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\Desktop\Football\"/>
    </mc:Choice>
  </mc:AlternateContent>
  <bookViews>
    <workbookView xWindow="0" yWindow="465" windowWidth="28800" windowHeight="16485" firstSheet="16" activeTab="17"/>
  </bookViews>
  <sheets>
    <sheet name="Stanford" sheetId="1" r:id="rId1"/>
    <sheet name="Southern Illinois" sheetId="2" r:id="rId2"/>
    <sheet name="Nevada" sheetId="3" r:id="rId3"/>
    <sheet name="Oklahoma State" sheetId="4" r:id="rId4"/>
    <sheet name="Oklahoma" sheetId="5" r:id="rId5"/>
    <sheet name="Iowa State" sheetId="6" r:id="rId6"/>
    <sheet name="Texas Tech" sheetId="7" r:id="rId7"/>
    <sheet name="TCU" sheetId="8" r:id="rId8"/>
    <sheet name="Kansas" sheetId="9" r:id="rId9"/>
    <sheet name="West Virginia" sheetId="10" r:id="rId10"/>
    <sheet name="Baylor" sheetId="11" r:id="rId11"/>
    <sheet name="Texas" sheetId="12" r:id="rId12"/>
    <sheet name="Scorecards" sheetId="18" r:id="rId13"/>
    <sheet name="Bowl Game" sheetId="13" r:id="rId14"/>
    <sheet name="Master Sheet" sheetId="20" r:id="rId15"/>
    <sheet name="Balanced Scorecard Data" sheetId="21" r:id="rId16"/>
    <sheet name="Balanced Scorecard Creator" sheetId="24" r:id="rId17"/>
    <sheet name="Percentage Analysis" sheetId="25" r:id="rId18"/>
    <sheet name="Delta Analysis" sheetId="26" r:id="rId19"/>
    <sheet name="XOS (All Games)" sheetId="19" r:id="rId20"/>
    <sheet name="PFF (All Games) " sheetId="17" r:id="rId21"/>
    <sheet name="Repeated Plays Study" sheetId="14" r:id="rId22"/>
    <sheet name="Sheet2" sheetId="16" r:id="rId23"/>
  </sheets>
  <definedNames>
    <definedName name="_xlnm._FilterDatabase" localSheetId="10" hidden="1">Baylor!$A$1:$IT$1</definedName>
    <definedName name="_xlnm._FilterDatabase" localSheetId="5" hidden="1">'Iowa State'!$A$1:$IT$1</definedName>
    <definedName name="_xlnm._FilterDatabase" localSheetId="8" hidden="1">Kansas!$A$1:$IT$1</definedName>
    <definedName name="_xlnm._FilterDatabase" localSheetId="2" hidden="1">Nevada!$A$1:$IT$1</definedName>
    <definedName name="_xlnm._FilterDatabase" localSheetId="4" hidden="1">Oklahoma!$A$1:$IT$1</definedName>
    <definedName name="_xlnm._FilterDatabase" localSheetId="3" hidden="1">'Oklahoma State'!$A$1:$IT$1</definedName>
    <definedName name="_xlnm._FilterDatabase" localSheetId="1" hidden="1">'Southern Illinois'!$A$1:$IT$1</definedName>
    <definedName name="_xlnm._FilterDatabase" localSheetId="0" hidden="1">Stanford!$A$1:$IT$1</definedName>
    <definedName name="_xlnm._FilterDatabase" localSheetId="7" hidden="1">TCU!$A$1:$IT$1</definedName>
    <definedName name="_xlnm._FilterDatabase" localSheetId="11" hidden="1">Texas!$A$1:$IT$1</definedName>
    <definedName name="_xlnm._FilterDatabase" localSheetId="6" hidden="1">'Texas Tech'!$A$1:$IT$1</definedName>
    <definedName name="_xlnm._FilterDatabase" localSheetId="9" hidden="1">'West Virginia'!$A$1:$IT$1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E2" i="20" l="1"/>
  <c r="KE3" i="20"/>
  <c r="KE4" i="20"/>
  <c r="KE5" i="20"/>
  <c r="KE6" i="20"/>
  <c r="KE7" i="20"/>
  <c r="KE8" i="20"/>
  <c r="KE9" i="20"/>
  <c r="KE10" i="20"/>
  <c r="KE11" i="20"/>
  <c r="KE12" i="20"/>
  <c r="KE13" i="20"/>
  <c r="KE14" i="20"/>
  <c r="KE15" i="20"/>
  <c r="KE16" i="20"/>
  <c r="KE17" i="20"/>
  <c r="KE18" i="20"/>
  <c r="KE19" i="20"/>
  <c r="KE20" i="20"/>
  <c r="KE21" i="20"/>
  <c r="KE22" i="20"/>
  <c r="KE23" i="20"/>
  <c r="KE24" i="20"/>
  <c r="KE25" i="20"/>
  <c r="KE26" i="20"/>
  <c r="KE27" i="20"/>
  <c r="KE28" i="20"/>
  <c r="KE29" i="20"/>
  <c r="KE30" i="20"/>
  <c r="KE31" i="20"/>
  <c r="KE32" i="20"/>
  <c r="KE33" i="20"/>
  <c r="KE34" i="20"/>
  <c r="KE35" i="20"/>
  <c r="KE36" i="20"/>
  <c r="KE37" i="20"/>
  <c r="KE38" i="20"/>
  <c r="KE39" i="20"/>
  <c r="KE40" i="20"/>
  <c r="KE41" i="20"/>
  <c r="KE42" i="20"/>
  <c r="KE43" i="20"/>
  <c r="KE44" i="20"/>
  <c r="KE45" i="20"/>
  <c r="KE46" i="20"/>
  <c r="KE47" i="20"/>
  <c r="KE48" i="20"/>
  <c r="KE49" i="20"/>
  <c r="KE50" i="20"/>
  <c r="KE51" i="20"/>
  <c r="KE52" i="20"/>
  <c r="KE53" i="20"/>
  <c r="KE54" i="20"/>
  <c r="KE55" i="20"/>
  <c r="KE56" i="20"/>
  <c r="KE57" i="20"/>
  <c r="KE58" i="20"/>
  <c r="KE59" i="20"/>
  <c r="KE60" i="20"/>
  <c r="KE61" i="20"/>
  <c r="KE62" i="20"/>
  <c r="KE63" i="20"/>
  <c r="KE64" i="20"/>
  <c r="KE65" i="20"/>
  <c r="KE66" i="20"/>
  <c r="KE67" i="20"/>
  <c r="KE68" i="20"/>
  <c r="KE69" i="20"/>
  <c r="KE70" i="20"/>
  <c r="KE71" i="20"/>
  <c r="KE72" i="20"/>
  <c r="KE73" i="20"/>
  <c r="KE74" i="20"/>
  <c r="KE75" i="20"/>
  <c r="KE76" i="20"/>
  <c r="KE77" i="20"/>
  <c r="KE78" i="20"/>
  <c r="KE79" i="20"/>
  <c r="KE80" i="20"/>
  <c r="KE81" i="20"/>
  <c r="KE82" i="20"/>
  <c r="KE83" i="20"/>
  <c r="KE84" i="20"/>
  <c r="KE85" i="20"/>
  <c r="KE86" i="20"/>
  <c r="KE87" i="20"/>
  <c r="KE88" i="20"/>
  <c r="KE89" i="20"/>
  <c r="KE90" i="20"/>
  <c r="KE91" i="20"/>
  <c r="KE92" i="20"/>
  <c r="KE93" i="20"/>
  <c r="KE94" i="20"/>
  <c r="KE95" i="20"/>
  <c r="KE96" i="20"/>
  <c r="KE97" i="20"/>
  <c r="KE98" i="20"/>
  <c r="KE99" i="20"/>
  <c r="KE100" i="20"/>
  <c r="KE101" i="20"/>
  <c r="KE102" i="20"/>
  <c r="KE103" i="20"/>
  <c r="KE104" i="20"/>
  <c r="KE105" i="20"/>
  <c r="KE106" i="20"/>
  <c r="KE107" i="20"/>
  <c r="KE108" i="20"/>
  <c r="KE109" i="20"/>
  <c r="KE110" i="20"/>
  <c r="KE111" i="20"/>
  <c r="KE112" i="20"/>
  <c r="KE113" i="20"/>
  <c r="KE114" i="20"/>
  <c r="KE115" i="20"/>
  <c r="KE116" i="20"/>
  <c r="KE117" i="20"/>
  <c r="KE118" i="20"/>
  <c r="KE119" i="20"/>
  <c r="KE120" i="20"/>
  <c r="KE121" i="20"/>
  <c r="KE122" i="20"/>
  <c r="KE123" i="20"/>
  <c r="KE124" i="20"/>
  <c r="KE125" i="20"/>
  <c r="KE126" i="20"/>
  <c r="KE127" i="20"/>
  <c r="KE128" i="20"/>
  <c r="KE129" i="20"/>
  <c r="KE130" i="20"/>
  <c r="KE131" i="20"/>
  <c r="KE132" i="20"/>
  <c r="KE133" i="20"/>
  <c r="KE134" i="20"/>
  <c r="KE135" i="20"/>
  <c r="KE136" i="20"/>
  <c r="KE137" i="20"/>
  <c r="KE138" i="20"/>
  <c r="KE139" i="20"/>
  <c r="KE140" i="20"/>
  <c r="KE141" i="20"/>
  <c r="KE142" i="20"/>
  <c r="KE143" i="20"/>
  <c r="KE144" i="20"/>
  <c r="KE145" i="20"/>
  <c r="KE146" i="20"/>
  <c r="KE147" i="20"/>
  <c r="KE148" i="20"/>
  <c r="KE149" i="20"/>
  <c r="KE150" i="20"/>
  <c r="KE151" i="20"/>
  <c r="KE152" i="20"/>
  <c r="KE153" i="20"/>
  <c r="KE154" i="20"/>
  <c r="KE155" i="20"/>
  <c r="KE156" i="20"/>
  <c r="KE157" i="20"/>
  <c r="KE158" i="20"/>
  <c r="KE159" i="20"/>
  <c r="KE160" i="20"/>
  <c r="KE161" i="20"/>
  <c r="KE162" i="20"/>
  <c r="KE163" i="20"/>
  <c r="KE164" i="20"/>
  <c r="KE165" i="20"/>
  <c r="KE166" i="20"/>
  <c r="KE167" i="20"/>
  <c r="KE168" i="20"/>
  <c r="KE169" i="20"/>
  <c r="KE170" i="20"/>
  <c r="KE171" i="20"/>
  <c r="KE172" i="20"/>
  <c r="KE173" i="20"/>
  <c r="KE174" i="20"/>
  <c r="KE175" i="20"/>
  <c r="KE176" i="20"/>
  <c r="KE177" i="20"/>
  <c r="KE178" i="20"/>
  <c r="KE179" i="20"/>
  <c r="KE180" i="20"/>
  <c r="KE181" i="20"/>
  <c r="KE182" i="20"/>
  <c r="KE183" i="20"/>
  <c r="KE184" i="20"/>
  <c r="KE185" i="20"/>
  <c r="KE186" i="20"/>
  <c r="KE187" i="20"/>
  <c r="KE188" i="20"/>
  <c r="KE189" i="20"/>
  <c r="KE190" i="20"/>
  <c r="KE191" i="20"/>
  <c r="KE192" i="20"/>
  <c r="KE193" i="20"/>
  <c r="KE194" i="20"/>
  <c r="KE195" i="20"/>
  <c r="KE196" i="20"/>
  <c r="KE197" i="20"/>
  <c r="KE198" i="20"/>
  <c r="KE199" i="20"/>
  <c r="KE200" i="20"/>
  <c r="KE201" i="20"/>
  <c r="KE202" i="20"/>
  <c r="KE203" i="20"/>
  <c r="KE204" i="20"/>
  <c r="KE205" i="20"/>
  <c r="KE206" i="20"/>
  <c r="KE207" i="20"/>
  <c r="KE208" i="20"/>
  <c r="KE209" i="20"/>
  <c r="KE210" i="20"/>
  <c r="KE211" i="20"/>
  <c r="KE212" i="20"/>
  <c r="KE213" i="20"/>
  <c r="KE214" i="20"/>
  <c r="KE215" i="20"/>
  <c r="KE216" i="20"/>
  <c r="KE217" i="20"/>
  <c r="KE218" i="20"/>
  <c r="KE219" i="20"/>
  <c r="KE220" i="20"/>
  <c r="KE221" i="20"/>
  <c r="KE222" i="20"/>
  <c r="KE223" i="20"/>
  <c r="KE224" i="20"/>
  <c r="KE225" i="20"/>
  <c r="KE226" i="20"/>
  <c r="KE227" i="20"/>
  <c r="KE228" i="20"/>
  <c r="KE229" i="20"/>
  <c r="KE230" i="20"/>
  <c r="KE231" i="20"/>
  <c r="KE232" i="20"/>
  <c r="KE233" i="20"/>
  <c r="KE234" i="20"/>
  <c r="KE235" i="20"/>
  <c r="KE236" i="20"/>
  <c r="KE237" i="20"/>
  <c r="KE238" i="20"/>
  <c r="KE239" i="20"/>
  <c r="KE240" i="20"/>
  <c r="KE241" i="20"/>
  <c r="KE242" i="20"/>
  <c r="KE243" i="20"/>
  <c r="KE244" i="20"/>
  <c r="KE245" i="20"/>
  <c r="KE246" i="20"/>
  <c r="KE247" i="20"/>
  <c r="KE248" i="20"/>
  <c r="KE249" i="20"/>
  <c r="KE250" i="20"/>
  <c r="KE251" i="20"/>
  <c r="KE252" i="20"/>
  <c r="KE253" i="20"/>
  <c r="KE254" i="20"/>
  <c r="KE255" i="20"/>
  <c r="KE256" i="20"/>
  <c r="KE257" i="20"/>
  <c r="KE258" i="20"/>
  <c r="KE259" i="20"/>
  <c r="KE260" i="20"/>
  <c r="KE261" i="20"/>
  <c r="KE262" i="20"/>
  <c r="KE263" i="20"/>
  <c r="KE264" i="20"/>
  <c r="KE265" i="20"/>
  <c r="KE266" i="20"/>
  <c r="KE267" i="20"/>
  <c r="KE268" i="20"/>
  <c r="KE269" i="20"/>
  <c r="KE270" i="20"/>
  <c r="KE271" i="20"/>
  <c r="KE272" i="20"/>
  <c r="KE273" i="20"/>
  <c r="KE274" i="20"/>
  <c r="KE275" i="20"/>
  <c r="KE276" i="20"/>
  <c r="KE277" i="20"/>
  <c r="KE278" i="20"/>
  <c r="KE279" i="20"/>
  <c r="KE280" i="20"/>
  <c r="KE281" i="20"/>
  <c r="KE282" i="20"/>
  <c r="KE283" i="20"/>
  <c r="KE284" i="20"/>
  <c r="KE285" i="20"/>
  <c r="KE286" i="20"/>
  <c r="KE287" i="20"/>
  <c r="KE288" i="20"/>
  <c r="KE289" i="20"/>
  <c r="KE290" i="20"/>
  <c r="KE291" i="20"/>
  <c r="KE292" i="20"/>
  <c r="KE293" i="20"/>
  <c r="KE294" i="20"/>
  <c r="KE295" i="20"/>
  <c r="KE296" i="20"/>
  <c r="KE297" i="20"/>
  <c r="KE298" i="20"/>
  <c r="KE299" i="20"/>
  <c r="KE300" i="20"/>
  <c r="KE301" i="20"/>
  <c r="KE302" i="20"/>
  <c r="KE303" i="20"/>
  <c r="KE304" i="20"/>
  <c r="KE305" i="20"/>
  <c r="KE306" i="20"/>
  <c r="KE307" i="20"/>
  <c r="KE308" i="20"/>
  <c r="KE309" i="20"/>
  <c r="KE310" i="20"/>
  <c r="KE311" i="20"/>
  <c r="KE312" i="20"/>
  <c r="KE313" i="20"/>
  <c r="KE314" i="20"/>
  <c r="KE315" i="20"/>
  <c r="KE316" i="20"/>
  <c r="KE317" i="20"/>
  <c r="KE318" i="20"/>
  <c r="KE319" i="20"/>
  <c r="KE320" i="20"/>
  <c r="KE321" i="20"/>
  <c r="KE322" i="20"/>
  <c r="KE323" i="20"/>
  <c r="KE324" i="20"/>
  <c r="KE325" i="20"/>
  <c r="KE326" i="20"/>
  <c r="KE327" i="20"/>
  <c r="KE328" i="20"/>
  <c r="KE329" i="20"/>
  <c r="KE330" i="20"/>
  <c r="KE331" i="20"/>
  <c r="KE332" i="20"/>
  <c r="KE333" i="20"/>
  <c r="KE334" i="20"/>
  <c r="KE335" i="20"/>
  <c r="KE336" i="20"/>
  <c r="KE337" i="20"/>
  <c r="KE338" i="20"/>
  <c r="KE339" i="20"/>
  <c r="KE340" i="20"/>
  <c r="KE341" i="20"/>
  <c r="KE342" i="20"/>
  <c r="KE343" i="20"/>
  <c r="KE344" i="20"/>
  <c r="KE345" i="20"/>
  <c r="KE346" i="20"/>
  <c r="KE347" i="20"/>
  <c r="KE348" i="20"/>
  <c r="KE349" i="20"/>
  <c r="KE350" i="20"/>
  <c r="KE351" i="20"/>
  <c r="KE352" i="20"/>
  <c r="KE353" i="20"/>
  <c r="KE354" i="20"/>
  <c r="KE355" i="20"/>
  <c r="KE356" i="20"/>
  <c r="KE357" i="20"/>
  <c r="KE358" i="20"/>
  <c r="KE359" i="20"/>
  <c r="KE360" i="20"/>
  <c r="KE361" i="20"/>
  <c r="KE362" i="20"/>
  <c r="KE363" i="20"/>
  <c r="KE364" i="20"/>
  <c r="KE365" i="20"/>
  <c r="KE366" i="20"/>
  <c r="KE367" i="20"/>
  <c r="KE368" i="20"/>
  <c r="KE369" i="20"/>
  <c r="KE370" i="20"/>
  <c r="KE371" i="20"/>
  <c r="KE372" i="20"/>
  <c r="KE373" i="20"/>
  <c r="KE374" i="20"/>
  <c r="KE375" i="20"/>
  <c r="KE376" i="20"/>
  <c r="KE377" i="20"/>
  <c r="KE378" i="20"/>
  <c r="KE379" i="20"/>
  <c r="KE380" i="20"/>
  <c r="KE381" i="20"/>
  <c r="KE382" i="20"/>
  <c r="KE383" i="20"/>
  <c r="KE384" i="20"/>
  <c r="KE385" i="20"/>
  <c r="KE386" i="20"/>
  <c r="KE387" i="20"/>
  <c r="KE388" i="20"/>
  <c r="KE389" i="20"/>
  <c r="KE390" i="20"/>
  <c r="KE391" i="20"/>
  <c r="KE392" i="20"/>
  <c r="KE393" i="20"/>
  <c r="KE394" i="20"/>
  <c r="KE395" i="20"/>
  <c r="KE396" i="20"/>
  <c r="KE397" i="20"/>
  <c r="KE398" i="20"/>
  <c r="KE399" i="20"/>
  <c r="KE400" i="20"/>
  <c r="KE401" i="20"/>
  <c r="KE402" i="20"/>
  <c r="KE403" i="20"/>
  <c r="KE404" i="20"/>
  <c r="KE405" i="20"/>
  <c r="KE406" i="20"/>
  <c r="KE407" i="20"/>
  <c r="KE408" i="20"/>
  <c r="KE409" i="20"/>
  <c r="KE410" i="20"/>
  <c r="KE411" i="20"/>
  <c r="KE412" i="20"/>
  <c r="KE413" i="20"/>
  <c r="KE414" i="20"/>
  <c r="KE415" i="20"/>
  <c r="KE416" i="20"/>
  <c r="KE417" i="20"/>
  <c r="KE418" i="20"/>
  <c r="KE419" i="20"/>
  <c r="KE420" i="20"/>
  <c r="KE421" i="20"/>
  <c r="KE422" i="20"/>
  <c r="KE423" i="20"/>
  <c r="KE424" i="20"/>
  <c r="KE425" i="20"/>
  <c r="KE426" i="20"/>
  <c r="KE427" i="20"/>
  <c r="KE428" i="20"/>
  <c r="KE429" i="20"/>
  <c r="KE430" i="20"/>
  <c r="KE431" i="20"/>
  <c r="KE432" i="20"/>
  <c r="KE433" i="20"/>
  <c r="KE434" i="20"/>
  <c r="KE435" i="20"/>
  <c r="KE436" i="20"/>
  <c r="KE437" i="20"/>
  <c r="KE438" i="20"/>
  <c r="KE439" i="20"/>
  <c r="KE440" i="20"/>
  <c r="KE441" i="20"/>
  <c r="KE442" i="20"/>
  <c r="KE443" i="20"/>
  <c r="KE444" i="20"/>
  <c r="KE445" i="20"/>
  <c r="KE446" i="20"/>
  <c r="KE447" i="20"/>
  <c r="KE448" i="20"/>
  <c r="KE449" i="20"/>
  <c r="KE450" i="20"/>
  <c r="KE451" i="20"/>
  <c r="KE452" i="20"/>
  <c r="KE453" i="20"/>
  <c r="KE454" i="20"/>
  <c r="KE455" i="20"/>
  <c r="KE456" i="20"/>
  <c r="KE457" i="20"/>
  <c r="KE458" i="20"/>
  <c r="KE459" i="20"/>
  <c r="KE460" i="20"/>
  <c r="KE461" i="20"/>
  <c r="KE462" i="20"/>
  <c r="KE463" i="20"/>
  <c r="KE464" i="20"/>
  <c r="KE465" i="20"/>
  <c r="KE466" i="20"/>
  <c r="KE467" i="20"/>
  <c r="KE468" i="20"/>
  <c r="KE469" i="20"/>
  <c r="KE470" i="20"/>
  <c r="KE471" i="20"/>
  <c r="KE472" i="20"/>
  <c r="KE473" i="20"/>
  <c r="KE474" i="20"/>
  <c r="KE475" i="20"/>
  <c r="KE476" i="20"/>
  <c r="KE477" i="20"/>
  <c r="KE478" i="20"/>
  <c r="KE479" i="20"/>
  <c r="KE480" i="20"/>
  <c r="KE481" i="20"/>
  <c r="KE482" i="20"/>
  <c r="KE483" i="20"/>
  <c r="KE484" i="20"/>
  <c r="KE485" i="20"/>
  <c r="KE486" i="20"/>
  <c r="KE487" i="20"/>
  <c r="KE488" i="20"/>
  <c r="KE489" i="20"/>
  <c r="KE490" i="20"/>
  <c r="KE491" i="20"/>
  <c r="KE492" i="20"/>
  <c r="KE493" i="20"/>
  <c r="KE494" i="20"/>
  <c r="KE495" i="20"/>
  <c r="KE496" i="20"/>
  <c r="KE497" i="20"/>
  <c r="KE498" i="20"/>
  <c r="KE499" i="20"/>
  <c r="KE500" i="20"/>
  <c r="KE501" i="20"/>
  <c r="KE502" i="20"/>
  <c r="KE503" i="20"/>
  <c r="KE504" i="20"/>
  <c r="KE505" i="20"/>
  <c r="KE506" i="20"/>
  <c r="KE507" i="20"/>
  <c r="KE508" i="20"/>
  <c r="KE509" i="20"/>
  <c r="KE510" i="20"/>
  <c r="KE511" i="20"/>
  <c r="KE512" i="20"/>
  <c r="KE513" i="20"/>
  <c r="KE514" i="20"/>
  <c r="KE515" i="20"/>
  <c r="KE516" i="20"/>
  <c r="KE517" i="20"/>
  <c r="KE518" i="20"/>
  <c r="KE519" i="20"/>
  <c r="KE520" i="20"/>
  <c r="KE521" i="20"/>
  <c r="KE522" i="20"/>
  <c r="KE523" i="20"/>
  <c r="KE524" i="20"/>
  <c r="KE525" i="20"/>
  <c r="KE526" i="20"/>
  <c r="KE527" i="20"/>
  <c r="KE528" i="20"/>
  <c r="KE529" i="20"/>
  <c r="KE530" i="20"/>
  <c r="KE531" i="20"/>
  <c r="KE532" i="20"/>
  <c r="KE533" i="20"/>
  <c r="KE534" i="20"/>
  <c r="KE535" i="20"/>
  <c r="KE536" i="20"/>
  <c r="KE537" i="20"/>
  <c r="KE538" i="20"/>
  <c r="KE539" i="20"/>
  <c r="KE540" i="20"/>
  <c r="KE541" i="20"/>
  <c r="KE542" i="20"/>
  <c r="KE543" i="20"/>
  <c r="KE544" i="20"/>
  <c r="KE545" i="20"/>
  <c r="KE546" i="20"/>
  <c r="KE547" i="20"/>
  <c r="KE548" i="20"/>
  <c r="KE549" i="20"/>
  <c r="KE550" i="20"/>
  <c r="KE551" i="20"/>
  <c r="KE552" i="20"/>
  <c r="KE553" i="20"/>
  <c r="KE554" i="20"/>
  <c r="KE555" i="20"/>
  <c r="KE556" i="20"/>
  <c r="KE557" i="20"/>
  <c r="KE558" i="20"/>
  <c r="KE559" i="20"/>
  <c r="KE560" i="20"/>
  <c r="KE561" i="20"/>
  <c r="KE562" i="20"/>
  <c r="KE563" i="20"/>
  <c r="KE564" i="20"/>
  <c r="KE565" i="20"/>
  <c r="KE566" i="20"/>
  <c r="KE567" i="20"/>
  <c r="KE568" i="20"/>
  <c r="KE569" i="20"/>
  <c r="KE570" i="20"/>
  <c r="KE571" i="20"/>
  <c r="KE572" i="20"/>
  <c r="KE573" i="20"/>
  <c r="KE574" i="20"/>
  <c r="KE575" i="20"/>
  <c r="KE576" i="20"/>
  <c r="KE577" i="20"/>
  <c r="KE578" i="20"/>
  <c r="KE579" i="20"/>
  <c r="KE580" i="20"/>
  <c r="KE581" i="20"/>
  <c r="KE582" i="20"/>
  <c r="KE583" i="20"/>
  <c r="KE584" i="20"/>
  <c r="KE585" i="20"/>
  <c r="KE586" i="20"/>
  <c r="KE587" i="20"/>
  <c r="KE588" i="20"/>
  <c r="KE589" i="20"/>
  <c r="KE590" i="20"/>
  <c r="KE591" i="20"/>
  <c r="KE592" i="20"/>
  <c r="KE593" i="20"/>
  <c r="KE594" i="20"/>
  <c r="KE595" i="20"/>
  <c r="KE596" i="20"/>
  <c r="KE597" i="20"/>
  <c r="KE598" i="20"/>
  <c r="KE599" i="20"/>
  <c r="KE600" i="20"/>
  <c r="KE601" i="20"/>
  <c r="KE602" i="20"/>
  <c r="KE603" i="20"/>
  <c r="KE604" i="20"/>
  <c r="KE605" i="20"/>
  <c r="KE606" i="20"/>
  <c r="KE607" i="20"/>
  <c r="KE608" i="20"/>
  <c r="KE609" i="20"/>
  <c r="KE610" i="20"/>
  <c r="KE611" i="20"/>
  <c r="KE612" i="20"/>
  <c r="KE613" i="20"/>
  <c r="KE614" i="20"/>
  <c r="KE615" i="20"/>
  <c r="KE616" i="20"/>
  <c r="KE617" i="20"/>
  <c r="KE618" i="20"/>
  <c r="KE619" i="20"/>
  <c r="KE620" i="20"/>
  <c r="KE621" i="20"/>
  <c r="KE622" i="20"/>
  <c r="KE623" i="20"/>
  <c r="KE624" i="20"/>
  <c r="KE625" i="20"/>
  <c r="KE626" i="20"/>
  <c r="KE627" i="20"/>
  <c r="KE628" i="20"/>
  <c r="KE629" i="20"/>
  <c r="KE630" i="20"/>
  <c r="KE631" i="20"/>
  <c r="KE632" i="20"/>
  <c r="KE633" i="20"/>
  <c r="KE634" i="20"/>
  <c r="KE635" i="20"/>
  <c r="KE636" i="20"/>
  <c r="KE637" i="20"/>
  <c r="KE638" i="20"/>
  <c r="KE639" i="20"/>
  <c r="KE640" i="20"/>
  <c r="KE641" i="20"/>
  <c r="KE642" i="20"/>
  <c r="KE643" i="20"/>
  <c r="KE644" i="20"/>
  <c r="KE645" i="20"/>
  <c r="KE646" i="20"/>
  <c r="KE647" i="20"/>
  <c r="KE648" i="20"/>
  <c r="KE649" i="20"/>
  <c r="KE650" i="20"/>
  <c r="KE651" i="20"/>
  <c r="KE652" i="20"/>
  <c r="KE653" i="20"/>
  <c r="KE654" i="20"/>
  <c r="KE655" i="20"/>
  <c r="KE656" i="20"/>
  <c r="KE657" i="20"/>
  <c r="KE658" i="20"/>
  <c r="KE659" i="20"/>
  <c r="KE660" i="20"/>
  <c r="KE661" i="20"/>
  <c r="KE662" i="20"/>
  <c r="KE663" i="20"/>
  <c r="KE664" i="20"/>
  <c r="KE665" i="20"/>
  <c r="KE666" i="20"/>
  <c r="KE667" i="20"/>
  <c r="KE668" i="20"/>
  <c r="KE669" i="20"/>
  <c r="KE670" i="20"/>
  <c r="KE671" i="20"/>
  <c r="KE672" i="20"/>
  <c r="KE673" i="20"/>
  <c r="KE674" i="20"/>
  <c r="KE675" i="20"/>
  <c r="KE676" i="20"/>
  <c r="KE677" i="20"/>
  <c r="KE678" i="20"/>
  <c r="KE679" i="20"/>
  <c r="KE680" i="20"/>
  <c r="KE681" i="20"/>
  <c r="KE682" i="20"/>
  <c r="KE683" i="20"/>
  <c r="KE684" i="20"/>
  <c r="KE685" i="20"/>
  <c r="KE686" i="20"/>
  <c r="KE687" i="20"/>
  <c r="KE688" i="20"/>
  <c r="KE689" i="20"/>
  <c r="KE690" i="20"/>
  <c r="KE691" i="20"/>
  <c r="KE692" i="20"/>
  <c r="KE693" i="20"/>
  <c r="KE694" i="20"/>
  <c r="KE695" i="20"/>
  <c r="KE696" i="20"/>
  <c r="KE697" i="20"/>
  <c r="KE698" i="20"/>
  <c r="KE699" i="20"/>
  <c r="KE700" i="20"/>
  <c r="KE701" i="20"/>
  <c r="KE702" i="20"/>
  <c r="KE703" i="20"/>
  <c r="KE704" i="20"/>
  <c r="KE705" i="20"/>
  <c r="KE706" i="20"/>
  <c r="KE707" i="20"/>
  <c r="KE708" i="20"/>
  <c r="KE709" i="20"/>
  <c r="KE710" i="20"/>
  <c r="KE711" i="20"/>
  <c r="KE712" i="20"/>
  <c r="KE713" i="20"/>
  <c r="KE714" i="20"/>
  <c r="KE715" i="20"/>
  <c r="KE716" i="20"/>
  <c r="KE717" i="20"/>
  <c r="KE718" i="20"/>
  <c r="KE719" i="20"/>
  <c r="KE720" i="20"/>
  <c r="KE721" i="20"/>
  <c r="KE722" i="20"/>
  <c r="KE723" i="20"/>
  <c r="KE724" i="20"/>
  <c r="KE725" i="20"/>
  <c r="KE726" i="20"/>
  <c r="KE727" i="20"/>
  <c r="KE728" i="20"/>
  <c r="KE729" i="20"/>
  <c r="KE730" i="20"/>
  <c r="KE731" i="20"/>
  <c r="KE732" i="20"/>
  <c r="KE733" i="20"/>
  <c r="KE734" i="20"/>
  <c r="KE735" i="20"/>
  <c r="KE736" i="20"/>
  <c r="KE737" i="20"/>
  <c r="KE738" i="20"/>
  <c r="KE739" i="20"/>
  <c r="KE740" i="20"/>
  <c r="KE741" i="20"/>
  <c r="H47" i="21"/>
  <c r="I47" i="21" s="1"/>
  <c r="H46" i="21"/>
  <c r="I46" i="21" s="1"/>
  <c r="H45" i="21"/>
  <c r="I45" i="21" s="1"/>
  <c r="H44" i="21"/>
  <c r="I44" i="21" s="1"/>
  <c r="H43" i="21"/>
  <c r="I43" i="21" s="1"/>
  <c r="H42" i="21"/>
  <c r="I42" i="21" s="1"/>
  <c r="H41" i="21"/>
  <c r="I41" i="21" s="1"/>
  <c r="H40" i="21"/>
  <c r="I40" i="21" s="1"/>
  <c r="H39" i="21"/>
  <c r="I39" i="21" s="1"/>
  <c r="H35" i="21"/>
  <c r="I35" i="21" s="1"/>
  <c r="H34" i="21"/>
  <c r="I34" i="21" s="1"/>
  <c r="H33" i="21"/>
  <c r="I33" i="21" s="1"/>
  <c r="H32" i="21"/>
  <c r="I32" i="21" s="1"/>
  <c r="H28" i="21"/>
  <c r="I28" i="21" s="1"/>
  <c r="H27" i="21"/>
  <c r="I27" i="21" s="1"/>
  <c r="H25" i="21"/>
  <c r="I25" i="21" s="1"/>
  <c r="H24" i="21"/>
  <c r="I24" i="21" s="1"/>
  <c r="H23" i="21"/>
  <c r="I23" i="21" s="1"/>
  <c r="H21" i="21"/>
  <c r="I21" i="21" s="1"/>
  <c r="H20" i="21"/>
  <c r="I20" i="21" s="1"/>
  <c r="H19" i="21"/>
  <c r="I19" i="21" s="1"/>
  <c r="H18" i="21"/>
  <c r="I18" i="21" s="1"/>
  <c r="H17" i="21"/>
  <c r="I17" i="21" s="1"/>
  <c r="H15" i="21"/>
  <c r="I15" i="21" s="1"/>
  <c r="H14" i="21"/>
  <c r="I14" i="21" s="1"/>
  <c r="H13" i="21"/>
  <c r="I13" i="21" s="1"/>
  <c r="H11" i="21"/>
  <c r="I11" i="21" s="1"/>
  <c r="H10" i="21"/>
  <c r="I10" i="21" s="1"/>
  <c r="H9" i="21"/>
  <c r="I9" i="21" s="1"/>
  <c r="H8" i="21"/>
  <c r="I8" i="21" s="1"/>
  <c r="H7" i="21"/>
  <c r="I7" i="21" s="1"/>
  <c r="IX2" i="20"/>
  <c r="IX3" i="20"/>
  <c r="IX4" i="20"/>
  <c r="IX5" i="20"/>
  <c r="IX6" i="20"/>
  <c r="IX7" i="20"/>
  <c r="IX8" i="20"/>
  <c r="IX9" i="20"/>
  <c r="IX10" i="20"/>
  <c r="IX11" i="20"/>
  <c r="IX12" i="20"/>
  <c r="IX13" i="20"/>
  <c r="IX14" i="20"/>
  <c r="IX15" i="20"/>
  <c r="IX16" i="20"/>
  <c r="IX17" i="20"/>
  <c r="IX18" i="20"/>
  <c r="IX19" i="20"/>
  <c r="IX20" i="20"/>
  <c r="IX21" i="20"/>
  <c r="IX22" i="20"/>
  <c r="IX23" i="20"/>
  <c r="IX24" i="20"/>
  <c r="IX25" i="20"/>
  <c r="IX26" i="20"/>
  <c r="IX27" i="20"/>
  <c r="IX28" i="20"/>
  <c r="IX29" i="20"/>
  <c r="IX30" i="20"/>
  <c r="IX31" i="20"/>
  <c r="IX32" i="20"/>
  <c r="IX33" i="20"/>
  <c r="IX34" i="20"/>
  <c r="IX35" i="20"/>
  <c r="IX36" i="20"/>
  <c r="IX37" i="20"/>
  <c r="IX38" i="20"/>
  <c r="IX39" i="20"/>
  <c r="IX40" i="20"/>
  <c r="IX41" i="20"/>
  <c r="IX42" i="20"/>
  <c r="IX43" i="20"/>
  <c r="IX44" i="20"/>
  <c r="IX45" i="20"/>
  <c r="IX46" i="20"/>
  <c r="IX47" i="20"/>
  <c r="IX48" i="20"/>
  <c r="IX49" i="20"/>
  <c r="IX50" i="20"/>
  <c r="IX51" i="20"/>
  <c r="IX52" i="20"/>
  <c r="IX53" i="20"/>
  <c r="IX54" i="20"/>
  <c r="IX55" i="20"/>
  <c r="IX56" i="20"/>
  <c r="IX57" i="20"/>
  <c r="IX58" i="20"/>
  <c r="IX59" i="20"/>
  <c r="IX60" i="20"/>
  <c r="IX61" i="20"/>
  <c r="IX62" i="20"/>
  <c r="IX63" i="20"/>
  <c r="IX64" i="20"/>
  <c r="IX65" i="20"/>
  <c r="IX66" i="20"/>
  <c r="IX67" i="20"/>
  <c r="IX68" i="20"/>
  <c r="IX69" i="20"/>
  <c r="IX70" i="20"/>
  <c r="IX71" i="20"/>
  <c r="IX72" i="20"/>
  <c r="IX73" i="20"/>
  <c r="IX74" i="20"/>
  <c r="IX75" i="20"/>
  <c r="IX76" i="20"/>
  <c r="IX77" i="20"/>
  <c r="IX78" i="20"/>
  <c r="IX79" i="20"/>
  <c r="IX80" i="20"/>
  <c r="IX81" i="20"/>
  <c r="IX82" i="20"/>
  <c r="IX83" i="20"/>
  <c r="IX84" i="20"/>
  <c r="IX85" i="20"/>
  <c r="IX86" i="20"/>
  <c r="IX87" i="20"/>
  <c r="IX88" i="20"/>
  <c r="IX89" i="20"/>
  <c r="IX90" i="20"/>
  <c r="IX91" i="20"/>
  <c r="IX92" i="20"/>
  <c r="IX93" i="20"/>
  <c r="IX94" i="20"/>
  <c r="IX95" i="20"/>
  <c r="IX96" i="20"/>
  <c r="IX97" i="20"/>
  <c r="IX98" i="20"/>
  <c r="IX99" i="20"/>
  <c r="IX100" i="20"/>
  <c r="IX101" i="20"/>
  <c r="IX102" i="20"/>
  <c r="IX103" i="20"/>
  <c r="IX104" i="20"/>
  <c r="IX105" i="20"/>
  <c r="IX106" i="20"/>
  <c r="IX107" i="20"/>
  <c r="IX108" i="20"/>
  <c r="IX109" i="20"/>
  <c r="IX110" i="20"/>
  <c r="IX111" i="20"/>
  <c r="IX112" i="20"/>
  <c r="IX113" i="20"/>
  <c r="IX114" i="20"/>
  <c r="IX115" i="20"/>
  <c r="IX116" i="20"/>
  <c r="IX117" i="20"/>
  <c r="IX118" i="20"/>
  <c r="IX119" i="20"/>
  <c r="IX120" i="20"/>
  <c r="IX121" i="20"/>
  <c r="IX122" i="20"/>
  <c r="IX123" i="20"/>
  <c r="IX124" i="20"/>
  <c r="IX125" i="20"/>
  <c r="IX126" i="20"/>
  <c r="IX127" i="20"/>
  <c r="IX128" i="20"/>
  <c r="IX129" i="20"/>
  <c r="IX130" i="20"/>
  <c r="IX131" i="20"/>
  <c r="IX132" i="20"/>
  <c r="IX133" i="20"/>
  <c r="IX134" i="20"/>
  <c r="IX135" i="20"/>
  <c r="IX136" i="20"/>
  <c r="IX137" i="20"/>
  <c r="IX138" i="20"/>
  <c r="IX139" i="20"/>
  <c r="IX140" i="20"/>
  <c r="IX141" i="20"/>
  <c r="IX142" i="20"/>
  <c r="IX143" i="20"/>
  <c r="IX144" i="20"/>
  <c r="IX145" i="20"/>
  <c r="IX146" i="20"/>
  <c r="IX147" i="20"/>
  <c r="IX148" i="20"/>
  <c r="IX149" i="20"/>
  <c r="IX150" i="20"/>
  <c r="IX151" i="20"/>
  <c r="IX152" i="20"/>
  <c r="IX153" i="20"/>
  <c r="IX154" i="20"/>
  <c r="IX155" i="20"/>
  <c r="IX156" i="20"/>
  <c r="IX157" i="20"/>
  <c r="IX158" i="20"/>
  <c r="IX159" i="20"/>
  <c r="IX160" i="20"/>
  <c r="IX161" i="20"/>
  <c r="IX162" i="20"/>
  <c r="IX163" i="20"/>
  <c r="IX164" i="20"/>
  <c r="IX165" i="20"/>
  <c r="IX166" i="20"/>
  <c r="IX167" i="20"/>
  <c r="IX168" i="20"/>
  <c r="IX169" i="20"/>
  <c r="IX170" i="20"/>
  <c r="IX171" i="20"/>
  <c r="IX172" i="20"/>
  <c r="IX173" i="20"/>
  <c r="IX174" i="20"/>
  <c r="IX175" i="20"/>
  <c r="IX176" i="20"/>
  <c r="IX177" i="20"/>
  <c r="IX178" i="20"/>
  <c r="IX179" i="20"/>
  <c r="IX180" i="20"/>
  <c r="IX181" i="20"/>
  <c r="IX182" i="20"/>
  <c r="IX183" i="20"/>
  <c r="IX184" i="20"/>
  <c r="IX185" i="20"/>
  <c r="IX186" i="20"/>
  <c r="IX187" i="20"/>
  <c r="IX188" i="20"/>
  <c r="IX189" i="20"/>
  <c r="IX190" i="20"/>
  <c r="IX191" i="20"/>
  <c r="IX192" i="20"/>
  <c r="IX193" i="20"/>
  <c r="IX194" i="20"/>
  <c r="IX195" i="20"/>
  <c r="IX196" i="20"/>
  <c r="IX197" i="20"/>
  <c r="IX198" i="20"/>
  <c r="IX199" i="20"/>
  <c r="IX200" i="20"/>
  <c r="IX201" i="20"/>
  <c r="IX202" i="20"/>
  <c r="IX203" i="20"/>
  <c r="IX204" i="20"/>
  <c r="IX205" i="20"/>
  <c r="IX206" i="20"/>
  <c r="IX207" i="20"/>
  <c r="IX208" i="20"/>
  <c r="IX209" i="20"/>
  <c r="IX210" i="20"/>
  <c r="IX211" i="20"/>
  <c r="IX212" i="20"/>
  <c r="IX213" i="20"/>
  <c r="IX214" i="20"/>
  <c r="IX215" i="20"/>
  <c r="IX216" i="20"/>
  <c r="IX217" i="20"/>
  <c r="IX218" i="20"/>
  <c r="IX219" i="20"/>
  <c r="IX220" i="20"/>
  <c r="IX221" i="20"/>
  <c r="IX222" i="20"/>
  <c r="IX223" i="20"/>
  <c r="IX224" i="20"/>
  <c r="IX225" i="20"/>
  <c r="IX226" i="20"/>
  <c r="IX227" i="20"/>
  <c r="IX228" i="20"/>
  <c r="IX229" i="20"/>
  <c r="IX230" i="20"/>
  <c r="IX231" i="20"/>
  <c r="IX232" i="20"/>
  <c r="IX233" i="20"/>
  <c r="IX234" i="20"/>
  <c r="IX235" i="20"/>
  <c r="IX236" i="20"/>
  <c r="IX237" i="20"/>
  <c r="IX238" i="20"/>
  <c r="IX239" i="20"/>
  <c r="IX240" i="20"/>
  <c r="IX241" i="20"/>
  <c r="IX242" i="20"/>
  <c r="IX243" i="20"/>
  <c r="IX244" i="20"/>
  <c r="IX245" i="20"/>
  <c r="IX246" i="20"/>
  <c r="IX247" i="20"/>
  <c r="IX248" i="20"/>
  <c r="IX249" i="20"/>
  <c r="IX250" i="20"/>
  <c r="IX251" i="20"/>
  <c r="IX252" i="20"/>
  <c r="IX253" i="20"/>
  <c r="IX254" i="20"/>
  <c r="IX255" i="20"/>
  <c r="IX256" i="20"/>
  <c r="IX257" i="20"/>
  <c r="IX258" i="20"/>
  <c r="IX259" i="20"/>
  <c r="IX260" i="20"/>
  <c r="IX261" i="20"/>
  <c r="IX262" i="20"/>
  <c r="IX263" i="20"/>
  <c r="IX264" i="20"/>
  <c r="IX265" i="20"/>
  <c r="IX266" i="20"/>
  <c r="IX267" i="20"/>
  <c r="IX268" i="20"/>
  <c r="IX269" i="20"/>
  <c r="IX270" i="20"/>
  <c r="IX271" i="20"/>
  <c r="IX272" i="20"/>
  <c r="IX273" i="20"/>
  <c r="IX274" i="20"/>
  <c r="IX275" i="20"/>
  <c r="IX276" i="20"/>
  <c r="IX277" i="20"/>
  <c r="IX278" i="20"/>
  <c r="IX279" i="20"/>
  <c r="IX280" i="20"/>
  <c r="IX281" i="20"/>
  <c r="IX282" i="20"/>
  <c r="IX283" i="20"/>
  <c r="IX284" i="20"/>
  <c r="IX285" i="20"/>
  <c r="IX286" i="20"/>
  <c r="IX287" i="20"/>
  <c r="IX288" i="20"/>
  <c r="IX289" i="20"/>
  <c r="IX290" i="20"/>
  <c r="IX291" i="20"/>
  <c r="IX292" i="20"/>
  <c r="IX293" i="20"/>
  <c r="IX294" i="20"/>
  <c r="IX295" i="20"/>
  <c r="IX296" i="20"/>
  <c r="IX297" i="20"/>
  <c r="IX298" i="20"/>
  <c r="IX299" i="20"/>
  <c r="IX300" i="20"/>
  <c r="IX301" i="20"/>
  <c r="IX302" i="20"/>
  <c r="IX303" i="20"/>
  <c r="IX304" i="20"/>
  <c r="IX305" i="20"/>
  <c r="IX306" i="20"/>
  <c r="IX307" i="20"/>
  <c r="IX308" i="20"/>
  <c r="IX309" i="20"/>
  <c r="IX310" i="20"/>
  <c r="IX311" i="20"/>
  <c r="IX312" i="20"/>
  <c r="IX313" i="20"/>
  <c r="IX314" i="20"/>
  <c r="IX315" i="20"/>
  <c r="IX316" i="20"/>
  <c r="IX317" i="20"/>
  <c r="IX318" i="20"/>
  <c r="IX319" i="20"/>
  <c r="IX320" i="20"/>
  <c r="IX321" i="20"/>
  <c r="IX322" i="20"/>
  <c r="IX323" i="20"/>
  <c r="IX324" i="20"/>
  <c r="IX325" i="20"/>
  <c r="IX326" i="20"/>
  <c r="IX327" i="20"/>
  <c r="IX328" i="20"/>
  <c r="IX329" i="20"/>
  <c r="IX330" i="20"/>
  <c r="IX331" i="20"/>
  <c r="IX332" i="20"/>
  <c r="IX333" i="20"/>
  <c r="IX334" i="20"/>
  <c r="IX335" i="20"/>
  <c r="IX336" i="20"/>
  <c r="IX337" i="20"/>
  <c r="IX338" i="20"/>
  <c r="IX339" i="20"/>
  <c r="IX340" i="20"/>
  <c r="IX341" i="20"/>
  <c r="IX342" i="20"/>
  <c r="IX343" i="20"/>
  <c r="IX344" i="20"/>
  <c r="IX345" i="20"/>
  <c r="IX346" i="20"/>
  <c r="IX347" i="20"/>
  <c r="IX348" i="20"/>
  <c r="IX349" i="20"/>
  <c r="IX350" i="20"/>
  <c r="IX351" i="20"/>
  <c r="IX352" i="20"/>
  <c r="IX353" i="20"/>
  <c r="IX354" i="20"/>
  <c r="IX355" i="20"/>
  <c r="IX356" i="20"/>
  <c r="IX357" i="20"/>
  <c r="IX358" i="20"/>
  <c r="IX359" i="20"/>
  <c r="IX360" i="20"/>
  <c r="IX361" i="20"/>
  <c r="IX362" i="20"/>
  <c r="IX363" i="20"/>
  <c r="IX364" i="20"/>
  <c r="IX365" i="20"/>
  <c r="IX366" i="20"/>
  <c r="IX367" i="20"/>
  <c r="IX368" i="20"/>
  <c r="IX369" i="20"/>
  <c r="IX370" i="20"/>
  <c r="IX371" i="20"/>
  <c r="IX372" i="20"/>
  <c r="IX373" i="20"/>
  <c r="IX374" i="20"/>
  <c r="IX375" i="20"/>
  <c r="IX376" i="20"/>
  <c r="IX377" i="20"/>
  <c r="IX378" i="20"/>
  <c r="IX379" i="20"/>
  <c r="IX380" i="20"/>
  <c r="IX381" i="20"/>
  <c r="IX382" i="20"/>
  <c r="IX383" i="20"/>
  <c r="IX384" i="20"/>
  <c r="IX385" i="20"/>
  <c r="IX386" i="20"/>
  <c r="IX387" i="20"/>
  <c r="IX388" i="20"/>
  <c r="IX389" i="20"/>
  <c r="IX390" i="20"/>
  <c r="IX391" i="20"/>
  <c r="IX392" i="20"/>
  <c r="IX393" i="20"/>
  <c r="IX394" i="20"/>
  <c r="IX395" i="20"/>
  <c r="IX396" i="20"/>
  <c r="IX397" i="20"/>
  <c r="IX398" i="20"/>
  <c r="IX399" i="20"/>
  <c r="IX400" i="20"/>
  <c r="IX401" i="20"/>
  <c r="IX402" i="20"/>
  <c r="IX403" i="20"/>
  <c r="IX404" i="20"/>
  <c r="IX405" i="20"/>
  <c r="IX406" i="20"/>
  <c r="IX407" i="20"/>
  <c r="IX408" i="20"/>
  <c r="IX409" i="20"/>
  <c r="IX410" i="20"/>
  <c r="IX411" i="20"/>
  <c r="IX412" i="20"/>
  <c r="IX413" i="20"/>
  <c r="IX414" i="20"/>
  <c r="IX415" i="20"/>
  <c r="IX416" i="20"/>
  <c r="IX417" i="20"/>
  <c r="IX418" i="20"/>
  <c r="IX419" i="20"/>
  <c r="IX420" i="20"/>
  <c r="IX421" i="20"/>
  <c r="IX422" i="20"/>
  <c r="IX423" i="20"/>
  <c r="IX424" i="20"/>
  <c r="IX425" i="20"/>
  <c r="IX426" i="20"/>
  <c r="IX427" i="20"/>
  <c r="IX428" i="20"/>
  <c r="IX429" i="20"/>
  <c r="IX430" i="20"/>
  <c r="IX431" i="20"/>
  <c r="IX432" i="20"/>
  <c r="IX433" i="20"/>
  <c r="IX434" i="20"/>
  <c r="IX435" i="20"/>
  <c r="IX436" i="20"/>
  <c r="IX437" i="20"/>
  <c r="IX438" i="20"/>
  <c r="IX439" i="20"/>
  <c r="IX440" i="20"/>
  <c r="IX441" i="20"/>
  <c r="IX442" i="20"/>
  <c r="IX443" i="20"/>
  <c r="IX444" i="20"/>
  <c r="IX445" i="20"/>
  <c r="IX446" i="20"/>
  <c r="IX447" i="20"/>
  <c r="IX448" i="20"/>
  <c r="IX449" i="20"/>
  <c r="IX450" i="20"/>
  <c r="IX451" i="20"/>
  <c r="IX452" i="20"/>
  <c r="IX453" i="20"/>
  <c r="IX454" i="20"/>
  <c r="IX455" i="20"/>
  <c r="IX456" i="20"/>
  <c r="IX457" i="20"/>
  <c r="IX458" i="20"/>
  <c r="IX459" i="20"/>
  <c r="IX460" i="20"/>
  <c r="IX461" i="20"/>
  <c r="IX462" i="20"/>
  <c r="IX463" i="20"/>
  <c r="IX464" i="20"/>
  <c r="IX465" i="20"/>
  <c r="IX466" i="20"/>
  <c r="IX467" i="20"/>
  <c r="IX468" i="20"/>
  <c r="IX469" i="20"/>
  <c r="IX470" i="20"/>
  <c r="IX471" i="20"/>
  <c r="IX472" i="20"/>
  <c r="IX473" i="20"/>
  <c r="IX474" i="20"/>
  <c r="IX475" i="20"/>
  <c r="IX476" i="20"/>
  <c r="IX477" i="20"/>
  <c r="IX478" i="20"/>
  <c r="IX479" i="20"/>
  <c r="IX480" i="20"/>
  <c r="IX481" i="20"/>
  <c r="IX482" i="20"/>
  <c r="IX483" i="20"/>
  <c r="IX484" i="20"/>
  <c r="IX485" i="20"/>
  <c r="IX486" i="20"/>
  <c r="IX487" i="20"/>
  <c r="IX488" i="20"/>
  <c r="IX489" i="20"/>
  <c r="IX490" i="20"/>
  <c r="IX491" i="20"/>
  <c r="IX492" i="20"/>
  <c r="IX493" i="20"/>
  <c r="IX494" i="20"/>
  <c r="IX495" i="20"/>
  <c r="IX496" i="20"/>
  <c r="IX497" i="20"/>
  <c r="IX498" i="20"/>
  <c r="IX499" i="20"/>
  <c r="IX500" i="20"/>
  <c r="IX501" i="20"/>
  <c r="IX502" i="20"/>
  <c r="IX503" i="20"/>
  <c r="IX504" i="20"/>
  <c r="IX505" i="20"/>
  <c r="IX506" i="20"/>
  <c r="IX507" i="20"/>
  <c r="IX508" i="20"/>
  <c r="IX509" i="20"/>
  <c r="IX510" i="20"/>
  <c r="IX511" i="20"/>
  <c r="IX512" i="20"/>
  <c r="IX513" i="20"/>
  <c r="IX514" i="20"/>
  <c r="IX515" i="20"/>
  <c r="IX516" i="20"/>
  <c r="IX517" i="20"/>
  <c r="IX518" i="20"/>
  <c r="IX519" i="20"/>
  <c r="IX520" i="20"/>
  <c r="IX521" i="20"/>
  <c r="IX522" i="20"/>
  <c r="IX523" i="20"/>
  <c r="IX524" i="20"/>
  <c r="IX525" i="20"/>
  <c r="IX526" i="20"/>
  <c r="IX527" i="20"/>
  <c r="IX528" i="20"/>
  <c r="IX529" i="20"/>
  <c r="IX530" i="20"/>
  <c r="IX531" i="20"/>
  <c r="IX532" i="20"/>
  <c r="IX533" i="20"/>
  <c r="IX534" i="20"/>
  <c r="IX535" i="20"/>
  <c r="IX536" i="20"/>
  <c r="IX537" i="20"/>
  <c r="IX538" i="20"/>
  <c r="IX539" i="20"/>
  <c r="IX540" i="20"/>
  <c r="IX541" i="20"/>
  <c r="IX542" i="20"/>
  <c r="IX543" i="20"/>
  <c r="IX544" i="20"/>
  <c r="IX545" i="20"/>
  <c r="IX546" i="20"/>
  <c r="IX547" i="20"/>
  <c r="IX548" i="20"/>
  <c r="IX549" i="20"/>
  <c r="IX550" i="20"/>
  <c r="IX551" i="20"/>
  <c r="IX552" i="20"/>
  <c r="IX553" i="20"/>
  <c r="IX554" i="20"/>
  <c r="IX555" i="20"/>
  <c r="IX556" i="20"/>
  <c r="IX557" i="20"/>
  <c r="IX558" i="20"/>
  <c r="IX559" i="20"/>
  <c r="IX560" i="20"/>
  <c r="IX561" i="20"/>
  <c r="IX562" i="20"/>
  <c r="IX563" i="20"/>
  <c r="IX564" i="20"/>
  <c r="IX565" i="20"/>
  <c r="IX566" i="20"/>
  <c r="IX567" i="20"/>
  <c r="IX568" i="20"/>
  <c r="IX569" i="20"/>
  <c r="IX570" i="20"/>
  <c r="IX571" i="20"/>
  <c r="IX572" i="20"/>
  <c r="IX573" i="20"/>
  <c r="IX574" i="20"/>
  <c r="IX575" i="20"/>
  <c r="IX576" i="20"/>
  <c r="IX577" i="20"/>
  <c r="IX578" i="20"/>
  <c r="IX579" i="20"/>
  <c r="IX580" i="20"/>
  <c r="IX581" i="20"/>
  <c r="IX582" i="20"/>
  <c r="IX583" i="20"/>
  <c r="IX584" i="20"/>
  <c r="IX585" i="20"/>
  <c r="IX586" i="20"/>
  <c r="IX587" i="20"/>
  <c r="IX588" i="20"/>
  <c r="IX589" i="20"/>
  <c r="IX590" i="20"/>
  <c r="IX591" i="20"/>
  <c r="IX592" i="20"/>
  <c r="IX593" i="20"/>
  <c r="IX594" i="20"/>
  <c r="IX595" i="20"/>
  <c r="IX596" i="20"/>
  <c r="IX597" i="20"/>
  <c r="IX598" i="20"/>
  <c r="IX599" i="20"/>
  <c r="IX600" i="20"/>
  <c r="IX601" i="20"/>
  <c r="IX602" i="20"/>
  <c r="IX603" i="20"/>
  <c r="IX604" i="20"/>
  <c r="IX605" i="20"/>
  <c r="IX606" i="20"/>
  <c r="IX607" i="20"/>
  <c r="IX608" i="20"/>
  <c r="IX609" i="20"/>
  <c r="IX610" i="20"/>
  <c r="IX611" i="20"/>
  <c r="IX612" i="20"/>
  <c r="IX613" i="20"/>
  <c r="IX614" i="20"/>
  <c r="IX615" i="20"/>
  <c r="IX616" i="20"/>
  <c r="IX617" i="20"/>
  <c r="IX618" i="20"/>
  <c r="IX619" i="20"/>
  <c r="IX620" i="20"/>
  <c r="IX621" i="20"/>
  <c r="IX622" i="20"/>
  <c r="IX623" i="20"/>
  <c r="IX624" i="20"/>
  <c r="IX625" i="20"/>
  <c r="IX626" i="20"/>
  <c r="IX627" i="20"/>
  <c r="IX628" i="20"/>
  <c r="IX629" i="20"/>
  <c r="IX630" i="20"/>
  <c r="IX631" i="20"/>
  <c r="IX632" i="20"/>
  <c r="IX633" i="20"/>
  <c r="IX634" i="20"/>
  <c r="IX635" i="20"/>
  <c r="IX636" i="20"/>
  <c r="IX637" i="20"/>
  <c r="IX638" i="20"/>
  <c r="IX639" i="20"/>
  <c r="IX640" i="20"/>
  <c r="IX641" i="20"/>
  <c r="IX642" i="20"/>
  <c r="IX643" i="20"/>
  <c r="IX644" i="20"/>
  <c r="IX645" i="20"/>
  <c r="IX646" i="20"/>
  <c r="IX647" i="20"/>
  <c r="IX648" i="20"/>
  <c r="IX649" i="20"/>
  <c r="IX650" i="20"/>
  <c r="IX651" i="20"/>
  <c r="IX652" i="20"/>
  <c r="IX653" i="20"/>
  <c r="IX654" i="20"/>
  <c r="IX655" i="20"/>
  <c r="IX656" i="20"/>
  <c r="IX657" i="20"/>
  <c r="IX658" i="20"/>
  <c r="IX659" i="20"/>
  <c r="IX660" i="20"/>
  <c r="IX661" i="20"/>
  <c r="IX662" i="20"/>
  <c r="IX663" i="20"/>
  <c r="IX664" i="20"/>
  <c r="IX665" i="20"/>
  <c r="IX666" i="20"/>
  <c r="IX667" i="20"/>
  <c r="IX668" i="20"/>
  <c r="IX669" i="20"/>
  <c r="IX670" i="20"/>
  <c r="IX671" i="20"/>
  <c r="IX672" i="20"/>
  <c r="IX673" i="20"/>
  <c r="IX674" i="20"/>
  <c r="IX675" i="20"/>
  <c r="IX676" i="20"/>
  <c r="IX677" i="20"/>
  <c r="IX678" i="20"/>
  <c r="IX679" i="20"/>
  <c r="IX680" i="20"/>
  <c r="IX681" i="20"/>
  <c r="IX682" i="20"/>
  <c r="IX683" i="20"/>
  <c r="IX684" i="20"/>
  <c r="IX685" i="20"/>
  <c r="IX686" i="20"/>
  <c r="IX687" i="20"/>
  <c r="IX688" i="20"/>
  <c r="IX689" i="20"/>
  <c r="IX690" i="20"/>
  <c r="IX691" i="20"/>
  <c r="IX692" i="20"/>
  <c r="IX693" i="20"/>
  <c r="IX694" i="20"/>
  <c r="IX695" i="20"/>
  <c r="IX696" i="20"/>
  <c r="IX697" i="20"/>
  <c r="IX698" i="20"/>
  <c r="IX699" i="20"/>
  <c r="IX700" i="20"/>
  <c r="IX701" i="20"/>
  <c r="IX702" i="20"/>
  <c r="IX703" i="20"/>
  <c r="IX704" i="20"/>
  <c r="IX705" i="20"/>
  <c r="IX706" i="20"/>
  <c r="IX707" i="20"/>
  <c r="IX708" i="20"/>
  <c r="IX709" i="20"/>
  <c r="IX710" i="20"/>
  <c r="IX711" i="20"/>
  <c r="IX712" i="20"/>
  <c r="IX713" i="20"/>
  <c r="IX714" i="20"/>
  <c r="IX715" i="20"/>
  <c r="IX716" i="20"/>
  <c r="IX717" i="20"/>
  <c r="IX718" i="20"/>
  <c r="IX719" i="20"/>
  <c r="IX720" i="20"/>
  <c r="IX721" i="20"/>
  <c r="IX722" i="20"/>
  <c r="IX723" i="20"/>
  <c r="IX724" i="20"/>
  <c r="IX725" i="20"/>
  <c r="IX726" i="20"/>
  <c r="IX727" i="20"/>
  <c r="IX728" i="20"/>
  <c r="IX729" i="20"/>
  <c r="IX730" i="20"/>
  <c r="IX731" i="20"/>
  <c r="IX732" i="20"/>
  <c r="IX733" i="20"/>
  <c r="IX734" i="20"/>
  <c r="IX735" i="20"/>
  <c r="IX736" i="20"/>
  <c r="IX737" i="20"/>
  <c r="IX738" i="20"/>
  <c r="IX739" i="20"/>
  <c r="IX740" i="20"/>
  <c r="IX741" i="20"/>
  <c r="JJ2" i="20"/>
  <c r="JJ3" i="20"/>
  <c r="JJ4" i="20"/>
  <c r="JJ5" i="20"/>
  <c r="JJ6" i="20"/>
  <c r="JJ7" i="20"/>
  <c r="JJ8" i="20"/>
  <c r="JJ9" i="20"/>
  <c r="JJ10" i="20"/>
  <c r="JJ11" i="20"/>
  <c r="JJ12" i="20"/>
  <c r="JJ13" i="20"/>
  <c r="JJ14" i="20"/>
  <c r="JJ15" i="20"/>
  <c r="JJ16" i="20"/>
  <c r="JJ17" i="20"/>
  <c r="JJ18" i="20"/>
  <c r="JJ19" i="20"/>
  <c r="JJ20" i="20"/>
  <c r="JJ21" i="20"/>
  <c r="JJ22" i="20"/>
  <c r="JJ23" i="20"/>
  <c r="JJ24" i="20"/>
  <c r="JJ25" i="20"/>
  <c r="JJ26" i="20"/>
  <c r="JJ27" i="20"/>
  <c r="JJ28" i="20"/>
  <c r="JJ29" i="20"/>
  <c r="JJ30" i="20"/>
  <c r="JJ31" i="20"/>
  <c r="JJ32" i="20"/>
  <c r="JJ33" i="20"/>
  <c r="JJ34" i="20"/>
  <c r="JJ35" i="20"/>
  <c r="JJ36" i="20"/>
  <c r="JJ37" i="20"/>
  <c r="JJ38" i="20"/>
  <c r="JJ39" i="20"/>
  <c r="JJ40" i="20"/>
  <c r="JJ41" i="20"/>
  <c r="JJ42" i="20"/>
  <c r="JJ43" i="20"/>
  <c r="JJ44" i="20"/>
  <c r="JJ45" i="20"/>
  <c r="JJ46" i="20"/>
  <c r="JJ47" i="20"/>
  <c r="JJ48" i="20"/>
  <c r="JJ49" i="20"/>
  <c r="JJ50" i="20"/>
  <c r="JJ51" i="20"/>
  <c r="JJ52" i="20"/>
  <c r="JJ53" i="20"/>
  <c r="JJ54" i="20"/>
  <c r="JJ55" i="20"/>
  <c r="JJ56" i="20"/>
  <c r="JJ57" i="20"/>
  <c r="JJ58" i="20"/>
  <c r="JJ59" i="20"/>
  <c r="JJ60" i="20"/>
  <c r="JJ61" i="20"/>
  <c r="JJ62" i="20"/>
  <c r="JJ63" i="20"/>
  <c r="JJ64" i="20"/>
  <c r="JJ65" i="20"/>
  <c r="JJ66" i="20"/>
  <c r="JJ67" i="20"/>
  <c r="JJ68" i="20"/>
  <c r="JJ69" i="20"/>
  <c r="JJ70" i="20"/>
  <c r="JJ71" i="20"/>
  <c r="JJ72" i="20"/>
  <c r="JJ73" i="20"/>
  <c r="JJ74" i="20"/>
  <c r="JJ75" i="20"/>
  <c r="JJ76" i="20"/>
  <c r="JJ77" i="20"/>
  <c r="JJ78" i="20"/>
  <c r="JJ79" i="20"/>
  <c r="JJ80" i="20"/>
  <c r="JJ81" i="20"/>
  <c r="JJ82" i="20"/>
  <c r="JJ83" i="20"/>
  <c r="JJ84" i="20"/>
  <c r="JJ85" i="20"/>
  <c r="JJ86" i="20"/>
  <c r="JJ87" i="20"/>
  <c r="JJ88" i="20"/>
  <c r="JJ89" i="20"/>
  <c r="JJ90" i="20"/>
  <c r="JJ91" i="20"/>
  <c r="JJ92" i="20"/>
  <c r="JJ93" i="20"/>
  <c r="JJ94" i="20"/>
  <c r="JJ95" i="20"/>
  <c r="JJ96" i="20"/>
  <c r="JJ97" i="20"/>
  <c r="JJ98" i="20"/>
  <c r="JJ99" i="20"/>
  <c r="JJ100" i="20"/>
  <c r="JJ101" i="20"/>
  <c r="JJ102" i="20"/>
  <c r="JJ103" i="20"/>
  <c r="JJ104" i="20"/>
  <c r="JJ105" i="20"/>
  <c r="JJ106" i="20"/>
  <c r="JJ107" i="20"/>
  <c r="JJ108" i="20"/>
  <c r="JJ109" i="20"/>
  <c r="JJ110" i="20"/>
  <c r="JJ111" i="20"/>
  <c r="JJ112" i="20"/>
  <c r="JJ113" i="20"/>
  <c r="JJ114" i="20"/>
  <c r="JJ115" i="20"/>
  <c r="JJ116" i="20"/>
  <c r="JJ117" i="20"/>
  <c r="JJ118" i="20"/>
  <c r="JJ119" i="20"/>
  <c r="JJ120" i="20"/>
  <c r="JJ121" i="20"/>
  <c r="JJ122" i="20"/>
  <c r="JJ123" i="20"/>
  <c r="JJ124" i="20"/>
  <c r="JJ125" i="20"/>
  <c r="JJ126" i="20"/>
  <c r="JJ127" i="20"/>
  <c r="JJ128" i="20"/>
  <c r="JJ129" i="20"/>
  <c r="JJ130" i="20"/>
  <c r="JJ131" i="20"/>
  <c r="JJ132" i="20"/>
  <c r="JJ133" i="20"/>
  <c r="JJ134" i="20"/>
  <c r="JJ135" i="20"/>
  <c r="JJ136" i="20"/>
  <c r="JJ137" i="20"/>
  <c r="JJ138" i="20"/>
  <c r="JJ139" i="20"/>
  <c r="JJ140" i="20"/>
  <c r="JJ141" i="20"/>
  <c r="JJ142" i="20"/>
  <c r="JJ143" i="20"/>
  <c r="JJ144" i="20"/>
  <c r="JJ145" i="20"/>
  <c r="JJ146" i="20"/>
  <c r="JJ147" i="20"/>
  <c r="JJ148" i="20"/>
  <c r="JJ149" i="20"/>
  <c r="JJ150" i="20"/>
  <c r="JJ151" i="20"/>
  <c r="JJ152" i="20"/>
  <c r="JJ153" i="20"/>
  <c r="JJ154" i="20"/>
  <c r="JJ155" i="20"/>
  <c r="JJ156" i="20"/>
  <c r="JJ157" i="20"/>
  <c r="JJ158" i="20"/>
  <c r="JJ159" i="20"/>
  <c r="JJ160" i="20"/>
  <c r="JJ161" i="20"/>
  <c r="JJ162" i="20"/>
  <c r="JJ163" i="20"/>
  <c r="JJ164" i="20"/>
  <c r="JJ165" i="20"/>
  <c r="JJ166" i="20"/>
  <c r="JJ167" i="20"/>
  <c r="JJ168" i="20"/>
  <c r="JJ169" i="20"/>
  <c r="JJ170" i="20"/>
  <c r="JJ171" i="20"/>
  <c r="JJ172" i="20"/>
  <c r="JJ173" i="20"/>
  <c r="JJ174" i="20"/>
  <c r="JJ175" i="20"/>
  <c r="JJ176" i="20"/>
  <c r="JJ177" i="20"/>
  <c r="JJ178" i="20"/>
  <c r="JJ179" i="20"/>
  <c r="JJ180" i="20"/>
  <c r="JJ181" i="20"/>
  <c r="JJ182" i="20"/>
  <c r="JJ183" i="20"/>
  <c r="JJ184" i="20"/>
  <c r="JJ185" i="20"/>
  <c r="JJ186" i="20"/>
  <c r="JJ187" i="20"/>
  <c r="JJ188" i="20"/>
  <c r="JJ189" i="20"/>
  <c r="JJ190" i="20"/>
  <c r="JJ191" i="20"/>
  <c r="JJ192" i="20"/>
  <c r="JJ193" i="20"/>
  <c r="JJ194" i="20"/>
  <c r="JJ195" i="20"/>
  <c r="JJ196" i="20"/>
  <c r="JJ197" i="20"/>
  <c r="JJ198" i="20"/>
  <c r="JJ199" i="20"/>
  <c r="JJ200" i="20"/>
  <c r="JJ201" i="20"/>
  <c r="JJ202" i="20"/>
  <c r="JJ203" i="20"/>
  <c r="JJ204" i="20"/>
  <c r="JJ205" i="20"/>
  <c r="JJ206" i="20"/>
  <c r="JJ207" i="20"/>
  <c r="JJ208" i="20"/>
  <c r="JJ209" i="20"/>
  <c r="JJ210" i="20"/>
  <c r="JJ211" i="20"/>
  <c r="JJ212" i="20"/>
  <c r="JJ213" i="20"/>
  <c r="JJ214" i="20"/>
  <c r="JJ215" i="20"/>
  <c r="JJ216" i="20"/>
  <c r="JJ217" i="20"/>
  <c r="JJ218" i="20"/>
  <c r="JJ219" i="20"/>
  <c r="JJ220" i="20"/>
  <c r="JJ221" i="20"/>
  <c r="JJ222" i="20"/>
  <c r="JJ223" i="20"/>
  <c r="JJ224" i="20"/>
  <c r="JJ225" i="20"/>
  <c r="JJ226" i="20"/>
  <c r="JJ227" i="20"/>
  <c r="JJ228" i="20"/>
  <c r="JJ229" i="20"/>
  <c r="JJ230" i="20"/>
  <c r="JJ231" i="20"/>
  <c r="JJ232" i="20"/>
  <c r="JJ233" i="20"/>
  <c r="JJ234" i="20"/>
  <c r="JJ235" i="20"/>
  <c r="JJ236" i="20"/>
  <c r="JJ237" i="20"/>
  <c r="JJ238" i="20"/>
  <c r="JJ239" i="20"/>
  <c r="JJ240" i="20"/>
  <c r="JJ241" i="20"/>
  <c r="JJ242" i="20"/>
  <c r="JJ243" i="20"/>
  <c r="JJ244" i="20"/>
  <c r="JJ245" i="20"/>
  <c r="JJ246" i="20"/>
  <c r="JJ247" i="20"/>
  <c r="JJ248" i="20"/>
  <c r="JJ249" i="20"/>
  <c r="JJ250" i="20"/>
  <c r="JJ251" i="20"/>
  <c r="JJ252" i="20"/>
  <c r="JJ253" i="20"/>
  <c r="JJ254" i="20"/>
  <c r="JJ255" i="20"/>
  <c r="JJ256" i="20"/>
  <c r="JJ257" i="20"/>
  <c r="JJ258" i="20"/>
  <c r="JJ259" i="20"/>
  <c r="JJ260" i="20"/>
  <c r="JJ261" i="20"/>
  <c r="JJ262" i="20"/>
  <c r="JJ263" i="20"/>
  <c r="JJ264" i="20"/>
  <c r="JJ265" i="20"/>
  <c r="JJ266" i="20"/>
  <c r="JJ267" i="20"/>
  <c r="JJ268" i="20"/>
  <c r="JJ269" i="20"/>
  <c r="JJ270" i="20"/>
  <c r="JJ271" i="20"/>
  <c r="JJ272" i="20"/>
  <c r="JJ273" i="20"/>
  <c r="JJ274" i="20"/>
  <c r="JJ275" i="20"/>
  <c r="JJ276" i="20"/>
  <c r="JJ277" i="20"/>
  <c r="JJ278" i="20"/>
  <c r="JJ279" i="20"/>
  <c r="JJ280" i="20"/>
  <c r="JJ281" i="20"/>
  <c r="JJ282" i="20"/>
  <c r="JJ283" i="20"/>
  <c r="JJ284" i="20"/>
  <c r="JJ285" i="20"/>
  <c r="JJ286" i="20"/>
  <c r="JJ287" i="20"/>
  <c r="JJ288" i="20"/>
  <c r="JJ289" i="20"/>
  <c r="JJ290" i="20"/>
  <c r="JJ291" i="20"/>
  <c r="JJ292" i="20"/>
  <c r="JJ293" i="20"/>
  <c r="JJ294" i="20"/>
  <c r="JJ295" i="20"/>
  <c r="JJ296" i="20"/>
  <c r="JJ297" i="20"/>
  <c r="JJ298" i="20"/>
  <c r="JJ299" i="20"/>
  <c r="JJ300" i="20"/>
  <c r="JJ301" i="20"/>
  <c r="JJ302" i="20"/>
  <c r="JJ303" i="20"/>
  <c r="JJ304" i="20"/>
  <c r="JJ305" i="20"/>
  <c r="JJ306" i="20"/>
  <c r="JJ307" i="20"/>
  <c r="JJ308" i="20"/>
  <c r="JJ309" i="20"/>
  <c r="JJ310" i="20"/>
  <c r="JJ311" i="20"/>
  <c r="JJ312" i="20"/>
  <c r="JJ313" i="20"/>
  <c r="JJ314" i="20"/>
  <c r="JJ315" i="20"/>
  <c r="JJ316" i="20"/>
  <c r="JJ317" i="20"/>
  <c r="JJ318" i="20"/>
  <c r="JJ319" i="20"/>
  <c r="JJ320" i="20"/>
  <c r="JJ321" i="20"/>
  <c r="JJ322" i="20"/>
  <c r="JJ323" i="20"/>
  <c r="JJ324" i="20"/>
  <c r="JJ325" i="20"/>
  <c r="JJ326" i="20"/>
  <c r="JJ327" i="20"/>
  <c r="JJ328" i="20"/>
  <c r="JJ329" i="20"/>
  <c r="JJ330" i="20"/>
  <c r="JJ331" i="20"/>
  <c r="JJ332" i="20"/>
  <c r="JJ333" i="20"/>
  <c r="JJ334" i="20"/>
  <c r="JJ335" i="20"/>
  <c r="JJ336" i="20"/>
  <c r="JJ337" i="20"/>
  <c r="JJ338" i="20"/>
  <c r="JJ339" i="20"/>
  <c r="JJ340" i="20"/>
  <c r="JJ341" i="20"/>
  <c r="JJ342" i="20"/>
  <c r="JJ343" i="20"/>
  <c r="JJ344" i="20"/>
  <c r="JJ345" i="20"/>
  <c r="JJ346" i="20"/>
  <c r="JJ347" i="20"/>
  <c r="JJ348" i="20"/>
  <c r="JJ349" i="20"/>
  <c r="JJ350" i="20"/>
  <c r="JJ351" i="20"/>
  <c r="JJ352" i="20"/>
  <c r="JJ353" i="20"/>
  <c r="JJ354" i="20"/>
  <c r="JJ355" i="20"/>
  <c r="JJ356" i="20"/>
  <c r="JJ357" i="20"/>
  <c r="JJ358" i="20"/>
  <c r="JJ359" i="20"/>
  <c r="JJ360" i="20"/>
  <c r="JJ361" i="20"/>
  <c r="JJ362" i="20"/>
  <c r="JJ363" i="20"/>
  <c r="JJ364" i="20"/>
  <c r="JJ365" i="20"/>
  <c r="JJ366" i="20"/>
  <c r="JJ367" i="20"/>
  <c r="JJ368" i="20"/>
  <c r="JJ369" i="20"/>
  <c r="JJ370" i="20"/>
  <c r="JJ371" i="20"/>
  <c r="JJ372" i="20"/>
  <c r="JJ373" i="20"/>
  <c r="JJ374" i="20"/>
  <c r="JJ375" i="20"/>
  <c r="JJ376" i="20"/>
  <c r="JJ377" i="20"/>
  <c r="JJ378" i="20"/>
  <c r="JJ379" i="20"/>
  <c r="JJ380" i="20"/>
  <c r="JJ381" i="20"/>
  <c r="JJ382" i="20"/>
  <c r="JJ383" i="20"/>
  <c r="JJ384" i="20"/>
  <c r="JJ385" i="20"/>
  <c r="JJ386" i="20"/>
  <c r="JJ387" i="20"/>
  <c r="JJ388" i="20"/>
  <c r="JJ389" i="20"/>
  <c r="JJ390" i="20"/>
  <c r="JJ391" i="20"/>
  <c r="JJ392" i="20"/>
  <c r="JJ393" i="20"/>
  <c r="JJ394" i="20"/>
  <c r="JJ395" i="20"/>
  <c r="JJ396" i="20"/>
  <c r="JJ397" i="20"/>
  <c r="JJ398" i="20"/>
  <c r="JJ399" i="20"/>
  <c r="JJ400" i="20"/>
  <c r="JJ401" i="20"/>
  <c r="JJ402" i="20"/>
  <c r="JJ403" i="20"/>
  <c r="JJ404" i="20"/>
  <c r="JJ405" i="20"/>
  <c r="JJ406" i="20"/>
  <c r="JJ407" i="20"/>
  <c r="JJ408" i="20"/>
  <c r="JJ409" i="20"/>
  <c r="JJ410" i="20"/>
  <c r="JJ411" i="20"/>
  <c r="JJ412" i="20"/>
  <c r="JJ413" i="20"/>
  <c r="JJ414" i="20"/>
  <c r="JJ415" i="20"/>
  <c r="JJ416" i="20"/>
  <c r="JJ417" i="20"/>
  <c r="JJ418" i="20"/>
  <c r="JJ419" i="20"/>
  <c r="JJ420" i="20"/>
  <c r="JJ421" i="20"/>
  <c r="JJ422" i="20"/>
  <c r="JJ423" i="20"/>
  <c r="JJ424" i="20"/>
  <c r="JJ425" i="20"/>
  <c r="JJ426" i="20"/>
  <c r="JJ427" i="20"/>
  <c r="JJ428" i="20"/>
  <c r="JJ429" i="20"/>
  <c r="JJ430" i="20"/>
  <c r="JJ431" i="20"/>
  <c r="JJ432" i="20"/>
  <c r="JJ433" i="20"/>
  <c r="JJ434" i="20"/>
  <c r="JJ435" i="20"/>
  <c r="JJ436" i="20"/>
  <c r="JJ437" i="20"/>
  <c r="JJ438" i="20"/>
  <c r="JJ439" i="20"/>
  <c r="JJ440" i="20"/>
  <c r="JJ441" i="20"/>
  <c r="JJ442" i="20"/>
  <c r="JJ443" i="20"/>
  <c r="JJ444" i="20"/>
  <c r="JJ445" i="20"/>
  <c r="JJ446" i="20"/>
  <c r="JJ447" i="20"/>
  <c r="JJ448" i="20"/>
  <c r="JJ449" i="20"/>
  <c r="JJ450" i="20"/>
  <c r="JJ451" i="20"/>
  <c r="JJ452" i="20"/>
  <c r="JJ453" i="20"/>
  <c r="JJ454" i="20"/>
  <c r="JJ455" i="20"/>
  <c r="JJ456" i="20"/>
  <c r="JJ457" i="20"/>
  <c r="JJ458" i="20"/>
  <c r="JJ459" i="20"/>
  <c r="JJ460" i="20"/>
  <c r="JJ461" i="20"/>
  <c r="JJ462" i="20"/>
  <c r="JJ463" i="20"/>
  <c r="JJ464" i="20"/>
  <c r="JJ465" i="20"/>
  <c r="JJ466" i="20"/>
  <c r="JJ467" i="20"/>
  <c r="JJ468" i="20"/>
  <c r="JJ469" i="20"/>
  <c r="JJ470" i="20"/>
  <c r="JJ471" i="20"/>
  <c r="JJ472" i="20"/>
  <c r="JJ473" i="20"/>
  <c r="JJ474" i="20"/>
  <c r="JJ475" i="20"/>
  <c r="JJ476" i="20"/>
  <c r="JJ477" i="20"/>
  <c r="JJ478" i="20"/>
  <c r="JJ479" i="20"/>
  <c r="JJ480" i="20"/>
  <c r="JJ481" i="20"/>
  <c r="JJ482" i="20"/>
  <c r="JJ483" i="20"/>
  <c r="JJ484" i="20"/>
  <c r="JJ485" i="20"/>
  <c r="JJ486" i="20"/>
  <c r="JJ487" i="20"/>
  <c r="JJ488" i="20"/>
  <c r="JJ489" i="20"/>
  <c r="JJ490" i="20"/>
  <c r="JJ491" i="20"/>
  <c r="JJ492" i="20"/>
  <c r="JJ493" i="20"/>
  <c r="JJ494" i="20"/>
  <c r="JJ495" i="20"/>
  <c r="JJ496" i="20"/>
  <c r="JJ497" i="20"/>
  <c r="JJ498" i="20"/>
  <c r="JJ499" i="20"/>
  <c r="JJ500" i="20"/>
  <c r="JJ501" i="20"/>
  <c r="JJ502" i="20"/>
  <c r="JJ503" i="20"/>
  <c r="JJ504" i="20"/>
  <c r="JJ505" i="20"/>
  <c r="JJ506" i="20"/>
  <c r="JJ507" i="20"/>
  <c r="JJ508" i="20"/>
  <c r="JJ509" i="20"/>
  <c r="JJ510" i="20"/>
  <c r="JJ511" i="20"/>
  <c r="JJ512" i="20"/>
  <c r="JJ513" i="20"/>
  <c r="JJ514" i="20"/>
  <c r="JJ515" i="20"/>
  <c r="JJ516" i="20"/>
  <c r="JJ517" i="20"/>
  <c r="JJ518" i="20"/>
  <c r="JJ519" i="20"/>
  <c r="JJ520" i="20"/>
  <c r="JJ521" i="20"/>
  <c r="JJ522" i="20"/>
  <c r="JJ523" i="20"/>
  <c r="JJ524" i="20"/>
  <c r="JJ525" i="20"/>
  <c r="JJ526" i="20"/>
  <c r="JJ527" i="20"/>
  <c r="JJ528" i="20"/>
  <c r="JJ529" i="20"/>
  <c r="JJ530" i="20"/>
  <c r="JJ531" i="20"/>
  <c r="JJ532" i="20"/>
  <c r="JJ533" i="20"/>
  <c r="JJ534" i="20"/>
  <c r="JJ535" i="20"/>
  <c r="JJ536" i="20"/>
  <c r="JJ537" i="20"/>
  <c r="JJ538" i="20"/>
  <c r="JJ539" i="20"/>
  <c r="JJ540" i="20"/>
  <c r="JJ541" i="20"/>
  <c r="JJ542" i="20"/>
  <c r="JJ543" i="20"/>
  <c r="JJ544" i="20"/>
  <c r="JJ545" i="20"/>
  <c r="JJ546" i="20"/>
  <c r="JJ547" i="20"/>
  <c r="JJ548" i="20"/>
  <c r="JJ549" i="20"/>
  <c r="JJ550" i="20"/>
  <c r="JJ551" i="20"/>
  <c r="JJ552" i="20"/>
  <c r="JJ553" i="20"/>
  <c r="JJ554" i="20"/>
  <c r="JJ555" i="20"/>
  <c r="JJ556" i="20"/>
  <c r="JJ557" i="20"/>
  <c r="JJ558" i="20"/>
  <c r="JJ559" i="20"/>
  <c r="JJ560" i="20"/>
  <c r="JJ561" i="20"/>
  <c r="JJ562" i="20"/>
  <c r="JJ563" i="20"/>
  <c r="JJ564" i="20"/>
  <c r="JJ565" i="20"/>
  <c r="JJ566" i="20"/>
  <c r="JJ567" i="20"/>
  <c r="JJ568" i="20"/>
  <c r="JJ569" i="20"/>
  <c r="JJ570" i="20"/>
  <c r="JJ571" i="20"/>
  <c r="JJ572" i="20"/>
  <c r="JJ573" i="20"/>
  <c r="JJ574" i="20"/>
  <c r="JJ575" i="20"/>
  <c r="JJ576" i="20"/>
  <c r="JJ577" i="20"/>
  <c r="JJ578" i="20"/>
  <c r="JJ579" i="20"/>
  <c r="JJ580" i="20"/>
  <c r="JJ581" i="20"/>
  <c r="JJ582" i="20"/>
  <c r="JJ583" i="20"/>
  <c r="JJ584" i="20"/>
  <c r="JJ585" i="20"/>
  <c r="JJ586" i="20"/>
  <c r="JJ587" i="20"/>
  <c r="JJ588" i="20"/>
  <c r="JJ589" i="20"/>
  <c r="JJ590" i="20"/>
  <c r="JJ591" i="20"/>
  <c r="JJ592" i="20"/>
  <c r="JJ593" i="20"/>
  <c r="JJ594" i="20"/>
  <c r="JJ595" i="20"/>
  <c r="JJ596" i="20"/>
  <c r="JJ597" i="20"/>
  <c r="JJ598" i="20"/>
  <c r="JJ599" i="20"/>
  <c r="JJ600" i="20"/>
  <c r="JJ601" i="20"/>
  <c r="JJ602" i="20"/>
  <c r="JJ603" i="20"/>
  <c r="JJ604" i="20"/>
  <c r="JJ605" i="20"/>
  <c r="JJ606" i="20"/>
  <c r="JJ607" i="20"/>
  <c r="JJ608" i="20"/>
  <c r="JJ609" i="20"/>
  <c r="JJ610" i="20"/>
  <c r="JJ611" i="20"/>
  <c r="JJ612" i="20"/>
  <c r="JJ613" i="20"/>
  <c r="JJ614" i="20"/>
  <c r="JJ615" i="20"/>
  <c r="JJ616" i="20"/>
  <c r="JJ617" i="20"/>
  <c r="JJ618" i="20"/>
  <c r="JJ619" i="20"/>
  <c r="JJ620" i="20"/>
  <c r="JJ621" i="20"/>
  <c r="JJ622" i="20"/>
  <c r="JJ623" i="20"/>
  <c r="JJ624" i="20"/>
  <c r="JJ625" i="20"/>
  <c r="JJ626" i="20"/>
  <c r="JJ627" i="20"/>
  <c r="JJ628" i="20"/>
  <c r="JJ629" i="20"/>
  <c r="JJ630" i="20"/>
  <c r="JJ631" i="20"/>
  <c r="JJ632" i="20"/>
  <c r="JJ633" i="20"/>
  <c r="JJ634" i="20"/>
  <c r="JJ635" i="20"/>
  <c r="JJ636" i="20"/>
  <c r="JJ637" i="20"/>
  <c r="JJ638" i="20"/>
  <c r="JJ639" i="20"/>
  <c r="JJ640" i="20"/>
  <c r="JJ641" i="20"/>
  <c r="JJ642" i="20"/>
  <c r="JJ643" i="20"/>
  <c r="JJ644" i="20"/>
  <c r="JJ645" i="20"/>
  <c r="JJ646" i="20"/>
  <c r="JJ647" i="20"/>
  <c r="JJ648" i="20"/>
  <c r="JJ649" i="20"/>
  <c r="JJ650" i="20"/>
  <c r="JJ651" i="20"/>
  <c r="JJ652" i="20"/>
  <c r="JJ653" i="20"/>
  <c r="JJ654" i="20"/>
  <c r="JJ655" i="20"/>
  <c r="JJ656" i="20"/>
  <c r="JJ657" i="20"/>
  <c r="JJ658" i="20"/>
  <c r="JJ659" i="20"/>
  <c r="JJ660" i="20"/>
  <c r="JJ661" i="20"/>
  <c r="JJ662" i="20"/>
  <c r="JJ663" i="20"/>
  <c r="JJ664" i="20"/>
  <c r="JJ665" i="20"/>
  <c r="JJ666" i="20"/>
  <c r="JJ667" i="20"/>
  <c r="JJ668" i="20"/>
  <c r="JJ669" i="20"/>
  <c r="JJ670" i="20"/>
  <c r="JJ671" i="20"/>
  <c r="JJ672" i="20"/>
  <c r="JJ673" i="20"/>
  <c r="JJ674" i="20"/>
  <c r="JJ675" i="20"/>
  <c r="JJ676" i="20"/>
  <c r="JJ677" i="20"/>
  <c r="JJ678" i="20"/>
  <c r="JJ679" i="20"/>
  <c r="JJ680" i="20"/>
  <c r="JJ681" i="20"/>
  <c r="JJ682" i="20"/>
  <c r="JJ683" i="20"/>
  <c r="JJ684" i="20"/>
  <c r="JJ685" i="20"/>
  <c r="JJ686" i="20"/>
  <c r="JJ687" i="20"/>
  <c r="JJ688" i="20"/>
  <c r="JJ689" i="20"/>
  <c r="JJ690" i="20"/>
  <c r="JJ691" i="20"/>
  <c r="JJ692" i="20"/>
  <c r="JJ693" i="20"/>
  <c r="JJ694" i="20"/>
  <c r="JJ695" i="20"/>
  <c r="JJ696" i="20"/>
  <c r="JJ697" i="20"/>
  <c r="JJ698" i="20"/>
  <c r="JJ699" i="20"/>
  <c r="JJ700" i="20"/>
  <c r="JJ701" i="20"/>
  <c r="JJ702" i="20"/>
  <c r="JJ703" i="20"/>
  <c r="JJ704" i="20"/>
  <c r="JJ705" i="20"/>
  <c r="JJ706" i="20"/>
  <c r="JJ707" i="20"/>
  <c r="JJ708" i="20"/>
  <c r="JJ709" i="20"/>
  <c r="JJ710" i="20"/>
  <c r="JJ711" i="20"/>
  <c r="JJ712" i="20"/>
  <c r="JJ713" i="20"/>
  <c r="JJ714" i="20"/>
  <c r="JJ715" i="20"/>
  <c r="JJ716" i="20"/>
  <c r="JJ717" i="20"/>
  <c r="JJ718" i="20"/>
  <c r="JJ719" i="20"/>
  <c r="JJ720" i="20"/>
  <c r="JJ721" i="20"/>
  <c r="JJ722" i="20"/>
  <c r="JJ723" i="20"/>
  <c r="JJ724" i="20"/>
  <c r="JJ725" i="20"/>
  <c r="JJ726" i="20"/>
  <c r="JJ727" i="20"/>
  <c r="JJ728" i="20"/>
  <c r="JJ729" i="20"/>
  <c r="JJ730" i="20"/>
  <c r="JJ731" i="20"/>
  <c r="JJ732" i="20"/>
  <c r="JJ733" i="20"/>
  <c r="JJ734" i="20"/>
  <c r="JJ735" i="20"/>
  <c r="JJ736" i="20"/>
  <c r="JJ737" i="20"/>
  <c r="JJ738" i="20"/>
  <c r="JJ739" i="20"/>
  <c r="JJ740" i="20"/>
  <c r="JJ741" i="20"/>
  <c r="JK2" i="20"/>
  <c r="JK3" i="20"/>
  <c r="JK4" i="20"/>
  <c r="JK5" i="20"/>
  <c r="JK6" i="20"/>
  <c r="JK7" i="20"/>
  <c r="JK8" i="20"/>
  <c r="JK9" i="20"/>
  <c r="JK10" i="20"/>
  <c r="JK11" i="20"/>
  <c r="JK12" i="20"/>
  <c r="JK13" i="20"/>
  <c r="JK14" i="20"/>
  <c r="JK15" i="20"/>
  <c r="JK16" i="20"/>
  <c r="JK17" i="20"/>
  <c r="JK18" i="20"/>
  <c r="JK19" i="20"/>
  <c r="JK20" i="20"/>
  <c r="JK21" i="20"/>
  <c r="JK22" i="20"/>
  <c r="JK23" i="20"/>
  <c r="JK24" i="20"/>
  <c r="JK25" i="20"/>
  <c r="JK26" i="20"/>
  <c r="JK27" i="20"/>
  <c r="JK28" i="20"/>
  <c r="JK29" i="20"/>
  <c r="JK30" i="20"/>
  <c r="JK31" i="20"/>
  <c r="JK32" i="20"/>
  <c r="JK33" i="20"/>
  <c r="JK34" i="20"/>
  <c r="JK35" i="20"/>
  <c r="JK36" i="20"/>
  <c r="JK37" i="20"/>
  <c r="JK38" i="20"/>
  <c r="JK39" i="20"/>
  <c r="JK40" i="20"/>
  <c r="JK41" i="20"/>
  <c r="JK42" i="20"/>
  <c r="JK43" i="20"/>
  <c r="JK44" i="20"/>
  <c r="JK45" i="20"/>
  <c r="JK46" i="20"/>
  <c r="JK47" i="20"/>
  <c r="JK48" i="20"/>
  <c r="JK49" i="20"/>
  <c r="JK50" i="20"/>
  <c r="JK51" i="20"/>
  <c r="JK52" i="20"/>
  <c r="JK53" i="20"/>
  <c r="JK54" i="20"/>
  <c r="JK55" i="20"/>
  <c r="JK56" i="20"/>
  <c r="JK57" i="20"/>
  <c r="JK58" i="20"/>
  <c r="JK59" i="20"/>
  <c r="JK60" i="20"/>
  <c r="JK61" i="20"/>
  <c r="JK62" i="20"/>
  <c r="JK63" i="20"/>
  <c r="JK64" i="20"/>
  <c r="JK65" i="20"/>
  <c r="JK66" i="20"/>
  <c r="JK67" i="20"/>
  <c r="JK68" i="20"/>
  <c r="JK69" i="20"/>
  <c r="JK70" i="20"/>
  <c r="JK71" i="20"/>
  <c r="JK72" i="20"/>
  <c r="JK73" i="20"/>
  <c r="JK74" i="20"/>
  <c r="JK75" i="20"/>
  <c r="JK76" i="20"/>
  <c r="JK77" i="20"/>
  <c r="JK78" i="20"/>
  <c r="JK79" i="20"/>
  <c r="JK80" i="20"/>
  <c r="JK81" i="20"/>
  <c r="JK82" i="20"/>
  <c r="JK83" i="20"/>
  <c r="JK84" i="20"/>
  <c r="JK85" i="20"/>
  <c r="JK86" i="20"/>
  <c r="JK87" i="20"/>
  <c r="JK88" i="20"/>
  <c r="JK89" i="20"/>
  <c r="JK90" i="20"/>
  <c r="JK91" i="20"/>
  <c r="JK92" i="20"/>
  <c r="JK93" i="20"/>
  <c r="JK94" i="20"/>
  <c r="JK95" i="20"/>
  <c r="JK96" i="20"/>
  <c r="JK97" i="20"/>
  <c r="JK98" i="20"/>
  <c r="JK99" i="20"/>
  <c r="JK100" i="20"/>
  <c r="JK101" i="20"/>
  <c r="JK102" i="20"/>
  <c r="JK103" i="20"/>
  <c r="JK104" i="20"/>
  <c r="JK105" i="20"/>
  <c r="JK106" i="20"/>
  <c r="JK107" i="20"/>
  <c r="JK108" i="20"/>
  <c r="JK109" i="20"/>
  <c r="JK110" i="20"/>
  <c r="JK111" i="20"/>
  <c r="JK112" i="20"/>
  <c r="JK113" i="20"/>
  <c r="JK114" i="20"/>
  <c r="JK115" i="20"/>
  <c r="JK116" i="20"/>
  <c r="JK117" i="20"/>
  <c r="JK118" i="20"/>
  <c r="JK119" i="20"/>
  <c r="JK120" i="20"/>
  <c r="JK121" i="20"/>
  <c r="JK122" i="20"/>
  <c r="JK123" i="20"/>
  <c r="JK124" i="20"/>
  <c r="JK125" i="20"/>
  <c r="JK126" i="20"/>
  <c r="JK127" i="20"/>
  <c r="JK128" i="20"/>
  <c r="JK129" i="20"/>
  <c r="JK130" i="20"/>
  <c r="JK131" i="20"/>
  <c r="JK132" i="20"/>
  <c r="JK133" i="20"/>
  <c r="JK134" i="20"/>
  <c r="JK135" i="20"/>
  <c r="JK136" i="20"/>
  <c r="JK137" i="20"/>
  <c r="JK138" i="20"/>
  <c r="JK139" i="20"/>
  <c r="JK140" i="20"/>
  <c r="JK141" i="20"/>
  <c r="JK142" i="20"/>
  <c r="JK143" i="20"/>
  <c r="JK144" i="20"/>
  <c r="JK145" i="20"/>
  <c r="JK146" i="20"/>
  <c r="JK147" i="20"/>
  <c r="JK148" i="20"/>
  <c r="JK149" i="20"/>
  <c r="JK150" i="20"/>
  <c r="JK151" i="20"/>
  <c r="JK152" i="20"/>
  <c r="JK153" i="20"/>
  <c r="JK154" i="20"/>
  <c r="JK155" i="20"/>
  <c r="JK156" i="20"/>
  <c r="JK157" i="20"/>
  <c r="JK158" i="20"/>
  <c r="JK159" i="20"/>
  <c r="JK160" i="20"/>
  <c r="JK161" i="20"/>
  <c r="JK162" i="20"/>
  <c r="JK163" i="20"/>
  <c r="JK164" i="20"/>
  <c r="JK165" i="20"/>
  <c r="JK166" i="20"/>
  <c r="JK167" i="20"/>
  <c r="JK168" i="20"/>
  <c r="JK169" i="20"/>
  <c r="JK170" i="20"/>
  <c r="JK171" i="20"/>
  <c r="JK172" i="20"/>
  <c r="JK173" i="20"/>
  <c r="JK174" i="20"/>
  <c r="JK175" i="20"/>
  <c r="JK176" i="20"/>
  <c r="JK177" i="20"/>
  <c r="JK178" i="20"/>
  <c r="JK179" i="20"/>
  <c r="JK180" i="20"/>
  <c r="JK181" i="20"/>
  <c r="JK182" i="20"/>
  <c r="JK183" i="20"/>
  <c r="JK184" i="20"/>
  <c r="JK185" i="20"/>
  <c r="JK186" i="20"/>
  <c r="JK187" i="20"/>
  <c r="JK188" i="20"/>
  <c r="JK189" i="20"/>
  <c r="JK190" i="20"/>
  <c r="JK191" i="20"/>
  <c r="JK192" i="20"/>
  <c r="JK193" i="20"/>
  <c r="JK194" i="20"/>
  <c r="JK195" i="20"/>
  <c r="JK196" i="20"/>
  <c r="JK197" i="20"/>
  <c r="JK198" i="20"/>
  <c r="JK199" i="20"/>
  <c r="JK200" i="20"/>
  <c r="JK201" i="20"/>
  <c r="JK202" i="20"/>
  <c r="JK203" i="20"/>
  <c r="JK204" i="20"/>
  <c r="JK205" i="20"/>
  <c r="JK206" i="20"/>
  <c r="JK207" i="20"/>
  <c r="JK208" i="20"/>
  <c r="JK209" i="20"/>
  <c r="JK210" i="20"/>
  <c r="JK211" i="20"/>
  <c r="JK212" i="20"/>
  <c r="JK213" i="20"/>
  <c r="JK214" i="20"/>
  <c r="JK215" i="20"/>
  <c r="JK216" i="20"/>
  <c r="JK217" i="20"/>
  <c r="JK218" i="20"/>
  <c r="JK219" i="20"/>
  <c r="JK220" i="20"/>
  <c r="JK221" i="20"/>
  <c r="JK222" i="20"/>
  <c r="JK223" i="20"/>
  <c r="JK224" i="20"/>
  <c r="JK225" i="20"/>
  <c r="JK226" i="20"/>
  <c r="JK227" i="20"/>
  <c r="JK228" i="20"/>
  <c r="JK229" i="20"/>
  <c r="JK230" i="20"/>
  <c r="JK231" i="20"/>
  <c r="JK232" i="20"/>
  <c r="JK233" i="20"/>
  <c r="JK234" i="20"/>
  <c r="JK235" i="20"/>
  <c r="JK236" i="20"/>
  <c r="JK237" i="20"/>
  <c r="JK238" i="20"/>
  <c r="JK239" i="20"/>
  <c r="JK240" i="20"/>
  <c r="JK241" i="20"/>
  <c r="JK242" i="20"/>
  <c r="JK243" i="20"/>
  <c r="JK244" i="20"/>
  <c r="JK245" i="20"/>
  <c r="JK246" i="20"/>
  <c r="JK247" i="20"/>
  <c r="JK248" i="20"/>
  <c r="JK249" i="20"/>
  <c r="JK250" i="20"/>
  <c r="JK251" i="20"/>
  <c r="JK252" i="20"/>
  <c r="JK253" i="20"/>
  <c r="JK254" i="20"/>
  <c r="JK255" i="20"/>
  <c r="JK256" i="20"/>
  <c r="JK257" i="20"/>
  <c r="JK258" i="20"/>
  <c r="JK259" i="20"/>
  <c r="JK260" i="20"/>
  <c r="JK261" i="20"/>
  <c r="JK262" i="20"/>
  <c r="JK263" i="20"/>
  <c r="JK264" i="20"/>
  <c r="JK265" i="20"/>
  <c r="JK266" i="20"/>
  <c r="JK267" i="20"/>
  <c r="JK268" i="20"/>
  <c r="JK269" i="20"/>
  <c r="JK270" i="20"/>
  <c r="JK271" i="20"/>
  <c r="JK272" i="20"/>
  <c r="JK273" i="20"/>
  <c r="JK274" i="20"/>
  <c r="JK275" i="20"/>
  <c r="JK276" i="20"/>
  <c r="JK277" i="20"/>
  <c r="JK278" i="20"/>
  <c r="JK279" i="20"/>
  <c r="JK280" i="20"/>
  <c r="JK281" i="20"/>
  <c r="JK282" i="20"/>
  <c r="JK283" i="20"/>
  <c r="JK284" i="20"/>
  <c r="JK285" i="20"/>
  <c r="JK286" i="20"/>
  <c r="JK287" i="20"/>
  <c r="JK288" i="20"/>
  <c r="JK289" i="20"/>
  <c r="JK290" i="20"/>
  <c r="JK291" i="20"/>
  <c r="JK292" i="20"/>
  <c r="JK293" i="20"/>
  <c r="JK294" i="20"/>
  <c r="JK295" i="20"/>
  <c r="JK296" i="20"/>
  <c r="JK297" i="20"/>
  <c r="JK298" i="20"/>
  <c r="JK299" i="20"/>
  <c r="JK300" i="20"/>
  <c r="JK301" i="20"/>
  <c r="JK302" i="20"/>
  <c r="JK303" i="20"/>
  <c r="JK304" i="20"/>
  <c r="JK305" i="20"/>
  <c r="JK306" i="20"/>
  <c r="JK307" i="20"/>
  <c r="JK308" i="20"/>
  <c r="JK309" i="20"/>
  <c r="JK310" i="20"/>
  <c r="JK311" i="20"/>
  <c r="JK312" i="20"/>
  <c r="JK313" i="20"/>
  <c r="JK314" i="20"/>
  <c r="JK315" i="20"/>
  <c r="JK316" i="20"/>
  <c r="JK317" i="20"/>
  <c r="JK318" i="20"/>
  <c r="JK319" i="20"/>
  <c r="JK320" i="20"/>
  <c r="JK321" i="20"/>
  <c r="JK322" i="20"/>
  <c r="JK323" i="20"/>
  <c r="JK324" i="20"/>
  <c r="JK325" i="20"/>
  <c r="JK326" i="20"/>
  <c r="JK327" i="20"/>
  <c r="JK328" i="20"/>
  <c r="JK329" i="20"/>
  <c r="JK330" i="20"/>
  <c r="JK331" i="20"/>
  <c r="JK332" i="20"/>
  <c r="JK333" i="20"/>
  <c r="JK334" i="20"/>
  <c r="JK335" i="20"/>
  <c r="JK336" i="20"/>
  <c r="JK337" i="20"/>
  <c r="JK338" i="20"/>
  <c r="JK339" i="20"/>
  <c r="JK340" i="20"/>
  <c r="JK341" i="20"/>
  <c r="JK342" i="20"/>
  <c r="JK343" i="20"/>
  <c r="JK344" i="20"/>
  <c r="JK345" i="20"/>
  <c r="JK346" i="20"/>
  <c r="JK347" i="20"/>
  <c r="JK348" i="20"/>
  <c r="JK349" i="20"/>
  <c r="JK350" i="20"/>
  <c r="JK351" i="20"/>
  <c r="JK352" i="20"/>
  <c r="JK353" i="20"/>
  <c r="JK354" i="20"/>
  <c r="JK355" i="20"/>
  <c r="JK356" i="20"/>
  <c r="JK357" i="20"/>
  <c r="JK358" i="20"/>
  <c r="JK359" i="20"/>
  <c r="JK360" i="20"/>
  <c r="JK361" i="20"/>
  <c r="JK362" i="20"/>
  <c r="JK363" i="20"/>
  <c r="JK364" i="20"/>
  <c r="JK365" i="20"/>
  <c r="JK366" i="20"/>
  <c r="JK367" i="20"/>
  <c r="JK368" i="20"/>
  <c r="JK369" i="20"/>
  <c r="JK370" i="20"/>
  <c r="JK371" i="20"/>
  <c r="JK372" i="20"/>
  <c r="JK373" i="20"/>
  <c r="JK374" i="20"/>
  <c r="JK375" i="20"/>
  <c r="JK376" i="20"/>
  <c r="JK377" i="20"/>
  <c r="JK378" i="20"/>
  <c r="JK379" i="20"/>
  <c r="JK380" i="20"/>
  <c r="JK381" i="20"/>
  <c r="JK382" i="20"/>
  <c r="JK383" i="20"/>
  <c r="JK384" i="20"/>
  <c r="JK385" i="20"/>
  <c r="JK386" i="20"/>
  <c r="JK387" i="20"/>
  <c r="JK388" i="20"/>
  <c r="JK389" i="20"/>
  <c r="JK390" i="20"/>
  <c r="JK391" i="20"/>
  <c r="JK392" i="20"/>
  <c r="JK393" i="20"/>
  <c r="JK394" i="20"/>
  <c r="JK395" i="20"/>
  <c r="JK396" i="20"/>
  <c r="JK397" i="20"/>
  <c r="JK398" i="20"/>
  <c r="JK399" i="20"/>
  <c r="JK400" i="20"/>
  <c r="JK401" i="20"/>
  <c r="JK402" i="20"/>
  <c r="JK403" i="20"/>
  <c r="JK404" i="20"/>
  <c r="JK405" i="20"/>
  <c r="JK406" i="20"/>
  <c r="JK407" i="20"/>
  <c r="JK408" i="20"/>
  <c r="JK409" i="20"/>
  <c r="JK410" i="20"/>
  <c r="JK411" i="20"/>
  <c r="JK412" i="20"/>
  <c r="JK413" i="20"/>
  <c r="JK414" i="20"/>
  <c r="JK415" i="20"/>
  <c r="JK416" i="20"/>
  <c r="JK417" i="20"/>
  <c r="JK418" i="20"/>
  <c r="JK419" i="20"/>
  <c r="JK420" i="20"/>
  <c r="JK421" i="20"/>
  <c r="JK422" i="20"/>
  <c r="JK423" i="20"/>
  <c r="JK424" i="20"/>
  <c r="JK425" i="20"/>
  <c r="JK426" i="20"/>
  <c r="JK427" i="20"/>
  <c r="JK428" i="20"/>
  <c r="JK429" i="20"/>
  <c r="JK430" i="20"/>
  <c r="JK431" i="20"/>
  <c r="JK432" i="20"/>
  <c r="JK433" i="20"/>
  <c r="JK434" i="20"/>
  <c r="JK435" i="20"/>
  <c r="JK436" i="20"/>
  <c r="JK437" i="20"/>
  <c r="JK438" i="20"/>
  <c r="JK439" i="20"/>
  <c r="JK440" i="20"/>
  <c r="JK441" i="20"/>
  <c r="JK442" i="20"/>
  <c r="JK443" i="20"/>
  <c r="JK444" i="20"/>
  <c r="JK445" i="20"/>
  <c r="JK446" i="20"/>
  <c r="JK447" i="20"/>
  <c r="JK448" i="20"/>
  <c r="JK449" i="20"/>
  <c r="JK450" i="20"/>
  <c r="JK451" i="20"/>
  <c r="JK452" i="20"/>
  <c r="JK453" i="20"/>
  <c r="JK454" i="20"/>
  <c r="JK455" i="20"/>
  <c r="JK456" i="20"/>
  <c r="JK457" i="20"/>
  <c r="JK458" i="20"/>
  <c r="JK459" i="20"/>
  <c r="JK460" i="20"/>
  <c r="JK461" i="20"/>
  <c r="JK462" i="20"/>
  <c r="JK463" i="20"/>
  <c r="JK464" i="20"/>
  <c r="JK465" i="20"/>
  <c r="JK466" i="20"/>
  <c r="JK467" i="20"/>
  <c r="JK468" i="20"/>
  <c r="JK469" i="20"/>
  <c r="JK470" i="20"/>
  <c r="JK471" i="20"/>
  <c r="JK472" i="20"/>
  <c r="JK473" i="20"/>
  <c r="JK474" i="20"/>
  <c r="JK475" i="20"/>
  <c r="JK476" i="20"/>
  <c r="JK477" i="20"/>
  <c r="JK478" i="20"/>
  <c r="JK479" i="20"/>
  <c r="JK480" i="20"/>
  <c r="JK481" i="20"/>
  <c r="JK482" i="20"/>
  <c r="JK483" i="20"/>
  <c r="JK484" i="20"/>
  <c r="JK485" i="20"/>
  <c r="JK486" i="20"/>
  <c r="JK487" i="20"/>
  <c r="JK488" i="20"/>
  <c r="JK489" i="20"/>
  <c r="JK490" i="20"/>
  <c r="JK491" i="20"/>
  <c r="JK492" i="20"/>
  <c r="JK493" i="20"/>
  <c r="JK494" i="20"/>
  <c r="JK495" i="20"/>
  <c r="JK496" i="20"/>
  <c r="JK497" i="20"/>
  <c r="JK498" i="20"/>
  <c r="JK499" i="20"/>
  <c r="JK500" i="20"/>
  <c r="JK501" i="20"/>
  <c r="JK502" i="20"/>
  <c r="JK503" i="20"/>
  <c r="JK504" i="20"/>
  <c r="JK505" i="20"/>
  <c r="JK506" i="20"/>
  <c r="JK507" i="20"/>
  <c r="JK508" i="20"/>
  <c r="JK509" i="20"/>
  <c r="JK510" i="20"/>
  <c r="JK511" i="20"/>
  <c r="JK512" i="20"/>
  <c r="JK513" i="20"/>
  <c r="JK514" i="20"/>
  <c r="JK515" i="20"/>
  <c r="JK516" i="20"/>
  <c r="JK517" i="20"/>
  <c r="JK518" i="20"/>
  <c r="JK519" i="20"/>
  <c r="JK520" i="20"/>
  <c r="JK521" i="20"/>
  <c r="JK522" i="20"/>
  <c r="JK523" i="20"/>
  <c r="JK524" i="20"/>
  <c r="JK525" i="20"/>
  <c r="JK526" i="20"/>
  <c r="JK527" i="20"/>
  <c r="JK528" i="20"/>
  <c r="JK529" i="20"/>
  <c r="JK530" i="20"/>
  <c r="JK531" i="20"/>
  <c r="JK532" i="20"/>
  <c r="JK533" i="20"/>
  <c r="JK534" i="20"/>
  <c r="JK535" i="20"/>
  <c r="JK536" i="20"/>
  <c r="JK537" i="20"/>
  <c r="JK538" i="20"/>
  <c r="JK539" i="20"/>
  <c r="JK540" i="20"/>
  <c r="JK541" i="20"/>
  <c r="JK542" i="20"/>
  <c r="JK543" i="20"/>
  <c r="JK544" i="20"/>
  <c r="JK545" i="20"/>
  <c r="JK546" i="20"/>
  <c r="JK547" i="20"/>
  <c r="JK548" i="20"/>
  <c r="JK549" i="20"/>
  <c r="JK550" i="20"/>
  <c r="JK551" i="20"/>
  <c r="JK552" i="20"/>
  <c r="JK553" i="20"/>
  <c r="JK554" i="20"/>
  <c r="JK555" i="20"/>
  <c r="JK556" i="20"/>
  <c r="JK557" i="20"/>
  <c r="JK558" i="20"/>
  <c r="JK559" i="20"/>
  <c r="JK560" i="20"/>
  <c r="JK561" i="20"/>
  <c r="JK562" i="20"/>
  <c r="JK563" i="20"/>
  <c r="JK564" i="20"/>
  <c r="JK565" i="20"/>
  <c r="JK566" i="20"/>
  <c r="JK567" i="20"/>
  <c r="JK568" i="20"/>
  <c r="JK569" i="20"/>
  <c r="JK570" i="20"/>
  <c r="JK571" i="20"/>
  <c r="JK572" i="20"/>
  <c r="JK573" i="20"/>
  <c r="JK574" i="20"/>
  <c r="JK575" i="20"/>
  <c r="JK576" i="20"/>
  <c r="JK577" i="20"/>
  <c r="JK578" i="20"/>
  <c r="JK579" i="20"/>
  <c r="JK580" i="20"/>
  <c r="JK581" i="20"/>
  <c r="JK582" i="20"/>
  <c r="JK583" i="20"/>
  <c r="JK584" i="20"/>
  <c r="JK585" i="20"/>
  <c r="JK586" i="20"/>
  <c r="JK587" i="20"/>
  <c r="JK588" i="20"/>
  <c r="JK589" i="20"/>
  <c r="JK590" i="20"/>
  <c r="JK591" i="20"/>
  <c r="JK592" i="20"/>
  <c r="JK593" i="20"/>
  <c r="JK594" i="20"/>
  <c r="JK595" i="20"/>
  <c r="JK596" i="20"/>
  <c r="JK597" i="20"/>
  <c r="JK598" i="20"/>
  <c r="JK599" i="20"/>
  <c r="JK600" i="20"/>
  <c r="JK601" i="20"/>
  <c r="JK602" i="20"/>
  <c r="JK603" i="20"/>
  <c r="JK604" i="20"/>
  <c r="JK605" i="20"/>
  <c r="JK606" i="20"/>
  <c r="JK607" i="20"/>
  <c r="JK608" i="20"/>
  <c r="JK609" i="20"/>
  <c r="JK610" i="20"/>
  <c r="JK611" i="20"/>
  <c r="JK612" i="20"/>
  <c r="JK613" i="20"/>
  <c r="JK614" i="20"/>
  <c r="JK615" i="20"/>
  <c r="JK616" i="20"/>
  <c r="JK617" i="20"/>
  <c r="JK618" i="20"/>
  <c r="JK619" i="20"/>
  <c r="JK620" i="20"/>
  <c r="JK621" i="20"/>
  <c r="JK622" i="20"/>
  <c r="JK623" i="20"/>
  <c r="JK624" i="20"/>
  <c r="JK625" i="20"/>
  <c r="JK626" i="20"/>
  <c r="JK627" i="20"/>
  <c r="JK628" i="20"/>
  <c r="JK629" i="20"/>
  <c r="JK630" i="20"/>
  <c r="JK631" i="20"/>
  <c r="JK632" i="20"/>
  <c r="JK633" i="20"/>
  <c r="JK634" i="20"/>
  <c r="JK635" i="20"/>
  <c r="JK636" i="20"/>
  <c r="JK637" i="20"/>
  <c r="JK638" i="20"/>
  <c r="JK639" i="20"/>
  <c r="JK640" i="20"/>
  <c r="JK641" i="20"/>
  <c r="JK642" i="20"/>
  <c r="JK643" i="20"/>
  <c r="JK644" i="20"/>
  <c r="JK645" i="20"/>
  <c r="JK646" i="20"/>
  <c r="JK647" i="20"/>
  <c r="JK648" i="20"/>
  <c r="JK649" i="20"/>
  <c r="JK650" i="20"/>
  <c r="JK651" i="20"/>
  <c r="JK652" i="20"/>
  <c r="JK653" i="20"/>
  <c r="JK654" i="20"/>
  <c r="JK655" i="20"/>
  <c r="JK656" i="20"/>
  <c r="JK657" i="20"/>
  <c r="JK658" i="20"/>
  <c r="JK659" i="20"/>
  <c r="JK660" i="20"/>
  <c r="JK661" i="20"/>
  <c r="JK662" i="20"/>
  <c r="JK663" i="20"/>
  <c r="JK664" i="20"/>
  <c r="JK665" i="20"/>
  <c r="JK666" i="20"/>
  <c r="JK667" i="20"/>
  <c r="JK668" i="20"/>
  <c r="JK669" i="20"/>
  <c r="JK670" i="20"/>
  <c r="JK671" i="20"/>
  <c r="JK672" i="20"/>
  <c r="JK673" i="20"/>
  <c r="JK674" i="20"/>
  <c r="JK675" i="20"/>
  <c r="JK676" i="20"/>
  <c r="JK677" i="20"/>
  <c r="JK678" i="20"/>
  <c r="JK679" i="20"/>
  <c r="JK680" i="20"/>
  <c r="JK681" i="20"/>
  <c r="JK682" i="20"/>
  <c r="JK683" i="20"/>
  <c r="JK684" i="20"/>
  <c r="JK685" i="20"/>
  <c r="JK686" i="20"/>
  <c r="JK687" i="20"/>
  <c r="JK688" i="20"/>
  <c r="JK689" i="20"/>
  <c r="JK690" i="20"/>
  <c r="JK691" i="20"/>
  <c r="JK692" i="20"/>
  <c r="JK693" i="20"/>
  <c r="JK694" i="20"/>
  <c r="JK695" i="20"/>
  <c r="JK696" i="20"/>
  <c r="JK697" i="20"/>
  <c r="JK698" i="20"/>
  <c r="JK699" i="20"/>
  <c r="JK700" i="20"/>
  <c r="JK701" i="20"/>
  <c r="JK702" i="20"/>
  <c r="JK703" i="20"/>
  <c r="JK704" i="20"/>
  <c r="JK705" i="20"/>
  <c r="JK706" i="20"/>
  <c r="JK707" i="20"/>
  <c r="JK708" i="20"/>
  <c r="JK709" i="20"/>
  <c r="JK710" i="20"/>
  <c r="JK711" i="20"/>
  <c r="JK712" i="20"/>
  <c r="JK713" i="20"/>
  <c r="JK714" i="20"/>
  <c r="JK715" i="20"/>
  <c r="JK716" i="20"/>
  <c r="JK717" i="20"/>
  <c r="JK718" i="20"/>
  <c r="JK719" i="20"/>
  <c r="JK720" i="20"/>
  <c r="JK721" i="20"/>
  <c r="JK722" i="20"/>
  <c r="JK723" i="20"/>
  <c r="JK724" i="20"/>
  <c r="JK725" i="20"/>
  <c r="JK726" i="20"/>
  <c r="JK727" i="20"/>
  <c r="JK728" i="20"/>
  <c r="JK729" i="20"/>
  <c r="JK730" i="20"/>
  <c r="JK731" i="20"/>
  <c r="JK732" i="20"/>
  <c r="JK733" i="20"/>
  <c r="JK734" i="20"/>
  <c r="JK735" i="20"/>
  <c r="JK736" i="20"/>
  <c r="JK737" i="20"/>
  <c r="JK738" i="20"/>
  <c r="JK739" i="20"/>
  <c r="JK740" i="20"/>
  <c r="JK741" i="20"/>
  <c r="JL2" i="20"/>
  <c r="JL3" i="20"/>
  <c r="JL4" i="20"/>
  <c r="JL5" i="20"/>
  <c r="JL6" i="20"/>
  <c r="JL7" i="20"/>
  <c r="JL8" i="20"/>
  <c r="JL9" i="20"/>
  <c r="JL10" i="20"/>
  <c r="JL11" i="20"/>
  <c r="JL12" i="20"/>
  <c r="JL13" i="20"/>
  <c r="JL14" i="20"/>
  <c r="JL15" i="20"/>
  <c r="JL16" i="20"/>
  <c r="JL17" i="20"/>
  <c r="JL18" i="20"/>
  <c r="JL19" i="20"/>
  <c r="JL20" i="20"/>
  <c r="JL21" i="20"/>
  <c r="JL22" i="20"/>
  <c r="JL23" i="20"/>
  <c r="JL24" i="20"/>
  <c r="JL25" i="20"/>
  <c r="JL26" i="20"/>
  <c r="JL27" i="20"/>
  <c r="JL28" i="20"/>
  <c r="JL29" i="20"/>
  <c r="JL30" i="20"/>
  <c r="JL31" i="20"/>
  <c r="JL32" i="20"/>
  <c r="JL33" i="20"/>
  <c r="JL34" i="20"/>
  <c r="JL35" i="20"/>
  <c r="JL36" i="20"/>
  <c r="JL37" i="20"/>
  <c r="JL38" i="20"/>
  <c r="JL39" i="20"/>
  <c r="JL40" i="20"/>
  <c r="JL41" i="20"/>
  <c r="JL42" i="20"/>
  <c r="JL43" i="20"/>
  <c r="JL44" i="20"/>
  <c r="JL45" i="20"/>
  <c r="JL46" i="20"/>
  <c r="JL47" i="20"/>
  <c r="JL48" i="20"/>
  <c r="JL49" i="20"/>
  <c r="JL50" i="20"/>
  <c r="JL51" i="20"/>
  <c r="JL52" i="20"/>
  <c r="JL53" i="20"/>
  <c r="JL54" i="20"/>
  <c r="JL55" i="20"/>
  <c r="JL56" i="20"/>
  <c r="JL57" i="20"/>
  <c r="JL58" i="20"/>
  <c r="JL59" i="20"/>
  <c r="JL60" i="20"/>
  <c r="JL61" i="20"/>
  <c r="JL62" i="20"/>
  <c r="JL63" i="20"/>
  <c r="JL64" i="20"/>
  <c r="JL65" i="20"/>
  <c r="JL66" i="20"/>
  <c r="JL67" i="20"/>
  <c r="JL68" i="20"/>
  <c r="JL69" i="20"/>
  <c r="JL70" i="20"/>
  <c r="JL71" i="20"/>
  <c r="JL72" i="20"/>
  <c r="JL73" i="20"/>
  <c r="JL74" i="20"/>
  <c r="JL75" i="20"/>
  <c r="JL76" i="20"/>
  <c r="JL77" i="20"/>
  <c r="JL78" i="20"/>
  <c r="JL79" i="20"/>
  <c r="JL80" i="20"/>
  <c r="JL81" i="20"/>
  <c r="JL82" i="20"/>
  <c r="JL83" i="20"/>
  <c r="JL84" i="20"/>
  <c r="JL85" i="20"/>
  <c r="JL86" i="20"/>
  <c r="JL87" i="20"/>
  <c r="JL88" i="20"/>
  <c r="JL89" i="20"/>
  <c r="JL90" i="20"/>
  <c r="JL91" i="20"/>
  <c r="JL92" i="20"/>
  <c r="JL93" i="20"/>
  <c r="JL94" i="20"/>
  <c r="JL95" i="20"/>
  <c r="JL96" i="20"/>
  <c r="JL97" i="20"/>
  <c r="JL98" i="20"/>
  <c r="JL99" i="20"/>
  <c r="JL100" i="20"/>
  <c r="JL101" i="20"/>
  <c r="JL102" i="20"/>
  <c r="JL103" i="20"/>
  <c r="JL104" i="20"/>
  <c r="JL105" i="20"/>
  <c r="JL106" i="20"/>
  <c r="JL107" i="20"/>
  <c r="JL108" i="20"/>
  <c r="JL109" i="20"/>
  <c r="JL110" i="20"/>
  <c r="JL111" i="20"/>
  <c r="JL112" i="20"/>
  <c r="JL113" i="20"/>
  <c r="JL114" i="20"/>
  <c r="JL115" i="20"/>
  <c r="JL116" i="20"/>
  <c r="JL117" i="20"/>
  <c r="JL118" i="20"/>
  <c r="JL119" i="20"/>
  <c r="JL120" i="20"/>
  <c r="JL121" i="20"/>
  <c r="JL122" i="20"/>
  <c r="JL123" i="20"/>
  <c r="JL124" i="20"/>
  <c r="JL125" i="20"/>
  <c r="JL126" i="20"/>
  <c r="JL127" i="20"/>
  <c r="JL128" i="20"/>
  <c r="JL129" i="20"/>
  <c r="JL130" i="20"/>
  <c r="JL131" i="20"/>
  <c r="JL132" i="20"/>
  <c r="JL133" i="20"/>
  <c r="JL134" i="20"/>
  <c r="JL135" i="20"/>
  <c r="JL136" i="20"/>
  <c r="JL137" i="20"/>
  <c r="JL138" i="20"/>
  <c r="JL139" i="20"/>
  <c r="JL140" i="20"/>
  <c r="JL141" i="20"/>
  <c r="JL142" i="20"/>
  <c r="JL143" i="20"/>
  <c r="JL144" i="20"/>
  <c r="JL145" i="20"/>
  <c r="JL146" i="20"/>
  <c r="JL147" i="20"/>
  <c r="JL148" i="20"/>
  <c r="JL149" i="20"/>
  <c r="JL150" i="20"/>
  <c r="JL151" i="20"/>
  <c r="JL152" i="20"/>
  <c r="JL153" i="20"/>
  <c r="JL154" i="20"/>
  <c r="JL155" i="20"/>
  <c r="JL156" i="20"/>
  <c r="JL157" i="20"/>
  <c r="JL158" i="20"/>
  <c r="JL159" i="20"/>
  <c r="JL160" i="20"/>
  <c r="JL161" i="20"/>
  <c r="JL162" i="20"/>
  <c r="JL163" i="20"/>
  <c r="JL164" i="20"/>
  <c r="JL165" i="20"/>
  <c r="JL166" i="20"/>
  <c r="JL167" i="20"/>
  <c r="JL168" i="20"/>
  <c r="JL169" i="20"/>
  <c r="JL170" i="20"/>
  <c r="JL171" i="20"/>
  <c r="JL172" i="20"/>
  <c r="JL173" i="20"/>
  <c r="JL174" i="20"/>
  <c r="JL175" i="20"/>
  <c r="JL176" i="20"/>
  <c r="JL177" i="20"/>
  <c r="JL178" i="20"/>
  <c r="JL179" i="20"/>
  <c r="JL180" i="20"/>
  <c r="JL181" i="20"/>
  <c r="JL182" i="20"/>
  <c r="JL183" i="20"/>
  <c r="JL184" i="20"/>
  <c r="JL185" i="20"/>
  <c r="JL186" i="20"/>
  <c r="JL187" i="20"/>
  <c r="JL188" i="20"/>
  <c r="JL189" i="20"/>
  <c r="JL190" i="20"/>
  <c r="JL191" i="20"/>
  <c r="JL192" i="20"/>
  <c r="JL193" i="20"/>
  <c r="JL194" i="20"/>
  <c r="JL195" i="20"/>
  <c r="JL196" i="20"/>
  <c r="JL197" i="20"/>
  <c r="JL198" i="20"/>
  <c r="JL199" i="20"/>
  <c r="JL200" i="20"/>
  <c r="JL201" i="20"/>
  <c r="JL202" i="20"/>
  <c r="JL203" i="20"/>
  <c r="JL204" i="20"/>
  <c r="JL205" i="20"/>
  <c r="JL206" i="20"/>
  <c r="JL207" i="20"/>
  <c r="JL208" i="20"/>
  <c r="JL209" i="20"/>
  <c r="JL210" i="20"/>
  <c r="JL211" i="20"/>
  <c r="JL212" i="20"/>
  <c r="JL213" i="20"/>
  <c r="JL214" i="20"/>
  <c r="JL215" i="20"/>
  <c r="JL216" i="20"/>
  <c r="JL217" i="20"/>
  <c r="JL218" i="20"/>
  <c r="JL219" i="20"/>
  <c r="JL220" i="20"/>
  <c r="JL221" i="20"/>
  <c r="JL222" i="20"/>
  <c r="JL223" i="20"/>
  <c r="JL224" i="20"/>
  <c r="JL225" i="20"/>
  <c r="JL226" i="20"/>
  <c r="JL227" i="20"/>
  <c r="JL228" i="20"/>
  <c r="JL229" i="20"/>
  <c r="JL230" i="20"/>
  <c r="JL231" i="20"/>
  <c r="JL232" i="20"/>
  <c r="JL233" i="20"/>
  <c r="JL234" i="20"/>
  <c r="JL235" i="20"/>
  <c r="JL236" i="20"/>
  <c r="JL237" i="20"/>
  <c r="JL238" i="20"/>
  <c r="JL239" i="20"/>
  <c r="JL240" i="20"/>
  <c r="JL241" i="20"/>
  <c r="JL242" i="20"/>
  <c r="JL243" i="20"/>
  <c r="JL244" i="20"/>
  <c r="JL245" i="20"/>
  <c r="JL246" i="20"/>
  <c r="JL247" i="20"/>
  <c r="JL248" i="20"/>
  <c r="JL249" i="20"/>
  <c r="JL250" i="20"/>
  <c r="JL251" i="20"/>
  <c r="JL252" i="20"/>
  <c r="JL253" i="20"/>
  <c r="JL254" i="20"/>
  <c r="JL255" i="20"/>
  <c r="JL256" i="20"/>
  <c r="JL257" i="20"/>
  <c r="JL258" i="20"/>
  <c r="JL259" i="20"/>
  <c r="JL260" i="20"/>
  <c r="JL261" i="20"/>
  <c r="JL262" i="20"/>
  <c r="JL263" i="20"/>
  <c r="JL264" i="20"/>
  <c r="JL265" i="20"/>
  <c r="JL266" i="20"/>
  <c r="JL267" i="20"/>
  <c r="JL268" i="20"/>
  <c r="JL269" i="20"/>
  <c r="JL270" i="20"/>
  <c r="JL271" i="20"/>
  <c r="JL272" i="20"/>
  <c r="JL273" i="20"/>
  <c r="JL274" i="20"/>
  <c r="JL275" i="20"/>
  <c r="JL276" i="20"/>
  <c r="JL277" i="20"/>
  <c r="JL278" i="20"/>
  <c r="JL279" i="20"/>
  <c r="JL280" i="20"/>
  <c r="JL281" i="20"/>
  <c r="JL282" i="20"/>
  <c r="JL283" i="20"/>
  <c r="JL284" i="20"/>
  <c r="JL285" i="20"/>
  <c r="JL286" i="20"/>
  <c r="JL287" i="20"/>
  <c r="JL288" i="20"/>
  <c r="JL289" i="20"/>
  <c r="JL290" i="20"/>
  <c r="JL291" i="20"/>
  <c r="JL292" i="20"/>
  <c r="JL293" i="20"/>
  <c r="JL294" i="20"/>
  <c r="JL295" i="20"/>
  <c r="JL296" i="20"/>
  <c r="JL297" i="20"/>
  <c r="JL298" i="20"/>
  <c r="JL299" i="20"/>
  <c r="JL300" i="20"/>
  <c r="JL301" i="20"/>
  <c r="JL302" i="20"/>
  <c r="JL303" i="20"/>
  <c r="JL304" i="20"/>
  <c r="JL305" i="20"/>
  <c r="JL306" i="20"/>
  <c r="JL307" i="20"/>
  <c r="JL308" i="20"/>
  <c r="JL309" i="20"/>
  <c r="JL310" i="20"/>
  <c r="JL311" i="20"/>
  <c r="JL312" i="20"/>
  <c r="JL313" i="20"/>
  <c r="JL314" i="20"/>
  <c r="JL315" i="20"/>
  <c r="JL316" i="20"/>
  <c r="JL317" i="20"/>
  <c r="JL318" i="20"/>
  <c r="JL319" i="20"/>
  <c r="JL320" i="20"/>
  <c r="JL321" i="20"/>
  <c r="JL322" i="20"/>
  <c r="JL323" i="20"/>
  <c r="JL324" i="20"/>
  <c r="JL325" i="20"/>
  <c r="JL326" i="20"/>
  <c r="JL327" i="20"/>
  <c r="JL328" i="20"/>
  <c r="JL329" i="20"/>
  <c r="JL330" i="20"/>
  <c r="JL331" i="20"/>
  <c r="JL332" i="20"/>
  <c r="JL333" i="20"/>
  <c r="JL334" i="20"/>
  <c r="JL335" i="20"/>
  <c r="JL336" i="20"/>
  <c r="JL337" i="20"/>
  <c r="JL338" i="20"/>
  <c r="JL339" i="20"/>
  <c r="JL340" i="20"/>
  <c r="JL341" i="20"/>
  <c r="JL342" i="20"/>
  <c r="JL343" i="20"/>
  <c r="JL344" i="20"/>
  <c r="JL345" i="20"/>
  <c r="JL346" i="20"/>
  <c r="JL347" i="20"/>
  <c r="JL348" i="20"/>
  <c r="JL349" i="20"/>
  <c r="JL350" i="20"/>
  <c r="JL351" i="20"/>
  <c r="JL352" i="20"/>
  <c r="JL353" i="20"/>
  <c r="JL354" i="20"/>
  <c r="JL355" i="20"/>
  <c r="JL356" i="20"/>
  <c r="JL357" i="20"/>
  <c r="JL358" i="20"/>
  <c r="JL359" i="20"/>
  <c r="JL360" i="20"/>
  <c r="JL361" i="20"/>
  <c r="JL362" i="20"/>
  <c r="JL363" i="20"/>
  <c r="JL364" i="20"/>
  <c r="JL365" i="20"/>
  <c r="JL366" i="20"/>
  <c r="JL367" i="20"/>
  <c r="JL368" i="20"/>
  <c r="JL369" i="20"/>
  <c r="JL370" i="20"/>
  <c r="JL371" i="20"/>
  <c r="JL372" i="20"/>
  <c r="JL373" i="20"/>
  <c r="JL374" i="20"/>
  <c r="JL375" i="20"/>
  <c r="JL376" i="20"/>
  <c r="JL377" i="20"/>
  <c r="JL378" i="20"/>
  <c r="JL379" i="20"/>
  <c r="JL380" i="20"/>
  <c r="JL381" i="20"/>
  <c r="JL382" i="20"/>
  <c r="JL383" i="20"/>
  <c r="JL384" i="20"/>
  <c r="JL385" i="20"/>
  <c r="JL386" i="20"/>
  <c r="JL387" i="20"/>
  <c r="JL388" i="20"/>
  <c r="JL389" i="20"/>
  <c r="JL390" i="20"/>
  <c r="JL391" i="20"/>
  <c r="JL392" i="20"/>
  <c r="JL393" i="20"/>
  <c r="JL394" i="20"/>
  <c r="JL395" i="20"/>
  <c r="JL396" i="20"/>
  <c r="JL397" i="20"/>
  <c r="JL398" i="20"/>
  <c r="JL399" i="20"/>
  <c r="JL400" i="20"/>
  <c r="JL401" i="20"/>
  <c r="JL402" i="20"/>
  <c r="JL403" i="20"/>
  <c r="JL404" i="20"/>
  <c r="JL405" i="20"/>
  <c r="JL406" i="20"/>
  <c r="JL407" i="20"/>
  <c r="JL408" i="20"/>
  <c r="JL409" i="20"/>
  <c r="JL410" i="20"/>
  <c r="JL411" i="20"/>
  <c r="JL412" i="20"/>
  <c r="JL413" i="20"/>
  <c r="JL414" i="20"/>
  <c r="JL415" i="20"/>
  <c r="JL416" i="20"/>
  <c r="JL417" i="20"/>
  <c r="JL418" i="20"/>
  <c r="JL419" i="20"/>
  <c r="JL420" i="20"/>
  <c r="JL421" i="20"/>
  <c r="JL422" i="20"/>
  <c r="JL423" i="20"/>
  <c r="JL424" i="20"/>
  <c r="JL425" i="20"/>
  <c r="JL426" i="20"/>
  <c r="JL427" i="20"/>
  <c r="JL428" i="20"/>
  <c r="JL429" i="20"/>
  <c r="JL430" i="20"/>
  <c r="JL431" i="20"/>
  <c r="JL432" i="20"/>
  <c r="JL433" i="20"/>
  <c r="JL434" i="20"/>
  <c r="JL435" i="20"/>
  <c r="JL436" i="20"/>
  <c r="JL437" i="20"/>
  <c r="JL438" i="20"/>
  <c r="JL439" i="20"/>
  <c r="JL440" i="20"/>
  <c r="JL441" i="20"/>
  <c r="JL442" i="20"/>
  <c r="JL443" i="20"/>
  <c r="JL444" i="20"/>
  <c r="JL445" i="20"/>
  <c r="JL446" i="20"/>
  <c r="JL447" i="20"/>
  <c r="JL448" i="20"/>
  <c r="JL449" i="20"/>
  <c r="JL450" i="20"/>
  <c r="JL451" i="20"/>
  <c r="JL452" i="20"/>
  <c r="JL453" i="20"/>
  <c r="JL454" i="20"/>
  <c r="JL455" i="20"/>
  <c r="JL456" i="20"/>
  <c r="JL457" i="20"/>
  <c r="JL458" i="20"/>
  <c r="JL459" i="20"/>
  <c r="JL460" i="20"/>
  <c r="JL461" i="20"/>
  <c r="JL462" i="20"/>
  <c r="JL463" i="20"/>
  <c r="JL464" i="20"/>
  <c r="JL465" i="20"/>
  <c r="JL466" i="20"/>
  <c r="JL467" i="20"/>
  <c r="JL468" i="20"/>
  <c r="JL469" i="20"/>
  <c r="JL470" i="20"/>
  <c r="JL471" i="20"/>
  <c r="JL472" i="20"/>
  <c r="JL473" i="20"/>
  <c r="JL474" i="20"/>
  <c r="JL475" i="20"/>
  <c r="JL476" i="20"/>
  <c r="JL477" i="20"/>
  <c r="JL478" i="20"/>
  <c r="JL479" i="20"/>
  <c r="JL480" i="20"/>
  <c r="JL481" i="20"/>
  <c r="JL482" i="20"/>
  <c r="JL483" i="20"/>
  <c r="JL484" i="20"/>
  <c r="JL485" i="20"/>
  <c r="JL486" i="20"/>
  <c r="JL487" i="20"/>
  <c r="JL488" i="20"/>
  <c r="JL489" i="20"/>
  <c r="JL490" i="20"/>
  <c r="JL491" i="20"/>
  <c r="JL492" i="20"/>
  <c r="JL493" i="20"/>
  <c r="JL494" i="20"/>
  <c r="JL495" i="20"/>
  <c r="JL496" i="20"/>
  <c r="JL497" i="20"/>
  <c r="JL498" i="20"/>
  <c r="JL499" i="20"/>
  <c r="JL500" i="20"/>
  <c r="JL501" i="20"/>
  <c r="JL502" i="20"/>
  <c r="JL503" i="20"/>
  <c r="JL504" i="20"/>
  <c r="JL505" i="20"/>
  <c r="JL506" i="20"/>
  <c r="JL507" i="20"/>
  <c r="JL508" i="20"/>
  <c r="JL509" i="20"/>
  <c r="JL510" i="20"/>
  <c r="JL511" i="20"/>
  <c r="JL512" i="20"/>
  <c r="JL513" i="20"/>
  <c r="JL514" i="20"/>
  <c r="JL515" i="20"/>
  <c r="JL516" i="20"/>
  <c r="JL517" i="20"/>
  <c r="JL518" i="20"/>
  <c r="JL519" i="20"/>
  <c r="JL520" i="20"/>
  <c r="JL521" i="20"/>
  <c r="JL522" i="20"/>
  <c r="JL523" i="20"/>
  <c r="JL524" i="20"/>
  <c r="JL525" i="20"/>
  <c r="JL526" i="20"/>
  <c r="JL527" i="20"/>
  <c r="JL528" i="20"/>
  <c r="JL529" i="20"/>
  <c r="JL530" i="20"/>
  <c r="JL531" i="20"/>
  <c r="JL532" i="20"/>
  <c r="JL533" i="20"/>
  <c r="JL534" i="20"/>
  <c r="JL535" i="20"/>
  <c r="JL536" i="20"/>
  <c r="JL537" i="20"/>
  <c r="JL538" i="20"/>
  <c r="JL539" i="20"/>
  <c r="JL540" i="20"/>
  <c r="JL541" i="20"/>
  <c r="JL542" i="20"/>
  <c r="JL543" i="20"/>
  <c r="JL544" i="20"/>
  <c r="JL545" i="20"/>
  <c r="JL546" i="20"/>
  <c r="JL547" i="20"/>
  <c r="JL548" i="20"/>
  <c r="JL549" i="20"/>
  <c r="JL550" i="20"/>
  <c r="JL551" i="20"/>
  <c r="JL552" i="20"/>
  <c r="JL553" i="20"/>
  <c r="JL554" i="20"/>
  <c r="JL555" i="20"/>
  <c r="JL556" i="20"/>
  <c r="JL557" i="20"/>
  <c r="JL558" i="20"/>
  <c r="JL559" i="20"/>
  <c r="JL560" i="20"/>
  <c r="JL561" i="20"/>
  <c r="JL562" i="20"/>
  <c r="JL563" i="20"/>
  <c r="JL564" i="20"/>
  <c r="JL565" i="20"/>
  <c r="JL566" i="20"/>
  <c r="JL567" i="20"/>
  <c r="JL568" i="20"/>
  <c r="JL569" i="20"/>
  <c r="JL570" i="20"/>
  <c r="JL571" i="20"/>
  <c r="JL572" i="20"/>
  <c r="JL573" i="20"/>
  <c r="JL574" i="20"/>
  <c r="JL575" i="20"/>
  <c r="JL576" i="20"/>
  <c r="JL577" i="20"/>
  <c r="JL578" i="20"/>
  <c r="JL579" i="20"/>
  <c r="JL580" i="20"/>
  <c r="JL581" i="20"/>
  <c r="JL582" i="20"/>
  <c r="JL583" i="20"/>
  <c r="JL584" i="20"/>
  <c r="JL585" i="20"/>
  <c r="JL586" i="20"/>
  <c r="JL587" i="20"/>
  <c r="JL588" i="20"/>
  <c r="JL589" i="20"/>
  <c r="JL590" i="20"/>
  <c r="JL591" i="20"/>
  <c r="JL592" i="20"/>
  <c r="JL593" i="20"/>
  <c r="JL594" i="20"/>
  <c r="JL595" i="20"/>
  <c r="JL596" i="20"/>
  <c r="JL597" i="20"/>
  <c r="JL598" i="20"/>
  <c r="JL599" i="20"/>
  <c r="JL600" i="20"/>
  <c r="JL601" i="20"/>
  <c r="JL602" i="20"/>
  <c r="JL603" i="20"/>
  <c r="JL604" i="20"/>
  <c r="JL605" i="20"/>
  <c r="JL606" i="20"/>
  <c r="JL607" i="20"/>
  <c r="JL608" i="20"/>
  <c r="JL609" i="20"/>
  <c r="JL610" i="20"/>
  <c r="JL611" i="20"/>
  <c r="JL612" i="20"/>
  <c r="JL613" i="20"/>
  <c r="JL614" i="20"/>
  <c r="JL615" i="20"/>
  <c r="JL616" i="20"/>
  <c r="JL617" i="20"/>
  <c r="JL618" i="20"/>
  <c r="JL619" i="20"/>
  <c r="JL620" i="20"/>
  <c r="JL621" i="20"/>
  <c r="JL622" i="20"/>
  <c r="JL623" i="20"/>
  <c r="JL624" i="20"/>
  <c r="JL625" i="20"/>
  <c r="JL626" i="20"/>
  <c r="JL627" i="20"/>
  <c r="JL628" i="20"/>
  <c r="JL629" i="20"/>
  <c r="JL630" i="20"/>
  <c r="JL631" i="20"/>
  <c r="JL632" i="20"/>
  <c r="JL633" i="20"/>
  <c r="JL634" i="20"/>
  <c r="JL635" i="20"/>
  <c r="JL636" i="20"/>
  <c r="JL637" i="20"/>
  <c r="JL638" i="20"/>
  <c r="JL639" i="20"/>
  <c r="JL640" i="20"/>
  <c r="JL641" i="20"/>
  <c r="JL642" i="20"/>
  <c r="JL643" i="20"/>
  <c r="JL644" i="20"/>
  <c r="JL645" i="20"/>
  <c r="JL646" i="20"/>
  <c r="JL647" i="20"/>
  <c r="JL648" i="20"/>
  <c r="JL649" i="20"/>
  <c r="JL650" i="20"/>
  <c r="JL651" i="20"/>
  <c r="JL652" i="20"/>
  <c r="JL653" i="20"/>
  <c r="JL654" i="20"/>
  <c r="JL655" i="20"/>
  <c r="JL656" i="20"/>
  <c r="JL657" i="20"/>
  <c r="JL658" i="20"/>
  <c r="JL659" i="20"/>
  <c r="JL660" i="20"/>
  <c r="JL661" i="20"/>
  <c r="JL662" i="20"/>
  <c r="JL663" i="20"/>
  <c r="JL664" i="20"/>
  <c r="JL665" i="20"/>
  <c r="JL666" i="20"/>
  <c r="JL667" i="20"/>
  <c r="JL668" i="20"/>
  <c r="JL669" i="20"/>
  <c r="JL670" i="20"/>
  <c r="JL671" i="20"/>
  <c r="JL672" i="20"/>
  <c r="JL673" i="20"/>
  <c r="JL674" i="20"/>
  <c r="JL675" i="20"/>
  <c r="JL676" i="20"/>
  <c r="JL677" i="20"/>
  <c r="JL678" i="20"/>
  <c r="JL679" i="20"/>
  <c r="JL680" i="20"/>
  <c r="JL681" i="20"/>
  <c r="JL682" i="20"/>
  <c r="JL683" i="20"/>
  <c r="JL684" i="20"/>
  <c r="JL685" i="20"/>
  <c r="JL686" i="20"/>
  <c r="JL687" i="20"/>
  <c r="JL688" i="20"/>
  <c r="JL689" i="20"/>
  <c r="JL690" i="20"/>
  <c r="JL691" i="20"/>
  <c r="JL692" i="20"/>
  <c r="JL693" i="20"/>
  <c r="JL694" i="20"/>
  <c r="JL695" i="20"/>
  <c r="JL696" i="20"/>
  <c r="JL697" i="20"/>
  <c r="JL698" i="20"/>
  <c r="JL699" i="20"/>
  <c r="JL700" i="20"/>
  <c r="JL701" i="20"/>
  <c r="JL702" i="20"/>
  <c r="JL703" i="20"/>
  <c r="JL704" i="20"/>
  <c r="JL705" i="20"/>
  <c r="JL706" i="20"/>
  <c r="JL707" i="20"/>
  <c r="JL708" i="20"/>
  <c r="JL709" i="20"/>
  <c r="JL710" i="20"/>
  <c r="JL711" i="20"/>
  <c r="JL712" i="20"/>
  <c r="JL713" i="20"/>
  <c r="JL714" i="20"/>
  <c r="JL715" i="20"/>
  <c r="JL716" i="20"/>
  <c r="JL717" i="20"/>
  <c r="JL718" i="20"/>
  <c r="JL719" i="20"/>
  <c r="JL720" i="20"/>
  <c r="JL721" i="20"/>
  <c r="JL722" i="20"/>
  <c r="JL723" i="20"/>
  <c r="JL724" i="20"/>
  <c r="JL725" i="20"/>
  <c r="JL726" i="20"/>
  <c r="JL727" i="20"/>
  <c r="JL728" i="20"/>
  <c r="JL729" i="20"/>
  <c r="JL730" i="20"/>
  <c r="JL731" i="20"/>
  <c r="JL732" i="20"/>
  <c r="JL733" i="20"/>
  <c r="JL734" i="20"/>
  <c r="JL735" i="20"/>
  <c r="JL736" i="20"/>
  <c r="JL737" i="20"/>
  <c r="JL738" i="20"/>
  <c r="JL739" i="20"/>
  <c r="JL740" i="20"/>
  <c r="JL741" i="20"/>
  <c r="JM2" i="20"/>
  <c r="JM3" i="20"/>
  <c r="IV3" i="20" s="1"/>
  <c r="JM4" i="20"/>
  <c r="IV4" i="20" s="1"/>
  <c r="JM5" i="20"/>
  <c r="JM6" i="20"/>
  <c r="JM7" i="20"/>
  <c r="IV7" i="20" s="1"/>
  <c r="JM8" i="20"/>
  <c r="JM9" i="20"/>
  <c r="JM10" i="20"/>
  <c r="JM11" i="20"/>
  <c r="IV11" i="20" s="1"/>
  <c r="JM12" i="20"/>
  <c r="IV12" i="20" s="1"/>
  <c r="JM13" i="20"/>
  <c r="JM14" i="20"/>
  <c r="JM15" i="20"/>
  <c r="JM16" i="20"/>
  <c r="JM17" i="20"/>
  <c r="JM18" i="20"/>
  <c r="JM19" i="20"/>
  <c r="IV19" i="20" s="1"/>
  <c r="JM20" i="20"/>
  <c r="IV20" i="20" s="1"/>
  <c r="JM21" i="20"/>
  <c r="JM22" i="20"/>
  <c r="JM23" i="20"/>
  <c r="IV23" i="20" s="1"/>
  <c r="JM24" i="20"/>
  <c r="IV24" i="20" s="1"/>
  <c r="JM25" i="20"/>
  <c r="JM26" i="20"/>
  <c r="JM27" i="20"/>
  <c r="IV27" i="20" s="1"/>
  <c r="JM28" i="20"/>
  <c r="IV28" i="20" s="1"/>
  <c r="IZ28" i="20" s="1"/>
  <c r="JM29" i="20"/>
  <c r="JM30" i="20"/>
  <c r="JM31" i="20"/>
  <c r="JM32" i="20"/>
  <c r="JM33" i="20"/>
  <c r="JM34" i="20"/>
  <c r="JM35" i="20"/>
  <c r="IV35" i="20" s="1"/>
  <c r="JM36" i="20"/>
  <c r="IV36" i="20" s="1"/>
  <c r="JM37" i="20"/>
  <c r="JM38" i="20"/>
  <c r="JM39" i="20"/>
  <c r="IV39" i="20" s="1"/>
  <c r="JM40" i="20"/>
  <c r="JM41" i="20"/>
  <c r="JM42" i="20"/>
  <c r="JM43" i="20"/>
  <c r="IV43" i="20" s="1"/>
  <c r="JM44" i="20"/>
  <c r="IV44" i="20" s="1"/>
  <c r="JA44" i="20" s="1"/>
  <c r="JM45" i="20"/>
  <c r="JM46" i="20"/>
  <c r="JM47" i="20"/>
  <c r="JM48" i="20"/>
  <c r="JM49" i="20"/>
  <c r="JM50" i="20"/>
  <c r="JM51" i="20"/>
  <c r="IV51" i="20" s="1"/>
  <c r="JM52" i="20"/>
  <c r="IV52" i="20" s="1"/>
  <c r="JM53" i="20"/>
  <c r="JM54" i="20"/>
  <c r="JM55" i="20"/>
  <c r="IV55" i="20" s="1"/>
  <c r="JM56" i="20"/>
  <c r="IV56" i="20" s="1"/>
  <c r="JM57" i="20"/>
  <c r="JM58" i="20"/>
  <c r="JM59" i="20"/>
  <c r="IV59" i="20" s="1"/>
  <c r="JM60" i="20"/>
  <c r="IV60" i="20" s="1"/>
  <c r="JM61" i="20"/>
  <c r="JM62" i="20"/>
  <c r="JM63" i="20"/>
  <c r="JM64" i="20"/>
  <c r="JM65" i="20"/>
  <c r="JM66" i="20"/>
  <c r="JM67" i="20"/>
  <c r="IV67" i="20" s="1"/>
  <c r="JM68" i="20"/>
  <c r="IV68" i="20" s="1"/>
  <c r="JM69" i="20"/>
  <c r="JM70" i="20"/>
  <c r="JM71" i="20"/>
  <c r="IV71" i="20" s="1"/>
  <c r="JM72" i="20"/>
  <c r="JM73" i="20"/>
  <c r="JM74" i="20"/>
  <c r="JM75" i="20"/>
  <c r="IV75" i="20" s="1"/>
  <c r="JM76" i="20"/>
  <c r="IV76" i="20" s="1"/>
  <c r="JM77" i="20"/>
  <c r="JM78" i="20"/>
  <c r="JM79" i="20"/>
  <c r="JM80" i="20"/>
  <c r="JM81" i="20"/>
  <c r="JM82" i="20"/>
  <c r="JM83" i="20"/>
  <c r="IV83" i="20" s="1"/>
  <c r="JM84" i="20"/>
  <c r="IV84" i="20" s="1"/>
  <c r="JM85" i="20"/>
  <c r="JM86" i="20"/>
  <c r="JM87" i="20"/>
  <c r="IV87" i="20" s="1"/>
  <c r="JM88" i="20"/>
  <c r="IV88" i="20" s="1"/>
  <c r="JA88" i="20" s="1"/>
  <c r="JM89" i="20"/>
  <c r="JM90" i="20"/>
  <c r="JM91" i="20"/>
  <c r="IV91" i="20" s="1"/>
  <c r="JM92" i="20"/>
  <c r="IV92" i="20" s="1"/>
  <c r="JM93" i="20"/>
  <c r="JM94" i="20"/>
  <c r="JM95" i="20"/>
  <c r="JM96" i="20"/>
  <c r="JM97" i="20"/>
  <c r="JM98" i="20"/>
  <c r="JM99" i="20"/>
  <c r="IV99" i="20" s="1"/>
  <c r="JM100" i="20"/>
  <c r="IV100" i="20" s="1"/>
  <c r="JM101" i="20"/>
  <c r="JM102" i="20"/>
  <c r="JM103" i="20"/>
  <c r="IV103" i="20" s="1"/>
  <c r="JM104" i="20"/>
  <c r="JM105" i="20"/>
  <c r="JM106" i="20"/>
  <c r="JM107" i="20"/>
  <c r="IV107" i="20" s="1"/>
  <c r="JM108" i="20"/>
  <c r="IV108" i="20" s="1"/>
  <c r="JM109" i="20"/>
  <c r="JM110" i="20"/>
  <c r="JM111" i="20"/>
  <c r="JM112" i="20"/>
  <c r="JM113" i="20"/>
  <c r="JM114" i="20"/>
  <c r="JM115" i="20"/>
  <c r="IV115" i="20" s="1"/>
  <c r="JM116" i="20"/>
  <c r="IV116" i="20" s="1"/>
  <c r="JM117" i="20"/>
  <c r="JM118" i="20"/>
  <c r="JM119" i="20"/>
  <c r="IV119" i="20" s="1"/>
  <c r="JM120" i="20"/>
  <c r="IV120" i="20" s="1"/>
  <c r="JM121" i="20"/>
  <c r="JM122" i="20"/>
  <c r="JM123" i="20"/>
  <c r="IV123" i="20" s="1"/>
  <c r="JM124" i="20"/>
  <c r="IV124" i="20" s="1"/>
  <c r="JM125" i="20"/>
  <c r="JM126" i="20"/>
  <c r="JM127" i="20"/>
  <c r="JM128" i="20"/>
  <c r="JM129" i="20"/>
  <c r="JM130" i="20"/>
  <c r="JM131" i="20"/>
  <c r="IV131" i="20" s="1"/>
  <c r="JM132" i="20"/>
  <c r="IV132" i="20" s="1"/>
  <c r="JM133" i="20"/>
  <c r="JM134" i="20"/>
  <c r="JM135" i="20"/>
  <c r="IV135" i="20" s="1"/>
  <c r="JM136" i="20"/>
  <c r="JM137" i="20"/>
  <c r="JM138" i="20"/>
  <c r="JM139" i="20"/>
  <c r="IV139" i="20" s="1"/>
  <c r="JM140" i="20"/>
  <c r="IV140" i="20" s="1"/>
  <c r="JM141" i="20"/>
  <c r="JM142" i="20"/>
  <c r="JM143" i="20"/>
  <c r="JM144" i="20"/>
  <c r="JM145" i="20"/>
  <c r="JM146" i="20"/>
  <c r="JM147" i="20"/>
  <c r="IV147" i="20" s="1"/>
  <c r="JM148" i="20"/>
  <c r="IV148" i="20" s="1"/>
  <c r="IZ148" i="20" s="1"/>
  <c r="JM149" i="20"/>
  <c r="JM150" i="20"/>
  <c r="JM151" i="20"/>
  <c r="IV151" i="20" s="1"/>
  <c r="JM152" i="20"/>
  <c r="IV152" i="20" s="1"/>
  <c r="JA152" i="20" s="1"/>
  <c r="JM153" i="20"/>
  <c r="JM154" i="20"/>
  <c r="JM155" i="20"/>
  <c r="IV155" i="20" s="1"/>
  <c r="JM156" i="20"/>
  <c r="IV156" i="20" s="1"/>
  <c r="JM157" i="20"/>
  <c r="JM158" i="20"/>
  <c r="JM159" i="20"/>
  <c r="JM160" i="20"/>
  <c r="JM161" i="20"/>
  <c r="JM162" i="20"/>
  <c r="JM163" i="20"/>
  <c r="IV163" i="20" s="1"/>
  <c r="JM164" i="20"/>
  <c r="IV164" i="20" s="1"/>
  <c r="JM165" i="20"/>
  <c r="JM166" i="20"/>
  <c r="JM167" i="20"/>
  <c r="IV167" i="20" s="1"/>
  <c r="JM168" i="20"/>
  <c r="JM169" i="20"/>
  <c r="JM170" i="20"/>
  <c r="JM171" i="20"/>
  <c r="IV171" i="20" s="1"/>
  <c r="JM172" i="20"/>
  <c r="IV172" i="20" s="1"/>
  <c r="JA172" i="20" s="1"/>
  <c r="JM173" i="20"/>
  <c r="JM174" i="20"/>
  <c r="JM175" i="20"/>
  <c r="JM176" i="20"/>
  <c r="JM177" i="20"/>
  <c r="JM178" i="20"/>
  <c r="JM179" i="20"/>
  <c r="IV179" i="20" s="1"/>
  <c r="JM180" i="20"/>
  <c r="IV180" i="20" s="1"/>
  <c r="IZ180" i="20" s="1"/>
  <c r="JM181" i="20"/>
  <c r="JM182" i="20"/>
  <c r="JM183" i="20"/>
  <c r="IV183" i="20" s="1"/>
  <c r="JM184" i="20"/>
  <c r="IV184" i="20" s="1"/>
  <c r="JM185" i="20"/>
  <c r="JM186" i="20"/>
  <c r="JM187" i="20"/>
  <c r="IV187" i="20" s="1"/>
  <c r="JM188" i="20"/>
  <c r="IV188" i="20" s="1"/>
  <c r="JM189" i="20"/>
  <c r="JM190" i="20"/>
  <c r="JM191" i="20"/>
  <c r="JM192" i="20"/>
  <c r="JM193" i="20"/>
  <c r="JM194" i="20"/>
  <c r="JM195" i="20"/>
  <c r="IV195" i="20" s="1"/>
  <c r="JM196" i="20"/>
  <c r="IV196" i="20" s="1"/>
  <c r="JM197" i="20"/>
  <c r="JM198" i="20"/>
  <c r="JM199" i="20"/>
  <c r="IV199" i="20" s="1"/>
  <c r="JM200" i="20"/>
  <c r="JM201" i="20"/>
  <c r="JM202" i="20"/>
  <c r="JM203" i="20"/>
  <c r="IV203" i="20" s="1"/>
  <c r="JM204" i="20"/>
  <c r="IV204" i="20" s="1"/>
  <c r="JM205" i="20"/>
  <c r="JM206" i="20"/>
  <c r="JM207" i="20"/>
  <c r="JM208" i="20"/>
  <c r="JM209" i="20"/>
  <c r="JM210" i="20"/>
  <c r="JM211" i="20"/>
  <c r="IV211" i="20" s="1"/>
  <c r="JM212" i="20"/>
  <c r="IV212" i="20" s="1"/>
  <c r="IZ212" i="20" s="1"/>
  <c r="JM213" i="20"/>
  <c r="JM214" i="20"/>
  <c r="JM215" i="20"/>
  <c r="JM216" i="20"/>
  <c r="IV216" i="20" s="1"/>
  <c r="JA216" i="20" s="1"/>
  <c r="JM217" i="20"/>
  <c r="JM218" i="20"/>
  <c r="JM219" i="20"/>
  <c r="IV219" i="20" s="1"/>
  <c r="JM220" i="20"/>
  <c r="IV220" i="20" s="1"/>
  <c r="JM221" i="20"/>
  <c r="JM222" i="20"/>
  <c r="JM223" i="20"/>
  <c r="JM224" i="20"/>
  <c r="JM225" i="20"/>
  <c r="JM226" i="20"/>
  <c r="JM227" i="20"/>
  <c r="IV227" i="20" s="1"/>
  <c r="JM228" i="20"/>
  <c r="IV228" i="20" s="1"/>
  <c r="JM229" i="20"/>
  <c r="JM230" i="20"/>
  <c r="JM231" i="20"/>
  <c r="IV231" i="20" s="1"/>
  <c r="JM232" i="20"/>
  <c r="JM233" i="20"/>
  <c r="JM234" i="20"/>
  <c r="JM235" i="20"/>
  <c r="IV235" i="20" s="1"/>
  <c r="JM236" i="20"/>
  <c r="IV236" i="20" s="1"/>
  <c r="JA236" i="20" s="1"/>
  <c r="JM237" i="20"/>
  <c r="JM238" i="20"/>
  <c r="JM239" i="20"/>
  <c r="JM240" i="20"/>
  <c r="JM241" i="20"/>
  <c r="JM242" i="20"/>
  <c r="JM243" i="20"/>
  <c r="IV243" i="20" s="1"/>
  <c r="JM244" i="20"/>
  <c r="IV244" i="20" s="1"/>
  <c r="IZ244" i="20" s="1"/>
  <c r="JM245" i="20"/>
  <c r="JM246" i="20"/>
  <c r="JM247" i="20"/>
  <c r="IV247" i="20" s="1"/>
  <c r="JM248" i="20"/>
  <c r="IV248" i="20" s="1"/>
  <c r="JM249" i="20"/>
  <c r="JM250" i="20"/>
  <c r="JM251" i="20"/>
  <c r="IV251" i="20" s="1"/>
  <c r="JM252" i="20"/>
  <c r="IV252" i="20" s="1"/>
  <c r="JM253" i="20"/>
  <c r="JM254" i="20"/>
  <c r="JM255" i="20"/>
  <c r="JM256" i="20"/>
  <c r="JM257" i="20"/>
  <c r="JM258" i="20"/>
  <c r="JM259" i="20"/>
  <c r="IV259" i="20" s="1"/>
  <c r="JM260" i="20"/>
  <c r="IV260" i="20" s="1"/>
  <c r="JM261" i="20"/>
  <c r="JM262" i="20"/>
  <c r="JM263" i="20"/>
  <c r="IV263" i="20" s="1"/>
  <c r="JM264" i="20"/>
  <c r="JM265" i="20"/>
  <c r="JM266" i="20"/>
  <c r="JM267" i="20"/>
  <c r="IV267" i="20" s="1"/>
  <c r="JM268" i="20"/>
  <c r="IV268" i="20" s="1"/>
  <c r="JM269" i="20"/>
  <c r="JM270" i="20"/>
  <c r="JM271" i="20"/>
  <c r="JM272" i="20"/>
  <c r="JM273" i="20"/>
  <c r="JM274" i="20"/>
  <c r="JM275" i="20"/>
  <c r="IV275" i="20" s="1"/>
  <c r="JA275" i="20" s="1"/>
  <c r="JM276" i="20"/>
  <c r="IV276" i="20" s="1"/>
  <c r="JM277" i="20"/>
  <c r="JM278" i="20"/>
  <c r="JM279" i="20"/>
  <c r="JM280" i="20"/>
  <c r="IV280" i="20" s="1"/>
  <c r="JM281" i="20"/>
  <c r="JM282" i="20"/>
  <c r="JM283" i="20"/>
  <c r="IV283" i="20" s="1"/>
  <c r="JM284" i="20"/>
  <c r="IV284" i="20" s="1"/>
  <c r="JM285" i="20"/>
  <c r="JM286" i="20"/>
  <c r="JM287" i="20"/>
  <c r="JM288" i="20"/>
  <c r="JM289" i="20"/>
  <c r="JM290" i="20"/>
  <c r="JM291" i="20"/>
  <c r="IV291" i="20" s="1"/>
  <c r="JA291" i="20" s="1"/>
  <c r="JM292" i="20"/>
  <c r="IV292" i="20" s="1"/>
  <c r="JA292" i="20" s="1"/>
  <c r="JM293" i="20"/>
  <c r="JM294" i="20"/>
  <c r="JM295" i="20"/>
  <c r="IV295" i="20" s="1"/>
  <c r="JM296" i="20"/>
  <c r="JM297" i="20"/>
  <c r="JM298" i="20"/>
  <c r="JM299" i="20"/>
  <c r="IV299" i="20" s="1"/>
  <c r="JM300" i="20"/>
  <c r="IV300" i="20" s="1"/>
  <c r="JM301" i="20"/>
  <c r="JM302" i="20"/>
  <c r="JM303" i="20"/>
  <c r="JM304" i="20"/>
  <c r="JM305" i="20"/>
  <c r="JM306" i="20"/>
  <c r="JM307" i="20"/>
  <c r="IV307" i="20" s="1"/>
  <c r="JA307" i="20" s="1"/>
  <c r="JM308" i="20"/>
  <c r="IV308" i="20" s="1"/>
  <c r="JM309" i="20"/>
  <c r="JM310" i="20"/>
  <c r="JM311" i="20"/>
  <c r="JM312" i="20"/>
  <c r="IV312" i="20" s="1"/>
  <c r="JM313" i="20"/>
  <c r="JM314" i="20"/>
  <c r="JM315" i="20"/>
  <c r="IV315" i="20" s="1"/>
  <c r="JM316" i="20"/>
  <c r="IV316" i="20" s="1"/>
  <c r="JM317" i="20"/>
  <c r="JM318" i="20"/>
  <c r="JM319" i="20"/>
  <c r="JM320" i="20"/>
  <c r="JM321" i="20"/>
  <c r="JM322" i="20"/>
  <c r="JM323" i="20"/>
  <c r="IV323" i="20" s="1"/>
  <c r="JA323" i="20" s="1"/>
  <c r="JM324" i="20"/>
  <c r="IV324" i="20" s="1"/>
  <c r="JA324" i="20" s="1"/>
  <c r="JM325" i="20"/>
  <c r="JM326" i="20"/>
  <c r="JM327" i="20"/>
  <c r="IV327" i="20" s="1"/>
  <c r="JM328" i="20"/>
  <c r="JM329" i="20"/>
  <c r="JM330" i="20"/>
  <c r="JM331" i="20"/>
  <c r="IV331" i="20" s="1"/>
  <c r="JM332" i="20"/>
  <c r="IV332" i="20" s="1"/>
  <c r="JM333" i="20"/>
  <c r="JM334" i="20"/>
  <c r="JM335" i="20"/>
  <c r="JM336" i="20"/>
  <c r="JM337" i="20"/>
  <c r="JM338" i="20"/>
  <c r="JM339" i="20"/>
  <c r="IV339" i="20" s="1"/>
  <c r="JA339" i="20" s="1"/>
  <c r="JM340" i="20"/>
  <c r="IV340" i="20" s="1"/>
  <c r="JM341" i="20"/>
  <c r="JM342" i="20"/>
  <c r="JM343" i="20"/>
  <c r="IV343" i="20" s="1"/>
  <c r="JM344" i="20"/>
  <c r="IV344" i="20" s="1"/>
  <c r="JM345" i="20"/>
  <c r="JM346" i="20"/>
  <c r="JM347" i="20"/>
  <c r="IV347" i="20" s="1"/>
  <c r="JM348" i="20"/>
  <c r="IV348" i="20" s="1"/>
  <c r="JM349" i="20"/>
  <c r="JM350" i="20"/>
  <c r="JM351" i="20"/>
  <c r="JM352" i="20"/>
  <c r="JM353" i="20"/>
  <c r="JM354" i="20"/>
  <c r="JM355" i="20"/>
  <c r="IV355" i="20" s="1"/>
  <c r="JA355" i="20" s="1"/>
  <c r="JM356" i="20"/>
  <c r="IV356" i="20" s="1"/>
  <c r="JA356" i="20" s="1"/>
  <c r="JM357" i="20"/>
  <c r="JM358" i="20"/>
  <c r="JM359" i="20"/>
  <c r="IV359" i="20" s="1"/>
  <c r="JM360" i="20"/>
  <c r="JM361" i="20"/>
  <c r="JM362" i="20"/>
  <c r="JM363" i="20"/>
  <c r="IV363" i="20" s="1"/>
  <c r="JM364" i="20"/>
  <c r="IV364" i="20" s="1"/>
  <c r="JM365" i="20"/>
  <c r="JM366" i="20"/>
  <c r="JM367" i="20"/>
  <c r="JM368" i="20"/>
  <c r="JM369" i="20"/>
  <c r="JM370" i="20"/>
  <c r="JM371" i="20"/>
  <c r="IV371" i="20" s="1"/>
  <c r="JA371" i="20" s="1"/>
  <c r="JM372" i="20"/>
  <c r="IV372" i="20" s="1"/>
  <c r="JM373" i="20"/>
  <c r="JM374" i="20"/>
  <c r="JM375" i="20"/>
  <c r="JM376" i="20"/>
  <c r="IV376" i="20" s="1"/>
  <c r="JM377" i="20"/>
  <c r="JM378" i="20"/>
  <c r="JM379" i="20"/>
  <c r="IV379" i="20" s="1"/>
  <c r="JM380" i="20"/>
  <c r="IV380" i="20" s="1"/>
  <c r="JM381" i="20"/>
  <c r="JM382" i="20"/>
  <c r="JM383" i="20"/>
  <c r="JM384" i="20"/>
  <c r="JM385" i="20"/>
  <c r="JM386" i="20"/>
  <c r="JM387" i="20"/>
  <c r="IV387" i="20" s="1"/>
  <c r="JA387" i="20" s="1"/>
  <c r="JM388" i="20"/>
  <c r="IV388" i="20" s="1"/>
  <c r="JA388" i="20" s="1"/>
  <c r="JM389" i="20"/>
  <c r="JM390" i="20"/>
  <c r="JM391" i="20"/>
  <c r="IV391" i="20" s="1"/>
  <c r="JM392" i="20"/>
  <c r="JM393" i="20"/>
  <c r="JM394" i="20"/>
  <c r="JM395" i="20"/>
  <c r="IV395" i="20" s="1"/>
  <c r="JM396" i="20"/>
  <c r="IV396" i="20" s="1"/>
  <c r="JM397" i="20"/>
  <c r="JM398" i="20"/>
  <c r="JM399" i="20"/>
  <c r="JM400" i="20"/>
  <c r="JM401" i="20"/>
  <c r="JM402" i="20"/>
  <c r="JM403" i="20"/>
  <c r="IV403" i="20" s="1"/>
  <c r="JA403" i="20" s="1"/>
  <c r="JM404" i="20"/>
  <c r="IV404" i="20" s="1"/>
  <c r="JM405" i="20"/>
  <c r="JM406" i="20"/>
  <c r="JM407" i="20"/>
  <c r="IV407" i="20" s="1"/>
  <c r="JM408" i="20"/>
  <c r="IV408" i="20" s="1"/>
  <c r="JM409" i="20"/>
  <c r="JM410" i="20"/>
  <c r="JM411" i="20"/>
  <c r="IV411" i="20" s="1"/>
  <c r="JM412" i="20"/>
  <c r="IV412" i="20" s="1"/>
  <c r="JM413" i="20"/>
  <c r="JM414" i="20"/>
  <c r="JM415" i="20"/>
  <c r="JM416" i="20"/>
  <c r="JM417" i="20"/>
  <c r="JM418" i="20"/>
  <c r="JM419" i="20"/>
  <c r="IV419" i="20" s="1"/>
  <c r="JA419" i="20" s="1"/>
  <c r="JM420" i="20"/>
  <c r="IV420" i="20" s="1"/>
  <c r="JA420" i="20" s="1"/>
  <c r="JM421" i="20"/>
  <c r="JM422" i="20"/>
  <c r="JM423" i="20"/>
  <c r="IV423" i="20" s="1"/>
  <c r="JM424" i="20"/>
  <c r="JM425" i="20"/>
  <c r="JM426" i="20"/>
  <c r="JM427" i="20"/>
  <c r="IV427" i="20" s="1"/>
  <c r="JM428" i="20"/>
  <c r="IV428" i="20" s="1"/>
  <c r="JM429" i="20"/>
  <c r="JM430" i="20"/>
  <c r="JM431" i="20"/>
  <c r="JM432" i="20"/>
  <c r="JM433" i="20"/>
  <c r="JM434" i="20"/>
  <c r="JM435" i="20"/>
  <c r="IV435" i="20" s="1"/>
  <c r="JA435" i="20" s="1"/>
  <c r="JM436" i="20"/>
  <c r="IV436" i="20" s="1"/>
  <c r="JM437" i="20"/>
  <c r="JM438" i="20"/>
  <c r="JM439" i="20"/>
  <c r="IV439" i="20" s="1"/>
  <c r="JM440" i="20"/>
  <c r="IV440" i="20" s="1"/>
  <c r="JM441" i="20"/>
  <c r="JM442" i="20"/>
  <c r="JM443" i="20"/>
  <c r="IV443" i="20" s="1"/>
  <c r="JM444" i="20"/>
  <c r="IV444" i="20" s="1"/>
  <c r="JM445" i="20"/>
  <c r="JM446" i="20"/>
  <c r="JM447" i="20"/>
  <c r="JM448" i="20"/>
  <c r="JM449" i="20"/>
  <c r="JM450" i="20"/>
  <c r="JM451" i="20"/>
  <c r="IV451" i="20" s="1"/>
  <c r="JA451" i="20" s="1"/>
  <c r="JM452" i="20"/>
  <c r="IV452" i="20" s="1"/>
  <c r="JA452" i="20" s="1"/>
  <c r="JM453" i="20"/>
  <c r="JM454" i="20"/>
  <c r="JM455" i="20"/>
  <c r="IV455" i="20" s="1"/>
  <c r="JM456" i="20"/>
  <c r="JM457" i="20"/>
  <c r="JM458" i="20"/>
  <c r="JM459" i="20"/>
  <c r="IV459" i="20" s="1"/>
  <c r="JM460" i="20"/>
  <c r="IV460" i="20" s="1"/>
  <c r="JM461" i="20"/>
  <c r="JM462" i="20"/>
  <c r="JM463" i="20"/>
  <c r="JM464" i="20"/>
  <c r="IV464" i="20" s="1"/>
  <c r="IY464" i="20" s="1"/>
  <c r="JM465" i="20"/>
  <c r="JM466" i="20"/>
  <c r="JM467" i="20"/>
  <c r="IV467" i="20" s="1"/>
  <c r="JA467" i="20" s="1"/>
  <c r="JM468" i="20"/>
  <c r="IV468" i="20" s="1"/>
  <c r="JA468" i="20" s="1"/>
  <c r="JM469" i="20"/>
  <c r="JM470" i="20"/>
  <c r="JM471" i="20"/>
  <c r="JM472" i="20"/>
  <c r="JM473" i="20"/>
  <c r="JM474" i="20"/>
  <c r="JM475" i="20"/>
  <c r="IV475" i="20" s="1"/>
  <c r="JM476" i="20"/>
  <c r="IV476" i="20" s="1"/>
  <c r="JM477" i="20"/>
  <c r="JM478" i="20"/>
  <c r="JM479" i="20"/>
  <c r="JM480" i="20"/>
  <c r="JM481" i="20"/>
  <c r="JM482" i="20"/>
  <c r="JM483" i="20"/>
  <c r="IV483" i="20" s="1"/>
  <c r="JA483" i="20" s="1"/>
  <c r="JM484" i="20"/>
  <c r="IV484" i="20" s="1"/>
  <c r="JA484" i="20" s="1"/>
  <c r="JM485" i="20"/>
  <c r="JM486" i="20"/>
  <c r="JM487" i="20"/>
  <c r="IV487" i="20" s="1"/>
  <c r="JM488" i="20"/>
  <c r="IV488" i="20" s="1"/>
  <c r="JM489" i="20"/>
  <c r="JM490" i="20"/>
  <c r="JM491" i="20"/>
  <c r="IV491" i="20" s="1"/>
  <c r="JM492" i="20"/>
  <c r="IV492" i="20" s="1"/>
  <c r="JM493" i="20"/>
  <c r="JM494" i="20"/>
  <c r="JM495" i="20"/>
  <c r="JM496" i="20"/>
  <c r="JM497" i="20"/>
  <c r="JM498" i="20"/>
  <c r="JM499" i="20"/>
  <c r="IV499" i="20" s="1"/>
  <c r="JA499" i="20" s="1"/>
  <c r="JM500" i="20"/>
  <c r="IV500" i="20" s="1"/>
  <c r="JA500" i="20" s="1"/>
  <c r="JM501" i="20"/>
  <c r="JM502" i="20"/>
  <c r="JM503" i="20"/>
  <c r="IV503" i="20" s="1"/>
  <c r="JM504" i="20"/>
  <c r="IV504" i="20" s="1"/>
  <c r="JM505" i="20"/>
  <c r="JM506" i="20"/>
  <c r="JM507" i="20"/>
  <c r="IV507" i="20" s="1"/>
  <c r="JM508" i="20"/>
  <c r="IV508" i="20" s="1"/>
  <c r="JM509" i="20"/>
  <c r="JM510" i="20"/>
  <c r="JM511" i="20"/>
  <c r="JM512" i="20"/>
  <c r="IV512" i="20" s="1"/>
  <c r="JM513" i="20"/>
  <c r="JM514" i="20"/>
  <c r="JM515" i="20"/>
  <c r="IV515" i="20" s="1"/>
  <c r="JA515" i="20" s="1"/>
  <c r="JM516" i="20"/>
  <c r="IV516" i="20" s="1"/>
  <c r="JA516" i="20" s="1"/>
  <c r="JM517" i="20"/>
  <c r="JM518" i="20"/>
  <c r="JM519" i="20"/>
  <c r="IV519" i="20" s="1"/>
  <c r="JM520" i="20"/>
  <c r="JM521" i="20"/>
  <c r="JM522" i="20"/>
  <c r="JM523" i="20"/>
  <c r="IV523" i="20" s="1"/>
  <c r="JM524" i="20"/>
  <c r="IV524" i="20" s="1"/>
  <c r="JM525" i="20"/>
  <c r="JM526" i="20"/>
  <c r="JM527" i="20"/>
  <c r="JM528" i="20"/>
  <c r="IV528" i="20" s="1"/>
  <c r="IY528" i="20" s="1"/>
  <c r="JM529" i="20"/>
  <c r="JM530" i="20"/>
  <c r="JM531" i="20"/>
  <c r="IV531" i="20" s="1"/>
  <c r="JA531" i="20" s="1"/>
  <c r="JM532" i="20"/>
  <c r="IV532" i="20" s="1"/>
  <c r="JM533" i="20"/>
  <c r="JM534" i="20"/>
  <c r="JM535" i="20"/>
  <c r="IV535" i="20" s="1"/>
  <c r="JM536" i="20"/>
  <c r="JM537" i="20"/>
  <c r="JM538" i="20"/>
  <c r="JM539" i="20"/>
  <c r="IV539" i="20" s="1"/>
  <c r="JM540" i="20"/>
  <c r="IV540" i="20" s="1"/>
  <c r="JM541" i="20"/>
  <c r="JM542" i="20"/>
  <c r="JM543" i="20"/>
  <c r="IV543" i="20" s="1"/>
  <c r="JB543" i="20" s="1"/>
  <c r="JM544" i="20"/>
  <c r="IV544" i="20" s="1"/>
  <c r="JB544" i="20" s="1"/>
  <c r="JM545" i="20"/>
  <c r="JM546" i="20"/>
  <c r="JM547" i="20"/>
  <c r="IV547" i="20" s="1"/>
  <c r="JA547" i="20" s="1"/>
  <c r="JM548" i="20"/>
  <c r="IV548" i="20" s="1"/>
  <c r="JM549" i="20"/>
  <c r="JM550" i="20"/>
  <c r="JM551" i="20"/>
  <c r="IV551" i="20" s="1"/>
  <c r="JM552" i="20"/>
  <c r="JM553" i="20"/>
  <c r="JM554" i="20"/>
  <c r="JM555" i="20"/>
  <c r="IV555" i="20" s="1"/>
  <c r="JM556" i="20"/>
  <c r="IV556" i="20" s="1"/>
  <c r="JM557" i="20"/>
  <c r="JM558" i="20"/>
  <c r="JM559" i="20"/>
  <c r="IV559" i="20" s="1"/>
  <c r="JB559" i="20" s="1"/>
  <c r="JM560" i="20"/>
  <c r="IV560" i="20" s="1"/>
  <c r="JB560" i="20" s="1"/>
  <c r="JM561" i="20"/>
  <c r="JM562" i="20"/>
  <c r="JM563" i="20"/>
  <c r="IV563" i="20" s="1"/>
  <c r="JA563" i="20" s="1"/>
  <c r="JM564" i="20"/>
  <c r="IV564" i="20" s="1"/>
  <c r="JM565" i="20"/>
  <c r="JM566" i="20"/>
  <c r="JM567" i="20"/>
  <c r="IV567" i="20" s="1"/>
  <c r="JM568" i="20"/>
  <c r="JM569" i="20"/>
  <c r="JM570" i="20"/>
  <c r="JM571" i="20"/>
  <c r="IV571" i="20" s="1"/>
  <c r="JM572" i="20"/>
  <c r="IV572" i="20" s="1"/>
  <c r="JM573" i="20"/>
  <c r="JM574" i="20"/>
  <c r="JM575" i="20"/>
  <c r="JM576" i="20"/>
  <c r="IV576" i="20" s="1"/>
  <c r="JM577" i="20"/>
  <c r="JM578" i="20"/>
  <c r="JM579" i="20"/>
  <c r="IV579" i="20" s="1"/>
  <c r="JA579" i="20" s="1"/>
  <c r="JM580" i="20"/>
  <c r="IV580" i="20" s="1"/>
  <c r="JA580" i="20" s="1"/>
  <c r="JM581" i="20"/>
  <c r="JM582" i="20"/>
  <c r="JM583" i="20"/>
  <c r="IV583" i="20" s="1"/>
  <c r="JM584" i="20"/>
  <c r="JM585" i="20"/>
  <c r="JM586" i="20"/>
  <c r="JM587" i="20"/>
  <c r="IV587" i="20" s="1"/>
  <c r="JM588" i="20"/>
  <c r="IV588" i="20" s="1"/>
  <c r="JM589" i="20"/>
  <c r="JM590" i="20"/>
  <c r="JM591" i="20"/>
  <c r="IV591" i="20" s="1"/>
  <c r="JB591" i="20" s="1"/>
  <c r="JM592" i="20"/>
  <c r="IV592" i="20" s="1"/>
  <c r="JM593" i="20"/>
  <c r="JD593" i="20" s="1"/>
  <c r="JF593" i="20" s="1"/>
  <c r="JM594" i="20"/>
  <c r="JM595" i="20"/>
  <c r="IV595" i="20" s="1"/>
  <c r="JA595" i="20" s="1"/>
  <c r="JM596" i="20"/>
  <c r="IV596" i="20" s="1"/>
  <c r="JM597" i="20"/>
  <c r="JM598" i="20"/>
  <c r="JM599" i="20"/>
  <c r="IV599" i="20" s="1"/>
  <c r="JM600" i="20"/>
  <c r="JM601" i="20"/>
  <c r="JM602" i="20"/>
  <c r="JM603" i="20"/>
  <c r="IV603" i="20" s="1"/>
  <c r="JM604" i="20"/>
  <c r="IV604" i="20" s="1"/>
  <c r="JM605" i="20"/>
  <c r="JM606" i="20"/>
  <c r="JM607" i="20"/>
  <c r="JM608" i="20"/>
  <c r="IV608" i="20" s="1"/>
  <c r="JB608" i="20" s="1"/>
  <c r="JM609" i="20"/>
  <c r="JM610" i="20"/>
  <c r="JM611" i="20"/>
  <c r="IV611" i="20" s="1"/>
  <c r="JA611" i="20" s="1"/>
  <c r="JM612" i="20"/>
  <c r="IV612" i="20" s="1"/>
  <c r="JA612" i="20" s="1"/>
  <c r="JM613" i="20"/>
  <c r="JM614" i="20"/>
  <c r="JM615" i="20"/>
  <c r="IV615" i="20" s="1"/>
  <c r="JM616" i="20"/>
  <c r="JM617" i="20"/>
  <c r="JM618" i="20"/>
  <c r="JM619" i="20"/>
  <c r="IV619" i="20" s="1"/>
  <c r="JM620" i="20"/>
  <c r="IV620" i="20" s="1"/>
  <c r="JM621" i="20"/>
  <c r="JM622" i="20"/>
  <c r="JM623" i="20"/>
  <c r="JM624" i="20"/>
  <c r="IV624" i="20" s="1"/>
  <c r="JB624" i="20" s="1"/>
  <c r="JM625" i="20"/>
  <c r="JM626" i="20"/>
  <c r="JM627" i="20"/>
  <c r="IV627" i="20" s="1"/>
  <c r="JA627" i="20" s="1"/>
  <c r="JM628" i="20"/>
  <c r="IV628" i="20" s="1"/>
  <c r="JM629" i="20"/>
  <c r="JM630" i="20"/>
  <c r="JM631" i="20"/>
  <c r="IV631" i="20" s="1"/>
  <c r="JM632" i="20"/>
  <c r="JM633" i="20"/>
  <c r="JM634" i="20"/>
  <c r="JM635" i="20"/>
  <c r="IV635" i="20" s="1"/>
  <c r="JM636" i="20"/>
  <c r="IV636" i="20" s="1"/>
  <c r="JM637" i="20"/>
  <c r="JM638" i="20"/>
  <c r="JM639" i="20"/>
  <c r="IV639" i="20" s="1"/>
  <c r="JM640" i="20"/>
  <c r="IV640" i="20" s="1"/>
  <c r="JM641" i="20"/>
  <c r="JM642" i="20"/>
  <c r="JM643" i="20"/>
  <c r="IV643" i="20" s="1"/>
  <c r="JA643" i="20" s="1"/>
  <c r="JM644" i="20"/>
  <c r="IV644" i="20" s="1"/>
  <c r="JA644" i="20" s="1"/>
  <c r="JM645" i="20"/>
  <c r="JM646" i="20"/>
  <c r="JM647" i="20"/>
  <c r="IV647" i="20" s="1"/>
  <c r="JM648" i="20"/>
  <c r="JM649" i="20"/>
  <c r="JM650" i="20"/>
  <c r="JM651" i="20"/>
  <c r="IV651" i="20" s="1"/>
  <c r="JM652" i="20"/>
  <c r="IV652" i="20" s="1"/>
  <c r="JM653" i="20"/>
  <c r="JM654" i="20"/>
  <c r="JM655" i="20"/>
  <c r="JM656" i="20"/>
  <c r="IV656" i="20" s="1"/>
  <c r="JM657" i="20"/>
  <c r="JM658" i="20"/>
  <c r="JM659" i="20"/>
  <c r="IV659" i="20" s="1"/>
  <c r="JA659" i="20" s="1"/>
  <c r="JM660" i="20"/>
  <c r="IV660" i="20" s="1"/>
  <c r="JM661" i="20"/>
  <c r="JM662" i="20"/>
  <c r="JM663" i="20"/>
  <c r="IV663" i="20" s="1"/>
  <c r="JM664" i="20"/>
  <c r="JM665" i="20"/>
  <c r="JM666" i="20"/>
  <c r="JM667" i="20"/>
  <c r="IV667" i="20" s="1"/>
  <c r="JM668" i="20"/>
  <c r="IV668" i="20" s="1"/>
  <c r="JM669" i="20"/>
  <c r="JM670" i="20"/>
  <c r="JM671" i="20"/>
  <c r="IV671" i="20" s="1"/>
  <c r="JB671" i="20" s="1"/>
  <c r="JM672" i="20"/>
  <c r="IV672" i="20" s="1"/>
  <c r="JB672" i="20" s="1"/>
  <c r="JM673" i="20"/>
  <c r="JM674" i="20"/>
  <c r="JM675" i="20"/>
  <c r="IV675" i="20" s="1"/>
  <c r="JA675" i="20" s="1"/>
  <c r="JM676" i="20"/>
  <c r="IV676" i="20" s="1"/>
  <c r="JA676" i="20" s="1"/>
  <c r="JM677" i="20"/>
  <c r="JM678" i="20"/>
  <c r="JM679" i="20"/>
  <c r="IV679" i="20" s="1"/>
  <c r="JM680" i="20"/>
  <c r="JM681" i="20"/>
  <c r="JM682" i="20"/>
  <c r="JM683" i="20"/>
  <c r="IV683" i="20" s="1"/>
  <c r="JM684" i="20"/>
  <c r="IV684" i="20" s="1"/>
  <c r="JM685" i="20"/>
  <c r="JM686" i="20"/>
  <c r="JM687" i="20"/>
  <c r="IV687" i="20" s="1"/>
  <c r="JB687" i="20" s="1"/>
  <c r="JM688" i="20"/>
  <c r="IV688" i="20" s="1"/>
  <c r="JB688" i="20" s="1"/>
  <c r="JM689" i="20"/>
  <c r="JM690" i="20"/>
  <c r="JM691" i="20"/>
  <c r="IV691" i="20" s="1"/>
  <c r="JA691" i="20" s="1"/>
  <c r="JM692" i="20"/>
  <c r="IV692" i="20" s="1"/>
  <c r="JM693" i="20"/>
  <c r="JM694" i="20"/>
  <c r="JM695" i="20"/>
  <c r="IV695" i="20" s="1"/>
  <c r="JM696" i="20"/>
  <c r="JM697" i="20"/>
  <c r="JM698" i="20"/>
  <c r="JM699" i="20"/>
  <c r="IV699" i="20" s="1"/>
  <c r="JM700" i="20"/>
  <c r="IV700" i="20" s="1"/>
  <c r="JM701" i="20"/>
  <c r="JM702" i="20"/>
  <c r="JM703" i="20"/>
  <c r="JM704" i="20"/>
  <c r="IV704" i="20" s="1"/>
  <c r="JM705" i="20"/>
  <c r="JM706" i="20"/>
  <c r="JM707" i="20"/>
  <c r="IV707" i="20" s="1"/>
  <c r="JA707" i="20" s="1"/>
  <c r="JM708" i="20"/>
  <c r="IV708" i="20" s="1"/>
  <c r="JA708" i="20" s="1"/>
  <c r="JM709" i="20"/>
  <c r="JM710" i="20"/>
  <c r="JM711" i="20"/>
  <c r="IV711" i="20" s="1"/>
  <c r="JM712" i="20"/>
  <c r="JM713" i="20"/>
  <c r="JM714" i="20"/>
  <c r="JM715" i="20"/>
  <c r="IV715" i="20" s="1"/>
  <c r="JM716" i="20"/>
  <c r="IV716" i="20" s="1"/>
  <c r="JM717" i="20"/>
  <c r="JM718" i="20"/>
  <c r="JM719" i="20"/>
  <c r="IV719" i="20" s="1"/>
  <c r="JB719" i="20" s="1"/>
  <c r="JM720" i="20"/>
  <c r="IV720" i="20" s="1"/>
  <c r="JM721" i="20"/>
  <c r="JM722" i="20"/>
  <c r="JM723" i="20"/>
  <c r="IV723" i="20" s="1"/>
  <c r="JA723" i="20" s="1"/>
  <c r="JM724" i="20"/>
  <c r="IV724" i="20" s="1"/>
  <c r="JA724" i="20" s="1"/>
  <c r="JM725" i="20"/>
  <c r="JM726" i="20"/>
  <c r="JM727" i="20"/>
  <c r="IV727" i="20" s="1"/>
  <c r="JM728" i="20"/>
  <c r="JM729" i="20"/>
  <c r="JM730" i="20"/>
  <c r="JM731" i="20"/>
  <c r="IV731" i="20" s="1"/>
  <c r="JM732" i="20"/>
  <c r="IV732" i="20" s="1"/>
  <c r="JM733" i="20"/>
  <c r="JM734" i="20"/>
  <c r="JM735" i="20"/>
  <c r="JM736" i="20"/>
  <c r="IV736" i="20" s="1"/>
  <c r="JB736" i="20" s="1"/>
  <c r="JM737" i="20"/>
  <c r="JM738" i="20"/>
  <c r="JM739" i="20"/>
  <c r="IV739" i="20" s="1"/>
  <c r="JA739" i="20" s="1"/>
  <c r="JM740" i="20"/>
  <c r="IV740" i="20" s="1"/>
  <c r="JA740" i="20" s="1"/>
  <c r="JM741" i="20"/>
  <c r="JN2" i="20"/>
  <c r="JN3" i="20"/>
  <c r="JN4" i="20"/>
  <c r="JN5" i="20"/>
  <c r="JN6" i="20"/>
  <c r="JN7" i="20"/>
  <c r="JN8" i="20"/>
  <c r="JN9" i="20"/>
  <c r="JN10" i="20"/>
  <c r="JN11" i="20"/>
  <c r="JN12" i="20"/>
  <c r="JN13" i="20"/>
  <c r="JN14" i="20"/>
  <c r="JN15" i="20"/>
  <c r="JN16" i="20"/>
  <c r="JN17" i="20"/>
  <c r="JN18" i="20"/>
  <c r="JN19" i="20"/>
  <c r="JN20" i="20"/>
  <c r="JN21" i="20"/>
  <c r="JN22" i="20"/>
  <c r="JN23" i="20"/>
  <c r="JN24" i="20"/>
  <c r="JN25" i="20"/>
  <c r="JN26" i="20"/>
  <c r="JN27" i="20"/>
  <c r="JN28" i="20"/>
  <c r="JN29" i="20"/>
  <c r="JN30" i="20"/>
  <c r="JN31" i="20"/>
  <c r="JN32" i="20"/>
  <c r="JN33" i="20"/>
  <c r="JN34" i="20"/>
  <c r="JN35" i="20"/>
  <c r="JN36" i="20"/>
  <c r="JN37" i="20"/>
  <c r="JN38" i="20"/>
  <c r="JN39" i="20"/>
  <c r="JN40" i="20"/>
  <c r="JN41" i="20"/>
  <c r="JN42" i="20"/>
  <c r="JN43" i="20"/>
  <c r="JN44" i="20"/>
  <c r="JN45" i="20"/>
  <c r="JN46" i="20"/>
  <c r="JN47" i="20"/>
  <c r="JN48" i="20"/>
  <c r="JN49" i="20"/>
  <c r="JN50" i="20"/>
  <c r="JN51" i="20"/>
  <c r="JN52" i="20"/>
  <c r="JN53" i="20"/>
  <c r="JN54" i="20"/>
  <c r="JN55" i="20"/>
  <c r="JN56" i="20"/>
  <c r="JN57" i="20"/>
  <c r="JN58" i="20"/>
  <c r="JN59" i="20"/>
  <c r="JN60" i="20"/>
  <c r="JN61" i="20"/>
  <c r="JN62" i="20"/>
  <c r="JN63" i="20"/>
  <c r="JN64" i="20"/>
  <c r="JN65" i="20"/>
  <c r="JN66" i="20"/>
  <c r="JN67" i="20"/>
  <c r="JN68" i="20"/>
  <c r="JN69" i="20"/>
  <c r="JN70" i="20"/>
  <c r="JN71" i="20"/>
  <c r="JN72" i="20"/>
  <c r="JN73" i="20"/>
  <c r="JN74" i="20"/>
  <c r="JN75" i="20"/>
  <c r="JN76" i="20"/>
  <c r="JN77" i="20"/>
  <c r="JN78" i="20"/>
  <c r="JN79" i="20"/>
  <c r="JN80" i="20"/>
  <c r="JN81" i="20"/>
  <c r="JN82" i="20"/>
  <c r="JN83" i="20"/>
  <c r="JN84" i="20"/>
  <c r="JN85" i="20"/>
  <c r="JN86" i="20"/>
  <c r="JN87" i="20"/>
  <c r="JN88" i="20"/>
  <c r="JN89" i="20"/>
  <c r="JN90" i="20"/>
  <c r="JN91" i="20"/>
  <c r="JN92" i="20"/>
  <c r="JN93" i="20"/>
  <c r="JN94" i="20"/>
  <c r="JN95" i="20"/>
  <c r="JN96" i="20"/>
  <c r="JN97" i="20"/>
  <c r="JN98" i="20"/>
  <c r="JN99" i="20"/>
  <c r="JN100" i="20"/>
  <c r="JN101" i="20"/>
  <c r="JN102" i="20"/>
  <c r="JN103" i="20"/>
  <c r="JN104" i="20"/>
  <c r="JN105" i="20"/>
  <c r="JN106" i="20"/>
  <c r="JN107" i="20"/>
  <c r="JN108" i="20"/>
  <c r="JN109" i="20"/>
  <c r="JN110" i="20"/>
  <c r="JN111" i="20"/>
  <c r="JN112" i="20"/>
  <c r="JN113" i="20"/>
  <c r="JN114" i="20"/>
  <c r="JN115" i="20"/>
  <c r="JN116" i="20"/>
  <c r="JN117" i="20"/>
  <c r="JN118" i="20"/>
  <c r="JN119" i="20"/>
  <c r="JN120" i="20"/>
  <c r="JN121" i="20"/>
  <c r="JN122" i="20"/>
  <c r="JN123" i="20"/>
  <c r="JN124" i="20"/>
  <c r="JN125" i="20"/>
  <c r="JN126" i="20"/>
  <c r="JN127" i="20"/>
  <c r="JN128" i="20"/>
  <c r="JN129" i="20"/>
  <c r="JN130" i="20"/>
  <c r="JN131" i="20"/>
  <c r="JN132" i="20"/>
  <c r="JN133" i="20"/>
  <c r="JN134" i="20"/>
  <c r="JN135" i="20"/>
  <c r="JN136" i="20"/>
  <c r="JN137" i="20"/>
  <c r="JN138" i="20"/>
  <c r="JN139" i="20"/>
  <c r="JN140" i="20"/>
  <c r="JN141" i="20"/>
  <c r="JN142" i="20"/>
  <c r="JN143" i="20"/>
  <c r="JN144" i="20"/>
  <c r="JN145" i="20"/>
  <c r="JN146" i="20"/>
  <c r="JN147" i="20"/>
  <c r="JN148" i="20"/>
  <c r="JN149" i="20"/>
  <c r="JN150" i="20"/>
  <c r="JN151" i="20"/>
  <c r="JN152" i="20"/>
  <c r="JN153" i="20"/>
  <c r="JN154" i="20"/>
  <c r="JN155" i="20"/>
  <c r="JN156" i="20"/>
  <c r="JN157" i="20"/>
  <c r="JN158" i="20"/>
  <c r="JN159" i="20"/>
  <c r="JN160" i="20"/>
  <c r="JN161" i="20"/>
  <c r="JN162" i="20"/>
  <c r="JN163" i="20"/>
  <c r="JN164" i="20"/>
  <c r="JN165" i="20"/>
  <c r="JN166" i="20"/>
  <c r="JN167" i="20"/>
  <c r="JN168" i="20"/>
  <c r="JN169" i="20"/>
  <c r="JN170" i="20"/>
  <c r="JN171" i="20"/>
  <c r="JN172" i="20"/>
  <c r="JN173" i="20"/>
  <c r="JN174" i="20"/>
  <c r="JN175" i="20"/>
  <c r="JN176" i="20"/>
  <c r="JN177" i="20"/>
  <c r="JN178" i="20"/>
  <c r="JN179" i="20"/>
  <c r="JN180" i="20"/>
  <c r="JN181" i="20"/>
  <c r="JN182" i="20"/>
  <c r="JN183" i="20"/>
  <c r="JN184" i="20"/>
  <c r="JN185" i="20"/>
  <c r="JN186" i="20"/>
  <c r="JN187" i="20"/>
  <c r="JN188" i="20"/>
  <c r="JN189" i="20"/>
  <c r="JN190" i="20"/>
  <c r="JN191" i="20"/>
  <c r="JN192" i="20"/>
  <c r="JN193" i="20"/>
  <c r="JN194" i="20"/>
  <c r="JN195" i="20"/>
  <c r="JN196" i="20"/>
  <c r="JN197" i="20"/>
  <c r="JN198" i="20"/>
  <c r="JN199" i="20"/>
  <c r="JN200" i="20"/>
  <c r="JN201" i="20"/>
  <c r="JN202" i="20"/>
  <c r="JN203" i="20"/>
  <c r="JN204" i="20"/>
  <c r="JN205" i="20"/>
  <c r="JN206" i="20"/>
  <c r="JN207" i="20"/>
  <c r="JN208" i="20"/>
  <c r="JN209" i="20"/>
  <c r="JN210" i="20"/>
  <c r="JN211" i="20"/>
  <c r="JN212" i="20"/>
  <c r="JN213" i="20"/>
  <c r="JN214" i="20"/>
  <c r="JN215" i="20"/>
  <c r="JN216" i="20"/>
  <c r="JN217" i="20"/>
  <c r="JN218" i="20"/>
  <c r="JN219" i="20"/>
  <c r="JN220" i="20"/>
  <c r="JN221" i="20"/>
  <c r="JN222" i="20"/>
  <c r="JN223" i="20"/>
  <c r="JN224" i="20"/>
  <c r="JN225" i="20"/>
  <c r="JN226" i="20"/>
  <c r="JN227" i="20"/>
  <c r="JN228" i="20"/>
  <c r="JN229" i="20"/>
  <c r="JN230" i="20"/>
  <c r="JN231" i="20"/>
  <c r="JN232" i="20"/>
  <c r="JN233" i="20"/>
  <c r="JN234" i="20"/>
  <c r="JN235" i="20"/>
  <c r="JN236" i="20"/>
  <c r="JN237" i="20"/>
  <c r="JN238" i="20"/>
  <c r="JN239" i="20"/>
  <c r="JN240" i="20"/>
  <c r="JN241" i="20"/>
  <c r="JN242" i="20"/>
  <c r="JN243" i="20"/>
  <c r="JN244" i="20"/>
  <c r="JN245" i="20"/>
  <c r="JN246" i="20"/>
  <c r="JN247" i="20"/>
  <c r="JN248" i="20"/>
  <c r="JN249" i="20"/>
  <c r="JN250" i="20"/>
  <c r="JN251" i="20"/>
  <c r="JN252" i="20"/>
  <c r="JN253" i="20"/>
  <c r="JN254" i="20"/>
  <c r="JN255" i="20"/>
  <c r="JN256" i="20"/>
  <c r="JN257" i="20"/>
  <c r="JN258" i="20"/>
  <c r="JN259" i="20"/>
  <c r="JN260" i="20"/>
  <c r="JN261" i="20"/>
  <c r="JN262" i="20"/>
  <c r="JN263" i="20"/>
  <c r="JN264" i="20"/>
  <c r="JN265" i="20"/>
  <c r="JN266" i="20"/>
  <c r="JN267" i="20"/>
  <c r="JN268" i="20"/>
  <c r="JN269" i="20"/>
  <c r="JN270" i="20"/>
  <c r="JN271" i="20"/>
  <c r="JN272" i="20"/>
  <c r="JN273" i="20"/>
  <c r="JN274" i="20"/>
  <c r="JN275" i="20"/>
  <c r="JN276" i="20"/>
  <c r="JN277" i="20"/>
  <c r="JN278" i="20"/>
  <c r="JN279" i="20"/>
  <c r="JN280" i="20"/>
  <c r="JN281" i="20"/>
  <c r="JN282" i="20"/>
  <c r="JN283" i="20"/>
  <c r="JN284" i="20"/>
  <c r="JN285" i="20"/>
  <c r="JN286" i="20"/>
  <c r="JN287" i="20"/>
  <c r="JN288" i="20"/>
  <c r="JN289" i="20"/>
  <c r="JN290" i="20"/>
  <c r="JN291" i="20"/>
  <c r="JN292" i="20"/>
  <c r="JN293" i="20"/>
  <c r="JN294" i="20"/>
  <c r="JN295" i="20"/>
  <c r="JN296" i="20"/>
  <c r="JN297" i="20"/>
  <c r="JN298" i="20"/>
  <c r="JN299" i="20"/>
  <c r="JN300" i="20"/>
  <c r="JN301" i="20"/>
  <c r="JN302" i="20"/>
  <c r="JN303" i="20"/>
  <c r="JN304" i="20"/>
  <c r="JN305" i="20"/>
  <c r="JN306" i="20"/>
  <c r="JN307" i="20"/>
  <c r="JN308" i="20"/>
  <c r="JN309" i="20"/>
  <c r="JN310" i="20"/>
  <c r="JN311" i="20"/>
  <c r="JN312" i="20"/>
  <c r="JN313" i="20"/>
  <c r="JN314" i="20"/>
  <c r="JN315" i="20"/>
  <c r="JN316" i="20"/>
  <c r="JN317" i="20"/>
  <c r="JN318" i="20"/>
  <c r="JN319" i="20"/>
  <c r="JN320" i="20"/>
  <c r="JN321" i="20"/>
  <c r="JN322" i="20"/>
  <c r="JN323" i="20"/>
  <c r="JN324" i="20"/>
  <c r="JN325" i="20"/>
  <c r="JN326" i="20"/>
  <c r="JN327" i="20"/>
  <c r="JN328" i="20"/>
  <c r="JN329" i="20"/>
  <c r="JN330" i="20"/>
  <c r="JN331" i="20"/>
  <c r="JN332" i="20"/>
  <c r="JN333" i="20"/>
  <c r="JN334" i="20"/>
  <c r="JN335" i="20"/>
  <c r="JN336" i="20"/>
  <c r="JN337" i="20"/>
  <c r="JN338" i="20"/>
  <c r="JN339" i="20"/>
  <c r="JN340" i="20"/>
  <c r="JN341" i="20"/>
  <c r="JN342" i="20"/>
  <c r="JN343" i="20"/>
  <c r="JN344" i="20"/>
  <c r="JN345" i="20"/>
  <c r="JN346" i="20"/>
  <c r="JN347" i="20"/>
  <c r="JN348" i="20"/>
  <c r="JN349" i="20"/>
  <c r="JN350" i="20"/>
  <c r="JN351" i="20"/>
  <c r="JN352" i="20"/>
  <c r="JN353" i="20"/>
  <c r="JN354" i="20"/>
  <c r="JN355" i="20"/>
  <c r="JN356" i="20"/>
  <c r="JN357" i="20"/>
  <c r="JN358" i="20"/>
  <c r="JN359" i="20"/>
  <c r="JN360" i="20"/>
  <c r="JN361" i="20"/>
  <c r="JN362" i="20"/>
  <c r="JN363" i="20"/>
  <c r="JN364" i="20"/>
  <c r="JN365" i="20"/>
  <c r="JN366" i="20"/>
  <c r="JN367" i="20"/>
  <c r="JN368" i="20"/>
  <c r="JN369" i="20"/>
  <c r="JN370" i="20"/>
  <c r="JN371" i="20"/>
  <c r="JN372" i="20"/>
  <c r="JN373" i="20"/>
  <c r="JN374" i="20"/>
  <c r="JN375" i="20"/>
  <c r="JN376" i="20"/>
  <c r="JN377" i="20"/>
  <c r="JN378" i="20"/>
  <c r="JN379" i="20"/>
  <c r="JN380" i="20"/>
  <c r="JN381" i="20"/>
  <c r="JN382" i="20"/>
  <c r="JN383" i="20"/>
  <c r="JN384" i="20"/>
  <c r="JN385" i="20"/>
  <c r="JN386" i="20"/>
  <c r="JN387" i="20"/>
  <c r="JN388" i="20"/>
  <c r="JN389" i="20"/>
  <c r="JN390" i="20"/>
  <c r="JN391" i="20"/>
  <c r="JN392" i="20"/>
  <c r="JN393" i="20"/>
  <c r="JN394" i="20"/>
  <c r="JN395" i="20"/>
  <c r="JN396" i="20"/>
  <c r="JN397" i="20"/>
  <c r="JN398" i="20"/>
  <c r="JN399" i="20"/>
  <c r="JN400" i="20"/>
  <c r="JN401" i="20"/>
  <c r="JN402" i="20"/>
  <c r="JN403" i="20"/>
  <c r="JN404" i="20"/>
  <c r="JN405" i="20"/>
  <c r="JN406" i="20"/>
  <c r="JN407" i="20"/>
  <c r="JN408" i="20"/>
  <c r="JN409" i="20"/>
  <c r="JN410" i="20"/>
  <c r="JN411" i="20"/>
  <c r="JN412" i="20"/>
  <c r="JN413" i="20"/>
  <c r="JN414" i="20"/>
  <c r="JN415" i="20"/>
  <c r="JN416" i="20"/>
  <c r="JN417" i="20"/>
  <c r="JN418" i="20"/>
  <c r="JN419" i="20"/>
  <c r="JN420" i="20"/>
  <c r="JN421" i="20"/>
  <c r="JN422" i="20"/>
  <c r="JN423" i="20"/>
  <c r="JN424" i="20"/>
  <c r="JN425" i="20"/>
  <c r="JN426" i="20"/>
  <c r="JN427" i="20"/>
  <c r="JN428" i="20"/>
  <c r="JN429" i="20"/>
  <c r="JN430" i="20"/>
  <c r="JN431" i="20"/>
  <c r="JN432" i="20"/>
  <c r="JN433" i="20"/>
  <c r="JN434" i="20"/>
  <c r="JN435" i="20"/>
  <c r="JN436" i="20"/>
  <c r="JN437" i="20"/>
  <c r="JN438" i="20"/>
  <c r="JN439" i="20"/>
  <c r="JN440" i="20"/>
  <c r="JN441" i="20"/>
  <c r="JN442" i="20"/>
  <c r="JN443" i="20"/>
  <c r="JN444" i="20"/>
  <c r="JN445" i="20"/>
  <c r="JN446" i="20"/>
  <c r="JN447" i="20"/>
  <c r="JN448" i="20"/>
  <c r="JN449" i="20"/>
  <c r="JN450" i="20"/>
  <c r="JN451" i="20"/>
  <c r="JN452" i="20"/>
  <c r="JN453" i="20"/>
  <c r="JN454" i="20"/>
  <c r="JN455" i="20"/>
  <c r="JN456" i="20"/>
  <c r="JN457" i="20"/>
  <c r="JN458" i="20"/>
  <c r="JN459" i="20"/>
  <c r="JN460" i="20"/>
  <c r="JN461" i="20"/>
  <c r="JN462" i="20"/>
  <c r="JN463" i="20"/>
  <c r="JN464" i="20"/>
  <c r="JN465" i="20"/>
  <c r="JN466" i="20"/>
  <c r="JN467" i="20"/>
  <c r="JN468" i="20"/>
  <c r="JN469" i="20"/>
  <c r="JN470" i="20"/>
  <c r="JN471" i="20"/>
  <c r="JN472" i="20"/>
  <c r="JN473" i="20"/>
  <c r="JN474" i="20"/>
  <c r="JN475" i="20"/>
  <c r="JN476" i="20"/>
  <c r="JN477" i="20"/>
  <c r="JN478" i="20"/>
  <c r="JN479" i="20"/>
  <c r="JN480" i="20"/>
  <c r="JN481" i="20"/>
  <c r="JN482" i="20"/>
  <c r="JN483" i="20"/>
  <c r="JN484" i="20"/>
  <c r="JN485" i="20"/>
  <c r="JN486" i="20"/>
  <c r="JN487" i="20"/>
  <c r="JN488" i="20"/>
  <c r="JN489" i="20"/>
  <c r="JN490" i="20"/>
  <c r="JN491" i="20"/>
  <c r="JN492" i="20"/>
  <c r="JN493" i="20"/>
  <c r="JN494" i="20"/>
  <c r="JN495" i="20"/>
  <c r="JN496" i="20"/>
  <c r="JN497" i="20"/>
  <c r="JN498" i="20"/>
  <c r="JN499" i="20"/>
  <c r="JN500" i="20"/>
  <c r="JN501" i="20"/>
  <c r="JN502" i="20"/>
  <c r="JN503" i="20"/>
  <c r="JN504" i="20"/>
  <c r="JN505" i="20"/>
  <c r="JN506" i="20"/>
  <c r="JN507" i="20"/>
  <c r="JN508" i="20"/>
  <c r="JN509" i="20"/>
  <c r="JN510" i="20"/>
  <c r="JN511" i="20"/>
  <c r="JN512" i="20"/>
  <c r="JN513" i="20"/>
  <c r="JN514" i="20"/>
  <c r="JN515" i="20"/>
  <c r="JN516" i="20"/>
  <c r="JN517" i="20"/>
  <c r="JN518" i="20"/>
  <c r="JN519" i="20"/>
  <c r="JN520" i="20"/>
  <c r="JN521" i="20"/>
  <c r="JN522" i="20"/>
  <c r="JN523" i="20"/>
  <c r="JN524" i="20"/>
  <c r="JN525" i="20"/>
  <c r="JN526" i="20"/>
  <c r="JN527" i="20"/>
  <c r="JN528" i="20"/>
  <c r="JN529" i="20"/>
  <c r="JN530" i="20"/>
  <c r="JN531" i="20"/>
  <c r="JN532" i="20"/>
  <c r="JN533" i="20"/>
  <c r="JN534" i="20"/>
  <c r="JN535" i="20"/>
  <c r="JN536" i="20"/>
  <c r="JN537" i="20"/>
  <c r="JN538" i="20"/>
  <c r="JN539" i="20"/>
  <c r="JN540" i="20"/>
  <c r="JN541" i="20"/>
  <c r="JN542" i="20"/>
  <c r="JN543" i="20"/>
  <c r="JN544" i="20"/>
  <c r="JN545" i="20"/>
  <c r="JN546" i="20"/>
  <c r="JN547" i="20"/>
  <c r="JN548" i="20"/>
  <c r="JN549" i="20"/>
  <c r="JN550" i="20"/>
  <c r="JN551" i="20"/>
  <c r="JN552" i="20"/>
  <c r="JN553" i="20"/>
  <c r="JN554" i="20"/>
  <c r="JN555" i="20"/>
  <c r="JN556" i="20"/>
  <c r="JN557" i="20"/>
  <c r="JN558" i="20"/>
  <c r="JN559" i="20"/>
  <c r="JN560" i="20"/>
  <c r="JN561" i="20"/>
  <c r="JN562" i="20"/>
  <c r="JN563" i="20"/>
  <c r="JN564" i="20"/>
  <c r="JN565" i="20"/>
  <c r="JN566" i="20"/>
  <c r="JN567" i="20"/>
  <c r="JN568" i="20"/>
  <c r="JN569" i="20"/>
  <c r="JN570" i="20"/>
  <c r="JN571" i="20"/>
  <c r="JN572" i="20"/>
  <c r="JN573" i="20"/>
  <c r="JN574" i="20"/>
  <c r="JN575" i="20"/>
  <c r="JN576" i="20"/>
  <c r="JN577" i="20"/>
  <c r="JN578" i="20"/>
  <c r="JN579" i="20"/>
  <c r="JN580" i="20"/>
  <c r="JN581" i="20"/>
  <c r="JN582" i="20"/>
  <c r="JN583" i="20"/>
  <c r="JN584" i="20"/>
  <c r="JN585" i="20"/>
  <c r="JN586" i="20"/>
  <c r="JN587" i="20"/>
  <c r="JN588" i="20"/>
  <c r="JN589" i="20"/>
  <c r="JN590" i="20"/>
  <c r="JN591" i="20"/>
  <c r="JN592" i="20"/>
  <c r="JN593" i="20"/>
  <c r="JN594" i="20"/>
  <c r="JN595" i="20"/>
  <c r="JN596" i="20"/>
  <c r="JN597" i="20"/>
  <c r="JN598" i="20"/>
  <c r="JN599" i="20"/>
  <c r="JN600" i="20"/>
  <c r="JN601" i="20"/>
  <c r="JN602" i="20"/>
  <c r="JN603" i="20"/>
  <c r="JN604" i="20"/>
  <c r="JN605" i="20"/>
  <c r="JN606" i="20"/>
  <c r="JN607" i="20"/>
  <c r="JN608" i="20"/>
  <c r="JN609" i="20"/>
  <c r="JN610" i="20"/>
  <c r="JN611" i="20"/>
  <c r="JN612" i="20"/>
  <c r="JN613" i="20"/>
  <c r="JN614" i="20"/>
  <c r="JN615" i="20"/>
  <c r="JN616" i="20"/>
  <c r="JN617" i="20"/>
  <c r="JN618" i="20"/>
  <c r="JN619" i="20"/>
  <c r="JN620" i="20"/>
  <c r="JN621" i="20"/>
  <c r="JN622" i="20"/>
  <c r="JN623" i="20"/>
  <c r="JN624" i="20"/>
  <c r="JN625" i="20"/>
  <c r="JN626" i="20"/>
  <c r="JN627" i="20"/>
  <c r="JN628" i="20"/>
  <c r="JN629" i="20"/>
  <c r="JN630" i="20"/>
  <c r="JN631" i="20"/>
  <c r="JN632" i="20"/>
  <c r="JN633" i="20"/>
  <c r="JN634" i="20"/>
  <c r="JN635" i="20"/>
  <c r="JN636" i="20"/>
  <c r="JN637" i="20"/>
  <c r="JN638" i="20"/>
  <c r="JN639" i="20"/>
  <c r="JN640" i="20"/>
  <c r="JN641" i="20"/>
  <c r="JN642" i="20"/>
  <c r="JN643" i="20"/>
  <c r="JN644" i="20"/>
  <c r="JN645" i="20"/>
  <c r="JN646" i="20"/>
  <c r="JN647" i="20"/>
  <c r="JN648" i="20"/>
  <c r="JN649" i="20"/>
  <c r="JN650" i="20"/>
  <c r="JN651" i="20"/>
  <c r="JN652" i="20"/>
  <c r="JN653" i="20"/>
  <c r="JN654" i="20"/>
  <c r="JN655" i="20"/>
  <c r="JN656" i="20"/>
  <c r="JN657" i="20"/>
  <c r="JN658" i="20"/>
  <c r="JN659" i="20"/>
  <c r="JN660" i="20"/>
  <c r="JN661" i="20"/>
  <c r="JN662" i="20"/>
  <c r="JN663" i="20"/>
  <c r="JN664" i="20"/>
  <c r="JN665" i="20"/>
  <c r="JN666" i="20"/>
  <c r="JN667" i="20"/>
  <c r="JN668" i="20"/>
  <c r="JN669" i="20"/>
  <c r="JN670" i="20"/>
  <c r="JN671" i="20"/>
  <c r="JN672" i="20"/>
  <c r="JN673" i="20"/>
  <c r="JN674" i="20"/>
  <c r="JN675" i="20"/>
  <c r="JN676" i="20"/>
  <c r="JN677" i="20"/>
  <c r="JN678" i="20"/>
  <c r="JN679" i="20"/>
  <c r="JN680" i="20"/>
  <c r="JN681" i="20"/>
  <c r="JN682" i="20"/>
  <c r="JN683" i="20"/>
  <c r="JN684" i="20"/>
  <c r="JN685" i="20"/>
  <c r="JN686" i="20"/>
  <c r="JN687" i="20"/>
  <c r="JN688" i="20"/>
  <c r="JN689" i="20"/>
  <c r="JN690" i="20"/>
  <c r="JN691" i="20"/>
  <c r="JN692" i="20"/>
  <c r="JN693" i="20"/>
  <c r="JN694" i="20"/>
  <c r="JN695" i="20"/>
  <c r="JN696" i="20"/>
  <c r="JN697" i="20"/>
  <c r="JN698" i="20"/>
  <c r="JN699" i="20"/>
  <c r="JN700" i="20"/>
  <c r="JN701" i="20"/>
  <c r="JN702" i="20"/>
  <c r="JN703" i="20"/>
  <c r="JN704" i="20"/>
  <c r="JN705" i="20"/>
  <c r="JN706" i="20"/>
  <c r="JN707" i="20"/>
  <c r="JN708" i="20"/>
  <c r="JN709" i="20"/>
  <c r="JN710" i="20"/>
  <c r="JN711" i="20"/>
  <c r="JN712" i="20"/>
  <c r="JN713" i="20"/>
  <c r="JN714" i="20"/>
  <c r="JN715" i="20"/>
  <c r="JN716" i="20"/>
  <c r="JN717" i="20"/>
  <c r="JN718" i="20"/>
  <c r="JN719" i="20"/>
  <c r="JN720" i="20"/>
  <c r="JN721" i="20"/>
  <c r="JN722" i="20"/>
  <c r="JN723" i="20"/>
  <c r="JN724" i="20"/>
  <c r="JN725" i="20"/>
  <c r="JN726" i="20"/>
  <c r="JN727" i="20"/>
  <c r="JN728" i="20"/>
  <c r="JN729" i="20"/>
  <c r="JN730" i="20"/>
  <c r="JN731" i="20"/>
  <c r="JN732" i="20"/>
  <c r="JN733" i="20"/>
  <c r="JN734" i="20"/>
  <c r="JN735" i="20"/>
  <c r="JN736" i="20"/>
  <c r="JN737" i="20"/>
  <c r="JN738" i="20"/>
  <c r="JN739" i="20"/>
  <c r="JN740" i="20"/>
  <c r="JN741" i="20"/>
  <c r="JO2" i="20"/>
  <c r="JO3" i="20"/>
  <c r="JR3" i="20" s="1"/>
  <c r="JO4" i="20"/>
  <c r="JR4" i="20" s="1"/>
  <c r="JO5" i="20"/>
  <c r="JO6" i="20"/>
  <c r="JO7" i="20"/>
  <c r="JR7" i="20" s="1"/>
  <c r="JO8" i="20"/>
  <c r="JO9" i="20"/>
  <c r="JO10" i="20"/>
  <c r="JO11" i="20"/>
  <c r="JR11" i="20" s="1"/>
  <c r="JO12" i="20"/>
  <c r="JR12" i="20" s="1"/>
  <c r="JO13" i="20"/>
  <c r="JO14" i="20"/>
  <c r="JO15" i="20"/>
  <c r="JO16" i="20"/>
  <c r="JO17" i="20"/>
  <c r="JO18" i="20"/>
  <c r="JO19" i="20"/>
  <c r="JR19" i="20" s="1"/>
  <c r="JO20" i="20"/>
  <c r="JR20" i="20" s="1"/>
  <c r="JO21" i="20"/>
  <c r="JO22" i="20"/>
  <c r="JO23" i="20"/>
  <c r="JR23" i="20" s="1"/>
  <c r="JO24" i="20"/>
  <c r="JR24" i="20" s="1"/>
  <c r="JO25" i="20"/>
  <c r="JO26" i="20"/>
  <c r="JO27" i="20"/>
  <c r="JR27" i="20" s="1"/>
  <c r="JO28" i="20"/>
  <c r="JR28" i="20" s="1"/>
  <c r="JO29" i="20"/>
  <c r="JO30" i="20"/>
  <c r="JO31" i="20"/>
  <c r="JO32" i="20"/>
  <c r="JO33" i="20"/>
  <c r="JO34" i="20"/>
  <c r="JO35" i="20"/>
  <c r="JR35" i="20" s="1"/>
  <c r="JO36" i="20"/>
  <c r="JR36" i="20" s="1"/>
  <c r="JO37" i="20"/>
  <c r="JO38" i="20"/>
  <c r="JO39" i="20"/>
  <c r="JR39" i="20" s="1"/>
  <c r="JO40" i="20"/>
  <c r="JO41" i="20"/>
  <c r="JO42" i="20"/>
  <c r="JO43" i="20"/>
  <c r="JR43" i="20" s="1"/>
  <c r="JO44" i="20"/>
  <c r="JR44" i="20" s="1"/>
  <c r="JO45" i="20"/>
  <c r="JO46" i="20"/>
  <c r="JO47" i="20"/>
  <c r="JO48" i="20"/>
  <c r="JO49" i="20"/>
  <c r="JO50" i="20"/>
  <c r="JO51" i="20"/>
  <c r="JR51" i="20" s="1"/>
  <c r="JO52" i="20"/>
  <c r="JR52" i="20" s="1"/>
  <c r="JO53" i="20"/>
  <c r="JO54" i="20"/>
  <c r="JO55" i="20"/>
  <c r="JR55" i="20" s="1"/>
  <c r="JO56" i="20"/>
  <c r="JR56" i="20" s="1"/>
  <c r="JO57" i="20"/>
  <c r="JO58" i="20"/>
  <c r="JO59" i="20"/>
  <c r="JR59" i="20" s="1"/>
  <c r="JO60" i="20"/>
  <c r="JR60" i="20" s="1"/>
  <c r="JO61" i="20"/>
  <c r="JO62" i="20"/>
  <c r="JO63" i="20"/>
  <c r="JO64" i="20"/>
  <c r="JO65" i="20"/>
  <c r="JO66" i="20"/>
  <c r="JO67" i="20"/>
  <c r="JR67" i="20" s="1"/>
  <c r="JO68" i="20"/>
  <c r="JR68" i="20" s="1"/>
  <c r="JO69" i="20"/>
  <c r="JO70" i="20"/>
  <c r="JO71" i="20"/>
  <c r="JR71" i="20" s="1"/>
  <c r="JO72" i="20"/>
  <c r="JO73" i="20"/>
  <c r="JO74" i="20"/>
  <c r="JO75" i="20"/>
  <c r="JR75" i="20" s="1"/>
  <c r="JO76" i="20"/>
  <c r="JR76" i="20" s="1"/>
  <c r="JO77" i="20"/>
  <c r="JO78" i="20"/>
  <c r="JO79" i="20"/>
  <c r="JO80" i="20"/>
  <c r="JO81" i="20"/>
  <c r="JO82" i="20"/>
  <c r="JO83" i="20"/>
  <c r="JR83" i="20" s="1"/>
  <c r="JO84" i="20"/>
  <c r="JR84" i="20" s="1"/>
  <c r="JO85" i="20"/>
  <c r="JO86" i="20"/>
  <c r="JO87" i="20"/>
  <c r="JR87" i="20" s="1"/>
  <c r="JO88" i="20"/>
  <c r="JR88" i="20" s="1"/>
  <c r="JO89" i="20"/>
  <c r="JO90" i="20"/>
  <c r="JO91" i="20"/>
  <c r="JR91" i="20" s="1"/>
  <c r="JO92" i="20"/>
  <c r="JR92" i="20" s="1"/>
  <c r="JO93" i="20"/>
  <c r="JO94" i="20"/>
  <c r="JO95" i="20"/>
  <c r="JO96" i="20"/>
  <c r="JO97" i="20"/>
  <c r="JO98" i="20"/>
  <c r="JO99" i="20"/>
  <c r="JR99" i="20" s="1"/>
  <c r="JO100" i="20"/>
  <c r="JR100" i="20" s="1"/>
  <c r="JO101" i="20"/>
  <c r="JO102" i="20"/>
  <c r="JO103" i="20"/>
  <c r="JR103" i="20" s="1"/>
  <c r="JO104" i="20"/>
  <c r="JO105" i="20"/>
  <c r="JO106" i="20"/>
  <c r="JO107" i="20"/>
  <c r="JR107" i="20" s="1"/>
  <c r="JO108" i="20"/>
  <c r="JR108" i="20" s="1"/>
  <c r="JO109" i="20"/>
  <c r="JO110" i="20"/>
  <c r="JO111" i="20"/>
  <c r="JO112" i="20"/>
  <c r="JO113" i="20"/>
  <c r="JO114" i="20"/>
  <c r="JO115" i="20"/>
  <c r="JR115" i="20" s="1"/>
  <c r="JO116" i="20"/>
  <c r="JR116" i="20" s="1"/>
  <c r="JO117" i="20"/>
  <c r="JO118" i="20"/>
  <c r="JO119" i="20"/>
  <c r="JR119" i="20" s="1"/>
  <c r="JO120" i="20"/>
  <c r="JR120" i="20" s="1"/>
  <c r="JO121" i="20"/>
  <c r="JO122" i="20"/>
  <c r="JO123" i="20"/>
  <c r="JR123" i="20" s="1"/>
  <c r="JO124" i="20"/>
  <c r="JR124" i="20" s="1"/>
  <c r="JO125" i="20"/>
  <c r="JO126" i="20"/>
  <c r="JO127" i="20"/>
  <c r="JO128" i="20"/>
  <c r="JO129" i="20"/>
  <c r="JO130" i="20"/>
  <c r="JO131" i="20"/>
  <c r="JR131" i="20" s="1"/>
  <c r="JO132" i="20"/>
  <c r="JR132" i="20" s="1"/>
  <c r="JO133" i="20"/>
  <c r="JO134" i="20"/>
  <c r="JO135" i="20"/>
  <c r="JR135" i="20" s="1"/>
  <c r="JO136" i="20"/>
  <c r="JO137" i="20"/>
  <c r="JO138" i="20"/>
  <c r="JO139" i="20"/>
  <c r="JR139" i="20" s="1"/>
  <c r="JO140" i="20"/>
  <c r="JR140" i="20" s="1"/>
  <c r="JO141" i="20"/>
  <c r="JO142" i="20"/>
  <c r="JO143" i="20"/>
  <c r="JO144" i="20"/>
  <c r="JO145" i="20"/>
  <c r="JO146" i="20"/>
  <c r="JO147" i="20"/>
  <c r="JR147" i="20" s="1"/>
  <c r="JO148" i="20"/>
  <c r="JR148" i="20" s="1"/>
  <c r="JO149" i="20"/>
  <c r="JO150" i="20"/>
  <c r="JO151" i="20"/>
  <c r="JR151" i="20" s="1"/>
  <c r="JO152" i="20"/>
  <c r="JR152" i="20" s="1"/>
  <c r="JO153" i="20"/>
  <c r="JO154" i="20"/>
  <c r="JO155" i="20"/>
  <c r="JR155" i="20" s="1"/>
  <c r="JO156" i="20"/>
  <c r="JR156" i="20" s="1"/>
  <c r="JO157" i="20"/>
  <c r="JO158" i="20"/>
  <c r="JO159" i="20"/>
  <c r="JO160" i="20"/>
  <c r="JO161" i="20"/>
  <c r="JO162" i="20"/>
  <c r="JO163" i="20"/>
  <c r="JR163" i="20" s="1"/>
  <c r="JO164" i="20"/>
  <c r="JR164" i="20" s="1"/>
  <c r="JO165" i="20"/>
  <c r="JO166" i="20"/>
  <c r="JO167" i="20"/>
  <c r="JR167" i="20" s="1"/>
  <c r="JO168" i="20"/>
  <c r="JO169" i="20"/>
  <c r="JO170" i="20"/>
  <c r="JO171" i="20"/>
  <c r="JR171" i="20" s="1"/>
  <c r="JO172" i="20"/>
  <c r="JR172" i="20" s="1"/>
  <c r="JO173" i="20"/>
  <c r="JO174" i="20"/>
  <c r="JO175" i="20"/>
  <c r="JO176" i="20"/>
  <c r="JO177" i="20"/>
  <c r="JO178" i="20"/>
  <c r="JO179" i="20"/>
  <c r="JR179" i="20" s="1"/>
  <c r="JO180" i="20"/>
  <c r="JR180" i="20" s="1"/>
  <c r="JO181" i="20"/>
  <c r="JO182" i="20"/>
  <c r="JO183" i="20"/>
  <c r="JR183" i="20" s="1"/>
  <c r="JO184" i="20"/>
  <c r="JR184" i="20" s="1"/>
  <c r="JO185" i="20"/>
  <c r="JO186" i="20"/>
  <c r="JO187" i="20"/>
  <c r="JR187" i="20" s="1"/>
  <c r="JO188" i="20"/>
  <c r="JR188" i="20" s="1"/>
  <c r="JO189" i="20"/>
  <c r="JO190" i="20"/>
  <c r="JO191" i="20"/>
  <c r="JO192" i="20"/>
  <c r="JO193" i="20"/>
  <c r="JO194" i="20"/>
  <c r="JO195" i="20"/>
  <c r="JR195" i="20" s="1"/>
  <c r="JO196" i="20"/>
  <c r="JR196" i="20" s="1"/>
  <c r="JO197" i="20"/>
  <c r="JO198" i="20"/>
  <c r="JO199" i="20"/>
  <c r="JR199" i="20" s="1"/>
  <c r="JO200" i="20"/>
  <c r="JO201" i="20"/>
  <c r="JO202" i="20"/>
  <c r="JO203" i="20"/>
  <c r="JR203" i="20" s="1"/>
  <c r="JO204" i="20"/>
  <c r="JR204" i="20" s="1"/>
  <c r="JO205" i="20"/>
  <c r="JO206" i="20"/>
  <c r="JO207" i="20"/>
  <c r="JO208" i="20"/>
  <c r="JO209" i="20"/>
  <c r="JO210" i="20"/>
  <c r="JO211" i="20"/>
  <c r="JR211" i="20" s="1"/>
  <c r="JO212" i="20"/>
  <c r="JR212" i="20" s="1"/>
  <c r="JO213" i="20"/>
  <c r="JO214" i="20"/>
  <c r="JO215" i="20"/>
  <c r="JO216" i="20"/>
  <c r="JR216" i="20" s="1"/>
  <c r="JO217" i="20"/>
  <c r="JO218" i="20"/>
  <c r="JO219" i="20"/>
  <c r="JR219" i="20" s="1"/>
  <c r="JO220" i="20"/>
  <c r="JR220" i="20" s="1"/>
  <c r="JO221" i="20"/>
  <c r="JO222" i="20"/>
  <c r="JO223" i="20"/>
  <c r="JO224" i="20"/>
  <c r="JO225" i="20"/>
  <c r="JO226" i="20"/>
  <c r="JO227" i="20"/>
  <c r="JR227" i="20" s="1"/>
  <c r="JO228" i="20"/>
  <c r="JR228" i="20" s="1"/>
  <c r="JO229" i="20"/>
  <c r="JO230" i="20"/>
  <c r="JO231" i="20"/>
  <c r="JR231" i="20" s="1"/>
  <c r="JO232" i="20"/>
  <c r="JO233" i="20"/>
  <c r="JO234" i="20"/>
  <c r="JO235" i="20"/>
  <c r="JR235" i="20" s="1"/>
  <c r="JO236" i="20"/>
  <c r="JR236" i="20" s="1"/>
  <c r="JO237" i="20"/>
  <c r="JO238" i="20"/>
  <c r="JO239" i="20"/>
  <c r="JO240" i="20"/>
  <c r="JO241" i="20"/>
  <c r="JO242" i="20"/>
  <c r="JO243" i="20"/>
  <c r="JR243" i="20" s="1"/>
  <c r="JO244" i="20"/>
  <c r="JR244" i="20" s="1"/>
  <c r="JO245" i="20"/>
  <c r="JO246" i="20"/>
  <c r="JO247" i="20"/>
  <c r="JR247" i="20" s="1"/>
  <c r="JO248" i="20"/>
  <c r="JR248" i="20" s="1"/>
  <c r="JO249" i="20"/>
  <c r="JO250" i="20"/>
  <c r="JO251" i="20"/>
  <c r="JR251" i="20" s="1"/>
  <c r="JO252" i="20"/>
  <c r="JR252" i="20" s="1"/>
  <c r="JO253" i="20"/>
  <c r="JO254" i="20"/>
  <c r="JO255" i="20"/>
  <c r="JO256" i="20"/>
  <c r="JO257" i="20"/>
  <c r="JO258" i="20"/>
  <c r="JO259" i="20"/>
  <c r="JR259" i="20" s="1"/>
  <c r="JO260" i="20"/>
  <c r="JR260" i="20" s="1"/>
  <c r="JO261" i="20"/>
  <c r="JO262" i="20"/>
  <c r="JO263" i="20"/>
  <c r="JR263" i="20" s="1"/>
  <c r="JO264" i="20"/>
  <c r="JO265" i="20"/>
  <c r="JO266" i="20"/>
  <c r="JO267" i="20"/>
  <c r="JR267" i="20" s="1"/>
  <c r="JO268" i="20"/>
  <c r="JR268" i="20" s="1"/>
  <c r="JO269" i="20"/>
  <c r="JO270" i="20"/>
  <c r="JO271" i="20"/>
  <c r="JO272" i="20"/>
  <c r="JO273" i="20"/>
  <c r="JO274" i="20"/>
  <c r="JO275" i="20"/>
  <c r="JR275" i="20" s="1"/>
  <c r="JO276" i="20"/>
  <c r="JR276" i="20" s="1"/>
  <c r="JO277" i="20"/>
  <c r="JO278" i="20"/>
  <c r="JO279" i="20"/>
  <c r="JO280" i="20"/>
  <c r="JR280" i="20" s="1"/>
  <c r="JO281" i="20"/>
  <c r="JO282" i="20"/>
  <c r="JO283" i="20"/>
  <c r="JR283" i="20" s="1"/>
  <c r="JO284" i="20"/>
  <c r="JR284" i="20" s="1"/>
  <c r="JO285" i="20"/>
  <c r="JO286" i="20"/>
  <c r="JO287" i="20"/>
  <c r="JO288" i="20"/>
  <c r="JO289" i="20"/>
  <c r="JO290" i="20"/>
  <c r="JO291" i="20"/>
  <c r="JR291" i="20" s="1"/>
  <c r="JO292" i="20"/>
  <c r="JR292" i="20" s="1"/>
  <c r="JO293" i="20"/>
  <c r="JO294" i="20"/>
  <c r="JO295" i="20"/>
  <c r="JR295" i="20" s="1"/>
  <c r="JO296" i="20"/>
  <c r="JO297" i="20"/>
  <c r="JO298" i="20"/>
  <c r="JO299" i="20"/>
  <c r="JR299" i="20" s="1"/>
  <c r="JO300" i="20"/>
  <c r="JR300" i="20" s="1"/>
  <c r="JO301" i="20"/>
  <c r="JO302" i="20"/>
  <c r="JO303" i="20"/>
  <c r="JO304" i="20"/>
  <c r="JO305" i="20"/>
  <c r="JO306" i="20"/>
  <c r="JO307" i="20"/>
  <c r="JR307" i="20" s="1"/>
  <c r="JO308" i="20"/>
  <c r="JR308" i="20" s="1"/>
  <c r="JO309" i="20"/>
  <c r="JO310" i="20"/>
  <c r="JO311" i="20"/>
  <c r="JO312" i="20"/>
  <c r="JR312" i="20" s="1"/>
  <c r="JO313" i="20"/>
  <c r="JO314" i="20"/>
  <c r="JO315" i="20"/>
  <c r="JR315" i="20" s="1"/>
  <c r="JO316" i="20"/>
  <c r="JR316" i="20" s="1"/>
  <c r="JO317" i="20"/>
  <c r="JO318" i="20"/>
  <c r="JO319" i="20"/>
  <c r="JO320" i="20"/>
  <c r="JO321" i="20"/>
  <c r="JO322" i="20"/>
  <c r="JO323" i="20"/>
  <c r="JR323" i="20" s="1"/>
  <c r="JO324" i="20"/>
  <c r="JR324" i="20" s="1"/>
  <c r="JO325" i="20"/>
  <c r="JO326" i="20"/>
  <c r="JO327" i="20"/>
  <c r="JR327" i="20" s="1"/>
  <c r="JO328" i="20"/>
  <c r="JO329" i="20"/>
  <c r="JO330" i="20"/>
  <c r="JO331" i="20"/>
  <c r="JR331" i="20" s="1"/>
  <c r="JO332" i="20"/>
  <c r="JR332" i="20" s="1"/>
  <c r="JO333" i="20"/>
  <c r="JO334" i="20"/>
  <c r="JO335" i="20"/>
  <c r="JO336" i="20"/>
  <c r="JO337" i="20"/>
  <c r="JO338" i="20"/>
  <c r="JO339" i="20"/>
  <c r="JR339" i="20" s="1"/>
  <c r="JO340" i="20"/>
  <c r="JR340" i="20" s="1"/>
  <c r="JO341" i="20"/>
  <c r="JO342" i="20"/>
  <c r="JO343" i="20"/>
  <c r="JR343" i="20" s="1"/>
  <c r="JO344" i="20"/>
  <c r="JR344" i="20" s="1"/>
  <c r="JO345" i="20"/>
  <c r="JO346" i="20"/>
  <c r="JO347" i="20"/>
  <c r="JR347" i="20" s="1"/>
  <c r="JO348" i="20"/>
  <c r="JR348" i="20" s="1"/>
  <c r="JO349" i="20"/>
  <c r="JO350" i="20"/>
  <c r="JO351" i="20"/>
  <c r="JO352" i="20"/>
  <c r="JO353" i="20"/>
  <c r="JO354" i="20"/>
  <c r="JO355" i="20"/>
  <c r="JR355" i="20" s="1"/>
  <c r="JO356" i="20"/>
  <c r="JR356" i="20" s="1"/>
  <c r="JO357" i="20"/>
  <c r="JO358" i="20"/>
  <c r="JO359" i="20"/>
  <c r="JR359" i="20" s="1"/>
  <c r="JO360" i="20"/>
  <c r="JO361" i="20"/>
  <c r="JO362" i="20"/>
  <c r="JO363" i="20"/>
  <c r="JR363" i="20" s="1"/>
  <c r="JO364" i="20"/>
  <c r="JR364" i="20" s="1"/>
  <c r="JO365" i="20"/>
  <c r="JO366" i="20"/>
  <c r="JO367" i="20"/>
  <c r="JO368" i="20"/>
  <c r="JO369" i="20"/>
  <c r="JO370" i="20"/>
  <c r="JO371" i="20"/>
  <c r="JR371" i="20" s="1"/>
  <c r="JO372" i="20"/>
  <c r="JR372" i="20" s="1"/>
  <c r="JO373" i="20"/>
  <c r="JO374" i="20"/>
  <c r="JO375" i="20"/>
  <c r="JO376" i="20"/>
  <c r="JR376" i="20" s="1"/>
  <c r="JO377" i="20"/>
  <c r="JO378" i="20"/>
  <c r="JO379" i="20"/>
  <c r="JR379" i="20" s="1"/>
  <c r="JO380" i="20"/>
  <c r="JR380" i="20" s="1"/>
  <c r="JO381" i="20"/>
  <c r="JO382" i="20"/>
  <c r="JO383" i="20"/>
  <c r="JO384" i="20"/>
  <c r="JO385" i="20"/>
  <c r="JO386" i="20"/>
  <c r="JO387" i="20"/>
  <c r="JR387" i="20" s="1"/>
  <c r="JO388" i="20"/>
  <c r="JR388" i="20" s="1"/>
  <c r="JO389" i="20"/>
  <c r="JO390" i="20"/>
  <c r="JO391" i="20"/>
  <c r="JR391" i="20" s="1"/>
  <c r="JO392" i="20"/>
  <c r="JO393" i="20"/>
  <c r="JO394" i="20"/>
  <c r="JO395" i="20"/>
  <c r="JR395" i="20" s="1"/>
  <c r="JO396" i="20"/>
  <c r="JR396" i="20" s="1"/>
  <c r="JO397" i="20"/>
  <c r="JO398" i="20"/>
  <c r="JO399" i="20"/>
  <c r="JO400" i="20"/>
  <c r="JO401" i="20"/>
  <c r="JO402" i="20"/>
  <c r="JO403" i="20"/>
  <c r="JR403" i="20" s="1"/>
  <c r="JO404" i="20"/>
  <c r="JR404" i="20" s="1"/>
  <c r="JO405" i="20"/>
  <c r="JO406" i="20"/>
  <c r="JO407" i="20"/>
  <c r="JR407" i="20" s="1"/>
  <c r="JO408" i="20"/>
  <c r="JR408" i="20" s="1"/>
  <c r="JO409" i="20"/>
  <c r="JO410" i="20"/>
  <c r="JO411" i="20"/>
  <c r="JR411" i="20" s="1"/>
  <c r="JO412" i="20"/>
  <c r="JR412" i="20" s="1"/>
  <c r="JO413" i="20"/>
  <c r="JO414" i="20"/>
  <c r="JO415" i="20"/>
  <c r="JO416" i="20"/>
  <c r="JO417" i="20"/>
  <c r="JO418" i="20"/>
  <c r="JO419" i="20"/>
  <c r="JR419" i="20" s="1"/>
  <c r="JO420" i="20"/>
  <c r="JR420" i="20" s="1"/>
  <c r="JO421" i="20"/>
  <c r="JO422" i="20"/>
  <c r="JO423" i="20"/>
  <c r="JO424" i="20"/>
  <c r="JO425" i="20"/>
  <c r="JO426" i="20"/>
  <c r="JO427" i="20"/>
  <c r="JR427" i="20" s="1"/>
  <c r="JO428" i="20"/>
  <c r="JR428" i="20" s="1"/>
  <c r="JO429" i="20"/>
  <c r="JO430" i="20"/>
  <c r="JO431" i="20"/>
  <c r="JO432" i="20"/>
  <c r="JO433" i="20"/>
  <c r="JO434" i="20"/>
  <c r="JO435" i="20"/>
  <c r="JR435" i="20" s="1"/>
  <c r="JO436" i="20"/>
  <c r="JR436" i="20" s="1"/>
  <c r="JO437" i="20"/>
  <c r="JO438" i="20"/>
  <c r="JO439" i="20"/>
  <c r="JR439" i="20" s="1"/>
  <c r="JO440" i="20"/>
  <c r="JR440" i="20" s="1"/>
  <c r="JO441" i="20"/>
  <c r="JO442" i="20"/>
  <c r="JO443" i="20"/>
  <c r="JR443" i="20" s="1"/>
  <c r="JO444" i="20"/>
  <c r="JR444" i="20" s="1"/>
  <c r="JO445" i="20"/>
  <c r="JO446" i="20"/>
  <c r="JO447" i="20"/>
  <c r="JO448" i="20"/>
  <c r="JO449" i="20"/>
  <c r="JO450" i="20"/>
  <c r="JO451" i="20"/>
  <c r="JR451" i="20" s="1"/>
  <c r="JO452" i="20"/>
  <c r="JR452" i="20" s="1"/>
  <c r="JO453" i="20"/>
  <c r="JO454" i="20"/>
  <c r="JO455" i="20"/>
  <c r="JR455" i="20" s="1"/>
  <c r="JO456" i="20"/>
  <c r="JO457" i="20"/>
  <c r="JO458" i="20"/>
  <c r="JO459" i="20"/>
  <c r="JR459" i="20" s="1"/>
  <c r="JO460" i="20"/>
  <c r="JR460" i="20" s="1"/>
  <c r="JO461" i="20"/>
  <c r="JO462" i="20"/>
  <c r="JO463" i="20"/>
  <c r="JO464" i="20"/>
  <c r="JR464" i="20" s="1"/>
  <c r="JO465" i="20"/>
  <c r="JO466" i="20"/>
  <c r="JO467" i="20"/>
  <c r="JR467" i="20" s="1"/>
  <c r="JO468" i="20"/>
  <c r="JR468" i="20" s="1"/>
  <c r="JO469" i="20"/>
  <c r="JO470" i="20"/>
  <c r="JO471" i="20"/>
  <c r="JO472" i="20"/>
  <c r="JO473" i="20"/>
  <c r="JO474" i="20"/>
  <c r="JO475" i="20"/>
  <c r="JR475" i="20" s="1"/>
  <c r="JO476" i="20"/>
  <c r="JR476" i="20" s="1"/>
  <c r="JO477" i="20"/>
  <c r="JO478" i="20"/>
  <c r="JO479" i="20"/>
  <c r="JO480" i="20"/>
  <c r="JO481" i="20"/>
  <c r="JO482" i="20"/>
  <c r="JO483" i="20"/>
  <c r="JR483" i="20" s="1"/>
  <c r="JO484" i="20"/>
  <c r="JR484" i="20" s="1"/>
  <c r="JO485" i="20"/>
  <c r="JO486" i="20"/>
  <c r="JO487" i="20"/>
  <c r="JR487" i="20" s="1"/>
  <c r="JO488" i="20"/>
  <c r="JR488" i="20" s="1"/>
  <c r="JO489" i="20"/>
  <c r="JO490" i="20"/>
  <c r="JO491" i="20"/>
  <c r="JR491" i="20" s="1"/>
  <c r="JO492" i="20"/>
  <c r="JR492" i="20" s="1"/>
  <c r="JO493" i="20"/>
  <c r="JO494" i="20"/>
  <c r="JO495" i="20"/>
  <c r="JO496" i="20"/>
  <c r="JO497" i="20"/>
  <c r="JO498" i="20"/>
  <c r="JO499" i="20"/>
  <c r="JR499" i="20" s="1"/>
  <c r="JO500" i="20"/>
  <c r="JR500" i="20" s="1"/>
  <c r="JO501" i="20"/>
  <c r="JO502" i="20"/>
  <c r="JO503" i="20"/>
  <c r="JR503" i="20" s="1"/>
  <c r="JO504" i="20"/>
  <c r="JR504" i="20" s="1"/>
  <c r="JO505" i="20"/>
  <c r="JO506" i="20"/>
  <c r="JO507" i="20"/>
  <c r="JR507" i="20" s="1"/>
  <c r="JO508" i="20"/>
  <c r="JR508" i="20" s="1"/>
  <c r="JO509" i="20"/>
  <c r="JO510" i="20"/>
  <c r="JO511" i="20"/>
  <c r="JO512" i="20"/>
  <c r="JR512" i="20" s="1"/>
  <c r="JO513" i="20"/>
  <c r="JO514" i="20"/>
  <c r="JO515" i="20"/>
  <c r="JR515" i="20" s="1"/>
  <c r="JO516" i="20"/>
  <c r="JR516" i="20" s="1"/>
  <c r="JO517" i="20"/>
  <c r="JO518" i="20"/>
  <c r="JO519" i="20"/>
  <c r="JR519" i="20" s="1"/>
  <c r="JO520" i="20"/>
  <c r="JO521" i="20"/>
  <c r="JO522" i="20"/>
  <c r="JO523" i="20"/>
  <c r="JR523" i="20" s="1"/>
  <c r="JO524" i="20"/>
  <c r="JR524" i="20" s="1"/>
  <c r="JO525" i="20"/>
  <c r="JO526" i="20"/>
  <c r="JO527" i="20"/>
  <c r="JO528" i="20"/>
  <c r="JR528" i="20" s="1"/>
  <c r="JO529" i="20"/>
  <c r="JO530" i="20"/>
  <c r="JO531" i="20"/>
  <c r="JR531" i="20" s="1"/>
  <c r="JO532" i="20"/>
  <c r="JR532" i="20" s="1"/>
  <c r="JO533" i="20"/>
  <c r="JO534" i="20"/>
  <c r="JO535" i="20"/>
  <c r="JR535" i="20" s="1"/>
  <c r="JO536" i="20"/>
  <c r="JO537" i="20"/>
  <c r="JO538" i="20"/>
  <c r="JO539" i="20"/>
  <c r="JR539" i="20" s="1"/>
  <c r="JO540" i="20"/>
  <c r="JR540" i="20" s="1"/>
  <c r="JO541" i="20"/>
  <c r="JO542" i="20"/>
  <c r="JO543" i="20"/>
  <c r="JR543" i="20" s="1"/>
  <c r="JO544" i="20"/>
  <c r="JR544" i="20" s="1"/>
  <c r="JO545" i="20"/>
  <c r="JO546" i="20"/>
  <c r="JO547" i="20"/>
  <c r="JR547" i="20" s="1"/>
  <c r="JO548" i="20"/>
  <c r="JR548" i="20" s="1"/>
  <c r="JO549" i="20"/>
  <c r="JO550" i="20"/>
  <c r="JO551" i="20"/>
  <c r="JR551" i="20" s="1"/>
  <c r="JO552" i="20"/>
  <c r="JO553" i="20"/>
  <c r="JO554" i="20"/>
  <c r="JO555" i="20"/>
  <c r="JR555" i="20" s="1"/>
  <c r="JO556" i="20"/>
  <c r="JR556" i="20" s="1"/>
  <c r="JO557" i="20"/>
  <c r="JO558" i="20"/>
  <c r="JO559" i="20"/>
  <c r="JR559" i="20" s="1"/>
  <c r="JO560" i="20"/>
  <c r="JR560" i="20" s="1"/>
  <c r="JO561" i="20"/>
  <c r="JO562" i="20"/>
  <c r="JO563" i="20"/>
  <c r="JR563" i="20" s="1"/>
  <c r="JO564" i="20"/>
  <c r="JR564" i="20" s="1"/>
  <c r="JO565" i="20"/>
  <c r="JO566" i="20"/>
  <c r="JO567" i="20"/>
  <c r="JR567" i="20" s="1"/>
  <c r="JO568" i="20"/>
  <c r="JO569" i="20"/>
  <c r="JO570" i="20"/>
  <c r="JO571" i="20"/>
  <c r="JR571" i="20" s="1"/>
  <c r="JO572" i="20"/>
  <c r="JR572" i="20" s="1"/>
  <c r="JO573" i="20"/>
  <c r="JO574" i="20"/>
  <c r="JO575" i="20"/>
  <c r="JO576" i="20"/>
  <c r="JR576" i="20" s="1"/>
  <c r="JO577" i="20"/>
  <c r="JO578" i="20"/>
  <c r="JO579" i="20"/>
  <c r="JR579" i="20" s="1"/>
  <c r="JO580" i="20"/>
  <c r="JR580" i="20" s="1"/>
  <c r="JO581" i="20"/>
  <c r="JO582" i="20"/>
  <c r="JO583" i="20"/>
  <c r="JR583" i="20" s="1"/>
  <c r="JO584" i="20"/>
  <c r="JO585" i="20"/>
  <c r="JO586" i="20"/>
  <c r="JO587" i="20"/>
  <c r="JR587" i="20" s="1"/>
  <c r="JO588" i="20"/>
  <c r="JR588" i="20" s="1"/>
  <c r="JO589" i="20"/>
  <c r="JO590" i="20"/>
  <c r="JO591" i="20"/>
  <c r="JR591" i="20" s="1"/>
  <c r="JO592" i="20"/>
  <c r="JR592" i="20" s="1"/>
  <c r="JO593" i="20"/>
  <c r="JO594" i="20"/>
  <c r="JO595" i="20"/>
  <c r="JR595" i="20" s="1"/>
  <c r="JO596" i="20"/>
  <c r="JR596" i="20" s="1"/>
  <c r="JO597" i="20"/>
  <c r="JO598" i="20"/>
  <c r="JO599" i="20"/>
  <c r="JR599" i="20" s="1"/>
  <c r="JO600" i="20"/>
  <c r="JO601" i="20"/>
  <c r="JO602" i="20"/>
  <c r="JO603" i="20"/>
  <c r="JR603" i="20" s="1"/>
  <c r="JO604" i="20"/>
  <c r="JR604" i="20" s="1"/>
  <c r="JO605" i="20"/>
  <c r="JO606" i="20"/>
  <c r="JO607" i="20"/>
  <c r="JO608" i="20"/>
  <c r="JR608" i="20" s="1"/>
  <c r="JO609" i="20"/>
  <c r="JO610" i="20"/>
  <c r="JO611" i="20"/>
  <c r="JR611" i="20" s="1"/>
  <c r="JO612" i="20"/>
  <c r="JR612" i="20" s="1"/>
  <c r="JO613" i="20"/>
  <c r="JO614" i="20"/>
  <c r="JO615" i="20"/>
  <c r="JR615" i="20" s="1"/>
  <c r="JO616" i="20"/>
  <c r="JO617" i="20"/>
  <c r="JO618" i="20"/>
  <c r="JO619" i="20"/>
  <c r="JR619" i="20" s="1"/>
  <c r="JO620" i="20"/>
  <c r="JR620" i="20" s="1"/>
  <c r="JO621" i="20"/>
  <c r="JO622" i="20"/>
  <c r="JO623" i="20"/>
  <c r="JO624" i="20"/>
  <c r="JR624" i="20" s="1"/>
  <c r="JO625" i="20"/>
  <c r="JO626" i="20"/>
  <c r="JO627" i="20"/>
  <c r="JR627" i="20" s="1"/>
  <c r="JO628" i="20"/>
  <c r="JR628" i="20" s="1"/>
  <c r="JO629" i="20"/>
  <c r="JO630" i="20"/>
  <c r="JO631" i="20"/>
  <c r="JR631" i="20" s="1"/>
  <c r="JO632" i="20"/>
  <c r="JO633" i="20"/>
  <c r="JO634" i="20"/>
  <c r="JO635" i="20"/>
  <c r="JR635" i="20" s="1"/>
  <c r="JO636" i="20"/>
  <c r="JR636" i="20" s="1"/>
  <c r="JO637" i="20"/>
  <c r="JO638" i="20"/>
  <c r="JO639" i="20"/>
  <c r="JR639" i="20" s="1"/>
  <c r="JO640" i="20"/>
  <c r="JR640" i="20" s="1"/>
  <c r="JO641" i="20"/>
  <c r="JO642" i="20"/>
  <c r="JO643" i="20"/>
  <c r="JR643" i="20" s="1"/>
  <c r="JO644" i="20"/>
  <c r="JR644" i="20" s="1"/>
  <c r="JO645" i="20"/>
  <c r="JO646" i="20"/>
  <c r="JO647" i="20"/>
  <c r="JR647" i="20" s="1"/>
  <c r="JO648" i="20"/>
  <c r="JO649" i="20"/>
  <c r="JO650" i="20"/>
  <c r="JO651" i="20"/>
  <c r="JR651" i="20" s="1"/>
  <c r="JO652" i="20"/>
  <c r="JR652" i="20" s="1"/>
  <c r="JO653" i="20"/>
  <c r="JO654" i="20"/>
  <c r="JO655" i="20"/>
  <c r="JO656" i="20"/>
  <c r="JR656" i="20" s="1"/>
  <c r="JO657" i="20"/>
  <c r="JO658" i="20"/>
  <c r="JO659" i="20"/>
  <c r="JR659" i="20" s="1"/>
  <c r="JO660" i="20"/>
  <c r="JR660" i="20" s="1"/>
  <c r="JO661" i="20"/>
  <c r="JO662" i="20"/>
  <c r="JO663" i="20"/>
  <c r="JR663" i="20" s="1"/>
  <c r="JO664" i="20"/>
  <c r="JO665" i="20"/>
  <c r="JO666" i="20"/>
  <c r="JO667" i="20"/>
  <c r="JR667" i="20" s="1"/>
  <c r="JO668" i="20"/>
  <c r="JR668" i="20" s="1"/>
  <c r="JO669" i="20"/>
  <c r="JO670" i="20"/>
  <c r="JO671" i="20"/>
  <c r="JR671" i="20" s="1"/>
  <c r="JO672" i="20"/>
  <c r="JR672" i="20" s="1"/>
  <c r="JO673" i="20"/>
  <c r="JO674" i="20"/>
  <c r="JO675" i="20"/>
  <c r="JR675" i="20" s="1"/>
  <c r="JO676" i="20"/>
  <c r="JR676" i="20" s="1"/>
  <c r="JO677" i="20"/>
  <c r="JO678" i="20"/>
  <c r="JO679" i="20"/>
  <c r="JR679" i="20" s="1"/>
  <c r="JO680" i="20"/>
  <c r="JO681" i="20"/>
  <c r="JO682" i="20"/>
  <c r="JO683" i="20"/>
  <c r="JR683" i="20" s="1"/>
  <c r="JO684" i="20"/>
  <c r="JR684" i="20" s="1"/>
  <c r="JO685" i="20"/>
  <c r="JO686" i="20"/>
  <c r="JO687" i="20"/>
  <c r="JR687" i="20" s="1"/>
  <c r="JO688" i="20"/>
  <c r="JR688" i="20" s="1"/>
  <c r="JO689" i="20"/>
  <c r="JO690" i="20"/>
  <c r="JO691" i="20"/>
  <c r="JR691" i="20" s="1"/>
  <c r="JO692" i="20"/>
  <c r="JR692" i="20" s="1"/>
  <c r="JO693" i="20"/>
  <c r="JO694" i="20"/>
  <c r="JO695" i="20"/>
  <c r="JR695" i="20" s="1"/>
  <c r="JO696" i="20"/>
  <c r="JO697" i="20"/>
  <c r="JO698" i="20"/>
  <c r="JO699" i="20"/>
  <c r="JR699" i="20" s="1"/>
  <c r="JO700" i="20"/>
  <c r="JR700" i="20" s="1"/>
  <c r="JO701" i="20"/>
  <c r="JO702" i="20"/>
  <c r="JO703" i="20"/>
  <c r="JO704" i="20"/>
  <c r="JR704" i="20" s="1"/>
  <c r="JO705" i="20"/>
  <c r="JO706" i="20"/>
  <c r="JO707" i="20"/>
  <c r="JR707" i="20" s="1"/>
  <c r="JO708" i="20"/>
  <c r="JR708" i="20" s="1"/>
  <c r="JO709" i="20"/>
  <c r="JO710" i="20"/>
  <c r="JO711" i="20"/>
  <c r="JR711" i="20" s="1"/>
  <c r="JO712" i="20"/>
  <c r="JO713" i="20"/>
  <c r="JO714" i="20"/>
  <c r="JO715" i="20"/>
  <c r="JR715" i="20" s="1"/>
  <c r="JO716" i="20"/>
  <c r="JR716" i="20" s="1"/>
  <c r="JO717" i="20"/>
  <c r="JO718" i="20"/>
  <c r="JO719" i="20"/>
  <c r="JR719" i="20" s="1"/>
  <c r="JO720" i="20"/>
  <c r="JR720" i="20" s="1"/>
  <c r="JO721" i="20"/>
  <c r="JO722" i="20"/>
  <c r="JO723" i="20"/>
  <c r="JR723" i="20" s="1"/>
  <c r="JO724" i="20"/>
  <c r="JR724" i="20" s="1"/>
  <c r="JO725" i="20"/>
  <c r="JO726" i="20"/>
  <c r="JO727" i="20"/>
  <c r="JR727" i="20" s="1"/>
  <c r="JO728" i="20"/>
  <c r="JO729" i="20"/>
  <c r="JO730" i="20"/>
  <c r="JO731" i="20"/>
  <c r="JR731" i="20" s="1"/>
  <c r="JO732" i="20"/>
  <c r="JR732" i="20" s="1"/>
  <c r="JO733" i="20"/>
  <c r="JO734" i="20"/>
  <c r="JO735" i="20"/>
  <c r="JO736" i="20"/>
  <c r="JR736" i="20" s="1"/>
  <c r="JO737" i="20"/>
  <c r="JO738" i="20"/>
  <c r="JO739" i="20"/>
  <c r="JR739" i="20" s="1"/>
  <c r="JO740" i="20"/>
  <c r="JR740" i="20" s="1"/>
  <c r="JO741" i="20"/>
  <c r="JP2" i="20"/>
  <c r="JP3" i="20"/>
  <c r="JP4" i="20"/>
  <c r="JP5" i="20"/>
  <c r="JP6" i="20"/>
  <c r="JP7" i="20"/>
  <c r="JP8" i="20"/>
  <c r="JP9" i="20"/>
  <c r="JP10" i="20"/>
  <c r="JP11" i="20"/>
  <c r="JP12" i="20"/>
  <c r="JP13" i="20"/>
  <c r="JP14" i="20"/>
  <c r="JP15" i="20"/>
  <c r="JP16" i="20"/>
  <c r="JP17" i="20"/>
  <c r="JP18" i="20"/>
  <c r="JP19" i="20"/>
  <c r="JP20" i="20"/>
  <c r="JP21" i="20"/>
  <c r="JP22" i="20"/>
  <c r="JP23" i="20"/>
  <c r="JP24" i="20"/>
  <c r="JP25" i="20"/>
  <c r="JP26" i="20"/>
  <c r="JP27" i="20"/>
  <c r="JP28" i="20"/>
  <c r="JP29" i="20"/>
  <c r="JP30" i="20"/>
  <c r="JP31" i="20"/>
  <c r="JP32" i="20"/>
  <c r="JP33" i="20"/>
  <c r="JP34" i="20"/>
  <c r="JP35" i="20"/>
  <c r="JP36" i="20"/>
  <c r="JP37" i="20"/>
  <c r="JP38" i="20"/>
  <c r="JP39" i="20"/>
  <c r="JP40" i="20"/>
  <c r="JP41" i="20"/>
  <c r="JP42" i="20"/>
  <c r="JP43" i="20"/>
  <c r="JP44" i="20"/>
  <c r="JP45" i="20"/>
  <c r="JP46" i="20"/>
  <c r="JP47" i="20"/>
  <c r="JP48" i="20"/>
  <c r="JP49" i="20"/>
  <c r="JP50" i="20"/>
  <c r="JP51" i="20"/>
  <c r="JP52" i="20"/>
  <c r="JP53" i="20"/>
  <c r="JP54" i="20"/>
  <c r="JP55" i="20"/>
  <c r="JP56" i="20"/>
  <c r="JP57" i="20"/>
  <c r="JP58" i="20"/>
  <c r="JP59" i="20"/>
  <c r="JP60" i="20"/>
  <c r="JP61" i="20"/>
  <c r="JP62" i="20"/>
  <c r="JP63" i="20"/>
  <c r="JP64" i="20"/>
  <c r="JP65" i="20"/>
  <c r="JP66" i="20"/>
  <c r="JP67" i="20"/>
  <c r="JP68" i="20"/>
  <c r="JP69" i="20"/>
  <c r="JP70" i="20"/>
  <c r="JP71" i="20"/>
  <c r="JP72" i="20"/>
  <c r="JP73" i="20"/>
  <c r="JP74" i="20"/>
  <c r="JP75" i="20"/>
  <c r="JP76" i="20"/>
  <c r="JP77" i="20"/>
  <c r="JP78" i="20"/>
  <c r="JP79" i="20"/>
  <c r="JP80" i="20"/>
  <c r="JP81" i="20"/>
  <c r="JP82" i="20"/>
  <c r="JP83" i="20"/>
  <c r="JP84" i="20"/>
  <c r="JP85" i="20"/>
  <c r="JP86" i="20"/>
  <c r="JP87" i="20"/>
  <c r="JP88" i="20"/>
  <c r="JP89" i="20"/>
  <c r="JP90" i="20"/>
  <c r="JP91" i="20"/>
  <c r="JP92" i="20"/>
  <c r="JP93" i="20"/>
  <c r="JP94" i="20"/>
  <c r="JP95" i="20"/>
  <c r="JP96" i="20"/>
  <c r="JP97" i="20"/>
  <c r="JP98" i="20"/>
  <c r="JP99" i="20"/>
  <c r="JP100" i="20"/>
  <c r="JP101" i="20"/>
  <c r="JP102" i="20"/>
  <c r="JP103" i="20"/>
  <c r="JP104" i="20"/>
  <c r="JP105" i="20"/>
  <c r="JP106" i="20"/>
  <c r="JP107" i="20"/>
  <c r="JP108" i="20"/>
  <c r="JP109" i="20"/>
  <c r="JP110" i="20"/>
  <c r="JP111" i="20"/>
  <c r="JP112" i="20"/>
  <c r="JP113" i="20"/>
  <c r="JP114" i="20"/>
  <c r="JP115" i="20"/>
  <c r="JP116" i="20"/>
  <c r="JP117" i="20"/>
  <c r="JP118" i="20"/>
  <c r="JP119" i="20"/>
  <c r="JP120" i="20"/>
  <c r="JP121" i="20"/>
  <c r="JP122" i="20"/>
  <c r="JP123" i="20"/>
  <c r="JP124" i="20"/>
  <c r="JP125" i="20"/>
  <c r="JP126" i="20"/>
  <c r="JP127" i="20"/>
  <c r="JP128" i="20"/>
  <c r="JP129" i="20"/>
  <c r="JP130" i="20"/>
  <c r="JP131" i="20"/>
  <c r="JP132" i="20"/>
  <c r="JP133" i="20"/>
  <c r="JP134" i="20"/>
  <c r="JP135" i="20"/>
  <c r="JP136" i="20"/>
  <c r="JP137" i="20"/>
  <c r="JP138" i="20"/>
  <c r="JP139" i="20"/>
  <c r="JP140" i="20"/>
  <c r="JP141" i="20"/>
  <c r="JP142" i="20"/>
  <c r="JP143" i="20"/>
  <c r="JP144" i="20"/>
  <c r="JP145" i="20"/>
  <c r="JP146" i="20"/>
  <c r="JP147" i="20"/>
  <c r="JP148" i="20"/>
  <c r="JP149" i="20"/>
  <c r="JP150" i="20"/>
  <c r="JP151" i="20"/>
  <c r="JP152" i="20"/>
  <c r="JP153" i="20"/>
  <c r="JP154" i="20"/>
  <c r="JP155" i="20"/>
  <c r="JP156" i="20"/>
  <c r="JP157" i="20"/>
  <c r="JP158" i="20"/>
  <c r="JP159" i="20"/>
  <c r="JP160" i="20"/>
  <c r="JP161" i="20"/>
  <c r="JP162" i="20"/>
  <c r="JP163" i="20"/>
  <c r="JP164" i="20"/>
  <c r="JP165" i="20"/>
  <c r="JP166" i="20"/>
  <c r="JP167" i="20"/>
  <c r="JP168" i="20"/>
  <c r="JP169" i="20"/>
  <c r="JP170" i="20"/>
  <c r="JP171" i="20"/>
  <c r="JP172" i="20"/>
  <c r="JP173" i="20"/>
  <c r="JP174" i="20"/>
  <c r="JP175" i="20"/>
  <c r="JP176" i="20"/>
  <c r="JP177" i="20"/>
  <c r="JP178" i="20"/>
  <c r="JP179" i="20"/>
  <c r="JP180" i="20"/>
  <c r="JP181" i="20"/>
  <c r="JP182" i="20"/>
  <c r="JP183" i="20"/>
  <c r="JP184" i="20"/>
  <c r="JP185" i="20"/>
  <c r="JP186" i="20"/>
  <c r="JP187" i="20"/>
  <c r="JP188" i="20"/>
  <c r="JP189" i="20"/>
  <c r="JP190" i="20"/>
  <c r="JP191" i="20"/>
  <c r="JP192" i="20"/>
  <c r="JP193" i="20"/>
  <c r="JP194" i="20"/>
  <c r="JP195" i="20"/>
  <c r="JP196" i="20"/>
  <c r="JP197" i="20"/>
  <c r="JP198" i="20"/>
  <c r="JP199" i="20"/>
  <c r="JP200" i="20"/>
  <c r="JP201" i="20"/>
  <c r="JP202" i="20"/>
  <c r="JP203" i="20"/>
  <c r="JP204" i="20"/>
  <c r="JP205" i="20"/>
  <c r="JP206" i="20"/>
  <c r="JP207" i="20"/>
  <c r="JP208" i="20"/>
  <c r="JP209" i="20"/>
  <c r="JP210" i="20"/>
  <c r="JP211" i="20"/>
  <c r="JP212" i="20"/>
  <c r="JP213" i="20"/>
  <c r="JP214" i="20"/>
  <c r="JP215" i="20"/>
  <c r="JP216" i="20"/>
  <c r="JP217" i="20"/>
  <c r="JP218" i="20"/>
  <c r="JP219" i="20"/>
  <c r="JP220" i="20"/>
  <c r="JP221" i="20"/>
  <c r="JP222" i="20"/>
  <c r="JP223" i="20"/>
  <c r="JP224" i="20"/>
  <c r="JP225" i="20"/>
  <c r="JP226" i="20"/>
  <c r="JP227" i="20"/>
  <c r="JP228" i="20"/>
  <c r="JP229" i="20"/>
  <c r="JP230" i="20"/>
  <c r="JP231" i="20"/>
  <c r="JP232" i="20"/>
  <c r="JP233" i="20"/>
  <c r="JP234" i="20"/>
  <c r="JP235" i="20"/>
  <c r="JP236" i="20"/>
  <c r="JP237" i="20"/>
  <c r="JP238" i="20"/>
  <c r="JP239" i="20"/>
  <c r="JP240" i="20"/>
  <c r="JP241" i="20"/>
  <c r="JP242" i="20"/>
  <c r="JP243" i="20"/>
  <c r="JP244" i="20"/>
  <c r="JP245" i="20"/>
  <c r="JP246" i="20"/>
  <c r="JP247" i="20"/>
  <c r="JP248" i="20"/>
  <c r="JP249" i="20"/>
  <c r="JP250" i="20"/>
  <c r="JP251" i="20"/>
  <c r="JP252" i="20"/>
  <c r="JP253" i="20"/>
  <c r="JP254" i="20"/>
  <c r="JP255" i="20"/>
  <c r="JP256" i="20"/>
  <c r="JP257" i="20"/>
  <c r="JP258" i="20"/>
  <c r="JP259" i="20"/>
  <c r="JP260" i="20"/>
  <c r="JP261" i="20"/>
  <c r="JP262" i="20"/>
  <c r="JP263" i="20"/>
  <c r="JP264" i="20"/>
  <c r="JP265" i="20"/>
  <c r="JP266" i="20"/>
  <c r="JP267" i="20"/>
  <c r="JP268" i="20"/>
  <c r="JP269" i="20"/>
  <c r="JP270" i="20"/>
  <c r="JP271" i="20"/>
  <c r="JP272" i="20"/>
  <c r="JP273" i="20"/>
  <c r="JP274" i="20"/>
  <c r="JP275" i="20"/>
  <c r="JP276" i="20"/>
  <c r="JP277" i="20"/>
  <c r="JP278" i="20"/>
  <c r="JP279" i="20"/>
  <c r="JP280" i="20"/>
  <c r="JP281" i="20"/>
  <c r="JP282" i="20"/>
  <c r="JP283" i="20"/>
  <c r="JP284" i="20"/>
  <c r="JP285" i="20"/>
  <c r="JP286" i="20"/>
  <c r="JP287" i="20"/>
  <c r="JP288" i="20"/>
  <c r="JP289" i="20"/>
  <c r="JP290" i="20"/>
  <c r="JP291" i="20"/>
  <c r="JP292" i="20"/>
  <c r="JP293" i="20"/>
  <c r="JP294" i="20"/>
  <c r="JP295" i="20"/>
  <c r="JP296" i="20"/>
  <c r="JP297" i="20"/>
  <c r="JP298" i="20"/>
  <c r="JP299" i="20"/>
  <c r="JP300" i="20"/>
  <c r="JP301" i="20"/>
  <c r="JP302" i="20"/>
  <c r="JP303" i="20"/>
  <c r="JP304" i="20"/>
  <c r="JP305" i="20"/>
  <c r="JP306" i="20"/>
  <c r="JP307" i="20"/>
  <c r="JP308" i="20"/>
  <c r="JP309" i="20"/>
  <c r="JP310" i="20"/>
  <c r="JP311" i="20"/>
  <c r="JP312" i="20"/>
  <c r="JP313" i="20"/>
  <c r="JP314" i="20"/>
  <c r="JP315" i="20"/>
  <c r="JP316" i="20"/>
  <c r="JP317" i="20"/>
  <c r="JP318" i="20"/>
  <c r="JP319" i="20"/>
  <c r="JP320" i="20"/>
  <c r="JP321" i="20"/>
  <c r="JP322" i="20"/>
  <c r="JP323" i="20"/>
  <c r="JP324" i="20"/>
  <c r="JP325" i="20"/>
  <c r="JP326" i="20"/>
  <c r="JP327" i="20"/>
  <c r="JP328" i="20"/>
  <c r="JP329" i="20"/>
  <c r="JP330" i="20"/>
  <c r="JP331" i="20"/>
  <c r="JP332" i="20"/>
  <c r="JP333" i="20"/>
  <c r="JP334" i="20"/>
  <c r="JP335" i="20"/>
  <c r="JP336" i="20"/>
  <c r="JP337" i="20"/>
  <c r="JP338" i="20"/>
  <c r="JP339" i="20"/>
  <c r="JP340" i="20"/>
  <c r="JP341" i="20"/>
  <c r="JP342" i="20"/>
  <c r="JP343" i="20"/>
  <c r="JP344" i="20"/>
  <c r="JP345" i="20"/>
  <c r="JP346" i="20"/>
  <c r="JP347" i="20"/>
  <c r="JP348" i="20"/>
  <c r="JP349" i="20"/>
  <c r="JP350" i="20"/>
  <c r="JP351" i="20"/>
  <c r="JP352" i="20"/>
  <c r="JP353" i="20"/>
  <c r="JP354" i="20"/>
  <c r="JP355" i="20"/>
  <c r="JP356" i="20"/>
  <c r="JP357" i="20"/>
  <c r="JP358" i="20"/>
  <c r="JP359" i="20"/>
  <c r="JP360" i="20"/>
  <c r="JP361" i="20"/>
  <c r="JP362" i="20"/>
  <c r="JP363" i="20"/>
  <c r="JP364" i="20"/>
  <c r="JP365" i="20"/>
  <c r="JP366" i="20"/>
  <c r="JP367" i="20"/>
  <c r="JP368" i="20"/>
  <c r="JP369" i="20"/>
  <c r="JP370" i="20"/>
  <c r="JP371" i="20"/>
  <c r="JP372" i="20"/>
  <c r="JP373" i="20"/>
  <c r="JP374" i="20"/>
  <c r="JP375" i="20"/>
  <c r="JP376" i="20"/>
  <c r="JP377" i="20"/>
  <c r="JP378" i="20"/>
  <c r="JP379" i="20"/>
  <c r="JP380" i="20"/>
  <c r="JP381" i="20"/>
  <c r="JP382" i="20"/>
  <c r="JP383" i="20"/>
  <c r="JP384" i="20"/>
  <c r="JP385" i="20"/>
  <c r="JP386" i="20"/>
  <c r="JP387" i="20"/>
  <c r="JP388" i="20"/>
  <c r="JP389" i="20"/>
  <c r="JP390" i="20"/>
  <c r="JP391" i="20"/>
  <c r="JP392" i="20"/>
  <c r="JP393" i="20"/>
  <c r="JP394" i="20"/>
  <c r="JP395" i="20"/>
  <c r="JP396" i="20"/>
  <c r="JP397" i="20"/>
  <c r="JP398" i="20"/>
  <c r="JP399" i="20"/>
  <c r="JP400" i="20"/>
  <c r="JP401" i="20"/>
  <c r="JP402" i="20"/>
  <c r="JP403" i="20"/>
  <c r="JP404" i="20"/>
  <c r="JP405" i="20"/>
  <c r="JP406" i="20"/>
  <c r="JP407" i="20"/>
  <c r="JP408" i="20"/>
  <c r="JP409" i="20"/>
  <c r="JP410" i="20"/>
  <c r="JP411" i="20"/>
  <c r="JP412" i="20"/>
  <c r="JP413" i="20"/>
  <c r="JP414" i="20"/>
  <c r="JP415" i="20"/>
  <c r="JP416" i="20"/>
  <c r="JP417" i="20"/>
  <c r="JP418" i="20"/>
  <c r="JP419" i="20"/>
  <c r="JP420" i="20"/>
  <c r="JP421" i="20"/>
  <c r="JP422" i="20"/>
  <c r="JP423" i="20"/>
  <c r="JP424" i="20"/>
  <c r="JP425" i="20"/>
  <c r="JP426" i="20"/>
  <c r="JP427" i="20"/>
  <c r="JP428" i="20"/>
  <c r="JP429" i="20"/>
  <c r="JP430" i="20"/>
  <c r="JP431" i="20"/>
  <c r="JP432" i="20"/>
  <c r="JP433" i="20"/>
  <c r="JP434" i="20"/>
  <c r="JP435" i="20"/>
  <c r="JP436" i="20"/>
  <c r="JP437" i="20"/>
  <c r="JP438" i="20"/>
  <c r="JP439" i="20"/>
  <c r="JP440" i="20"/>
  <c r="JP441" i="20"/>
  <c r="JP442" i="20"/>
  <c r="JP443" i="20"/>
  <c r="JP444" i="20"/>
  <c r="JP445" i="20"/>
  <c r="JP446" i="20"/>
  <c r="JP447" i="20"/>
  <c r="JP448" i="20"/>
  <c r="JP449" i="20"/>
  <c r="JP450" i="20"/>
  <c r="JP451" i="20"/>
  <c r="JP452" i="20"/>
  <c r="JP453" i="20"/>
  <c r="JP454" i="20"/>
  <c r="JP455" i="20"/>
  <c r="JP456" i="20"/>
  <c r="JP457" i="20"/>
  <c r="JP458" i="20"/>
  <c r="JP459" i="20"/>
  <c r="JP460" i="20"/>
  <c r="JP461" i="20"/>
  <c r="JP462" i="20"/>
  <c r="JP463" i="20"/>
  <c r="JP464" i="20"/>
  <c r="JP465" i="20"/>
  <c r="JP466" i="20"/>
  <c r="JP467" i="20"/>
  <c r="JP468" i="20"/>
  <c r="JP469" i="20"/>
  <c r="JP470" i="20"/>
  <c r="JP471" i="20"/>
  <c r="JP472" i="20"/>
  <c r="JP473" i="20"/>
  <c r="JP474" i="20"/>
  <c r="JP475" i="20"/>
  <c r="JP476" i="20"/>
  <c r="JP477" i="20"/>
  <c r="JP478" i="20"/>
  <c r="JP479" i="20"/>
  <c r="JP480" i="20"/>
  <c r="JP481" i="20"/>
  <c r="JP482" i="20"/>
  <c r="JP483" i="20"/>
  <c r="JP484" i="20"/>
  <c r="JP485" i="20"/>
  <c r="JP486" i="20"/>
  <c r="JP487" i="20"/>
  <c r="JP488" i="20"/>
  <c r="JP489" i="20"/>
  <c r="JP490" i="20"/>
  <c r="JP491" i="20"/>
  <c r="JP492" i="20"/>
  <c r="JP493" i="20"/>
  <c r="JP494" i="20"/>
  <c r="JP495" i="20"/>
  <c r="JP496" i="20"/>
  <c r="JP497" i="20"/>
  <c r="JP498" i="20"/>
  <c r="JP499" i="20"/>
  <c r="JP500" i="20"/>
  <c r="JP501" i="20"/>
  <c r="JP502" i="20"/>
  <c r="JP503" i="20"/>
  <c r="JP504" i="20"/>
  <c r="JP505" i="20"/>
  <c r="JP506" i="20"/>
  <c r="JP507" i="20"/>
  <c r="JP508" i="20"/>
  <c r="JP509" i="20"/>
  <c r="JP510" i="20"/>
  <c r="JP511" i="20"/>
  <c r="JP512" i="20"/>
  <c r="JP513" i="20"/>
  <c r="JP514" i="20"/>
  <c r="JP515" i="20"/>
  <c r="JP516" i="20"/>
  <c r="JP517" i="20"/>
  <c r="JP518" i="20"/>
  <c r="JP519" i="20"/>
  <c r="JP520" i="20"/>
  <c r="JP521" i="20"/>
  <c r="JP522" i="20"/>
  <c r="JP523" i="20"/>
  <c r="JP524" i="20"/>
  <c r="JP525" i="20"/>
  <c r="JP526" i="20"/>
  <c r="JP527" i="20"/>
  <c r="JP528" i="20"/>
  <c r="JP529" i="20"/>
  <c r="JP530" i="20"/>
  <c r="JP531" i="20"/>
  <c r="JP532" i="20"/>
  <c r="JP533" i="20"/>
  <c r="JP534" i="20"/>
  <c r="JP535" i="20"/>
  <c r="JP536" i="20"/>
  <c r="JP537" i="20"/>
  <c r="JP538" i="20"/>
  <c r="JP539" i="20"/>
  <c r="JP540" i="20"/>
  <c r="JP541" i="20"/>
  <c r="JP542" i="20"/>
  <c r="JP543" i="20"/>
  <c r="JP544" i="20"/>
  <c r="JP545" i="20"/>
  <c r="JP546" i="20"/>
  <c r="JP547" i="20"/>
  <c r="JP548" i="20"/>
  <c r="JP549" i="20"/>
  <c r="JP550" i="20"/>
  <c r="JP551" i="20"/>
  <c r="JP552" i="20"/>
  <c r="JP553" i="20"/>
  <c r="JP554" i="20"/>
  <c r="JP555" i="20"/>
  <c r="JP556" i="20"/>
  <c r="JP557" i="20"/>
  <c r="JP558" i="20"/>
  <c r="JP559" i="20"/>
  <c r="JP560" i="20"/>
  <c r="JP561" i="20"/>
  <c r="JP562" i="20"/>
  <c r="JP563" i="20"/>
  <c r="JP564" i="20"/>
  <c r="JP565" i="20"/>
  <c r="JP566" i="20"/>
  <c r="JP567" i="20"/>
  <c r="JP568" i="20"/>
  <c r="JP569" i="20"/>
  <c r="JP570" i="20"/>
  <c r="JP571" i="20"/>
  <c r="JP572" i="20"/>
  <c r="JP573" i="20"/>
  <c r="JP574" i="20"/>
  <c r="JP575" i="20"/>
  <c r="JP576" i="20"/>
  <c r="JP577" i="20"/>
  <c r="JP578" i="20"/>
  <c r="JP579" i="20"/>
  <c r="JP580" i="20"/>
  <c r="JP581" i="20"/>
  <c r="JP582" i="20"/>
  <c r="JP583" i="20"/>
  <c r="JP584" i="20"/>
  <c r="JP585" i="20"/>
  <c r="JP586" i="20"/>
  <c r="JP587" i="20"/>
  <c r="JP588" i="20"/>
  <c r="JP589" i="20"/>
  <c r="JP590" i="20"/>
  <c r="JP591" i="20"/>
  <c r="JP592" i="20"/>
  <c r="JP593" i="20"/>
  <c r="JP594" i="20"/>
  <c r="JP595" i="20"/>
  <c r="JP596" i="20"/>
  <c r="JP597" i="20"/>
  <c r="JP598" i="20"/>
  <c r="JP599" i="20"/>
  <c r="JP600" i="20"/>
  <c r="JP601" i="20"/>
  <c r="JP602" i="20"/>
  <c r="JP603" i="20"/>
  <c r="JP604" i="20"/>
  <c r="JP605" i="20"/>
  <c r="JP606" i="20"/>
  <c r="JP607" i="20"/>
  <c r="JP608" i="20"/>
  <c r="JP609" i="20"/>
  <c r="JP610" i="20"/>
  <c r="JP611" i="20"/>
  <c r="JP612" i="20"/>
  <c r="JP613" i="20"/>
  <c r="JP614" i="20"/>
  <c r="JP615" i="20"/>
  <c r="JP616" i="20"/>
  <c r="JP617" i="20"/>
  <c r="JP618" i="20"/>
  <c r="JP619" i="20"/>
  <c r="JP620" i="20"/>
  <c r="JP621" i="20"/>
  <c r="JP622" i="20"/>
  <c r="JP623" i="20"/>
  <c r="JP624" i="20"/>
  <c r="JP625" i="20"/>
  <c r="JP626" i="20"/>
  <c r="JP627" i="20"/>
  <c r="JP628" i="20"/>
  <c r="JP629" i="20"/>
  <c r="JP630" i="20"/>
  <c r="JP631" i="20"/>
  <c r="JP632" i="20"/>
  <c r="JP633" i="20"/>
  <c r="JP634" i="20"/>
  <c r="JP635" i="20"/>
  <c r="JP636" i="20"/>
  <c r="JP637" i="20"/>
  <c r="JP638" i="20"/>
  <c r="JP639" i="20"/>
  <c r="JP640" i="20"/>
  <c r="JP641" i="20"/>
  <c r="JP642" i="20"/>
  <c r="JP643" i="20"/>
  <c r="JP644" i="20"/>
  <c r="JP645" i="20"/>
  <c r="JP646" i="20"/>
  <c r="JP647" i="20"/>
  <c r="JP648" i="20"/>
  <c r="JP649" i="20"/>
  <c r="JP650" i="20"/>
  <c r="JP651" i="20"/>
  <c r="JP652" i="20"/>
  <c r="JP653" i="20"/>
  <c r="JP654" i="20"/>
  <c r="JP655" i="20"/>
  <c r="JP656" i="20"/>
  <c r="JP657" i="20"/>
  <c r="JP658" i="20"/>
  <c r="JP659" i="20"/>
  <c r="JP660" i="20"/>
  <c r="JP661" i="20"/>
  <c r="JP662" i="20"/>
  <c r="JP663" i="20"/>
  <c r="JP664" i="20"/>
  <c r="JP665" i="20"/>
  <c r="JP666" i="20"/>
  <c r="JP667" i="20"/>
  <c r="JP668" i="20"/>
  <c r="JP669" i="20"/>
  <c r="JP670" i="20"/>
  <c r="JP671" i="20"/>
  <c r="JP672" i="20"/>
  <c r="JP673" i="20"/>
  <c r="JP674" i="20"/>
  <c r="JP675" i="20"/>
  <c r="JP676" i="20"/>
  <c r="JP677" i="20"/>
  <c r="JP678" i="20"/>
  <c r="JP679" i="20"/>
  <c r="JP680" i="20"/>
  <c r="JP681" i="20"/>
  <c r="JP682" i="20"/>
  <c r="JP683" i="20"/>
  <c r="JP684" i="20"/>
  <c r="JP685" i="20"/>
  <c r="JP686" i="20"/>
  <c r="JP687" i="20"/>
  <c r="JP688" i="20"/>
  <c r="JP689" i="20"/>
  <c r="JP690" i="20"/>
  <c r="JP691" i="20"/>
  <c r="JP692" i="20"/>
  <c r="JP693" i="20"/>
  <c r="JP694" i="20"/>
  <c r="JP695" i="20"/>
  <c r="JP696" i="20"/>
  <c r="JP697" i="20"/>
  <c r="JP698" i="20"/>
  <c r="JP699" i="20"/>
  <c r="JP700" i="20"/>
  <c r="JP701" i="20"/>
  <c r="JP702" i="20"/>
  <c r="JP703" i="20"/>
  <c r="JP704" i="20"/>
  <c r="JP705" i="20"/>
  <c r="JP706" i="20"/>
  <c r="JP707" i="20"/>
  <c r="JP708" i="20"/>
  <c r="JP709" i="20"/>
  <c r="JP710" i="20"/>
  <c r="JP711" i="20"/>
  <c r="JP712" i="20"/>
  <c r="JP713" i="20"/>
  <c r="JP714" i="20"/>
  <c r="JP715" i="20"/>
  <c r="JP716" i="20"/>
  <c r="JP717" i="20"/>
  <c r="JP718" i="20"/>
  <c r="JP719" i="20"/>
  <c r="JP720" i="20"/>
  <c r="JP721" i="20"/>
  <c r="JP722" i="20"/>
  <c r="JP723" i="20"/>
  <c r="JP724" i="20"/>
  <c r="JP725" i="20"/>
  <c r="JP726" i="20"/>
  <c r="JP727" i="20"/>
  <c r="JP728" i="20"/>
  <c r="JP729" i="20"/>
  <c r="JP730" i="20"/>
  <c r="JP731" i="20"/>
  <c r="JP732" i="20"/>
  <c r="JP733" i="20"/>
  <c r="JP734" i="20"/>
  <c r="JP735" i="20"/>
  <c r="JP736" i="20"/>
  <c r="JP737" i="20"/>
  <c r="JP738" i="20"/>
  <c r="JP739" i="20"/>
  <c r="JP740" i="20"/>
  <c r="JP741" i="20"/>
  <c r="JQ2" i="20"/>
  <c r="JQ3" i="20"/>
  <c r="JQ4" i="20"/>
  <c r="JQ5" i="20"/>
  <c r="JQ6" i="20"/>
  <c r="JQ7" i="20"/>
  <c r="JQ8" i="20"/>
  <c r="JQ9" i="20"/>
  <c r="JQ10" i="20"/>
  <c r="JQ11" i="20"/>
  <c r="JQ12" i="20"/>
  <c r="JQ13" i="20"/>
  <c r="JQ14" i="20"/>
  <c r="JQ15" i="20"/>
  <c r="JQ16" i="20"/>
  <c r="JQ17" i="20"/>
  <c r="JQ18" i="20"/>
  <c r="JQ19" i="20"/>
  <c r="JQ20" i="20"/>
  <c r="JQ21" i="20"/>
  <c r="JQ22" i="20"/>
  <c r="JQ23" i="20"/>
  <c r="JQ24" i="20"/>
  <c r="JQ25" i="20"/>
  <c r="JQ26" i="20"/>
  <c r="JQ27" i="20"/>
  <c r="JQ28" i="20"/>
  <c r="JQ29" i="20"/>
  <c r="JQ30" i="20"/>
  <c r="JQ31" i="20"/>
  <c r="JQ32" i="20"/>
  <c r="JQ33" i="20"/>
  <c r="JQ34" i="20"/>
  <c r="JQ35" i="20"/>
  <c r="JQ36" i="20"/>
  <c r="JQ37" i="20"/>
  <c r="JQ38" i="20"/>
  <c r="JQ39" i="20"/>
  <c r="JQ40" i="20"/>
  <c r="JQ41" i="20"/>
  <c r="JQ42" i="20"/>
  <c r="JQ43" i="20"/>
  <c r="JQ44" i="20"/>
  <c r="JQ45" i="20"/>
  <c r="JQ46" i="20"/>
  <c r="JQ47" i="20"/>
  <c r="JQ48" i="20"/>
  <c r="JQ49" i="20"/>
  <c r="JQ50" i="20"/>
  <c r="JQ51" i="20"/>
  <c r="JQ52" i="20"/>
  <c r="JQ53" i="20"/>
  <c r="JQ54" i="20"/>
  <c r="JQ55" i="20"/>
  <c r="JQ56" i="20"/>
  <c r="JQ57" i="20"/>
  <c r="JQ58" i="20"/>
  <c r="JQ59" i="20"/>
  <c r="JQ60" i="20"/>
  <c r="JQ61" i="20"/>
  <c r="JQ62" i="20"/>
  <c r="JQ63" i="20"/>
  <c r="JQ64" i="20"/>
  <c r="JQ65" i="20"/>
  <c r="JQ66" i="20"/>
  <c r="JQ67" i="20"/>
  <c r="JQ68" i="20"/>
  <c r="JQ69" i="20"/>
  <c r="JQ70" i="20"/>
  <c r="JQ71" i="20"/>
  <c r="JQ72" i="20"/>
  <c r="JQ73" i="20"/>
  <c r="JQ74" i="20"/>
  <c r="JQ75" i="20"/>
  <c r="JQ76" i="20"/>
  <c r="JQ77" i="20"/>
  <c r="JQ78" i="20"/>
  <c r="JQ79" i="20"/>
  <c r="JQ80" i="20"/>
  <c r="JQ81" i="20"/>
  <c r="JQ82" i="20"/>
  <c r="JQ83" i="20"/>
  <c r="JQ84" i="20"/>
  <c r="JQ85" i="20"/>
  <c r="JQ86" i="20"/>
  <c r="JQ87" i="20"/>
  <c r="JQ88" i="20"/>
  <c r="JQ89" i="20"/>
  <c r="JQ90" i="20"/>
  <c r="JQ91" i="20"/>
  <c r="JQ92" i="20"/>
  <c r="JQ93" i="20"/>
  <c r="JQ94" i="20"/>
  <c r="JQ95" i="20"/>
  <c r="JQ96" i="20"/>
  <c r="JQ97" i="20"/>
  <c r="JQ98" i="20"/>
  <c r="JQ99" i="20"/>
  <c r="JQ100" i="20"/>
  <c r="JQ101" i="20"/>
  <c r="JQ102" i="20"/>
  <c r="JQ103" i="20"/>
  <c r="JQ104" i="20"/>
  <c r="JQ105" i="20"/>
  <c r="JQ106" i="20"/>
  <c r="JQ107" i="20"/>
  <c r="JQ108" i="20"/>
  <c r="JQ109" i="20"/>
  <c r="JQ110" i="20"/>
  <c r="JQ111" i="20"/>
  <c r="JQ112" i="20"/>
  <c r="JQ113" i="20"/>
  <c r="JQ114" i="20"/>
  <c r="JQ115" i="20"/>
  <c r="JQ116" i="20"/>
  <c r="JQ117" i="20"/>
  <c r="JQ118" i="20"/>
  <c r="JQ119" i="20"/>
  <c r="JQ120" i="20"/>
  <c r="JQ121" i="20"/>
  <c r="JQ122" i="20"/>
  <c r="JQ123" i="20"/>
  <c r="JQ124" i="20"/>
  <c r="JQ125" i="20"/>
  <c r="JQ126" i="20"/>
  <c r="JQ127" i="20"/>
  <c r="JQ128" i="20"/>
  <c r="JQ129" i="20"/>
  <c r="JQ130" i="20"/>
  <c r="JQ131" i="20"/>
  <c r="JQ132" i="20"/>
  <c r="JQ133" i="20"/>
  <c r="JQ134" i="20"/>
  <c r="JQ135" i="20"/>
  <c r="JQ136" i="20"/>
  <c r="JQ137" i="20"/>
  <c r="JQ138" i="20"/>
  <c r="JQ139" i="20"/>
  <c r="JQ140" i="20"/>
  <c r="JQ141" i="20"/>
  <c r="JQ142" i="20"/>
  <c r="JQ143" i="20"/>
  <c r="JQ144" i="20"/>
  <c r="JQ145" i="20"/>
  <c r="JQ146" i="20"/>
  <c r="JQ147" i="20"/>
  <c r="JQ148" i="20"/>
  <c r="JQ149" i="20"/>
  <c r="JQ150" i="20"/>
  <c r="JQ151" i="20"/>
  <c r="JQ152" i="20"/>
  <c r="JQ153" i="20"/>
  <c r="JQ154" i="20"/>
  <c r="JQ155" i="20"/>
  <c r="JQ156" i="20"/>
  <c r="JQ157" i="20"/>
  <c r="JQ158" i="20"/>
  <c r="JQ159" i="20"/>
  <c r="JQ160" i="20"/>
  <c r="JQ161" i="20"/>
  <c r="JQ162" i="20"/>
  <c r="JQ163" i="20"/>
  <c r="JQ164" i="20"/>
  <c r="JQ165" i="20"/>
  <c r="JQ166" i="20"/>
  <c r="JQ167" i="20"/>
  <c r="JQ168" i="20"/>
  <c r="JQ169" i="20"/>
  <c r="JQ170" i="20"/>
  <c r="JQ171" i="20"/>
  <c r="JQ172" i="20"/>
  <c r="JQ173" i="20"/>
  <c r="JQ174" i="20"/>
  <c r="JQ175" i="20"/>
  <c r="JQ176" i="20"/>
  <c r="JQ177" i="20"/>
  <c r="JQ178" i="20"/>
  <c r="JQ179" i="20"/>
  <c r="JQ180" i="20"/>
  <c r="JQ181" i="20"/>
  <c r="JQ182" i="20"/>
  <c r="JQ183" i="20"/>
  <c r="JQ184" i="20"/>
  <c r="JQ185" i="20"/>
  <c r="JQ186" i="20"/>
  <c r="JQ187" i="20"/>
  <c r="JQ188" i="20"/>
  <c r="JQ189" i="20"/>
  <c r="JQ190" i="20"/>
  <c r="JQ191" i="20"/>
  <c r="JQ192" i="20"/>
  <c r="JQ193" i="20"/>
  <c r="JQ194" i="20"/>
  <c r="JQ195" i="20"/>
  <c r="JQ196" i="20"/>
  <c r="JQ197" i="20"/>
  <c r="JQ198" i="20"/>
  <c r="JQ199" i="20"/>
  <c r="JQ200" i="20"/>
  <c r="JQ201" i="20"/>
  <c r="JQ202" i="20"/>
  <c r="JQ203" i="20"/>
  <c r="JQ204" i="20"/>
  <c r="JQ205" i="20"/>
  <c r="JQ206" i="20"/>
  <c r="JQ207" i="20"/>
  <c r="JQ208" i="20"/>
  <c r="JQ209" i="20"/>
  <c r="JQ210" i="20"/>
  <c r="JQ211" i="20"/>
  <c r="JQ212" i="20"/>
  <c r="JQ213" i="20"/>
  <c r="JQ214" i="20"/>
  <c r="JQ215" i="20"/>
  <c r="JQ216" i="20"/>
  <c r="JQ217" i="20"/>
  <c r="JQ218" i="20"/>
  <c r="JQ219" i="20"/>
  <c r="JQ220" i="20"/>
  <c r="JQ221" i="20"/>
  <c r="JQ222" i="20"/>
  <c r="JQ223" i="20"/>
  <c r="JQ224" i="20"/>
  <c r="JQ225" i="20"/>
  <c r="JQ226" i="20"/>
  <c r="JQ227" i="20"/>
  <c r="JQ228" i="20"/>
  <c r="JQ229" i="20"/>
  <c r="JQ230" i="20"/>
  <c r="JQ231" i="20"/>
  <c r="JQ232" i="20"/>
  <c r="JQ233" i="20"/>
  <c r="JQ234" i="20"/>
  <c r="JQ235" i="20"/>
  <c r="JQ236" i="20"/>
  <c r="JQ237" i="20"/>
  <c r="JQ238" i="20"/>
  <c r="JQ239" i="20"/>
  <c r="JQ240" i="20"/>
  <c r="JQ241" i="20"/>
  <c r="JQ242" i="20"/>
  <c r="JQ243" i="20"/>
  <c r="JQ244" i="20"/>
  <c r="JQ245" i="20"/>
  <c r="JQ246" i="20"/>
  <c r="JQ247" i="20"/>
  <c r="JQ248" i="20"/>
  <c r="JQ249" i="20"/>
  <c r="JQ250" i="20"/>
  <c r="JQ251" i="20"/>
  <c r="JQ252" i="20"/>
  <c r="JQ253" i="20"/>
  <c r="JQ254" i="20"/>
  <c r="JQ255" i="20"/>
  <c r="JQ256" i="20"/>
  <c r="JQ257" i="20"/>
  <c r="JQ258" i="20"/>
  <c r="JQ259" i="20"/>
  <c r="JQ260" i="20"/>
  <c r="JQ261" i="20"/>
  <c r="JQ262" i="20"/>
  <c r="JQ263" i="20"/>
  <c r="JQ264" i="20"/>
  <c r="JQ265" i="20"/>
  <c r="JQ266" i="20"/>
  <c r="JQ267" i="20"/>
  <c r="JQ268" i="20"/>
  <c r="JQ269" i="20"/>
  <c r="JQ270" i="20"/>
  <c r="JQ271" i="20"/>
  <c r="JQ272" i="20"/>
  <c r="JQ273" i="20"/>
  <c r="JQ274" i="20"/>
  <c r="JQ275" i="20"/>
  <c r="JQ276" i="20"/>
  <c r="JQ277" i="20"/>
  <c r="JQ278" i="20"/>
  <c r="JQ279" i="20"/>
  <c r="JQ280" i="20"/>
  <c r="JQ281" i="20"/>
  <c r="JQ282" i="20"/>
  <c r="JQ283" i="20"/>
  <c r="JQ284" i="20"/>
  <c r="JQ285" i="20"/>
  <c r="JQ286" i="20"/>
  <c r="JQ287" i="20"/>
  <c r="JQ288" i="20"/>
  <c r="JQ289" i="20"/>
  <c r="JQ290" i="20"/>
  <c r="JQ291" i="20"/>
  <c r="JQ292" i="20"/>
  <c r="JQ293" i="20"/>
  <c r="JQ294" i="20"/>
  <c r="JQ295" i="20"/>
  <c r="JQ296" i="20"/>
  <c r="JQ297" i="20"/>
  <c r="JQ298" i="20"/>
  <c r="JQ299" i="20"/>
  <c r="JQ300" i="20"/>
  <c r="JQ301" i="20"/>
  <c r="JQ302" i="20"/>
  <c r="JQ303" i="20"/>
  <c r="JQ304" i="20"/>
  <c r="JQ305" i="20"/>
  <c r="JQ306" i="20"/>
  <c r="JQ307" i="20"/>
  <c r="JQ308" i="20"/>
  <c r="JQ309" i="20"/>
  <c r="JQ310" i="20"/>
  <c r="JQ311" i="20"/>
  <c r="JQ312" i="20"/>
  <c r="JQ313" i="20"/>
  <c r="JQ314" i="20"/>
  <c r="JQ315" i="20"/>
  <c r="JQ316" i="20"/>
  <c r="JQ317" i="20"/>
  <c r="JQ318" i="20"/>
  <c r="JQ319" i="20"/>
  <c r="JQ320" i="20"/>
  <c r="JQ321" i="20"/>
  <c r="JQ322" i="20"/>
  <c r="JQ323" i="20"/>
  <c r="JQ324" i="20"/>
  <c r="JQ325" i="20"/>
  <c r="JQ326" i="20"/>
  <c r="JQ327" i="20"/>
  <c r="JQ328" i="20"/>
  <c r="JQ329" i="20"/>
  <c r="JQ330" i="20"/>
  <c r="JQ331" i="20"/>
  <c r="JQ332" i="20"/>
  <c r="JQ333" i="20"/>
  <c r="JQ334" i="20"/>
  <c r="JQ335" i="20"/>
  <c r="JQ336" i="20"/>
  <c r="JQ337" i="20"/>
  <c r="JQ338" i="20"/>
  <c r="JQ339" i="20"/>
  <c r="JQ340" i="20"/>
  <c r="JQ341" i="20"/>
  <c r="JQ342" i="20"/>
  <c r="JQ343" i="20"/>
  <c r="JQ344" i="20"/>
  <c r="JQ345" i="20"/>
  <c r="JQ346" i="20"/>
  <c r="JQ347" i="20"/>
  <c r="JQ348" i="20"/>
  <c r="JQ349" i="20"/>
  <c r="JQ350" i="20"/>
  <c r="JQ351" i="20"/>
  <c r="JQ352" i="20"/>
  <c r="JQ353" i="20"/>
  <c r="JQ354" i="20"/>
  <c r="JQ355" i="20"/>
  <c r="JQ356" i="20"/>
  <c r="JQ357" i="20"/>
  <c r="JQ358" i="20"/>
  <c r="JQ359" i="20"/>
  <c r="JQ360" i="20"/>
  <c r="JQ361" i="20"/>
  <c r="JQ362" i="20"/>
  <c r="JQ363" i="20"/>
  <c r="JQ364" i="20"/>
  <c r="JQ365" i="20"/>
  <c r="JQ366" i="20"/>
  <c r="JQ367" i="20"/>
  <c r="JQ368" i="20"/>
  <c r="JQ369" i="20"/>
  <c r="JQ370" i="20"/>
  <c r="JQ371" i="20"/>
  <c r="JQ372" i="20"/>
  <c r="JQ373" i="20"/>
  <c r="JQ374" i="20"/>
  <c r="JQ375" i="20"/>
  <c r="JQ376" i="20"/>
  <c r="JQ377" i="20"/>
  <c r="JQ378" i="20"/>
  <c r="JQ379" i="20"/>
  <c r="JQ380" i="20"/>
  <c r="JQ381" i="20"/>
  <c r="JQ382" i="20"/>
  <c r="JQ383" i="20"/>
  <c r="JQ384" i="20"/>
  <c r="JQ385" i="20"/>
  <c r="JQ386" i="20"/>
  <c r="JQ387" i="20"/>
  <c r="JQ388" i="20"/>
  <c r="JQ389" i="20"/>
  <c r="JQ390" i="20"/>
  <c r="JQ391" i="20"/>
  <c r="JQ392" i="20"/>
  <c r="JQ393" i="20"/>
  <c r="JQ394" i="20"/>
  <c r="JQ395" i="20"/>
  <c r="JQ396" i="20"/>
  <c r="JQ397" i="20"/>
  <c r="JQ398" i="20"/>
  <c r="JQ399" i="20"/>
  <c r="JQ400" i="20"/>
  <c r="JQ401" i="20"/>
  <c r="JQ402" i="20"/>
  <c r="JQ403" i="20"/>
  <c r="JQ404" i="20"/>
  <c r="JQ405" i="20"/>
  <c r="JQ406" i="20"/>
  <c r="JQ407" i="20"/>
  <c r="JQ408" i="20"/>
  <c r="JQ409" i="20"/>
  <c r="JQ410" i="20"/>
  <c r="JQ411" i="20"/>
  <c r="JQ412" i="20"/>
  <c r="JQ413" i="20"/>
  <c r="JQ414" i="20"/>
  <c r="JQ415" i="20"/>
  <c r="JQ416" i="20"/>
  <c r="JQ417" i="20"/>
  <c r="JQ418" i="20"/>
  <c r="JQ419" i="20"/>
  <c r="JQ420" i="20"/>
  <c r="JQ421" i="20"/>
  <c r="JQ422" i="20"/>
  <c r="JQ423" i="20"/>
  <c r="JQ424" i="20"/>
  <c r="JQ425" i="20"/>
  <c r="JQ426" i="20"/>
  <c r="JQ427" i="20"/>
  <c r="JQ428" i="20"/>
  <c r="JQ429" i="20"/>
  <c r="JQ430" i="20"/>
  <c r="JQ431" i="20"/>
  <c r="JQ432" i="20"/>
  <c r="JQ433" i="20"/>
  <c r="JQ434" i="20"/>
  <c r="JQ435" i="20"/>
  <c r="JQ436" i="20"/>
  <c r="JQ437" i="20"/>
  <c r="JQ438" i="20"/>
  <c r="JQ439" i="20"/>
  <c r="JQ440" i="20"/>
  <c r="JQ441" i="20"/>
  <c r="JQ442" i="20"/>
  <c r="JQ443" i="20"/>
  <c r="JQ444" i="20"/>
  <c r="JQ445" i="20"/>
  <c r="JQ446" i="20"/>
  <c r="JQ447" i="20"/>
  <c r="JQ448" i="20"/>
  <c r="JQ449" i="20"/>
  <c r="JQ450" i="20"/>
  <c r="JQ451" i="20"/>
  <c r="JQ452" i="20"/>
  <c r="JQ453" i="20"/>
  <c r="JQ454" i="20"/>
  <c r="JQ455" i="20"/>
  <c r="JQ456" i="20"/>
  <c r="JQ457" i="20"/>
  <c r="JQ458" i="20"/>
  <c r="JQ459" i="20"/>
  <c r="JQ460" i="20"/>
  <c r="JQ461" i="20"/>
  <c r="JQ462" i="20"/>
  <c r="JQ463" i="20"/>
  <c r="JQ464" i="20"/>
  <c r="JQ465" i="20"/>
  <c r="JQ466" i="20"/>
  <c r="JQ467" i="20"/>
  <c r="JQ468" i="20"/>
  <c r="JQ469" i="20"/>
  <c r="JQ470" i="20"/>
  <c r="JQ471" i="20"/>
  <c r="JQ472" i="20"/>
  <c r="JQ473" i="20"/>
  <c r="JQ474" i="20"/>
  <c r="JQ475" i="20"/>
  <c r="JQ476" i="20"/>
  <c r="JQ477" i="20"/>
  <c r="JQ478" i="20"/>
  <c r="JQ479" i="20"/>
  <c r="JQ480" i="20"/>
  <c r="JQ481" i="20"/>
  <c r="JQ482" i="20"/>
  <c r="JQ483" i="20"/>
  <c r="JQ484" i="20"/>
  <c r="JQ485" i="20"/>
  <c r="JQ486" i="20"/>
  <c r="JQ487" i="20"/>
  <c r="JQ488" i="20"/>
  <c r="JQ489" i="20"/>
  <c r="JQ490" i="20"/>
  <c r="JQ491" i="20"/>
  <c r="JQ492" i="20"/>
  <c r="JQ493" i="20"/>
  <c r="JQ494" i="20"/>
  <c r="JQ495" i="20"/>
  <c r="JQ496" i="20"/>
  <c r="JQ497" i="20"/>
  <c r="JQ498" i="20"/>
  <c r="JQ499" i="20"/>
  <c r="JQ500" i="20"/>
  <c r="JQ501" i="20"/>
  <c r="JQ502" i="20"/>
  <c r="JQ503" i="20"/>
  <c r="JQ504" i="20"/>
  <c r="JQ505" i="20"/>
  <c r="JQ506" i="20"/>
  <c r="JQ507" i="20"/>
  <c r="JQ508" i="20"/>
  <c r="JQ509" i="20"/>
  <c r="JQ510" i="20"/>
  <c r="JQ511" i="20"/>
  <c r="JQ512" i="20"/>
  <c r="JQ513" i="20"/>
  <c r="JQ514" i="20"/>
  <c r="JQ515" i="20"/>
  <c r="JQ516" i="20"/>
  <c r="JQ517" i="20"/>
  <c r="JQ518" i="20"/>
  <c r="JQ519" i="20"/>
  <c r="JQ520" i="20"/>
  <c r="JQ521" i="20"/>
  <c r="JQ522" i="20"/>
  <c r="JQ523" i="20"/>
  <c r="JQ524" i="20"/>
  <c r="JQ525" i="20"/>
  <c r="JQ526" i="20"/>
  <c r="JQ527" i="20"/>
  <c r="JQ528" i="20"/>
  <c r="JQ529" i="20"/>
  <c r="JQ530" i="20"/>
  <c r="JQ531" i="20"/>
  <c r="JQ532" i="20"/>
  <c r="JQ533" i="20"/>
  <c r="JQ534" i="20"/>
  <c r="JQ535" i="20"/>
  <c r="JQ536" i="20"/>
  <c r="JQ537" i="20"/>
  <c r="JQ538" i="20"/>
  <c r="JQ539" i="20"/>
  <c r="JQ540" i="20"/>
  <c r="JQ541" i="20"/>
  <c r="JQ542" i="20"/>
  <c r="JQ543" i="20"/>
  <c r="JQ544" i="20"/>
  <c r="JQ545" i="20"/>
  <c r="JQ546" i="20"/>
  <c r="JQ547" i="20"/>
  <c r="JQ548" i="20"/>
  <c r="JQ549" i="20"/>
  <c r="JQ550" i="20"/>
  <c r="JQ551" i="20"/>
  <c r="JQ552" i="20"/>
  <c r="JQ553" i="20"/>
  <c r="JQ554" i="20"/>
  <c r="JQ555" i="20"/>
  <c r="JQ556" i="20"/>
  <c r="JQ557" i="20"/>
  <c r="JQ558" i="20"/>
  <c r="JQ559" i="20"/>
  <c r="JQ560" i="20"/>
  <c r="JQ561" i="20"/>
  <c r="JQ562" i="20"/>
  <c r="JQ563" i="20"/>
  <c r="JQ564" i="20"/>
  <c r="JQ565" i="20"/>
  <c r="JQ566" i="20"/>
  <c r="JQ567" i="20"/>
  <c r="JQ568" i="20"/>
  <c r="JQ569" i="20"/>
  <c r="JQ570" i="20"/>
  <c r="JQ571" i="20"/>
  <c r="JQ572" i="20"/>
  <c r="JQ573" i="20"/>
  <c r="JQ574" i="20"/>
  <c r="JQ575" i="20"/>
  <c r="JQ576" i="20"/>
  <c r="JQ577" i="20"/>
  <c r="JQ578" i="20"/>
  <c r="JQ579" i="20"/>
  <c r="JQ580" i="20"/>
  <c r="JQ581" i="20"/>
  <c r="JQ582" i="20"/>
  <c r="JQ583" i="20"/>
  <c r="JQ584" i="20"/>
  <c r="JQ585" i="20"/>
  <c r="JQ586" i="20"/>
  <c r="JQ587" i="20"/>
  <c r="JQ588" i="20"/>
  <c r="JQ589" i="20"/>
  <c r="JQ590" i="20"/>
  <c r="JQ591" i="20"/>
  <c r="JQ592" i="20"/>
  <c r="JQ593" i="20"/>
  <c r="JQ594" i="20"/>
  <c r="JQ595" i="20"/>
  <c r="JQ596" i="20"/>
  <c r="JQ597" i="20"/>
  <c r="JQ598" i="20"/>
  <c r="JQ599" i="20"/>
  <c r="JQ600" i="20"/>
  <c r="JQ601" i="20"/>
  <c r="JQ602" i="20"/>
  <c r="JQ603" i="20"/>
  <c r="JQ604" i="20"/>
  <c r="JQ605" i="20"/>
  <c r="JQ606" i="20"/>
  <c r="JQ607" i="20"/>
  <c r="JQ608" i="20"/>
  <c r="JQ609" i="20"/>
  <c r="JQ610" i="20"/>
  <c r="JQ611" i="20"/>
  <c r="JQ612" i="20"/>
  <c r="JQ613" i="20"/>
  <c r="JQ614" i="20"/>
  <c r="JQ615" i="20"/>
  <c r="JQ616" i="20"/>
  <c r="JQ617" i="20"/>
  <c r="JQ618" i="20"/>
  <c r="JQ619" i="20"/>
  <c r="JQ620" i="20"/>
  <c r="JQ621" i="20"/>
  <c r="JQ622" i="20"/>
  <c r="JQ623" i="20"/>
  <c r="JQ624" i="20"/>
  <c r="JQ625" i="20"/>
  <c r="JQ626" i="20"/>
  <c r="JQ627" i="20"/>
  <c r="JQ628" i="20"/>
  <c r="JQ629" i="20"/>
  <c r="JQ630" i="20"/>
  <c r="JQ631" i="20"/>
  <c r="JQ632" i="20"/>
  <c r="JQ633" i="20"/>
  <c r="JQ634" i="20"/>
  <c r="JQ635" i="20"/>
  <c r="JQ636" i="20"/>
  <c r="JQ637" i="20"/>
  <c r="JQ638" i="20"/>
  <c r="JQ639" i="20"/>
  <c r="JQ640" i="20"/>
  <c r="JQ641" i="20"/>
  <c r="JQ642" i="20"/>
  <c r="JQ643" i="20"/>
  <c r="JQ644" i="20"/>
  <c r="JQ645" i="20"/>
  <c r="JQ646" i="20"/>
  <c r="JQ647" i="20"/>
  <c r="JQ648" i="20"/>
  <c r="JQ649" i="20"/>
  <c r="JQ650" i="20"/>
  <c r="JQ651" i="20"/>
  <c r="JQ652" i="20"/>
  <c r="JQ653" i="20"/>
  <c r="JQ654" i="20"/>
  <c r="JQ655" i="20"/>
  <c r="JQ656" i="20"/>
  <c r="JQ657" i="20"/>
  <c r="JQ658" i="20"/>
  <c r="JQ659" i="20"/>
  <c r="JQ660" i="20"/>
  <c r="JQ661" i="20"/>
  <c r="JQ662" i="20"/>
  <c r="JQ663" i="20"/>
  <c r="JQ664" i="20"/>
  <c r="JQ665" i="20"/>
  <c r="JQ666" i="20"/>
  <c r="JQ667" i="20"/>
  <c r="JQ668" i="20"/>
  <c r="JQ669" i="20"/>
  <c r="JQ670" i="20"/>
  <c r="JQ671" i="20"/>
  <c r="JQ672" i="20"/>
  <c r="JQ673" i="20"/>
  <c r="JQ674" i="20"/>
  <c r="JQ675" i="20"/>
  <c r="JQ676" i="20"/>
  <c r="JQ677" i="20"/>
  <c r="JQ678" i="20"/>
  <c r="JQ679" i="20"/>
  <c r="JQ680" i="20"/>
  <c r="JQ681" i="20"/>
  <c r="JQ682" i="20"/>
  <c r="JQ683" i="20"/>
  <c r="JQ684" i="20"/>
  <c r="JQ685" i="20"/>
  <c r="JQ686" i="20"/>
  <c r="JQ687" i="20"/>
  <c r="JQ688" i="20"/>
  <c r="JQ689" i="20"/>
  <c r="JQ690" i="20"/>
  <c r="JQ691" i="20"/>
  <c r="JQ692" i="20"/>
  <c r="JQ693" i="20"/>
  <c r="JQ694" i="20"/>
  <c r="JQ695" i="20"/>
  <c r="JQ696" i="20"/>
  <c r="JQ697" i="20"/>
  <c r="JQ698" i="20"/>
  <c r="JQ699" i="20"/>
  <c r="JQ700" i="20"/>
  <c r="JQ701" i="20"/>
  <c r="JQ702" i="20"/>
  <c r="JQ703" i="20"/>
  <c r="JQ704" i="20"/>
  <c r="JQ705" i="20"/>
  <c r="JQ706" i="20"/>
  <c r="JQ707" i="20"/>
  <c r="JQ708" i="20"/>
  <c r="JQ709" i="20"/>
  <c r="JQ710" i="20"/>
  <c r="JQ711" i="20"/>
  <c r="JQ712" i="20"/>
  <c r="JQ713" i="20"/>
  <c r="JQ714" i="20"/>
  <c r="JQ715" i="20"/>
  <c r="JQ716" i="20"/>
  <c r="JQ717" i="20"/>
  <c r="JQ718" i="20"/>
  <c r="JQ719" i="20"/>
  <c r="JQ720" i="20"/>
  <c r="JQ721" i="20"/>
  <c r="JQ722" i="20"/>
  <c r="JQ723" i="20"/>
  <c r="JQ724" i="20"/>
  <c r="JQ725" i="20"/>
  <c r="JQ726" i="20"/>
  <c r="JQ727" i="20"/>
  <c r="JQ728" i="20"/>
  <c r="JQ729" i="20"/>
  <c r="JQ730" i="20"/>
  <c r="JQ731" i="20"/>
  <c r="JQ732" i="20"/>
  <c r="JQ733" i="20"/>
  <c r="JQ734" i="20"/>
  <c r="JQ735" i="20"/>
  <c r="JQ736" i="20"/>
  <c r="JQ737" i="20"/>
  <c r="JQ738" i="20"/>
  <c r="JQ739" i="20"/>
  <c r="JQ740" i="20"/>
  <c r="JQ741" i="20"/>
  <c r="JS2" i="20"/>
  <c r="JS3" i="20"/>
  <c r="JS4" i="20"/>
  <c r="JS5" i="20"/>
  <c r="JS6" i="20"/>
  <c r="JS7" i="20"/>
  <c r="JS8" i="20"/>
  <c r="JS9" i="20"/>
  <c r="JS10" i="20"/>
  <c r="JS11" i="20"/>
  <c r="JS12" i="20"/>
  <c r="JS13" i="20"/>
  <c r="JS14" i="20"/>
  <c r="JS15" i="20"/>
  <c r="JS16" i="20"/>
  <c r="JS17" i="20"/>
  <c r="JS18" i="20"/>
  <c r="JS19" i="20"/>
  <c r="JS20" i="20"/>
  <c r="JS21" i="20"/>
  <c r="JS22" i="20"/>
  <c r="JS23" i="20"/>
  <c r="JS24" i="20"/>
  <c r="JS25" i="20"/>
  <c r="JS26" i="20"/>
  <c r="JS27" i="20"/>
  <c r="JS28" i="20"/>
  <c r="JS29" i="20"/>
  <c r="JS30" i="20"/>
  <c r="JS31" i="20"/>
  <c r="JS32" i="20"/>
  <c r="JS33" i="20"/>
  <c r="JS34" i="20"/>
  <c r="JS35" i="20"/>
  <c r="JS36" i="20"/>
  <c r="JS37" i="20"/>
  <c r="JS38" i="20"/>
  <c r="JS39" i="20"/>
  <c r="JS40" i="20"/>
  <c r="JS41" i="20"/>
  <c r="JS42" i="20"/>
  <c r="JS43" i="20"/>
  <c r="JS44" i="20"/>
  <c r="JS45" i="20"/>
  <c r="JS46" i="20"/>
  <c r="JS47" i="20"/>
  <c r="JS48" i="20"/>
  <c r="JS49" i="20"/>
  <c r="JS50" i="20"/>
  <c r="JS51" i="20"/>
  <c r="JS52" i="20"/>
  <c r="JS53" i="20"/>
  <c r="JS54" i="20"/>
  <c r="JS55" i="20"/>
  <c r="JS56" i="20"/>
  <c r="JS57" i="20"/>
  <c r="JS58" i="20"/>
  <c r="JS59" i="20"/>
  <c r="JS60" i="20"/>
  <c r="JS61" i="20"/>
  <c r="JS62" i="20"/>
  <c r="JS63" i="20"/>
  <c r="JS64" i="20"/>
  <c r="JS65" i="20"/>
  <c r="JS66" i="20"/>
  <c r="JS67" i="20"/>
  <c r="JS68" i="20"/>
  <c r="JS69" i="20"/>
  <c r="JS70" i="20"/>
  <c r="JS71" i="20"/>
  <c r="JS72" i="20"/>
  <c r="JS73" i="20"/>
  <c r="JS74" i="20"/>
  <c r="JS75" i="20"/>
  <c r="JS76" i="20"/>
  <c r="JS77" i="20"/>
  <c r="JS78" i="20"/>
  <c r="JS79" i="20"/>
  <c r="JS80" i="20"/>
  <c r="JS81" i="20"/>
  <c r="JS82" i="20"/>
  <c r="JS83" i="20"/>
  <c r="JS84" i="20"/>
  <c r="JS85" i="20"/>
  <c r="JS86" i="20"/>
  <c r="JS87" i="20"/>
  <c r="JS88" i="20"/>
  <c r="JS89" i="20"/>
  <c r="JS90" i="20"/>
  <c r="JS91" i="20"/>
  <c r="JS92" i="20"/>
  <c r="JS93" i="20"/>
  <c r="JS94" i="20"/>
  <c r="JS95" i="20"/>
  <c r="JS96" i="20"/>
  <c r="JS97" i="20"/>
  <c r="JS98" i="20"/>
  <c r="JS99" i="20"/>
  <c r="JS100" i="20"/>
  <c r="JS101" i="20"/>
  <c r="JS102" i="20"/>
  <c r="JS103" i="20"/>
  <c r="JS104" i="20"/>
  <c r="JS105" i="20"/>
  <c r="JS106" i="20"/>
  <c r="JS107" i="20"/>
  <c r="JS108" i="20"/>
  <c r="JS109" i="20"/>
  <c r="JS110" i="20"/>
  <c r="JS111" i="20"/>
  <c r="JS112" i="20"/>
  <c r="JS113" i="20"/>
  <c r="JS114" i="20"/>
  <c r="JS115" i="20"/>
  <c r="JS116" i="20"/>
  <c r="JS117" i="20"/>
  <c r="JS118" i="20"/>
  <c r="JS119" i="20"/>
  <c r="JS120" i="20"/>
  <c r="JS121" i="20"/>
  <c r="JS122" i="20"/>
  <c r="JS123" i="20"/>
  <c r="JS124" i="20"/>
  <c r="JS125" i="20"/>
  <c r="JS126" i="20"/>
  <c r="JS127" i="20"/>
  <c r="JS128" i="20"/>
  <c r="JS129" i="20"/>
  <c r="JS130" i="20"/>
  <c r="JS131" i="20"/>
  <c r="JS132" i="20"/>
  <c r="JS133" i="20"/>
  <c r="JS134" i="20"/>
  <c r="JS135" i="20"/>
  <c r="JS136" i="20"/>
  <c r="JS137" i="20"/>
  <c r="JS138" i="20"/>
  <c r="JS139" i="20"/>
  <c r="JS140" i="20"/>
  <c r="JS141" i="20"/>
  <c r="JS142" i="20"/>
  <c r="JS143" i="20"/>
  <c r="JS144" i="20"/>
  <c r="JS145" i="20"/>
  <c r="JS146" i="20"/>
  <c r="JS147" i="20"/>
  <c r="JS148" i="20"/>
  <c r="JS149" i="20"/>
  <c r="JS150" i="20"/>
  <c r="JS151" i="20"/>
  <c r="JS152" i="20"/>
  <c r="JS153" i="20"/>
  <c r="JS154" i="20"/>
  <c r="JS155" i="20"/>
  <c r="JS156" i="20"/>
  <c r="JS157" i="20"/>
  <c r="JS158" i="20"/>
  <c r="JS159" i="20"/>
  <c r="JS160" i="20"/>
  <c r="JS161" i="20"/>
  <c r="JS162" i="20"/>
  <c r="JS163" i="20"/>
  <c r="JS164" i="20"/>
  <c r="JS165" i="20"/>
  <c r="JS166" i="20"/>
  <c r="JS167" i="20"/>
  <c r="JS168" i="20"/>
  <c r="JS169" i="20"/>
  <c r="JS170" i="20"/>
  <c r="JS171" i="20"/>
  <c r="JS172" i="20"/>
  <c r="JS173" i="20"/>
  <c r="JS174" i="20"/>
  <c r="JS175" i="20"/>
  <c r="JS176" i="20"/>
  <c r="JS177" i="20"/>
  <c r="JS178" i="20"/>
  <c r="JS179" i="20"/>
  <c r="JS180" i="20"/>
  <c r="JS181" i="20"/>
  <c r="JS182" i="20"/>
  <c r="JS183" i="20"/>
  <c r="JS184" i="20"/>
  <c r="JS185" i="20"/>
  <c r="JS186" i="20"/>
  <c r="JS187" i="20"/>
  <c r="JS188" i="20"/>
  <c r="JS189" i="20"/>
  <c r="JS190" i="20"/>
  <c r="JS191" i="20"/>
  <c r="JS192" i="20"/>
  <c r="JS193" i="20"/>
  <c r="JS194" i="20"/>
  <c r="JS195" i="20"/>
  <c r="JS196" i="20"/>
  <c r="JS197" i="20"/>
  <c r="JS198" i="20"/>
  <c r="JS199" i="20"/>
  <c r="JS200" i="20"/>
  <c r="JS201" i="20"/>
  <c r="JS202" i="20"/>
  <c r="JS203" i="20"/>
  <c r="JS204" i="20"/>
  <c r="JS205" i="20"/>
  <c r="JS206" i="20"/>
  <c r="JS207" i="20"/>
  <c r="JS208" i="20"/>
  <c r="JS209" i="20"/>
  <c r="JS210" i="20"/>
  <c r="JS211" i="20"/>
  <c r="JS212" i="20"/>
  <c r="JS213" i="20"/>
  <c r="JS214" i="20"/>
  <c r="JS215" i="20"/>
  <c r="JS216" i="20"/>
  <c r="JS217" i="20"/>
  <c r="JS218" i="20"/>
  <c r="JS219" i="20"/>
  <c r="JS220" i="20"/>
  <c r="JS221" i="20"/>
  <c r="JS222" i="20"/>
  <c r="JS223" i="20"/>
  <c r="JS224" i="20"/>
  <c r="JS225" i="20"/>
  <c r="JS226" i="20"/>
  <c r="JS227" i="20"/>
  <c r="JS228" i="20"/>
  <c r="JS229" i="20"/>
  <c r="JS230" i="20"/>
  <c r="JS231" i="20"/>
  <c r="JS232" i="20"/>
  <c r="JS233" i="20"/>
  <c r="JS234" i="20"/>
  <c r="JS235" i="20"/>
  <c r="JS236" i="20"/>
  <c r="JS237" i="20"/>
  <c r="JS238" i="20"/>
  <c r="JS239" i="20"/>
  <c r="JS240" i="20"/>
  <c r="JS241" i="20"/>
  <c r="JS242" i="20"/>
  <c r="JS243" i="20"/>
  <c r="JS244" i="20"/>
  <c r="JS245" i="20"/>
  <c r="JS246" i="20"/>
  <c r="JS247" i="20"/>
  <c r="JS248" i="20"/>
  <c r="JS249" i="20"/>
  <c r="JS250" i="20"/>
  <c r="JS251" i="20"/>
  <c r="JS252" i="20"/>
  <c r="JS253" i="20"/>
  <c r="JS254" i="20"/>
  <c r="JS255" i="20"/>
  <c r="JS256" i="20"/>
  <c r="JS257" i="20"/>
  <c r="JS258" i="20"/>
  <c r="JS259" i="20"/>
  <c r="JS260" i="20"/>
  <c r="JS261" i="20"/>
  <c r="JS262" i="20"/>
  <c r="JS263" i="20"/>
  <c r="JS264" i="20"/>
  <c r="JS265" i="20"/>
  <c r="JS266" i="20"/>
  <c r="JS267" i="20"/>
  <c r="JS268" i="20"/>
  <c r="JS269" i="20"/>
  <c r="JS270" i="20"/>
  <c r="JS271" i="20"/>
  <c r="JS272" i="20"/>
  <c r="JS273" i="20"/>
  <c r="JS274" i="20"/>
  <c r="JS275" i="20"/>
  <c r="JS276" i="20"/>
  <c r="JS277" i="20"/>
  <c r="JS278" i="20"/>
  <c r="JS279" i="20"/>
  <c r="JS280" i="20"/>
  <c r="JS281" i="20"/>
  <c r="JS282" i="20"/>
  <c r="JS283" i="20"/>
  <c r="JS284" i="20"/>
  <c r="JS285" i="20"/>
  <c r="JS286" i="20"/>
  <c r="JS287" i="20"/>
  <c r="JS288" i="20"/>
  <c r="JS289" i="20"/>
  <c r="JS290" i="20"/>
  <c r="JS291" i="20"/>
  <c r="JS292" i="20"/>
  <c r="JS293" i="20"/>
  <c r="JS294" i="20"/>
  <c r="JS295" i="20"/>
  <c r="JS296" i="20"/>
  <c r="JS297" i="20"/>
  <c r="JS298" i="20"/>
  <c r="JS299" i="20"/>
  <c r="JS300" i="20"/>
  <c r="JS301" i="20"/>
  <c r="JS302" i="20"/>
  <c r="JS303" i="20"/>
  <c r="JS304" i="20"/>
  <c r="JS305" i="20"/>
  <c r="JS306" i="20"/>
  <c r="JS307" i="20"/>
  <c r="JS308" i="20"/>
  <c r="JS309" i="20"/>
  <c r="JS310" i="20"/>
  <c r="JS311" i="20"/>
  <c r="JS312" i="20"/>
  <c r="JS313" i="20"/>
  <c r="JS314" i="20"/>
  <c r="JS315" i="20"/>
  <c r="JS316" i="20"/>
  <c r="JS317" i="20"/>
  <c r="JS318" i="20"/>
  <c r="JS319" i="20"/>
  <c r="JS320" i="20"/>
  <c r="JS321" i="20"/>
  <c r="JS322" i="20"/>
  <c r="JS323" i="20"/>
  <c r="JS324" i="20"/>
  <c r="JS325" i="20"/>
  <c r="JS326" i="20"/>
  <c r="JS327" i="20"/>
  <c r="JS328" i="20"/>
  <c r="JS329" i="20"/>
  <c r="JS330" i="20"/>
  <c r="JS331" i="20"/>
  <c r="JS332" i="20"/>
  <c r="JS333" i="20"/>
  <c r="JS334" i="20"/>
  <c r="JS335" i="20"/>
  <c r="JS336" i="20"/>
  <c r="JS337" i="20"/>
  <c r="JS338" i="20"/>
  <c r="JS339" i="20"/>
  <c r="JS340" i="20"/>
  <c r="JS341" i="20"/>
  <c r="JS342" i="20"/>
  <c r="JS343" i="20"/>
  <c r="JS344" i="20"/>
  <c r="JS345" i="20"/>
  <c r="JS346" i="20"/>
  <c r="JS347" i="20"/>
  <c r="JS348" i="20"/>
  <c r="JS349" i="20"/>
  <c r="JS350" i="20"/>
  <c r="JS351" i="20"/>
  <c r="JS352" i="20"/>
  <c r="JS353" i="20"/>
  <c r="JS354" i="20"/>
  <c r="JS355" i="20"/>
  <c r="JS356" i="20"/>
  <c r="JS357" i="20"/>
  <c r="JS358" i="20"/>
  <c r="JS359" i="20"/>
  <c r="JS360" i="20"/>
  <c r="JS361" i="20"/>
  <c r="JS362" i="20"/>
  <c r="JS363" i="20"/>
  <c r="JS364" i="20"/>
  <c r="JS365" i="20"/>
  <c r="JS366" i="20"/>
  <c r="JS367" i="20"/>
  <c r="JS368" i="20"/>
  <c r="JS369" i="20"/>
  <c r="JS370" i="20"/>
  <c r="JS371" i="20"/>
  <c r="JS372" i="20"/>
  <c r="JS373" i="20"/>
  <c r="JS374" i="20"/>
  <c r="JS375" i="20"/>
  <c r="JS376" i="20"/>
  <c r="JS377" i="20"/>
  <c r="JS378" i="20"/>
  <c r="JS379" i="20"/>
  <c r="JS380" i="20"/>
  <c r="JS381" i="20"/>
  <c r="JS382" i="20"/>
  <c r="JS383" i="20"/>
  <c r="JS384" i="20"/>
  <c r="JS385" i="20"/>
  <c r="JS386" i="20"/>
  <c r="JS387" i="20"/>
  <c r="JS388" i="20"/>
  <c r="JS389" i="20"/>
  <c r="JS390" i="20"/>
  <c r="JS391" i="20"/>
  <c r="JS392" i="20"/>
  <c r="JS393" i="20"/>
  <c r="JS394" i="20"/>
  <c r="JS395" i="20"/>
  <c r="JS396" i="20"/>
  <c r="JS397" i="20"/>
  <c r="JS398" i="20"/>
  <c r="JS399" i="20"/>
  <c r="JS400" i="20"/>
  <c r="JS401" i="20"/>
  <c r="JS402" i="20"/>
  <c r="JS403" i="20"/>
  <c r="JS404" i="20"/>
  <c r="JS405" i="20"/>
  <c r="JS406" i="20"/>
  <c r="JS407" i="20"/>
  <c r="JS408" i="20"/>
  <c r="JS409" i="20"/>
  <c r="JS410" i="20"/>
  <c r="JS411" i="20"/>
  <c r="JS412" i="20"/>
  <c r="JS413" i="20"/>
  <c r="JS414" i="20"/>
  <c r="JS415" i="20"/>
  <c r="JS416" i="20"/>
  <c r="JS417" i="20"/>
  <c r="JS418" i="20"/>
  <c r="JS419" i="20"/>
  <c r="JS420" i="20"/>
  <c r="JS421" i="20"/>
  <c r="JS422" i="20"/>
  <c r="JS423" i="20"/>
  <c r="JS424" i="20"/>
  <c r="JS425" i="20"/>
  <c r="JS426" i="20"/>
  <c r="JS427" i="20"/>
  <c r="JS428" i="20"/>
  <c r="JS429" i="20"/>
  <c r="JS430" i="20"/>
  <c r="JS431" i="20"/>
  <c r="JS432" i="20"/>
  <c r="JS433" i="20"/>
  <c r="JS434" i="20"/>
  <c r="JS435" i="20"/>
  <c r="JS436" i="20"/>
  <c r="JS437" i="20"/>
  <c r="JS438" i="20"/>
  <c r="JS439" i="20"/>
  <c r="JS440" i="20"/>
  <c r="JS441" i="20"/>
  <c r="JS442" i="20"/>
  <c r="JS443" i="20"/>
  <c r="JS444" i="20"/>
  <c r="JS445" i="20"/>
  <c r="JS446" i="20"/>
  <c r="JS447" i="20"/>
  <c r="JS448" i="20"/>
  <c r="JS449" i="20"/>
  <c r="JS450" i="20"/>
  <c r="JS451" i="20"/>
  <c r="JS452" i="20"/>
  <c r="JS453" i="20"/>
  <c r="JS454" i="20"/>
  <c r="JS455" i="20"/>
  <c r="JS456" i="20"/>
  <c r="JS457" i="20"/>
  <c r="JS458" i="20"/>
  <c r="JS459" i="20"/>
  <c r="JS460" i="20"/>
  <c r="JS461" i="20"/>
  <c r="JS462" i="20"/>
  <c r="JS463" i="20"/>
  <c r="JS464" i="20"/>
  <c r="JS465" i="20"/>
  <c r="JS466" i="20"/>
  <c r="JS467" i="20"/>
  <c r="JS468" i="20"/>
  <c r="JS469" i="20"/>
  <c r="JS470" i="20"/>
  <c r="JS471" i="20"/>
  <c r="JS472" i="20"/>
  <c r="JS473" i="20"/>
  <c r="JS474" i="20"/>
  <c r="JS475" i="20"/>
  <c r="JS476" i="20"/>
  <c r="JS477" i="20"/>
  <c r="JS478" i="20"/>
  <c r="JS479" i="20"/>
  <c r="JS480" i="20"/>
  <c r="JS481" i="20"/>
  <c r="JS482" i="20"/>
  <c r="JS483" i="20"/>
  <c r="JS484" i="20"/>
  <c r="JS485" i="20"/>
  <c r="JS486" i="20"/>
  <c r="JS487" i="20"/>
  <c r="JS488" i="20"/>
  <c r="JS489" i="20"/>
  <c r="JS490" i="20"/>
  <c r="JS491" i="20"/>
  <c r="JS492" i="20"/>
  <c r="JS493" i="20"/>
  <c r="JS494" i="20"/>
  <c r="JS495" i="20"/>
  <c r="JS496" i="20"/>
  <c r="JS497" i="20"/>
  <c r="JS498" i="20"/>
  <c r="JS499" i="20"/>
  <c r="JS500" i="20"/>
  <c r="JS501" i="20"/>
  <c r="JS502" i="20"/>
  <c r="JS503" i="20"/>
  <c r="JS504" i="20"/>
  <c r="JS505" i="20"/>
  <c r="JS506" i="20"/>
  <c r="JS507" i="20"/>
  <c r="JS508" i="20"/>
  <c r="JS509" i="20"/>
  <c r="JS510" i="20"/>
  <c r="JS511" i="20"/>
  <c r="JS512" i="20"/>
  <c r="JS513" i="20"/>
  <c r="JS514" i="20"/>
  <c r="JS515" i="20"/>
  <c r="JS516" i="20"/>
  <c r="JS517" i="20"/>
  <c r="JS518" i="20"/>
  <c r="JS519" i="20"/>
  <c r="JS520" i="20"/>
  <c r="JS521" i="20"/>
  <c r="JS522" i="20"/>
  <c r="JS523" i="20"/>
  <c r="JS524" i="20"/>
  <c r="JS525" i="20"/>
  <c r="JS526" i="20"/>
  <c r="JS527" i="20"/>
  <c r="JS528" i="20"/>
  <c r="JS529" i="20"/>
  <c r="JS530" i="20"/>
  <c r="JS531" i="20"/>
  <c r="JS532" i="20"/>
  <c r="JS533" i="20"/>
  <c r="JS534" i="20"/>
  <c r="JS535" i="20"/>
  <c r="JS536" i="20"/>
  <c r="JS537" i="20"/>
  <c r="JS538" i="20"/>
  <c r="JS539" i="20"/>
  <c r="JS540" i="20"/>
  <c r="JS541" i="20"/>
  <c r="JS542" i="20"/>
  <c r="JS543" i="20"/>
  <c r="JS544" i="20"/>
  <c r="JS545" i="20"/>
  <c r="JS546" i="20"/>
  <c r="JS547" i="20"/>
  <c r="JS548" i="20"/>
  <c r="JS549" i="20"/>
  <c r="JS550" i="20"/>
  <c r="JS551" i="20"/>
  <c r="JS552" i="20"/>
  <c r="JS553" i="20"/>
  <c r="JS554" i="20"/>
  <c r="JS555" i="20"/>
  <c r="JS556" i="20"/>
  <c r="JS557" i="20"/>
  <c r="JS558" i="20"/>
  <c r="JS559" i="20"/>
  <c r="JS560" i="20"/>
  <c r="JS561" i="20"/>
  <c r="JS562" i="20"/>
  <c r="JS563" i="20"/>
  <c r="JS564" i="20"/>
  <c r="JS565" i="20"/>
  <c r="JS566" i="20"/>
  <c r="JS567" i="20"/>
  <c r="JS568" i="20"/>
  <c r="JS569" i="20"/>
  <c r="JS570" i="20"/>
  <c r="JS571" i="20"/>
  <c r="JS572" i="20"/>
  <c r="JS573" i="20"/>
  <c r="JS574" i="20"/>
  <c r="JS575" i="20"/>
  <c r="JS576" i="20"/>
  <c r="JS577" i="20"/>
  <c r="JS578" i="20"/>
  <c r="JS579" i="20"/>
  <c r="JS580" i="20"/>
  <c r="JS581" i="20"/>
  <c r="JS582" i="20"/>
  <c r="JS583" i="20"/>
  <c r="JS584" i="20"/>
  <c r="JS585" i="20"/>
  <c r="JS586" i="20"/>
  <c r="JS587" i="20"/>
  <c r="JS588" i="20"/>
  <c r="JS589" i="20"/>
  <c r="JS590" i="20"/>
  <c r="JS591" i="20"/>
  <c r="JS592" i="20"/>
  <c r="JS593" i="20"/>
  <c r="JS594" i="20"/>
  <c r="JS595" i="20"/>
  <c r="JS596" i="20"/>
  <c r="JS597" i="20"/>
  <c r="JS598" i="20"/>
  <c r="JS599" i="20"/>
  <c r="JS600" i="20"/>
  <c r="JS601" i="20"/>
  <c r="JS602" i="20"/>
  <c r="JS603" i="20"/>
  <c r="JS604" i="20"/>
  <c r="JS605" i="20"/>
  <c r="JS606" i="20"/>
  <c r="JS607" i="20"/>
  <c r="JS608" i="20"/>
  <c r="JS609" i="20"/>
  <c r="JS610" i="20"/>
  <c r="JS611" i="20"/>
  <c r="JS612" i="20"/>
  <c r="JS613" i="20"/>
  <c r="JS614" i="20"/>
  <c r="JS615" i="20"/>
  <c r="JS616" i="20"/>
  <c r="JS617" i="20"/>
  <c r="JS618" i="20"/>
  <c r="JS619" i="20"/>
  <c r="JS620" i="20"/>
  <c r="JS621" i="20"/>
  <c r="JS622" i="20"/>
  <c r="JS623" i="20"/>
  <c r="JS624" i="20"/>
  <c r="JS625" i="20"/>
  <c r="JS626" i="20"/>
  <c r="JS627" i="20"/>
  <c r="JS628" i="20"/>
  <c r="JS629" i="20"/>
  <c r="JS630" i="20"/>
  <c r="JS631" i="20"/>
  <c r="JS632" i="20"/>
  <c r="JS633" i="20"/>
  <c r="JS634" i="20"/>
  <c r="JS635" i="20"/>
  <c r="JS636" i="20"/>
  <c r="JS637" i="20"/>
  <c r="JS638" i="20"/>
  <c r="JS639" i="20"/>
  <c r="JS640" i="20"/>
  <c r="JS641" i="20"/>
  <c r="JS642" i="20"/>
  <c r="JS643" i="20"/>
  <c r="JS644" i="20"/>
  <c r="JS645" i="20"/>
  <c r="JS646" i="20"/>
  <c r="JS647" i="20"/>
  <c r="JS648" i="20"/>
  <c r="JS649" i="20"/>
  <c r="JS650" i="20"/>
  <c r="JS651" i="20"/>
  <c r="JS652" i="20"/>
  <c r="JS653" i="20"/>
  <c r="JS654" i="20"/>
  <c r="JS655" i="20"/>
  <c r="JS656" i="20"/>
  <c r="JS657" i="20"/>
  <c r="JS658" i="20"/>
  <c r="JS659" i="20"/>
  <c r="JS660" i="20"/>
  <c r="JS661" i="20"/>
  <c r="JS662" i="20"/>
  <c r="JS663" i="20"/>
  <c r="JS664" i="20"/>
  <c r="JS665" i="20"/>
  <c r="JS666" i="20"/>
  <c r="JS667" i="20"/>
  <c r="JS668" i="20"/>
  <c r="JS669" i="20"/>
  <c r="JS670" i="20"/>
  <c r="JS671" i="20"/>
  <c r="JS672" i="20"/>
  <c r="JS673" i="20"/>
  <c r="JS674" i="20"/>
  <c r="JS675" i="20"/>
  <c r="JS676" i="20"/>
  <c r="JS677" i="20"/>
  <c r="JS678" i="20"/>
  <c r="JS679" i="20"/>
  <c r="JS680" i="20"/>
  <c r="JS681" i="20"/>
  <c r="JS682" i="20"/>
  <c r="JS683" i="20"/>
  <c r="JS684" i="20"/>
  <c r="JS685" i="20"/>
  <c r="JS686" i="20"/>
  <c r="JS687" i="20"/>
  <c r="JS688" i="20"/>
  <c r="JS689" i="20"/>
  <c r="JS690" i="20"/>
  <c r="JS691" i="20"/>
  <c r="JS692" i="20"/>
  <c r="JS693" i="20"/>
  <c r="JS694" i="20"/>
  <c r="JS695" i="20"/>
  <c r="JS696" i="20"/>
  <c r="JS697" i="20"/>
  <c r="JS698" i="20"/>
  <c r="JS699" i="20"/>
  <c r="JS700" i="20"/>
  <c r="JS701" i="20"/>
  <c r="JS702" i="20"/>
  <c r="JS703" i="20"/>
  <c r="JS704" i="20"/>
  <c r="JS705" i="20"/>
  <c r="JS706" i="20"/>
  <c r="JS707" i="20"/>
  <c r="JS708" i="20"/>
  <c r="JS709" i="20"/>
  <c r="JS710" i="20"/>
  <c r="JS711" i="20"/>
  <c r="JS712" i="20"/>
  <c r="JS713" i="20"/>
  <c r="JS714" i="20"/>
  <c r="JS715" i="20"/>
  <c r="JS716" i="20"/>
  <c r="JS717" i="20"/>
  <c r="JS718" i="20"/>
  <c r="JS719" i="20"/>
  <c r="JS720" i="20"/>
  <c r="JS721" i="20"/>
  <c r="JS722" i="20"/>
  <c r="JS723" i="20"/>
  <c r="JS724" i="20"/>
  <c r="JS725" i="20"/>
  <c r="JS726" i="20"/>
  <c r="JS727" i="20"/>
  <c r="JS728" i="20"/>
  <c r="JS729" i="20"/>
  <c r="JS730" i="20"/>
  <c r="JS731" i="20"/>
  <c r="JS732" i="20"/>
  <c r="JS733" i="20"/>
  <c r="JS734" i="20"/>
  <c r="JS735" i="20"/>
  <c r="JS736" i="20"/>
  <c r="JS737" i="20"/>
  <c r="JS738" i="20"/>
  <c r="JS739" i="20"/>
  <c r="JS740" i="20"/>
  <c r="JS741" i="20"/>
  <c r="KA2" i="20"/>
  <c r="KA3" i="20"/>
  <c r="KA4" i="20"/>
  <c r="KA5" i="20"/>
  <c r="KA6" i="20"/>
  <c r="KA7" i="20"/>
  <c r="KA8" i="20"/>
  <c r="KA9" i="20"/>
  <c r="KA10" i="20"/>
  <c r="KA11" i="20"/>
  <c r="KA12" i="20"/>
  <c r="KA13" i="20"/>
  <c r="KA14" i="20"/>
  <c r="KA15" i="20"/>
  <c r="KA16" i="20"/>
  <c r="KA17" i="20"/>
  <c r="KA18" i="20"/>
  <c r="KA19" i="20"/>
  <c r="KA20" i="20"/>
  <c r="KA21" i="20"/>
  <c r="KA22" i="20"/>
  <c r="KA23" i="20"/>
  <c r="KA24" i="20"/>
  <c r="KA25" i="20"/>
  <c r="KA26" i="20"/>
  <c r="KA27" i="20"/>
  <c r="KA28" i="20"/>
  <c r="KA29" i="20"/>
  <c r="KA30" i="20"/>
  <c r="KA31" i="20"/>
  <c r="KA32" i="20"/>
  <c r="KA33" i="20"/>
  <c r="KA34" i="20"/>
  <c r="KA35" i="20"/>
  <c r="KA36" i="20"/>
  <c r="KA37" i="20"/>
  <c r="KA38" i="20"/>
  <c r="KA39" i="20"/>
  <c r="KA40" i="20"/>
  <c r="KA41" i="20"/>
  <c r="KA42" i="20"/>
  <c r="KA43" i="20"/>
  <c r="KA44" i="20"/>
  <c r="KA45" i="20"/>
  <c r="KA46" i="20"/>
  <c r="KA47" i="20"/>
  <c r="KA48" i="20"/>
  <c r="KA49" i="20"/>
  <c r="KA50" i="20"/>
  <c r="KA51" i="20"/>
  <c r="KA52" i="20"/>
  <c r="KA53" i="20"/>
  <c r="KA54" i="20"/>
  <c r="KA55" i="20"/>
  <c r="KA56" i="20"/>
  <c r="KA57" i="20"/>
  <c r="KA58" i="20"/>
  <c r="KA59" i="20"/>
  <c r="KA60" i="20"/>
  <c r="KA61" i="20"/>
  <c r="KA62" i="20"/>
  <c r="KA63" i="20"/>
  <c r="KA64" i="20"/>
  <c r="KA65" i="20"/>
  <c r="KA66" i="20"/>
  <c r="KA67" i="20"/>
  <c r="KA68" i="20"/>
  <c r="KA69" i="20"/>
  <c r="KA70" i="20"/>
  <c r="KA71" i="20"/>
  <c r="KA72" i="20"/>
  <c r="KA73" i="20"/>
  <c r="KA74" i="20"/>
  <c r="KA75" i="20"/>
  <c r="KA76" i="20"/>
  <c r="KA77" i="20"/>
  <c r="KA78" i="20"/>
  <c r="KA79" i="20"/>
  <c r="KA80" i="20"/>
  <c r="KA81" i="20"/>
  <c r="KA82" i="20"/>
  <c r="KA83" i="20"/>
  <c r="KA84" i="20"/>
  <c r="KA85" i="20"/>
  <c r="KA86" i="20"/>
  <c r="KA87" i="20"/>
  <c r="KA88" i="20"/>
  <c r="KA89" i="20"/>
  <c r="KA90" i="20"/>
  <c r="KA91" i="20"/>
  <c r="KA92" i="20"/>
  <c r="KA93" i="20"/>
  <c r="KA94" i="20"/>
  <c r="KA95" i="20"/>
  <c r="KA96" i="20"/>
  <c r="KA97" i="20"/>
  <c r="KA98" i="20"/>
  <c r="KA99" i="20"/>
  <c r="KA100" i="20"/>
  <c r="KA101" i="20"/>
  <c r="KA102" i="20"/>
  <c r="KA103" i="20"/>
  <c r="KA104" i="20"/>
  <c r="KA105" i="20"/>
  <c r="KA106" i="20"/>
  <c r="KA107" i="20"/>
  <c r="KA108" i="20"/>
  <c r="KA109" i="20"/>
  <c r="KA110" i="20"/>
  <c r="KA111" i="20"/>
  <c r="KA112" i="20"/>
  <c r="KA113" i="20"/>
  <c r="KA114" i="20"/>
  <c r="KA115" i="20"/>
  <c r="KA116" i="20"/>
  <c r="KA117" i="20"/>
  <c r="KA118" i="20"/>
  <c r="KA119" i="20"/>
  <c r="KA120" i="20"/>
  <c r="KA121" i="20"/>
  <c r="KA122" i="20"/>
  <c r="KA123" i="20"/>
  <c r="KA124" i="20"/>
  <c r="KA125" i="20"/>
  <c r="KA126" i="20"/>
  <c r="KA127" i="20"/>
  <c r="KA128" i="20"/>
  <c r="KA129" i="20"/>
  <c r="KA130" i="20"/>
  <c r="KA131" i="20"/>
  <c r="KA132" i="20"/>
  <c r="KA133" i="20"/>
  <c r="KA134" i="20"/>
  <c r="KA135" i="20"/>
  <c r="KA136" i="20"/>
  <c r="KA137" i="20"/>
  <c r="KA138" i="20"/>
  <c r="KA139" i="20"/>
  <c r="KA140" i="20"/>
  <c r="KA141" i="20"/>
  <c r="KA142" i="20"/>
  <c r="KA143" i="20"/>
  <c r="KA144" i="20"/>
  <c r="KA145" i="20"/>
  <c r="KA146" i="20"/>
  <c r="KA147" i="20"/>
  <c r="KA148" i="20"/>
  <c r="KA149" i="20"/>
  <c r="KA150" i="20"/>
  <c r="KA151" i="20"/>
  <c r="KA152" i="20"/>
  <c r="KA153" i="20"/>
  <c r="KA154" i="20"/>
  <c r="KA155" i="20"/>
  <c r="KA156" i="20"/>
  <c r="KA157" i="20"/>
  <c r="KA158" i="20"/>
  <c r="KA159" i="20"/>
  <c r="KA160" i="20"/>
  <c r="KA161" i="20"/>
  <c r="KA162" i="20"/>
  <c r="KA163" i="20"/>
  <c r="KA164" i="20"/>
  <c r="KA165" i="20"/>
  <c r="KA166" i="20"/>
  <c r="KA167" i="20"/>
  <c r="KA168" i="20"/>
  <c r="KA169" i="20"/>
  <c r="KA170" i="20"/>
  <c r="KA171" i="20"/>
  <c r="KA172" i="20"/>
  <c r="KA173" i="20"/>
  <c r="KA174" i="20"/>
  <c r="KA175" i="20"/>
  <c r="KA176" i="20"/>
  <c r="KA177" i="20"/>
  <c r="KA178" i="20"/>
  <c r="KA179" i="20"/>
  <c r="KA180" i="20"/>
  <c r="KA181" i="20"/>
  <c r="KA182" i="20"/>
  <c r="KA183" i="20"/>
  <c r="KA184" i="20"/>
  <c r="KA185" i="20"/>
  <c r="KA186" i="20"/>
  <c r="KA187" i="20"/>
  <c r="KA188" i="20"/>
  <c r="KA189" i="20"/>
  <c r="KA190" i="20"/>
  <c r="KA191" i="20"/>
  <c r="KA192" i="20"/>
  <c r="KA193" i="20"/>
  <c r="KA194" i="20"/>
  <c r="KA195" i="20"/>
  <c r="KA196" i="20"/>
  <c r="KA197" i="20"/>
  <c r="KA198" i="20"/>
  <c r="KA199" i="20"/>
  <c r="KA200" i="20"/>
  <c r="KA201" i="20"/>
  <c r="KA202" i="20"/>
  <c r="KA203" i="20"/>
  <c r="KA204" i="20"/>
  <c r="KA205" i="20"/>
  <c r="KA206" i="20"/>
  <c r="KA207" i="20"/>
  <c r="KA208" i="20"/>
  <c r="KA209" i="20"/>
  <c r="KA210" i="20"/>
  <c r="KA211" i="20"/>
  <c r="KA212" i="20"/>
  <c r="KA213" i="20"/>
  <c r="KA214" i="20"/>
  <c r="KA215" i="20"/>
  <c r="KA216" i="20"/>
  <c r="KA217" i="20"/>
  <c r="KA218" i="20"/>
  <c r="KA219" i="20"/>
  <c r="KA220" i="20"/>
  <c r="KA221" i="20"/>
  <c r="KA222" i="20"/>
  <c r="KA223" i="20"/>
  <c r="KA224" i="20"/>
  <c r="KA225" i="20"/>
  <c r="KA226" i="20"/>
  <c r="KA227" i="20"/>
  <c r="KA228" i="20"/>
  <c r="KA229" i="20"/>
  <c r="KA230" i="20"/>
  <c r="KA231" i="20"/>
  <c r="KA232" i="20"/>
  <c r="KA233" i="20"/>
  <c r="KA234" i="20"/>
  <c r="KA235" i="20"/>
  <c r="KA236" i="20"/>
  <c r="KA237" i="20"/>
  <c r="KA238" i="20"/>
  <c r="KA239" i="20"/>
  <c r="KA240" i="20"/>
  <c r="KA241" i="20"/>
  <c r="KA242" i="20"/>
  <c r="KA243" i="20"/>
  <c r="KA244" i="20"/>
  <c r="KA245" i="20"/>
  <c r="KA246" i="20"/>
  <c r="KA247" i="20"/>
  <c r="KA248" i="20"/>
  <c r="KA249" i="20"/>
  <c r="KA250" i="20"/>
  <c r="KA251" i="20"/>
  <c r="KA252" i="20"/>
  <c r="KA253" i="20"/>
  <c r="KA254" i="20"/>
  <c r="KA255" i="20"/>
  <c r="KA256" i="20"/>
  <c r="KA257" i="20"/>
  <c r="KA258" i="20"/>
  <c r="KA259" i="20"/>
  <c r="KA260" i="20"/>
  <c r="KA261" i="20"/>
  <c r="KA262" i="20"/>
  <c r="KA263" i="20"/>
  <c r="KA264" i="20"/>
  <c r="KA265" i="20"/>
  <c r="KA266" i="20"/>
  <c r="KA267" i="20"/>
  <c r="KA268" i="20"/>
  <c r="KA269" i="20"/>
  <c r="KA270" i="20"/>
  <c r="KA271" i="20"/>
  <c r="KA272" i="20"/>
  <c r="KA273" i="20"/>
  <c r="KA274" i="20"/>
  <c r="KA275" i="20"/>
  <c r="KA276" i="20"/>
  <c r="KA277" i="20"/>
  <c r="KA278" i="20"/>
  <c r="KA279" i="20"/>
  <c r="KA280" i="20"/>
  <c r="KA281" i="20"/>
  <c r="KA282" i="20"/>
  <c r="KA283" i="20"/>
  <c r="KA284" i="20"/>
  <c r="KA285" i="20"/>
  <c r="KA286" i="20"/>
  <c r="KA287" i="20"/>
  <c r="KA288" i="20"/>
  <c r="KA289" i="20"/>
  <c r="KA290" i="20"/>
  <c r="KA291" i="20"/>
  <c r="KA292" i="20"/>
  <c r="KA293" i="20"/>
  <c r="KA294" i="20"/>
  <c r="KA295" i="20"/>
  <c r="KA296" i="20"/>
  <c r="KA297" i="20"/>
  <c r="KA298" i="20"/>
  <c r="KA299" i="20"/>
  <c r="KA300" i="20"/>
  <c r="KA301" i="20"/>
  <c r="KA302" i="20"/>
  <c r="KA303" i="20"/>
  <c r="KA304" i="20"/>
  <c r="KA305" i="20"/>
  <c r="KA306" i="20"/>
  <c r="KA307" i="20"/>
  <c r="KA308" i="20"/>
  <c r="KA309" i="20"/>
  <c r="KA310" i="20"/>
  <c r="KA311" i="20"/>
  <c r="KA312" i="20"/>
  <c r="KA313" i="20"/>
  <c r="KA314" i="20"/>
  <c r="KA315" i="20"/>
  <c r="KA316" i="20"/>
  <c r="KA317" i="20"/>
  <c r="KA318" i="20"/>
  <c r="KA319" i="20"/>
  <c r="KA320" i="20"/>
  <c r="KA321" i="20"/>
  <c r="KA322" i="20"/>
  <c r="KA323" i="20"/>
  <c r="KA324" i="20"/>
  <c r="KA325" i="20"/>
  <c r="KA326" i="20"/>
  <c r="KA327" i="20"/>
  <c r="KA328" i="20"/>
  <c r="KA329" i="20"/>
  <c r="KA330" i="20"/>
  <c r="KA331" i="20"/>
  <c r="KA332" i="20"/>
  <c r="KA333" i="20"/>
  <c r="KA334" i="20"/>
  <c r="KA335" i="20"/>
  <c r="KA336" i="20"/>
  <c r="KA337" i="20"/>
  <c r="KA338" i="20"/>
  <c r="KA339" i="20"/>
  <c r="KA340" i="20"/>
  <c r="KA341" i="20"/>
  <c r="KA342" i="20"/>
  <c r="KA343" i="20"/>
  <c r="KA344" i="20"/>
  <c r="KA345" i="20"/>
  <c r="KA346" i="20"/>
  <c r="KA347" i="20"/>
  <c r="KA348" i="20"/>
  <c r="KA349" i="20"/>
  <c r="KA350" i="20"/>
  <c r="KA351" i="20"/>
  <c r="KA352" i="20"/>
  <c r="KA353" i="20"/>
  <c r="KA354" i="20"/>
  <c r="KA355" i="20"/>
  <c r="KA356" i="20"/>
  <c r="KA357" i="20"/>
  <c r="KA358" i="20"/>
  <c r="KA359" i="20"/>
  <c r="KA360" i="20"/>
  <c r="KA361" i="20"/>
  <c r="KA362" i="20"/>
  <c r="KA363" i="20"/>
  <c r="KA364" i="20"/>
  <c r="KA365" i="20"/>
  <c r="KA366" i="20"/>
  <c r="KA367" i="20"/>
  <c r="KA368" i="20"/>
  <c r="KA369" i="20"/>
  <c r="KA370" i="20"/>
  <c r="KA371" i="20"/>
  <c r="KA372" i="20"/>
  <c r="KA373" i="20"/>
  <c r="KA374" i="20"/>
  <c r="KA375" i="20"/>
  <c r="KA376" i="20"/>
  <c r="KA377" i="20"/>
  <c r="KA378" i="20"/>
  <c r="KA379" i="20"/>
  <c r="KA380" i="20"/>
  <c r="KA381" i="20"/>
  <c r="KA382" i="20"/>
  <c r="KA383" i="20"/>
  <c r="KA384" i="20"/>
  <c r="KA385" i="20"/>
  <c r="KA386" i="20"/>
  <c r="KA387" i="20"/>
  <c r="KA388" i="20"/>
  <c r="KA389" i="20"/>
  <c r="KA390" i="20"/>
  <c r="KA391" i="20"/>
  <c r="KA392" i="20"/>
  <c r="KA393" i="20"/>
  <c r="KA394" i="20"/>
  <c r="KA395" i="20"/>
  <c r="KA396" i="20"/>
  <c r="KA397" i="20"/>
  <c r="KA398" i="20"/>
  <c r="KA399" i="20"/>
  <c r="KA400" i="20"/>
  <c r="KA401" i="20"/>
  <c r="KA402" i="20"/>
  <c r="KA403" i="20"/>
  <c r="KA404" i="20"/>
  <c r="KA405" i="20"/>
  <c r="KA406" i="20"/>
  <c r="KA407" i="20"/>
  <c r="KA408" i="20"/>
  <c r="KA409" i="20"/>
  <c r="KA410" i="20"/>
  <c r="KA411" i="20"/>
  <c r="KA412" i="20"/>
  <c r="KA413" i="20"/>
  <c r="KA414" i="20"/>
  <c r="KA415" i="20"/>
  <c r="KA416" i="20"/>
  <c r="KA417" i="20"/>
  <c r="KA418" i="20"/>
  <c r="KA419" i="20"/>
  <c r="KA420" i="20"/>
  <c r="KA421" i="20"/>
  <c r="KA422" i="20"/>
  <c r="KA423" i="20"/>
  <c r="KA424" i="20"/>
  <c r="KA425" i="20"/>
  <c r="KA426" i="20"/>
  <c r="KA427" i="20"/>
  <c r="KA428" i="20"/>
  <c r="KA429" i="20"/>
  <c r="KA430" i="20"/>
  <c r="KA431" i="20"/>
  <c r="KA432" i="20"/>
  <c r="KA433" i="20"/>
  <c r="KA434" i="20"/>
  <c r="KA435" i="20"/>
  <c r="KA436" i="20"/>
  <c r="KA437" i="20"/>
  <c r="KA438" i="20"/>
  <c r="KA439" i="20"/>
  <c r="KA440" i="20"/>
  <c r="KA441" i="20"/>
  <c r="KA442" i="20"/>
  <c r="KA443" i="20"/>
  <c r="KA444" i="20"/>
  <c r="KA445" i="20"/>
  <c r="KA446" i="20"/>
  <c r="KA447" i="20"/>
  <c r="KA448" i="20"/>
  <c r="KA449" i="20"/>
  <c r="KA450" i="20"/>
  <c r="KA451" i="20"/>
  <c r="KA452" i="20"/>
  <c r="KA453" i="20"/>
  <c r="KA454" i="20"/>
  <c r="KA455" i="20"/>
  <c r="KA456" i="20"/>
  <c r="KA457" i="20"/>
  <c r="KA458" i="20"/>
  <c r="KA459" i="20"/>
  <c r="KA460" i="20"/>
  <c r="KA461" i="20"/>
  <c r="KA462" i="20"/>
  <c r="KA463" i="20"/>
  <c r="KA464" i="20"/>
  <c r="KA465" i="20"/>
  <c r="KA466" i="20"/>
  <c r="KA467" i="20"/>
  <c r="KA468" i="20"/>
  <c r="KA469" i="20"/>
  <c r="KA470" i="20"/>
  <c r="KA471" i="20"/>
  <c r="KA472" i="20"/>
  <c r="KA473" i="20"/>
  <c r="KA474" i="20"/>
  <c r="KA475" i="20"/>
  <c r="KA476" i="20"/>
  <c r="KA477" i="20"/>
  <c r="KA478" i="20"/>
  <c r="KA479" i="20"/>
  <c r="KA480" i="20"/>
  <c r="KA481" i="20"/>
  <c r="KA482" i="20"/>
  <c r="KA483" i="20"/>
  <c r="KA484" i="20"/>
  <c r="KA485" i="20"/>
  <c r="KA486" i="20"/>
  <c r="KA487" i="20"/>
  <c r="KA488" i="20"/>
  <c r="KA489" i="20"/>
  <c r="KA490" i="20"/>
  <c r="KA491" i="20"/>
  <c r="KA492" i="20"/>
  <c r="KA493" i="20"/>
  <c r="KA494" i="20"/>
  <c r="KA495" i="20"/>
  <c r="KA496" i="20"/>
  <c r="KA497" i="20"/>
  <c r="KA498" i="20"/>
  <c r="KA499" i="20"/>
  <c r="KA500" i="20"/>
  <c r="KA501" i="20"/>
  <c r="KA502" i="20"/>
  <c r="KA503" i="20"/>
  <c r="KA504" i="20"/>
  <c r="KA505" i="20"/>
  <c r="KA506" i="20"/>
  <c r="KA507" i="20"/>
  <c r="KA508" i="20"/>
  <c r="KA509" i="20"/>
  <c r="KA510" i="20"/>
  <c r="KA511" i="20"/>
  <c r="KA512" i="20"/>
  <c r="KA513" i="20"/>
  <c r="KA514" i="20"/>
  <c r="KA515" i="20"/>
  <c r="KA516" i="20"/>
  <c r="KA517" i="20"/>
  <c r="KA518" i="20"/>
  <c r="KA519" i="20"/>
  <c r="KA520" i="20"/>
  <c r="KA521" i="20"/>
  <c r="KA522" i="20"/>
  <c r="KA523" i="20"/>
  <c r="KA524" i="20"/>
  <c r="KA525" i="20"/>
  <c r="KA526" i="20"/>
  <c r="KA527" i="20"/>
  <c r="KA528" i="20"/>
  <c r="KA529" i="20"/>
  <c r="KA530" i="20"/>
  <c r="KA531" i="20"/>
  <c r="KA532" i="20"/>
  <c r="KA533" i="20"/>
  <c r="KA534" i="20"/>
  <c r="KA535" i="20"/>
  <c r="KA536" i="20"/>
  <c r="KA537" i="20"/>
  <c r="KA538" i="20"/>
  <c r="KA539" i="20"/>
  <c r="KA540" i="20"/>
  <c r="KA541" i="20"/>
  <c r="KA542" i="20"/>
  <c r="KA543" i="20"/>
  <c r="KA544" i="20"/>
  <c r="KA545" i="20"/>
  <c r="KA546" i="20"/>
  <c r="KA547" i="20"/>
  <c r="KA548" i="20"/>
  <c r="KA549" i="20"/>
  <c r="KA550" i="20"/>
  <c r="KA551" i="20"/>
  <c r="KA552" i="20"/>
  <c r="KA553" i="20"/>
  <c r="KA554" i="20"/>
  <c r="KA555" i="20"/>
  <c r="KA556" i="20"/>
  <c r="KA557" i="20"/>
  <c r="KA558" i="20"/>
  <c r="KA559" i="20"/>
  <c r="KA560" i="20"/>
  <c r="KA561" i="20"/>
  <c r="KA562" i="20"/>
  <c r="KA563" i="20"/>
  <c r="KA564" i="20"/>
  <c r="KA565" i="20"/>
  <c r="KA566" i="20"/>
  <c r="KA567" i="20"/>
  <c r="KA568" i="20"/>
  <c r="KA569" i="20"/>
  <c r="KA570" i="20"/>
  <c r="KA571" i="20"/>
  <c r="KA572" i="20"/>
  <c r="KA573" i="20"/>
  <c r="KA574" i="20"/>
  <c r="KA575" i="20"/>
  <c r="KA576" i="20"/>
  <c r="KA577" i="20"/>
  <c r="KA578" i="20"/>
  <c r="KA579" i="20"/>
  <c r="KA580" i="20"/>
  <c r="KA581" i="20"/>
  <c r="KA582" i="20"/>
  <c r="KA583" i="20"/>
  <c r="KA584" i="20"/>
  <c r="KA585" i="20"/>
  <c r="KA586" i="20"/>
  <c r="KA587" i="20"/>
  <c r="KA588" i="20"/>
  <c r="KA589" i="20"/>
  <c r="KA590" i="20"/>
  <c r="KA591" i="20"/>
  <c r="KA592" i="20"/>
  <c r="KA593" i="20"/>
  <c r="KA594" i="20"/>
  <c r="KA595" i="20"/>
  <c r="KA596" i="20"/>
  <c r="KA597" i="20"/>
  <c r="KA598" i="20"/>
  <c r="KA599" i="20"/>
  <c r="KA600" i="20"/>
  <c r="KA601" i="20"/>
  <c r="KA602" i="20"/>
  <c r="KA603" i="20"/>
  <c r="KA604" i="20"/>
  <c r="KA605" i="20"/>
  <c r="KA606" i="20"/>
  <c r="KA607" i="20"/>
  <c r="KA608" i="20"/>
  <c r="KA609" i="20"/>
  <c r="KA610" i="20"/>
  <c r="KA611" i="20"/>
  <c r="KA612" i="20"/>
  <c r="KA613" i="20"/>
  <c r="KA614" i="20"/>
  <c r="KA615" i="20"/>
  <c r="KA616" i="20"/>
  <c r="KA617" i="20"/>
  <c r="KA618" i="20"/>
  <c r="KA619" i="20"/>
  <c r="KA620" i="20"/>
  <c r="KA621" i="20"/>
  <c r="KA622" i="20"/>
  <c r="KA623" i="20"/>
  <c r="KA624" i="20"/>
  <c r="KA625" i="20"/>
  <c r="KA626" i="20"/>
  <c r="KA627" i="20"/>
  <c r="KA628" i="20"/>
  <c r="KA629" i="20"/>
  <c r="KA630" i="20"/>
  <c r="KA631" i="20"/>
  <c r="KA632" i="20"/>
  <c r="KA633" i="20"/>
  <c r="KA634" i="20"/>
  <c r="KA635" i="20"/>
  <c r="KA636" i="20"/>
  <c r="KA637" i="20"/>
  <c r="KA638" i="20"/>
  <c r="KA639" i="20"/>
  <c r="KA640" i="20"/>
  <c r="KA641" i="20"/>
  <c r="KA642" i="20"/>
  <c r="KA643" i="20"/>
  <c r="KA644" i="20"/>
  <c r="KA645" i="20"/>
  <c r="KA646" i="20"/>
  <c r="KA647" i="20"/>
  <c r="KA648" i="20"/>
  <c r="KA649" i="20"/>
  <c r="KA650" i="20"/>
  <c r="KA651" i="20"/>
  <c r="KA652" i="20"/>
  <c r="KA653" i="20"/>
  <c r="KA654" i="20"/>
  <c r="KA655" i="20"/>
  <c r="KA656" i="20"/>
  <c r="KA657" i="20"/>
  <c r="KA658" i="20"/>
  <c r="KA659" i="20"/>
  <c r="KA660" i="20"/>
  <c r="KA661" i="20"/>
  <c r="KA662" i="20"/>
  <c r="KA663" i="20"/>
  <c r="KA664" i="20"/>
  <c r="KA665" i="20"/>
  <c r="KA666" i="20"/>
  <c r="KA667" i="20"/>
  <c r="KA668" i="20"/>
  <c r="KA669" i="20"/>
  <c r="KA670" i="20"/>
  <c r="KA671" i="20"/>
  <c r="KA672" i="20"/>
  <c r="KA673" i="20"/>
  <c r="KA674" i="20"/>
  <c r="KA675" i="20"/>
  <c r="KA676" i="20"/>
  <c r="KA677" i="20"/>
  <c r="KA678" i="20"/>
  <c r="KA679" i="20"/>
  <c r="KA680" i="20"/>
  <c r="KA681" i="20"/>
  <c r="KA682" i="20"/>
  <c r="KA683" i="20"/>
  <c r="KA684" i="20"/>
  <c r="KA685" i="20"/>
  <c r="KA686" i="20"/>
  <c r="KA687" i="20"/>
  <c r="KA688" i="20"/>
  <c r="KA689" i="20"/>
  <c r="KA690" i="20"/>
  <c r="KA691" i="20"/>
  <c r="KA692" i="20"/>
  <c r="KA693" i="20"/>
  <c r="KA694" i="20"/>
  <c r="KA695" i="20"/>
  <c r="KA696" i="20"/>
  <c r="KA697" i="20"/>
  <c r="KA698" i="20"/>
  <c r="KA699" i="20"/>
  <c r="KA700" i="20"/>
  <c r="KA701" i="20"/>
  <c r="KA702" i="20"/>
  <c r="KA703" i="20"/>
  <c r="KA704" i="20"/>
  <c r="KA705" i="20"/>
  <c r="KA706" i="20"/>
  <c r="KA707" i="20"/>
  <c r="KA708" i="20"/>
  <c r="KA709" i="20"/>
  <c r="KA710" i="20"/>
  <c r="KA711" i="20"/>
  <c r="KA712" i="20"/>
  <c r="KA713" i="20"/>
  <c r="KA714" i="20"/>
  <c r="KA715" i="20"/>
  <c r="KA716" i="20"/>
  <c r="KA717" i="20"/>
  <c r="KA718" i="20"/>
  <c r="KA719" i="20"/>
  <c r="KA720" i="20"/>
  <c r="KA721" i="20"/>
  <c r="KA722" i="20"/>
  <c r="KA723" i="20"/>
  <c r="KA724" i="20"/>
  <c r="KA725" i="20"/>
  <c r="KA726" i="20"/>
  <c r="KA727" i="20"/>
  <c r="KA728" i="20"/>
  <c r="KA729" i="20"/>
  <c r="KA730" i="20"/>
  <c r="KA731" i="20"/>
  <c r="KA732" i="20"/>
  <c r="KA733" i="20"/>
  <c r="KA734" i="20"/>
  <c r="KA735" i="20"/>
  <c r="KA736" i="20"/>
  <c r="KA737" i="20"/>
  <c r="KA738" i="20"/>
  <c r="KA739" i="20"/>
  <c r="KA740" i="20"/>
  <c r="KA741" i="20"/>
  <c r="KB2" i="20"/>
  <c r="KB3" i="20"/>
  <c r="KB4" i="20"/>
  <c r="KB5" i="20"/>
  <c r="KB6" i="20"/>
  <c r="KB7" i="20"/>
  <c r="KB8" i="20"/>
  <c r="KB9" i="20"/>
  <c r="KB10" i="20"/>
  <c r="KB11" i="20"/>
  <c r="KB12" i="20"/>
  <c r="KB13" i="20"/>
  <c r="KB14" i="20"/>
  <c r="KB15" i="20"/>
  <c r="KB16" i="20"/>
  <c r="KB17" i="20"/>
  <c r="KB18" i="20"/>
  <c r="KB19" i="20"/>
  <c r="KB20" i="20"/>
  <c r="KB21" i="20"/>
  <c r="KB22" i="20"/>
  <c r="KB23" i="20"/>
  <c r="KB24" i="20"/>
  <c r="KB25" i="20"/>
  <c r="KB26" i="20"/>
  <c r="KB27" i="20"/>
  <c r="KB28" i="20"/>
  <c r="KB29" i="20"/>
  <c r="KB30" i="20"/>
  <c r="KB31" i="20"/>
  <c r="KB32" i="20"/>
  <c r="KB33" i="20"/>
  <c r="KB34" i="20"/>
  <c r="KB35" i="20"/>
  <c r="KB36" i="20"/>
  <c r="KB37" i="20"/>
  <c r="KB38" i="20"/>
  <c r="KB39" i="20"/>
  <c r="KB40" i="20"/>
  <c r="KB41" i="20"/>
  <c r="KB42" i="20"/>
  <c r="KB43" i="20"/>
  <c r="KB44" i="20"/>
  <c r="KB45" i="20"/>
  <c r="KB46" i="20"/>
  <c r="KB47" i="20"/>
  <c r="KB48" i="20"/>
  <c r="KB49" i="20"/>
  <c r="KB50" i="20"/>
  <c r="KB51" i="20"/>
  <c r="KB52" i="20"/>
  <c r="KB53" i="20"/>
  <c r="KB54" i="20"/>
  <c r="KB55" i="20"/>
  <c r="KB56" i="20"/>
  <c r="KB57" i="20"/>
  <c r="KB58" i="20"/>
  <c r="KB59" i="20"/>
  <c r="KB60" i="20"/>
  <c r="KB61" i="20"/>
  <c r="KB62" i="20"/>
  <c r="KB63" i="20"/>
  <c r="KB64" i="20"/>
  <c r="KB65" i="20"/>
  <c r="KB66" i="20"/>
  <c r="KB67" i="20"/>
  <c r="KB68" i="20"/>
  <c r="KB69" i="20"/>
  <c r="KB70" i="20"/>
  <c r="KB71" i="20"/>
  <c r="KB72" i="20"/>
  <c r="KB73" i="20"/>
  <c r="KB74" i="20"/>
  <c r="KB75" i="20"/>
  <c r="KB76" i="20"/>
  <c r="KB77" i="20"/>
  <c r="KB78" i="20"/>
  <c r="KB79" i="20"/>
  <c r="KB80" i="20"/>
  <c r="KB81" i="20"/>
  <c r="KB82" i="20"/>
  <c r="KB83" i="20"/>
  <c r="KB84" i="20"/>
  <c r="KB85" i="20"/>
  <c r="KB86" i="20"/>
  <c r="KB87" i="20"/>
  <c r="KB88" i="20"/>
  <c r="KB89" i="20"/>
  <c r="KB90" i="20"/>
  <c r="KB91" i="20"/>
  <c r="KB92" i="20"/>
  <c r="KB93" i="20"/>
  <c r="KB94" i="20"/>
  <c r="KB95" i="20"/>
  <c r="KB96" i="20"/>
  <c r="KB97" i="20"/>
  <c r="KB98" i="20"/>
  <c r="KB99" i="20"/>
  <c r="KB100" i="20"/>
  <c r="KB101" i="20"/>
  <c r="KB102" i="20"/>
  <c r="KB103" i="20"/>
  <c r="KB104" i="20"/>
  <c r="KB105" i="20"/>
  <c r="KB106" i="20"/>
  <c r="KB107" i="20"/>
  <c r="KB108" i="20"/>
  <c r="KB109" i="20"/>
  <c r="KB110" i="20"/>
  <c r="KB111" i="20"/>
  <c r="KB112" i="20"/>
  <c r="KB113" i="20"/>
  <c r="KB114" i="20"/>
  <c r="KB115" i="20"/>
  <c r="KB116" i="20"/>
  <c r="KB117" i="20"/>
  <c r="KB118" i="20"/>
  <c r="KB119" i="20"/>
  <c r="KB120" i="20"/>
  <c r="KB121" i="20"/>
  <c r="KB122" i="20"/>
  <c r="KB123" i="20"/>
  <c r="KB124" i="20"/>
  <c r="KB125" i="20"/>
  <c r="KB126" i="20"/>
  <c r="KB127" i="20"/>
  <c r="KB128" i="20"/>
  <c r="KB129" i="20"/>
  <c r="KB130" i="20"/>
  <c r="KB131" i="20"/>
  <c r="KB132" i="20"/>
  <c r="KB133" i="20"/>
  <c r="KB134" i="20"/>
  <c r="KB135" i="20"/>
  <c r="KB136" i="20"/>
  <c r="KB137" i="20"/>
  <c r="KB138" i="20"/>
  <c r="KB139" i="20"/>
  <c r="KB140" i="20"/>
  <c r="KB141" i="20"/>
  <c r="KB142" i="20"/>
  <c r="KB143" i="20"/>
  <c r="KB144" i="20"/>
  <c r="KB145" i="20"/>
  <c r="KB146" i="20"/>
  <c r="KB147" i="20"/>
  <c r="KB148" i="20"/>
  <c r="KB149" i="20"/>
  <c r="KB150" i="20"/>
  <c r="KB151" i="20"/>
  <c r="KB152" i="20"/>
  <c r="KB153" i="20"/>
  <c r="KB154" i="20"/>
  <c r="KB155" i="20"/>
  <c r="KB156" i="20"/>
  <c r="KB157" i="20"/>
  <c r="KB158" i="20"/>
  <c r="KB159" i="20"/>
  <c r="KB160" i="20"/>
  <c r="KB161" i="20"/>
  <c r="KB162" i="20"/>
  <c r="KB163" i="20"/>
  <c r="KB164" i="20"/>
  <c r="KB165" i="20"/>
  <c r="KB166" i="20"/>
  <c r="KB167" i="20"/>
  <c r="KB168" i="20"/>
  <c r="KB169" i="20"/>
  <c r="KB170" i="20"/>
  <c r="KB171" i="20"/>
  <c r="KB172" i="20"/>
  <c r="KB173" i="20"/>
  <c r="KB174" i="20"/>
  <c r="KB175" i="20"/>
  <c r="KB176" i="20"/>
  <c r="KB177" i="20"/>
  <c r="KB178" i="20"/>
  <c r="KB179" i="20"/>
  <c r="KB180" i="20"/>
  <c r="KB181" i="20"/>
  <c r="KB182" i="20"/>
  <c r="KB183" i="20"/>
  <c r="KB184" i="20"/>
  <c r="KB185" i="20"/>
  <c r="KB186" i="20"/>
  <c r="KB187" i="20"/>
  <c r="KB188" i="20"/>
  <c r="KB189" i="20"/>
  <c r="KB190" i="20"/>
  <c r="KB191" i="20"/>
  <c r="KB192" i="20"/>
  <c r="KB193" i="20"/>
  <c r="KB194" i="20"/>
  <c r="KB195" i="20"/>
  <c r="KB196" i="20"/>
  <c r="KB197" i="20"/>
  <c r="KB198" i="20"/>
  <c r="KB199" i="20"/>
  <c r="KB200" i="20"/>
  <c r="KB201" i="20"/>
  <c r="KB202" i="20"/>
  <c r="KB203" i="20"/>
  <c r="KB204" i="20"/>
  <c r="KB205" i="20"/>
  <c r="KB206" i="20"/>
  <c r="KB207" i="20"/>
  <c r="KB208" i="20"/>
  <c r="KB209" i="20"/>
  <c r="KB210" i="20"/>
  <c r="KB211" i="20"/>
  <c r="KB212" i="20"/>
  <c r="KB213" i="20"/>
  <c r="KB214" i="20"/>
  <c r="KB215" i="20"/>
  <c r="KB216" i="20"/>
  <c r="KB217" i="20"/>
  <c r="KB218" i="20"/>
  <c r="KB219" i="20"/>
  <c r="KB220" i="20"/>
  <c r="KB221" i="20"/>
  <c r="KB222" i="20"/>
  <c r="KB223" i="20"/>
  <c r="KB224" i="20"/>
  <c r="KB225" i="20"/>
  <c r="KB226" i="20"/>
  <c r="KB227" i="20"/>
  <c r="KB228" i="20"/>
  <c r="KB229" i="20"/>
  <c r="KB230" i="20"/>
  <c r="KB231" i="20"/>
  <c r="KB232" i="20"/>
  <c r="KB233" i="20"/>
  <c r="KB234" i="20"/>
  <c r="KB235" i="20"/>
  <c r="KB236" i="20"/>
  <c r="KB237" i="20"/>
  <c r="KB238" i="20"/>
  <c r="KB239" i="20"/>
  <c r="KB240" i="20"/>
  <c r="KB241" i="20"/>
  <c r="KB242" i="20"/>
  <c r="KB243" i="20"/>
  <c r="KB244" i="20"/>
  <c r="KB245" i="20"/>
  <c r="KB246" i="20"/>
  <c r="KB247" i="20"/>
  <c r="KB248" i="20"/>
  <c r="KB249" i="20"/>
  <c r="KB250" i="20"/>
  <c r="KB251" i="20"/>
  <c r="KB252" i="20"/>
  <c r="KB253" i="20"/>
  <c r="KB254" i="20"/>
  <c r="KB255" i="20"/>
  <c r="KB256" i="20"/>
  <c r="KB257" i="20"/>
  <c r="KB258" i="20"/>
  <c r="KB259" i="20"/>
  <c r="KB260" i="20"/>
  <c r="KB261" i="20"/>
  <c r="KB262" i="20"/>
  <c r="KB263" i="20"/>
  <c r="KB264" i="20"/>
  <c r="KB265" i="20"/>
  <c r="KB266" i="20"/>
  <c r="KB267" i="20"/>
  <c r="KB268" i="20"/>
  <c r="KB269" i="20"/>
  <c r="KB270" i="20"/>
  <c r="KB271" i="20"/>
  <c r="KB272" i="20"/>
  <c r="KB273" i="20"/>
  <c r="KB274" i="20"/>
  <c r="KB275" i="20"/>
  <c r="KB276" i="20"/>
  <c r="KB277" i="20"/>
  <c r="KB278" i="20"/>
  <c r="KB279" i="20"/>
  <c r="KB280" i="20"/>
  <c r="KB281" i="20"/>
  <c r="KB282" i="20"/>
  <c r="KB283" i="20"/>
  <c r="KB284" i="20"/>
  <c r="KB285" i="20"/>
  <c r="KB286" i="20"/>
  <c r="KB287" i="20"/>
  <c r="KB288" i="20"/>
  <c r="KB289" i="20"/>
  <c r="KB290" i="20"/>
  <c r="KB291" i="20"/>
  <c r="KB292" i="20"/>
  <c r="KB293" i="20"/>
  <c r="KB294" i="20"/>
  <c r="KB295" i="20"/>
  <c r="KB296" i="20"/>
  <c r="KB297" i="20"/>
  <c r="KB298" i="20"/>
  <c r="KB299" i="20"/>
  <c r="KB300" i="20"/>
  <c r="KB301" i="20"/>
  <c r="KB302" i="20"/>
  <c r="KB303" i="20"/>
  <c r="KB304" i="20"/>
  <c r="KB305" i="20"/>
  <c r="KB306" i="20"/>
  <c r="KB307" i="20"/>
  <c r="KB308" i="20"/>
  <c r="KB309" i="20"/>
  <c r="KB310" i="20"/>
  <c r="KB311" i="20"/>
  <c r="KB312" i="20"/>
  <c r="KB313" i="20"/>
  <c r="KB314" i="20"/>
  <c r="KB315" i="20"/>
  <c r="KB316" i="20"/>
  <c r="KB317" i="20"/>
  <c r="KB318" i="20"/>
  <c r="KB319" i="20"/>
  <c r="KB320" i="20"/>
  <c r="KB321" i="20"/>
  <c r="KB322" i="20"/>
  <c r="KB323" i="20"/>
  <c r="KB324" i="20"/>
  <c r="KB325" i="20"/>
  <c r="KB326" i="20"/>
  <c r="KB327" i="20"/>
  <c r="KB328" i="20"/>
  <c r="KB329" i="20"/>
  <c r="KB330" i="20"/>
  <c r="KB331" i="20"/>
  <c r="KB332" i="20"/>
  <c r="KB333" i="20"/>
  <c r="KB334" i="20"/>
  <c r="KB335" i="20"/>
  <c r="KB336" i="20"/>
  <c r="KB337" i="20"/>
  <c r="KB338" i="20"/>
  <c r="KB339" i="20"/>
  <c r="KB340" i="20"/>
  <c r="KB341" i="20"/>
  <c r="KB342" i="20"/>
  <c r="KB343" i="20"/>
  <c r="KB344" i="20"/>
  <c r="KB345" i="20"/>
  <c r="KB346" i="20"/>
  <c r="KB347" i="20"/>
  <c r="KB348" i="20"/>
  <c r="KB349" i="20"/>
  <c r="KB350" i="20"/>
  <c r="KB351" i="20"/>
  <c r="KB352" i="20"/>
  <c r="KB353" i="20"/>
  <c r="KB354" i="20"/>
  <c r="KB355" i="20"/>
  <c r="KB356" i="20"/>
  <c r="KB357" i="20"/>
  <c r="KB358" i="20"/>
  <c r="KB359" i="20"/>
  <c r="KB360" i="20"/>
  <c r="KB361" i="20"/>
  <c r="KB362" i="20"/>
  <c r="KB363" i="20"/>
  <c r="KB364" i="20"/>
  <c r="KB365" i="20"/>
  <c r="KB366" i="20"/>
  <c r="KB367" i="20"/>
  <c r="KB368" i="20"/>
  <c r="KB369" i="20"/>
  <c r="KB370" i="20"/>
  <c r="KB371" i="20"/>
  <c r="KB372" i="20"/>
  <c r="KB373" i="20"/>
  <c r="KB374" i="20"/>
  <c r="KB375" i="20"/>
  <c r="KB376" i="20"/>
  <c r="KB377" i="20"/>
  <c r="KB378" i="20"/>
  <c r="KB379" i="20"/>
  <c r="KB380" i="20"/>
  <c r="KB381" i="20"/>
  <c r="KB382" i="20"/>
  <c r="KB383" i="20"/>
  <c r="KB384" i="20"/>
  <c r="KB385" i="20"/>
  <c r="KB386" i="20"/>
  <c r="KB387" i="20"/>
  <c r="KB388" i="20"/>
  <c r="KB389" i="20"/>
  <c r="KB390" i="20"/>
  <c r="KB391" i="20"/>
  <c r="KB392" i="20"/>
  <c r="KB393" i="20"/>
  <c r="KB394" i="20"/>
  <c r="KB395" i="20"/>
  <c r="KB396" i="20"/>
  <c r="KB397" i="20"/>
  <c r="KB398" i="20"/>
  <c r="KB399" i="20"/>
  <c r="KB400" i="20"/>
  <c r="KB401" i="20"/>
  <c r="KB402" i="20"/>
  <c r="KB403" i="20"/>
  <c r="KB404" i="20"/>
  <c r="KB405" i="20"/>
  <c r="KB406" i="20"/>
  <c r="KB407" i="20"/>
  <c r="KB408" i="20"/>
  <c r="KB409" i="20"/>
  <c r="KB410" i="20"/>
  <c r="KB411" i="20"/>
  <c r="KB412" i="20"/>
  <c r="KB413" i="20"/>
  <c r="KB414" i="20"/>
  <c r="KB415" i="20"/>
  <c r="KB416" i="20"/>
  <c r="KB417" i="20"/>
  <c r="KB418" i="20"/>
  <c r="KB419" i="20"/>
  <c r="KB420" i="20"/>
  <c r="KB421" i="20"/>
  <c r="KB422" i="20"/>
  <c r="KB423" i="20"/>
  <c r="KB424" i="20"/>
  <c r="KB425" i="20"/>
  <c r="KB426" i="20"/>
  <c r="KB427" i="20"/>
  <c r="KB428" i="20"/>
  <c r="KB429" i="20"/>
  <c r="KB430" i="20"/>
  <c r="KB431" i="20"/>
  <c r="KB432" i="20"/>
  <c r="KB433" i="20"/>
  <c r="KB434" i="20"/>
  <c r="KB435" i="20"/>
  <c r="KB436" i="20"/>
  <c r="KB437" i="20"/>
  <c r="KB438" i="20"/>
  <c r="KB439" i="20"/>
  <c r="KB440" i="20"/>
  <c r="KB441" i="20"/>
  <c r="KB442" i="20"/>
  <c r="KB443" i="20"/>
  <c r="KB444" i="20"/>
  <c r="KB445" i="20"/>
  <c r="KB446" i="20"/>
  <c r="KB447" i="20"/>
  <c r="KB448" i="20"/>
  <c r="KB449" i="20"/>
  <c r="KB450" i="20"/>
  <c r="KB451" i="20"/>
  <c r="KB452" i="20"/>
  <c r="KB453" i="20"/>
  <c r="KB454" i="20"/>
  <c r="KB455" i="20"/>
  <c r="KB456" i="20"/>
  <c r="KB457" i="20"/>
  <c r="KB458" i="20"/>
  <c r="KB459" i="20"/>
  <c r="KB460" i="20"/>
  <c r="KB461" i="20"/>
  <c r="KB462" i="20"/>
  <c r="KB463" i="20"/>
  <c r="KB464" i="20"/>
  <c r="KB465" i="20"/>
  <c r="KB466" i="20"/>
  <c r="KB467" i="20"/>
  <c r="KB468" i="20"/>
  <c r="KB469" i="20"/>
  <c r="KB470" i="20"/>
  <c r="KB471" i="20"/>
  <c r="KB472" i="20"/>
  <c r="KB473" i="20"/>
  <c r="KB474" i="20"/>
  <c r="KB475" i="20"/>
  <c r="KB476" i="20"/>
  <c r="KB477" i="20"/>
  <c r="KB478" i="20"/>
  <c r="KB479" i="20"/>
  <c r="KB480" i="20"/>
  <c r="KB481" i="20"/>
  <c r="KB482" i="20"/>
  <c r="KB483" i="20"/>
  <c r="KB484" i="20"/>
  <c r="KB485" i="20"/>
  <c r="KB486" i="20"/>
  <c r="KB487" i="20"/>
  <c r="KB488" i="20"/>
  <c r="KB489" i="20"/>
  <c r="KB490" i="20"/>
  <c r="KB491" i="20"/>
  <c r="KB492" i="20"/>
  <c r="KB493" i="20"/>
  <c r="KB494" i="20"/>
  <c r="KB495" i="20"/>
  <c r="KB496" i="20"/>
  <c r="KB497" i="20"/>
  <c r="KB498" i="20"/>
  <c r="KB499" i="20"/>
  <c r="KB500" i="20"/>
  <c r="KB501" i="20"/>
  <c r="KB502" i="20"/>
  <c r="KB503" i="20"/>
  <c r="KB504" i="20"/>
  <c r="KB505" i="20"/>
  <c r="KB506" i="20"/>
  <c r="KB507" i="20"/>
  <c r="KB508" i="20"/>
  <c r="KB509" i="20"/>
  <c r="KB510" i="20"/>
  <c r="KB511" i="20"/>
  <c r="KB512" i="20"/>
  <c r="KB513" i="20"/>
  <c r="KB514" i="20"/>
  <c r="KB515" i="20"/>
  <c r="KB516" i="20"/>
  <c r="KB517" i="20"/>
  <c r="KB518" i="20"/>
  <c r="KB519" i="20"/>
  <c r="KB520" i="20"/>
  <c r="KB521" i="20"/>
  <c r="KB522" i="20"/>
  <c r="KB523" i="20"/>
  <c r="KB524" i="20"/>
  <c r="KB525" i="20"/>
  <c r="KB526" i="20"/>
  <c r="KB527" i="20"/>
  <c r="KB528" i="20"/>
  <c r="KB529" i="20"/>
  <c r="KB530" i="20"/>
  <c r="KB531" i="20"/>
  <c r="KB532" i="20"/>
  <c r="KB533" i="20"/>
  <c r="KB534" i="20"/>
  <c r="KB535" i="20"/>
  <c r="KB536" i="20"/>
  <c r="KB537" i="20"/>
  <c r="KB538" i="20"/>
  <c r="KB539" i="20"/>
  <c r="KB540" i="20"/>
  <c r="KB541" i="20"/>
  <c r="KB542" i="20"/>
  <c r="KB543" i="20"/>
  <c r="KB544" i="20"/>
  <c r="KB545" i="20"/>
  <c r="KB546" i="20"/>
  <c r="KB547" i="20"/>
  <c r="KB548" i="20"/>
  <c r="KB549" i="20"/>
  <c r="KB550" i="20"/>
  <c r="KB551" i="20"/>
  <c r="KB552" i="20"/>
  <c r="KB553" i="20"/>
  <c r="KB554" i="20"/>
  <c r="KB555" i="20"/>
  <c r="KB556" i="20"/>
  <c r="KB557" i="20"/>
  <c r="KB558" i="20"/>
  <c r="KB559" i="20"/>
  <c r="KB560" i="20"/>
  <c r="KB561" i="20"/>
  <c r="KB562" i="20"/>
  <c r="KB563" i="20"/>
  <c r="KB564" i="20"/>
  <c r="KB565" i="20"/>
  <c r="KB566" i="20"/>
  <c r="KB567" i="20"/>
  <c r="KB568" i="20"/>
  <c r="KB569" i="20"/>
  <c r="KB570" i="20"/>
  <c r="KB571" i="20"/>
  <c r="KB572" i="20"/>
  <c r="KB573" i="20"/>
  <c r="KB574" i="20"/>
  <c r="KB575" i="20"/>
  <c r="KB576" i="20"/>
  <c r="KB577" i="20"/>
  <c r="KB578" i="20"/>
  <c r="KB579" i="20"/>
  <c r="KB580" i="20"/>
  <c r="KB581" i="20"/>
  <c r="KB582" i="20"/>
  <c r="KB583" i="20"/>
  <c r="KB584" i="20"/>
  <c r="KB585" i="20"/>
  <c r="KB586" i="20"/>
  <c r="KB587" i="20"/>
  <c r="KB588" i="20"/>
  <c r="KB589" i="20"/>
  <c r="KB590" i="20"/>
  <c r="KB591" i="20"/>
  <c r="KB592" i="20"/>
  <c r="KB593" i="20"/>
  <c r="KB594" i="20"/>
  <c r="KB595" i="20"/>
  <c r="KB596" i="20"/>
  <c r="KB597" i="20"/>
  <c r="KB598" i="20"/>
  <c r="KB599" i="20"/>
  <c r="KB600" i="20"/>
  <c r="KB601" i="20"/>
  <c r="KB602" i="20"/>
  <c r="KB603" i="20"/>
  <c r="KB604" i="20"/>
  <c r="KB605" i="20"/>
  <c r="KB606" i="20"/>
  <c r="KB607" i="20"/>
  <c r="KB608" i="20"/>
  <c r="KB609" i="20"/>
  <c r="KB610" i="20"/>
  <c r="KB611" i="20"/>
  <c r="KB612" i="20"/>
  <c r="KB613" i="20"/>
  <c r="KB614" i="20"/>
  <c r="KB615" i="20"/>
  <c r="KB616" i="20"/>
  <c r="KB617" i="20"/>
  <c r="KB618" i="20"/>
  <c r="KB619" i="20"/>
  <c r="KB620" i="20"/>
  <c r="KB621" i="20"/>
  <c r="KB622" i="20"/>
  <c r="KB623" i="20"/>
  <c r="KB624" i="20"/>
  <c r="KB625" i="20"/>
  <c r="KB626" i="20"/>
  <c r="KB627" i="20"/>
  <c r="KB628" i="20"/>
  <c r="KB629" i="20"/>
  <c r="KB630" i="20"/>
  <c r="KB631" i="20"/>
  <c r="KB632" i="20"/>
  <c r="KB633" i="20"/>
  <c r="KB634" i="20"/>
  <c r="KB635" i="20"/>
  <c r="KB636" i="20"/>
  <c r="KB637" i="20"/>
  <c r="KB638" i="20"/>
  <c r="KB639" i="20"/>
  <c r="KB640" i="20"/>
  <c r="KB641" i="20"/>
  <c r="KB642" i="20"/>
  <c r="KB643" i="20"/>
  <c r="KB644" i="20"/>
  <c r="KB645" i="20"/>
  <c r="KB646" i="20"/>
  <c r="KB647" i="20"/>
  <c r="KB648" i="20"/>
  <c r="KB649" i="20"/>
  <c r="KB650" i="20"/>
  <c r="KB651" i="20"/>
  <c r="KB652" i="20"/>
  <c r="KB653" i="20"/>
  <c r="KB654" i="20"/>
  <c r="KB655" i="20"/>
  <c r="KB656" i="20"/>
  <c r="KB657" i="20"/>
  <c r="KB658" i="20"/>
  <c r="KB659" i="20"/>
  <c r="KB660" i="20"/>
  <c r="KB661" i="20"/>
  <c r="KB662" i="20"/>
  <c r="KB663" i="20"/>
  <c r="KB664" i="20"/>
  <c r="KB665" i="20"/>
  <c r="KB666" i="20"/>
  <c r="KB667" i="20"/>
  <c r="KB668" i="20"/>
  <c r="KB669" i="20"/>
  <c r="KB670" i="20"/>
  <c r="KB671" i="20"/>
  <c r="KB672" i="20"/>
  <c r="KB673" i="20"/>
  <c r="KB674" i="20"/>
  <c r="KB675" i="20"/>
  <c r="KB676" i="20"/>
  <c r="KB677" i="20"/>
  <c r="KB678" i="20"/>
  <c r="KB679" i="20"/>
  <c r="KB680" i="20"/>
  <c r="KB681" i="20"/>
  <c r="KB682" i="20"/>
  <c r="KB683" i="20"/>
  <c r="KB684" i="20"/>
  <c r="KB685" i="20"/>
  <c r="KB686" i="20"/>
  <c r="KB687" i="20"/>
  <c r="KB688" i="20"/>
  <c r="KB689" i="20"/>
  <c r="KB690" i="20"/>
  <c r="KB691" i="20"/>
  <c r="KB692" i="20"/>
  <c r="KB693" i="20"/>
  <c r="KB694" i="20"/>
  <c r="KB695" i="20"/>
  <c r="KB696" i="20"/>
  <c r="KB697" i="20"/>
  <c r="KB698" i="20"/>
  <c r="KB699" i="20"/>
  <c r="KB700" i="20"/>
  <c r="KB701" i="20"/>
  <c r="KB702" i="20"/>
  <c r="KB703" i="20"/>
  <c r="KB704" i="20"/>
  <c r="KB705" i="20"/>
  <c r="KB706" i="20"/>
  <c r="KB707" i="20"/>
  <c r="KB708" i="20"/>
  <c r="KB709" i="20"/>
  <c r="KB710" i="20"/>
  <c r="KB711" i="20"/>
  <c r="KB712" i="20"/>
  <c r="KB713" i="20"/>
  <c r="KB714" i="20"/>
  <c r="KB715" i="20"/>
  <c r="KB716" i="20"/>
  <c r="KB717" i="20"/>
  <c r="KB718" i="20"/>
  <c r="KB719" i="20"/>
  <c r="KB720" i="20"/>
  <c r="KB721" i="20"/>
  <c r="KB722" i="20"/>
  <c r="KB723" i="20"/>
  <c r="KB724" i="20"/>
  <c r="KB725" i="20"/>
  <c r="KB726" i="20"/>
  <c r="KB727" i="20"/>
  <c r="KB728" i="20"/>
  <c r="KB729" i="20"/>
  <c r="KB730" i="20"/>
  <c r="KB731" i="20"/>
  <c r="KB732" i="20"/>
  <c r="KB733" i="20"/>
  <c r="KB734" i="20"/>
  <c r="KB735" i="20"/>
  <c r="KB736" i="20"/>
  <c r="KB737" i="20"/>
  <c r="KB738" i="20"/>
  <c r="KB739" i="20"/>
  <c r="KB740" i="20"/>
  <c r="KB741" i="20"/>
  <c r="KC2" i="20"/>
  <c r="KC3" i="20"/>
  <c r="KC4" i="20"/>
  <c r="KC5" i="20"/>
  <c r="KC6" i="20"/>
  <c r="KC7" i="20"/>
  <c r="KC8" i="20"/>
  <c r="KC9" i="20"/>
  <c r="KC10" i="20"/>
  <c r="KC11" i="20"/>
  <c r="KC12" i="20"/>
  <c r="KC13" i="20"/>
  <c r="KC14" i="20"/>
  <c r="KC15" i="20"/>
  <c r="KC16" i="20"/>
  <c r="KC17" i="20"/>
  <c r="KC18" i="20"/>
  <c r="KC19" i="20"/>
  <c r="KC20" i="20"/>
  <c r="KC21" i="20"/>
  <c r="KC22" i="20"/>
  <c r="KC23" i="20"/>
  <c r="KC24" i="20"/>
  <c r="KC25" i="20"/>
  <c r="KC26" i="20"/>
  <c r="KC27" i="20"/>
  <c r="KC28" i="20"/>
  <c r="KC29" i="20"/>
  <c r="KC30" i="20"/>
  <c r="KC31" i="20"/>
  <c r="KC32" i="20"/>
  <c r="KC33" i="20"/>
  <c r="KC34" i="20"/>
  <c r="KC35" i="20"/>
  <c r="KC36" i="20"/>
  <c r="KC37" i="20"/>
  <c r="KC38" i="20"/>
  <c r="KC39" i="20"/>
  <c r="KC40" i="20"/>
  <c r="KC41" i="20"/>
  <c r="KC42" i="20"/>
  <c r="KC43" i="20"/>
  <c r="KC44" i="20"/>
  <c r="KC45" i="20"/>
  <c r="KC46" i="20"/>
  <c r="KC47" i="20"/>
  <c r="KC48" i="20"/>
  <c r="KC49" i="20"/>
  <c r="KC50" i="20"/>
  <c r="KC51" i="20"/>
  <c r="KC52" i="20"/>
  <c r="KC53" i="20"/>
  <c r="KC54" i="20"/>
  <c r="KC55" i="20"/>
  <c r="KC56" i="20"/>
  <c r="KC57" i="20"/>
  <c r="KC58" i="20"/>
  <c r="KC59" i="20"/>
  <c r="KC60" i="20"/>
  <c r="KC61" i="20"/>
  <c r="KC62" i="20"/>
  <c r="KC63" i="20"/>
  <c r="KC64" i="20"/>
  <c r="KC65" i="20"/>
  <c r="KC66" i="20"/>
  <c r="KC67" i="20"/>
  <c r="KC68" i="20"/>
  <c r="KC69" i="20"/>
  <c r="KC70" i="20"/>
  <c r="KC71" i="20"/>
  <c r="KC72" i="20"/>
  <c r="KC73" i="20"/>
  <c r="KC74" i="20"/>
  <c r="KC75" i="20"/>
  <c r="KC76" i="20"/>
  <c r="KC77" i="20"/>
  <c r="KC78" i="20"/>
  <c r="KC79" i="20"/>
  <c r="KC80" i="20"/>
  <c r="KC81" i="20"/>
  <c r="KC82" i="20"/>
  <c r="KC83" i="20"/>
  <c r="KC84" i="20"/>
  <c r="KC85" i="20"/>
  <c r="KC86" i="20"/>
  <c r="KC87" i="20"/>
  <c r="KC88" i="20"/>
  <c r="KC89" i="20"/>
  <c r="KC90" i="20"/>
  <c r="KC91" i="20"/>
  <c r="KC92" i="20"/>
  <c r="KC93" i="20"/>
  <c r="KC94" i="20"/>
  <c r="KC95" i="20"/>
  <c r="KC96" i="20"/>
  <c r="KC97" i="20"/>
  <c r="KC98" i="20"/>
  <c r="KC99" i="20"/>
  <c r="KC100" i="20"/>
  <c r="KC101" i="20"/>
  <c r="KC102" i="20"/>
  <c r="KC103" i="20"/>
  <c r="KC104" i="20"/>
  <c r="KC105" i="20"/>
  <c r="KC106" i="20"/>
  <c r="KC107" i="20"/>
  <c r="KC108" i="20"/>
  <c r="KC109" i="20"/>
  <c r="KC110" i="20"/>
  <c r="KC111" i="20"/>
  <c r="KC112" i="20"/>
  <c r="KC113" i="20"/>
  <c r="KC114" i="20"/>
  <c r="KC115" i="20"/>
  <c r="KC116" i="20"/>
  <c r="KC117" i="20"/>
  <c r="KC118" i="20"/>
  <c r="KC119" i="20"/>
  <c r="KC120" i="20"/>
  <c r="KC121" i="20"/>
  <c r="KC122" i="20"/>
  <c r="KC123" i="20"/>
  <c r="KC124" i="20"/>
  <c r="KC125" i="20"/>
  <c r="KC126" i="20"/>
  <c r="KC127" i="20"/>
  <c r="KC128" i="20"/>
  <c r="KC129" i="20"/>
  <c r="KC130" i="20"/>
  <c r="KC131" i="20"/>
  <c r="KC132" i="20"/>
  <c r="KC133" i="20"/>
  <c r="KC134" i="20"/>
  <c r="KC135" i="20"/>
  <c r="KC136" i="20"/>
  <c r="KC137" i="20"/>
  <c r="KC138" i="20"/>
  <c r="KC139" i="20"/>
  <c r="KC140" i="20"/>
  <c r="KC141" i="20"/>
  <c r="KC142" i="20"/>
  <c r="KC143" i="20"/>
  <c r="KC144" i="20"/>
  <c r="KC145" i="20"/>
  <c r="KC146" i="20"/>
  <c r="KC147" i="20"/>
  <c r="KC148" i="20"/>
  <c r="KC149" i="20"/>
  <c r="KC150" i="20"/>
  <c r="KC151" i="20"/>
  <c r="KC152" i="20"/>
  <c r="KC153" i="20"/>
  <c r="KC154" i="20"/>
  <c r="KC155" i="20"/>
  <c r="KC156" i="20"/>
  <c r="KC157" i="20"/>
  <c r="KC158" i="20"/>
  <c r="KC159" i="20"/>
  <c r="KC160" i="20"/>
  <c r="KC161" i="20"/>
  <c r="KC162" i="20"/>
  <c r="KC163" i="20"/>
  <c r="KC164" i="20"/>
  <c r="KC165" i="20"/>
  <c r="KC166" i="20"/>
  <c r="KC167" i="20"/>
  <c r="KC168" i="20"/>
  <c r="KC169" i="20"/>
  <c r="KC170" i="20"/>
  <c r="KC171" i="20"/>
  <c r="KC172" i="20"/>
  <c r="KC173" i="20"/>
  <c r="KC174" i="20"/>
  <c r="KC175" i="20"/>
  <c r="KC176" i="20"/>
  <c r="KC177" i="20"/>
  <c r="KC178" i="20"/>
  <c r="KC179" i="20"/>
  <c r="KC180" i="20"/>
  <c r="KC181" i="20"/>
  <c r="KC182" i="20"/>
  <c r="KC183" i="20"/>
  <c r="KC184" i="20"/>
  <c r="KC185" i="20"/>
  <c r="KC186" i="20"/>
  <c r="KC187" i="20"/>
  <c r="KC188" i="20"/>
  <c r="KC189" i="20"/>
  <c r="KC190" i="20"/>
  <c r="KC191" i="20"/>
  <c r="KC192" i="20"/>
  <c r="KC193" i="20"/>
  <c r="KC194" i="20"/>
  <c r="KC195" i="20"/>
  <c r="KC196" i="20"/>
  <c r="KC197" i="20"/>
  <c r="KC198" i="20"/>
  <c r="KC199" i="20"/>
  <c r="KC200" i="20"/>
  <c r="KC201" i="20"/>
  <c r="KC202" i="20"/>
  <c r="KC203" i="20"/>
  <c r="KC204" i="20"/>
  <c r="KC205" i="20"/>
  <c r="KC206" i="20"/>
  <c r="KC207" i="20"/>
  <c r="KC208" i="20"/>
  <c r="KC209" i="20"/>
  <c r="KC210" i="20"/>
  <c r="KC211" i="20"/>
  <c r="KC212" i="20"/>
  <c r="KC213" i="20"/>
  <c r="KC214" i="20"/>
  <c r="KC215" i="20"/>
  <c r="KC216" i="20"/>
  <c r="KC217" i="20"/>
  <c r="KC218" i="20"/>
  <c r="KC219" i="20"/>
  <c r="KC220" i="20"/>
  <c r="KC221" i="20"/>
  <c r="KC222" i="20"/>
  <c r="KC223" i="20"/>
  <c r="KC224" i="20"/>
  <c r="KC225" i="20"/>
  <c r="KC226" i="20"/>
  <c r="KC227" i="20"/>
  <c r="KC228" i="20"/>
  <c r="KC229" i="20"/>
  <c r="KC230" i="20"/>
  <c r="KC231" i="20"/>
  <c r="KC232" i="20"/>
  <c r="KC233" i="20"/>
  <c r="KC234" i="20"/>
  <c r="KC235" i="20"/>
  <c r="KC236" i="20"/>
  <c r="KC237" i="20"/>
  <c r="KC238" i="20"/>
  <c r="KC239" i="20"/>
  <c r="KC240" i="20"/>
  <c r="KC241" i="20"/>
  <c r="KC242" i="20"/>
  <c r="KC243" i="20"/>
  <c r="KC244" i="20"/>
  <c r="KC245" i="20"/>
  <c r="KC246" i="20"/>
  <c r="KC247" i="20"/>
  <c r="KC248" i="20"/>
  <c r="KC249" i="20"/>
  <c r="KC250" i="20"/>
  <c r="KC251" i="20"/>
  <c r="KC252" i="20"/>
  <c r="KC253" i="20"/>
  <c r="KC254" i="20"/>
  <c r="KC255" i="20"/>
  <c r="KC256" i="20"/>
  <c r="KC257" i="20"/>
  <c r="KC258" i="20"/>
  <c r="KC259" i="20"/>
  <c r="KC260" i="20"/>
  <c r="KC261" i="20"/>
  <c r="KC262" i="20"/>
  <c r="KC263" i="20"/>
  <c r="KC264" i="20"/>
  <c r="KC265" i="20"/>
  <c r="KC266" i="20"/>
  <c r="KC267" i="20"/>
  <c r="KC268" i="20"/>
  <c r="KC269" i="20"/>
  <c r="KC270" i="20"/>
  <c r="KC271" i="20"/>
  <c r="KC272" i="20"/>
  <c r="KC273" i="20"/>
  <c r="KC274" i="20"/>
  <c r="KC275" i="20"/>
  <c r="KC276" i="20"/>
  <c r="KC277" i="20"/>
  <c r="KC278" i="20"/>
  <c r="KC279" i="20"/>
  <c r="KC280" i="20"/>
  <c r="KC281" i="20"/>
  <c r="KC282" i="20"/>
  <c r="KC283" i="20"/>
  <c r="KC284" i="20"/>
  <c r="KC285" i="20"/>
  <c r="KC286" i="20"/>
  <c r="KC287" i="20"/>
  <c r="KC288" i="20"/>
  <c r="KC289" i="20"/>
  <c r="KC290" i="20"/>
  <c r="KC291" i="20"/>
  <c r="KC292" i="20"/>
  <c r="KC293" i="20"/>
  <c r="KC294" i="20"/>
  <c r="KC295" i="20"/>
  <c r="KC296" i="20"/>
  <c r="KC297" i="20"/>
  <c r="KC298" i="20"/>
  <c r="KC299" i="20"/>
  <c r="KC300" i="20"/>
  <c r="KC301" i="20"/>
  <c r="KC302" i="20"/>
  <c r="KC303" i="20"/>
  <c r="KC304" i="20"/>
  <c r="KC305" i="20"/>
  <c r="KC306" i="20"/>
  <c r="KC307" i="20"/>
  <c r="KC308" i="20"/>
  <c r="KC309" i="20"/>
  <c r="KC310" i="20"/>
  <c r="KC311" i="20"/>
  <c r="KC312" i="20"/>
  <c r="KC313" i="20"/>
  <c r="KC314" i="20"/>
  <c r="KC315" i="20"/>
  <c r="KC316" i="20"/>
  <c r="KC317" i="20"/>
  <c r="KC318" i="20"/>
  <c r="KC319" i="20"/>
  <c r="KC320" i="20"/>
  <c r="KC321" i="20"/>
  <c r="KC322" i="20"/>
  <c r="KC323" i="20"/>
  <c r="KC324" i="20"/>
  <c r="KC325" i="20"/>
  <c r="KC326" i="20"/>
  <c r="KC327" i="20"/>
  <c r="KC328" i="20"/>
  <c r="KC329" i="20"/>
  <c r="KC330" i="20"/>
  <c r="KC331" i="20"/>
  <c r="KC332" i="20"/>
  <c r="KC333" i="20"/>
  <c r="KC334" i="20"/>
  <c r="KC335" i="20"/>
  <c r="KC336" i="20"/>
  <c r="KC337" i="20"/>
  <c r="KC338" i="20"/>
  <c r="KC339" i="20"/>
  <c r="KC340" i="20"/>
  <c r="KC341" i="20"/>
  <c r="KC342" i="20"/>
  <c r="KC343" i="20"/>
  <c r="KC344" i="20"/>
  <c r="KC345" i="20"/>
  <c r="KC346" i="20"/>
  <c r="KC347" i="20"/>
  <c r="KC348" i="20"/>
  <c r="KC349" i="20"/>
  <c r="KC350" i="20"/>
  <c r="KC351" i="20"/>
  <c r="KC352" i="20"/>
  <c r="KC353" i="20"/>
  <c r="KC354" i="20"/>
  <c r="KC355" i="20"/>
  <c r="KC356" i="20"/>
  <c r="KC357" i="20"/>
  <c r="KC358" i="20"/>
  <c r="KC359" i="20"/>
  <c r="KC360" i="20"/>
  <c r="KC361" i="20"/>
  <c r="KC362" i="20"/>
  <c r="KC363" i="20"/>
  <c r="KC364" i="20"/>
  <c r="KC365" i="20"/>
  <c r="KC366" i="20"/>
  <c r="KC367" i="20"/>
  <c r="KC368" i="20"/>
  <c r="KC369" i="20"/>
  <c r="KC370" i="20"/>
  <c r="KC371" i="20"/>
  <c r="KC372" i="20"/>
  <c r="KC373" i="20"/>
  <c r="KC374" i="20"/>
  <c r="KC375" i="20"/>
  <c r="KC376" i="20"/>
  <c r="KC377" i="20"/>
  <c r="KC378" i="20"/>
  <c r="KC379" i="20"/>
  <c r="KC380" i="20"/>
  <c r="KC381" i="20"/>
  <c r="KC382" i="20"/>
  <c r="KC383" i="20"/>
  <c r="KC384" i="20"/>
  <c r="KC385" i="20"/>
  <c r="KC386" i="20"/>
  <c r="KC387" i="20"/>
  <c r="KC388" i="20"/>
  <c r="KC389" i="20"/>
  <c r="KC390" i="20"/>
  <c r="KC391" i="20"/>
  <c r="KC392" i="20"/>
  <c r="KC393" i="20"/>
  <c r="KC394" i="20"/>
  <c r="KC395" i="20"/>
  <c r="KC396" i="20"/>
  <c r="KC397" i="20"/>
  <c r="KC398" i="20"/>
  <c r="KC399" i="20"/>
  <c r="KC400" i="20"/>
  <c r="KC401" i="20"/>
  <c r="KC402" i="20"/>
  <c r="KC403" i="20"/>
  <c r="KC404" i="20"/>
  <c r="KC405" i="20"/>
  <c r="KC406" i="20"/>
  <c r="KC407" i="20"/>
  <c r="KC408" i="20"/>
  <c r="KC409" i="20"/>
  <c r="KC410" i="20"/>
  <c r="KC411" i="20"/>
  <c r="KC412" i="20"/>
  <c r="KC413" i="20"/>
  <c r="KC414" i="20"/>
  <c r="KC415" i="20"/>
  <c r="KC416" i="20"/>
  <c r="KC417" i="20"/>
  <c r="KC418" i="20"/>
  <c r="KC419" i="20"/>
  <c r="KC420" i="20"/>
  <c r="KC421" i="20"/>
  <c r="KC422" i="20"/>
  <c r="KC423" i="20"/>
  <c r="KC424" i="20"/>
  <c r="KC425" i="20"/>
  <c r="KC426" i="20"/>
  <c r="KC427" i="20"/>
  <c r="KC428" i="20"/>
  <c r="KC429" i="20"/>
  <c r="KC430" i="20"/>
  <c r="KC431" i="20"/>
  <c r="KC432" i="20"/>
  <c r="KC433" i="20"/>
  <c r="KC434" i="20"/>
  <c r="KC435" i="20"/>
  <c r="KC436" i="20"/>
  <c r="KC437" i="20"/>
  <c r="KC438" i="20"/>
  <c r="KC439" i="20"/>
  <c r="KC440" i="20"/>
  <c r="KC441" i="20"/>
  <c r="KC442" i="20"/>
  <c r="KC443" i="20"/>
  <c r="KC444" i="20"/>
  <c r="KC445" i="20"/>
  <c r="KC446" i="20"/>
  <c r="KC447" i="20"/>
  <c r="KC448" i="20"/>
  <c r="KC449" i="20"/>
  <c r="KC450" i="20"/>
  <c r="KC451" i="20"/>
  <c r="KC452" i="20"/>
  <c r="KC453" i="20"/>
  <c r="KC454" i="20"/>
  <c r="KC455" i="20"/>
  <c r="KC456" i="20"/>
  <c r="KC457" i="20"/>
  <c r="KC458" i="20"/>
  <c r="KC459" i="20"/>
  <c r="KC460" i="20"/>
  <c r="KC461" i="20"/>
  <c r="KC462" i="20"/>
  <c r="KC463" i="20"/>
  <c r="KC464" i="20"/>
  <c r="KC465" i="20"/>
  <c r="KC466" i="20"/>
  <c r="KC467" i="20"/>
  <c r="KC468" i="20"/>
  <c r="KC469" i="20"/>
  <c r="KC470" i="20"/>
  <c r="KC471" i="20"/>
  <c r="KC472" i="20"/>
  <c r="KC473" i="20"/>
  <c r="KC474" i="20"/>
  <c r="KC475" i="20"/>
  <c r="KC476" i="20"/>
  <c r="KC477" i="20"/>
  <c r="KC478" i="20"/>
  <c r="KC479" i="20"/>
  <c r="KC480" i="20"/>
  <c r="KC481" i="20"/>
  <c r="KC482" i="20"/>
  <c r="KC483" i="20"/>
  <c r="KC484" i="20"/>
  <c r="KC485" i="20"/>
  <c r="KC486" i="20"/>
  <c r="KC487" i="20"/>
  <c r="KC488" i="20"/>
  <c r="KC489" i="20"/>
  <c r="KC490" i="20"/>
  <c r="KC491" i="20"/>
  <c r="KC492" i="20"/>
  <c r="KC493" i="20"/>
  <c r="KC494" i="20"/>
  <c r="KC495" i="20"/>
  <c r="KC496" i="20"/>
  <c r="KC497" i="20"/>
  <c r="KC498" i="20"/>
  <c r="KC499" i="20"/>
  <c r="KC500" i="20"/>
  <c r="KC501" i="20"/>
  <c r="KC502" i="20"/>
  <c r="KC503" i="20"/>
  <c r="KC504" i="20"/>
  <c r="KC505" i="20"/>
  <c r="KC506" i="20"/>
  <c r="KC507" i="20"/>
  <c r="KC508" i="20"/>
  <c r="KC509" i="20"/>
  <c r="KC510" i="20"/>
  <c r="KC511" i="20"/>
  <c r="KC512" i="20"/>
  <c r="KC513" i="20"/>
  <c r="KC514" i="20"/>
  <c r="KC515" i="20"/>
  <c r="KC516" i="20"/>
  <c r="KC517" i="20"/>
  <c r="KC518" i="20"/>
  <c r="KC519" i="20"/>
  <c r="KC520" i="20"/>
  <c r="KC521" i="20"/>
  <c r="KC522" i="20"/>
  <c r="KC523" i="20"/>
  <c r="KC524" i="20"/>
  <c r="KC525" i="20"/>
  <c r="KC526" i="20"/>
  <c r="KC527" i="20"/>
  <c r="KC528" i="20"/>
  <c r="KC529" i="20"/>
  <c r="KC530" i="20"/>
  <c r="KC531" i="20"/>
  <c r="KC532" i="20"/>
  <c r="KC533" i="20"/>
  <c r="KC534" i="20"/>
  <c r="KC535" i="20"/>
  <c r="KC536" i="20"/>
  <c r="KC537" i="20"/>
  <c r="KC538" i="20"/>
  <c r="KC539" i="20"/>
  <c r="KC540" i="20"/>
  <c r="KC541" i="20"/>
  <c r="KC542" i="20"/>
  <c r="KC543" i="20"/>
  <c r="KC544" i="20"/>
  <c r="KC545" i="20"/>
  <c r="KC546" i="20"/>
  <c r="KC547" i="20"/>
  <c r="KC548" i="20"/>
  <c r="KC549" i="20"/>
  <c r="KC550" i="20"/>
  <c r="KC551" i="20"/>
  <c r="KC552" i="20"/>
  <c r="KC553" i="20"/>
  <c r="KC554" i="20"/>
  <c r="KC555" i="20"/>
  <c r="KC556" i="20"/>
  <c r="KC557" i="20"/>
  <c r="KC558" i="20"/>
  <c r="KC559" i="20"/>
  <c r="KC560" i="20"/>
  <c r="KC561" i="20"/>
  <c r="KC562" i="20"/>
  <c r="KC563" i="20"/>
  <c r="KC564" i="20"/>
  <c r="KC565" i="20"/>
  <c r="KC566" i="20"/>
  <c r="KC567" i="20"/>
  <c r="KC568" i="20"/>
  <c r="KC569" i="20"/>
  <c r="KC570" i="20"/>
  <c r="KC571" i="20"/>
  <c r="KC572" i="20"/>
  <c r="KC573" i="20"/>
  <c r="KC574" i="20"/>
  <c r="KC575" i="20"/>
  <c r="KC576" i="20"/>
  <c r="KC577" i="20"/>
  <c r="KC578" i="20"/>
  <c r="KC579" i="20"/>
  <c r="KC580" i="20"/>
  <c r="KC581" i="20"/>
  <c r="KC582" i="20"/>
  <c r="KC583" i="20"/>
  <c r="KC584" i="20"/>
  <c r="KC585" i="20"/>
  <c r="KC586" i="20"/>
  <c r="KC587" i="20"/>
  <c r="KC588" i="20"/>
  <c r="KC589" i="20"/>
  <c r="KC590" i="20"/>
  <c r="KC591" i="20"/>
  <c r="KC592" i="20"/>
  <c r="KC593" i="20"/>
  <c r="KC594" i="20"/>
  <c r="KC595" i="20"/>
  <c r="KC596" i="20"/>
  <c r="KC597" i="20"/>
  <c r="KC598" i="20"/>
  <c r="KC599" i="20"/>
  <c r="KC600" i="20"/>
  <c r="KC601" i="20"/>
  <c r="KC602" i="20"/>
  <c r="KC603" i="20"/>
  <c r="KC604" i="20"/>
  <c r="KC605" i="20"/>
  <c r="KC606" i="20"/>
  <c r="KC607" i="20"/>
  <c r="KC608" i="20"/>
  <c r="KC609" i="20"/>
  <c r="KC610" i="20"/>
  <c r="KC611" i="20"/>
  <c r="KC612" i="20"/>
  <c r="KC613" i="20"/>
  <c r="KC614" i="20"/>
  <c r="KC615" i="20"/>
  <c r="KC616" i="20"/>
  <c r="KC617" i="20"/>
  <c r="KC618" i="20"/>
  <c r="KC619" i="20"/>
  <c r="KC620" i="20"/>
  <c r="KC621" i="20"/>
  <c r="KC622" i="20"/>
  <c r="KC623" i="20"/>
  <c r="KC624" i="20"/>
  <c r="KC625" i="20"/>
  <c r="KC626" i="20"/>
  <c r="KC627" i="20"/>
  <c r="KC628" i="20"/>
  <c r="KC629" i="20"/>
  <c r="KC630" i="20"/>
  <c r="KC631" i="20"/>
  <c r="KC632" i="20"/>
  <c r="KC633" i="20"/>
  <c r="KC634" i="20"/>
  <c r="KC635" i="20"/>
  <c r="KC636" i="20"/>
  <c r="KC637" i="20"/>
  <c r="KC638" i="20"/>
  <c r="KC639" i="20"/>
  <c r="KC640" i="20"/>
  <c r="KC641" i="20"/>
  <c r="KC642" i="20"/>
  <c r="KC643" i="20"/>
  <c r="KC644" i="20"/>
  <c r="KC645" i="20"/>
  <c r="KC646" i="20"/>
  <c r="KC647" i="20"/>
  <c r="KC648" i="20"/>
  <c r="KC649" i="20"/>
  <c r="KC650" i="20"/>
  <c r="KC651" i="20"/>
  <c r="KC652" i="20"/>
  <c r="KC653" i="20"/>
  <c r="KC654" i="20"/>
  <c r="KC655" i="20"/>
  <c r="KC656" i="20"/>
  <c r="KC657" i="20"/>
  <c r="KC658" i="20"/>
  <c r="KC659" i="20"/>
  <c r="KC660" i="20"/>
  <c r="KC661" i="20"/>
  <c r="KC662" i="20"/>
  <c r="KC663" i="20"/>
  <c r="KC664" i="20"/>
  <c r="KC665" i="20"/>
  <c r="KC666" i="20"/>
  <c r="KC667" i="20"/>
  <c r="KC668" i="20"/>
  <c r="KC669" i="20"/>
  <c r="KC670" i="20"/>
  <c r="KC671" i="20"/>
  <c r="KC672" i="20"/>
  <c r="KC673" i="20"/>
  <c r="KC674" i="20"/>
  <c r="KC675" i="20"/>
  <c r="KC676" i="20"/>
  <c r="KC677" i="20"/>
  <c r="KC678" i="20"/>
  <c r="KC679" i="20"/>
  <c r="KC680" i="20"/>
  <c r="KC681" i="20"/>
  <c r="KC682" i="20"/>
  <c r="KC683" i="20"/>
  <c r="KC684" i="20"/>
  <c r="KC685" i="20"/>
  <c r="KC686" i="20"/>
  <c r="KC687" i="20"/>
  <c r="KC688" i="20"/>
  <c r="KC689" i="20"/>
  <c r="KC690" i="20"/>
  <c r="KC691" i="20"/>
  <c r="KC692" i="20"/>
  <c r="KC693" i="20"/>
  <c r="KC694" i="20"/>
  <c r="KC695" i="20"/>
  <c r="KC696" i="20"/>
  <c r="KC697" i="20"/>
  <c r="KC698" i="20"/>
  <c r="KC699" i="20"/>
  <c r="KC700" i="20"/>
  <c r="KC701" i="20"/>
  <c r="KC702" i="20"/>
  <c r="KC703" i="20"/>
  <c r="KC704" i="20"/>
  <c r="KC705" i="20"/>
  <c r="KC706" i="20"/>
  <c r="KC707" i="20"/>
  <c r="KC708" i="20"/>
  <c r="KC709" i="20"/>
  <c r="KC710" i="20"/>
  <c r="KC711" i="20"/>
  <c r="KC712" i="20"/>
  <c r="KC713" i="20"/>
  <c r="KC714" i="20"/>
  <c r="KC715" i="20"/>
  <c r="KC716" i="20"/>
  <c r="KC717" i="20"/>
  <c r="KC718" i="20"/>
  <c r="KC719" i="20"/>
  <c r="KC720" i="20"/>
  <c r="KC721" i="20"/>
  <c r="KC722" i="20"/>
  <c r="KC723" i="20"/>
  <c r="KC724" i="20"/>
  <c r="KC725" i="20"/>
  <c r="KC726" i="20"/>
  <c r="KC727" i="20"/>
  <c r="KC728" i="20"/>
  <c r="KC729" i="20"/>
  <c r="KC730" i="20"/>
  <c r="KC731" i="20"/>
  <c r="KC732" i="20"/>
  <c r="KC733" i="20"/>
  <c r="KC734" i="20"/>
  <c r="KC735" i="20"/>
  <c r="KC736" i="20"/>
  <c r="KC737" i="20"/>
  <c r="KC738" i="20"/>
  <c r="KC739" i="20"/>
  <c r="KC740" i="20"/>
  <c r="KC741" i="20"/>
  <c r="BR691" i="20"/>
  <c r="BR684" i="20"/>
  <c r="BQ684" i="20"/>
  <c r="BQ678" i="20"/>
  <c r="BR676" i="20"/>
  <c r="BR670" i="20"/>
  <c r="BQ670" i="20"/>
  <c r="BR663" i="20"/>
  <c r="BR662" i="20"/>
  <c r="BR656" i="20"/>
  <c r="BR655" i="20"/>
  <c r="BR649" i="20"/>
  <c r="BR648" i="20"/>
  <c r="BQ642" i="20"/>
  <c r="BR641" i="20"/>
  <c r="BR635" i="20"/>
  <c r="BQ634" i="20"/>
  <c r="BQ628" i="20"/>
  <c r="BR627" i="20"/>
  <c r="BR620" i="20"/>
  <c r="BQ620" i="20"/>
  <c r="BQ614" i="20"/>
  <c r="BR612" i="20"/>
  <c r="BR606" i="20"/>
  <c r="BQ606" i="20"/>
  <c r="BR599" i="20"/>
  <c r="BR598" i="20"/>
  <c r="BR592" i="20"/>
  <c r="BR591" i="20"/>
  <c r="BR585" i="20"/>
  <c r="BR584" i="20"/>
  <c r="BQ578" i="20"/>
  <c r="BR577" i="20"/>
  <c r="BR571" i="20"/>
  <c r="BQ570" i="20"/>
  <c r="BQ564" i="20"/>
  <c r="BR563" i="20"/>
  <c r="BR556" i="20"/>
  <c r="BQ556" i="20"/>
  <c r="BQ550" i="20"/>
  <c r="BR548" i="20"/>
  <c r="BR542" i="20"/>
  <c r="BQ542" i="20"/>
  <c r="BR535" i="20"/>
  <c r="BR534" i="20"/>
  <c r="BR528" i="20"/>
  <c r="BR527" i="20"/>
  <c r="BR521" i="20"/>
  <c r="BQ521" i="20"/>
  <c r="BQ516" i="20"/>
  <c r="BR515" i="20"/>
  <c r="BQ511" i="20"/>
  <c r="BQ510" i="20"/>
  <c r="BR505" i="20"/>
  <c r="BQ505" i="20"/>
  <c r="BQ500" i="20"/>
  <c r="BR499" i="20"/>
  <c r="BQ495" i="20"/>
  <c r="BQ494" i="20"/>
  <c r="BR489" i="20"/>
  <c r="BQ489" i="20"/>
  <c r="BQ486" i="20"/>
  <c r="BQ485" i="20"/>
  <c r="BQ482" i="20"/>
  <c r="BR481" i="20"/>
  <c r="BQ479" i="20"/>
  <c r="BQ478" i="20"/>
  <c r="BR475" i="20"/>
  <c r="BQ474" i="20"/>
  <c r="BR471" i="20"/>
  <c r="BQ471" i="20"/>
  <c r="BQ468" i="20"/>
  <c r="BR467" i="20"/>
  <c r="BQ465" i="20"/>
  <c r="BR463" i="20"/>
  <c r="BQ461" i="20"/>
  <c r="BQ460" i="20"/>
  <c r="BR457" i="20"/>
  <c r="BQ457" i="20"/>
  <c r="BQ454" i="20"/>
  <c r="BQ453" i="20"/>
  <c r="BQ450" i="20"/>
  <c r="BR449" i="20"/>
  <c r="BQ447" i="20"/>
  <c r="BQ446" i="20"/>
  <c r="BR443" i="20"/>
  <c r="BQ442" i="20"/>
  <c r="BR439" i="20"/>
  <c r="BQ439" i="20"/>
  <c r="BQ436" i="20"/>
  <c r="BR435" i="20"/>
  <c r="BQ433" i="20"/>
  <c r="BR431" i="20"/>
  <c r="BQ429" i="20"/>
  <c r="BQ428" i="20"/>
  <c r="BR425" i="20"/>
  <c r="BQ425" i="20"/>
  <c r="BQ422" i="20"/>
  <c r="BQ421" i="20"/>
  <c r="BQ418" i="20"/>
  <c r="BR417" i="20"/>
  <c r="BQ415" i="20"/>
  <c r="BQ414" i="20"/>
  <c r="BR411" i="20"/>
  <c r="BQ410" i="20"/>
  <c r="BR407" i="20"/>
  <c r="BQ407" i="20"/>
  <c r="BQ404" i="20"/>
  <c r="BR403" i="20"/>
  <c r="BQ401" i="20"/>
  <c r="BR399" i="20"/>
  <c r="BQ397" i="20"/>
  <c r="BQ396" i="20"/>
  <c r="BR393" i="20"/>
  <c r="BQ393" i="20"/>
  <c r="BQ390" i="20"/>
  <c r="BQ389" i="20"/>
  <c r="BQ386" i="20"/>
  <c r="BR385" i="20"/>
  <c r="BQ383" i="20"/>
  <c r="BQ382" i="20"/>
  <c r="BR379" i="20"/>
  <c r="BQ378" i="20"/>
  <c r="BR375" i="20"/>
  <c r="BQ375" i="20"/>
  <c r="BQ372" i="20"/>
  <c r="BR371" i="20"/>
  <c r="BQ369" i="20"/>
  <c r="BR367" i="20"/>
  <c r="BQ365" i="20"/>
  <c r="BQ364" i="20"/>
  <c r="BR361" i="20"/>
  <c r="BQ361" i="20"/>
  <c r="BQ358" i="20"/>
  <c r="BQ357" i="20"/>
  <c r="BQ354" i="20"/>
  <c r="BR353" i="20"/>
  <c r="BQ351" i="20"/>
  <c r="BQ350" i="20"/>
  <c r="BR347" i="20"/>
  <c r="BQ346" i="20"/>
  <c r="BR343" i="20"/>
  <c r="BQ343" i="20"/>
  <c r="BQ340" i="20"/>
  <c r="BR339" i="20"/>
  <c r="BQ337" i="20"/>
  <c r="BR335" i="20"/>
  <c r="BQ333" i="20"/>
  <c r="BQ332" i="20"/>
  <c r="BR329" i="20"/>
  <c r="BQ329" i="20"/>
  <c r="BQ326" i="20"/>
  <c r="BQ325" i="20"/>
  <c r="BQ322" i="20"/>
  <c r="BR321" i="20"/>
  <c r="BQ319" i="20"/>
  <c r="BQ318" i="20"/>
  <c r="BR315" i="20"/>
  <c r="BQ314" i="20"/>
  <c r="BR311" i="20"/>
  <c r="BQ311" i="20"/>
  <c r="BR308" i="20"/>
  <c r="BQ308" i="20"/>
  <c r="BQ306" i="20"/>
  <c r="BQ305" i="20"/>
  <c r="BQ303" i="20"/>
  <c r="BR302" i="20"/>
  <c r="BR300" i="20"/>
  <c r="BQ300" i="20"/>
  <c r="BQ298" i="20"/>
  <c r="BQ297" i="20"/>
  <c r="BQ295" i="20"/>
  <c r="BR294" i="20"/>
  <c r="BR292" i="20"/>
  <c r="BQ292" i="20"/>
  <c r="BQ290" i="20"/>
  <c r="BQ289" i="20"/>
  <c r="BQ287" i="20"/>
  <c r="BR286" i="20"/>
  <c r="BR284" i="20"/>
  <c r="BQ284" i="20"/>
  <c r="BQ282" i="20"/>
  <c r="BQ281" i="20"/>
  <c r="BQ279" i="20"/>
  <c r="BR278" i="20"/>
  <c r="BR276" i="20"/>
  <c r="BQ276" i="20"/>
  <c r="BQ274" i="20"/>
  <c r="BQ273" i="20"/>
  <c r="BQ271" i="20"/>
  <c r="BR270" i="20"/>
  <c r="BR268" i="20"/>
  <c r="BQ268" i="20"/>
  <c r="BQ266" i="20"/>
  <c r="BQ265" i="20"/>
  <c r="BQ263" i="20"/>
  <c r="BR262" i="20"/>
  <c r="BR260" i="20"/>
  <c r="BQ260" i="20"/>
  <c r="BQ258" i="20"/>
  <c r="BQ257" i="20"/>
  <c r="BQ255" i="20"/>
  <c r="BR254" i="20"/>
  <c r="BR252" i="20"/>
  <c r="BQ252" i="20"/>
  <c r="BQ250" i="20"/>
  <c r="BQ249" i="20"/>
  <c r="BQ247" i="20"/>
  <c r="BR246" i="20"/>
  <c r="BR244" i="20"/>
  <c r="BQ244" i="20"/>
  <c r="BQ242" i="20"/>
  <c r="BQ241" i="20"/>
  <c r="BQ239" i="20"/>
  <c r="BR238" i="20"/>
  <c r="BR236" i="20"/>
  <c r="BQ236" i="20"/>
  <c r="BQ234" i="20"/>
  <c r="BQ233" i="20"/>
  <c r="BQ231" i="20"/>
  <c r="BR230" i="20"/>
  <c r="BR228" i="20"/>
  <c r="BQ228" i="20"/>
  <c r="BQ226" i="20"/>
  <c r="BQ225" i="20"/>
  <c r="BQ223" i="20"/>
  <c r="BR222" i="20"/>
  <c r="BR220" i="20"/>
  <c r="BQ220" i="20"/>
  <c r="BQ218" i="20"/>
  <c r="BQ217" i="20"/>
  <c r="BQ215" i="20"/>
  <c r="BR214" i="20"/>
  <c r="BR212" i="20"/>
  <c r="BQ212" i="20"/>
  <c r="BQ210" i="20"/>
  <c r="BQ209" i="20"/>
  <c r="BQ207" i="20"/>
  <c r="BR206" i="20"/>
  <c r="BR204" i="20"/>
  <c r="BQ204" i="20"/>
  <c r="BQ202" i="20"/>
  <c r="BQ201" i="20"/>
  <c r="BQ199" i="20"/>
  <c r="BR198" i="20"/>
  <c r="BR196" i="20"/>
  <c r="BQ196" i="20"/>
  <c r="BQ194" i="20"/>
  <c r="BQ193" i="20"/>
  <c r="BQ191" i="20"/>
  <c r="BR190" i="20"/>
  <c r="BR188" i="20"/>
  <c r="BQ188" i="20"/>
  <c r="BQ186" i="20"/>
  <c r="BQ185" i="20"/>
  <c r="BQ183" i="20"/>
  <c r="BR182" i="20"/>
  <c r="BR180" i="20"/>
  <c r="BQ180" i="20"/>
  <c r="BQ178" i="20"/>
  <c r="BQ177" i="20"/>
  <c r="BQ175" i="20"/>
  <c r="BR174" i="20"/>
  <c r="BR172" i="20"/>
  <c r="BQ172" i="20"/>
  <c r="BQ170" i="20"/>
  <c r="BQ169" i="20"/>
  <c r="BQ167" i="20"/>
  <c r="BR166" i="20"/>
  <c r="BR164" i="20"/>
  <c r="BQ164" i="20"/>
  <c r="BQ162" i="20"/>
  <c r="BQ161" i="20"/>
  <c r="BQ159" i="20"/>
  <c r="BR158" i="20"/>
  <c r="BR156" i="20"/>
  <c r="BQ156" i="20"/>
  <c r="BQ154" i="20"/>
  <c r="BQ153" i="20"/>
  <c r="BQ151" i="20"/>
  <c r="BR150" i="20"/>
  <c r="BR148" i="20"/>
  <c r="BQ148" i="20"/>
  <c r="BQ146" i="20"/>
  <c r="BQ145" i="20"/>
  <c r="BQ143" i="20"/>
  <c r="BR142" i="20"/>
  <c r="BR140" i="20"/>
  <c r="BQ140" i="20"/>
  <c r="BQ138" i="20"/>
  <c r="BQ137" i="20"/>
  <c r="BQ135" i="20"/>
  <c r="BR134" i="20"/>
  <c r="BR132" i="20"/>
  <c r="BQ132" i="20"/>
  <c r="BQ130" i="20"/>
  <c r="BQ129" i="20"/>
  <c r="BQ127" i="20"/>
  <c r="BR126" i="20"/>
  <c r="BR124" i="20"/>
  <c r="BQ124" i="20"/>
  <c r="BQ122" i="20"/>
  <c r="BQ121" i="20"/>
  <c r="BQ119" i="20"/>
  <c r="BR118" i="20"/>
  <c r="BR116" i="20"/>
  <c r="BQ116" i="20"/>
  <c r="BQ114" i="20"/>
  <c r="BQ113" i="20"/>
  <c r="BQ111" i="20"/>
  <c r="BR110" i="20"/>
  <c r="BR108" i="20"/>
  <c r="BQ108" i="20"/>
  <c r="BQ106" i="20"/>
  <c r="BQ105" i="20"/>
  <c r="BQ103" i="20"/>
  <c r="BR102" i="20"/>
  <c r="BR100" i="20"/>
  <c r="BQ100" i="20"/>
  <c r="BQ98" i="20"/>
  <c r="BQ97" i="20"/>
  <c r="BQ95" i="20"/>
  <c r="BR94" i="20"/>
  <c r="BR92" i="20"/>
  <c r="BQ92" i="20"/>
  <c r="BQ90" i="20"/>
  <c r="BQ89" i="20"/>
  <c r="BQ87" i="20"/>
  <c r="BR86" i="20"/>
  <c r="BR84" i="20"/>
  <c r="BQ84" i="20"/>
  <c r="BQ82" i="20"/>
  <c r="BQ81" i="20"/>
  <c r="BQ79" i="20"/>
  <c r="BR78" i="20"/>
  <c r="BR76" i="20"/>
  <c r="BQ76" i="20"/>
  <c r="BQ74" i="20"/>
  <c r="BQ73" i="20"/>
  <c r="BQ71" i="20"/>
  <c r="BR70" i="20"/>
  <c r="BR68" i="20"/>
  <c r="BQ68" i="20"/>
  <c r="BQ66" i="20"/>
  <c r="BQ65" i="20"/>
  <c r="BQ63" i="20"/>
  <c r="BR62" i="20"/>
  <c r="BR60" i="20"/>
  <c r="BQ60" i="20"/>
  <c r="BQ58" i="20"/>
  <c r="BQ57" i="20"/>
  <c r="BQ55" i="20"/>
  <c r="BR54" i="20"/>
  <c r="BR52" i="20"/>
  <c r="BQ52" i="20"/>
  <c r="BQ50" i="20"/>
  <c r="BQ49" i="20"/>
  <c r="BQ47" i="20"/>
  <c r="BR46" i="20"/>
  <c r="BR44" i="20"/>
  <c r="BQ44" i="20"/>
  <c r="BQ42" i="20"/>
  <c r="BQ41" i="20"/>
  <c r="BQ39" i="20"/>
  <c r="BR38" i="20"/>
  <c r="BR36" i="20"/>
  <c r="BQ36" i="20"/>
  <c r="BQ34" i="20"/>
  <c r="BQ33" i="20"/>
  <c r="BQ31" i="20"/>
  <c r="BR30" i="20"/>
  <c r="BR28" i="20"/>
  <c r="BQ28" i="20"/>
  <c r="BQ26" i="20"/>
  <c r="BQ25" i="20"/>
  <c r="BQ23" i="20"/>
  <c r="BR22" i="20"/>
  <c r="BR20" i="20"/>
  <c r="BQ20" i="20"/>
  <c r="BQ18" i="20"/>
  <c r="BQ17" i="20"/>
  <c r="BQ15" i="20"/>
  <c r="BR14" i="20"/>
  <c r="BR12" i="20"/>
  <c r="BQ12" i="20"/>
  <c r="BQ10" i="20"/>
  <c r="BQ9" i="20"/>
  <c r="BQ7" i="20"/>
  <c r="BR6" i="20"/>
  <c r="BR4" i="20"/>
  <c r="BQ4" i="20"/>
  <c r="BQ2" i="20"/>
  <c r="B41" i="21" l="1"/>
  <c r="JD488" i="20"/>
  <c r="JE488" i="20" s="1"/>
  <c r="B47" i="21"/>
  <c r="IZ500" i="20"/>
  <c r="B34" i="21"/>
  <c r="B43" i="21"/>
  <c r="B42" i="21"/>
  <c r="B20" i="21"/>
  <c r="B19" i="21"/>
  <c r="JD592" i="20"/>
  <c r="KD592" i="20" s="1"/>
  <c r="JD720" i="20"/>
  <c r="JD639" i="20"/>
  <c r="JG639" i="20" s="1"/>
  <c r="JD559" i="20"/>
  <c r="JW559" i="20" s="1"/>
  <c r="JX559" i="20" s="1"/>
  <c r="JD439" i="20"/>
  <c r="JZ439" i="20" s="1"/>
  <c r="JD248" i="20"/>
  <c r="JD87" i="20"/>
  <c r="JF87" i="20" s="1"/>
  <c r="B33" i="21"/>
  <c r="JD719" i="20"/>
  <c r="JW719" i="20" s="1"/>
  <c r="JX719" i="20" s="1"/>
  <c r="JD624" i="20"/>
  <c r="JH624" i="20" s="1"/>
  <c r="JI624" i="20" s="1"/>
  <c r="JD543" i="20"/>
  <c r="JF543" i="20" s="1"/>
  <c r="JD407" i="20"/>
  <c r="JW407" i="20" s="1"/>
  <c r="JX407" i="20" s="1"/>
  <c r="JD247" i="20"/>
  <c r="JW247" i="20" s="1"/>
  <c r="JX247" i="20" s="1"/>
  <c r="JD56" i="20"/>
  <c r="JH56" i="20" s="1"/>
  <c r="JI56" i="20" s="1"/>
  <c r="JD687" i="20"/>
  <c r="JH687" i="20" s="1"/>
  <c r="JD343" i="20"/>
  <c r="JG343" i="20" s="1"/>
  <c r="JD183" i="20"/>
  <c r="JW183" i="20" s="1"/>
  <c r="JX183" i="20" s="1"/>
  <c r="JC543" i="20"/>
  <c r="JY87" i="20"/>
  <c r="JD671" i="20"/>
  <c r="JZ671" i="20" s="1"/>
  <c r="JD591" i="20"/>
  <c r="JE591" i="20" s="1"/>
  <c r="JD487" i="20"/>
  <c r="JY487" i="20" s="1"/>
  <c r="JD312" i="20"/>
  <c r="JH312" i="20" s="1"/>
  <c r="JD151" i="20"/>
  <c r="JG151" i="20" s="1"/>
  <c r="IZ468" i="20"/>
  <c r="IV735" i="20"/>
  <c r="JA735" i="20" s="1"/>
  <c r="JD735" i="20"/>
  <c r="JF735" i="20" s="1"/>
  <c r="IV703" i="20"/>
  <c r="JA703" i="20" s="1"/>
  <c r="JD703" i="20"/>
  <c r="JG703" i="20" s="1"/>
  <c r="IV655" i="20"/>
  <c r="IY655" i="20" s="1"/>
  <c r="JD655" i="20"/>
  <c r="JF655" i="20" s="1"/>
  <c r="IV623" i="20"/>
  <c r="JA623" i="20" s="1"/>
  <c r="JD623" i="20"/>
  <c r="JG623" i="20" s="1"/>
  <c r="IV607" i="20"/>
  <c r="JB607" i="20" s="1"/>
  <c r="JD607" i="20"/>
  <c r="JF607" i="20" s="1"/>
  <c r="IV575" i="20"/>
  <c r="JA575" i="20" s="1"/>
  <c r="JD575" i="20"/>
  <c r="JF575" i="20" s="1"/>
  <c r="IV527" i="20"/>
  <c r="IY527" i="20" s="1"/>
  <c r="JD527" i="20"/>
  <c r="JF527" i="20" s="1"/>
  <c r="IV471" i="20"/>
  <c r="IY471" i="20" s="1"/>
  <c r="JD471" i="20"/>
  <c r="JE471" i="20" s="1"/>
  <c r="IV375" i="20"/>
  <c r="JR375" i="20" s="1"/>
  <c r="JD375" i="20"/>
  <c r="JF375" i="20" s="1"/>
  <c r="IV311" i="20"/>
  <c r="JA311" i="20" s="1"/>
  <c r="JD311" i="20"/>
  <c r="JH311" i="20" s="1"/>
  <c r="JI311" i="20" s="1"/>
  <c r="IV279" i="20"/>
  <c r="IY279" i="20" s="1"/>
  <c r="JD279" i="20"/>
  <c r="IV215" i="20"/>
  <c r="JA215" i="20" s="1"/>
  <c r="JD215" i="20"/>
  <c r="JE215" i="20" s="1"/>
  <c r="JD656" i="20"/>
  <c r="JF656" i="20" s="1"/>
  <c r="JD528" i="20"/>
  <c r="JW528" i="20" s="1"/>
  <c r="JX528" i="20" s="1"/>
  <c r="JD376" i="20"/>
  <c r="KD376" i="20" s="1"/>
  <c r="JD120" i="20"/>
  <c r="JG120" i="20" s="1"/>
  <c r="JD55" i="20"/>
  <c r="JT55" i="20" s="1"/>
  <c r="JD688" i="20"/>
  <c r="JD560" i="20"/>
  <c r="KD560" i="20" s="1"/>
  <c r="JD440" i="20"/>
  <c r="JF440" i="20" s="1"/>
  <c r="JD184" i="20"/>
  <c r="JT184" i="20" s="1"/>
  <c r="JD119" i="20"/>
  <c r="JD23" i="20"/>
  <c r="JH23" i="20" s="1"/>
  <c r="JI23" i="20" s="1"/>
  <c r="JE592" i="20"/>
  <c r="JG593" i="20"/>
  <c r="JD736" i="20"/>
  <c r="JG736" i="20" s="1"/>
  <c r="JD704" i="20"/>
  <c r="JT704" i="20" s="1"/>
  <c r="JD672" i="20"/>
  <c r="JG672" i="20" s="1"/>
  <c r="JD640" i="20"/>
  <c r="JT640" i="20" s="1"/>
  <c r="JD608" i="20"/>
  <c r="JW608" i="20" s="1"/>
  <c r="JX608" i="20" s="1"/>
  <c r="JD576" i="20"/>
  <c r="JT576" i="20" s="1"/>
  <c r="JD544" i="20"/>
  <c r="JG544" i="20" s="1"/>
  <c r="JD512" i="20"/>
  <c r="JF512" i="20" s="1"/>
  <c r="JD408" i="20"/>
  <c r="JH408" i="20" s="1"/>
  <c r="JI408" i="20" s="1"/>
  <c r="JD344" i="20"/>
  <c r="JH344" i="20" s="1"/>
  <c r="JI344" i="20" s="1"/>
  <c r="JD280" i="20"/>
  <c r="JW280" i="20" s="1"/>
  <c r="JX280" i="20" s="1"/>
  <c r="JD216" i="20"/>
  <c r="JT216" i="20" s="1"/>
  <c r="JD152" i="20"/>
  <c r="JH152" i="20" s="1"/>
  <c r="JI152" i="20" s="1"/>
  <c r="JD88" i="20"/>
  <c r="JT88" i="20" s="1"/>
  <c r="JD24" i="20"/>
  <c r="IV728" i="20"/>
  <c r="JA728" i="20" s="1"/>
  <c r="JD728" i="20"/>
  <c r="JG728" i="20" s="1"/>
  <c r="IV712" i="20"/>
  <c r="JR712" i="20" s="1"/>
  <c r="JD712" i="20"/>
  <c r="JF712" i="20" s="1"/>
  <c r="JB704" i="20"/>
  <c r="JC704" i="20" s="1"/>
  <c r="IV696" i="20"/>
  <c r="JR696" i="20" s="1"/>
  <c r="JD696" i="20"/>
  <c r="JH696" i="20" s="1"/>
  <c r="JA692" i="20"/>
  <c r="IZ692" i="20"/>
  <c r="IV680" i="20"/>
  <c r="JR680" i="20" s="1"/>
  <c r="JD680" i="20"/>
  <c r="IV664" i="20"/>
  <c r="JB664" i="20" s="1"/>
  <c r="JC664" i="20" s="1"/>
  <c r="JD664" i="20"/>
  <c r="JF664" i="20" s="1"/>
  <c r="IZ660" i="20"/>
  <c r="JA660" i="20"/>
  <c r="JB656" i="20"/>
  <c r="JC656" i="20" s="1"/>
  <c r="IY656" i="20"/>
  <c r="IV648" i="20"/>
  <c r="IY648" i="20" s="1"/>
  <c r="JD648" i="20"/>
  <c r="JF648" i="20" s="1"/>
  <c r="JB640" i="20"/>
  <c r="IV632" i="20"/>
  <c r="IZ632" i="20" s="1"/>
  <c r="JD632" i="20"/>
  <c r="JG632" i="20" s="1"/>
  <c r="JA628" i="20"/>
  <c r="IW628" i="20"/>
  <c r="IZ628" i="20"/>
  <c r="IV616" i="20"/>
  <c r="IY616" i="20" s="1"/>
  <c r="JD616" i="20"/>
  <c r="JE616" i="20" s="1"/>
  <c r="IV600" i="20"/>
  <c r="JR600" i="20" s="1"/>
  <c r="JD600" i="20"/>
  <c r="JG600" i="20" s="1"/>
  <c r="JA596" i="20"/>
  <c r="IZ596" i="20"/>
  <c r="IY592" i="20"/>
  <c r="JB592" i="20"/>
  <c r="JC592" i="20" s="1"/>
  <c r="IV584" i="20"/>
  <c r="JB584" i="20" s="1"/>
  <c r="JC584" i="20" s="1"/>
  <c r="JD584" i="20"/>
  <c r="JE584" i="20" s="1"/>
  <c r="JB576" i="20"/>
  <c r="JC576" i="20" s="1"/>
  <c r="IV568" i="20"/>
  <c r="IW568" i="20" s="1"/>
  <c r="JD568" i="20"/>
  <c r="JG568" i="20" s="1"/>
  <c r="JA564" i="20"/>
  <c r="IZ564" i="20"/>
  <c r="IV552" i="20"/>
  <c r="IZ552" i="20" s="1"/>
  <c r="JD552" i="20"/>
  <c r="JG552" i="20" s="1"/>
  <c r="IW548" i="20"/>
  <c r="JA548" i="20"/>
  <c r="IV536" i="20"/>
  <c r="JB536" i="20" s="1"/>
  <c r="JC536" i="20" s="1"/>
  <c r="JD536" i="20"/>
  <c r="JG536" i="20" s="1"/>
  <c r="IZ532" i="20"/>
  <c r="JA532" i="20"/>
  <c r="JB528" i="20"/>
  <c r="JC528" i="20" s="1"/>
  <c r="IV520" i="20"/>
  <c r="IW520" i="20" s="1"/>
  <c r="JD520" i="20"/>
  <c r="JE520" i="20" s="1"/>
  <c r="JB512" i="20"/>
  <c r="JC512" i="20" s="1"/>
  <c r="IV496" i="20"/>
  <c r="IW496" i="20" s="1"/>
  <c r="JD496" i="20"/>
  <c r="JF496" i="20" s="1"/>
  <c r="IV480" i="20"/>
  <c r="IY480" i="20" s="1"/>
  <c r="JD480" i="20"/>
  <c r="JE480" i="20" s="1"/>
  <c r="IV472" i="20"/>
  <c r="IY472" i="20" s="1"/>
  <c r="JD472" i="20"/>
  <c r="JH472" i="20" s="1"/>
  <c r="JI472" i="20" s="1"/>
  <c r="JB464" i="20"/>
  <c r="JC464" i="20" s="1"/>
  <c r="IV456" i="20"/>
  <c r="IW456" i="20" s="1"/>
  <c r="JD456" i="20"/>
  <c r="IV448" i="20"/>
  <c r="JD448" i="20"/>
  <c r="JE448" i="20" s="1"/>
  <c r="JA436" i="20"/>
  <c r="IZ436" i="20"/>
  <c r="IV432" i="20"/>
  <c r="IZ432" i="20" s="1"/>
  <c r="JD432" i="20"/>
  <c r="JF432" i="20" s="1"/>
  <c r="IV424" i="20"/>
  <c r="JB424" i="20" s="1"/>
  <c r="JC424" i="20" s="1"/>
  <c r="JD424" i="20"/>
  <c r="JE424" i="20" s="1"/>
  <c r="IV416" i="20"/>
  <c r="IY416" i="20" s="1"/>
  <c r="JD416" i="20"/>
  <c r="JF416" i="20" s="1"/>
  <c r="IZ404" i="20"/>
  <c r="JA404" i="20"/>
  <c r="IV400" i="20"/>
  <c r="IW400" i="20" s="1"/>
  <c r="JD400" i="20"/>
  <c r="JF400" i="20" s="1"/>
  <c r="IV392" i="20"/>
  <c r="JA392" i="20" s="1"/>
  <c r="JD392" i="20"/>
  <c r="IV384" i="20"/>
  <c r="IZ384" i="20" s="1"/>
  <c r="JD384" i="20"/>
  <c r="JF384" i="20" s="1"/>
  <c r="JA372" i="20"/>
  <c r="IZ372" i="20"/>
  <c r="IV368" i="20"/>
  <c r="IW368" i="20" s="1"/>
  <c r="JD368" i="20"/>
  <c r="JF368" i="20" s="1"/>
  <c r="IV360" i="20"/>
  <c r="IY360" i="20" s="1"/>
  <c r="JD360" i="20"/>
  <c r="IV352" i="20"/>
  <c r="IW352" i="20" s="1"/>
  <c r="JD352" i="20"/>
  <c r="JF352" i="20" s="1"/>
  <c r="JA340" i="20"/>
  <c r="IZ340" i="20"/>
  <c r="IV336" i="20"/>
  <c r="JA336" i="20" s="1"/>
  <c r="JD336" i="20"/>
  <c r="JF336" i="20" s="1"/>
  <c r="IV328" i="20"/>
  <c r="IW328" i="20" s="1"/>
  <c r="JD328" i="20"/>
  <c r="JH328" i="20" s="1"/>
  <c r="JI328" i="20" s="1"/>
  <c r="IV320" i="20"/>
  <c r="IZ320" i="20" s="1"/>
  <c r="JD320" i="20"/>
  <c r="JF320" i="20" s="1"/>
  <c r="JA308" i="20"/>
  <c r="IZ308" i="20"/>
  <c r="IV304" i="20"/>
  <c r="IW304" i="20" s="1"/>
  <c r="JD304" i="20"/>
  <c r="JF304" i="20" s="1"/>
  <c r="IV296" i="20"/>
  <c r="JB296" i="20" s="1"/>
  <c r="JC296" i="20" s="1"/>
  <c r="JD296" i="20"/>
  <c r="IV288" i="20"/>
  <c r="IY288" i="20" s="1"/>
  <c r="JD288" i="20"/>
  <c r="JF288" i="20" s="1"/>
  <c r="IZ276" i="20"/>
  <c r="JA276" i="20"/>
  <c r="IV272" i="20"/>
  <c r="IZ272" i="20" s="1"/>
  <c r="JD272" i="20"/>
  <c r="JF272" i="20" s="1"/>
  <c r="IV264" i="20"/>
  <c r="IY264" i="20" s="1"/>
  <c r="JD264" i="20"/>
  <c r="JE264" i="20" s="1"/>
  <c r="IV256" i="20"/>
  <c r="IZ256" i="20" s="1"/>
  <c r="JD256" i="20"/>
  <c r="JF256" i="20" s="1"/>
  <c r="IV240" i="20"/>
  <c r="IZ240" i="20" s="1"/>
  <c r="JD240" i="20"/>
  <c r="IV232" i="20"/>
  <c r="IW232" i="20" s="1"/>
  <c r="JD232" i="20"/>
  <c r="JH232" i="20" s="1"/>
  <c r="JI232" i="20" s="1"/>
  <c r="IV224" i="20"/>
  <c r="IZ224" i="20" s="1"/>
  <c r="JD224" i="20"/>
  <c r="IV208" i="20"/>
  <c r="IW208" i="20" s="1"/>
  <c r="JD208" i="20"/>
  <c r="JF208" i="20" s="1"/>
  <c r="IV200" i="20"/>
  <c r="IZ200" i="20" s="1"/>
  <c r="JD200" i="20"/>
  <c r="IV192" i="20"/>
  <c r="IY192" i="20" s="1"/>
  <c r="JD192" i="20"/>
  <c r="JF192" i="20" s="1"/>
  <c r="IV176" i="20"/>
  <c r="IZ176" i="20" s="1"/>
  <c r="JD176" i="20"/>
  <c r="IV168" i="20"/>
  <c r="JD168" i="20"/>
  <c r="JH168" i="20" s="1"/>
  <c r="JI168" i="20" s="1"/>
  <c r="IV160" i="20"/>
  <c r="IY160" i="20" s="1"/>
  <c r="JD160" i="20"/>
  <c r="IV144" i="20"/>
  <c r="IZ144" i="20" s="1"/>
  <c r="JD144" i="20"/>
  <c r="JF144" i="20" s="1"/>
  <c r="IV136" i="20"/>
  <c r="JA136" i="20" s="1"/>
  <c r="JD136" i="20"/>
  <c r="IV128" i="20"/>
  <c r="IZ128" i="20" s="1"/>
  <c r="JD128" i="20"/>
  <c r="JF128" i="20" s="1"/>
  <c r="IV112" i="20"/>
  <c r="JA112" i="20" s="1"/>
  <c r="JD112" i="20"/>
  <c r="IW108" i="20"/>
  <c r="JA108" i="20"/>
  <c r="IV104" i="20"/>
  <c r="IW104" i="20" s="1"/>
  <c r="JD104" i="20"/>
  <c r="IV96" i="20"/>
  <c r="JA96" i="20" s="1"/>
  <c r="JD96" i="20"/>
  <c r="JF96" i="20" s="1"/>
  <c r="IV80" i="20"/>
  <c r="JD80" i="20"/>
  <c r="JF80" i="20" s="1"/>
  <c r="IV72" i="20"/>
  <c r="IY72" i="20" s="1"/>
  <c r="JD72" i="20"/>
  <c r="JF72" i="20" s="1"/>
  <c r="IV64" i="20"/>
  <c r="IY64" i="20" s="1"/>
  <c r="JD64" i="20"/>
  <c r="IV48" i="20"/>
  <c r="IY48" i="20" s="1"/>
  <c r="JD48" i="20"/>
  <c r="JF48" i="20" s="1"/>
  <c r="IV40" i="20"/>
  <c r="JB40" i="20" s="1"/>
  <c r="JC40" i="20" s="1"/>
  <c r="JD40" i="20"/>
  <c r="IV32" i="20"/>
  <c r="IW32" i="20" s="1"/>
  <c r="JD32" i="20"/>
  <c r="JF32" i="20" s="1"/>
  <c r="IV16" i="20"/>
  <c r="IW16" i="20" s="1"/>
  <c r="JD16" i="20"/>
  <c r="IV8" i="20"/>
  <c r="IY8" i="20" s="1"/>
  <c r="JD8" i="20"/>
  <c r="JF8" i="20" s="1"/>
  <c r="JD504" i="20"/>
  <c r="JD464" i="20"/>
  <c r="IZ724" i="20"/>
  <c r="IW692" i="20"/>
  <c r="JB639" i="20"/>
  <c r="JC639" i="20" s="1"/>
  <c r="IV511" i="20"/>
  <c r="IZ511" i="20" s="1"/>
  <c r="JD511" i="20"/>
  <c r="JE511" i="20" s="1"/>
  <c r="IV495" i="20"/>
  <c r="IY495" i="20" s="1"/>
  <c r="JD495" i="20"/>
  <c r="JF495" i="20" s="1"/>
  <c r="IV479" i="20"/>
  <c r="IW479" i="20" s="1"/>
  <c r="JD479" i="20"/>
  <c r="JE479" i="20" s="1"/>
  <c r="IV463" i="20"/>
  <c r="JA463" i="20" s="1"/>
  <c r="JD463" i="20"/>
  <c r="JE463" i="20" s="1"/>
  <c r="IV447" i="20"/>
  <c r="IZ447" i="20" s="1"/>
  <c r="JD447" i="20"/>
  <c r="JE447" i="20" s="1"/>
  <c r="IV431" i="20"/>
  <c r="IW431" i="20" s="1"/>
  <c r="JD431" i="20"/>
  <c r="JG431" i="20" s="1"/>
  <c r="IV415" i="20"/>
  <c r="IW415" i="20" s="1"/>
  <c r="JD415" i="20"/>
  <c r="JH415" i="20" s="1"/>
  <c r="JI415" i="20" s="1"/>
  <c r="IV399" i="20"/>
  <c r="JA399" i="20" s="1"/>
  <c r="JD399" i="20"/>
  <c r="JE399" i="20" s="1"/>
  <c r="IV383" i="20"/>
  <c r="IZ383" i="20" s="1"/>
  <c r="JD383" i="20"/>
  <c r="JH383" i="20" s="1"/>
  <c r="JI383" i="20" s="1"/>
  <c r="IV367" i="20"/>
  <c r="IY367" i="20" s="1"/>
  <c r="JD367" i="20"/>
  <c r="JG367" i="20" s="1"/>
  <c r="IV351" i="20"/>
  <c r="IW351" i="20" s="1"/>
  <c r="JD351" i="20"/>
  <c r="JH351" i="20" s="1"/>
  <c r="JI351" i="20" s="1"/>
  <c r="IV335" i="20"/>
  <c r="IY335" i="20" s="1"/>
  <c r="JD335" i="20"/>
  <c r="JE335" i="20" s="1"/>
  <c r="IV319" i="20"/>
  <c r="IZ319" i="20" s="1"/>
  <c r="JD319" i="20"/>
  <c r="JH319" i="20" s="1"/>
  <c r="JI319" i="20" s="1"/>
  <c r="IV303" i="20"/>
  <c r="IY303" i="20" s="1"/>
  <c r="JD303" i="20"/>
  <c r="JG303" i="20" s="1"/>
  <c r="IV287" i="20"/>
  <c r="IW287" i="20" s="1"/>
  <c r="JD287" i="20"/>
  <c r="JH287" i="20" s="1"/>
  <c r="JI287" i="20" s="1"/>
  <c r="IV271" i="20"/>
  <c r="JR271" i="20" s="1"/>
  <c r="JD271" i="20"/>
  <c r="JE271" i="20" s="1"/>
  <c r="IV255" i="20"/>
  <c r="JD255" i="20"/>
  <c r="JH255" i="20" s="1"/>
  <c r="JI255" i="20" s="1"/>
  <c r="IV239" i="20"/>
  <c r="JR239" i="20" s="1"/>
  <c r="JD239" i="20"/>
  <c r="JG239" i="20" s="1"/>
  <c r="IV223" i="20"/>
  <c r="JA223" i="20" s="1"/>
  <c r="JD223" i="20"/>
  <c r="JH223" i="20" s="1"/>
  <c r="JI223" i="20" s="1"/>
  <c r="IV207" i="20"/>
  <c r="IW207" i="20" s="1"/>
  <c r="JD207" i="20"/>
  <c r="JE207" i="20" s="1"/>
  <c r="IV191" i="20"/>
  <c r="IY191" i="20" s="1"/>
  <c r="JD191" i="20"/>
  <c r="JH191" i="20" s="1"/>
  <c r="JI191" i="20" s="1"/>
  <c r="IV175" i="20"/>
  <c r="IW175" i="20" s="1"/>
  <c r="JD175" i="20"/>
  <c r="JG175" i="20" s="1"/>
  <c r="IV159" i="20"/>
  <c r="JD159" i="20"/>
  <c r="JH159" i="20" s="1"/>
  <c r="JI159" i="20" s="1"/>
  <c r="IV143" i="20"/>
  <c r="IZ143" i="20" s="1"/>
  <c r="JD143" i="20"/>
  <c r="JE143" i="20" s="1"/>
  <c r="IV127" i="20"/>
  <c r="IY127" i="20" s="1"/>
  <c r="JD127" i="20"/>
  <c r="JH127" i="20" s="1"/>
  <c r="JI127" i="20" s="1"/>
  <c r="IV111" i="20"/>
  <c r="IW111" i="20" s="1"/>
  <c r="JD111" i="20"/>
  <c r="JG111" i="20" s="1"/>
  <c r="IV95" i="20"/>
  <c r="JA95" i="20" s="1"/>
  <c r="JD95" i="20"/>
  <c r="JH95" i="20" s="1"/>
  <c r="JI95" i="20" s="1"/>
  <c r="IV79" i="20"/>
  <c r="IW79" i="20" s="1"/>
  <c r="JD79" i="20"/>
  <c r="JE79" i="20" s="1"/>
  <c r="IV63" i="20"/>
  <c r="IY63" i="20" s="1"/>
  <c r="JD63" i="20"/>
  <c r="JH63" i="20" s="1"/>
  <c r="JI63" i="20" s="1"/>
  <c r="IV47" i="20"/>
  <c r="IW47" i="20" s="1"/>
  <c r="JD47" i="20"/>
  <c r="JG47" i="20" s="1"/>
  <c r="IV31" i="20"/>
  <c r="JA31" i="20" s="1"/>
  <c r="JD31" i="20"/>
  <c r="JH31" i="20" s="1"/>
  <c r="JI31" i="20" s="1"/>
  <c r="IV15" i="20"/>
  <c r="JR15" i="20" s="1"/>
  <c r="JD15" i="20"/>
  <c r="JE15" i="20" s="1"/>
  <c r="JD503" i="20"/>
  <c r="JD727" i="20"/>
  <c r="JH727" i="20" s="1"/>
  <c r="JI727" i="20" s="1"/>
  <c r="JD711" i="20"/>
  <c r="JF711" i="20" s="1"/>
  <c r="JD695" i="20"/>
  <c r="JE695" i="20" s="1"/>
  <c r="JD679" i="20"/>
  <c r="JH679" i="20" s="1"/>
  <c r="JD663" i="20"/>
  <c r="JZ663" i="20" s="1"/>
  <c r="JD647" i="20"/>
  <c r="JD631" i="20"/>
  <c r="JH631" i="20" s="1"/>
  <c r="JI631" i="20" s="1"/>
  <c r="JD615" i="20"/>
  <c r="JH615" i="20" s="1"/>
  <c r="JI615" i="20" s="1"/>
  <c r="JD599" i="20"/>
  <c r="JZ599" i="20" s="1"/>
  <c r="JD583" i="20"/>
  <c r="JD567" i="20"/>
  <c r="JF567" i="20" s="1"/>
  <c r="JD551" i="20"/>
  <c r="JH551" i="20" s="1"/>
  <c r="JD535" i="20"/>
  <c r="JZ535" i="20" s="1"/>
  <c r="JD519" i="20"/>
  <c r="JF519" i="20" s="1"/>
  <c r="JD455" i="20"/>
  <c r="JH455" i="20" s="1"/>
  <c r="JI455" i="20" s="1"/>
  <c r="JD423" i="20"/>
  <c r="JE423" i="20" s="1"/>
  <c r="JD391" i="20"/>
  <c r="JE391" i="20" s="1"/>
  <c r="JD359" i="20"/>
  <c r="JD327" i="20"/>
  <c r="JH327" i="20" s="1"/>
  <c r="JI327" i="20" s="1"/>
  <c r="JD295" i="20"/>
  <c r="JG295" i="20" s="1"/>
  <c r="JD263" i="20"/>
  <c r="JW263" i="20" s="1"/>
  <c r="JX263" i="20" s="1"/>
  <c r="JD231" i="20"/>
  <c r="JG231" i="20" s="1"/>
  <c r="JD199" i="20"/>
  <c r="JG199" i="20" s="1"/>
  <c r="JD167" i="20"/>
  <c r="JT167" i="20" s="1"/>
  <c r="JD135" i="20"/>
  <c r="JY135" i="20" s="1"/>
  <c r="JD103" i="20"/>
  <c r="JD71" i="20"/>
  <c r="JT71" i="20" s="1"/>
  <c r="JD39" i="20"/>
  <c r="JT39" i="20" s="1"/>
  <c r="JD7" i="20"/>
  <c r="JT7" i="20" s="1"/>
  <c r="JC591" i="20"/>
  <c r="JC559" i="20"/>
  <c r="IW423" i="20"/>
  <c r="IY423" i="20"/>
  <c r="IZ423" i="20"/>
  <c r="JA423" i="20"/>
  <c r="JB423" i="20"/>
  <c r="JC423" i="20" s="1"/>
  <c r="JR423" i="20"/>
  <c r="JG584" i="20"/>
  <c r="JG376" i="20"/>
  <c r="JY488" i="20"/>
  <c r="JW56" i="20"/>
  <c r="JX56" i="20" s="1"/>
  <c r="JH183" i="20"/>
  <c r="JI183" i="20" s="1"/>
  <c r="IW720" i="20"/>
  <c r="IZ720" i="20"/>
  <c r="JA720" i="20"/>
  <c r="IY720" i="20"/>
  <c r="JB720" i="20"/>
  <c r="JC720" i="20" s="1"/>
  <c r="IV738" i="20"/>
  <c r="JD738" i="20"/>
  <c r="IV734" i="20"/>
  <c r="JD734" i="20"/>
  <c r="IV730" i="20"/>
  <c r="JD730" i="20"/>
  <c r="IV726" i="20"/>
  <c r="JD726" i="20"/>
  <c r="IV722" i="20"/>
  <c r="JD722" i="20"/>
  <c r="IV718" i="20"/>
  <c r="JD718" i="20"/>
  <c r="IV714" i="20"/>
  <c r="JD714" i="20"/>
  <c r="IV710" i="20"/>
  <c r="JD710" i="20"/>
  <c r="IV706" i="20"/>
  <c r="JD706" i="20"/>
  <c r="IV702" i="20"/>
  <c r="JD702" i="20"/>
  <c r="IV698" i="20"/>
  <c r="JD698" i="20"/>
  <c r="IV694" i="20"/>
  <c r="JD694" i="20"/>
  <c r="IV690" i="20"/>
  <c r="JD690" i="20"/>
  <c r="IV686" i="20"/>
  <c r="JD686" i="20"/>
  <c r="IV682" i="20"/>
  <c r="JD682" i="20"/>
  <c r="IV678" i="20"/>
  <c r="JD678" i="20"/>
  <c r="IV674" i="20"/>
  <c r="JD674" i="20"/>
  <c r="IV670" i="20"/>
  <c r="JD670" i="20"/>
  <c r="IV666" i="20"/>
  <c r="JD666" i="20"/>
  <c r="IV662" i="20"/>
  <c r="JD662" i="20"/>
  <c r="IV658" i="20"/>
  <c r="JD658" i="20"/>
  <c r="IV654" i="20"/>
  <c r="JD654" i="20"/>
  <c r="IV650" i="20"/>
  <c r="JD650" i="20"/>
  <c r="IV646" i="20"/>
  <c r="JD646" i="20"/>
  <c r="IV642" i="20"/>
  <c r="JD642" i="20"/>
  <c r="IV638" i="20"/>
  <c r="JD638" i="20"/>
  <c r="IV634" i="20"/>
  <c r="JD634" i="20"/>
  <c r="IV630" i="20"/>
  <c r="JD630" i="20"/>
  <c r="IV626" i="20"/>
  <c r="JD626" i="20"/>
  <c r="IV622" i="20"/>
  <c r="JD622" i="20"/>
  <c r="IV618" i="20"/>
  <c r="JD618" i="20"/>
  <c r="IV614" i="20"/>
  <c r="JD614" i="20"/>
  <c r="IV610" i="20"/>
  <c r="JD610" i="20"/>
  <c r="IV606" i="20"/>
  <c r="JD606" i="20"/>
  <c r="IV602" i="20"/>
  <c r="JD602" i="20"/>
  <c r="IV598" i="20"/>
  <c r="JD598" i="20"/>
  <c r="IV594" i="20"/>
  <c r="JD594" i="20"/>
  <c r="IV590" i="20"/>
  <c r="JD590" i="20"/>
  <c r="IV586" i="20"/>
  <c r="JD586" i="20"/>
  <c r="IV582" i="20"/>
  <c r="JD582" i="20"/>
  <c r="IV578" i="20"/>
  <c r="JD578" i="20"/>
  <c r="IV574" i="20"/>
  <c r="JD574" i="20"/>
  <c r="IV570" i="20"/>
  <c r="JD570" i="20"/>
  <c r="IV566" i="20"/>
  <c r="JD566" i="20"/>
  <c r="IV562" i="20"/>
  <c r="JD562" i="20"/>
  <c r="IV558" i="20"/>
  <c r="JD558" i="20"/>
  <c r="IV554" i="20"/>
  <c r="JD554" i="20"/>
  <c r="IV550" i="20"/>
  <c r="JD550" i="20"/>
  <c r="IV546" i="20"/>
  <c r="JD546" i="20"/>
  <c r="IV542" i="20"/>
  <c r="JD542" i="20"/>
  <c r="IV538" i="20"/>
  <c r="JD538" i="20"/>
  <c r="IV534" i="20"/>
  <c r="JD534" i="20"/>
  <c r="IV530" i="20"/>
  <c r="JD530" i="20"/>
  <c r="IV526" i="20"/>
  <c r="JD526" i="20"/>
  <c r="IV522" i="20"/>
  <c r="JD522" i="20"/>
  <c r="IV518" i="20"/>
  <c r="JD518" i="20"/>
  <c r="IV514" i="20"/>
  <c r="JD514" i="20"/>
  <c r="IV510" i="20"/>
  <c r="JD510" i="20"/>
  <c r="IV506" i="20"/>
  <c r="JD506" i="20"/>
  <c r="IV502" i="20"/>
  <c r="JD502" i="20"/>
  <c r="IV498" i="20"/>
  <c r="JD498" i="20"/>
  <c r="IV494" i="20"/>
  <c r="JD494" i="20"/>
  <c r="IV490" i="20"/>
  <c r="JD490" i="20"/>
  <c r="IV486" i="20"/>
  <c r="JD486" i="20"/>
  <c r="IV482" i="20"/>
  <c r="JD482" i="20"/>
  <c r="IV478" i="20"/>
  <c r="JD478" i="20"/>
  <c r="IV474" i="20"/>
  <c r="JD474" i="20"/>
  <c r="IV470" i="20"/>
  <c r="JD470" i="20"/>
  <c r="IV466" i="20"/>
  <c r="JD466" i="20"/>
  <c r="IV462" i="20"/>
  <c r="JD462" i="20"/>
  <c r="IV458" i="20"/>
  <c r="JD458" i="20"/>
  <c r="IV454" i="20"/>
  <c r="JD454" i="20"/>
  <c r="IV450" i="20"/>
  <c r="JD450" i="20"/>
  <c r="IV446" i="20"/>
  <c r="JD446" i="20"/>
  <c r="IV442" i="20"/>
  <c r="JD442" i="20"/>
  <c r="IV438" i="20"/>
  <c r="JD438" i="20"/>
  <c r="IV434" i="20"/>
  <c r="JD434" i="20"/>
  <c r="IV430" i="20"/>
  <c r="JD430" i="20"/>
  <c r="IV426" i="20"/>
  <c r="JD426" i="20"/>
  <c r="JD422" i="20"/>
  <c r="IV422" i="20"/>
  <c r="IV418" i="20"/>
  <c r="JD418" i="20"/>
  <c r="IV414" i="20"/>
  <c r="JD414" i="20"/>
  <c r="IV410" i="20"/>
  <c r="JD410" i="20"/>
  <c r="IV406" i="20"/>
  <c r="JD406" i="20"/>
  <c r="IV402" i="20"/>
  <c r="JD402" i="20"/>
  <c r="IV398" i="20"/>
  <c r="JD398" i="20"/>
  <c r="IV394" i="20"/>
  <c r="JD394" i="20"/>
  <c r="IV390" i="20"/>
  <c r="JD390" i="20"/>
  <c r="IV386" i="20"/>
  <c r="JD386" i="20"/>
  <c r="IV382" i="20"/>
  <c r="JD382" i="20"/>
  <c r="IV378" i="20"/>
  <c r="JD378" i="20"/>
  <c r="IV374" i="20"/>
  <c r="JD374" i="20"/>
  <c r="IV370" i="20"/>
  <c r="JD370" i="20"/>
  <c r="IV366" i="20"/>
  <c r="JD366" i="20"/>
  <c r="IV362" i="20"/>
  <c r="JD362" i="20"/>
  <c r="IV358" i="20"/>
  <c r="JD358" i="20"/>
  <c r="IV354" i="20"/>
  <c r="JD354" i="20"/>
  <c r="IV350" i="20"/>
  <c r="JD350" i="20"/>
  <c r="IV346" i="20"/>
  <c r="JD346" i="20"/>
  <c r="IV342" i="20"/>
  <c r="JD342" i="20"/>
  <c r="IV338" i="20"/>
  <c r="JD338" i="20"/>
  <c r="IV334" i="20"/>
  <c r="JD334" i="20"/>
  <c r="IV330" i="20"/>
  <c r="JD330" i="20"/>
  <c r="IV326" i="20"/>
  <c r="JD326" i="20"/>
  <c r="IV322" i="20"/>
  <c r="JD322" i="20"/>
  <c r="IV318" i="20"/>
  <c r="JD318" i="20"/>
  <c r="IV314" i="20"/>
  <c r="JD314" i="20"/>
  <c r="IV310" i="20"/>
  <c r="JD310" i="20"/>
  <c r="IV306" i="20"/>
  <c r="JD306" i="20"/>
  <c r="IV302" i="20"/>
  <c r="JD302" i="20"/>
  <c r="IV298" i="20"/>
  <c r="JD298" i="20"/>
  <c r="IV294" i="20"/>
  <c r="JD294" i="20"/>
  <c r="IV290" i="20"/>
  <c r="JD290" i="20"/>
  <c r="IV286" i="20"/>
  <c r="JD286" i="20"/>
  <c r="IV282" i="20"/>
  <c r="JD282" i="20"/>
  <c r="IV278" i="20"/>
  <c r="JD278" i="20"/>
  <c r="IV274" i="20"/>
  <c r="JD274" i="20"/>
  <c r="IV270" i="20"/>
  <c r="JD270" i="20"/>
  <c r="IV266" i="20"/>
  <c r="JD266" i="20"/>
  <c r="IV262" i="20"/>
  <c r="JD262" i="20"/>
  <c r="IV258" i="20"/>
  <c r="JD258" i="20"/>
  <c r="IV254" i="20"/>
  <c r="JD254" i="20"/>
  <c r="IV250" i="20"/>
  <c r="JD250" i="20"/>
  <c r="IV246" i="20"/>
  <c r="JD246" i="20"/>
  <c r="IV242" i="20"/>
  <c r="JD242" i="20"/>
  <c r="IV238" i="20"/>
  <c r="JD238" i="20"/>
  <c r="IV234" i="20"/>
  <c r="JD234" i="20"/>
  <c r="IV230" i="20"/>
  <c r="JD230" i="20"/>
  <c r="IV226" i="20"/>
  <c r="JD226" i="20"/>
  <c r="IV222" i="20"/>
  <c r="JD222" i="20"/>
  <c r="IV218" i="20"/>
  <c r="JD218" i="20"/>
  <c r="IV214" i="20"/>
  <c r="JD214" i="20"/>
  <c r="IV210" i="20"/>
  <c r="JD210" i="20"/>
  <c r="IV206" i="20"/>
  <c r="JD206" i="20"/>
  <c r="IV202" i="20"/>
  <c r="JD202" i="20"/>
  <c r="IV198" i="20"/>
  <c r="JD198" i="20"/>
  <c r="IV194" i="20"/>
  <c r="JD194" i="20"/>
  <c r="IV190" i="20"/>
  <c r="JD190" i="20"/>
  <c r="IV186" i="20"/>
  <c r="JD186" i="20"/>
  <c r="IV182" i="20"/>
  <c r="JD182" i="20"/>
  <c r="IV178" i="20"/>
  <c r="JD178" i="20"/>
  <c r="IV174" i="20"/>
  <c r="JD174" i="20"/>
  <c r="IV170" i="20"/>
  <c r="JD170" i="20"/>
  <c r="IV166" i="20"/>
  <c r="JD166" i="20"/>
  <c r="IV162" i="20"/>
  <c r="JD162" i="20"/>
  <c r="IV158" i="20"/>
  <c r="JD158" i="20"/>
  <c r="IV154" i="20"/>
  <c r="JD154" i="20"/>
  <c r="IV150" i="20"/>
  <c r="JD150" i="20"/>
  <c r="IV146" i="20"/>
  <c r="JD146" i="20"/>
  <c r="IV142" i="20"/>
  <c r="JD142" i="20"/>
  <c r="IV138" i="20"/>
  <c r="JD138" i="20"/>
  <c r="IV134" i="20"/>
  <c r="JD134" i="20"/>
  <c r="IV130" i="20"/>
  <c r="JD130" i="20"/>
  <c r="IV126" i="20"/>
  <c r="JD126" i="20"/>
  <c r="IV122" i="20"/>
  <c r="JD122" i="20"/>
  <c r="IV118" i="20"/>
  <c r="JD118" i="20"/>
  <c r="IV114" i="20"/>
  <c r="JD114" i="20"/>
  <c r="IV110" i="20"/>
  <c r="JD110" i="20"/>
  <c r="IV106" i="20"/>
  <c r="JD106" i="20"/>
  <c r="IV102" i="20"/>
  <c r="JD102" i="20"/>
  <c r="IV98" i="20"/>
  <c r="JD98" i="20"/>
  <c r="IV94" i="20"/>
  <c r="JD94" i="20"/>
  <c r="IV90" i="20"/>
  <c r="JD90" i="20"/>
  <c r="IV86" i="20"/>
  <c r="JD86" i="20"/>
  <c r="IV82" i="20"/>
  <c r="JD82" i="20"/>
  <c r="IV78" i="20"/>
  <c r="JD78" i="20"/>
  <c r="IV74" i="20"/>
  <c r="JD74" i="20"/>
  <c r="IV70" i="20"/>
  <c r="JD70" i="20"/>
  <c r="IV66" i="20"/>
  <c r="JD66" i="20"/>
  <c r="IV62" i="20"/>
  <c r="JD62" i="20"/>
  <c r="IV58" i="20"/>
  <c r="JD58" i="20"/>
  <c r="IV54" i="20"/>
  <c r="JD54" i="20"/>
  <c r="IV50" i="20"/>
  <c r="JD50" i="20"/>
  <c r="IV46" i="20"/>
  <c r="JD46" i="20"/>
  <c r="IV42" i="20"/>
  <c r="JD42" i="20"/>
  <c r="IV38" i="20"/>
  <c r="JD38" i="20"/>
  <c r="IV34" i="20"/>
  <c r="JD34" i="20"/>
  <c r="IV30" i="20"/>
  <c r="JD30" i="20"/>
  <c r="IV26" i="20"/>
  <c r="JD26" i="20"/>
  <c r="IV22" i="20"/>
  <c r="JD22" i="20"/>
  <c r="IV18" i="20"/>
  <c r="JD18" i="20"/>
  <c r="IV14" i="20"/>
  <c r="JD14" i="20"/>
  <c r="IV10" i="20"/>
  <c r="JD10" i="20"/>
  <c r="IV6" i="20"/>
  <c r="JD6" i="20"/>
  <c r="IV2" i="20"/>
  <c r="JD2" i="20"/>
  <c r="JE593" i="20"/>
  <c r="JH400" i="20"/>
  <c r="JI400" i="20" s="1"/>
  <c r="JH336" i="20"/>
  <c r="JI336" i="20" s="1"/>
  <c r="JH272" i="20"/>
  <c r="JI272" i="20" s="1"/>
  <c r="JH144" i="20"/>
  <c r="JI144" i="20" s="1"/>
  <c r="JH32" i="20"/>
  <c r="JI32" i="20" s="1"/>
  <c r="IV593" i="20"/>
  <c r="IV741" i="20"/>
  <c r="JD741" i="20"/>
  <c r="IV737" i="20"/>
  <c r="JD737" i="20"/>
  <c r="IV733" i="20"/>
  <c r="JD733" i="20"/>
  <c r="IV729" i="20"/>
  <c r="JD729" i="20"/>
  <c r="IV725" i="20"/>
  <c r="JD725" i="20"/>
  <c r="JD721" i="20"/>
  <c r="IV721" i="20"/>
  <c r="IV717" i="20"/>
  <c r="JD717" i="20"/>
  <c r="IV713" i="20"/>
  <c r="JD713" i="20"/>
  <c r="IV709" i="20"/>
  <c r="JD709" i="20"/>
  <c r="IV705" i="20"/>
  <c r="JD705" i="20"/>
  <c r="IV701" i="20"/>
  <c r="JD701" i="20"/>
  <c r="IV697" i="20"/>
  <c r="JD697" i="20"/>
  <c r="IV693" i="20"/>
  <c r="JD693" i="20"/>
  <c r="IV689" i="20"/>
  <c r="JD689" i="20"/>
  <c r="IV685" i="20"/>
  <c r="JD685" i="20"/>
  <c r="IV681" i="20"/>
  <c r="JD681" i="20"/>
  <c r="IV677" i="20"/>
  <c r="JD677" i="20"/>
  <c r="IV673" i="20"/>
  <c r="JD673" i="20"/>
  <c r="IV669" i="20"/>
  <c r="JD669" i="20"/>
  <c r="IV665" i="20"/>
  <c r="JD665" i="20"/>
  <c r="IV661" i="20"/>
  <c r="JD661" i="20"/>
  <c r="JD657" i="20"/>
  <c r="IV657" i="20"/>
  <c r="IV653" i="20"/>
  <c r="JD653" i="20"/>
  <c r="IV649" i="20"/>
  <c r="JD649" i="20"/>
  <c r="IV645" i="20"/>
  <c r="JD645" i="20"/>
  <c r="IV641" i="20"/>
  <c r="JD641" i="20"/>
  <c r="IV637" i="20"/>
  <c r="JD637" i="20"/>
  <c r="IV633" i="20"/>
  <c r="JD633" i="20"/>
  <c r="IV629" i="20"/>
  <c r="JD629" i="20"/>
  <c r="IV625" i="20"/>
  <c r="JD625" i="20"/>
  <c r="IV621" i="20"/>
  <c r="JD621" i="20"/>
  <c r="IV617" i="20"/>
  <c r="JD617" i="20"/>
  <c r="IV613" i="20"/>
  <c r="JD613" i="20"/>
  <c r="IV609" i="20"/>
  <c r="JD609" i="20"/>
  <c r="IV605" i="20"/>
  <c r="JD605" i="20"/>
  <c r="IV601" i="20"/>
  <c r="JD601" i="20"/>
  <c r="IV597" i="20"/>
  <c r="JD597" i="20"/>
  <c r="IV589" i="20"/>
  <c r="JD589" i="20"/>
  <c r="IV585" i="20"/>
  <c r="JD585" i="20"/>
  <c r="IV581" i="20"/>
  <c r="JD581" i="20"/>
  <c r="IV577" i="20"/>
  <c r="JD577" i="20"/>
  <c r="IV573" i="20"/>
  <c r="JD573" i="20"/>
  <c r="IV569" i="20"/>
  <c r="JD569" i="20"/>
  <c r="IV565" i="20"/>
  <c r="JD565" i="20"/>
  <c r="IV561" i="20"/>
  <c r="JD561" i="20"/>
  <c r="IV557" i="20"/>
  <c r="JD557" i="20"/>
  <c r="IV553" i="20"/>
  <c r="JD553" i="20"/>
  <c r="IV549" i="20"/>
  <c r="JD549" i="20"/>
  <c r="IV545" i="20"/>
  <c r="JD545" i="20"/>
  <c r="IV541" i="20"/>
  <c r="JD541" i="20"/>
  <c r="IV537" i="20"/>
  <c r="JD537" i="20"/>
  <c r="IV533" i="20"/>
  <c r="JD533" i="20"/>
  <c r="JD529" i="20"/>
  <c r="IV529" i="20"/>
  <c r="IV525" i="20"/>
  <c r="JD525" i="20"/>
  <c r="IV521" i="20"/>
  <c r="JD521" i="20"/>
  <c r="IV517" i="20"/>
  <c r="JD517" i="20"/>
  <c r="IV513" i="20"/>
  <c r="JD513" i="20"/>
  <c r="IV509" i="20"/>
  <c r="JD509" i="20"/>
  <c r="IV505" i="20"/>
  <c r="JD505" i="20"/>
  <c r="IV501" i="20"/>
  <c r="JD501" i="20"/>
  <c r="IV497" i="20"/>
  <c r="JD497" i="20"/>
  <c r="IV493" i="20"/>
  <c r="JD493" i="20"/>
  <c r="IV489" i="20"/>
  <c r="JD489" i="20"/>
  <c r="IV485" i="20"/>
  <c r="JD485" i="20"/>
  <c r="IV481" i="20"/>
  <c r="JD481" i="20"/>
  <c r="IV477" i="20"/>
  <c r="JD477" i="20"/>
  <c r="IV473" i="20"/>
  <c r="JD473" i="20"/>
  <c r="IV469" i="20"/>
  <c r="JD469" i="20"/>
  <c r="IV465" i="20"/>
  <c r="JD465" i="20"/>
  <c r="IV461" i="20"/>
  <c r="JD461" i="20"/>
  <c r="IV457" i="20"/>
  <c r="JD457" i="20"/>
  <c r="IV453" i="20"/>
  <c r="JD453" i="20"/>
  <c r="IV449" i="20"/>
  <c r="JD449" i="20"/>
  <c r="IV445" i="20"/>
  <c r="JD445" i="20"/>
  <c r="IV441" i="20"/>
  <c r="JD441" i="20"/>
  <c r="IV437" i="20"/>
  <c r="JD437" i="20"/>
  <c r="IV433" i="20"/>
  <c r="JD433" i="20"/>
  <c r="IV429" i="20"/>
  <c r="JD429" i="20"/>
  <c r="IV425" i="20"/>
  <c r="JD425" i="20"/>
  <c r="IV421" i="20"/>
  <c r="JD421" i="20"/>
  <c r="IV417" i="20"/>
  <c r="JD417" i="20"/>
  <c r="IV413" i="20"/>
  <c r="JD413" i="20"/>
  <c r="IV409" i="20"/>
  <c r="JD409" i="20"/>
  <c r="IV405" i="20"/>
  <c r="JD405" i="20"/>
  <c r="IV401" i="20"/>
  <c r="JD401" i="20"/>
  <c r="IV397" i="20"/>
  <c r="JD397" i="20"/>
  <c r="IV393" i="20"/>
  <c r="JD393" i="20"/>
  <c r="IV389" i="20"/>
  <c r="JD389" i="20"/>
  <c r="IV385" i="20"/>
  <c r="JD385" i="20"/>
  <c r="IV381" i="20"/>
  <c r="JD381" i="20"/>
  <c r="IV377" i="20"/>
  <c r="JD377" i="20"/>
  <c r="IV373" i="20"/>
  <c r="JD373" i="20"/>
  <c r="IV369" i="20"/>
  <c r="JD369" i="20"/>
  <c r="IV365" i="20"/>
  <c r="JD365" i="20"/>
  <c r="IV361" i="20"/>
  <c r="JD361" i="20"/>
  <c r="IV357" i="20"/>
  <c r="JD357" i="20"/>
  <c r="IV353" i="20"/>
  <c r="JD353" i="20"/>
  <c r="IV349" i="20"/>
  <c r="JD349" i="20"/>
  <c r="IV345" i="20"/>
  <c r="JD345" i="20"/>
  <c r="IV341" i="20"/>
  <c r="JD341" i="20"/>
  <c r="IV337" i="20"/>
  <c r="JD337" i="20"/>
  <c r="IV333" i="20"/>
  <c r="JD333" i="20"/>
  <c r="IV329" i="20"/>
  <c r="JD329" i="20"/>
  <c r="IV325" i="20"/>
  <c r="JD325" i="20"/>
  <c r="IV321" i="20"/>
  <c r="JD321" i="20"/>
  <c r="IV317" i="20"/>
  <c r="JD317" i="20"/>
  <c r="IV313" i="20"/>
  <c r="JD313" i="20"/>
  <c r="IV309" i="20"/>
  <c r="JD309" i="20"/>
  <c r="IV305" i="20"/>
  <c r="JD305" i="20"/>
  <c r="IV301" i="20"/>
  <c r="JD301" i="20"/>
  <c r="IV297" i="20"/>
  <c r="JD297" i="20"/>
  <c r="IV293" i="20"/>
  <c r="JD293" i="20"/>
  <c r="IV289" i="20"/>
  <c r="JD289" i="20"/>
  <c r="IV285" i="20"/>
  <c r="JD285" i="20"/>
  <c r="IV281" i="20"/>
  <c r="JD281" i="20"/>
  <c r="IV277" i="20"/>
  <c r="JD277" i="20"/>
  <c r="IV273" i="20"/>
  <c r="JD273" i="20"/>
  <c r="IV269" i="20"/>
  <c r="JD269" i="20"/>
  <c r="IV265" i="20"/>
  <c r="JD265" i="20"/>
  <c r="IV261" i="20"/>
  <c r="JD261" i="20"/>
  <c r="JD257" i="20"/>
  <c r="IV257" i="20"/>
  <c r="IV253" i="20"/>
  <c r="JD253" i="20"/>
  <c r="IV249" i="20"/>
  <c r="JD249" i="20"/>
  <c r="IV245" i="20"/>
  <c r="JD245" i="20"/>
  <c r="IV241" i="20"/>
  <c r="JD241" i="20"/>
  <c r="IV237" i="20"/>
  <c r="JD237" i="20"/>
  <c r="IV233" i="20"/>
  <c r="JD233" i="20"/>
  <c r="IV229" i="20"/>
  <c r="JD229" i="20"/>
  <c r="IV225" i="20"/>
  <c r="JD225" i="20"/>
  <c r="IV221" i="20"/>
  <c r="JD221" i="20"/>
  <c r="IV217" i="20"/>
  <c r="JD217" i="20"/>
  <c r="IV213" i="20"/>
  <c r="JD213" i="20"/>
  <c r="IV209" i="20"/>
  <c r="JD209" i="20"/>
  <c r="IV205" i="20"/>
  <c r="JD205" i="20"/>
  <c r="IV201" i="20"/>
  <c r="JD201" i="20"/>
  <c r="IV197" i="20"/>
  <c r="JD197" i="20"/>
  <c r="IV193" i="20"/>
  <c r="JD193" i="20"/>
  <c r="IV189" i="20"/>
  <c r="JD189" i="20"/>
  <c r="IV185" i="20"/>
  <c r="JD185" i="20"/>
  <c r="IV181" i="20"/>
  <c r="JD181" i="20"/>
  <c r="IV177" i="20"/>
  <c r="JD177" i="20"/>
  <c r="IV173" i="20"/>
  <c r="JD173" i="20"/>
  <c r="IV169" i="20"/>
  <c r="JD169" i="20"/>
  <c r="IV165" i="20"/>
  <c r="JD165" i="20"/>
  <c r="IV161" i="20"/>
  <c r="JD161" i="20"/>
  <c r="IV157" i="20"/>
  <c r="JD157" i="20"/>
  <c r="IV153" i="20"/>
  <c r="JD153" i="20"/>
  <c r="IV149" i="20"/>
  <c r="JD149" i="20"/>
  <c r="IV145" i="20"/>
  <c r="JD145" i="20"/>
  <c r="IV141" i="20"/>
  <c r="JD141" i="20"/>
  <c r="IV137" i="20"/>
  <c r="JD137" i="20"/>
  <c r="IV133" i="20"/>
  <c r="JD133" i="20"/>
  <c r="IV129" i="20"/>
  <c r="JD129" i="20"/>
  <c r="IV125" i="20"/>
  <c r="JD125" i="20"/>
  <c r="IV121" i="20"/>
  <c r="JD121" i="20"/>
  <c r="IV117" i="20"/>
  <c r="JD117" i="20"/>
  <c r="IV113" i="20"/>
  <c r="JD113" i="20"/>
  <c r="IV109" i="20"/>
  <c r="JD109" i="20"/>
  <c r="IV105" i="20"/>
  <c r="JD105" i="20"/>
  <c r="IV101" i="20"/>
  <c r="JD101" i="20"/>
  <c r="IV97" i="20"/>
  <c r="JD97" i="20"/>
  <c r="IV93" i="20"/>
  <c r="JD93" i="20"/>
  <c r="IV89" i="20"/>
  <c r="JD89" i="20"/>
  <c r="IV85" i="20"/>
  <c r="JD85" i="20"/>
  <c r="IV81" i="20"/>
  <c r="JD81" i="20"/>
  <c r="IV77" i="20"/>
  <c r="JD77" i="20"/>
  <c r="IV73" i="20"/>
  <c r="JD73" i="20"/>
  <c r="IV69" i="20"/>
  <c r="JD69" i="20"/>
  <c r="IV65" i="20"/>
  <c r="JD65" i="20"/>
  <c r="IV61" i="20"/>
  <c r="JD61" i="20"/>
  <c r="IV57" i="20"/>
  <c r="JD57" i="20"/>
  <c r="IV53" i="20"/>
  <c r="JD53" i="20"/>
  <c r="IV49" i="20"/>
  <c r="JD49" i="20"/>
  <c r="IV45" i="20"/>
  <c r="JD45" i="20"/>
  <c r="IV41" i="20"/>
  <c r="JD41" i="20"/>
  <c r="IV37" i="20"/>
  <c r="JD37" i="20"/>
  <c r="IV33" i="20"/>
  <c r="JD33" i="20"/>
  <c r="IV29" i="20"/>
  <c r="JD29" i="20"/>
  <c r="IV25" i="20"/>
  <c r="JD25" i="20"/>
  <c r="IV21" i="20"/>
  <c r="JD21" i="20"/>
  <c r="IV17" i="20"/>
  <c r="JD17" i="20"/>
  <c r="IV13" i="20"/>
  <c r="JD13" i="20"/>
  <c r="IV9" i="20"/>
  <c r="JD9" i="20"/>
  <c r="IV5" i="20"/>
  <c r="JD5" i="20"/>
  <c r="JH593" i="20"/>
  <c r="JI593" i="20" s="1"/>
  <c r="JF591" i="20"/>
  <c r="IW592" i="20"/>
  <c r="IZ592" i="20"/>
  <c r="JA592" i="20"/>
  <c r="IY740" i="20"/>
  <c r="IW740" i="20"/>
  <c r="JB740" i="20"/>
  <c r="JC740" i="20" s="1"/>
  <c r="IW736" i="20"/>
  <c r="IZ736" i="20"/>
  <c r="IY736" i="20"/>
  <c r="JA736" i="20"/>
  <c r="IY732" i="20"/>
  <c r="IW732" i="20"/>
  <c r="IZ732" i="20"/>
  <c r="JB732" i="20"/>
  <c r="JC732" i="20" s="1"/>
  <c r="IY724" i="20"/>
  <c r="JB724" i="20"/>
  <c r="JC724" i="20" s="1"/>
  <c r="IY716" i="20"/>
  <c r="IW716" i="20"/>
  <c r="IZ716" i="20"/>
  <c r="JB716" i="20"/>
  <c r="JC716" i="20" s="1"/>
  <c r="IY708" i="20"/>
  <c r="IW708" i="20"/>
  <c r="JB708" i="20"/>
  <c r="JC708" i="20" s="1"/>
  <c r="IW704" i="20"/>
  <c r="IZ704" i="20"/>
  <c r="IY704" i="20"/>
  <c r="JA704" i="20"/>
  <c r="IY700" i="20"/>
  <c r="IW700" i="20"/>
  <c r="IZ700" i="20"/>
  <c r="JB700" i="20"/>
  <c r="JC700" i="20" s="1"/>
  <c r="IY692" i="20"/>
  <c r="JB692" i="20"/>
  <c r="JC692" i="20" s="1"/>
  <c r="IW688" i="20"/>
  <c r="IZ688" i="20"/>
  <c r="JA688" i="20"/>
  <c r="IY684" i="20"/>
  <c r="IW684" i="20"/>
  <c r="IZ684" i="20"/>
  <c r="JB684" i="20"/>
  <c r="JC684" i="20" s="1"/>
  <c r="IY676" i="20"/>
  <c r="IW676" i="20"/>
  <c r="JB676" i="20"/>
  <c r="JC676" i="20" s="1"/>
  <c r="IW672" i="20"/>
  <c r="IZ672" i="20"/>
  <c r="IY672" i="20"/>
  <c r="JA672" i="20"/>
  <c r="IY668" i="20"/>
  <c r="IW668" i="20"/>
  <c r="IZ668" i="20"/>
  <c r="JB668" i="20"/>
  <c r="JC668" i="20" s="1"/>
  <c r="IY664" i="20"/>
  <c r="IY660" i="20"/>
  <c r="JB660" i="20"/>
  <c r="JC660" i="20" s="1"/>
  <c r="IW656" i="20"/>
  <c r="IZ656" i="20"/>
  <c r="JA656" i="20"/>
  <c r="IY652" i="20"/>
  <c r="IW652" i="20"/>
  <c r="IZ652" i="20"/>
  <c r="JB652" i="20"/>
  <c r="JC652" i="20" s="1"/>
  <c r="IY644" i="20"/>
  <c r="IW644" i="20"/>
  <c r="JB644" i="20"/>
  <c r="JC644" i="20" s="1"/>
  <c r="IW640" i="20"/>
  <c r="IZ640" i="20"/>
  <c r="IY640" i="20"/>
  <c r="JC640" i="20"/>
  <c r="JA640" i="20"/>
  <c r="IY636" i="20"/>
  <c r="IW636" i="20"/>
  <c r="IZ636" i="20"/>
  <c r="JB636" i="20"/>
  <c r="JC636" i="20" s="1"/>
  <c r="IY628" i="20"/>
  <c r="JB628" i="20"/>
  <c r="JC628" i="20" s="1"/>
  <c r="IW624" i="20"/>
  <c r="IZ624" i="20"/>
  <c r="JC624" i="20"/>
  <c r="JA624" i="20"/>
  <c r="IY620" i="20"/>
  <c r="IW620" i="20"/>
  <c r="IZ620" i="20"/>
  <c r="JB620" i="20"/>
  <c r="JC620" i="20" s="1"/>
  <c r="IY612" i="20"/>
  <c r="IW612" i="20"/>
  <c r="JB612" i="20"/>
  <c r="JC612" i="20" s="1"/>
  <c r="IW608" i="20"/>
  <c r="IZ608" i="20"/>
  <c r="IY608" i="20"/>
  <c r="JC608" i="20"/>
  <c r="JA608" i="20"/>
  <c r="IW604" i="20"/>
  <c r="IY604" i="20"/>
  <c r="IZ604" i="20"/>
  <c r="JB604" i="20"/>
  <c r="JC604" i="20" s="1"/>
  <c r="IY596" i="20"/>
  <c r="IW596" i="20"/>
  <c r="JB596" i="20"/>
  <c r="JC596" i="20" s="1"/>
  <c r="IW588" i="20"/>
  <c r="IY588" i="20"/>
  <c r="IZ588" i="20"/>
  <c r="JB588" i="20"/>
  <c r="JC588" i="20" s="1"/>
  <c r="IY580" i="20"/>
  <c r="IW580" i="20"/>
  <c r="JB580" i="20"/>
  <c r="JC580" i="20" s="1"/>
  <c r="IW576" i="20"/>
  <c r="IZ576" i="20"/>
  <c r="IY576" i="20"/>
  <c r="JA576" i="20"/>
  <c r="IW572" i="20"/>
  <c r="IY572" i="20"/>
  <c r="IZ572" i="20"/>
  <c r="JB572" i="20"/>
  <c r="JC572" i="20" s="1"/>
  <c r="IY564" i="20"/>
  <c r="IW564" i="20"/>
  <c r="JB564" i="20"/>
  <c r="JC564" i="20" s="1"/>
  <c r="IW560" i="20"/>
  <c r="IZ560" i="20"/>
  <c r="JC560" i="20"/>
  <c r="JA560" i="20"/>
  <c r="IW556" i="20"/>
  <c r="IY556" i="20"/>
  <c r="IZ556" i="20"/>
  <c r="JB556" i="20"/>
  <c r="JC556" i="20" s="1"/>
  <c r="IY548" i="20"/>
  <c r="JB548" i="20"/>
  <c r="JC548" i="20" s="1"/>
  <c r="IW544" i="20"/>
  <c r="IZ544" i="20"/>
  <c r="IY544" i="20"/>
  <c r="JC544" i="20"/>
  <c r="JA544" i="20"/>
  <c r="IW540" i="20"/>
  <c r="IY540" i="20"/>
  <c r="IZ540" i="20"/>
  <c r="JB540" i="20"/>
  <c r="JC540" i="20" s="1"/>
  <c r="IY532" i="20"/>
  <c r="IW532" i="20"/>
  <c r="JB532" i="20"/>
  <c r="JC532" i="20" s="1"/>
  <c r="IW528" i="20"/>
  <c r="IZ528" i="20"/>
  <c r="JA528" i="20"/>
  <c r="IW524" i="20"/>
  <c r="IY524" i="20"/>
  <c r="IZ524" i="20"/>
  <c r="JB524" i="20"/>
  <c r="JC524" i="20" s="1"/>
  <c r="IY516" i="20"/>
  <c r="IW516" i="20"/>
  <c r="JB516" i="20"/>
  <c r="JC516" i="20" s="1"/>
  <c r="IW512" i="20"/>
  <c r="IZ512" i="20"/>
  <c r="IY512" i="20"/>
  <c r="JA512" i="20"/>
  <c r="IW508" i="20"/>
  <c r="IY508" i="20"/>
  <c r="IZ508" i="20"/>
  <c r="JB508" i="20"/>
  <c r="JC508" i="20" s="1"/>
  <c r="IY504" i="20"/>
  <c r="IZ504" i="20"/>
  <c r="JA504" i="20"/>
  <c r="IY500" i="20"/>
  <c r="IW500" i="20"/>
  <c r="JB500" i="20"/>
  <c r="JC500" i="20" s="1"/>
  <c r="IW492" i="20"/>
  <c r="IY492" i="20"/>
  <c r="IZ492" i="20"/>
  <c r="JB492" i="20"/>
  <c r="JC492" i="20" s="1"/>
  <c r="IW488" i="20"/>
  <c r="IY488" i="20"/>
  <c r="IZ488" i="20"/>
  <c r="JA488" i="20"/>
  <c r="IW484" i="20"/>
  <c r="IY484" i="20"/>
  <c r="JB484" i="20"/>
  <c r="JC484" i="20" s="1"/>
  <c r="IW476" i="20"/>
  <c r="IY476" i="20"/>
  <c r="IZ476" i="20"/>
  <c r="JB476" i="20"/>
  <c r="JC476" i="20" s="1"/>
  <c r="IW468" i="20"/>
  <c r="IY468" i="20"/>
  <c r="JB468" i="20"/>
  <c r="JC468" i="20" s="1"/>
  <c r="IW464" i="20"/>
  <c r="IZ464" i="20"/>
  <c r="JA464" i="20"/>
  <c r="IW460" i="20"/>
  <c r="IY460" i="20"/>
  <c r="IZ460" i="20"/>
  <c r="JB460" i="20"/>
  <c r="JC460" i="20" s="1"/>
  <c r="IW452" i="20"/>
  <c r="IY452" i="20"/>
  <c r="JB452" i="20"/>
  <c r="JC452" i="20" s="1"/>
  <c r="IW444" i="20"/>
  <c r="IY444" i="20"/>
  <c r="IZ444" i="20"/>
  <c r="JB444" i="20"/>
  <c r="JC444" i="20" s="1"/>
  <c r="IW440" i="20"/>
  <c r="IY440" i="20"/>
  <c r="IZ440" i="20"/>
  <c r="JA440" i="20"/>
  <c r="IW436" i="20"/>
  <c r="IY436" i="20"/>
  <c r="JB436" i="20"/>
  <c r="JC436" i="20" s="1"/>
  <c r="IW428" i="20"/>
  <c r="IY428" i="20"/>
  <c r="IZ428" i="20"/>
  <c r="JB428" i="20"/>
  <c r="JC428" i="20" s="1"/>
  <c r="IW420" i="20"/>
  <c r="IY420" i="20"/>
  <c r="JB420" i="20"/>
  <c r="JC420" i="20" s="1"/>
  <c r="IW412" i="20"/>
  <c r="IY412" i="20"/>
  <c r="IZ412" i="20"/>
  <c r="JB412" i="20"/>
  <c r="JC412" i="20" s="1"/>
  <c r="IW408" i="20"/>
  <c r="IY408" i="20"/>
  <c r="IZ408" i="20"/>
  <c r="JA408" i="20"/>
  <c r="IW404" i="20"/>
  <c r="IY404" i="20"/>
  <c r="JB404" i="20"/>
  <c r="JC404" i="20" s="1"/>
  <c r="IW396" i="20"/>
  <c r="IY396" i="20"/>
  <c r="IZ396" i="20"/>
  <c r="JB396" i="20"/>
  <c r="JC396" i="20" s="1"/>
  <c r="IW388" i="20"/>
  <c r="IY388" i="20"/>
  <c r="JB388" i="20"/>
  <c r="JC388" i="20" s="1"/>
  <c r="IW380" i="20"/>
  <c r="IY380" i="20"/>
  <c r="IZ380" i="20"/>
  <c r="JB380" i="20"/>
  <c r="JC380" i="20" s="1"/>
  <c r="IW376" i="20"/>
  <c r="IY376" i="20"/>
  <c r="IZ376" i="20"/>
  <c r="JA376" i="20"/>
  <c r="IW372" i="20"/>
  <c r="IY372" i="20"/>
  <c r="JB372" i="20"/>
  <c r="JC372" i="20" s="1"/>
  <c r="IW364" i="20"/>
  <c r="IY364" i="20"/>
  <c r="IZ364" i="20"/>
  <c r="JB364" i="20"/>
  <c r="JC364" i="20" s="1"/>
  <c r="IW356" i="20"/>
  <c r="IY356" i="20"/>
  <c r="JB356" i="20"/>
  <c r="JC356" i="20" s="1"/>
  <c r="IW348" i="20"/>
  <c r="IY348" i="20"/>
  <c r="IZ348" i="20"/>
  <c r="JB348" i="20"/>
  <c r="JC348" i="20" s="1"/>
  <c r="IW344" i="20"/>
  <c r="IY344" i="20"/>
  <c r="IZ344" i="20"/>
  <c r="JA344" i="20"/>
  <c r="IW340" i="20"/>
  <c r="IY340" i="20"/>
  <c r="JB340" i="20"/>
  <c r="JC340" i="20" s="1"/>
  <c r="IW332" i="20"/>
  <c r="IY332" i="20"/>
  <c r="IZ332" i="20"/>
  <c r="JB332" i="20"/>
  <c r="JC332" i="20" s="1"/>
  <c r="IW324" i="20"/>
  <c r="IY324" i="20"/>
  <c r="JB324" i="20"/>
  <c r="JC324" i="20" s="1"/>
  <c r="IW316" i="20"/>
  <c r="IY316" i="20"/>
  <c r="IZ316" i="20"/>
  <c r="JB316" i="20"/>
  <c r="JC316" i="20" s="1"/>
  <c r="IW312" i="20"/>
  <c r="IY312" i="20"/>
  <c r="IZ312" i="20"/>
  <c r="JA312" i="20"/>
  <c r="IW308" i="20"/>
  <c r="IY308" i="20"/>
  <c r="JB308" i="20"/>
  <c r="JC308" i="20" s="1"/>
  <c r="IW300" i="20"/>
  <c r="IY300" i="20"/>
  <c r="IZ300" i="20"/>
  <c r="JB300" i="20"/>
  <c r="JC300" i="20" s="1"/>
  <c r="IW292" i="20"/>
  <c r="IY292" i="20"/>
  <c r="JB292" i="20"/>
  <c r="JC292" i="20" s="1"/>
  <c r="IW284" i="20"/>
  <c r="IY284" i="20"/>
  <c r="IZ284" i="20"/>
  <c r="JB284" i="20"/>
  <c r="JC284" i="20" s="1"/>
  <c r="IW280" i="20"/>
  <c r="IY280" i="20"/>
  <c r="IZ280" i="20"/>
  <c r="JA280" i="20"/>
  <c r="IW276" i="20"/>
  <c r="IY276" i="20"/>
  <c r="JB276" i="20"/>
  <c r="JC276" i="20" s="1"/>
  <c r="IY268" i="20"/>
  <c r="IW268" i="20"/>
  <c r="IZ268" i="20"/>
  <c r="JB268" i="20"/>
  <c r="JC268" i="20" s="1"/>
  <c r="IW260" i="20"/>
  <c r="IY260" i="20"/>
  <c r="JA260" i="20"/>
  <c r="JB260" i="20"/>
  <c r="JC260" i="20" s="1"/>
  <c r="IW252" i="20"/>
  <c r="IY252" i="20"/>
  <c r="IZ252" i="20"/>
  <c r="JA252" i="20"/>
  <c r="JB252" i="20"/>
  <c r="JC252" i="20" s="1"/>
  <c r="IW248" i="20"/>
  <c r="IY248" i="20"/>
  <c r="IZ248" i="20"/>
  <c r="IW244" i="20"/>
  <c r="IY244" i="20"/>
  <c r="JA244" i="20"/>
  <c r="JB244" i="20"/>
  <c r="JC244" i="20" s="1"/>
  <c r="IY236" i="20"/>
  <c r="IZ236" i="20"/>
  <c r="JB236" i="20"/>
  <c r="JC236" i="20" s="1"/>
  <c r="IW228" i="20"/>
  <c r="IY228" i="20"/>
  <c r="JA228" i="20"/>
  <c r="JB228" i="20"/>
  <c r="JC228" i="20" s="1"/>
  <c r="IW220" i="20"/>
  <c r="IY220" i="20"/>
  <c r="IZ220" i="20"/>
  <c r="JA220" i="20"/>
  <c r="JB220" i="20"/>
  <c r="JC220" i="20" s="1"/>
  <c r="IW216" i="20"/>
  <c r="IY216" i="20"/>
  <c r="IZ216" i="20"/>
  <c r="IW212" i="20"/>
  <c r="IY212" i="20"/>
  <c r="JA212" i="20"/>
  <c r="JB212" i="20"/>
  <c r="JC212" i="20" s="1"/>
  <c r="IY204" i="20"/>
  <c r="IW204" i="20"/>
  <c r="IZ204" i="20"/>
  <c r="JB204" i="20"/>
  <c r="JC204" i="20" s="1"/>
  <c r="IW196" i="20"/>
  <c r="IY196" i="20"/>
  <c r="JA196" i="20"/>
  <c r="JB196" i="20"/>
  <c r="JC196" i="20" s="1"/>
  <c r="IW188" i="20"/>
  <c r="IY188" i="20"/>
  <c r="IZ188" i="20"/>
  <c r="JA188" i="20"/>
  <c r="JB188" i="20"/>
  <c r="JC188" i="20" s="1"/>
  <c r="IW184" i="20"/>
  <c r="IY184" i="20"/>
  <c r="IZ184" i="20"/>
  <c r="IW180" i="20"/>
  <c r="IY180" i="20"/>
  <c r="JA180" i="20"/>
  <c r="JB180" i="20"/>
  <c r="JC180" i="20" s="1"/>
  <c r="IY172" i="20"/>
  <c r="IW172" i="20"/>
  <c r="IZ172" i="20"/>
  <c r="JB172" i="20"/>
  <c r="JC172" i="20" s="1"/>
  <c r="IW164" i="20"/>
  <c r="IY164" i="20"/>
  <c r="JA164" i="20"/>
  <c r="JB164" i="20"/>
  <c r="JC164" i="20" s="1"/>
  <c r="IW156" i="20"/>
  <c r="IY156" i="20"/>
  <c r="IZ156" i="20"/>
  <c r="JA156" i="20"/>
  <c r="JB156" i="20"/>
  <c r="JC156" i="20" s="1"/>
  <c r="IW152" i="20"/>
  <c r="IY152" i="20"/>
  <c r="IZ152" i="20"/>
  <c r="IW148" i="20"/>
  <c r="IY148" i="20"/>
  <c r="JA148" i="20"/>
  <c r="JB148" i="20"/>
  <c r="JC148" i="20" s="1"/>
  <c r="IY140" i="20"/>
  <c r="IW140" i="20"/>
  <c r="IZ140" i="20"/>
  <c r="JB140" i="20"/>
  <c r="JC140" i="20" s="1"/>
  <c r="IW132" i="20"/>
  <c r="IY132" i="20"/>
  <c r="JA132" i="20"/>
  <c r="JB132" i="20"/>
  <c r="JC132" i="20" s="1"/>
  <c r="IW124" i="20"/>
  <c r="IY124" i="20"/>
  <c r="JA124" i="20"/>
  <c r="IZ124" i="20"/>
  <c r="JB124" i="20"/>
  <c r="JC124" i="20" s="1"/>
  <c r="IW120" i="20"/>
  <c r="IZ120" i="20"/>
  <c r="IY120" i="20"/>
  <c r="IW116" i="20"/>
  <c r="IY116" i="20"/>
  <c r="IZ116" i="20"/>
  <c r="JA116" i="20"/>
  <c r="JB116" i="20"/>
  <c r="JC116" i="20" s="1"/>
  <c r="IY108" i="20"/>
  <c r="IZ108" i="20"/>
  <c r="JB108" i="20"/>
  <c r="JC108" i="20" s="1"/>
  <c r="IW100" i="20"/>
  <c r="IY100" i="20"/>
  <c r="IZ100" i="20"/>
  <c r="JA100" i="20"/>
  <c r="JB100" i="20"/>
  <c r="JC100" i="20" s="1"/>
  <c r="IW92" i="20"/>
  <c r="IY92" i="20"/>
  <c r="JA92" i="20"/>
  <c r="JB92" i="20"/>
  <c r="JC92" i="20" s="1"/>
  <c r="IW88" i="20"/>
  <c r="IZ88" i="20"/>
  <c r="IY88" i="20"/>
  <c r="IW84" i="20"/>
  <c r="IY84" i="20"/>
  <c r="IZ84" i="20"/>
  <c r="JA84" i="20"/>
  <c r="JB84" i="20"/>
  <c r="JC84" i="20" s="1"/>
  <c r="IY76" i="20"/>
  <c r="IW76" i="20"/>
  <c r="IZ76" i="20"/>
  <c r="JB76" i="20"/>
  <c r="JC76" i="20" s="1"/>
  <c r="IW68" i="20"/>
  <c r="IY68" i="20"/>
  <c r="IZ68" i="20"/>
  <c r="JA68" i="20"/>
  <c r="JB68" i="20"/>
  <c r="JC68" i="20" s="1"/>
  <c r="IW60" i="20"/>
  <c r="IY60" i="20"/>
  <c r="JA60" i="20"/>
  <c r="IZ60" i="20"/>
  <c r="JB60" i="20"/>
  <c r="JC60" i="20" s="1"/>
  <c r="IW56" i="20"/>
  <c r="IZ56" i="20"/>
  <c r="IY56" i="20"/>
  <c r="IW52" i="20"/>
  <c r="IY52" i="20"/>
  <c r="IZ52" i="20"/>
  <c r="JA52" i="20"/>
  <c r="JB52" i="20"/>
  <c r="JC52" i="20" s="1"/>
  <c r="IY44" i="20"/>
  <c r="IZ44" i="20"/>
  <c r="IW44" i="20"/>
  <c r="JB44" i="20"/>
  <c r="JC44" i="20" s="1"/>
  <c r="IW36" i="20"/>
  <c r="IY36" i="20"/>
  <c r="IZ36" i="20"/>
  <c r="JA36" i="20"/>
  <c r="JB36" i="20"/>
  <c r="JC36" i="20" s="1"/>
  <c r="IW28" i="20"/>
  <c r="IY28" i="20"/>
  <c r="JA28" i="20"/>
  <c r="JB28" i="20"/>
  <c r="JC28" i="20" s="1"/>
  <c r="IW24" i="20"/>
  <c r="IZ24" i="20"/>
  <c r="IY24" i="20"/>
  <c r="JA24" i="20"/>
  <c r="IW20" i="20"/>
  <c r="IY20" i="20"/>
  <c r="IZ20" i="20"/>
  <c r="JA20" i="20"/>
  <c r="JB20" i="20"/>
  <c r="JC20" i="20" s="1"/>
  <c r="IY12" i="20"/>
  <c r="IW12" i="20"/>
  <c r="JA12" i="20"/>
  <c r="IZ12" i="20"/>
  <c r="JB12" i="20"/>
  <c r="JC12" i="20" s="1"/>
  <c r="IW4" i="20"/>
  <c r="IY4" i="20"/>
  <c r="IZ4" i="20"/>
  <c r="JA4" i="20"/>
  <c r="JB4" i="20"/>
  <c r="JC4" i="20" s="1"/>
  <c r="JD740" i="20"/>
  <c r="JD732" i="20"/>
  <c r="JD724" i="20"/>
  <c r="JD716" i="20"/>
  <c r="JD708" i="20"/>
  <c r="JD700" i="20"/>
  <c r="JD692" i="20"/>
  <c r="JD684" i="20"/>
  <c r="JD676" i="20"/>
  <c r="JD668" i="20"/>
  <c r="JD660" i="20"/>
  <c r="JD652" i="20"/>
  <c r="JD644" i="20"/>
  <c r="JD636" i="20"/>
  <c r="JD628" i="20"/>
  <c r="JD620" i="20"/>
  <c r="JD612" i="20"/>
  <c r="JD604" i="20"/>
  <c r="JD596" i="20"/>
  <c r="JD588" i="20"/>
  <c r="JD580" i="20"/>
  <c r="JD572" i="20"/>
  <c r="JD564" i="20"/>
  <c r="JD556" i="20"/>
  <c r="JD548" i="20"/>
  <c r="JD540" i="20"/>
  <c r="JD532" i="20"/>
  <c r="JD524" i="20"/>
  <c r="JD516" i="20"/>
  <c r="JD508" i="20"/>
  <c r="JD500" i="20"/>
  <c r="JD492" i="20"/>
  <c r="JD484" i="20"/>
  <c r="JD476" i="20"/>
  <c r="JD468" i="20"/>
  <c r="JD460" i="20"/>
  <c r="JD452" i="20"/>
  <c r="JD444" i="20"/>
  <c r="JD436" i="20"/>
  <c r="JD428" i="20"/>
  <c r="JD420" i="20"/>
  <c r="JD412" i="20"/>
  <c r="JD404" i="20"/>
  <c r="JD396" i="20"/>
  <c r="JD388" i="20"/>
  <c r="JD380" i="20"/>
  <c r="JD372" i="20"/>
  <c r="JD364" i="20"/>
  <c r="JD356" i="20"/>
  <c r="JD348" i="20"/>
  <c r="JD340" i="20"/>
  <c r="JD332" i="20"/>
  <c r="JD324" i="20"/>
  <c r="JD316" i="20"/>
  <c r="JD308" i="20"/>
  <c r="JD300" i="20"/>
  <c r="JD292" i="20"/>
  <c r="JD284" i="20"/>
  <c r="JD276" i="20"/>
  <c r="JD268" i="20"/>
  <c r="JD260" i="20"/>
  <c r="JD252" i="20"/>
  <c r="JD244" i="20"/>
  <c r="JD236" i="20"/>
  <c r="JD228" i="20"/>
  <c r="JD220" i="20"/>
  <c r="JD212" i="20"/>
  <c r="JD204" i="20"/>
  <c r="JD196" i="20"/>
  <c r="JD188" i="20"/>
  <c r="JD180" i="20"/>
  <c r="JD172" i="20"/>
  <c r="JD164" i="20"/>
  <c r="JD156" i="20"/>
  <c r="JD148" i="20"/>
  <c r="JD140" i="20"/>
  <c r="JD132" i="20"/>
  <c r="JD124" i="20"/>
  <c r="JD116" i="20"/>
  <c r="JD108" i="20"/>
  <c r="JD100" i="20"/>
  <c r="JD92" i="20"/>
  <c r="JD84" i="20"/>
  <c r="JD76" i="20"/>
  <c r="JD68" i="20"/>
  <c r="JD60" i="20"/>
  <c r="JD52" i="20"/>
  <c r="JD44" i="20"/>
  <c r="JD36" i="20"/>
  <c r="JD28" i="20"/>
  <c r="JD20" i="20"/>
  <c r="JD12" i="20"/>
  <c r="JD4" i="20"/>
  <c r="JC736" i="20"/>
  <c r="JC688" i="20"/>
  <c r="JC672" i="20"/>
  <c r="JB504" i="20"/>
  <c r="JC504" i="20" s="1"/>
  <c r="JB488" i="20"/>
  <c r="JC488" i="20" s="1"/>
  <c r="JB440" i="20"/>
  <c r="JC440" i="20" s="1"/>
  <c r="JB408" i="20"/>
  <c r="JC408" i="20" s="1"/>
  <c r="JB376" i="20"/>
  <c r="JC376" i="20" s="1"/>
  <c r="JB344" i="20"/>
  <c r="JC344" i="20" s="1"/>
  <c r="JB312" i="20"/>
  <c r="JC312" i="20" s="1"/>
  <c r="JB280" i="20"/>
  <c r="JC280" i="20" s="1"/>
  <c r="JB248" i="20"/>
  <c r="JC248" i="20" s="1"/>
  <c r="JB216" i="20"/>
  <c r="JC216" i="20" s="1"/>
  <c r="JB184" i="20"/>
  <c r="JC184" i="20" s="1"/>
  <c r="JB152" i="20"/>
  <c r="JC152" i="20" s="1"/>
  <c r="JB120" i="20"/>
  <c r="JC120" i="20" s="1"/>
  <c r="JB88" i="20"/>
  <c r="JC88" i="20" s="1"/>
  <c r="JB56" i="20"/>
  <c r="JC56" i="20" s="1"/>
  <c r="JB24" i="20"/>
  <c r="JC24" i="20" s="1"/>
  <c r="JA732" i="20"/>
  <c r="JA716" i="20"/>
  <c r="JA700" i="20"/>
  <c r="JA684" i="20"/>
  <c r="JA668" i="20"/>
  <c r="JA652" i="20"/>
  <c r="JA636" i="20"/>
  <c r="JA620" i="20"/>
  <c r="JA604" i="20"/>
  <c r="JA588" i="20"/>
  <c r="JA572" i="20"/>
  <c r="JA556" i="20"/>
  <c r="JA540" i="20"/>
  <c r="JA524" i="20"/>
  <c r="JA508" i="20"/>
  <c r="JA492" i="20"/>
  <c r="JA476" i="20"/>
  <c r="JA460" i="20"/>
  <c r="JA444" i="20"/>
  <c r="JA428" i="20"/>
  <c r="JA412" i="20"/>
  <c r="JA396" i="20"/>
  <c r="JA380" i="20"/>
  <c r="JA364" i="20"/>
  <c r="JA348" i="20"/>
  <c r="JA332" i="20"/>
  <c r="JA316" i="20"/>
  <c r="JA300" i="20"/>
  <c r="JA284" i="20"/>
  <c r="JA268" i="20"/>
  <c r="JA248" i="20"/>
  <c r="JA184" i="20"/>
  <c r="JA120" i="20"/>
  <c r="JA56" i="20"/>
  <c r="IZ92" i="20"/>
  <c r="IW739" i="20"/>
  <c r="IY739" i="20"/>
  <c r="IZ739" i="20"/>
  <c r="JB739" i="20"/>
  <c r="JC739" i="20" s="1"/>
  <c r="IY735" i="20"/>
  <c r="IZ735" i="20"/>
  <c r="IW731" i="20"/>
  <c r="IY731" i="20"/>
  <c r="IZ731" i="20"/>
  <c r="JB731" i="20"/>
  <c r="JC731" i="20" s="1"/>
  <c r="IW727" i="20"/>
  <c r="IY727" i="20"/>
  <c r="IZ727" i="20"/>
  <c r="JA727" i="20"/>
  <c r="IW723" i="20"/>
  <c r="IY723" i="20"/>
  <c r="IZ723" i="20"/>
  <c r="JB723" i="20"/>
  <c r="JC723" i="20" s="1"/>
  <c r="IW719" i="20"/>
  <c r="IY719" i="20"/>
  <c r="IZ719" i="20"/>
  <c r="JA719" i="20"/>
  <c r="IW715" i="20"/>
  <c r="IY715" i="20"/>
  <c r="IZ715" i="20"/>
  <c r="JB715" i="20"/>
  <c r="JC715" i="20" s="1"/>
  <c r="IW711" i="20"/>
  <c r="IY711" i="20"/>
  <c r="IZ711" i="20"/>
  <c r="JA711" i="20"/>
  <c r="IW707" i="20"/>
  <c r="IY707" i="20"/>
  <c r="IZ707" i="20"/>
  <c r="JB707" i="20"/>
  <c r="JC707" i="20" s="1"/>
  <c r="IY703" i="20"/>
  <c r="IZ703" i="20"/>
  <c r="IW699" i="20"/>
  <c r="IY699" i="20"/>
  <c r="IZ699" i="20"/>
  <c r="JB699" i="20"/>
  <c r="JC699" i="20" s="1"/>
  <c r="IW695" i="20"/>
  <c r="IY695" i="20"/>
  <c r="IZ695" i="20"/>
  <c r="JA695" i="20"/>
  <c r="IW691" i="20"/>
  <c r="IY691" i="20"/>
  <c r="IZ691" i="20"/>
  <c r="JB691" i="20"/>
  <c r="JC691" i="20" s="1"/>
  <c r="IW687" i="20"/>
  <c r="IY687" i="20"/>
  <c r="IZ687" i="20"/>
  <c r="JA687" i="20"/>
  <c r="IW683" i="20"/>
  <c r="IY683" i="20"/>
  <c r="IZ683" i="20"/>
  <c r="JB683" i="20"/>
  <c r="JC683" i="20" s="1"/>
  <c r="IW679" i="20"/>
  <c r="IY679" i="20"/>
  <c r="IZ679" i="20"/>
  <c r="JA679" i="20"/>
  <c r="IW675" i="20"/>
  <c r="IY675" i="20"/>
  <c r="IZ675" i="20"/>
  <c r="JB675" i="20"/>
  <c r="JC675" i="20" s="1"/>
  <c r="IW671" i="20"/>
  <c r="IY671" i="20"/>
  <c r="IZ671" i="20"/>
  <c r="JA671" i="20"/>
  <c r="IW667" i="20"/>
  <c r="IY667" i="20"/>
  <c r="IZ667" i="20"/>
  <c r="JB667" i="20"/>
  <c r="JC667" i="20" s="1"/>
  <c r="IW663" i="20"/>
  <c r="IY663" i="20"/>
  <c r="IZ663" i="20"/>
  <c r="JA663" i="20"/>
  <c r="IW659" i="20"/>
  <c r="IY659" i="20"/>
  <c r="IZ659" i="20"/>
  <c r="JB659" i="20"/>
  <c r="JC659" i="20" s="1"/>
  <c r="IW655" i="20"/>
  <c r="JA655" i="20"/>
  <c r="IW651" i="20"/>
  <c r="IY651" i="20"/>
  <c r="IZ651" i="20"/>
  <c r="JB651" i="20"/>
  <c r="JC651" i="20" s="1"/>
  <c r="IW647" i="20"/>
  <c r="IY647" i="20"/>
  <c r="IZ647" i="20"/>
  <c r="JA647" i="20"/>
  <c r="IW643" i="20"/>
  <c r="IY643" i="20"/>
  <c r="IZ643" i="20"/>
  <c r="JB643" i="20"/>
  <c r="JC643" i="20" s="1"/>
  <c r="IW639" i="20"/>
  <c r="IY639" i="20"/>
  <c r="IZ639" i="20"/>
  <c r="JA639" i="20"/>
  <c r="IW635" i="20"/>
  <c r="IY635" i="20"/>
  <c r="IZ635" i="20"/>
  <c r="JB635" i="20"/>
  <c r="JC635" i="20" s="1"/>
  <c r="IW631" i="20"/>
  <c r="IY631" i="20"/>
  <c r="IZ631" i="20"/>
  <c r="JA631" i="20"/>
  <c r="IW627" i="20"/>
  <c r="IY627" i="20"/>
  <c r="IZ627" i="20"/>
  <c r="JB627" i="20"/>
  <c r="JC627" i="20" s="1"/>
  <c r="IY623" i="20"/>
  <c r="IZ623" i="20"/>
  <c r="IW619" i="20"/>
  <c r="IY619" i="20"/>
  <c r="IZ619" i="20"/>
  <c r="JB619" i="20"/>
  <c r="JC619" i="20" s="1"/>
  <c r="IW615" i="20"/>
  <c r="IY615" i="20"/>
  <c r="IZ615" i="20"/>
  <c r="JA615" i="20"/>
  <c r="IW611" i="20"/>
  <c r="IY611" i="20"/>
  <c r="IZ611" i="20"/>
  <c r="JB611" i="20"/>
  <c r="JC611" i="20" s="1"/>
  <c r="IY607" i="20"/>
  <c r="IZ607" i="20"/>
  <c r="IW603" i="20"/>
  <c r="IY603" i="20"/>
  <c r="IZ603" i="20"/>
  <c r="JB603" i="20"/>
  <c r="JC603" i="20" s="1"/>
  <c r="IW599" i="20"/>
  <c r="IY599" i="20"/>
  <c r="IZ599" i="20"/>
  <c r="JA599" i="20"/>
  <c r="IW595" i="20"/>
  <c r="IY595" i="20"/>
  <c r="IZ595" i="20"/>
  <c r="JB595" i="20"/>
  <c r="JC595" i="20" s="1"/>
  <c r="IW591" i="20"/>
  <c r="IY591" i="20"/>
  <c r="IZ591" i="20"/>
  <c r="JA591" i="20"/>
  <c r="IW587" i="20"/>
  <c r="IY587" i="20"/>
  <c r="IZ587" i="20"/>
  <c r="JB587" i="20"/>
  <c r="JC587" i="20" s="1"/>
  <c r="IW583" i="20"/>
  <c r="IY583" i="20"/>
  <c r="IZ583" i="20"/>
  <c r="JA583" i="20"/>
  <c r="IW579" i="20"/>
  <c r="IY579" i="20"/>
  <c r="IZ579" i="20"/>
  <c r="JB579" i="20"/>
  <c r="JC579" i="20" s="1"/>
  <c r="IY575" i="20"/>
  <c r="IZ575" i="20"/>
  <c r="IW571" i="20"/>
  <c r="IY571" i="20"/>
  <c r="IZ571" i="20"/>
  <c r="JB571" i="20"/>
  <c r="JC571" i="20" s="1"/>
  <c r="IW567" i="20"/>
  <c r="IY567" i="20"/>
  <c r="IZ567" i="20"/>
  <c r="JA567" i="20"/>
  <c r="IW563" i="20"/>
  <c r="IY563" i="20"/>
  <c r="IZ563" i="20"/>
  <c r="JB563" i="20"/>
  <c r="JC563" i="20" s="1"/>
  <c r="IW559" i="20"/>
  <c r="IY559" i="20"/>
  <c r="IZ559" i="20"/>
  <c r="JA559" i="20"/>
  <c r="IW555" i="20"/>
  <c r="IY555" i="20"/>
  <c r="IZ555" i="20"/>
  <c r="JB555" i="20"/>
  <c r="JC555" i="20" s="1"/>
  <c r="IW551" i="20"/>
  <c r="IY551" i="20"/>
  <c r="IZ551" i="20"/>
  <c r="JA551" i="20"/>
  <c r="IW547" i="20"/>
  <c r="IY547" i="20"/>
  <c r="IZ547" i="20"/>
  <c r="JB547" i="20"/>
  <c r="JC547" i="20" s="1"/>
  <c r="IW543" i="20"/>
  <c r="IY543" i="20"/>
  <c r="IZ543" i="20"/>
  <c r="JA543" i="20"/>
  <c r="IW539" i="20"/>
  <c r="IY539" i="20"/>
  <c r="IZ539" i="20"/>
  <c r="JB539" i="20"/>
  <c r="JC539" i="20" s="1"/>
  <c r="IW535" i="20"/>
  <c r="IY535" i="20"/>
  <c r="IZ535" i="20"/>
  <c r="JA535" i="20"/>
  <c r="IW531" i="20"/>
  <c r="IY531" i="20"/>
  <c r="IZ531" i="20"/>
  <c r="JB531" i="20"/>
  <c r="JC531" i="20" s="1"/>
  <c r="IW527" i="20"/>
  <c r="JA527" i="20"/>
  <c r="IW523" i="20"/>
  <c r="IY523" i="20"/>
  <c r="IZ523" i="20"/>
  <c r="JB523" i="20"/>
  <c r="JC523" i="20" s="1"/>
  <c r="IW519" i="20"/>
  <c r="IY519" i="20"/>
  <c r="IZ519" i="20"/>
  <c r="JA519" i="20"/>
  <c r="IW515" i="20"/>
  <c r="IY515" i="20"/>
  <c r="IZ515" i="20"/>
  <c r="JB515" i="20"/>
  <c r="JC515" i="20" s="1"/>
  <c r="IW507" i="20"/>
  <c r="IY507" i="20"/>
  <c r="IZ507" i="20"/>
  <c r="JB507" i="20"/>
  <c r="JC507" i="20" s="1"/>
  <c r="IW503" i="20"/>
  <c r="IY503" i="20"/>
  <c r="IZ503" i="20"/>
  <c r="JA503" i="20"/>
  <c r="IW499" i="20"/>
  <c r="IY499" i="20"/>
  <c r="IZ499" i="20"/>
  <c r="JB499" i="20"/>
  <c r="JC499" i="20" s="1"/>
  <c r="IW491" i="20"/>
  <c r="IY491" i="20"/>
  <c r="IZ491" i="20"/>
  <c r="JB491" i="20"/>
  <c r="JC491" i="20" s="1"/>
  <c r="IW487" i="20"/>
  <c r="IY487" i="20"/>
  <c r="IZ487" i="20"/>
  <c r="JA487" i="20"/>
  <c r="IW483" i="20"/>
  <c r="IY483" i="20"/>
  <c r="IZ483" i="20"/>
  <c r="JB483" i="20"/>
  <c r="JC483" i="20" s="1"/>
  <c r="IW475" i="20"/>
  <c r="IY475" i="20"/>
  <c r="IZ475" i="20"/>
  <c r="JB475" i="20"/>
  <c r="JC475" i="20" s="1"/>
  <c r="IW471" i="20"/>
  <c r="JA471" i="20"/>
  <c r="IW467" i="20"/>
  <c r="IY467" i="20"/>
  <c r="IZ467" i="20"/>
  <c r="JB467" i="20"/>
  <c r="JC467" i="20" s="1"/>
  <c r="IW459" i="20"/>
  <c r="IY459" i="20"/>
  <c r="IZ459" i="20"/>
  <c r="JB459" i="20"/>
  <c r="JC459" i="20" s="1"/>
  <c r="IW455" i="20"/>
  <c r="IY455" i="20"/>
  <c r="IZ455" i="20"/>
  <c r="JA455" i="20"/>
  <c r="IW451" i="20"/>
  <c r="IY451" i="20"/>
  <c r="IZ451" i="20"/>
  <c r="JB451" i="20"/>
  <c r="JC451" i="20" s="1"/>
  <c r="IW443" i="20"/>
  <c r="IY443" i="20"/>
  <c r="IZ443" i="20"/>
  <c r="JB443" i="20"/>
  <c r="JC443" i="20" s="1"/>
  <c r="IW439" i="20"/>
  <c r="IY439" i="20"/>
  <c r="IZ439" i="20"/>
  <c r="JA439" i="20"/>
  <c r="IW435" i="20"/>
  <c r="IY435" i="20"/>
  <c r="IZ435" i="20"/>
  <c r="JB435" i="20"/>
  <c r="JC435" i="20" s="1"/>
  <c r="IW427" i="20"/>
  <c r="IY427" i="20"/>
  <c r="IZ427" i="20"/>
  <c r="JB427" i="20"/>
  <c r="JC427" i="20" s="1"/>
  <c r="IW419" i="20"/>
  <c r="IY419" i="20"/>
  <c r="IZ419" i="20"/>
  <c r="JB419" i="20"/>
  <c r="JC419" i="20" s="1"/>
  <c r="IW411" i="20"/>
  <c r="IY411" i="20"/>
  <c r="IZ411" i="20"/>
  <c r="JB411" i="20"/>
  <c r="JC411" i="20" s="1"/>
  <c r="IW407" i="20"/>
  <c r="IY407" i="20"/>
  <c r="IZ407" i="20"/>
  <c r="JA407" i="20"/>
  <c r="IW403" i="20"/>
  <c r="IY403" i="20"/>
  <c r="IZ403" i="20"/>
  <c r="JB403" i="20"/>
  <c r="JC403" i="20" s="1"/>
  <c r="IW395" i="20"/>
  <c r="IY395" i="20"/>
  <c r="IZ395" i="20"/>
  <c r="JB395" i="20"/>
  <c r="JC395" i="20" s="1"/>
  <c r="IW391" i="20"/>
  <c r="IY391" i="20"/>
  <c r="IZ391" i="20"/>
  <c r="JA391" i="20"/>
  <c r="IW387" i="20"/>
  <c r="IY387" i="20"/>
  <c r="IZ387" i="20"/>
  <c r="JB387" i="20"/>
  <c r="JC387" i="20" s="1"/>
  <c r="IW379" i="20"/>
  <c r="IY379" i="20"/>
  <c r="IZ379" i="20"/>
  <c r="JB379" i="20"/>
  <c r="JC379" i="20" s="1"/>
  <c r="IY375" i="20"/>
  <c r="IZ375" i="20"/>
  <c r="IW371" i="20"/>
  <c r="IY371" i="20"/>
  <c r="IZ371" i="20"/>
  <c r="JB371" i="20"/>
  <c r="JC371" i="20" s="1"/>
  <c r="IW363" i="20"/>
  <c r="IY363" i="20"/>
  <c r="IZ363" i="20"/>
  <c r="JB363" i="20"/>
  <c r="JC363" i="20" s="1"/>
  <c r="IW359" i="20"/>
  <c r="IY359" i="20"/>
  <c r="IZ359" i="20"/>
  <c r="JA359" i="20"/>
  <c r="IW355" i="20"/>
  <c r="IY355" i="20"/>
  <c r="IZ355" i="20"/>
  <c r="JB355" i="20"/>
  <c r="JC355" i="20" s="1"/>
  <c r="IW347" i="20"/>
  <c r="IY347" i="20"/>
  <c r="IZ347" i="20"/>
  <c r="JB347" i="20"/>
  <c r="JC347" i="20" s="1"/>
  <c r="IW343" i="20"/>
  <c r="IY343" i="20"/>
  <c r="IZ343" i="20"/>
  <c r="JA343" i="20"/>
  <c r="IW339" i="20"/>
  <c r="IY339" i="20"/>
  <c r="IZ339" i="20"/>
  <c r="JB339" i="20"/>
  <c r="JC339" i="20" s="1"/>
  <c r="IW331" i="20"/>
  <c r="IY331" i="20"/>
  <c r="IZ331" i="20"/>
  <c r="JB331" i="20"/>
  <c r="JC331" i="20" s="1"/>
  <c r="IW327" i="20"/>
  <c r="IY327" i="20"/>
  <c r="IZ327" i="20"/>
  <c r="JA327" i="20"/>
  <c r="IW323" i="20"/>
  <c r="IY323" i="20"/>
  <c r="IZ323" i="20"/>
  <c r="JB323" i="20"/>
  <c r="JC323" i="20" s="1"/>
  <c r="IW315" i="20"/>
  <c r="IY315" i="20"/>
  <c r="IZ315" i="20"/>
  <c r="JB315" i="20"/>
  <c r="JC315" i="20" s="1"/>
  <c r="IY311" i="20"/>
  <c r="IZ311" i="20"/>
  <c r="IW307" i="20"/>
  <c r="IY307" i="20"/>
  <c r="IZ307" i="20"/>
  <c r="JB307" i="20"/>
  <c r="JC307" i="20" s="1"/>
  <c r="IW299" i="20"/>
  <c r="IY299" i="20"/>
  <c r="IZ299" i="20"/>
  <c r="JB299" i="20"/>
  <c r="JC299" i="20" s="1"/>
  <c r="IW295" i="20"/>
  <c r="IY295" i="20"/>
  <c r="IZ295" i="20"/>
  <c r="JA295" i="20"/>
  <c r="IW291" i="20"/>
  <c r="IY291" i="20"/>
  <c r="IZ291" i="20"/>
  <c r="JB291" i="20"/>
  <c r="JC291" i="20" s="1"/>
  <c r="IW283" i="20"/>
  <c r="IY283" i="20"/>
  <c r="IZ283" i="20"/>
  <c r="JB283" i="20"/>
  <c r="JC283" i="20" s="1"/>
  <c r="IW279" i="20"/>
  <c r="JA279" i="20"/>
  <c r="IW275" i="20"/>
  <c r="IY275" i="20"/>
  <c r="IZ275" i="20"/>
  <c r="JB275" i="20"/>
  <c r="JC275" i="20" s="1"/>
  <c r="IW267" i="20"/>
  <c r="IY267" i="20"/>
  <c r="IZ267" i="20"/>
  <c r="JB267" i="20"/>
  <c r="JC267" i="20" s="1"/>
  <c r="IW263" i="20"/>
  <c r="IY263" i="20"/>
  <c r="IZ263" i="20"/>
  <c r="JA263" i="20"/>
  <c r="IW259" i="20"/>
  <c r="IY259" i="20"/>
  <c r="IZ259" i="20"/>
  <c r="JA259" i="20"/>
  <c r="JB259" i="20"/>
  <c r="JC259" i="20" s="1"/>
  <c r="IW251" i="20"/>
  <c r="IY251" i="20"/>
  <c r="IZ251" i="20"/>
  <c r="JA251" i="20"/>
  <c r="JB251" i="20"/>
  <c r="JC251" i="20" s="1"/>
  <c r="IW247" i="20"/>
  <c r="IY247" i="20"/>
  <c r="IZ247" i="20"/>
  <c r="JA247" i="20"/>
  <c r="IW243" i="20"/>
  <c r="IY243" i="20"/>
  <c r="IZ243" i="20"/>
  <c r="JA243" i="20"/>
  <c r="JB243" i="20"/>
  <c r="JC243" i="20" s="1"/>
  <c r="IW235" i="20"/>
  <c r="IY235" i="20"/>
  <c r="IZ235" i="20"/>
  <c r="JA235" i="20"/>
  <c r="JB235" i="20"/>
  <c r="JC235" i="20" s="1"/>
  <c r="IW231" i="20"/>
  <c r="IY231" i="20"/>
  <c r="IZ231" i="20"/>
  <c r="JA231" i="20"/>
  <c r="IW227" i="20"/>
  <c r="IY227" i="20"/>
  <c r="IZ227" i="20"/>
  <c r="JA227" i="20"/>
  <c r="JB227" i="20"/>
  <c r="JC227" i="20" s="1"/>
  <c r="IW219" i="20"/>
  <c r="IY219" i="20"/>
  <c r="IZ219" i="20"/>
  <c r="JA219" i="20"/>
  <c r="JB219" i="20"/>
  <c r="JC219" i="20" s="1"/>
  <c r="IY215" i="20"/>
  <c r="IZ215" i="20"/>
  <c r="IW211" i="20"/>
  <c r="IY211" i="20"/>
  <c r="IZ211" i="20"/>
  <c r="JA211" i="20"/>
  <c r="JB211" i="20"/>
  <c r="JC211" i="20" s="1"/>
  <c r="IW203" i="20"/>
  <c r="IY203" i="20"/>
  <c r="IZ203" i="20"/>
  <c r="JA203" i="20"/>
  <c r="JB203" i="20"/>
  <c r="JC203" i="20" s="1"/>
  <c r="IW199" i="20"/>
  <c r="IY199" i="20"/>
  <c r="IZ199" i="20"/>
  <c r="JA199" i="20"/>
  <c r="IW195" i="20"/>
  <c r="IY195" i="20"/>
  <c r="IZ195" i="20"/>
  <c r="JA195" i="20"/>
  <c r="JB195" i="20"/>
  <c r="JC195" i="20" s="1"/>
  <c r="IW187" i="20"/>
  <c r="IY187" i="20"/>
  <c r="IZ187" i="20"/>
  <c r="JA187" i="20"/>
  <c r="JB187" i="20"/>
  <c r="JC187" i="20" s="1"/>
  <c r="IW183" i="20"/>
  <c r="IY183" i="20"/>
  <c r="IZ183" i="20"/>
  <c r="JA183" i="20"/>
  <c r="IW179" i="20"/>
  <c r="IY179" i="20"/>
  <c r="IZ179" i="20"/>
  <c r="JA179" i="20"/>
  <c r="JB179" i="20"/>
  <c r="JC179" i="20" s="1"/>
  <c r="IW171" i="20"/>
  <c r="IY171" i="20"/>
  <c r="IZ171" i="20"/>
  <c r="JA171" i="20"/>
  <c r="JB171" i="20"/>
  <c r="JC171" i="20" s="1"/>
  <c r="IW167" i="20"/>
  <c r="IY167" i="20"/>
  <c r="IZ167" i="20"/>
  <c r="JA167" i="20"/>
  <c r="IW163" i="20"/>
  <c r="IY163" i="20"/>
  <c r="IZ163" i="20"/>
  <c r="JA163" i="20"/>
  <c r="JB163" i="20"/>
  <c r="JC163" i="20" s="1"/>
  <c r="IW155" i="20"/>
  <c r="IY155" i="20"/>
  <c r="IZ155" i="20"/>
  <c r="JA155" i="20"/>
  <c r="JB155" i="20"/>
  <c r="JC155" i="20" s="1"/>
  <c r="IW151" i="20"/>
  <c r="IY151" i="20"/>
  <c r="IZ151" i="20"/>
  <c r="JA151" i="20"/>
  <c r="IW147" i="20"/>
  <c r="IY147" i="20"/>
  <c r="IZ147" i="20"/>
  <c r="JA147" i="20"/>
  <c r="JB147" i="20"/>
  <c r="JC147" i="20" s="1"/>
  <c r="IW139" i="20"/>
  <c r="IY139" i="20"/>
  <c r="IZ139" i="20"/>
  <c r="JA139" i="20"/>
  <c r="JB139" i="20"/>
  <c r="JC139" i="20" s="1"/>
  <c r="IW135" i="20"/>
  <c r="IY135" i="20"/>
  <c r="IZ135" i="20"/>
  <c r="JA135" i="20"/>
  <c r="IW131" i="20"/>
  <c r="IY131" i="20"/>
  <c r="IZ131" i="20"/>
  <c r="JA131" i="20"/>
  <c r="JB131" i="20"/>
  <c r="JC131" i="20" s="1"/>
  <c r="IW123" i="20"/>
  <c r="IY123" i="20"/>
  <c r="IZ123" i="20"/>
  <c r="JA123" i="20"/>
  <c r="JB123" i="20"/>
  <c r="JC123" i="20" s="1"/>
  <c r="IW119" i="20"/>
  <c r="IY119" i="20"/>
  <c r="IZ119" i="20"/>
  <c r="JA119" i="20"/>
  <c r="IW115" i="20"/>
  <c r="IY115" i="20"/>
  <c r="IZ115" i="20"/>
  <c r="JA115" i="20"/>
  <c r="JB115" i="20"/>
  <c r="JC115" i="20" s="1"/>
  <c r="IW107" i="20"/>
  <c r="IY107" i="20"/>
  <c r="IZ107" i="20"/>
  <c r="JA107" i="20"/>
  <c r="JB107" i="20"/>
  <c r="JC107" i="20" s="1"/>
  <c r="IW103" i="20"/>
  <c r="IY103" i="20"/>
  <c r="IZ103" i="20"/>
  <c r="JA103" i="20"/>
  <c r="IW99" i="20"/>
  <c r="IY99" i="20"/>
  <c r="IZ99" i="20"/>
  <c r="JA99" i="20"/>
  <c r="JB99" i="20"/>
  <c r="JC99" i="20" s="1"/>
  <c r="IW91" i="20"/>
  <c r="IY91" i="20"/>
  <c r="IZ91" i="20"/>
  <c r="JA91" i="20"/>
  <c r="JB91" i="20"/>
  <c r="JC91" i="20" s="1"/>
  <c r="IW87" i="20"/>
  <c r="IY87" i="20"/>
  <c r="IZ87" i="20"/>
  <c r="JA87" i="20"/>
  <c r="IW83" i="20"/>
  <c r="IY83" i="20"/>
  <c r="IZ83" i="20"/>
  <c r="JA83" i="20"/>
  <c r="JB83" i="20"/>
  <c r="JC83" i="20" s="1"/>
  <c r="IW75" i="20"/>
  <c r="IY75" i="20"/>
  <c r="IZ75" i="20"/>
  <c r="JA75" i="20"/>
  <c r="JB75" i="20"/>
  <c r="JC75" i="20" s="1"/>
  <c r="IW71" i="20"/>
  <c r="IY71" i="20"/>
  <c r="IZ71" i="20"/>
  <c r="JA71" i="20"/>
  <c r="IW67" i="20"/>
  <c r="IY67" i="20"/>
  <c r="IZ67" i="20"/>
  <c r="JA67" i="20"/>
  <c r="JB67" i="20"/>
  <c r="JC67" i="20" s="1"/>
  <c r="IW59" i="20"/>
  <c r="IY59" i="20"/>
  <c r="IZ59" i="20"/>
  <c r="JA59" i="20"/>
  <c r="JB59" i="20"/>
  <c r="JC59" i="20" s="1"/>
  <c r="IW55" i="20"/>
  <c r="IY55" i="20"/>
  <c r="IZ55" i="20"/>
  <c r="JA55" i="20"/>
  <c r="IW51" i="20"/>
  <c r="IY51" i="20"/>
  <c r="IZ51" i="20"/>
  <c r="JA51" i="20"/>
  <c r="JB51" i="20"/>
  <c r="JC51" i="20" s="1"/>
  <c r="IW43" i="20"/>
  <c r="IY43" i="20"/>
  <c r="IZ43" i="20"/>
  <c r="JA43" i="20"/>
  <c r="JB43" i="20"/>
  <c r="JC43" i="20" s="1"/>
  <c r="IW39" i="20"/>
  <c r="IY39" i="20"/>
  <c r="IZ39" i="20"/>
  <c r="JA39" i="20"/>
  <c r="IW35" i="20"/>
  <c r="IY35" i="20"/>
  <c r="IZ35" i="20"/>
  <c r="JA35" i="20"/>
  <c r="JB35" i="20"/>
  <c r="JC35" i="20" s="1"/>
  <c r="IW27" i="20"/>
  <c r="IY27" i="20"/>
  <c r="IZ27" i="20"/>
  <c r="JA27" i="20"/>
  <c r="JB27" i="20"/>
  <c r="JC27" i="20" s="1"/>
  <c r="IW23" i="20"/>
  <c r="IY23" i="20"/>
  <c r="IZ23" i="20"/>
  <c r="JA23" i="20"/>
  <c r="IW19" i="20"/>
  <c r="IY19" i="20"/>
  <c r="IZ19" i="20"/>
  <c r="JA19" i="20"/>
  <c r="JB19" i="20"/>
  <c r="JC19" i="20" s="1"/>
  <c r="IW11" i="20"/>
  <c r="IY11" i="20"/>
  <c r="IZ11" i="20"/>
  <c r="JA11" i="20"/>
  <c r="JB11" i="20"/>
  <c r="JC11" i="20" s="1"/>
  <c r="IW7" i="20"/>
  <c r="IY7" i="20"/>
  <c r="IZ7" i="20"/>
  <c r="JA7" i="20"/>
  <c r="IW3" i="20"/>
  <c r="IY3" i="20"/>
  <c r="IZ3" i="20"/>
  <c r="JA3" i="20"/>
  <c r="JB3" i="20"/>
  <c r="JC3" i="20" s="1"/>
  <c r="JD739" i="20"/>
  <c r="JD731" i="20"/>
  <c r="JD723" i="20"/>
  <c r="JD715" i="20"/>
  <c r="JD707" i="20"/>
  <c r="JD699" i="20"/>
  <c r="JD691" i="20"/>
  <c r="JD683" i="20"/>
  <c r="JD675" i="20"/>
  <c r="JD667" i="20"/>
  <c r="JD659" i="20"/>
  <c r="JD651" i="20"/>
  <c r="JD643" i="20"/>
  <c r="JD635" i="20"/>
  <c r="JD627" i="20"/>
  <c r="JD619" i="20"/>
  <c r="JD611" i="20"/>
  <c r="JD603" i="20"/>
  <c r="JD595" i="20"/>
  <c r="JD587" i="20"/>
  <c r="JD579" i="20"/>
  <c r="JD571" i="20"/>
  <c r="JD563" i="20"/>
  <c r="JD555" i="20"/>
  <c r="JD547" i="20"/>
  <c r="JD539" i="20"/>
  <c r="JD531" i="20"/>
  <c r="JD523" i="20"/>
  <c r="JD515" i="20"/>
  <c r="JD507" i="20"/>
  <c r="JD499" i="20"/>
  <c r="JD491" i="20"/>
  <c r="JD483" i="20"/>
  <c r="JD475" i="20"/>
  <c r="JD467" i="20"/>
  <c r="JD459" i="20"/>
  <c r="JD451" i="20"/>
  <c r="JD443" i="20"/>
  <c r="JD435" i="20"/>
  <c r="JD427" i="20"/>
  <c r="JD419" i="20"/>
  <c r="JD411" i="20"/>
  <c r="JD403" i="20"/>
  <c r="JD395" i="20"/>
  <c r="JD387" i="20"/>
  <c r="JD379" i="20"/>
  <c r="JD371" i="20"/>
  <c r="JD363" i="20"/>
  <c r="JD355" i="20"/>
  <c r="JD347" i="20"/>
  <c r="JD339" i="20"/>
  <c r="JD331" i="20"/>
  <c r="JD323" i="20"/>
  <c r="JD315" i="20"/>
  <c r="JD307" i="20"/>
  <c r="JD299" i="20"/>
  <c r="JD291" i="20"/>
  <c r="JD283" i="20"/>
  <c r="JD275" i="20"/>
  <c r="JD267" i="20"/>
  <c r="JD259" i="20"/>
  <c r="JD251" i="20"/>
  <c r="JD243" i="20"/>
  <c r="JD235" i="20"/>
  <c r="JD227" i="20"/>
  <c r="JD219" i="20"/>
  <c r="JD211" i="20"/>
  <c r="JD203" i="20"/>
  <c r="JD195" i="20"/>
  <c r="JD187" i="20"/>
  <c r="JD179" i="20"/>
  <c r="JD171" i="20"/>
  <c r="JD163" i="20"/>
  <c r="JD155" i="20"/>
  <c r="JD147" i="20"/>
  <c r="JD139" i="20"/>
  <c r="JD131" i="20"/>
  <c r="JD123" i="20"/>
  <c r="JD115" i="20"/>
  <c r="JD107" i="20"/>
  <c r="JD99" i="20"/>
  <c r="JD91" i="20"/>
  <c r="JD83" i="20"/>
  <c r="JD75" i="20"/>
  <c r="JD67" i="20"/>
  <c r="JD59" i="20"/>
  <c r="JD51" i="20"/>
  <c r="JD43" i="20"/>
  <c r="JD35" i="20"/>
  <c r="JD27" i="20"/>
  <c r="JD19" i="20"/>
  <c r="JD11" i="20"/>
  <c r="JD3" i="20"/>
  <c r="JC719" i="20"/>
  <c r="JC687" i="20"/>
  <c r="JC671" i="20"/>
  <c r="JB727" i="20"/>
  <c r="JC727" i="20" s="1"/>
  <c r="JB711" i="20"/>
  <c r="JC711" i="20" s="1"/>
  <c r="JB695" i="20"/>
  <c r="JC695" i="20" s="1"/>
  <c r="JB679" i="20"/>
  <c r="JC679" i="20" s="1"/>
  <c r="JB663" i="20"/>
  <c r="JC663" i="20" s="1"/>
  <c r="JB647" i="20"/>
  <c r="JC647" i="20" s="1"/>
  <c r="JB631" i="20"/>
  <c r="JC631" i="20" s="1"/>
  <c r="JB615" i="20"/>
  <c r="JC615" i="20" s="1"/>
  <c r="JB599" i="20"/>
  <c r="JC599" i="20" s="1"/>
  <c r="JB583" i="20"/>
  <c r="JC583" i="20" s="1"/>
  <c r="JB567" i="20"/>
  <c r="JC567" i="20" s="1"/>
  <c r="JB551" i="20"/>
  <c r="JC551" i="20" s="1"/>
  <c r="JB535" i="20"/>
  <c r="JC535" i="20" s="1"/>
  <c r="JB519" i="20"/>
  <c r="JC519" i="20" s="1"/>
  <c r="JB503" i="20"/>
  <c r="JC503" i="20" s="1"/>
  <c r="JB487" i="20"/>
  <c r="JC487" i="20" s="1"/>
  <c r="JB471" i="20"/>
  <c r="JC471" i="20" s="1"/>
  <c r="JB455" i="20"/>
  <c r="JC455" i="20" s="1"/>
  <c r="JB439" i="20"/>
  <c r="JC439" i="20" s="1"/>
  <c r="JB407" i="20"/>
  <c r="JC407" i="20" s="1"/>
  <c r="JB391" i="20"/>
  <c r="JC391" i="20" s="1"/>
  <c r="JB375" i="20"/>
  <c r="JC375" i="20" s="1"/>
  <c r="JB359" i="20"/>
  <c r="JC359" i="20" s="1"/>
  <c r="JB343" i="20"/>
  <c r="JC343" i="20" s="1"/>
  <c r="JB327" i="20"/>
  <c r="JC327" i="20" s="1"/>
  <c r="JB295" i="20"/>
  <c r="JC295" i="20" s="1"/>
  <c r="JB263" i="20"/>
  <c r="JC263" i="20" s="1"/>
  <c r="JB247" i="20"/>
  <c r="JC247" i="20" s="1"/>
  <c r="JB231" i="20"/>
  <c r="JC231" i="20" s="1"/>
  <c r="JB215" i="20"/>
  <c r="JC215" i="20" s="1"/>
  <c r="JB199" i="20"/>
  <c r="JC199" i="20" s="1"/>
  <c r="JB183" i="20"/>
  <c r="JC183" i="20" s="1"/>
  <c r="JB167" i="20"/>
  <c r="JC167" i="20" s="1"/>
  <c r="JB151" i="20"/>
  <c r="JC151" i="20" s="1"/>
  <c r="JB135" i="20"/>
  <c r="JC135" i="20" s="1"/>
  <c r="JB119" i="20"/>
  <c r="JC119" i="20" s="1"/>
  <c r="JB103" i="20"/>
  <c r="JC103" i="20" s="1"/>
  <c r="JB87" i="20"/>
  <c r="JC87" i="20" s="1"/>
  <c r="JB71" i="20"/>
  <c r="JC71" i="20" s="1"/>
  <c r="JB55" i="20"/>
  <c r="JC55" i="20" s="1"/>
  <c r="JB39" i="20"/>
  <c r="JC39" i="20" s="1"/>
  <c r="JB23" i="20"/>
  <c r="JC23" i="20" s="1"/>
  <c r="JB7" i="20"/>
  <c r="JC7" i="20" s="1"/>
  <c r="JA731" i="20"/>
  <c r="JA715" i="20"/>
  <c r="JA699" i="20"/>
  <c r="JA683" i="20"/>
  <c r="JA667" i="20"/>
  <c r="JA651" i="20"/>
  <c r="JA635" i="20"/>
  <c r="JA619" i="20"/>
  <c r="JA603" i="20"/>
  <c r="JA587" i="20"/>
  <c r="JA571" i="20"/>
  <c r="JA555" i="20"/>
  <c r="JA539" i="20"/>
  <c r="JA523" i="20"/>
  <c r="JA507" i="20"/>
  <c r="JA491" i="20"/>
  <c r="JA475" i="20"/>
  <c r="JA459" i="20"/>
  <c r="JA443" i="20"/>
  <c r="JA427" i="20"/>
  <c r="JA411" i="20"/>
  <c r="JA395" i="20"/>
  <c r="JA379" i="20"/>
  <c r="JA363" i="20"/>
  <c r="JA347" i="20"/>
  <c r="JA331" i="20"/>
  <c r="JA315" i="20"/>
  <c r="JA299" i="20"/>
  <c r="JA283" i="20"/>
  <c r="JA267" i="20"/>
  <c r="JA204" i="20"/>
  <c r="JA140" i="20"/>
  <c r="JA76" i="20"/>
  <c r="IZ740" i="20"/>
  <c r="IZ708" i="20"/>
  <c r="IZ676" i="20"/>
  <c r="IZ644" i="20"/>
  <c r="IZ612" i="20"/>
  <c r="IZ580" i="20"/>
  <c r="IZ548" i="20"/>
  <c r="IZ516" i="20"/>
  <c r="IZ484" i="20"/>
  <c r="IZ452" i="20"/>
  <c r="IZ420" i="20"/>
  <c r="IZ388" i="20"/>
  <c r="IZ356" i="20"/>
  <c r="IZ324" i="20"/>
  <c r="IZ292" i="20"/>
  <c r="IZ260" i="20"/>
  <c r="IZ228" i="20"/>
  <c r="IZ196" i="20"/>
  <c r="IZ164" i="20"/>
  <c r="IZ132" i="20"/>
  <c r="IY688" i="20"/>
  <c r="IY624" i="20"/>
  <c r="IY560" i="20"/>
  <c r="IW724" i="20"/>
  <c r="IW660" i="20"/>
  <c r="IW504" i="20"/>
  <c r="IW236" i="20"/>
  <c r="BQ691" i="20"/>
  <c r="BQ689" i="20"/>
  <c r="BQ687" i="20"/>
  <c r="BQ685" i="20"/>
  <c r="BQ683" i="20"/>
  <c r="BQ681" i="20"/>
  <c r="BQ679" i="20"/>
  <c r="BQ677" i="20"/>
  <c r="BQ675" i="20"/>
  <c r="BQ673" i="20"/>
  <c r="BQ671" i="20"/>
  <c r="BQ669" i="20"/>
  <c r="BQ667" i="20"/>
  <c r="BQ665" i="20"/>
  <c r="BQ663" i="20"/>
  <c r="BQ661" i="20"/>
  <c r="BQ659" i="20"/>
  <c r="BQ657" i="20"/>
  <c r="BQ655" i="20"/>
  <c r="BQ653" i="20"/>
  <c r="BQ651" i="20"/>
  <c r="BQ649" i="20"/>
  <c r="BQ647" i="20"/>
  <c r="BQ645" i="20"/>
  <c r="BQ643" i="20"/>
  <c r="BQ641" i="20"/>
  <c r="BQ639" i="20"/>
  <c r="BQ637" i="20"/>
  <c r="BQ635" i="20"/>
  <c r="BQ633" i="20"/>
  <c r="BQ631" i="20"/>
  <c r="BQ629" i="20"/>
  <c r="BQ627" i="20"/>
  <c r="BQ625" i="20"/>
  <c r="BQ623" i="20"/>
  <c r="BQ621" i="20"/>
  <c r="BQ619" i="20"/>
  <c r="BQ617" i="20"/>
  <c r="BQ615" i="20"/>
  <c r="BQ613" i="20"/>
  <c r="BQ611" i="20"/>
  <c r="BQ609" i="20"/>
  <c r="BQ607" i="20"/>
  <c r="BQ605" i="20"/>
  <c r="BQ603" i="20"/>
  <c r="BQ601" i="20"/>
  <c r="BQ599" i="20"/>
  <c r="BQ597" i="20"/>
  <c r="BQ595" i="20"/>
  <c r="BQ593" i="20"/>
  <c r="BQ591" i="20"/>
  <c r="BQ589" i="20"/>
  <c r="BQ587" i="20"/>
  <c r="BQ585" i="20"/>
  <c r="BQ583" i="20"/>
  <c r="BQ581" i="20"/>
  <c r="BQ579" i="20"/>
  <c r="BQ577" i="20"/>
  <c r="BQ575" i="20"/>
  <c r="BQ573" i="20"/>
  <c r="BQ571" i="20"/>
  <c r="BQ569" i="20"/>
  <c r="BQ567" i="20"/>
  <c r="BQ565" i="20"/>
  <c r="BQ563" i="20"/>
  <c r="BQ561" i="20"/>
  <c r="BQ559" i="20"/>
  <c r="BQ557" i="20"/>
  <c r="BQ555" i="20"/>
  <c r="BQ553" i="20"/>
  <c r="BQ551" i="20"/>
  <c r="BQ549" i="20"/>
  <c r="BQ547" i="20"/>
  <c r="BQ545" i="20"/>
  <c r="BQ543" i="20"/>
  <c r="BQ541" i="20"/>
  <c r="BQ539" i="20"/>
  <c r="BQ537" i="20"/>
  <c r="BQ535" i="20"/>
  <c r="BQ533" i="20"/>
  <c r="BQ531" i="20"/>
  <c r="BQ529" i="20"/>
  <c r="BQ527" i="20"/>
  <c r="BQ525" i="20"/>
  <c r="BQ523" i="20"/>
  <c r="BR690" i="20"/>
  <c r="BQ688" i="20"/>
  <c r="BR685" i="20"/>
  <c r="BR682" i="20"/>
  <c r="BQ680" i="20"/>
  <c r="BR677" i="20"/>
  <c r="BR674" i="20"/>
  <c r="BQ672" i="20"/>
  <c r="BR669" i="20"/>
  <c r="BR666" i="20"/>
  <c r="BQ664" i="20"/>
  <c r="BR661" i="20"/>
  <c r="BR658" i="20"/>
  <c r="BQ656" i="20"/>
  <c r="BR653" i="20"/>
  <c r="BR650" i="20"/>
  <c r="BQ648" i="20"/>
  <c r="BR645" i="20"/>
  <c r="BR642" i="20"/>
  <c r="BQ640" i="20"/>
  <c r="BR637" i="20"/>
  <c r="BR634" i="20"/>
  <c r="BQ632" i="20"/>
  <c r="BR629" i="20"/>
  <c r="BR626" i="20"/>
  <c r="BQ624" i="20"/>
  <c r="BR621" i="20"/>
  <c r="BR618" i="20"/>
  <c r="BQ616" i="20"/>
  <c r="BR613" i="20"/>
  <c r="BR610" i="20"/>
  <c r="BQ608" i="20"/>
  <c r="BR605" i="20"/>
  <c r="BR602" i="20"/>
  <c r="BQ600" i="20"/>
  <c r="BR597" i="20"/>
  <c r="BR594" i="20"/>
  <c r="BQ592" i="20"/>
  <c r="BR589" i="20"/>
  <c r="BR586" i="20"/>
  <c r="BQ584" i="20"/>
  <c r="BR581" i="20"/>
  <c r="BR578" i="20"/>
  <c r="BQ576" i="20"/>
  <c r="BR573" i="20"/>
  <c r="BR570" i="20"/>
  <c r="BQ568" i="20"/>
  <c r="BR565" i="20"/>
  <c r="BR562" i="20"/>
  <c r="BQ560" i="20"/>
  <c r="BR557" i="20"/>
  <c r="BR554" i="20"/>
  <c r="BQ552" i="20"/>
  <c r="BR549" i="20"/>
  <c r="BR546" i="20"/>
  <c r="BQ544" i="20"/>
  <c r="BR541" i="20"/>
  <c r="BR538" i="20"/>
  <c r="BQ536" i="20"/>
  <c r="BR533" i="20"/>
  <c r="BR530" i="20"/>
  <c r="BQ528" i="20"/>
  <c r="BR525" i="20"/>
  <c r="BR522" i="20"/>
  <c r="BR520" i="20"/>
  <c r="BR518" i="20"/>
  <c r="BR516" i="20"/>
  <c r="BR514" i="20"/>
  <c r="BR512" i="20"/>
  <c r="BR510" i="20"/>
  <c r="BR508" i="20"/>
  <c r="BR506" i="20"/>
  <c r="BR504" i="20"/>
  <c r="BR502" i="20"/>
  <c r="BR500" i="20"/>
  <c r="BR498" i="20"/>
  <c r="BR496" i="20"/>
  <c r="BR494" i="20"/>
  <c r="BR492" i="20"/>
  <c r="BR490" i="20"/>
  <c r="BR488" i="20"/>
  <c r="BR486" i="20"/>
  <c r="BR484" i="20"/>
  <c r="BR482" i="20"/>
  <c r="BR480" i="20"/>
  <c r="BR478" i="20"/>
  <c r="BR476" i="20"/>
  <c r="BR474" i="20"/>
  <c r="BR472" i="20"/>
  <c r="BR470" i="20"/>
  <c r="BR468" i="20"/>
  <c r="BR466" i="20"/>
  <c r="BR464" i="20"/>
  <c r="BR462" i="20"/>
  <c r="BR460" i="20"/>
  <c r="BR458" i="20"/>
  <c r="BR456" i="20"/>
  <c r="BR454" i="20"/>
  <c r="BR452" i="20"/>
  <c r="BR450" i="20"/>
  <c r="BR448" i="20"/>
  <c r="BR446" i="20"/>
  <c r="BR444" i="20"/>
  <c r="BR442" i="20"/>
  <c r="BR440" i="20"/>
  <c r="BR438" i="20"/>
  <c r="BR436" i="20"/>
  <c r="BR434" i="20"/>
  <c r="BR432" i="20"/>
  <c r="BR430" i="20"/>
  <c r="BR428" i="20"/>
  <c r="BR426" i="20"/>
  <c r="BR424" i="20"/>
  <c r="BR422" i="20"/>
  <c r="BR420" i="20"/>
  <c r="BR418" i="20"/>
  <c r="BR416" i="20"/>
  <c r="BR414" i="20"/>
  <c r="BR412" i="20"/>
  <c r="BR410" i="20"/>
  <c r="BR408" i="20"/>
  <c r="BR406" i="20"/>
  <c r="BR404" i="20"/>
  <c r="BR402" i="20"/>
  <c r="BR400" i="20"/>
  <c r="BR398" i="20"/>
  <c r="BR396" i="20"/>
  <c r="BR394" i="20"/>
  <c r="BR392" i="20"/>
  <c r="BR390" i="20"/>
  <c r="BR388" i="20"/>
  <c r="BR386" i="20"/>
  <c r="BR384" i="20"/>
  <c r="BR382" i="20"/>
  <c r="BR380" i="20"/>
  <c r="BR378" i="20"/>
  <c r="BR376" i="20"/>
  <c r="BR374" i="20"/>
  <c r="BR372" i="20"/>
  <c r="BR370" i="20"/>
  <c r="BR368" i="20"/>
  <c r="BR366" i="20"/>
  <c r="BR364" i="20"/>
  <c r="BR362" i="20"/>
  <c r="BR360" i="20"/>
  <c r="BR358" i="20"/>
  <c r="BR356" i="20"/>
  <c r="BR354" i="20"/>
  <c r="BR352" i="20"/>
  <c r="BR350" i="20"/>
  <c r="BR348" i="20"/>
  <c r="BR346" i="20"/>
  <c r="BR344" i="20"/>
  <c r="BR342" i="20"/>
  <c r="BR340" i="20"/>
  <c r="BR338" i="20"/>
  <c r="BR336" i="20"/>
  <c r="BR334" i="20"/>
  <c r="BR332" i="20"/>
  <c r="BR330" i="20"/>
  <c r="BR328" i="20"/>
  <c r="BR326" i="20"/>
  <c r="BR324" i="20"/>
  <c r="BR322" i="20"/>
  <c r="BR320" i="20"/>
  <c r="BR318" i="20"/>
  <c r="BR316" i="20"/>
  <c r="BR314" i="20"/>
  <c r="BR312" i="20"/>
  <c r="BR310" i="20"/>
  <c r="BQ690" i="20"/>
  <c r="BR686" i="20"/>
  <c r="BR683" i="20"/>
  <c r="BR679" i="20"/>
  <c r="BQ676" i="20"/>
  <c r="BR672" i="20"/>
  <c r="BR668" i="20"/>
  <c r="BR665" i="20"/>
  <c r="BQ662" i="20"/>
  <c r="BQ658" i="20"/>
  <c r="BR654" i="20"/>
  <c r="BR651" i="20"/>
  <c r="BR647" i="20"/>
  <c r="BQ644" i="20"/>
  <c r="BR640" i="20"/>
  <c r="BR636" i="20"/>
  <c r="BR633" i="20"/>
  <c r="BQ630" i="20"/>
  <c r="BQ626" i="20"/>
  <c r="BR622" i="20"/>
  <c r="BR619" i="20"/>
  <c r="BR615" i="20"/>
  <c r="BQ612" i="20"/>
  <c r="BR608" i="20"/>
  <c r="BR604" i="20"/>
  <c r="BR601" i="20"/>
  <c r="BQ598" i="20"/>
  <c r="BQ594" i="20"/>
  <c r="BR590" i="20"/>
  <c r="BR587" i="20"/>
  <c r="BR583" i="20"/>
  <c r="BQ580" i="20"/>
  <c r="BR576" i="20"/>
  <c r="BR572" i="20"/>
  <c r="BR569" i="20"/>
  <c r="BQ566" i="20"/>
  <c r="BQ562" i="20"/>
  <c r="BR558" i="20"/>
  <c r="BR555" i="20"/>
  <c r="BR551" i="20"/>
  <c r="BQ548" i="20"/>
  <c r="BR544" i="20"/>
  <c r="BR540" i="20"/>
  <c r="BR537" i="20"/>
  <c r="BQ534" i="20"/>
  <c r="BQ530" i="20"/>
  <c r="BR526" i="20"/>
  <c r="BR523" i="20"/>
  <c r="BQ520" i="20"/>
  <c r="BR517" i="20"/>
  <c r="BQ515" i="20"/>
  <c r="BQ512" i="20"/>
  <c r="BR509" i="20"/>
  <c r="BQ507" i="20"/>
  <c r="BQ504" i="20"/>
  <c r="BR501" i="20"/>
  <c r="BQ499" i="20"/>
  <c r="BQ496" i="20"/>
  <c r="BR493" i="20"/>
  <c r="BQ491" i="20"/>
  <c r="BQ488" i="20"/>
  <c r="BR485" i="20"/>
  <c r="BQ483" i="20"/>
  <c r="BQ480" i="20"/>
  <c r="BR477" i="20"/>
  <c r="BQ475" i="20"/>
  <c r="BQ472" i="20"/>
  <c r="BR469" i="20"/>
  <c r="BQ467" i="20"/>
  <c r="BQ464" i="20"/>
  <c r="BR461" i="20"/>
  <c r="BQ459" i="20"/>
  <c r="BQ456" i="20"/>
  <c r="BR453" i="20"/>
  <c r="BQ451" i="20"/>
  <c r="BQ448" i="20"/>
  <c r="BR445" i="20"/>
  <c r="BQ443" i="20"/>
  <c r="BQ440" i="20"/>
  <c r="BR437" i="20"/>
  <c r="BQ435" i="20"/>
  <c r="BQ432" i="20"/>
  <c r="BR429" i="20"/>
  <c r="BQ427" i="20"/>
  <c r="BQ424" i="20"/>
  <c r="BR421" i="20"/>
  <c r="BQ419" i="20"/>
  <c r="BQ416" i="20"/>
  <c r="BR413" i="20"/>
  <c r="BQ411" i="20"/>
  <c r="BQ408" i="20"/>
  <c r="BR405" i="20"/>
  <c r="BQ403" i="20"/>
  <c r="BQ400" i="20"/>
  <c r="BR397" i="20"/>
  <c r="BQ395" i="20"/>
  <c r="BQ392" i="20"/>
  <c r="BR389" i="20"/>
  <c r="BQ387" i="20"/>
  <c r="BQ384" i="20"/>
  <c r="BR381" i="20"/>
  <c r="BQ379" i="20"/>
  <c r="BQ376" i="20"/>
  <c r="BR373" i="20"/>
  <c r="BQ371" i="20"/>
  <c r="BQ368" i="20"/>
  <c r="BR365" i="20"/>
  <c r="BQ363" i="20"/>
  <c r="BQ360" i="20"/>
  <c r="BR357" i="20"/>
  <c r="BQ355" i="20"/>
  <c r="BQ352" i="20"/>
  <c r="BR349" i="20"/>
  <c r="BQ347" i="20"/>
  <c r="BQ344" i="20"/>
  <c r="BR341" i="20"/>
  <c r="BQ339" i="20"/>
  <c r="BQ336" i="20"/>
  <c r="BR333" i="20"/>
  <c r="BQ331" i="20"/>
  <c r="BQ328" i="20"/>
  <c r="BR325" i="20"/>
  <c r="BQ323" i="20"/>
  <c r="BQ320" i="20"/>
  <c r="BR317" i="20"/>
  <c r="BQ315" i="20"/>
  <c r="BQ312" i="20"/>
  <c r="BR309" i="20"/>
  <c r="BR307" i="20"/>
  <c r="BR305" i="20"/>
  <c r="BR303" i="20"/>
  <c r="BR301" i="20"/>
  <c r="BR299" i="20"/>
  <c r="BR297" i="20"/>
  <c r="BR295" i="20"/>
  <c r="BR293" i="20"/>
  <c r="BR291" i="20"/>
  <c r="BR289" i="20"/>
  <c r="BR287" i="20"/>
  <c r="BR285" i="20"/>
  <c r="BR283" i="20"/>
  <c r="BR281" i="20"/>
  <c r="BR279" i="20"/>
  <c r="BR277" i="20"/>
  <c r="BR275" i="20"/>
  <c r="BR273" i="20"/>
  <c r="BR271" i="20"/>
  <c r="BR269" i="20"/>
  <c r="BR267" i="20"/>
  <c r="BR265" i="20"/>
  <c r="BR263" i="20"/>
  <c r="BR261" i="20"/>
  <c r="BR259" i="20"/>
  <c r="BR257" i="20"/>
  <c r="BR255" i="20"/>
  <c r="BR253" i="20"/>
  <c r="BR251" i="20"/>
  <c r="BR249" i="20"/>
  <c r="BR247" i="20"/>
  <c r="BR245" i="20"/>
  <c r="BR243" i="20"/>
  <c r="BR241" i="20"/>
  <c r="BR239" i="20"/>
  <c r="BR237" i="20"/>
  <c r="BR235" i="20"/>
  <c r="BR233" i="20"/>
  <c r="BR231" i="20"/>
  <c r="BR229" i="20"/>
  <c r="BR227" i="20"/>
  <c r="BR225" i="20"/>
  <c r="BR223" i="20"/>
  <c r="BR221" i="20"/>
  <c r="BR219" i="20"/>
  <c r="BR217" i="20"/>
  <c r="BR215" i="20"/>
  <c r="BR213" i="20"/>
  <c r="BR211" i="20"/>
  <c r="BR209" i="20"/>
  <c r="BR207" i="20"/>
  <c r="BR205" i="20"/>
  <c r="BR203" i="20"/>
  <c r="BR201" i="20"/>
  <c r="BR199" i="20"/>
  <c r="BR197" i="20"/>
  <c r="BR195" i="20"/>
  <c r="BR193" i="20"/>
  <c r="BR191" i="20"/>
  <c r="BR189" i="20"/>
  <c r="BR187" i="20"/>
  <c r="BR185" i="20"/>
  <c r="BR183" i="20"/>
  <c r="BR181" i="20"/>
  <c r="BR179" i="20"/>
  <c r="BR177" i="20"/>
  <c r="BR175" i="20"/>
  <c r="BR173" i="20"/>
  <c r="BR171" i="20"/>
  <c r="BR169" i="20"/>
  <c r="BR167" i="20"/>
  <c r="BR165" i="20"/>
  <c r="BR163" i="20"/>
  <c r="BR161" i="20"/>
  <c r="BR159" i="20"/>
  <c r="BR157" i="20"/>
  <c r="BR155" i="20"/>
  <c r="BR153" i="20"/>
  <c r="BR151" i="20"/>
  <c r="BR149" i="20"/>
  <c r="BR147" i="20"/>
  <c r="BR145" i="20"/>
  <c r="BR143" i="20"/>
  <c r="BR141" i="20"/>
  <c r="BR139" i="20"/>
  <c r="BR137" i="20"/>
  <c r="BR135" i="20"/>
  <c r="BR133" i="20"/>
  <c r="BR131" i="20"/>
  <c r="BR129" i="20"/>
  <c r="BR127" i="20"/>
  <c r="BR125" i="20"/>
  <c r="BR123" i="20"/>
  <c r="BR121" i="20"/>
  <c r="BR119" i="20"/>
  <c r="BR117" i="20"/>
  <c r="BR115" i="20"/>
  <c r="BR113" i="20"/>
  <c r="BR111" i="20"/>
  <c r="BR109" i="20"/>
  <c r="BR107" i="20"/>
  <c r="BR105" i="20"/>
  <c r="BR103" i="20"/>
  <c r="BR101" i="20"/>
  <c r="BR99" i="20"/>
  <c r="BR97" i="20"/>
  <c r="BR95" i="20"/>
  <c r="BR93" i="20"/>
  <c r="BR91" i="20"/>
  <c r="BR89" i="20"/>
  <c r="BR87" i="20"/>
  <c r="BR85" i="20"/>
  <c r="BR83" i="20"/>
  <c r="BR81" i="20"/>
  <c r="BR79" i="20"/>
  <c r="BR77" i="20"/>
  <c r="BR75" i="20"/>
  <c r="BR73" i="20"/>
  <c r="BR71" i="20"/>
  <c r="BR69" i="20"/>
  <c r="BR67" i="20"/>
  <c r="BR65" i="20"/>
  <c r="BR63" i="20"/>
  <c r="BR61" i="20"/>
  <c r="BR59" i="20"/>
  <c r="BR57" i="20"/>
  <c r="BR55" i="20"/>
  <c r="BR53" i="20"/>
  <c r="BR51" i="20"/>
  <c r="BR49" i="20"/>
  <c r="BR47" i="20"/>
  <c r="BR45" i="20"/>
  <c r="BR43" i="20"/>
  <c r="BR41" i="20"/>
  <c r="BR39" i="20"/>
  <c r="BR37" i="20"/>
  <c r="BR35" i="20"/>
  <c r="BR33" i="20"/>
  <c r="BR31" i="20"/>
  <c r="BR29" i="20"/>
  <c r="BR27" i="20"/>
  <c r="BR25" i="20"/>
  <c r="BR23" i="20"/>
  <c r="BR21" i="20"/>
  <c r="BR19" i="20"/>
  <c r="BR17" i="20"/>
  <c r="BR15" i="20"/>
  <c r="BR13" i="20"/>
  <c r="BR11" i="20"/>
  <c r="BR9" i="20"/>
  <c r="BR7" i="20"/>
  <c r="BR5" i="20"/>
  <c r="BR3" i="20"/>
  <c r="BR689" i="20"/>
  <c r="BQ686" i="20"/>
  <c r="BQ682" i="20"/>
  <c r="BR678" i="20"/>
  <c r="BR675" i="20"/>
  <c r="BR671" i="20"/>
  <c r="BQ668" i="20"/>
  <c r="BR664" i="20"/>
  <c r="BR660" i="20"/>
  <c r="BR657" i="20"/>
  <c r="BQ654" i="20"/>
  <c r="BQ650" i="20"/>
  <c r="BR646" i="20"/>
  <c r="BR643" i="20"/>
  <c r="BR639" i="20"/>
  <c r="BQ636" i="20"/>
  <c r="BR632" i="20"/>
  <c r="BR628" i="20"/>
  <c r="BR625" i="20"/>
  <c r="BQ622" i="20"/>
  <c r="BQ618" i="20"/>
  <c r="BR614" i="20"/>
  <c r="BR611" i="20"/>
  <c r="BR607" i="20"/>
  <c r="BQ604" i="20"/>
  <c r="BR600" i="20"/>
  <c r="BR596" i="20"/>
  <c r="BR593" i="20"/>
  <c r="BQ590" i="20"/>
  <c r="BQ586" i="20"/>
  <c r="BR582" i="20"/>
  <c r="BR579" i="20"/>
  <c r="BR575" i="20"/>
  <c r="BQ572" i="20"/>
  <c r="BR568" i="20"/>
  <c r="BR564" i="20"/>
  <c r="BR561" i="20"/>
  <c r="BQ558" i="20"/>
  <c r="BQ554" i="20"/>
  <c r="BR550" i="20"/>
  <c r="BR547" i="20"/>
  <c r="BR543" i="20"/>
  <c r="BQ540" i="20"/>
  <c r="BR536" i="20"/>
  <c r="BR532" i="20"/>
  <c r="BR529" i="20"/>
  <c r="BQ526" i="20"/>
  <c r="BQ522" i="20"/>
  <c r="BR519" i="20"/>
  <c r="BQ517" i="20"/>
  <c r="BQ514" i="20"/>
  <c r="BR511" i="20"/>
  <c r="BQ509" i="20"/>
  <c r="BQ506" i="20"/>
  <c r="BR503" i="20"/>
  <c r="BQ501" i="20"/>
  <c r="BQ498" i="20"/>
  <c r="BR495" i="20"/>
  <c r="BQ493" i="20"/>
  <c r="BQ490" i="20"/>
  <c r="BR2" i="20"/>
  <c r="BQ5" i="20"/>
  <c r="BQ8" i="20"/>
  <c r="BR10" i="20"/>
  <c r="BQ13" i="20"/>
  <c r="BQ16" i="20"/>
  <c r="BR18" i="20"/>
  <c r="BQ21" i="20"/>
  <c r="BQ24" i="20"/>
  <c r="BR26" i="20"/>
  <c r="BQ29" i="20"/>
  <c r="BQ32" i="20"/>
  <c r="BR34" i="20"/>
  <c r="BQ37" i="20"/>
  <c r="BQ40" i="20"/>
  <c r="BR42" i="20"/>
  <c r="BQ45" i="20"/>
  <c r="BQ48" i="20"/>
  <c r="BR50" i="20"/>
  <c r="BQ53" i="20"/>
  <c r="BQ56" i="20"/>
  <c r="BR58" i="20"/>
  <c r="BQ61" i="20"/>
  <c r="BQ64" i="20"/>
  <c r="BR66" i="20"/>
  <c r="BQ69" i="20"/>
  <c r="BQ72" i="20"/>
  <c r="BR74" i="20"/>
  <c r="BQ77" i="20"/>
  <c r="BQ80" i="20"/>
  <c r="BR82" i="20"/>
  <c r="BQ85" i="20"/>
  <c r="BQ88" i="20"/>
  <c r="BR90" i="20"/>
  <c r="BQ93" i="20"/>
  <c r="BQ96" i="20"/>
  <c r="BR98" i="20"/>
  <c r="BQ101" i="20"/>
  <c r="BQ104" i="20"/>
  <c r="BR106" i="20"/>
  <c r="BQ109" i="20"/>
  <c r="BQ112" i="20"/>
  <c r="BR114" i="20"/>
  <c r="BQ117" i="20"/>
  <c r="BQ120" i="20"/>
  <c r="BR122" i="20"/>
  <c r="BQ125" i="20"/>
  <c r="BQ128" i="20"/>
  <c r="BR130" i="20"/>
  <c r="BQ133" i="20"/>
  <c r="BQ136" i="20"/>
  <c r="BR138" i="20"/>
  <c r="BQ141" i="20"/>
  <c r="BQ144" i="20"/>
  <c r="BR146" i="20"/>
  <c r="BQ149" i="20"/>
  <c r="BQ152" i="20"/>
  <c r="BR154" i="20"/>
  <c r="BQ157" i="20"/>
  <c r="BQ160" i="20"/>
  <c r="BR162" i="20"/>
  <c r="BQ165" i="20"/>
  <c r="BQ168" i="20"/>
  <c r="BR170" i="20"/>
  <c r="BQ173" i="20"/>
  <c r="BQ176" i="20"/>
  <c r="BR178" i="20"/>
  <c r="BQ181" i="20"/>
  <c r="BQ184" i="20"/>
  <c r="BR186" i="20"/>
  <c r="BQ189" i="20"/>
  <c r="BQ192" i="20"/>
  <c r="BR194" i="20"/>
  <c r="BQ197" i="20"/>
  <c r="BQ200" i="20"/>
  <c r="BR202" i="20"/>
  <c r="BQ205" i="20"/>
  <c r="BQ208" i="20"/>
  <c r="BR210" i="20"/>
  <c r="BQ213" i="20"/>
  <c r="BQ216" i="20"/>
  <c r="BR218" i="20"/>
  <c r="BQ221" i="20"/>
  <c r="BQ224" i="20"/>
  <c r="BR226" i="20"/>
  <c r="BQ229" i="20"/>
  <c r="BQ232" i="20"/>
  <c r="BR234" i="20"/>
  <c r="BQ237" i="20"/>
  <c r="BQ240" i="20"/>
  <c r="BR242" i="20"/>
  <c r="BQ245" i="20"/>
  <c r="BQ248" i="20"/>
  <c r="BR250" i="20"/>
  <c r="BQ253" i="20"/>
  <c r="BQ256" i="20"/>
  <c r="BR258" i="20"/>
  <c r="BQ261" i="20"/>
  <c r="BQ264" i="20"/>
  <c r="BR266" i="20"/>
  <c r="BQ269" i="20"/>
  <c r="BQ272" i="20"/>
  <c r="BR274" i="20"/>
  <c r="BQ277" i="20"/>
  <c r="BQ280" i="20"/>
  <c r="BR282" i="20"/>
  <c r="BQ285" i="20"/>
  <c r="BQ288" i="20"/>
  <c r="BR290" i="20"/>
  <c r="BQ293" i="20"/>
  <c r="BQ296" i="20"/>
  <c r="BR298" i="20"/>
  <c r="BQ301" i="20"/>
  <c r="BQ304" i="20"/>
  <c r="BR306" i="20"/>
  <c r="BQ309" i="20"/>
  <c r="BQ313" i="20"/>
  <c r="BQ316" i="20"/>
  <c r="BR319" i="20"/>
  <c r="BR323" i="20"/>
  <c r="BQ327" i="20"/>
  <c r="BQ330" i="20"/>
  <c r="BQ334" i="20"/>
  <c r="BR337" i="20"/>
  <c r="BQ341" i="20"/>
  <c r="BQ345" i="20"/>
  <c r="BQ348" i="20"/>
  <c r="BR351" i="20"/>
  <c r="BR355" i="20"/>
  <c r="BQ359" i="20"/>
  <c r="BQ362" i="20"/>
  <c r="BQ366" i="20"/>
  <c r="BR369" i="20"/>
  <c r="BQ373" i="20"/>
  <c r="BQ377" i="20"/>
  <c r="BQ380" i="20"/>
  <c r="BR383" i="20"/>
  <c r="BR387" i="20"/>
  <c r="BQ391" i="20"/>
  <c r="BQ394" i="20"/>
  <c r="BQ398" i="20"/>
  <c r="BR401" i="20"/>
  <c r="BQ405" i="20"/>
  <c r="BQ409" i="20"/>
  <c r="BQ412" i="20"/>
  <c r="BR415" i="20"/>
  <c r="BR419" i="20"/>
  <c r="BQ423" i="20"/>
  <c r="BQ426" i="20"/>
  <c r="BQ430" i="20"/>
  <c r="BR433" i="20"/>
  <c r="BQ437" i="20"/>
  <c r="BQ441" i="20"/>
  <c r="BQ444" i="20"/>
  <c r="BR447" i="20"/>
  <c r="BR451" i="20"/>
  <c r="BQ455" i="20"/>
  <c r="BQ458" i="20"/>
  <c r="BQ462" i="20"/>
  <c r="BR465" i="20"/>
  <c r="BQ469" i="20"/>
  <c r="BQ473" i="20"/>
  <c r="BQ476" i="20"/>
  <c r="BR479" i="20"/>
  <c r="BR483" i="20"/>
  <c r="BQ487" i="20"/>
  <c r="BR491" i="20"/>
  <c r="BQ497" i="20"/>
  <c r="BQ502" i="20"/>
  <c r="BR507" i="20"/>
  <c r="BQ513" i="20"/>
  <c r="BQ518" i="20"/>
  <c r="BQ524" i="20"/>
  <c r="BR531" i="20"/>
  <c r="BQ538" i="20"/>
  <c r="BR545" i="20"/>
  <c r="BR552" i="20"/>
  <c r="BR559" i="20"/>
  <c r="BR566" i="20"/>
  <c r="BQ574" i="20"/>
  <c r="BR580" i="20"/>
  <c r="BQ588" i="20"/>
  <c r="BR595" i="20"/>
  <c r="BQ602" i="20"/>
  <c r="BR609" i="20"/>
  <c r="BR616" i="20"/>
  <c r="BR623" i="20"/>
  <c r="BR630" i="20"/>
  <c r="BQ638" i="20"/>
  <c r="BR644" i="20"/>
  <c r="BQ652" i="20"/>
  <c r="BR659" i="20"/>
  <c r="BQ666" i="20"/>
  <c r="BR673" i="20"/>
  <c r="BR680" i="20"/>
  <c r="BR687" i="20"/>
  <c r="BQ3" i="20"/>
  <c r="BQ6" i="20"/>
  <c r="BR8" i="20"/>
  <c r="BQ11" i="20"/>
  <c r="BQ14" i="20"/>
  <c r="BR16" i="20"/>
  <c r="BQ19" i="20"/>
  <c r="BQ22" i="20"/>
  <c r="BR24" i="20"/>
  <c r="BQ27" i="20"/>
  <c r="BQ30" i="20"/>
  <c r="BR32" i="20"/>
  <c r="BQ35" i="20"/>
  <c r="BQ38" i="20"/>
  <c r="BR40" i="20"/>
  <c r="BQ43" i="20"/>
  <c r="BQ46" i="20"/>
  <c r="BR48" i="20"/>
  <c r="BQ51" i="20"/>
  <c r="BQ54" i="20"/>
  <c r="BR56" i="20"/>
  <c r="BQ59" i="20"/>
  <c r="BQ62" i="20"/>
  <c r="BR64" i="20"/>
  <c r="BQ67" i="20"/>
  <c r="BQ70" i="20"/>
  <c r="BR72" i="20"/>
  <c r="BQ75" i="20"/>
  <c r="BQ78" i="20"/>
  <c r="BR80" i="20"/>
  <c r="BQ83" i="20"/>
  <c r="BQ86" i="20"/>
  <c r="BR88" i="20"/>
  <c r="BQ91" i="20"/>
  <c r="BQ94" i="20"/>
  <c r="BR96" i="20"/>
  <c r="BQ99" i="20"/>
  <c r="BQ102" i="20"/>
  <c r="BR104" i="20"/>
  <c r="BQ107" i="20"/>
  <c r="BQ110" i="20"/>
  <c r="BR112" i="20"/>
  <c r="BQ115" i="20"/>
  <c r="BQ118" i="20"/>
  <c r="BR120" i="20"/>
  <c r="BQ123" i="20"/>
  <c r="BQ126" i="20"/>
  <c r="BR128" i="20"/>
  <c r="BQ131" i="20"/>
  <c r="BQ134" i="20"/>
  <c r="BR136" i="20"/>
  <c r="BQ139" i="20"/>
  <c r="BQ142" i="20"/>
  <c r="BR144" i="20"/>
  <c r="BQ147" i="20"/>
  <c r="BQ150" i="20"/>
  <c r="BR152" i="20"/>
  <c r="BQ155" i="20"/>
  <c r="BQ158" i="20"/>
  <c r="BR160" i="20"/>
  <c r="BQ163" i="20"/>
  <c r="BQ166" i="20"/>
  <c r="BR168" i="20"/>
  <c r="BQ171" i="20"/>
  <c r="BQ174" i="20"/>
  <c r="BR176" i="20"/>
  <c r="BQ179" i="20"/>
  <c r="BQ182" i="20"/>
  <c r="BR184" i="20"/>
  <c r="BQ187" i="20"/>
  <c r="BQ190" i="20"/>
  <c r="BR192" i="20"/>
  <c r="BQ195" i="20"/>
  <c r="BQ198" i="20"/>
  <c r="BR200" i="20"/>
  <c r="BQ203" i="20"/>
  <c r="BQ206" i="20"/>
  <c r="BR208" i="20"/>
  <c r="BQ211" i="20"/>
  <c r="BQ214" i="20"/>
  <c r="BR216" i="20"/>
  <c r="BQ219" i="20"/>
  <c r="BQ222" i="20"/>
  <c r="BR224" i="20"/>
  <c r="BQ227" i="20"/>
  <c r="BQ230" i="20"/>
  <c r="BR232" i="20"/>
  <c r="BQ235" i="20"/>
  <c r="BQ238" i="20"/>
  <c r="BR240" i="20"/>
  <c r="BQ243" i="20"/>
  <c r="BQ246" i="20"/>
  <c r="BR248" i="20"/>
  <c r="BQ251" i="20"/>
  <c r="BQ254" i="20"/>
  <c r="BR256" i="20"/>
  <c r="BQ259" i="20"/>
  <c r="BQ262" i="20"/>
  <c r="BR264" i="20"/>
  <c r="BQ267" i="20"/>
  <c r="BQ270" i="20"/>
  <c r="BR272" i="20"/>
  <c r="BQ275" i="20"/>
  <c r="BQ278" i="20"/>
  <c r="BR280" i="20"/>
  <c r="BQ283" i="20"/>
  <c r="BQ286" i="20"/>
  <c r="BR288" i="20"/>
  <c r="BQ291" i="20"/>
  <c r="BQ294" i="20"/>
  <c r="BR296" i="20"/>
  <c r="BQ299" i="20"/>
  <c r="BQ302" i="20"/>
  <c r="BR304" i="20"/>
  <c r="BQ307" i="20"/>
  <c r="BQ310" i="20"/>
  <c r="BR313" i="20"/>
  <c r="BQ317" i="20"/>
  <c r="BQ321" i="20"/>
  <c r="BQ324" i="20"/>
  <c r="BR327" i="20"/>
  <c r="BR331" i="20"/>
  <c r="BQ335" i="20"/>
  <c r="BQ338" i="20"/>
  <c r="BQ342" i="20"/>
  <c r="BR345" i="20"/>
  <c r="BQ349" i="20"/>
  <c r="BQ353" i="20"/>
  <c r="BQ356" i="20"/>
  <c r="BR359" i="20"/>
  <c r="BR363" i="20"/>
  <c r="BQ367" i="20"/>
  <c r="BQ370" i="20"/>
  <c r="BQ374" i="20"/>
  <c r="BR377" i="20"/>
  <c r="BQ381" i="20"/>
  <c r="BQ385" i="20"/>
  <c r="BQ388" i="20"/>
  <c r="BR391" i="20"/>
  <c r="BR395" i="20"/>
  <c r="BQ399" i="20"/>
  <c r="BQ402" i="20"/>
  <c r="BQ406" i="20"/>
  <c r="BR409" i="20"/>
  <c r="BQ413" i="20"/>
  <c r="BQ417" i="20"/>
  <c r="BQ420" i="20"/>
  <c r="BR423" i="20"/>
  <c r="BR427" i="20"/>
  <c r="BQ431" i="20"/>
  <c r="BQ434" i="20"/>
  <c r="BQ438" i="20"/>
  <c r="BR441" i="20"/>
  <c r="BQ445" i="20"/>
  <c r="BQ449" i="20"/>
  <c r="BQ452" i="20"/>
  <c r="BR455" i="20"/>
  <c r="BR459" i="20"/>
  <c r="BQ463" i="20"/>
  <c r="BQ466" i="20"/>
  <c r="BQ470" i="20"/>
  <c r="BR473" i="20"/>
  <c r="BQ477" i="20"/>
  <c r="BQ481" i="20"/>
  <c r="BQ484" i="20"/>
  <c r="BR487" i="20"/>
  <c r="BQ492" i="20"/>
  <c r="BR497" i="20"/>
  <c r="BQ503" i="20"/>
  <c r="BQ508" i="20"/>
  <c r="BR513" i="20"/>
  <c r="BQ519" i="20"/>
  <c r="BR524" i="20"/>
  <c r="BQ532" i="20"/>
  <c r="BR539" i="20"/>
  <c r="BQ546" i="20"/>
  <c r="BR553" i="20"/>
  <c r="BR560" i="20"/>
  <c r="BR567" i="20"/>
  <c r="BR574" i="20"/>
  <c r="BQ582" i="20"/>
  <c r="BR588" i="20"/>
  <c r="BQ596" i="20"/>
  <c r="BR603" i="20"/>
  <c r="BQ610" i="20"/>
  <c r="BR617" i="20"/>
  <c r="BR624" i="20"/>
  <c r="BR631" i="20"/>
  <c r="BR638" i="20"/>
  <c r="BQ646" i="20"/>
  <c r="BR652" i="20"/>
  <c r="BQ660" i="20"/>
  <c r="BR667" i="20"/>
  <c r="BQ674" i="20"/>
  <c r="BR681" i="20"/>
  <c r="BR688" i="20"/>
  <c r="BQ63" i="11"/>
  <c r="BP63" i="11"/>
  <c r="BQ62" i="11"/>
  <c r="BP62" i="11"/>
  <c r="BQ61" i="11"/>
  <c r="BP61" i="11"/>
  <c r="BQ60" i="11"/>
  <c r="BP60" i="11"/>
  <c r="BQ59" i="11"/>
  <c r="BP59" i="11"/>
  <c r="BQ58" i="11"/>
  <c r="BP58" i="11"/>
  <c r="BQ57" i="11"/>
  <c r="BP57" i="11"/>
  <c r="BQ56" i="11"/>
  <c r="BP56" i="11"/>
  <c r="BQ55" i="11"/>
  <c r="BP55" i="11"/>
  <c r="BQ54" i="11"/>
  <c r="BP54" i="11"/>
  <c r="BQ53" i="11"/>
  <c r="BP53" i="11"/>
  <c r="BQ52" i="11"/>
  <c r="BP52" i="11"/>
  <c r="BQ51" i="11"/>
  <c r="BP51" i="11"/>
  <c r="BQ50" i="11"/>
  <c r="BP50" i="11"/>
  <c r="BQ49" i="11"/>
  <c r="BP49" i="11"/>
  <c r="BQ48" i="11"/>
  <c r="BP48" i="11"/>
  <c r="BQ47" i="11"/>
  <c r="BP47" i="11"/>
  <c r="BQ46" i="11"/>
  <c r="BP46" i="11"/>
  <c r="BQ45" i="11"/>
  <c r="BP45" i="11"/>
  <c r="BQ44" i="11"/>
  <c r="BP44" i="11"/>
  <c r="BQ43" i="11"/>
  <c r="BP43" i="11"/>
  <c r="BQ42" i="11"/>
  <c r="BP42" i="11"/>
  <c r="BQ41" i="11"/>
  <c r="BP41" i="11"/>
  <c r="BQ40" i="11"/>
  <c r="BP40" i="11"/>
  <c r="BQ39" i="11"/>
  <c r="BP39" i="11"/>
  <c r="BQ38" i="11"/>
  <c r="BP38" i="11"/>
  <c r="BQ37" i="11"/>
  <c r="BP37" i="11"/>
  <c r="BQ36" i="11"/>
  <c r="BP36" i="11"/>
  <c r="BQ35" i="11"/>
  <c r="BP35" i="11"/>
  <c r="BQ34" i="11"/>
  <c r="BP34" i="11"/>
  <c r="BQ33" i="11"/>
  <c r="BP33" i="11"/>
  <c r="BQ32" i="11"/>
  <c r="BP32" i="11"/>
  <c r="BQ31" i="11"/>
  <c r="BP31" i="11"/>
  <c r="BQ30" i="11"/>
  <c r="BP30" i="11"/>
  <c r="BQ29" i="11"/>
  <c r="BP29" i="11"/>
  <c r="BQ28" i="11"/>
  <c r="BP28" i="11"/>
  <c r="BQ27" i="11"/>
  <c r="BP27" i="11"/>
  <c r="BQ26" i="11"/>
  <c r="BP26" i="11"/>
  <c r="BQ25" i="11"/>
  <c r="BP25" i="11"/>
  <c r="BQ24" i="11"/>
  <c r="BP24" i="11"/>
  <c r="BQ23" i="11"/>
  <c r="BP23" i="11"/>
  <c r="BQ22" i="11"/>
  <c r="BP22" i="11"/>
  <c r="BQ21" i="11"/>
  <c r="BP21" i="11"/>
  <c r="BQ20" i="11"/>
  <c r="BP20" i="11"/>
  <c r="BQ19" i="11"/>
  <c r="BP19" i="11"/>
  <c r="BQ18" i="11"/>
  <c r="BP18" i="11"/>
  <c r="BQ17" i="11"/>
  <c r="BP17" i="11"/>
  <c r="BQ16" i="11"/>
  <c r="BP16" i="11"/>
  <c r="BQ15" i="11"/>
  <c r="BP15" i="11"/>
  <c r="BQ14" i="11"/>
  <c r="BP14" i="11"/>
  <c r="BQ13" i="11"/>
  <c r="BP13" i="11"/>
  <c r="BQ12" i="11"/>
  <c r="BP12" i="11"/>
  <c r="BQ11" i="11"/>
  <c r="BP11" i="11"/>
  <c r="BQ10" i="11"/>
  <c r="BP10" i="11"/>
  <c r="BQ9" i="11"/>
  <c r="BP9" i="11"/>
  <c r="BQ8" i="11"/>
  <c r="BP8" i="11"/>
  <c r="BQ7" i="11"/>
  <c r="BP7" i="11"/>
  <c r="BQ6" i="11"/>
  <c r="BP6" i="11"/>
  <c r="BQ5" i="11"/>
  <c r="BP5" i="11"/>
  <c r="BQ4" i="11"/>
  <c r="BP4" i="11"/>
  <c r="BQ3" i="11"/>
  <c r="BP3" i="11"/>
  <c r="BQ2" i="11"/>
  <c r="BP2" i="11"/>
  <c r="BQ63" i="10"/>
  <c r="BP63" i="10"/>
  <c r="BQ62" i="10"/>
  <c r="BP62" i="10"/>
  <c r="BQ61" i="10"/>
  <c r="BP61" i="10"/>
  <c r="BQ60" i="10"/>
  <c r="BP60" i="10"/>
  <c r="BQ59" i="10"/>
  <c r="BP59" i="10"/>
  <c r="BQ58" i="10"/>
  <c r="BP58" i="10"/>
  <c r="BQ57" i="10"/>
  <c r="BP57" i="10"/>
  <c r="BQ56" i="10"/>
  <c r="BP56" i="10"/>
  <c r="BQ55" i="10"/>
  <c r="BP55" i="10"/>
  <c r="BQ54" i="10"/>
  <c r="BP54" i="10"/>
  <c r="BQ53" i="10"/>
  <c r="BP53" i="10"/>
  <c r="BQ52" i="10"/>
  <c r="BP52" i="10"/>
  <c r="BQ51" i="10"/>
  <c r="BP51" i="10"/>
  <c r="BQ50" i="10"/>
  <c r="BP50" i="10"/>
  <c r="BQ49" i="10"/>
  <c r="BP49" i="10"/>
  <c r="BQ48" i="10"/>
  <c r="BP48" i="10"/>
  <c r="BQ47" i="10"/>
  <c r="BP47" i="10"/>
  <c r="BQ46" i="10"/>
  <c r="BP46" i="10"/>
  <c r="BQ45" i="10"/>
  <c r="BP45" i="10"/>
  <c r="BQ44" i="10"/>
  <c r="BP44" i="10"/>
  <c r="BQ43" i="10"/>
  <c r="BP43" i="10"/>
  <c r="BQ42" i="10"/>
  <c r="BP42" i="10"/>
  <c r="BQ41" i="10"/>
  <c r="BP41" i="10"/>
  <c r="BQ40" i="10"/>
  <c r="BP40" i="10"/>
  <c r="BQ39" i="10"/>
  <c r="BP39" i="10"/>
  <c r="BQ38" i="10"/>
  <c r="BP38" i="10"/>
  <c r="BQ37" i="10"/>
  <c r="BP37" i="10"/>
  <c r="BQ36" i="10"/>
  <c r="BP36" i="10"/>
  <c r="BQ35" i="10"/>
  <c r="BP35" i="10"/>
  <c r="BQ34" i="10"/>
  <c r="BP34" i="10"/>
  <c r="BQ33" i="10"/>
  <c r="BP33" i="10"/>
  <c r="BQ32" i="10"/>
  <c r="BP32" i="10"/>
  <c r="BQ31" i="10"/>
  <c r="BP31" i="10"/>
  <c r="BQ30" i="10"/>
  <c r="BP30" i="10"/>
  <c r="BQ29" i="10"/>
  <c r="BP29" i="10"/>
  <c r="BQ28" i="10"/>
  <c r="BP28" i="10"/>
  <c r="BQ27" i="10"/>
  <c r="BP27" i="10"/>
  <c r="BQ26" i="10"/>
  <c r="BP26" i="10"/>
  <c r="BQ25" i="10"/>
  <c r="BP25" i="10"/>
  <c r="BQ24" i="10"/>
  <c r="BP24" i="10"/>
  <c r="BQ23" i="10"/>
  <c r="BP23" i="10"/>
  <c r="BQ22" i="10"/>
  <c r="BP22" i="10"/>
  <c r="BQ21" i="10"/>
  <c r="BP21" i="10"/>
  <c r="BQ20" i="10"/>
  <c r="BP20" i="10"/>
  <c r="BQ19" i="10"/>
  <c r="BP19" i="10"/>
  <c r="BQ18" i="10"/>
  <c r="BP18" i="10"/>
  <c r="BQ17" i="10"/>
  <c r="BP17" i="10"/>
  <c r="BQ16" i="10"/>
  <c r="BP16" i="10"/>
  <c r="BQ15" i="10"/>
  <c r="BP15" i="10"/>
  <c r="BQ14" i="10"/>
  <c r="BP14" i="10"/>
  <c r="BQ13" i="10"/>
  <c r="BP13" i="10"/>
  <c r="BQ12" i="10"/>
  <c r="BP12" i="10"/>
  <c r="BQ11" i="10"/>
  <c r="BP11" i="10"/>
  <c r="BQ10" i="10"/>
  <c r="BP10" i="10"/>
  <c r="BQ9" i="10"/>
  <c r="BP9" i="10"/>
  <c r="BQ8" i="10"/>
  <c r="BP8" i="10"/>
  <c r="BQ7" i="10"/>
  <c r="BP7" i="10"/>
  <c r="BQ6" i="10"/>
  <c r="BP6" i="10"/>
  <c r="BQ5" i="10"/>
  <c r="BP5" i="10"/>
  <c r="BQ4" i="10"/>
  <c r="BP4" i="10"/>
  <c r="BQ3" i="10"/>
  <c r="BP3" i="10"/>
  <c r="BQ2" i="10"/>
  <c r="BP2" i="10"/>
  <c r="BQ113" i="14"/>
  <c r="BP113" i="14"/>
  <c r="BQ112" i="14"/>
  <c r="BP112" i="14"/>
  <c r="BQ111" i="14"/>
  <c r="BP111" i="14"/>
  <c r="BQ109" i="14"/>
  <c r="BP109" i="14"/>
  <c r="BQ108" i="14"/>
  <c r="BP108" i="14"/>
  <c r="BQ106" i="14"/>
  <c r="BP106" i="14"/>
  <c r="BQ105" i="14"/>
  <c r="BP105" i="14"/>
  <c r="BQ103" i="14"/>
  <c r="BP103" i="14"/>
  <c r="BQ102" i="14"/>
  <c r="BP102" i="14"/>
  <c r="BQ99" i="14"/>
  <c r="BP99" i="14"/>
  <c r="BQ98" i="14"/>
  <c r="BP98" i="14"/>
  <c r="BQ97" i="14"/>
  <c r="BP97" i="14"/>
  <c r="BQ96" i="14"/>
  <c r="BP96" i="14"/>
  <c r="BQ94" i="14"/>
  <c r="BP94" i="14"/>
  <c r="BQ93" i="14"/>
  <c r="BP93" i="14"/>
  <c r="BQ92" i="14"/>
  <c r="BP92" i="14"/>
  <c r="BQ91" i="14"/>
  <c r="BP91" i="14"/>
  <c r="BQ89" i="14"/>
  <c r="BP89" i="14"/>
  <c r="BQ88" i="14"/>
  <c r="BP88" i="14"/>
  <c r="BQ86" i="14"/>
  <c r="BP86" i="14"/>
  <c r="BQ85" i="14"/>
  <c r="BP85" i="14"/>
  <c r="BQ82" i="14"/>
  <c r="BP82" i="14"/>
  <c r="BQ81" i="14"/>
  <c r="BP81" i="14"/>
  <c r="BQ79" i="14"/>
  <c r="BP79" i="14"/>
  <c r="BQ78" i="14"/>
  <c r="BP78" i="14"/>
  <c r="BQ76" i="14"/>
  <c r="BP76" i="14"/>
  <c r="BQ75" i="14"/>
  <c r="BP75" i="14"/>
  <c r="BQ73" i="14"/>
  <c r="BP73" i="14"/>
  <c r="BQ72" i="14"/>
  <c r="BP72" i="14"/>
  <c r="BQ69" i="14"/>
  <c r="BP69" i="14"/>
  <c r="BQ68" i="14"/>
  <c r="BP68" i="14"/>
  <c r="BQ67" i="14"/>
  <c r="BP67" i="14"/>
  <c r="BQ65" i="14"/>
  <c r="BP65" i="14"/>
  <c r="BQ64" i="14"/>
  <c r="BP64" i="14"/>
  <c r="BQ61" i="14"/>
  <c r="BP61" i="14"/>
  <c r="BQ60" i="14"/>
  <c r="BP60" i="14"/>
  <c r="BQ58" i="14"/>
  <c r="BP58" i="14"/>
  <c r="BQ57" i="14"/>
  <c r="BP57" i="14"/>
  <c r="BQ55" i="14"/>
  <c r="BP55" i="14"/>
  <c r="BQ54" i="14"/>
  <c r="BP54" i="14"/>
  <c r="BQ52" i="14"/>
  <c r="BP52" i="14"/>
  <c r="BQ51" i="14"/>
  <c r="BP51" i="14"/>
  <c r="BQ49" i="14"/>
  <c r="BP49" i="14"/>
  <c r="BQ48" i="14"/>
  <c r="BP48" i="14"/>
  <c r="BQ45" i="14"/>
  <c r="BP45" i="14"/>
  <c r="BQ44" i="14"/>
  <c r="BP44" i="14"/>
  <c r="BQ42" i="14"/>
  <c r="BP42" i="14"/>
  <c r="BQ41" i="14"/>
  <c r="BP41" i="14"/>
  <c r="BQ39" i="14"/>
  <c r="BP39" i="14"/>
  <c r="BQ38" i="14"/>
  <c r="BP38" i="14"/>
  <c r="BQ36" i="14"/>
  <c r="BP36" i="14"/>
  <c r="BQ35" i="14"/>
  <c r="BP35" i="14"/>
  <c r="BQ32" i="14"/>
  <c r="BP32" i="14"/>
  <c r="BQ31" i="14"/>
  <c r="BP31" i="14"/>
  <c r="BQ29" i="14"/>
  <c r="BP29" i="14"/>
  <c r="BQ28" i="14"/>
  <c r="BP28" i="14"/>
  <c r="BQ26" i="14"/>
  <c r="BP26" i="14"/>
  <c r="BQ25" i="14"/>
  <c r="BP25" i="14"/>
  <c r="BQ22" i="14"/>
  <c r="BP22" i="14"/>
  <c r="BQ21" i="14"/>
  <c r="BP21" i="14"/>
  <c r="BQ19" i="14"/>
  <c r="BP19" i="14"/>
  <c r="BQ18" i="14"/>
  <c r="BP18" i="14"/>
  <c r="BQ16" i="14"/>
  <c r="BP16" i="14"/>
  <c r="BQ15" i="14"/>
  <c r="BP15" i="14"/>
  <c r="BQ13" i="14"/>
  <c r="BP13" i="14"/>
  <c r="BQ12" i="14"/>
  <c r="BP12" i="14"/>
  <c r="BQ3" i="9"/>
  <c r="BQ4" i="9"/>
  <c r="BQ5" i="9"/>
  <c r="BQ6" i="9"/>
  <c r="BQ7" i="9"/>
  <c r="BQ8" i="9"/>
  <c r="BQ9" i="9"/>
  <c r="BQ10" i="9"/>
  <c r="BQ11" i="9"/>
  <c r="BQ12" i="9"/>
  <c r="BQ13" i="9"/>
  <c r="BQ14" i="9"/>
  <c r="BQ15" i="9"/>
  <c r="BQ16" i="9"/>
  <c r="BQ17" i="9"/>
  <c r="BQ18" i="9"/>
  <c r="BQ19" i="9"/>
  <c r="BQ20" i="9"/>
  <c r="BQ21" i="9"/>
  <c r="BQ22" i="9"/>
  <c r="BQ23" i="9"/>
  <c r="BQ24" i="9"/>
  <c r="BQ25" i="9"/>
  <c r="BQ26" i="9"/>
  <c r="BQ27" i="9"/>
  <c r="BQ28" i="9"/>
  <c r="BQ29" i="9"/>
  <c r="BQ30" i="9"/>
  <c r="BQ31" i="9"/>
  <c r="BQ32" i="9"/>
  <c r="BQ33" i="9"/>
  <c r="BQ34" i="9"/>
  <c r="BQ35" i="9"/>
  <c r="BQ36" i="9"/>
  <c r="BQ37" i="9"/>
  <c r="BQ38" i="9"/>
  <c r="BQ39" i="9"/>
  <c r="BQ40" i="9"/>
  <c r="BQ41" i="9"/>
  <c r="BQ42" i="9"/>
  <c r="BQ43" i="9"/>
  <c r="BQ44" i="9"/>
  <c r="BQ45" i="9"/>
  <c r="BQ46" i="9"/>
  <c r="BQ47" i="9"/>
  <c r="BQ48" i="9"/>
  <c r="BQ49" i="9"/>
  <c r="BQ50" i="9"/>
  <c r="BQ51" i="9"/>
  <c r="BQ52" i="9"/>
  <c r="BQ53" i="9"/>
  <c r="BQ54" i="9"/>
  <c r="BQ55" i="9"/>
  <c r="BQ56" i="9"/>
  <c r="BQ57" i="9"/>
  <c r="BQ58" i="9"/>
  <c r="BQ59" i="9"/>
  <c r="BQ60" i="9"/>
  <c r="BQ61" i="9"/>
  <c r="BQ62" i="9"/>
  <c r="BQ63" i="9"/>
  <c r="BP3" i="9"/>
  <c r="BP4" i="9"/>
  <c r="BP5" i="9"/>
  <c r="BP6" i="9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P27" i="9"/>
  <c r="BP28" i="9"/>
  <c r="BP29" i="9"/>
  <c r="BP30" i="9"/>
  <c r="BP31" i="9"/>
  <c r="BP32" i="9"/>
  <c r="BP33" i="9"/>
  <c r="BP34" i="9"/>
  <c r="BP35" i="9"/>
  <c r="BP36" i="9"/>
  <c r="BP37" i="9"/>
  <c r="BP38" i="9"/>
  <c r="BP39" i="9"/>
  <c r="BP40" i="9"/>
  <c r="BP41" i="9"/>
  <c r="BP42" i="9"/>
  <c r="BP43" i="9"/>
  <c r="BP44" i="9"/>
  <c r="BP45" i="9"/>
  <c r="BP46" i="9"/>
  <c r="BP47" i="9"/>
  <c r="BP48" i="9"/>
  <c r="BP49" i="9"/>
  <c r="BP50" i="9"/>
  <c r="BP51" i="9"/>
  <c r="BP52" i="9"/>
  <c r="BP53" i="9"/>
  <c r="BP54" i="9"/>
  <c r="BP55" i="9"/>
  <c r="BP56" i="9"/>
  <c r="BP57" i="9"/>
  <c r="BP58" i="9"/>
  <c r="BP59" i="9"/>
  <c r="BP60" i="9"/>
  <c r="BP61" i="9"/>
  <c r="BP62" i="9"/>
  <c r="BP63" i="9"/>
  <c r="BQ3" i="8"/>
  <c r="BQ4" i="8"/>
  <c r="BQ5" i="8"/>
  <c r="BQ6" i="8"/>
  <c r="BQ7" i="8"/>
  <c r="BQ8" i="8"/>
  <c r="BQ9" i="8"/>
  <c r="BQ10" i="8"/>
  <c r="BQ11" i="8"/>
  <c r="BQ12" i="8"/>
  <c r="BQ13" i="8"/>
  <c r="BQ14" i="8"/>
  <c r="BQ15" i="8"/>
  <c r="BQ16" i="8"/>
  <c r="BQ17" i="8"/>
  <c r="BQ18" i="8"/>
  <c r="BQ19" i="8"/>
  <c r="BQ20" i="8"/>
  <c r="BQ21" i="8"/>
  <c r="BQ22" i="8"/>
  <c r="BQ23" i="8"/>
  <c r="BQ24" i="8"/>
  <c r="BQ25" i="8"/>
  <c r="BQ26" i="8"/>
  <c r="BQ27" i="8"/>
  <c r="BQ28" i="8"/>
  <c r="BQ29" i="8"/>
  <c r="BQ30" i="8"/>
  <c r="BQ31" i="8"/>
  <c r="BQ32" i="8"/>
  <c r="BQ33" i="8"/>
  <c r="BQ34" i="8"/>
  <c r="BQ35" i="8"/>
  <c r="BQ36" i="8"/>
  <c r="BQ37" i="8"/>
  <c r="BQ38" i="8"/>
  <c r="BQ39" i="8"/>
  <c r="BQ40" i="8"/>
  <c r="BQ41" i="8"/>
  <c r="BQ42" i="8"/>
  <c r="BQ43" i="8"/>
  <c r="BQ44" i="8"/>
  <c r="BQ45" i="8"/>
  <c r="BQ46" i="8"/>
  <c r="BQ47" i="8"/>
  <c r="BQ48" i="8"/>
  <c r="BQ49" i="8"/>
  <c r="BQ50" i="8"/>
  <c r="BQ51" i="8"/>
  <c r="BQ52" i="8"/>
  <c r="BQ53" i="8"/>
  <c r="BQ54" i="8"/>
  <c r="BQ55" i="8"/>
  <c r="BQ56" i="8"/>
  <c r="BQ57" i="8"/>
  <c r="BQ58" i="8"/>
  <c r="BQ59" i="8"/>
  <c r="BQ60" i="8"/>
  <c r="BQ61" i="8"/>
  <c r="BQ62" i="8"/>
  <c r="BQ63" i="8"/>
  <c r="BP3" i="8"/>
  <c r="BP4" i="8"/>
  <c r="BP5" i="8"/>
  <c r="BP6" i="8"/>
  <c r="BP7" i="8"/>
  <c r="BP8" i="8"/>
  <c r="BP9" i="8"/>
  <c r="BP10" i="8"/>
  <c r="BP11" i="8"/>
  <c r="BP12" i="8"/>
  <c r="BP13" i="8"/>
  <c r="BP14" i="8"/>
  <c r="BP15" i="8"/>
  <c r="BP16" i="8"/>
  <c r="BP17" i="8"/>
  <c r="BP18" i="8"/>
  <c r="BP19" i="8"/>
  <c r="BP20" i="8"/>
  <c r="BP21" i="8"/>
  <c r="BP22" i="8"/>
  <c r="BP23" i="8"/>
  <c r="BP24" i="8"/>
  <c r="BP25" i="8"/>
  <c r="BP26" i="8"/>
  <c r="BP27" i="8"/>
  <c r="BP28" i="8"/>
  <c r="BP29" i="8"/>
  <c r="BP30" i="8"/>
  <c r="BP31" i="8"/>
  <c r="BP32" i="8"/>
  <c r="BP33" i="8"/>
  <c r="BP34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3" i="8"/>
  <c r="BP54" i="8"/>
  <c r="BP55" i="8"/>
  <c r="BP56" i="8"/>
  <c r="BP57" i="8"/>
  <c r="BP58" i="8"/>
  <c r="BP59" i="8"/>
  <c r="BP60" i="8"/>
  <c r="BP61" i="8"/>
  <c r="BP62" i="8"/>
  <c r="BP63" i="8"/>
  <c r="BQ3" i="7"/>
  <c r="BQ4" i="7"/>
  <c r="BQ5" i="7"/>
  <c r="BQ6" i="7"/>
  <c r="BQ7" i="7"/>
  <c r="BQ8" i="7"/>
  <c r="BQ9" i="7"/>
  <c r="BQ10" i="7"/>
  <c r="BQ11" i="7"/>
  <c r="BQ12" i="7"/>
  <c r="BQ13" i="7"/>
  <c r="BQ14" i="7"/>
  <c r="BQ15" i="7"/>
  <c r="BQ16" i="7"/>
  <c r="BQ17" i="7"/>
  <c r="BQ18" i="7"/>
  <c r="BQ19" i="7"/>
  <c r="BQ20" i="7"/>
  <c r="BQ21" i="7"/>
  <c r="BQ22" i="7"/>
  <c r="BQ23" i="7"/>
  <c r="BQ24" i="7"/>
  <c r="BQ25" i="7"/>
  <c r="BQ26" i="7"/>
  <c r="BQ27" i="7"/>
  <c r="BQ28" i="7"/>
  <c r="BQ29" i="7"/>
  <c r="BQ30" i="7"/>
  <c r="BQ31" i="7"/>
  <c r="BQ32" i="7"/>
  <c r="BQ33" i="7"/>
  <c r="BQ34" i="7"/>
  <c r="BQ35" i="7"/>
  <c r="BQ36" i="7"/>
  <c r="BQ37" i="7"/>
  <c r="BQ38" i="7"/>
  <c r="BQ39" i="7"/>
  <c r="BQ40" i="7"/>
  <c r="BQ41" i="7"/>
  <c r="BQ42" i="7"/>
  <c r="BQ43" i="7"/>
  <c r="BQ44" i="7"/>
  <c r="BQ4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P3" i="7"/>
  <c r="BP4" i="7"/>
  <c r="BP5" i="7"/>
  <c r="BP6" i="7"/>
  <c r="BP7" i="7"/>
  <c r="BP8" i="7"/>
  <c r="BP9" i="7"/>
  <c r="BP10" i="7"/>
  <c r="BP11" i="7"/>
  <c r="BP12" i="7"/>
  <c r="BP13" i="7"/>
  <c r="BP14" i="7"/>
  <c r="BP15" i="7"/>
  <c r="BP16" i="7"/>
  <c r="BP17" i="7"/>
  <c r="BP18" i="7"/>
  <c r="BP19" i="7"/>
  <c r="BP20" i="7"/>
  <c r="BP21" i="7"/>
  <c r="BP22" i="7"/>
  <c r="BP23" i="7"/>
  <c r="BP24" i="7"/>
  <c r="BP25" i="7"/>
  <c r="BP26" i="7"/>
  <c r="BP27" i="7"/>
  <c r="BP28" i="7"/>
  <c r="BP29" i="7"/>
  <c r="BP30" i="7"/>
  <c r="BP31" i="7"/>
  <c r="BP32" i="7"/>
  <c r="BP33" i="7"/>
  <c r="BP34" i="7"/>
  <c r="BP35" i="7"/>
  <c r="BP36" i="7"/>
  <c r="BP37" i="7"/>
  <c r="BP38" i="7"/>
  <c r="BP39" i="7"/>
  <c r="BP40" i="7"/>
  <c r="BP41" i="7"/>
  <c r="BP42" i="7"/>
  <c r="BP43" i="7"/>
  <c r="BP44" i="7"/>
  <c r="BP45" i="7"/>
  <c r="BP46" i="7"/>
  <c r="BP47" i="7"/>
  <c r="BP48" i="7"/>
  <c r="BP49" i="7"/>
  <c r="BP50" i="7"/>
  <c r="BP51" i="7"/>
  <c r="BP52" i="7"/>
  <c r="BP53" i="7"/>
  <c r="BP54" i="7"/>
  <c r="BP55" i="7"/>
  <c r="BP56" i="7"/>
  <c r="BP57" i="7"/>
  <c r="BP58" i="7"/>
  <c r="BP59" i="7"/>
  <c r="BP60" i="7"/>
  <c r="BP61" i="7"/>
  <c r="BP62" i="7"/>
  <c r="BP63" i="7"/>
  <c r="BP64" i="7"/>
  <c r="BP65" i="7"/>
  <c r="BP66" i="7"/>
  <c r="BP67" i="7"/>
  <c r="BP68" i="7"/>
  <c r="BP69" i="7"/>
  <c r="BP70" i="7"/>
  <c r="BQ3" i="6"/>
  <c r="BQ4" i="6"/>
  <c r="BQ5" i="6"/>
  <c r="BQ6" i="6"/>
  <c r="BQ7" i="6"/>
  <c r="BQ8" i="6"/>
  <c r="BQ9" i="6"/>
  <c r="BQ10" i="6"/>
  <c r="BQ11" i="6"/>
  <c r="BQ12" i="6"/>
  <c r="BQ13" i="6"/>
  <c r="BQ14" i="6"/>
  <c r="BQ15" i="6"/>
  <c r="BQ16" i="6"/>
  <c r="BQ17" i="6"/>
  <c r="BQ18" i="6"/>
  <c r="BQ19" i="6"/>
  <c r="BQ20" i="6"/>
  <c r="BQ21" i="6"/>
  <c r="BQ22" i="6"/>
  <c r="BQ23" i="6"/>
  <c r="BQ24" i="6"/>
  <c r="BQ25" i="6"/>
  <c r="BQ26" i="6"/>
  <c r="BQ27" i="6"/>
  <c r="BQ28" i="6"/>
  <c r="BQ29" i="6"/>
  <c r="BQ30" i="6"/>
  <c r="BQ31" i="6"/>
  <c r="BQ32" i="6"/>
  <c r="BQ33" i="6"/>
  <c r="BQ34" i="6"/>
  <c r="BQ35" i="6"/>
  <c r="BQ36" i="6"/>
  <c r="BQ37" i="6"/>
  <c r="BQ38" i="6"/>
  <c r="BQ39" i="6"/>
  <c r="BQ40" i="6"/>
  <c r="BQ41" i="6"/>
  <c r="BQ42" i="6"/>
  <c r="BQ43" i="6"/>
  <c r="BQ44" i="6"/>
  <c r="BQ45" i="6"/>
  <c r="BQ46" i="6"/>
  <c r="BQ47" i="6"/>
  <c r="BQ48" i="6"/>
  <c r="BQ49" i="6"/>
  <c r="BQ50" i="6"/>
  <c r="BQ51" i="6"/>
  <c r="BQ52" i="6"/>
  <c r="BQ53" i="6"/>
  <c r="BQ54" i="6"/>
  <c r="BQ55" i="6"/>
  <c r="BQ56" i="6"/>
  <c r="BQ57" i="6"/>
  <c r="BQ58" i="6"/>
  <c r="BQ59" i="6"/>
  <c r="BQ60" i="6"/>
  <c r="BQ61" i="6"/>
  <c r="BQ62" i="6"/>
  <c r="BP3" i="6"/>
  <c r="BP4" i="6"/>
  <c r="BP5" i="6"/>
  <c r="BP6" i="6"/>
  <c r="BP7" i="6"/>
  <c r="BP8" i="6"/>
  <c r="BP9" i="6"/>
  <c r="BP10" i="6"/>
  <c r="BP11" i="6"/>
  <c r="BP12" i="6"/>
  <c r="BP13" i="6"/>
  <c r="BP14" i="6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Q3" i="5"/>
  <c r="BQ4" i="5"/>
  <c r="BQ5" i="5"/>
  <c r="BQ6" i="5"/>
  <c r="BQ7" i="5"/>
  <c r="BQ8" i="5"/>
  <c r="BQ9" i="5"/>
  <c r="BQ10" i="5"/>
  <c r="BQ11" i="5"/>
  <c r="BQ12" i="5"/>
  <c r="BQ13" i="5"/>
  <c r="BQ14" i="5"/>
  <c r="BQ15" i="5"/>
  <c r="BQ16" i="5"/>
  <c r="BQ17" i="5"/>
  <c r="BQ18" i="5"/>
  <c r="BQ19" i="5"/>
  <c r="BQ20" i="5"/>
  <c r="BQ21" i="5"/>
  <c r="BQ22" i="5"/>
  <c r="BQ23" i="5"/>
  <c r="BQ24" i="5"/>
  <c r="BQ25" i="5"/>
  <c r="BQ26" i="5"/>
  <c r="BQ27" i="5"/>
  <c r="BQ28" i="5"/>
  <c r="BQ29" i="5"/>
  <c r="BQ30" i="5"/>
  <c r="BQ31" i="5"/>
  <c r="BQ32" i="5"/>
  <c r="BQ33" i="5"/>
  <c r="BQ34" i="5"/>
  <c r="BQ35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0" i="5"/>
  <c r="BQ51" i="5"/>
  <c r="BQ52" i="5"/>
  <c r="BQ53" i="5"/>
  <c r="BQ54" i="5"/>
  <c r="BQ55" i="5"/>
  <c r="BQ56" i="5"/>
  <c r="BQ57" i="5"/>
  <c r="BQ58" i="5"/>
  <c r="BQ59" i="5"/>
  <c r="BQ60" i="5"/>
  <c r="BQ61" i="5"/>
  <c r="BQ62" i="5"/>
  <c r="BQ63" i="5"/>
  <c r="BQ64" i="5"/>
  <c r="BQ65" i="5"/>
  <c r="BQ66" i="5"/>
  <c r="BQ67" i="5"/>
  <c r="BQ68" i="5"/>
  <c r="BQ69" i="5"/>
  <c r="BQ70" i="5"/>
  <c r="BQ71" i="5"/>
  <c r="BQ72" i="5"/>
  <c r="BP3" i="5"/>
  <c r="BP4" i="5"/>
  <c r="BP5" i="5"/>
  <c r="BP6" i="5"/>
  <c r="BP7" i="5"/>
  <c r="BP8" i="5"/>
  <c r="BP9" i="5"/>
  <c r="BP10" i="5"/>
  <c r="BP11" i="5"/>
  <c r="BP12" i="5"/>
  <c r="BP13" i="5"/>
  <c r="BP14" i="5"/>
  <c r="BP15" i="5"/>
  <c r="BP16" i="5"/>
  <c r="BP17" i="5"/>
  <c r="BP18" i="5"/>
  <c r="BP19" i="5"/>
  <c r="BP20" i="5"/>
  <c r="BP21" i="5"/>
  <c r="BP22" i="5"/>
  <c r="BP23" i="5"/>
  <c r="BP24" i="5"/>
  <c r="BP25" i="5"/>
  <c r="BP26" i="5"/>
  <c r="BP27" i="5"/>
  <c r="BP28" i="5"/>
  <c r="BP29" i="5"/>
  <c r="BP30" i="5"/>
  <c r="BP31" i="5"/>
  <c r="BP32" i="5"/>
  <c r="BP33" i="5"/>
  <c r="BP34" i="5"/>
  <c r="BP35" i="5"/>
  <c r="BP36" i="5"/>
  <c r="BP37" i="5"/>
  <c r="BP38" i="5"/>
  <c r="BP39" i="5"/>
  <c r="BP40" i="5"/>
  <c r="BP41" i="5"/>
  <c r="BP42" i="5"/>
  <c r="BP43" i="5"/>
  <c r="BP44" i="5"/>
  <c r="BP45" i="5"/>
  <c r="BP46" i="5"/>
  <c r="BP47" i="5"/>
  <c r="BP48" i="5"/>
  <c r="BP49" i="5"/>
  <c r="BP50" i="5"/>
  <c r="BP51" i="5"/>
  <c r="BP52" i="5"/>
  <c r="BP53" i="5"/>
  <c r="BP54" i="5"/>
  <c r="BP55" i="5"/>
  <c r="BP56" i="5"/>
  <c r="BP57" i="5"/>
  <c r="BP58" i="5"/>
  <c r="BP59" i="5"/>
  <c r="BP60" i="5"/>
  <c r="BP61" i="5"/>
  <c r="BP62" i="5"/>
  <c r="BP63" i="5"/>
  <c r="BP64" i="5"/>
  <c r="BP65" i="5"/>
  <c r="BP66" i="5"/>
  <c r="BP67" i="5"/>
  <c r="BP68" i="5"/>
  <c r="BP69" i="5"/>
  <c r="BP70" i="5"/>
  <c r="BP71" i="5"/>
  <c r="BP72" i="5"/>
  <c r="BQ3" i="4"/>
  <c r="BQ4" i="4"/>
  <c r="BQ5" i="4"/>
  <c r="BQ6" i="4"/>
  <c r="BQ7" i="4"/>
  <c r="BQ8" i="4"/>
  <c r="BQ9" i="4"/>
  <c r="BQ10" i="4"/>
  <c r="BQ11" i="4"/>
  <c r="BQ12" i="4"/>
  <c r="BQ13" i="4"/>
  <c r="BQ14" i="4"/>
  <c r="BQ15" i="4"/>
  <c r="BQ16" i="4"/>
  <c r="BQ17" i="4"/>
  <c r="BQ18" i="4"/>
  <c r="BQ19" i="4"/>
  <c r="BQ20" i="4"/>
  <c r="BQ21" i="4"/>
  <c r="BQ22" i="4"/>
  <c r="BQ23" i="4"/>
  <c r="BQ24" i="4"/>
  <c r="BQ25" i="4"/>
  <c r="BQ26" i="4"/>
  <c r="BQ27" i="4"/>
  <c r="BQ28" i="4"/>
  <c r="BQ29" i="4"/>
  <c r="BQ30" i="4"/>
  <c r="BQ31" i="4"/>
  <c r="BQ32" i="4"/>
  <c r="BQ33" i="4"/>
  <c r="BQ34" i="4"/>
  <c r="BQ35" i="4"/>
  <c r="BQ36" i="4"/>
  <c r="BQ37" i="4"/>
  <c r="BQ38" i="4"/>
  <c r="BQ39" i="4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54" i="4"/>
  <c r="BQ55" i="4"/>
  <c r="BQ56" i="4"/>
  <c r="BQ57" i="4"/>
  <c r="BQ58" i="4"/>
  <c r="BQ59" i="4"/>
  <c r="BQ60" i="4"/>
  <c r="BQ61" i="4"/>
  <c r="BP3" i="4"/>
  <c r="BP4" i="4"/>
  <c r="BP5" i="4"/>
  <c r="BP6" i="4"/>
  <c r="BP7" i="4"/>
  <c r="BP8" i="4"/>
  <c r="BP9" i="4"/>
  <c r="BP10" i="4"/>
  <c r="BP11" i="4"/>
  <c r="BP12" i="4"/>
  <c r="BP13" i="4"/>
  <c r="BP14" i="4"/>
  <c r="BP15" i="4"/>
  <c r="BP16" i="4"/>
  <c r="BP17" i="4"/>
  <c r="BP18" i="4"/>
  <c r="BP19" i="4"/>
  <c r="BP20" i="4"/>
  <c r="BP21" i="4"/>
  <c r="BP22" i="4"/>
  <c r="BP23" i="4"/>
  <c r="BP24" i="4"/>
  <c r="BP25" i="4"/>
  <c r="BP26" i="4"/>
  <c r="BP27" i="4"/>
  <c r="BP28" i="4"/>
  <c r="BP29" i="4"/>
  <c r="BP30" i="4"/>
  <c r="BP31" i="4"/>
  <c r="BP32" i="4"/>
  <c r="BP33" i="4"/>
  <c r="BP34" i="4"/>
  <c r="BP35" i="4"/>
  <c r="BP36" i="4"/>
  <c r="BP37" i="4"/>
  <c r="BP38" i="4"/>
  <c r="BP39" i="4"/>
  <c r="BP40" i="4"/>
  <c r="BP41" i="4"/>
  <c r="BP42" i="4"/>
  <c r="BP43" i="4"/>
  <c r="BP44" i="4"/>
  <c r="BP45" i="4"/>
  <c r="BP46" i="4"/>
  <c r="BP47" i="4"/>
  <c r="BP48" i="4"/>
  <c r="BP49" i="4"/>
  <c r="BP50" i="4"/>
  <c r="BP51" i="4"/>
  <c r="BP52" i="4"/>
  <c r="BP53" i="4"/>
  <c r="BP54" i="4"/>
  <c r="BP55" i="4"/>
  <c r="BP56" i="4"/>
  <c r="BP57" i="4"/>
  <c r="BP58" i="4"/>
  <c r="BP59" i="4"/>
  <c r="BP60" i="4"/>
  <c r="BP61" i="4"/>
  <c r="BQ3" i="3"/>
  <c r="BQ4" i="3"/>
  <c r="BQ5" i="3"/>
  <c r="BQ6" i="3"/>
  <c r="BQ7" i="3"/>
  <c r="BQ8" i="3"/>
  <c r="BQ9" i="3"/>
  <c r="BQ10" i="3"/>
  <c r="BQ11" i="3"/>
  <c r="BQ12" i="3"/>
  <c r="BQ13" i="3"/>
  <c r="BQ14" i="3"/>
  <c r="BQ15" i="3"/>
  <c r="BQ16" i="3"/>
  <c r="BQ17" i="3"/>
  <c r="BQ18" i="3"/>
  <c r="BQ19" i="3"/>
  <c r="BQ20" i="3"/>
  <c r="BQ21" i="3"/>
  <c r="BQ22" i="3"/>
  <c r="BQ23" i="3"/>
  <c r="BQ24" i="3"/>
  <c r="BQ25" i="3"/>
  <c r="BQ26" i="3"/>
  <c r="BQ27" i="3"/>
  <c r="BQ28" i="3"/>
  <c r="BQ29" i="3"/>
  <c r="BQ30" i="3"/>
  <c r="BQ31" i="3"/>
  <c r="BQ32" i="3"/>
  <c r="BQ33" i="3"/>
  <c r="BQ34" i="3"/>
  <c r="BQ35" i="3"/>
  <c r="BQ36" i="3"/>
  <c r="BQ37" i="3"/>
  <c r="BQ38" i="3"/>
  <c r="BQ39" i="3"/>
  <c r="BQ40" i="3"/>
  <c r="BQ41" i="3"/>
  <c r="BQ42" i="3"/>
  <c r="BQ43" i="3"/>
  <c r="BQ44" i="3"/>
  <c r="BQ45" i="3"/>
  <c r="BQ46" i="3"/>
  <c r="BQ47" i="3"/>
  <c r="BQ48" i="3"/>
  <c r="BQ49" i="3"/>
  <c r="BQ50" i="3"/>
  <c r="BQ51" i="3"/>
  <c r="BQ52" i="3"/>
  <c r="BQ53" i="3"/>
  <c r="BQ54" i="3"/>
  <c r="BQ55" i="3"/>
  <c r="BQ56" i="3"/>
  <c r="BQ57" i="3"/>
  <c r="BQ58" i="3"/>
  <c r="BQ59" i="3"/>
  <c r="BQ60" i="3"/>
  <c r="BQ61" i="3"/>
  <c r="BQ62" i="3"/>
  <c r="BQ63" i="3"/>
  <c r="BQ64" i="3"/>
  <c r="BQ65" i="3"/>
  <c r="BQ66" i="3"/>
  <c r="BQ67" i="3"/>
  <c r="BQ68" i="3"/>
  <c r="BP3" i="3"/>
  <c r="BP4" i="3"/>
  <c r="BP5" i="3"/>
  <c r="BP6" i="3"/>
  <c r="BP7" i="3"/>
  <c r="BP8" i="3"/>
  <c r="BP9" i="3"/>
  <c r="BP10" i="3"/>
  <c r="BP11" i="3"/>
  <c r="BP12" i="3"/>
  <c r="BP13" i="3"/>
  <c r="BP14" i="3"/>
  <c r="BP15" i="3"/>
  <c r="BP16" i="3"/>
  <c r="BP17" i="3"/>
  <c r="BP18" i="3"/>
  <c r="BP19" i="3"/>
  <c r="BP20" i="3"/>
  <c r="BP21" i="3"/>
  <c r="BP22" i="3"/>
  <c r="BP23" i="3"/>
  <c r="BP24" i="3"/>
  <c r="BP25" i="3"/>
  <c r="BP26" i="3"/>
  <c r="BP27" i="3"/>
  <c r="BP28" i="3"/>
  <c r="BP29" i="3"/>
  <c r="BP30" i="3"/>
  <c r="BP31" i="3"/>
  <c r="BP32" i="3"/>
  <c r="BP33" i="3"/>
  <c r="BP34" i="3"/>
  <c r="BP35" i="3"/>
  <c r="BP36" i="3"/>
  <c r="BP37" i="3"/>
  <c r="BP38" i="3"/>
  <c r="BP39" i="3"/>
  <c r="BP40" i="3"/>
  <c r="BP41" i="3"/>
  <c r="BP42" i="3"/>
  <c r="BP43" i="3"/>
  <c r="BP44" i="3"/>
  <c r="BP45" i="3"/>
  <c r="BP46" i="3"/>
  <c r="BP47" i="3"/>
  <c r="BP48" i="3"/>
  <c r="BP49" i="3"/>
  <c r="BP50" i="3"/>
  <c r="BP51" i="3"/>
  <c r="BP52" i="3"/>
  <c r="BP53" i="3"/>
  <c r="BP54" i="3"/>
  <c r="BP55" i="3"/>
  <c r="BP56" i="3"/>
  <c r="BP57" i="3"/>
  <c r="BP58" i="3"/>
  <c r="BP59" i="3"/>
  <c r="BP60" i="3"/>
  <c r="BP61" i="3"/>
  <c r="BP62" i="3"/>
  <c r="BP63" i="3"/>
  <c r="BP64" i="3"/>
  <c r="BP65" i="3"/>
  <c r="BP66" i="3"/>
  <c r="BP67" i="3"/>
  <c r="BP68" i="3"/>
  <c r="BQ3" i="2"/>
  <c r="BQ4" i="2"/>
  <c r="BQ5" i="2"/>
  <c r="BQ6" i="2"/>
  <c r="BQ7" i="2"/>
  <c r="BQ8" i="2"/>
  <c r="BQ9" i="2"/>
  <c r="BQ10" i="2"/>
  <c r="BQ11" i="2"/>
  <c r="BQ12" i="2"/>
  <c r="BQ13" i="2"/>
  <c r="BQ14" i="2"/>
  <c r="BQ15" i="2"/>
  <c r="BQ16" i="2"/>
  <c r="BQ17" i="2"/>
  <c r="BQ18" i="2"/>
  <c r="BQ19" i="2"/>
  <c r="BQ20" i="2"/>
  <c r="BQ21" i="2"/>
  <c r="BQ22" i="2"/>
  <c r="BQ23" i="2"/>
  <c r="BQ24" i="2"/>
  <c r="BQ25" i="2"/>
  <c r="BQ26" i="2"/>
  <c r="BQ27" i="2"/>
  <c r="BQ28" i="2"/>
  <c r="BQ29" i="2"/>
  <c r="BQ30" i="2"/>
  <c r="BQ31" i="2"/>
  <c r="BQ32" i="2"/>
  <c r="BQ33" i="2"/>
  <c r="BQ34" i="2"/>
  <c r="BQ35" i="2"/>
  <c r="BQ36" i="2"/>
  <c r="BQ37" i="2"/>
  <c r="BQ38" i="2"/>
  <c r="BQ39" i="2"/>
  <c r="BQ40" i="2"/>
  <c r="BQ41" i="2"/>
  <c r="BQ42" i="2"/>
  <c r="BQ43" i="2"/>
  <c r="BQ44" i="2"/>
  <c r="BQ45" i="2"/>
  <c r="BQ46" i="2"/>
  <c r="BQ47" i="2"/>
  <c r="BQ48" i="2"/>
  <c r="BQ49" i="2"/>
  <c r="BQ50" i="2"/>
  <c r="BQ51" i="2"/>
  <c r="BQ52" i="2"/>
  <c r="BQ53" i="2"/>
  <c r="BQ54" i="2"/>
  <c r="BQ55" i="2"/>
  <c r="BQ56" i="2"/>
  <c r="BQ57" i="2"/>
  <c r="BQ58" i="2"/>
  <c r="BQ59" i="2"/>
  <c r="BQ60" i="2"/>
  <c r="BQ61" i="2"/>
  <c r="BQ62" i="2"/>
  <c r="BQ63" i="2"/>
  <c r="BQ64" i="2"/>
  <c r="BQ65" i="2"/>
  <c r="BQ66" i="2"/>
  <c r="BQ67" i="2"/>
  <c r="BQ68" i="2"/>
  <c r="BQ69" i="2"/>
  <c r="BQ70" i="2"/>
  <c r="BQ71" i="2"/>
  <c r="BQ72" i="2"/>
  <c r="BQ73" i="2"/>
  <c r="BQ74" i="2"/>
  <c r="BQ75" i="2"/>
  <c r="BP3" i="2"/>
  <c r="BP4" i="2"/>
  <c r="BP5" i="2"/>
  <c r="BP6" i="2"/>
  <c r="BP7" i="2"/>
  <c r="BP8" i="2"/>
  <c r="BP9" i="2"/>
  <c r="BP10" i="2"/>
  <c r="BP11" i="2"/>
  <c r="BP12" i="2"/>
  <c r="BP13" i="2"/>
  <c r="BP14" i="2"/>
  <c r="BP15" i="2"/>
  <c r="BP16" i="2"/>
  <c r="BP17" i="2"/>
  <c r="BP18" i="2"/>
  <c r="BP19" i="2"/>
  <c r="BP20" i="2"/>
  <c r="BP21" i="2"/>
  <c r="BP22" i="2"/>
  <c r="BP23" i="2"/>
  <c r="BP24" i="2"/>
  <c r="BP25" i="2"/>
  <c r="BP26" i="2"/>
  <c r="BP27" i="2"/>
  <c r="BP28" i="2"/>
  <c r="BP29" i="2"/>
  <c r="BP30" i="2"/>
  <c r="BP31" i="2"/>
  <c r="BP32" i="2"/>
  <c r="BP33" i="2"/>
  <c r="BP34" i="2"/>
  <c r="BP35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BP72" i="2"/>
  <c r="BP73" i="2"/>
  <c r="BP74" i="2"/>
  <c r="BP75" i="2"/>
  <c r="BQ2" i="9"/>
  <c r="BP2" i="9"/>
  <c r="BQ2" i="8"/>
  <c r="BP2" i="8"/>
  <c r="BQ2" i="7"/>
  <c r="BP2" i="7"/>
  <c r="BQ2" i="6"/>
  <c r="BP2" i="6"/>
  <c r="BQ2" i="5"/>
  <c r="BP2" i="5"/>
  <c r="BQ2" i="4"/>
  <c r="BP2" i="4"/>
  <c r="BQ2" i="3"/>
  <c r="BP2" i="3"/>
  <c r="BQ2" i="2"/>
  <c r="BP2" i="2"/>
  <c r="BP2" i="1"/>
  <c r="BQ9" i="14"/>
  <c r="BP9" i="14"/>
  <c r="BQ8" i="14"/>
  <c r="BP8" i="14"/>
  <c r="BQ7" i="14"/>
  <c r="BP7" i="14"/>
  <c r="BQ5" i="14"/>
  <c r="BP5" i="14"/>
  <c r="BQ4" i="14"/>
  <c r="BP4" i="14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3" i="1"/>
  <c r="BQ2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JE95" i="20" l="1"/>
  <c r="JE351" i="20"/>
  <c r="JE191" i="20"/>
  <c r="JF447" i="20"/>
  <c r="JB696" i="20"/>
  <c r="JC696" i="20" s="1"/>
  <c r="JE223" i="20"/>
  <c r="JF479" i="20"/>
  <c r="IZ696" i="20"/>
  <c r="JE63" i="20"/>
  <c r="JE319" i="20"/>
  <c r="JH96" i="20"/>
  <c r="JI96" i="20" s="1"/>
  <c r="JH208" i="20"/>
  <c r="JI208" i="20" s="1"/>
  <c r="JH304" i="20"/>
  <c r="JI304" i="20" s="1"/>
  <c r="JH368" i="20"/>
  <c r="JI368" i="20" s="1"/>
  <c r="JH432" i="20"/>
  <c r="JI432" i="20" s="1"/>
  <c r="JE439" i="20"/>
  <c r="JE128" i="20"/>
  <c r="JE256" i="20"/>
  <c r="JE320" i="20"/>
  <c r="JE384" i="20"/>
  <c r="JG592" i="20"/>
  <c r="JF488" i="20"/>
  <c r="KD183" i="20"/>
  <c r="JG719" i="20"/>
  <c r="JE48" i="20"/>
  <c r="JE192" i="20"/>
  <c r="JE288" i="20"/>
  <c r="JE352" i="20"/>
  <c r="JE416" i="20"/>
  <c r="JG247" i="20"/>
  <c r="JG232" i="20"/>
  <c r="JE127" i="20"/>
  <c r="JE255" i="20"/>
  <c r="JE383" i="20"/>
  <c r="JF511" i="20"/>
  <c r="JE31" i="20"/>
  <c r="JE159" i="20"/>
  <c r="JE287" i="20"/>
  <c r="JE415" i="20"/>
  <c r="JT727" i="20"/>
  <c r="JG31" i="20"/>
  <c r="JG63" i="20"/>
  <c r="JG95" i="20"/>
  <c r="JG127" i="20"/>
  <c r="JG159" i="20"/>
  <c r="JG191" i="20"/>
  <c r="JG223" i="20"/>
  <c r="JG255" i="20"/>
  <c r="JG287" i="20"/>
  <c r="JG319" i="20"/>
  <c r="JG351" i="20"/>
  <c r="JG383" i="20"/>
  <c r="JG415" i="20"/>
  <c r="JH447" i="20"/>
  <c r="JI447" i="20" s="1"/>
  <c r="JH479" i="20"/>
  <c r="JI479" i="20" s="1"/>
  <c r="JH511" i="20"/>
  <c r="JI511" i="20" s="1"/>
  <c r="JT591" i="20"/>
  <c r="JT719" i="20"/>
  <c r="JU719" i="20" s="1"/>
  <c r="JH7" i="20"/>
  <c r="JI7" i="20" s="1"/>
  <c r="JT247" i="20"/>
  <c r="JE263" i="20"/>
  <c r="JF599" i="20"/>
  <c r="KD488" i="20"/>
  <c r="JH488" i="20"/>
  <c r="JI488" i="20" s="1"/>
  <c r="JZ592" i="20"/>
  <c r="JF31" i="20"/>
  <c r="JF63" i="20"/>
  <c r="JF95" i="20"/>
  <c r="JF127" i="20"/>
  <c r="JF159" i="20"/>
  <c r="JF191" i="20"/>
  <c r="JF223" i="20"/>
  <c r="JF255" i="20"/>
  <c r="JF287" i="20"/>
  <c r="JF319" i="20"/>
  <c r="JF351" i="20"/>
  <c r="JF383" i="20"/>
  <c r="JF415" i="20"/>
  <c r="JG447" i="20"/>
  <c r="JG479" i="20"/>
  <c r="JG511" i="20"/>
  <c r="JG591" i="20"/>
  <c r="JH719" i="20"/>
  <c r="JI719" i="20" s="1"/>
  <c r="JH592" i="20"/>
  <c r="JI592" i="20" s="1"/>
  <c r="JT135" i="20"/>
  <c r="JH247" i="20"/>
  <c r="JI247" i="20" s="1"/>
  <c r="JF391" i="20"/>
  <c r="JT663" i="20"/>
  <c r="JW488" i="20"/>
  <c r="JX488" i="20" s="1"/>
  <c r="JG488" i="20"/>
  <c r="JT592" i="20"/>
  <c r="JU592" i="20" s="1"/>
  <c r="JY592" i="20"/>
  <c r="JE719" i="20"/>
  <c r="JF719" i="20"/>
  <c r="JF592" i="20"/>
  <c r="JF247" i="20"/>
  <c r="JE247" i="20"/>
  <c r="JG535" i="20"/>
  <c r="JG727" i="20"/>
  <c r="JZ488" i="20"/>
  <c r="JT488" i="20"/>
  <c r="JW592" i="20"/>
  <c r="JX592" i="20" s="1"/>
  <c r="IW480" i="20"/>
  <c r="JA600" i="20"/>
  <c r="JE32" i="20"/>
  <c r="JE96" i="20"/>
  <c r="JE144" i="20"/>
  <c r="JE208" i="20"/>
  <c r="JE272" i="20"/>
  <c r="JE304" i="20"/>
  <c r="JE336" i="20"/>
  <c r="JE368" i="20"/>
  <c r="JE400" i="20"/>
  <c r="JE432" i="20"/>
  <c r="IZ480" i="20"/>
  <c r="IZ600" i="20"/>
  <c r="JH48" i="20"/>
  <c r="JI48" i="20" s="1"/>
  <c r="JH128" i="20"/>
  <c r="JI128" i="20" s="1"/>
  <c r="JH192" i="20"/>
  <c r="JI192" i="20" s="1"/>
  <c r="JH256" i="20"/>
  <c r="JI256" i="20" s="1"/>
  <c r="JH288" i="20"/>
  <c r="JI288" i="20" s="1"/>
  <c r="JH320" i="20"/>
  <c r="JI320" i="20" s="1"/>
  <c r="JH352" i="20"/>
  <c r="JI352" i="20" s="1"/>
  <c r="JH384" i="20"/>
  <c r="JI384" i="20" s="1"/>
  <c r="JH416" i="20"/>
  <c r="JI416" i="20" s="1"/>
  <c r="JH448" i="20"/>
  <c r="JI448" i="20" s="1"/>
  <c r="JT487" i="20"/>
  <c r="IZ279" i="20"/>
  <c r="IW375" i="20"/>
  <c r="IZ527" i="20"/>
  <c r="IW607" i="20"/>
  <c r="IZ655" i="20"/>
  <c r="IW735" i="20"/>
  <c r="JB600" i="20"/>
  <c r="JC600" i="20" s="1"/>
  <c r="JA480" i="20"/>
  <c r="IY600" i="20"/>
  <c r="JG32" i="20"/>
  <c r="JG48" i="20"/>
  <c r="JG96" i="20"/>
  <c r="JG128" i="20"/>
  <c r="JG144" i="20"/>
  <c r="JG192" i="20"/>
  <c r="JG208" i="20"/>
  <c r="JG256" i="20"/>
  <c r="JG272" i="20"/>
  <c r="JG288" i="20"/>
  <c r="JG304" i="20"/>
  <c r="JG320" i="20"/>
  <c r="JG336" i="20"/>
  <c r="JG352" i="20"/>
  <c r="JG368" i="20"/>
  <c r="JG384" i="20"/>
  <c r="JG400" i="20"/>
  <c r="JG416" i="20"/>
  <c r="JG432" i="20"/>
  <c r="JG448" i="20"/>
  <c r="JH487" i="20"/>
  <c r="JI487" i="20" s="1"/>
  <c r="JB279" i="20"/>
  <c r="JC279" i="20" s="1"/>
  <c r="JA375" i="20"/>
  <c r="JA607" i="20"/>
  <c r="IW600" i="20"/>
  <c r="JF448" i="20"/>
  <c r="JG487" i="20"/>
  <c r="JH72" i="20"/>
  <c r="JI72" i="20" s="1"/>
  <c r="JH584" i="20"/>
  <c r="JI584" i="20" s="1"/>
  <c r="JF232" i="20"/>
  <c r="JE168" i="20"/>
  <c r="JH520" i="20"/>
  <c r="JI520" i="20" s="1"/>
  <c r="JF263" i="20"/>
  <c r="JF535" i="20"/>
  <c r="JH8" i="20"/>
  <c r="JI8" i="20" s="1"/>
  <c r="JG72" i="20"/>
  <c r="JE232" i="20"/>
  <c r="JG520" i="20"/>
  <c r="JG8" i="20"/>
  <c r="JG168" i="20"/>
  <c r="JG7" i="20"/>
  <c r="JH135" i="20"/>
  <c r="JI135" i="20" s="1"/>
  <c r="JT263" i="20"/>
  <c r="JH391" i="20"/>
  <c r="JI391" i="20" s="1"/>
  <c r="JE487" i="20"/>
  <c r="JF487" i="20"/>
  <c r="JT599" i="20"/>
  <c r="JG663" i="20"/>
  <c r="JF727" i="20"/>
  <c r="KD184" i="20"/>
  <c r="JE8" i="20"/>
  <c r="JE72" i="20"/>
  <c r="JF520" i="20"/>
  <c r="JF584" i="20"/>
  <c r="JE7" i="20"/>
  <c r="JG135" i="20"/>
  <c r="JG263" i="20"/>
  <c r="JG391" i="20"/>
  <c r="JT535" i="20"/>
  <c r="JG599" i="20"/>
  <c r="JF663" i="20"/>
  <c r="JF168" i="20"/>
  <c r="JE135" i="20"/>
  <c r="JH263" i="20"/>
  <c r="JI263" i="20" s="1"/>
  <c r="JT391" i="20"/>
  <c r="JH535" i="20"/>
  <c r="JI535" i="20" s="1"/>
  <c r="JH599" i="20"/>
  <c r="JI599" i="20" s="1"/>
  <c r="JH663" i="20"/>
  <c r="JI663" i="20" s="1"/>
  <c r="JA239" i="20"/>
  <c r="IW303" i="20"/>
  <c r="JA143" i="20"/>
  <c r="JH640" i="20"/>
  <c r="JI640" i="20" s="1"/>
  <c r="JZ664" i="20"/>
  <c r="IW495" i="20"/>
  <c r="IY399" i="20"/>
  <c r="JA207" i="20"/>
  <c r="IZ463" i="20"/>
  <c r="JB360" i="20"/>
  <c r="JC360" i="20" s="1"/>
  <c r="JA15" i="20"/>
  <c r="IW296" i="20"/>
  <c r="IY112" i="20"/>
  <c r="JA79" i="20"/>
  <c r="IW335" i="20"/>
  <c r="IW240" i="20"/>
  <c r="IZ424" i="20"/>
  <c r="IZ728" i="20"/>
  <c r="JE543" i="20"/>
  <c r="JH512" i="20"/>
  <c r="JI512" i="20" s="1"/>
  <c r="IY176" i="20"/>
  <c r="IZ15" i="20"/>
  <c r="IZ79" i="20"/>
  <c r="IZ207" i="20"/>
  <c r="IZ239" i="20"/>
  <c r="IZ271" i="20"/>
  <c r="IZ367" i="20"/>
  <c r="JA431" i="20"/>
  <c r="JA40" i="20"/>
  <c r="JA160" i="20"/>
  <c r="IY728" i="20"/>
  <c r="JT543" i="20"/>
  <c r="JH480" i="20"/>
  <c r="JI480" i="20" s="1"/>
  <c r="JG512" i="20"/>
  <c r="JG640" i="20"/>
  <c r="JG87" i="20"/>
  <c r="JH664" i="20"/>
  <c r="JI664" i="20" s="1"/>
  <c r="JA47" i="20"/>
  <c r="JA111" i="20"/>
  <c r="JA175" i="20"/>
  <c r="IY271" i="20"/>
  <c r="IZ431" i="20"/>
  <c r="JB104" i="20"/>
  <c r="JC104" i="20" s="1"/>
  <c r="JB728" i="20"/>
  <c r="JC728" i="20" s="1"/>
  <c r="IW728" i="20"/>
  <c r="JT335" i="20"/>
  <c r="JU335" i="20" s="1"/>
  <c r="JG543" i="20"/>
  <c r="JG480" i="20"/>
  <c r="JF640" i="20"/>
  <c r="JG664" i="20"/>
  <c r="IZ47" i="20"/>
  <c r="IZ111" i="20"/>
  <c r="IZ175" i="20"/>
  <c r="JA303" i="20"/>
  <c r="JA335" i="20"/>
  <c r="IZ399" i="20"/>
  <c r="JA495" i="20"/>
  <c r="JA64" i="20"/>
  <c r="JF480" i="20"/>
  <c r="JG528" i="20"/>
  <c r="JE664" i="20"/>
  <c r="JT159" i="20"/>
  <c r="JU159" i="20" s="1"/>
  <c r="JT255" i="20"/>
  <c r="JV255" i="20" s="1"/>
  <c r="JZ168" i="20"/>
  <c r="JT695" i="20"/>
  <c r="IW215" i="20"/>
  <c r="IW311" i="20"/>
  <c r="IZ471" i="20"/>
  <c r="IW575" i="20"/>
  <c r="IW623" i="20"/>
  <c r="IW703" i="20"/>
  <c r="IZ536" i="20"/>
  <c r="JF560" i="20"/>
  <c r="KD152" i="20"/>
  <c r="JB311" i="20"/>
  <c r="JC311" i="20" s="1"/>
  <c r="IY680" i="20"/>
  <c r="JF736" i="20"/>
  <c r="KD408" i="20"/>
  <c r="IZ8" i="20"/>
  <c r="IW144" i="20"/>
  <c r="JT191" i="20"/>
  <c r="JU191" i="20" s="1"/>
  <c r="JT351" i="20"/>
  <c r="JU351" i="20" s="1"/>
  <c r="IZ31" i="20"/>
  <c r="IZ159" i="20"/>
  <c r="IY319" i="20"/>
  <c r="JA232" i="20"/>
  <c r="IY447" i="20"/>
  <c r="JA192" i="20"/>
  <c r="JH704" i="20"/>
  <c r="JI704" i="20" s="1"/>
  <c r="JG344" i="20"/>
  <c r="IW127" i="20"/>
  <c r="IW255" i="20"/>
  <c r="JA287" i="20"/>
  <c r="JA415" i="20"/>
  <c r="IZ72" i="20"/>
  <c r="JA256" i="20"/>
  <c r="IY712" i="20"/>
  <c r="JG471" i="20"/>
  <c r="JY584" i="20"/>
  <c r="JH88" i="20"/>
  <c r="JI88" i="20" s="1"/>
  <c r="IZ95" i="20"/>
  <c r="IZ223" i="20"/>
  <c r="IY383" i="20"/>
  <c r="IY511" i="20"/>
  <c r="IZ96" i="20"/>
  <c r="IW128" i="20"/>
  <c r="IY168" i="20"/>
  <c r="JA208" i="20"/>
  <c r="JT447" i="20"/>
  <c r="JH576" i="20"/>
  <c r="JI576" i="20" s="1"/>
  <c r="JG608" i="20"/>
  <c r="JY232" i="20"/>
  <c r="JZ344" i="20"/>
  <c r="JE120" i="20"/>
  <c r="JG408" i="20"/>
  <c r="JF728" i="20"/>
  <c r="IY432" i="20"/>
  <c r="IZ48" i="20"/>
  <c r="IW63" i="20"/>
  <c r="IW191" i="20"/>
  <c r="JA351" i="20"/>
  <c r="JA479" i="20"/>
  <c r="IY32" i="20"/>
  <c r="IW272" i="20"/>
  <c r="JA288" i="20"/>
  <c r="IY352" i="20"/>
  <c r="JA416" i="20"/>
  <c r="JT63" i="20"/>
  <c r="JU63" i="20" s="1"/>
  <c r="JT575" i="20"/>
  <c r="JY408" i="20"/>
  <c r="JG152" i="20"/>
  <c r="JA32" i="20"/>
  <c r="IY31" i="20"/>
  <c r="JA63" i="20"/>
  <c r="IY95" i="20"/>
  <c r="JA127" i="20"/>
  <c r="IY159" i="20"/>
  <c r="JA191" i="20"/>
  <c r="IY223" i="20"/>
  <c r="JA255" i="20"/>
  <c r="IZ287" i="20"/>
  <c r="IW319" i="20"/>
  <c r="IZ351" i="20"/>
  <c r="IW383" i="20"/>
  <c r="IZ415" i="20"/>
  <c r="IW447" i="20"/>
  <c r="IZ479" i="20"/>
  <c r="IW511" i="20"/>
  <c r="JB8" i="20"/>
  <c r="JC8" i="20" s="1"/>
  <c r="JB72" i="20"/>
  <c r="JC72" i="20" s="1"/>
  <c r="JB232" i="20"/>
  <c r="JC232" i="20" s="1"/>
  <c r="IW8" i="20"/>
  <c r="IZ32" i="20"/>
  <c r="JA48" i="20"/>
  <c r="IW72" i="20"/>
  <c r="IW96" i="20"/>
  <c r="IY128" i="20"/>
  <c r="IW168" i="20"/>
  <c r="IZ192" i="20"/>
  <c r="IZ208" i="20"/>
  <c r="IZ232" i="20"/>
  <c r="IW256" i="20"/>
  <c r="IW712" i="20"/>
  <c r="JT95" i="20"/>
  <c r="JV95" i="20" s="1"/>
  <c r="JT287" i="20"/>
  <c r="JV287" i="20" s="1"/>
  <c r="JT383" i="20"/>
  <c r="JU383" i="20" s="1"/>
  <c r="JT479" i="20"/>
  <c r="JE623" i="20"/>
  <c r="JT671" i="20"/>
  <c r="JG576" i="20"/>
  <c r="JG704" i="20"/>
  <c r="JF151" i="20"/>
  <c r="JF215" i="20"/>
  <c r="JG311" i="20"/>
  <c r="JH407" i="20"/>
  <c r="JI407" i="20" s="1"/>
  <c r="JW88" i="20"/>
  <c r="JX88" i="20" s="1"/>
  <c r="JY8" i="20"/>
  <c r="JY344" i="20"/>
  <c r="JZ72" i="20"/>
  <c r="JG88" i="20"/>
  <c r="JF344" i="20"/>
  <c r="JT440" i="20"/>
  <c r="JU440" i="20" s="1"/>
  <c r="IY304" i="20"/>
  <c r="IW31" i="20"/>
  <c r="IZ63" i="20"/>
  <c r="IW95" i="20"/>
  <c r="IZ127" i="20"/>
  <c r="IW159" i="20"/>
  <c r="IZ191" i="20"/>
  <c r="IW223" i="20"/>
  <c r="IZ255" i="20"/>
  <c r="IY287" i="20"/>
  <c r="JA319" i="20"/>
  <c r="IY351" i="20"/>
  <c r="JA383" i="20"/>
  <c r="IY415" i="20"/>
  <c r="JA447" i="20"/>
  <c r="IY479" i="20"/>
  <c r="JA511" i="20"/>
  <c r="JB168" i="20"/>
  <c r="JC168" i="20" s="1"/>
  <c r="JB520" i="20"/>
  <c r="JC520" i="20" s="1"/>
  <c r="JA8" i="20"/>
  <c r="IW48" i="20"/>
  <c r="JA72" i="20"/>
  <c r="IY96" i="20"/>
  <c r="JA128" i="20"/>
  <c r="JA144" i="20"/>
  <c r="JA168" i="20"/>
  <c r="IW192" i="20"/>
  <c r="JA304" i="20"/>
  <c r="IZ368" i="20"/>
  <c r="IZ584" i="20"/>
  <c r="JA712" i="20"/>
  <c r="JT31" i="20"/>
  <c r="JV31" i="20" s="1"/>
  <c r="JT127" i="20"/>
  <c r="JU127" i="20" s="1"/>
  <c r="JT223" i="20"/>
  <c r="JV223" i="20" s="1"/>
  <c r="JT319" i="20"/>
  <c r="JU319" i="20" s="1"/>
  <c r="JT415" i="20"/>
  <c r="JU415" i="20" s="1"/>
  <c r="JT511" i="20"/>
  <c r="JU511" i="20" s="1"/>
  <c r="JF623" i="20"/>
  <c r="JF576" i="20"/>
  <c r="JF704" i="20"/>
  <c r="JE151" i="20"/>
  <c r="JY88" i="20"/>
  <c r="JZ88" i="20"/>
  <c r="KD344" i="20"/>
  <c r="KD584" i="20"/>
  <c r="JF88" i="20"/>
  <c r="JE88" i="20"/>
  <c r="JT344" i="20"/>
  <c r="JU344" i="20" s="1"/>
  <c r="JE344" i="20"/>
  <c r="JE440" i="20"/>
  <c r="IW384" i="20"/>
  <c r="IY368" i="20"/>
  <c r="JA159" i="20"/>
  <c r="IY255" i="20"/>
  <c r="JB712" i="20"/>
  <c r="JC712" i="20" s="1"/>
  <c r="IZ168" i="20"/>
  <c r="IY256" i="20"/>
  <c r="JA272" i="20"/>
  <c r="IZ304" i="20"/>
  <c r="IZ712" i="20"/>
  <c r="JH559" i="20"/>
  <c r="JI559" i="20" s="1"/>
  <c r="JF703" i="20"/>
  <c r="JW344" i="20"/>
  <c r="JX344" i="20" s="1"/>
  <c r="JY120" i="20"/>
  <c r="KD88" i="20"/>
  <c r="JF120" i="20"/>
  <c r="JY247" i="20"/>
  <c r="JY407" i="20"/>
  <c r="IY496" i="20"/>
  <c r="IW680" i="20"/>
  <c r="IY696" i="20"/>
  <c r="JG559" i="20"/>
  <c r="JH575" i="20"/>
  <c r="JI575" i="20" s="1"/>
  <c r="JT623" i="20"/>
  <c r="JU623" i="20" s="1"/>
  <c r="JH671" i="20"/>
  <c r="JI671" i="20" s="1"/>
  <c r="JE703" i="20"/>
  <c r="JF608" i="20"/>
  <c r="JT151" i="20"/>
  <c r="JV151" i="20" s="1"/>
  <c r="JG183" i="20"/>
  <c r="JH215" i="20"/>
  <c r="JI215" i="20" s="1"/>
  <c r="JF311" i="20"/>
  <c r="JG407" i="20"/>
  <c r="JF471" i="20"/>
  <c r="JW680" i="20"/>
  <c r="JX680" i="20" s="1"/>
  <c r="JY152" i="20"/>
  <c r="JY440" i="20"/>
  <c r="KD440" i="20"/>
  <c r="JT120" i="20"/>
  <c r="JV120" i="20" s="1"/>
  <c r="JF152" i="20"/>
  <c r="JE152" i="20"/>
  <c r="JF408" i="20"/>
  <c r="JH440" i="20"/>
  <c r="JI440" i="20" s="1"/>
  <c r="JE728" i="20"/>
  <c r="KD559" i="20"/>
  <c r="JY559" i="20"/>
  <c r="JT215" i="20"/>
  <c r="JV215" i="20" s="1"/>
  <c r="JT311" i="20"/>
  <c r="JU311" i="20" s="1"/>
  <c r="JT703" i="20"/>
  <c r="JU703" i="20" s="1"/>
  <c r="IW472" i="20"/>
  <c r="JA680" i="20"/>
  <c r="IW696" i="20"/>
  <c r="JE559" i="20"/>
  <c r="JF559" i="20"/>
  <c r="JG575" i="20"/>
  <c r="JH623" i="20"/>
  <c r="JI623" i="20" s="1"/>
  <c r="JG671" i="20"/>
  <c r="JH703" i="20"/>
  <c r="JI703" i="20" s="1"/>
  <c r="JH736" i="20"/>
  <c r="JI736" i="20" s="1"/>
  <c r="JH151" i="20"/>
  <c r="JI151" i="20" s="1"/>
  <c r="JF183" i="20"/>
  <c r="JE183" i="20"/>
  <c r="JG215" i="20"/>
  <c r="JE311" i="20"/>
  <c r="JF407" i="20"/>
  <c r="JW120" i="20"/>
  <c r="JX120" i="20" s="1"/>
  <c r="JW408" i="20"/>
  <c r="JX408" i="20" s="1"/>
  <c r="JZ120" i="20"/>
  <c r="JZ408" i="20"/>
  <c r="JH120" i="20"/>
  <c r="JI120" i="20" s="1"/>
  <c r="JT152" i="20"/>
  <c r="JV152" i="20" s="1"/>
  <c r="JT408" i="20"/>
  <c r="JV408" i="20" s="1"/>
  <c r="JE408" i="20"/>
  <c r="JG440" i="20"/>
  <c r="JH728" i="20"/>
  <c r="JI728" i="20" s="1"/>
  <c r="JZ183" i="20"/>
  <c r="KD407" i="20"/>
  <c r="JB472" i="20"/>
  <c r="JC472" i="20" s="1"/>
  <c r="JB680" i="20"/>
  <c r="JC680" i="20" s="1"/>
  <c r="IZ680" i="20"/>
  <c r="JA696" i="20"/>
  <c r="JT559" i="20"/>
  <c r="JE575" i="20"/>
  <c r="JE671" i="20"/>
  <c r="JF671" i="20"/>
  <c r="JH608" i="20"/>
  <c r="JI608" i="20" s="1"/>
  <c r="JT183" i="20"/>
  <c r="JV183" i="20" s="1"/>
  <c r="JT407" i="20"/>
  <c r="JV407" i="20" s="1"/>
  <c r="JE407" i="20"/>
  <c r="JH471" i="20"/>
  <c r="JI471" i="20" s="1"/>
  <c r="JW152" i="20"/>
  <c r="JX152" i="20" s="1"/>
  <c r="JW440" i="20"/>
  <c r="JX440" i="20" s="1"/>
  <c r="JZ152" i="20"/>
  <c r="JZ440" i="20"/>
  <c r="KD120" i="20"/>
  <c r="JZ144" i="20"/>
  <c r="KD192" i="20"/>
  <c r="JW208" i="20"/>
  <c r="JX208" i="20" s="1"/>
  <c r="JZ559" i="20"/>
  <c r="JY183" i="20"/>
  <c r="JT279" i="20"/>
  <c r="JV279" i="20" s="1"/>
  <c r="JT527" i="20"/>
  <c r="JT655" i="20"/>
  <c r="JU655" i="20" s="1"/>
  <c r="KD247" i="20"/>
  <c r="JR664" i="20"/>
  <c r="IZ664" i="20"/>
  <c r="JT664" i="20"/>
  <c r="JV664" i="20" s="1"/>
  <c r="JW664" i="20"/>
  <c r="JX664" i="20" s="1"/>
  <c r="JA664" i="20"/>
  <c r="KD664" i="20"/>
  <c r="JY664" i="20"/>
  <c r="IW664" i="20"/>
  <c r="JG280" i="20"/>
  <c r="JY280" i="20"/>
  <c r="JW687" i="20"/>
  <c r="JX687" i="20" s="1"/>
  <c r="JZ687" i="20"/>
  <c r="JI687" i="20"/>
  <c r="JF687" i="20"/>
  <c r="JT687" i="20"/>
  <c r="JV687" i="20" s="1"/>
  <c r="JY687" i="20"/>
  <c r="KD687" i="20"/>
  <c r="JG687" i="20"/>
  <c r="JE687" i="20"/>
  <c r="JT56" i="20"/>
  <c r="JZ56" i="20"/>
  <c r="JE56" i="20"/>
  <c r="JF56" i="20"/>
  <c r="KD56" i="20"/>
  <c r="JG56" i="20"/>
  <c r="JY56" i="20"/>
  <c r="JZ624" i="20"/>
  <c r="JF624" i="20"/>
  <c r="JY624" i="20"/>
  <c r="JG624" i="20"/>
  <c r="JW87" i="20"/>
  <c r="JX87" i="20" s="1"/>
  <c r="KD87" i="20"/>
  <c r="JH87" i="20"/>
  <c r="JI87" i="20" s="1"/>
  <c r="JZ87" i="20"/>
  <c r="JE87" i="20"/>
  <c r="JT87" i="20"/>
  <c r="JH639" i="20"/>
  <c r="JI639" i="20" s="1"/>
  <c r="JT639" i="20"/>
  <c r="JU639" i="20" s="1"/>
  <c r="JF639" i="20"/>
  <c r="JE639" i="20"/>
  <c r="JR8" i="20"/>
  <c r="JW8" i="20"/>
  <c r="JX8" i="20" s="1"/>
  <c r="JT8" i="20"/>
  <c r="JV8" i="20" s="1"/>
  <c r="JZ8" i="20"/>
  <c r="KD8" i="20"/>
  <c r="JR72" i="20"/>
  <c r="JT72" i="20"/>
  <c r="JU72" i="20" s="1"/>
  <c r="KD72" i="20"/>
  <c r="JY72" i="20"/>
  <c r="JW72" i="20"/>
  <c r="JX72" i="20" s="1"/>
  <c r="JR168" i="20"/>
  <c r="JT168" i="20"/>
  <c r="KD168" i="20"/>
  <c r="JY168" i="20"/>
  <c r="JW168" i="20"/>
  <c r="JX168" i="20" s="1"/>
  <c r="JR232" i="20"/>
  <c r="JW232" i="20"/>
  <c r="JX232" i="20" s="1"/>
  <c r="JZ232" i="20"/>
  <c r="IY232" i="20"/>
  <c r="JT232" i="20"/>
  <c r="KD232" i="20"/>
  <c r="IZ288" i="20"/>
  <c r="IW288" i="20"/>
  <c r="IY320" i="20"/>
  <c r="JA320" i="20"/>
  <c r="IW336" i="20"/>
  <c r="IZ336" i="20"/>
  <c r="JT352" i="20"/>
  <c r="JU352" i="20" s="1"/>
  <c r="JA352" i="20"/>
  <c r="IZ352" i="20"/>
  <c r="JY368" i="20"/>
  <c r="JA368" i="20"/>
  <c r="IY384" i="20"/>
  <c r="JA384" i="20"/>
  <c r="IZ400" i="20"/>
  <c r="JA400" i="20"/>
  <c r="IZ416" i="20"/>
  <c r="IW416" i="20"/>
  <c r="JA432" i="20"/>
  <c r="IW432" i="20"/>
  <c r="IZ448" i="20"/>
  <c r="IY448" i="20"/>
  <c r="JA448" i="20"/>
  <c r="JE472" i="20"/>
  <c r="JF472" i="20"/>
  <c r="JG472" i="20"/>
  <c r="JE496" i="20"/>
  <c r="JG496" i="20"/>
  <c r="JH496" i="20"/>
  <c r="JI496" i="20" s="1"/>
  <c r="KD520" i="20"/>
  <c r="IY520" i="20"/>
  <c r="JY520" i="20"/>
  <c r="IZ520" i="20"/>
  <c r="JA520" i="20"/>
  <c r="JH536" i="20"/>
  <c r="JI536" i="20" s="1"/>
  <c r="JY536" i="20"/>
  <c r="JE536" i="20"/>
  <c r="JF536" i="20"/>
  <c r="JT536" i="20"/>
  <c r="JV536" i="20" s="1"/>
  <c r="JH552" i="20"/>
  <c r="JI552" i="20" s="1"/>
  <c r="JE552" i="20"/>
  <c r="JF552" i="20"/>
  <c r="JH568" i="20"/>
  <c r="JI568" i="20" s="1"/>
  <c r="JE568" i="20"/>
  <c r="JF568" i="20"/>
  <c r="JR584" i="20"/>
  <c r="JT584" i="20"/>
  <c r="JU584" i="20" s="1"/>
  <c r="JZ584" i="20"/>
  <c r="JA584" i="20"/>
  <c r="IW584" i="20"/>
  <c r="JW584" i="20"/>
  <c r="JX584" i="20" s="1"/>
  <c r="IY584" i="20"/>
  <c r="JF616" i="20"/>
  <c r="JG616" i="20"/>
  <c r="JH616" i="20"/>
  <c r="JI616" i="20" s="1"/>
  <c r="JG648" i="20"/>
  <c r="JH648" i="20"/>
  <c r="JI648" i="20" s="1"/>
  <c r="JE648" i="20"/>
  <c r="JE184" i="20"/>
  <c r="JF184" i="20"/>
  <c r="JY184" i="20"/>
  <c r="JG184" i="20"/>
  <c r="JW184" i="20"/>
  <c r="JX184" i="20" s="1"/>
  <c r="JH184" i="20"/>
  <c r="JI184" i="20" s="1"/>
  <c r="JZ184" i="20"/>
  <c r="JE55" i="20"/>
  <c r="JF55" i="20"/>
  <c r="JG55" i="20"/>
  <c r="JH55" i="20"/>
  <c r="JI55" i="20" s="1"/>
  <c r="JG656" i="20"/>
  <c r="JW656" i="20"/>
  <c r="JX656" i="20" s="1"/>
  <c r="JH656" i="20"/>
  <c r="JI656" i="20" s="1"/>
  <c r="JT607" i="20"/>
  <c r="JV607" i="20" s="1"/>
  <c r="JR607" i="20"/>
  <c r="JC607" i="20"/>
  <c r="JE71" i="20"/>
  <c r="JG71" i="20"/>
  <c r="JH71" i="20"/>
  <c r="JI71" i="20" s="1"/>
  <c r="JH199" i="20"/>
  <c r="JI199" i="20" s="1"/>
  <c r="JT199" i="20"/>
  <c r="JE199" i="20"/>
  <c r="JY327" i="20"/>
  <c r="JE327" i="20"/>
  <c r="JT327" i="20"/>
  <c r="JF327" i="20"/>
  <c r="JG327" i="20"/>
  <c r="KD455" i="20"/>
  <c r="JT455" i="20"/>
  <c r="JF455" i="20"/>
  <c r="JE455" i="20"/>
  <c r="JG455" i="20"/>
  <c r="JG567" i="20"/>
  <c r="JH567" i="20"/>
  <c r="JI567" i="20" s="1"/>
  <c r="JT567" i="20"/>
  <c r="JU567" i="20" s="1"/>
  <c r="JT631" i="20"/>
  <c r="JV631" i="20" s="1"/>
  <c r="JF631" i="20"/>
  <c r="JG631" i="20"/>
  <c r="JF695" i="20"/>
  <c r="JG695" i="20"/>
  <c r="JH695" i="20"/>
  <c r="JI695" i="20" s="1"/>
  <c r="JF15" i="20"/>
  <c r="JG15" i="20"/>
  <c r="JH15" i="20"/>
  <c r="JI15" i="20" s="1"/>
  <c r="JH47" i="20"/>
  <c r="JI47" i="20" s="1"/>
  <c r="JE47" i="20"/>
  <c r="JF47" i="20"/>
  <c r="JF79" i="20"/>
  <c r="JG79" i="20"/>
  <c r="JH79" i="20"/>
  <c r="JI79" i="20" s="1"/>
  <c r="JH111" i="20"/>
  <c r="JI111" i="20" s="1"/>
  <c r="JE111" i="20"/>
  <c r="JT111" i="20"/>
  <c r="JF111" i="20"/>
  <c r="JF143" i="20"/>
  <c r="JG143" i="20"/>
  <c r="JH143" i="20"/>
  <c r="JI143" i="20" s="1"/>
  <c r="JH175" i="20"/>
  <c r="JI175" i="20" s="1"/>
  <c r="JE175" i="20"/>
  <c r="JF175" i="20"/>
  <c r="JF207" i="20"/>
  <c r="JG207" i="20"/>
  <c r="JH207" i="20"/>
  <c r="JI207" i="20" s="1"/>
  <c r="JH239" i="20"/>
  <c r="JI239" i="20" s="1"/>
  <c r="JE239" i="20"/>
  <c r="JT239" i="20"/>
  <c r="JV239" i="20" s="1"/>
  <c r="JF239" i="20"/>
  <c r="JF271" i="20"/>
  <c r="JG271" i="20"/>
  <c r="JH271" i="20"/>
  <c r="JI271" i="20" s="1"/>
  <c r="JH303" i="20"/>
  <c r="JI303" i="20" s="1"/>
  <c r="JE303" i="20"/>
  <c r="JF303" i="20"/>
  <c r="JF335" i="20"/>
  <c r="JG335" i="20"/>
  <c r="JH335" i="20"/>
  <c r="JI335" i="20" s="1"/>
  <c r="JH367" i="20"/>
  <c r="JI367" i="20" s="1"/>
  <c r="JE367" i="20"/>
  <c r="JF367" i="20"/>
  <c r="JF399" i="20"/>
  <c r="JG399" i="20"/>
  <c r="JH399" i="20"/>
  <c r="JI399" i="20" s="1"/>
  <c r="JH431" i="20"/>
  <c r="JI431" i="20" s="1"/>
  <c r="JE431" i="20"/>
  <c r="JT431" i="20"/>
  <c r="JF431" i="20"/>
  <c r="JF463" i="20"/>
  <c r="JG463" i="20"/>
  <c r="JH463" i="20"/>
  <c r="JI463" i="20" s="1"/>
  <c r="JG495" i="20"/>
  <c r="JH495" i="20"/>
  <c r="JI495" i="20" s="1"/>
  <c r="JE495" i="20"/>
  <c r="JT143" i="20"/>
  <c r="JT367" i="20"/>
  <c r="JV367" i="20" s="1"/>
  <c r="JY463" i="20"/>
  <c r="JZ496" i="20"/>
  <c r="JY719" i="20"/>
  <c r="JZ527" i="20"/>
  <c r="JZ103" i="20"/>
  <c r="JE103" i="20"/>
  <c r="JG103" i="20"/>
  <c r="JH103" i="20"/>
  <c r="JI103" i="20" s="1"/>
  <c r="JZ231" i="20"/>
  <c r="JH231" i="20"/>
  <c r="JI231" i="20" s="1"/>
  <c r="JT231" i="20"/>
  <c r="JE231" i="20"/>
  <c r="JH359" i="20"/>
  <c r="JI359" i="20" s="1"/>
  <c r="JE359" i="20"/>
  <c r="JF359" i="20"/>
  <c r="JT359" i="20"/>
  <c r="JV359" i="20" s="1"/>
  <c r="JG519" i="20"/>
  <c r="JH519" i="20"/>
  <c r="JI519" i="20" s="1"/>
  <c r="JT519" i="20"/>
  <c r="JT583" i="20"/>
  <c r="JV583" i="20" s="1"/>
  <c r="JF583" i="20"/>
  <c r="JE583" i="20"/>
  <c r="JG583" i="20"/>
  <c r="JT647" i="20"/>
  <c r="JU647" i="20" s="1"/>
  <c r="JF647" i="20"/>
  <c r="JE647" i="20"/>
  <c r="JG647" i="20"/>
  <c r="JG711" i="20"/>
  <c r="JH711" i="20"/>
  <c r="JI711" i="20" s="1"/>
  <c r="JT711" i="20"/>
  <c r="JU711" i="20" s="1"/>
  <c r="JW464" i="20"/>
  <c r="JX464" i="20" s="1"/>
  <c r="JG464" i="20"/>
  <c r="JH464" i="20"/>
  <c r="JI464" i="20" s="1"/>
  <c r="JF16" i="20"/>
  <c r="JG16" i="20"/>
  <c r="JH16" i="20"/>
  <c r="JI16" i="20" s="1"/>
  <c r="JE40" i="20"/>
  <c r="JG40" i="20"/>
  <c r="JF40" i="20"/>
  <c r="JH40" i="20"/>
  <c r="JI40" i="20" s="1"/>
  <c r="JF64" i="20"/>
  <c r="JG64" i="20"/>
  <c r="JH64" i="20"/>
  <c r="JI64" i="20" s="1"/>
  <c r="JG80" i="20"/>
  <c r="JH80" i="20"/>
  <c r="JI80" i="20" s="1"/>
  <c r="JE80" i="20"/>
  <c r="JG104" i="20"/>
  <c r="JF104" i="20"/>
  <c r="JH104" i="20"/>
  <c r="JI104" i="20" s="1"/>
  <c r="JH112" i="20"/>
  <c r="JI112" i="20" s="1"/>
  <c r="JE112" i="20"/>
  <c r="JF112" i="20"/>
  <c r="JF136" i="20"/>
  <c r="JH136" i="20"/>
  <c r="JI136" i="20" s="1"/>
  <c r="JE136" i="20"/>
  <c r="JH160" i="20"/>
  <c r="JI160" i="20" s="1"/>
  <c r="JE160" i="20"/>
  <c r="JF160" i="20"/>
  <c r="JH176" i="20"/>
  <c r="JI176" i="20" s="1"/>
  <c r="JE176" i="20"/>
  <c r="JF176" i="20"/>
  <c r="JF200" i="20"/>
  <c r="JE200" i="20"/>
  <c r="JG200" i="20"/>
  <c r="JH200" i="20"/>
  <c r="JI200" i="20" s="1"/>
  <c r="JF224" i="20"/>
  <c r="JG224" i="20"/>
  <c r="JH224" i="20"/>
  <c r="JI224" i="20" s="1"/>
  <c r="JF240" i="20"/>
  <c r="JG240" i="20"/>
  <c r="JH240" i="20"/>
  <c r="JI240" i="20" s="1"/>
  <c r="JF264" i="20"/>
  <c r="JY264" i="20"/>
  <c r="JG264" i="20"/>
  <c r="JH264" i="20"/>
  <c r="JI264" i="20" s="1"/>
  <c r="JH296" i="20"/>
  <c r="JI296" i="20" s="1"/>
  <c r="JZ296" i="20"/>
  <c r="JE296" i="20"/>
  <c r="JF296" i="20"/>
  <c r="JE328" i="20"/>
  <c r="JF328" i="20"/>
  <c r="JG328" i="20"/>
  <c r="JG360" i="20"/>
  <c r="JH360" i="20"/>
  <c r="JI360" i="20" s="1"/>
  <c r="JE360" i="20"/>
  <c r="JH392" i="20"/>
  <c r="JI392" i="20" s="1"/>
  <c r="JE392" i="20"/>
  <c r="JF392" i="20"/>
  <c r="KD392" i="20"/>
  <c r="JF424" i="20"/>
  <c r="JG424" i="20"/>
  <c r="JH424" i="20"/>
  <c r="JI424" i="20" s="1"/>
  <c r="JG456" i="20"/>
  <c r="JH456" i="20"/>
  <c r="JI456" i="20" s="1"/>
  <c r="JE456" i="20"/>
  <c r="JY456" i="20"/>
  <c r="JR536" i="20"/>
  <c r="KD536" i="20"/>
  <c r="JW536" i="20"/>
  <c r="JX536" i="20" s="1"/>
  <c r="JZ536" i="20"/>
  <c r="JR552" i="20"/>
  <c r="KD552" i="20"/>
  <c r="JW552" i="20"/>
  <c r="JX552" i="20" s="1"/>
  <c r="JT552" i="20"/>
  <c r="JV552" i="20" s="1"/>
  <c r="JZ552" i="20"/>
  <c r="JY552" i="20"/>
  <c r="JR568" i="20"/>
  <c r="JT568" i="20"/>
  <c r="JV568" i="20" s="1"/>
  <c r="JZ568" i="20"/>
  <c r="JY568" i="20"/>
  <c r="JR616" i="20"/>
  <c r="JT616" i="20"/>
  <c r="JV616" i="20" s="1"/>
  <c r="KD616" i="20"/>
  <c r="JW616" i="20"/>
  <c r="JX616" i="20" s="1"/>
  <c r="JZ616" i="20"/>
  <c r="JH632" i="20"/>
  <c r="JI632" i="20" s="1"/>
  <c r="JE632" i="20"/>
  <c r="JF632" i="20"/>
  <c r="KD648" i="20"/>
  <c r="JY648" i="20"/>
  <c r="JZ680" i="20"/>
  <c r="JF680" i="20"/>
  <c r="JA472" i="20"/>
  <c r="IY536" i="20"/>
  <c r="IY552" i="20"/>
  <c r="IZ568" i="20"/>
  <c r="IW616" i="20"/>
  <c r="IW648" i="20"/>
  <c r="JT79" i="20"/>
  <c r="JV79" i="20" s="1"/>
  <c r="JT207" i="20"/>
  <c r="JV207" i="20" s="1"/>
  <c r="JT399" i="20"/>
  <c r="JV399" i="20" s="1"/>
  <c r="JT495" i="20"/>
  <c r="JU495" i="20" s="1"/>
  <c r="JG112" i="20"/>
  <c r="JE224" i="20"/>
  <c r="JH647" i="20"/>
  <c r="JI647" i="20" s="1"/>
  <c r="JW568" i="20"/>
  <c r="JX568" i="20" s="1"/>
  <c r="JE104" i="20"/>
  <c r="JG392" i="20"/>
  <c r="IY15" i="20"/>
  <c r="IY47" i="20"/>
  <c r="IY79" i="20"/>
  <c r="IY111" i="20"/>
  <c r="IY143" i="20"/>
  <c r="IY175" i="20"/>
  <c r="IY207" i="20"/>
  <c r="IY239" i="20"/>
  <c r="IW271" i="20"/>
  <c r="IZ303" i="20"/>
  <c r="IZ335" i="20"/>
  <c r="IW367" i="20"/>
  <c r="IW399" i="20"/>
  <c r="IY431" i="20"/>
  <c r="IY463" i="20"/>
  <c r="IZ495" i="20"/>
  <c r="JB552" i="20"/>
  <c r="JC552" i="20" s="1"/>
  <c r="JB616" i="20"/>
  <c r="JC616" i="20" s="1"/>
  <c r="IZ472" i="20"/>
  <c r="JA496" i="20"/>
  <c r="IW536" i="20"/>
  <c r="IW552" i="20"/>
  <c r="IY568" i="20"/>
  <c r="JA616" i="20"/>
  <c r="JA648" i="20"/>
  <c r="JT47" i="20"/>
  <c r="JU47" i="20" s="1"/>
  <c r="JT175" i="20"/>
  <c r="JU175" i="20" s="1"/>
  <c r="JT303" i="20"/>
  <c r="JU303" i="20" s="1"/>
  <c r="JE16" i="20"/>
  <c r="JG160" i="20"/>
  <c r="JE240" i="20"/>
  <c r="JH583" i="20"/>
  <c r="JI583" i="20" s="1"/>
  <c r="JY616" i="20"/>
  <c r="KD568" i="20"/>
  <c r="JT40" i="20"/>
  <c r="JU40" i="20" s="1"/>
  <c r="JG296" i="20"/>
  <c r="JF456" i="20"/>
  <c r="JT23" i="20"/>
  <c r="JU23" i="20" s="1"/>
  <c r="JE23" i="20"/>
  <c r="JF23" i="20"/>
  <c r="JG23" i="20"/>
  <c r="JT560" i="20"/>
  <c r="JG560" i="20"/>
  <c r="JE560" i="20"/>
  <c r="JH560" i="20"/>
  <c r="JI560" i="20" s="1"/>
  <c r="JZ560" i="20"/>
  <c r="JH376" i="20"/>
  <c r="JI376" i="20" s="1"/>
  <c r="JE376" i="20"/>
  <c r="JT376" i="20"/>
  <c r="JU376" i="20" s="1"/>
  <c r="JY376" i="20"/>
  <c r="JW376" i="20"/>
  <c r="JX376" i="20" s="1"/>
  <c r="JF376" i="20"/>
  <c r="JZ376" i="20"/>
  <c r="JR471" i="20"/>
  <c r="JT471" i="20"/>
  <c r="JV471" i="20" s="1"/>
  <c r="JY591" i="20"/>
  <c r="JH591" i="20"/>
  <c r="JI591" i="20" s="1"/>
  <c r="KD439" i="20"/>
  <c r="JY439" i="20"/>
  <c r="JF439" i="20"/>
  <c r="JT439" i="20"/>
  <c r="JV439" i="20" s="1"/>
  <c r="JW439" i="20"/>
  <c r="JX439" i="20" s="1"/>
  <c r="JG439" i="20"/>
  <c r="JH439" i="20"/>
  <c r="JI439" i="20" s="1"/>
  <c r="IW15" i="20"/>
  <c r="IW143" i="20"/>
  <c r="IW239" i="20"/>
  <c r="JA271" i="20"/>
  <c r="JA367" i="20"/>
  <c r="IW463" i="20"/>
  <c r="JB568" i="20"/>
  <c r="JC568" i="20" s="1"/>
  <c r="JB648" i="20"/>
  <c r="JC648" i="20" s="1"/>
  <c r="IZ496" i="20"/>
  <c r="JA536" i="20"/>
  <c r="JA552" i="20"/>
  <c r="JA568" i="20"/>
  <c r="IZ616" i="20"/>
  <c r="IZ648" i="20"/>
  <c r="JT15" i="20"/>
  <c r="JV15" i="20" s="1"/>
  <c r="JT271" i="20"/>
  <c r="JV271" i="20" s="1"/>
  <c r="JT463" i="20"/>
  <c r="JV463" i="20" s="1"/>
  <c r="JE64" i="20"/>
  <c r="JG176" i="20"/>
  <c r="JF464" i="20"/>
  <c r="JT103" i="20"/>
  <c r="JU103" i="20" s="1"/>
  <c r="JG359" i="20"/>
  <c r="JE519" i="20"/>
  <c r="JE711" i="20"/>
  <c r="JG136" i="20"/>
  <c r="JF360" i="20"/>
  <c r="JT712" i="20"/>
  <c r="JU712" i="20" s="1"/>
  <c r="JY712" i="20"/>
  <c r="KD712" i="20"/>
  <c r="JE24" i="20"/>
  <c r="JT24" i="20"/>
  <c r="JU24" i="20" s="1"/>
  <c r="JW24" i="20"/>
  <c r="JX24" i="20" s="1"/>
  <c r="JG24" i="20"/>
  <c r="JF24" i="20"/>
  <c r="JY24" i="20"/>
  <c r="JH24" i="20"/>
  <c r="JI24" i="20" s="1"/>
  <c r="KD24" i="20"/>
  <c r="JZ24" i="20"/>
  <c r="JH280" i="20"/>
  <c r="JI280" i="20" s="1"/>
  <c r="JE280" i="20"/>
  <c r="KD280" i="20"/>
  <c r="JZ280" i="20"/>
  <c r="JF280" i="20"/>
  <c r="JT280" i="20"/>
  <c r="JV280" i="20" s="1"/>
  <c r="JH544" i="20"/>
  <c r="JI544" i="20" s="1"/>
  <c r="JF544" i="20"/>
  <c r="JH672" i="20"/>
  <c r="JI672" i="20" s="1"/>
  <c r="JF672" i="20"/>
  <c r="JY543" i="20"/>
  <c r="JH543" i="20"/>
  <c r="JI543" i="20" s="1"/>
  <c r="KD80" i="20"/>
  <c r="JT112" i="20"/>
  <c r="JU112" i="20" s="1"/>
  <c r="JY176" i="20"/>
  <c r="KD224" i="20"/>
  <c r="JZ247" i="20"/>
  <c r="JZ63" i="20"/>
  <c r="JZ191" i="20"/>
  <c r="JY223" i="20"/>
  <c r="KD255" i="20"/>
  <c r="JW351" i="20"/>
  <c r="JX351" i="20" s="1"/>
  <c r="JZ383" i="20"/>
  <c r="JY415" i="20"/>
  <c r="JW671" i="20"/>
  <c r="JX671" i="20" s="1"/>
  <c r="JZ407" i="20"/>
  <c r="KD527" i="20"/>
  <c r="JW311" i="20"/>
  <c r="JX311" i="20" s="1"/>
  <c r="JW575" i="20"/>
  <c r="JX575" i="20" s="1"/>
  <c r="JW703" i="20"/>
  <c r="JX703" i="20" s="1"/>
  <c r="JG504" i="20"/>
  <c r="KD504" i="20"/>
  <c r="JY504" i="20"/>
  <c r="JH504" i="20"/>
  <c r="JI504" i="20" s="1"/>
  <c r="JE504" i="20"/>
  <c r="JZ504" i="20"/>
  <c r="JW504" i="20"/>
  <c r="JX504" i="20" s="1"/>
  <c r="JR40" i="20"/>
  <c r="KD40" i="20"/>
  <c r="JY40" i="20"/>
  <c r="JR104" i="20"/>
  <c r="KD104" i="20"/>
  <c r="JY104" i="20"/>
  <c r="JR136" i="20"/>
  <c r="JT136" i="20"/>
  <c r="JU136" i="20" s="1"/>
  <c r="JZ136" i="20"/>
  <c r="JW136" i="20"/>
  <c r="JX136" i="20" s="1"/>
  <c r="JR200" i="20"/>
  <c r="JT200" i="20"/>
  <c r="JV200" i="20" s="1"/>
  <c r="JZ200" i="20"/>
  <c r="JW200" i="20"/>
  <c r="JX200" i="20" s="1"/>
  <c r="JR264" i="20"/>
  <c r="JT264" i="20"/>
  <c r="JV264" i="20" s="1"/>
  <c r="JZ264" i="20"/>
  <c r="JW264" i="20"/>
  <c r="JX264" i="20" s="1"/>
  <c r="JR296" i="20"/>
  <c r="KD296" i="20"/>
  <c r="JY296" i="20"/>
  <c r="JT296" i="20"/>
  <c r="JU296" i="20" s="1"/>
  <c r="JR328" i="20"/>
  <c r="JZ328" i="20"/>
  <c r="JW328" i="20"/>
  <c r="JX328" i="20" s="1"/>
  <c r="JR360" i="20"/>
  <c r="JT360" i="20"/>
  <c r="JV360" i="20" s="1"/>
  <c r="KD360" i="20"/>
  <c r="JY360" i="20"/>
  <c r="JR392" i="20"/>
  <c r="JT392" i="20"/>
  <c r="JU392" i="20" s="1"/>
  <c r="JZ392" i="20"/>
  <c r="JW392" i="20"/>
  <c r="JX392" i="20" s="1"/>
  <c r="JR424" i="20"/>
  <c r="KD424" i="20"/>
  <c r="JY424" i="20"/>
  <c r="JT424" i="20"/>
  <c r="JV424" i="20" s="1"/>
  <c r="JR456" i="20"/>
  <c r="JZ456" i="20"/>
  <c r="JW456" i="20"/>
  <c r="JX456" i="20" s="1"/>
  <c r="JH600" i="20"/>
  <c r="JZ600" i="20"/>
  <c r="JW600" i="20"/>
  <c r="JX600" i="20" s="1"/>
  <c r="JE600" i="20"/>
  <c r="JI600" i="20"/>
  <c r="JF600" i="20"/>
  <c r="JT600" i="20"/>
  <c r="JV600" i="20" s="1"/>
  <c r="KD600" i="20"/>
  <c r="JY600" i="20"/>
  <c r="JR632" i="20"/>
  <c r="KD632" i="20"/>
  <c r="JY632" i="20"/>
  <c r="JZ632" i="20"/>
  <c r="JW632" i="20"/>
  <c r="JX632" i="20" s="1"/>
  <c r="JW119" i="20"/>
  <c r="JX119" i="20" s="1"/>
  <c r="JH119" i="20"/>
  <c r="JI119" i="20" s="1"/>
  <c r="JY119" i="20"/>
  <c r="JT119" i="20"/>
  <c r="JV119" i="20" s="1"/>
  <c r="JZ119" i="20"/>
  <c r="JE119" i="20"/>
  <c r="JF119" i="20"/>
  <c r="JW688" i="20"/>
  <c r="JX688" i="20" s="1"/>
  <c r="KD688" i="20"/>
  <c r="JZ688" i="20"/>
  <c r="JG688" i="20"/>
  <c r="JF279" i="20"/>
  <c r="JG279" i="20"/>
  <c r="JH279" i="20"/>
  <c r="JI279" i="20" s="1"/>
  <c r="JW375" i="20"/>
  <c r="JX375" i="20" s="1"/>
  <c r="JG375" i="20"/>
  <c r="JY375" i="20"/>
  <c r="JH375" i="20"/>
  <c r="JI375" i="20" s="1"/>
  <c r="JZ375" i="20"/>
  <c r="JE375" i="20"/>
  <c r="JT375" i="20"/>
  <c r="JU375" i="20" s="1"/>
  <c r="JZ655" i="20"/>
  <c r="KD655" i="20"/>
  <c r="JH248" i="20"/>
  <c r="JI248" i="20" s="1"/>
  <c r="KD248" i="20"/>
  <c r="JY248" i="20"/>
  <c r="JE248" i="20"/>
  <c r="JT248" i="20"/>
  <c r="JV248" i="20" s="1"/>
  <c r="JZ248" i="20"/>
  <c r="JW248" i="20"/>
  <c r="JX248" i="20" s="1"/>
  <c r="KD720" i="20"/>
  <c r="JE720" i="20"/>
  <c r="JG720" i="20"/>
  <c r="JY720" i="20"/>
  <c r="JT720" i="20"/>
  <c r="JW720" i="20"/>
  <c r="JX720" i="20" s="1"/>
  <c r="JZ720" i="20"/>
  <c r="JB632" i="20"/>
  <c r="JC632" i="20" s="1"/>
  <c r="IZ16" i="20"/>
  <c r="IY40" i="20"/>
  <c r="IZ64" i="20"/>
  <c r="IZ80" i="20"/>
  <c r="JA104" i="20"/>
  <c r="IW112" i="20"/>
  <c r="IZ136" i="20"/>
  <c r="IZ160" i="20"/>
  <c r="IW176" i="20"/>
  <c r="IY200" i="20"/>
  <c r="IW224" i="20"/>
  <c r="IW264" i="20"/>
  <c r="JA296" i="20"/>
  <c r="JA328" i="20"/>
  <c r="IW360" i="20"/>
  <c r="IZ392" i="20"/>
  <c r="IY424" i="20"/>
  <c r="JA456" i="20"/>
  <c r="IY632" i="20"/>
  <c r="JH607" i="20"/>
  <c r="JI607" i="20" s="1"/>
  <c r="JH735" i="20"/>
  <c r="JI735" i="20" s="1"/>
  <c r="JF528" i="20"/>
  <c r="JH688" i="20"/>
  <c r="JI688" i="20" s="1"/>
  <c r="B17" i="21"/>
  <c r="JE279" i="20"/>
  <c r="JW296" i="20"/>
  <c r="JX296" i="20" s="1"/>
  <c r="JY392" i="20"/>
  <c r="JZ40" i="20"/>
  <c r="JZ104" i="20"/>
  <c r="JZ424" i="20"/>
  <c r="KD136" i="20"/>
  <c r="KD200" i="20"/>
  <c r="KD328" i="20"/>
  <c r="JT504" i="20"/>
  <c r="JU504" i="20" s="1"/>
  <c r="JW39" i="20"/>
  <c r="JX39" i="20" s="1"/>
  <c r="JE39" i="20"/>
  <c r="JG39" i="20"/>
  <c r="JH39" i="20"/>
  <c r="JI39" i="20" s="1"/>
  <c r="KD167" i="20"/>
  <c r="JE167" i="20"/>
  <c r="JG167" i="20"/>
  <c r="JH167" i="20"/>
  <c r="JI167" i="20" s="1"/>
  <c r="JH295" i="20"/>
  <c r="JI295" i="20" s="1"/>
  <c r="JE295" i="20"/>
  <c r="JF295" i="20"/>
  <c r="JT295" i="20"/>
  <c r="JU295" i="20" s="1"/>
  <c r="JZ423" i="20"/>
  <c r="JF423" i="20"/>
  <c r="JT423" i="20"/>
  <c r="JV423" i="20" s="1"/>
  <c r="KD423" i="20"/>
  <c r="JG423" i="20"/>
  <c r="JW423" i="20"/>
  <c r="JX423" i="20" s="1"/>
  <c r="JH423" i="20"/>
  <c r="JI423" i="20" s="1"/>
  <c r="JI551" i="20"/>
  <c r="JF551" i="20"/>
  <c r="JT551" i="20"/>
  <c r="JU551" i="20" s="1"/>
  <c r="JG551" i="20"/>
  <c r="JE551" i="20"/>
  <c r="JT615" i="20"/>
  <c r="JU615" i="20" s="1"/>
  <c r="JF615" i="20"/>
  <c r="JE615" i="20"/>
  <c r="JG615" i="20"/>
  <c r="KD679" i="20"/>
  <c r="JI679" i="20"/>
  <c r="JF679" i="20"/>
  <c r="JT679" i="20"/>
  <c r="JU679" i="20" s="1"/>
  <c r="JG679" i="20"/>
  <c r="JE679" i="20"/>
  <c r="JF503" i="20"/>
  <c r="JT503" i="20"/>
  <c r="JV503" i="20" s="1"/>
  <c r="JG503" i="20"/>
  <c r="JH503" i="20"/>
  <c r="JI503" i="20" s="1"/>
  <c r="JW655" i="20"/>
  <c r="JX655" i="20" s="1"/>
  <c r="JY343" i="20"/>
  <c r="JH343" i="20"/>
  <c r="JI343" i="20" s="1"/>
  <c r="JE343" i="20"/>
  <c r="JT343" i="20"/>
  <c r="JU343" i="20" s="1"/>
  <c r="JW343" i="20"/>
  <c r="JX343" i="20" s="1"/>
  <c r="JZ343" i="20"/>
  <c r="JF343" i="20"/>
  <c r="JZ543" i="20"/>
  <c r="KD543" i="20"/>
  <c r="IY240" i="20"/>
  <c r="JB136" i="20"/>
  <c r="JC136" i="20" s="1"/>
  <c r="JB200" i="20"/>
  <c r="JC200" i="20" s="1"/>
  <c r="JB264" i="20"/>
  <c r="JC264" i="20" s="1"/>
  <c r="JB328" i="20"/>
  <c r="JC328" i="20" s="1"/>
  <c r="JB392" i="20"/>
  <c r="JC392" i="20" s="1"/>
  <c r="JB456" i="20"/>
  <c r="JC456" i="20" s="1"/>
  <c r="IZ40" i="20"/>
  <c r="IW64" i="20"/>
  <c r="JA80" i="20"/>
  <c r="IY104" i="20"/>
  <c r="IY136" i="20"/>
  <c r="IW160" i="20"/>
  <c r="IW200" i="20"/>
  <c r="IY224" i="20"/>
  <c r="JA240" i="20"/>
  <c r="JA264" i="20"/>
  <c r="IZ296" i="20"/>
  <c r="IZ328" i="20"/>
  <c r="JA360" i="20"/>
  <c r="IY392" i="20"/>
  <c r="IW424" i="20"/>
  <c r="IZ456" i="20"/>
  <c r="IW632" i="20"/>
  <c r="JH527" i="20"/>
  <c r="JI527" i="20" s="1"/>
  <c r="JG607" i="20"/>
  <c r="JH655" i="20"/>
  <c r="JI655" i="20" s="1"/>
  <c r="JG735" i="20"/>
  <c r="JF688" i="20"/>
  <c r="JH720" i="20"/>
  <c r="JI720" i="20" s="1"/>
  <c r="JW40" i="20"/>
  <c r="JX40" i="20" s="1"/>
  <c r="JW104" i="20"/>
  <c r="JX104" i="20" s="1"/>
  <c r="JW424" i="20"/>
  <c r="JX424" i="20" s="1"/>
  <c r="JY136" i="20"/>
  <c r="JY200" i="20"/>
  <c r="JY328" i="20"/>
  <c r="JZ360" i="20"/>
  <c r="JT104" i="20"/>
  <c r="JV104" i="20" s="1"/>
  <c r="JF248" i="20"/>
  <c r="JT456" i="20"/>
  <c r="JV456" i="20" s="1"/>
  <c r="JF504" i="20"/>
  <c r="JT632" i="20"/>
  <c r="JV632" i="20" s="1"/>
  <c r="JR520" i="20"/>
  <c r="JT520" i="20"/>
  <c r="JV520" i="20" s="1"/>
  <c r="JZ520" i="20"/>
  <c r="JW520" i="20"/>
  <c r="JX520" i="20" s="1"/>
  <c r="JR728" i="20"/>
  <c r="JZ728" i="20"/>
  <c r="JW728" i="20"/>
  <c r="JX728" i="20" s="1"/>
  <c r="JT728" i="20"/>
  <c r="JV728" i="20" s="1"/>
  <c r="KD728" i="20"/>
  <c r="JY728" i="20"/>
  <c r="JE216" i="20"/>
  <c r="JF216" i="20"/>
  <c r="JZ216" i="20"/>
  <c r="JW216" i="20"/>
  <c r="JX216" i="20" s="1"/>
  <c r="JG216" i="20"/>
  <c r="JH216" i="20"/>
  <c r="JI216" i="20" s="1"/>
  <c r="KD216" i="20"/>
  <c r="JY216" i="20"/>
  <c r="KD512" i="20"/>
  <c r="JT512" i="20"/>
  <c r="JU512" i="20" s="1"/>
  <c r="KD119" i="20"/>
  <c r="JE688" i="20"/>
  <c r="JE312" i="20"/>
  <c r="JI312" i="20"/>
  <c r="KD312" i="20"/>
  <c r="JY312" i="20"/>
  <c r="JF312" i="20"/>
  <c r="JT312" i="20"/>
  <c r="JV312" i="20" s="1"/>
  <c r="JG312" i="20"/>
  <c r="JZ312" i="20"/>
  <c r="JW312" i="20"/>
  <c r="JX312" i="20" s="1"/>
  <c r="JW543" i="20"/>
  <c r="JX543" i="20" s="1"/>
  <c r="KD343" i="20"/>
  <c r="IW40" i="20"/>
  <c r="IW80" i="20"/>
  <c r="IZ104" i="20"/>
  <c r="IW136" i="20"/>
  <c r="JA176" i="20"/>
  <c r="JA200" i="20"/>
  <c r="JA224" i="20"/>
  <c r="IZ264" i="20"/>
  <c r="IY296" i="20"/>
  <c r="IY328" i="20"/>
  <c r="IZ360" i="20"/>
  <c r="IW392" i="20"/>
  <c r="JA424" i="20"/>
  <c r="IY456" i="20"/>
  <c r="JA632" i="20"/>
  <c r="JE527" i="20"/>
  <c r="JG527" i="20"/>
  <c r="JE607" i="20"/>
  <c r="JE655" i="20"/>
  <c r="JG655" i="20"/>
  <c r="JE735" i="20"/>
  <c r="JH528" i="20"/>
  <c r="JI528" i="20" s="1"/>
  <c r="JF720" i="20"/>
  <c r="JG119" i="20"/>
  <c r="JW360" i="20"/>
  <c r="JX360" i="20" s="1"/>
  <c r="KD264" i="20"/>
  <c r="KD456" i="20"/>
  <c r="JG248" i="20"/>
  <c r="JT328" i="20"/>
  <c r="JV328" i="20" s="1"/>
  <c r="JY423" i="20"/>
  <c r="JR472" i="20"/>
  <c r="JZ472" i="20"/>
  <c r="JW472" i="20"/>
  <c r="JX472" i="20" s="1"/>
  <c r="JT472" i="20"/>
  <c r="JV472" i="20" s="1"/>
  <c r="KD472" i="20"/>
  <c r="JY472" i="20"/>
  <c r="JR648" i="20"/>
  <c r="JT648" i="20"/>
  <c r="JU648" i="20" s="1"/>
  <c r="JZ648" i="20"/>
  <c r="JW648" i="20"/>
  <c r="JX648" i="20" s="1"/>
  <c r="JG680" i="20"/>
  <c r="JH680" i="20"/>
  <c r="JI680" i="20" s="1"/>
  <c r="KD680" i="20"/>
  <c r="JY680" i="20"/>
  <c r="JE680" i="20"/>
  <c r="JT680" i="20"/>
  <c r="JV680" i="20" s="1"/>
  <c r="JE696" i="20"/>
  <c r="JI696" i="20"/>
  <c r="KD696" i="20"/>
  <c r="JY696" i="20"/>
  <c r="JF696" i="20"/>
  <c r="JT696" i="20"/>
  <c r="JV696" i="20" s="1"/>
  <c r="JG696" i="20"/>
  <c r="JZ696" i="20"/>
  <c r="JW696" i="20"/>
  <c r="JX696" i="20" s="1"/>
  <c r="JG712" i="20"/>
  <c r="JH712" i="20"/>
  <c r="JZ712" i="20"/>
  <c r="JW712" i="20"/>
  <c r="JX712" i="20" s="1"/>
  <c r="JE712" i="20"/>
  <c r="JI712" i="20"/>
  <c r="KD375" i="20"/>
  <c r="B13" i="21"/>
  <c r="JW487" i="20"/>
  <c r="JX487" i="20" s="1"/>
  <c r="JZ487" i="20"/>
  <c r="KD487" i="20"/>
  <c r="KD719" i="20"/>
  <c r="JE624" i="20"/>
  <c r="KD624" i="20"/>
  <c r="JY671" i="20"/>
  <c r="JT624" i="20"/>
  <c r="KD591" i="20"/>
  <c r="JW624" i="20"/>
  <c r="JX624" i="20" s="1"/>
  <c r="JZ591" i="20"/>
  <c r="KD671" i="20"/>
  <c r="JY151" i="20"/>
  <c r="JW151" i="20"/>
  <c r="JX151" i="20" s="1"/>
  <c r="JZ151" i="20"/>
  <c r="KD151" i="20"/>
  <c r="JW591" i="20"/>
  <c r="JX591" i="20" s="1"/>
  <c r="JW639" i="20"/>
  <c r="JX639" i="20" s="1"/>
  <c r="JY639" i="20"/>
  <c r="JZ639" i="20"/>
  <c r="JZ719" i="20"/>
  <c r="KD639" i="20"/>
  <c r="JW647" i="20"/>
  <c r="JX647" i="20" s="1"/>
  <c r="KD647" i="20"/>
  <c r="JZ727" i="20"/>
  <c r="KD727" i="20"/>
  <c r="JY95" i="20"/>
  <c r="JW95" i="20"/>
  <c r="JX95" i="20" s="1"/>
  <c r="KD111" i="20"/>
  <c r="JR111" i="20"/>
  <c r="JR143" i="20"/>
  <c r="KD143" i="20"/>
  <c r="JW303" i="20"/>
  <c r="JX303" i="20" s="1"/>
  <c r="JZ303" i="20"/>
  <c r="JY303" i="20"/>
  <c r="KD367" i="20"/>
  <c r="JR367" i="20"/>
  <c r="JR399" i="20"/>
  <c r="KD399" i="20"/>
  <c r="JB431" i="20"/>
  <c r="JC431" i="20" s="1"/>
  <c r="KD431" i="20"/>
  <c r="JZ431" i="20"/>
  <c r="JY256" i="20"/>
  <c r="JZ256" i="20"/>
  <c r="JZ336" i="20"/>
  <c r="KD336" i="20"/>
  <c r="JV704" i="20"/>
  <c r="JU704" i="20"/>
  <c r="JW704" i="20"/>
  <c r="JX704" i="20" s="1"/>
  <c r="KD704" i="20"/>
  <c r="JW23" i="20"/>
  <c r="JX23" i="20" s="1"/>
  <c r="JZ23" i="20"/>
  <c r="KD23" i="20"/>
  <c r="JY23" i="20"/>
  <c r="JT688" i="20"/>
  <c r="JY688" i="20"/>
  <c r="JZ55" i="20"/>
  <c r="KD55" i="20"/>
  <c r="JE528" i="20"/>
  <c r="JT528" i="20"/>
  <c r="KD528" i="20"/>
  <c r="JY528" i="20"/>
  <c r="JZ528" i="20"/>
  <c r="JZ656" i="20"/>
  <c r="JE656" i="20"/>
  <c r="KD656" i="20"/>
  <c r="JW215" i="20"/>
  <c r="JX215" i="20" s="1"/>
  <c r="JZ215" i="20"/>
  <c r="KD215" i="20"/>
  <c r="JR215" i="20"/>
  <c r="JY215" i="20"/>
  <c r="JZ279" i="20"/>
  <c r="JR279" i="20"/>
  <c r="KD279" i="20"/>
  <c r="JW279" i="20"/>
  <c r="JX279" i="20" s="1"/>
  <c r="JY279" i="20"/>
  <c r="JY311" i="20"/>
  <c r="JR311" i="20"/>
  <c r="JZ311" i="20"/>
  <c r="KD311" i="20"/>
  <c r="JW471" i="20"/>
  <c r="JX471" i="20" s="1"/>
  <c r="JZ471" i="20"/>
  <c r="JY471" i="20"/>
  <c r="KD471" i="20"/>
  <c r="JB527" i="20"/>
  <c r="JC527" i="20" s="1"/>
  <c r="JR527" i="20"/>
  <c r="JW527" i="20"/>
  <c r="JX527" i="20" s="1"/>
  <c r="JY527" i="20"/>
  <c r="JB575" i="20"/>
  <c r="JR575" i="20"/>
  <c r="JY575" i="20"/>
  <c r="JZ575" i="20"/>
  <c r="JC575" i="20"/>
  <c r="KD575" i="20"/>
  <c r="JZ607" i="20"/>
  <c r="JW607" i="20"/>
  <c r="JX607" i="20" s="1"/>
  <c r="KD607" i="20"/>
  <c r="JY607" i="20"/>
  <c r="JB623" i="20"/>
  <c r="JC623" i="20" s="1"/>
  <c r="JR623" i="20"/>
  <c r="JZ623" i="20"/>
  <c r="KD623" i="20"/>
  <c r="JB655" i="20"/>
  <c r="JC655" i="20" s="1"/>
  <c r="JR655" i="20"/>
  <c r="JY655" i="20"/>
  <c r="JB703" i="20"/>
  <c r="JC703" i="20" s="1"/>
  <c r="JZ703" i="20"/>
  <c r="JR703" i="20"/>
  <c r="JY703" i="20"/>
  <c r="KD703" i="20"/>
  <c r="JB735" i="20"/>
  <c r="JC735" i="20" s="1"/>
  <c r="JW735" i="20"/>
  <c r="JX735" i="20" s="1"/>
  <c r="JR735" i="20"/>
  <c r="JT735" i="20"/>
  <c r="JY735" i="20"/>
  <c r="JZ735" i="20"/>
  <c r="KD735" i="20"/>
  <c r="JW560" i="20"/>
  <c r="JX560" i="20" s="1"/>
  <c r="JY560" i="20"/>
  <c r="JW55" i="20"/>
  <c r="JX55" i="20" s="1"/>
  <c r="JY55" i="20"/>
  <c r="JT656" i="20"/>
  <c r="JY656" i="20"/>
  <c r="JW623" i="20"/>
  <c r="JX623" i="20" s="1"/>
  <c r="JY623" i="20"/>
  <c r="JZ7" i="20"/>
  <c r="KD7" i="20"/>
  <c r="JW7" i="20"/>
  <c r="JX7" i="20" s="1"/>
  <c r="JF7" i="20"/>
  <c r="JY7" i="20"/>
  <c r="JF39" i="20"/>
  <c r="JY39" i="20"/>
  <c r="JZ39" i="20"/>
  <c r="KD39" i="20"/>
  <c r="JF71" i="20"/>
  <c r="JZ71" i="20"/>
  <c r="KD71" i="20"/>
  <c r="JW71" i="20"/>
  <c r="JX71" i="20" s="1"/>
  <c r="JY71" i="20"/>
  <c r="JF103" i="20"/>
  <c r="JY103" i="20"/>
  <c r="JW103" i="20"/>
  <c r="JX103" i="20" s="1"/>
  <c r="KD103" i="20"/>
  <c r="JF135" i="20"/>
  <c r="JW135" i="20"/>
  <c r="JX135" i="20" s="1"/>
  <c r="JZ135" i="20"/>
  <c r="KD135" i="20"/>
  <c r="JW167" i="20"/>
  <c r="JX167" i="20" s="1"/>
  <c r="JF167" i="20"/>
  <c r="JY167" i="20"/>
  <c r="JZ167" i="20"/>
  <c r="JF199" i="20"/>
  <c r="JZ199" i="20"/>
  <c r="JW199" i="20"/>
  <c r="JX199" i="20" s="1"/>
  <c r="KD199" i="20"/>
  <c r="JY199" i="20"/>
  <c r="JF231" i="20"/>
  <c r="JW231" i="20"/>
  <c r="JX231" i="20" s="1"/>
  <c r="JY231" i="20"/>
  <c r="KD231" i="20"/>
  <c r="JZ263" i="20"/>
  <c r="KD263" i="20"/>
  <c r="JY263" i="20"/>
  <c r="JY295" i="20"/>
  <c r="KD295" i="20"/>
  <c r="JW295" i="20"/>
  <c r="JX295" i="20" s="1"/>
  <c r="JZ295" i="20"/>
  <c r="JZ327" i="20"/>
  <c r="KD327" i="20"/>
  <c r="JW327" i="20"/>
  <c r="JX327" i="20" s="1"/>
  <c r="JY359" i="20"/>
  <c r="JW359" i="20"/>
  <c r="JX359" i="20" s="1"/>
  <c r="JZ359" i="20"/>
  <c r="KD359" i="20"/>
  <c r="JW391" i="20"/>
  <c r="JX391" i="20" s="1"/>
  <c r="JZ391" i="20"/>
  <c r="KD391" i="20"/>
  <c r="JY391" i="20"/>
  <c r="JW455" i="20"/>
  <c r="JX455" i="20" s="1"/>
  <c r="JY455" i="20"/>
  <c r="JZ455" i="20"/>
  <c r="JW519" i="20"/>
  <c r="JX519" i="20" s="1"/>
  <c r="KD519" i="20"/>
  <c r="JZ519" i="20"/>
  <c r="JY519" i="20"/>
  <c r="JE535" i="20"/>
  <c r="JY535" i="20"/>
  <c r="JW535" i="20"/>
  <c r="JX535" i="20" s="1"/>
  <c r="KD535" i="20"/>
  <c r="JW551" i="20"/>
  <c r="JX551" i="20" s="1"/>
  <c r="JY551" i="20"/>
  <c r="JZ551" i="20"/>
  <c r="KD551" i="20"/>
  <c r="JW567" i="20"/>
  <c r="JX567" i="20" s="1"/>
  <c r="JZ567" i="20"/>
  <c r="KD567" i="20"/>
  <c r="JY567" i="20"/>
  <c r="JE567" i="20"/>
  <c r="JW583" i="20"/>
  <c r="JX583" i="20" s="1"/>
  <c r="JZ583" i="20"/>
  <c r="KD583" i="20"/>
  <c r="JY583" i="20"/>
  <c r="JE599" i="20"/>
  <c r="JW599" i="20"/>
  <c r="JX599" i="20" s="1"/>
  <c r="JY599" i="20"/>
  <c r="KD599" i="20"/>
  <c r="JW615" i="20"/>
  <c r="JX615" i="20" s="1"/>
  <c r="JY615" i="20"/>
  <c r="JZ615" i="20"/>
  <c r="KD615" i="20"/>
  <c r="JE631" i="20"/>
  <c r="JZ631" i="20"/>
  <c r="JW631" i="20"/>
  <c r="JX631" i="20" s="1"/>
  <c r="KD631" i="20"/>
  <c r="JY631" i="20"/>
  <c r="JZ647" i="20"/>
  <c r="JY647" i="20"/>
  <c r="JE663" i="20"/>
  <c r="JW663" i="20"/>
  <c r="JX663" i="20" s="1"/>
  <c r="JY663" i="20"/>
  <c r="KD663" i="20"/>
  <c r="JW679" i="20"/>
  <c r="JX679" i="20" s="1"/>
  <c r="JY679" i="20"/>
  <c r="JZ679" i="20"/>
  <c r="JZ695" i="20"/>
  <c r="KD695" i="20"/>
  <c r="JY695" i="20"/>
  <c r="JW695" i="20"/>
  <c r="JX695" i="20" s="1"/>
  <c r="JW711" i="20"/>
  <c r="JX711" i="20" s="1"/>
  <c r="KD711" i="20"/>
  <c r="JZ711" i="20"/>
  <c r="JY711" i="20"/>
  <c r="JE727" i="20"/>
  <c r="JY727" i="20"/>
  <c r="JW727" i="20"/>
  <c r="JX727" i="20" s="1"/>
  <c r="JE503" i="20"/>
  <c r="JZ503" i="20"/>
  <c r="KD503" i="20"/>
  <c r="JY503" i="20"/>
  <c r="JW503" i="20"/>
  <c r="JX503" i="20" s="1"/>
  <c r="JW15" i="20"/>
  <c r="JX15" i="20" s="1"/>
  <c r="JB15" i="20"/>
  <c r="JC15" i="20" s="1"/>
  <c r="JY15" i="20"/>
  <c r="JZ15" i="20"/>
  <c r="KD15" i="20"/>
  <c r="JB31" i="20"/>
  <c r="JC31" i="20" s="1"/>
  <c r="JZ31" i="20"/>
  <c r="KD31" i="20"/>
  <c r="JY31" i="20"/>
  <c r="JR31" i="20"/>
  <c r="JW31" i="20"/>
  <c r="JX31" i="20" s="1"/>
  <c r="JR47" i="20"/>
  <c r="JW47" i="20"/>
  <c r="JX47" i="20" s="1"/>
  <c r="JB47" i="20"/>
  <c r="JC47" i="20" s="1"/>
  <c r="JY47" i="20"/>
  <c r="JZ47" i="20"/>
  <c r="KD47" i="20"/>
  <c r="JB63" i="20"/>
  <c r="JC63" i="20" s="1"/>
  <c r="JW63" i="20"/>
  <c r="JX63" i="20" s="1"/>
  <c r="JY63" i="20"/>
  <c r="KD63" i="20"/>
  <c r="JR63" i="20"/>
  <c r="JW79" i="20"/>
  <c r="JX79" i="20" s="1"/>
  <c r="JB79" i="20"/>
  <c r="JC79" i="20" s="1"/>
  <c r="JY79" i="20"/>
  <c r="JR79" i="20"/>
  <c r="JZ79" i="20"/>
  <c r="KD79" i="20"/>
  <c r="JB95" i="20"/>
  <c r="JC95" i="20" s="1"/>
  <c r="JR95" i="20"/>
  <c r="JZ95" i="20"/>
  <c r="KD95" i="20"/>
  <c r="JB111" i="20"/>
  <c r="JC111" i="20" s="1"/>
  <c r="JW111" i="20"/>
  <c r="JX111" i="20" s="1"/>
  <c r="JY111" i="20"/>
  <c r="JZ111" i="20"/>
  <c r="JB127" i="20"/>
  <c r="JC127" i="20" s="1"/>
  <c r="JR127" i="20"/>
  <c r="JY127" i="20"/>
  <c r="JW127" i="20"/>
  <c r="JX127" i="20" s="1"/>
  <c r="JZ127" i="20"/>
  <c r="KD127" i="20"/>
  <c r="JW143" i="20"/>
  <c r="JX143" i="20" s="1"/>
  <c r="JB143" i="20"/>
  <c r="JC143" i="20" s="1"/>
  <c r="JY143" i="20"/>
  <c r="JZ143" i="20"/>
  <c r="JB159" i="20"/>
  <c r="JC159" i="20" s="1"/>
  <c r="JZ159" i="20"/>
  <c r="KD159" i="20"/>
  <c r="JW159" i="20"/>
  <c r="JX159" i="20" s="1"/>
  <c r="JY159" i="20"/>
  <c r="JR159" i="20"/>
  <c r="JR175" i="20"/>
  <c r="JW175" i="20"/>
  <c r="JX175" i="20" s="1"/>
  <c r="KD175" i="20"/>
  <c r="JB175" i="20"/>
  <c r="JC175" i="20" s="1"/>
  <c r="JY175" i="20"/>
  <c r="JZ175" i="20"/>
  <c r="JB191" i="20"/>
  <c r="JC191" i="20" s="1"/>
  <c r="JY191" i="20"/>
  <c r="JR191" i="20"/>
  <c r="JW191" i="20"/>
  <c r="JX191" i="20" s="1"/>
  <c r="KD191" i="20"/>
  <c r="JW207" i="20"/>
  <c r="JX207" i="20" s="1"/>
  <c r="JB207" i="20"/>
  <c r="JC207" i="20" s="1"/>
  <c r="JY207" i="20"/>
  <c r="JR207" i="20"/>
  <c r="JZ207" i="20"/>
  <c r="KD207" i="20"/>
  <c r="JB223" i="20"/>
  <c r="JC223" i="20" s="1"/>
  <c r="JR223" i="20"/>
  <c r="JW223" i="20"/>
  <c r="JX223" i="20" s="1"/>
  <c r="JZ223" i="20"/>
  <c r="KD223" i="20"/>
  <c r="JB239" i="20"/>
  <c r="JC239" i="20" s="1"/>
  <c r="JY239" i="20"/>
  <c r="JZ239" i="20"/>
  <c r="JW239" i="20"/>
  <c r="JX239" i="20" s="1"/>
  <c r="KD239" i="20"/>
  <c r="JB255" i="20"/>
  <c r="JC255" i="20" s="1"/>
  <c r="JW255" i="20"/>
  <c r="JX255" i="20" s="1"/>
  <c r="JR255" i="20"/>
  <c r="JY255" i="20"/>
  <c r="JZ255" i="20"/>
  <c r="JW271" i="20"/>
  <c r="JX271" i="20" s="1"/>
  <c r="JB271" i="20"/>
  <c r="JC271" i="20" s="1"/>
  <c r="JY271" i="20"/>
  <c r="JZ271" i="20"/>
  <c r="KD271" i="20"/>
  <c r="JB287" i="20"/>
  <c r="JC287" i="20" s="1"/>
  <c r="JZ287" i="20"/>
  <c r="JW287" i="20"/>
  <c r="JX287" i="20" s="1"/>
  <c r="KD287" i="20"/>
  <c r="JR287" i="20"/>
  <c r="JY287" i="20"/>
  <c r="JR303" i="20"/>
  <c r="JB303" i="20"/>
  <c r="JC303" i="20" s="1"/>
  <c r="KD303" i="20"/>
  <c r="JB319" i="20"/>
  <c r="JC319" i="20" s="1"/>
  <c r="JW319" i="20"/>
  <c r="JX319" i="20" s="1"/>
  <c r="JY319" i="20"/>
  <c r="KD319" i="20"/>
  <c r="JZ319" i="20"/>
  <c r="JR319" i="20"/>
  <c r="JW335" i="20"/>
  <c r="JX335" i="20" s="1"/>
  <c r="JB335" i="20"/>
  <c r="JC335" i="20" s="1"/>
  <c r="JY335" i="20"/>
  <c r="JR335" i="20"/>
  <c r="JZ335" i="20"/>
  <c r="KD335" i="20"/>
  <c r="JB351" i="20"/>
  <c r="JC351" i="20" s="1"/>
  <c r="JR351" i="20"/>
  <c r="JZ351" i="20"/>
  <c r="KD351" i="20"/>
  <c r="JY351" i="20"/>
  <c r="JB367" i="20"/>
  <c r="JC367" i="20" s="1"/>
  <c r="JW367" i="20"/>
  <c r="JX367" i="20" s="1"/>
  <c r="JY367" i="20"/>
  <c r="JZ367" i="20"/>
  <c r="JB383" i="20"/>
  <c r="JC383" i="20" s="1"/>
  <c r="JR383" i="20"/>
  <c r="JY383" i="20"/>
  <c r="JW383" i="20"/>
  <c r="JX383" i="20" s="1"/>
  <c r="KD383" i="20"/>
  <c r="JW399" i="20"/>
  <c r="JX399" i="20" s="1"/>
  <c r="JB399" i="20"/>
  <c r="JC399" i="20" s="1"/>
  <c r="JY399" i="20"/>
  <c r="JZ399" i="20"/>
  <c r="JB415" i="20"/>
  <c r="JC415" i="20" s="1"/>
  <c r="JZ415" i="20"/>
  <c r="KD415" i="20"/>
  <c r="JW415" i="20"/>
  <c r="JX415" i="20" s="1"/>
  <c r="JR415" i="20"/>
  <c r="JW431" i="20"/>
  <c r="JX431" i="20" s="1"/>
  <c r="JY431" i="20"/>
  <c r="JR431" i="20"/>
  <c r="JB447" i="20"/>
  <c r="JC447" i="20" s="1"/>
  <c r="JW447" i="20"/>
  <c r="JX447" i="20" s="1"/>
  <c r="JY447" i="20"/>
  <c r="JR447" i="20"/>
  <c r="JZ447" i="20"/>
  <c r="KD447" i="20"/>
  <c r="JB463" i="20"/>
  <c r="JC463" i="20" s="1"/>
  <c r="JZ463" i="20"/>
  <c r="JW463" i="20"/>
  <c r="JX463" i="20" s="1"/>
  <c r="KD463" i="20"/>
  <c r="JR463" i="20"/>
  <c r="JB479" i="20"/>
  <c r="JC479" i="20" s="1"/>
  <c r="JR479" i="20"/>
  <c r="JW479" i="20"/>
  <c r="JX479" i="20" s="1"/>
  <c r="JZ479" i="20"/>
  <c r="JY479" i="20"/>
  <c r="KD479" i="20"/>
  <c r="JB495" i="20"/>
  <c r="JC495" i="20" s="1"/>
  <c r="JR495" i="20"/>
  <c r="JW495" i="20"/>
  <c r="JX495" i="20" s="1"/>
  <c r="JY495" i="20"/>
  <c r="KD495" i="20"/>
  <c r="JZ495" i="20"/>
  <c r="JB511" i="20"/>
  <c r="JC511" i="20" s="1"/>
  <c r="JW511" i="20"/>
  <c r="JX511" i="20" s="1"/>
  <c r="JY511" i="20"/>
  <c r="JZ511" i="20"/>
  <c r="JR511" i="20"/>
  <c r="KD511" i="20"/>
  <c r="JE464" i="20"/>
  <c r="JY464" i="20"/>
  <c r="JZ464" i="20"/>
  <c r="KD464" i="20"/>
  <c r="JT464" i="20"/>
  <c r="JB16" i="20"/>
  <c r="JC16" i="20" s="1"/>
  <c r="IY16" i="20"/>
  <c r="JA16" i="20"/>
  <c r="JR16" i="20"/>
  <c r="JW16" i="20"/>
  <c r="JX16" i="20" s="1"/>
  <c r="JY16" i="20"/>
  <c r="JT16" i="20"/>
  <c r="JZ16" i="20"/>
  <c r="KD16" i="20"/>
  <c r="JW32" i="20"/>
  <c r="JX32" i="20" s="1"/>
  <c r="JR32" i="20"/>
  <c r="JB32" i="20"/>
  <c r="JC32" i="20" s="1"/>
  <c r="JY32" i="20"/>
  <c r="JZ32" i="20"/>
  <c r="KD32" i="20"/>
  <c r="JT32" i="20"/>
  <c r="JB48" i="20"/>
  <c r="JC48" i="20" s="1"/>
  <c r="JR48" i="20"/>
  <c r="JT48" i="20"/>
  <c r="JW48" i="20"/>
  <c r="JX48" i="20" s="1"/>
  <c r="JZ48" i="20"/>
  <c r="KD48" i="20"/>
  <c r="JY48" i="20"/>
  <c r="JB64" i="20"/>
  <c r="JC64" i="20" s="1"/>
  <c r="JT64" i="20"/>
  <c r="JR64" i="20"/>
  <c r="JW64" i="20"/>
  <c r="JX64" i="20" s="1"/>
  <c r="JY64" i="20"/>
  <c r="JZ64" i="20"/>
  <c r="KD64" i="20"/>
  <c r="IY80" i="20"/>
  <c r="JB80" i="20"/>
  <c r="JC80" i="20" s="1"/>
  <c r="JR80" i="20"/>
  <c r="JT80" i="20"/>
  <c r="JW80" i="20"/>
  <c r="JX80" i="20" s="1"/>
  <c r="JY80" i="20"/>
  <c r="JZ80" i="20"/>
  <c r="JW96" i="20"/>
  <c r="JX96" i="20" s="1"/>
  <c r="JB96" i="20"/>
  <c r="JC96" i="20" s="1"/>
  <c r="JR96" i="20"/>
  <c r="JY96" i="20"/>
  <c r="JT96" i="20"/>
  <c r="JZ96" i="20"/>
  <c r="KD96" i="20"/>
  <c r="JB112" i="20"/>
  <c r="JC112" i="20" s="1"/>
  <c r="IZ112" i="20"/>
  <c r="JR112" i="20"/>
  <c r="JZ112" i="20"/>
  <c r="JW112" i="20"/>
  <c r="JX112" i="20" s="1"/>
  <c r="KD112" i="20"/>
  <c r="JY112" i="20"/>
  <c r="JB128" i="20"/>
  <c r="JC128" i="20" s="1"/>
  <c r="JT128" i="20"/>
  <c r="JR128" i="20"/>
  <c r="JW128" i="20"/>
  <c r="JX128" i="20" s="1"/>
  <c r="JY128" i="20"/>
  <c r="JZ128" i="20"/>
  <c r="KD128" i="20"/>
  <c r="JB144" i="20"/>
  <c r="JC144" i="20" s="1"/>
  <c r="IY144" i="20"/>
  <c r="JR144" i="20"/>
  <c r="JT144" i="20"/>
  <c r="JW144" i="20"/>
  <c r="JX144" i="20" s="1"/>
  <c r="JY144" i="20"/>
  <c r="KD144" i="20"/>
  <c r="JW160" i="20"/>
  <c r="JX160" i="20" s="1"/>
  <c r="JR160" i="20"/>
  <c r="JY160" i="20"/>
  <c r="JZ160" i="20"/>
  <c r="JB160" i="20"/>
  <c r="JC160" i="20" s="1"/>
  <c r="JT160" i="20"/>
  <c r="KD160" i="20"/>
  <c r="JB176" i="20"/>
  <c r="JC176" i="20" s="1"/>
  <c r="JR176" i="20"/>
  <c r="JT176" i="20"/>
  <c r="JZ176" i="20"/>
  <c r="KD176" i="20"/>
  <c r="JW176" i="20"/>
  <c r="JX176" i="20" s="1"/>
  <c r="JB192" i="20"/>
  <c r="JC192" i="20" s="1"/>
  <c r="JT192" i="20"/>
  <c r="JR192" i="20"/>
  <c r="JW192" i="20"/>
  <c r="JX192" i="20" s="1"/>
  <c r="JY192" i="20"/>
  <c r="JZ192" i="20"/>
  <c r="JB208" i="20"/>
  <c r="JC208" i="20" s="1"/>
  <c r="IY208" i="20"/>
  <c r="JR208" i="20"/>
  <c r="JT208" i="20"/>
  <c r="JY208" i="20"/>
  <c r="JZ208" i="20"/>
  <c r="KD208" i="20"/>
  <c r="JW224" i="20"/>
  <c r="JX224" i="20" s="1"/>
  <c r="JB224" i="20"/>
  <c r="JC224" i="20" s="1"/>
  <c r="JR224" i="20"/>
  <c r="JT224" i="20"/>
  <c r="JY224" i="20"/>
  <c r="JZ224" i="20"/>
  <c r="JB240" i="20"/>
  <c r="JC240" i="20" s="1"/>
  <c r="JR240" i="20"/>
  <c r="JZ240" i="20"/>
  <c r="KD240" i="20"/>
  <c r="JT240" i="20"/>
  <c r="JY240" i="20"/>
  <c r="JW240" i="20"/>
  <c r="JX240" i="20" s="1"/>
  <c r="JB256" i="20"/>
  <c r="JC256" i="20" s="1"/>
  <c r="JT256" i="20"/>
  <c r="JR256" i="20"/>
  <c r="JW256" i="20"/>
  <c r="JX256" i="20" s="1"/>
  <c r="KD256" i="20"/>
  <c r="JB272" i="20"/>
  <c r="JC272" i="20" s="1"/>
  <c r="IY272" i="20"/>
  <c r="JR272" i="20"/>
  <c r="JY272" i="20"/>
  <c r="JW272" i="20"/>
  <c r="JX272" i="20" s="1"/>
  <c r="JZ272" i="20"/>
  <c r="JT272" i="20"/>
  <c r="KD272" i="20"/>
  <c r="JW288" i="20"/>
  <c r="JX288" i="20" s="1"/>
  <c r="JR288" i="20"/>
  <c r="JB288" i="20"/>
  <c r="JC288" i="20" s="1"/>
  <c r="JT288" i="20"/>
  <c r="JY288" i="20"/>
  <c r="JZ288" i="20"/>
  <c r="KD288" i="20"/>
  <c r="JB304" i="20"/>
  <c r="JC304" i="20" s="1"/>
  <c r="JR304" i="20"/>
  <c r="JT304" i="20"/>
  <c r="JW304" i="20"/>
  <c r="JX304" i="20" s="1"/>
  <c r="JZ304" i="20"/>
  <c r="KD304" i="20"/>
  <c r="JY304" i="20"/>
  <c r="IW320" i="20"/>
  <c r="JB320" i="20"/>
  <c r="JC320" i="20" s="1"/>
  <c r="JT320" i="20"/>
  <c r="JR320" i="20"/>
  <c r="JW320" i="20"/>
  <c r="JX320" i="20" s="1"/>
  <c r="KD320" i="20"/>
  <c r="JY320" i="20"/>
  <c r="JZ320" i="20"/>
  <c r="IY336" i="20"/>
  <c r="JB336" i="20"/>
  <c r="JC336" i="20" s="1"/>
  <c r="JR336" i="20"/>
  <c r="JW336" i="20"/>
  <c r="JX336" i="20" s="1"/>
  <c r="JT336" i="20"/>
  <c r="JY336" i="20"/>
  <c r="JW352" i="20"/>
  <c r="JX352" i="20" s="1"/>
  <c r="JB352" i="20"/>
  <c r="JC352" i="20" s="1"/>
  <c r="JR352" i="20"/>
  <c r="JY352" i="20"/>
  <c r="JZ352" i="20"/>
  <c r="KD352" i="20"/>
  <c r="JB368" i="20"/>
  <c r="JC368" i="20" s="1"/>
  <c r="JR368" i="20"/>
  <c r="JZ368" i="20"/>
  <c r="JW368" i="20"/>
  <c r="JX368" i="20" s="1"/>
  <c r="KD368" i="20"/>
  <c r="JT368" i="20"/>
  <c r="JB384" i="20"/>
  <c r="JC384" i="20" s="1"/>
  <c r="JT384" i="20"/>
  <c r="JR384" i="20"/>
  <c r="JY384" i="20"/>
  <c r="JZ384" i="20"/>
  <c r="JW384" i="20"/>
  <c r="JX384" i="20" s="1"/>
  <c r="KD384" i="20"/>
  <c r="JB400" i="20"/>
  <c r="JC400" i="20" s="1"/>
  <c r="IY400" i="20"/>
  <c r="JR400" i="20"/>
  <c r="JT400" i="20"/>
  <c r="JW400" i="20"/>
  <c r="JX400" i="20" s="1"/>
  <c r="JY400" i="20"/>
  <c r="KD400" i="20"/>
  <c r="JZ400" i="20"/>
  <c r="JW416" i="20"/>
  <c r="JX416" i="20" s="1"/>
  <c r="JR416" i="20"/>
  <c r="JT416" i="20"/>
  <c r="JY416" i="20"/>
  <c r="JZ416" i="20"/>
  <c r="JB416" i="20"/>
  <c r="JC416" i="20" s="1"/>
  <c r="KD416" i="20"/>
  <c r="JB432" i="20"/>
  <c r="JC432" i="20" s="1"/>
  <c r="JR432" i="20"/>
  <c r="JT432" i="20"/>
  <c r="JW432" i="20"/>
  <c r="JX432" i="20" s="1"/>
  <c r="JY432" i="20"/>
  <c r="JZ432" i="20"/>
  <c r="KD432" i="20"/>
  <c r="JB448" i="20"/>
  <c r="JC448" i="20" s="1"/>
  <c r="JT448" i="20"/>
  <c r="IW448" i="20"/>
  <c r="JR448" i="20"/>
  <c r="JY448" i="20"/>
  <c r="JZ448" i="20"/>
  <c r="JW448" i="20"/>
  <c r="JX448" i="20" s="1"/>
  <c r="KD448" i="20"/>
  <c r="JB480" i="20"/>
  <c r="JC480" i="20" s="1"/>
  <c r="JR480" i="20"/>
  <c r="JT480" i="20"/>
  <c r="JW480" i="20"/>
  <c r="JX480" i="20" s="1"/>
  <c r="JZ480" i="20"/>
  <c r="KD480" i="20"/>
  <c r="JY480" i="20"/>
  <c r="JB496" i="20"/>
  <c r="JC496" i="20" s="1"/>
  <c r="JR496" i="20"/>
  <c r="JY496" i="20"/>
  <c r="JW496" i="20"/>
  <c r="JX496" i="20" s="1"/>
  <c r="KD496" i="20"/>
  <c r="JT496" i="20"/>
  <c r="JV576" i="20"/>
  <c r="JU576" i="20"/>
  <c r="JV640" i="20"/>
  <c r="JU640" i="20"/>
  <c r="JE512" i="20"/>
  <c r="JW512" i="20"/>
  <c r="JX512" i="20" s="1"/>
  <c r="JY512" i="20"/>
  <c r="JZ512" i="20"/>
  <c r="JE544" i="20"/>
  <c r="JZ544" i="20"/>
  <c r="JT544" i="20"/>
  <c r="JW544" i="20"/>
  <c r="JX544" i="20" s="1"/>
  <c r="KD544" i="20"/>
  <c r="JY544" i="20"/>
  <c r="JE576" i="20"/>
  <c r="JW576" i="20"/>
  <c r="JX576" i="20" s="1"/>
  <c r="JY576" i="20"/>
  <c r="JZ576" i="20"/>
  <c r="KD576" i="20"/>
  <c r="JE608" i="20"/>
  <c r="JZ608" i="20"/>
  <c r="KD608" i="20"/>
  <c r="JT608" i="20"/>
  <c r="JY608" i="20"/>
  <c r="JE640" i="20"/>
  <c r="JY640" i="20"/>
  <c r="JZ640" i="20"/>
  <c r="JW640" i="20"/>
  <c r="JX640" i="20" s="1"/>
  <c r="KD640" i="20"/>
  <c r="JE672" i="20"/>
  <c r="JZ672" i="20"/>
  <c r="JT672" i="20"/>
  <c r="KD672" i="20"/>
  <c r="JW672" i="20"/>
  <c r="JX672" i="20" s="1"/>
  <c r="JY672" i="20"/>
  <c r="JE704" i="20"/>
  <c r="JY704" i="20"/>
  <c r="JZ704" i="20"/>
  <c r="JW736" i="20"/>
  <c r="JX736" i="20" s="1"/>
  <c r="JZ736" i="20"/>
  <c r="JT736" i="20"/>
  <c r="KD736" i="20"/>
  <c r="JE736" i="20"/>
  <c r="JY736" i="20"/>
  <c r="JG59" i="20"/>
  <c r="JH59" i="20"/>
  <c r="JI59" i="20" s="1"/>
  <c r="JT59" i="20"/>
  <c r="JF59" i="20"/>
  <c r="JE59" i="20"/>
  <c r="JY59" i="20"/>
  <c r="JZ59" i="20"/>
  <c r="KD59" i="20"/>
  <c r="JW59" i="20"/>
  <c r="JX59" i="20" s="1"/>
  <c r="JG155" i="20"/>
  <c r="JH155" i="20"/>
  <c r="JI155" i="20" s="1"/>
  <c r="JT155" i="20"/>
  <c r="JF155" i="20"/>
  <c r="JE155" i="20"/>
  <c r="JY155" i="20"/>
  <c r="JZ155" i="20"/>
  <c r="KD155" i="20"/>
  <c r="JW155" i="20"/>
  <c r="JX155" i="20" s="1"/>
  <c r="JG251" i="20"/>
  <c r="JH251" i="20"/>
  <c r="JI251" i="20" s="1"/>
  <c r="JT251" i="20"/>
  <c r="JF251" i="20"/>
  <c r="JE251" i="20"/>
  <c r="JY251" i="20"/>
  <c r="JZ251" i="20"/>
  <c r="KD251" i="20"/>
  <c r="JW251" i="20"/>
  <c r="JX251" i="20" s="1"/>
  <c r="JF347" i="20"/>
  <c r="JG347" i="20"/>
  <c r="JH347" i="20"/>
  <c r="JI347" i="20" s="1"/>
  <c r="JT347" i="20"/>
  <c r="JE347" i="20"/>
  <c r="JY347" i="20"/>
  <c r="JZ347" i="20"/>
  <c r="KD347" i="20"/>
  <c r="JW347" i="20"/>
  <c r="JX347" i="20" s="1"/>
  <c r="JF443" i="20"/>
  <c r="JG443" i="20"/>
  <c r="JH443" i="20"/>
  <c r="JI443" i="20" s="1"/>
  <c r="JT443" i="20"/>
  <c r="JE443" i="20"/>
  <c r="JY443" i="20"/>
  <c r="JZ443" i="20"/>
  <c r="KD443" i="20"/>
  <c r="JW443" i="20"/>
  <c r="JX443" i="20" s="1"/>
  <c r="JF539" i="20"/>
  <c r="JG539" i="20"/>
  <c r="JH539" i="20"/>
  <c r="JI539" i="20" s="1"/>
  <c r="JT539" i="20"/>
  <c r="JE539" i="20"/>
  <c r="JY539" i="20"/>
  <c r="JZ539" i="20"/>
  <c r="KD539" i="20"/>
  <c r="JW539" i="20"/>
  <c r="JX539" i="20" s="1"/>
  <c r="JF635" i="20"/>
  <c r="JG635" i="20"/>
  <c r="JH635" i="20"/>
  <c r="JI635" i="20" s="1"/>
  <c r="JT635" i="20"/>
  <c r="JE635" i="20"/>
  <c r="JY635" i="20"/>
  <c r="JZ635" i="20"/>
  <c r="KD635" i="20"/>
  <c r="JW635" i="20"/>
  <c r="JX635" i="20" s="1"/>
  <c r="JF731" i="20"/>
  <c r="JG731" i="20"/>
  <c r="JH731" i="20"/>
  <c r="JI731" i="20" s="1"/>
  <c r="JE731" i="20"/>
  <c r="JT731" i="20"/>
  <c r="JY731" i="20"/>
  <c r="JZ731" i="20"/>
  <c r="KD731" i="20"/>
  <c r="JW731" i="20"/>
  <c r="JX731" i="20" s="1"/>
  <c r="JG12" i="20"/>
  <c r="JH12" i="20"/>
  <c r="JI12" i="20" s="1"/>
  <c r="JF12" i="20"/>
  <c r="JE12" i="20"/>
  <c r="JW12" i="20"/>
  <c r="JX12" i="20" s="1"/>
  <c r="JT12" i="20"/>
  <c r="JY12" i="20"/>
  <c r="JZ12" i="20"/>
  <c r="KD12" i="20"/>
  <c r="JG108" i="20"/>
  <c r="JH108" i="20"/>
  <c r="JI108" i="20" s="1"/>
  <c r="JF108" i="20"/>
  <c r="JE108" i="20"/>
  <c r="JW108" i="20"/>
  <c r="JX108" i="20" s="1"/>
  <c r="JT108" i="20"/>
  <c r="JY108" i="20"/>
  <c r="JZ108" i="20"/>
  <c r="KD108" i="20"/>
  <c r="JG204" i="20"/>
  <c r="JH204" i="20"/>
  <c r="JI204" i="20" s="1"/>
  <c r="JF204" i="20"/>
  <c r="JE204" i="20"/>
  <c r="JW204" i="20"/>
  <c r="JX204" i="20" s="1"/>
  <c r="JT204" i="20"/>
  <c r="JY204" i="20"/>
  <c r="JZ204" i="20"/>
  <c r="KD204" i="20"/>
  <c r="JF332" i="20"/>
  <c r="JG332" i="20"/>
  <c r="JH332" i="20"/>
  <c r="JI332" i="20" s="1"/>
  <c r="JE332" i="20"/>
  <c r="JW332" i="20"/>
  <c r="JX332" i="20" s="1"/>
  <c r="JT332" i="20"/>
  <c r="JY332" i="20"/>
  <c r="JZ332" i="20"/>
  <c r="KD332" i="20"/>
  <c r="JF428" i="20"/>
  <c r="JG428" i="20"/>
  <c r="JH428" i="20"/>
  <c r="JI428" i="20" s="1"/>
  <c r="JE428" i="20"/>
  <c r="JW428" i="20"/>
  <c r="JX428" i="20" s="1"/>
  <c r="JY428" i="20"/>
  <c r="JZ428" i="20"/>
  <c r="KD428" i="20"/>
  <c r="JT428" i="20"/>
  <c r="JF524" i="20"/>
  <c r="JG524" i="20"/>
  <c r="JH524" i="20"/>
  <c r="JI524" i="20" s="1"/>
  <c r="JW524" i="20"/>
  <c r="JX524" i="20" s="1"/>
  <c r="JT524" i="20"/>
  <c r="JY524" i="20"/>
  <c r="JZ524" i="20"/>
  <c r="KD524" i="20"/>
  <c r="JE524" i="20"/>
  <c r="JF620" i="20"/>
  <c r="JG620" i="20"/>
  <c r="JH620" i="20"/>
  <c r="JI620" i="20" s="1"/>
  <c r="JW620" i="20"/>
  <c r="JX620" i="20" s="1"/>
  <c r="JY620" i="20"/>
  <c r="JZ620" i="20"/>
  <c r="KD620" i="20"/>
  <c r="JT620" i="20"/>
  <c r="JE620" i="20"/>
  <c r="JF716" i="20"/>
  <c r="JG716" i="20"/>
  <c r="JH716" i="20"/>
  <c r="JI716" i="20" s="1"/>
  <c r="JE716" i="20"/>
  <c r="JW716" i="20"/>
  <c r="JX716" i="20" s="1"/>
  <c r="JT716" i="20"/>
  <c r="JY716" i="20"/>
  <c r="JZ716" i="20"/>
  <c r="KD716" i="20"/>
  <c r="JU463" i="20"/>
  <c r="JV719" i="20"/>
  <c r="IW21" i="20"/>
  <c r="IY21" i="20"/>
  <c r="IZ21" i="20"/>
  <c r="JB21" i="20"/>
  <c r="JC21" i="20" s="1"/>
  <c r="JA21" i="20"/>
  <c r="JR21" i="20"/>
  <c r="JW21" i="20"/>
  <c r="JX21" i="20" s="1"/>
  <c r="JY21" i="20"/>
  <c r="JT21" i="20"/>
  <c r="JZ21" i="20"/>
  <c r="KD21" i="20"/>
  <c r="IZ45" i="20"/>
  <c r="IY45" i="20"/>
  <c r="JB45" i="20"/>
  <c r="JC45" i="20" s="1"/>
  <c r="IW45" i="20"/>
  <c r="JR45" i="20"/>
  <c r="JT45" i="20"/>
  <c r="JA45" i="20"/>
  <c r="JW45" i="20"/>
  <c r="JX45" i="20" s="1"/>
  <c r="JY45" i="20"/>
  <c r="JZ45" i="20"/>
  <c r="KD45" i="20"/>
  <c r="IW69" i="20"/>
  <c r="IY69" i="20"/>
  <c r="JB69" i="20"/>
  <c r="JC69" i="20" s="1"/>
  <c r="JA69" i="20"/>
  <c r="IZ69" i="20"/>
  <c r="JR69" i="20"/>
  <c r="JW69" i="20"/>
  <c r="JX69" i="20" s="1"/>
  <c r="JZ69" i="20"/>
  <c r="JY69" i="20"/>
  <c r="JT69" i="20"/>
  <c r="KD69" i="20"/>
  <c r="IZ93" i="20"/>
  <c r="IW93" i="20"/>
  <c r="IY93" i="20"/>
  <c r="JB93" i="20"/>
  <c r="JC93" i="20" s="1"/>
  <c r="JA93" i="20"/>
  <c r="JR93" i="20"/>
  <c r="JT93" i="20"/>
  <c r="JW93" i="20"/>
  <c r="JX93" i="20" s="1"/>
  <c r="JZ93" i="20"/>
  <c r="JY93" i="20"/>
  <c r="KD93" i="20"/>
  <c r="IW117" i="20"/>
  <c r="IY117" i="20"/>
  <c r="IZ117" i="20"/>
  <c r="JB117" i="20"/>
  <c r="JC117" i="20" s="1"/>
  <c r="JA117" i="20"/>
  <c r="JR117" i="20"/>
  <c r="JW117" i="20"/>
  <c r="JX117" i="20" s="1"/>
  <c r="JY117" i="20"/>
  <c r="JT117" i="20"/>
  <c r="JZ117" i="20"/>
  <c r="KD117" i="20"/>
  <c r="IY141" i="20"/>
  <c r="JB141" i="20"/>
  <c r="JC141" i="20" s="1"/>
  <c r="IW141" i="20"/>
  <c r="IZ141" i="20"/>
  <c r="JA141" i="20"/>
  <c r="JR141" i="20"/>
  <c r="JT141" i="20"/>
  <c r="JW141" i="20"/>
  <c r="JX141" i="20" s="1"/>
  <c r="JY141" i="20"/>
  <c r="JZ141" i="20"/>
  <c r="KD141" i="20"/>
  <c r="IW165" i="20"/>
  <c r="IY165" i="20"/>
  <c r="JB165" i="20"/>
  <c r="JC165" i="20" s="1"/>
  <c r="JA165" i="20"/>
  <c r="IZ165" i="20"/>
  <c r="JR165" i="20"/>
  <c r="JW165" i="20"/>
  <c r="JX165" i="20" s="1"/>
  <c r="JY165" i="20"/>
  <c r="JZ165" i="20"/>
  <c r="JT165" i="20"/>
  <c r="KD165" i="20"/>
  <c r="IW189" i="20"/>
  <c r="IY189" i="20"/>
  <c r="JB189" i="20"/>
  <c r="JC189" i="20" s="1"/>
  <c r="IZ189" i="20"/>
  <c r="JA189" i="20"/>
  <c r="JR189" i="20"/>
  <c r="JT189" i="20"/>
  <c r="JW189" i="20"/>
  <c r="JX189" i="20" s="1"/>
  <c r="JY189" i="20"/>
  <c r="JZ189" i="20"/>
  <c r="KD189" i="20"/>
  <c r="IW213" i="20"/>
  <c r="IY213" i="20"/>
  <c r="JB213" i="20"/>
  <c r="JC213" i="20" s="1"/>
  <c r="JA213" i="20"/>
  <c r="JR213" i="20"/>
  <c r="IZ213" i="20"/>
  <c r="JW213" i="20"/>
  <c r="JX213" i="20" s="1"/>
  <c r="JT213" i="20"/>
  <c r="JY213" i="20"/>
  <c r="JZ213" i="20"/>
  <c r="KD213" i="20"/>
  <c r="IY237" i="20"/>
  <c r="JB237" i="20"/>
  <c r="JC237" i="20" s="1"/>
  <c r="IZ237" i="20"/>
  <c r="IW237" i="20"/>
  <c r="JR237" i="20"/>
  <c r="JT237" i="20"/>
  <c r="JW237" i="20"/>
  <c r="JX237" i="20" s="1"/>
  <c r="JY237" i="20"/>
  <c r="JA237" i="20"/>
  <c r="JZ237" i="20"/>
  <c r="KD237" i="20"/>
  <c r="IW261" i="20"/>
  <c r="IY261" i="20"/>
  <c r="JB261" i="20"/>
  <c r="JC261" i="20" s="1"/>
  <c r="JA261" i="20"/>
  <c r="IZ261" i="20"/>
  <c r="JR261" i="20"/>
  <c r="JW261" i="20"/>
  <c r="JX261" i="20" s="1"/>
  <c r="JY261" i="20"/>
  <c r="KD261" i="20"/>
  <c r="JZ261" i="20"/>
  <c r="JT261" i="20"/>
  <c r="IW285" i="20"/>
  <c r="IY285" i="20"/>
  <c r="JA285" i="20"/>
  <c r="JB285" i="20"/>
  <c r="JC285" i="20" s="1"/>
  <c r="IZ285" i="20"/>
  <c r="JR285" i="20"/>
  <c r="JT285" i="20"/>
  <c r="JW285" i="20"/>
  <c r="JX285" i="20" s="1"/>
  <c r="JY285" i="20"/>
  <c r="KD285" i="20"/>
  <c r="JZ285" i="20"/>
  <c r="IW301" i="20"/>
  <c r="IY301" i="20"/>
  <c r="JA301" i="20"/>
  <c r="JB301" i="20"/>
  <c r="JC301" i="20" s="1"/>
  <c r="IZ301" i="20"/>
  <c r="JR301" i="20"/>
  <c r="JT301" i="20"/>
  <c r="JW301" i="20"/>
  <c r="JX301" i="20" s="1"/>
  <c r="JY301" i="20"/>
  <c r="JZ301" i="20"/>
  <c r="KD301" i="20"/>
  <c r="IW325" i="20"/>
  <c r="IY325" i="20"/>
  <c r="JA325" i="20"/>
  <c r="JB325" i="20"/>
  <c r="JC325" i="20" s="1"/>
  <c r="IZ325" i="20"/>
  <c r="JR325" i="20"/>
  <c r="JW325" i="20"/>
  <c r="JX325" i="20" s="1"/>
  <c r="JY325" i="20"/>
  <c r="JT325" i="20"/>
  <c r="KD325" i="20"/>
  <c r="JZ325" i="20"/>
  <c r="IW349" i="20"/>
  <c r="IY349" i="20"/>
  <c r="JA349" i="20"/>
  <c r="JB349" i="20"/>
  <c r="JC349" i="20" s="1"/>
  <c r="IZ349" i="20"/>
  <c r="JR349" i="20"/>
  <c r="JT349" i="20"/>
  <c r="JW349" i="20"/>
  <c r="JX349" i="20" s="1"/>
  <c r="JY349" i="20"/>
  <c r="KD349" i="20"/>
  <c r="JZ349" i="20"/>
  <c r="IW373" i="20"/>
  <c r="IY373" i="20"/>
  <c r="JA373" i="20"/>
  <c r="JB373" i="20"/>
  <c r="JC373" i="20" s="1"/>
  <c r="JR373" i="20"/>
  <c r="JW373" i="20"/>
  <c r="JX373" i="20" s="1"/>
  <c r="JY373" i="20"/>
  <c r="JT373" i="20"/>
  <c r="IZ373" i="20"/>
  <c r="JZ373" i="20"/>
  <c r="KD373" i="20"/>
  <c r="IW405" i="20"/>
  <c r="IY405" i="20"/>
  <c r="JA405" i="20"/>
  <c r="JB405" i="20"/>
  <c r="JC405" i="20" s="1"/>
  <c r="JR405" i="20"/>
  <c r="IZ405" i="20"/>
  <c r="JW405" i="20"/>
  <c r="JX405" i="20" s="1"/>
  <c r="JT405" i="20"/>
  <c r="JY405" i="20"/>
  <c r="JZ405" i="20"/>
  <c r="KD405" i="20"/>
  <c r="IW429" i="20"/>
  <c r="IY429" i="20"/>
  <c r="JA429" i="20"/>
  <c r="JB429" i="20"/>
  <c r="JC429" i="20" s="1"/>
  <c r="IZ429" i="20"/>
  <c r="JT429" i="20"/>
  <c r="JW429" i="20"/>
  <c r="JX429" i="20" s="1"/>
  <c r="JR429" i="20"/>
  <c r="JY429" i="20"/>
  <c r="JZ429" i="20"/>
  <c r="KD429" i="20"/>
  <c r="IW453" i="20"/>
  <c r="IY453" i="20"/>
  <c r="JA453" i="20"/>
  <c r="JB453" i="20"/>
  <c r="JC453" i="20" s="1"/>
  <c r="IZ453" i="20"/>
  <c r="JW453" i="20"/>
  <c r="JX453" i="20" s="1"/>
  <c r="JR453" i="20"/>
  <c r="JY453" i="20"/>
  <c r="JT453" i="20"/>
  <c r="JZ453" i="20"/>
  <c r="KD453" i="20"/>
  <c r="IW477" i="20"/>
  <c r="IY477" i="20"/>
  <c r="JA477" i="20"/>
  <c r="JB477" i="20"/>
  <c r="JC477" i="20" s="1"/>
  <c r="IZ477" i="20"/>
  <c r="JT477" i="20"/>
  <c r="JW477" i="20"/>
  <c r="JX477" i="20" s="1"/>
  <c r="JR477" i="20"/>
  <c r="JY477" i="20"/>
  <c r="JZ477" i="20"/>
  <c r="KD477" i="20"/>
  <c r="IW501" i="20"/>
  <c r="IY501" i="20"/>
  <c r="JA501" i="20"/>
  <c r="JB501" i="20"/>
  <c r="JC501" i="20" s="1"/>
  <c r="JW501" i="20"/>
  <c r="JX501" i="20" s="1"/>
  <c r="IZ501" i="20"/>
  <c r="JR501" i="20"/>
  <c r="JT501" i="20"/>
  <c r="JY501" i="20"/>
  <c r="KD501" i="20"/>
  <c r="JZ501" i="20"/>
  <c r="IY525" i="20"/>
  <c r="JA525" i="20"/>
  <c r="JB525" i="20"/>
  <c r="JC525" i="20" s="1"/>
  <c r="IW525" i="20"/>
  <c r="IZ525" i="20"/>
  <c r="JT525" i="20"/>
  <c r="JW525" i="20"/>
  <c r="JX525" i="20" s="1"/>
  <c r="JR525" i="20"/>
  <c r="JY525" i="20"/>
  <c r="KD525" i="20"/>
  <c r="JZ525" i="20"/>
  <c r="IW549" i="20"/>
  <c r="IY549" i="20"/>
  <c r="JA549" i="20"/>
  <c r="JB549" i="20"/>
  <c r="JC549" i="20" s="1"/>
  <c r="IZ549" i="20"/>
  <c r="JW549" i="20"/>
  <c r="JX549" i="20" s="1"/>
  <c r="JR549" i="20"/>
  <c r="JY549" i="20"/>
  <c r="JZ549" i="20"/>
  <c r="JT549" i="20"/>
  <c r="KD549" i="20"/>
  <c r="IW573" i="20"/>
  <c r="IY573" i="20"/>
  <c r="JA573" i="20"/>
  <c r="JB573" i="20"/>
  <c r="JC573" i="20" s="1"/>
  <c r="IZ573" i="20"/>
  <c r="JT573" i="20"/>
  <c r="JW573" i="20"/>
  <c r="JX573" i="20" s="1"/>
  <c r="JR573" i="20"/>
  <c r="JY573" i="20"/>
  <c r="JZ573" i="20"/>
  <c r="KD573" i="20"/>
  <c r="JA601" i="20"/>
  <c r="JB601" i="20"/>
  <c r="IW601" i="20"/>
  <c r="IY601" i="20"/>
  <c r="IZ601" i="20"/>
  <c r="JC601" i="20"/>
  <c r="JT601" i="20"/>
  <c r="JW601" i="20"/>
  <c r="JX601" i="20" s="1"/>
  <c r="JR601" i="20"/>
  <c r="JY601" i="20"/>
  <c r="JZ601" i="20"/>
  <c r="KD601" i="20"/>
  <c r="IW625" i="20"/>
  <c r="JA625" i="20"/>
  <c r="JB625" i="20"/>
  <c r="JC625" i="20" s="1"/>
  <c r="IZ625" i="20"/>
  <c r="IY625" i="20"/>
  <c r="JW625" i="20"/>
  <c r="JX625" i="20" s="1"/>
  <c r="JT625" i="20"/>
  <c r="JY625" i="20"/>
  <c r="JR625" i="20"/>
  <c r="JZ625" i="20"/>
  <c r="KD625" i="20"/>
  <c r="JF657" i="20"/>
  <c r="JH657" i="20"/>
  <c r="JI657" i="20" s="1"/>
  <c r="JE657" i="20"/>
  <c r="JG657" i="20"/>
  <c r="IW681" i="20"/>
  <c r="JA681" i="20"/>
  <c r="JB681" i="20"/>
  <c r="JC681" i="20" s="1"/>
  <c r="IY681" i="20"/>
  <c r="IZ681" i="20"/>
  <c r="JT681" i="20"/>
  <c r="JW681" i="20"/>
  <c r="JX681" i="20" s="1"/>
  <c r="JR681" i="20"/>
  <c r="JY681" i="20"/>
  <c r="KD681" i="20"/>
  <c r="JZ681" i="20"/>
  <c r="IW697" i="20"/>
  <c r="JA697" i="20"/>
  <c r="JB697" i="20"/>
  <c r="JC697" i="20" s="1"/>
  <c r="IY697" i="20"/>
  <c r="IZ697" i="20"/>
  <c r="JT697" i="20"/>
  <c r="JW697" i="20"/>
  <c r="JX697" i="20" s="1"/>
  <c r="JR697" i="20"/>
  <c r="JY697" i="20"/>
  <c r="JZ697" i="20"/>
  <c r="KD697" i="20"/>
  <c r="JF721" i="20"/>
  <c r="JH721" i="20"/>
  <c r="JI721" i="20" s="1"/>
  <c r="JE721" i="20"/>
  <c r="JG721" i="20"/>
  <c r="JE18" i="20"/>
  <c r="JF18" i="20"/>
  <c r="JH18" i="20"/>
  <c r="JI18" i="20" s="1"/>
  <c r="JG18" i="20"/>
  <c r="JE42" i="20"/>
  <c r="JF42" i="20"/>
  <c r="JH42" i="20"/>
  <c r="JI42" i="20" s="1"/>
  <c r="JG42" i="20"/>
  <c r="JE66" i="20"/>
  <c r="JF66" i="20"/>
  <c r="JH66" i="20"/>
  <c r="JI66" i="20" s="1"/>
  <c r="JG66" i="20"/>
  <c r="JE90" i="20"/>
  <c r="JF90" i="20"/>
  <c r="JH90" i="20"/>
  <c r="JI90" i="20" s="1"/>
  <c r="JG90" i="20"/>
  <c r="JE114" i="20"/>
  <c r="JF114" i="20"/>
  <c r="JH114" i="20"/>
  <c r="JI114" i="20" s="1"/>
  <c r="JG114" i="20"/>
  <c r="JE138" i="20"/>
  <c r="JF138" i="20"/>
  <c r="JH138" i="20"/>
  <c r="JI138" i="20" s="1"/>
  <c r="JG138" i="20"/>
  <c r="JE162" i="20"/>
  <c r="JF162" i="20"/>
  <c r="JH162" i="20"/>
  <c r="JI162" i="20" s="1"/>
  <c r="JG162" i="20"/>
  <c r="JE194" i="20"/>
  <c r="JF194" i="20"/>
  <c r="JH194" i="20"/>
  <c r="JI194" i="20" s="1"/>
  <c r="JG194" i="20"/>
  <c r="JE218" i="20"/>
  <c r="JF218" i="20"/>
  <c r="JH218" i="20"/>
  <c r="JI218" i="20" s="1"/>
  <c r="JG218" i="20"/>
  <c r="JE242" i="20"/>
  <c r="JF242" i="20"/>
  <c r="JH242" i="20"/>
  <c r="JI242" i="20" s="1"/>
  <c r="JG242" i="20"/>
  <c r="JE266" i="20"/>
  <c r="JF266" i="20"/>
  <c r="JH266" i="20"/>
  <c r="JI266" i="20" s="1"/>
  <c r="JG266" i="20"/>
  <c r="JE290" i="20"/>
  <c r="JF290" i="20"/>
  <c r="JH290" i="20"/>
  <c r="JI290" i="20" s="1"/>
  <c r="JG290" i="20"/>
  <c r="JE314" i="20"/>
  <c r="JF314" i="20"/>
  <c r="JH314" i="20"/>
  <c r="JI314" i="20" s="1"/>
  <c r="JG314" i="20"/>
  <c r="JE338" i="20"/>
  <c r="JF338" i="20"/>
  <c r="JH338" i="20"/>
  <c r="JI338" i="20" s="1"/>
  <c r="JG338" i="20"/>
  <c r="JE362" i="20"/>
  <c r="JF362" i="20"/>
  <c r="JH362" i="20"/>
  <c r="JI362" i="20" s="1"/>
  <c r="JG362" i="20"/>
  <c r="JE386" i="20"/>
  <c r="JF386" i="20"/>
  <c r="JH386" i="20"/>
  <c r="JI386" i="20" s="1"/>
  <c r="JG386" i="20"/>
  <c r="JE410" i="20"/>
  <c r="JF410" i="20"/>
  <c r="JH410" i="20"/>
  <c r="JI410" i="20" s="1"/>
  <c r="JG410" i="20"/>
  <c r="JE434" i="20"/>
  <c r="JF434" i="20"/>
  <c r="JH434" i="20"/>
  <c r="JI434" i="20" s="1"/>
  <c r="JG434" i="20"/>
  <c r="JE458" i="20"/>
  <c r="JF458" i="20"/>
  <c r="JH458" i="20"/>
  <c r="JI458" i="20" s="1"/>
  <c r="JG458" i="20"/>
  <c r="JE482" i="20"/>
  <c r="JF482" i="20"/>
  <c r="JH482" i="20"/>
  <c r="JI482" i="20" s="1"/>
  <c r="JG482" i="20"/>
  <c r="JE506" i="20"/>
  <c r="JF506" i="20"/>
  <c r="JH506" i="20"/>
  <c r="JI506" i="20" s="1"/>
  <c r="JG506" i="20"/>
  <c r="JE522" i="20"/>
  <c r="JF522" i="20"/>
  <c r="JH522" i="20"/>
  <c r="JI522" i="20" s="1"/>
  <c r="JG522" i="20"/>
  <c r="JE546" i="20"/>
  <c r="JF546" i="20"/>
  <c r="JH546" i="20"/>
  <c r="JI546" i="20" s="1"/>
  <c r="JG546" i="20"/>
  <c r="JE570" i="20"/>
  <c r="JF570" i="20"/>
  <c r="JH570" i="20"/>
  <c r="JI570" i="20" s="1"/>
  <c r="JG570" i="20"/>
  <c r="JE594" i="20"/>
  <c r="JF594" i="20"/>
  <c r="JH594" i="20"/>
  <c r="JI594" i="20" s="1"/>
  <c r="JG594" i="20"/>
  <c r="JE618" i="20"/>
  <c r="JF618" i="20"/>
  <c r="JH618" i="20"/>
  <c r="JI618" i="20" s="1"/>
  <c r="JG618" i="20"/>
  <c r="JE642" i="20"/>
  <c r="JF642" i="20"/>
  <c r="JH642" i="20"/>
  <c r="JI642" i="20" s="1"/>
  <c r="JG642" i="20"/>
  <c r="JE666" i="20"/>
  <c r="JF666" i="20"/>
  <c r="JH666" i="20"/>
  <c r="JI666" i="20" s="1"/>
  <c r="JG666" i="20"/>
  <c r="JE690" i="20"/>
  <c r="JF690" i="20"/>
  <c r="JH690" i="20"/>
  <c r="JI690" i="20" s="1"/>
  <c r="JG690" i="20"/>
  <c r="JE714" i="20"/>
  <c r="JF714" i="20"/>
  <c r="JH714" i="20"/>
  <c r="JI714" i="20" s="1"/>
  <c r="JG714" i="20"/>
  <c r="JE738" i="20"/>
  <c r="JF738" i="20"/>
  <c r="JH738" i="20"/>
  <c r="JI738" i="20" s="1"/>
  <c r="JG738" i="20"/>
  <c r="JU55" i="20"/>
  <c r="JV55" i="20"/>
  <c r="JG3" i="20"/>
  <c r="JH3" i="20"/>
  <c r="JI3" i="20" s="1"/>
  <c r="JT3" i="20"/>
  <c r="JF3" i="20"/>
  <c r="JY3" i="20"/>
  <c r="JZ3" i="20"/>
  <c r="KD3" i="20"/>
  <c r="JE3" i="20"/>
  <c r="JW3" i="20"/>
  <c r="JX3" i="20" s="1"/>
  <c r="JG67" i="20"/>
  <c r="JH67" i="20"/>
  <c r="JI67" i="20" s="1"/>
  <c r="JT67" i="20"/>
  <c r="JF67" i="20"/>
  <c r="JY67" i="20"/>
  <c r="JZ67" i="20"/>
  <c r="KD67" i="20"/>
  <c r="JE67" i="20"/>
  <c r="JW67" i="20"/>
  <c r="JX67" i="20" s="1"/>
  <c r="JG131" i="20"/>
  <c r="JH131" i="20"/>
  <c r="JI131" i="20" s="1"/>
  <c r="JT131" i="20"/>
  <c r="JF131" i="20"/>
  <c r="JY131" i="20"/>
  <c r="JZ131" i="20"/>
  <c r="KD131" i="20"/>
  <c r="JE131" i="20"/>
  <c r="JW131" i="20"/>
  <c r="JX131" i="20" s="1"/>
  <c r="JG195" i="20"/>
  <c r="JH195" i="20"/>
  <c r="JI195" i="20" s="1"/>
  <c r="JT195" i="20"/>
  <c r="JF195" i="20"/>
  <c r="JY195" i="20"/>
  <c r="JZ195" i="20"/>
  <c r="KD195" i="20"/>
  <c r="JE195" i="20"/>
  <c r="JW195" i="20"/>
  <c r="JX195" i="20" s="1"/>
  <c r="JF291" i="20"/>
  <c r="JG291" i="20"/>
  <c r="JH291" i="20"/>
  <c r="JI291" i="20" s="1"/>
  <c r="JT291" i="20"/>
  <c r="JY291" i="20"/>
  <c r="JZ291" i="20"/>
  <c r="KD291" i="20"/>
  <c r="JE291" i="20"/>
  <c r="JW291" i="20"/>
  <c r="JX291" i="20" s="1"/>
  <c r="JF387" i="20"/>
  <c r="JG387" i="20"/>
  <c r="JH387" i="20"/>
  <c r="JI387" i="20" s="1"/>
  <c r="JT387" i="20"/>
  <c r="JY387" i="20"/>
  <c r="JZ387" i="20"/>
  <c r="KD387" i="20"/>
  <c r="JE387" i="20"/>
  <c r="JW387" i="20"/>
  <c r="JX387" i="20" s="1"/>
  <c r="JE451" i="20"/>
  <c r="JF451" i="20"/>
  <c r="JG451" i="20"/>
  <c r="JH451" i="20"/>
  <c r="JI451" i="20" s="1"/>
  <c r="JT451" i="20"/>
  <c r="JY451" i="20"/>
  <c r="JZ451" i="20"/>
  <c r="KD451" i="20"/>
  <c r="JW451" i="20"/>
  <c r="JX451" i="20" s="1"/>
  <c r="JE515" i="20"/>
  <c r="JF515" i="20"/>
  <c r="JG515" i="20"/>
  <c r="JH515" i="20"/>
  <c r="JI515" i="20" s="1"/>
  <c r="JT515" i="20"/>
  <c r="JY515" i="20"/>
  <c r="JZ515" i="20"/>
  <c r="KD515" i="20"/>
  <c r="JW515" i="20"/>
  <c r="JX515" i="20" s="1"/>
  <c r="JE579" i="20"/>
  <c r="JF579" i="20"/>
  <c r="JG579" i="20"/>
  <c r="JH579" i="20"/>
  <c r="JI579" i="20" s="1"/>
  <c r="JT579" i="20"/>
  <c r="JY579" i="20"/>
  <c r="JZ579" i="20"/>
  <c r="KD579" i="20"/>
  <c r="JW579" i="20"/>
  <c r="JX579" i="20" s="1"/>
  <c r="JE643" i="20"/>
  <c r="JF643" i="20"/>
  <c r="JG643" i="20"/>
  <c r="JH643" i="20"/>
  <c r="JI643" i="20" s="1"/>
  <c r="JT643" i="20"/>
  <c r="JY643" i="20"/>
  <c r="JZ643" i="20"/>
  <c r="KD643" i="20"/>
  <c r="JW643" i="20"/>
  <c r="JX643" i="20" s="1"/>
  <c r="JE675" i="20"/>
  <c r="JF675" i="20"/>
  <c r="JG675" i="20"/>
  <c r="JH675" i="20"/>
  <c r="JI675" i="20" s="1"/>
  <c r="JT675" i="20"/>
  <c r="JY675" i="20"/>
  <c r="JZ675" i="20"/>
  <c r="KD675" i="20"/>
  <c r="JW675" i="20"/>
  <c r="JX675" i="20" s="1"/>
  <c r="JE707" i="20"/>
  <c r="JF707" i="20"/>
  <c r="JG707" i="20"/>
  <c r="JH707" i="20"/>
  <c r="JI707" i="20" s="1"/>
  <c r="JT707" i="20"/>
  <c r="JY707" i="20"/>
  <c r="JZ707" i="20"/>
  <c r="KD707" i="20"/>
  <c r="JW707" i="20"/>
  <c r="JX707" i="20" s="1"/>
  <c r="JE739" i="20"/>
  <c r="JF739" i="20"/>
  <c r="JG739" i="20"/>
  <c r="JH739" i="20"/>
  <c r="JI739" i="20" s="1"/>
  <c r="JY739" i="20"/>
  <c r="JZ739" i="20"/>
  <c r="KD739" i="20"/>
  <c r="JT739" i="20"/>
  <c r="JW739" i="20"/>
  <c r="JX739" i="20" s="1"/>
  <c r="JF20" i="20"/>
  <c r="JG20" i="20"/>
  <c r="JH20" i="20"/>
  <c r="JI20" i="20" s="1"/>
  <c r="JT20" i="20"/>
  <c r="JE20" i="20"/>
  <c r="JW20" i="20"/>
  <c r="JX20" i="20" s="1"/>
  <c r="JY20" i="20"/>
  <c r="JZ20" i="20"/>
  <c r="KD20" i="20"/>
  <c r="JF52" i="20"/>
  <c r="JG52" i="20"/>
  <c r="JH52" i="20"/>
  <c r="JI52" i="20" s="1"/>
  <c r="JT52" i="20"/>
  <c r="JE52" i="20"/>
  <c r="JY52" i="20"/>
  <c r="JZ52" i="20"/>
  <c r="KD52" i="20"/>
  <c r="JW52" i="20"/>
  <c r="JX52" i="20" s="1"/>
  <c r="JF84" i="20"/>
  <c r="JG84" i="20"/>
  <c r="JH84" i="20"/>
  <c r="JI84" i="20" s="1"/>
  <c r="JT84" i="20"/>
  <c r="JE84" i="20"/>
  <c r="JY84" i="20"/>
  <c r="JZ84" i="20"/>
  <c r="KD84" i="20"/>
  <c r="JW84" i="20"/>
  <c r="JX84" i="20" s="1"/>
  <c r="JF116" i="20"/>
  <c r="JG116" i="20"/>
  <c r="JH116" i="20"/>
  <c r="JI116" i="20" s="1"/>
  <c r="JT116" i="20"/>
  <c r="JE116" i="20"/>
  <c r="JY116" i="20"/>
  <c r="JZ116" i="20"/>
  <c r="KD116" i="20"/>
  <c r="JW116" i="20"/>
  <c r="JX116" i="20" s="1"/>
  <c r="JF148" i="20"/>
  <c r="JG148" i="20"/>
  <c r="JH148" i="20"/>
  <c r="JI148" i="20" s="1"/>
  <c r="JT148" i="20"/>
  <c r="JE148" i="20"/>
  <c r="JW148" i="20"/>
  <c r="JX148" i="20" s="1"/>
  <c r="JY148" i="20"/>
  <c r="JZ148" i="20"/>
  <c r="KD148" i="20"/>
  <c r="JF180" i="20"/>
  <c r="JG180" i="20"/>
  <c r="JH180" i="20"/>
  <c r="JI180" i="20" s="1"/>
  <c r="JT180" i="20"/>
  <c r="JE180" i="20"/>
  <c r="JY180" i="20"/>
  <c r="JZ180" i="20"/>
  <c r="KD180" i="20"/>
  <c r="JW180" i="20"/>
  <c r="JX180" i="20" s="1"/>
  <c r="JF212" i="20"/>
  <c r="JG212" i="20"/>
  <c r="JH212" i="20"/>
  <c r="JI212" i="20" s="1"/>
  <c r="JT212" i="20"/>
  <c r="JE212" i="20"/>
  <c r="JY212" i="20"/>
  <c r="JZ212" i="20"/>
  <c r="KD212" i="20"/>
  <c r="JW212" i="20"/>
  <c r="JX212" i="20" s="1"/>
  <c r="JF244" i="20"/>
  <c r="JG244" i="20"/>
  <c r="JH244" i="20"/>
  <c r="JI244" i="20" s="1"/>
  <c r="JT244" i="20"/>
  <c r="JE244" i="20"/>
  <c r="JY244" i="20"/>
  <c r="JZ244" i="20"/>
  <c r="KD244" i="20"/>
  <c r="JW244" i="20"/>
  <c r="JX244" i="20" s="1"/>
  <c r="JF276" i="20"/>
  <c r="JG276" i="20"/>
  <c r="JH276" i="20"/>
  <c r="JI276" i="20" s="1"/>
  <c r="JT276" i="20"/>
  <c r="JE276" i="20"/>
  <c r="JW276" i="20"/>
  <c r="JX276" i="20" s="1"/>
  <c r="JY276" i="20"/>
  <c r="JZ276" i="20"/>
  <c r="KD276" i="20"/>
  <c r="JF308" i="20"/>
  <c r="JG308" i="20"/>
  <c r="JH308" i="20"/>
  <c r="JI308" i="20" s="1"/>
  <c r="JT308" i="20"/>
  <c r="JE308" i="20"/>
  <c r="JW308" i="20"/>
  <c r="JX308" i="20" s="1"/>
  <c r="JY308" i="20"/>
  <c r="JZ308" i="20"/>
  <c r="KD308" i="20"/>
  <c r="JF340" i="20"/>
  <c r="JG340" i="20"/>
  <c r="JH340" i="20"/>
  <c r="JI340" i="20" s="1"/>
  <c r="JT340" i="20"/>
  <c r="JE340" i="20"/>
  <c r="JW340" i="20"/>
  <c r="JX340" i="20" s="1"/>
  <c r="JY340" i="20"/>
  <c r="JZ340" i="20"/>
  <c r="KD340" i="20"/>
  <c r="JF372" i="20"/>
  <c r="JG372" i="20"/>
  <c r="JH372" i="20"/>
  <c r="JI372" i="20" s="1"/>
  <c r="JT372" i="20"/>
  <c r="JE372" i="20"/>
  <c r="JY372" i="20"/>
  <c r="JZ372" i="20"/>
  <c r="KD372" i="20"/>
  <c r="JW372" i="20"/>
  <c r="JX372" i="20" s="1"/>
  <c r="JF404" i="20"/>
  <c r="JG404" i="20"/>
  <c r="JH404" i="20"/>
  <c r="JI404" i="20" s="1"/>
  <c r="JT404" i="20"/>
  <c r="JE404" i="20"/>
  <c r="JY404" i="20"/>
  <c r="JZ404" i="20"/>
  <c r="KD404" i="20"/>
  <c r="JW404" i="20"/>
  <c r="JX404" i="20" s="1"/>
  <c r="JF436" i="20"/>
  <c r="JG436" i="20"/>
  <c r="JH436" i="20"/>
  <c r="JI436" i="20" s="1"/>
  <c r="JT436" i="20"/>
  <c r="JE436" i="20"/>
  <c r="JY436" i="20"/>
  <c r="JZ436" i="20"/>
  <c r="KD436" i="20"/>
  <c r="JW436" i="20"/>
  <c r="JX436" i="20" s="1"/>
  <c r="JE468" i="20"/>
  <c r="JF468" i="20"/>
  <c r="JG468" i="20"/>
  <c r="JH468" i="20"/>
  <c r="JI468" i="20" s="1"/>
  <c r="JT468" i="20"/>
  <c r="JY468" i="20"/>
  <c r="JZ468" i="20"/>
  <c r="KD468" i="20"/>
  <c r="JW468" i="20"/>
  <c r="JX468" i="20" s="1"/>
  <c r="JE500" i="20"/>
  <c r="JF500" i="20"/>
  <c r="JG500" i="20"/>
  <c r="JH500" i="20"/>
  <c r="JI500" i="20" s="1"/>
  <c r="JT500" i="20"/>
  <c r="JY500" i="20"/>
  <c r="JZ500" i="20"/>
  <c r="KD500" i="20"/>
  <c r="JW500" i="20"/>
  <c r="JX500" i="20" s="1"/>
  <c r="JE532" i="20"/>
  <c r="JF532" i="20"/>
  <c r="JG532" i="20"/>
  <c r="JH532" i="20"/>
  <c r="JI532" i="20" s="1"/>
  <c r="JT532" i="20"/>
  <c r="JY532" i="20"/>
  <c r="JZ532" i="20"/>
  <c r="KD532" i="20"/>
  <c r="JW532" i="20"/>
  <c r="JX532" i="20" s="1"/>
  <c r="JE564" i="20"/>
  <c r="JF564" i="20"/>
  <c r="JG564" i="20"/>
  <c r="JH564" i="20"/>
  <c r="JI564" i="20" s="1"/>
  <c r="JT564" i="20"/>
  <c r="JY564" i="20"/>
  <c r="JZ564" i="20"/>
  <c r="KD564" i="20"/>
  <c r="JW564" i="20"/>
  <c r="JX564" i="20" s="1"/>
  <c r="JE596" i="20"/>
  <c r="JF596" i="20"/>
  <c r="JG596" i="20"/>
  <c r="JH596" i="20"/>
  <c r="JI596" i="20" s="1"/>
  <c r="JT596" i="20"/>
  <c r="JY596" i="20"/>
  <c r="JZ596" i="20"/>
  <c r="KD596" i="20"/>
  <c r="JW596" i="20"/>
  <c r="JX596" i="20" s="1"/>
  <c r="JE628" i="20"/>
  <c r="JF628" i="20"/>
  <c r="JG628" i="20"/>
  <c r="JH628" i="20"/>
  <c r="JI628" i="20" s="1"/>
  <c r="JT628" i="20"/>
  <c r="JY628" i="20"/>
  <c r="JZ628" i="20"/>
  <c r="KD628" i="20"/>
  <c r="JW628" i="20"/>
  <c r="JX628" i="20" s="1"/>
  <c r="JE660" i="20"/>
  <c r="JF660" i="20"/>
  <c r="JG660" i="20"/>
  <c r="JH660" i="20"/>
  <c r="JI660" i="20" s="1"/>
  <c r="JT660" i="20"/>
  <c r="JW660" i="20"/>
  <c r="JX660" i="20" s="1"/>
  <c r="JY660" i="20"/>
  <c r="JZ660" i="20"/>
  <c r="KD660" i="20"/>
  <c r="JE692" i="20"/>
  <c r="JF692" i="20"/>
  <c r="JG692" i="20"/>
  <c r="JH692" i="20"/>
  <c r="JI692" i="20" s="1"/>
  <c r="JT692" i="20"/>
  <c r="JW692" i="20"/>
  <c r="JX692" i="20" s="1"/>
  <c r="JY692" i="20"/>
  <c r="JZ692" i="20"/>
  <c r="KD692" i="20"/>
  <c r="JE724" i="20"/>
  <c r="JF724" i="20"/>
  <c r="JG724" i="20"/>
  <c r="JH724" i="20"/>
  <c r="JI724" i="20" s="1"/>
  <c r="JT724" i="20"/>
  <c r="JW724" i="20"/>
  <c r="JX724" i="20" s="1"/>
  <c r="JY724" i="20"/>
  <c r="JZ724" i="20"/>
  <c r="KD724" i="20"/>
  <c r="JV191" i="20"/>
  <c r="JE9" i="20"/>
  <c r="JF9" i="20"/>
  <c r="JH9" i="20"/>
  <c r="JI9" i="20" s="1"/>
  <c r="JG9" i="20"/>
  <c r="JE17" i="20"/>
  <c r="JH17" i="20"/>
  <c r="JI17" i="20" s="1"/>
  <c r="JF17" i="20"/>
  <c r="JG17" i="20"/>
  <c r="JE25" i="20"/>
  <c r="JF25" i="20"/>
  <c r="JH25" i="20"/>
  <c r="JI25" i="20" s="1"/>
  <c r="JG25" i="20"/>
  <c r="JE33" i="20"/>
  <c r="JF33" i="20"/>
  <c r="JH33" i="20"/>
  <c r="JI33" i="20" s="1"/>
  <c r="JG33" i="20"/>
  <c r="JE41" i="20"/>
  <c r="JF41" i="20"/>
  <c r="JH41" i="20"/>
  <c r="JI41" i="20" s="1"/>
  <c r="JG41" i="20"/>
  <c r="JE49" i="20"/>
  <c r="JH49" i="20"/>
  <c r="JI49" i="20" s="1"/>
  <c r="JF49" i="20"/>
  <c r="JG49" i="20"/>
  <c r="JE57" i="20"/>
  <c r="JF57" i="20"/>
  <c r="JH57" i="20"/>
  <c r="JI57" i="20" s="1"/>
  <c r="JG57" i="20"/>
  <c r="JE65" i="20"/>
  <c r="JF65" i="20"/>
  <c r="JH65" i="20"/>
  <c r="JI65" i="20" s="1"/>
  <c r="JG65" i="20"/>
  <c r="JE73" i="20"/>
  <c r="JF73" i="20"/>
  <c r="JH73" i="20"/>
  <c r="JI73" i="20" s="1"/>
  <c r="JG73" i="20"/>
  <c r="JE81" i="20"/>
  <c r="JH81" i="20"/>
  <c r="JI81" i="20" s="1"/>
  <c r="JF81" i="20"/>
  <c r="JG81" i="20"/>
  <c r="JE89" i="20"/>
  <c r="JF89" i="20"/>
  <c r="JH89" i="20"/>
  <c r="JI89" i="20" s="1"/>
  <c r="JG89" i="20"/>
  <c r="JE97" i="20"/>
  <c r="JF97" i="20"/>
  <c r="JH97" i="20"/>
  <c r="JI97" i="20" s="1"/>
  <c r="JG97" i="20"/>
  <c r="JE105" i="20"/>
  <c r="JF105" i="20"/>
  <c r="JH105" i="20"/>
  <c r="JI105" i="20" s="1"/>
  <c r="JG105" i="20"/>
  <c r="JE113" i="20"/>
  <c r="JH113" i="20"/>
  <c r="JI113" i="20" s="1"/>
  <c r="JF113" i="20"/>
  <c r="JG113" i="20"/>
  <c r="JE121" i="20"/>
  <c r="JF121" i="20"/>
  <c r="JH121" i="20"/>
  <c r="JI121" i="20" s="1"/>
  <c r="JG121" i="20"/>
  <c r="JE129" i="20"/>
  <c r="JF129" i="20"/>
  <c r="JH129" i="20"/>
  <c r="JI129" i="20" s="1"/>
  <c r="JG129" i="20"/>
  <c r="JE137" i="20"/>
  <c r="JF137" i="20"/>
  <c r="JH137" i="20"/>
  <c r="JI137" i="20" s="1"/>
  <c r="JG137" i="20"/>
  <c r="JE145" i="20"/>
  <c r="JH145" i="20"/>
  <c r="JI145" i="20" s="1"/>
  <c r="JF145" i="20"/>
  <c r="JG145" i="20"/>
  <c r="JE153" i="20"/>
  <c r="JF153" i="20"/>
  <c r="JH153" i="20"/>
  <c r="JI153" i="20" s="1"/>
  <c r="JG153" i="20"/>
  <c r="JE161" i="20"/>
  <c r="JF161" i="20"/>
  <c r="JH161" i="20"/>
  <c r="JI161" i="20" s="1"/>
  <c r="JG161" i="20"/>
  <c r="JE169" i="20"/>
  <c r="JF169" i="20"/>
  <c r="JH169" i="20"/>
  <c r="JI169" i="20" s="1"/>
  <c r="JG169" i="20"/>
  <c r="JE177" i="20"/>
  <c r="JH177" i="20"/>
  <c r="JI177" i="20" s="1"/>
  <c r="JF177" i="20"/>
  <c r="JG177" i="20"/>
  <c r="JE185" i="20"/>
  <c r="JF185" i="20"/>
  <c r="JH185" i="20"/>
  <c r="JI185" i="20" s="1"/>
  <c r="JG185" i="20"/>
  <c r="JE193" i="20"/>
  <c r="JF193" i="20"/>
  <c r="JH193" i="20"/>
  <c r="JI193" i="20" s="1"/>
  <c r="JG193" i="20"/>
  <c r="JE201" i="20"/>
  <c r="JF201" i="20"/>
  <c r="JH201" i="20"/>
  <c r="JI201" i="20" s="1"/>
  <c r="JG201" i="20"/>
  <c r="JE209" i="20"/>
  <c r="JH209" i="20"/>
  <c r="JI209" i="20" s="1"/>
  <c r="JF209" i="20"/>
  <c r="JG209" i="20"/>
  <c r="JE217" i="20"/>
  <c r="JF217" i="20"/>
  <c r="JH217" i="20"/>
  <c r="JI217" i="20" s="1"/>
  <c r="JG217" i="20"/>
  <c r="JE225" i="20"/>
  <c r="JF225" i="20"/>
  <c r="JH225" i="20"/>
  <c r="JI225" i="20" s="1"/>
  <c r="JG225" i="20"/>
  <c r="JE233" i="20"/>
  <c r="JF233" i="20"/>
  <c r="JH233" i="20"/>
  <c r="JI233" i="20" s="1"/>
  <c r="JG233" i="20"/>
  <c r="JE241" i="20"/>
  <c r="JH241" i="20"/>
  <c r="JI241" i="20" s="1"/>
  <c r="JF241" i="20"/>
  <c r="JG241" i="20"/>
  <c r="JE249" i="20"/>
  <c r="JF249" i="20"/>
  <c r="JH249" i="20"/>
  <c r="JI249" i="20" s="1"/>
  <c r="JG249" i="20"/>
  <c r="IW257" i="20"/>
  <c r="JB257" i="20"/>
  <c r="JC257" i="20" s="1"/>
  <c r="IZ257" i="20"/>
  <c r="IY257" i="20"/>
  <c r="JA257" i="20"/>
  <c r="JR257" i="20"/>
  <c r="JW257" i="20"/>
  <c r="JX257" i="20" s="1"/>
  <c r="JT257" i="20"/>
  <c r="JY257" i="20"/>
  <c r="JZ257" i="20"/>
  <c r="KD257" i="20"/>
  <c r="JE265" i="20"/>
  <c r="JF265" i="20"/>
  <c r="JH265" i="20"/>
  <c r="JI265" i="20" s="1"/>
  <c r="JG265" i="20"/>
  <c r="JE273" i="20"/>
  <c r="JF273" i="20"/>
  <c r="JH273" i="20"/>
  <c r="JI273" i="20" s="1"/>
  <c r="JG273" i="20"/>
  <c r="JE281" i="20"/>
  <c r="JF281" i="20"/>
  <c r="JH281" i="20"/>
  <c r="JI281" i="20" s="1"/>
  <c r="JG281" i="20"/>
  <c r="JE289" i="20"/>
  <c r="JF289" i="20"/>
  <c r="JH289" i="20"/>
  <c r="JI289" i="20" s="1"/>
  <c r="JG289" i="20"/>
  <c r="JE297" i="20"/>
  <c r="JF297" i="20"/>
  <c r="JH297" i="20"/>
  <c r="JI297" i="20" s="1"/>
  <c r="JG297" i="20"/>
  <c r="JE305" i="20"/>
  <c r="JF305" i="20"/>
  <c r="JH305" i="20"/>
  <c r="JI305" i="20" s="1"/>
  <c r="JG305" i="20"/>
  <c r="JE313" i="20"/>
  <c r="JF313" i="20"/>
  <c r="JH313" i="20"/>
  <c r="JI313" i="20" s="1"/>
  <c r="JG313" i="20"/>
  <c r="JE321" i="20"/>
  <c r="JF321" i="20"/>
  <c r="JH321" i="20"/>
  <c r="JI321" i="20" s="1"/>
  <c r="JG321" i="20"/>
  <c r="JE329" i="20"/>
  <c r="JF329" i="20"/>
  <c r="JH329" i="20"/>
  <c r="JI329" i="20" s="1"/>
  <c r="JG329" i="20"/>
  <c r="JE337" i="20"/>
  <c r="JF337" i="20"/>
  <c r="JH337" i="20"/>
  <c r="JI337" i="20" s="1"/>
  <c r="JG337" i="20"/>
  <c r="JE345" i="20"/>
  <c r="JF345" i="20"/>
  <c r="JH345" i="20"/>
  <c r="JI345" i="20" s="1"/>
  <c r="JG345" i="20"/>
  <c r="JE353" i="20"/>
  <c r="JF353" i="20"/>
  <c r="JH353" i="20"/>
  <c r="JI353" i="20" s="1"/>
  <c r="JG353" i="20"/>
  <c r="JE361" i="20"/>
  <c r="JF361" i="20"/>
  <c r="JH361" i="20"/>
  <c r="JI361" i="20" s="1"/>
  <c r="JG361" i="20"/>
  <c r="JE369" i="20"/>
  <c r="JF369" i="20"/>
  <c r="JH369" i="20"/>
  <c r="JI369" i="20" s="1"/>
  <c r="JG369" i="20"/>
  <c r="JE377" i="20"/>
  <c r="JF377" i="20"/>
  <c r="JH377" i="20"/>
  <c r="JI377" i="20" s="1"/>
  <c r="JG377" i="20"/>
  <c r="JE385" i="20"/>
  <c r="JF385" i="20"/>
  <c r="JH385" i="20"/>
  <c r="JI385" i="20" s="1"/>
  <c r="JG385" i="20"/>
  <c r="JE393" i="20"/>
  <c r="JF393" i="20"/>
  <c r="JH393" i="20"/>
  <c r="JI393" i="20" s="1"/>
  <c r="JG393" i="20"/>
  <c r="JE401" i="20"/>
  <c r="JF401" i="20"/>
  <c r="JH401" i="20"/>
  <c r="JI401" i="20" s="1"/>
  <c r="JG401" i="20"/>
  <c r="JE409" i="20"/>
  <c r="JF409" i="20"/>
  <c r="JH409" i="20"/>
  <c r="JI409" i="20" s="1"/>
  <c r="JG409" i="20"/>
  <c r="JE417" i="20"/>
  <c r="JF417" i="20"/>
  <c r="JH417" i="20"/>
  <c r="JI417" i="20" s="1"/>
  <c r="JG417" i="20"/>
  <c r="JE425" i="20"/>
  <c r="JF425" i="20"/>
  <c r="JH425" i="20"/>
  <c r="JI425" i="20" s="1"/>
  <c r="JG425" i="20"/>
  <c r="JE433" i="20"/>
  <c r="JF433" i="20"/>
  <c r="JH433" i="20"/>
  <c r="JI433" i="20" s="1"/>
  <c r="JG433" i="20"/>
  <c r="JE441" i="20"/>
  <c r="JF441" i="20"/>
  <c r="JH441" i="20"/>
  <c r="JI441" i="20" s="1"/>
  <c r="JG441" i="20"/>
  <c r="JF449" i="20"/>
  <c r="JH449" i="20"/>
  <c r="JI449" i="20" s="1"/>
  <c r="JG449" i="20"/>
  <c r="JE449" i="20"/>
  <c r="JE457" i="20"/>
  <c r="JF457" i="20"/>
  <c r="JH457" i="20"/>
  <c r="JI457" i="20" s="1"/>
  <c r="JG457" i="20"/>
  <c r="JF465" i="20"/>
  <c r="JH465" i="20"/>
  <c r="JI465" i="20" s="1"/>
  <c r="JE465" i="20"/>
  <c r="JG465" i="20"/>
  <c r="JE473" i="20"/>
  <c r="JF473" i="20"/>
  <c r="JH473" i="20"/>
  <c r="JI473" i="20" s="1"/>
  <c r="JG473" i="20"/>
  <c r="JF481" i="20"/>
  <c r="JH481" i="20"/>
  <c r="JI481" i="20" s="1"/>
  <c r="JG481" i="20"/>
  <c r="JE481" i="20"/>
  <c r="JE489" i="20"/>
  <c r="JF489" i="20"/>
  <c r="JH489" i="20"/>
  <c r="JI489" i="20" s="1"/>
  <c r="JG489" i="20"/>
  <c r="JF497" i="20"/>
  <c r="JH497" i="20"/>
  <c r="JI497" i="20" s="1"/>
  <c r="JE497" i="20"/>
  <c r="JG497" i="20"/>
  <c r="JE505" i="20"/>
  <c r="JF505" i="20"/>
  <c r="JH505" i="20"/>
  <c r="JI505" i="20" s="1"/>
  <c r="JG505" i="20"/>
  <c r="JF513" i="20"/>
  <c r="JH513" i="20"/>
  <c r="JI513" i="20" s="1"/>
  <c r="JE513" i="20"/>
  <c r="JG513" i="20"/>
  <c r="JE521" i="20"/>
  <c r="JF521" i="20"/>
  <c r="JH521" i="20"/>
  <c r="JI521" i="20" s="1"/>
  <c r="JG521" i="20"/>
  <c r="IW529" i="20"/>
  <c r="JA529" i="20"/>
  <c r="JB529" i="20"/>
  <c r="JC529" i="20" s="1"/>
  <c r="IZ529" i="20"/>
  <c r="JW529" i="20"/>
  <c r="JX529" i="20" s="1"/>
  <c r="JT529" i="20"/>
  <c r="JY529" i="20"/>
  <c r="IY529" i="20"/>
  <c r="JR529" i="20"/>
  <c r="KD529" i="20"/>
  <c r="JZ529" i="20"/>
  <c r="JE537" i="20"/>
  <c r="JF537" i="20"/>
  <c r="JH537" i="20"/>
  <c r="JI537" i="20" s="1"/>
  <c r="JG537" i="20"/>
  <c r="JF545" i="20"/>
  <c r="JH545" i="20"/>
  <c r="JI545" i="20" s="1"/>
  <c r="JG545" i="20"/>
  <c r="JE545" i="20"/>
  <c r="JE553" i="20"/>
  <c r="JF553" i="20"/>
  <c r="JH553" i="20"/>
  <c r="JI553" i="20" s="1"/>
  <c r="JG553" i="20"/>
  <c r="JF561" i="20"/>
  <c r="JH561" i="20"/>
  <c r="JI561" i="20" s="1"/>
  <c r="JE561" i="20"/>
  <c r="JG561" i="20"/>
  <c r="JE569" i="20"/>
  <c r="JF569" i="20"/>
  <c r="JH569" i="20"/>
  <c r="JI569" i="20" s="1"/>
  <c r="JG569" i="20"/>
  <c r="JF577" i="20"/>
  <c r="JH577" i="20"/>
  <c r="JI577" i="20" s="1"/>
  <c r="JG577" i="20"/>
  <c r="JE577" i="20"/>
  <c r="JE585" i="20"/>
  <c r="JF585" i="20"/>
  <c r="JH585" i="20"/>
  <c r="JI585" i="20" s="1"/>
  <c r="JG585" i="20"/>
  <c r="JG597" i="20"/>
  <c r="JH597" i="20"/>
  <c r="JI597" i="20" s="1"/>
  <c r="JE597" i="20"/>
  <c r="JF597" i="20"/>
  <c r="JE605" i="20"/>
  <c r="JG605" i="20"/>
  <c r="JF605" i="20"/>
  <c r="JH605" i="20"/>
  <c r="JI605" i="20" s="1"/>
  <c r="JE613" i="20"/>
  <c r="JG613" i="20"/>
  <c r="JH613" i="20"/>
  <c r="JI613" i="20" s="1"/>
  <c r="JF613" i="20"/>
  <c r="JE621" i="20"/>
  <c r="JG621" i="20"/>
  <c r="JF621" i="20"/>
  <c r="JH621" i="20"/>
  <c r="JI621" i="20" s="1"/>
  <c r="JG629" i="20"/>
  <c r="JH629" i="20"/>
  <c r="JI629" i="20" s="1"/>
  <c r="JE629" i="20"/>
  <c r="JF629" i="20"/>
  <c r="JE637" i="20"/>
  <c r="JG637" i="20"/>
  <c r="JF637" i="20"/>
  <c r="JH637" i="20"/>
  <c r="JI637" i="20" s="1"/>
  <c r="JE645" i="20"/>
  <c r="JG645" i="20"/>
  <c r="JH645" i="20"/>
  <c r="JI645" i="20" s="1"/>
  <c r="JF645" i="20"/>
  <c r="JE653" i="20"/>
  <c r="JG653" i="20"/>
  <c r="JF653" i="20"/>
  <c r="JH653" i="20"/>
  <c r="JI653" i="20" s="1"/>
  <c r="JG661" i="20"/>
  <c r="JE661" i="20"/>
  <c r="JH661" i="20"/>
  <c r="JI661" i="20" s="1"/>
  <c r="JF661" i="20"/>
  <c r="JE669" i="20"/>
  <c r="JG669" i="20"/>
  <c r="JF669" i="20"/>
  <c r="JH669" i="20"/>
  <c r="JI669" i="20" s="1"/>
  <c r="JE677" i="20"/>
  <c r="JG677" i="20"/>
  <c r="JH677" i="20"/>
  <c r="JI677" i="20" s="1"/>
  <c r="JF677" i="20"/>
  <c r="JE685" i="20"/>
  <c r="JG685" i="20"/>
  <c r="JF685" i="20"/>
  <c r="JH685" i="20"/>
  <c r="JI685" i="20" s="1"/>
  <c r="JG693" i="20"/>
  <c r="JH693" i="20"/>
  <c r="JI693" i="20" s="1"/>
  <c r="JF693" i="20"/>
  <c r="JE693" i="20"/>
  <c r="JE701" i="20"/>
  <c r="JG701" i="20"/>
  <c r="JF701" i="20"/>
  <c r="JH701" i="20"/>
  <c r="JI701" i="20" s="1"/>
  <c r="JE709" i="20"/>
  <c r="JG709" i="20"/>
  <c r="JH709" i="20"/>
  <c r="JI709" i="20" s="1"/>
  <c r="JF709" i="20"/>
  <c r="JE717" i="20"/>
  <c r="JG717" i="20"/>
  <c r="JF717" i="20"/>
  <c r="JH717" i="20"/>
  <c r="JI717" i="20" s="1"/>
  <c r="JG725" i="20"/>
  <c r="JH725" i="20"/>
  <c r="JI725" i="20" s="1"/>
  <c r="JE725" i="20"/>
  <c r="JF725" i="20"/>
  <c r="JE733" i="20"/>
  <c r="JG733" i="20"/>
  <c r="JF733" i="20"/>
  <c r="JH733" i="20"/>
  <c r="JI733" i="20" s="1"/>
  <c r="JE741" i="20"/>
  <c r="JG741" i="20"/>
  <c r="JH741" i="20"/>
  <c r="JI741" i="20" s="1"/>
  <c r="JF741" i="20"/>
  <c r="IW2" i="20"/>
  <c r="IY2" i="20"/>
  <c r="IZ2" i="20"/>
  <c r="JA2" i="20"/>
  <c r="JB2" i="20"/>
  <c r="JC2" i="20" s="1"/>
  <c r="JT2" i="20"/>
  <c r="JR2" i="20"/>
  <c r="JW2" i="20"/>
  <c r="JZ2" i="20"/>
  <c r="JY2" i="20"/>
  <c r="KD2" i="20"/>
  <c r="IW10" i="20"/>
  <c r="IY10" i="20"/>
  <c r="JA10" i="20"/>
  <c r="IZ10" i="20"/>
  <c r="JB10" i="20"/>
  <c r="JC10" i="20" s="1"/>
  <c r="JR10" i="20"/>
  <c r="JW10" i="20"/>
  <c r="JX10" i="20" s="1"/>
  <c r="JT10" i="20"/>
  <c r="JZ10" i="20"/>
  <c r="JY10" i="20"/>
  <c r="KD10" i="20"/>
  <c r="IW18" i="20"/>
  <c r="IY18" i="20"/>
  <c r="IZ18" i="20"/>
  <c r="JA18" i="20"/>
  <c r="JB18" i="20"/>
  <c r="JC18" i="20" s="1"/>
  <c r="JT18" i="20"/>
  <c r="JR18" i="20"/>
  <c r="JW18" i="20"/>
  <c r="JX18" i="20" s="1"/>
  <c r="JZ18" i="20"/>
  <c r="JY18" i="20"/>
  <c r="KD18" i="20"/>
  <c r="IW26" i="20"/>
  <c r="IY26" i="20"/>
  <c r="JA26" i="20"/>
  <c r="JB26" i="20"/>
  <c r="JC26" i="20" s="1"/>
  <c r="JR26" i="20"/>
  <c r="JW26" i="20"/>
  <c r="JX26" i="20" s="1"/>
  <c r="IZ26" i="20"/>
  <c r="JT26" i="20"/>
  <c r="JY26" i="20"/>
  <c r="JZ26" i="20"/>
  <c r="KD26" i="20"/>
  <c r="IW34" i="20"/>
  <c r="IY34" i="20"/>
  <c r="IZ34" i="20"/>
  <c r="JA34" i="20"/>
  <c r="JB34" i="20"/>
  <c r="JC34" i="20" s="1"/>
  <c r="JT34" i="20"/>
  <c r="JR34" i="20"/>
  <c r="JW34" i="20"/>
  <c r="JX34" i="20" s="1"/>
  <c r="JY34" i="20"/>
  <c r="KD34" i="20"/>
  <c r="JZ34" i="20"/>
  <c r="IW42" i="20"/>
  <c r="IY42" i="20"/>
  <c r="IZ42" i="20"/>
  <c r="JA42" i="20"/>
  <c r="JB42" i="20"/>
  <c r="JC42" i="20" s="1"/>
  <c r="JR42" i="20"/>
  <c r="JT42" i="20"/>
  <c r="JW42" i="20"/>
  <c r="JX42" i="20" s="1"/>
  <c r="JY42" i="20"/>
  <c r="JZ42" i="20"/>
  <c r="KD42" i="20"/>
  <c r="IW50" i="20"/>
  <c r="IY50" i="20"/>
  <c r="IZ50" i="20"/>
  <c r="JB50" i="20"/>
  <c r="JC50" i="20" s="1"/>
  <c r="JA50" i="20"/>
  <c r="JT50" i="20"/>
  <c r="JR50" i="20"/>
  <c r="JW50" i="20"/>
  <c r="JX50" i="20" s="1"/>
  <c r="JY50" i="20"/>
  <c r="JZ50" i="20"/>
  <c r="KD50" i="20"/>
  <c r="IW58" i="20"/>
  <c r="IY58" i="20"/>
  <c r="JA58" i="20"/>
  <c r="JB58" i="20"/>
  <c r="JC58" i="20" s="1"/>
  <c r="IZ58" i="20"/>
  <c r="JR58" i="20"/>
  <c r="JW58" i="20"/>
  <c r="JX58" i="20" s="1"/>
  <c r="JT58" i="20"/>
  <c r="JZ58" i="20"/>
  <c r="JY58" i="20"/>
  <c r="KD58" i="20"/>
  <c r="IW66" i="20"/>
  <c r="IY66" i="20"/>
  <c r="IZ66" i="20"/>
  <c r="JB66" i="20"/>
  <c r="JC66" i="20" s="1"/>
  <c r="JT66" i="20"/>
  <c r="JR66" i="20"/>
  <c r="JW66" i="20"/>
  <c r="JX66" i="20" s="1"/>
  <c r="JA66" i="20"/>
  <c r="JZ66" i="20"/>
  <c r="KD66" i="20"/>
  <c r="JY66" i="20"/>
  <c r="IW74" i="20"/>
  <c r="IY74" i="20"/>
  <c r="IZ74" i="20"/>
  <c r="JA74" i="20"/>
  <c r="JB74" i="20"/>
  <c r="JC74" i="20" s="1"/>
  <c r="JR74" i="20"/>
  <c r="JT74" i="20"/>
  <c r="JW74" i="20"/>
  <c r="JX74" i="20" s="1"/>
  <c r="JZ74" i="20"/>
  <c r="JY74" i="20"/>
  <c r="KD74" i="20"/>
  <c r="IW82" i="20"/>
  <c r="IY82" i="20"/>
  <c r="IZ82" i="20"/>
  <c r="JB82" i="20"/>
  <c r="JC82" i="20" s="1"/>
  <c r="JA82" i="20"/>
  <c r="JT82" i="20"/>
  <c r="JR82" i="20"/>
  <c r="JW82" i="20"/>
  <c r="JX82" i="20" s="1"/>
  <c r="JZ82" i="20"/>
  <c r="JY82" i="20"/>
  <c r="KD82" i="20"/>
  <c r="IW90" i="20"/>
  <c r="IY90" i="20"/>
  <c r="JA90" i="20"/>
  <c r="JB90" i="20"/>
  <c r="JC90" i="20" s="1"/>
  <c r="IZ90" i="20"/>
  <c r="JR90" i="20"/>
  <c r="JW90" i="20"/>
  <c r="JX90" i="20" s="1"/>
  <c r="JT90" i="20"/>
  <c r="JY90" i="20"/>
  <c r="JZ90" i="20"/>
  <c r="KD90" i="20"/>
  <c r="IW98" i="20"/>
  <c r="IY98" i="20"/>
  <c r="IZ98" i="20"/>
  <c r="JB98" i="20"/>
  <c r="JC98" i="20" s="1"/>
  <c r="JA98" i="20"/>
  <c r="JT98" i="20"/>
  <c r="JR98" i="20"/>
  <c r="JW98" i="20"/>
  <c r="JX98" i="20" s="1"/>
  <c r="JY98" i="20"/>
  <c r="KD98" i="20"/>
  <c r="JZ98" i="20"/>
  <c r="IW106" i="20"/>
  <c r="IY106" i="20"/>
  <c r="IZ106" i="20"/>
  <c r="JA106" i="20"/>
  <c r="JB106" i="20"/>
  <c r="JC106" i="20" s="1"/>
  <c r="JR106" i="20"/>
  <c r="JT106" i="20"/>
  <c r="JW106" i="20"/>
  <c r="JX106" i="20" s="1"/>
  <c r="JY106" i="20"/>
  <c r="JZ106" i="20"/>
  <c r="KD106" i="20"/>
  <c r="IW114" i="20"/>
  <c r="IY114" i="20"/>
  <c r="IZ114" i="20"/>
  <c r="JB114" i="20"/>
  <c r="JC114" i="20" s="1"/>
  <c r="JA114" i="20"/>
  <c r="JT114" i="20"/>
  <c r="JR114" i="20"/>
  <c r="JW114" i="20"/>
  <c r="JX114" i="20" s="1"/>
  <c r="JY114" i="20"/>
  <c r="JZ114" i="20"/>
  <c r="KD114" i="20"/>
  <c r="IW122" i="20"/>
  <c r="IY122" i="20"/>
  <c r="JA122" i="20"/>
  <c r="JB122" i="20"/>
  <c r="JC122" i="20" s="1"/>
  <c r="IZ122" i="20"/>
  <c r="JR122" i="20"/>
  <c r="JW122" i="20"/>
  <c r="JX122" i="20" s="1"/>
  <c r="JT122" i="20"/>
  <c r="JZ122" i="20"/>
  <c r="JY122" i="20"/>
  <c r="KD122" i="20"/>
  <c r="IW130" i="20"/>
  <c r="IY130" i="20"/>
  <c r="IZ130" i="20"/>
  <c r="JB130" i="20"/>
  <c r="JC130" i="20" s="1"/>
  <c r="JT130" i="20"/>
  <c r="JA130" i="20"/>
  <c r="JR130" i="20"/>
  <c r="JW130" i="20"/>
  <c r="JX130" i="20" s="1"/>
  <c r="JZ130" i="20"/>
  <c r="JY130" i="20"/>
  <c r="KD130" i="20"/>
  <c r="IW138" i="20"/>
  <c r="IY138" i="20"/>
  <c r="IZ138" i="20"/>
  <c r="JA138" i="20"/>
  <c r="JB138" i="20"/>
  <c r="JC138" i="20" s="1"/>
  <c r="JR138" i="20"/>
  <c r="JW138" i="20"/>
  <c r="JX138" i="20" s="1"/>
  <c r="JT138" i="20"/>
  <c r="JZ138" i="20"/>
  <c r="JY138" i="20"/>
  <c r="KD138" i="20"/>
  <c r="IW146" i="20"/>
  <c r="IY146" i="20"/>
  <c r="IZ146" i="20"/>
  <c r="JB146" i="20"/>
  <c r="JC146" i="20" s="1"/>
  <c r="JA146" i="20"/>
  <c r="JT146" i="20"/>
  <c r="JR146" i="20"/>
  <c r="JW146" i="20"/>
  <c r="JX146" i="20" s="1"/>
  <c r="JZ146" i="20"/>
  <c r="JY146" i="20"/>
  <c r="KD146" i="20"/>
  <c r="IW154" i="20"/>
  <c r="IY154" i="20"/>
  <c r="IZ154" i="20"/>
  <c r="JA154" i="20"/>
  <c r="JB154" i="20"/>
  <c r="JC154" i="20" s="1"/>
  <c r="JR154" i="20"/>
  <c r="JW154" i="20"/>
  <c r="JX154" i="20" s="1"/>
  <c r="JT154" i="20"/>
  <c r="JY154" i="20"/>
  <c r="JZ154" i="20"/>
  <c r="KD154" i="20"/>
  <c r="IW162" i="20"/>
  <c r="IY162" i="20"/>
  <c r="IZ162" i="20"/>
  <c r="JB162" i="20"/>
  <c r="JC162" i="20" s="1"/>
  <c r="JA162" i="20"/>
  <c r="JT162" i="20"/>
  <c r="JR162" i="20"/>
  <c r="JW162" i="20"/>
  <c r="JX162" i="20" s="1"/>
  <c r="JY162" i="20"/>
  <c r="KD162" i="20"/>
  <c r="JZ162" i="20"/>
  <c r="IW170" i="20"/>
  <c r="IY170" i="20"/>
  <c r="IZ170" i="20"/>
  <c r="JA170" i="20"/>
  <c r="JB170" i="20"/>
  <c r="JC170" i="20" s="1"/>
  <c r="JR170" i="20"/>
  <c r="JW170" i="20"/>
  <c r="JX170" i="20" s="1"/>
  <c r="JT170" i="20"/>
  <c r="JY170" i="20"/>
  <c r="JZ170" i="20"/>
  <c r="KD170" i="20"/>
  <c r="IW178" i="20"/>
  <c r="IY178" i="20"/>
  <c r="IZ178" i="20"/>
  <c r="JB178" i="20"/>
  <c r="JC178" i="20" s="1"/>
  <c r="JA178" i="20"/>
  <c r="JT178" i="20"/>
  <c r="JR178" i="20"/>
  <c r="JW178" i="20"/>
  <c r="JX178" i="20" s="1"/>
  <c r="JY178" i="20"/>
  <c r="KD178" i="20"/>
  <c r="JZ178" i="20"/>
  <c r="IW186" i="20"/>
  <c r="IY186" i="20"/>
  <c r="IZ186" i="20"/>
  <c r="JA186" i="20"/>
  <c r="JB186" i="20"/>
  <c r="JC186" i="20" s="1"/>
  <c r="JR186" i="20"/>
  <c r="JW186" i="20"/>
  <c r="JX186" i="20" s="1"/>
  <c r="JT186" i="20"/>
  <c r="JZ186" i="20"/>
  <c r="JY186" i="20"/>
  <c r="KD186" i="20"/>
  <c r="IW194" i="20"/>
  <c r="IY194" i="20"/>
  <c r="IZ194" i="20"/>
  <c r="JB194" i="20"/>
  <c r="JC194" i="20" s="1"/>
  <c r="JT194" i="20"/>
  <c r="JR194" i="20"/>
  <c r="JW194" i="20"/>
  <c r="JX194" i="20" s="1"/>
  <c r="JA194" i="20"/>
  <c r="JZ194" i="20"/>
  <c r="KD194" i="20"/>
  <c r="JY194" i="20"/>
  <c r="IW202" i="20"/>
  <c r="IY202" i="20"/>
  <c r="IZ202" i="20"/>
  <c r="JA202" i="20"/>
  <c r="JB202" i="20"/>
  <c r="JC202" i="20" s="1"/>
  <c r="JR202" i="20"/>
  <c r="JT202" i="20"/>
  <c r="JW202" i="20"/>
  <c r="JX202" i="20" s="1"/>
  <c r="JY202" i="20"/>
  <c r="KD202" i="20"/>
  <c r="JZ202" i="20"/>
  <c r="IW210" i="20"/>
  <c r="IY210" i="20"/>
  <c r="IZ210" i="20"/>
  <c r="JB210" i="20"/>
  <c r="JC210" i="20" s="1"/>
  <c r="JA210" i="20"/>
  <c r="JT210" i="20"/>
  <c r="JR210" i="20"/>
  <c r="JW210" i="20"/>
  <c r="JX210" i="20" s="1"/>
  <c r="JZ210" i="20"/>
  <c r="JY210" i="20"/>
  <c r="KD210" i="20"/>
  <c r="IW218" i="20"/>
  <c r="IY218" i="20"/>
  <c r="IZ218" i="20"/>
  <c r="JA218" i="20"/>
  <c r="JB218" i="20"/>
  <c r="JC218" i="20" s="1"/>
  <c r="JR218" i="20"/>
  <c r="JW218" i="20"/>
  <c r="JX218" i="20" s="1"/>
  <c r="JT218" i="20"/>
  <c r="JY218" i="20"/>
  <c r="JZ218" i="20"/>
  <c r="KD218" i="20"/>
  <c r="IW226" i="20"/>
  <c r="IY226" i="20"/>
  <c r="IZ226" i="20"/>
  <c r="JB226" i="20"/>
  <c r="JC226" i="20" s="1"/>
  <c r="JA226" i="20"/>
  <c r="JT226" i="20"/>
  <c r="JR226" i="20"/>
  <c r="JW226" i="20"/>
  <c r="JX226" i="20" s="1"/>
  <c r="JZ226" i="20"/>
  <c r="JY226" i="20"/>
  <c r="KD226" i="20"/>
  <c r="IW234" i="20"/>
  <c r="IY234" i="20"/>
  <c r="IZ234" i="20"/>
  <c r="JA234" i="20"/>
  <c r="JB234" i="20"/>
  <c r="JC234" i="20" s="1"/>
  <c r="JR234" i="20"/>
  <c r="JT234" i="20"/>
  <c r="JW234" i="20"/>
  <c r="JX234" i="20" s="1"/>
  <c r="JY234" i="20"/>
  <c r="JZ234" i="20"/>
  <c r="KD234" i="20"/>
  <c r="IW242" i="20"/>
  <c r="IY242" i="20"/>
  <c r="IZ242" i="20"/>
  <c r="JB242" i="20"/>
  <c r="JC242" i="20" s="1"/>
  <c r="JA242" i="20"/>
  <c r="JT242" i="20"/>
  <c r="JR242" i="20"/>
  <c r="JW242" i="20"/>
  <c r="JX242" i="20" s="1"/>
  <c r="JY242" i="20"/>
  <c r="KD242" i="20"/>
  <c r="JZ242" i="20"/>
  <c r="IW250" i="20"/>
  <c r="IY250" i="20"/>
  <c r="IZ250" i="20"/>
  <c r="JA250" i="20"/>
  <c r="JB250" i="20"/>
  <c r="JC250" i="20" s="1"/>
  <c r="JR250" i="20"/>
  <c r="JW250" i="20"/>
  <c r="JX250" i="20" s="1"/>
  <c r="JT250" i="20"/>
  <c r="JZ250" i="20"/>
  <c r="JY250" i="20"/>
  <c r="KD250" i="20"/>
  <c r="IW258" i="20"/>
  <c r="IY258" i="20"/>
  <c r="IZ258" i="20"/>
  <c r="JB258" i="20"/>
  <c r="JC258" i="20" s="1"/>
  <c r="JT258" i="20"/>
  <c r="JA258" i="20"/>
  <c r="JR258" i="20"/>
  <c r="JW258" i="20"/>
  <c r="JX258" i="20" s="1"/>
  <c r="JZ258" i="20"/>
  <c r="JY258" i="20"/>
  <c r="KD258" i="20"/>
  <c r="IW266" i="20"/>
  <c r="IY266" i="20"/>
  <c r="IZ266" i="20"/>
  <c r="JA266" i="20"/>
  <c r="JB266" i="20"/>
  <c r="JC266" i="20" s="1"/>
  <c r="JR266" i="20"/>
  <c r="JT266" i="20"/>
  <c r="JW266" i="20"/>
  <c r="JX266" i="20" s="1"/>
  <c r="JY266" i="20"/>
  <c r="KD266" i="20"/>
  <c r="JZ266" i="20"/>
  <c r="IW274" i="20"/>
  <c r="IY274" i="20"/>
  <c r="IZ274" i="20"/>
  <c r="JA274" i="20"/>
  <c r="JB274" i="20"/>
  <c r="JC274" i="20" s="1"/>
  <c r="JT274" i="20"/>
  <c r="JR274" i="20"/>
  <c r="JW274" i="20"/>
  <c r="JX274" i="20" s="1"/>
  <c r="JZ274" i="20"/>
  <c r="JY274" i="20"/>
  <c r="KD274" i="20"/>
  <c r="IW282" i="20"/>
  <c r="IY282" i="20"/>
  <c r="IZ282" i="20"/>
  <c r="JA282" i="20"/>
  <c r="JB282" i="20"/>
  <c r="JC282" i="20" s="1"/>
  <c r="JR282" i="20"/>
  <c r="JW282" i="20"/>
  <c r="JX282" i="20" s="1"/>
  <c r="JT282" i="20"/>
  <c r="JY282" i="20"/>
  <c r="JZ282" i="20"/>
  <c r="KD282" i="20"/>
  <c r="IW290" i="20"/>
  <c r="IY290" i="20"/>
  <c r="IZ290" i="20"/>
  <c r="JA290" i="20"/>
  <c r="JB290" i="20"/>
  <c r="JC290" i="20" s="1"/>
  <c r="JT290" i="20"/>
  <c r="JR290" i="20"/>
  <c r="JW290" i="20"/>
  <c r="JX290" i="20" s="1"/>
  <c r="JZ290" i="20"/>
  <c r="JY290" i="20"/>
  <c r="KD290" i="20"/>
  <c r="IW298" i="20"/>
  <c r="IY298" i="20"/>
  <c r="IZ298" i="20"/>
  <c r="JA298" i="20"/>
  <c r="JB298" i="20"/>
  <c r="JC298" i="20" s="1"/>
  <c r="JR298" i="20"/>
  <c r="JW298" i="20"/>
  <c r="JX298" i="20" s="1"/>
  <c r="JT298" i="20"/>
  <c r="JY298" i="20"/>
  <c r="JZ298" i="20"/>
  <c r="KD298" i="20"/>
  <c r="IW306" i="20"/>
  <c r="IY306" i="20"/>
  <c r="IZ306" i="20"/>
  <c r="JA306" i="20"/>
  <c r="JB306" i="20"/>
  <c r="JC306" i="20" s="1"/>
  <c r="JT306" i="20"/>
  <c r="JR306" i="20"/>
  <c r="JW306" i="20"/>
  <c r="JX306" i="20" s="1"/>
  <c r="JY306" i="20"/>
  <c r="KD306" i="20"/>
  <c r="JZ306" i="20"/>
  <c r="IW314" i="20"/>
  <c r="IY314" i="20"/>
  <c r="IZ314" i="20"/>
  <c r="JA314" i="20"/>
  <c r="JB314" i="20"/>
  <c r="JC314" i="20" s="1"/>
  <c r="JR314" i="20"/>
  <c r="JW314" i="20"/>
  <c r="JX314" i="20" s="1"/>
  <c r="JT314" i="20"/>
  <c r="JZ314" i="20"/>
  <c r="JY314" i="20"/>
  <c r="KD314" i="20"/>
  <c r="IW322" i="20"/>
  <c r="IY322" i="20"/>
  <c r="IZ322" i="20"/>
  <c r="JA322" i="20"/>
  <c r="JB322" i="20"/>
  <c r="JC322" i="20" s="1"/>
  <c r="JT322" i="20"/>
  <c r="JR322" i="20"/>
  <c r="JW322" i="20"/>
  <c r="JX322" i="20" s="1"/>
  <c r="JZ322" i="20"/>
  <c r="JY322" i="20"/>
  <c r="KD322" i="20"/>
  <c r="IW330" i="20"/>
  <c r="IY330" i="20"/>
  <c r="IZ330" i="20"/>
  <c r="JA330" i="20"/>
  <c r="JB330" i="20"/>
  <c r="JC330" i="20" s="1"/>
  <c r="JR330" i="20"/>
  <c r="JW330" i="20"/>
  <c r="JX330" i="20" s="1"/>
  <c r="JT330" i="20"/>
  <c r="JY330" i="20"/>
  <c r="KD330" i="20"/>
  <c r="JZ330" i="20"/>
  <c r="IW338" i="20"/>
  <c r="IY338" i="20"/>
  <c r="IZ338" i="20"/>
  <c r="JA338" i="20"/>
  <c r="JB338" i="20"/>
  <c r="JC338" i="20" s="1"/>
  <c r="JT338" i="20"/>
  <c r="JR338" i="20"/>
  <c r="JW338" i="20"/>
  <c r="JX338" i="20" s="1"/>
  <c r="JZ338" i="20"/>
  <c r="JY338" i="20"/>
  <c r="KD338" i="20"/>
  <c r="IW346" i="20"/>
  <c r="IY346" i="20"/>
  <c r="IZ346" i="20"/>
  <c r="JA346" i="20"/>
  <c r="JB346" i="20"/>
  <c r="JC346" i="20" s="1"/>
  <c r="JR346" i="20"/>
  <c r="JW346" i="20"/>
  <c r="JX346" i="20" s="1"/>
  <c r="JT346" i="20"/>
  <c r="JY346" i="20"/>
  <c r="JZ346" i="20"/>
  <c r="KD346" i="20"/>
  <c r="IW354" i="20"/>
  <c r="IY354" i="20"/>
  <c r="IZ354" i="20"/>
  <c r="JA354" i="20"/>
  <c r="JB354" i="20"/>
  <c r="JC354" i="20" s="1"/>
  <c r="JT354" i="20"/>
  <c r="JR354" i="20"/>
  <c r="JW354" i="20"/>
  <c r="JX354" i="20" s="1"/>
  <c r="JZ354" i="20"/>
  <c r="JY354" i="20"/>
  <c r="KD354" i="20"/>
  <c r="IW362" i="20"/>
  <c r="IY362" i="20"/>
  <c r="IZ362" i="20"/>
  <c r="JA362" i="20"/>
  <c r="JB362" i="20"/>
  <c r="JC362" i="20" s="1"/>
  <c r="JR362" i="20"/>
  <c r="JT362" i="20"/>
  <c r="JW362" i="20"/>
  <c r="JX362" i="20" s="1"/>
  <c r="JY362" i="20"/>
  <c r="JZ362" i="20"/>
  <c r="KD362" i="20"/>
  <c r="IW370" i="20"/>
  <c r="IY370" i="20"/>
  <c r="IZ370" i="20"/>
  <c r="JA370" i="20"/>
  <c r="JB370" i="20"/>
  <c r="JC370" i="20" s="1"/>
  <c r="JT370" i="20"/>
  <c r="JR370" i="20"/>
  <c r="JW370" i="20"/>
  <c r="JX370" i="20" s="1"/>
  <c r="JY370" i="20"/>
  <c r="KD370" i="20"/>
  <c r="JZ370" i="20"/>
  <c r="IW378" i="20"/>
  <c r="IY378" i="20"/>
  <c r="IZ378" i="20"/>
  <c r="JA378" i="20"/>
  <c r="JB378" i="20"/>
  <c r="JC378" i="20" s="1"/>
  <c r="JR378" i="20"/>
  <c r="JW378" i="20"/>
  <c r="JX378" i="20" s="1"/>
  <c r="JT378" i="20"/>
  <c r="JZ378" i="20"/>
  <c r="JY378" i="20"/>
  <c r="KD378" i="20"/>
  <c r="IW386" i="20"/>
  <c r="IY386" i="20"/>
  <c r="IZ386" i="20"/>
  <c r="JA386" i="20"/>
  <c r="JB386" i="20"/>
  <c r="JC386" i="20" s="1"/>
  <c r="JT386" i="20"/>
  <c r="JR386" i="20"/>
  <c r="JW386" i="20"/>
  <c r="JX386" i="20" s="1"/>
  <c r="JZ386" i="20"/>
  <c r="JY386" i="20"/>
  <c r="KD386" i="20"/>
  <c r="IW394" i="20"/>
  <c r="IY394" i="20"/>
  <c r="IZ394" i="20"/>
  <c r="JA394" i="20"/>
  <c r="JB394" i="20"/>
  <c r="JC394" i="20" s="1"/>
  <c r="JR394" i="20"/>
  <c r="JT394" i="20"/>
  <c r="JW394" i="20"/>
  <c r="JX394" i="20" s="1"/>
  <c r="JY394" i="20"/>
  <c r="KD394" i="20"/>
  <c r="JZ394" i="20"/>
  <c r="IW402" i="20"/>
  <c r="IY402" i="20"/>
  <c r="IZ402" i="20"/>
  <c r="JA402" i="20"/>
  <c r="JB402" i="20"/>
  <c r="JC402" i="20" s="1"/>
  <c r="JT402" i="20"/>
  <c r="JR402" i="20"/>
  <c r="JW402" i="20"/>
  <c r="JX402" i="20" s="1"/>
  <c r="JZ402" i="20"/>
  <c r="JY402" i="20"/>
  <c r="KD402" i="20"/>
  <c r="IW410" i="20"/>
  <c r="IY410" i="20"/>
  <c r="IZ410" i="20"/>
  <c r="JA410" i="20"/>
  <c r="JB410" i="20"/>
  <c r="JC410" i="20" s="1"/>
  <c r="JR410" i="20"/>
  <c r="JW410" i="20"/>
  <c r="JX410" i="20" s="1"/>
  <c r="JT410" i="20"/>
  <c r="JY410" i="20"/>
  <c r="JZ410" i="20"/>
  <c r="KD410" i="20"/>
  <c r="IW418" i="20"/>
  <c r="IY418" i="20"/>
  <c r="IZ418" i="20"/>
  <c r="JA418" i="20"/>
  <c r="JB418" i="20"/>
  <c r="JC418" i="20" s="1"/>
  <c r="JT418" i="20"/>
  <c r="JR418" i="20"/>
  <c r="JW418" i="20"/>
  <c r="JX418" i="20" s="1"/>
  <c r="JZ418" i="20"/>
  <c r="JY418" i="20"/>
  <c r="KD418" i="20"/>
  <c r="IW426" i="20"/>
  <c r="IY426" i="20"/>
  <c r="IZ426" i="20"/>
  <c r="JA426" i="20"/>
  <c r="JB426" i="20"/>
  <c r="JC426" i="20" s="1"/>
  <c r="JR426" i="20"/>
  <c r="JT426" i="20"/>
  <c r="JW426" i="20"/>
  <c r="JX426" i="20" s="1"/>
  <c r="JZ426" i="20"/>
  <c r="JY426" i="20"/>
  <c r="KD426" i="20"/>
  <c r="IW434" i="20"/>
  <c r="IY434" i="20"/>
  <c r="IZ434" i="20"/>
  <c r="JA434" i="20"/>
  <c r="JB434" i="20"/>
  <c r="JC434" i="20" s="1"/>
  <c r="JR434" i="20"/>
  <c r="JT434" i="20"/>
  <c r="JW434" i="20"/>
  <c r="JX434" i="20" s="1"/>
  <c r="JZ434" i="20"/>
  <c r="KD434" i="20"/>
  <c r="JY434" i="20"/>
  <c r="IW442" i="20"/>
  <c r="IY442" i="20"/>
  <c r="IZ442" i="20"/>
  <c r="JA442" i="20"/>
  <c r="JB442" i="20"/>
  <c r="JC442" i="20" s="1"/>
  <c r="JR442" i="20"/>
  <c r="JW442" i="20"/>
  <c r="JX442" i="20" s="1"/>
  <c r="JT442" i="20"/>
  <c r="JY442" i="20"/>
  <c r="KD442" i="20"/>
  <c r="JZ442" i="20"/>
  <c r="IW450" i="20"/>
  <c r="IY450" i="20"/>
  <c r="IZ450" i="20"/>
  <c r="JA450" i="20"/>
  <c r="JB450" i="20"/>
  <c r="JC450" i="20" s="1"/>
  <c r="JR450" i="20"/>
  <c r="JT450" i="20"/>
  <c r="JW450" i="20"/>
  <c r="JX450" i="20" s="1"/>
  <c r="JZ450" i="20"/>
  <c r="JY450" i="20"/>
  <c r="KD450" i="20"/>
  <c r="IW458" i="20"/>
  <c r="IY458" i="20"/>
  <c r="IZ458" i="20"/>
  <c r="JA458" i="20"/>
  <c r="JB458" i="20"/>
  <c r="JC458" i="20" s="1"/>
  <c r="JR458" i="20"/>
  <c r="JT458" i="20"/>
  <c r="JW458" i="20"/>
  <c r="JX458" i="20" s="1"/>
  <c r="JY458" i="20"/>
  <c r="JZ458" i="20"/>
  <c r="KD458" i="20"/>
  <c r="IW466" i="20"/>
  <c r="IY466" i="20"/>
  <c r="IZ466" i="20"/>
  <c r="JA466" i="20"/>
  <c r="JB466" i="20"/>
  <c r="JC466" i="20" s="1"/>
  <c r="JR466" i="20"/>
  <c r="JT466" i="20"/>
  <c r="JW466" i="20"/>
  <c r="JX466" i="20" s="1"/>
  <c r="JZ466" i="20"/>
  <c r="JY466" i="20"/>
  <c r="KD466" i="20"/>
  <c r="IW474" i="20"/>
  <c r="IY474" i="20"/>
  <c r="IZ474" i="20"/>
  <c r="JA474" i="20"/>
  <c r="JB474" i="20"/>
  <c r="JC474" i="20" s="1"/>
  <c r="JR474" i="20"/>
  <c r="JW474" i="20"/>
  <c r="JX474" i="20" s="1"/>
  <c r="JT474" i="20"/>
  <c r="JY474" i="20"/>
  <c r="JZ474" i="20"/>
  <c r="KD474" i="20"/>
  <c r="IW482" i="20"/>
  <c r="IY482" i="20"/>
  <c r="IZ482" i="20"/>
  <c r="JA482" i="20"/>
  <c r="JB482" i="20"/>
  <c r="JC482" i="20" s="1"/>
  <c r="JR482" i="20"/>
  <c r="JT482" i="20"/>
  <c r="JW482" i="20"/>
  <c r="JX482" i="20" s="1"/>
  <c r="JY482" i="20"/>
  <c r="KD482" i="20"/>
  <c r="JZ482" i="20"/>
  <c r="IW490" i="20"/>
  <c r="IY490" i="20"/>
  <c r="IZ490" i="20"/>
  <c r="JA490" i="20"/>
  <c r="JB490" i="20"/>
  <c r="JC490" i="20" s="1"/>
  <c r="JR490" i="20"/>
  <c r="JT490" i="20"/>
  <c r="JW490" i="20"/>
  <c r="JX490" i="20" s="1"/>
  <c r="JZ490" i="20"/>
  <c r="JY490" i="20"/>
  <c r="KD490" i="20"/>
  <c r="IY498" i="20"/>
  <c r="IW498" i="20"/>
  <c r="IZ498" i="20"/>
  <c r="JA498" i="20"/>
  <c r="JB498" i="20"/>
  <c r="JC498" i="20" s="1"/>
  <c r="JR498" i="20"/>
  <c r="JT498" i="20"/>
  <c r="JW498" i="20"/>
  <c r="JX498" i="20" s="1"/>
  <c r="JZ498" i="20"/>
  <c r="KD498" i="20"/>
  <c r="JY498" i="20"/>
  <c r="IW506" i="20"/>
  <c r="IY506" i="20"/>
  <c r="IZ506" i="20"/>
  <c r="JA506" i="20"/>
  <c r="JB506" i="20"/>
  <c r="JC506" i="20" s="1"/>
  <c r="JR506" i="20"/>
  <c r="JW506" i="20"/>
  <c r="JX506" i="20" s="1"/>
  <c r="JT506" i="20"/>
  <c r="JY506" i="20"/>
  <c r="KD506" i="20"/>
  <c r="JZ506" i="20"/>
  <c r="IY514" i="20"/>
  <c r="IZ514" i="20"/>
  <c r="IW514" i="20"/>
  <c r="JA514" i="20"/>
  <c r="JB514" i="20"/>
  <c r="JC514" i="20" s="1"/>
  <c r="JR514" i="20"/>
  <c r="JT514" i="20"/>
  <c r="JW514" i="20"/>
  <c r="JX514" i="20" s="1"/>
  <c r="JZ514" i="20"/>
  <c r="JY514" i="20"/>
  <c r="KD514" i="20"/>
  <c r="IW522" i="20"/>
  <c r="IY522" i="20"/>
  <c r="IZ522" i="20"/>
  <c r="JA522" i="20"/>
  <c r="JB522" i="20"/>
  <c r="JC522" i="20" s="1"/>
  <c r="JR522" i="20"/>
  <c r="JT522" i="20"/>
  <c r="JW522" i="20"/>
  <c r="JX522" i="20" s="1"/>
  <c r="JY522" i="20"/>
  <c r="JZ522" i="20"/>
  <c r="KD522" i="20"/>
  <c r="IY530" i="20"/>
  <c r="IW530" i="20"/>
  <c r="IZ530" i="20"/>
  <c r="JA530" i="20"/>
  <c r="JB530" i="20"/>
  <c r="JC530" i="20" s="1"/>
  <c r="JR530" i="20"/>
  <c r="JT530" i="20"/>
  <c r="JW530" i="20"/>
  <c r="JX530" i="20" s="1"/>
  <c r="JZ530" i="20"/>
  <c r="JY530" i="20"/>
  <c r="KD530" i="20"/>
  <c r="IW538" i="20"/>
  <c r="IY538" i="20"/>
  <c r="IZ538" i="20"/>
  <c r="JA538" i="20"/>
  <c r="JB538" i="20"/>
  <c r="JC538" i="20" s="1"/>
  <c r="JR538" i="20"/>
  <c r="JW538" i="20"/>
  <c r="JX538" i="20" s="1"/>
  <c r="JT538" i="20"/>
  <c r="JY538" i="20"/>
  <c r="JZ538" i="20"/>
  <c r="KD538" i="20"/>
  <c r="IY546" i="20"/>
  <c r="IZ546" i="20"/>
  <c r="JA546" i="20"/>
  <c r="JB546" i="20"/>
  <c r="JC546" i="20" s="1"/>
  <c r="IW546" i="20"/>
  <c r="JR546" i="20"/>
  <c r="JT546" i="20"/>
  <c r="JW546" i="20"/>
  <c r="JX546" i="20" s="1"/>
  <c r="JY546" i="20"/>
  <c r="KD546" i="20"/>
  <c r="JZ546" i="20"/>
  <c r="IW554" i="20"/>
  <c r="IY554" i="20"/>
  <c r="IZ554" i="20"/>
  <c r="JA554" i="20"/>
  <c r="JB554" i="20"/>
  <c r="JC554" i="20" s="1"/>
  <c r="JR554" i="20"/>
  <c r="JT554" i="20"/>
  <c r="JW554" i="20"/>
  <c r="JX554" i="20" s="1"/>
  <c r="JZ554" i="20"/>
  <c r="JY554" i="20"/>
  <c r="KD554" i="20"/>
  <c r="IY562" i="20"/>
  <c r="IW562" i="20"/>
  <c r="IZ562" i="20"/>
  <c r="JA562" i="20"/>
  <c r="JB562" i="20"/>
  <c r="JC562" i="20" s="1"/>
  <c r="JR562" i="20"/>
  <c r="JT562" i="20"/>
  <c r="JW562" i="20"/>
  <c r="JX562" i="20" s="1"/>
  <c r="JZ562" i="20"/>
  <c r="KD562" i="20"/>
  <c r="JY562" i="20"/>
  <c r="IW570" i="20"/>
  <c r="IY570" i="20"/>
  <c r="IZ570" i="20"/>
  <c r="JA570" i="20"/>
  <c r="JB570" i="20"/>
  <c r="JC570" i="20" s="1"/>
  <c r="JR570" i="20"/>
  <c r="JW570" i="20"/>
  <c r="JX570" i="20" s="1"/>
  <c r="JT570" i="20"/>
  <c r="JY570" i="20"/>
  <c r="KD570" i="20"/>
  <c r="JZ570" i="20"/>
  <c r="IY578" i="20"/>
  <c r="IZ578" i="20"/>
  <c r="IW578" i="20"/>
  <c r="JA578" i="20"/>
  <c r="JB578" i="20"/>
  <c r="JC578" i="20" s="1"/>
  <c r="JR578" i="20"/>
  <c r="JT578" i="20"/>
  <c r="JW578" i="20"/>
  <c r="JX578" i="20" s="1"/>
  <c r="JZ578" i="20"/>
  <c r="JY578" i="20"/>
  <c r="KD578" i="20"/>
  <c r="IW586" i="20"/>
  <c r="IY586" i="20"/>
  <c r="IZ586" i="20"/>
  <c r="JA586" i="20"/>
  <c r="JB586" i="20"/>
  <c r="JC586" i="20" s="1"/>
  <c r="JR586" i="20"/>
  <c r="JT586" i="20"/>
  <c r="JW586" i="20"/>
  <c r="JX586" i="20" s="1"/>
  <c r="JY586" i="20"/>
  <c r="JZ586" i="20"/>
  <c r="KD586" i="20"/>
  <c r="IY594" i="20"/>
  <c r="IW594" i="20"/>
  <c r="IZ594" i="20"/>
  <c r="JA594" i="20"/>
  <c r="JB594" i="20"/>
  <c r="JC594" i="20" s="1"/>
  <c r="JR594" i="20"/>
  <c r="JT594" i="20"/>
  <c r="JW594" i="20"/>
  <c r="JX594" i="20" s="1"/>
  <c r="JZ594" i="20"/>
  <c r="JY594" i="20"/>
  <c r="KD594" i="20"/>
  <c r="IW602" i="20"/>
  <c r="IY602" i="20"/>
  <c r="IZ602" i="20"/>
  <c r="JA602" i="20"/>
  <c r="JB602" i="20"/>
  <c r="JC602" i="20" s="1"/>
  <c r="JR602" i="20"/>
  <c r="JW602" i="20"/>
  <c r="JX602" i="20" s="1"/>
  <c r="JT602" i="20"/>
  <c r="JY602" i="20"/>
  <c r="JZ602" i="20"/>
  <c r="KD602" i="20"/>
  <c r="IY610" i="20"/>
  <c r="IZ610" i="20"/>
  <c r="JA610" i="20"/>
  <c r="JB610" i="20"/>
  <c r="JC610" i="20" s="1"/>
  <c r="IW610" i="20"/>
  <c r="JR610" i="20"/>
  <c r="JT610" i="20"/>
  <c r="JW610" i="20"/>
  <c r="JX610" i="20" s="1"/>
  <c r="JY610" i="20"/>
  <c r="KD610" i="20"/>
  <c r="JZ610" i="20"/>
  <c r="IW618" i="20"/>
  <c r="IY618" i="20"/>
  <c r="IZ618" i="20"/>
  <c r="JA618" i="20"/>
  <c r="JB618" i="20"/>
  <c r="JC618" i="20" s="1"/>
  <c r="JR618" i="20"/>
  <c r="JT618" i="20"/>
  <c r="JW618" i="20"/>
  <c r="JX618" i="20" s="1"/>
  <c r="JZ618" i="20"/>
  <c r="JY618" i="20"/>
  <c r="KD618" i="20"/>
  <c r="IW626" i="20"/>
  <c r="IY626" i="20"/>
  <c r="IZ626" i="20"/>
  <c r="JA626" i="20"/>
  <c r="JB626" i="20"/>
  <c r="JC626" i="20" s="1"/>
  <c r="JR626" i="20"/>
  <c r="JT626" i="20"/>
  <c r="JW626" i="20"/>
  <c r="JX626" i="20" s="1"/>
  <c r="JZ626" i="20"/>
  <c r="KD626" i="20"/>
  <c r="JY626" i="20"/>
  <c r="IW634" i="20"/>
  <c r="IY634" i="20"/>
  <c r="IZ634" i="20"/>
  <c r="JA634" i="20"/>
  <c r="JB634" i="20"/>
  <c r="JC634" i="20" s="1"/>
  <c r="JR634" i="20"/>
  <c r="JW634" i="20"/>
  <c r="JX634" i="20" s="1"/>
  <c r="JT634" i="20"/>
  <c r="JY634" i="20"/>
  <c r="KD634" i="20"/>
  <c r="JZ634" i="20"/>
  <c r="IW642" i="20"/>
  <c r="IY642" i="20"/>
  <c r="IZ642" i="20"/>
  <c r="JA642" i="20"/>
  <c r="JB642" i="20"/>
  <c r="JC642" i="20" s="1"/>
  <c r="JR642" i="20"/>
  <c r="JT642" i="20"/>
  <c r="JW642" i="20"/>
  <c r="JX642" i="20" s="1"/>
  <c r="JZ642" i="20"/>
  <c r="JY642" i="20"/>
  <c r="KD642" i="20"/>
  <c r="IW650" i="20"/>
  <c r="IY650" i="20"/>
  <c r="IZ650" i="20"/>
  <c r="JA650" i="20"/>
  <c r="JB650" i="20"/>
  <c r="JC650" i="20" s="1"/>
  <c r="JR650" i="20"/>
  <c r="JT650" i="20"/>
  <c r="JW650" i="20"/>
  <c r="JX650" i="20" s="1"/>
  <c r="JY650" i="20"/>
  <c r="JZ650" i="20"/>
  <c r="KD650" i="20"/>
  <c r="IW658" i="20"/>
  <c r="IY658" i="20"/>
  <c r="IZ658" i="20"/>
  <c r="JA658" i="20"/>
  <c r="JB658" i="20"/>
  <c r="JC658" i="20" s="1"/>
  <c r="JR658" i="20"/>
  <c r="JT658" i="20"/>
  <c r="JW658" i="20"/>
  <c r="JX658" i="20" s="1"/>
  <c r="JZ658" i="20"/>
  <c r="JY658" i="20"/>
  <c r="KD658" i="20"/>
  <c r="IW666" i="20"/>
  <c r="IY666" i="20"/>
  <c r="IZ666" i="20"/>
  <c r="JA666" i="20"/>
  <c r="JB666" i="20"/>
  <c r="JC666" i="20" s="1"/>
  <c r="JR666" i="20"/>
  <c r="JW666" i="20"/>
  <c r="JX666" i="20" s="1"/>
  <c r="JT666" i="20"/>
  <c r="JY666" i="20"/>
  <c r="JZ666" i="20"/>
  <c r="KD666" i="20"/>
  <c r="IW674" i="20"/>
  <c r="IY674" i="20"/>
  <c r="IZ674" i="20"/>
  <c r="JA674" i="20"/>
  <c r="JB674" i="20"/>
  <c r="JC674" i="20" s="1"/>
  <c r="JR674" i="20"/>
  <c r="JT674" i="20"/>
  <c r="JW674" i="20"/>
  <c r="JX674" i="20" s="1"/>
  <c r="JY674" i="20"/>
  <c r="KD674" i="20"/>
  <c r="JZ674" i="20"/>
  <c r="IW682" i="20"/>
  <c r="IY682" i="20"/>
  <c r="IZ682" i="20"/>
  <c r="JA682" i="20"/>
  <c r="JB682" i="20"/>
  <c r="JC682" i="20" s="1"/>
  <c r="JR682" i="20"/>
  <c r="JW682" i="20"/>
  <c r="JX682" i="20" s="1"/>
  <c r="JT682" i="20"/>
  <c r="JZ682" i="20"/>
  <c r="JY682" i="20"/>
  <c r="KD682" i="20"/>
  <c r="IW690" i="20"/>
  <c r="IY690" i="20"/>
  <c r="IZ690" i="20"/>
  <c r="JA690" i="20"/>
  <c r="JB690" i="20"/>
  <c r="JC690" i="20" s="1"/>
  <c r="JR690" i="20"/>
  <c r="JT690" i="20"/>
  <c r="JW690" i="20"/>
  <c r="JX690" i="20" s="1"/>
  <c r="JZ690" i="20"/>
  <c r="KD690" i="20"/>
  <c r="JY690" i="20"/>
  <c r="IW698" i="20"/>
  <c r="IY698" i="20"/>
  <c r="IZ698" i="20"/>
  <c r="JA698" i="20"/>
  <c r="JB698" i="20"/>
  <c r="JC698" i="20" s="1"/>
  <c r="JR698" i="20"/>
  <c r="JW698" i="20"/>
  <c r="JX698" i="20" s="1"/>
  <c r="JT698" i="20"/>
  <c r="JY698" i="20"/>
  <c r="KD698" i="20"/>
  <c r="JZ698" i="20"/>
  <c r="IW706" i="20"/>
  <c r="IY706" i="20"/>
  <c r="IZ706" i="20"/>
  <c r="JA706" i="20"/>
  <c r="JB706" i="20"/>
  <c r="JC706" i="20" s="1"/>
  <c r="JR706" i="20"/>
  <c r="JT706" i="20"/>
  <c r="JW706" i="20"/>
  <c r="JX706" i="20" s="1"/>
  <c r="JZ706" i="20"/>
  <c r="JY706" i="20"/>
  <c r="KD706" i="20"/>
  <c r="IW714" i="20"/>
  <c r="IY714" i="20"/>
  <c r="IZ714" i="20"/>
  <c r="JA714" i="20"/>
  <c r="JB714" i="20"/>
  <c r="JC714" i="20" s="1"/>
  <c r="JR714" i="20"/>
  <c r="JW714" i="20"/>
  <c r="JX714" i="20" s="1"/>
  <c r="JT714" i="20"/>
  <c r="JY714" i="20"/>
  <c r="JZ714" i="20"/>
  <c r="KD714" i="20"/>
  <c r="IW722" i="20"/>
  <c r="IY722" i="20"/>
  <c r="IZ722" i="20"/>
  <c r="JA722" i="20"/>
  <c r="JB722" i="20"/>
  <c r="JC722" i="20" s="1"/>
  <c r="JR722" i="20"/>
  <c r="JT722" i="20"/>
  <c r="JW722" i="20"/>
  <c r="JX722" i="20" s="1"/>
  <c r="JZ722" i="20"/>
  <c r="JY722" i="20"/>
  <c r="KD722" i="20"/>
  <c r="IW730" i="20"/>
  <c r="IY730" i="20"/>
  <c r="IZ730" i="20"/>
  <c r="JA730" i="20"/>
  <c r="JB730" i="20"/>
  <c r="JC730" i="20" s="1"/>
  <c r="JR730" i="20"/>
  <c r="JW730" i="20"/>
  <c r="JX730" i="20" s="1"/>
  <c r="JT730" i="20"/>
  <c r="JY730" i="20"/>
  <c r="JZ730" i="20"/>
  <c r="KD730" i="20"/>
  <c r="IW738" i="20"/>
  <c r="IZ738" i="20"/>
  <c r="IY738" i="20"/>
  <c r="JA738" i="20"/>
  <c r="JB738" i="20"/>
  <c r="JC738" i="20" s="1"/>
  <c r="JR738" i="20"/>
  <c r="JT738" i="20"/>
  <c r="JW738" i="20"/>
  <c r="JX738" i="20" s="1"/>
  <c r="JY738" i="20"/>
  <c r="KD738" i="20"/>
  <c r="JZ738" i="20"/>
  <c r="JU71" i="20"/>
  <c r="JV71" i="20"/>
  <c r="JU151" i="20"/>
  <c r="JV199" i="20"/>
  <c r="JU199" i="20"/>
  <c r="JU279" i="20"/>
  <c r="JV311" i="20"/>
  <c r="JU407" i="20"/>
  <c r="JU519" i="20"/>
  <c r="JV519" i="20"/>
  <c r="JV567" i="20"/>
  <c r="JV695" i="20"/>
  <c r="JU695" i="20"/>
  <c r="JU88" i="20"/>
  <c r="JV88" i="20"/>
  <c r="JV216" i="20"/>
  <c r="JU216" i="20"/>
  <c r="JV488" i="20"/>
  <c r="JU488" i="20"/>
  <c r="JV584" i="20"/>
  <c r="JG91" i="20"/>
  <c r="JH91" i="20"/>
  <c r="JI91" i="20" s="1"/>
  <c r="JT91" i="20"/>
  <c r="JF91" i="20"/>
  <c r="JE91" i="20"/>
  <c r="JY91" i="20"/>
  <c r="JZ91" i="20"/>
  <c r="KD91" i="20"/>
  <c r="JW91" i="20"/>
  <c r="JX91" i="20" s="1"/>
  <c r="JG187" i="20"/>
  <c r="JH187" i="20"/>
  <c r="JI187" i="20" s="1"/>
  <c r="JT187" i="20"/>
  <c r="JF187" i="20"/>
  <c r="JE187" i="20"/>
  <c r="JY187" i="20"/>
  <c r="JZ187" i="20"/>
  <c r="KD187" i="20"/>
  <c r="JW187" i="20"/>
  <c r="JX187" i="20" s="1"/>
  <c r="JF283" i="20"/>
  <c r="JG283" i="20"/>
  <c r="JH283" i="20"/>
  <c r="JI283" i="20" s="1"/>
  <c r="JT283" i="20"/>
  <c r="JE283" i="20"/>
  <c r="JY283" i="20"/>
  <c r="JZ283" i="20"/>
  <c r="KD283" i="20"/>
  <c r="JW283" i="20"/>
  <c r="JX283" i="20" s="1"/>
  <c r="JF379" i="20"/>
  <c r="JG379" i="20"/>
  <c r="JH379" i="20"/>
  <c r="JI379" i="20" s="1"/>
  <c r="JT379" i="20"/>
  <c r="JE379" i="20"/>
  <c r="JY379" i="20"/>
  <c r="JZ379" i="20"/>
  <c r="KD379" i="20"/>
  <c r="JW379" i="20"/>
  <c r="JX379" i="20" s="1"/>
  <c r="JF475" i="20"/>
  <c r="JG475" i="20"/>
  <c r="JH475" i="20"/>
  <c r="JI475" i="20" s="1"/>
  <c r="JT475" i="20"/>
  <c r="JE475" i="20"/>
  <c r="JY475" i="20"/>
  <c r="JZ475" i="20"/>
  <c r="KD475" i="20"/>
  <c r="JW475" i="20"/>
  <c r="JX475" i="20" s="1"/>
  <c r="JF571" i="20"/>
  <c r="JG571" i="20"/>
  <c r="JH571" i="20"/>
  <c r="JI571" i="20" s="1"/>
  <c r="JT571" i="20"/>
  <c r="JE571" i="20"/>
  <c r="JY571" i="20"/>
  <c r="JZ571" i="20"/>
  <c r="KD571" i="20"/>
  <c r="JW571" i="20"/>
  <c r="JX571" i="20" s="1"/>
  <c r="JF667" i="20"/>
  <c r="JG667" i="20"/>
  <c r="JH667" i="20"/>
  <c r="JI667" i="20" s="1"/>
  <c r="JT667" i="20"/>
  <c r="JE667" i="20"/>
  <c r="JY667" i="20"/>
  <c r="JZ667" i="20"/>
  <c r="KD667" i="20"/>
  <c r="JW667" i="20"/>
  <c r="JX667" i="20" s="1"/>
  <c r="JG76" i="20"/>
  <c r="JH76" i="20"/>
  <c r="JI76" i="20" s="1"/>
  <c r="JF76" i="20"/>
  <c r="JE76" i="20"/>
  <c r="JW76" i="20"/>
  <c r="JX76" i="20" s="1"/>
  <c r="JY76" i="20"/>
  <c r="JZ76" i="20"/>
  <c r="KD76" i="20"/>
  <c r="JT76" i="20"/>
  <c r="JG172" i="20"/>
  <c r="JH172" i="20"/>
  <c r="JI172" i="20" s="1"/>
  <c r="JF172" i="20"/>
  <c r="JE172" i="20"/>
  <c r="JW172" i="20"/>
  <c r="JX172" i="20" s="1"/>
  <c r="JT172" i="20"/>
  <c r="JY172" i="20"/>
  <c r="JZ172" i="20"/>
  <c r="KD172" i="20"/>
  <c r="JF268" i="20"/>
  <c r="JG268" i="20"/>
  <c r="JH268" i="20"/>
  <c r="JI268" i="20" s="1"/>
  <c r="JE268" i="20"/>
  <c r="JW268" i="20"/>
  <c r="JX268" i="20" s="1"/>
  <c r="JT268" i="20"/>
  <c r="JY268" i="20"/>
  <c r="JZ268" i="20"/>
  <c r="KD268" i="20"/>
  <c r="JF364" i="20"/>
  <c r="JG364" i="20"/>
  <c r="JH364" i="20"/>
  <c r="JI364" i="20" s="1"/>
  <c r="JE364" i="20"/>
  <c r="JW364" i="20"/>
  <c r="JX364" i="20" s="1"/>
  <c r="JY364" i="20"/>
  <c r="JZ364" i="20"/>
  <c r="KD364" i="20"/>
  <c r="JT364" i="20"/>
  <c r="JF460" i="20"/>
  <c r="JG460" i="20"/>
  <c r="JH460" i="20"/>
  <c r="JI460" i="20" s="1"/>
  <c r="JE460" i="20"/>
  <c r="JW460" i="20"/>
  <c r="JX460" i="20" s="1"/>
  <c r="JT460" i="20"/>
  <c r="JY460" i="20"/>
  <c r="JZ460" i="20"/>
  <c r="KD460" i="20"/>
  <c r="JF556" i="20"/>
  <c r="JG556" i="20"/>
  <c r="JH556" i="20"/>
  <c r="JI556" i="20" s="1"/>
  <c r="JW556" i="20"/>
  <c r="JX556" i="20" s="1"/>
  <c r="JE556" i="20"/>
  <c r="JY556" i="20"/>
  <c r="JZ556" i="20"/>
  <c r="KD556" i="20"/>
  <c r="JT556" i="20"/>
  <c r="JF652" i="20"/>
  <c r="JG652" i="20"/>
  <c r="JH652" i="20"/>
  <c r="JI652" i="20" s="1"/>
  <c r="JW652" i="20"/>
  <c r="JX652" i="20" s="1"/>
  <c r="JT652" i="20"/>
  <c r="JY652" i="20"/>
  <c r="JZ652" i="20"/>
  <c r="KD652" i="20"/>
  <c r="JE652" i="20"/>
  <c r="JU527" i="20"/>
  <c r="JV527" i="20"/>
  <c r="JU559" i="20"/>
  <c r="JV559" i="20"/>
  <c r="JU687" i="20"/>
  <c r="IW5" i="20"/>
  <c r="IY5" i="20"/>
  <c r="JB5" i="20"/>
  <c r="JC5" i="20" s="1"/>
  <c r="JA5" i="20"/>
  <c r="IZ5" i="20"/>
  <c r="JR5" i="20"/>
  <c r="JW5" i="20"/>
  <c r="JX5" i="20" s="1"/>
  <c r="JY5" i="20"/>
  <c r="JZ5" i="20"/>
  <c r="KD5" i="20"/>
  <c r="JT5" i="20"/>
  <c r="IZ29" i="20"/>
  <c r="IW29" i="20"/>
  <c r="IY29" i="20"/>
  <c r="JB29" i="20"/>
  <c r="JC29" i="20" s="1"/>
  <c r="JA29" i="20"/>
  <c r="JR29" i="20"/>
  <c r="JT29" i="20"/>
  <c r="JW29" i="20"/>
  <c r="JX29" i="20" s="1"/>
  <c r="JY29" i="20"/>
  <c r="JZ29" i="20"/>
  <c r="KD29" i="20"/>
  <c r="IZ61" i="20"/>
  <c r="IW61" i="20"/>
  <c r="IY61" i="20"/>
  <c r="JB61" i="20"/>
  <c r="JC61" i="20" s="1"/>
  <c r="JA61" i="20"/>
  <c r="JR61" i="20"/>
  <c r="JT61" i="20"/>
  <c r="JW61" i="20"/>
  <c r="JX61" i="20" s="1"/>
  <c r="JZ61" i="20"/>
  <c r="JY61" i="20"/>
  <c r="KD61" i="20"/>
  <c r="IW85" i="20"/>
  <c r="IY85" i="20"/>
  <c r="IZ85" i="20"/>
  <c r="JB85" i="20"/>
  <c r="JC85" i="20" s="1"/>
  <c r="JA85" i="20"/>
  <c r="JR85" i="20"/>
  <c r="JW85" i="20"/>
  <c r="JX85" i="20" s="1"/>
  <c r="JY85" i="20"/>
  <c r="JZ85" i="20"/>
  <c r="JT85" i="20"/>
  <c r="KD85" i="20"/>
  <c r="IZ109" i="20"/>
  <c r="IY109" i="20"/>
  <c r="JB109" i="20"/>
  <c r="JC109" i="20" s="1"/>
  <c r="JR109" i="20"/>
  <c r="JT109" i="20"/>
  <c r="JW109" i="20"/>
  <c r="JX109" i="20" s="1"/>
  <c r="JY109" i="20"/>
  <c r="JZ109" i="20"/>
  <c r="IW109" i="20"/>
  <c r="JA109" i="20"/>
  <c r="KD109" i="20"/>
  <c r="IW133" i="20"/>
  <c r="IY133" i="20"/>
  <c r="JB133" i="20"/>
  <c r="JC133" i="20" s="1"/>
  <c r="JA133" i="20"/>
  <c r="IZ133" i="20"/>
  <c r="JR133" i="20"/>
  <c r="JW133" i="20"/>
  <c r="JX133" i="20" s="1"/>
  <c r="JZ133" i="20"/>
  <c r="JY133" i="20"/>
  <c r="KD133" i="20"/>
  <c r="JT133" i="20"/>
  <c r="IW157" i="20"/>
  <c r="IY157" i="20"/>
  <c r="JB157" i="20"/>
  <c r="JC157" i="20" s="1"/>
  <c r="IZ157" i="20"/>
  <c r="JA157" i="20"/>
  <c r="JR157" i="20"/>
  <c r="JT157" i="20"/>
  <c r="JW157" i="20"/>
  <c r="JX157" i="20" s="1"/>
  <c r="JZ157" i="20"/>
  <c r="JY157" i="20"/>
  <c r="KD157" i="20"/>
  <c r="IW181" i="20"/>
  <c r="IY181" i="20"/>
  <c r="JB181" i="20"/>
  <c r="JC181" i="20" s="1"/>
  <c r="JA181" i="20"/>
  <c r="JR181" i="20"/>
  <c r="JW181" i="20"/>
  <c r="JX181" i="20" s="1"/>
  <c r="IZ181" i="20"/>
  <c r="JT181" i="20"/>
  <c r="JY181" i="20"/>
  <c r="JZ181" i="20"/>
  <c r="KD181" i="20"/>
  <c r="IY205" i="20"/>
  <c r="JB205" i="20"/>
  <c r="JC205" i="20" s="1"/>
  <c r="IW205" i="20"/>
  <c r="IZ205" i="20"/>
  <c r="JA205" i="20"/>
  <c r="JR205" i="20"/>
  <c r="JT205" i="20"/>
  <c r="JW205" i="20"/>
  <c r="JX205" i="20" s="1"/>
  <c r="JY205" i="20"/>
  <c r="JZ205" i="20"/>
  <c r="KD205" i="20"/>
  <c r="IW229" i="20"/>
  <c r="IY229" i="20"/>
  <c r="JB229" i="20"/>
  <c r="JC229" i="20" s="1"/>
  <c r="JA229" i="20"/>
  <c r="IZ229" i="20"/>
  <c r="JR229" i="20"/>
  <c r="JW229" i="20"/>
  <c r="JX229" i="20" s="1"/>
  <c r="JY229" i="20"/>
  <c r="JT229" i="20"/>
  <c r="JZ229" i="20"/>
  <c r="KD229" i="20"/>
  <c r="IW253" i="20"/>
  <c r="IY253" i="20"/>
  <c r="JB253" i="20"/>
  <c r="JC253" i="20" s="1"/>
  <c r="IZ253" i="20"/>
  <c r="JA253" i="20"/>
  <c r="JR253" i="20"/>
  <c r="JT253" i="20"/>
  <c r="JW253" i="20"/>
  <c r="JX253" i="20" s="1"/>
  <c r="JY253" i="20"/>
  <c r="JZ253" i="20"/>
  <c r="KD253" i="20"/>
  <c r="IW277" i="20"/>
  <c r="IY277" i="20"/>
  <c r="JA277" i="20"/>
  <c r="JB277" i="20"/>
  <c r="JC277" i="20" s="1"/>
  <c r="JR277" i="20"/>
  <c r="IZ277" i="20"/>
  <c r="JW277" i="20"/>
  <c r="JX277" i="20" s="1"/>
  <c r="JT277" i="20"/>
  <c r="JY277" i="20"/>
  <c r="JZ277" i="20"/>
  <c r="KD277" i="20"/>
  <c r="IW317" i="20"/>
  <c r="IY317" i="20"/>
  <c r="JA317" i="20"/>
  <c r="JB317" i="20"/>
  <c r="JC317" i="20" s="1"/>
  <c r="IZ317" i="20"/>
  <c r="JR317" i="20"/>
  <c r="JT317" i="20"/>
  <c r="JW317" i="20"/>
  <c r="JX317" i="20" s="1"/>
  <c r="JY317" i="20"/>
  <c r="JZ317" i="20"/>
  <c r="KD317" i="20"/>
  <c r="IW341" i="20"/>
  <c r="IY341" i="20"/>
  <c r="JA341" i="20"/>
  <c r="JB341" i="20"/>
  <c r="JC341" i="20" s="1"/>
  <c r="JR341" i="20"/>
  <c r="IZ341" i="20"/>
  <c r="JW341" i="20"/>
  <c r="JX341" i="20" s="1"/>
  <c r="JT341" i="20"/>
  <c r="JY341" i="20"/>
  <c r="JZ341" i="20"/>
  <c r="KD341" i="20"/>
  <c r="IW365" i="20"/>
  <c r="IY365" i="20"/>
  <c r="JA365" i="20"/>
  <c r="JB365" i="20"/>
  <c r="JC365" i="20" s="1"/>
  <c r="IZ365" i="20"/>
  <c r="JR365" i="20"/>
  <c r="JT365" i="20"/>
  <c r="JW365" i="20"/>
  <c r="JX365" i="20" s="1"/>
  <c r="JY365" i="20"/>
  <c r="JZ365" i="20"/>
  <c r="KD365" i="20"/>
  <c r="IW389" i="20"/>
  <c r="IY389" i="20"/>
  <c r="JA389" i="20"/>
  <c r="JB389" i="20"/>
  <c r="JC389" i="20" s="1"/>
  <c r="IZ389" i="20"/>
  <c r="JR389" i="20"/>
  <c r="JW389" i="20"/>
  <c r="JX389" i="20" s="1"/>
  <c r="JY389" i="20"/>
  <c r="KD389" i="20"/>
  <c r="JZ389" i="20"/>
  <c r="JT389" i="20"/>
  <c r="IW413" i="20"/>
  <c r="IY413" i="20"/>
  <c r="JA413" i="20"/>
  <c r="JB413" i="20"/>
  <c r="JC413" i="20" s="1"/>
  <c r="IZ413" i="20"/>
  <c r="JR413" i="20"/>
  <c r="JT413" i="20"/>
  <c r="JW413" i="20"/>
  <c r="JX413" i="20" s="1"/>
  <c r="JY413" i="20"/>
  <c r="KD413" i="20"/>
  <c r="JZ413" i="20"/>
  <c r="IW437" i="20"/>
  <c r="IY437" i="20"/>
  <c r="JA437" i="20"/>
  <c r="JB437" i="20"/>
  <c r="JC437" i="20" s="1"/>
  <c r="JW437" i="20"/>
  <c r="JX437" i="20" s="1"/>
  <c r="IZ437" i="20"/>
  <c r="JT437" i="20"/>
  <c r="JR437" i="20"/>
  <c r="JY437" i="20"/>
  <c r="KD437" i="20"/>
  <c r="JZ437" i="20"/>
  <c r="IW461" i="20"/>
  <c r="IY461" i="20"/>
  <c r="JA461" i="20"/>
  <c r="JB461" i="20"/>
  <c r="JC461" i="20" s="1"/>
  <c r="IZ461" i="20"/>
  <c r="JT461" i="20"/>
  <c r="JW461" i="20"/>
  <c r="JX461" i="20" s="1"/>
  <c r="JR461" i="20"/>
  <c r="JY461" i="20"/>
  <c r="KD461" i="20"/>
  <c r="JZ461" i="20"/>
  <c r="IW485" i="20"/>
  <c r="IY485" i="20"/>
  <c r="JA485" i="20"/>
  <c r="JB485" i="20"/>
  <c r="JC485" i="20" s="1"/>
  <c r="IZ485" i="20"/>
  <c r="JW485" i="20"/>
  <c r="JX485" i="20" s="1"/>
  <c r="JY485" i="20"/>
  <c r="JR485" i="20"/>
  <c r="JT485" i="20"/>
  <c r="JZ485" i="20"/>
  <c r="KD485" i="20"/>
  <c r="IW509" i="20"/>
  <c r="IY509" i="20"/>
  <c r="JA509" i="20"/>
  <c r="JB509" i="20"/>
  <c r="JC509" i="20" s="1"/>
  <c r="IZ509" i="20"/>
  <c r="JT509" i="20"/>
  <c r="JW509" i="20"/>
  <c r="JX509" i="20" s="1"/>
  <c r="JR509" i="20"/>
  <c r="JY509" i="20"/>
  <c r="JZ509" i="20"/>
  <c r="KD509" i="20"/>
  <c r="IW533" i="20"/>
  <c r="IY533" i="20"/>
  <c r="JA533" i="20"/>
  <c r="JB533" i="20"/>
  <c r="JC533" i="20" s="1"/>
  <c r="IZ533" i="20"/>
  <c r="JW533" i="20"/>
  <c r="JX533" i="20" s="1"/>
  <c r="JR533" i="20"/>
  <c r="JY533" i="20"/>
  <c r="JT533" i="20"/>
  <c r="JZ533" i="20"/>
  <c r="KD533" i="20"/>
  <c r="IY557" i="20"/>
  <c r="IW557" i="20"/>
  <c r="JA557" i="20"/>
  <c r="JB557" i="20"/>
  <c r="JC557" i="20" s="1"/>
  <c r="IZ557" i="20"/>
  <c r="JT557" i="20"/>
  <c r="JW557" i="20"/>
  <c r="JX557" i="20" s="1"/>
  <c r="JR557" i="20"/>
  <c r="JY557" i="20"/>
  <c r="JZ557" i="20"/>
  <c r="KD557" i="20"/>
  <c r="IW581" i="20"/>
  <c r="IY581" i="20"/>
  <c r="JA581" i="20"/>
  <c r="JB581" i="20"/>
  <c r="JC581" i="20" s="1"/>
  <c r="IZ581" i="20"/>
  <c r="JW581" i="20"/>
  <c r="JX581" i="20" s="1"/>
  <c r="JR581" i="20"/>
  <c r="JY581" i="20"/>
  <c r="JT581" i="20"/>
  <c r="JZ581" i="20"/>
  <c r="KD581" i="20"/>
  <c r="IW609" i="20"/>
  <c r="JA609" i="20"/>
  <c r="JB609" i="20"/>
  <c r="JC609" i="20" s="1"/>
  <c r="IZ609" i="20"/>
  <c r="IY609" i="20"/>
  <c r="JW609" i="20"/>
  <c r="JX609" i="20" s="1"/>
  <c r="JT609" i="20"/>
  <c r="JY609" i="20"/>
  <c r="JR609" i="20"/>
  <c r="JZ609" i="20"/>
  <c r="KD609" i="20"/>
  <c r="IW641" i="20"/>
  <c r="JA641" i="20"/>
  <c r="JB641" i="20"/>
  <c r="JC641" i="20" s="1"/>
  <c r="IZ641" i="20"/>
  <c r="IY641" i="20"/>
  <c r="JW641" i="20"/>
  <c r="JX641" i="20" s="1"/>
  <c r="JY641" i="20"/>
  <c r="JT641" i="20"/>
  <c r="JR641" i="20"/>
  <c r="JZ641" i="20"/>
  <c r="KD641" i="20"/>
  <c r="IW665" i="20"/>
  <c r="JA665" i="20"/>
  <c r="JB665" i="20"/>
  <c r="JC665" i="20" s="1"/>
  <c r="IY665" i="20"/>
  <c r="IZ665" i="20"/>
  <c r="JT665" i="20"/>
  <c r="JW665" i="20"/>
  <c r="JX665" i="20" s="1"/>
  <c r="JY665" i="20"/>
  <c r="JR665" i="20"/>
  <c r="JZ665" i="20"/>
  <c r="KD665" i="20"/>
  <c r="IW689" i="20"/>
  <c r="JA689" i="20"/>
  <c r="JB689" i="20"/>
  <c r="JC689" i="20" s="1"/>
  <c r="IZ689" i="20"/>
  <c r="IY689" i="20"/>
  <c r="JW689" i="20"/>
  <c r="JX689" i="20" s="1"/>
  <c r="JT689" i="20"/>
  <c r="JY689" i="20"/>
  <c r="JR689" i="20"/>
  <c r="JZ689" i="20"/>
  <c r="KD689" i="20"/>
  <c r="IW713" i="20"/>
  <c r="JA713" i="20"/>
  <c r="JB713" i="20"/>
  <c r="JC713" i="20" s="1"/>
  <c r="IY713" i="20"/>
  <c r="IZ713" i="20"/>
  <c r="JT713" i="20"/>
  <c r="JW713" i="20"/>
  <c r="JX713" i="20" s="1"/>
  <c r="JR713" i="20"/>
  <c r="JY713" i="20"/>
  <c r="JZ713" i="20"/>
  <c r="KD713" i="20"/>
  <c r="IY737" i="20"/>
  <c r="IW737" i="20"/>
  <c r="JA737" i="20"/>
  <c r="JB737" i="20"/>
  <c r="JC737" i="20" s="1"/>
  <c r="IZ737" i="20"/>
  <c r="JT737" i="20"/>
  <c r="JW737" i="20"/>
  <c r="JX737" i="20" s="1"/>
  <c r="JY737" i="20"/>
  <c r="JR737" i="20"/>
  <c r="JZ737" i="20"/>
  <c r="KD737" i="20"/>
  <c r="JE10" i="20"/>
  <c r="JF10" i="20"/>
  <c r="JH10" i="20"/>
  <c r="JI10" i="20" s="1"/>
  <c r="JG10" i="20"/>
  <c r="JE34" i="20"/>
  <c r="JF34" i="20"/>
  <c r="JH34" i="20"/>
  <c r="JI34" i="20" s="1"/>
  <c r="JG34" i="20"/>
  <c r="JE58" i="20"/>
  <c r="JF58" i="20"/>
  <c r="JH58" i="20"/>
  <c r="JI58" i="20" s="1"/>
  <c r="JG58" i="20"/>
  <c r="JE82" i="20"/>
  <c r="JF82" i="20"/>
  <c r="JH82" i="20"/>
  <c r="JI82" i="20" s="1"/>
  <c r="JG82" i="20"/>
  <c r="JE106" i="20"/>
  <c r="JF106" i="20"/>
  <c r="JH106" i="20"/>
  <c r="JI106" i="20" s="1"/>
  <c r="JG106" i="20"/>
  <c r="JE130" i="20"/>
  <c r="JF130" i="20"/>
  <c r="JH130" i="20"/>
  <c r="JI130" i="20" s="1"/>
  <c r="JG130" i="20"/>
  <c r="JE154" i="20"/>
  <c r="JF154" i="20"/>
  <c r="JH154" i="20"/>
  <c r="JI154" i="20" s="1"/>
  <c r="JG154" i="20"/>
  <c r="JE178" i="20"/>
  <c r="JF178" i="20"/>
  <c r="JH178" i="20"/>
  <c r="JI178" i="20" s="1"/>
  <c r="JG178" i="20"/>
  <c r="JE202" i="20"/>
  <c r="JF202" i="20"/>
  <c r="JH202" i="20"/>
  <c r="JI202" i="20" s="1"/>
  <c r="JG202" i="20"/>
  <c r="JE226" i="20"/>
  <c r="JF226" i="20"/>
  <c r="JH226" i="20"/>
  <c r="JI226" i="20" s="1"/>
  <c r="JG226" i="20"/>
  <c r="JE250" i="20"/>
  <c r="JF250" i="20"/>
  <c r="JH250" i="20"/>
  <c r="JI250" i="20" s="1"/>
  <c r="JG250" i="20"/>
  <c r="JE274" i="20"/>
  <c r="JF274" i="20"/>
  <c r="JH274" i="20"/>
  <c r="JI274" i="20" s="1"/>
  <c r="JG274" i="20"/>
  <c r="JE298" i="20"/>
  <c r="JF298" i="20"/>
  <c r="JH298" i="20"/>
  <c r="JI298" i="20" s="1"/>
  <c r="JG298" i="20"/>
  <c r="JE322" i="20"/>
  <c r="JF322" i="20"/>
  <c r="JH322" i="20"/>
  <c r="JI322" i="20" s="1"/>
  <c r="JG322" i="20"/>
  <c r="JE346" i="20"/>
  <c r="JF346" i="20"/>
  <c r="JH346" i="20"/>
  <c r="JI346" i="20" s="1"/>
  <c r="JG346" i="20"/>
  <c r="JE370" i="20"/>
  <c r="JF370" i="20"/>
  <c r="JH370" i="20"/>
  <c r="JI370" i="20" s="1"/>
  <c r="JG370" i="20"/>
  <c r="JE394" i="20"/>
  <c r="JF394" i="20"/>
  <c r="JH394" i="20"/>
  <c r="JI394" i="20" s="1"/>
  <c r="JG394" i="20"/>
  <c r="JE426" i="20"/>
  <c r="JF426" i="20"/>
  <c r="JH426" i="20"/>
  <c r="JI426" i="20" s="1"/>
  <c r="JG426" i="20"/>
  <c r="JE450" i="20"/>
  <c r="JF450" i="20"/>
  <c r="JH450" i="20"/>
  <c r="JI450" i="20" s="1"/>
  <c r="JG450" i="20"/>
  <c r="JE474" i="20"/>
  <c r="JF474" i="20"/>
  <c r="JH474" i="20"/>
  <c r="JI474" i="20" s="1"/>
  <c r="JG474" i="20"/>
  <c r="JE498" i="20"/>
  <c r="JF498" i="20"/>
  <c r="JH498" i="20"/>
  <c r="JI498" i="20" s="1"/>
  <c r="JG498" i="20"/>
  <c r="JE530" i="20"/>
  <c r="JF530" i="20"/>
  <c r="JH530" i="20"/>
  <c r="JI530" i="20" s="1"/>
  <c r="JG530" i="20"/>
  <c r="JE554" i="20"/>
  <c r="JF554" i="20"/>
  <c r="JH554" i="20"/>
  <c r="JI554" i="20" s="1"/>
  <c r="JG554" i="20"/>
  <c r="JE578" i="20"/>
  <c r="JF578" i="20"/>
  <c r="JH578" i="20"/>
  <c r="JI578" i="20" s="1"/>
  <c r="JG578" i="20"/>
  <c r="JE602" i="20"/>
  <c r="JF602" i="20"/>
  <c r="JH602" i="20"/>
  <c r="JI602" i="20" s="1"/>
  <c r="JG602" i="20"/>
  <c r="JE626" i="20"/>
  <c r="JF626" i="20"/>
  <c r="JH626" i="20"/>
  <c r="JI626" i="20" s="1"/>
  <c r="JG626" i="20"/>
  <c r="JE650" i="20"/>
  <c r="JF650" i="20"/>
  <c r="JH650" i="20"/>
  <c r="JI650" i="20" s="1"/>
  <c r="JG650" i="20"/>
  <c r="JE674" i="20"/>
  <c r="JF674" i="20"/>
  <c r="JH674" i="20"/>
  <c r="JI674" i="20" s="1"/>
  <c r="JG674" i="20"/>
  <c r="JE698" i="20"/>
  <c r="JF698" i="20"/>
  <c r="JH698" i="20"/>
  <c r="JI698" i="20" s="1"/>
  <c r="JG698" i="20"/>
  <c r="JE722" i="20"/>
  <c r="JF722" i="20"/>
  <c r="JH722" i="20"/>
  <c r="JI722" i="20" s="1"/>
  <c r="JG722" i="20"/>
  <c r="JV599" i="20"/>
  <c r="JU599" i="20"/>
  <c r="JU727" i="20"/>
  <c r="JV727" i="20"/>
  <c r="JU120" i="20"/>
  <c r="JG227" i="20"/>
  <c r="JH227" i="20"/>
  <c r="JI227" i="20" s="1"/>
  <c r="JT227" i="20"/>
  <c r="JF227" i="20"/>
  <c r="JY227" i="20"/>
  <c r="JZ227" i="20"/>
  <c r="KD227" i="20"/>
  <c r="JE227" i="20"/>
  <c r="JW227" i="20"/>
  <c r="JX227" i="20" s="1"/>
  <c r="JG11" i="20"/>
  <c r="JH11" i="20"/>
  <c r="JI11" i="20" s="1"/>
  <c r="JT11" i="20"/>
  <c r="JF11" i="20"/>
  <c r="JE11" i="20"/>
  <c r="JY11" i="20"/>
  <c r="JZ11" i="20"/>
  <c r="KD11" i="20"/>
  <c r="JW11" i="20"/>
  <c r="JX11" i="20" s="1"/>
  <c r="JG43" i="20"/>
  <c r="JH43" i="20"/>
  <c r="JI43" i="20" s="1"/>
  <c r="JT43" i="20"/>
  <c r="JF43" i="20"/>
  <c r="JE43" i="20"/>
  <c r="JY43" i="20"/>
  <c r="JZ43" i="20"/>
  <c r="KD43" i="20"/>
  <c r="JW43" i="20"/>
  <c r="JX43" i="20" s="1"/>
  <c r="JG75" i="20"/>
  <c r="JH75" i="20"/>
  <c r="JI75" i="20" s="1"/>
  <c r="JT75" i="20"/>
  <c r="JF75" i="20"/>
  <c r="JE75" i="20"/>
  <c r="JY75" i="20"/>
  <c r="JZ75" i="20"/>
  <c r="KD75" i="20"/>
  <c r="JW75" i="20"/>
  <c r="JX75" i="20" s="1"/>
  <c r="JG107" i="20"/>
  <c r="JH107" i="20"/>
  <c r="JI107" i="20" s="1"/>
  <c r="JT107" i="20"/>
  <c r="JF107" i="20"/>
  <c r="JE107" i="20"/>
  <c r="JY107" i="20"/>
  <c r="JZ107" i="20"/>
  <c r="KD107" i="20"/>
  <c r="JW107" i="20"/>
  <c r="JX107" i="20" s="1"/>
  <c r="JG139" i="20"/>
  <c r="JH139" i="20"/>
  <c r="JI139" i="20" s="1"/>
  <c r="JT139" i="20"/>
  <c r="JF139" i="20"/>
  <c r="JE139" i="20"/>
  <c r="JY139" i="20"/>
  <c r="JZ139" i="20"/>
  <c r="KD139" i="20"/>
  <c r="JW139" i="20"/>
  <c r="JX139" i="20" s="1"/>
  <c r="JG171" i="20"/>
  <c r="JH171" i="20"/>
  <c r="JI171" i="20" s="1"/>
  <c r="JT171" i="20"/>
  <c r="JF171" i="20"/>
  <c r="JE171" i="20"/>
  <c r="JY171" i="20"/>
  <c r="JZ171" i="20"/>
  <c r="KD171" i="20"/>
  <c r="JW171" i="20"/>
  <c r="JX171" i="20" s="1"/>
  <c r="JG203" i="20"/>
  <c r="JH203" i="20"/>
  <c r="JI203" i="20" s="1"/>
  <c r="JT203" i="20"/>
  <c r="JF203" i="20"/>
  <c r="JE203" i="20"/>
  <c r="JY203" i="20"/>
  <c r="JZ203" i="20"/>
  <c r="KD203" i="20"/>
  <c r="JW203" i="20"/>
  <c r="JX203" i="20" s="1"/>
  <c r="JG235" i="20"/>
  <c r="JH235" i="20"/>
  <c r="JI235" i="20" s="1"/>
  <c r="JT235" i="20"/>
  <c r="JF235" i="20"/>
  <c r="JE235" i="20"/>
  <c r="JY235" i="20"/>
  <c r="JZ235" i="20"/>
  <c r="KD235" i="20"/>
  <c r="JW235" i="20"/>
  <c r="JX235" i="20" s="1"/>
  <c r="JF267" i="20"/>
  <c r="JG267" i="20"/>
  <c r="JH267" i="20"/>
  <c r="JI267" i="20" s="1"/>
  <c r="JT267" i="20"/>
  <c r="JE267" i="20"/>
  <c r="JY267" i="20"/>
  <c r="JZ267" i="20"/>
  <c r="KD267" i="20"/>
  <c r="JW267" i="20"/>
  <c r="JX267" i="20" s="1"/>
  <c r="JF299" i="20"/>
  <c r="JG299" i="20"/>
  <c r="JH299" i="20"/>
  <c r="JI299" i="20" s="1"/>
  <c r="JT299" i="20"/>
  <c r="JE299" i="20"/>
  <c r="JY299" i="20"/>
  <c r="JZ299" i="20"/>
  <c r="KD299" i="20"/>
  <c r="JW299" i="20"/>
  <c r="JX299" i="20" s="1"/>
  <c r="JF331" i="20"/>
  <c r="JG331" i="20"/>
  <c r="JH331" i="20"/>
  <c r="JI331" i="20" s="1"/>
  <c r="JT331" i="20"/>
  <c r="JE331" i="20"/>
  <c r="JY331" i="20"/>
  <c r="JZ331" i="20"/>
  <c r="KD331" i="20"/>
  <c r="JW331" i="20"/>
  <c r="JX331" i="20" s="1"/>
  <c r="JF363" i="20"/>
  <c r="JG363" i="20"/>
  <c r="JH363" i="20"/>
  <c r="JI363" i="20" s="1"/>
  <c r="JT363" i="20"/>
  <c r="JE363" i="20"/>
  <c r="JY363" i="20"/>
  <c r="JZ363" i="20"/>
  <c r="KD363" i="20"/>
  <c r="JW363" i="20"/>
  <c r="JX363" i="20" s="1"/>
  <c r="JF395" i="20"/>
  <c r="JG395" i="20"/>
  <c r="JH395" i="20"/>
  <c r="JI395" i="20" s="1"/>
  <c r="JT395" i="20"/>
  <c r="JE395" i="20"/>
  <c r="JY395" i="20"/>
  <c r="JZ395" i="20"/>
  <c r="KD395" i="20"/>
  <c r="JW395" i="20"/>
  <c r="JX395" i="20" s="1"/>
  <c r="JF427" i="20"/>
  <c r="JG427" i="20"/>
  <c r="JH427" i="20"/>
  <c r="JI427" i="20" s="1"/>
  <c r="JT427" i="20"/>
  <c r="JE427" i="20"/>
  <c r="JY427" i="20"/>
  <c r="JZ427" i="20"/>
  <c r="KD427" i="20"/>
  <c r="JW427" i="20"/>
  <c r="JX427" i="20" s="1"/>
  <c r="JF459" i="20"/>
  <c r="JG459" i="20"/>
  <c r="JH459" i="20"/>
  <c r="JI459" i="20" s="1"/>
  <c r="JT459" i="20"/>
  <c r="JY459" i="20"/>
  <c r="JZ459" i="20"/>
  <c r="KD459" i="20"/>
  <c r="JE459" i="20"/>
  <c r="JW459" i="20"/>
  <c r="JX459" i="20" s="1"/>
  <c r="JF491" i="20"/>
  <c r="JG491" i="20"/>
  <c r="JH491" i="20"/>
  <c r="JI491" i="20" s="1"/>
  <c r="JT491" i="20"/>
  <c r="JY491" i="20"/>
  <c r="JZ491" i="20"/>
  <c r="KD491" i="20"/>
  <c r="JE491" i="20"/>
  <c r="JW491" i="20"/>
  <c r="JX491" i="20" s="1"/>
  <c r="JF523" i="20"/>
  <c r="JG523" i="20"/>
  <c r="JH523" i="20"/>
  <c r="JI523" i="20" s="1"/>
  <c r="JT523" i="20"/>
  <c r="JY523" i="20"/>
  <c r="JZ523" i="20"/>
  <c r="KD523" i="20"/>
  <c r="JE523" i="20"/>
  <c r="JW523" i="20"/>
  <c r="JX523" i="20" s="1"/>
  <c r="JF555" i="20"/>
  <c r="JG555" i="20"/>
  <c r="JH555" i="20"/>
  <c r="JI555" i="20" s="1"/>
  <c r="JT555" i="20"/>
  <c r="JE555" i="20"/>
  <c r="JY555" i="20"/>
  <c r="JZ555" i="20"/>
  <c r="KD555" i="20"/>
  <c r="JW555" i="20"/>
  <c r="JX555" i="20" s="1"/>
  <c r="JF587" i="20"/>
  <c r="JG587" i="20"/>
  <c r="JH587" i="20"/>
  <c r="JI587" i="20" s="1"/>
  <c r="JT587" i="20"/>
  <c r="JY587" i="20"/>
  <c r="JZ587" i="20"/>
  <c r="KD587" i="20"/>
  <c r="JE587" i="20"/>
  <c r="JW587" i="20"/>
  <c r="JX587" i="20" s="1"/>
  <c r="JF619" i="20"/>
  <c r="JG619" i="20"/>
  <c r="JH619" i="20"/>
  <c r="JI619" i="20" s="1"/>
  <c r="JT619" i="20"/>
  <c r="JY619" i="20"/>
  <c r="JZ619" i="20"/>
  <c r="KD619" i="20"/>
  <c r="JE619" i="20"/>
  <c r="JW619" i="20"/>
  <c r="JX619" i="20" s="1"/>
  <c r="JF651" i="20"/>
  <c r="JG651" i="20"/>
  <c r="JH651" i="20"/>
  <c r="JI651" i="20" s="1"/>
  <c r="JT651" i="20"/>
  <c r="JY651" i="20"/>
  <c r="JZ651" i="20"/>
  <c r="KD651" i="20"/>
  <c r="JE651" i="20"/>
  <c r="JW651" i="20"/>
  <c r="JX651" i="20" s="1"/>
  <c r="JF683" i="20"/>
  <c r="JG683" i="20"/>
  <c r="JH683" i="20"/>
  <c r="JI683" i="20" s="1"/>
  <c r="JT683" i="20"/>
  <c r="JE683" i="20"/>
  <c r="JY683" i="20"/>
  <c r="JZ683" i="20"/>
  <c r="KD683" i="20"/>
  <c r="JW683" i="20"/>
  <c r="JX683" i="20" s="1"/>
  <c r="JF715" i="20"/>
  <c r="JG715" i="20"/>
  <c r="JH715" i="20"/>
  <c r="JI715" i="20" s="1"/>
  <c r="JT715" i="20"/>
  <c r="JY715" i="20"/>
  <c r="JZ715" i="20"/>
  <c r="KD715" i="20"/>
  <c r="JE715" i="20"/>
  <c r="JW715" i="20"/>
  <c r="JX715" i="20" s="1"/>
  <c r="JG28" i="20"/>
  <c r="JH28" i="20"/>
  <c r="JI28" i="20" s="1"/>
  <c r="JE28" i="20"/>
  <c r="JT28" i="20"/>
  <c r="JW28" i="20"/>
  <c r="JX28" i="20" s="1"/>
  <c r="JY28" i="20"/>
  <c r="JZ28" i="20"/>
  <c r="KD28" i="20"/>
  <c r="JF28" i="20"/>
  <c r="JG60" i="20"/>
  <c r="JH60" i="20"/>
  <c r="JI60" i="20" s="1"/>
  <c r="JE60" i="20"/>
  <c r="JF60" i="20"/>
  <c r="JT60" i="20"/>
  <c r="JW60" i="20"/>
  <c r="JX60" i="20" s="1"/>
  <c r="JY60" i="20"/>
  <c r="JZ60" i="20"/>
  <c r="KD60" i="20"/>
  <c r="JG92" i="20"/>
  <c r="JH92" i="20"/>
  <c r="JI92" i="20" s="1"/>
  <c r="JE92" i="20"/>
  <c r="JT92" i="20"/>
  <c r="JW92" i="20"/>
  <c r="JX92" i="20" s="1"/>
  <c r="JY92" i="20"/>
  <c r="JZ92" i="20"/>
  <c r="KD92" i="20"/>
  <c r="JF92" i="20"/>
  <c r="JG124" i="20"/>
  <c r="JH124" i="20"/>
  <c r="JI124" i="20" s="1"/>
  <c r="JE124" i="20"/>
  <c r="JF124" i="20"/>
  <c r="JT124" i="20"/>
  <c r="JW124" i="20"/>
  <c r="JX124" i="20" s="1"/>
  <c r="JY124" i="20"/>
  <c r="JZ124" i="20"/>
  <c r="KD124" i="20"/>
  <c r="JG156" i="20"/>
  <c r="JH156" i="20"/>
  <c r="JI156" i="20" s="1"/>
  <c r="JE156" i="20"/>
  <c r="JT156" i="20"/>
  <c r="JW156" i="20"/>
  <c r="JX156" i="20" s="1"/>
  <c r="JF156" i="20"/>
  <c r="JY156" i="20"/>
  <c r="JZ156" i="20"/>
  <c r="KD156" i="20"/>
  <c r="JG188" i="20"/>
  <c r="JH188" i="20"/>
  <c r="JI188" i="20" s="1"/>
  <c r="JE188" i="20"/>
  <c r="JF188" i="20"/>
  <c r="JT188" i="20"/>
  <c r="JW188" i="20"/>
  <c r="JX188" i="20" s="1"/>
  <c r="JY188" i="20"/>
  <c r="JZ188" i="20"/>
  <c r="KD188" i="20"/>
  <c r="JG220" i="20"/>
  <c r="JH220" i="20"/>
  <c r="JI220" i="20" s="1"/>
  <c r="JE220" i="20"/>
  <c r="JT220" i="20"/>
  <c r="JW220" i="20"/>
  <c r="JX220" i="20" s="1"/>
  <c r="JY220" i="20"/>
  <c r="JZ220" i="20"/>
  <c r="KD220" i="20"/>
  <c r="JF220" i="20"/>
  <c r="JG252" i="20"/>
  <c r="JH252" i="20"/>
  <c r="JI252" i="20" s="1"/>
  <c r="JE252" i="20"/>
  <c r="JF252" i="20"/>
  <c r="JT252" i="20"/>
  <c r="JW252" i="20"/>
  <c r="JX252" i="20" s="1"/>
  <c r="JY252" i="20"/>
  <c r="JZ252" i="20"/>
  <c r="KD252" i="20"/>
  <c r="JF284" i="20"/>
  <c r="JG284" i="20"/>
  <c r="JH284" i="20"/>
  <c r="JI284" i="20" s="1"/>
  <c r="JE284" i="20"/>
  <c r="JT284" i="20"/>
  <c r="JW284" i="20"/>
  <c r="JX284" i="20" s="1"/>
  <c r="JY284" i="20"/>
  <c r="JZ284" i="20"/>
  <c r="KD284" i="20"/>
  <c r="JF316" i="20"/>
  <c r="JG316" i="20"/>
  <c r="JH316" i="20"/>
  <c r="JI316" i="20" s="1"/>
  <c r="JE316" i="20"/>
  <c r="JT316" i="20"/>
  <c r="JW316" i="20"/>
  <c r="JX316" i="20" s="1"/>
  <c r="JY316" i="20"/>
  <c r="JZ316" i="20"/>
  <c r="KD316" i="20"/>
  <c r="JF348" i="20"/>
  <c r="JG348" i="20"/>
  <c r="JH348" i="20"/>
  <c r="JI348" i="20" s="1"/>
  <c r="JE348" i="20"/>
  <c r="JT348" i="20"/>
  <c r="JW348" i="20"/>
  <c r="JX348" i="20" s="1"/>
  <c r="JY348" i="20"/>
  <c r="JZ348" i="20"/>
  <c r="KD348" i="20"/>
  <c r="JF380" i="20"/>
  <c r="JG380" i="20"/>
  <c r="JH380" i="20"/>
  <c r="JI380" i="20" s="1"/>
  <c r="JE380" i="20"/>
  <c r="JT380" i="20"/>
  <c r="JW380" i="20"/>
  <c r="JX380" i="20" s="1"/>
  <c r="JY380" i="20"/>
  <c r="JZ380" i="20"/>
  <c r="KD380" i="20"/>
  <c r="JF412" i="20"/>
  <c r="JG412" i="20"/>
  <c r="JH412" i="20"/>
  <c r="JI412" i="20" s="1"/>
  <c r="JE412" i="20"/>
  <c r="JT412" i="20"/>
  <c r="JW412" i="20"/>
  <c r="JX412" i="20" s="1"/>
  <c r="JY412" i="20"/>
  <c r="JZ412" i="20"/>
  <c r="KD412" i="20"/>
  <c r="JF444" i="20"/>
  <c r="JG444" i="20"/>
  <c r="JH444" i="20"/>
  <c r="JI444" i="20" s="1"/>
  <c r="JE444" i="20"/>
  <c r="JT444" i="20"/>
  <c r="JW444" i="20"/>
  <c r="JX444" i="20" s="1"/>
  <c r="JY444" i="20"/>
  <c r="JZ444" i="20"/>
  <c r="KD444" i="20"/>
  <c r="JF476" i="20"/>
  <c r="JG476" i="20"/>
  <c r="JH476" i="20"/>
  <c r="JI476" i="20" s="1"/>
  <c r="JE476" i="20"/>
  <c r="JT476" i="20"/>
  <c r="JW476" i="20"/>
  <c r="JX476" i="20" s="1"/>
  <c r="JY476" i="20"/>
  <c r="JZ476" i="20"/>
  <c r="KD476" i="20"/>
  <c r="JF508" i="20"/>
  <c r="JG508" i="20"/>
  <c r="JH508" i="20"/>
  <c r="JI508" i="20" s="1"/>
  <c r="JE508" i="20"/>
  <c r="JT508" i="20"/>
  <c r="JW508" i="20"/>
  <c r="JX508" i="20" s="1"/>
  <c r="JY508" i="20"/>
  <c r="JZ508" i="20"/>
  <c r="KD508" i="20"/>
  <c r="JF540" i="20"/>
  <c r="JG540" i="20"/>
  <c r="JH540" i="20"/>
  <c r="JI540" i="20" s="1"/>
  <c r="JE540" i="20"/>
  <c r="JT540" i="20"/>
  <c r="JW540" i="20"/>
  <c r="JX540" i="20" s="1"/>
  <c r="JY540" i="20"/>
  <c r="JZ540" i="20"/>
  <c r="KD540" i="20"/>
  <c r="JF572" i="20"/>
  <c r="JG572" i="20"/>
  <c r="JH572" i="20"/>
  <c r="JI572" i="20" s="1"/>
  <c r="JE572" i="20"/>
  <c r="JT572" i="20"/>
  <c r="JW572" i="20"/>
  <c r="JX572" i="20" s="1"/>
  <c r="JY572" i="20"/>
  <c r="JZ572" i="20"/>
  <c r="KD572" i="20"/>
  <c r="JF604" i="20"/>
  <c r="JG604" i="20"/>
  <c r="JH604" i="20"/>
  <c r="JI604" i="20" s="1"/>
  <c r="JE604" i="20"/>
  <c r="JT604" i="20"/>
  <c r="JW604" i="20"/>
  <c r="JX604" i="20" s="1"/>
  <c r="JY604" i="20"/>
  <c r="JZ604" i="20"/>
  <c r="KD604" i="20"/>
  <c r="JF636" i="20"/>
  <c r="JG636" i="20"/>
  <c r="JH636" i="20"/>
  <c r="JI636" i="20" s="1"/>
  <c r="JE636" i="20"/>
  <c r="JT636" i="20"/>
  <c r="JW636" i="20"/>
  <c r="JX636" i="20" s="1"/>
  <c r="JY636" i="20"/>
  <c r="JZ636" i="20"/>
  <c r="KD636" i="20"/>
  <c r="JF668" i="20"/>
  <c r="JG668" i="20"/>
  <c r="JH668" i="20"/>
  <c r="JI668" i="20" s="1"/>
  <c r="JE668" i="20"/>
  <c r="JT668" i="20"/>
  <c r="JW668" i="20"/>
  <c r="JX668" i="20" s="1"/>
  <c r="JY668" i="20"/>
  <c r="JZ668" i="20"/>
  <c r="KD668" i="20"/>
  <c r="JF700" i="20"/>
  <c r="JG700" i="20"/>
  <c r="JH700" i="20"/>
  <c r="JI700" i="20" s="1"/>
  <c r="JE700" i="20"/>
  <c r="JT700" i="20"/>
  <c r="JW700" i="20"/>
  <c r="JX700" i="20" s="1"/>
  <c r="JY700" i="20"/>
  <c r="JZ700" i="20"/>
  <c r="KD700" i="20"/>
  <c r="JF732" i="20"/>
  <c r="JG732" i="20"/>
  <c r="JH732" i="20"/>
  <c r="JI732" i="20" s="1"/>
  <c r="JT732" i="20"/>
  <c r="JE732" i="20"/>
  <c r="JW732" i="20"/>
  <c r="JX732" i="20" s="1"/>
  <c r="JY732" i="20"/>
  <c r="JZ732" i="20"/>
  <c r="KD732" i="20"/>
  <c r="JU447" i="20"/>
  <c r="JV447" i="20"/>
  <c r="JU479" i="20"/>
  <c r="JV479" i="20"/>
  <c r="JU543" i="20"/>
  <c r="JV543" i="20"/>
  <c r="JU575" i="20"/>
  <c r="JV575" i="20"/>
  <c r="JU671" i="20"/>
  <c r="JV671" i="20"/>
  <c r="IW9" i="20"/>
  <c r="IZ9" i="20"/>
  <c r="JB9" i="20"/>
  <c r="JC9" i="20" s="1"/>
  <c r="IY9" i="20"/>
  <c r="JA9" i="20"/>
  <c r="JR9" i="20"/>
  <c r="JT9" i="20"/>
  <c r="JW9" i="20"/>
  <c r="JX9" i="20" s="1"/>
  <c r="JY9" i="20"/>
  <c r="JZ9" i="20"/>
  <c r="KD9" i="20"/>
  <c r="IW17" i="20"/>
  <c r="JB17" i="20"/>
  <c r="JC17" i="20" s="1"/>
  <c r="IZ17" i="20"/>
  <c r="JR17" i="20"/>
  <c r="JW17" i="20"/>
  <c r="JX17" i="20" s="1"/>
  <c r="JA17" i="20"/>
  <c r="JT17" i="20"/>
  <c r="JY17" i="20"/>
  <c r="JZ17" i="20"/>
  <c r="IY17" i="20"/>
  <c r="KD17" i="20"/>
  <c r="IW25" i="20"/>
  <c r="IZ25" i="20"/>
  <c r="JB25" i="20"/>
  <c r="JC25" i="20" s="1"/>
  <c r="IY25" i="20"/>
  <c r="JA25" i="20"/>
  <c r="JR25" i="20"/>
  <c r="JT25" i="20"/>
  <c r="JW25" i="20"/>
  <c r="JX25" i="20" s="1"/>
  <c r="JZ25" i="20"/>
  <c r="JY25" i="20"/>
  <c r="KD25" i="20"/>
  <c r="IW33" i="20"/>
  <c r="JB33" i="20"/>
  <c r="JC33" i="20" s="1"/>
  <c r="IZ33" i="20"/>
  <c r="IY33" i="20"/>
  <c r="JA33" i="20"/>
  <c r="JR33" i="20"/>
  <c r="JW33" i="20"/>
  <c r="JX33" i="20" s="1"/>
  <c r="JY33" i="20"/>
  <c r="JT33" i="20"/>
  <c r="JZ33" i="20"/>
  <c r="KD33" i="20"/>
  <c r="IW41" i="20"/>
  <c r="IZ41" i="20"/>
  <c r="JA41" i="20"/>
  <c r="JB41" i="20"/>
  <c r="JC41" i="20" s="1"/>
  <c r="IY41" i="20"/>
  <c r="JR41" i="20"/>
  <c r="JT41" i="20"/>
  <c r="JW41" i="20"/>
  <c r="JX41" i="20" s="1"/>
  <c r="JY41" i="20"/>
  <c r="JZ41" i="20"/>
  <c r="KD41" i="20"/>
  <c r="IW49" i="20"/>
  <c r="JB49" i="20"/>
  <c r="JC49" i="20" s="1"/>
  <c r="JA49" i="20"/>
  <c r="IY49" i="20"/>
  <c r="IZ49" i="20"/>
  <c r="JR49" i="20"/>
  <c r="JW49" i="20"/>
  <c r="JX49" i="20" s="1"/>
  <c r="JT49" i="20"/>
  <c r="JZ49" i="20"/>
  <c r="JY49" i="20"/>
  <c r="KD49" i="20"/>
  <c r="IW57" i="20"/>
  <c r="IZ57" i="20"/>
  <c r="JA57" i="20"/>
  <c r="JB57" i="20"/>
  <c r="JC57" i="20" s="1"/>
  <c r="IY57" i="20"/>
  <c r="JR57" i="20"/>
  <c r="JT57" i="20"/>
  <c r="JW57" i="20"/>
  <c r="JX57" i="20" s="1"/>
  <c r="JZ57" i="20"/>
  <c r="JY57" i="20"/>
  <c r="KD57" i="20"/>
  <c r="IW65" i="20"/>
  <c r="JB65" i="20"/>
  <c r="JC65" i="20" s="1"/>
  <c r="IZ65" i="20"/>
  <c r="IY65" i="20"/>
  <c r="JR65" i="20"/>
  <c r="JW65" i="20"/>
  <c r="JX65" i="20" s="1"/>
  <c r="JT65" i="20"/>
  <c r="JY65" i="20"/>
  <c r="JA65" i="20"/>
  <c r="JZ65" i="20"/>
  <c r="KD65" i="20"/>
  <c r="IW73" i="20"/>
  <c r="IZ73" i="20"/>
  <c r="JA73" i="20"/>
  <c r="JB73" i="20"/>
  <c r="JC73" i="20" s="1"/>
  <c r="IY73" i="20"/>
  <c r="JR73" i="20"/>
  <c r="JT73" i="20"/>
  <c r="JW73" i="20"/>
  <c r="JX73" i="20" s="1"/>
  <c r="JZ73" i="20"/>
  <c r="JY73" i="20"/>
  <c r="KD73" i="20"/>
  <c r="IW81" i="20"/>
  <c r="JB81" i="20"/>
  <c r="JC81" i="20" s="1"/>
  <c r="JA81" i="20"/>
  <c r="IZ81" i="20"/>
  <c r="JR81" i="20"/>
  <c r="IY81" i="20"/>
  <c r="JW81" i="20"/>
  <c r="JX81" i="20" s="1"/>
  <c r="JT81" i="20"/>
  <c r="JZ81" i="20"/>
  <c r="JY81" i="20"/>
  <c r="KD81" i="20"/>
  <c r="IW89" i="20"/>
  <c r="IZ89" i="20"/>
  <c r="JA89" i="20"/>
  <c r="JB89" i="20"/>
  <c r="JC89" i="20" s="1"/>
  <c r="IY89" i="20"/>
  <c r="JR89" i="20"/>
  <c r="JT89" i="20"/>
  <c r="JW89" i="20"/>
  <c r="JX89" i="20" s="1"/>
  <c r="JY89" i="20"/>
  <c r="JZ89" i="20"/>
  <c r="KD89" i="20"/>
  <c r="IW97" i="20"/>
  <c r="JB97" i="20"/>
  <c r="JC97" i="20" s="1"/>
  <c r="IZ97" i="20"/>
  <c r="IY97" i="20"/>
  <c r="JA97" i="20"/>
  <c r="JR97" i="20"/>
  <c r="JW97" i="20"/>
  <c r="JX97" i="20" s="1"/>
  <c r="JY97" i="20"/>
  <c r="JZ97" i="20"/>
  <c r="JT97" i="20"/>
  <c r="KD97" i="20"/>
  <c r="IW105" i="20"/>
  <c r="IZ105" i="20"/>
  <c r="JA105" i="20"/>
  <c r="JB105" i="20"/>
  <c r="JC105" i="20" s="1"/>
  <c r="IY105" i="20"/>
  <c r="JR105" i="20"/>
  <c r="JT105" i="20"/>
  <c r="JW105" i="20"/>
  <c r="JX105" i="20" s="1"/>
  <c r="JZ105" i="20"/>
  <c r="JY105" i="20"/>
  <c r="KD105" i="20"/>
  <c r="IW113" i="20"/>
  <c r="JB113" i="20"/>
  <c r="JC113" i="20" s="1"/>
  <c r="JA113" i="20"/>
  <c r="IY113" i="20"/>
  <c r="JR113" i="20"/>
  <c r="JW113" i="20"/>
  <c r="JX113" i="20" s="1"/>
  <c r="JT113" i="20"/>
  <c r="IZ113" i="20"/>
  <c r="JY113" i="20"/>
  <c r="JZ113" i="20"/>
  <c r="KD113" i="20"/>
  <c r="IW121" i="20"/>
  <c r="IZ121" i="20"/>
  <c r="JA121" i="20"/>
  <c r="JB121" i="20"/>
  <c r="JC121" i="20" s="1"/>
  <c r="IY121" i="20"/>
  <c r="JR121" i="20"/>
  <c r="JT121" i="20"/>
  <c r="JW121" i="20"/>
  <c r="JX121" i="20" s="1"/>
  <c r="JZ121" i="20"/>
  <c r="JY121" i="20"/>
  <c r="KD121" i="20"/>
  <c r="IW129" i="20"/>
  <c r="JB129" i="20"/>
  <c r="JC129" i="20" s="1"/>
  <c r="IZ129" i="20"/>
  <c r="IY129" i="20"/>
  <c r="JA129" i="20"/>
  <c r="JR129" i="20"/>
  <c r="JW129" i="20"/>
  <c r="JX129" i="20" s="1"/>
  <c r="JT129" i="20"/>
  <c r="JY129" i="20"/>
  <c r="JZ129" i="20"/>
  <c r="KD129" i="20"/>
  <c r="IW137" i="20"/>
  <c r="JA137" i="20"/>
  <c r="JB137" i="20"/>
  <c r="JC137" i="20" s="1"/>
  <c r="IY137" i="20"/>
  <c r="IZ137" i="20"/>
  <c r="JR137" i="20"/>
  <c r="JT137" i="20"/>
  <c r="JW137" i="20"/>
  <c r="JX137" i="20" s="1"/>
  <c r="JY137" i="20"/>
  <c r="JZ137" i="20"/>
  <c r="KD137" i="20"/>
  <c r="IW145" i="20"/>
  <c r="JB145" i="20"/>
  <c r="JC145" i="20" s="1"/>
  <c r="IZ145" i="20"/>
  <c r="JA145" i="20"/>
  <c r="JR145" i="20"/>
  <c r="JW145" i="20"/>
  <c r="JX145" i="20" s="1"/>
  <c r="JT145" i="20"/>
  <c r="JZ145" i="20"/>
  <c r="IY145" i="20"/>
  <c r="JY145" i="20"/>
  <c r="KD145" i="20"/>
  <c r="IW153" i="20"/>
  <c r="JA153" i="20"/>
  <c r="JB153" i="20"/>
  <c r="JC153" i="20" s="1"/>
  <c r="IY153" i="20"/>
  <c r="IZ153" i="20"/>
  <c r="JR153" i="20"/>
  <c r="JT153" i="20"/>
  <c r="JW153" i="20"/>
  <c r="JX153" i="20" s="1"/>
  <c r="JY153" i="20"/>
  <c r="JZ153" i="20"/>
  <c r="KD153" i="20"/>
  <c r="IW161" i="20"/>
  <c r="JB161" i="20"/>
  <c r="JC161" i="20" s="1"/>
  <c r="IZ161" i="20"/>
  <c r="IY161" i="20"/>
  <c r="JA161" i="20"/>
  <c r="JR161" i="20"/>
  <c r="JW161" i="20"/>
  <c r="JX161" i="20" s="1"/>
  <c r="JT161" i="20"/>
  <c r="JY161" i="20"/>
  <c r="JZ161" i="20"/>
  <c r="KD161" i="20"/>
  <c r="IW169" i="20"/>
  <c r="JA169" i="20"/>
  <c r="JB169" i="20"/>
  <c r="JC169" i="20" s="1"/>
  <c r="IY169" i="20"/>
  <c r="IZ169" i="20"/>
  <c r="JR169" i="20"/>
  <c r="JT169" i="20"/>
  <c r="JW169" i="20"/>
  <c r="JX169" i="20" s="1"/>
  <c r="JZ169" i="20"/>
  <c r="JY169" i="20"/>
  <c r="KD169" i="20"/>
  <c r="IW177" i="20"/>
  <c r="JB177" i="20"/>
  <c r="JC177" i="20" s="1"/>
  <c r="IZ177" i="20"/>
  <c r="JA177" i="20"/>
  <c r="IY177" i="20"/>
  <c r="JR177" i="20"/>
  <c r="JW177" i="20"/>
  <c r="JX177" i="20" s="1"/>
  <c r="JT177" i="20"/>
  <c r="JY177" i="20"/>
  <c r="JZ177" i="20"/>
  <c r="KD177" i="20"/>
  <c r="IW185" i="20"/>
  <c r="JA185" i="20"/>
  <c r="JB185" i="20"/>
  <c r="JC185" i="20" s="1"/>
  <c r="IY185" i="20"/>
  <c r="IZ185" i="20"/>
  <c r="JR185" i="20"/>
  <c r="JT185" i="20"/>
  <c r="JW185" i="20"/>
  <c r="JX185" i="20" s="1"/>
  <c r="JY185" i="20"/>
  <c r="KD185" i="20"/>
  <c r="JZ185" i="20"/>
  <c r="IW193" i="20"/>
  <c r="JB193" i="20"/>
  <c r="JC193" i="20" s="1"/>
  <c r="IZ193" i="20"/>
  <c r="IY193" i="20"/>
  <c r="JR193" i="20"/>
  <c r="JW193" i="20"/>
  <c r="JX193" i="20" s="1"/>
  <c r="JA193" i="20"/>
  <c r="JT193" i="20"/>
  <c r="JY193" i="20"/>
  <c r="JZ193" i="20"/>
  <c r="KD193" i="20"/>
  <c r="IW201" i="20"/>
  <c r="JA201" i="20"/>
  <c r="JB201" i="20"/>
  <c r="JC201" i="20" s="1"/>
  <c r="IY201" i="20"/>
  <c r="IZ201" i="20"/>
  <c r="JR201" i="20"/>
  <c r="JT201" i="20"/>
  <c r="JW201" i="20"/>
  <c r="JX201" i="20" s="1"/>
  <c r="JY201" i="20"/>
  <c r="JZ201" i="20"/>
  <c r="KD201" i="20"/>
  <c r="IW209" i="20"/>
  <c r="JB209" i="20"/>
  <c r="JC209" i="20" s="1"/>
  <c r="IZ209" i="20"/>
  <c r="JA209" i="20"/>
  <c r="JR209" i="20"/>
  <c r="IY209" i="20"/>
  <c r="JW209" i="20"/>
  <c r="JX209" i="20" s="1"/>
  <c r="JT209" i="20"/>
  <c r="JY209" i="20"/>
  <c r="JZ209" i="20"/>
  <c r="KD209" i="20"/>
  <c r="IW217" i="20"/>
  <c r="JA217" i="20"/>
  <c r="JB217" i="20"/>
  <c r="JC217" i="20" s="1"/>
  <c r="IY217" i="20"/>
  <c r="IZ217" i="20"/>
  <c r="JR217" i="20"/>
  <c r="JT217" i="20"/>
  <c r="JW217" i="20"/>
  <c r="JX217" i="20" s="1"/>
  <c r="JY217" i="20"/>
  <c r="JZ217" i="20"/>
  <c r="KD217" i="20"/>
  <c r="IW225" i="20"/>
  <c r="JB225" i="20"/>
  <c r="JC225" i="20" s="1"/>
  <c r="IZ225" i="20"/>
  <c r="IY225" i="20"/>
  <c r="JA225" i="20"/>
  <c r="JR225" i="20"/>
  <c r="JW225" i="20"/>
  <c r="JX225" i="20" s="1"/>
  <c r="JT225" i="20"/>
  <c r="JY225" i="20"/>
  <c r="KD225" i="20"/>
  <c r="JZ225" i="20"/>
  <c r="IW233" i="20"/>
  <c r="JA233" i="20"/>
  <c r="JB233" i="20"/>
  <c r="JC233" i="20" s="1"/>
  <c r="IY233" i="20"/>
  <c r="IZ233" i="20"/>
  <c r="JR233" i="20"/>
  <c r="JT233" i="20"/>
  <c r="JW233" i="20"/>
  <c r="JX233" i="20" s="1"/>
  <c r="JY233" i="20"/>
  <c r="JZ233" i="20"/>
  <c r="KD233" i="20"/>
  <c r="IW241" i="20"/>
  <c r="JB241" i="20"/>
  <c r="JC241" i="20" s="1"/>
  <c r="IZ241" i="20"/>
  <c r="JA241" i="20"/>
  <c r="IY241" i="20"/>
  <c r="JR241" i="20"/>
  <c r="JW241" i="20"/>
  <c r="JX241" i="20" s="1"/>
  <c r="JT241" i="20"/>
  <c r="JY241" i="20"/>
  <c r="JZ241" i="20"/>
  <c r="KD241" i="20"/>
  <c r="IW249" i="20"/>
  <c r="JA249" i="20"/>
  <c r="JB249" i="20"/>
  <c r="JC249" i="20" s="1"/>
  <c r="IY249" i="20"/>
  <c r="IZ249" i="20"/>
  <c r="JR249" i="20"/>
  <c r="JT249" i="20"/>
  <c r="JW249" i="20"/>
  <c r="JX249" i="20" s="1"/>
  <c r="JY249" i="20"/>
  <c r="KD249" i="20"/>
  <c r="JZ249" i="20"/>
  <c r="JE257" i="20"/>
  <c r="JF257" i="20"/>
  <c r="JH257" i="20"/>
  <c r="JI257" i="20" s="1"/>
  <c r="JG257" i="20"/>
  <c r="IW265" i="20"/>
  <c r="JA265" i="20"/>
  <c r="JB265" i="20"/>
  <c r="JC265" i="20" s="1"/>
  <c r="IY265" i="20"/>
  <c r="IZ265" i="20"/>
  <c r="JR265" i="20"/>
  <c r="JT265" i="20"/>
  <c r="JW265" i="20"/>
  <c r="JX265" i="20" s="1"/>
  <c r="JY265" i="20"/>
  <c r="JZ265" i="20"/>
  <c r="KD265" i="20"/>
  <c r="IW273" i="20"/>
  <c r="JA273" i="20"/>
  <c r="JB273" i="20"/>
  <c r="JC273" i="20" s="1"/>
  <c r="IZ273" i="20"/>
  <c r="JR273" i="20"/>
  <c r="JW273" i="20"/>
  <c r="JX273" i="20" s="1"/>
  <c r="JT273" i="20"/>
  <c r="JY273" i="20"/>
  <c r="IY273" i="20"/>
  <c r="JZ273" i="20"/>
  <c r="KD273" i="20"/>
  <c r="IW281" i="20"/>
  <c r="JA281" i="20"/>
  <c r="JB281" i="20"/>
  <c r="JC281" i="20" s="1"/>
  <c r="IY281" i="20"/>
  <c r="IZ281" i="20"/>
  <c r="JR281" i="20"/>
  <c r="JT281" i="20"/>
  <c r="JW281" i="20"/>
  <c r="JX281" i="20" s="1"/>
  <c r="JY281" i="20"/>
  <c r="JZ281" i="20"/>
  <c r="KD281" i="20"/>
  <c r="JA289" i="20"/>
  <c r="JB289" i="20"/>
  <c r="JC289" i="20" s="1"/>
  <c r="IZ289" i="20"/>
  <c r="IW289" i="20"/>
  <c r="IY289" i="20"/>
  <c r="JR289" i="20"/>
  <c r="JW289" i="20"/>
  <c r="JX289" i="20" s="1"/>
  <c r="JT289" i="20"/>
  <c r="JY289" i="20"/>
  <c r="KD289" i="20"/>
  <c r="JZ289" i="20"/>
  <c r="IW297" i="20"/>
  <c r="JA297" i="20"/>
  <c r="JB297" i="20"/>
  <c r="JC297" i="20" s="1"/>
  <c r="IY297" i="20"/>
  <c r="IZ297" i="20"/>
  <c r="JR297" i="20"/>
  <c r="JT297" i="20"/>
  <c r="JW297" i="20"/>
  <c r="JX297" i="20" s="1"/>
  <c r="JY297" i="20"/>
  <c r="JZ297" i="20"/>
  <c r="KD297" i="20"/>
  <c r="JA305" i="20"/>
  <c r="JB305" i="20"/>
  <c r="JC305" i="20" s="1"/>
  <c r="IW305" i="20"/>
  <c r="IZ305" i="20"/>
  <c r="IY305" i="20"/>
  <c r="JR305" i="20"/>
  <c r="JW305" i="20"/>
  <c r="JX305" i="20" s="1"/>
  <c r="JT305" i="20"/>
  <c r="JY305" i="20"/>
  <c r="JZ305" i="20"/>
  <c r="KD305" i="20"/>
  <c r="IW313" i="20"/>
  <c r="JA313" i="20"/>
  <c r="JB313" i="20"/>
  <c r="JC313" i="20" s="1"/>
  <c r="IY313" i="20"/>
  <c r="IZ313" i="20"/>
  <c r="JR313" i="20"/>
  <c r="JT313" i="20"/>
  <c r="JW313" i="20"/>
  <c r="JX313" i="20" s="1"/>
  <c r="JY313" i="20"/>
  <c r="KD313" i="20"/>
  <c r="JZ313" i="20"/>
  <c r="JA321" i="20"/>
  <c r="JB321" i="20"/>
  <c r="JC321" i="20" s="1"/>
  <c r="IZ321" i="20"/>
  <c r="IY321" i="20"/>
  <c r="JR321" i="20"/>
  <c r="IW321" i="20"/>
  <c r="JW321" i="20"/>
  <c r="JX321" i="20" s="1"/>
  <c r="JT321" i="20"/>
  <c r="JY321" i="20"/>
  <c r="JZ321" i="20"/>
  <c r="KD321" i="20"/>
  <c r="IW329" i="20"/>
  <c r="JA329" i="20"/>
  <c r="JB329" i="20"/>
  <c r="JC329" i="20" s="1"/>
  <c r="IY329" i="20"/>
  <c r="IZ329" i="20"/>
  <c r="JR329" i="20"/>
  <c r="JT329" i="20"/>
  <c r="JW329" i="20"/>
  <c r="JX329" i="20" s="1"/>
  <c r="JY329" i="20"/>
  <c r="JZ329" i="20"/>
  <c r="KD329" i="20"/>
  <c r="JA337" i="20"/>
  <c r="JB337" i="20"/>
  <c r="JC337" i="20" s="1"/>
  <c r="IW337" i="20"/>
  <c r="IZ337" i="20"/>
  <c r="JR337" i="20"/>
  <c r="IY337" i="20"/>
  <c r="JW337" i="20"/>
  <c r="JX337" i="20" s="1"/>
  <c r="JT337" i="20"/>
  <c r="JY337" i="20"/>
  <c r="JZ337" i="20"/>
  <c r="KD337" i="20"/>
  <c r="IW345" i="20"/>
  <c r="JA345" i="20"/>
  <c r="JB345" i="20"/>
  <c r="JC345" i="20" s="1"/>
  <c r="IY345" i="20"/>
  <c r="IZ345" i="20"/>
  <c r="JR345" i="20"/>
  <c r="JT345" i="20"/>
  <c r="JW345" i="20"/>
  <c r="JX345" i="20" s="1"/>
  <c r="JY345" i="20"/>
  <c r="JZ345" i="20"/>
  <c r="KD345" i="20"/>
  <c r="JA353" i="20"/>
  <c r="JB353" i="20"/>
  <c r="JC353" i="20" s="1"/>
  <c r="IZ353" i="20"/>
  <c r="IW353" i="20"/>
  <c r="IY353" i="20"/>
  <c r="JR353" i="20"/>
  <c r="JW353" i="20"/>
  <c r="JX353" i="20" s="1"/>
  <c r="JT353" i="20"/>
  <c r="JY353" i="20"/>
  <c r="KD353" i="20"/>
  <c r="JZ353" i="20"/>
  <c r="IW361" i="20"/>
  <c r="JA361" i="20"/>
  <c r="JB361" i="20"/>
  <c r="JC361" i="20" s="1"/>
  <c r="IY361" i="20"/>
  <c r="IZ361" i="20"/>
  <c r="JR361" i="20"/>
  <c r="JT361" i="20"/>
  <c r="JW361" i="20"/>
  <c r="JX361" i="20" s="1"/>
  <c r="JY361" i="20"/>
  <c r="JZ361" i="20"/>
  <c r="KD361" i="20"/>
  <c r="JA369" i="20"/>
  <c r="JB369" i="20"/>
  <c r="JC369" i="20" s="1"/>
  <c r="IW369" i="20"/>
  <c r="IZ369" i="20"/>
  <c r="IY369" i="20"/>
  <c r="JR369" i="20"/>
  <c r="JW369" i="20"/>
  <c r="JX369" i="20" s="1"/>
  <c r="JT369" i="20"/>
  <c r="JY369" i="20"/>
  <c r="JZ369" i="20"/>
  <c r="KD369" i="20"/>
  <c r="IW377" i="20"/>
  <c r="JA377" i="20"/>
  <c r="JB377" i="20"/>
  <c r="JC377" i="20" s="1"/>
  <c r="IY377" i="20"/>
  <c r="IZ377" i="20"/>
  <c r="JR377" i="20"/>
  <c r="JT377" i="20"/>
  <c r="JW377" i="20"/>
  <c r="JX377" i="20" s="1"/>
  <c r="JY377" i="20"/>
  <c r="KD377" i="20"/>
  <c r="JZ377" i="20"/>
  <c r="JA385" i="20"/>
  <c r="JB385" i="20"/>
  <c r="JC385" i="20" s="1"/>
  <c r="IZ385" i="20"/>
  <c r="IY385" i="20"/>
  <c r="IW385" i="20"/>
  <c r="JR385" i="20"/>
  <c r="JW385" i="20"/>
  <c r="JX385" i="20" s="1"/>
  <c r="JY385" i="20"/>
  <c r="JT385" i="20"/>
  <c r="JZ385" i="20"/>
  <c r="KD385" i="20"/>
  <c r="IW393" i="20"/>
  <c r="JA393" i="20"/>
  <c r="JB393" i="20"/>
  <c r="JC393" i="20" s="1"/>
  <c r="IY393" i="20"/>
  <c r="IZ393" i="20"/>
  <c r="JR393" i="20"/>
  <c r="JT393" i="20"/>
  <c r="JW393" i="20"/>
  <c r="JX393" i="20" s="1"/>
  <c r="JY393" i="20"/>
  <c r="JZ393" i="20"/>
  <c r="KD393" i="20"/>
  <c r="JA401" i="20"/>
  <c r="JB401" i="20"/>
  <c r="JC401" i="20" s="1"/>
  <c r="IW401" i="20"/>
  <c r="IZ401" i="20"/>
  <c r="JR401" i="20"/>
  <c r="JW401" i="20"/>
  <c r="JX401" i="20" s="1"/>
  <c r="IY401" i="20"/>
  <c r="JT401" i="20"/>
  <c r="JY401" i="20"/>
  <c r="JZ401" i="20"/>
  <c r="KD401" i="20"/>
  <c r="IW409" i="20"/>
  <c r="JA409" i="20"/>
  <c r="JB409" i="20"/>
  <c r="JC409" i="20" s="1"/>
  <c r="IY409" i="20"/>
  <c r="IZ409" i="20"/>
  <c r="JR409" i="20"/>
  <c r="JT409" i="20"/>
  <c r="JW409" i="20"/>
  <c r="JX409" i="20" s="1"/>
  <c r="JY409" i="20"/>
  <c r="JZ409" i="20"/>
  <c r="KD409" i="20"/>
  <c r="JA417" i="20"/>
  <c r="JB417" i="20"/>
  <c r="JC417" i="20" s="1"/>
  <c r="IZ417" i="20"/>
  <c r="IW417" i="20"/>
  <c r="IY417" i="20"/>
  <c r="JR417" i="20"/>
  <c r="JW417" i="20"/>
  <c r="JX417" i="20" s="1"/>
  <c r="JT417" i="20"/>
  <c r="JY417" i="20"/>
  <c r="KD417" i="20"/>
  <c r="JZ417" i="20"/>
  <c r="IW425" i="20"/>
  <c r="JA425" i="20"/>
  <c r="JB425" i="20"/>
  <c r="JC425" i="20" s="1"/>
  <c r="IY425" i="20"/>
  <c r="IZ425" i="20"/>
  <c r="JT425" i="20"/>
  <c r="JW425" i="20"/>
  <c r="JX425" i="20" s="1"/>
  <c r="JR425" i="20"/>
  <c r="JY425" i="20"/>
  <c r="KD425" i="20"/>
  <c r="JZ425" i="20"/>
  <c r="JA433" i="20"/>
  <c r="JB433" i="20"/>
  <c r="JC433" i="20" s="1"/>
  <c r="IW433" i="20"/>
  <c r="IZ433" i="20"/>
  <c r="IY433" i="20"/>
  <c r="JW433" i="20"/>
  <c r="JX433" i="20" s="1"/>
  <c r="JT433" i="20"/>
  <c r="JY433" i="20"/>
  <c r="JR433" i="20"/>
  <c r="JZ433" i="20"/>
  <c r="KD433" i="20"/>
  <c r="IW441" i="20"/>
  <c r="JA441" i="20"/>
  <c r="JB441" i="20"/>
  <c r="JC441" i="20" s="1"/>
  <c r="IY441" i="20"/>
  <c r="IZ441" i="20"/>
  <c r="JT441" i="20"/>
  <c r="JW441" i="20"/>
  <c r="JX441" i="20" s="1"/>
  <c r="JY441" i="20"/>
  <c r="JR441" i="20"/>
  <c r="JZ441" i="20"/>
  <c r="KD441" i="20"/>
  <c r="JA449" i="20"/>
  <c r="JB449" i="20"/>
  <c r="JC449" i="20" s="1"/>
  <c r="IZ449" i="20"/>
  <c r="IY449" i="20"/>
  <c r="JW449" i="20"/>
  <c r="JX449" i="20" s="1"/>
  <c r="IW449" i="20"/>
  <c r="JT449" i="20"/>
  <c r="JY449" i="20"/>
  <c r="JR449" i="20"/>
  <c r="JZ449" i="20"/>
  <c r="KD449" i="20"/>
  <c r="IW457" i="20"/>
  <c r="JA457" i="20"/>
  <c r="JB457" i="20"/>
  <c r="JC457" i="20" s="1"/>
  <c r="IY457" i="20"/>
  <c r="IZ457" i="20"/>
  <c r="JT457" i="20"/>
  <c r="JW457" i="20"/>
  <c r="JX457" i="20" s="1"/>
  <c r="JR457" i="20"/>
  <c r="JY457" i="20"/>
  <c r="JZ457" i="20"/>
  <c r="KD457" i="20"/>
  <c r="JA465" i="20"/>
  <c r="JB465" i="20"/>
  <c r="JC465" i="20" s="1"/>
  <c r="IW465" i="20"/>
  <c r="IZ465" i="20"/>
  <c r="IY465" i="20"/>
  <c r="JW465" i="20"/>
  <c r="JX465" i="20" s="1"/>
  <c r="JT465" i="20"/>
  <c r="JY465" i="20"/>
  <c r="JR465" i="20"/>
  <c r="KD465" i="20"/>
  <c r="JZ465" i="20"/>
  <c r="IW473" i="20"/>
  <c r="JA473" i="20"/>
  <c r="JB473" i="20"/>
  <c r="JC473" i="20" s="1"/>
  <c r="IY473" i="20"/>
  <c r="IZ473" i="20"/>
  <c r="JT473" i="20"/>
  <c r="JW473" i="20"/>
  <c r="JX473" i="20" s="1"/>
  <c r="JR473" i="20"/>
  <c r="JY473" i="20"/>
  <c r="JZ473" i="20"/>
  <c r="KD473" i="20"/>
  <c r="JA481" i="20"/>
  <c r="JB481" i="20"/>
  <c r="JC481" i="20" s="1"/>
  <c r="IZ481" i="20"/>
  <c r="IW481" i="20"/>
  <c r="IY481" i="20"/>
  <c r="JW481" i="20"/>
  <c r="JX481" i="20" s="1"/>
  <c r="JT481" i="20"/>
  <c r="JY481" i="20"/>
  <c r="JR481" i="20"/>
  <c r="JZ481" i="20"/>
  <c r="KD481" i="20"/>
  <c r="IW489" i="20"/>
  <c r="JA489" i="20"/>
  <c r="JB489" i="20"/>
  <c r="JC489" i="20" s="1"/>
  <c r="IY489" i="20"/>
  <c r="IZ489" i="20"/>
  <c r="JT489" i="20"/>
  <c r="JW489" i="20"/>
  <c r="JX489" i="20" s="1"/>
  <c r="JR489" i="20"/>
  <c r="JY489" i="20"/>
  <c r="KD489" i="20"/>
  <c r="JZ489" i="20"/>
  <c r="IW497" i="20"/>
  <c r="JA497" i="20"/>
  <c r="JB497" i="20"/>
  <c r="JC497" i="20" s="1"/>
  <c r="IZ497" i="20"/>
  <c r="IY497" i="20"/>
  <c r="JW497" i="20"/>
  <c r="JX497" i="20" s="1"/>
  <c r="JT497" i="20"/>
  <c r="JY497" i="20"/>
  <c r="JR497" i="20"/>
  <c r="JZ497" i="20"/>
  <c r="KD497" i="20"/>
  <c r="JA505" i="20"/>
  <c r="JB505" i="20"/>
  <c r="JC505" i="20" s="1"/>
  <c r="IY505" i="20"/>
  <c r="IZ505" i="20"/>
  <c r="IW505" i="20"/>
  <c r="JT505" i="20"/>
  <c r="JW505" i="20"/>
  <c r="JX505" i="20" s="1"/>
  <c r="JR505" i="20"/>
  <c r="JY505" i="20"/>
  <c r="JZ505" i="20"/>
  <c r="KD505" i="20"/>
  <c r="IW513" i="20"/>
  <c r="JA513" i="20"/>
  <c r="JB513" i="20"/>
  <c r="JC513" i="20" s="1"/>
  <c r="IZ513" i="20"/>
  <c r="IY513" i="20"/>
  <c r="JW513" i="20"/>
  <c r="JX513" i="20" s="1"/>
  <c r="JT513" i="20"/>
  <c r="JY513" i="20"/>
  <c r="JR513" i="20"/>
  <c r="JZ513" i="20"/>
  <c r="KD513" i="20"/>
  <c r="IW521" i="20"/>
  <c r="JA521" i="20"/>
  <c r="JB521" i="20"/>
  <c r="JC521" i="20" s="1"/>
  <c r="IY521" i="20"/>
  <c r="IZ521" i="20"/>
  <c r="JT521" i="20"/>
  <c r="JW521" i="20"/>
  <c r="JX521" i="20" s="1"/>
  <c r="JY521" i="20"/>
  <c r="JR521" i="20"/>
  <c r="JZ521" i="20"/>
  <c r="KD521" i="20"/>
  <c r="JF529" i="20"/>
  <c r="JH529" i="20"/>
  <c r="JI529" i="20" s="1"/>
  <c r="JE529" i="20"/>
  <c r="JG529" i="20"/>
  <c r="JA537" i="20"/>
  <c r="JB537" i="20"/>
  <c r="JC537" i="20" s="1"/>
  <c r="IW537" i="20"/>
  <c r="IY537" i="20"/>
  <c r="IZ537" i="20"/>
  <c r="JT537" i="20"/>
  <c r="JW537" i="20"/>
  <c r="JX537" i="20" s="1"/>
  <c r="JR537" i="20"/>
  <c r="JY537" i="20"/>
  <c r="JZ537" i="20"/>
  <c r="KD537" i="20"/>
  <c r="IW545" i="20"/>
  <c r="JA545" i="20"/>
  <c r="JB545" i="20"/>
  <c r="JC545" i="20" s="1"/>
  <c r="IZ545" i="20"/>
  <c r="IY545" i="20"/>
  <c r="JW545" i="20"/>
  <c r="JX545" i="20" s="1"/>
  <c r="JT545" i="20"/>
  <c r="JY545" i="20"/>
  <c r="JR545" i="20"/>
  <c r="JZ545" i="20"/>
  <c r="KD545" i="20"/>
  <c r="IW553" i="20"/>
  <c r="JA553" i="20"/>
  <c r="JB553" i="20"/>
  <c r="JC553" i="20" s="1"/>
  <c r="IY553" i="20"/>
  <c r="IZ553" i="20"/>
  <c r="JT553" i="20"/>
  <c r="JW553" i="20"/>
  <c r="JX553" i="20" s="1"/>
  <c r="JY553" i="20"/>
  <c r="JR553" i="20"/>
  <c r="KD553" i="20"/>
  <c r="JZ553" i="20"/>
  <c r="IW561" i="20"/>
  <c r="JA561" i="20"/>
  <c r="JB561" i="20"/>
  <c r="JC561" i="20" s="1"/>
  <c r="IZ561" i="20"/>
  <c r="IY561" i="20"/>
  <c r="JW561" i="20"/>
  <c r="JX561" i="20" s="1"/>
  <c r="JT561" i="20"/>
  <c r="JY561" i="20"/>
  <c r="JR561" i="20"/>
  <c r="JZ561" i="20"/>
  <c r="KD561" i="20"/>
  <c r="JA569" i="20"/>
  <c r="JB569" i="20"/>
  <c r="JC569" i="20" s="1"/>
  <c r="IY569" i="20"/>
  <c r="IZ569" i="20"/>
  <c r="IW569" i="20"/>
  <c r="JT569" i="20"/>
  <c r="JW569" i="20"/>
  <c r="JX569" i="20" s="1"/>
  <c r="JR569" i="20"/>
  <c r="JY569" i="20"/>
  <c r="JZ569" i="20"/>
  <c r="KD569" i="20"/>
  <c r="IW577" i="20"/>
  <c r="JA577" i="20"/>
  <c r="JB577" i="20"/>
  <c r="JC577" i="20" s="1"/>
  <c r="IZ577" i="20"/>
  <c r="IY577" i="20"/>
  <c r="JW577" i="20"/>
  <c r="JX577" i="20" s="1"/>
  <c r="JY577" i="20"/>
  <c r="JT577" i="20"/>
  <c r="JR577" i="20"/>
  <c r="JZ577" i="20"/>
  <c r="KD577" i="20"/>
  <c r="IW585" i="20"/>
  <c r="JA585" i="20"/>
  <c r="JB585" i="20"/>
  <c r="IY585" i="20"/>
  <c r="IZ585" i="20"/>
  <c r="JT585" i="20"/>
  <c r="JW585" i="20"/>
  <c r="JX585" i="20" s="1"/>
  <c r="JR585" i="20"/>
  <c r="JY585" i="20"/>
  <c r="JZ585" i="20"/>
  <c r="JC585" i="20"/>
  <c r="KD585" i="20"/>
  <c r="IW597" i="20"/>
  <c r="IY597" i="20"/>
  <c r="JA597" i="20"/>
  <c r="JB597" i="20"/>
  <c r="JC597" i="20" s="1"/>
  <c r="IZ597" i="20"/>
  <c r="JW597" i="20"/>
  <c r="JX597" i="20" s="1"/>
  <c r="JR597" i="20"/>
  <c r="JY597" i="20"/>
  <c r="JT597" i="20"/>
  <c r="JZ597" i="20"/>
  <c r="KD597" i="20"/>
  <c r="IW605" i="20"/>
  <c r="IY605" i="20"/>
  <c r="JA605" i="20"/>
  <c r="JB605" i="20"/>
  <c r="JC605" i="20" s="1"/>
  <c r="IZ605" i="20"/>
  <c r="JT605" i="20"/>
  <c r="JW605" i="20"/>
  <c r="JX605" i="20" s="1"/>
  <c r="JR605" i="20"/>
  <c r="JY605" i="20"/>
  <c r="JZ605" i="20"/>
  <c r="KD605" i="20"/>
  <c r="IW613" i="20"/>
  <c r="IY613" i="20"/>
  <c r="JA613" i="20"/>
  <c r="JB613" i="20"/>
  <c r="JC613" i="20" s="1"/>
  <c r="IZ613" i="20"/>
  <c r="JW613" i="20"/>
  <c r="JX613" i="20" s="1"/>
  <c r="JR613" i="20"/>
  <c r="JY613" i="20"/>
  <c r="JT613" i="20"/>
  <c r="JZ613" i="20"/>
  <c r="KD613" i="20"/>
  <c r="IY621" i="20"/>
  <c r="JA621" i="20"/>
  <c r="JB621" i="20"/>
  <c r="JC621" i="20" s="1"/>
  <c r="IW621" i="20"/>
  <c r="IZ621" i="20"/>
  <c r="JT621" i="20"/>
  <c r="JW621" i="20"/>
  <c r="JX621" i="20" s="1"/>
  <c r="JR621" i="20"/>
  <c r="JY621" i="20"/>
  <c r="JZ621" i="20"/>
  <c r="KD621" i="20"/>
  <c r="IY629" i="20"/>
  <c r="JA629" i="20"/>
  <c r="JB629" i="20"/>
  <c r="JC629" i="20" s="1"/>
  <c r="JW629" i="20"/>
  <c r="JX629" i="20" s="1"/>
  <c r="IW629" i="20"/>
  <c r="JR629" i="20"/>
  <c r="JY629" i="20"/>
  <c r="JT629" i="20"/>
  <c r="IZ629" i="20"/>
  <c r="KD629" i="20"/>
  <c r="JZ629" i="20"/>
  <c r="IY637" i="20"/>
  <c r="JA637" i="20"/>
  <c r="JB637" i="20"/>
  <c r="JC637" i="20" s="1"/>
  <c r="IW637" i="20"/>
  <c r="IZ637" i="20"/>
  <c r="JT637" i="20"/>
  <c r="JW637" i="20"/>
  <c r="JX637" i="20" s="1"/>
  <c r="JR637" i="20"/>
  <c r="JY637" i="20"/>
  <c r="JZ637" i="20"/>
  <c r="KD637" i="20"/>
  <c r="IY645" i="20"/>
  <c r="JA645" i="20"/>
  <c r="JB645" i="20"/>
  <c r="JC645" i="20" s="1"/>
  <c r="IW645" i="20"/>
  <c r="IZ645" i="20"/>
  <c r="JW645" i="20"/>
  <c r="JX645" i="20" s="1"/>
  <c r="JR645" i="20"/>
  <c r="JY645" i="20"/>
  <c r="JZ645" i="20"/>
  <c r="JT645" i="20"/>
  <c r="KD645" i="20"/>
  <c r="IY653" i="20"/>
  <c r="JA653" i="20"/>
  <c r="JB653" i="20"/>
  <c r="JC653" i="20" s="1"/>
  <c r="IW653" i="20"/>
  <c r="IZ653" i="20"/>
  <c r="JT653" i="20"/>
  <c r="JW653" i="20"/>
  <c r="JX653" i="20" s="1"/>
  <c r="JR653" i="20"/>
  <c r="JY653" i="20"/>
  <c r="KD653" i="20"/>
  <c r="JZ653" i="20"/>
  <c r="IY661" i="20"/>
  <c r="JA661" i="20"/>
  <c r="JB661" i="20"/>
  <c r="JC661" i="20" s="1"/>
  <c r="IW661" i="20"/>
  <c r="IZ661" i="20"/>
  <c r="JW661" i="20"/>
  <c r="JX661" i="20" s="1"/>
  <c r="JR661" i="20"/>
  <c r="JT661" i="20"/>
  <c r="JY661" i="20"/>
  <c r="JZ661" i="20"/>
  <c r="KD661" i="20"/>
  <c r="IY669" i="20"/>
  <c r="JA669" i="20"/>
  <c r="JB669" i="20"/>
  <c r="JC669" i="20" s="1"/>
  <c r="IW669" i="20"/>
  <c r="IZ669" i="20"/>
  <c r="JT669" i="20"/>
  <c r="JW669" i="20"/>
  <c r="JX669" i="20" s="1"/>
  <c r="JR669" i="20"/>
  <c r="JY669" i="20"/>
  <c r="JZ669" i="20"/>
  <c r="KD669" i="20"/>
  <c r="IY677" i="20"/>
  <c r="JA677" i="20"/>
  <c r="JB677" i="20"/>
  <c r="JC677" i="20" s="1"/>
  <c r="IW677" i="20"/>
  <c r="IZ677" i="20"/>
  <c r="JW677" i="20"/>
  <c r="JX677" i="20" s="1"/>
  <c r="JY677" i="20"/>
  <c r="JR677" i="20"/>
  <c r="JZ677" i="20"/>
  <c r="JT677" i="20"/>
  <c r="KD677" i="20"/>
  <c r="IY685" i="20"/>
  <c r="JA685" i="20"/>
  <c r="JB685" i="20"/>
  <c r="JC685" i="20" s="1"/>
  <c r="IW685" i="20"/>
  <c r="IZ685" i="20"/>
  <c r="JT685" i="20"/>
  <c r="JW685" i="20"/>
  <c r="JX685" i="20" s="1"/>
  <c r="JR685" i="20"/>
  <c r="JY685" i="20"/>
  <c r="JZ685" i="20"/>
  <c r="KD685" i="20"/>
  <c r="IY693" i="20"/>
  <c r="JA693" i="20"/>
  <c r="JB693" i="20"/>
  <c r="JC693" i="20" s="1"/>
  <c r="IW693" i="20"/>
  <c r="JW693" i="20"/>
  <c r="JX693" i="20" s="1"/>
  <c r="JR693" i="20"/>
  <c r="IZ693" i="20"/>
  <c r="JT693" i="20"/>
  <c r="JY693" i="20"/>
  <c r="KD693" i="20"/>
  <c r="JZ693" i="20"/>
  <c r="IY701" i="20"/>
  <c r="JA701" i="20"/>
  <c r="JB701" i="20"/>
  <c r="JC701" i="20" s="1"/>
  <c r="IW701" i="20"/>
  <c r="IZ701" i="20"/>
  <c r="JT701" i="20"/>
  <c r="JW701" i="20"/>
  <c r="JX701" i="20" s="1"/>
  <c r="JR701" i="20"/>
  <c r="JY701" i="20"/>
  <c r="JZ701" i="20"/>
  <c r="KD701" i="20"/>
  <c r="IY709" i="20"/>
  <c r="JA709" i="20"/>
  <c r="JB709" i="20"/>
  <c r="JC709" i="20" s="1"/>
  <c r="IW709" i="20"/>
  <c r="IZ709" i="20"/>
  <c r="JW709" i="20"/>
  <c r="JX709" i="20" s="1"/>
  <c r="JR709" i="20"/>
  <c r="JY709" i="20"/>
  <c r="JT709" i="20"/>
  <c r="JZ709" i="20"/>
  <c r="KD709" i="20"/>
  <c r="IY717" i="20"/>
  <c r="JA717" i="20"/>
  <c r="JB717" i="20"/>
  <c r="JC717" i="20" s="1"/>
  <c r="IW717" i="20"/>
  <c r="IZ717" i="20"/>
  <c r="JT717" i="20"/>
  <c r="JW717" i="20"/>
  <c r="JX717" i="20" s="1"/>
  <c r="JR717" i="20"/>
  <c r="JY717" i="20"/>
  <c r="KD717" i="20"/>
  <c r="JZ717" i="20"/>
  <c r="IY725" i="20"/>
  <c r="JA725" i="20"/>
  <c r="JB725" i="20"/>
  <c r="JC725" i="20" s="1"/>
  <c r="IW725" i="20"/>
  <c r="IZ725" i="20"/>
  <c r="JW725" i="20"/>
  <c r="JX725" i="20" s="1"/>
  <c r="JT725" i="20"/>
  <c r="JR725" i="20"/>
  <c r="JY725" i="20"/>
  <c r="JZ725" i="20"/>
  <c r="KD725" i="20"/>
  <c r="IY733" i="20"/>
  <c r="JA733" i="20"/>
  <c r="JB733" i="20"/>
  <c r="JC733" i="20" s="1"/>
  <c r="IW733" i="20"/>
  <c r="IZ733" i="20"/>
  <c r="JT733" i="20"/>
  <c r="JW733" i="20"/>
  <c r="JX733" i="20" s="1"/>
  <c r="JR733" i="20"/>
  <c r="JY733" i="20"/>
  <c r="JZ733" i="20"/>
  <c r="KD733" i="20"/>
  <c r="JA741" i="20"/>
  <c r="JB741" i="20"/>
  <c r="JC741" i="20" s="1"/>
  <c r="IY741" i="20"/>
  <c r="IW741" i="20"/>
  <c r="IZ741" i="20"/>
  <c r="JT741" i="20"/>
  <c r="JW741" i="20"/>
  <c r="JX741" i="20" s="1"/>
  <c r="JY741" i="20"/>
  <c r="JR741" i="20"/>
  <c r="JZ741" i="20"/>
  <c r="KD741" i="20"/>
  <c r="JE6" i="20"/>
  <c r="JF6" i="20"/>
  <c r="JG6" i="20"/>
  <c r="JH6" i="20"/>
  <c r="JI6" i="20" s="1"/>
  <c r="JE14" i="20"/>
  <c r="JF14" i="20"/>
  <c r="JG14" i="20"/>
  <c r="JH14" i="20"/>
  <c r="JI14" i="20" s="1"/>
  <c r="JE22" i="20"/>
  <c r="JF22" i="20"/>
  <c r="JG22" i="20"/>
  <c r="JH22" i="20"/>
  <c r="JI22" i="20" s="1"/>
  <c r="JE30" i="20"/>
  <c r="JF30" i="20"/>
  <c r="JG30" i="20"/>
  <c r="JH30" i="20"/>
  <c r="JI30" i="20" s="1"/>
  <c r="JE38" i="20"/>
  <c r="JF38" i="20"/>
  <c r="JG38" i="20"/>
  <c r="JH38" i="20"/>
  <c r="JI38" i="20" s="1"/>
  <c r="JE46" i="20"/>
  <c r="JF46" i="20"/>
  <c r="JG46" i="20"/>
  <c r="JH46" i="20"/>
  <c r="JI46" i="20" s="1"/>
  <c r="JE54" i="20"/>
  <c r="JF54" i="20"/>
  <c r="JG54" i="20"/>
  <c r="JH54" i="20"/>
  <c r="JI54" i="20" s="1"/>
  <c r="JE62" i="20"/>
  <c r="JF62" i="20"/>
  <c r="JG62" i="20"/>
  <c r="JH62" i="20"/>
  <c r="JI62" i="20" s="1"/>
  <c r="JE70" i="20"/>
  <c r="JF70" i="20"/>
  <c r="JG70" i="20"/>
  <c r="JH70" i="20"/>
  <c r="JI70" i="20" s="1"/>
  <c r="JE78" i="20"/>
  <c r="JF78" i="20"/>
  <c r="JG78" i="20"/>
  <c r="JH78" i="20"/>
  <c r="JI78" i="20" s="1"/>
  <c r="JE86" i="20"/>
  <c r="JF86" i="20"/>
  <c r="JG86" i="20"/>
  <c r="JH86" i="20"/>
  <c r="JI86" i="20" s="1"/>
  <c r="JE94" i="20"/>
  <c r="JF94" i="20"/>
  <c r="JG94" i="20"/>
  <c r="JH94" i="20"/>
  <c r="JI94" i="20" s="1"/>
  <c r="JE102" i="20"/>
  <c r="JF102" i="20"/>
  <c r="JG102" i="20"/>
  <c r="JH102" i="20"/>
  <c r="JI102" i="20" s="1"/>
  <c r="JE110" i="20"/>
  <c r="JF110" i="20"/>
  <c r="JG110" i="20"/>
  <c r="JH110" i="20"/>
  <c r="JI110" i="20" s="1"/>
  <c r="JE118" i="20"/>
  <c r="JF118" i="20"/>
  <c r="JG118" i="20"/>
  <c r="JH118" i="20"/>
  <c r="JI118" i="20" s="1"/>
  <c r="JE126" i="20"/>
  <c r="JF126" i="20"/>
  <c r="JG126" i="20"/>
  <c r="JH126" i="20"/>
  <c r="JI126" i="20" s="1"/>
  <c r="JE134" i="20"/>
  <c r="JF134" i="20"/>
  <c r="JG134" i="20"/>
  <c r="JH134" i="20"/>
  <c r="JI134" i="20" s="1"/>
  <c r="JE142" i="20"/>
  <c r="JF142" i="20"/>
  <c r="JG142" i="20"/>
  <c r="JH142" i="20"/>
  <c r="JI142" i="20" s="1"/>
  <c r="JE150" i="20"/>
  <c r="JF150" i="20"/>
  <c r="JG150" i="20"/>
  <c r="JH150" i="20"/>
  <c r="JI150" i="20" s="1"/>
  <c r="JE158" i="20"/>
  <c r="JF158" i="20"/>
  <c r="JG158" i="20"/>
  <c r="JH158" i="20"/>
  <c r="JI158" i="20" s="1"/>
  <c r="JE166" i="20"/>
  <c r="JF166" i="20"/>
  <c r="JG166" i="20"/>
  <c r="JH166" i="20"/>
  <c r="JI166" i="20" s="1"/>
  <c r="JE174" i="20"/>
  <c r="JF174" i="20"/>
  <c r="JG174" i="20"/>
  <c r="JH174" i="20"/>
  <c r="JI174" i="20" s="1"/>
  <c r="JE182" i="20"/>
  <c r="JF182" i="20"/>
  <c r="JG182" i="20"/>
  <c r="JH182" i="20"/>
  <c r="JI182" i="20" s="1"/>
  <c r="JE190" i="20"/>
  <c r="JF190" i="20"/>
  <c r="JG190" i="20"/>
  <c r="JH190" i="20"/>
  <c r="JI190" i="20" s="1"/>
  <c r="JE198" i="20"/>
  <c r="JF198" i="20"/>
  <c r="JG198" i="20"/>
  <c r="JH198" i="20"/>
  <c r="JI198" i="20" s="1"/>
  <c r="JE206" i="20"/>
  <c r="JF206" i="20"/>
  <c r="JG206" i="20"/>
  <c r="JH206" i="20"/>
  <c r="JI206" i="20" s="1"/>
  <c r="JE214" i="20"/>
  <c r="JF214" i="20"/>
  <c r="JG214" i="20"/>
  <c r="JH214" i="20"/>
  <c r="JI214" i="20" s="1"/>
  <c r="JE222" i="20"/>
  <c r="JF222" i="20"/>
  <c r="JG222" i="20"/>
  <c r="JH222" i="20"/>
  <c r="JI222" i="20" s="1"/>
  <c r="JE230" i="20"/>
  <c r="JF230" i="20"/>
  <c r="JG230" i="20"/>
  <c r="JH230" i="20"/>
  <c r="JI230" i="20" s="1"/>
  <c r="JE238" i="20"/>
  <c r="JF238" i="20"/>
  <c r="JG238" i="20"/>
  <c r="JH238" i="20"/>
  <c r="JI238" i="20" s="1"/>
  <c r="JE246" i="20"/>
  <c r="JF246" i="20"/>
  <c r="JG246" i="20"/>
  <c r="JH246" i="20"/>
  <c r="JI246" i="20" s="1"/>
  <c r="JE254" i="20"/>
  <c r="JF254" i="20"/>
  <c r="JG254" i="20"/>
  <c r="JH254" i="20"/>
  <c r="JI254" i="20" s="1"/>
  <c r="JE262" i="20"/>
  <c r="JG262" i="20"/>
  <c r="JH262" i="20"/>
  <c r="JI262" i="20" s="1"/>
  <c r="JF262" i="20"/>
  <c r="JE270" i="20"/>
  <c r="JG270" i="20"/>
  <c r="JF270" i="20"/>
  <c r="JH270" i="20"/>
  <c r="JI270" i="20" s="1"/>
  <c r="JE278" i="20"/>
  <c r="JG278" i="20"/>
  <c r="JH278" i="20"/>
  <c r="JI278" i="20" s="1"/>
  <c r="JF278" i="20"/>
  <c r="JE286" i="20"/>
  <c r="JG286" i="20"/>
  <c r="JF286" i="20"/>
  <c r="JH286" i="20"/>
  <c r="JI286" i="20" s="1"/>
  <c r="JE294" i="20"/>
  <c r="JG294" i="20"/>
  <c r="JH294" i="20"/>
  <c r="JI294" i="20" s="1"/>
  <c r="JF294" i="20"/>
  <c r="JE302" i="20"/>
  <c r="JG302" i="20"/>
  <c r="JF302" i="20"/>
  <c r="JH302" i="20"/>
  <c r="JI302" i="20" s="1"/>
  <c r="JE310" i="20"/>
  <c r="JG310" i="20"/>
  <c r="JH310" i="20"/>
  <c r="JI310" i="20" s="1"/>
  <c r="JF310" i="20"/>
  <c r="JE318" i="20"/>
  <c r="JG318" i="20"/>
  <c r="JF318" i="20"/>
  <c r="JH318" i="20"/>
  <c r="JI318" i="20" s="1"/>
  <c r="JE326" i="20"/>
  <c r="JG326" i="20"/>
  <c r="JH326" i="20"/>
  <c r="JI326" i="20" s="1"/>
  <c r="JF326" i="20"/>
  <c r="JE334" i="20"/>
  <c r="JG334" i="20"/>
  <c r="JF334" i="20"/>
  <c r="JH334" i="20"/>
  <c r="JI334" i="20" s="1"/>
  <c r="JE342" i="20"/>
  <c r="JG342" i="20"/>
  <c r="JH342" i="20"/>
  <c r="JI342" i="20" s="1"/>
  <c r="JF342" i="20"/>
  <c r="JE350" i="20"/>
  <c r="JG350" i="20"/>
  <c r="JF350" i="20"/>
  <c r="JH350" i="20"/>
  <c r="JI350" i="20" s="1"/>
  <c r="JE358" i="20"/>
  <c r="JG358" i="20"/>
  <c r="JH358" i="20"/>
  <c r="JI358" i="20" s="1"/>
  <c r="JF358" i="20"/>
  <c r="JE366" i="20"/>
  <c r="JG366" i="20"/>
  <c r="JF366" i="20"/>
  <c r="JH366" i="20"/>
  <c r="JI366" i="20" s="1"/>
  <c r="JE374" i="20"/>
  <c r="JG374" i="20"/>
  <c r="JH374" i="20"/>
  <c r="JI374" i="20" s="1"/>
  <c r="JF374" i="20"/>
  <c r="JE382" i="20"/>
  <c r="JG382" i="20"/>
  <c r="JF382" i="20"/>
  <c r="JH382" i="20"/>
  <c r="JI382" i="20" s="1"/>
  <c r="JE390" i="20"/>
  <c r="JG390" i="20"/>
  <c r="JH390" i="20"/>
  <c r="JI390" i="20" s="1"/>
  <c r="JF390" i="20"/>
  <c r="JE398" i="20"/>
  <c r="JG398" i="20"/>
  <c r="JF398" i="20"/>
  <c r="JH398" i="20"/>
  <c r="JI398" i="20" s="1"/>
  <c r="JE406" i="20"/>
  <c r="JG406" i="20"/>
  <c r="JH406" i="20"/>
  <c r="JI406" i="20" s="1"/>
  <c r="JF406" i="20"/>
  <c r="JE414" i="20"/>
  <c r="JG414" i="20"/>
  <c r="JF414" i="20"/>
  <c r="JH414" i="20"/>
  <c r="JI414" i="20" s="1"/>
  <c r="IW422" i="20"/>
  <c r="IY422" i="20"/>
  <c r="IZ422" i="20"/>
  <c r="JA422" i="20"/>
  <c r="JB422" i="20"/>
  <c r="JC422" i="20" s="1"/>
  <c r="JR422" i="20"/>
  <c r="JT422" i="20"/>
  <c r="JW422" i="20"/>
  <c r="JX422" i="20" s="1"/>
  <c r="JY422" i="20"/>
  <c r="JZ422" i="20"/>
  <c r="KD422" i="20"/>
  <c r="JE430" i="20"/>
  <c r="JG430" i="20"/>
  <c r="JF430" i="20"/>
  <c r="JH430" i="20"/>
  <c r="JI430" i="20" s="1"/>
  <c r="JE438" i="20"/>
  <c r="JG438" i="20"/>
  <c r="JH438" i="20"/>
  <c r="JI438" i="20" s="1"/>
  <c r="JF438" i="20"/>
  <c r="JE446" i="20"/>
  <c r="JG446" i="20"/>
  <c r="JF446" i="20"/>
  <c r="JH446" i="20"/>
  <c r="JI446" i="20" s="1"/>
  <c r="JE454" i="20"/>
  <c r="JG454" i="20"/>
  <c r="JH454" i="20"/>
  <c r="JI454" i="20" s="1"/>
  <c r="JF454" i="20"/>
  <c r="JE462" i="20"/>
  <c r="JG462" i="20"/>
  <c r="JF462" i="20"/>
  <c r="JH462" i="20"/>
  <c r="JI462" i="20" s="1"/>
  <c r="JE470" i="20"/>
  <c r="JG470" i="20"/>
  <c r="JH470" i="20"/>
  <c r="JI470" i="20" s="1"/>
  <c r="JF470" i="20"/>
  <c r="JE478" i="20"/>
  <c r="JG478" i="20"/>
  <c r="JF478" i="20"/>
  <c r="JH478" i="20"/>
  <c r="JI478" i="20" s="1"/>
  <c r="JE486" i="20"/>
  <c r="JG486" i="20"/>
  <c r="JH486" i="20"/>
  <c r="JI486" i="20" s="1"/>
  <c r="JF486" i="20"/>
  <c r="JE494" i="20"/>
  <c r="JG494" i="20"/>
  <c r="JF494" i="20"/>
  <c r="JH494" i="20"/>
  <c r="JI494" i="20" s="1"/>
  <c r="JE502" i="20"/>
  <c r="JG502" i="20"/>
  <c r="JH502" i="20"/>
  <c r="JI502" i="20" s="1"/>
  <c r="JF502" i="20"/>
  <c r="JE510" i="20"/>
  <c r="JG510" i="20"/>
  <c r="JF510" i="20"/>
  <c r="JH510" i="20"/>
  <c r="JI510" i="20" s="1"/>
  <c r="JE518" i="20"/>
  <c r="JG518" i="20"/>
  <c r="JH518" i="20"/>
  <c r="JI518" i="20" s="1"/>
  <c r="JF518" i="20"/>
  <c r="JE526" i="20"/>
  <c r="JG526" i="20"/>
  <c r="JF526" i="20"/>
  <c r="JH526" i="20"/>
  <c r="JI526" i="20" s="1"/>
  <c r="JE534" i="20"/>
  <c r="JG534" i="20"/>
  <c r="JH534" i="20"/>
  <c r="JI534" i="20" s="1"/>
  <c r="JF534" i="20"/>
  <c r="JE542" i="20"/>
  <c r="JG542" i="20"/>
  <c r="JF542" i="20"/>
  <c r="JH542" i="20"/>
  <c r="JI542" i="20" s="1"/>
  <c r="JE550" i="20"/>
  <c r="JG550" i="20"/>
  <c r="JH550" i="20"/>
  <c r="JI550" i="20" s="1"/>
  <c r="JF550" i="20"/>
  <c r="JE558" i="20"/>
  <c r="JG558" i="20"/>
  <c r="JF558" i="20"/>
  <c r="JH558" i="20"/>
  <c r="JI558" i="20" s="1"/>
  <c r="JE566" i="20"/>
  <c r="JG566" i="20"/>
  <c r="JH566" i="20"/>
  <c r="JI566" i="20" s="1"/>
  <c r="JF566" i="20"/>
  <c r="JE574" i="20"/>
  <c r="JG574" i="20"/>
  <c r="JF574" i="20"/>
  <c r="JH574" i="20"/>
  <c r="JI574" i="20" s="1"/>
  <c r="JE582" i="20"/>
  <c r="JG582" i="20"/>
  <c r="JH582" i="20"/>
  <c r="JI582" i="20" s="1"/>
  <c r="JF582" i="20"/>
  <c r="JE590" i="20"/>
  <c r="JG590" i="20"/>
  <c r="JF590" i="20"/>
  <c r="JH590" i="20"/>
  <c r="JI590" i="20" s="1"/>
  <c r="JE598" i="20"/>
  <c r="JG598" i="20"/>
  <c r="JH598" i="20"/>
  <c r="JI598" i="20" s="1"/>
  <c r="JF598" i="20"/>
  <c r="JE606" i="20"/>
  <c r="JG606" i="20"/>
  <c r="JF606" i="20"/>
  <c r="JH606" i="20"/>
  <c r="JI606" i="20" s="1"/>
  <c r="JE614" i="20"/>
  <c r="JG614" i="20"/>
  <c r="JH614" i="20"/>
  <c r="JI614" i="20" s="1"/>
  <c r="JF614" i="20"/>
  <c r="JE622" i="20"/>
  <c r="JG622" i="20"/>
  <c r="JF622" i="20"/>
  <c r="JH622" i="20"/>
  <c r="JI622" i="20" s="1"/>
  <c r="JE630" i="20"/>
  <c r="JG630" i="20"/>
  <c r="JH630" i="20"/>
  <c r="JI630" i="20" s="1"/>
  <c r="JF630" i="20"/>
  <c r="JE638" i="20"/>
  <c r="JG638" i="20"/>
  <c r="JF638" i="20"/>
  <c r="JH638" i="20"/>
  <c r="JI638" i="20" s="1"/>
  <c r="JE646" i="20"/>
  <c r="JG646" i="20"/>
  <c r="JH646" i="20"/>
  <c r="JI646" i="20" s="1"/>
  <c r="JF646" i="20"/>
  <c r="JE654" i="20"/>
  <c r="JG654" i="20"/>
  <c r="JF654" i="20"/>
  <c r="JH654" i="20"/>
  <c r="JI654" i="20" s="1"/>
  <c r="JE662" i="20"/>
  <c r="JG662" i="20"/>
  <c r="JH662" i="20"/>
  <c r="JI662" i="20" s="1"/>
  <c r="JF662" i="20"/>
  <c r="JE670" i="20"/>
  <c r="JG670" i="20"/>
  <c r="JF670" i="20"/>
  <c r="JH670" i="20"/>
  <c r="JI670" i="20" s="1"/>
  <c r="JE678" i="20"/>
  <c r="JG678" i="20"/>
  <c r="JH678" i="20"/>
  <c r="JI678" i="20" s="1"/>
  <c r="JF678" i="20"/>
  <c r="JE686" i="20"/>
  <c r="JG686" i="20"/>
  <c r="JF686" i="20"/>
  <c r="JH686" i="20"/>
  <c r="JI686" i="20" s="1"/>
  <c r="JE694" i="20"/>
  <c r="JG694" i="20"/>
  <c r="JH694" i="20"/>
  <c r="JI694" i="20" s="1"/>
  <c r="JF694" i="20"/>
  <c r="JE702" i="20"/>
  <c r="JG702" i="20"/>
  <c r="JF702" i="20"/>
  <c r="JH702" i="20"/>
  <c r="JI702" i="20" s="1"/>
  <c r="JE710" i="20"/>
  <c r="JG710" i="20"/>
  <c r="JH710" i="20"/>
  <c r="JI710" i="20" s="1"/>
  <c r="JF710" i="20"/>
  <c r="JE718" i="20"/>
  <c r="JG718" i="20"/>
  <c r="JF718" i="20"/>
  <c r="JH718" i="20"/>
  <c r="JI718" i="20" s="1"/>
  <c r="JE726" i="20"/>
  <c r="JG726" i="20"/>
  <c r="JH726" i="20"/>
  <c r="JI726" i="20" s="1"/>
  <c r="JF726" i="20"/>
  <c r="JE734" i="20"/>
  <c r="JG734" i="20"/>
  <c r="JF734" i="20"/>
  <c r="JH734" i="20"/>
  <c r="JI734" i="20" s="1"/>
  <c r="JU39" i="20"/>
  <c r="JV39" i="20"/>
  <c r="JV167" i="20"/>
  <c r="JU167" i="20"/>
  <c r="JU247" i="20"/>
  <c r="JV247" i="20"/>
  <c r="JU487" i="20"/>
  <c r="JV487" i="20"/>
  <c r="JV535" i="20"/>
  <c r="JU535" i="20"/>
  <c r="JV663" i="20"/>
  <c r="JU663" i="20"/>
  <c r="JU56" i="20"/>
  <c r="JV56" i="20"/>
  <c r="JV184" i="20"/>
  <c r="JU184" i="20"/>
  <c r="JV232" i="20"/>
  <c r="JU232" i="20"/>
  <c r="JG27" i="20"/>
  <c r="JH27" i="20"/>
  <c r="JI27" i="20" s="1"/>
  <c r="JT27" i="20"/>
  <c r="JF27" i="20"/>
  <c r="JE27" i="20"/>
  <c r="JY27" i="20"/>
  <c r="JZ27" i="20"/>
  <c r="KD27" i="20"/>
  <c r="JW27" i="20"/>
  <c r="JX27" i="20" s="1"/>
  <c r="JG123" i="20"/>
  <c r="JH123" i="20"/>
  <c r="JI123" i="20" s="1"/>
  <c r="JT123" i="20"/>
  <c r="JF123" i="20"/>
  <c r="JE123" i="20"/>
  <c r="JY123" i="20"/>
  <c r="JZ123" i="20"/>
  <c r="KD123" i="20"/>
  <c r="JW123" i="20"/>
  <c r="JX123" i="20" s="1"/>
  <c r="JG219" i="20"/>
  <c r="JH219" i="20"/>
  <c r="JI219" i="20" s="1"/>
  <c r="JT219" i="20"/>
  <c r="JF219" i="20"/>
  <c r="JE219" i="20"/>
  <c r="JY219" i="20"/>
  <c r="JZ219" i="20"/>
  <c r="KD219" i="20"/>
  <c r="JW219" i="20"/>
  <c r="JX219" i="20" s="1"/>
  <c r="JF315" i="20"/>
  <c r="JG315" i="20"/>
  <c r="JH315" i="20"/>
  <c r="JI315" i="20" s="1"/>
  <c r="JT315" i="20"/>
  <c r="JE315" i="20"/>
  <c r="JY315" i="20"/>
  <c r="JZ315" i="20"/>
  <c r="KD315" i="20"/>
  <c r="JW315" i="20"/>
  <c r="JX315" i="20" s="1"/>
  <c r="JF411" i="20"/>
  <c r="JG411" i="20"/>
  <c r="JH411" i="20"/>
  <c r="JI411" i="20" s="1"/>
  <c r="JT411" i="20"/>
  <c r="JE411" i="20"/>
  <c r="JY411" i="20"/>
  <c r="JZ411" i="20"/>
  <c r="KD411" i="20"/>
  <c r="JW411" i="20"/>
  <c r="JX411" i="20" s="1"/>
  <c r="JF507" i="20"/>
  <c r="JG507" i="20"/>
  <c r="JH507" i="20"/>
  <c r="JI507" i="20" s="1"/>
  <c r="JT507" i="20"/>
  <c r="JE507" i="20"/>
  <c r="JY507" i="20"/>
  <c r="JZ507" i="20"/>
  <c r="KD507" i="20"/>
  <c r="JW507" i="20"/>
  <c r="JX507" i="20" s="1"/>
  <c r="JF603" i="20"/>
  <c r="JG603" i="20"/>
  <c r="JH603" i="20"/>
  <c r="JI603" i="20" s="1"/>
  <c r="JT603" i="20"/>
  <c r="JE603" i="20"/>
  <c r="JY603" i="20"/>
  <c r="JZ603" i="20"/>
  <c r="KD603" i="20"/>
  <c r="JW603" i="20"/>
  <c r="JX603" i="20" s="1"/>
  <c r="JF699" i="20"/>
  <c r="JG699" i="20"/>
  <c r="JH699" i="20"/>
  <c r="JI699" i="20" s="1"/>
  <c r="JT699" i="20"/>
  <c r="JE699" i="20"/>
  <c r="JY699" i="20"/>
  <c r="JZ699" i="20"/>
  <c r="KD699" i="20"/>
  <c r="JW699" i="20"/>
  <c r="JX699" i="20" s="1"/>
  <c r="JG44" i="20"/>
  <c r="JH44" i="20"/>
  <c r="JI44" i="20" s="1"/>
  <c r="JF44" i="20"/>
  <c r="JE44" i="20"/>
  <c r="JW44" i="20"/>
  <c r="JX44" i="20" s="1"/>
  <c r="JT44" i="20"/>
  <c r="JY44" i="20"/>
  <c r="JZ44" i="20"/>
  <c r="KD44" i="20"/>
  <c r="JG140" i="20"/>
  <c r="JH140" i="20"/>
  <c r="JI140" i="20" s="1"/>
  <c r="JF140" i="20"/>
  <c r="JE140" i="20"/>
  <c r="JW140" i="20"/>
  <c r="JX140" i="20" s="1"/>
  <c r="JY140" i="20"/>
  <c r="JZ140" i="20"/>
  <c r="KD140" i="20"/>
  <c r="JT140" i="20"/>
  <c r="JG236" i="20"/>
  <c r="JH236" i="20"/>
  <c r="JI236" i="20" s="1"/>
  <c r="JF236" i="20"/>
  <c r="JE236" i="20"/>
  <c r="JW236" i="20"/>
  <c r="JX236" i="20" s="1"/>
  <c r="JY236" i="20"/>
  <c r="JZ236" i="20"/>
  <c r="KD236" i="20"/>
  <c r="JT236" i="20"/>
  <c r="JF300" i="20"/>
  <c r="JG300" i="20"/>
  <c r="JH300" i="20"/>
  <c r="JI300" i="20" s="1"/>
  <c r="JE300" i="20"/>
  <c r="JW300" i="20"/>
  <c r="JX300" i="20" s="1"/>
  <c r="JY300" i="20"/>
  <c r="JZ300" i="20"/>
  <c r="KD300" i="20"/>
  <c r="JT300" i="20"/>
  <c r="JF396" i="20"/>
  <c r="JG396" i="20"/>
  <c r="JH396" i="20"/>
  <c r="JI396" i="20" s="1"/>
  <c r="JE396" i="20"/>
  <c r="JW396" i="20"/>
  <c r="JX396" i="20" s="1"/>
  <c r="JT396" i="20"/>
  <c r="JY396" i="20"/>
  <c r="JZ396" i="20"/>
  <c r="KD396" i="20"/>
  <c r="JF492" i="20"/>
  <c r="JG492" i="20"/>
  <c r="JH492" i="20"/>
  <c r="JI492" i="20" s="1"/>
  <c r="JW492" i="20"/>
  <c r="JX492" i="20" s="1"/>
  <c r="JY492" i="20"/>
  <c r="JZ492" i="20"/>
  <c r="KD492" i="20"/>
  <c r="JT492" i="20"/>
  <c r="JE492" i="20"/>
  <c r="JF588" i="20"/>
  <c r="JG588" i="20"/>
  <c r="JH588" i="20"/>
  <c r="JI588" i="20" s="1"/>
  <c r="JE588" i="20"/>
  <c r="JW588" i="20"/>
  <c r="JX588" i="20" s="1"/>
  <c r="JT588" i="20"/>
  <c r="JY588" i="20"/>
  <c r="JZ588" i="20"/>
  <c r="KD588" i="20"/>
  <c r="JF684" i="20"/>
  <c r="JG684" i="20"/>
  <c r="JH684" i="20"/>
  <c r="JI684" i="20" s="1"/>
  <c r="JW684" i="20"/>
  <c r="JX684" i="20" s="1"/>
  <c r="JE684" i="20"/>
  <c r="JY684" i="20"/>
  <c r="JZ684" i="20"/>
  <c r="KD684" i="20"/>
  <c r="JT684" i="20"/>
  <c r="JU591" i="20"/>
  <c r="JV591" i="20"/>
  <c r="IZ13" i="20"/>
  <c r="IY13" i="20"/>
  <c r="JB13" i="20"/>
  <c r="JC13" i="20" s="1"/>
  <c r="IW13" i="20"/>
  <c r="JA13" i="20"/>
  <c r="JR13" i="20"/>
  <c r="JT13" i="20"/>
  <c r="JW13" i="20"/>
  <c r="JX13" i="20" s="1"/>
  <c r="JZ13" i="20"/>
  <c r="JY13" i="20"/>
  <c r="KD13" i="20"/>
  <c r="IW37" i="20"/>
  <c r="IY37" i="20"/>
  <c r="JB37" i="20"/>
  <c r="JC37" i="20" s="1"/>
  <c r="JA37" i="20"/>
  <c r="IZ37" i="20"/>
  <c r="JR37" i="20"/>
  <c r="JW37" i="20"/>
  <c r="JX37" i="20" s="1"/>
  <c r="JZ37" i="20"/>
  <c r="JY37" i="20"/>
  <c r="JT37" i="20"/>
  <c r="KD37" i="20"/>
  <c r="IW53" i="20"/>
  <c r="IY53" i="20"/>
  <c r="IZ53" i="20"/>
  <c r="JB53" i="20"/>
  <c r="JC53" i="20" s="1"/>
  <c r="JA53" i="20"/>
  <c r="JR53" i="20"/>
  <c r="JW53" i="20"/>
  <c r="JX53" i="20" s="1"/>
  <c r="JY53" i="20"/>
  <c r="JT53" i="20"/>
  <c r="JZ53" i="20"/>
  <c r="KD53" i="20"/>
  <c r="IZ77" i="20"/>
  <c r="IY77" i="20"/>
  <c r="JB77" i="20"/>
  <c r="JC77" i="20" s="1"/>
  <c r="IW77" i="20"/>
  <c r="JA77" i="20"/>
  <c r="JR77" i="20"/>
  <c r="JT77" i="20"/>
  <c r="JW77" i="20"/>
  <c r="JX77" i="20" s="1"/>
  <c r="JY77" i="20"/>
  <c r="JZ77" i="20"/>
  <c r="KD77" i="20"/>
  <c r="IW101" i="20"/>
  <c r="IY101" i="20"/>
  <c r="JB101" i="20"/>
  <c r="JC101" i="20" s="1"/>
  <c r="JA101" i="20"/>
  <c r="IZ101" i="20"/>
  <c r="JR101" i="20"/>
  <c r="JW101" i="20"/>
  <c r="JX101" i="20" s="1"/>
  <c r="JY101" i="20"/>
  <c r="JZ101" i="20"/>
  <c r="JT101" i="20"/>
  <c r="KD101" i="20"/>
  <c r="IZ125" i="20"/>
  <c r="IW125" i="20"/>
  <c r="IY125" i="20"/>
  <c r="JB125" i="20"/>
  <c r="JC125" i="20" s="1"/>
  <c r="JA125" i="20"/>
  <c r="JR125" i="20"/>
  <c r="JT125" i="20"/>
  <c r="JW125" i="20"/>
  <c r="JX125" i="20" s="1"/>
  <c r="JY125" i="20"/>
  <c r="JZ125" i="20"/>
  <c r="KD125" i="20"/>
  <c r="IW149" i="20"/>
  <c r="IY149" i="20"/>
  <c r="JB149" i="20"/>
  <c r="JC149" i="20" s="1"/>
  <c r="JA149" i="20"/>
  <c r="JR149" i="20"/>
  <c r="IZ149" i="20"/>
  <c r="JW149" i="20"/>
  <c r="JX149" i="20" s="1"/>
  <c r="JT149" i="20"/>
  <c r="JY149" i="20"/>
  <c r="JZ149" i="20"/>
  <c r="KD149" i="20"/>
  <c r="IY173" i="20"/>
  <c r="JB173" i="20"/>
  <c r="JC173" i="20" s="1"/>
  <c r="IW173" i="20"/>
  <c r="IZ173" i="20"/>
  <c r="JR173" i="20"/>
  <c r="JT173" i="20"/>
  <c r="JA173" i="20"/>
  <c r="JW173" i="20"/>
  <c r="JX173" i="20" s="1"/>
  <c r="JY173" i="20"/>
  <c r="JZ173" i="20"/>
  <c r="KD173" i="20"/>
  <c r="IW197" i="20"/>
  <c r="IY197" i="20"/>
  <c r="JB197" i="20"/>
  <c r="JC197" i="20" s="1"/>
  <c r="JA197" i="20"/>
  <c r="IZ197" i="20"/>
  <c r="JR197" i="20"/>
  <c r="JW197" i="20"/>
  <c r="JX197" i="20" s="1"/>
  <c r="JY197" i="20"/>
  <c r="JT197" i="20"/>
  <c r="KD197" i="20"/>
  <c r="JZ197" i="20"/>
  <c r="IW221" i="20"/>
  <c r="IY221" i="20"/>
  <c r="JB221" i="20"/>
  <c r="JC221" i="20" s="1"/>
  <c r="IZ221" i="20"/>
  <c r="JA221" i="20"/>
  <c r="JR221" i="20"/>
  <c r="JT221" i="20"/>
  <c r="JW221" i="20"/>
  <c r="JX221" i="20" s="1"/>
  <c r="JY221" i="20"/>
  <c r="KD221" i="20"/>
  <c r="JZ221" i="20"/>
  <c r="IW245" i="20"/>
  <c r="IY245" i="20"/>
  <c r="JB245" i="20"/>
  <c r="JC245" i="20" s="1"/>
  <c r="JA245" i="20"/>
  <c r="JR245" i="20"/>
  <c r="JW245" i="20"/>
  <c r="JX245" i="20" s="1"/>
  <c r="IZ245" i="20"/>
  <c r="JT245" i="20"/>
  <c r="JY245" i="20"/>
  <c r="JZ245" i="20"/>
  <c r="KD245" i="20"/>
  <c r="IY269" i="20"/>
  <c r="JA269" i="20"/>
  <c r="JB269" i="20"/>
  <c r="JC269" i="20" s="1"/>
  <c r="IW269" i="20"/>
  <c r="IZ269" i="20"/>
  <c r="JR269" i="20"/>
  <c r="JT269" i="20"/>
  <c r="JW269" i="20"/>
  <c r="JX269" i="20" s="1"/>
  <c r="JY269" i="20"/>
  <c r="JZ269" i="20"/>
  <c r="KD269" i="20"/>
  <c r="IW293" i="20"/>
  <c r="IY293" i="20"/>
  <c r="JA293" i="20"/>
  <c r="JB293" i="20"/>
  <c r="JC293" i="20" s="1"/>
  <c r="IZ293" i="20"/>
  <c r="JR293" i="20"/>
  <c r="JW293" i="20"/>
  <c r="JX293" i="20" s="1"/>
  <c r="JY293" i="20"/>
  <c r="JZ293" i="20"/>
  <c r="JT293" i="20"/>
  <c r="KD293" i="20"/>
  <c r="IW309" i="20"/>
  <c r="IY309" i="20"/>
  <c r="JA309" i="20"/>
  <c r="JB309" i="20"/>
  <c r="JC309" i="20" s="1"/>
  <c r="JR309" i="20"/>
  <c r="JW309" i="20"/>
  <c r="JX309" i="20" s="1"/>
  <c r="JT309" i="20"/>
  <c r="JY309" i="20"/>
  <c r="IZ309" i="20"/>
  <c r="JZ309" i="20"/>
  <c r="KD309" i="20"/>
  <c r="IW333" i="20"/>
  <c r="IY333" i="20"/>
  <c r="JA333" i="20"/>
  <c r="JB333" i="20"/>
  <c r="JC333" i="20" s="1"/>
  <c r="IZ333" i="20"/>
  <c r="JR333" i="20"/>
  <c r="JT333" i="20"/>
  <c r="JW333" i="20"/>
  <c r="JX333" i="20" s="1"/>
  <c r="JY333" i="20"/>
  <c r="JZ333" i="20"/>
  <c r="KD333" i="20"/>
  <c r="IW357" i="20"/>
  <c r="IY357" i="20"/>
  <c r="JA357" i="20"/>
  <c r="JB357" i="20"/>
  <c r="JC357" i="20" s="1"/>
  <c r="IZ357" i="20"/>
  <c r="JR357" i="20"/>
  <c r="JW357" i="20"/>
  <c r="JX357" i="20" s="1"/>
  <c r="JY357" i="20"/>
  <c r="JT357" i="20"/>
  <c r="JZ357" i="20"/>
  <c r="KD357" i="20"/>
  <c r="IW381" i="20"/>
  <c r="IY381" i="20"/>
  <c r="JA381" i="20"/>
  <c r="JB381" i="20"/>
  <c r="JC381" i="20" s="1"/>
  <c r="IZ381" i="20"/>
  <c r="JR381" i="20"/>
  <c r="JT381" i="20"/>
  <c r="JW381" i="20"/>
  <c r="JX381" i="20" s="1"/>
  <c r="JY381" i="20"/>
  <c r="JZ381" i="20"/>
  <c r="KD381" i="20"/>
  <c r="IW397" i="20"/>
  <c r="IY397" i="20"/>
  <c r="JA397" i="20"/>
  <c r="JB397" i="20"/>
  <c r="JC397" i="20" s="1"/>
  <c r="IZ397" i="20"/>
  <c r="JR397" i="20"/>
  <c r="JT397" i="20"/>
  <c r="JW397" i="20"/>
  <c r="JX397" i="20" s="1"/>
  <c r="JY397" i="20"/>
  <c r="JZ397" i="20"/>
  <c r="KD397" i="20"/>
  <c r="IW421" i="20"/>
  <c r="IY421" i="20"/>
  <c r="JA421" i="20"/>
  <c r="JB421" i="20"/>
  <c r="JC421" i="20" s="1"/>
  <c r="IZ421" i="20"/>
  <c r="JR421" i="20"/>
  <c r="JW421" i="20"/>
  <c r="JX421" i="20" s="1"/>
  <c r="JY421" i="20"/>
  <c r="JZ421" i="20"/>
  <c r="JT421" i="20"/>
  <c r="KD421" i="20"/>
  <c r="IW445" i="20"/>
  <c r="IY445" i="20"/>
  <c r="JA445" i="20"/>
  <c r="JB445" i="20"/>
  <c r="JC445" i="20" s="1"/>
  <c r="IZ445" i="20"/>
  <c r="JT445" i="20"/>
  <c r="JW445" i="20"/>
  <c r="JX445" i="20" s="1"/>
  <c r="JR445" i="20"/>
  <c r="JY445" i="20"/>
  <c r="JZ445" i="20"/>
  <c r="KD445" i="20"/>
  <c r="IW469" i="20"/>
  <c r="IY469" i="20"/>
  <c r="JA469" i="20"/>
  <c r="JB469" i="20"/>
  <c r="JC469" i="20" s="1"/>
  <c r="IZ469" i="20"/>
  <c r="JW469" i="20"/>
  <c r="JX469" i="20" s="1"/>
  <c r="JR469" i="20"/>
  <c r="JT469" i="20"/>
  <c r="JY469" i="20"/>
  <c r="JZ469" i="20"/>
  <c r="KD469" i="20"/>
  <c r="IY493" i="20"/>
  <c r="IW493" i="20"/>
  <c r="JA493" i="20"/>
  <c r="JB493" i="20"/>
  <c r="JC493" i="20" s="1"/>
  <c r="IZ493" i="20"/>
  <c r="JT493" i="20"/>
  <c r="JW493" i="20"/>
  <c r="JX493" i="20" s="1"/>
  <c r="JR493" i="20"/>
  <c r="JY493" i="20"/>
  <c r="JZ493" i="20"/>
  <c r="KD493" i="20"/>
  <c r="IW517" i="20"/>
  <c r="IY517" i="20"/>
  <c r="JA517" i="20"/>
  <c r="JB517" i="20"/>
  <c r="JC517" i="20" s="1"/>
  <c r="IZ517" i="20"/>
  <c r="JW517" i="20"/>
  <c r="JX517" i="20" s="1"/>
  <c r="JR517" i="20"/>
  <c r="JY517" i="20"/>
  <c r="JZ517" i="20"/>
  <c r="JT517" i="20"/>
  <c r="KD517" i="20"/>
  <c r="IW541" i="20"/>
  <c r="IY541" i="20"/>
  <c r="JA541" i="20"/>
  <c r="JB541" i="20"/>
  <c r="JC541" i="20" s="1"/>
  <c r="IZ541" i="20"/>
  <c r="JT541" i="20"/>
  <c r="JW541" i="20"/>
  <c r="JX541" i="20" s="1"/>
  <c r="JR541" i="20"/>
  <c r="JY541" i="20"/>
  <c r="JZ541" i="20"/>
  <c r="KD541" i="20"/>
  <c r="IW565" i="20"/>
  <c r="IY565" i="20"/>
  <c r="JA565" i="20"/>
  <c r="JB565" i="20"/>
  <c r="JC565" i="20" s="1"/>
  <c r="JW565" i="20"/>
  <c r="JX565" i="20" s="1"/>
  <c r="JR565" i="20"/>
  <c r="JY565" i="20"/>
  <c r="JT565" i="20"/>
  <c r="IZ565" i="20"/>
  <c r="KD565" i="20"/>
  <c r="JZ565" i="20"/>
  <c r="IY589" i="20"/>
  <c r="JA589" i="20"/>
  <c r="JB589" i="20"/>
  <c r="JC589" i="20" s="1"/>
  <c r="IZ589" i="20"/>
  <c r="IW589" i="20"/>
  <c r="JT589" i="20"/>
  <c r="JW589" i="20"/>
  <c r="JX589" i="20" s="1"/>
  <c r="JR589" i="20"/>
  <c r="JY589" i="20"/>
  <c r="KD589" i="20"/>
  <c r="JZ589" i="20"/>
  <c r="IW617" i="20"/>
  <c r="JA617" i="20"/>
  <c r="JB617" i="20"/>
  <c r="JC617" i="20" s="1"/>
  <c r="IY617" i="20"/>
  <c r="IZ617" i="20"/>
  <c r="JT617" i="20"/>
  <c r="JW617" i="20"/>
  <c r="JX617" i="20" s="1"/>
  <c r="JY617" i="20"/>
  <c r="JR617" i="20"/>
  <c r="KD617" i="20"/>
  <c r="JZ617" i="20"/>
  <c r="IW633" i="20"/>
  <c r="JA633" i="20"/>
  <c r="JB633" i="20"/>
  <c r="JC633" i="20" s="1"/>
  <c r="IY633" i="20"/>
  <c r="IZ633" i="20"/>
  <c r="JT633" i="20"/>
  <c r="JW633" i="20"/>
  <c r="JX633" i="20" s="1"/>
  <c r="JR633" i="20"/>
  <c r="JY633" i="20"/>
  <c r="JZ633" i="20"/>
  <c r="KD633" i="20"/>
  <c r="IW649" i="20"/>
  <c r="JA649" i="20"/>
  <c r="JB649" i="20"/>
  <c r="JC649" i="20" s="1"/>
  <c r="IY649" i="20"/>
  <c r="IZ649" i="20"/>
  <c r="JT649" i="20"/>
  <c r="JW649" i="20"/>
  <c r="JX649" i="20" s="1"/>
  <c r="JR649" i="20"/>
  <c r="JY649" i="20"/>
  <c r="JZ649" i="20"/>
  <c r="KD649" i="20"/>
  <c r="IW673" i="20"/>
  <c r="JA673" i="20"/>
  <c r="JB673" i="20"/>
  <c r="JC673" i="20" s="1"/>
  <c r="IZ673" i="20"/>
  <c r="IY673" i="20"/>
  <c r="JW673" i="20"/>
  <c r="JX673" i="20" s="1"/>
  <c r="JT673" i="20"/>
  <c r="JY673" i="20"/>
  <c r="JR673" i="20"/>
  <c r="JZ673" i="20"/>
  <c r="KD673" i="20"/>
  <c r="IW705" i="20"/>
  <c r="JA705" i="20"/>
  <c r="JB705" i="20"/>
  <c r="JC705" i="20" s="1"/>
  <c r="IZ705" i="20"/>
  <c r="IY705" i="20"/>
  <c r="JW705" i="20"/>
  <c r="JX705" i="20" s="1"/>
  <c r="JT705" i="20"/>
  <c r="JY705" i="20"/>
  <c r="JR705" i="20"/>
  <c r="JZ705" i="20"/>
  <c r="KD705" i="20"/>
  <c r="IW729" i="20"/>
  <c r="JA729" i="20"/>
  <c r="JB729" i="20"/>
  <c r="JC729" i="20" s="1"/>
  <c r="IY729" i="20"/>
  <c r="IZ729" i="20"/>
  <c r="JT729" i="20"/>
  <c r="JW729" i="20"/>
  <c r="JX729" i="20" s="1"/>
  <c r="JY729" i="20"/>
  <c r="JR729" i="20"/>
  <c r="JZ729" i="20"/>
  <c r="KD729" i="20"/>
  <c r="JE2" i="20"/>
  <c r="JF2" i="20"/>
  <c r="JH2" i="20"/>
  <c r="JI2" i="20" s="1"/>
  <c r="JG2" i="20"/>
  <c r="JE26" i="20"/>
  <c r="JF26" i="20"/>
  <c r="JH26" i="20"/>
  <c r="JI26" i="20" s="1"/>
  <c r="JG26" i="20"/>
  <c r="JE50" i="20"/>
  <c r="JF50" i="20"/>
  <c r="JH50" i="20"/>
  <c r="JI50" i="20" s="1"/>
  <c r="JG50" i="20"/>
  <c r="JE74" i="20"/>
  <c r="JF74" i="20"/>
  <c r="JH74" i="20"/>
  <c r="JI74" i="20" s="1"/>
  <c r="JG74" i="20"/>
  <c r="JE98" i="20"/>
  <c r="JF98" i="20"/>
  <c r="JH98" i="20"/>
  <c r="JI98" i="20" s="1"/>
  <c r="JG98" i="20"/>
  <c r="JE122" i="20"/>
  <c r="JF122" i="20"/>
  <c r="JH122" i="20"/>
  <c r="JI122" i="20" s="1"/>
  <c r="JG122" i="20"/>
  <c r="JE146" i="20"/>
  <c r="JF146" i="20"/>
  <c r="JH146" i="20"/>
  <c r="JI146" i="20" s="1"/>
  <c r="JG146" i="20"/>
  <c r="JE170" i="20"/>
  <c r="JF170" i="20"/>
  <c r="JH170" i="20"/>
  <c r="JI170" i="20" s="1"/>
  <c r="JG170" i="20"/>
  <c r="JE186" i="20"/>
  <c r="JF186" i="20"/>
  <c r="JH186" i="20"/>
  <c r="JI186" i="20" s="1"/>
  <c r="JG186" i="20"/>
  <c r="JE210" i="20"/>
  <c r="JF210" i="20"/>
  <c r="JH210" i="20"/>
  <c r="JI210" i="20" s="1"/>
  <c r="JG210" i="20"/>
  <c r="JE234" i="20"/>
  <c r="JF234" i="20"/>
  <c r="JH234" i="20"/>
  <c r="JI234" i="20" s="1"/>
  <c r="JG234" i="20"/>
  <c r="JE258" i="20"/>
  <c r="JF258" i="20"/>
  <c r="JH258" i="20"/>
  <c r="JI258" i="20" s="1"/>
  <c r="JG258" i="20"/>
  <c r="JE282" i="20"/>
  <c r="JF282" i="20"/>
  <c r="JH282" i="20"/>
  <c r="JI282" i="20" s="1"/>
  <c r="JG282" i="20"/>
  <c r="JE306" i="20"/>
  <c r="JF306" i="20"/>
  <c r="JH306" i="20"/>
  <c r="JI306" i="20" s="1"/>
  <c r="JG306" i="20"/>
  <c r="JE330" i="20"/>
  <c r="JF330" i="20"/>
  <c r="JH330" i="20"/>
  <c r="JI330" i="20" s="1"/>
  <c r="JG330" i="20"/>
  <c r="JE354" i="20"/>
  <c r="JF354" i="20"/>
  <c r="JH354" i="20"/>
  <c r="JI354" i="20" s="1"/>
  <c r="JG354" i="20"/>
  <c r="JE378" i="20"/>
  <c r="JF378" i="20"/>
  <c r="JH378" i="20"/>
  <c r="JI378" i="20" s="1"/>
  <c r="JG378" i="20"/>
  <c r="JE402" i="20"/>
  <c r="JF402" i="20"/>
  <c r="JH402" i="20"/>
  <c r="JI402" i="20" s="1"/>
  <c r="JG402" i="20"/>
  <c r="JE418" i="20"/>
  <c r="JF418" i="20"/>
  <c r="JH418" i="20"/>
  <c r="JI418" i="20" s="1"/>
  <c r="JG418" i="20"/>
  <c r="JE442" i="20"/>
  <c r="JF442" i="20"/>
  <c r="JH442" i="20"/>
  <c r="JI442" i="20" s="1"/>
  <c r="JG442" i="20"/>
  <c r="JE466" i="20"/>
  <c r="JF466" i="20"/>
  <c r="JH466" i="20"/>
  <c r="JI466" i="20" s="1"/>
  <c r="JG466" i="20"/>
  <c r="JE490" i="20"/>
  <c r="JF490" i="20"/>
  <c r="JH490" i="20"/>
  <c r="JI490" i="20" s="1"/>
  <c r="JG490" i="20"/>
  <c r="JE514" i="20"/>
  <c r="JF514" i="20"/>
  <c r="JH514" i="20"/>
  <c r="JI514" i="20" s="1"/>
  <c r="JG514" i="20"/>
  <c r="JE538" i="20"/>
  <c r="JF538" i="20"/>
  <c r="JH538" i="20"/>
  <c r="JI538" i="20" s="1"/>
  <c r="JG538" i="20"/>
  <c r="JE562" i="20"/>
  <c r="JF562" i="20"/>
  <c r="JH562" i="20"/>
  <c r="JI562" i="20" s="1"/>
  <c r="JG562" i="20"/>
  <c r="JE586" i="20"/>
  <c r="JF586" i="20"/>
  <c r="JH586" i="20"/>
  <c r="JI586" i="20" s="1"/>
  <c r="JG586" i="20"/>
  <c r="JE610" i="20"/>
  <c r="JF610" i="20"/>
  <c r="JH610" i="20"/>
  <c r="JI610" i="20" s="1"/>
  <c r="JG610" i="20"/>
  <c r="JE634" i="20"/>
  <c r="JF634" i="20"/>
  <c r="JH634" i="20"/>
  <c r="JI634" i="20" s="1"/>
  <c r="JG634" i="20"/>
  <c r="JE658" i="20"/>
  <c r="JF658" i="20"/>
  <c r="JH658" i="20"/>
  <c r="JI658" i="20" s="1"/>
  <c r="JG658" i="20"/>
  <c r="JE682" i="20"/>
  <c r="JF682" i="20"/>
  <c r="JH682" i="20"/>
  <c r="JI682" i="20" s="1"/>
  <c r="JG682" i="20"/>
  <c r="JE706" i="20"/>
  <c r="JF706" i="20"/>
  <c r="JH706" i="20"/>
  <c r="JI706" i="20" s="1"/>
  <c r="JG706" i="20"/>
  <c r="JE730" i="20"/>
  <c r="JF730" i="20"/>
  <c r="JH730" i="20"/>
  <c r="JI730" i="20" s="1"/>
  <c r="JG730" i="20"/>
  <c r="JV231" i="20"/>
  <c r="JU231" i="20"/>
  <c r="JV168" i="20"/>
  <c r="JU168" i="20"/>
  <c r="JG35" i="20"/>
  <c r="JH35" i="20"/>
  <c r="JI35" i="20" s="1"/>
  <c r="JT35" i="20"/>
  <c r="JF35" i="20"/>
  <c r="JY35" i="20"/>
  <c r="JZ35" i="20"/>
  <c r="KD35" i="20"/>
  <c r="JE35" i="20"/>
  <c r="JW35" i="20"/>
  <c r="JX35" i="20" s="1"/>
  <c r="JG99" i="20"/>
  <c r="JH99" i="20"/>
  <c r="JI99" i="20" s="1"/>
  <c r="JT99" i="20"/>
  <c r="JF99" i="20"/>
  <c r="JY99" i="20"/>
  <c r="JZ99" i="20"/>
  <c r="KD99" i="20"/>
  <c r="JE99" i="20"/>
  <c r="JW99" i="20"/>
  <c r="JX99" i="20" s="1"/>
  <c r="JG163" i="20"/>
  <c r="JH163" i="20"/>
  <c r="JI163" i="20" s="1"/>
  <c r="JT163" i="20"/>
  <c r="JF163" i="20"/>
  <c r="JY163" i="20"/>
  <c r="JZ163" i="20"/>
  <c r="KD163" i="20"/>
  <c r="JE163" i="20"/>
  <c r="JW163" i="20"/>
  <c r="JX163" i="20" s="1"/>
  <c r="JF259" i="20"/>
  <c r="JG259" i="20"/>
  <c r="JH259" i="20"/>
  <c r="JI259" i="20" s="1"/>
  <c r="JT259" i="20"/>
  <c r="JY259" i="20"/>
  <c r="JZ259" i="20"/>
  <c r="KD259" i="20"/>
  <c r="JE259" i="20"/>
  <c r="JW259" i="20"/>
  <c r="JX259" i="20" s="1"/>
  <c r="JF323" i="20"/>
  <c r="JG323" i="20"/>
  <c r="JH323" i="20"/>
  <c r="JI323" i="20" s="1"/>
  <c r="JT323" i="20"/>
  <c r="JY323" i="20"/>
  <c r="JZ323" i="20"/>
  <c r="KD323" i="20"/>
  <c r="JE323" i="20"/>
  <c r="JW323" i="20"/>
  <c r="JX323" i="20" s="1"/>
  <c r="JF355" i="20"/>
  <c r="JG355" i="20"/>
  <c r="JH355" i="20"/>
  <c r="JI355" i="20" s="1"/>
  <c r="JT355" i="20"/>
  <c r="JY355" i="20"/>
  <c r="JZ355" i="20"/>
  <c r="KD355" i="20"/>
  <c r="JE355" i="20"/>
  <c r="JW355" i="20"/>
  <c r="JX355" i="20" s="1"/>
  <c r="JF419" i="20"/>
  <c r="JG419" i="20"/>
  <c r="JH419" i="20"/>
  <c r="JI419" i="20" s="1"/>
  <c r="JT419" i="20"/>
  <c r="JY419" i="20"/>
  <c r="JZ419" i="20"/>
  <c r="KD419" i="20"/>
  <c r="JE419" i="20"/>
  <c r="JW419" i="20"/>
  <c r="JX419" i="20" s="1"/>
  <c r="JE483" i="20"/>
  <c r="JF483" i="20"/>
  <c r="JG483" i="20"/>
  <c r="JH483" i="20"/>
  <c r="JI483" i="20" s="1"/>
  <c r="JT483" i="20"/>
  <c r="JY483" i="20"/>
  <c r="JZ483" i="20"/>
  <c r="KD483" i="20"/>
  <c r="JW483" i="20"/>
  <c r="JX483" i="20" s="1"/>
  <c r="JE547" i="20"/>
  <c r="JF547" i="20"/>
  <c r="JG547" i="20"/>
  <c r="JH547" i="20"/>
  <c r="JI547" i="20" s="1"/>
  <c r="JT547" i="20"/>
  <c r="JY547" i="20"/>
  <c r="JZ547" i="20"/>
  <c r="KD547" i="20"/>
  <c r="JW547" i="20"/>
  <c r="JX547" i="20" s="1"/>
  <c r="JE611" i="20"/>
  <c r="JF611" i="20"/>
  <c r="JG611" i="20"/>
  <c r="JH611" i="20"/>
  <c r="JI611" i="20" s="1"/>
  <c r="JT611" i="20"/>
  <c r="JY611" i="20"/>
  <c r="JZ611" i="20"/>
  <c r="KD611" i="20"/>
  <c r="JW611" i="20"/>
  <c r="JX611" i="20" s="1"/>
  <c r="JG19" i="20"/>
  <c r="JH19" i="20"/>
  <c r="JI19" i="20" s="1"/>
  <c r="JT19" i="20"/>
  <c r="JY19" i="20"/>
  <c r="JZ19" i="20"/>
  <c r="KD19" i="20"/>
  <c r="JF19" i="20"/>
  <c r="JW19" i="20"/>
  <c r="JX19" i="20" s="1"/>
  <c r="JE19" i="20"/>
  <c r="JG51" i="20"/>
  <c r="JH51" i="20"/>
  <c r="JI51" i="20" s="1"/>
  <c r="JT51" i="20"/>
  <c r="JY51" i="20"/>
  <c r="JZ51" i="20"/>
  <c r="KD51" i="20"/>
  <c r="JW51" i="20"/>
  <c r="JX51" i="20" s="1"/>
  <c r="JF51" i="20"/>
  <c r="JE51" i="20"/>
  <c r="JG83" i="20"/>
  <c r="JH83" i="20"/>
  <c r="JI83" i="20" s="1"/>
  <c r="JT83" i="20"/>
  <c r="JY83" i="20"/>
  <c r="JZ83" i="20"/>
  <c r="KD83" i="20"/>
  <c r="JF83" i="20"/>
  <c r="JW83" i="20"/>
  <c r="JX83" i="20" s="1"/>
  <c r="JE83" i="20"/>
  <c r="JG115" i="20"/>
  <c r="JH115" i="20"/>
  <c r="JI115" i="20" s="1"/>
  <c r="JT115" i="20"/>
  <c r="JY115" i="20"/>
  <c r="JZ115" i="20"/>
  <c r="KD115" i="20"/>
  <c r="JW115" i="20"/>
  <c r="JX115" i="20" s="1"/>
  <c r="JE115" i="20"/>
  <c r="JF115" i="20"/>
  <c r="JG147" i="20"/>
  <c r="JH147" i="20"/>
  <c r="JI147" i="20" s="1"/>
  <c r="JT147" i="20"/>
  <c r="JY147" i="20"/>
  <c r="JZ147" i="20"/>
  <c r="KD147" i="20"/>
  <c r="JF147" i="20"/>
  <c r="JW147" i="20"/>
  <c r="JX147" i="20" s="1"/>
  <c r="JE147" i="20"/>
  <c r="JG179" i="20"/>
  <c r="JH179" i="20"/>
  <c r="JI179" i="20" s="1"/>
  <c r="JT179" i="20"/>
  <c r="JY179" i="20"/>
  <c r="JZ179" i="20"/>
  <c r="KD179" i="20"/>
  <c r="JW179" i="20"/>
  <c r="JX179" i="20" s="1"/>
  <c r="JF179" i="20"/>
  <c r="JE179" i="20"/>
  <c r="JG211" i="20"/>
  <c r="JH211" i="20"/>
  <c r="JI211" i="20" s="1"/>
  <c r="JT211" i="20"/>
  <c r="JY211" i="20"/>
  <c r="JZ211" i="20"/>
  <c r="KD211" i="20"/>
  <c r="JF211" i="20"/>
  <c r="JW211" i="20"/>
  <c r="JX211" i="20" s="1"/>
  <c r="JE211" i="20"/>
  <c r="JG243" i="20"/>
  <c r="JH243" i="20"/>
  <c r="JI243" i="20" s="1"/>
  <c r="JT243" i="20"/>
  <c r="JY243" i="20"/>
  <c r="JZ243" i="20"/>
  <c r="KD243" i="20"/>
  <c r="JW243" i="20"/>
  <c r="JX243" i="20" s="1"/>
  <c r="JE243" i="20"/>
  <c r="JF243" i="20"/>
  <c r="JF275" i="20"/>
  <c r="JG275" i="20"/>
  <c r="JH275" i="20"/>
  <c r="JI275" i="20" s="1"/>
  <c r="JT275" i="20"/>
  <c r="JY275" i="20"/>
  <c r="JZ275" i="20"/>
  <c r="KD275" i="20"/>
  <c r="JW275" i="20"/>
  <c r="JX275" i="20" s="1"/>
  <c r="JE275" i="20"/>
  <c r="JF307" i="20"/>
  <c r="JG307" i="20"/>
  <c r="JH307" i="20"/>
  <c r="JI307" i="20" s="1"/>
  <c r="JT307" i="20"/>
  <c r="JY307" i="20"/>
  <c r="JZ307" i="20"/>
  <c r="KD307" i="20"/>
  <c r="JW307" i="20"/>
  <c r="JX307" i="20" s="1"/>
  <c r="JE307" i="20"/>
  <c r="JF339" i="20"/>
  <c r="JG339" i="20"/>
  <c r="JH339" i="20"/>
  <c r="JI339" i="20" s="1"/>
  <c r="JT339" i="20"/>
  <c r="JY339" i="20"/>
  <c r="JZ339" i="20"/>
  <c r="KD339" i="20"/>
  <c r="JW339" i="20"/>
  <c r="JX339" i="20" s="1"/>
  <c r="JE339" i="20"/>
  <c r="JF371" i="20"/>
  <c r="JG371" i="20"/>
  <c r="JH371" i="20"/>
  <c r="JI371" i="20" s="1"/>
  <c r="JT371" i="20"/>
  <c r="JY371" i="20"/>
  <c r="JZ371" i="20"/>
  <c r="KD371" i="20"/>
  <c r="JW371" i="20"/>
  <c r="JX371" i="20" s="1"/>
  <c r="JE371" i="20"/>
  <c r="JF403" i="20"/>
  <c r="JG403" i="20"/>
  <c r="JH403" i="20"/>
  <c r="JI403" i="20" s="1"/>
  <c r="JT403" i="20"/>
  <c r="JY403" i="20"/>
  <c r="JZ403" i="20"/>
  <c r="KD403" i="20"/>
  <c r="JW403" i="20"/>
  <c r="JX403" i="20" s="1"/>
  <c r="JE403" i="20"/>
  <c r="JF435" i="20"/>
  <c r="JG435" i="20"/>
  <c r="JH435" i="20"/>
  <c r="JI435" i="20" s="1"/>
  <c r="JT435" i="20"/>
  <c r="JY435" i="20"/>
  <c r="JZ435" i="20"/>
  <c r="KD435" i="20"/>
  <c r="JW435" i="20"/>
  <c r="JX435" i="20" s="1"/>
  <c r="JE435" i="20"/>
  <c r="JE467" i="20"/>
  <c r="JF467" i="20"/>
  <c r="JG467" i="20"/>
  <c r="JH467" i="20"/>
  <c r="JI467" i="20" s="1"/>
  <c r="JT467" i="20"/>
  <c r="JY467" i="20"/>
  <c r="JZ467" i="20"/>
  <c r="KD467" i="20"/>
  <c r="JW467" i="20"/>
  <c r="JX467" i="20" s="1"/>
  <c r="JE499" i="20"/>
  <c r="JF499" i="20"/>
  <c r="JG499" i="20"/>
  <c r="JH499" i="20"/>
  <c r="JI499" i="20" s="1"/>
  <c r="JT499" i="20"/>
  <c r="JY499" i="20"/>
  <c r="JZ499" i="20"/>
  <c r="KD499" i="20"/>
  <c r="JW499" i="20"/>
  <c r="JX499" i="20" s="1"/>
  <c r="JE531" i="20"/>
  <c r="JF531" i="20"/>
  <c r="JG531" i="20"/>
  <c r="JH531" i="20"/>
  <c r="JI531" i="20" s="1"/>
  <c r="JT531" i="20"/>
  <c r="JY531" i="20"/>
  <c r="JZ531" i="20"/>
  <c r="KD531" i="20"/>
  <c r="JW531" i="20"/>
  <c r="JX531" i="20" s="1"/>
  <c r="JE563" i="20"/>
  <c r="JF563" i="20"/>
  <c r="JG563" i="20"/>
  <c r="JH563" i="20"/>
  <c r="JI563" i="20" s="1"/>
  <c r="JT563" i="20"/>
  <c r="JY563" i="20"/>
  <c r="JZ563" i="20"/>
  <c r="KD563" i="20"/>
  <c r="JW563" i="20"/>
  <c r="JX563" i="20" s="1"/>
  <c r="JE595" i="20"/>
  <c r="JF595" i="20"/>
  <c r="JG595" i="20"/>
  <c r="JH595" i="20"/>
  <c r="JI595" i="20" s="1"/>
  <c r="JT595" i="20"/>
  <c r="JY595" i="20"/>
  <c r="JZ595" i="20"/>
  <c r="KD595" i="20"/>
  <c r="JW595" i="20"/>
  <c r="JX595" i="20" s="1"/>
  <c r="JE627" i="20"/>
  <c r="JF627" i="20"/>
  <c r="JG627" i="20"/>
  <c r="JH627" i="20"/>
  <c r="JI627" i="20" s="1"/>
  <c r="JT627" i="20"/>
  <c r="JY627" i="20"/>
  <c r="JZ627" i="20"/>
  <c r="KD627" i="20"/>
  <c r="JW627" i="20"/>
  <c r="JX627" i="20" s="1"/>
  <c r="JE659" i="20"/>
  <c r="JF659" i="20"/>
  <c r="JG659" i="20"/>
  <c r="JH659" i="20"/>
  <c r="JI659" i="20" s="1"/>
  <c r="JT659" i="20"/>
  <c r="JY659" i="20"/>
  <c r="JZ659" i="20"/>
  <c r="KD659" i="20"/>
  <c r="JW659" i="20"/>
  <c r="JX659" i="20" s="1"/>
  <c r="JE691" i="20"/>
  <c r="JF691" i="20"/>
  <c r="JG691" i="20"/>
  <c r="JH691" i="20"/>
  <c r="JI691" i="20" s="1"/>
  <c r="JT691" i="20"/>
  <c r="JY691" i="20"/>
  <c r="JZ691" i="20"/>
  <c r="KD691" i="20"/>
  <c r="JW691" i="20"/>
  <c r="JX691" i="20" s="1"/>
  <c r="JE723" i="20"/>
  <c r="JF723" i="20"/>
  <c r="JG723" i="20"/>
  <c r="JH723" i="20"/>
  <c r="JI723" i="20" s="1"/>
  <c r="JT723" i="20"/>
  <c r="JY723" i="20"/>
  <c r="JZ723" i="20"/>
  <c r="KD723" i="20"/>
  <c r="JW723" i="20"/>
  <c r="JX723" i="20" s="1"/>
  <c r="JF4" i="20"/>
  <c r="JG4" i="20"/>
  <c r="JH4" i="20"/>
  <c r="JI4" i="20" s="1"/>
  <c r="JT4" i="20"/>
  <c r="JY4" i="20"/>
  <c r="JZ4" i="20"/>
  <c r="KD4" i="20"/>
  <c r="JE4" i="20"/>
  <c r="JW4" i="20"/>
  <c r="JX4" i="20" s="1"/>
  <c r="JF36" i="20"/>
  <c r="JG36" i="20"/>
  <c r="JH36" i="20"/>
  <c r="JI36" i="20" s="1"/>
  <c r="JT36" i="20"/>
  <c r="JY36" i="20"/>
  <c r="JZ36" i="20"/>
  <c r="KD36" i="20"/>
  <c r="JE36" i="20"/>
  <c r="JW36" i="20"/>
  <c r="JX36" i="20" s="1"/>
  <c r="JF68" i="20"/>
  <c r="JG68" i="20"/>
  <c r="JH68" i="20"/>
  <c r="JI68" i="20" s="1"/>
  <c r="JT68" i="20"/>
  <c r="JY68" i="20"/>
  <c r="JZ68" i="20"/>
  <c r="KD68" i="20"/>
  <c r="JE68" i="20"/>
  <c r="JW68" i="20"/>
  <c r="JX68" i="20" s="1"/>
  <c r="JF100" i="20"/>
  <c r="JG100" i="20"/>
  <c r="JH100" i="20"/>
  <c r="JI100" i="20" s="1"/>
  <c r="JT100" i="20"/>
  <c r="JY100" i="20"/>
  <c r="JZ100" i="20"/>
  <c r="KD100" i="20"/>
  <c r="JE100" i="20"/>
  <c r="JW100" i="20"/>
  <c r="JX100" i="20" s="1"/>
  <c r="JF132" i="20"/>
  <c r="JG132" i="20"/>
  <c r="JH132" i="20"/>
  <c r="JI132" i="20" s="1"/>
  <c r="JT132" i="20"/>
  <c r="JW132" i="20"/>
  <c r="JX132" i="20" s="1"/>
  <c r="JY132" i="20"/>
  <c r="JZ132" i="20"/>
  <c r="KD132" i="20"/>
  <c r="JE132" i="20"/>
  <c r="JF164" i="20"/>
  <c r="JG164" i="20"/>
  <c r="JH164" i="20"/>
  <c r="JI164" i="20" s="1"/>
  <c r="JT164" i="20"/>
  <c r="JW164" i="20"/>
  <c r="JX164" i="20" s="1"/>
  <c r="JY164" i="20"/>
  <c r="JZ164" i="20"/>
  <c r="KD164" i="20"/>
  <c r="JE164" i="20"/>
  <c r="JF196" i="20"/>
  <c r="JG196" i="20"/>
  <c r="JH196" i="20"/>
  <c r="JI196" i="20" s="1"/>
  <c r="JT196" i="20"/>
  <c r="JY196" i="20"/>
  <c r="JZ196" i="20"/>
  <c r="KD196" i="20"/>
  <c r="JE196" i="20"/>
  <c r="JW196" i="20"/>
  <c r="JX196" i="20" s="1"/>
  <c r="JF228" i="20"/>
  <c r="JG228" i="20"/>
  <c r="JH228" i="20"/>
  <c r="JI228" i="20" s="1"/>
  <c r="JT228" i="20"/>
  <c r="JY228" i="20"/>
  <c r="JZ228" i="20"/>
  <c r="KD228" i="20"/>
  <c r="JE228" i="20"/>
  <c r="JW228" i="20"/>
  <c r="JX228" i="20" s="1"/>
  <c r="JF260" i="20"/>
  <c r="JG260" i="20"/>
  <c r="JH260" i="20"/>
  <c r="JI260" i="20" s="1"/>
  <c r="JT260" i="20"/>
  <c r="JY260" i="20"/>
  <c r="JZ260" i="20"/>
  <c r="KD260" i="20"/>
  <c r="JE260" i="20"/>
  <c r="JW260" i="20"/>
  <c r="JX260" i="20" s="1"/>
  <c r="JF292" i="20"/>
  <c r="JG292" i="20"/>
  <c r="JH292" i="20"/>
  <c r="JI292" i="20" s="1"/>
  <c r="JT292" i="20"/>
  <c r="JW292" i="20"/>
  <c r="JX292" i="20" s="1"/>
  <c r="JY292" i="20"/>
  <c r="JZ292" i="20"/>
  <c r="KD292" i="20"/>
  <c r="JE292" i="20"/>
  <c r="JF324" i="20"/>
  <c r="JG324" i="20"/>
  <c r="JH324" i="20"/>
  <c r="JI324" i="20" s="1"/>
  <c r="JT324" i="20"/>
  <c r="JW324" i="20"/>
  <c r="JX324" i="20" s="1"/>
  <c r="JY324" i="20"/>
  <c r="JZ324" i="20"/>
  <c r="KD324" i="20"/>
  <c r="JE324" i="20"/>
  <c r="JF356" i="20"/>
  <c r="JG356" i="20"/>
  <c r="JH356" i="20"/>
  <c r="JI356" i="20" s="1"/>
  <c r="JT356" i="20"/>
  <c r="JY356" i="20"/>
  <c r="JZ356" i="20"/>
  <c r="KD356" i="20"/>
  <c r="JE356" i="20"/>
  <c r="JW356" i="20"/>
  <c r="JX356" i="20" s="1"/>
  <c r="JF388" i="20"/>
  <c r="JG388" i="20"/>
  <c r="JH388" i="20"/>
  <c r="JI388" i="20" s="1"/>
  <c r="JT388" i="20"/>
  <c r="JY388" i="20"/>
  <c r="JZ388" i="20"/>
  <c r="KD388" i="20"/>
  <c r="JE388" i="20"/>
  <c r="JW388" i="20"/>
  <c r="JX388" i="20" s="1"/>
  <c r="JF420" i="20"/>
  <c r="JG420" i="20"/>
  <c r="JH420" i="20"/>
  <c r="JI420" i="20" s="1"/>
  <c r="JT420" i="20"/>
  <c r="JY420" i="20"/>
  <c r="JZ420" i="20"/>
  <c r="KD420" i="20"/>
  <c r="JE420" i="20"/>
  <c r="JW420" i="20"/>
  <c r="JX420" i="20" s="1"/>
  <c r="JE452" i="20"/>
  <c r="JF452" i="20"/>
  <c r="JG452" i="20"/>
  <c r="JH452" i="20"/>
  <c r="JI452" i="20" s="1"/>
  <c r="JT452" i="20"/>
  <c r="JY452" i="20"/>
  <c r="JZ452" i="20"/>
  <c r="KD452" i="20"/>
  <c r="JW452" i="20"/>
  <c r="JX452" i="20" s="1"/>
  <c r="JE484" i="20"/>
  <c r="JF484" i="20"/>
  <c r="JG484" i="20"/>
  <c r="JH484" i="20"/>
  <c r="JI484" i="20" s="1"/>
  <c r="JT484" i="20"/>
  <c r="JY484" i="20"/>
  <c r="JZ484" i="20"/>
  <c r="KD484" i="20"/>
  <c r="JW484" i="20"/>
  <c r="JX484" i="20" s="1"/>
  <c r="JE516" i="20"/>
  <c r="JF516" i="20"/>
  <c r="JG516" i="20"/>
  <c r="JH516" i="20"/>
  <c r="JI516" i="20" s="1"/>
  <c r="JT516" i="20"/>
  <c r="JY516" i="20"/>
  <c r="JZ516" i="20"/>
  <c r="KD516" i="20"/>
  <c r="JW516" i="20"/>
  <c r="JX516" i="20" s="1"/>
  <c r="JE548" i="20"/>
  <c r="JF548" i="20"/>
  <c r="JG548" i="20"/>
  <c r="JH548" i="20"/>
  <c r="JI548" i="20" s="1"/>
  <c r="JT548" i="20"/>
  <c r="JY548" i="20"/>
  <c r="JZ548" i="20"/>
  <c r="KD548" i="20"/>
  <c r="JW548" i="20"/>
  <c r="JX548" i="20" s="1"/>
  <c r="JE580" i="20"/>
  <c r="JF580" i="20"/>
  <c r="JG580" i="20"/>
  <c r="JH580" i="20"/>
  <c r="JI580" i="20" s="1"/>
  <c r="JT580" i="20"/>
  <c r="JY580" i="20"/>
  <c r="JZ580" i="20"/>
  <c r="KD580" i="20"/>
  <c r="JW580" i="20"/>
  <c r="JX580" i="20" s="1"/>
  <c r="JE612" i="20"/>
  <c r="JF612" i="20"/>
  <c r="JG612" i="20"/>
  <c r="JH612" i="20"/>
  <c r="JI612" i="20" s="1"/>
  <c r="JT612" i="20"/>
  <c r="JY612" i="20"/>
  <c r="JZ612" i="20"/>
  <c r="KD612" i="20"/>
  <c r="JW612" i="20"/>
  <c r="JX612" i="20" s="1"/>
  <c r="JE644" i="20"/>
  <c r="JF644" i="20"/>
  <c r="JG644" i="20"/>
  <c r="JH644" i="20"/>
  <c r="JI644" i="20" s="1"/>
  <c r="JT644" i="20"/>
  <c r="JY644" i="20"/>
  <c r="JZ644" i="20"/>
  <c r="KD644" i="20"/>
  <c r="JW644" i="20"/>
  <c r="JX644" i="20" s="1"/>
  <c r="JE676" i="20"/>
  <c r="JF676" i="20"/>
  <c r="JG676" i="20"/>
  <c r="JH676" i="20"/>
  <c r="JI676" i="20" s="1"/>
  <c r="JT676" i="20"/>
  <c r="JW676" i="20"/>
  <c r="JX676" i="20" s="1"/>
  <c r="JY676" i="20"/>
  <c r="JZ676" i="20"/>
  <c r="KD676" i="20"/>
  <c r="JE708" i="20"/>
  <c r="JF708" i="20"/>
  <c r="JG708" i="20"/>
  <c r="JH708" i="20"/>
  <c r="JI708" i="20" s="1"/>
  <c r="JT708" i="20"/>
  <c r="JW708" i="20"/>
  <c r="JX708" i="20" s="1"/>
  <c r="JY708" i="20"/>
  <c r="JZ708" i="20"/>
  <c r="KD708" i="20"/>
  <c r="JE740" i="20"/>
  <c r="JF740" i="20"/>
  <c r="JG740" i="20"/>
  <c r="JH740" i="20"/>
  <c r="JI740" i="20" s="1"/>
  <c r="JT740" i="20"/>
  <c r="JW740" i="20"/>
  <c r="JX740" i="20" s="1"/>
  <c r="JY740" i="20"/>
  <c r="JZ740" i="20"/>
  <c r="KD740" i="20"/>
  <c r="JU111" i="20"/>
  <c r="JV111" i="20"/>
  <c r="JU143" i="20"/>
  <c r="JV143" i="20"/>
  <c r="JU239" i="20"/>
  <c r="JU431" i="20"/>
  <c r="JV431" i="20"/>
  <c r="JE5" i="20"/>
  <c r="JF5" i="20"/>
  <c r="JG5" i="20"/>
  <c r="JH5" i="20"/>
  <c r="JI5" i="20" s="1"/>
  <c r="JE13" i="20"/>
  <c r="JG13" i="20"/>
  <c r="JF13" i="20"/>
  <c r="JH13" i="20"/>
  <c r="JI13" i="20" s="1"/>
  <c r="JE21" i="20"/>
  <c r="JF21" i="20"/>
  <c r="JG21" i="20"/>
  <c r="JH21" i="20"/>
  <c r="JI21" i="20" s="1"/>
  <c r="JE29" i="20"/>
  <c r="JG29" i="20"/>
  <c r="JH29" i="20"/>
  <c r="JI29" i="20" s="1"/>
  <c r="JF29" i="20"/>
  <c r="JE37" i="20"/>
  <c r="JF37" i="20"/>
  <c r="JG37" i="20"/>
  <c r="JH37" i="20"/>
  <c r="JI37" i="20" s="1"/>
  <c r="JE45" i="20"/>
  <c r="JG45" i="20"/>
  <c r="JF45" i="20"/>
  <c r="JH45" i="20"/>
  <c r="JI45" i="20" s="1"/>
  <c r="JE53" i="20"/>
  <c r="JF53" i="20"/>
  <c r="JG53" i="20"/>
  <c r="JH53" i="20"/>
  <c r="JI53" i="20" s="1"/>
  <c r="JE61" i="20"/>
  <c r="JG61" i="20"/>
  <c r="JH61" i="20"/>
  <c r="JI61" i="20" s="1"/>
  <c r="JF61" i="20"/>
  <c r="JE69" i="20"/>
  <c r="JF69" i="20"/>
  <c r="JG69" i="20"/>
  <c r="JH69" i="20"/>
  <c r="JI69" i="20" s="1"/>
  <c r="JE77" i="20"/>
  <c r="JG77" i="20"/>
  <c r="JF77" i="20"/>
  <c r="JH77" i="20"/>
  <c r="JI77" i="20" s="1"/>
  <c r="JE85" i="20"/>
  <c r="JF85" i="20"/>
  <c r="JG85" i="20"/>
  <c r="JH85" i="20"/>
  <c r="JI85" i="20" s="1"/>
  <c r="JE93" i="20"/>
  <c r="JG93" i="20"/>
  <c r="JH93" i="20"/>
  <c r="JI93" i="20" s="1"/>
  <c r="JF93" i="20"/>
  <c r="JE101" i="20"/>
  <c r="JF101" i="20"/>
  <c r="JG101" i="20"/>
  <c r="JH101" i="20"/>
  <c r="JI101" i="20" s="1"/>
  <c r="JE109" i="20"/>
  <c r="JG109" i="20"/>
  <c r="JF109" i="20"/>
  <c r="JH109" i="20"/>
  <c r="JI109" i="20" s="1"/>
  <c r="JE117" i="20"/>
  <c r="JF117" i="20"/>
  <c r="JG117" i="20"/>
  <c r="JH117" i="20"/>
  <c r="JI117" i="20" s="1"/>
  <c r="JE125" i="20"/>
  <c r="JG125" i="20"/>
  <c r="JH125" i="20"/>
  <c r="JI125" i="20" s="1"/>
  <c r="JF125" i="20"/>
  <c r="JE133" i="20"/>
  <c r="JF133" i="20"/>
  <c r="JG133" i="20"/>
  <c r="JH133" i="20"/>
  <c r="JI133" i="20" s="1"/>
  <c r="JE141" i="20"/>
  <c r="JG141" i="20"/>
  <c r="JF141" i="20"/>
  <c r="JH141" i="20"/>
  <c r="JI141" i="20" s="1"/>
  <c r="JE149" i="20"/>
  <c r="JF149" i="20"/>
  <c r="JG149" i="20"/>
  <c r="JH149" i="20"/>
  <c r="JI149" i="20" s="1"/>
  <c r="JE157" i="20"/>
  <c r="JG157" i="20"/>
  <c r="JH157" i="20"/>
  <c r="JI157" i="20" s="1"/>
  <c r="JF157" i="20"/>
  <c r="JE165" i="20"/>
  <c r="JF165" i="20"/>
  <c r="JG165" i="20"/>
  <c r="JH165" i="20"/>
  <c r="JI165" i="20" s="1"/>
  <c r="JE173" i="20"/>
  <c r="JG173" i="20"/>
  <c r="JF173" i="20"/>
  <c r="JH173" i="20"/>
  <c r="JI173" i="20" s="1"/>
  <c r="JE181" i="20"/>
  <c r="JF181" i="20"/>
  <c r="JG181" i="20"/>
  <c r="JH181" i="20"/>
  <c r="JI181" i="20" s="1"/>
  <c r="JE189" i="20"/>
  <c r="JG189" i="20"/>
  <c r="JH189" i="20"/>
  <c r="JI189" i="20" s="1"/>
  <c r="JF189" i="20"/>
  <c r="JE197" i="20"/>
  <c r="JF197" i="20"/>
  <c r="JG197" i="20"/>
  <c r="JH197" i="20"/>
  <c r="JI197" i="20" s="1"/>
  <c r="JE205" i="20"/>
  <c r="JG205" i="20"/>
  <c r="JF205" i="20"/>
  <c r="JH205" i="20"/>
  <c r="JI205" i="20" s="1"/>
  <c r="JE213" i="20"/>
  <c r="JF213" i="20"/>
  <c r="JG213" i="20"/>
  <c r="JH213" i="20"/>
  <c r="JI213" i="20" s="1"/>
  <c r="JE221" i="20"/>
  <c r="JG221" i="20"/>
  <c r="JH221" i="20"/>
  <c r="JI221" i="20" s="1"/>
  <c r="JF221" i="20"/>
  <c r="JE229" i="20"/>
  <c r="JF229" i="20"/>
  <c r="JG229" i="20"/>
  <c r="JH229" i="20"/>
  <c r="JI229" i="20" s="1"/>
  <c r="JE237" i="20"/>
  <c r="JG237" i="20"/>
  <c r="JF237" i="20"/>
  <c r="JH237" i="20"/>
  <c r="JI237" i="20" s="1"/>
  <c r="JE245" i="20"/>
  <c r="JF245" i="20"/>
  <c r="JG245" i="20"/>
  <c r="JH245" i="20"/>
  <c r="JI245" i="20" s="1"/>
  <c r="JE253" i="20"/>
  <c r="JG253" i="20"/>
  <c r="JF253" i="20"/>
  <c r="JH253" i="20"/>
  <c r="JI253" i="20" s="1"/>
  <c r="JE261" i="20"/>
  <c r="JG261" i="20"/>
  <c r="JH261" i="20"/>
  <c r="JI261" i="20" s="1"/>
  <c r="JF261" i="20"/>
  <c r="JE269" i="20"/>
  <c r="JG269" i="20"/>
  <c r="JF269" i="20"/>
  <c r="JH269" i="20"/>
  <c r="JI269" i="20" s="1"/>
  <c r="JE277" i="20"/>
  <c r="JG277" i="20"/>
  <c r="JH277" i="20"/>
  <c r="JI277" i="20" s="1"/>
  <c r="JF277" i="20"/>
  <c r="JE285" i="20"/>
  <c r="JG285" i="20"/>
  <c r="JF285" i="20"/>
  <c r="JH285" i="20"/>
  <c r="JI285" i="20" s="1"/>
  <c r="JE293" i="20"/>
  <c r="JG293" i="20"/>
  <c r="JH293" i="20"/>
  <c r="JI293" i="20" s="1"/>
  <c r="JF293" i="20"/>
  <c r="JE301" i="20"/>
  <c r="JG301" i="20"/>
  <c r="JF301" i="20"/>
  <c r="JH301" i="20"/>
  <c r="JI301" i="20" s="1"/>
  <c r="JE309" i="20"/>
  <c r="JG309" i="20"/>
  <c r="JH309" i="20"/>
  <c r="JI309" i="20" s="1"/>
  <c r="JF309" i="20"/>
  <c r="JE317" i="20"/>
  <c r="JG317" i="20"/>
  <c r="JF317" i="20"/>
  <c r="JH317" i="20"/>
  <c r="JI317" i="20" s="1"/>
  <c r="JE325" i="20"/>
  <c r="JG325" i="20"/>
  <c r="JH325" i="20"/>
  <c r="JI325" i="20" s="1"/>
  <c r="JF325" i="20"/>
  <c r="JE333" i="20"/>
  <c r="JG333" i="20"/>
  <c r="JF333" i="20"/>
  <c r="JH333" i="20"/>
  <c r="JI333" i="20" s="1"/>
  <c r="JE341" i="20"/>
  <c r="JG341" i="20"/>
  <c r="JH341" i="20"/>
  <c r="JI341" i="20" s="1"/>
  <c r="JF341" i="20"/>
  <c r="JE349" i="20"/>
  <c r="JG349" i="20"/>
  <c r="JF349" i="20"/>
  <c r="JH349" i="20"/>
  <c r="JI349" i="20" s="1"/>
  <c r="JE357" i="20"/>
  <c r="JG357" i="20"/>
  <c r="JH357" i="20"/>
  <c r="JI357" i="20" s="1"/>
  <c r="JF357" i="20"/>
  <c r="JE365" i="20"/>
  <c r="JG365" i="20"/>
  <c r="JF365" i="20"/>
  <c r="JH365" i="20"/>
  <c r="JI365" i="20" s="1"/>
  <c r="JE373" i="20"/>
  <c r="JG373" i="20"/>
  <c r="JH373" i="20"/>
  <c r="JI373" i="20" s="1"/>
  <c r="JF373" i="20"/>
  <c r="JE381" i="20"/>
  <c r="JG381" i="20"/>
  <c r="JF381" i="20"/>
  <c r="JH381" i="20"/>
  <c r="JI381" i="20" s="1"/>
  <c r="JE389" i="20"/>
  <c r="JG389" i="20"/>
  <c r="JH389" i="20"/>
  <c r="JI389" i="20" s="1"/>
  <c r="JF389" i="20"/>
  <c r="JE397" i="20"/>
  <c r="JG397" i="20"/>
  <c r="JF397" i="20"/>
  <c r="JH397" i="20"/>
  <c r="JI397" i="20" s="1"/>
  <c r="JE405" i="20"/>
  <c r="JG405" i="20"/>
  <c r="JH405" i="20"/>
  <c r="JI405" i="20" s="1"/>
  <c r="JF405" i="20"/>
  <c r="JE413" i="20"/>
  <c r="JG413" i="20"/>
  <c r="JF413" i="20"/>
  <c r="JH413" i="20"/>
  <c r="JI413" i="20" s="1"/>
  <c r="JE421" i="20"/>
  <c r="JG421" i="20"/>
  <c r="JH421" i="20"/>
  <c r="JI421" i="20" s="1"/>
  <c r="JF421" i="20"/>
  <c r="JE429" i="20"/>
  <c r="JG429" i="20"/>
  <c r="JF429" i="20"/>
  <c r="JH429" i="20"/>
  <c r="JI429" i="20" s="1"/>
  <c r="JE437" i="20"/>
  <c r="JG437" i="20"/>
  <c r="JH437" i="20"/>
  <c r="JI437" i="20" s="1"/>
  <c r="JF437" i="20"/>
  <c r="JE445" i="20"/>
  <c r="JG445" i="20"/>
  <c r="JF445" i="20"/>
  <c r="JH445" i="20"/>
  <c r="JI445" i="20" s="1"/>
  <c r="JE453" i="20"/>
  <c r="JG453" i="20"/>
  <c r="JH453" i="20"/>
  <c r="JI453" i="20" s="1"/>
  <c r="JF453" i="20"/>
  <c r="JE461" i="20"/>
  <c r="JG461" i="20"/>
  <c r="JF461" i="20"/>
  <c r="JH461" i="20"/>
  <c r="JI461" i="20" s="1"/>
  <c r="JG469" i="20"/>
  <c r="JH469" i="20"/>
  <c r="JI469" i="20" s="1"/>
  <c r="JE469" i="20"/>
  <c r="JF469" i="20"/>
  <c r="JE477" i="20"/>
  <c r="JG477" i="20"/>
  <c r="JF477" i="20"/>
  <c r="JH477" i="20"/>
  <c r="JI477" i="20" s="1"/>
  <c r="JE485" i="20"/>
  <c r="JG485" i="20"/>
  <c r="JH485" i="20"/>
  <c r="JI485" i="20" s="1"/>
  <c r="JF485" i="20"/>
  <c r="JE493" i="20"/>
  <c r="JG493" i="20"/>
  <c r="JF493" i="20"/>
  <c r="JH493" i="20"/>
  <c r="JI493" i="20" s="1"/>
  <c r="JG501" i="20"/>
  <c r="JH501" i="20"/>
  <c r="JI501" i="20" s="1"/>
  <c r="JE501" i="20"/>
  <c r="JF501" i="20"/>
  <c r="JE509" i="20"/>
  <c r="JG509" i="20"/>
  <c r="JF509" i="20"/>
  <c r="JH509" i="20"/>
  <c r="JI509" i="20" s="1"/>
  <c r="JE517" i="20"/>
  <c r="JG517" i="20"/>
  <c r="JH517" i="20"/>
  <c r="JI517" i="20" s="1"/>
  <c r="JF517" i="20"/>
  <c r="JE525" i="20"/>
  <c r="JG525" i="20"/>
  <c r="JF525" i="20"/>
  <c r="JH525" i="20"/>
  <c r="JI525" i="20" s="1"/>
  <c r="JG533" i="20"/>
  <c r="JE533" i="20"/>
  <c r="JH533" i="20"/>
  <c r="JI533" i="20" s="1"/>
  <c r="JF533" i="20"/>
  <c r="JE541" i="20"/>
  <c r="JG541" i="20"/>
  <c r="JF541" i="20"/>
  <c r="JH541" i="20"/>
  <c r="JI541" i="20" s="1"/>
  <c r="JE549" i="20"/>
  <c r="JG549" i="20"/>
  <c r="JH549" i="20"/>
  <c r="JI549" i="20" s="1"/>
  <c r="JF549" i="20"/>
  <c r="JE557" i="20"/>
  <c r="JG557" i="20"/>
  <c r="JF557" i="20"/>
  <c r="JH557" i="20"/>
  <c r="JI557" i="20" s="1"/>
  <c r="JG565" i="20"/>
  <c r="JH565" i="20"/>
  <c r="JI565" i="20" s="1"/>
  <c r="JF565" i="20"/>
  <c r="JE565" i="20"/>
  <c r="JE573" i="20"/>
  <c r="JG573" i="20"/>
  <c r="JF573" i="20"/>
  <c r="JH573" i="20"/>
  <c r="JI573" i="20" s="1"/>
  <c r="JE581" i="20"/>
  <c r="JG581" i="20"/>
  <c r="JH581" i="20"/>
  <c r="JI581" i="20" s="1"/>
  <c r="JF581" i="20"/>
  <c r="JE589" i="20"/>
  <c r="JG589" i="20"/>
  <c r="JF589" i="20"/>
  <c r="JH589" i="20"/>
  <c r="JI589" i="20" s="1"/>
  <c r="JE601" i="20"/>
  <c r="JF601" i="20"/>
  <c r="JH601" i="20"/>
  <c r="JI601" i="20" s="1"/>
  <c r="JG601" i="20"/>
  <c r="JF609" i="20"/>
  <c r="JH609" i="20"/>
  <c r="JI609" i="20" s="1"/>
  <c r="JG609" i="20"/>
  <c r="JE609" i="20"/>
  <c r="JE617" i="20"/>
  <c r="JF617" i="20"/>
  <c r="JH617" i="20"/>
  <c r="JI617" i="20" s="1"/>
  <c r="JG617" i="20"/>
  <c r="JF625" i="20"/>
  <c r="JH625" i="20"/>
  <c r="JI625" i="20" s="1"/>
  <c r="JE625" i="20"/>
  <c r="JG625" i="20"/>
  <c r="JE633" i="20"/>
  <c r="JF633" i="20"/>
  <c r="JH633" i="20"/>
  <c r="JI633" i="20" s="1"/>
  <c r="JG633" i="20"/>
  <c r="JF641" i="20"/>
  <c r="JH641" i="20"/>
  <c r="JI641" i="20" s="1"/>
  <c r="JE641" i="20"/>
  <c r="JG641" i="20"/>
  <c r="JE649" i="20"/>
  <c r="JF649" i="20"/>
  <c r="JH649" i="20"/>
  <c r="JI649" i="20" s="1"/>
  <c r="JG649" i="20"/>
  <c r="IW657" i="20"/>
  <c r="JA657" i="20"/>
  <c r="JB657" i="20"/>
  <c r="JC657" i="20" s="1"/>
  <c r="IZ657" i="20"/>
  <c r="JW657" i="20"/>
  <c r="JX657" i="20" s="1"/>
  <c r="JT657" i="20"/>
  <c r="IY657" i="20"/>
  <c r="JY657" i="20"/>
  <c r="KD657" i="20"/>
  <c r="JZ657" i="20"/>
  <c r="JR657" i="20"/>
  <c r="JE665" i="20"/>
  <c r="JF665" i="20"/>
  <c r="JH665" i="20"/>
  <c r="JI665" i="20" s="1"/>
  <c r="JG665" i="20"/>
  <c r="JF673" i="20"/>
  <c r="JH673" i="20"/>
  <c r="JI673" i="20" s="1"/>
  <c r="JG673" i="20"/>
  <c r="JE673" i="20"/>
  <c r="JE681" i="20"/>
  <c r="JF681" i="20"/>
  <c r="JH681" i="20"/>
  <c r="JI681" i="20" s="1"/>
  <c r="JG681" i="20"/>
  <c r="JF689" i="20"/>
  <c r="JH689" i="20"/>
  <c r="JI689" i="20" s="1"/>
  <c r="JE689" i="20"/>
  <c r="JG689" i="20"/>
  <c r="JE697" i="20"/>
  <c r="JF697" i="20"/>
  <c r="JH697" i="20"/>
  <c r="JI697" i="20" s="1"/>
  <c r="JG697" i="20"/>
  <c r="JF705" i="20"/>
  <c r="JH705" i="20"/>
  <c r="JI705" i="20" s="1"/>
  <c r="JG705" i="20"/>
  <c r="JE705" i="20"/>
  <c r="JE713" i="20"/>
  <c r="JF713" i="20"/>
  <c r="JH713" i="20"/>
  <c r="JI713" i="20" s="1"/>
  <c r="JG713" i="20"/>
  <c r="IW721" i="20"/>
  <c r="JA721" i="20"/>
  <c r="JB721" i="20"/>
  <c r="JC721" i="20" s="1"/>
  <c r="IZ721" i="20"/>
  <c r="IY721" i="20"/>
  <c r="JW721" i="20"/>
  <c r="JX721" i="20" s="1"/>
  <c r="JT721" i="20"/>
  <c r="JY721" i="20"/>
  <c r="JR721" i="20"/>
  <c r="KD721" i="20"/>
  <c r="JZ721" i="20"/>
  <c r="JE729" i="20"/>
  <c r="JF729" i="20"/>
  <c r="JH729" i="20"/>
  <c r="JI729" i="20" s="1"/>
  <c r="JG729" i="20"/>
  <c r="JF737" i="20"/>
  <c r="JH737" i="20"/>
  <c r="JI737" i="20" s="1"/>
  <c r="JG737" i="20"/>
  <c r="JE737" i="20"/>
  <c r="IW593" i="20"/>
  <c r="JA593" i="20"/>
  <c r="JB593" i="20"/>
  <c r="JC593" i="20" s="1"/>
  <c r="IZ593" i="20"/>
  <c r="IY593" i="20"/>
  <c r="JW593" i="20"/>
  <c r="JX593" i="20" s="1"/>
  <c r="JT593" i="20"/>
  <c r="JY593" i="20"/>
  <c r="JR593" i="20"/>
  <c r="KD593" i="20"/>
  <c r="JZ593" i="20"/>
  <c r="IW6" i="20"/>
  <c r="IY6" i="20"/>
  <c r="JA6" i="20"/>
  <c r="JB6" i="20"/>
  <c r="JC6" i="20" s="1"/>
  <c r="IZ6" i="20"/>
  <c r="JR6" i="20"/>
  <c r="JT6" i="20"/>
  <c r="JY6" i="20"/>
  <c r="JW6" i="20"/>
  <c r="JX6" i="20" s="1"/>
  <c r="JZ6" i="20"/>
  <c r="KD6" i="20"/>
  <c r="IW14" i="20"/>
  <c r="IY14" i="20"/>
  <c r="JA14" i="20"/>
  <c r="IZ14" i="20"/>
  <c r="JB14" i="20"/>
  <c r="JC14" i="20" s="1"/>
  <c r="JR14" i="20"/>
  <c r="JT14" i="20"/>
  <c r="JW14" i="20"/>
  <c r="JX14" i="20" s="1"/>
  <c r="JZ14" i="20"/>
  <c r="JY14" i="20"/>
  <c r="KD14" i="20"/>
  <c r="IW22" i="20"/>
  <c r="IY22" i="20"/>
  <c r="JA22" i="20"/>
  <c r="IZ22" i="20"/>
  <c r="JB22" i="20"/>
  <c r="JC22" i="20" s="1"/>
  <c r="JR22" i="20"/>
  <c r="JT22" i="20"/>
  <c r="JW22" i="20"/>
  <c r="JX22" i="20" s="1"/>
  <c r="JZ22" i="20"/>
  <c r="KD22" i="20"/>
  <c r="JY22" i="20"/>
  <c r="IW30" i="20"/>
  <c r="IY30" i="20"/>
  <c r="JA30" i="20"/>
  <c r="IZ30" i="20"/>
  <c r="JB30" i="20"/>
  <c r="JC30" i="20" s="1"/>
  <c r="JR30" i="20"/>
  <c r="JT30" i="20"/>
  <c r="JW30" i="20"/>
  <c r="JX30" i="20" s="1"/>
  <c r="JZ30" i="20"/>
  <c r="JY30" i="20"/>
  <c r="KD30" i="20"/>
  <c r="IW38" i="20"/>
  <c r="IY38" i="20"/>
  <c r="JB38" i="20"/>
  <c r="JC38" i="20" s="1"/>
  <c r="JA38" i="20"/>
  <c r="IZ38" i="20"/>
  <c r="JR38" i="20"/>
  <c r="JT38" i="20"/>
  <c r="JW38" i="20"/>
  <c r="JX38" i="20" s="1"/>
  <c r="JZ38" i="20"/>
  <c r="JY38" i="20"/>
  <c r="KD38" i="20"/>
  <c r="IW46" i="20"/>
  <c r="IY46" i="20"/>
  <c r="IZ46" i="20"/>
  <c r="JA46" i="20"/>
  <c r="JB46" i="20"/>
  <c r="JC46" i="20" s="1"/>
  <c r="JR46" i="20"/>
  <c r="JT46" i="20"/>
  <c r="JW46" i="20"/>
  <c r="JX46" i="20" s="1"/>
  <c r="JY46" i="20"/>
  <c r="KD46" i="20"/>
  <c r="JZ46" i="20"/>
  <c r="IW54" i="20"/>
  <c r="IY54" i="20"/>
  <c r="IZ54" i="20"/>
  <c r="JB54" i="20"/>
  <c r="JC54" i="20" s="1"/>
  <c r="JA54" i="20"/>
  <c r="JR54" i="20"/>
  <c r="JT54" i="20"/>
  <c r="JW54" i="20"/>
  <c r="JX54" i="20" s="1"/>
  <c r="JY54" i="20"/>
  <c r="JZ54" i="20"/>
  <c r="KD54" i="20"/>
  <c r="IW62" i="20"/>
  <c r="IY62" i="20"/>
  <c r="IZ62" i="20"/>
  <c r="JA62" i="20"/>
  <c r="JB62" i="20"/>
  <c r="JC62" i="20" s="1"/>
  <c r="JR62" i="20"/>
  <c r="JT62" i="20"/>
  <c r="JW62" i="20"/>
  <c r="JX62" i="20" s="1"/>
  <c r="JY62" i="20"/>
  <c r="JZ62" i="20"/>
  <c r="KD62" i="20"/>
  <c r="IW70" i="20"/>
  <c r="IY70" i="20"/>
  <c r="JB70" i="20"/>
  <c r="JC70" i="20" s="1"/>
  <c r="JA70" i="20"/>
  <c r="IZ70" i="20"/>
  <c r="JR70" i="20"/>
  <c r="JT70" i="20"/>
  <c r="JW70" i="20"/>
  <c r="JX70" i="20" s="1"/>
  <c r="JY70" i="20"/>
  <c r="JZ70" i="20"/>
  <c r="KD70" i="20"/>
  <c r="IW78" i="20"/>
  <c r="IY78" i="20"/>
  <c r="IZ78" i="20"/>
  <c r="JA78" i="20"/>
  <c r="JB78" i="20"/>
  <c r="JC78" i="20" s="1"/>
  <c r="JR78" i="20"/>
  <c r="JT78" i="20"/>
  <c r="JW78" i="20"/>
  <c r="JX78" i="20" s="1"/>
  <c r="JZ78" i="20"/>
  <c r="JY78" i="20"/>
  <c r="KD78" i="20"/>
  <c r="IW86" i="20"/>
  <c r="IY86" i="20"/>
  <c r="IZ86" i="20"/>
  <c r="JB86" i="20"/>
  <c r="JC86" i="20" s="1"/>
  <c r="JA86" i="20"/>
  <c r="JR86" i="20"/>
  <c r="JT86" i="20"/>
  <c r="JW86" i="20"/>
  <c r="JX86" i="20" s="1"/>
  <c r="JZ86" i="20"/>
  <c r="KD86" i="20"/>
  <c r="JY86" i="20"/>
  <c r="IW94" i="20"/>
  <c r="IY94" i="20"/>
  <c r="IZ94" i="20"/>
  <c r="JA94" i="20"/>
  <c r="JB94" i="20"/>
  <c r="JC94" i="20" s="1"/>
  <c r="JR94" i="20"/>
  <c r="JT94" i="20"/>
  <c r="JW94" i="20"/>
  <c r="JX94" i="20" s="1"/>
  <c r="JZ94" i="20"/>
  <c r="JY94" i="20"/>
  <c r="KD94" i="20"/>
  <c r="IW102" i="20"/>
  <c r="IY102" i="20"/>
  <c r="JB102" i="20"/>
  <c r="JC102" i="20" s="1"/>
  <c r="JA102" i="20"/>
  <c r="IZ102" i="20"/>
  <c r="JR102" i="20"/>
  <c r="JT102" i="20"/>
  <c r="JW102" i="20"/>
  <c r="JX102" i="20" s="1"/>
  <c r="JZ102" i="20"/>
  <c r="JY102" i="20"/>
  <c r="KD102" i="20"/>
  <c r="IW110" i="20"/>
  <c r="IY110" i="20"/>
  <c r="IZ110" i="20"/>
  <c r="JA110" i="20"/>
  <c r="JB110" i="20"/>
  <c r="JC110" i="20" s="1"/>
  <c r="JR110" i="20"/>
  <c r="JT110" i="20"/>
  <c r="JW110" i="20"/>
  <c r="JX110" i="20" s="1"/>
  <c r="JY110" i="20"/>
  <c r="KD110" i="20"/>
  <c r="JZ110" i="20"/>
  <c r="IW118" i="20"/>
  <c r="IY118" i="20"/>
  <c r="IZ118" i="20"/>
  <c r="JB118" i="20"/>
  <c r="JC118" i="20" s="1"/>
  <c r="JA118" i="20"/>
  <c r="JR118" i="20"/>
  <c r="JT118" i="20"/>
  <c r="JW118" i="20"/>
  <c r="JX118" i="20" s="1"/>
  <c r="JY118" i="20"/>
  <c r="KD118" i="20"/>
  <c r="JZ118" i="20"/>
  <c r="IW126" i="20"/>
  <c r="IY126" i="20"/>
  <c r="IZ126" i="20"/>
  <c r="JA126" i="20"/>
  <c r="JB126" i="20"/>
  <c r="JC126" i="20" s="1"/>
  <c r="JR126" i="20"/>
  <c r="JT126" i="20"/>
  <c r="JW126" i="20"/>
  <c r="JX126" i="20" s="1"/>
  <c r="JY126" i="20"/>
  <c r="JZ126" i="20"/>
  <c r="KD126" i="20"/>
  <c r="IW134" i="20"/>
  <c r="IY134" i="20"/>
  <c r="IZ134" i="20"/>
  <c r="JB134" i="20"/>
  <c r="JC134" i="20" s="1"/>
  <c r="JA134" i="20"/>
  <c r="JR134" i="20"/>
  <c r="JT134" i="20"/>
  <c r="JW134" i="20"/>
  <c r="JX134" i="20" s="1"/>
  <c r="JY134" i="20"/>
  <c r="JZ134" i="20"/>
  <c r="KD134" i="20"/>
  <c r="IW142" i="20"/>
  <c r="IY142" i="20"/>
  <c r="IZ142" i="20"/>
  <c r="JA142" i="20"/>
  <c r="JB142" i="20"/>
  <c r="JC142" i="20" s="1"/>
  <c r="JR142" i="20"/>
  <c r="JT142" i="20"/>
  <c r="JW142" i="20"/>
  <c r="JX142" i="20" s="1"/>
  <c r="JZ142" i="20"/>
  <c r="KD142" i="20"/>
  <c r="JY142" i="20"/>
  <c r="IW150" i="20"/>
  <c r="IY150" i="20"/>
  <c r="IZ150" i="20"/>
  <c r="JB150" i="20"/>
  <c r="JC150" i="20" s="1"/>
  <c r="JR150" i="20"/>
  <c r="JT150" i="20"/>
  <c r="JA150" i="20"/>
  <c r="JW150" i="20"/>
  <c r="JX150" i="20" s="1"/>
  <c r="JZ150" i="20"/>
  <c r="KD150" i="20"/>
  <c r="JY150" i="20"/>
  <c r="IW158" i="20"/>
  <c r="IY158" i="20"/>
  <c r="IZ158" i="20"/>
  <c r="JA158" i="20"/>
  <c r="JB158" i="20"/>
  <c r="JC158" i="20" s="1"/>
  <c r="JR158" i="20"/>
  <c r="JT158" i="20"/>
  <c r="JW158" i="20"/>
  <c r="JX158" i="20" s="1"/>
  <c r="JZ158" i="20"/>
  <c r="JY158" i="20"/>
  <c r="KD158" i="20"/>
  <c r="IW166" i="20"/>
  <c r="IY166" i="20"/>
  <c r="IZ166" i="20"/>
  <c r="JB166" i="20"/>
  <c r="JC166" i="20" s="1"/>
  <c r="JA166" i="20"/>
  <c r="JR166" i="20"/>
  <c r="JT166" i="20"/>
  <c r="JW166" i="20"/>
  <c r="JX166" i="20" s="1"/>
  <c r="JZ166" i="20"/>
  <c r="JY166" i="20"/>
  <c r="KD166" i="20"/>
  <c r="IW174" i="20"/>
  <c r="IY174" i="20"/>
  <c r="IZ174" i="20"/>
  <c r="JA174" i="20"/>
  <c r="JB174" i="20"/>
  <c r="JC174" i="20" s="1"/>
  <c r="JR174" i="20"/>
  <c r="JT174" i="20"/>
  <c r="JW174" i="20"/>
  <c r="JX174" i="20" s="1"/>
  <c r="JZ174" i="20"/>
  <c r="JY174" i="20"/>
  <c r="KD174" i="20"/>
  <c r="IW182" i="20"/>
  <c r="IY182" i="20"/>
  <c r="IZ182" i="20"/>
  <c r="JB182" i="20"/>
  <c r="JC182" i="20" s="1"/>
  <c r="JA182" i="20"/>
  <c r="JR182" i="20"/>
  <c r="JT182" i="20"/>
  <c r="JW182" i="20"/>
  <c r="JX182" i="20" s="1"/>
  <c r="JY182" i="20"/>
  <c r="JZ182" i="20"/>
  <c r="KD182" i="20"/>
  <c r="IW190" i="20"/>
  <c r="IY190" i="20"/>
  <c r="IZ190" i="20"/>
  <c r="JA190" i="20"/>
  <c r="JB190" i="20"/>
  <c r="JC190" i="20" s="1"/>
  <c r="JR190" i="20"/>
  <c r="JT190" i="20"/>
  <c r="JW190" i="20"/>
  <c r="JX190" i="20" s="1"/>
  <c r="JY190" i="20"/>
  <c r="JZ190" i="20"/>
  <c r="KD190" i="20"/>
  <c r="IW198" i="20"/>
  <c r="IY198" i="20"/>
  <c r="IZ198" i="20"/>
  <c r="JB198" i="20"/>
  <c r="JC198" i="20" s="1"/>
  <c r="JA198" i="20"/>
  <c r="JR198" i="20"/>
  <c r="JT198" i="20"/>
  <c r="JY198" i="20"/>
  <c r="JZ198" i="20"/>
  <c r="JW198" i="20"/>
  <c r="JX198" i="20" s="1"/>
  <c r="KD198" i="20"/>
  <c r="IW206" i="20"/>
  <c r="IY206" i="20"/>
  <c r="IZ206" i="20"/>
  <c r="JA206" i="20"/>
  <c r="JB206" i="20"/>
  <c r="JC206" i="20" s="1"/>
  <c r="JR206" i="20"/>
  <c r="JT206" i="20"/>
  <c r="JW206" i="20"/>
  <c r="JX206" i="20" s="1"/>
  <c r="JZ206" i="20"/>
  <c r="KD206" i="20"/>
  <c r="JY206" i="20"/>
  <c r="IW214" i="20"/>
  <c r="IY214" i="20"/>
  <c r="IZ214" i="20"/>
  <c r="JB214" i="20"/>
  <c r="JC214" i="20" s="1"/>
  <c r="JA214" i="20"/>
  <c r="JR214" i="20"/>
  <c r="JT214" i="20"/>
  <c r="JW214" i="20"/>
  <c r="JX214" i="20" s="1"/>
  <c r="KD214" i="20"/>
  <c r="JY214" i="20"/>
  <c r="JZ214" i="20"/>
  <c r="IW222" i="20"/>
  <c r="IY222" i="20"/>
  <c r="IZ222" i="20"/>
  <c r="JA222" i="20"/>
  <c r="JB222" i="20"/>
  <c r="JC222" i="20" s="1"/>
  <c r="JR222" i="20"/>
  <c r="JT222" i="20"/>
  <c r="JW222" i="20"/>
  <c r="JX222" i="20" s="1"/>
  <c r="JZ222" i="20"/>
  <c r="JY222" i="20"/>
  <c r="KD222" i="20"/>
  <c r="IW230" i="20"/>
  <c r="IY230" i="20"/>
  <c r="IZ230" i="20"/>
  <c r="JB230" i="20"/>
  <c r="JC230" i="20" s="1"/>
  <c r="JA230" i="20"/>
  <c r="JR230" i="20"/>
  <c r="JT230" i="20"/>
  <c r="JW230" i="20"/>
  <c r="JX230" i="20" s="1"/>
  <c r="JY230" i="20"/>
  <c r="JZ230" i="20"/>
  <c r="KD230" i="20"/>
  <c r="IW238" i="20"/>
  <c r="IY238" i="20"/>
  <c r="IZ238" i="20"/>
  <c r="JA238" i="20"/>
  <c r="JB238" i="20"/>
  <c r="JC238" i="20" s="1"/>
  <c r="JR238" i="20"/>
  <c r="JT238" i="20"/>
  <c r="JW238" i="20"/>
  <c r="JX238" i="20" s="1"/>
  <c r="JY238" i="20"/>
  <c r="KD238" i="20"/>
  <c r="JZ238" i="20"/>
  <c r="IW246" i="20"/>
  <c r="IY246" i="20"/>
  <c r="IZ246" i="20"/>
  <c r="JB246" i="20"/>
  <c r="JC246" i="20" s="1"/>
  <c r="JA246" i="20"/>
  <c r="JR246" i="20"/>
  <c r="JT246" i="20"/>
  <c r="JW246" i="20"/>
  <c r="JX246" i="20" s="1"/>
  <c r="JY246" i="20"/>
  <c r="JZ246" i="20"/>
  <c r="KD246" i="20"/>
  <c r="IW254" i="20"/>
  <c r="IY254" i="20"/>
  <c r="IZ254" i="20"/>
  <c r="JA254" i="20"/>
  <c r="JB254" i="20"/>
  <c r="JC254" i="20" s="1"/>
  <c r="JR254" i="20"/>
  <c r="JT254" i="20"/>
  <c r="JW254" i="20"/>
  <c r="JX254" i="20" s="1"/>
  <c r="JY254" i="20"/>
  <c r="JZ254" i="20"/>
  <c r="KD254" i="20"/>
  <c r="IW262" i="20"/>
  <c r="IY262" i="20"/>
  <c r="IZ262" i="20"/>
  <c r="JB262" i="20"/>
  <c r="JC262" i="20" s="1"/>
  <c r="JA262" i="20"/>
  <c r="JR262" i="20"/>
  <c r="JT262" i="20"/>
  <c r="JY262" i="20"/>
  <c r="JZ262" i="20"/>
  <c r="JW262" i="20"/>
  <c r="JX262" i="20" s="1"/>
  <c r="KD262" i="20"/>
  <c r="IW270" i="20"/>
  <c r="IY270" i="20"/>
  <c r="IZ270" i="20"/>
  <c r="JA270" i="20"/>
  <c r="JB270" i="20"/>
  <c r="JC270" i="20" s="1"/>
  <c r="JR270" i="20"/>
  <c r="JT270" i="20"/>
  <c r="JW270" i="20"/>
  <c r="JX270" i="20" s="1"/>
  <c r="JZ270" i="20"/>
  <c r="JY270" i="20"/>
  <c r="KD270" i="20"/>
  <c r="IW278" i="20"/>
  <c r="IY278" i="20"/>
  <c r="IZ278" i="20"/>
  <c r="JA278" i="20"/>
  <c r="JB278" i="20"/>
  <c r="JC278" i="20" s="1"/>
  <c r="JR278" i="20"/>
  <c r="JT278" i="20"/>
  <c r="JW278" i="20"/>
  <c r="JX278" i="20" s="1"/>
  <c r="KD278" i="20"/>
  <c r="JY278" i="20"/>
  <c r="JZ278" i="20"/>
  <c r="IW286" i="20"/>
  <c r="IY286" i="20"/>
  <c r="IZ286" i="20"/>
  <c r="JA286" i="20"/>
  <c r="JB286" i="20"/>
  <c r="JC286" i="20" s="1"/>
  <c r="JR286" i="20"/>
  <c r="JT286" i="20"/>
  <c r="JW286" i="20"/>
  <c r="JX286" i="20" s="1"/>
  <c r="JZ286" i="20"/>
  <c r="JY286" i="20"/>
  <c r="KD286" i="20"/>
  <c r="IW294" i="20"/>
  <c r="IY294" i="20"/>
  <c r="IZ294" i="20"/>
  <c r="JA294" i="20"/>
  <c r="JB294" i="20"/>
  <c r="JC294" i="20" s="1"/>
  <c r="JR294" i="20"/>
  <c r="JT294" i="20"/>
  <c r="JW294" i="20"/>
  <c r="JX294" i="20" s="1"/>
  <c r="JY294" i="20"/>
  <c r="JZ294" i="20"/>
  <c r="KD294" i="20"/>
  <c r="IW302" i="20"/>
  <c r="IY302" i="20"/>
  <c r="IZ302" i="20"/>
  <c r="JA302" i="20"/>
  <c r="JB302" i="20"/>
  <c r="JC302" i="20" s="1"/>
  <c r="JR302" i="20"/>
  <c r="JT302" i="20"/>
  <c r="JW302" i="20"/>
  <c r="JX302" i="20" s="1"/>
  <c r="JY302" i="20"/>
  <c r="KD302" i="20"/>
  <c r="JZ302" i="20"/>
  <c r="IW310" i="20"/>
  <c r="IY310" i="20"/>
  <c r="IZ310" i="20"/>
  <c r="JA310" i="20"/>
  <c r="JB310" i="20"/>
  <c r="JC310" i="20" s="1"/>
  <c r="JR310" i="20"/>
  <c r="JT310" i="20"/>
  <c r="JW310" i="20"/>
  <c r="JX310" i="20" s="1"/>
  <c r="JY310" i="20"/>
  <c r="JZ310" i="20"/>
  <c r="KD310" i="20"/>
  <c r="IW318" i="20"/>
  <c r="IY318" i="20"/>
  <c r="IZ318" i="20"/>
  <c r="JA318" i="20"/>
  <c r="JB318" i="20"/>
  <c r="JC318" i="20" s="1"/>
  <c r="JR318" i="20"/>
  <c r="JT318" i="20"/>
  <c r="JW318" i="20"/>
  <c r="JX318" i="20" s="1"/>
  <c r="JY318" i="20"/>
  <c r="JZ318" i="20"/>
  <c r="KD318" i="20"/>
  <c r="IW326" i="20"/>
  <c r="IY326" i="20"/>
  <c r="IZ326" i="20"/>
  <c r="JA326" i="20"/>
  <c r="JB326" i="20"/>
  <c r="JC326" i="20" s="1"/>
  <c r="JR326" i="20"/>
  <c r="JT326" i="20"/>
  <c r="JY326" i="20"/>
  <c r="JZ326" i="20"/>
  <c r="JW326" i="20"/>
  <c r="JX326" i="20" s="1"/>
  <c r="KD326" i="20"/>
  <c r="IW334" i="20"/>
  <c r="IY334" i="20"/>
  <c r="IZ334" i="20"/>
  <c r="JA334" i="20"/>
  <c r="JB334" i="20"/>
  <c r="JC334" i="20" s="1"/>
  <c r="JR334" i="20"/>
  <c r="JT334" i="20"/>
  <c r="JW334" i="20"/>
  <c r="JX334" i="20" s="1"/>
  <c r="JZ334" i="20"/>
  <c r="JY334" i="20"/>
  <c r="KD334" i="20"/>
  <c r="IW342" i="20"/>
  <c r="IY342" i="20"/>
  <c r="IZ342" i="20"/>
  <c r="JA342" i="20"/>
  <c r="JB342" i="20"/>
  <c r="JC342" i="20" s="1"/>
  <c r="JR342" i="20"/>
  <c r="JT342" i="20"/>
  <c r="JW342" i="20"/>
  <c r="JX342" i="20" s="1"/>
  <c r="KD342" i="20"/>
  <c r="JY342" i="20"/>
  <c r="JZ342" i="20"/>
  <c r="IW350" i="20"/>
  <c r="IY350" i="20"/>
  <c r="IZ350" i="20"/>
  <c r="JA350" i="20"/>
  <c r="JB350" i="20"/>
  <c r="JC350" i="20" s="1"/>
  <c r="JR350" i="20"/>
  <c r="JT350" i="20"/>
  <c r="JW350" i="20"/>
  <c r="JX350" i="20" s="1"/>
  <c r="JZ350" i="20"/>
  <c r="JY350" i="20"/>
  <c r="KD350" i="20"/>
  <c r="IW358" i="20"/>
  <c r="IY358" i="20"/>
  <c r="IZ358" i="20"/>
  <c r="JA358" i="20"/>
  <c r="JB358" i="20"/>
  <c r="JC358" i="20" s="1"/>
  <c r="JR358" i="20"/>
  <c r="JT358" i="20"/>
  <c r="JW358" i="20"/>
  <c r="JX358" i="20" s="1"/>
  <c r="JY358" i="20"/>
  <c r="JZ358" i="20"/>
  <c r="KD358" i="20"/>
  <c r="IW366" i="20"/>
  <c r="IY366" i="20"/>
  <c r="IZ366" i="20"/>
  <c r="JA366" i="20"/>
  <c r="JB366" i="20"/>
  <c r="JC366" i="20" s="1"/>
  <c r="JR366" i="20"/>
  <c r="JT366" i="20"/>
  <c r="JW366" i="20"/>
  <c r="JX366" i="20" s="1"/>
  <c r="JY366" i="20"/>
  <c r="KD366" i="20"/>
  <c r="JZ366" i="20"/>
  <c r="IW374" i="20"/>
  <c r="IY374" i="20"/>
  <c r="IZ374" i="20"/>
  <c r="JA374" i="20"/>
  <c r="JB374" i="20"/>
  <c r="JC374" i="20" s="1"/>
  <c r="JR374" i="20"/>
  <c r="JT374" i="20"/>
  <c r="JW374" i="20"/>
  <c r="JX374" i="20" s="1"/>
  <c r="JY374" i="20"/>
  <c r="JZ374" i="20"/>
  <c r="KD374" i="20"/>
  <c r="IW382" i="20"/>
  <c r="IY382" i="20"/>
  <c r="IZ382" i="20"/>
  <c r="JA382" i="20"/>
  <c r="JB382" i="20"/>
  <c r="JC382" i="20" s="1"/>
  <c r="JR382" i="20"/>
  <c r="JT382" i="20"/>
  <c r="JW382" i="20"/>
  <c r="JX382" i="20" s="1"/>
  <c r="JY382" i="20"/>
  <c r="JZ382" i="20"/>
  <c r="KD382" i="20"/>
  <c r="IW390" i="20"/>
  <c r="IY390" i="20"/>
  <c r="IZ390" i="20"/>
  <c r="JA390" i="20"/>
  <c r="JB390" i="20"/>
  <c r="JC390" i="20" s="1"/>
  <c r="JR390" i="20"/>
  <c r="JT390" i="20"/>
  <c r="JY390" i="20"/>
  <c r="JZ390" i="20"/>
  <c r="JW390" i="20"/>
  <c r="JX390" i="20" s="1"/>
  <c r="KD390" i="20"/>
  <c r="IW398" i="20"/>
  <c r="IY398" i="20"/>
  <c r="IZ398" i="20"/>
  <c r="JA398" i="20"/>
  <c r="JB398" i="20"/>
  <c r="JC398" i="20" s="1"/>
  <c r="JR398" i="20"/>
  <c r="JT398" i="20"/>
  <c r="JW398" i="20"/>
  <c r="JX398" i="20" s="1"/>
  <c r="JZ398" i="20"/>
  <c r="JY398" i="20"/>
  <c r="KD398" i="20"/>
  <c r="IW406" i="20"/>
  <c r="IY406" i="20"/>
  <c r="IZ406" i="20"/>
  <c r="JA406" i="20"/>
  <c r="JB406" i="20"/>
  <c r="JC406" i="20" s="1"/>
  <c r="JR406" i="20"/>
  <c r="JT406" i="20"/>
  <c r="JW406" i="20"/>
  <c r="JX406" i="20" s="1"/>
  <c r="KD406" i="20"/>
  <c r="JY406" i="20"/>
  <c r="JZ406" i="20"/>
  <c r="IW414" i="20"/>
  <c r="IY414" i="20"/>
  <c r="IZ414" i="20"/>
  <c r="JA414" i="20"/>
  <c r="JB414" i="20"/>
  <c r="JC414" i="20" s="1"/>
  <c r="JR414" i="20"/>
  <c r="JT414" i="20"/>
  <c r="JW414" i="20"/>
  <c r="JX414" i="20" s="1"/>
  <c r="JZ414" i="20"/>
  <c r="JY414" i="20"/>
  <c r="KD414" i="20"/>
  <c r="JE422" i="20"/>
  <c r="JG422" i="20"/>
  <c r="JH422" i="20"/>
  <c r="JI422" i="20" s="1"/>
  <c r="JF422" i="20"/>
  <c r="IW430" i="20"/>
  <c r="IY430" i="20"/>
  <c r="IZ430" i="20"/>
  <c r="JA430" i="20"/>
  <c r="JB430" i="20"/>
  <c r="JC430" i="20" s="1"/>
  <c r="JR430" i="20"/>
  <c r="JT430" i="20"/>
  <c r="JW430" i="20"/>
  <c r="JX430" i="20" s="1"/>
  <c r="JY430" i="20"/>
  <c r="JZ430" i="20"/>
  <c r="KD430" i="20"/>
  <c r="IW438" i="20"/>
  <c r="IY438" i="20"/>
  <c r="IZ438" i="20"/>
  <c r="JA438" i="20"/>
  <c r="JB438" i="20"/>
  <c r="JC438" i="20" s="1"/>
  <c r="JR438" i="20"/>
  <c r="JT438" i="20"/>
  <c r="JY438" i="20"/>
  <c r="JZ438" i="20"/>
  <c r="JW438" i="20"/>
  <c r="JX438" i="20" s="1"/>
  <c r="KD438" i="20"/>
  <c r="IW446" i="20"/>
  <c r="IY446" i="20"/>
  <c r="IZ446" i="20"/>
  <c r="JA446" i="20"/>
  <c r="JB446" i="20"/>
  <c r="JC446" i="20" s="1"/>
  <c r="JR446" i="20"/>
  <c r="JT446" i="20"/>
  <c r="JW446" i="20"/>
  <c r="JX446" i="20" s="1"/>
  <c r="JZ446" i="20"/>
  <c r="KD446" i="20"/>
  <c r="JY446" i="20"/>
  <c r="IW454" i="20"/>
  <c r="IY454" i="20"/>
  <c r="IZ454" i="20"/>
  <c r="JA454" i="20"/>
  <c r="JB454" i="20"/>
  <c r="JC454" i="20" s="1"/>
  <c r="JR454" i="20"/>
  <c r="JT454" i="20"/>
  <c r="JW454" i="20"/>
  <c r="JX454" i="20" s="1"/>
  <c r="KD454" i="20"/>
  <c r="JY454" i="20"/>
  <c r="JZ454" i="20"/>
  <c r="IW462" i="20"/>
  <c r="IY462" i="20"/>
  <c r="IZ462" i="20"/>
  <c r="JA462" i="20"/>
  <c r="JB462" i="20"/>
  <c r="JC462" i="20" s="1"/>
  <c r="JR462" i="20"/>
  <c r="JT462" i="20"/>
  <c r="JW462" i="20"/>
  <c r="JX462" i="20" s="1"/>
  <c r="JZ462" i="20"/>
  <c r="JY462" i="20"/>
  <c r="KD462" i="20"/>
  <c r="IW470" i="20"/>
  <c r="IY470" i="20"/>
  <c r="IZ470" i="20"/>
  <c r="JA470" i="20"/>
  <c r="JB470" i="20"/>
  <c r="JC470" i="20" s="1"/>
  <c r="JR470" i="20"/>
  <c r="JT470" i="20"/>
  <c r="JW470" i="20"/>
  <c r="JX470" i="20" s="1"/>
  <c r="JY470" i="20"/>
  <c r="JZ470" i="20"/>
  <c r="KD470" i="20"/>
  <c r="IW478" i="20"/>
  <c r="IY478" i="20"/>
  <c r="IZ478" i="20"/>
  <c r="JA478" i="20"/>
  <c r="JB478" i="20"/>
  <c r="JC478" i="20" s="1"/>
  <c r="JR478" i="20"/>
  <c r="JT478" i="20"/>
  <c r="JW478" i="20"/>
  <c r="JX478" i="20" s="1"/>
  <c r="JY478" i="20"/>
  <c r="KD478" i="20"/>
  <c r="JZ478" i="20"/>
  <c r="IW486" i="20"/>
  <c r="IY486" i="20"/>
  <c r="IZ486" i="20"/>
  <c r="JA486" i="20"/>
  <c r="JB486" i="20"/>
  <c r="JC486" i="20" s="1"/>
  <c r="JR486" i="20"/>
  <c r="JT486" i="20"/>
  <c r="JW486" i="20"/>
  <c r="JX486" i="20" s="1"/>
  <c r="JY486" i="20"/>
  <c r="JZ486" i="20"/>
  <c r="KD486" i="20"/>
  <c r="IY494" i="20"/>
  <c r="IZ494" i="20"/>
  <c r="IW494" i="20"/>
  <c r="JA494" i="20"/>
  <c r="JB494" i="20"/>
  <c r="JC494" i="20" s="1"/>
  <c r="JR494" i="20"/>
  <c r="JT494" i="20"/>
  <c r="JW494" i="20"/>
  <c r="JX494" i="20" s="1"/>
  <c r="JY494" i="20"/>
  <c r="JZ494" i="20"/>
  <c r="KD494" i="20"/>
  <c r="IY502" i="20"/>
  <c r="IW502" i="20"/>
  <c r="IZ502" i="20"/>
  <c r="JA502" i="20"/>
  <c r="JB502" i="20"/>
  <c r="JC502" i="20" s="1"/>
  <c r="JR502" i="20"/>
  <c r="JT502" i="20"/>
  <c r="JY502" i="20"/>
  <c r="JZ502" i="20"/>
  <c r="JW502" i="20"/>
  <c r="JX502" i="20" s="1"/>
  <c r="KD502" i="20"/>
  <c r="IY510" i="20"/>
  <c r="IZ510" i="20"/>
  <c r="IW510" i="20"/>
  <c r="JA510" i="20"/>
  <c r="JB510" i="20"/>
  <c r="JC510" i="20" s="1"/>
  <c r="JR510" i="20"/>
  <c r="JT510" i="20"/>
  <c r="JW510" i="20"/>
  <c r="JX510" i="20" s="1"/>
  <c r="JZ510" i="20"/>
  <c r="JY510" i="20"/>
  <c r="KD510" i="20"/>
  <c r="IY518" i="20"/>
  <c r="IW518" i="20"/>
  <c r="IZ518" i="20"/>
  <c r="JA518" i="20"/>
  <c r="JB518" i="20"/>
  <c r="JC518" i="20" s="1"/>
  <c r="JR518" i="20"/>
  <c r="JT518" i="20"/>
  <c r="JW518" i="20"/>
  <c r="JX518" i="20" s="1"/>
  <c r="KD518" i="20"/>
  <c r="JY518" i="20"/>
  <c r="JZ518" i="20"/>
  <c r="IY526" i="20"/>
  <c r="IZ526" i="20"/>
  <c r="JA526" i="20"/>
  <c r="JB526" i="20"/>
  <c r="JC526" i="20" s="1"/>
  <c r="IW526" i="20"/>
  <c r="JR526" i="20"/>
  <c r="JT526" i="20"/>
  <c r="JW526" i="20"/>
  <c r="JX526" i="20" s="1"/>
  <c r="JZ526" i="20"/>
  <c r="JY526" i="20"/>
  <c r="KD526" i="20"/>
  <c r="IY534" i="20"/>
  <c r="IW534" i="20"/>
  <c r="IZ534" i="20"/>
  <c r="JA534" i="20"/>
  <c r="JB534" i="20"/>
  <c r="JC534" i="20" s="1"/>
  <c r="JR534" i="20"/>
  <c r="JT534" i="20"/>
  <c r="JW534" i="20"/>
  <c r="JX534" i="20" s="1"/>
  <c r="JY534" i="20"/>
  <c r="JZ534" i="20"/>
  <c r="KD534" i="20"/>
  <c r="IY542" i="20"/>
  <c r="IZ542" i="20"/>
  <c r="IW542" i="20"/>
  <c r="JA542" i="20"/>
  <c r="JB542" i="20"/>
  <c r="JC542" i="20" s="1"/>
  <c r="JR542" i="20"/>
  <c r="JT542" i="20"/>
  <c r="JW542" i="20"/>
  <c r="JX542" i="20" s="1"/>
  <c r="JY542" i="20"/>
  <c r="KD542" i="20"/>
  <c r="JZ542" i="20"/>
  <c r="IY550" i="20"/>
  <c r="IW550" i="20"/>
  <c r="IZ550" i="20"/>
  <c r="JA550" i="20"/>
  <c r="JB550" i="20"/>
  <c r="JC550" i="20" s="1"/>
  <c r="JR550" i="20"/>
  <c r="JT550" i="20"/>
  <c r="JY550" i="20"/>
  <c r="JZ550" i="20"/>
  <c r="JW550" i="20"/>
  <c r="JX550" i="20" s="1"/>
  <c r="KD550" i="20"/>
  <c r="IY558" i="20"/>
  <c r="IZ558" i="20"/>
  <c r="IW558" i="20"/>
  <c r="JA558" i="20"/>
  <c r="JB558" i="20"/>
  <c r="JC558" i="20" s="1"/>
  <c r="JR558" i="20"/>
  <c r="JT558" i="20"/>
  <c r="JW558" i="20"/>
  <c r="JX558" i="20" s="1"/>
  <c r="JY558" i="20"/>
  <c r="JZ558" i="20"/>
  <c r="KD558" i="20"/>
  <c r="IY566" i="20"/>
  <c r="IW566" i="20"/>
  <c r="IZ566" i="20"/>
  <c r="JA566" i="20"/>
  <c r="JB566" i="20"/>
  <c r="JC566" i="20" s="1"/>
  <c r="JR566" i="20"/>
  <c r="JT566" i="20"/>
  <c r="JY566" i="20"/>
  <c r="JZ566" i="20"/>
  <c r="JW566" i="20"/>
  <c r="JX566" i="20" s="1"/>
  <c r="KD566" i="20"/>
  <c r="IY574" i="20"/>
  <c r="IZ574" i="20"/>
  <c r="IW574" i="20"/>
  <c r="JA574" i="20"/>
  <c r="JB574" i="20"/>
  <c r="JC574" i="20" s="1"/>
  <c r="JR574" i="20"/>
  <c r="JT574" i="20"/>
  <c r="JW574" i="20"/>
  <c r="JX574" i="20" s="1"/>
  <c r="JZ574" i="20"/>
  <c r="JY574" i="20"/>
  <c r="KD574" i="20"/>
  <c r="IY582" i="20"/>
  <c r="IW582" i="20"/>
  <c r="IZ582" i="20"/>
  <c r="JA582" i="20"/>
  <c r="JB582" i="20"/>
  <c r="JC582" i="20" s="1"/>
  <c r="JR582" i="20"/>
  <c r="JT582" i="20"/>
  <c r="JW582" i="20"/>
  <c r="JX582" i="20" s="1"/>
  <c r="KD582" i="20"/>
  <c r="JY582" i="20"/>
  <c r="JZ582" i="20"/>
  <c r="IY590" i="20"/>
  <c r="IZ590" i="20"/>
  <c r="JA590" i="20"/>
  <c r="JB590" i="20"/>
  <c r="JC590" i="20" s="1"/>
  <c r="IW590" i="20"/>
  <c r="JR590" i="20"/>
  <c r="JT590" i="20"/>
  <c r="JW590" i="20"/>
  <c r="JX590" i="20" s="1"/>
  <c r="JZ590" i="20"/>
  <c r="JY590" i="20"/>
  <c r="KD590" i="20"/>
  <c r="IY598" i="20"/>
  <c r="IW598" i="20"/>
  <c r="IZ598" i="20"/>
  <c r="JA598" i="20"/>
  <c r="JB598" i="20"/>
  <c r="JC598" i="20" s="1"/>
  <c r="JR598" i="20"/>
  <c r="JT598" i="20"/>
  <c r="JW598" i="20"/>
  <c r="JX598" i="20" s="1"/>
  <c r="JY598" i="20"/>
  <c r="JZ598" i="20"/>
  <c r="KD598" i="20"/>
  <c r="IY606" i="20"/>
  <c r="IZ606" i="20"/>
  <c r="IW606" i="20"/>
  <c r="JA606" i="20"/>
  <c r="JB606" i="20"/>
  <c r="JC606" i="20" s="1"/>
  <c r="JR606" i="20"/>
  <c r="JT606" i="20"/>
  <c r="JW606" i="20"/>
  <c r="JX606" i="20" s="1"/>
  <c r="JY606" i="20"/>
  <c r="KD606" i="20"/>
  <c r="JZ606" i="20"/>
  <c r="IY614" i="20"/>
  <c r="IW614" i="20"/>
  <c r="IZ614" i="20"/>
  <c r="JA614" i="20"/>
  <c r="JB614" i="20"/>
  <c r="JC614" i="20" s="1"/>
  <c r="JR614" i="20"/>
  <c r="JT614" i="20"/>
  <c r="JW614" i="20"/>
  <c r="JX614" i="20" s="1"/>
  <c r="JY614" i="20"/>
  <c r="JZ614" i="20"/>
  <c r="KD614" i="20"/>
  <c r="IW622" i="20"/>
  <c r="IY622" i="20"/>
  <c r="IZ622" i="20"/>
  <c r="JA622" i="20"/>
  <c r="JB622" i="20"/>
  <c r="JC622" i="20" s="1"/>
  <c r="JR622" i="20"/>
  <c r="JT622" i="20"/>
  <c r="JW622" i="20"/>
  <c r="JX622" i="20" s="1"/>
  <c r="JY622" i="20"/>
  <c r="JZ622" i="20"/>
  <c r="KD622" i="20"/>
  <c r="IW630" i="20"/>
  <c r="IY630" i="20"/>
  <c r="IZ630" i="20"/>
  <c r="JA630" i="20"/>
  <c r="JB630" i="20"/>
  <c r="JC630" i="20" s="1"/>
  <c r="JR630" i="20"/>
  <c r="JT630" i="20"/>
  <c r="JY630" i="20"/>
  <c r="JZ630" i="20"/>
  <c r="JW630" i="20"/>
  <c r="JX630" i="20" s="1"/>
  <c r="KD630" i="20"/>
  <c r="IW638" i="20"/>
  <c r="IY638" i="20"/>
  <c r="IZ638" i="20"/>
  <c r="JA638" i="20"/>
  <c r="JB638" i="20"/>
  <c r="JC638" i="20" s="1"/>
  <c r="JR638" i="20"/>
  <c r="JT638" i="20"/>
  <c r="JW638" i="20"/>
  <c r="JX638" i="20" s="1"/>
  <c r="JZ638" i="20"/>
  <c r="KD638" i="20"/>
  <c r="JY638" i="20"/>
  <c r="IW646" i="20"/>
  <c r="IY646" i="20"/>
  <c r="IZ646" i="20"/>
  <c r="JA646" i="20"/>
  <c r="JB646" i="20"/>
  <c r="JC646" i="20" s="1"/>
  <c r="JR646" i="20"/>
  <c r="JT646" i="20"/>
  <c r="JW646" i="20"/>
  <c r="JX646" i="20" s="1"/>
  <c r="KD646" i="20"/>
  <c r="JY646" i="20"/>
  <c r="JZ646" i="20"/>
  <c r="IW654" i="20"/>
  <c r="IY654" i="20"/>
  <c r="IZ654" i="20"/>
  <c r="JA654" i="20"/>
  <c r="JB654" i="20"/>
  <c r="JC654" i="20" s="1"/>
  <c r="JR654" i="20"/>
  <c r="JT654" i="20"/>
  <c r="JW654" i="20"/>
  <c r="JX654" i="20" s="1"/>
  <c r="JZ654" i="20"/>
  <c r="JY654" i="20"/>
  <c r="KD654" i="20"/>
  <c r="IW662" i="20"/>
  <c r="IY662" i="20"/>
  <c r="IZ662" i="20"/>
  <c r="JA662" i="20"/>
  <c r="JB662" i="20"/>
  <c r="JC662" i="20" s="1"/>
  <c r="JR662" i="20"/>
  <c r="JT662" i="20"/>
  <c r="JW662" i="20"/>
  <c r="JX662" i="20" s="1"/>
  <c r="JY662" i="20"/>
  <c r="JZ662" i="20"/>
  <c r="KD662" i="20"/>
  <c r="IW670" i="20"/>
  <c r="IY670" i="20"/>
  <c r="IZ670" i="20"/>
  <c r="JA670" i="20"/>
  <c r="JB670" i="20"/>
  <c r="JC670" i="20" s="1"/>
  <c r="JR670" i="20"/>
  <c r="JT670" i="20"/>
  <c r="JW670" i="20"/>
  <c r="JX670" i="20" s="1"/>
  <c r="JY670" i="20"/>
  <c r="KD670" i="20"/>
  <c r="JZ670" i="20"/>
  <c r="IW678" i="20"/>
  <c r="IY678" i="20"/>
  <c r="IZ678" i="20"/>
  <c r="JA678" i="20"/>
  <c r="JB678" i="20"/>
  <c r="JC678" i="20" s="1"/>
  <c r="JR678" i="20"/>
  <c r="JT678" i="20"/>
  <c r="JY678" i="20"/>
  <c r="JZ678" i="20"/>
  <c r="JW678" i="20"/>
  <c r="JX678" i="20" s="1"/>
  <c r="KD678" i="20"/>
  <c r="IW686" i="20"/>
  <c r="IY686" i="20"/>
  <c r="IZ686" i="20"/>
  <c r="JA686" i="20"/>
  <c r="JB686" i="20"/>
  <c r="JC686" i="20" s="1"/>
  <c r="JR686" i="20"/>
  <c r="JT686" i="20"/>
  <c r="JW686" i="20"/>
  <c r="JX686" i="20" s="1"/>
  <c r="JY686" i="20"/>
  <c r="JZ686" i="20"/>
  <c r="KD686" i="20"/>
  <c r="IW694" i="20"/>
  <c r="IY694" i="20"/>
  <c r="IZ694" i="20"/>
  <c r="JA694" i="20"/>
  <c r="JB694" i="20"/>
  <c r="JC694" i="20" s="1"/>
  <c r="JR694" i="20"/>
  <c r="JT694" i="20"/>
  <c r="JY694" i="20"/>
  <c r="JZ694" i="20"/>
  <c r="JW694" i="20"/>
  <c r="JX694" i="20" s="1"/>
  <c r="KD694" i="20"/>
  <c r="IW702" i="20"/>
  <c r="IY702" i="20"/>
  <c r="IZ702" i="20"/>
  <c r="JA702" i="20"/>
  <c r="JB702" i="20"/>
  <c r="JC702" i="20" s="1"/>
  <c r="JR702" i="20"/>
  <c r="JT702" i="20"/>
  <c r="JW702" i="20"/>
  <c r="JX702" i="20" s="1"/>
  <c r="JZ702" i="20"/>
  <c r="JY702" i="20"/>
  <c r="KD702" i="20"/>
  <c r="IW710" i="20"/>
  <c r="IY710" i="20"/>
  <c r="IZ710" i="20"/>
  <c r="JA710" i="20"/>
  <c r="JB710" i="20"/>
  <c r="JC710" i="20" s="1"/>
  <c r="JR710" i="20"/>
  <c r="JT710" i="20"/>
  <c r="JW710" i="20"/>
  <c r="JX710" i="20" s="1"/>
  <c r="KD710" i="20"/>
  <c r="JY710" i="20"/>
  <c r="JZ710" i="20"/>
  <c r="IW718" i="20"/>
  <c r="IY718" i="20"/>
  <c r="IZ718" i="20"/>
  <c r="JA718" i="20"/>
  <c r="JB718" i="20"/>
  <c r="JC718" i="20" s="1"/>
  <c r="JR718" i="20"/>
  <c r="JT718" i="20"/>
  <c r="JW718" i="20"/>
  <c r="JX718" i="20" s="1"/>
  <c r="JZ718" i="20"/>
  <c r="JY718" i="20"/>
  <c r="KD718" i="20"/>
  <c r="IW726" i="20"/>
  <c r="IY726" i="20"/>
  <c r="IZ726" i="20"/>
  <c r="JA726" i="20"/>
  <c r="JB726" i="20"/>
  <c r="JC726" i="20" s="1"/>
  <c r="JR726" i="20"/>
  <c r="JT726" i="20"/>
  <c r="JW726" i="20"/>
  <c r="JX726" i="20" s="1"/>
  <c r="JY726" i="20"/>
  <c r="JZ726" i="20"/>
  <c r="KD726" i="20"/>
  <c r="IW734" i="20"/>
  <c r="IZ734" i="20"/>
  <c r="JA734" i="20"/>
  <c r="JB734" i="20"/>
  <c r="JC734" i="20" s="1"/>
  <c r="IY734" i="20"/>
  <c r="JR734" i="20"/>
  <c r="JT734" i="20"/>
  <c r="JW734" i="20"/>
  <c r="JX734" i="20" s="1"/>
  <c r="JY734" i="20"/>
  <c r="KD734" i="20"/>
  <c r="JZ734" i="20"/>
  <c r="JU7" i="20"/>
  <c r="JV7" i="20"/>
  <c r="JU87" i="20"/>
  <c r="JV87" i="20"/>
  <c r="JU135" i="20"/>
  <c r="JV135" i="20"/>
  <c r="JV263" i="20"/>
  <c r="JU263" i="20"/>
  <c r="JV327" i="20"/>
  <c r="JU327" i="20"/>
  <c r="JV391" i="20"/>
  <c r="JU391" i="20"/>
  <c r="JU455" i="20"/>
  <c r="JV455" i="20"/>
  <c r="JV711" i="20"/>
  <c r="JV72" i="20"/>
  <c r="JV344" i="20"/>
  <c r="JV376" i="20"/>
  <c r="JU408" i="20"/>
  <c r="JV440" i="20"/>
  <c r="JV504" i="20"/>
  <c r="JU664" i="20"/>
  <c r="JV592" i="20" l="1"/>
  <c r="JU183" i="20"/>
  <c r="JV335" i="20"/>
  <c r="JU215" i="20"/>
  <c r="JU607" i="20"/>
  <c r="JU367" i="20"/>
  <c r="JU15" i="20"/>
  <c r="JU471" i="20"/>
  <c r="JV136" i="20"/>
  <c r="JU31" i="20"/>
  <c r="JU152" i="20"/>
  <c r="JU359" i="20"/>
  <c r="JV655" i="20"/>
  <c r="JV351" i="20"/>
  <c r="JU472" i="20"/>
  <c r="JV175" i="20"/>
  <c r="JU255" i="20"/>
  <c r="JU79" i="20"/>
  <c r="JU200" i="20"/>
  <c r="JV712" i="20"/>
  <c r="JU264" i="20"/>
  <c r="JU104" i="20"/>
  <c r="JU503" i="20"/>
  <c r="JV295" i="20"/>
  <c r="JU287" i="20"/>
  <c r="JU600" i="20"/>
  <c r="JU583" i="20"/>
  <c r="JV47" i="20"/>
  <c r="JV495" i="20"/>
  <c r="JV647" i="20"/>
  <c r="JU568" i="20"/>
  <c r="JV415" i="20"/>
  <c r="JV159" i="20"/>
  <c r="JU552" i="20"/>
  <c r="JU616" i="20"/>
  <c r="JU207" i="20"/>
  <c r="JU728" i="20"/>
  <c r="JU632" i="20"/>
  <c r="JU536" i="20"/>
  <c r="JU312" i="20"/>
  <c r="JV703" i="20"/>
  <c r="JV639" i="20"/>
  <c r="JV511" i="20"/>
  <c r="JU8" i="20"/>
  <c r="JV127" i="20"/>
  <c r="JV24" i="20"/>
  <c r="JU631" i="20"/>
  <c r="JU271" i="20"/>
  <c r="JU696" i="20"/>
  <c r="JU280" i="20"/>
  <c r="JV303" i="20"/>
  <c r="JU424" i="20"/>
  <c r="JV63" i="20"/>
  <c r="JU95" i="20"/>
  <c r="JU223" i="20"/>
  <c r="JV319" i="20"/>
  <c r="JV103" i="20"/>
  <c r="JU399" i="20"/>
  <c r="JV679" i="20"/>
  <c r="JU119" i="20"/>
  <c r="JV296" i="20"/>
  <c r="JU248" i="20"/>
  <c r="JU439" i="20"/>
  <c r="JV623" i="20"/>
  <c r="JU520" i="20"/>
  <c r="JU456" i="20"/>
  <c r="JU328" i="20"/>
  <c r="JU423" i="20"/>
  <c r="JV343" i="20"/>
  <c r="JV392" i="20"/>
  <c r="JV23" i="20"/>
  <c r="JV383" i="20"/>
  <c r="JV615" i="20"/>
  <c r="JV648" i="20"/>
  <c r="JU680" i="20"/>
  <c r="JU360" i="20"/>
  <c r="JV375" i="20"/>
  <c r="JV551" i="20"/>
  <c r="JV512" i="20"/>
  <c r="JV40" i="20"/>
  <c r="JV352" i="20"/>
  <c r="JV112" i="20"/>
  <c r="JV560" i="20"/>
  <c r="JU560" i="20"/>
  <c r="B14" i="21"/>
  <c r="JX2" i="20"/>
  <c r="B28" i="21" s="1"/>
  <c r="B27" i="21"/>
  <c r="B15" i="21"/>
  <c r="JV624" i="20"/>
  <c r="JU624" i="20"/>
  <c r="B44" i="21"/>
  <c r="B21" i="21"/>
  <c r="B7" i="21"/>
  <c r="B35" i="21"/>
  <c r="B11" i="21"/>
  <c r="B23" i="21"/>
  <c r="B18" i="21"/>
  <c r="B40" i="21" s="1"/>
  <c r="JV720" i="20"/>
  <c r="JU720" i="20"/>
  <c r="B10" i="21"/>
  <c r="JV400" i="20"/>
  <c r="JU400" i="20"/>
  <c r="JV336" i="20"/>
  <c r="JU336" i="20"/>
  <c r="JV272" i="20"/>
  <c r="JU272" i="20"/>
  <c r="JV208" i="20"/>
  <c r="JU208" i="20"/>
  <c r="JV464" i="20"/>
  <c r="JU464" i="20"/>
  <c r="JV656" i="20"/>
  <c r="JU656" i="20"/>
  <c r="JV496" i="20"/>
  <c r="JU496" i="20"/>
  <c r="JV304" i="20"/>
  <c r="JU304" i="20"/>
  <c r="JV176" i="20"/>
  <c r="JU176" i="20"/>
  <c r="JU48" i="20"/>
  <c r="JV48" i="20"/>
  <c r="JU16" i="20"/>
  <c r="JV16" i="20"/>
  <c r="JV432" i="20"/>
  <c r="JU432" i="20"/>
  <c r="JV240" i="20"/>
  <c r="JU240" i="20"/>
  <c r="JU144" i="20"/>
  <c r="JV144" i="20"/>
  <c r="JU80" i="20"/>
  <c r="JV80" i="20"/>
  <c r="JV528" i="20"/>
  <c r="JU528" i="20"/>
  <c r="JV368" i="20"/>
  <c r="JU368" i="20"/>
  <c r="JV688" i="20"/>
  <c r="JU688" i="20"/>
  <c r="JU736" i="20"/>
  <c r="JV736" i="20"/>
  <c r="JV224" i="20"/>
  <c r="JU224" i="20"/>
  <c r="JU735" i="20"/>
  <c r="JV735" i="20"/>
  <c r="JU416" i="20"/>
  <c r="JV416" i="20"/>
  <c r="JU672" i="20"/>
  <c r="JV672" i="20"/>
  <c r="JU608" i="20"/>
  <c r="JV608" i="20"/>
  <c r="JU544" i="20"/>
  <c r="JV544" i="20"/>
  <c r="JV480" i="20"/>
  <c r="JU480" i="20"/>
  <c r="JV448" i="20"/>
  <c r="JU448" i="20"/>
  <c r="JV384" i="20"/>
  <c r="JU384" i="20"/>
  <c r="JV320" i="20"/>
  <c r="JU320" i="20"/>
  <c r="JU288" i="20"/>
  <c r="JV288" i="20"/>
  <c r="JU256" i="20"/>
  <c r="JV256" i="20"/>
  <c r="JV192" i="20"/>
  <c r="JU192" i="20"/>
  <c r="JU160" i="20"/>
  <c r="JV160" i="20"/>
  <c r="JU128" i="20"/>
  <c r="JV128" i="20"/>
  <c r="JU96" i="20"/>
  <c r="JV96" i="20"/>
  <c r="JU64" i="20"/>
  <c r="JV64" i="20"/>
  <c r="JU32" i="20"/>
  <c r="JV32" i="20"/>
  <c r="JV614" i="20"/>
  <c r="JU614" i="20"/>
  <c r="JV454" i="20"/>
  <c r="JU454" i="20"/>
  <c r="JV390" i="20"/>
  <c r="JU390" i="20"/>
  <c r="JV166" i="20"/>
  <c r="JU166" i="20"/>
  <c r="JU134" i="20"/>
  <c r="JV134" i="20"/>
  <c r="JU102" i="20"/>
  <c r="JV102" i="20"/>
  <c r="JU70" i="20"/>
  <c r="JV70" i="20"/>
  <c r="JU721" i="20"/>
  <c r="JV721" i="20"/>
  <c r="JU4" i="20"/>
  <c r="JV4" i="20"/>
  <c r="JV371" i="20"/>
  <c r="JU371" i="20"/>
  <c r="JV35" i="20"/>
  <c r="JU35" i="20"/>
  <c r="JU633" i="20"/>
  <c r="JV633" i="20"/>
  <c r="JU517" i="20"/>
  <c r="JV517" i="20"/>
  <c r="JV507" i="20"/>
  <c r="JU507" i="20"/>
  <c r="JV27" i="20"/>
  <c r="JU27" i="20"/>
  <c r="JU417" i="20"/>
  <c r="JV417" i="20"/>
  <c r="JU225" i="20"/>
  <c r="JV225" i="20"/>
  <c r="JU129" i="20"/>
  <c r="JV129" i="20"/>
  <c r="JU73" i="20"/>
  <c r="JV73" i="20"/>
  <c r="JU124" i="20"/>
  <c r="JV124" i="20"/>
  <c r="JV299" i="20"/>
  <c r="JU299" i="20"/>
  <c r="JU29" i="20"/>
  <c r="JV29" i="20"/>
  <c r="JU5" i="20"/>
  <c r="JV5" i="20"/>
  <c r="JV460" i="20"/>
  <c r="JU460" i="20"/>
  <c r="JU364" i="20"/>
  <c r="JV364" i="20"/>
  <c r="JV475" i="20"/>
  <c r="JU475" i="20"/>
  <c r="JV722" i="20"/>
  <c r="JU722" i="20"/>
  <c r="JU714" i="20"/>
  <c r="JV714" i="20"/>
  <c r="JU690" i="20"/>
  <c r="JV690" i="20"/>
  <c r="JU682" i="20"/>
  <c r="JV682" i="20"/>
  <c r="JU658" i="20"/>
  <c r="JV658" i="20"/>
  <c r="JU626" i="20"/>
  <c r="JV626" i="20"/>
  <c r="JU594" i="20"/>
  <c r="JV594" i="20"/>
  <c r="JU562" i="20"/>
  <c r="JV562" i="20"/>
  <c r="JU530" i="20"/>
  <c r="JV530" i="20"/>
  <c r="JU498" i="20"/>
  <c r="JV498" i="20"/>
  <c r="JU466" i="20"/>
  <c r="JV466" i="20"/>
  <c r="JU434" i="20"/>
  <c r="JV434" i="20"/>
  <c r="JU330" i="20"/>
  <c r="JV330" i="20"/>
  <c r="JU298" i="20"/>
  <c r="JV298" i="20"/>
  <c r="JU258" i="20"/>
  <c r="JV258" i="20"/>
  <c r="JU194" i="20"/>
  <c r="JV194" i="20"/>
  <c r="JU170" i="20"/>
  <c r="JV170" i="20"/>
  <c r="JU138" i="20"/>
  <c r="JV138" i="20"/>
  <c r="JV130" i="20"/>
  <c r="JU130" i="20"/>
  <c r="JU66" i="20"/>
  <c r="JV66" i="20"/>
  <c r="JU10" i="20"/>
  <c r="JV10" i="20"/>
  <c r="JU257" i="20"/>
  <c r="JV257" i="20"/>
  <c r="JU724" i="20"/>
  <c r="JV724" i="20"/>
  <c r="JU596" i="20"/>
  <c r="JV596" i="20"/>
  <c r="JU468" i="20"/>
  <c r="JV468" i="20"/>
  <c r="JU436" i="20"/>
  <c r="JV436" i="20"/>
  <c r="JU308" i="20"/>
  <c r="JV308" i="20"/>
  <c r="JU180" i="20"/>
  <c r="JV180" i="20"/>
  <c r="JU52" i="20"/>
  <c r="JV52" i="20"/>
  <c r="JV707" i="20"/>
  <c r="JU707" i="20"/>
  <c r="JV515" i="20"/>
  <c r="JU515" i="20"/>
  <c r="JV67" i="20"/>
  <c r="JU67" i="20"/>
  <c r="JU681" i="20"/>
  <c r="JV681" i="20"/>
  <c r="JU573" i="20"/>
  <c r="JV573" i="20"/>
  <c r="JU549" i="20"/>
  <c r="JV549" i="20"/>
  <c r="JU285" i="20"/>
  <c r="JV285" i="20"/>
  <c r="JU165" i="20"/>
  <c r="JV165" i="20"/>
  <c r="JU117" i="20"/>
  <c r="JV117" i="20"/>
  <c r="JU69" i="20"/>
  <c r="JV69" i="20"/>
  <c r="JU21" i="20"/>
  <c r="JV21" i="20"/>
  <c r="JV620" i="20"/>
  <c r="JU620" i="20"/>
  <c r="JU12" i="20"/>
  <c r="JV12" i="20"/>
  <c r="JV539" i="20"/>
  <c r="JU539" i="20"/>
  <c r="JV59" i="20"/>
  <c r="JU59" i="20"/>
  <c r="JV710" i="20"/>
  <c r="JU710" i="20"/>
  <c r="JV646" i="20"/>
  <c r="JU646" i="20"/>
  <c r="JV582" i="20"/>
  <c r="JU582" i="20"/>
  <c r="JV518" i="20"/>
  <c r="JU518" i="20"/>
  <c r="JV262" i="20"/>
  <c r="JU262" i="20"/>
  <c r="JV230" i="20"/>
  <c r="JU230" i="20"/>
  <c r="JU6" i="20"/>
  <c r="JV6" i="20"/>
  <c r="JU676" i="20"/>
  <c r="JV676" i="20"/>
  <c r="JU548" i="20"/>
  <c r="JV548" i="20"/>
  <c r="JV659" i="20"/>
  <c r="JU659" i="20"/>
  <c r="JV211" i="20"/>
  <c r="JU211" i="20"/>
  <c r="JU445" i="20"/>
  <c r="JV445" i="20"/>
  <c r="JV684" i="20"/>
  <c r="JU684" i="20"/>
  <c r="JU396" i="20"/>
  <c r="JV396" i="20"/>
  <c r="JU297" i="20"/>
  <c r="JV297" i="20"/>
  <c r="JU233" i="20"/>
  <c r="JV233" i="20"/>
  <c r="JU201" i="20"/>
  <c r="JV201" i="20"/>
  <c r="JU137" i="20"/>
  <c r="JV137" i="20"/>
  <c r="JU105" i="20"/>
  <c r="JV105" i="20"/>
  <c r="JU636" i="20"/>
  <c r="JV636" i="20"/>
  <c r="JV380" i="20"/>
  <c r="JU380" i="20"/>
  <c r="JV220" i="20"/>
  <c r="JU220" i="20"/>
  <c r="JV683" i="20"/>
  <c r="JU683" i="20"/>
  <c r="JV574" i="20"/>
  <c r="JU574" i="20"/>
  <c r="JV510" i="20"/>
  <c r="JU510" i="20"/>
  <c r="JV478" i="20"/>
  <c r="JU478" i="20"/>
  <c r="JV446" i="20"/>
  <c r="JU446" i="20"/>
  <c r="JV414" i="20"/>
  <c r="JU414" i="20"/>
  <c r="JV382" i="20"/>
  <c r="JU382" i="20"/>
  <c r="JV350" i="20"/>
  <c r="JU350" i="20"/>
  <c r="JV254" i="20"/>
  <c r="JU254" i="20"/>
  <c r="JV222" i="20"/>
  <c r="JU222" i="20"/>
  <c r="JV190" i="20"/>
  <c r="JU190" i="20"/>
  <c r="JV158" i="20"/>
  <c r="JU158" i="20"/>
  <c r="JU126" i="20"/>
  <c r="JV126" i="20"/>
  <c r="JU94" i="20"/>
  <c r="JV94" i="20"/>
  <c r="JU62" i="20"/>
  <c r="JV62" i="20"/>
  <c r="JU30" i="20"/>
  <c r="JV30" i="20"/>
  <c r="JU593" i="20"/>
  <c r="JV593" i="20"/>
  <c r="JU657" i="20"/>
  <c r="JV657" i="20"/>
  <c r="JU708" i="20"/>
  <c r="JV708" i="20"/>
  <c r="JU580" i="20"/>
  <c r="JV580" i="20"/>
  <c r="JU452" i="20"/>
  <c r="JV452" i="20"/>
  <c r="JU420" i="20"/>
  <c r="JV420" i="20"/>
  <c r="JU292" i="20"/>
  <c r="JV292" i="20"/>
  <c r="JU164" i="20"/>
  <c r="JV164" i="20"/>
  <c r="JU36" i="20"/>
  <c r="JV36" i="20"/>
  <c r="JV691" i="20"/>
  <c r="JU691" i="20"/>
  <c r="JV563" i="20"/>
  <c r="JU563" i="20"/>
  <c r="JV403" i="20"/>
  <c r="JU403" i="20"/>
  <c r="JV275" i="20"/>
  <c r="JU275" i="20"/>
  <c r="JV243" i="20"/>
  <c r="JU243" i="20"/>
  <c r="JV115" i="20"/>
  <c r="JU115" i="20"/>
  <c r="JV483" i="20"/>
  <c r="JU483" i="20"/>
  <c r="JV419" i="20"/>
  <c r="JU419" i="20"/>
  <c r="JV99" i="20"/>
  <c r="JU99" i="20"/>
  <c r="JU673" i="20"/>
  <c r="JV673" i="20"/>
  <c r="JU617" i="20"/>
  <c r="JV617" i="20"/>
  <c r="JU565" i="20"/>
  <c r="JV565" i="20"/>
  <c r="JU541" i="20"/>
  <c r="JV541" i="20"/>
  <c r="JU469" i="20"/>
  <c r="JV469" i="20"/>
  <c r="JU397" i="20"/>
  <c r="JV397" i="20"/>
  <c r="JU309" i="20"/>
  <c r="JV309" i="20"/>
  <c r="JU221" i="20"/>
  <c r="JV221" i="20"/>
  <c r="JU125" i="20"/>
  <c r="JV125" i="20"/>
  <c r="JU37" i="20"/>
  <c r="JV37" i="20"/>
  <c r="JV603" i="20"/>
  <c r="JU603" i="20"/>
  <c r="JV123" i="20"/>
  <c r="JU123" i="20"/>
  <c r="JU717" i="20"/>
  <c r="JV717" i="20"/>
  <c r="JU685" i="20"/>
  <c r="JV685" i="20"/>
  <c r="JU677" i="20"/>
  <c r="JV677" i="20"/>
  <c r="JU653" i="20"/>
  <c r="JV653" i="20"/>
  <c r="JU645" i="20"/>
  <c r="JV645" i="20"/>
  <c r="JU621" i="20"/>
  <c r="JV621" i="20"/>
  <c r="JU597" i="20"/>
  <c r="JV597" i="20"/>
  <c r="JU553" i="20"/>
  <c r="JV553" i="20"/>
  <c r="JU545" i="20"/>
  <c r="JV545" i="20"/>
  <c r="JU489" i="20"/>
  <c r="JV489" i="20"/>
  <c r="JU481" i="20"/>
  <c r="JV481" i="20"/>
  <c r="JU425" i="20"/>
  <c r="JV425" i="20"/>
  <c r="JU393" i="20"/>
  <c r="JV393" i="20"/>
  <c r="JU329" i="20"/>
  <c r="JV329" i="20"/>
  <c r="JU265" i="20"/>
  <c r="JV265" i="20"/>
  <c r="JU97" i="20"/>
  <c r="JV97" i="20"/>
  <c r="JU65" i="20"/>
  <c r="JV65" i="20"/>
  <c r="JU668" i="20"/>
  <c r="JV668" i="20"/>
  <c r="JU540" i="20"/>
  <c r="JV540" i="20"/>
  <c r="JV412" i="20"/>
  <c r="JU412" i="20"/>
  <c r="JV284" i="20"/>
  <c r="JU284" i="20"/>
  <c r="JV715" i="20"/>
  <c r="JU715" i="20"/>
  <c r="JV587" i="20"/>
  <c r="JU587" i="20"/>
  <c r="JV459" i="20"/>
  <c r="JU459" i="20"/>
  <c r="JV331" i="20"/>
  <c r="JU331" i="20"/>
  <c r="JV171" i="20"/>
  <c r="JU171" i="20"/>
  <c r="JV43" i="20"/>
  <c r="JU43" i="20"/>
  <c r="JU737" i="20"/>
  <c r="JV737" i="20"/>
  <c r="JU609" i="20"/>
  <c r="JV609" i="20"/>
  <c r="JU389" i="20"/>
  <c r="JV389" i="20"/>
  <c r="JU317" i="20"/>
  <c r="JV317" i="20"/>
  <c r="JU277" i="20"/>
  <c r="JV277" i="20"/>
  <c r="JU229" i="20"/>
  <c r="JV229" i="20"/>
  <c r="JU205" i="20"/>
  <c r="JV205" i="20"/>
  <c r="JU181" i="20"/>
  <c r="JV181" i="20"/>
  <c r="JU172" i="20"/>
  <c r="JV172" i="20"/>
  <c r="JU76" i="20"/>
  <c r="JV76" i="20"/>
  <c r="JV571" i="20"/>
  <c r="JU571" i="20"/>
  <c r="JV91" i="20"/>
  <c r="JU91" i="20"/>
  <c r="JU650" i="20"/>
  <c r="JV650" i="20"/>
  <c r="JU618" i="20"/>
  <c r="JV618" i="20"/>
  <c r="JU586" i="20"/>
  <c r="JV586" i="20"/>
  <c r="JU554" i="20"/>
  <c r="JV554" i="20"/>
  <c r="JU522" i="20"/>
  <c r="JV522" i="20"/>
  <c r="JU490" i="20"/>
  <c r="JV490" i="20"/>
  <c r="JU458" i="20"/>
  <c r="JV458" i="20"/>
  <c r="JU426" i="20"/>
  <c r="JV426" i="20"/>
  <c r="JV402" i="20"/>
  <c r="JU402" i="20"/>
  <c r="JU394" i="20"/>
  <c r="JV394" i="20"/>
  <c r="JV370" i="20"/>
  <c r="JU370" i="20"/>
  <c r="JU362" i="20"/>
  <c r="JV362" i="20"/>
  <c r="JV338" i="20"/>
  <c r="JU338" i="20"/>
  <c r="JV306" i="20"/>
  <c r="JU306" i="20"/>
  <c r="JV274" i="20"/>
  <c r="JU274" i="20"/>
  <c r="JU266" i="20"/>
  <c r="JV266" i="20"/>
  <c r="JV242" i="20"/>
  <c r="JU242" i="20"/>
  <c r="JU234" i="20"/>
  <c r="JV234" i="20"/>
  <c r="JV210" i="20"/>
  <c r="JU210" i="20"/>
  <c r="JU202" i="20"/>
  <c r="JV202" i="20"/>
  <c r="JV178" i="20"/>
  <c r="JU178" i="20"/>
  <c r="JV146" i="20"/>
  <c r="JU146" i="20"/>
  <c r="JV114" i="20"/>
  <c r="JU114" i="20"/>
  <c r="JU106" i="20"/>
  <c r="JV106" i="20"/>
  <c r="JU82" i="20"/>
  <c r="JV82" i="20"/>
  <c r="JU74" i="20"/>
  <c r="JV74" i="20"/>
  <c r="JU50" i="20"/>
  <c r="JV50" i="20"/>
  <c r="JU42" i="20"/>
  <c r="JV42" i="20"/>
  <c r="JV18" i="20"/>
  <c r="JU18" i="20"/>
  <c r="JU529" i="20"/>
  <c r="JV529" i="20"/>
  <c r="JU628" i="20"/>
  <c r="JV628" i="20"/>
  <c r="JU500" i="20"/>
  <c r="JV500" i="20"/>
  <c r="JU340" i="20"/>
  <c r="JV340" i="20"/>
  <c r="JU212" i="20"/>
  <c r="JV212" i="20"/>
  <c r="JU84" i="20"/>
  <c r="JV84" i="20"/>
  <c r="JV579" i="20"/>
  <c r="JU579" i="20"/>
  <c r="JV131" i="20"/>
  <c r="JU131" i="20"/>
  <c r="JU625" i="20"/>
  <c r="JV625" i="20"/>
  <c r="JU501" i="20"/>
  <c r="JV501" i="20"/>
  <c r="JU477" i="20"/>
  <c r="JV477" i="20"/>
  <c r="JU453" i="20"/>
  <c r="JV453" i="20"/>
  <c r="JU405" i="20"/>
  <c r="JV405" i="20"/>
  <c r="JU349" i="20"/>
  <c r="JV349" i="20"/>
  <c r="JU213" i="20"/>
  <c r="JV213" i="20"/>
  <c r="JU141" i="20"/>
  <c r="JV141" i="20"/>
  <c r="JV428" i="20"/>
  <c r="JU428" i="20"/>
  <c r="JU108" i="20"/>
  <c r="JV108" i="20"/>
  <c r="JV731" i="20"/>
  <c r="JU731" i="20"/>
  <c r="JV635" i="20"/>
  <c r="JU635" i="20"/>
  <c r="JV155" i="20"/>
  <c r="JU155" i="20"/>
  <c r="JV550" i="20"/>
  <c r="JU550" i="20"/>
  <c r="JV486" i="20"/>
  <c r="JU486" i="20"/>
  <c r="JV358" i="20"/>
  <c r="JU358" i="20"/>
  <c r="JU38" i="20"/>
  <c r="JV38" i="20"/>
  <c r="JU260" i="20"/>
  <c r="JV260" i="20"/>
  <c r="JU729" i="20"/>
  <c r="JV729" i="20"/>
  <c r="JU649" i="20"/>
  <c r="JV649" i="20"/>
  <c r="JU421" i="20"/>
  <c r="JV421" i="20"/>
  <c r="JU357" i="20"/>
  <c r="JV357" i="20"/>
  <c r="JU605" i="20"/>
  <c r="JV605" i="20"/>
  <c r="JU513" i="20"/>
  <c r="JV513" i="20"/>
  <c r="JU353" i="20"/>
  <c r="JV353" i="20"/>
  <c r="JU289" i="20"/>
  <c r="JV289" i="20"/>
  <c r="JU169" i="20"/>
  <c r="JV169" i="20"/>
  <c r="JU41" i="20"/>
  <c r="JV41" i="20"/>
  <c r="JU9" i="20"/>
  <c r="JV9" i="20"/>
  <c r="JV732" i="20"/>
  <c r="JU732" i="20"/>
  <c r="JU92" i="20"/>
  <c r="JV92" i="20"/>
  <c r="JV555" i="20"/>
  <c r="JU555" i="20"/>
  <c r="JV11" i="20"/>
  <c r="JU11" i="20"/>
  <c r="JU461" i="20"/>
  <c r="JV461" i="20"/>
  <c r="JU437" i="20"/>
  <c r="JV437" i="20"/>
  <c r="JV734" i="20"/>
  <c r="JU734" i="20"/>
  <c r="JV702" i="20"/>
  <c r="JU702" i="20"/>
  <c r="JV670" i="20"/>
  <c r="JU670" i="20"/>
  <c r="JV598" i="20"/>
  <c r="JU598" i="20"/>
  <c r="JV534" i="20"/>
  <c r="JU534" i="20"/>
  <c r="JV502" i="20"/>
  <c r="JU502" i="20"/>
  <c r="JV470" i="20"/>
  <c r="JU470" i="20"/>
  <c r="JV438" i="20"/>
  <c r="JU438" i="20"/>
  <c r="JV406" i="20"/>
  <c r="JU406" i="20"/>
  <c r="JV374" i="20"/>
  <c r="JU374" i="20"/>
  <c r="JV342" i="20"/>
  <c r="JU342" i="20"/>
  <c r="JV310" i="20"/>
  <c r="JU310" i="20"/>
  <c r="JV278" i="20"/>
  <c r="JU278" i="20"/>
  <c r="JV246" i="20"/>
  <c r="JU246" i="20"/>
  <c r="JV214" i="20"/>
  <c r="JU214" i="20"/>
  <c r="JV182" i="20"/>
  <c r="JU182" i="20"/>
  <c r="JU118" i="20"/>
  <c r="JV118" i="20"/>
  <c r="JU86" i="20"/>
  <c r="JV86" i="20"/>
  <c r="JU54" i="20"/>
  <c r="JV54" i="20"/>
  <c r="JU22" i="20"/>
  <c r="JV22" i="20"/>
  <c r="JU740" i="20"/>
  <c r="JV740" i="20"/>
  <c r="JU612" i="20"/>
  <c r="JV612" i="20"/>
  <c r="JU484" i="20"/>
  <c r="JV484" i="20"/>
  <c r="JU324" i="20"/>
  <c r="JV324" i="20"/>
  <c r="JU196" i="20"/>
  <c r="JV196" i="20"/>
  <c r="JU68" i="20"/>
  <c r="JV68" i="20"/>
  <c r="JV723" i="20"/>
  <c r="JU723" i="20"/>
  <c r="JV595" i="20"/>
  <c r="JU595" i="20"/>
  <c r="JV467" i="20"/>
  <c r="JU467" i="20"/>
  <c r="JV435" i="20"/>
  <c r="JU435" i="20"/>
  <c r="JV307" i="20"/>
  <c r="JU307" i="20"/>
  <c r="JV147" i="20"/>
  <c r="JU147" i="20"/>
  <c r="JV19" i="20"/>
  <c r="JU19" i="20"/>
  <c r="JV547" i="20"/>
  <c r="JU547" i="20"/>
  <c r="JV259" i="20"/>
  <c r="JU259" i="20"/>
  <c r="JV163" i="20"/>
  <c r="JU163" i="20"/>
  <c r="JU589" i="20"/>
  <c r="JV589" i="20"/>
  <c r="JU493" i="20"/>
  <c r="JV493" i="20"/>
  <c r="JU381" i="20"/>
  <c r="JV381" i="20"/>
  <c r="JU293" i="20"/>
  <c r="JV293" i="20"/>
  <c r="JU101" i="20"/>
  <c r="JV101" i="20"/>
  <c r="JU53" i="20"/>
  <c r="JV53" i="20"/>
  <c r="JU13" i="20"/>
  <c r="JV13" i="20"/>
  <c r="JV588" i="20"/>
  <c r="JU588" i="20"/>
  <c r="JU140" i="20"/>
  <c r="JV140" i="20"/>
  <c r="JV699" i="20"/>
  <c r="JU699" i="20"/>
  <c r="JV315" i="20"/>
  <c r="JU315" i="20"/>
  <c r="JV219" i="20"/>
  <c r="JU219" i="20"/>
  <c r="JU741" i="20"/>
  <c r="JV741" i="20"/>
  <c r="JU709" i="20"/>
  <c r="JV709" i="20"/>
  <c r="JU693" i="20"/>
  <c r="JV693" i="20"/>
  <c r="JU661" i="20"/>
  <c r="JV661" i="20"/>
  <c r="JU629" i="20"/>
  <c r="JV629" i="20"/>
  <c r="JU613" i="20"/>
  <c r="JV613" i="20"/>
  <c r="JU585" i="20"/>
  <c r="JV585" i="20"/>
  <c r="JU521" i="20"/>
  <c r="JV521" i="20"/>
  <c r="JU457" i="20"/>
  <c r="JV457" i="20"/>
  <c r="JU409" i="20"/>
  <c r="JV409" i="20"/>
  <c r="JU401" i="20"/>
  <c r="JV401" i="20"/>
  <c r="JU385" i="20"/>
  <c r="JV385" i="20"/>
  <c r="JU377" i="20"/>
  <c r="JV377" i="20"/>
  <c r="JU369" i="20"/>
  <c r="JV369" i="20"/>
  <c r="JU345" i="20"/>
  <c r="JV345" i="20"/>
  <c r="JU337" i="20"/>
  <c r="JV337" i="20"/>
  <c r="JU313" i="20"/>
  <c r="JV313" i="20"/>
  <c r="JU305" i="20"/>
  <c r="JV305" i="20"/>
  <c r="JU281" i="20"/>
  <c r="JV281" i="20"/>
  <c r="JU249" i="20"/>
  <c r="JV249" i="20"/>
  <c r="JU241" i="20"/>
  <c r="JV241" i="20"/>
  <c r="JU217" i="20"/>
  <c r="JV217" i="20"/>
  <c r="JU209" i="20"/>
  <c r="JV209" i="20"/>
  <c r="JU185" i="20"/>
  <c r="JV185" i="20"/>
  <c r="JU177" i="20"/>
  <c r="JV177" i="20"/>
  <c r="JU153" i="20"/>
  <c r="JV153" i="20"/>
  <c r="JU121" i="20"/>
  <c r="JV121" i="20"/>
  <c r="JU89" i="20"/>
  <c r="JV89" i="20"/>
  <c r="JU81" i="20"/>
  <c r="JV81" i="20"/>
  <c r="JU57" i="20"/>
  <c r="JV57" i="20"/>
  <c r="JU49" i="20"/>
  <c r="JV49" i="20"/>
  <c r="JU33" i="20"/>
  <c r="JV33" i="20"/>
  <c r="JU25" i="20"/>
  <c r="JV25" i="20"/>
  <c r="JU700" i="20"/>
  <c r="JV700" i="20"/>
  <c r="JU572" i="20"/>
  <c r="JV572" i="20"/>
  <c r="JU444" i="20"/>
  <c r="JV444" i="20"/>
  <c r="JV316" i="20"/>
  <c r="JU316" i="20"/>
  <c r="JV188" i="20"/>
  <c r="JU188" i="20"/>
  <c r="JV156" i="20"/>
  <c r="JU156" i="20"/>
  <c r="JU60" i="20"/>
  <c r="JV60" i="20"/>
  <c r="JU28" i="20"/>
  <c r="JV28" i="20"/>
  <c r="JV619" i="20"/>
  <c r="JU619" i="20"/>
  <c r="JV491" i="20"/>
  <c r="JU491" i="20"/>
  <c r="JV363" i="20"/>
  <c r="JU363" i="20"/>
  <c r="JV203" i="20"/>
  <c r="JU203" i="20"/>
  <c r="JV75" i="20"/>
  <c r="JU75" i="20"/>
  <c r="JU713" i="20"/>
  <c r="JV713" i="20"/>
  <c r="JU689" i="20"/>
  <c r="JV689" i="20"/>
  <c r="JU641" i="20"/>
  <c r="JV641" i="20"/>
  <c r="JU533" i="20"/>
  <c r="JV533" i="20"/>
  <c r="JU509" i="20"/>
  <c r="JV509" i="20"/>
  <c r="JU413" i="20"/>
  <c r="JV413" i="20"/>
  <c r="JV556" i="20"/>
  <c r="JU556" i="20"/>
  <c r="JU268" i="20"/>
  <c r="JV268" i="20"/>
  <c r="JV667" i="20"/>
  <c r="JU667" i="20"/>
  <c r="JV283" i="20"/>
  <c r="JU283" i="20"/>
  <c r="JV187" i="20"/>
  <c r="JU187" i="20"/>
  <c r="JU738" i="20"/>
  <c r="JV738" i="20"/>
  <c r="JU730" i="20"/>
  <c r="JV730" i="20"/>
  <c r="JV706" i="20"/>
  <c r="JU706" i="20"/>
  <c r="JU698" i="20"/>
  <c r="JV698" i="20"/>
  <c r="JV674" i="20"/>
  <c r="JU674" i="20"/>
  <c r="JU666" i="20"/>
  <c r="JV666" i="20"/>
  <c r="JV642" i="20"/>
  <c r="JU642" i="20"/>
  <c r="JU634" i="20"/>
  <c r="JV634" i="20"/>
  <c r="JV610" i="20"/>
  <c r="JU610" i="20"/>
  <c r="JU602" i="20"/>
  <c r="JV602" i="20"/>
  <c r="JV578" i="20"/>
  <c r="JU578" i="20"/>
  <c r="JU570" i="20"/>
  <c r="JV570" i="20"/>
  <c r="JV546" i="20"/>
  <c r="JU546" i="20"/>
  <c r="JU538" i="20"/>
  <c r="JV538" i="20"/>
  <c r="JV514" i="20"/>
  <c r="JU514" i="20"/>
  <c r="JU506" i="20"/>
  <c r="JV506" i="20"/>
  <c r="JV482" i="20"/>
  <c r="JU482" i="20"/>
  <c r="JU474" i="20"/>
  <c r="JV474" i="20"/>
  <c r="JV450" i="20"/>
  <c r="JU450" i="20"/>
  <c r="JU442" i="20"/>
  <c r="JV442" i="20"/>
  <c r="JU410" i="20"/>
  <c r="JV410" i="20"/>
  <c r="JU378" i="20"/>
  <c r="JV378" i="20"/>
  <c r="JU346" i="20"/>
  <c r="JV346" i="20"/>
  <c r="JU314" i="20"/>
  <c r="JV314" i="20"/>
  <c r="JU282" i="20"/>
  <c r="JV282" i="20"/>
  <c r="JU250" i="20"/>
  <c r="JV250" i="20"/>
  <c r="JU218" i="20"/>
  <c r="JV218" i="20"/>
  <c r="JU186" i="20"/>
  <c r="JV186" i="20"/>
  <c r="JU154" i="20"/>
  <c r="JV154" i="20"/>
  <c r="JU122" i="20"/>
  <c r="JV122" i="20"/>
  <c r="JU90" i="20"/>
  <c r="JV90" i="20"/>
  <c r="JU58" i="20"/>
  <c r="JV58" i="20"/>
  <c r="JU26" i="20"/>
  <c r="JV26" i="20"/>
  <c r="JV2" i="20"/>
  <c r="JU2" i="20"/>
  <c r="JU660" i="20"/>
  <c r="JV660" i="20"/>
  <c r="JU532" i="20"/>
  <c r="JV532" i="20"/>
  <c r="JU372" i="20"/>
  <c r="JV372" i="20"/>
  <c r="JU244" i="20"/>
  <c r="JV244" i="20"/>
  <c r="JU116" i="20"/>
  <c r="JV116" i="20"/>
  <c r="JV739" i="20"/>
  <c r="JU739" i="20"/>
  <c r="JV643" i="20"/>
  <c r="JU643" i="20"/>
  <c r="JV291" i="20"/>
  <c r="JU291" i="20"/>
  <c r="JV195" i="20"/>
  <c r="JU195" i="20"/>
  <c r="JU525" i="20"/>
  <c r="JV525" i="20"/>
  <c r="JU429" i="20"/>
  <c r="JV429" i="20"/>
  <c r="JU373" i="20"/>
  <c r="JV373" i="20"/>
  <c r="JU325" i="20"/>
  <c r="JV325" i="20"/>
  <c r="JU301" i="20"/>
  <c r="JV301" i="20"/>
  <c r="JU237" i="20"/>
  <c r="JV237" i="20"/>
  <c r="JU45" i="20"/>
  <c r="JV45" i="20"/>
  <c r="JV524" i="20"/>
  <c r="JU524" i="20"/>
  <c r="JU204" i="20"/>
  <c r="JV204" i="20"/>
  <c r="JV347" i="20"/>
  <c r="JU347" i="20"/>
  <c r="JV251" i="20"/>
  <c r="JU251" i="20"/>
  <c r="JV678" i="20"/>
  <c r="JU678" i="20"/>
  <c r="JV326" i="20"/>
  <c r="JU326" i="20"/>
  <c r="JV294" i="20"/>
  <c r="JU294" i="20"/>
  <c r="JV198" i="20"/>
  <c r="JU198" i="20"/>
  <c r="JU388" i="20"/>
  <c r="JV388" i="20"/>
  <c r="JU132" i="20"/>
  <c r="JV132" i="20"/>
  <c r="JV531" i="20"/>
  <c r="JU531" i="20"/>
  <c r="JV83" i="20"/>
  <c r="JU83" i="20"/>
  <c r="JV355" i="20"/>
  <c r="JU355" i="20"/>
  <c r="JU333" i="20"/>
  <c r="JV333" i="20"/>
  <c r="JU173" i="20"/>
  <c r="JV173" i="20"/>
  <c r="JU300" i="20"/>
  <c r="JV300" i="20"/>
  <c r="JU44" i="20"/>
  <c r="JV44" i="20"/>
  <c r="JV422" i="20"/>
  <c r="JU422" i="20"/>
  <c r="JU449" i="20"/>
  <c r="JV449" i="20"/>
  <c r="JU361" i="20"/>
  <c r="JV361" i="20"/>
  <c r="JU508" i="20"/>
  <c r="JV508" i="20"/>
  <c r="JV252" i="20"/>
  <c r="JU252" i="20"/>
  <c r="JV427" i="20"/>
  <c r="JU427" i="20"/>
  <c r="JV139" i="20"/>
  <c r="JU139" i="20"/>
  <c r="JU665" i="20"/>
  <c r="JV665" i="20"/>
  <c r="JU557" i="20"/>
  <c r="JV557" i="20"/>
  <c r="JV638" i="20"/>
  <c r="JU638" i="20"/>
  <c r="JV606" i="20"/>
  <c r="JU606" i="20"/>
  <c r="JV542" i="20"/>
  <c r="JU542" i="20"/>
  <c r="JV318" i="20"/>
  <c r="JU318" i="20"/>
  <c r="JV286" i="20"/>
  <c r="JU286" i="20"/>
  <c r="JV726" i="20"/>
  <c r="JU726" i="20"/>
  <c r="JV694" i="20"/>
  <c r="JU694" i="20"/>
  <c r="JV662" i="20"/>
  <c r="JU662" i="20"/>
  <c r="JV630" i="20"/>
  <c r="JU630" i="20"/>
  <c r="JV566" i="20"/>
  <c r="JU566" i="20"/>
  <c r="JV718" i="20"/>
  <c r="JU718" i="20"/>
  <c r="JV686" i="20"/>
  <c r="JU686" i="20"/>
  <c r="JV654" i="20"/>
  <c r="JU654" i="20"/>
  <c r="JV622" i="20"/>
  <c r="JU622" i="20"/>
  <c r="JV590" i="20"/>
  <c r="JU590" i="20"/>
  <c r="JV558" i="20"/>
  <c r="JU558" i="20"/>
  <c r="JV526" i="20"/>
  <c r="JU526" i="20"/>
  <c r="JV494" i="20"/>
  <c r="JU494" i="20"/>
  <c r="JV462" i="20"/>
  <c r="JU462" i="20"/>
  <c r="JV430" i="20"/>
  <c r="JU430" i="20"/>
  <c r="JV398" i="20"/>
  <c r="JU398" i="20"/>
  <c r="JV366" i="20"/>
  <c r="JU366" i="20"/>
  <c r="JV334" i="20"/>
  <c r="JU334" i="20"/>
  <c r="JV302" i="20"/>
  <c r="JU302" i="20"/>
  <c r="JV270" i="20"/>
  <c r="JU270" i="20"/>
  <c r="JV238" i="20"/>
  <c r="JU238" i="20"/>
  <c r="JV206" i="20"/>
  <c r="JU206" i="20"/>
  <c r="JV174" i="20"/>
  <c r="JU174" i="20"/>
  <c r="JV150" i="20"/>
  <c r="JU150" i="20"/>
  <c r="JU142" i="20"/>
  <c r="JV142" i="20"/>
  <c r="JU110" i="20"/>
  <c r="JV110" i="20"/>
  <c r="JU78" i="20"/>
  <c r="JV78" i="20"/>
  <c r="JU46" i="20"/>
  <c r="JV46" i="20"/>
  <c r="JU14" i="20"/>
  <c r="JV14" i="20"/>
  <c r="JU644" i="20"/>
  <c r="JV644" i="20"/>
  <c r="JU516" i="20"/>
  <c r="JV516" i="20"/>
  <c r="JU356" i="20"/>
  <c r="JV356" i="20"/>
  <c r="JU228" i="20"/>
  <c r="JV228" i="20"/>
  <c r="JU100" i="20"/>
  <c r="JV100" i="20"/>
  <c r="JV627" i="20"/>
  <c r="JU627" i="20"/>
  <c r="JV499" i="20"/>
  <c r="JU499" i="20"/>
  <c r="JV339" i="20"/>
  <c r="JU339" i="20"/>
  <c r="JV179" i="20"/>
  <c r="JU179" i="20"/>
  <c r="JV51" i="20"/>
  <c r="JU51" i="20"/>
  <c r="JV611" i="20"/>
  <c r="JU611" i="20"/>
  <c r="JV323" i="20"/>
  <c r="JU323" i="20"/>
  <c r="JU705" i="20"/>
  <c r="JV705" i="20"/>
  <c r="JU269" i="20"/>
  <c r="JV269" i="20"/>
  <c r="JU245" i="20"/>
  <c r="JV245" i="20"/>
  <c r="JU197" i="20"/>
  <c r="JV197" i="20"/>
  <c r="JU149" i="20"/>
  <c r="JV149" i="20"/>
  <c r="JU77" i="20"/>
  <c r="JV77" i="20"/>
  <c r="JV492" i="20"/>
  <c r="JU492" i="20"/>
  <c r="JU236" i="20"/>
  <c r="JV236" i="20"/>
  <c r="JV411" i="20"/>
  <c r="JU411" i="20"/>
  <c r="JU733" i="20"/>
  <c r="JV733" i="20"/>
  <c r="JU725" i="20"/>
  <c r="JV725" i="20"/>
  <c r="JU701" i="20"/>
  <c r="JV701" i="20"/>
  <c r="JU669" i="20"/>
  <c r="JV669" i="20"/>
  <c r="JU637" i="20"/>
  <c r="JV637" i="20"/>
  <c r="JU577" i="20"/>
  <c r="JV577" i="20"/>
  <c r="JU569" i="20"/>
  <c r="JV569" i="20"/>
  <c r="JU561" i="20"/>
  <c r="JV561" i="20"/>
  <c r="JU537" i="20"/>
  <c r="JV537" i="20"/>
  <c r="JU505" i="20"/>
  <c r="JV505" i="20"/>
  <c r="JU497" i="20"/>
  <c r="JV497" i="20"/>
  <c r="JU473" i="20"/>
  <c r="JV473" i="20"/>
  <c r="JU465" i="20"/>
  <c r="JV465" i="20"/>
  <c r="JU441" i="20"/>
  <c r="JV441" i="20"/>
  <c r="JU433" i="20"/>
  <c r="JV433" i="20"/>
  <c r="JU321" i="20"/>
  <c r="JV321" i="20"/>
  <c r="JU273" i="20"/>
  <c r="JV273" i="20"/>
  <c r="JU193" i="20"/>
  <c r="JV193" i="20"/>
  <c r="JU161" i="20"/>
  <c r="JV161" i="20"/>
  <c r="JU145" i="20"/>
  <c r="JV145" i="20"/>
  <c r="JU113" i="20"/>
  <c r="JV113" i="20"/>
  <c r="JU17" i="20"/>
  <c r="JV17" i="20"/>
  <c r="JU604" i="20"/>
  <c r="JV604" i="20"/>
  <c r="JU476" i="20"/>
  <c r="JV476" i="20"/>
  <c r="JV348" i="20"/>
  <c r="JU348" i="20"/>
  <c r="JV651" i="20"/>
  <c r="JU651" i="20"/>
  <c r="JV523" i="20"/>
  <c r="JU523" i="20"/>
  <c r="JV395" i="20"/>
  <c r="JU395" i="20"/>
  <c r="JV267" i="20"/>
  <c r="JU267" i="20"/>
  <c r="JV235" i="20"/>
  <c r="JU235" i="20"/>
  <c r="JV107" i="20"/>
  <c r="JU107" i="20"/>
  <c r="JV227" i="20"/>
  <c r="JU227" i="20"/>
  <c r="JU581" i="20"/>
  <c r="JV581" i="20"/>
  <c r="JU485" i="20"/>
  <c r="JV485" i="20"/>
  <c r="JU365" i="20"/>
  <c r="JV365" i="20"/>
  <c r="JU341" i="20"/>
  <c r="JV341" i="20"/>
  <c r="JU253" i="20"/>
  <c r="JV253" i="20"/>
  <c r="JU157" i="20"/>
  <c r="JV157" i="20"/>
  <c r="JU133" i="20"/>
  <c r="JV133" i="20"/>
  <c r="JU109" i="20"/>
  <c r="JV109" i="20"/>
  <c r="JU85" i="20"/>
  <c r="JV85" i="20"/>
  <c r="JU61" i="20"/>
  <c r="JV61" i="20"/>
  <c r="JV652" i="20"/>
  <c r="JU652" i="20"/>
  <c r="JV379" i="20"/>
  <c r="JU379" i="20"/>
  <c r="JU418" i="20"/>
  <c r="JV418" i="20"/>
  <c r="JU386" i="20"/>
  <c r="JV386" i="20"/>
  <c r="JU354" i="20"/>
  <c r="JV354" i="20"/>
  <c r="JU322" i="20"/>
  <c r="JV322" i="20"/>
  <c r="JU290" i="20"/>
  <c r="JV290" i="20"/>
  <c r="JU226" i="20"/>
  <c r="JV226" i="20"/>
  <c r="JU162" i="20"/>
  <c r="JV162" i="20"/>
  <c r="JV98" i="20"/>
  <c r="JU98" i="20"/>
  <c r="JV34" i="20"/>
  <c r="JU34" i="20"/>
  <c r="JU692" i="20"/>
  <c r="JV692" i="20"/>
  <c r="JU564" i="20"/>
  <c r="JV564" i="20"/>
  <c r="JU404" i="20"/>
  <c r="JV404" i="20"/>
  <c r="JU276" i="20"/>
  <c r="JV276" i="20"/>
  <c r="JU148" i="20"/>
  <c r="JV148" i="20"/>
  <c r="JU20" i="20"/>
  <c r="JV20" i="20"/>
  <c r="JV675" i="20"/>
  <c r="JU675" i="20"/>
  <c r="JV451" i="20"/>
  <c r="JU451" i="20"/>
  <c r="JV387" i="20"/>
  <c r="JU387" i="20"/>
  <c r="JV3" i="20"/>
  <c r="JU3" i="20"/>
  <c r="JU697" i="20"/>
  <c r="JV697" i="20"/>
  <c r="JU601" i="20"/>
  <c r="JV601" i="20"/>
  <c r="JU261" i="20"/>
  <c r="JV261" i="20"/>
  <c r="JU189" i="20"/>
  <c r="JV189" i="20"/>
  <c r="JU93" i="20"/>
  <c r="JV93" i="20"/>
  <c r="JV716" i="20"/>
  <c r="JU716" i="20"/>
  <c r="JU332" i="20"/>
  <c r="JV332" i="20"/>
  <c r="JV443" i="20"/>
  <c r="JU443" i="20"/>
  <c r="B8" i="21" l="1"/>
  <c r="B24" i="21"/>
  <c r="B25" i="21"/>
</calcChain>
</file>

<file path=xl/sharedStrings.xml><?xml version="1.0" encoding="utf-8"?>
<sst xmlns="http://schemas.openxmlformats.org/spreadsheetml/2006/main" count="100030" uniqueCount="14568">
  <si>
    <t>#</t>
  </si>
  <si>
    <t>Name</t>
  </si>
  <si>
    <t>QTR</t>
  </si>
  <si>
    <t>Dn</t>
  </si>
  <si>
    <t>Dist</t>
  </si>
  <si>
    <t>Gn</t>
  </si>
  <si>
    <t>FPos</t>
  </si>
  <si>
    <t>DDesc</t>
  </si>
  <si>
    <t>EFF</t>
  </si>
  <si>
    <t>OFF PER FAM</t>
  </si>
  <si>
    <t>OFF PER</t>
  </si>
  <si>
    <t>cFULL FORMATION</t>
  </si>
  <si>
    <t>FORMATION FAMILY</t>
  </si>
  <si>
    <t>UNBAL</t>
  </si>
  <si>
    <t>FORMATION</t>
  </si>
  <si>
    <t>BACKSET</t>
  </si>
  <si>
    <t>WRALGIN</t>
  </si>
  <si>
    <t>OFF SHIFT</t>
  </si>
  <si>
    <t>OFF MOTION</t>
  </si>
  <si>
    <t>OFF PLAY</t>
  </si>
  <si>
    <t>OFF SCHEME</t>
  </si>
  <si>
    <t>R/P</t>
  </si>
  <si>
    <t>cOFFENSIVE PLAY</t>
  </si>
  <si>
    <t>OFF PASS CONCEPT</t>
  </si>
  <si>
    <t>OFF PASS PLAY</t>
  </si>
  <si>
    <t>PASSPRE</t>
  </si>
  <si>
    <t>OFF PROT FAM</t>
  </si>
  <si>
    <t>OFF PROT</t>
  </si>
  <si>
    <t>PASS TYPE</t>
  </si>
  <si>
    <t>OFF RUN TYPE</t>
  </si>
  <si>
    <t>OFF RUN FAMILY</t>
  </si>
  <si>
    <t>OFF RUN PLAY</t>
  </si>
  <si>
    <t>RunDir</t>
  </si>
  <si>
    <t>OFF RUN</t>
  </si>
  <si>
    <t>BC#</t>
  </si>
  <si>
    <t>PaRes</t>
  </si>
  <si>
    <t>S/End</t>
  </si>
  <si>
    <t>Scr</t>
  </si>
  <si>
    <t>BUBBLE</t>
  </si>
  <si>
    <t>STRONG</t>
  </si>
  <si>
    <t>QB</t>
  </si>
  <si>
    <t>Fum</t>
  </si>
  <si>
    <t>FUMLOST</t>
  </si>
  <si>
    <t>TURNOVER</t>
  </si>
  <si>
    <t>MISC</t>
  </si>
  <si>
    <t>FIB</t>
  </si>
  <si>
    <t>COVER</t>
  </si>
  <si>
    <t>FRONT STRUCTURE</t>
  </si>
  <si>
    <t>FRONT FAMILY</t>
  </si>
  <si>
    <t>FRONT TQ</t>
  </si>
  <si>
    <t>FRONT</t>
  </si>
  <si>
    <t>LB ALGIN</t>
  </si>
  <si>
    <t>STUNT</t>
  </si>
  <si>
    <t>GAME</t>
  </si>
  <si>
    <t>MOVEMENT</t>
  </si>
  <si>
    <t>BLITZ TYPE</t>
  </si>
  <si>
    <t>BLITZ STUNT</t>
  </si>
  <si>
    <t>PRESSURE</t>
  </si>
  <si>
    <t>RZ</t>
  </si>
  <si>
    <t>H</t>
  </si>
  <si>
    <t>BIGPLAY</t>
  </si>
  <si>
    <t>FIRSTPLAY</t>
  </si>
  <si>
    <t>DRIVE SCORE</t>
  </si>
  <si>
    <t>FINAL FORMATION</t>
  </si>
  <si>
    <t>MISSED PROT</t>
  </si>
  <si>
    <t>OG DEF CALL</t>
  </si>
  <si>
    <t>PASS DUPLICATE</t>
  </si>
  <si>
    <t>RUN DUPLICATE</t>
  </si>
  <si>
    <t>pff_2MIN</t>
  </si>
  <si>
    <t>pff_AWAYTEAM</t>
  </si>
  <si>
    <t>pff_AWYSTSORTORD</t>
  </si>
  <si>
    <t>pff_AYSCORE</t>
  </si>
  <si>
    <t>pff_BALLCARRIER</t>
  </si>
  <si>
    <t>pff_BLITZDOG</t>
  </si>
  <si>
    <t>pff_BOXPLAYERS</t>
  </si>
  <si>
    <t>pff_BUNCHED</t>
  </si>
  <si>
    <t>pff_CATCHABLE</t>
  </si>
  <si>
    <t>pff_CHECKROUTE</t>
  </si>
  <si>
    <t>pff_CHIPROUTE</t>
  </si>
  <si>
    <t>pff_CLOCK</t>
  </si>
  <si>
    <t>pff_CTRPASSBLKDIR</t>
  </si>
  <si>
    <t>pff_DBDEPTH</t>
  </si>
  <si>
    <t>pff_DBLTEAM</t>
  </si>
  <si>
    <t>pff_DBTYPE</t>
  </si>
  <si>
    <t>pff_DEEPPASS</t>
  </si>
  <si>
    <t>pff_DEFFRONT</t>
  </si>
  <si>
    <t>pff_DEFPER</t>
  </si>
  <si>
    <t>pff_DEFPLAYERS</t>
  </si>
  <si>
    <t>pff_DEFPLYRRATE</t>
  </si>
  <si>
    <t>pff_DEFSCORE</t>
  </si>
  <si>
    <t>pff_DEFSUB</t>
  </si>
  <si>
    <t>pff_DEFSUCCESS</t>
  </si>
  <si>
    <t>pff_DEFTEAM</t>
  </si>
  <si>
    <t>pff_DISTANCE</t>
  </si>
  <si>
    <t>pff_DLDROP</t>
  </si>
  <si>
    <t>pff_DLTECH</t>
  </si>
  <si>
    <t>pff_DOWN</t>
  </si>
  <si>
    <t>pff_DRAW</t>
  </si>
  <si>
    <t>pff_DRIVE</t>
  </si>
  <si>
    <t>pff_DRIVEPLAY</t>
  </si>
  <si>
    <t>pff_DRVENDEVENT</t>
  </si>
  <si>
    <t>pff_DRVENDFPOS</t>
  </si>
  <si>
    <t>pff_DRVENDPSN</t>
  </si>
  <si>
    <t>pff_DRVSTARTEVENT</t>
  </si>
  <si>
    <t>pff_DRVSTARTFPOS</t>
  </si>
  <si>
    <t>pff_FIELDPOSITION</t>
  </si>
  <si>
    <t>pff_FIRSTCONTACT</t>
  </si>
  <si>
    <t>pff_FORCEFUMB</t>
  </si>
  <si>
    <t>pff_FUMBLE</t>
  </si>
  <si>
    <t>pff_FUMBREC</t>
  </si>
  <si>
    <t>pff_GAINLOSS</t>
  </si>
  <si>
    <t>pff_GAINLOSSNET</t>
  </si>
  <si>
    <t>pff_GAMEDATE</t>
  </si>
  <si>
    <t>pff_GAMEID</t>
  </si>
  <si>
    <t>pff_GAMESEASON</t>
  </si>
  <si>
    <t>pff_GARBAGETIME</t>
  </si>
  <si>
    <t>pff_GETOFFTIME</t>
  </si>
  <si>
    <t>pff_GSISGAMEKEY</t>
  </si>
  <si>
    <t>pff_GSISPLAYID</t>
  </si>
  <si>
    <t>pff_GUNNERS</t>
  </si>
  <si>
    <t>pff_HANGTIME</t>
  </si>
  <si>
    <t>pff_HASH</t>
  </si>
  <si>
    <t>pff_HASHDEF</t>
  </si>
  <si>
    <t>pff_HIT</t>
  </si>
  <si>
    <t>pff_HOMESCORE</t>
  </si>
  <si>
    <t>pff_HOMETEAM</t>
  </si>
  <si>
    <t>pff_HOSTSORTORD</t>
  </si>
  <si>
    <t>pff_HURRY</t>
  </si>
  <si>
    <t>pff_INCTYPE</t>
  </si>
  <si>
    <t>pff_INJURED</t>
  </si>
  <si>
    <t>pff_INT</t>
  </si>
  <si>
    <t>pff_NOHUDDLE</t>
  </si>
  <si>
    <t>pff_OFFFORM</t>
  </si>
  <si>
    <t>pff_OFFFORMGRP</t>
  </si>
  <si>
    <t>pff_OFFFORMUNBAL</t>
  </si>
  <si>
    <t>pff_OFFODDITIES</t>
  </si>
  <si>
    <t>pff_OFFPER</t>
  </si>
  <si>
    <t>pff_OFFPERSKILL</t>
  </si>
  <si>
    <t>pff_OFFPLAYERS</t>
  </si>
  <si>
    <t>pff_OFFPLYRRAT</t>
  </si>
  <si>
    <t>pff_OFFSUB</t>
  </si>
  <si>
    <t>pff_OFFSUCCESS</t>
  </si>
  <si>
    <t>pff_ONLOS</t>
  </si>
  <si>
    <t>pff_OPTION</t>
  </si>
  <si>
    <t>pff_PASSBLK</t>
  </si>
  <si>
    <t>pff_PBU</t>
  </si>
  <si>
    <t>pff_KEYPLAYERS</t>
  </si>
  <si>
    <t>pff_PASSDEPTH</t>
  </si>
  <si>
    <t>pff_PASSDIR</t>
  </si>
  <si>
    <t>pff_PASSER</t>
  </si>
  <si>
    <t>pff_PASSWRPOSTAR</t>
  </si>
  <si>
    <t>pff_PASSWRTAR</t>
  </si>
  <si>
    <t>pff_KICKCONTACT</t>
  </si>
  <si>
    <t>pff_KICKDEPTH</t>
  </si>
  <si>
    <t>pff_PASSRTETARGRP</t>
  </si>
  <si>
    <t>pff_PASSRUSHPLYRS</t>
  </si>
  <si>
    <t>pff_PISTOL</t>
  </si>
  <si>
    <t>pff_PLAYACTION</t>
  </si>
  <si>
    <t>pff_PLAYCLOCK</t>
  </si>
  <si>
    <t>pff_POAACTUAL</t>
  </si>
  <si>
    <t>pff_POACHNGREA</t>
  </si>
  <si>
    <t>pff_POAINTENDED</t>
  </si>
  <si>
    <t>pff_PRESS</t>
  </si>
  <si>
    <t>pff_PRESSDETAIL</t>
  </si>
  <si>
    <t>pff_PUMPFAKE</t>
  </si>
  <si>
    <t>pff_QB</t>
  </si>
  <si>
    <t>pff_QBMOVOFFSPOT</t>
  </si>
  <si>
    <t>pff_QBPRESS</t>
  </si>
  <si>
    <t>pff_QBPRESSALLOW</t>
  </si>
  <si>
    <t>pff_QBRESET</t>
  </si>
  <si>
    <t>pff_QBSCRAM</t>
  </si>
  <si>
    <t>pff_RBALIGN</t>
  </si>
  <si>
    <t>pff_RBDEPTH</t>
  </si>
  <si>
    <t>pff_RBDIR</t>
  </si>
  <si>
    <t>pff_RBSINBKFLD</t>
  </si>
  <si>
    <t>pff_RUNCON1</t>
  </si>
  <si>
    <t>pff_RUNCON2</t>
  </si>
  <si>
    <t>pff_RUNPASSOPT</t>
  </si>
  <si>
    <t>pff_SACK</t>
  </si>
  <si>
    <t>pff_SCORE</t>
  </si>
  <si>
    <t>pff_SCOREDIFF</t>
  </si>
  <si>
    <t>pff_SCREEN</t>
  </si>
  <si>
    <t>pff_SHIFTMOT</t>
  </si>
  <si>
    <t>pff_SHOTGUN</t>
  </si>
  <si>
    <t>pff_STUNT</t>
  </si>
  <si>
    <t>pff_TEALIGN</t>
  </si>
  <si>
    <t>pff_TIMETOPRESS</t>
  </si>
  <si>
    <t>pff_TIMETOTHROW</t>
  </si>
  <si>
    <t>pff_TRKLOOK</t>
  </si>
  <si>
    <t>pff_TRKPLAY</t>
  </si>
  <si>
    <t>pff_UNBLKPRESS</t>
  </si>
  <si>
    <t>pff_WRALIGN</t>
  </si>
  <si>
    <t>pff_YARDSAFTCOM</t>
  </si>
  <si>
    <t>pff_YARDSAFTCON</t>
  </si>
  <si>
    <t>pff_PASSZONE</t>
  </si>
  <si>
    <t>pff_PASSRUSHRES</t>
  </si>
  <si>
    <t>pff_PASSWIDTH</t>
  </si>
  <si>
    <t>pff_KICKDIRACTUAL</t>
  </si>
  <si>
    <t>pff_KICKDIRINTEND</t>
  </si>
  <si>
    <t>pff_KICKER</t>
  </si>
  <si>
    <t>pff_KICKRESULT</t>
  </si>
  <si>
    <t>pff_KICKTYPE</t>
  </si>
  <si>
    <t>pff_KICKWIDTH</t>
  </si>
  <si>
    <t>pff_KICKYARDS</t>
  </si>
  <si>
    <t>pff_KICKZONE</t>
  </si>
  <si>
    <t>pff_LBDEPTH</t>
  </si>
  <si>
    <t>pff_MISSEDTACKLE</t>
  </si>
  <si>
    <t>pff_MOFOCPLAYED</t>
  </si>
  <si>
    <t>pff_MOFOCSHOWN</t>
  </si>
  <si>
    <t>pff_NEGGRADE</t>
  </si>
  <si>
    <t>pff_NOPLAY</t>
  </si>
  <si>
    <t>pff_OFFPERBASIC</t>
  </si>
  <si>
    <t>pff_OFFSCORE</t>
  </si>
  <si>
    <t>pff_OFFTEAM</t>
  </si>
  <si>
    <t>pff_OPTIME</t>
  </si>
  <si>
    <t>pff_PAFAKE</t>
  </si>
  <si>
    <t>pff_PASSCOV</t>
  </si>
  <si>
    <t>pff_PASSCOV1</t>
  </si>
  <si>
    <t>pff_PASSCOV2</t>
  </si>
  <si>
    <t>pff_PASSCOVPLYRS</t>
  </si>
  <si>
    <t>pff_PASSPAT</t>
  </si>
  <si>
    <t>pff_PASSPATBASIC</t>
  </si>
  <si>
    <t>pff_PASSPATTPLYR</t>
  </si>
  <si>
    <t>pff_PASSRESULT</t>
  </si>
  <si>
    <t>pff_PASSRTETAR</t>
  </si>
  <si>
    <t>pff_PENALTY</t>
  </si>
  <si>
    <t>pff_PENYARDS</t>
  </si>
  <si>
    <t>pff_PLAYENDFPOS</t>
  </si>
  <si>
    <t>pff_PLAYID</t>
  </si>
  <si>
    <t>pff_POSGRD</t>
  </si>
  <si>
    <t>pff_PREVPLAYID</t>
  </si>
  <si>
    <t>pff_PUNTRUSH</t>
  </si>
  <si>
    <t>pff_PURSUIT</t>
  </si>
  <si>
    <t>pff_QBGRADE</t>
  </si>
  <si>
    <t>pff_QBKEYPLAY</t>
  </si>
  <si>
    <t>pff_QTR</t>
  </si>
  <si>
    <t>pff_RET</t>
  </si>
  <si>
    <t>pff_RETDIR</t>
  </si>
  <si>
    <t>pff_RETDIRINTEND</t>
  </si>
  <si>
    <t>pff_RETYRDS</t>
  </si>
  <si>
    <t>pff_RUNCON3</t>
  </si>
  <si>
    <t>pff_RUNPASS</t>
  </si>
  <si>
    <t>pff_SNTIME</t>
  </si>
  <si>
    <t>pff_SORTORDER</t>
  </si>
  <si>
    <t>pff_SPTTYPE</t>
  </si>
  <si>
    <t>pff_STOP</t>
  </si>
  <si>
    <t>pff_STSAFETIES</t>
  </si>
  <si>
    <t>pff_TAC</t>
  </si>
  <si>
    <t>pff_TACASST</t>
  </si>
  <si>
    <t>pff_TOUCHDOWN</t>
  </si>
  <si>
    <t>pff_VISE</t>
  </si>
  <si>
    <t>pff_WEEK</t>
  </si>
  <si>
    <t>2101 KSU OFF VS STAN, Play 001</t>
  </si>
  <si>
    <t>P</t>
  </si>
  <si>
    <t>Y</t>
  </si>
  <si>
    <t>LT</t>
  </si>
  <si>
    <t>LT/RT</t>
  </si>
  <si>
    <t>R</t>
  </si>
  <si>
    <t>46 SLANT WK</t>
  </si>
  <si>
    <t>2B SLANT WK</t>
  </si>
  <si>
    <t>46/47 SLANT WK</t>
  </si>
  <si>
    <t>LM</t>
  </si>
  <si>
    <t>CAST</t>
  </si>
  <si>
    <t>8; CAST D03 (26); CAST D04 (15); CAST D09 (34); CAST D10 (39); CAST D15 (07); CAST D23 (30); CAST D40 (22); CAST D45 (17)</t>
  </si>
  <si>
    <t>LCB (7); FS (13); RCB (0)</t>
  </si>
  <si>
    <t>LOLB (07); LE (15); LILB (17); NT (22); RILB (26); RE (30); ROLB (34); ROLB (39)</t>
  </si>
  <si>
    <t>CAST D03 (RILB); CAST D04 (LE); CAST D09 (ROLB); CAST D10 (ROLB); CAST D13 (RCB); CAST D15 (LOLB); CAST D17 (LCB); CAST D21 (FS); CAST D23 (RE); CAST D40 (NT); CAST D45 (LILB)</t>
  </si>
  <si>
    <t>CAST D03 (-0.5); CAST D04 (-0.5); CAST D09 (0.0); CAST D10 (0.0); CAST D13 (0.0); CAST D15 (-1.0); CAST D17 (0.0); CAST D21 (0.0); CAST D23 (-0.5); CAST D40 (0.0); CAST D45 (-1.0)</t>
  </si>
  <si>
    <t>DRIVE START</t>
  </si>
  <si>
    <t>3R</t>
  </si>
  <si>
    <t>LE (15); NT (22); RE (30)</t>
  </si>
  <si>
    <t>INTERCEPTION</t>
  </si>
  <si>
    <t>PUNT - RETURN</t>
  </si>
  <si>
    <t>CAST D17</t>
  </si>
  <si>
    <t>L</t>
  </si>
  <si>
    <t>KSST</t>
  </si>
  <si>
    <t>LWR; TE-L^; FB; HB; RWR^</t>
  </si>
  <si>
    <t>2x1</t>
  </si>
  <si>
    <t>2-1-1-1</t>
  </si>
  <si>
    <t>KSST 04; KSST 22; KSST 29; KSST 87; KSST 88</t>
  </si>
  <si>
    <t>KSST 04 (RWR); KSST 07 (QB); KSST 22 (HB); KSST 29 (FB); KSST 50 (LT); KSST 63 (RG); KSST 69 (C); KSST 73 (RT); KSST 76 (LG); KSST 87 (TE-L); KSST 88 (LWR)</t>
  </si>
  <si>
    <t>KSST 04 (0.0); KSST 07 (0.0); KSST 22 (+0.5); KSST 29 (+0.5); KSST 50 (+0.5); KSST 63 (+0.5); KSST 69 (+0.5); KSST 73 (+0.5); KSST 76 (0.0); KSST 87 (0.0); KSST 88 (0.0)</t>
  </si>
  <si>
    <t>1G</t>
  </si>
  <si>
    <t>KSST 04; KSST 87</t>
  </si>
  <si>
    <t>KSST 22 (HB); KSST 29 (FB); KSST 50 (LT); KSST 63 (RG); KSST 69 (C); KSST 73 (RT); CAST D03 (RILB); CAST D04 (LE); CAST D15 (LOLB); CAST D23 (RE); CAST D45 (LILB)</t>
  </si>
  <si>
    <t>RE</t>
  </si>
  <si>
    <t>CAST D13 &gt; KSST 88</t>
  </si>
  <si>
    <t>HB; FB</t>
  </si>
  <si>
    <t>HB (-7); FB (-4)</t>
  </si>
  <si>
    <t>2; KSST 22 (HB); KSST 29 (FB)</t>
  </si>
  <si>
    <t>OUTSIDE ZONE</t>
  </si>
  <si>
    <t>LEAD</t>
  </si>
  <si>
    <t>LWR(-15.5); RWR^(+14.5)</t>
  </si>
  <si>
    <t>LOLB (0); LILB (3); RILB (3); ROLB (0); ROLB (0)</t>
  </si>
  <si>
    <t>C</t>
  </si>
  <si>
    <t>CAST D03; CAST D04; CAST D15; CAST D23; CAST D45</t>
  </si>
  <si>
    <t>KSST 22; KSST 29; KSST 50; KSST 63; KSST 69; KSST 73</t>
  </si>
  <si>
    <t>2101 KSU OFF VS STAN, Play 002</t>
  </si>
  <si>
    <t>N</t>
  </si>
  <si>
    <t>8; CAST D03 (17); CAST D04 (15); CAST D08 (26); CAST D09 (13); CAST D10 (39); CAST D15 (07); CAST D23 (30); CAST D40 (22)</t>
  </si>
  <si>
    <t>LCB (7); SS (8); SSR (7); RCB (1)</t>
  </si>
  <si>
    <t>LOLB (07); SS (13); LE (15); LILB (17); NT (22); RILB (26); RE (30); SSR (34); ROLB (39)</t>
  </si>
  <si>
    <t>CAST D03 (LILB); CAST D04 (LE); CAST D08 (RILB); CAST D09 (SS); CAST D10 (ROLB); CAST D13 (RCB); CAST D15 (LOLB); CAST D17 (LCB); CAST D21 (SSR); CAST D23 (RE); CAST D40 (NT)</t>
  </si>
  <si>
    <t>CAST D03 (+0.5); CAST D04 (0.0); CAST D08 (0.0); CAST D09 (0.0); CAST D10 (0.0); CAST D13 (0.0); CAST D15 (+0.5); CAST D17 (0.0); CAST D21 (0.0); CAST D23 (-0.5); CAST D40 (0.0)</t>
  </si>
  <si>
    <t>CAST D08</t>
  </si>
  <si>
    <t>CAST D03</t>
  </si>
  <si>
    <t>KSST 04 (0.0); KSST 07 (0.0); KSST 22 (0.0); KSST 29 (-0.5); KSST 50 (+0.5); KSST 63 (-1.0); KSST 69 (0.0); KSST 73 (0.0); KSST 76 (0.0); KSST 87 (0.0); KSST 88 (0.0)</t>
  </si>
  <si>
    <t>KSST 29 (FB); KSST 50 (LT); KSST 63 (RG); CAST D03 (LILB); CAST D15 (LOLB); CAST D23 (RE)</t>
  </si>
  <si>
    <t>LG</t>
  </si>
  <si>
    <t>FORCED</t>
  </si>
  <si>
    <t>RG</t>
  </si>
  <si>
    <t>LWR(-11.5); RWR^(+19.5)</t>
  </si>
  <si>
    <t>LOLB (0); LILB (4); RILB (4); ROLB (0)</t>
  </si>
  <si>
    <t>O</t>
  </si>
  <si>
    <t>KSST 29; KSST 63; CAST D23</t>
  </si>
  <si>
    <t>KSST 50; CAST D03; CAST D15</t>
  </si>
  <si>
    <t>2101 KSU OFF VS STAN, Play 003</t>
  </si>
  <si>
    <t>11DD</t>
  </si>
  <si>
    <t>HOP GUN PACK LT LOWER</t>
  </si>
  <si>
    <t>NO BACKS</t>
  </si>
  <si>
    <t>PACK LT LOWER</t>
  </si>
  <si>
    <t>HOP</t>
  </si>
  <si>
    <t>50C Y SAIL H FRESNO</t>
  </si>
  <si>
    <t>SAIL</t>
  </si>
  <si>
    <t>Y SAIL H FRESNO</t>
  </si>
  <si>
    <t>52/53</t>
  </si>
  <si>
    <t>50C</t>
  </si>
  <si>
    <t>COM</t>
  </si>
  <si>
    <t>5; CAST D03 (22); CAST D04 (19); CAST D10 (35); CAST D15 (07); CAST D23 (27)</t>
  </si>
  <si>
    <t>KSST 00; KSST 12; KSST 88</t>
  </si>
  <si>
    <t>LCB (1); SCBL (7); FS (13); SCBiR (5); SCBoR (1); RCB (4)</t>
  </si>
  <si>
    <t>SD</t>
  </si>
  <si>
    <t>LOLB (07); DLT (19); MLB (22); DRT (27); REO (35)</t>
  </si>
  <si>
    <t>CAST D03 (MLB); CAST D04 (DLT); CAST D08 (SCBiR); CAST D09 (SCBL); CAST D10 (REO); CAST D13 (RCB); CAST D15 (LOLB); CAST D17 (SCBoR); CAST D21 (FS); CAST D23 (DRT); CAST D31 (LCB)</t>
  </si>
  <si>
    <t>CAST D03 (0.0); CAST D04 (0.0); CAST D08 (-1.0); CAST D09 (0.0); CAST D10 (0.0); CAST D13 (0.0); CAST D15 (0.0); CAST D17 (0.0); CAST D21 (0.0); CAST D23 (0.0); CAST D31 (0.0)</t>
  </si>
  <si>
    <t>CAST D31</t>
  </si>
  <si>
    <t>DLT (19); DRT (27); REO (35)</t>
  </si>
  <si>
    <t>LWR; SLoWR^; SLiWR; SRWR; RWR^</t>
  </si>
  <si>
    <t>3x2</t>
  </si>
  <si>
    <t>HB&gt;SRWR; TE&gt;SLoWR</t>
  </si>
  <si>
    <t>3-0-1-1</t>
  </si>
  <si>
    <t>KSST 00; KSST 04; KSST 12; KSST 22; KSST 88</t>
  </si>
  <si>
    <t>KSST 00 (SLoWR); KSST 04 (RWR); KSST 07 (QB); KSST 12 (LWR); KSST 22 (SRWR); KSST 50 (LT); KSST 63 (RG); KSST 69 (C); KSST 71 (RT); KSST 76 (LG); KSST 88 (SLiWR)</t>
  </si>
  <si>
    <t>KSST 00 (0.0); KSST 04 (0.0); KSST 07 (0.0); KSST 12 (0.0); KSST 22 (0.0); KSST 50 (0.0); KSST 63 (0.0); KSST 69 (0.0); KSST 71 (0.0); KSST 76 (0.0); KSST 88 (+1.0)</t>
  </si>
  <si>
    <t>KSST 00; KSST 12; KSST 71</t>
  </si>
  <si>
    <t>KSST 00; KSST 04</t>
  </si>
  <si>
    <t>5; KSST 50 (LT); KSST 63 (RG); KSST 69 (C); KSST 71 (RT); KSST 76 (LG)</t>
  </si>
  <si>
    <t>KSST 88 (SLiWR); CAST D08 (SCBiR)</t>
  </si>
  <si>
    <t>M</t>
  </si>
  <si>
    <t>KSST 07 (QB)</t>
  </si>
  <si>
    <t>SLiWR</t>
  </si>
  <si>
    <t>KSST 88</t>
  </si>
  <si>
    <t>4; CAST D04 (DLT); CAST D10 (REO); CAST D15 (LOLB); CAST D23 (DRT)</t>
  </si>
  <si>
    <t>CAST D17 &gt; KSST 00; CAST D31 &gt; KSST 04</t>
  </si>
  <si>
    <t>EMPTY</t>
  </si>
  <si>
    <t>S</t>
  </si>
  <si>
    <t>LWR(-8.5); SLoWR^(-6.5); SLiWR(-5.5); SRWR(+15.5); RWR^(+19.5)</t>
  </si>
  <si>
    <t>3L</t>
  </si>
  <si>
    <t>LOLB (0); MLB (5)</t>
  </si>
  <si>
    <t>7; CAST D03; CAST D08; CAST D09; CAST D13; CAST D17; CAST D21; CAST D31</t>
  </si>
  <si>
    <t>LWR 9y; SLoWR 3i(15); SLiWR 3(3); SRWR 3(5); RWR 9o</t>
  </si>
  <si>
    <t>9; 3; 3; 3; 9</t>
  </si>
  <si>
    <t>KSST 12 9y; KSST 00 3i(15); KSST 88 3(3); KSST 22 3(5); KSST 04 9o</t>
  </si>
  <si>
    <t>3(3)</t>
  </si>
  <si>
    <t>CAST D13</t>
  </si>
  <si>
    <t>2101 KSU OFF VS STAN, Play 004</t>
  </si>
  <si>
    <t>GUN RT WIDE</t>
  </si>
  <si>
    <t>LT/RT WIDE</t>
  </si>
  <si>
    <t>RT WIDE</t>
  </si>
  <si>
    <t>P. 10 STEEL CHIEF Y SHALLOW</t>
  </si>
  <si>
    <t>INDIAN</t>
  </si>
  <si>
    <t>CHIEF Y SHALLOW</t>
  </si>
  <si>
    <t>P. STEEL</t>
  </si>
  <si>
    <t>P. 10 STEEL</t>
  </si>
  <si>
    <t>7; CAST D03 (19); CAST D04 (16); CAST D10 (35); CAST D15 (10); CAST D21 (03); CAST D23 (25); CAST D45 (27)</t>
  </si>
  <si>
    <t>LCB (1); SCBL (5); FS (14); RCB (0)</t>
  </si>
  <si>
    <t>LLB (03); LEO (10); DLT (16); LILB (19); DRT (25); RILB (27); REO (35)</t>
  </si>
  <si>
    <t>CAST D03 (LILB); CAST D04 (DLT); CAST D09 (FS); CAST D10 (REO); CAST D13 (RCB); CAST D15 (LEO); CAST D17 (SCBL); CAST D21 (LLB); CAST D23 (DRT); CAST D31 (LCB); CAST D45 (RILB)</t>
  </si>
  <si>
    <t>CAST D03 (0.0); CAST D04 (0.0); CAST D09 (0.0); CAST D10 (0.0); CAST D13 (0.0); CAST D15 (0.0); CAST D17 (0.0); CAST D21 (-1.0); CAST D23 (0.0); CAST D31 (0.0); CAST D45 (0.0)</t>
  </si>
  <si>
    <t>CAST D45</t>
  </si>
  <si>
    <t>LEO (10); DLT (16); DRT (25); REO (35)</t>
  </si>
  <si>
    <t>CAST D09</t>
  </si>
  <si>
    <t>LWR^; HB-L; TE-R; SRWR; RWR^</t>
  </si>
  <si>
    <t>1x3</t>
  </si>
  <si>
    <t>KSST 00; KSST 04; KSST 12; KSST 20; KSST 88</t>
  </si>
  <si>
    <t>KSST 00 (TE-R); KSST 04 (LWR); KSST 07 (QB); KSST 12 (RWR); KSST 20 (HB-L); KSST 50 (LT); KSST 63 (RG); KSST 69 (C); KSST 71 (RT); KSST 76 (LG); KSST 88 (SRWR)</t>
  </si>
  <si>
    <t>KSST 00 (+0.5); KSST 04 (0.0); KSST 07 (0.0); KSST 12 (0.0); KSST 20 (0.0); KSST 50 (0.0); KSST 63 (0.0); KSST 69 (0.0); KSST 71 (0.0); KSST 76 (0.0); KSST 88 (0.0)</t>
  </si>
  <si>
    <t>KSST 20</t>
  </si>
  <si>
    <t>KSST 04; KSST 12</t>
  </si>
  <si>
    <t>KSST 00 (TE-R); CAST D21 (LLB)</t>
  </si>
  <si>
    <t>TE-R</t>
  </si>
  <si>
    <t>KSST 00</t>
  </si>
  <si>
    <t>XR</t>
  </si>
  <si>
    <t>4; CAST D04 (DLT); CAST D10 (REO); CAST D15 (LEO); CAST D23 (DRT)</t>
  </si>
  <si>
    <t>CAST D13 &gt; KSST 04; CAST D31 &gt; KSST 12</t>
  </si>
  <si>
    <t>HB-L</t>
  </si>
  <si>
    <t>1; KSST 20 (HB-L)</t>
  </si>
  <si>
    <t>POWER</t>
  </si>
  <si>
    <t>LWR^(-18.5); SRWR(+6.5); RWR^(+14.5)</t>
  </si>
  <si>
    <t>LLB (3); LILB (4); RILB (4)</t>
  </si>
  <si>
    <t>CAST D21</t>
  </si>
  <si>
    <t>7; CAST D03; CAST D09; CAST D13; CAST D17; CAST D21; CAST D31; CAST D45</t>
  </si>
  <si>
    <t>LWR 9o; HB-L h2(-6); TE-R xd(2); SRWR xo(11); RWR 86(13)</t>
  </si>
  <si>
    <t>9; H2; X; X; 8</t>
  </si>
  <si>
    <t>KSST 04 9o; KSST 20 h2(-6); KSST 00 xd(2); KSST 88 xo(11); KSST 12 86(13)</t>
  </si>
  <si>
    <t>xd(2)</t>
  </si>
  <si>
    <t>2101 KSU OFF VS STAN, Play 005</t>
  </si>
  <si>
    <t>GUN LT OUT</t>
  </si>
  <si>
    <t>LT/RT OUT</t>
  </si>
  <si>
    <t>LT OUT</t>
  </si>
  <si>
    <t>6 CENTER M. 43 DUO CHECK ORANGE 4</t>
  </si>
  <si>
    <t>1B ROLL</t>
  </si>
  <si>
    <t>4/5 ROLL</t>
  </si>
  <si>
    <t>6; CAST D03 (25); CAST D04 (22); CAST D10 (39); CAST D15 (30); CAST D23 (14); CAST D45 (13)</t>
  </si>
  <si>
    <t>LCB (9); SCBL (4); SCBL (8); SSR (8); RCB (0)</t>
  </si>
  <si>
    <t>LLB (13); LE (14); NT (22); RILB (25); RE (30); SSR (32); ROLB (39)</t>
  </si>
  <si>
    <t>CAST D03 (RILB); CAST D04 (NT); CAST D09 (SSR); CAST D10 (ROLB); CAST D13 (RCB); CAST D15 (RE); CAST D17 (SCBL); CAST D21 (SCBL); CAST D23 (LE); CAST D31 (LCB); CAST D45 (LLB)</t>
  </si>
  <si>
    <t>CAST D03 (0.0); CAST D04 (-0.5); CAST D09 (0.0); CAST D10 (0.0); CAST D13 (0.0); CAST D15 (-0.5); CAST D17 (0.0); CAST D21 (0.0); CAST D23 (0.0); CAST D31 (0.0); CAST D45 (-0.5)</t>
  </si>
  <si>
    <t>2A</t>
  </si>
  <si>
    <t>LE (14); NT (22); RE (30)</t>
  </si>
  <si>
    <t>CAST D10</t>
  </si>
  <si>
    <t>LWR; TE-L^; HB-L; SRWR; RWR^</t>
  </si>
  <si>
    <t>2x2</t>
  </si>
  <si>
    <t>KSST 01; KSST 20; KSST 85; KSST 86; KSST 87</t>
  </si>
  <si>
    <t>KSST 01 (LWR); KSST 07 (QB); KSST 20 (HB-L); KSST 50 (LT); KSST 63 (RG); KSST 69 (C); KSST 71 (RT); KSST 76 (LG); KSST 85 (SRWR); KSST 86 (RWR); KSST 87 (TE-L)</t>
  </si>
  <si>
    <t>KSST 01 (0.0); KSST 07 (0.0); KSST 20 (+0.5); KSST 50 (+0.5); KSST 63 (+0.5); KSST 69 (0.0); KSST 71 (0.0); KSST 76 (+0.5); KSST 85 (0.0); KSST 86 (0.0); KSST 87 (+0.5)</t>
  </si>
  <si>
    <t>KSST 01; KSST 85; KSST 86; KSST 87</t>
  </si>
  <si>
    <t>KSST 86; KSST 87</t>
  </si>
  <si>
    <t>KSST 20 (HB-L); KSST 50 (LT); KSST 63 (RG); KSST 76 (LG); KSST 87 (TE-L); CAST D04 (NT); CAST D15 (RE); CAST D45 (LLB)</t>
  </si>
  <si>
    <t>ML</t>
  </si>
  <si>
    <t>CAST D13 &gt; KSST 01</t>
  </si>
  <si>
    <t>INSIDE ZONE</t>
  </si>
  <si>
    <t>READ OPTION</t>
  </si>
  <si>
    <t>LWR(-18.5); SRWR(+6.5); RWR^(+15.5)</t>
  </si>
  <si>
    <t>LLB (3); RILB (4); ROLB (0)</t>
  </si>
  <si>
    <t>CAST D04; CAST D15; CAST D45</t>
  </si>
  <si>
    <t>KSST 20; KSST 50; KSST 63; KSST 76; KSST 87</t>
  </si>
  <si>
    <t>2101 KSU OFF VS STAN, Play 006</t>
  </si>
  <si>
    <t>12MK</t>
  </si>
  <si>
    <t>MARCH GUN REX UGLY STR</t>
  </si>
  <si>
    <t>UNBALANCED</t>
  </si>
  <si>
    <t>REX UGLY</t>
  </si>
  <si>
    <t>STR</t>
  </si>
  <si>
    <t>MARCH</t>
  </si>
  <si>
    <t>10 X IRON ARCH</t>
  </si>
  <si>
    <t>IRON</t>
  </si>
  <si>
    <t>10/11 IRON</t>
  </si>
  <si>
    <t>8; CAST D03 (12); CAST D04 (15); CAST D10 (39); CAST D15 (11); CAST D21 (05); CAST D23 (30); CAST D40 (22); CAST D45 (23)</t>
  </si>
  <si>
    <t>LCB (7); SSL (8); RCB (7)</t>
  </si>
  <si>
    <t>SSL (00); LLB (05); LOLB (11); LLB (12); LE (15); NT (22); MLB (23); RE (30); ROLB (39)</t>
  </si>
  <si>
    <t>CAST D03 (LLB); CAST D04 (LE); CAST D09 (SSL); CAST D10 (ROLB); CAST D13 (RCB); CAST D15 (LOLB); CAST D17 (LCB); CAST D21 (LLB); CAST D23 (RE); CAST D40 (NT); CAST D45 (MLB)</t>
  </si>
  <si>
    <t>CAST D03 (0.0); CAST D04 (0.0); CAST D09 (0.0); CAST D10 (0.0); CAST D13 (0.0); CAST D15 (-0.5); CAST D17 (0.0); CAST D21 (0.0); CAST D23 (0.0); CAST D40 (0.0); CAST D45 (0.0)</t>
  </si>
  <si>
    <t>CAST D40</t>
  </si>
  <si>
    <t>LWR; HB-R; TE-iR; TE-oR^; RWR^</t>
  </si>
  <si>
    <t>2-0-1-2</t>
  </si>
  <si>
    <t>KSST 04; KSST 19; KSST 20; KSST 85; KSST 87</t>
  </si>
  <si>
    <t>KSST 04 (LWR); KSST 07 (QB); KSST 19 (TE-iR); KSST 20 (HB-R); KSST 50 (LT); KSST 63 (RG); KSST 69 (C); KSST 73 (RT); KSST 76 (LG); KSST 85 (RWR); KSST 87 (TE-oR)</t>
  </si>
  <si>
    <t>KSST 04 (0.0); KSST 07 (0.0); KSST 19 (-0.5); KSST 20 (0.0); KSST 50 (0.0); KSST 63 (0.0); KSST 69 (0.0); KSST 73 (0.0); KSST 76 (0.0); KSST 85 (0.0); KSST 87 (0.0)</t>
  </si>
  <si>
    <t>KSST 04; KSST 19; KSST 73</t>
  </si>
  <si>
    <t>KSST 85; KSST 87</t>
  </si>
  <si>
    <t>KSST 19 (TE-iR); KSST 87 (TE-oR); CAST D03 (LLB); CAST D15 (LOLB); CAST D21 (LLB)</t>
  </si>
  <si>
    <t>JET SWEEP RIGHT</t>
  </si>
  <si>
    <t>HB-R</t>
  </si>
  <si>
    <t>1; KSST 20 (HB-R)</t>
  </si>
  <si>
    <t>TRICK</t>
  </si>
  <si>
    <t>KSST 04* (L:R{L})</t>
  </si>
  <si>
    <t>R;R</t>
  </si>
  <si>
    <t>LWR(-12.5); RWR^(+12.5)</t>
  </si>
  <si>
    <t>LOLB (0); LLB (4); LLB (2); MLB (3); ROLB (0)</t>
  </si>
  <si>
    <t>KSST 19; CAST D15</t>
  </si>
  <si>
    <t>2101 KSU OFF VS STAN, Play 007</t>
  </si>
  <si>
    <t>11D</t>
  </si>
  <si>
    <t>GUN LT OUT  F PLANE</t>
  </si>
  <si>
    <t>F PLANE</t>
  </si>
  <si>
    <t>7 SLANT NAKED H SWIPE</t>
  </si>
  <si>
    <t>NAKED</t>
  </si>
  <si>
    <t>NAKED H SWIPE</t>
  </si>
  <si>
    <t>NAKED SLANT</t>
  </si>
  <si>
    <t>7 SLANT</t>
  </si>
  <si>
    <t>7; CAST D03 (29); CAST D04 (18); CAST D10 (34); CAST D15 (09); CAST D21 (42); CAST D23 (29); CAST D45 (17)</t>
  </si>
  <si>
    <t>LCB (1); SCBL (7); FS (14); RCB (0)</t>
  </si>
  <si>
    <t>RR</t>
  </si>
  <si>
    <t>LEO (09); LILB (17); DLT (18); RE (29); RLB (29); REO (34); RLB (42)</t>
  </si>
  <si>
    <t>CAST D03 (RLB); CAST D04 (DLT); CAST D09 (FS); CAST D10 (REO); CAST D13 (RCB); CAST D15 (LEO); CAST D17 (SCBL); CAST D21 (RLB); CAST D23 (RE); CAST D31 (LCB); CAST D45 (LILB)</t>
  </si>
  <si>
    <t>CAST D03 (0.0); CAST D04 (0.0); CAST D09 (0.0); CAST D10 (0.0); CAST D13 (0.0); CAST D15 (0.0); CAST D17 (0.0); CAST D21 (0.0); CAST D23 (0.0); CAST D31 (0.0); CAST D45 (0.0)</t>
  </si>
  <si>
    <t>LEO (09); DLT (18); RE (29); REO (34)</t>
  </si>
  <si>
    <t>KSST 04; KSST 12; KSST 19; KSST 22; KSST 88</t>
  </si>
  <si>
    <t>KSST 04 (RWR); KSST 07 (QB); KSST 12 (LWR); KSST 19 (TE-L); KSST 22 (HB-L); KSST 50 (LT); KSST 63 (RG); KSST 69 (C); KSST 73 (RT); KSST 76 (LG); KSST 88 (SRWR)</t>
  </si>
  <si>
    <t>KSST 04 (0.0); KSST 07 (0.0); KSST 12 (0.0); KSST 19 (0.0); KSST 22 (0.0); KSST 50 (0.0); KSST 63 (0.0); KSST 69 (0.0); KSST 73 (0.0); KSST 76 (0.0); KSST 88 (0.0)</t>
  </si>
  <si>
    <t>KSST 12; KSST 22; KSST 88</t>
  </si>
  <si>
    <t>KSST 04; KSST 19</t>
  </si>
  <si>
    <t>5; KSST 50 (LT); KSST 63 (RG); KSST 69 (C); KSST 73 (RT); KSST 76 (LG)</t>
  </si>
  <si>
    <t>KSST 22</t>
  </si>
  <si>
    <t>SR</t>
  </si>
  <si>
    <t>4; CAST D04 (DLT); CAST D10 (REO); CAST D15 (LEO); CAST D23 (RE)</t>
  </si>
  <si>
    <t>CAST D13 &gt; KSST 12; CAST D31 &gt; KSST 04</t>
  </si>
  <si>
    <t>1; KSST 22 (HB-L)</t>
  </si>
  <si>
    <t>KSST 88* (R:L{R})</t>
  </si>
  <si>
    <t>LWR(-13.5); SRWR(+9.5); RWR^(+17.5)</t>
  </si>
  <si>
    <t>6R</t>
  </si>
  <si>
    <t>LILB (4); RLB (4); RLB (3)</t>
  </si>
  <si>
    <t>LWR 8i(15); TE-L xo(11); HB-L h21(0); SRWR flxj(-4); RWR 3i(17)</t>
  </si>
  <si>
    <t>8; X; H4; X; 3</t>
  </si>
  <si>
    <t>KSST 12 8i(15); KSST 19 xo(11); KSST 22 h21(0); KSST 88 flxj(-4); KSST 04 3i(17)</t>
  </si>
  <si>
    <t>h21(0)</t>
  </si>
  <si>
    <t>2101 KSU OFF VS STAN, Play 008</t>
  </si>
  <si>
    <t>11DAN</t>
  </si>
  <si>
    <t>GUN RT OUT WK</t>
  </si>
  <si>
    <t>RT OUT</t>
  </si>
  <si>
    <t>WK</t>
  </si>
  <si>
    <t>50C Y CLIMB CHECK CRUZ</t>
  </si>
  <si>
    <t>TAPER</t>
  </si>
  <si>
    <t>Y CLIMB CHECK CRUZ</t>
  </si>
  <si>
    <t>INT</t>
  </si>
  <si>
    <t>7; CAST 88 (19); CAST D03 (15); CAST D04 (27); CAST D09 (11); CAST D10 (36); CAST D15 (06); CAST D45 (29)</t>
  </si>
  <si>
    <t>LCB (0); FS (13); SCBR (5); RCB (0)</t>
  </si>
  <si>
    <t>LOLB (06); LLB (11); LLB (15); DLT (19); DRT (27); RLB (29); REO (36)</t>
  </si>
  <si>
    <t>CAST 88 (DLT); CAST D03 (LLB); CAST D04 (DRT); CAST D09 (LLB); CAST D10 (REO); CAST D13 (RCB); CAST D15 (LOLB); CAST D17 (SCBR); CAST D21 (FS); CAST D31 (LCB); CAST D45 (RLB)</t>
  </si>
  <si>
    <t>CAST 88 (0.0); CAST D03 (+0.5); CAST D04 (0.0); CAST D09 (0.0); CAST D10 (0.0); CAST D13 (0.0); CAST D15 (0.0); CAST D17 (+1.5); CAST D21 (0.0); CAST D31 (0.0); CAST D45 (0.0)</t>
  </si>
  <si>
    <t>CAST 88</t>
  </si>
  <si>
    <t>1; CAST D04</t>
  </si>
  <si>
    <t>DLT (19); DRT (27); REO (36)</t>
  </si>
  <si>
    <t>CC</t>
  </si>
  <si>
    <t>LWR^; SLWR; HB-L; TE-R^; RWR</t>
  </si>
  <si>
    <t>KSST 00 (TE-R); KSST 04 (LWR); KSST 07 (QB); KSST 12 (RWR); KSST 22 (HB-L); KSST 50 (LT); KSST 63 (RG); KSST 69 (C); KSST 73 (RT); KSST 76 (LG); KSST 88 (SLWR)</t>
  </si>
  <si>
    <t>KSST 00 (0.0); KSST 04 (0.0); KSST 07 (0.0); KSST 12 (0.0); KSST 22 (0.0); KSST 50 (0.0); KSST 63 (0.0); KSST 69 (0.0); KSST 73 (-0.5); KSST 76 (0.0); KSST 88 (-0.5)</t>
  </si>
  <si>
    <t>7; KSST 00 (TE-R); KSST 22 (HB-L); KSST 50 (LT); KSST 63 (RG); KSST 69 (C); KSST 73 (RT); KSST 76 (LG)</t>
  </si>
  <si>
    <t>KSST 73 (RT); KSST 88 (SLWR); CAST D03 (LLB); CAST D17 (SCBR)</t>
  </si>
  <si>
    <t>SLWR</t>
  </si>
  <si>
    <t>7R</t>
  </si>
  <si>
    <t>5; CAST 88 (DLT); CAST D03 (LLB); CAST D10 (REO); CAST D15 (LOLB); CAST D45 (RLB)</t>
  </si>
  <si>
    <t>CAST D03 (O) KSST 73</t>
  </si>
  <si>
    <t>LWR^(-13.5); SLWR(-6.5); RWR(+18.5)</t>
  </si>
  <si>
    <t>1L</t>
  </si>
  <si>
    <t>LOLB (0); LLB (6); LLB (3); RLB (3)</t>
  </si>
  <si>
    <t>KSST 73; KSST 88</t>
  </si>
  <si>
    <t>1bd</t>
  </si>
  <si>
    <t>6; CAST D04; CAST D09; CAST D13; CAST D17; CAST D21; CAST D31</t>
  </si>
  <si>
    <t>LWR 4(4); SLWR 9y; HB-L kr; TE-R k; RWR 9o</t>
  </si>
  <si>
    <t>4; 9; -; -; 9</t>
  </si>
  <si>
    <t>KSST 04 4(4); KSST 88 9y; KSST 22 kr; KSST 00 k; KSST 12 9o</t>
  </si>
  <si>
    <t>9y</t>
  </si>
  <si>
    <t>CAST D03; CAST D17</t>
  </si>
  <si>
    <t>2101 KSU OFF VS STAN, Play 009</t>
  </si>
  <si>
    <t>50C Y CLIMB</t>
  </si>
  <si>
    <t>CLIMB</t>
  </si>
  <si>
    <t>Y CLIMB</t>
  </si>
  <si>
    <t>7; CAST D03 (29); CAST D04 (16); CAST D09 (01); CAST D10 (35); CAST D23 (26); CAST D45 (20); CAST D90 (10)</t>
  </si>
  <si>
    <t>LCB (0); FS (13); SCBR (5); RCB (7)</t>
  </si>
  <si>
    <t>LLB (01); LEO (10); DLT (16); LILB (20); DRT (26); RLB (29); REO (35)</t>
  </si>
  <si>
    <t>CAST D03 (RLB); CAST D04 (DLT); CAST D09 (LLB); CAST D10 (REO); CAST D13 (RCB); CAST D17 (SCBR); CAST D21 (FS); CAST D23 (DRT); CAST D31 (LCB); CAST D45 (LILB); CAST D90 (LEO)</t>
  </si>
  <si>
    <t>CAST D03 (0.0); CAST D04 (0.0); CAST D09 (0.0); CAST D10 (0.0); CAST D13 (0.0); CAST D17 (0.0); CAST D21 (-1.5); CAST D23 (0.0); CAST D31 (0.0); CAST D45 (0.0); CAST D90 (0.0)</t>
  </si>
  <si>
    <t>LEO (10); DLT (16); DRT (26); REO (35)</t>
  </si>
  <si>
    <t>TOUCHDOWN</t>
  </si>
  <si>
    <t>PUNT - FC</t>
  </si>
  <si>
    <t>KSST 00 (0.0); KSST 04 (0.0); KSST 07 (+0.5); KSST 12 (0.0); KSST 22 (0.0); KSST 50 (0.0); KSST 63 (0.0); KSST 69 (0.0); KSST 73 (0.0); KSST 76 (0.0); KSST 88 (+0.5)</t>
  </si>
  <si>
    <t>KSST 07 (QB); KSST 88 (SLWR); CAST D21 (FS)</t>
  </si>
  <si>
    <t>4; CAST D04 (DLT); CAST D10 (REO); CAST D23 (DRT); CAST D90 (LEO)</t>
  </si>
  <si>
    <t>CAST D31 &gt; KSST 12</t>
  </si>
  <si>
    <t>LWR^(-15.5); SLWR(-6.5); RWR(+18.5)</t>
  </si>
  <si>
    <t>LLB (3); LILB (4); RLB (4)</t>
  </si>
  <si>
    <t>LWR 8(17); SLWR xo(24); HB-L h31(1); TE-R xd(2); RWR 6o(14)</t>
  </si>
  <si>
    <t>8; X; H5; X; 6</t>
  </si>
  <si>
    <t>KSST 04 8(17); KSST 88 xo(24); KSST 22 h31(1); KSST 00 xd(2); KSST 12 6o(14)</t>
  </si>
  <si>
    <t>xo(24)</t>
  </si>
  <si>
    <t>KSST 07; KSST 88</t>
  </si>
  <si>
    <t>2101 KSU OFF VS STAN, Play 010</t>
  </si>
  <si>
    <t>ROG PRO WK F PEEL</t>
  </si>
  <si>
    <t>LOU/ROG</t>
  </si>
  <si>
    <t>ROG</t>
  </si>
  <si>
    <t>PRO WK</t>
  </si>
  <si>
    <t>F PEEL</t>
  </si>
  <si>
    <t>44 ROLL BYPASS</t>
  </si>
  <si>
    <t>2B ROLL</t>
  </si>
  <si>
    <t>44/45 ROLL BYPASS</t>
  </si>
  <si>
    <t>TD</t>
  </si>
  <si>
    <t>9; CAST D03 (10); CAST D04 (14); CAST D09 (34); CAST D10 (35); CAST D17 (15); CAST D23 (29); CAST D45 (25); CAST D50 (22); CAST D90 (06)</t>
  </si>
  <si>
    <t>SCBR (3); RCB (0)</t>
  </si>
  <si>
    <t>LOLB (06); LOLB (10); LE (14); LLB (15); NT (22); RILB (25); RE (29); RLB (34); ROLB (35)</t>
  </si>
  <si>
    <t>CAST D03 (LOLB); CAST D04 (LE); CAST D09 (RLB); CAST D10 (ROLB); CAST D13 (RCB); CAST D17 (LLB); CAST D21 (SCBR); CAST D23 (RE); CAST D45 (RILB); CAST D50 (NT); CAST D90 (LOLB)</t>
  </si>
  <si>
    <t>CAST D03 (0.0); CAST D04 (0.0); CAST D09 (0.0); CAST D10 (0.0); CAST D13 (0.0); CAST D17 (-1.0); CAST D21 (0.0); CAST D23 (-0.5); CAST D45 (-1.0); CAST D50 (-0.5); CAST D90 (0.0)</t>
  </si>
  <si>
    <t>CAST D50</t>
  </si>
  <si>
    <t>LE (14); NT (22); RE (29)</t>
  </si>
  <si>
    <t>LWR^; SLWR; HB-L; FB-R; TE-R^</t>
  </si>
  <si>
    <t>TE&gt;FB-R</t>
  </si>
  <si>
    <t>KSST 00; KSST 04; KSST 22; KSST 87; KSST 88</t>
  </si>
  <si>
    <t>KSST 00 (TE-R); KSST 04 (LWR); KSST 07 (QB); KSST 22 (HB-L); KSST 50 (LT); KSST 63 (RG); KSST 69 (C); KSST 73 (RT); KSST 76 (LG); KSST 87 (FB-R); KSST 88 (SLWR)</t>
  </si>
  <si>
    <t>KSST 00 (0.0); KSST 04 (0.0); KSST 07 (+0.5); KSST 22 (0.0); KSST 50 (+0.5); KSST 63 (0.0); KSST 69 (+0.5); KSST 73 (0.0); KSST 76 (+1.0); KSST 87 (0.0); KSST 88 (0.0)</t>
  </si>
  <si>
    <t>KSST 87</t>
  </si>
  <si>
    <t>KSST 07 (QB); KSST 50 (LT); KSST 69 (C); KSST 76 (LG); CAST D17 (LLB); CAST D23 (RE); CAST D45 (RILB); CAST D50 (NT)</t>
  </si>
  <si>
    <t>LE</t>
  </si>
  <si>
    <t>CAST D13 &gt; KSST 04</t>
  </si>
  <si>
    <t>HB-L; FB-R</t>
  </si>
  <si>
    <t>2; KSST 22 (HB-L); KSST 87 (FB-R)</t>
  </si>
  <si>
    <t>READ OPTION;SPLIT</t>
  </si>
  <si>
    <t>KSST 87* (R:Lx&gt;L:B)</t>
  </si>
  <si>
    <t>LWR^(-14.5); SLWR(-6.5)</t>
  </si>
  <si>
    <t>LOLB (0); LOLB (0); LLB (5); RILB (3); RLB (4); ROLB (0)</t>
  </si>
  <si>
    <t>CAST D17; CAST D23; CAST D45; CAST D50</t>
  </si>
  <si>
    <t>KSST 07; KSST 50; KSST 69; KSST 76</t>
  </si>
  <si>
    <t>KSST 07</t>
  </si>
  <si>
    <t>2101 KSU OFF VS STAN, Play 011</t>
  </si>
  <si>
    <t>LT  LEE</t>
  </si>
  <si>
    <t>LEE</t>
  </si>
  <si>
    <t>46 COUNTER INFLUENCE M. 46 COUNTER</t>
  </si>
  <si>
    <t>COUNTER INFLUENCE</t>
  </si>
  <si>
    <t>46/47 COUNTER INFLUENCE</t>
  </si>
  <si>
    <t>RM</t>
  </si>
  <si>
    <t>7; CAST 88 (15); CAST D04 (29); CAST D08 (26); CAST D15 (34); CAST D45 (17); CAST D50 (22); CAST D90 (07)</t>
  </si>
  <si>
    <t>LCB (0); SSL (8); SSR (7); RCB (6)</t>
  </si>
  <si>
    <t>LOLB (07); SSL (11); LE (15); LILB (17); NT (22); RILB (26); RE (29); SSR (33); ROLB (34)</t>
  </si>
  <si>
    <t>CAST 88 (LE); CAST D04 (RE); CAST D08 (RILB); CAST D09 (SSL); CAST D13 (LCB); CAST D15 (ROLB); CAST D17 (RCB); CAST D21 (SSR); CAST D45 (LILB); CAST D50 (NT); CAST D90 (LOLB)</t>
  </si>
  <si>
    <t>CAST 88 (+0.5); CAST D04 (0.0); CAST D08 (+0.5); CAST D09 (0.0); CAST D13 (0.0); CAST D15 (0.0); CAST D17 (0.0); CAST D21 (0.0); CAST D45 (-0.5); CAST D50 (0.0); CAST D90 (0.0)</t>
  </si>
  <si>
    <t>LE (15); NT (22); RE (29)</t>
  </si>
  <si>
    <t>PUNT</t>
  </si>
  <si>
    <t>PUNT - TB</t>
  </si>
  <si>
    <t>LWR; TE-L^; FB-L; HB; RWR^</t>
  </si>
  <si>
    <t>KSST 04; KSST 19; KSST 22; KSST 29; KSST 88</t>
  </si>
  <si>
    <t>KSST 04 (RWR); KSST 07 (QB); KSST 19 (TE-L); KSST 22 (HB); KSST 29 (FB-L); KSST 50 (LT); KSST 63 (RG); KSST 69 (C); KSST 73 (RT); KSST 76 (LG); KSST 88 (LWR)</t>
  </si>
  <si>
    <t>KSST 04 (0.0); KSST 07 (0.0); KSST 19 (0.0); KSST 22 (0.0); KSST 29 (+0.5); KSST 50 (0.0); KSST 63 (-0.5); KSST 69 (0.0); KSST 73 (0.0); KSST 76 (-0.5); KSST 88 (0.0)</t>
  </si>
  <si>
    <t>KSST 29 (FB-L); KSST 63 (RG); KSST 76 (LG); CAST 88 (LE); CAST D08 (RILB); CAST D45 (LILB)</t>
  </si>
  <si>
    <t>MR</t>
  </si>
  <si>
    <t>HB; FB-L</t>
  </si>
  <si>
    <t>2; KSST 22 (HB); KSST 29 (FB-L)</t>
  </si>
  <si>
    <t>TRAP</t>
  </si>
  <si>
    <t>CROSS LEAD</t>
  </si>
  <si>
    <t>KSST 29* (B:B)</t>
  </si>
  <si>
    <t>LWR(-11.5); RWR^(+18.5)</t>
  </si>
  <si>
    <t>KSST 63; KSST 76; CAST D45</t>
  </si>
  <si>
    <t>KSST 29; CAST 88; CAST D08</t>
  </si>
  <si>
    <t>2101 KSU OFF VS STAN, Play 012</t>
  </si>
  <si>
    <t>11MK</t>
  </si>
  <si>
    <t>GUN RT OUT WK Z DOT</t>
  </si>
  <si>
    <t>Z DOT</t>
  </si>
  <si>
    <t>27 CENTER LEAD</t>
  </si>
  <si>
    <t>CENTER</t>
  </si>
  <si>
    <t>26/27 CENTER</t>
  </si>
  <si>
    <t>7; CAST 88 (14); CAST D04 (30); CAST D08 (19); CAST D13 (08); CAST D45 (26); CAST D50 (21); CAST D90 (06)</t>
  </si>
  <si>
    <t>FS (13); SCBR (3); SCBR (7); RCB (6)</t>
  </si>
  <si>
    <t>LOLB (06); LLB (08); LE (14); LILB (19); NLT (21); RILB (26); RE (30)</t>
  </si>
  <si>
    <t>CAST 88 (LE); CAST D04 (RE); CAST D08 (LILB); CAST D09 (FS); CAST D13 (LLB); CAST D15 (SCBR); CAST D17 (RCB); CAST D21 (SCBR); CAST D45 (RILB); CAST D50 (NLT); CAST D90 (LOLB)</t>
  </si>
  <si>
    <t>CAST 88 (0.0); CAST D04 (0.0); CAST D08 (-0.5); CAST D09 (-1.0); CAST D13 (0.0); CAST D15 (-0.5); CAST D17 (-1.0); CAST D21 (-0.5); CAST D45 (-1.5); CAST D50 (-0.5); CAST D90 (0.0)</t>
  </si>
  <si>
    <t>LE (14); NLT (21); RE (30)</t>
  </si>
  <si>
    <t>LWR^; SLWR; HB-L; HB-R; TE-R^</t>
  </si>
  <si>
    <t>WR&gt;HB-R</t>
  </si>
  <si>
    <t>KSST 04; KSST 09; KSST 12; KSST 19; KSST 88</t>
  </si>
  <si>
    <t>KSST 04 (HB-R); KSST 07 (QB); KSST 09 (HB-L); KSST 12 (LWR); KSST 19 (TE-R); KSST 50 (LT); KSST 63 (RG); KSST 69 (C); KSST 73 (RT); KSST 76 (LG); KSST 88 (SLWR)</t>
  </si>
  <si>
    <t>KSST 04 (+1.0); KSST 07 (0.0); KSST 09 (+0.5); KSST 12 (+0.5); KSST 19 (0.0); KSST 50 (0.0); KSST 63 (+0.5); KSST 69 (+0.5); KSST 73 (0.0); KSST 76 (+1.5); KSST 88 (+0.5)</t>
  </si>
  <si>
    <t>KSST 09; KSST 12</t>
  </si>
  <si>
    <t>KSST 12; KSST 19</t>
  </si>
  <si>
    <t>KSST 04 (HB-R); KSST 09 (HB-L); KSST 12 (LWR); KSST 63 (RG); KSST 69 (C); KSST 76 (LG); KSST 88 (SLWR); CAST D08 (LILB); CAST D09 (FS); CAST D15 (SCBR); CAST D17 (RCB); CAST D21 (SCBR); CAST D45 (RILB); CAST D50 (NLT)</t>
  </si>
  <si>
    <t>HB-L; HB-R</t>
  </si>
  <si>
    <t>2; KSST 04 (HB-R); KSST 09 (HB-L)</t>
  </si>
  <si>
    <t>LEAD;READ OPTION</t>
  </si>
  <si>
    <t>KSST 04* (R:B)</t>
  </si>
  <si>
    <t>LWR^(-17.5); SLWR(-8.5)</t>
  </si>
  <si>
    <t>LOLB (0); LLB (4); LILB (4); RILB (3)</t>
  </si>
  <si>
    <t>CAST D08; CAST D09; CAST D15; CAST D17; CAST D21; CAST D45; CAST D50</t>
  </si>
  <si>
    <t>3S</t>
  </si>
  <si>
    <t>KSST 04; KSST 09; KSST 12; KSST 63; KSST 69; KSST 76; KSST 88</t>
  </si>
  <si>
    <t>2101 KSU OFF VS STAN, Play 013</t>
  </si>
  <si>
    <t>GUN LT WIDE</t>
  </si>
  <si>
    <t>LT WIDE</t>
  </si>
  <si>
    <t>60C SOONERS</t>
  </si>
  <si>
    <t>SEAHAWK</t>
  </si>
  <si>
    <t>SOONERS</t>
  </si>
  <si>
    <t>62/63</t>
  </si>
  <si>
    <t>60C</t>
  </si>
  <si>
    <t>SAC</t>
  </si>
  <si>
    <t>6; CAST 88 (14); CAST D04 (29); CAST D08 (30); CAST D45 (19); CAST D50 (22); CAST D90 (06)</t>
  </si>
  <si>
    <t>LCB (2); FS (12); SCBR (2); SCBR (7); RCB (8)</t>
  </si>
  <si>
    <t>LOLB (06); LE (14); LILB (19); NT (22); RE (29); RLB (30)</t>
  </si>
  <si>
    <t>CAST 88 (LE); CAST D04 (RE); CAST D08 (RLB); CAST D09 (SCBR); CAST D13 (LCB); CAST D15 (SCBR); CAST D17 (RCB); CAST D21 (FS); CAST D45 (LILB); CAST D50 (NT); CAST D90 (LOLB)</t>
  </si>
  <si>
    <t>CAST 88 (+0.5); CAST D04 (0.0); CAST D08 (0.0); CAST D09 (0.0); CAST D13 (0.0); CAST D15 (0.0); CAST D17 (0.0); CAST D21 (0.0); CAST D45 (0.0); CAST D50 (0.0); CAST D90 (0.0)</t>
  </si>
  <si>
    <t>LWR^; SLWR; TE-L^; HB-R; RWR</t>
  </si>
  <si>
    <t>3x1</t>
  </si>
  <si>
    <t>KSST 04 (LWR); KSST 07 (QB); KSST 09 (HB-R); KSST 12 (RWR); KSST 19 (TE-L); KSST 50 (LT); KSST 63 (RG); KSST 69 (C); KSST 73 (RT); KSST 76 (LG); KSST 88 (SLWR)</t>
  </si>
  <si>
    <t>KSST 04 (0.0); KSST 07 (0.0); KSST 09 (0.0); KSST 12 (0.0); KSST 19 (0.0); KSST 50 (0.0); KSST 63 (0.0); KSST 69 (0.0); KSST 73 (0.0); KSST 76 (0.0); KSST 88 (0.0)</t>
  </si>
  <si>
    <t>KSST 07 (QB); CAST 88 (LE)</t>
  </si>
  <si>
    <t>X</t>
  </si>
  <si>
    <t>3; CAST 88 (LE); CAST D04 (RE); CAST D50 (NT)</t>
  </si>
  <si>
    <t>CAST D13 &gt; KSST 12; CAST D15 &gt; KSST 88</t>
  </si>
  <si>
    <t>CAST 88 (CU) KSST 07</t>
  </si>
  <si>
    <t>1; KSST 09 (HB-R)</t>
  </si>
  <si>
    <t>LWR^(-22.5); SLWR(-16.5); RWR(+11.5)</t>
  </si>
  <si>
    <t>SACK</t>
  </si>
  <si>
    <t>LOLB (0); LILB (4); RLB (4)</t>
  </si>
  <si>
    <t>8; CAST D08; CAST D09; CAST D13; CAST D15; CAST D17; CAST D21; CAST D45; CAST D90</t>
  </si>
  <si>
    <t>LWR 6(14); SLWR 8(12); TE-L xl(7); HB-R h46(2); RWR 6(15)</t>
  </si>
  <si>
    <t>6; 8; X; H4; 6</t>
  </si>
  <si>
    <t>KSST 04 6(14); KSST 88 8(12); KSST 19 xl(7); KSST 09 h46(2); KSST 12 6(15)</t>
  </si>
  <si>
    <t>2101 KSU OFF VS STAN, Play 014</t>
  </si>
  <si>
    <t>HOP GUN PACK RT LOWER</t>
  </si>
  <si>
    <t>PACK RT LOWER</t>
  </si>
  <si>
    <t>5; CAST 88 (16); CAST D08 (04); CAST D15 (34); CAST D50 (25); CAST D90 (07)</t>
  </si>
  <si>
    <t>LCB (4); SCBoL (1); SCBiL (8); FS (13); SCBR (4); RCB (1)</t>
  </si>
  <si>
    <t>LLB (04); LEO (07); DLT (16); DRT (25); ROLB (34)</t>
  </si>
  <si>
    <t>CAST 88 (DLT); CAST D08 (LLB); CAST D09 (FS); CAST D13 (LCB); CAST D15 (ROLB); CAST D17 (SCBoL); CAST D21 (SCBiL); CAST D31 (RCB); CAST D45 (SCBR); CAST D50 (DRT); CAST D90 (LEO)</t>
  </si>
  <si>
    <t>CAST 88 (0.0); CAST D08 (0.0); CAST D09 (0.0); CAST D13 (0.0); CAST D15 (0.0); CAST D17 (0.0); CAST D21 (+0.5); CAST D31 (0.0); CAST D45 (0.0); CAST D50 (0.0); CAST D90 (0.0)</t>
  </si>
  <si>
    <t>LEO (07); DLT (16); DRT (25)</t>
  </si>
  <si>
    <t>LWR^; SLWR; SRiWR; SRoWR^; RWR</t>
  </si>
  <si>
    <t>2x3</t>
  </si>
  <si>
    <t>HB&gt;SLWR; TE&gt;SRoWR</t>
  </si>
  <si>
    <t>KSST 00; KSST 12; KSST 22; KSST 86; KSST 88</t>
  </si>
  <si>
    <t>KSST 00 (SRoWR); KSST 07 (QB); KSST 12 (RWR); KSST 22 (SLWR); KSST 50 (LT); KSST 63 (RG); KSST 69 (C); KSST 73 (RT); KSST 76 (LG); KSST 86 (LWR); KSST 88 (SRiWR)</t>
  </si>
  <si>
    <t>KSST 00 (0.0); KSST 07 (0.0); KSST 12 (0.0); KSST 22 (0.0); KSST 50 (0.0); KSST 63 (0.0); KSST 69 (0.0); KSST 73 (0.0); KSST 76 (0.0); KSST 86 (0.0); KSST 88 (0.0)</t>
  </si>
  <si>
    <t>KSST 00; KSST 22; KSST 86</t>
  </si>
  <si>
    <t>KSST 00; KSST 86</t>
  </si>
  <si>
    <t>KSST 88 (SRiWR); CAST D21 (SCBiL)</t>
  </si>
  <si>
    <t>SRiWR</t>
  </si>
  <si>
    <t>4; CAST 88 (DLT); CAST D15 (ROLB); CAST D50 (DRT); CAST D90 (LEO)</t>
  </si>
  <si>
    <t>CAST D17 &gt; KSST 00; CAST D31 &gt; KSST 86</t>
  </si>
  <si>
    <t>LWR^(-18.5); SLWR(-14.5); SRiWR(+4.5); SRoWR^(+6.5); RWR(+8.5)</t>
  </si>
  <si>
    <t>5R</t>
  </si>
  <si>
    <t>LLB (4); ROLB (0)</t>
  </si>
  <si>
    <t>7; CAST D08; CAST D09; CAST D13; CAST D17; CAST D21; CAST D31; CAST D45</t>
  </si>
  <si>
    <t>LWR 9o; SLWR 2(3); SRiWR 3(4); SRoWR 7i(13); RWR 9y</t>
  </si>
  <si>
    <t>9; 2; 3; 7; 9</t>
  </si>
  <si>
    <t>KSST 86 9o; KSST 22 2(3); KSST 88 3(4); KSST 00 7i(13); KSST 12 9y</t>
  </si>
  <si>
    <t>3(4)</t>
  </si>
  <si>
    <t>2101 KSU OFF VS STAN, Play 015</t>
  </si>
  <si>
    <t>GUN TRIPS LT LOWER</t>
  </si>
  <si>
    <t>TRIPS LT LOWER</t>
  </si>
  <si>
    <t>50C DEEP PISTOL</t>
  </si>
  <si>
    <t>PISTOL</t>
  </si>
  <si>
    <t>DEEP PISTOL</t>
  </si>
  <si>
    <t>DRP</t>
  </si>
  <si>
    <t>4; CAST 88 (16); CAST D04 (09); CAST D15 (35); CAST D90 (26)</t>
  </si>
  <si>
    <t>KSST 22; KSST 86</t>
  </si>
  <si>
    <t>LCB (7); SCBL (5); SCBL (10); FSR (12); SCBiR (5); SCBoR (6); RCB (7)</t>
  </si>
  <si>
    <t>LEO (09); DLT (16); RILB (26); ROLB (35)</t>
  </si>
  <si>
    <t>CAST 88 (DLT); CAST D04 (LEO); CAST D08 (SCBiR); CAST D09 (SCBL); CAST D13 (LCB); CAST D15 (ROLB); CAST D17 (SCBoR); CAST D21 (FSR); CAST D31 (RCB); CAST D45 (SCBL); CAST D90 (RILB)</t>
  </si>
  <si>
    <t>CAST 88 (0.0); CAST D04 (0.0); CAST D08 (-1.0); CAST D09 (0.0); CAST D13 (0.0); CAST D15 (0.0); CAST D17 (0.0); CAST D21 (0.0); CAST D31 (0.0); CAST D45 (0.0); CAST D90 (0.0)</t>
  </si>
  <si>
    <t>CAST D04</t>
  </si>
  <si>
    <t>LEO (09); DLT (16)</t>
  </si>
  <si>
    <t>DP</t>
  </si>
  <si>
    <t>LWR; SLoWR; SLiWR^; SRWR; RWR^</t>
  </si>
  <si>
    <t>HB&gt;SRWR; TE&gt;SLiWR</t>
  </si>
  <si>
    <t>KSST 00 (SLiWR); KSST 07 (QB); KSST 12 (LWR); KSST 22 (SRWR); KSST 50 (LT); KSST 63 (RG); KSST 69 (C); KSST 73 (RT); KSST 76 (LG); KSST 86 (RWR); KSST 88 (SLoWR)</t>
  </si>
  <si>
    <t>KSST 00 (-0.5); KSST 07 (+0.5); KSST 12 (0.0); KSST 22 (0.0); KSST 50 (0.0); KSST 63 (0.0); KSST 69 (0.0); KSST 73 (0.0); KSST 76 (0.0); KSST 86 (0.0); KSST 88 (0.0)</t>
  </si>
  <si>
    <t>KSST 00 (SLiWR); KSST 07 (QB); CAST D08 (SCBiR)</t>
  </si>
  <si>
    <t>9S</t>
  </si>
  <si>
    <t>4; CAST 88 (DLT); CAST D04 (LEO); CAST D15 (ROLB); CAST D90 (RILB)</t>
  </si>
  <si>
    <t>LWR(-17.5); SLoWR(-8.5); SLiWR^(-3.5); SRWR(+15.5); RWR^(+18.5)</t>
  </si>
  <si>
    <t>RILB (0); ROLB (0)</t>
  </si>
  <si>
    <t>KSST 00; CAST D08</t>
  </si>
  <si>
    <t>LWR 4o(18); SLoWR 63(8); SLiWR 9so; SRWR 63(11); RWR 64(15)</t>
  </si>
  <si>
    <t>4; 3; 9; 3; 4</t>
  </si>
  <si>
    <t>KSST 12 4o(18); KSST 88 63(8); KSST 00 9so; KSST 22 63(11); KSST 86 64(15)</t>
  </si>
  <si>
    <t>9so</t>
  </si>
  <si>
    <t>2101 KSU OFF VS STAN, Play 016</t>
  </si>
  <si>
    <t>11SMYD</t>
  </si>
  <si>
    <t>GUN RT OUT</t>
  </si>
  <si>
    <t>50C F CROSS H CORNER</t>
  </si>
  <si>
    <t>CROSS</t>
  </si>
  <si>
    <t>F CROSS H CORNER</t>
  </si>
  <si>
    <t>INC</t>
  </si>
  <si>
    <t>6; CAST D03 (17); CAST D04 (22); CAST D10 (06); CAST D23 (14); CAST D45 (26); CAST D90 (31)</t>
  </si>
  <si>
    <t>LCB (0); SSL (7); SCBR (3); SCBR (9); RCB (8)</t>
  </si>
  <si>
    <t>LOLB (06); SSL (11); LE (14); LILB (17); NT (22); RILB (26); RE (31)</t>
  </si>
  <si>
    <t>CAST D03 (LILB); CAST D04 (NT); CAST D09 (SCBR); CAST D10 (LOLB); CAST D13 (LCB); CAST D17 (SCBR); CAST D21 (SSL); CAST D23 (LE); CAST D31 (RCB); CAST D45 (RILB); CAST D90 (RE)</t>
  </si>
  <si>
    <t>CAST D03 (0.0); CAST D04 (+1.0); CAST D09 (0.0); CAST D10 (0.0); CAST D13 (-1.0); CAST D17 (0.0); CAST D21 (0.0); CAST D23 (+1.0); CAST D31 (0.0); CAST D45 (0.0); CAST D90 (+0.5)</t>
  </si>
  <si>
    <t>LE (14); NT (22); RE (31)</t>
  </si>
  <si>
    <t>CAST D04; CAST D23</t>
  </si>
  <si>
    <t>PE</t>
  </si>
  <si>
    <t>LWR^; SLWR; HB-R; TE-R^; RWR</t>
  </si>
  <si>
    <t>KSST 01; KSST 04; KSST 19; KSST 22; KSST 85</t>
  </si>
  <si>
    <t>KSST 01 (RWR); KSST 04 (LWR); KSST 07 (QB); KSST 19 (TE-R); KSST 22 (HB-R); KSST 50 (LT); KSST 69 (C); KSST 70 (RG); KSST 73 (RT); KSST 76 (LG); KSST 85 (SLWR)</t>
  </si>
  <si>
    <t>KSST 01 (0.0); KSST 04 (0.0); KSST 07 (0.0); KSST 19 (0.0); KSST 22 (0.0); KSST 50 (-0.5); KSST 69 (0.0); KSST 70 (-1.0); KSST 73 (-1.5); KSST 76 (0.0); KSST 85 (0.0)</t>
  </si>
  <si>
    <t>5; KSST 50 (LT); KSST 69 (C); KSST 70 (RG); KSST 73 (RT); KSST 76 (LG)</t>
  </si>
  <si>
    <t>KSST 01 (RWR); KSST 50 (LT); KSST 70 (RG); KSST 73 (RT); CAST D04 (NT); CAST D13 (LCB); CAST D23 (LE); CAST D90 (RE)</t>
  </si>
  <si>
    <t>RWR</t>
  </si>
  <si>
    <t>KSST 01</t>
  </si>
  <si>
    <t>9R</t>
  </si>
  <si>
    <t>4; CAST D04 (NT); CAST D23 (LE); CAST D45 (RILB); CAST D90 (RE)</t>
  </si>
  <si>
    <t>CAST D04 (O) KSST 70; CAST D23 (O) KSST 73; CAST D90 (O) KSST 50</t>
  </si>
  <si>
    <t>KSST 70; KSST 73</t>
  </si>
  <si>
    <t>1; KSST 22 (HB-R)</t>
  </si>
  <si>
    <t>LWR^(-18.5); SLWR(-13.5); RWR(+12.5)</t>
  </si>
  <si>
    <t>HURRY</t>
  </si>
  <si>
    <t>LOLB (1); LILB (4); RILB (4)</t>
  </si>
  <si>
    <t>KSST 50; KSST 70; KSST 73; CAST D13</t>
  </si>
  <si>
    <t>7; CAST D03; CAST D09; CAST D10; CAST D13; CAST D17; CAST D21; CAST D31</t>
  </si>
  <si>
    <t>LWR 3(13); SLWR xd(2); HB-R h67(13); TE-R 4(11); RWR 9o</t>
  </si>
  <si>
    <t>3; X; 9; 4; 9</t>
  </si>
  <si>
    <t>KSST 04 3(13); KSST 85 xd(2); KSST 22 h67(13); KSST 19 4(11); KSST 01 9o</t>
  </si>
  <si>
    <t>9o</t>
  </si>
  <si>
    <t>CAST D13 DPI</t>
  </si>
  <si>
    <t>CAST D04; CAST D23; CAST D90</t>
  </si>
  <si>
    <t>2101 KSU OFF VS STAN, Play 017</t>
  </si>
  <si>
    <t>8; CAST D03 (19); CAST D04 (15); CAST D10 (39); CAST D21 (10); CAST D23 (31); CAST D45 (30); CAST D50 (22); CAST D90 (07)</t>
  </si>
  <si>
    <t>LCB (7); FSL (11); RCB (6)</t>
  </si>
  <si>
    <t>LOLB (07); LLB (10); LE (15); LILB (19); NT (22); RLB (30); RE (31); ROLB (39)</t>
  </si>
  <si>
    <t>CAST D03 (LILB); CAST D04 (LE); CAST D09 (FSL); CAST D10 (ROLB); CAST D13 (LCB); CAST D17 (RCB); CAST D21 (LLB); CAST D23 (RE); CAST D45 (RLB); CAST D50 (NT); CAST D90 (LOLB)</t>
  </si>
  <si>
    <t>CAST D03 (0.0); CAST D04 (+1.0); CAST D09 (0.0); CAST D10 (0.0); CAST D13 (0.0); CAST D17 (0.0); CAST D21 (0.0); CAST D23 (0.0); CAST D45 (0.0); CAST D50 (0.0); CAST D90 (0.0)</t>
  </si>
  <si>
    <t>LE (15); NT (22); RE (31)</t>
  </si>
  <si>
    <t>CAST D90</t>
  </si>
  <si>
    <t>KSST 04; KSST 22; KSST 29; KSST 85; KSST 87</t>
  </si>
  <si>
    <t>KSST 04 (RWR); KSST 07 (QB); KSST 22 (HB); KSST 29 (FB); KSST 50 (LT); KSST 69 (C); KSST 70 (RG); KSST 73 (RT); KSST 76 (LG); KSST 85 (LWR); KSST 87 (TE-L)</t>
  </si>
  <si>
    <t>KSST 04 (0.0); KSST 07 (0.0); KSST 22 (0.0); KSST 29 (-0.5); KSST 50 (0.0); KSST 69 (-1.0); KSST 70 (0.0); KSST 73 (-1.0); KSST 76 (0.0); KSST 85 (0.0); KSST 87 (0.0)</t>
  </si>
  <si>
    <t>KSST 29; KSST 87</t>
  </si>
  <si>
    <t>KSST 22 (HB); KSST 29 (FB); KSST 69 (C); KSST 73 (RT); CAST D04 (LE); CAST D21 (LLB); CAST D90 (LOLB)</t>
  </si>
  <si>
    <t>LWR(-17.5); RWR^(+12.5)</t>
  </si>
  <si>
    <t>LOLB (0); LLB (4); LILB (4); RLB (4); ROLB (0)</t>
  </si>
  <si>
    <t>KSST 29; KSST 69; KSST 73</t>
  </si>
  <si>
    <t>2101 KSU OFF VS STAN, Play 018</t>
  </si>
  <si>
    <t>42 DUO</t>
  </si>
  <si>
    <t>DUO</t>
  </si>
  <si>
    <t>42/43 DUO</t>
  </si>
  <si>
    <t>6; CAST D03 (17); CAST D04 (22); CAST D10 (29); CAST D23 (14); CAST D45 (26); CAST D90 (06)</t>
  </si>
  <si>
    <t>LCB (0); SSL (9); SCBR (4); SCBR (9); RCB (9)</t>
  </si>
  <si>
    <t>LOLB (06); SSL (10); LE (14); LILB (17); NT (22); RILB (26); RE (29)</t>
  </si>
  <si>
    <t>CAST D03 (LILB); CAST D04 (NT); CAST D09 (SSL); CAST D10 (RE); CAST D13 (LCB); CAST D17 (SCBR); CAST D21 (SCBR); CAST D23 (LE); CAST D31 (RCB); CAST D45 (RILB); CAST D90 (LOLB)</t>
  </si>
  <si>
    <t>CAST D03 (0.0); CAST D04 (+1.0); CAST D09 (0.0); CAST D10 (-0.5); CAST D13 (0.0); CAST D17 (0.0); CAST D21 (0.0); CAST D23 (+0.5); CAST D31 (0.0); CAST D45 (+0.5); CAST D90 (0.0)</t>
  </si>
  <si>
    <t>CAST D23</t>
  </si>
  <si>
    <t>KSST 04; KSST 12; KSST 19; KSST 20; KSST 88</t>
  </si>
  <si>
    <t>KSST 04 (LWR); KSST 07 (QB); KSST 12 (RWR); KSST 19 (TE-R); KSST 20 (HB-R); KSST 50 (LT); KSST 69 (C); KSST 70 (RG); KSST 73 (RT); KSST 76 (LG); KSST 88 (SLWR)</t>
  </si>
  <si>
    <t>KSST 04 (0.0); KSST 07 (0.0); KSST 12 (0.0); KSST 19 (0.0); KSST 20 (0.0); KSST 50 (0.0); KSST 69 (-1.0); KSST 70 (-1.0); KSST 73 (-1.0); KSST 76 (+0.5); KSST 88 (0.0)</t>
  </si>
  <si>
    <t>KSST 12; KSST 19; KSST 20; KSST 88</t>
  </si>
  <si>
    <t>KSST 20 (HB-R); KSST 69 (C); KSST 70 (RG); KSST 73 (RT); KSST 76 (LG); CAST D04 (NT); CAST D10 (RE); CAST D23 (LE); CAST D45 (RILB)</t>
  </si>
  <si>
    <t>CAST D13 &gt; KSST 12</t>
  </si>
  <si>
    <t>LWR^(-17.5); SLWR(-7.5); RWR(+18.5)</t>
  </si>
  <si>
    <t>LOLB (0); LILB (4); RILB (3)</t>
  </si>
  <si>
    <t>KSST 69; KSST 70; KSST 73; CAST D10</t>
  </si>
  <si>
    <t>KSST 76; CAST D04; CAST D23; CAST D45</t>
  </si>
  <si>
    <t>2101 KSU OFF VS STAN, Play 019</t>
  </si>
  <si>
    <t>GUN TRIPSY LT</t>
  </si>
  <si>
    <t>TRIPS LT/RT</t>
  </si>
  <si>
    <t>TRIPSY LT</t>
  </si>
  <si>
    <t>5 ROLL READ</t>
  </si>
  <si>
    <t>6; CAST D03 (19); CAST D04 (19); CAST D10 (37); CAST D21 (10); CAST D23 (29); CAST D90 (09)</t>
  </si>
  <si>
    <t>LCB (1); FS (14); SCBiR (5); SCBoR (2); RCB (6)</t>
  </si>
  <si>
    <t>LOLB (09); LLB (10); LILB (19); DLT (19); RE (29); REO (37)</t>
  </si>
  <si>
    <t>CAST D03 (LILB); CAST D04 (DLT); CAST D09 (FS); CAST D10 (REO); CAST D13 (LCB); CAST D17 (SCBiR); CAST D21 (LLB); CAST D23 (RE); CAST D31 (RCB); CAST D45 (SCBoR); CAST D90 (LOLB)</t>
  </si>
  <si>
    <t>CAST D03 (0.0); CAST D04 (-0.5); CAST D09 (-1.0); CAST D10 (0.0); CAST D13 (0.0); CAST D17 (0.0); CAST D21 (0.0); CAST D23 (0.0); CAST D31 (0.0); CAST D45 (0.0); CAST D90 (0.0)</t>
  </si>
  <si>
    <t>DLT (19); RE (29); REO (37)</t>
  </si>
  <si>
    <t>LWR; SLoWR^; SLiWR; HB-R; RWR^</t>
  </si>
  <si>
    <t>TE&gt;SLoWR</t>
  </si>
  <si>
    <t>KSST 04 (RWR); KSST 07 (QB); KSST 12 (LWR); KSST 19 (SLoWR); KSST 22 (HB-R); KSST 50 (LT); KSST 69 (C); KSST 70 (RG); KSST 73 (RT); KSST 76 (LG); KSST 88 (SLiWR)</t>
  </si>
  <si>
    <t>KSST 04 (0.0); KSST 07 (0.0); KSST 12 (0.0); KSST 19 (0.0); KSST 22 (+1.0); KSST 50 (0.0); KSST 69 (+0.5); KSST 70 (+0.5); KSST 73 (0.0); KSST 76 (0.0); KSST 88 (0.0)</t>
  </si>
  <si>
    <t>KSST 22 (HB-R); KSST 69 (C); KSST 70 (RG); CAST D04 (DLT); CAST D09 (FS)</t>
  </si>
  <si>
    <t>CAST D13 &gt; KSST 04; CAST D45 &gt; KSST 19</t>
  </si>
  <si>
    <t>LWR(-15.5); SLoWR^(-8.5); SLiWR(-3.5); RWR^(+18.5)</t>
  </si>
  <si>
    <t>LOLB (0); LLB (2); LILB (2)</t>
  </si>
  <si>
    <t>CAST D04; CAST D09</t>
  </si>
  <si>
    <t>KSST 22; KSST 69; KSST 70</t>
  </si>
  <si>
    <t>2101 KSU OFF VS STAN, Play 020</t>
  </si>
  <si>
    <t>7; CAST D03 (15); CAST D04 (19); CAST D10 (41); CAST D21 (33); CAST D23 (27); CAST D45 (30); CAST D90 (08)</t>
  </si>
  <si>
    <t>LCB (0); SCBL (7); FSR (12); RCB (1)</t>
  </si>
  <si>
    <t>LEO (08); LLB (15); DLT (19); DRT (27); RLB (30); ROLB (33); ROLB (41)</t>
  </si>
  <si>
    <t>CAST D03 (LLB); CAST D04 (DLT); CAST D09 (FSR); CAST D10 (ROLB); CAST D13 (LCB); CAST D17 (SCBL); CAST D21 (ROLB); CAST D23 (DRT); CAST D31 (RCB); CAST D45 (RLB); CAST D90 (LEO)</t>
  </si>
  <si>
    <t>CAST D03 (0.0); CAST D04 (0.0); CAST D09 (0.0); CAST D10 (0.0); CAST D13 (0.0); CAST D17 (0.0); CAST D21 (0.0); CAST D23 (0.0); CAST D31 (0.0); CAST D45 (0.0); CAST D90 (0.0)</t>
  </si>
  <si>
    <t>LEO (08); DLT (19); DRT (27)</t>
  </si>
  <si>
    <t>END OF HALF</t>
  </si>
  <si>
    <t>KSST 04; KSST 12; KSST 22; KSST 87; KSST 88</t>
  </si>
  <si>
    <t>KSST 04 (RWR); KSST 07 (QB); KSST 12 (LWR); KSST 22 (HB-L); KSST 50 (LT); KSST 69 (C); KSST 70 (RG); KSST 73 (RT); KSST 76 (LG); KSST 87 (TE-L); KSST 88 (SRWR)</t>
  </si>
  <si>
    <t>KSST 04 (0.0); KSST 07 (0.0); KSST 12 (0.0); KSST 22 (0.0); KSST 50 (0.0); KSST 69 (0.0); KSST 70 (0.0); KSST 73 (0.0); KSST 76 (0.0); KSST 87 (0.0); KSST 88 (0.0)</t>
  </si>
  <si>
    <t>CAST D90 (LEO)</t>
  </si>
  <si>
    <t>4; CAST D04 (DLT); CAST D10 (ROLB); CAST D23 (DRT); CAST D90 (LEO)</t>
  </si>
  <si>
    <t>CAST D90 (U)</t>
  </si>
  <si>
    <t>CAST D90 (R.E.D) LEO</t>
  </si>
  <si>
    <t>LWR(-13.5); SRWR(+7.5); RWR^(+17.5)</t>
  </si>
  <si>
    <t>LLB (3); RLB (3); ROLB (0); ROLB (0)</t>
  </si>
  <si>
    <t>LWR 8i(15); TE-L 4o(11); HB-L h21(2); SRWR xj(-4); RWR 5o(20)</t>
  </si>
  <si>
    <t>8; 4; H4; X; 5</t>
  </si>
  <si>
    <t>KSST 12 8i(15); KSST 87 4o(11); KSST 22 h21(2); KSST 88 xj(-4); KSST 04 5o(20)</t>
  </si>
  <si>
    <t>h21(2)</t>
  </si>
  <si>
    <t>2101 KSU OFF VS STAN, Play 021</t>
  </si>
  <si>
    <t>21J</t>
  </si>
  <si>
    <t>MARCH GUN LEX PRO STR X PLANE</t>
  </si>
  <si>
    <t>LEX</t>
  </si>
  <si>
    <t>PRO STR</t>
  </si>
  <si>
    <t>X PLANE</t>
  </si>
  <si>
    <t>FK 77 HOT HEMAN</t>
  </si>
  <si>
    <t>SUPERHERO</t>
  </si>
  <si>
    <t>HOT HEMAN</t>
  </si>
  <si>
    <t>FK 76/77</t>
  </si>
  <si>
    <t>FK 77</t>
  </si>
  <si>
    <t>SCRBL</t>
  </si>
  <si>
    <t>8; CAST D03 (30); CAST D04 (15); CAST D10 (41); CAST D21 (34); CAST D23 (32); CAST D45 (19); CAST D50 (22); CAST D90 (06)</t>
  </si>
  <si>
    <t>LCB (2); FS (12); RCB (7)</t>
  </si>
  <si>
    <t>LOLB (06); LE (15); LILB (19); NT (22); RLB (30); REO (32); RLB (34); ROLB (41)</t>
  </si>
  <si>
    <t>CAST D03 (RLB); CAST D04 (LE); CAST D09 (FS); CAST D10 (ROLB); CAST D13 (LCB); CAST D17 (RCB); CAST D21 (RLB); CAST D23 (REO); CAST D45 (LILB); CAST D50 (NT); CAST D90 (LOLB)</t>
  </si>
  <si>
    <t>CAST D03 (0.0); CAST D04 (0.0); CAST D09 (0.0); CAST D10 (0.0); CAST D13 (0.0); CAST D17 (0.0); CAST D21 (0.0); CAST D23 (0.0); CAST D45 (0.0); CAST D50 (0.0); CAST D90 (0.0)</t>
  </si>
  <si>
    <t>LE (15); NT (22); REO (32)</t>
  </si>
  <si>
    <t>LWR^; TE-oL; TE-iL^; HB-L; RWR</t>
  </si>
  <si>
    <t>FB&gt;TE-oL</t>
  </si>
  <si>
    <t>KSST 04 (RWR); KSST 07 (QB); KSST 22 (HB-L); KSST 29 (TE-oL); KSST 50 (LT); KSST 69 (C); KSST 70 (RG); KSST 73 (RT); KSST 76 (LG); KSST 87 (TE-iL); KSST 88 (LWR)</t>
  </si>
  <si>
    <t>KSST 04 (0.0); KSST 07 (+0.5); KSST 22 (0.0); KSST 29 (0.0); KSST 50 (0.0); KSST 69 (0.0); KSST 70 (0.0); KSST 73 (0.0); KSST 76 (0.0); KSST 87 (0.0); KSST 88 (0.0)</t>
  </si>
  <si>
    <t>KSST 29</t>
  </si>
  <si>
    <t>KSST 87; KSST 88</t>
  </si>
  <si>
    <t>6; KSST 50 (LT); KSST 69 (C); KSST 70 (RG); KSST 73 (RT); KSST 76 (LG); KSST 87 (TE-iL)</t>
  </si>
  <si>
    <t>3; CAST D04 (LE); CAST D23 (REO); CAST D50 (NT)</t>
  </si>
  <si>
    <t>QB SCRAMBLE</t>
  </si>
  <si>
    <t>KSST 04* (R:L{R}); KSST 29 (R:Lx); KSST 87 (R:Lx)</t>
  </si>
  <si>
    <t>L;L</t>
  </si>
  <si>
    <t>LWR^(-10.5); RWR(+11.5)</t>
  </si>
  <si>
    <t>LOLB (0); LILB (3); RLB (3); RLB (4); ROLB (0)</t>
  </si>
  <si>
    <t>KSST 04</t>
  </si>
  <si>
    <t>8; CAST D03; CAST D09; CAST D10; CAST D13; CAST D17; CAST D21; CAST D45; CAST D90</t>
  </si>
  <si>
    <t>LWR xo(23); TE-oL 9y; TE-iL k; HB-L h9(4); RWR flxj(-4)</t>
  </si>
  <si>
    <t>X; 9; -; H9; X</t>
  </si>
  <si>
    <t>KSST 88 xo(23); KSST 29 9y; KSST 87 k; KSST 22 h9(4); KSST 04 flxj(-4)</t>
  </si>
  <si>
    <t>2101 KSU OFF VS STAN, Play 022</t>
  </si>
  <si>
    <t>GUN TRIPS LT</t>
  </si>
  <si>
    <t>TRIPS LT</t>
  </si>
  <si>
    <t>60C BULLDOGS CHECK FROGS</t>
  </si>
  <si>
    <t>BULLDOGS CHECK FROGS</t>
  </si>
  <si>
    <t>5; CAST D04 (22); CAST D10 (30); CAST D23 (14); CAST D45 (17); CAST D90 (09)</t>
  </si>
  <si>
    <t>LCB (0); FS (10); SCBiR (4); SCBoR (5); SCBoR (9); RCB (7)</t>
  </si>
  <si>
    <t>LOLB (09); LE (14); LILB (17); NT (22); RE (30)</t>
  </si>
  <si>
    <t>CAST D03 (SCBiR); CAST D04 (NT); CAST D09 (FS); CAST D10 (RE); CAST D13 (LCB); CAST D17 (SCBoR); CAST D21 (SCBoR); CAST D23 (LE); CAST D31 (RCB); CAST D45 (LILB); CAST D90 (LOLB)</t>
  </si>
  <si>
    <t>LWR; SLoWR; SLiWR^; HB-R; RWR^</t>
  </si>
  <si>
    <t>TE&gt;SLiWR</t>
  </si>
  <si>
    <t>KSST 12; KSST 19; KSST 22; KSST 85; KSST 86</t>
  </si>
  <si>
    <t>KSST 07 (QB); KSST 12 (LWR); KSST 19 (SLiWR); KSST 22 (HB-R); KSST 50 (LT); KSST 69 (C); KSST 70 (RG); KSST 73 (RT); KSST 76 (LG); KSST 85 (SLoWR); KSST 86 (RWR)</t>
  </si>
  <si>
    <t>KSST 07 (0.0); KSST 12 (0.0); KSST 19 (0.0); KSST 22 (-1.0); KSST 50 (0.0); KSST 69 (-1.0); KSST 70 (0.0); KSST 73 (0.0); KSST 76 (0.0); KSST 85 (0.0); KSST 86 (0.0)</t>
  </si>
  <si>
    <t>KSST 12; KSST 19; KSST 85; KSST 86</t>
  </si>
  <si>
    <t>KSST 19; KSST 86</t>
  </si>
  <si>
    <t>6; KSST 22 (HB-R); KSST 50 (LT); KSST 69 (C); KSST 70 (RG); KSST 73 (RT); KSST 76 (LG)</t>
  </si>
  <si>
    <t>KSST 22 (HB-R); KSST 69 (C); CAST D04 (NT); CAST D45 (LILB)</t>
  </si>
  <si>
    <t>KSST 86</t>
  </si>
  <si>
    <t>4; CAST D04 (NT); CAST D10 (RE); CAST D23 (LE); CAST D45 (LILB)</t>
  </si>
  <si>
    <t>CAST D13 &gt; KSST 86</t>
  </si>
  <si>
    <t>LWR(-15.5); SLoWR(-8.5); SLiWR^(-0.5); RWR^(+18.5)</t>
  </si>
  <si>
    <t>LOLB (0); LILB (3)</t>
  </si>
  <si>
    <t>KSST 22; KSST 69</t>
  </si>
  <si>
    <t>7; CAST D03; CAST D09; CAST D13; CAST D17; CAST D21; CAST D31; CAST D90</t>
  </si>
  <si>
    <t>LWR 63(4); SLoWR 9s; SLiWR 9so; HB-R kr; RWR 6o(7)</t>
  </si>
  <si>
    <t>3; 9; 9; -; 6</t>
  </si>
  <si>
    <t>KSST 12 63(4); KSST 85 9s; KSST 19 9so; KSST 22 kr; KSST 86 6o(7)</t>
  </si>
  <si>
    <t>6o(7)</t>
  </si>
  <si>
    <t>KSST 22 CHB</t>
  </si>
  <si>
    <t>2101 KSU OFF VS STAN, Play 023</t>
  </si>
  <si>
    <t>GUN TRIPS LT LOWEST</t>
  </si>
  <si>
    <t>TRIPS LT LOWEST</t>
  </si>
  <si>
    <t>50C STASH-SHAKE</t>
  </si>
  <si>
    <t>STICK</t>
  </si>
  <si>
    <t>STASH-SHAKE</t>
  </si>
  <si>
    <t>5; CAST D03 (32); CAST D04 (22); CAST D23 (14); CAST D45 (13); CAST D90 (34)</t>
  </si>
  <si>
    <t>LCB (2); SCBL (3); FS (14); SCBoR (4); SCBoR (9); RCB (6)</t>
  </si>
  <si>
    <t>LLB (13); LE (14); NT (22); RLB (32); REO (34)</t>
  </si>
  <si>
    <t>CAST D03 (RLB); CAST D04 (NT); CAST D09 (FS); CAST D10 (SCBL); CAST D13 (LCB); CAST D17 (SCBoR); CAST D21 (SCBoR); CAST D23 (LE); CAST D31 (RCB); CAST D45 (LLB); CAST D90 (REO)</t>
  </si>
  <si>
    <t>LE (14); NT (22); REO (34)</t>
  </si>
  <si>
    <t>LWR; SLoWR; SLiWR^; SRWR^; RWR</t>
  </si>
  <si>
    <t>HB&gt;RWR; TE&gt;SLiWR</t>
  </si>
  <si>
    <t>KSST 04; KSST 12; KSST 19; KSST 22; KSST 85</t>
  </si>
  <si>
    <t>KSST 04 (SRWR); KSST 07 (QB); KSST 12 (LWR); KSST 19 (SLiWR); KSST 22 (RWR); KSST 50 (LT); KSST 69 (C); KSST 70 (RG); KSST 73 (RT); KSST 76 (LG); KSST 85 (SLoWR)</t>
  </si>
  <si>
    <t>KSST 04 (0.0); KSST 07 (0.0); KSST 12 (0.0); KSST 19 (0.0); KSST 22 (0.0); KSST 50 (0.0); KSST 69 (0.0); KSST 70 (0.0); KSST 73 (0.0); KSST 76 (0.0); KSST 85 (0.0)</t>
  </si>
  <si>
    <t>3; CAST D04 (NT); CAST D23 (LE); CAST D90 (REO)</t>
  </si>
  <si>
    <t>CAST D13 &gt; KSST 22</t>
  </si>
  <si>
    <t>LWR(-17.5); SLoWR(-7.5); SLiWR^(-0.5); SRWR^(+15.5); RWR(+20.5)</t>
  </si>
  <si>
    <t>LLB (4); RLB (5)</t>
  </si>
  <si>
    <t>8; CAST D03; CAST D09; CAST D10; CAST D13; CAST D17; CAST D21; CAST D31; CAST D45</t>
  </si>
  <si>
    <t>LWR 6(5); SLoWR 9; SLiWR 6(6); SRWR 9; RWR 69(11)</t>
  </si>
  <si>
    <t>6; 9; 6; 9; 9</t>
  </si>
  <si>
    <t>KSST 12 6(5); KSST 85 9; KSST 19 6(6); KSST 04 9; KSST 22 69(11)</t>
  </si>
  <si>
    <t>2101 KSU OFF VS STAN, Play 024</t>
  </si>
  <si>
    <t>EOH</t>
  </si>
  <si>
    <t>6; CAST D03 (25); CAST D04 (19); CAST D10 (36); CAST D23 (28); CAST D45 (17); CAST D90 (09)</t>
  </si>
  <si>
    <t>LCB (1); FS (13); SCBiR (8); SCBoR (0); RCB (6)</t>
  </si>
  <si>
    <t>LEO (09); LILB (17); DLT (19); RILB (25); DRT (28); REO (36)</t>
  </si>
  <si>
    <t>CAST D03 (RILB); CAST D04 (DLT); CAST D09 (FS); CAST D10 (REO); CAST D13 (LCB); CAST D17 (SCBoR); CAST D21 (SCBiR); CAST D23 (DRT); CAST D31 (RCB); CAST D45 (LILB); CAST D90 (LEO)</t>
  </si>
  <si>
    <t>CAST D03 (0.0); CAST D04 (+0.5); CAST D09 (0.0); CAST D10 (0.0); CAST D13 (0.0); CAST D17 (0.0); CAST D21 (0.0); CAST D23 (0.0); CAST D31 (0.0); CAST D45 (-0.5); CAST D90 (+0.5)</t>
  </si>
  <si>
    <t>LEO (09); DLT (19); DRT (28); REO (36)</t>
  </si>
  <si>
    <t>KSST 04; KSST 12; KSST 22; KSST 85; KSST 87</t>
  </si>
  <si>
    <t>KSST 04 (RWR); KSST 07 (QB); KSST 12 (LWR); KSST 22 (HB-R); KSST 50 (LT); KSST 69 (C); KSST 70 (RG); KSST 73 (RT); KSST 76 (LG); KSST 85 (SLiWR); KSST 87 (SLoWR)</t>
  </si>
  <si>
    <t>KSST 04 (0.0); KSST 07 (0.0); KSST 12 (0.0); KSST 22 (0.0); KSST 50 (0.0); KSST 69 (0.0); KSST 70 (-0.5); KSST 73 (+0.5); KSST 76 (0.0); KSST 85 (0.0); KSST 87 (0.0)</t>
  </si>
  <si>
    <t>KSST 04; KSST 85</t>
  </si>
  <si>
    <t>KSST 70 (RG); KSST 73 (RT); CAST D04 (DLT); CAST D45 (LILB); CAST D90 (LEO)</t>
  </si>
  <si>
    <t>CAST D13 &gt; KSST 04; CAST D17 &gt; KSST 87</t>
  </si>
  <si>
    <t>LWR(-17.5); SLoWR(-8.5); SLiWR^(-5.5); RWR^(+18.5)</t>
  </si>
  <si>
    <t>LILB (4); RILB (4)</t>
  </si>
  <si>
    <t>KSST 70; CAST D45</t>
  </si>
  <si>
    <t>KSST 73; CAST D04; CAST D90</t>
  </si>
  <si>
    <t>2101 KSU OFF VS STAN, Play 025</t>
  </si>
  <si>
    <t>21P</t>
  </si>
  <si>
    <t>GUN ROG OUT</t>
  </si>
  <si>
    <t>LOU/ROG OUT</t>
  </si>
  <si>
    <t>ROG OUT</t>
  </si>
  <si>
    <t>5 ROLL ARC KEY</t>
  </si>
  <si>
    <t>KEY</t>
  </si>
  <si>
    <t>5 ROLL ARC</t>
  </si>
  <si>
    <t>7; CAST D03 (19); CAST D04 (22); CAST D10 (06); CAST D15 (30); CAST D23 (14); CAST D31 (09); CAST D45 (37)</t>
  </si>
  <si>
    <t>FS (9); SCBoR (3); SCBoR (8); RCB (1)</t>
  </si>
  <si>
    <t>LOLB (06); LLB (09); LE (14); LILB (19); NT (22); RE (30); RLB (37)</t>
  </si>
  <si>
    <t>CAST D03 (LILB); CAST D04 (NT); CAST D09 (FS); CAST D10 (LOLB); CAST D13 (RCB); CAST D15 (RE); CAST D17 (SCBoR); CAST D21 (SCBoR); CAST D23 (LE); CAST D31 (LLB); CAST D45 (RLB)</t>
  </si>
  <si>
    <t>CAST D03 (0.0); CAST D04 (0.0); CAST D09 (0.0); CAST D10 (0.0); CAST D13 (0.0); CAST D15 (0.0); CAST D17 (+0.5); CAST D21 (0.0); CAST D23 (0.0); CAST D31 (0.0); CAST D45 (0.0)</t>
  </si>
  <si>
    <t>KICKOFF - OOB</t>
  </si>
  <si>
    <t>BR</t>
  </si>
  <si>
    <t>LWR^; SLoWR; SLiWR; HB-R; TE-R^</t>
  </si>
  <si>
    <t>HB&gt;SLiWR</t>
  </si>
  <si>
    <t>2-0-2-1</t>
  </si>
  <si>
    <t>KSST 12; KSST 19; KSST 20; KSST 22; KSST 85</t>
  </si>
  <si>
    <t>KSST 07 (QB); KSST 12 (SLoWR); KSST 19 (TE-R); KSST 20 (HB-R); KSST 22 (SLiWR); KSST 50 (LT); KSST 63 (RG); KSST 69 (C); KSST 73 (RT); KSST 76 (LG); KSST 85 (LWR)</t>
  </si>
  <si>
    <t>KSST 07 (0.0); KSST 12 (-0.5); KSST 19 (0.0); KSST 20 (0.0); KSST 22 (0.0); KSST 50 (0.0); KSST 63 (0.0); KSST 69 (0.0); KSST 73 (0.0); KSST 76 (0.0); KSST 85 (0.0)</t>
  </si>
  <si>
    <t>KSST 19; KSST 85</t>
  </si>
  <si>
    <t>7; KSST 19 (TE-R); KSST 20 (HB-R); KSST 50 (LT); KSST 63 (RG); KSST 69 (C); KSST 73 (RT); KSST 76 (LG)</t>
  </si>
  <si>
    <t>KSST 07 (QB); KSST 12 (SLoWR); CAST D17 (SCBoR)</t>
  </si>
  <si>
    <t>0R</t>
  </si>
  <si>
    <t>4; CAST D03 (LILB); CAST D04 (NT); CAST D15 (RE); CAST D23 (LE)</t>
  </si>
  <si>
    <t>CAST D13 &gt; KSST 85</t>
  </si>
  <si>
    <t>HB-R (-5)</t>
  </si>
  <si>
    <t>LWR^(-13.5); SLoWR(-8.5); SLiWR(-3.5)</t>
  </si>
  <si>
    <t>LOLB (0); LLB (4); LILB (4); RLB (4)</t>
  </si>
  <si>
    <t>KSST 12</t>
  </si>
  <si>
    <t>7; CAST D09; CAST D10; CAST D13; CAST D17; CAST D21; CAST D31; CAST D45</t>
  </si>
  <si>
    <t>LWR z; SLoWR z; SLiWR 0u(-4); HB-R fl; TE-R r</t>
  </si>
  <si>
    <t>-; -; 0; -; -</t>
  </si>
  <si>
    <t>KSST 85 z; KSST 12 z; KSST 22 0u(-4); KSST 20 fl; KSST 19 r</t>
  </si>
  <si>
    <t>0u(-4)</t>
  </si>
  <si>
    <t>2101 KSU OFF VS STAN, Play 026</t>
  </si>
  <si>
    <t>JUMP GUN BLITZEN STR</t>
  </si>
  <si>
    <t>BLITZEN</t>
  </si>
  <si>
    <t>JUMP</t>
  </si>
  <si>
    <t>11 X IRON ARCH</t>
  </si>
  <si>
    <t>7; CAST D03 (26); CAST D04 (18); CAST D10 (34); CAST D15 (09); CAST D21 (39); CAST D23 (28); CAST D45 (16)</t>
  </si>
  <si>
    <t>LCB (2); FS (11); SCBR (7); RCB (0)</t>
  </si>
  <si>
    <t>LOLB (09); LILB (16); DLT (18); RILB (26); DRT (28); REO (34); RLB (39)</t>
  </si>
  <si>
    <t>CAST D03 (RILB); CAST D04 (DLT); CAST D09 (FS); CAST D10 (REO); CAST D13 (RCB); CAST D15 (LOLB); CAST D17 (SCBR); CAST D21 (RLB); CAST D23 (DRT); CAST D31 (LCB); CAST D45 (LILB)</t>
  </si>
  <si>
    <t>CAST D03 (0.0); CAST D04 (-1.0); CAST D09 (0.0); CAST D10 (0.0); CAST D13 (0.0); CAST D15 (0.0); CAST D17 (0.0); CAST D21 (0.0); CAST D23 (-0.5); CAST D31 (0.0); CAST D45 (0.0)</t>
  </si>
  <si>
    <t>DLT (18); DRT (28); REO (34)</t>
  </si>
  <si>
    <t>LWR^; SLWR^; TE-L; HB-L; RWR</t>
  </si>
  <si>
    <t>KSST 04 (RWR); KSST 07 (QB); KSST 12 (LWR); KSST 19 (TE-L); KSST 20 (HB-L); KSST 50 (LT); KSST 63 (RG); KSST 69 (C); KSST 73 (RT); KSST 76 (LG); KSST 88 (SLWR)</t>
  </si>
  <si>
    <t>KSST 04 (0.0); KSST 07 (+0.5); KSST 12 (0.0); KSST 19 (0.0); KSST 20 (0.0); KSST 50 (0.0); KSST 63 (0.0); KSST 69 (0.0); KSST 73 (0.0); KSST 76 (+0.5); KSST 88 (0.0)</t>
  </si>
  <si>
    <t>KSST 04; KSST 88</t>
  </si>
  <si>
    <t>KSST 12; KSST 88</t>
  </si>
  <si>
    <t>KSST 07 (QB); KSST 76 (LG); CAST D04 (DLT); CAST D23 (DRT)</t>
  </si>
  <si>
    <t>VOLUNTARY</t>
  </si>
  <si>
    <t>HB-L (-5)</t>
  </si>
  <si>
    <t>INVERTED;READ OPTION</t>
  </si>
  <si>
    <t>KSST 04* (R:L{R}); KSST 19* (R:Lx)</t>
  </si>
  <si>
    <t>LWR^(-16.5); SLWR^(-6.5); RWR(+12.5)</t>
  </si>
  <si>
    <t>LOLB (0); LILB (4); RILB (4); RLB (4)</t>
  </si>
  <si>
    <t>KSST 07; KSST 76</t>
  </si>
  <si>
    <t>2101 KSU OFF VS STAN, Play 027</t>
  </si>
  <si>
    <t>GUN L  H TAIL</t>
  </si>
  <si>
    <t>L/R</t>
  </si>
  <si>
    <t>H TAIL</t>
  </si>
  <si>
    <t>50C Y STICK F FRESNO</t>
  </si>
  <si>
    <t>FRESNO</t>
  </si>
  <si>
    <t>Y STICK F FRESNO</t>
  </si>
  <si>
    <t>5; CAST D04 (18); CAST D10 (37); CAST D15 (08); CAST D23 (28); CAST D45 (16)</t>
  </si>
  <si>
    <t>KSST 19; KSST 20</t>
  </si>
  <si>
    <t>LCB (0); SCBL (5); FS (14); SCBiR (4); SCBoR (4); RCB (4)</t>
  </si>
  <si>
    <t>LEO (08); LILB (16); DLT (18); DRT (28); REO (37)</t>
  </si>
  <si>
    <t>CAST D03 (SCBiR); CAST D04 (DLT); CAST D09 (SCBL); CAST D10 (REO); CAST D13 (RCB); CAST D15 (LEO); CAST D17 (SCBoR); CAST D21 (FS); CAST D23 (DRT); CAST D31 (LCB); CAST D45 (LILB)</t>
  </si>
  <si>
    <t>CAST D03 (0.0); CAST D04 (0.0); CAST D09 (0.0); CAST D10 (0.0); CAST D13 (0.0); CAST D15 (+1.5); CAST D17 (0.0); CAST D21 (0.0); CAST D23 (0.0); CAST D31 (0.0); CAST D45 (0.0)</t>
  </si>
  <si>
    <t>LEO (08); DLT (18); DRT (28); REO (37)</t>
  </si>
  <si>
    <t>CAST D15</t>
  </si>
  <si>
    <t>HB&gt;SLoWR; HB&gt;SRWR; TE&gt;SLiWR</t>
  </si>
  <si>
    <t>KSST 04; KSST 19; KSST 20; KSST 22; KSST 88</t>
  </si>
  <si>
    <t>KSST 04 (RWR); KSST 07 (QB); KSST 19 (SLiWR); KSST 20 (SLoWR); KSST 22 (SRWR); KSST 50 (LT); KSST 63 (RG); KSST 69 (C); KSST 73 (RT); KSST 76 (LG); KSST 88 (LWR)</t>
  </si>
  <si>
    <t>KSST 04 (0.0); KSST 07 (0.0); KSST 19 (0.0); KSST 20 (0.0); KSST 22 (0.0); KSST 50 (0.0); KSST 63 (0.0); KSST 69 (0.0); KSST 73 (-1.5); KSST 76 (0.0); KSST 88 (0.0)</t>
  </si>
  <si>
    <t>KSST 73 (RT); CAST D15 (LEO)</t>
  </si>
  <si>
    <t>CAST D31 &gt; KSST 04</t>
  </si>
  <si>
    <t>CAST D15 (I) KSST 73</t>
  </si>
  <si>
    <t>KSST 73</t>
  </si>
  <si>
    <t>KSST 20* (B:L)</t>
  </si>
  <si>
    <t>LWR(-13.5); SLoWR(-3.5); SLiWR^(-2.5); SRWR(+14.5); RWR^(+18.5)</t>
  </si>
  <si>
    <t>LILB (4)</t>
  </si>
  <si>
    <t>LWR 9y; SLoWR 3(5); SLiWR 0u(-7); SRWR 3(4); RWR 9o</t>
  </si>
  <si>
    <t>9; 3; 0; 3; 9</t>
  </si>
  <si>
    <t>KSST 88 9y; KSST 20 3(5); KSST 19 0u(-7); KSST 22 3(4); KSST 04 9o</t>
  </si>
  <si>
    <t>2101 KSU OFF VS STAN, Play 028</t>
  </si>
  <si>
    <t>HOP GUN LOU PRO</t>
  </si>
  <si>
    <t>LOU</t>
  </si>
  <si>
    <t>PRO</t>
  </si>
  <si>
    <t>50C F SNAG-FLAT</t>
  </si>
  <si>
    <t>SNAG</t>
  </si>
  <si>
    <t>F SNAG-FLAT</t>
  </si>
  <si>
    <t>8; CAST D04 (15); CAST D08 (26); CAST D10 (37); CAST D13 (44); CAST D21 (34); CAST D23 (31); CAST D45 (18); CAST D50 (22)</t>
  </si>
  <si>
    <t>LCB (8); SCBL (4); SCBL (9)</t>
  </si>
  <si>
    <t>LE (15); LILB (18); NT (22); RILB (26); RE (31); RLB (34); ROLB (37); RLB (44)</t>
  </si>
  <si>
    <t>CAST D04 (LE); CAST D08 (RILB); CAST D09 (SCBL); CAST D10 (ROLB); CAST D13 (RLB); CAST D15 (SCBL); CAST D17 (LCB); CAST D21 (RLB); CAST D23 (RE); CAST D45 (LILB); CAST D50 (NT)</t>
  </si>
  <si>
    <t>CAST D04 (+0.5); CAST D08 (0.0); CAST D09 (0.0); CAST D10 (0.0); CAST D13 (0.0); CAST D15 (+0.5); CAST D17 (0.0); CAST D21 (0.0); CAST D23 (0.0); CAST D45 (+0.5); CAST D50 (0.0)</t>
  </si>
  <si>
    <t>TE-oL; TE-iL^; HB-L; SRWR; RWR^</t>
  </si>
  <si>
    <t>KSST 04; KSST 19; KSST 22; KSST 87; KSST 88</t>
  </si>
  <si>
    <t>KSST 04 (RWR); KSST 07 (QB); KSST 19 (TE-oL); KSST 22 (HB-L); KSST 50 (LT); KSST 63 (RG); KSST 69 (C); KSST 73 (RT); KSST 76 (LG); KSST 87 (TE-iL); KSST 88 (SRWR)</t>
  </si>
  <si>
    <t>KSST 04 (0.0); KSST 07 (0.0); KSST 19 (0.0); KSST 22 (0.0); KSST 50 (0.0); KSST 63 (-1.0); KSST 69 (0.0); KSST 73 (-1.0); KSST 76 (0.0); KSST 87 (0.0); KSST 88 (0.0)</t>
  </si>
  <si>
    <t>KSST 07 (QB); KSST 63 (RG); KSST 73 (RT); CAST D04 (LE); CAST D15 (SCBL); CAST D45 (LILB)</t>
  </si>
  <si>
    <t>4; CAST D04 (LE); CAST D23 (RE); CAST D45 (LILB); CAST D50 (NT)</t>
  </si>
  <si>
    <t>CAST D04 (B) KSST 73; CAST D45 (I) KSST 63</t>
  </si>
  <si>
    <t>KSST 63</t>
  </si>
  <si>
    <t>KSST 22* (B:B)</t>
  </si>
  <si>
    <t>SRWR(+14.5); RWR^(+18.5)</t>
  </si>
  <si>
    <t>LILB (4); RILB (4); RLB (6); RLB (3); ROLB (0)</t>
  </si>
  <si>
    <t>KSST 63; KSST 73</t>
  </si>
  <si>
    <t>7; CAST D08; CAST D09; CAST D10; CAST D13; CAST D15; CAST D17; CAST D21</t>
  </si>
  <si>
    <t>TE-oL 6(6); TE-iL 7(11); HB-L h31(1); SRWR 3(6); RWR 9</t>
  </si>
  <si>
    <t>6; 7; H5; 3; 9</t>
  </si>
  <si>
    <t>KSST 19 6(6); KSST 87 7(11); KSST 22 h31(1); KSST 88 3(6); KSST 04 9</t>
  </si>
  <si>
    <t>KSST 73 OH</t>
  </si>
  <si>
    <t>2101 KSU OFF VS STAN, Play 029</t>
  </si>
  <si>
    <t>GUN LIZ OUT  F PLANE</t>
  </si>
  <si>
    <t>LIZ/RIP OUT</t>
  </si>
  <si>
    <t>LIZ OUT</t>
  </si>
  <si>
    <t>4 PLUS</t>
  </si>
  <si>
    <t>1B PLUS</t>
  </si>
  <si>
    <t>4/5 PLUS</t>
  </si>
  <si>
    <t>6; CAST D04 (14); CAST D08 (25); CAST D10 (39); CAST D15 (30); CAST D45 (18); CAST D50 (22)</t>
  </si>
  <si>
    <t>LCB (7); SCBL (2); SCBL (9); SSR (7); RCB (0)</t>
  </si>
  <si>
    <t>LE (14); LILB (18); NT (22); RILB (25); RE (30); SSR (35); ROLB (39)</t>
  </si>
  <si>
    <t>CAST D04 (LE); CAST D08 (RILB); CAST D09 (SCBL); CAST D10 (ROLB); CAST D13 (RCB); CAST D15 (RE); CAST D17 (SCBL); CAST D21 (SSR); CAST D31 (LCB); CAST D45 (LILB); CAST D50 (NT)</t>
  </si>
  <si>
    <t>CAST D04 (0.0); CAST D08 (0.0); CAST D09 (0.0); CAST D10 (0.0); CAST D13 (0.0); CAST D15 (0.0); CAST D17 (0.0); CAST D21 (0.0); CAST D31 (0.0); CAST D45 (+0.5); CAST D50 (0.0)</t>
  </si>
  <si>
    <t>LWR^; TE-L; HB-L; SRWR; RWR^</t>
  </si>
  <si>
    <t>KSST 04; KSST 22; KSST 85; KSST 86; KSST 87</t>
  </si>
  <si>
    <t>KSST 04 (RWR); KSST 07 (QB); KSST 22 (HB-L); KSST 50 (LT); KSST 63 (RG); KSST 69 (C); KSST 73 (RT); KSST 76 (LG); KSST 85 (SRWR); KSST 86 (LWR); KSST 87 (TE-L)</t>
  </si>
  <si>
    <t>KSST 04 (0.0); KSST 07 (0.0); KSST 22 (0.0); KSST 50 (0.0); KSST 63 (0.0); KSST 69 (-0.5); KSST 73 (0.0); KSST 76 (0.0); KSST 85 (0.0); KSST 86 (0.0); KSST 87 (0.0)</t>
  </si>
  <si>
    <t>KSST 85; KSST 86</t>
  </si>
  <si>
    <t>KSST 04; KSST 86</t>
  </si>
  <si>
    <t>KSST 69 (C); CAST D45 (LILB)</t>
  </si>
  <si>
    <t>KSST 85* (R:L{R})</t>
  </si>
  <si>
    <t>LWR^(-13.5); SRWR(+12.5); RWR^(+19.5)</t>
  </si>
  <si>
    <t>LILB (4); RILB (4); ROLB (0)</t>
  </si>
  <si>
    <t>KSST 69</t>
  </si>
  <si>
    <t>2101 KSU OFF VS STAN, Play 030</t>
  </si>
  <si>
    <t>JUMP GUN LIZ WIDE OVER</t>
  </si>
  <si>
    <t>LIZ WIDE OVER</t>
  </si>
  <si>
    <t>5 ROLL BYPASS-KEY</t>
  </si>
  <si>
    <t>4/5 ROLL BYPASS</t>
  </si>
  <si>
    <t>7; CAST D04 (18); CAST D08 (38); CAST D10 (34); CAST D15 (10); CAST D31 (13); CAST D45 (24); CAST D50 (27)</t>
  </si>
  <si>
    <t>FS (11); SCBiR (5); SCBoR (6); RCB (1)</t>
  </si>
  <si>
    <t>LOLB (10); LLB (13); DLT (18); RILB (24); DRT (27); REO (34); RLB (38)</t>
  </si>
  <si>
    <t>CAST D04 (DLT); CAST D08 (RLB); CAST D09 (FS); CAST D10 (REO); CAST D13 (RCB); CAST D15 (LOLB); CAST D17 (SCBoR); CAST D21 (SCBiR); CAST D31 (LLB); CAST D45 (RILB); CAST D50 (DRT)</t>
  </si>
  <si>
    <t>CAST D04 (0.0); CAST D08 (0.0); CAST D09 (0.0); CAST D10 (0.0); CAST D13 (0.0); CAST D15 (0.0); CAST D17 (0.0); CAST D21 (0.0); CAST D31 (-1.0); CAST D45 (0.0); CAST D50 (-0.5)</t>
  </si>
  <si>
    <t>DLT (18); DRT (27); REO (34)</t>
  </si>
  <si>
    <t>LWR^; SLoWR^; SLiWR; TE-L; HB-R</t>
  </si>
  <si>
    <t>4x0</t>
  </si>
  <si>
    <t>KSST 04 (LWR); KSST 07 (QB); KSST 22 (HB-R); KSST 50 (LT); KSST 63 (RG); KSST 69 (C); KSST 73 (RT); KSST 76 (LG); KSST 85 (SLiWR); KSST 86 (SLoWR); KSST 87 (TE-L)</t>
  </si>
  <si>
    <t>KSST 04 (0.0); KSST 07 (+0.5); KSST 22 (0.0); KSST 50 (0.0); KSST 63 (0.0); KSST 69 (0.0); KSST 73 (0.0); KSST 76 (+0.5); KSST 85 (0.0); KSST 86 (0.0); KSST 87 (0.0)</t>
  </si>
  <si>
    <t>KSST 07 (QB); KSST 76 (LG); CAST D31 (LLB); CAST D50 (DRT)</t>
  </si>
  <si>
    <t>KSST 87* (R:Lx)</t>
  </si>
  <si>
    <t>LWR^(-17.5); SLoWR^(-8.5); SLiWR(-6.5)</t>
  </si>
  <si>
    <t>LOLB (0); LLB (4); RILB (4); RLB (3)</t>
  </si>
  <si>
    <t>CAST D31; CAST D50</t>
  </si>
  <si>
    <t>LWR z; SLoWR z; SLiWR 0u(-4); TE-L r; HB-R fl</t>
  </si>
  <si>
    <t>KSST 04 z; KSST 86 z; KSST 85 0u(-4); KSST 87 r; KSST 22 fl</t>
  </si>
  <si>
    <t>2101 KSU OFF VS STAN, Play 031</t>
  </si>
  <si>
    <t>50C F HURRICANE X STOP H BULLET</t>
  </si>
  <si>
    <t>HURRICANE</t>
  </si>
  <si>
    <t>F HURRICANE X STOP H BULLET</t>
  </si>
  <si>
    <t>7; CAST D04 (17); CAST D08 (27); CAST D09 (07); CAST D10 (38); CAST D15 (06); CAST D23 (25); CAST D45 (20)</t>
  </si>
  <si>
    <t>LCB (5); FS (13); SCBR (6); RCB (1)</t>
  </si>
  <si>
    <t>SL</t>
  </si>
  <si>
    <t>LOLB (06); LLB (07); DLT (17); LILB (20); DRT (25); RILB (27); REO (38)</t>
  </si>
  <si>
    <t>CAST D04 (DLT); CAST D08 (RILB); CAST D09 (LLB); CAST D10 (REO); CAST D13 (RCB); CAST D15 (LOLB); CAST D17 (SCBR); CAST D21 (FS); CAST D23 (DRT); CAST D31 (LCB); CAST D45 (LILB)</t>
  </si>
  <si>
    <t>CAST D04 (0.0); CAST D08 (0.0); CAST D09 (0.0); CAST D10 (0.0); CAST D13 (0.0); CAST D15 (0.0); CAST D17 (0.0); CAST D21 (0.0); CAST D23 (0.0); CAST D31 (0.0); CAST D45 (0.0)</t>
  </si>
  <si>
    <t>DLT (17); DRT (25); REO (38)</t>
  </si>
  <si>
    <t>KSST 04; KSST 19; KSST 22; KSST 86; KSST 88</t>
  </si>
  <si>
    <t>KSST 04 (LWR); KSST 07 (QB); KSST 19 (TE-R); KSST 22 (HB-R); KSST 50 (LT); KSST 63 (RG); KSST 69 (C); KSST 73 (RT); KSST 76 (LG); KSST 86 (RWR); KSST 88 (SLWR)</t>
  </si>
  <si>
    <t>KSST 04 (0.0); KSST 07 (+0.5); KSST 19 (0.0); KSST 22 (0.0); KSST 50 (0.0); KSST 63 (0.0); KSST 69 (0.0); KSST 73 (0.0); KSST 76 (0.0); KSST 86 (0.0); KSST 88 (0.0)</t>
  </si>
  <si>
    <t>KSST 19; KSST 88</t>
  </si>
  <si>
    <t>KSST 07 (QB); CAST D15 (LOLB)</t>
  </si>
  <si>
    <t>CAST D15 (U)</t>
  </si>
  <si>
    <t>CAST D15 (L.A.S) LOLB</t>
  </si>
  <si>
    <t>LWR^(-12.5); SLWR(-5.5); RWR(+15.5)</t>
  </si>
  <si>
    <t>LOLB (0); LLB (5); LILB (4); RILB (4)</t>
  </si>
  <si>
    <t>LWR 6o(6); SLWR xd(4); HB-R h8(-1); TE-R x6(3); RWR 86(10)</t>
  </si>
  <si>
    <t>6; X; H8; X; 8</t>
  </si>
  <si>
    <t>KSST 04 6o(6); KSST 88 xd(4); KSST 22 h8(-1); KSST 19 x6(3); KSST 86 86(10)</t>
  </si>
  <si>
    <t>2101 KSU OFF VS STAN, Play 032</t>
  </si>
  <si>
    <t>RT ON</t>
  </si>
  <si>
    <t>LT/RT ON</t>
  </si>
  <si>
    <t>47 SLANT WK M. 4 ROLL</t>
  </si>
  <si>
    <t>8; CAST D04 (14); CAST D08 (21); CAST D10 (39); CAST D15 (05); CAST D21 (11); CAST D23 (30); CAST D45 (31); CAST D50 (22)</t>
  </si>
  <si>
    <t>LCB (7); FS (12); RCB (0)</t>
  </si>
  <si>
    <t>LOLB (05); LOLB (11); LE (14); MLB (21); NT (22); RE (30); RLB (31); ROLB (39)</t>
  </si>
  <si>
    <t>CAST D04 (LE); CAST D08 (MLB); CAST D09 (FS); CAST D10 (ROLB); CAST D13 (RCB); CAST D15 (LOLB); CAST D17 (LCB); CAST D21 (LOLB); CAST D23 (RE); CAST D45 (RLB); CAST D50 (NT)</t>
  </si>
  <si>
    <t>CAST D04 (0.0); CAST D08 (0.0); CAST D09 (0.0); CAST D10 (0.0); CAST D13 (0.0); CAST D15 (0.0); CAST D17 (0.0); CAST D21 (0.0); CAST D23 (0.0); CAST D45 (0.0); CAST D50 (+1.0)</t>
  </si>
  <si>
    <t>LWR; TE-L^; HB; TE-R^; RWR</t>
  </si>
  <si>
    <t>KSST 01; KSST 19; KSST 20; KSST 87; KSST 88</t>
  </si>
  <si>
    <t>KSST 01 (LWR); KSST 07 (QB); KSST 19 (TE-R); KSST 20 (HB); KSST 50 (LT); KSST 63 (RG); KSST 69 (C); KSST 73 (RT); KSST 76 (LG); KSST 87 (TE-L); KSST 88 (RWR)</t>
  </si>
  <si>
    <t>KSST 01 (0.0); KSST 07 (0.0); KSST 19 (0.0); KSST 20 (0.0); KSST 50 (0.0); KSST 63 (-1.0); KSST 69 (-0.5); KSST 73 (0.0); KSST 76 (0.0); KSST 87 (0.0); KSST 88 (0.0)</t>
  </si>
  <si>
    <t>KSST 01; KSST 20; KSST 87</t>
  </si>
  <si>
    <t>KSST 19; KSST 87</t>
  </si>
  <si>
    <t>KSST 63 (RG); KSST 69 (C); CAST D08 (MLB); CAST D50 (NT)</t>
  </si>
  <si>
    <t>HB</t>
  </si>
  <si>
    <t>1; KSST 20 (HB)</t>
  </si>
  <si>
    <t>L;R</t>
  </si>
  <si>
    <t>LWR(-18.5); RWR(+12.5)</t>
  </si>
  <si>
    <t>LOLB (0); LOLB (0); MLB (4); RLB (4); ROLB (0)</t>
  </si>
  <si>
    <t>KSST 63; KSST 69</t>
  </si>
  <si>
    <t>2101 KSU OFF VS STAN, Play 033</t>
  </si>
  <si>
    <t>11B</t>
  </si>
  <si>
    <t>RT UGLY  F PEEL CLOSE</t>
  </si>
  <si>
    <t>LT/RT UGLY</t>
  </si>
  <si>
    <t>RT UGLY</t>
  </si>
  <si>
    <t>CLOSE</t>
  </si>
  <si>
    <t>7 SLANT NAKED STAY Z 7 F ARROW</t>
  </si>
  <si>
    <t>NAKED STAY Z 7 F ARROW</t>
  </si>
  <si>
    <t>8; CAST D04 (14); CAST D08 (18); CAST D09 (29); CAST D10 (41); CAST D15 (30); CAST D21 (08); CAST D45 (27); CAST D50 (22)</t>
  </si>
  <si>
    <t>LCB (1); LCB (5); SS (8); RCB (1)</t>
  </si>
  <si>
    <t>LLB (08); LE (14); LILB (18); NT (22); RILB (27); SS (29); RE (30); ROLB (41)</t>
  </si>
  <si>
    <t>CAST D04 (LE); CAST D08 (LILB); CAST D09 (SS); CAST D10 (ROLB); CAST D13 (RCB); CAST D15 (RE); CAST D17 (LCB); CAST D21 (LLB); CAST D31 (LCB); CAST D45 (RILB); CAST D50 (NT)</t>
  </si>
  <si>
    <t>CAST D04 (0.0); CAST D08 (0.0); CAST D09 (0.0); CAST D10 (0.0); CAST D13 (0.0); CAST D15 (0.0); CAST D17 (0.0); CAST D21 (0.0); CAST D31 (0.0); CAST D45 (+0.5); CAST D50 (+1.0)</t>
  </si>
  <si>
    <t>LWR^; HB; TE-iR; TE-oR^; RWR</t>
  </si>
  <si>
    <t>WR&gt;TE-iR</t>
  </si>
  <si>
    <t>KSST 04; KSST 12; KSST 20; KSST 87; KSST 88</t>
  </si>
  <si>
    <t>KSST 04 (LWR); KSST 07 (QB); KSST 12 (RWR); KSST 20 (HB); KSST 50 (LT); KSST 63 (RG); KSST 69 (C); KSST 73 (RT); KSST 76 (LG); KSST 87 (TE-oR); KSST 88 (TE-iR)</t>
  </si>
  <si>
    <t>KSST 04 (0.0); KSST 07 (0.0); KSST 12 (0.0); KSST 20 (0.0); KSST 50 (0.0); KSST 63 (-1.5); KSST 69 (0.0); KSST 73 (0.0); KSST 76 (0.0); KSST 87 (0.0); KSST 88 (0.0)</t>
  </si>
  <si>
    <t>KSST 63 (RG); CAST D45 (RILB); CAST D50 (NT)</t>
  </si>
  <si>
    <t>4; CAST D04 (LE); CAST D15 (RE); CAST D45 (RILB); CAST D50 (NT)</t>
  </si>
  <si>
    <t>CAST D13 &gt; KSST 04; CAST D17 &gt; KSST 12</t>
  </si>
  <si>
    <t>CAST D45 (U); CAST D50 (O) KSST 63</t>
  </si>
  <si>
    <t>CAST D45; CAST D50</t>
  </si>
  <si>
    <t>KSST 88* (R:Lx&gt;L:Rx)</t>
  </si>
  <si>
    <t>CAST D45 (R.A.O) RILB</t>
  </si>
  <si>
    <t>LWR^(-17.5); RWR(+10.5)</t>
  </si>
  <si>
    <t>LLB (6); LILB (4); RILB (4); ROLB (0)</t>
  </si>
  <si>
    <t>7; CAST D08; CAST D09; CAST D10; CAST D13; CAST D17; CAST D21; CAST D31</t>
  </si>
  <si>
    <t>LWR xl(8); HB fl; TE-iR k1; TE-oR k1; RWR 7i(15)</t>
  </si>
  <si>
    <t>X; -; 3; 3; 7</t>
  </si>
  <si>
    <t>KSST 04 xl(8); KSST 20 fl; KSST 88 k1; KSST 87 k1; KSST 12 7i(15)</t>
  </si>
  <si>
    <t>2101 KSU OFF VS STAN, Play 034</t>
  </si>
  <si>
    <t>GUN TRIPSY RT</t>
  </si>
  <si>
    <t>TRIPSY RT</t>
  </si>
  <si>
    <t>4 ROLL READ</t>
  </si>
  <si>
    <t>3; CAST D04 (09); CAST D15 (35); CAST D50 (22)</t>
  </si>
  <si>
    <t>LCB (16); SCBiL (10); FSL (15); FSL (14); FS (18); FSR (11); FSR (13); RCB (16)</t>
  </si>
  <si>
    <t>LEO (09); NT (22); REO (35)</t>
  </si>
  <si>
    <t>CAST D04 (LEO); CAST D08 (SCBiL); CAST D09 (FSR); CAST D13 (RCB); CAST D15 (REO); CAST D17 (FS); CAST D21 (FSL); CAST D31 (LCB); CAST D45 (FSR); CAST D50 (NT); CAST D90 (FSL)</t>
  </si>
  <si>
    <t>CAST D04 (0.0); CAST D08 (0.0); CAST D09 (-1.0); CAST D13 (0.0); CAST D15 (0.0); CAST D17 (0.0); CAST D21 (0.0); CAST D31 (0.0); CAST D45 (0.0); CAST D50 (0.0); CAST D90 (0.0)</t>
  </si>
  <si>
    <t>LWR^; HB-L; SRiWR^; SRoWR; RWR</t>
  </si>
  <si>
    <t>TE&gt;SRoWR</t>
  </si>
  <si>
    <t>KSST 01; KSST 19; KSST 22; KSST 85; KSST 86</t>
  </si>
  <si>
    <t>KSST 01 (RWR); KSST 07 (QB); KSST 19 (SRoWR); KSST 22 (HB-L); KSST 50 (LT); KSST 63 (RG); KSST 69 (C); KSST 73 (RT); KSST 76 (LG); KSST 85 (SRiWR); KSST 86 (LWR)</t>
  </si>
  <si>
    <t>KSST 01 (0.0); KSST 07 (0.0); KSST 19 (0.0); KSST 22 (+0.5); KSST 50 (0.0); KSST 63 (0.0); KSST 69 (0.0); KSST 73 (0.0); KSST 76 (0.0); KSST 85 (0.0); KSST 86 (0.0)</t>
  </si>
  <si>
    <t>KSST 22 (HB-L); CAST D09 (FSR)</t>
  </si>
  <si>
    <t>LWR^(-18.5); SRiWR^(+5.5); SRoWR(+11.5); RWR(+15.5)</t>
  </si>
  <si>
    <t>2101 KSU OFF VS STAN, Play 035</t>
  </si>
  <si>
    <t>QC PADRES</t>
  </si>
  <si>
    <t>STOPS</t>
  </si>
  <si>
    <t>PADRES</t>
  </si>
  <si>
    <t>66/67</t>
  </si>
  <si>
    <t>QC</t>
  </si>
  <si>
    <t>7; CAST D03 (17); CAST D04 (17); CAST D08 (28); CAST D09 (05); CAST D15 (35); CAST D23 (26); CAST D90 (11)</t>
  </si>
  <si>
    <t>LCB (0); FS (13); SCBR (0); RCB (0)</t>
  </si>
  <si>
    <t>LLB (05); LEO (11); LILB (17); DLT (17); DRT (26); RILB (28); REO (35)</t>
  </si>
  <si>
    <t>CAST D03 (LILB); CAST D04 (DLT); CAST D08 (RILB); CAST D09 (LLB); CAST D13 (LCB); CAST D15 (REO); CAST D17 (SCBR); CAST D21 (FS); CAST D23 (DRT); CAST D31 (RCB); CAST D90 (LEO)</t>
  </si>
  <si>
    <t>CAST D03 (0.0); CAST D04 (0.0); CAST D08 (0.0); CAST D09 (0.0); CAST D13 (0.0); CAST D15 (0.0); CAST D17 (0.0); CAST D21 (0.0); CAST D23 (0.0); CAST D31 (-0.5); CAST D90 (0.0)</t>
  </si>
  <si>
    <t>LEO (11); DLT (17); DRT (26); REO (35)</t>
  </si>
  <si>
    <t>FIELD GOAL</t>
  </si>
  <si>
    <t>PUNT - OOB</t>
  </si>
  <si>
    <t>LWR; SLWR^; HB-R; TE-R^; RWR</t>
  </si>
  <si>
    <t>KSST 00; KSST 04; KSST 09; KSST 85; KSST 86</t>
  </si>
  <si>
    <t>KSST 00 (TE-R); KSST 04 (LWR); KSST 07 (QB); KSST 09 (HB-R); KSST 50 (LT); KSST 63 (RG); KSST 69 (C); KSST 73 (RT); KSST 76 (LG); KSST 85 (SLWR); KSST 86 (RWR)</t>
  </si>
  <si>
    <t>KSST 00 (0.0); KSST 04 (+0.5); KSST 07 (0.0); KSST 09 (0.0); KSST 50 (0.0); KSST 63 (0.0); KSST 69 (0.0); KSST 73 (0.0); KSST 76 (0.0); KSST 85 (0.0); KSST 86 (0.0)</t>
  </si>
  <si>
    <t>KSST 00; KSST 85</t>
  </si>
  <si>
    <t>6; KSST 09 (HB-R); KSST 50 (LT); KSST 63 (RG); KSST 69 (C); KSST 73 (RT); KSST 76 (LG)</t>
  </si>
  <si>
    <t>KSST 04 (LWR); CAST D31 (RCB)</t>
  </si>
  <si>
    <t>LWR</t>
  </si>
  <si>
    <t>5; CAST D03 (LILB); CAST D04 (DLT); CAST D15 (REO); CAST D23 (DRT); CAST D90 (LEO)</t>
  </si>
  <si>
    <t>CAST D13 &gt; KSST 86; CAST D17 &gt; KSST 85; CAST D31 &gt; KSST 04</t>
  </si>
  <si>
    <t>LWR(-14.5); SLWR^(-7.5); RWR(+19.5)</t>
  </si>
  <si>
    <t>LLB (6); LILB (4); RILB (4)</t>
  </si>
  <si>
    <t>1b</t>
  </si>
  <si>
    <t>6; CAST D08; CAST D09; CAST D13; CAST D17; CAST D21; CAST D31</t>
  </si>
  <si>
    <t>LWR 6o(6); SLWR 6o(6); HB-R kr; TE-R 6(8); RWR 6o(6)</t>
  </si>
  <si>
    <t>6; 6; -; 6; 6</t>
  </si>
  <si>
    <t>KSST 04 6o(6); KSST 85 6o(6); KSST 09 kr; KSST 00 6(8); KSST 86 6o(6)</t>
  </si>
  <si>
    <t>6o(6)</t>
  </si>
  <si>
    <t>2101 KSU OFF VS STAN, Play 036</t>
  </si>
  <si>
    <t>7; CAST D03 (15); CAST D04 (18); CAST D08 (28); CAST D15 (35); CAST D21 (11); CAST D23 (27); CAST D90 (06)</t>
  </si>
  <si>
    <t>LCB (0); SCBL (6); FS (13); RCB (0)</t>
  </si>
  <si>
    <t>LEO (06); LOLB (11); LLB (15); DLT (18); DRT (27); RILB (28); ROLB (35)</t>
  </si>
  <si>
    <t>CAST D03 (LLB); CAST D04 (DLT); CAST D08 (RILB); CAST D09 (FS); CAST D13 (LCB); CAST D15 (ROLB); CAST D17 (SCBL); CAST D21 (LOLB); CAST D23 (DRT); CAST D31 (RCB); CAST D90 (LEO)</t>
  </si>
  <si>
    <t>CAST D03 (0.0); CAST D04 (0.0); CAST D08 (0.0); CAST D09 (0.0); CAST D13 (0.0); CAST D15 (0.0); CAST D17 (0.0); CAST D21 (-0.5); CAST D23 (0.0); CAST D31 (0.0); CAST D90 (0.0)</t>
  </si>
  <si>
    <t>1; CAST D23</t>
  </si>
  <si>
    <t>LEO (06); DLT (18); DRT (27)</t>
  </si>
  <si>
    <t>LWR^; HB-L; TE-R^; SRWR; RWR</t>
  </si>
  <si>
    <t>KSST 00; KSST 09; KSST 12; KSST 85; KSST 86</t>
  </si>
  <si>
    <t>KSST 00 (TE-R); KSST 07 (QB); KSST 09 (HB-L); KSST 12 (RWR); KSST 50 (LT); KSST 63 (RG); KSST 69 (C); KSST 73 (RT); KSST 76 (LG); KSST 85 (SRWR); KSST 86 (LWR)</t>
  </si>
  <si>
    <t>KSST 00 (0.0); KSST 07 (0.0); KSST 09 (-1.0); KSST 12 (0.0); KSST 50 (0.0); KSST 63 (0.0); KSST 69 (0.0); KSST 73 (0.0); KSST 76 (0.0); KSST 85 (0.0); KSST 86 (0.0)</t>
  </si>
  <si>
    <t>KSST 09 (HB-L); CAST D21 (LOLB)</t>
  </si>
  <si>
    <t>4; CAST D03 (LLB); CAST D04 (DLT); CAST D15 (ROLB); CAST D90 (LEO)</t>
  </si>
  <si>
    <t>CAST D13 &gt; KSST 12; CAST D31 &gt; KSST 86</t>
  </si>
  <si>
    <t>1; KSST 09 (HB-L)</t>
  </si>
  <si>
    <t>LWR^(-17.5); SRWR(+6.5); RWR(+14.5)</t>
  </si>
  <si>
    <t>LOLB (0); LLB (3); RILB (4); ROLB (0)</t>
  </si>
  <si>
    <t>KSST 09; CAST D21</t>
  </si>
  <si>
    <t>KSST 09</t>
  </si>
  <si>
    <t>1d</t>
  </si>
  <si>
    <t>7; CAST D08; CAST D09; CAST D13; CAST D17; CAST D21; CAST D23; CAST D31</t>
  </si>
  <si>
    <t>LWR 9o; HB-L frh2(-7); TE-R xd(2); SRWR 4(14); RWR 6i(14)</t>
  </si>
  <si>
    <t>9; H2; X; 4; 6</t>
  </si>
  <si>
    <t>KSST 86 9o; KSST 09 frh2(-7); KSST 00 xd(2); KSST 85 4(14); KSST 12 6i(14)</t>
  </si>
  <si>
    <t>2101 KSU OFF VS STAN, Play 037</t>
  </si>
  <si>
    <t>GUN RIP WIDE OVER</t>
  </si>
  <si>
    <t>RIP WIDE OVER</t>
  </si>
  <si>
    <t>47 COUNTER Y-KEY</t>
  </si>
  <si>
    <t>COUNTER</t>
  </si>
  <si>
    <t>46/47 COUNTER</t>
  </si>
  <si>
    <t>7; CAST D03 (26); CAST D04 (14); CAST D08 (05); CAST D15 (30); CAST D31 (32); CAST D50 (21); CAST D90 (38)</t>
  </si>
  <si>
    <t>LCB (1); SCBoL (7); SCBiL (4); FS (9)</t>
  </si>
  <si>
    <t>LLB (05); LE (14); NLT (21); RILB (26); RE (30); RLB (32); ROLB (38)</t>
  </si>
  <si>
    <t>CAST D03 (RILB); CAST D04 (LE); CAST D08 (LLB); CAST D09 (FS); CAST D13 (LCB); CAST D15 (RE); CAST D17 (SCBiL); CAST D21 (SCBoL); CAST D31 (RLB); CAST D50 (NLT); CAST D90 (ROLB)</t>
  </si>
  <si>
    <t>CAST D03 (-1.0); CAST D04 (0.0); CAST D08 (0.0); CAST D09 (0.0); CAST D13 (0.0); CAST D15 (-0.5); CAST D17 (0.0); CAST D21 (0.0); CAST D31 (-0.5); CAST D50 (0.0); CAST D90 (0.0)</t>
  </si>
  <si>
    <t>HB-L; TE-R; SRiWR; SRoWR^; RWR^</t>
  </si>
  <si>
    <t>0x4</t>
  </si>
  <si>
    <t>KSST 09; KSST 12; KSST 85; KSST 86; KSST 87</t>
  </si>
  <si>
    <t>KSST 07 (QB); KSST 09 (HB-L); KSST 12 (SRoWR); KSST 50 (LT); KSST 63 (RG); KSST 69 (C); KSST 73 (RT); KSST 76 (LG); KSST 85 (SRiWR); KSST 86 (RWR); KSST 87 (TE-R)</t>
  </si>
  <si>
    <t>KSST 07 (0.0); KSST 09 (+0.5); KSST 12 (0.0); KSST 50 (+0.5); KSST 63 (0.0); KSST 69 (0.0); KSST 73 (0.0); KSST 76 (0.0); KSST 85 (0.0); KSST 86 (0.0); KSST 87 (+0.5)</t>
  </si>
  <si>
    <t>KSST 12; KSST 86</t>
  </si>
  <si>
    <t>KSST 09 (HB-L); KSST 50 (LT); KSST 87 (TE-R); CAST D03 (RILB); CAST D15 (RE); CAST D31 (RLB)</t>
  </si>
  <si>
    <t>SRiWR(+8.5); SRoWR^(+12.5); RWR^(+18.5)</t>
  </si>
  <si>
    <t>LLB (4); RILB (4); RLB (4); ROLB (0)</t>
  </si>
  <si>
    <t>CAST D03; CAST D15; CAST D31</t>
  </si>
  <si>
    <t>HB-L r; TE-R r; SRiWR 0u(-4); SRoWR z; RWR z</t>
  </si>
  <si>
    <t>KSST 09 r; KSST 87 r; KSST 85 0u(-4); KSST 12 z; KSST 86 z</t>
  </si>
  <si>
    <t>KSST 09; KSST 50; KSST 87</t>
  </si>
  <si>
    <t>2101 KSU OFF VS STAN, Play 038</t>
  </si>
  <si>
    <t>5; CAST D03 (21); CAST D04 (16); CAST D15 (35); CAST D50 (25); CAST D90 (07)</t>
  </si>
  <si>
    <t>KSST 86; KSST 87; KSST 88</t>
  </si>
  <si>
    <t>LCB (0); SCBoL (0); SCBiL (4); FS (15); SCBR (5); RCB (0)</t>
  </si>
  <si>
    <t>LEO (07); DLT (16); MLB (21); DRT (25); ROLB (35)</t>
  </si>
  <si>
    <t>CAST D03 (MLB); CAST D04 (DLT); CAST D08 (SCBoL); CAST D09 (FS); CAST D13 (LCB); CAST D15 (ROLB); CAST D17 (SCBiL); CAST D21 (SCBR); CAST D31 (RCB); CAST D50 (DRT); CAST D90 (LEO)</t>
  </si>
  <si>
    <t>CAST D03 (0.0); CAST D04 (0.0); CAST D08 (0.0); CAST D09 (0.0); CAST D13 (-1.0); CAST D15 (0.0); CAST D17 (+0.5); CAST D21 (0.0); CAST D31 (0.0); CAST D50 (0.0); CAST D90 (+1.5)</t>
  </si>
  <si>
    <t>KSST 04; KSST 22; KSST 86; KSST 87; KSST 88</t>
  </si>
  <si>
    <t>KSST 04 (LWR); KSST 07 (QB); KSST 22 (SLWR); KSST 50 (LT); KSST 63 (RG); KSST 69 (C); KSST 73 (RT); KSST 76 (LG); KSST 86 (RWR); KSST 87 (SRoWR); KSST 88 (SRiWR)</t>
  </si>
  <si>
    <t>KSST 04 (0.0); KSST 07 (0.0); KSST 22 (0.0); KSST 50 (0.0); KSST 63 (0.0); KSST 69 (0.0); KSST 73 (-1.5); KSST 76 (0.0); KSST 86 (0.0); KSST 87 (0.0); KSST 88 (0.0)</t>
  </si>
  <si>
    <t>KSST 04; KSST 22; KSST 88</t>
  </si>
  <si>
    <t>KSST 73 (RT); KSST 88 (SRiWR); CAST D13 (LCB); CAST D17 (SCBiL); CAST D90 (LEO)</t>
  </si>
  <si>
    <t>4; CAST D04 (DLT); CAST D15 (ROLB); CAST D50 (DRT); CAST D90 (LEO)</t>
  </si>
  <si>
    <t>CAST D08 &gt; KSST 87; CAST D13 &gt; KSST 86; CAST D31 &gt; KSST 04</t>
  </si>
  <si>
    <t>CAST D90 (O) KSST 73</t>
  </si>
  <si>
    <t>KSST 22* (B:L)</t>
  </si>
  <si>
    <t>LWR^(-18.5); SLWR(-14.5); SRiWR(+1.5); SRoWR^(+4.5); RWR(+6.5)</t>
  </si>
  <si>
    <t>MLB (5); ROLB (0)</t>
  </si>
  <si>
    <t>KSST 73; CAST D13</t>
  </si>
  <si>
    <t>LWR 9o; SLWR 3(5); SRiWR 3(3); SRoWR 3o(9); RWR 9y</t>
  </si>
  <si>
    <t>KSST 04 9o; KSST 22 3(5); KSST 88 3(3); KSST 87 3o(9); KSST 86 9y</t>
  </si>
  <si>
    <t>CAST D13 DOF</t>
  </si>
  <si>
    <t>CAST D17; CAST D90</t>
  </si>
  <si>
    <t>2101 KSU OFF VS STAN, Play 039</t>
  </si>
  <si>
    <t>GUN LT CON</t>
  </si>
  <si>
    <t>CON</t>
  </si>
  <si>
    <t>44 PLUS BYPASS</t>
  </si>
  <si>
    <t>2B PLUS</t>
  </si>
  <si>
    <t>44/45 PLUS BYPASS</t>
  </si>
  <si>
    <t>8; CAST 88 (14); CAST D03 (25); CAST D04 (29); CAST D08 (33); CAST D15 (39); CAST D21 (09); CAST D50 (22); CAST D90 (02)</t>
  </si>
  <si>
    <t>LCB (1); FS (12); RCB (7)</t>
  </si>
  <si>
    <t>LOLB (02); LLB (09); LE (14); NT (22); RILB (25); RE (29); ROLB (33); ROLB (39)</t>
  </si>
  <si>
    <t>CAST 88 (LE); CAST D03 (RILB); CAST D04 (RE); CAST D08 (ROLB); CAST D09 (FS); CAST D13 (LCB); CAST D15 (ROLB); CAST D17 (RCB); CAST D21 (LLB); CAST D50 (NT); CAST D90 (LOLB)</t>
  </si>
  <si>
    <t>CAST 88 (0.0); CAST D03 (0.0); CAST D04 (-0.5); CAST D08 (0.0); CAST D09 (0.0); CAST D13 (0.0); CAST D15 (0.0); CAST D17 (0.0); CAST D21 (0.0); CAST D50 (+0.5); CAST D90 (0.0)</t>
  </si>
  <si>
    <t>LWR; TE-L^; HB-L; TE-R; RWR^</t>
  </si>
  <si>
    <t>KSST 01; KSST 04; KSST 19; KSST 22; KSST 87</t>
  </si>
  <si>
    <t>KSST 01 (LWR); KSST 04 (RWR); KSST 07 (QB); KSST 19 (TE-R); KSST 22 (HB-L); KSST 50 (LT); KSST 63 (RG); KSST 69 (C); KSST 73 (RT); KSST 76 (LG); KSST 87 (TE-L)</t>
  </si>
  <si>
    <t>KSST 01 (0.0); KSST 04 (0.0); KSST 07 (0.0); KSST 19 (0.0); KSST 22 (0.0); KSST 50 (+0.5); KSST 63 (0.0); KSST 69 (-0.5); KSST 73 (0.0); KSST 76 (0.0); KSST 87 (0.0)</t>
  </si>
  <si>
    <t>KSST 01; KSST 19</t>
  </si>
  <si>
    <t>KSST 50 (LT); KSST 69 (C); CAST D04 (RE); CAST D50 (NT)</t>
  </si>
  <si>
    <t>LWR(-19.5); RWR^(+14.5)</t>
  </si>
  <si>
    <t>LOLB (0); LLB (4); RILB (4); ROLB (0); ROLB (0)</t>
  </si>
  <si>
    <t>KSST 69; CAST D04</t>
  </si>
  <si>
    <t>KSST 50; CAST D50</t>
  </si>
  <si>
    <t>2101 KSU OFF VS STAN, Play 040</t>
  </si>
  <si>
    <t>RT CON</t>
  </si>
  <si>
    <t>RT</t>
  </si>
  <si>
    <t>45 PLUS NAKED Y SAIL</t>
  </si>
  <si>
    <t>NAKED Y SAIL</t>
  </si>
  <si>
    <t>NAKED PLUS</t>
  </si>
  <si>
    <t>45 PLUS</t>
  </si>
  <si>
    <t>7; CAST 88 (14); CAST D03 (26); CAST D04 (30); CAST D08 (18); CAST D15 (38); CAST D50 (22); CAST D90 (05)</t>
  </si>
  <si>
    <t>LCB (1); SSL (7); SSR (7); RCB (6)</t>
  </si>
  <si>
    <t>LOLB (05); SSL (11); LE (14); LILB (18); NT (22); RILB (26); RE (30); SSR (33); ROLB (38)</t>
  </si>
  <si>
    <t>CAST 88 (LE); CAST D03 (RILB); CAST D04 (RE); CAST D08 (LILB); CAST D09 (SSR); CAST D13 (LCB); CAST D15 (ROLB); CAST D17 (RCB); CAST D21 (SSL); CAST D50 (NT); CAST D90 (LOLB)</t>
  </si>
  <si>
    <t>CAST 88 (0.0); CAST D03 (+0.5); CAST D04 (0.0); CAST D08 (0.0); CAST D09 (0.0); CAST D13 (0.0); CAST D15 (0.0); CAST D17 (0.0); CAST D21 (-1.0); CAST D50 (0.0); CAST D90 (0.0)</t>
  </si>
  <si>
    <t>LWR^; TE-L; HB; TE-R^; RWR</t>
  </si>
  <si>
    <t>KSST 00; KSST 01; KSST 04; KSST 19; KSST 22</t>
  </si>
  <si>
    <t>KSST 00 (TE-R); KSST 01 (RWR); KSST 04 (LWR); KSST 07 (QB); KSST 19 (TE-L); KSST 22 (HB); KSST 50 (LT); KSST 63 (RG); KSST 69 (C); KSST 73 (RT); KSST 76 (LG)</t>
  </si>
  <si>
    <t>KSST 00 (+1.0); KSST 01 (0.0); KSST 04 (0.0); KSST 07 (+1.0); KSST 19 (0.0); KSST 22 (0.0); KSST 50 (0.0); KSST 63 (0.0); KSST 69 (-1.0); KSST 73 (0.0); KSST 76 (0.0)</t>
  </si>
  <si>
    <t>KSST 00 (TE-R); KSST 07 (QB); KSST 69 (C); CAST D03 (RILB); CAST D21 (SSL)</t>
  </si>
  <si>
    <t>4; CAST 88 (LE); CAST D03 (RILB); CAST D04 (RE); CAST D50 (NT)</t>
  </si>
  <si>
    <t>CAST D03 (CR) KSST 69</t>
  </si>
  <si>
    <t>1; KSST 22 (HB)</t>
  </si>
  <si>
    <t>LWR^(-12.5); RWR(+17.5)</t>
  </si>
  <si>
    <t>LOLB (0); LILB (3); RILB (3); ROLB (0)</t>
  </si>
  <si>
    <t>KSST 69; CAST D21</t>
  </si>
  <si>
    <t>7; CAST D08; CAST D09; CAST D13; CAST D15; CAST D17; CAST D21; CAST D90</t>
  </si>
  <si>
    <t>LWR xo(13); TE-L xu(-3); HB flh7(-2); TE-R 7(10); RWR 9</t>
  </si>
  <si>
    <t>X; X; H7; 7; 9</t>
  </si>
  <si>
    <t>KSST 04 xo(13); KSST 19 xu(-3); KSST 22 flh7(-2); KSST 00 7(10); KSST 01 9</t>
  </si>
  <si>
    <t>7(10)</t>
  </si>
  <si>
    <t>KSST 00; KSST 07; CAST D03</t>
  </si>
  <si>
    <t>2101 KSU OFF VS STAN, Play 041</t>
  </si>
  <si>
    <t>7; CAST 88 (19); CAST D03 (18); CAST D04 (27); CAST D08 (29); CAST D15 (38); CAST D21 (33); CAST D90 (09)</t>
  </si>
  <si>
    <t>LCB (1); SCBL (6); FS (12); RCB (0)</t>
  </si>
  <si>
    <t>LEO (09); LILB (18); DLT (19); DRT (27); RLB (29); ROLB (33); ROLB (38)</t>
  </si>
  <si>
    <t>CAST 88 (DLT); CAST D03 (LILB); CAST D04 (DRT); CAST D08 (RLB); CAST D09 (FS); CAST D13 (LCB); CAST D15 (ROLB); CAST D17 (SCBL); CAST D21 (ROLB); CAST D31 (RCB); CAST D90 (LEO)</t>
  </si>
  <si>
    <t>CAST 88 (0.0); CAST D03 (0.0); CAST D04 (0.0); CAST D08 (0.0); CAST D09 (0.0); CAST D13 (0.0); CAST D15 (0.0); CAST D17 (0.0); CAST D21 (0.0); CAST D31 (0.0); CAST D90 (+0.5)</t>
  </si>
  <si>
    <t>LEO (09); DLT (19); DRT (27)</t>
  </si>
  <si>
    <t>TA</t>
  </si>
  <si>
    <t>KSST 00; KSST 04; KSST 22; KSST 86; KSST 88</t>
  </si>
  <si>
    <t>KSST 00 (TE-L); KSST 04 (RWR); KSST 07 (QB); KSST 22 (HB-L); KSST 50 (LT); KSST 63 (RG); KSST 69 (C); KSST 73 (RT); KSST 76 (LG); KSST 86 (LWR); KSST 88 (SRWR)</t>
  </si>
  <si>
    <t>KSST 00 (0.0); KSST 04 (0.0); KSST 07 (0.0); KSST 22 (0.0); KSST 50 (0.0); KSST 63 (0.0); KSST 69 (0.0); KSST 73 (0.0); KSST 76 (0.0); KSST 86 (0.0); KSST 88 (0.0)</t>
  </si>
  <si>
    <t>KSST 86; KSST 88</t>
  </si>
  <si>
    <t>CAST D15 (ROLB); CAST D90 (LEO)</t>
  </si>
  <si>
    <t>4; CAST 88 (DLT); CAST D03 (LILB); CAST D15 (ROLB); CAST D90 (LEO)</t>
  </si>
  <si>
    <t>CAST D13 &gt; KSST 04; CAST D31 &gt; KSST 86</t>
  </si>
  <si>
    <t>CAST D15 (CU); CAST D90 (U)</t>
  </si>
  <si>
    <t>CAST D15; CAST D90</t>
  </si>
  <si>
    <t>CAST D90 (R.E.O) LEO</t>
  </si>
  <si>
    <t>LWR(-11.5); SRWR(+14.5); RWR^(+17.5)</t>
  </si>
  <si>
    <t>HIT</t>
  </si>
  <si>
    <t>LILB (4); RLB (4); ROLB (0); ROLB (0)</t>
  </si>
  <si>
    <t>7; CAST D04; CAST D08; CAST D09; CAST D13; CAST D17; CAST D21; CAST D31</t>
  </si>
  <si>
    <t>LWR 8(9); TE-L 4o(11); HB-L h77(10); SRWR xl(3); RWR 7i(21)</t>
  </si>
  <si>
    <t>8; 4; 9; X; 7</t>
  </si>
  <si>
    <t>KSST 86 8(9); KSST 00 4o(11); KSST 22 h77(10); KSST 88 xl(3); KSST 04 7i(21)</t>
  </si>
  <si>
    <t>2101 KSU OFF VS STAN, Play 042</t>
  </si>
  <si>
    <t>19 SPEED OPTION M. 8 G</t>
  </si>
  <si>
    <t>SPEED OPTION</t>
  </si>
  <si>
    <t>18/19 SPEED OPTION</t>
  </si>
  <si>
    <t>7; CAST 88 (16); CAST D03 (20); CAST D04 (26); CAST D08 (29); CAST D09 (05); CAST D15 (35); CAST D90 (11)</t>
  </si>
  <si>
    <t>LCB (0); FS (12); SCBR (6); RCB (1)</t>
  </si>
  <si>
    <t>LLB (05); LEO (11); DLT (16); LILB (20); DRT (26); RLB (29); REO (35)</t>
  </si>
  <si>
    <t>CAST 88 (DLT); CAST D03 (LILB); CAST D04 (DRT); CAST D08 (RLB); CAST D09 (LLB); CAST D13 (LCB); CAST D15 (REO); CAST D17 (SCBR); CAST D21 (FS); CAST D31 (RCB); CAST D90 (LEO)</t>
  </si>
  <si>
    <t>CAST 88 (+0.5); CAST D03 (0.0); CAST D04 (0.0); CAST D08 (+1.0); CAST D09 (0.0); CAST D13 (0.0); CAST D15 (0.0); CAST D17 (0.0); CAST D21 (0.0); CAST D31 (0.0); CAST D90 (0.0)</t>
  </si>
  <si>
    <t>LEO (11); DLT (16); DRT (26); REO (35)</t>
  </si>
  <si>
    <t>KSST 12; KSST 19; KSST 20; KSST 86; KSST 88</t>
  </si>
  <si>
    <t>KSST 07 (QB); KSST 12 (RWR); KSST 19 (TE-R); KSST 20 (HB-L); KSST 50 (LT); KSST 63 (RG); KSST 69 (C); KSST 73 (RT); KSST 76 (LG); KSST 86 (LWR); KSST 88 (SLWR)</t>
  </si>
  <si>
    <t>KSST 07 (0.0); KSST 12 (0.0); KSST 19 (0.0); KSST 20 (0.0); KSST 50 (0.0); KSST 63 (0.0); KSST 69 (0.0); KSST 73 (-1.0); KSST 76 (0.0); KSST 86 (0.0); KSST 88 (0.0)</t>
  </si>
  <si>
    <t>KSST 12; KSST 19; KSST 20</t>
  </si>
  <si>
    <t>KSST 73 (RT); CAST 88 (DLT); CAST D08 (RLB)</t>
  </si>
  <si>
    <t>LWR^(-14.5); SLWR(-6.5); RWR(+19.5)</t>
  </si>
  <si>
    <t>LLB (5); LILB (4); RLB (4)</t>
  </si>
  <si>
    <t>(D) KSST 73 OH</t>
  </si>
  <si>
    <t>CAST 88; CAST D08</t>
  </si>
  <si>
    <t>2101 KSU OFF VS STAN, Play 043</t>
  </si>
  <si>
    <t>GUN TRIPS RT</t>
  </si>
  <si>
    <t>TRIPS RT</t>
  </si>
  <si>
    <t>50C H FOLLOW</t>
  </si>
  <si>
    <t>FOLLOW</t>
  </si>
  <si>
    <t>H FOLLOW</t>
  </si>
  <si>
    <t>FGGD</t>
  </si>
  <si>
    <t>6; CAST 88 (16); CAST D03 (23); CAST D04 (26); CAST D15 (35); CAST D21 (31); CAST D90 (05)</t>
  </si>
  <si>
    <t>LCB (1); SCBoL (6); SCBiL (1); FS (13); RCB (0)</t>
  </si>
  <si>
    <t>LOLB (05); DLT (16); MLB (23); DRT (26); RLB (31); REO (35)</t>
  </si>
  <si>
    <t>CAST 88 (DLT); CAST D03 (MLB); CAST D04 (DRT); CAST D08 (SCBiL); CAST D09 (FS); CAST D13 (LCB); CAST D15 (REO); CAST D17 (SCBoL); CAST D21 (RLB); CAST D31 (RCB); CAST D90 (LOLB)</t>
  </si>
  <si>
    <t>CAST 88 (0.0); CAST D03 (0.0); CAST D04 (0.0); CAST D08 (0.0); CAST D09 (0.0); CAST D13 (0.0); CAST D15 (0.0); CAST D17 (0.0); CAST D21 (0.0); CAST D31 (+0.5); CAST D90 (0.0)</t>
  </si>
  <si>
    <t>DLT (16); DRT (26); REO (35)</t>
  </si>
  <si>
    <t>TE&gt;SRiWR</t>
  </si>
  <si>
    <t>KSST 04 (LWR); KSST 07 (QB); KSST 12 (RWR); KSST 19 (SRiWR); KSST 22 (HB-L); KSST 50 (LT); KSST 63 (RG); KSST 69 (C); KSST 73 (RT); KSST 76 (LG); KSST 88 (SRoWR)</t>
  </si>
  <si>
    <t>KSST 04 (0.0); KSST 07 (0.0); KSST 12 (0.0); KSST 19 (0.0); KSST 22 (0.0); KSST 50 (0.0); KSST 63 (0.0); KSST 69 (-0.5); KSST 73 (0.0); KSST 76 (0.0); KSST 88 (0.0)</t>
  </si>
  <si>
    <t>KSST 04; KSST 22</t>
  </si>
  <si>
    <t>KSST 04 (LWR); KSST 69 (C); CAST D04 (DRT); CAST D31 (RCB)</t>
  </si>
  <si>
    <t>4; CAST 88 (DLT); CAST D04 (DRT); CAST D15 (REO); CAST D90 (LOLB)</t>
  </si>
  <si>
    <t>CAST D08 &gt; KSST 19; CAST D13 &gt; KSST 12; CAST D31 &gt; KSST 04</t>
  </si>
  <si>
    <t>CAST D04 (U) KSST 69</t>
  </si>
  <si>
    <t>LWR^(-16.5); SRiWR^(+2.5); SRoWR(+8.5); RWR(+17.5)</t>
  </si>
  <si>
    <t>LOLB (0); MLB (4); RLB (4)</t>
  </si>
  <si>
    <t>LWR xd(3); HB-L h72(2); SRiWR 3o(12); SRoWR 9s; RWR 9o</t>
  </si>
  <si>
    <t>X; H7; 3; 9; 9</t>
  </si>
  <si>
    <t>KSST 04 xd(3); KSST 22 h72(2); KSST 19 3o(12); KSST 88 9s; KSST 12 9o</t>
  </si>
  <si>
    <t>xd(3)</t>
  </si>
  <si>
    <t>2101 KSU OFF VS STAN, Play 044</t>
  </si>
  <si>
    <t>GUN REX UGLY  X PLANE</t>
  </si>
  <si>
    <t>8; CAST D03 (11); CAST D04 (10); CAST D10 (37); CAST D21 (07); CAST D23 (25); CAST D45 (22); CAST D50 (17); CAST D90 (00)</t>
  </si>
  <si>
    <t>LCB (1); FS (12); RCB (6)</t>
  </si>
  <si>
    <t>LOLB (00); LLB (07); LEO (10); LLB (11); DLT (17); MLB (22); DRT (25); ROLB (37)</t>
  </si>
  <si>
    <t>CAST D03 (LLB); CAST D04 (LEO); CAST D09 (FS); CAST D10 (ROLB); CAST D13 (LCB); CAST D17 (RCB); CAST D21 (LLB); CAST D23 (DRT); CAST D45 (MLB); CAST D50 (DLT); CAST D90 (LOLB)</t>
  </si>
  <si>
    <t>CAST D03 (0.0); CAST D04 (0.0); CAST D09 (0.0); CAST D10 (-0.5); CAST D13 (0.0); CAST D17 (0.0); CAST D21 (0.0); CAST D23 (0.0); CAST D45 (0.0); CAST D50 (0.0); CAST D90 (0.0)</t>
  </si>
  <si>
    <t>LEO (10); DLT (17); DRT (25)</t>
  </si>
  <si>
    <t>LWR; HB-L; TE-iR; TE-oR^; RWR^</t>
  </si>
  <si>
    <t>KSST 04 (LWR); KSST 07 (QB); KSST 19 (TE-iR); KSST 22 (HB-L); KSST 50 (LT); KSST 63 (RG); KSST 69 (C); KSST 73 (RT); KSST 76 (LG); KSST 87 (TE-oR); KSST 88 (RWR)</t>
  </si>
  <si>
    <t>KSST 04 (0.0); KSST 07 (0.0); KSST 19 (0.0); KSST 22 (+0.5); KSST 50 (0.0); KSST 63 (0.0); KSST 69 (0.0); KSST 73 (0.0); KSST 76 (0.0); KSST 87 (0.0); KSST 88 (0.0)</t>
  </si>
  <si>
    <t>KSST 19 (TE-iR); KSST 22 (HB-L); KSST 76 (LG); CAST D10 (ROLB); CAST D23 (DRT)</t>
  </si>
  <si>
    <t>LWR(-10.5); RWR^(+10.5)</t>
  </si>
  <si>
    <t>LOLB (1); LLB (4); LLB (5); MLB (4); ROLB (0)</t>
  </si>
  <si>
    <t>2101 KSU OFF VS STAN, Play 045</t>
  </si>
  <si>
    <t>GUN RT FLEX CHANGE  NEXT</t>
  </si>
  <si>
    <t>LT/RT FLEX</t>
  </si>
  <si>
    <t>RT FLEX</t>
  </si>
  <si>
    <t>CHANGE</t>
  </si>
  <si>
    <t>NEXT</t>
  </si>
  <si>
    <t>17 PLATINUM T LEAD</t>
  </si>
  <si>
    <t>PLATINUM</t>
  </si>
  <si>
    <t>16/17 PLATINUM</t>
  </si>
  <si>
    <t>7; CAST D03 (17); CAST D04 (16); CAST D09 (25); CAST D10 (34); CAST D45 (25); CAST D50 (25); CAST D90 (09)</t>
  </si>
  <si>
    <t>LCB (1); SCBL (2); SCBL (8); SS (8); RCB (4)</t>
  </si>
  <si>
    <t>LEO (09); DLT (16); LILB (17); SS (25); DRT (25); RILB (25); REO (34)</t>
  </si>
  <si>
    <t>CAST D03 (LILB); CAST D04 (DLT); CAST D09 (SS); CAST D10 (REO); CAST D13 (LCB); CAST D17 (SCBL); CAST D21 (SCBL); CAST D31 (RCB); CAST D45 (RILB); CAST D50 (DRT); CAST D90 (LEO)</t>
  </si>
  <si>
    <t>CAST D03 (0.0); CAST D04 (0.0); CAST D09 (0.0); CAST D10 (+0.5); CAST D13 (0.0); CAST D17 (0.0); CAST D21 (0.0); CAST D31 (-0.5); CAST D45 (-1.0); CAST D50 (0.0); CAST D90 (0.0)</t>
  </si>
  <si>
    <t>LEO (09); DLT (16); DRT (25); REO (34)</t>
  </si>
  <si>
    <t>LWR^; HB-L; HB-R; SRWR; RWR^</t>
  </si>
  <si>
    <t>1x2</t>
  </si>
  <si>
    <t>3-1-1-0</t>
  </si>
  <si>
    <t>KSST 04; KSST 12; KSST 22; KSST 29; KSST 88</t>
  </si>
  <si>
    <t>KSST 04 (LWR); KSST 07 (QB); KSST 12 (RWR); KSST 22 (HB-L); KSST 29 (HB-R); KSST 50 (LT); KSST 63 (RG); KSST 69 (C); KSST 73 (RT); KSST 76 (LG); KSST 88 (SRWR)</t>
  </si>
  <si>
    <t>KSST 04 (+0.5); KSST 07 (+0.5); KSST 12 (0.0); KSST 22 (0.0); KSST 29 (0.0); KSST 50 (0.0); KSST 63 (0.0); KSST 69 (-0.5); KSST 73 (0.0); KSST 76 (0.0); KSST 88 (0.0)</t>
  </si>
  <si>
    <t>KSST 12; KSST 29</t>
  </si>
  <si>
    <t>KSST 04 (LWR); KSST 07 (QB); KSST 69 (C); KSST 76 (LG); CAST D10 (REO); CAST D31 (RCB); CAST D45 (RILB); CAST D50 (DRT)</t>
  </si>
  <si>
    <t>2; KSST 22 (HB-L); KSST 29 (HB-R)</t>
  </si>
  <si>
    <t>INVERTED;INVERTED</t>
  </si>
  <si>
    <t>LWR^(-12.5); SRWR(+3.5); RWR^(+16.5)</t>
  </si>
  <si>
    <t>LILB (3); RILB (3)</t>
  </si>
  <si>
    <t>KSST 69; CAST D31; CAST D45</t>
  </si>
  <si>
    <t>KSST 04; KSST 07; CAST D10</t>
  </si>
  <si>
    <t>2101 KSU OFF VS STAN, Play 046</t>
  </si>
  <si>
    <t>LT PRO F FLY</t>
  </si>
  <si>
    <t>F FLY</t>
  </si>
  <si>
    <t>44 PLUS</t>
  </si>
  <si>
    <t>44/45 PLUS</t>
  </si>
  <si>
    <t>8; CAST D03 (25); CAST D04 (18); CAST D09 (33); CAST D10 (41); CAST D23 (35); CAST D45 (16); CAST D50 (26); CAST D90 (02)</t>
  </si>
  <si>
    <t>LCB (1); FS (10); RCB (7)</t>
  </si>
  <si>
    <t>LOLB (02); LILB (16); DLT (18); RILB (25); DRT (26); RLB (33); REO (35); ROLB (41)</t>
  </si>
  <si>
    <t>CAST D03 (RILB); CAST D04 (DLT); CAST D09 (RLB); CAST D10 (ROLB); CAST D13 (LCB); CAST D17 (RCB); CAST D21 (FS); CAST D23 (REO); CAST D45 (LILB); CAST D50 (DRT); CAST D90 (LOLB)</t>
  </si>
  <si>
    <t>CAST D03 (0.0); CAST D04 (0.0); CAST D09 (0.0); CAST D10 (0.0); CAST D13 (0.0); CAST D17 (0.0); CAST D21 (-0.5); CAST D23 (0.0); CAST D45 (-1.0); CAST D50 (-0.5); CAST D90 (0.0)</t>
  </si>
  <si>
    <t>DLT (18); DRT (26); REO (35)</t>
  </si>
  <si>
    <t>END OF GAME</t>
  </si>
  <si>
    <t>KICKOFF - ONSIDE</t>
  </si>
  <si>
    <t>LWR; TE-L^; HB; TE-R; RWR^</t>
  </si>
  <si>
    <t>KSST 00; KSST 01; KSST 19; KSST 22; KSST 86</t>
  </si>
  <si>
    <t>KSST 00 (TE-L); KSST 01 (LWR); KSST 07 (QB); KSST 19 (TE-R); KSST 22 (HB); KSST 50 (LT); KSST 63 (RG); KSST 69 (C); KSST 73 (RT); KSST 76 (LG); KSST 86 (RWR)</t>
  </si>
  <si>
    <t>KSST 00 (0.0); KSST 01 (0.0); KSST 07 (0.0); KSST 19 (0.0); KSST 22 (+1.0); KSST 50 (+0.5); KSST 63 (-1.0); KSST 69 (0.0); KSST 73 (0.0); KSST 76 (+0.5); KSST 86 (0.0)</t>
  </si>
  <si>
    <t>KSST 22 (HB); KSST 50 (LT); KSST 63 (RG); KSST 76 (LG); CAST D04 (DLT); CAST D21 (FS); CAST D45 (LILB); CAST D50 (DRT)</t>
  </si>
  <si>
    <t>HB (-7)</t>
  </si>
  <si>
    <t>SPLIT</t>
  </si>
  <si>
    <t>KSST 19* (L:Rx)</t>
  </si>
  <si>
    <t>LWR(-18.5); RWR^(+13.5)</t>
  </si>
  <si>
    <t>LOLB (0); LILB (4); RILB (4); RLB (5); ROLB (0)</t>
  </si>
  <si>
    <t>KSST 63; CAST D21; CAST D45; CAST D50</t>
  </si>
  <si>
    <t>KSST 63 OH</t>
  </si>
  <si>
    <t>KSST 22; KSST 50; KSST 76</t>
  </si>
  <si>
    <t>2101 KSU OFF VS STAN, Play 047</t>
  </si>
  <si>
    <t>47 BADGER</t>
  </si>
  <si>
    <t>BADGER</t>
  </si>
  <si>
    <t>46/47 BADGER</t>
  </si>
  <si>
    <t>8; CAST D03 (18); CAST D04 (14); CAST D10 (35); CAST D17 (34); CAST D23 (30); CAST D45 (26); CAST D50 (22); CAST D90 (07)</t>
  </si>
  <si>
    <t>LCB (6); SCBL (6); FS (13)</t>
  </si>
  <si>
    <t>LOLB (07); LE (14); LILB (18); NT (22); RILB (26); RE (30); RLB (34); ROLB (35)</t>
  </si>
  <si>
    <t>CAST D03 (LILB); CAST D04 (LE); CAST D09 (FS); CAST D10 (ROLB); CAST D13 (LCB); CAST D17 (RLB); CAST D21 (SCBL); CAST D23 (RE); CAST D45 (RILB); CAST D50 (NT); CAST D90 (LOLB)</t>
  </si>
  <si>
    <t>CAST D03 (0.0); CAST D04 (0.0); CAST D09 (0.0); CAST D10 (0.0); CAST D13 (0.0); CAST D17 (0.0); CAST D21 (0.0); CAST D23 (0.0); CAST D45 (0.0); CAST D50 (+0.5); CAST D90 (0.0)</t>
  </si>
  <si>
    <t>TE-L^; FB; HB; SRWR; RWR^</t>
  </si>
  <si>
    <t>KSST 01; KSST 20; KSST 36; KSST 86; KSST 87</t>
  </si>
  <si>
    <t>KSST 01 (SRWR); KSST 07 (QB); KSST 20 (HB); KSST 36 (FB); KSST 50 (LT); KSST 63 (RG); KSST 69 (C); KSST 73 (RT); KSST 76 (LG); KSST 86 (RWR); KSST 87 (TE-L)</t>
  </si>
  <si>
    <t>KSST 01 (0.0); KSST 07 (0.0); KSST 20 (0.0); KSST 36 (0.0); KSST 50 (0.0); KSST 63 (0.0); KSST 69 (0.0); KSST 73 (0.0); KSST 76 (-0.5); KSST 86 (0.0); KSST 87 (0.0)</t>
  </si>
  <si>
    <t>KSST 20; KSST 36; KSST 87</t>
  </si>
  <si>
    <t>KSST 76 (LG); CAST D50 (NT)</t>
  </si>
  <si>
    <t>2; KSST 20 (HB); KSST 36 (FB)</t>
  </si>
  <si>
    <t>SRWR(+6.5); RWR^(+17.5)</t>
  </si>
  <si>
    <t>KSST 76</t>
  </si>
  <si>
    <t>2101 KSU OFF VS STAN, Play 048</t>
  </si>
  <si>
    <t>9; CAST D03 (26); CAST D04 (14); CAST D09 (29); CAST D10 (40); CAST D21 (08); CAST D23 (31); CAST D45 (15); CAST D50 (23); CAST D90 (03)</t>
  </si>
  <si>
    <t>LCB (1); SS (8); RCB (8)</t>
  </si>
  <si>
    <t>LOLB (03); LLB (08); LE (14); LLB (15); NRT (23); RILB (26); SS (29); RE (31); ROLB (40)</t>
  </si>
  <si>
    <t>CAST D03 (RILB); CAST D04 (LE); CAST D09 (SS); CAST D10 (ROLB); CAST D13 (LCB); CAST D17 (RCB); CAST D21 (LLB); CAST D23 (RE); CAST D45 (LLB); CAST D50 (NRT); CAST D90 (LOLB)</t>
  </si>
  <si>
    <t>CAST D03 (0.0); CAST D04 (0.0); CAST D09 (0.0); CAST D10 (-0.5); CAST D13 (0.0); CAST D17 (0.0); CAST D21 (0.0); CAST D23 (-0.5); CAST D45 (0.0); CAST D50 (0.0); CAST D90 (0.0)</t>
  </si>
  <si>
    <t>LE (14); NRT (23); RE (31)</t>
  </si>
  <si>
    <t>KSST 00; KSST 22; KSST 85; KSST 86; KSST 87</t>
  </si>
  <si>
    <t>KSST 00 (TE-L); KSST 07 (QB); KSST 22 (HB); KSST 50 (LT); KSST 63 (RG); KSST 69 (C); KSST 73 (RT); KSST 76 (LG); KSST 85 (LWR); KSST 86 (RWR); KSST 87 (TE-R)</t>
  </si>
  <si>
    <t>KSST 00 (+0.5); KSST 07 (0.0); KSST 22 (+0.5); KSST 50 (+0.5); KSST 63 (0.0); KSST 69 (0.0); KSST 73 (0.0); KSST 76 (-0.5); KSST 85 (0.0); KSST 86 (0.0); KSST 87 (0.0)</t>
  </si>
  <si>
    <t>KSST 00; KSST 22; KSST 85</t>
  </si>
  <si>
    <t>KSST 00 (TE-L); KSST 22 (HB); KSST 50 (LT); KSST 76 (LG); CAST D10 (ROLB); CAST D23 (RE); CAST D50 (NRT)</t>
  </si>
  <si>
    <t>KSST 87* (L:Rx)</t>
  </si>
  <si>
    <t>LOLB (0); LLB (4); LLB (6); RILB (4); ROLB (0)</t>
  </si>
  <si>
    <t>KSST 76; CAST D10; CAST D23</t>
  </si>
  <si>
    <t>KSST 00; KSST 22; KSST 50</t>
  </si>
  <si>
    <t>2101 KSU OFF VS STAN, Play 049</t>
  </si>
  <si>
    <t>7; CAST D03 (27); CAST D04 (14); CAST D10 (40); CAST D23 (31); CAST D45 (18); CAST D50 (23); CAST D90 (01)</t>
  </si>
  <si>
    <t>LCB (1); SSL (7); SSR (7); RCB (7)</t>
  </si>
  <si>
    <t>LOLB (01); SSL (09); LE (14); LILB (18); NRT (23); RILB (27); RE (31); SSR (33); ROLB (40)</t>
  </si>
  <si>
    <t>CAST D03 (RILB); CAST D04 (LE); CAST D09 (SSR); CAST D10 (ROLB); CAST D13 (LCB); CAST D17 (RCB); CAST D21 (SSL); CAST D23 (RE); CAST D45 (LILB); CAST D50 (NRT); CAST D90 (LOLB)</t>
  </si>
  <si>
    <t>CAST D03 (0.0); CAST D04 (0.0); CAST D09 (0.0); CAST D10 (-1.0); CAST D13 (0.0); CAST D17 (-1.0); CAST D21 (0.0); CAST D23 (-1.0); CAST D45 (0.0); CAST D50 (+0.5); CAST D90 (0.0)</t>
  </si>
  <si>
    <t>FB&gt;TE-R</t>
  </si>
  <si>
    <t>KSST 00; KSST 22; KSST 36; KSST 85; KSST 86</t>
  </si>
  <si>
    <t>KSST 00 (TE-L); KSST 07 (QB); KSST 22 (HB); KSST 36 (TE-R); KSST 50 (LT); KSST 63 (RG); KSST 69 (C); KSST 73 (RT); KSST 76 (LG); KSST 85 (LWR); KSST 86 (RWR)</t>
  </si>
  <si>
    <t>KSST 00 (0.0); KSST 07 (0.0); KSST 22 (+1.0); KSST 36 (0.0); KSST 50 (0.0); KSST 63 (0.0); KSST 69 (0.0); KSST 73 (0.0); KSST 76 (-1.0); KSST 85 (0.0); KSST 86 (0.0)</t>
  </si>
  <si>
    <t>KSST 36</t>
  </si>
  <si>
    <t>KSST 22 (HB); KSST 76 (LG); CAST D10 (ROLB); CAST D17 (RCB); CAST D23 (RE); CAST D50 (NRT)</t>
  </si>
  <si>
    <t>KSST 36* (L:Rx)</t>
  </si>
  <si>
    <t>LWR(-17.5); RWR^(+14.5)</t>
  </si>
  <si>
    <t>LOLB (0); LILB (4); RILB (3); ROLB (0)</t>
  </si>
  <si>
    <t>CAST D10; CAST D23</t>
  </si>
  <si>
    <t>KSST 76; CAST D10; CAST D17; CAST D23</t>
  </si>
  <si>
    <t>KSST 22; CAST D50</t>
  </si>
  <si>
    <t>2101 KSU OFF VS STAN, Play 050</t>
  </si>
  <si>
    <t>EOG</t>
  </si>
  <si>
    <t>9; CAST D03 (30); CAST D04 (18); CAST D09 (30); CAST D10 (40); CAST D21 (13); CAST D23 (35); CAST D45 (20); CAST D50 (27); CAST D90 (08)</t>
  </si>
  <si>
    <t>LCB (4); SS (8); RCB (6)</t>
  </si>
  <si>
    <t>LOLB (08); LLB (13); DLT (18); LILB (20); DRT (27); SS (30); RLB (30); REO (35); ROLB (40)</t>
  </si>
  <si>
    <t>CAST D03 (RLB); CAST D04 (DLT); CAST D09 (SS); CAST D10 (ROLB); CAST D13 (LCB); CAST D17 (RCB); CAST D21 (LLB); CAST D23 (REO); CAST D45 (LILB); CAST D50 (DRT); CAST D90 (LOLB)</t>
  </si>
  <si>
    <t>CAST D03 (0.0); CAST D04 (-0.5); CAST D09 (0.0); CAST D10 (0.0); CAST D13 (0.0); CAST D17 (0.0); CAST D21 (0.0); CAST D23 (0.0); CAST D45 (0.0); CAST D50 (-0.5); CAST D90 (0.0)</t>
  </si>
  <si>
    <t>DLT (18); DRT (27); REO (35)</t>
  </si>
  <si>
    <t>LWR; TE-L^; HB; FB-R; RWR^</t>
  </si>
  <si>
    <t>KSST 00 (TE-L); KSST 07 (QB); KSST 22 (HB); KSST 36 (FB-R); KSST 50 (LT); KSST 63 (RG); KSST 69 (C); KSST 73 (RT); KSST 76 (LG); KSST 85 (LWR); KSST 86 (RWR)</t>
  </si>
  <si>
    <t>KSST 00 (0.0); KSST 07 (0.0); KSST 22 (+0.5); KSST 36 (0.0); KSST 50 (0.0); KSST 63 (+0.5); KSST 69 (0.0); KSST 73 (0.0); KSST 76 (+0.5); KSST 85 (0.0); KSST 86 (0.0)</t>
  </si>
  <si>
    <t>KSST 22 (HB); KSST 63 (RG); KSST 76 (LG); CAST D04 (DLT); CAST D50 (DRT)</t>
  </si>
  <si>
    <t>HB; FB-R</t>
  </si>
  <si>
    <t>2; KSST 22 (HB); KSST 36 (FB-R)</t>
  </si>
  <si>
    <t>KSST 36* (L:B)</t>
  </si>
  <si>
    <t>LWR(-17.5); RWR^(+13.5)</t>
  </si>
  <si>
    <t>CAST D04; CAST D50</t>
  </si>
  <si>
    <t>KSST 22; KSST 63; KSST 76</t>
  </si>
  <si>
    <t>2102 KSU OFF VS SIU, Play 001</t>
  </si>
  <si>
    <t>12D</t>
  </si>
  <si>
    <t>GUN LT OVER LOWER PRO H PLANE</t>
  </si>
  <si>
    <t>LT OVER LOWER</t>
  </si>
  <si>
    <t>H PLANE</t>
  </si>
  <si>
    <t>9 G DOWN</t>
  </si>
  <si>
    <t>G DOWN</t>
  </si>
  <si>
    <t>8/9 G</t>
  </si>
  <si>
    <t>ILSO</t>
  </si>
  <si>
    <t>6; ILSO D06 (18); ILSO D11 (34); ILSO D54 (27); ILSO D88 (22); ILSO D92 (12); ILSO D94 (16)</t>
  </si>
  <si>
    <t>LCB (6); FSL (12); SCBR (3); SCBR (8); RCB (4)</t>
  </si>
  <si>
    <t>LEO (12); DLT (16); LILB (18); NT (22); RILB (27); REO (34)</t>
  </si>
  <si>
    <t>ILSO D00 (FSL); ILSO D02 (LCB); ILSO D04 (RCB); ILSO D06 (LILB); ILSO D07 (SCBR); ILSO D08 (SCBR); ILSO D11 (REO); ILSO D54 (RILB); ILSO D88 (NT); ILSO D92 (LEO); ILSO D94 (DLT)</t>
  </si>
  <si>
    <t>ILSO D00 (0.0); ILSO D02 (0.0); ILSO D04 (0.0); ILSO D06 (0.0); ILSO D07 (-0.5); ILSO D08 (0.0); ILSO D11 (0.0); ILSO D54 (+0.5); ILSO D88 (0.0); ILSO D92 (0.0); ILSO D94 (0.0)</t>
  </si>
  <si>
    <t>LEO (12); DLT (16); NT (22); REO (34)</t>
  </si>
  <si>
    <t>KICKOFF - TB</t>
  </si>
  <si>
    <t>ILSO D08</t>
  </si>
  <si>
    <t>LWR^; SLWR; TE-oL; TE-iL^; RWR</t>
  </si>
  <si>
    <t>4x1</t>
  </si>
  <si>
    <t>HB&gt;RWR</t>
  </si>
  <si>
    <t>KSST 00 (TE-oL); KSST 04 (LWR); KSST 07 (QB); KSST 22 (RWR); KSST 50 (LT); KSST 63 (RG); KSST 69 (C); KSST 73 (RT); KSST 76 (LG); KSST 87 (TE-iL); KSST 88 (SLWR)</t>
  </si>
  <si>
    <t>KSST 00 (-0.5); KSST 04 (0.0); KSST 07 (0.0); KSST 22 (+0.5); KSST 50 (+0.5); KSST 63 (0.0); KSST 69 (0.0); KSST 73 (0.0); KSST 76 (0.0); KSST 87 (0.0); KSST 88 (0.0)</t>
  </si>
  <si>
    <t>KSST 00 (TE-oL); KSST 22 (RWR); KSST 50 (LT); ILSO D07 (SCBR); ILSO D54 (RILB)</t>
  </si>
  <si>
    <t>JET SWEEP LEFT</t>
  </si>
  <si>
    <t>KSST 22* (R:L{R})</t>
  </si>
  <si>
    <t>LWR^(-20.5); SLWR(-12.5); RWR(+5.5)</t>
  </si>
  <si>
    <t>LILB (4); RILB (2)</t>
  </si>
  <si>
    <t>KSST 00; ILSO D07</t>
  </si>
  <si>
    <t>KSST 22; KSST 50; ILSO D54</t>
  </si>
  <si>
    <t>2102 KSU OFF VS SIU, Play 002</t>
  </si>
  <si>
    <t>GUN ROG PRO X PLANE</t>
  </si>
  <si>
    <t>P. 5 ROLL DELAWARE</t>
  </si>
  <si>
    <t>DELAWARE</t>
  </si>
  <si>
    <t>P. 4/5 ROLL</t>
  </si>
  <si>
    <t>P. 5 ROLL</t>
  </si>
  <si>
    <t>8; ILSO D02 (00); ILSO D06 (01); ILSO D08 (31); ILSO D11 (33); ILSO D54 (17); ILSO D88 (26); ILSO D92 (10); ILSO D94 (19)</t>
  </si>
  <si>
    <t>FS (12); SCBR (7); RCB (5)</t>
  </si>
  <si>
    <t>LLB (00); LOLB (01); LEO (10); LILB (17); DLT (19); DRT (26); RLB (31); REO (33)</t>
  </si>
  <si>
    <t>ILSO D00 (FS); ILSO D02 (LLB); ILSO D04 (RCB); ILSO D06 (LOLB); ILSO D07 (SCBR); ILSO D08 (RLB); ILSO D11 (REO); ILSO D54 (LILB); ILSO D88 (DRT); ILSO D92 (LEO); ILSO D94 (DLT)</t>
  </si>
  <si>
    <t>ILSO D00 (0.0); ILSO D02 (0.0); ILSO D04 (-0.5); ILSO D06 (0.0); ILSO D07 (0.0); ILSO D08 (0.0); ILSO D11 (0.0); ILSO D54 (0.0); ILSO D88 (+0.5); ILSO D92 (0.0); ILSO D94 (0.0)</t>
  </si>
  <si>
    <t>LEO (10); DLT (19); DRT (26); REO (33)</t>
  </si>
  <si>
    <t>ILSO D04</t>
  </si>
  <si>
    <t>ILSO D88</t>
  </si>
  <si>
    <t>LWR^; SLWR; HB-R; TE-iR^; TE-oR</t>
  </si>
  <si>
    <t>KSST 00 (TE-oR); KSST 04 (LWR); KSST 07 (QB); KSST 22 (HB-R); KSST 50 (LT); KSST 63 (RG); KSST 69 (C); KSST 73 (RT); KSST 76 (LG); KSST 87 (TE-iR); KSST 88 (SLWR)</t>
  </si>
  <si>
    <t>KSST 00 (0.0); KSST 04 (+1.0); KSST 07 (+1.5); KSST 22 (0.0); KSST 50 (0.0); KSST 63 (0.0); KSST 69 (0.0); KSST 73 (-0.5); KSST 76 (0.0); KSST 87 (0.0); KSST 88 (0.0)</t>
  </si>
  <si>
    <t>6; KSST 50 (LT); KSST 63 (RG); KSST 69 (C); KSST 73 (RT); KSST 76 (LG); KSST 87 (TE-iR)</t>
  </si>
  <si>
    <t>KSST 04 (LWR); KSST 07 (QB); KSST 73 (RT); ILSO D04 (RCB); ILSO D88 (DRT)</t>
  </si>
  <si>
    <t>4; ILSO D11 (REO); ILSO D88 (DRT); ILSO D92 (LEO); ILSO D94 (DLT)</t>
  </si>
  <si>
    <t>ILSO D88 (O) KSST 73</t>
  </si>
  <si>
    <t>KSST 88* (L:R{L})</t>
  </si>
  <si>
    <t>LWR^(-16.5); SLWR(-13.5)</t>
  </si>
  <si>
    <t>LOLB (1); LLB (6); LILB (4); RLB (4)</t>
  </si>
  <si>
    <t>KSST 73; ILSO D04</t>
  </si>
  <si>
    <t>7; ILSO D00; ILSO D02; ILSO D04; ILSO D06; ILSO D07; ILSO D08; ILSO D54</t>
  </si>
  <si>
    <t>LWR xo(17); SLWR xj(-4); HB-R flh31(1); TE-iR k; TE-oR xo(15)</t>
  </si>
  <si>
    <t>X; X; H5; -; X</t>
  </si>
  <si>
    <t>KSST 04 xo(17); KSST 88 xj(-4); KSST 22 flh31(1); KSST 87 k; KSST 00 xo(15)</t>
  </si>
  <si>
    <t>xo(17)</t>
  </si>
  <si>
    <t>KSST 04; KSST 07; ILSO D88</t>
  </si>
  <si>
    <t>2102 KSU OFF VS SIU, Play 003</t>
  </si>
  <si>
    <t>21PJ</t>
  </si>
  <si>
    <t>RENO DELTA LT OVER</t>
  </si>
  <si>
    <t>DELTA LT OVER</t>
  </si>
  <si>
    <t>5 ROLL H RACE</t>
  </si>
  <si>
    <t>8; ILSO D02 (00); ILSO D10 (23); ILSO D11 (10); ILSO D54 (30); ILSO D55 (10); ILSO D88 (27); ILSO D92 (34); ILSO D94 (17)</t>
  </si>
  <si>
    <t>SSR (8); SCBR (5); RCB (9)</t>
  </si>
  <si>
    <t>LLB (00); LLB (10); LEO (10); DLT (17); MLB (23); DRT (27); RLB (30); REO (34); SSR (43)</t>
  </si>
  <si>
    <t>ILSO D00 (SCBR); ILSO D02 (LLB); ILSO D04 (RCB); ILSO D07 (SSR); ILSO D10 (MLB); ILSO D11 (LEO); ILSO D54 (RLB); ILSO D55 (LLB); ILSO D88 (DRT); ILSO D92 (REO); ILSO D94 (DLT)</t>
  </si>
  <si>
    <t>ILSO D00 (0.0); ILSO D02 (0.0); ILSO D04 (0.0); ILSO D07 (0.0); ILSO D10 (0.0); ILSO D11 (0.0); ILSO D54 (-1.0); ILSO D55 (0.0); ILSO D88 (-0.5); ILSO D92 (0.0); ILSO D94 (0.0)</t>
  </si>
  <si>
    <t>ILSO D10; ILSO D55</t>
  </si>
  <si>
    <t>LEO (10); DLT (17); DRT (27); REO (34)</t>
  </si>
  <si>
    <t>ILSO D07</t>
  </si>
  <si>
    <t>LWR^; SLWR^; FB-L; HB; FB-R</t>
  </si>
  <si>
    <t>2x0</t>
  </si>
  <si>
    <t>2-1-2-0</t>
  </si>
  <si>
    <t>KSST 20; KSST 22; KSST 29; KSST 85; KSST 86</t>
  </si>
  <si>
    <t>KSST 07 (QB); KSST 20 (FB-R); KSST 22 (HB); KSST 29 (FB-L); KSST 50 (LT); KSST 63 (RG); KSST 69 (C); KSST 73 (RT); KSST 76 (LG); KSST 85 (SLWR); KSST 86 (LWR)</t>
  </si>
  <si>
    <t>KSST 07 (0.0); KSST 20 (+0.5); KSST 22 (0.0); KSST 29 (0.0); KSST 50 (0.0); KSST 63 (0.0); KSST 69 (+0.5); KSST 73 (0.0); KSST 76 (+0.5); KSST 85 (0.0); KSST 86 (0.0)</t>
  </si>
  <si>
    <t>KSST 20; KSST 29; KSST 85; KSST 86</t>
  </si>
  <si>
    <t>KSST 20 (FB-R); KSST 69 (C); KSST 76 (LG); ILSO D54 (RLB); ILSO D88 (DRT)</t>
  </si>
  <si>
    <t>HB; FB-L; FB-R</t>
  </si>
  <si>
    <t>3; KSST 20 (FB-R); KSST 22 (HB); KSST 29 (FB-L)</t>
  </si>
  <si>
    <t>READ OPTION;SPEED OPTION;SPLIT</t>
  </si>
  <si>
    <t>LWR^(-17.5); SLWR^(-7.5)</t>
  </si>
  <si>
    <t>LLB (4); LLB (3); MLB (4); RLB (4)</t>
  </si>
  <si>
    <t>ILSO D54; ILSO D88</t>
  </si>
  <si>
    <t>KSST 20; KSST 69; KSST 76</t>
  </si>
  <si>
    <t>2102 KSU OFF VS SIU, Play 004</t>
  </si>
  <si>
    <t>JUMP GUN LOU CON</t>
  </si>
  <si>
    <t>46 CENTER ARCH</t>
  </si>
  <si>
    <t>46/47 CENTER</t>
  </si>
  <si>
    <t>7; ILSO D05 (25); ILSO D06 (01); ILSO D08 (34); ILSO D11 (34); ILSO D54 (23); ILSO D92 (11); ILSO D94 (19)</t>
  </si>
  <si>
    <t>LCB (8); SCBL (5); FSL (12); SSR (7)</t>
  </si>
  <si>
    <t>LOLB (01); LEO (11); DLT (19); MLB (23); DRT (25); REO (34); RLB (34); SSR (40)</t>
  </si>
  <si>
    <t>ILSO D00 (SCBL); ILSO D02 (LCB); ILSO D04 (SSR); ILSO D05 (DRT); ILSO D06 (LOLB); ILSO D07 (FSL); ILSO D08 (RLB); ILSO D11 (REO); ILSO D54 (MLB); ILSO D92 (LEO); ILSO D94 (DLT)</t>
  </si>
  <si>
    <t>ILSO D00 (-0.5); ILSO D02 (0.0); ILSO D04 (0.0); ILSO D05 (0.0); ILSO D06 (0.0); ILSO D07 (0.0); ILSO D08 (0.0); ILSO D11 (0.0); ILSO D54 (+0.5); ILSO D92 (0.0); ILSO D94 (+0.5)</t>
  </si>
  <si>
    <t>ILSO D05; ILSO D06; ILSO D08</t>
  </si>
  <si>
    <t>LEO (11); DLT (19); DRT (25); REO (34)</t>
  </si>
  <si>
    <t>ILSO D92</t>
  </si>
  <si>
    <t>TE-L^; HB-L; TE-R; SRWR; RWR^</t>
  </si>
  <si>
    <t>KSST 00; KSST 20; KSST 85; KSST 86; KSST 87</t>
  </si>
  <si>
    <t>KSST 00 (TE-R); KSST 07 (QB); KSST 20 (HB-L); KSST 50 (LT); KSST 63 (RG); KSST 69 (C); KSST 73 (RT); KSST 76 (LG); KSST 85 (SRWR); KSST 86 (RWR); KSST 87 (TE-L)</t>
  </si>
  <si>
    <t>KSST 00 (0.0); KSST 07 (0.0); KSST 20 (0.0); KSST 50 (0.0); KSST 63 (-0.5); KSST 69 (-0.5); KSST 73 (-0.5); KSST 76 (0.0); KSST 85 (+0.5); KSST 86 (0.0); KSST 87 (0.0)</t>
  </si>
  <si>
    <t>KSST 00; KSST 87</t>
  </si>
  <si>
    <t>KSST 63 (RG); KSST 69 (C); KSST 73 (RT); KSST 85 (SRWR); ILSO D00 (SCBL); ILSO D54 (MLB); ILSO D92 (LEO); ILSO D94 (DLT)</t>
  </si>
  <si>
    <t>PULL LEAD</t>
  </si>
  <si>
    <t>SRWR(+9.5); RWR^(+16.5)</t>
  </si>
  <si>
    <t>LOLB (1); MLB (4); RLB (4)</t>
  </si>
  <si>
    <t>KSST 63; KSST 69; KSST 73; ILSO D00</t>
  </si>
  <si>
    <t>KSST 85; ILSO D54; ILSO D94</t>
  </si>
  <si>
    <t>ILSO D54</t>
  </si>
  <si>
    <t>2102 KSU OFF VS SIU, Play 005</t>
  </si>
  <si>
    <t>MARCH  LT PRO ZIP</t>
  </si>
  <si>
    <t>ZIP</t>
  </si>
  <si>
    <t>43 DUO</t>
  </si>
  <si>
    <t>7; ILSO D05 (24); ILSO D06 (43); ILSO D08 (14); ILSO D11 (08); ILSO D54 (27); ILSO D92 (34); ILSO D94 (20)</t>
  </si>
  <si>
    <t>LCB (1); SSL (9); SSR (10); RCB (7)</t>
  </si>
  <si>
    <t>SSL (00); LEO (08); LLB (14); DLT (20); DRT (24); RILB (27); REO (34); RLB (43); SSR (43)</t>
  </si>
  <si>
    <t>ILSO D00 (SSR); ILSO D02 (LCB); ILSO D04 (RCB); ILSO D05 (DRT); ILSO D06 (RLB); ILSO D07 (SSL); ILSO D08 (LLB); ILSO D11 (LEO); ILSO D54 (RILB); ILSO D92 (REO); ILSO D94 (DLT)</t>
  </si>
  <si>
    <t>ILSO D00 (0.0); ILSO D02 (0.0); ILSO D04 (0.0); ILSO D05 (0.0); ILSO D06 (0.0); ILSO D07 (0.0); ILSO D08 (-1.0); ILSO D11 (0.0); ILSO D54 (-1.0); ILSO D92 (0.0); ILSO D94 (+0.5)</t>
  </si>
  <si>
    <t>LEO (08); DLT (20); DRT (24); REO (34)</t>
  </si>
  <si>
    <t>LWR; TE-oL; TE-iL^; HB; RWR^</t>
  </si>
  <si>
    <t>KSST 00 (TE-oL); KSST 04 (RWR); KSST 07 (QB); KSST 22 (HB); KSST 50 (LT); KSST 63 (RG); KSST 69 (C); KSST 73 (RT); KSST 76 (LG); KSST 87 (TE-iL); KSST 88 (LWR)</t>
  </si>
  <si>
    <t>KSST 00 (0.0); KSST 04 (0.0); KSST 07 (0.0); KSST 22 (+0.5); KSST 50 (0.0); KSST 63 (0.0); KSST 69 (0.0); KSST 73 (0.0); KSST 76 (0.0); KSST 87 (-0.5); KSST 88 (-0.5)</t>
  </si>
  <si>
    <t>KSST 00 (TE-oL); KSST 22 (HB); KSST 50 (LT); KSST 69 (C); KSST 76 (LG); KSST 87 (TE-iL); KSST 88 (LWR); ILSO D00 (SSR); ILSO D05 (DRT); ILSO D06 (RLB); ILSO D08 (LLB); ILSO D54 (RILB); ILSO D92 (REO); ILSO D94 (DLT)</t>
  </si>
  <si>
    <t>ILSO D02 &gt; KSST 04</t>
  </si>
  <si>
    <t>MAN</t>
  </si>
  <si>
    <t>LWR(-5.5); RWR^(+18.5)</t>
  </si>
  <si>
    <t>LLB (5); RILB (5); RLB (3)</t>
  </si>
  <si>
    <t>KSST 87; KSST 88; ILSO D08; ILSO D54</t>
  </si>
  <si>
    <t>KSST 22; ILSO D94</t>
  </si>
  <si>
    <t>ILSO D94</t>
  </si>
  <si>
    <t>2102 KSU OFF VS SIU, Play 006</t>
  </si>
  <si>
    <t>GUN RIP WIDE OVER STR</t>
  </si>
  <si>
    <t>5 PLUS ARC-KEY</t>
  </si>
  <si>
    <t>4/5 PLUS ARC</t>
  </si>
  <si>
    <t>7; ILSO D08 (02); ILSO D11 (34); ILSO D20 (31); ILSO D52 (10); ILSO D54 (27); ILSO D92 (16); ILSO D94 (22)</t>
  </si>
  <si>
    <t>LCB (3); SCBoL (4); SCBiL (2); SSL (8)</t>
  </si>
  <si>
    <t>LOLB (02); SSL (10); LEO (10); DLT (16); NT (22); RILB (27); RLB (31); REO (34)</t>
  </si>
  <si>
    <t>ILSO D00 (SCBiL); ILSO D02 (LCB); ILSO D04 (SCBoL); ILSO D07 (SSL); ILSO D08 (LOLB); ILSO D11 (REO); ILSO D20 (RLB); ILSO D52 (LEO); ILSO D54 (RILB); ILSO D92 (DLT); ILSO D94 (NT)</t>
  </si>
  <si>
    <t>ILSO D00 (0.0); ILSO D02 (0.0); ILSO D04 (0.0); ILSO D07 (-0.5); ILSO D08 (0.0); ILSO D11 (0.0); ILSO D20 (-0.5); ILSO D52 (0.0); ILSO D54 (0.0); ILSO D92 (0.0); ILSO D94 (0.0)</t>
  </si>
  <si>
    <t>ILSO D20; ILSO D52</t>
  </si>
  <si>
    <t>LEO (10); DLT (16); NT (22); REO (34)</t>
  </si>
  <si>
    <t>HB-R; TE-R; SRiWR; SRoWR^; RWR^</t>
  </si>
  <si>
    <t>KSST 04 (RWR); KSST 07 (QB); KSST 12 (SRoWR); KSST 19 (TE-R); KSST 22 (HB-R); KSST 50 (LT); KSST 63 (RG); KSST 69 (C); KSST 73 (RT); KSST 76 (LG); KSST 88 (SRiWR)</t>
  </si>
  <si>
    <t>KSST 04 (0.0); KSST 07 (0.0); KSST 12 (0.0); KSST 19 (-0.5); KSST 22 (+0.5); KSST 50 (0.0); KSST 63 (0.0); KSST 69 (0.0); KSST 73 (0.0); KSST 76 (0.0); KSST 88 (0.0)</t>
  </si>
  <si>
    <t>KSST 19 (TE-R); KSST 22 (HB-R); KSST 73 (RT); ILSO D07 (SSL); ILSO D08 (LOLB); ILSO D20 (RLB); ILSO D92 (DLT)</t>
  </si>
  <si>
    <t>ILSO D00 &gt; KSST 88</t>
  </si>
  <si>
    <t>SRiWR(+11.5); SRoWR^(+14.5); RWR^(+21.5)</t>
  </si>
  <si>
    <t>LOLB (1); RILB (1); RLB (5)</t>
  </si>
  <si>
    <t>KSST 19; ILSO D07; ILSO D20</t>
  </si>
  <si>
    <t>HB-R r; TE-R r; SRiWR 0u(-3); SRoWR z; RWR z</t>
  </si>
  <si>
    <t>KSST 22 r; KSST 19 r; KSST 88 0u(-3); KSST 12 z; KSST 04 z</t>
  </si>
  <si>
    <t>2102 KSU OFF VS SIU, Play 007</t>
  </si>
  <si>
    <t>TRAIN GUN LOU OUT WK</t>
  </si>
  <si>
    <t>LOU OUT</t>
  </si>
  <si>
    <t>TRAIN</t>
  </si>
  <si>
    <t>P. 11 STEEL SEAHAWK</t>
  </si>
  <si>
    <t>P. 11 STEEL</t>
  </si>
  <si>
    <t>6; ILSO D04 (40); ILSO D08 (21); ILSO D11 (34); ILSO D88 (25); ILSO D92 (10); ILSO D94 (20)</t>
  </si>
  <si>
    <t>LCB (9); SCBoL (4); SCBiL (4); FSL (13); FS (9)</t>
  </si>
  <si>
    <t>LEO (10); DLT (20); MLB (21); DRT (25); REO (34); RLB (40)</t>
  </si>
  <si>
    <t>ILSO D00 (FSL); ILSO D02 (LCB); ILSO D04 (RLB); ILSO D07 (FS); ILSO D08 (MLB); ILSO D11 (REO); ILSO D12 (SCBoL); ILSO D54 (SCBiL); ILSO D88 (DRT); ILSO D92 (LEO); ILSO D94 (DLT)</t>
  </si>
  <si>
    <t>ILSO D00 (+1.0); ILSO D02 (0.0); ILSO D04 (0.0); ILSO D07 (0.0); ILSO D08 (0.0); ILSO D11 (0.0); ILSO D12 (0.0); ILSO D54 (0.0); ILSO D88 (0.0); ILSO D92 (0.0); ILSO D94 (0.0)</t>
  </si>
  <si>
    <t>LEO (10); DLT (20); DRT (25); REO (34)</t>
  </si>
  <si>
    <t>ILSO D00</t>
  </si>
  <si>
    <t>TE-L^; HB-R; SRiWR; SRoWR; RWR^</t>
  </si>
  <si>
    <t>KSST 04 (RWR); KSST 07 (QB); KSST 12 (SRoWR); KSST 19 (TE-L); KSST 22 (HB-R); KSST 50 (LT); KSST 63 (RG); KSST 69 (C); KSST 73 (RT); KSST 76 (LG); KSST 88 (SRiWR)</t>
  </si>
  <si>
    <t>KSST 04 (0.0); KSST 07 (-1.0); KSST 12 (0.0); KSST 19 (0.0); KSST 22 (0.0); KSST 50 (0.0); KSST 63 (0.0); KSST 69 (0.0); KSST 73 (0.0); KSST 76 (0.0); KSST 88 (0.0)</t>
  </si>
  <si>
    <t>KSST 07 (QB); ILSO D00 (FSL)</t>
  </si>
  <si>
    <t>KSST 22 (B:B)</t>
  </si>
  <si>
    <t>SRiWR(+6.5); SRoWR(+8.5); RWR^(+16.5)</t>
  </si>
  <si>
    <t>MLB (4); RLB (2)</t>
  </si>
  <si>
    <t>7; ILSO D00; ILSO D02; ILSO D04; ILSO D07; ILSO D08; ILSO D12; ILSO D54</t>
  </si>
  <si>
    <t>TE-L 9y; HB-R flh3(-6); SRiWR 9s; SRoWR 9s; RWR 6(17)</t>
  </si>
  <si>
    <t>9; H3; 9; 9; 6</t>
  </si>
  <si>
    <t>KSST 19 9y; KSST 22 flh3(-6); KSST 88 9s; KSST 12 9s; KSST 04 6(17)</t>
  </si>
  <si>
    <t>9s</t>
  </si>
  <si>
    <t>2102 KSU OFF VS SIU, Play 008</t>
  </si>
  <si>
    <t>11 IRON LEAD M. 10 IRON</t>
  </si>
  <si>
    <t>7; ILSO D05 (25); ILSO D06 (30); ILSO D08 (13); ILSO D11 (11); ILSO D54 (23); ILSO D92 (33); ILSO D94 (19)</t>
  </si>
  <si>
    <t>SSL (7); SSR (8); SCBR (5); RCB (6)</t>
  </si>
  <si>
    <t>SSL (06); LEO (11); LLB (13); DLT (19); MLB (23); DRT (25); RLB (30); REO (33); SSR (43)</t>
  </si>
  <si>
    <t>ILSO D00 (SCBR); ILSO D02 (SSL); ILSO D04 (RCB); ILSO D05 (DRT); ILSO D06 (RLB); ILSO D07 (SSR); ILSO D08 (LLB); ILSO D11 (LEO); ILSO D54 (MLB); ILSO D92 (REO); ILSO D94 (DLT)</t>
  </si>
  <si>
    <t>ILSO D00 (0.0); ILSO D02 (0.0); ILSO D04 (0.0); ILSO D05 (0.0); ILSO D06 (-0.5); ILSO D07 (-0.5); ILSO D08 (0.0); ILSO D11 (0.0); ILSO D54 (0.0); ILSO D92 (0.0); ILSO D94 (0.0)</t>
  </si>
  <si>
    <t>LEO (11); DLT (19); DRT (25); REO (33)</t>
  </si>
  <si>
    <t>PUNT - DOWNED</t>
  </si>
  <si>
    <t>KSST 07 (0.0); KSST 20 (+0.5); KSST 22 (+0.5); KSST 29 (0.0); KSST 50 (0.0); KSST 63 (0.0); KSST 69 (0.0); KSST 73 (0.0); KSST 76 (0.0); KSST 85 (0.0); KSST 86 (0.0)</t>
  </si>
  <si>
    <t>KSST 20 (FB-R); KSST 22 (HB); KSST 29 (FB-L); KSST 85 (SLWR); ILSO D00 (SCBR); ILSO D06 (RLB); ILSO D07 (SSR)</t>
  </si>
  <si>
    <t>HB (-7); FB-L (-4); FB-R (-4)</t>
  </si>
  <si>
    <t>LWR^(-14.5); SLWR^(-7.5)</t>
  </si>
  <si>
    <t>LLB (4); MLB (4); RLB (4)</t>
  </si>
  <si>
    <t>ILSO D06; ILSO D07</t>
  </si>
  <si>
    <t>KSST 20; KSST 22</t>
  </si>
  <si>
    <t>2102 KSU OFF VS SIU, Play 009</t>
  </si>
  <si>
    <t>RENO DELTA RT OVER</t>
  </si>
  <si>
    <t>DELTA RT OVER</t>
  </si>
  <si>
    <t>10 IRON LEAD M. 11 IRON</t>
  </si>
  <si>
    <t>7; ILSO D05 (27); ILSO D06 (12); ILSO D08 (31); ILSO D11 (33); ILSO D54 (20); ILSO D92 (11); ILSO D94 (17)</t>
  </si>
  <si>
    <t>LCB (8); SCBL (5); SSL (9); SSR (7)</t>
  </si>
  <si>
    <t>SSL (01); LEO (11); LLB (12); DLT (17); LILB (20); DRT (27); RLB (31); REO (33); SSR (40)</t>
  </si>
  <si>
    <t>ILSO D00 (SCBL); ILSO D02 (LCB); ILSO D04 (SSR); ILSO D05 (DRT); ILSO D06 (LLB); ILSO D07 (SSL); ILSO D08 (RLB); ILSO D11 (REO); ILSO D54 (LILB); ILSO D92 (LEO); ILSO D94 (DLT)</t>
  </si>
  <si>
    <t>ILSO D00 (0.0); ILSO D02 (0.0); ILSO D04 (0.0); ILSO D05 (0.0); ILSO D06 (0.0); ILSO D07 (0.0); ILSO D08 (0.0); ILSO D11 (0.0); ILSO D54 (+0.5); ILSO D92 (0.0); ILSO D94 (0.0)</t>
  </si>
  <si>
    <t>LEO (11); DLT (17); DRT (27); REO (33)</t>
  </si>
  <si>
    <t>FB-L; HB; FB-R; SRWR^; RWR^</t>
  </si>
  <si>
    <t>0x2</t>
  </si>
  <si>
    <t>KSST 07 (QB); KSST 20 (FB-L); KSST 22 (HB); KSST 29 (FB-R); KSST 50 (LT); KSST 63 (RG); KSST 69 (C); KSST 73 (RT); KSST 76 (LG); KSST 85 (SRWR); KSST 86 (RWR)</t>
  </si>
  <si>
    <t>KSST 07 (0.0); KSST 20 (0.0); KSST 22 (0.0); KSST 29 (0.0); KSST 50 (0.0); KSST 63 (-1.0); KSST 69 (0.0); KSST 73 (0.0); KSST 76 (0.0); KSST 85 (0.0); KSST 86 (0.0)</t>
  </si>
  <si>
    <t>KSST 63 (RG); ILSO D54 (LILB)</t>
  </si>
  <si>
    <t>3; KSST 20 (FB-L); KSST 22 (HB); KSST 29 (FB-R)</t>
  </si>
  <si>
    <t>SRWR^(+8.5); RWR^(+15.5)</t>
  </si>
  <si>
    <t>LLB (4); LILB (4); RLB (4)</t>
  </si>
  <si>
    <t>2102 KSU OFF VS SIU, Play 010</t>
  </si>
  <si>
    <t>P. 11 STEEL HEMAN-DEUCE</t>
  </si>
  <si>
    <t>HEMAN-DEUCE</t>
  </si>
  <si>
    <t>7; ILSO D05 (27); ILSO D06 (12); ILSO D08 (34); ILSO D11 (33); ILSO D54 (20); ILSO D92 (11); ILSO D94 (17)</t>
  </si>
  <si>
    <t>LCB (9); SCBL (5); SSL (9); SSR (7)</t>
  </si>
  <si>
    <t>SSL (00); LEO (11); LLB (12); DLT (17); LILB (20); DRT (27); REO (33); RLB (34); SSR (40)</t>
  </si>
  <si>
    <t>ILSO D00 (0.0); ILSO D02 (0.0); ILSO D04 (0.0); ILSO D05 (0.0); ILSO D06 (+0.5); ILSO D07 (0.0); ILSO D08 (0.0); ILSO D11 (0.0); ILSO D54 (0.0); ILSO D92 (0.0); ILSO D94 (0.0)</t>
  </si>
  <si>
    <t>ILSO D06</t>
  </si>
  <si>
    <t>KSST 07 (0.0); KSST 20 (0.0); KSST 22 (0.0); KSST 29 (0.0); KSST 50 (0.0); KSST 63 (0.0); KSST 69 (0.0); KSST 73 (0.0); KSST 76 (0.0); KSST 85 (0.0); KSST 86 (0.0)</t>
  </si>
  <si>
    <t>KSST 29 (FB-R); ILSO D06 (LLB)</t>
  </si>
  <si>
    <t>FB-R</t>
  </si>
  <si>
    <t>H3</t>
  </si>
  <si>
    <t>4; ILSO D05 (DRT); ILSO D11 (REO); ILSO D92 (LEO); ILSO D94 (DLT)</t>
  </si>
  <si>
    <t>SRWR^(+9.5); RWR^(+14.5)</t>
  </si>
  <si>
    <t>FB-L h9(-3); HB h9(-5); FB-R fl; SRWR 0u(-2); RWR 2(4)</t>
  </si>
  <si>
    <t>H9; H9; -; 0; 2</t>
  </si>
  <si>
    <t>KSST 20 h9(-3); KSST 22 h9(-5); KSST 29 fl; KSST 85 0u(-2); KSST 86 2(4)</t>
  </si>
  <si>
    <t>fl</t>
  </si>
  <si>
    <t>2102 KSU OFF VS SIU, Play 011</t>
  </si>
  <si>
    <t>11SMY</t>
  </si>
  <si>
    <t>GUN LT OUT  Z FLY</t>
  </si>
  <si>
    <t>Z FLY</t>
  </si>
  <si>
    <t>60C Y BASIC RUBBER</t>
  </si>
  <si>
    <t>RUB</t>
  </si>
  <si>
    <t>Y BASIC RUBBER</t>
  </si>
  <si>
    <t>6; ILSO D11 (37); ILSO D20 (44); ILSO D52 (10); ILSO D54 (22); ILSO D92 (16); ILSO D94 (28)</t>
  </si>
  <si>
    <t>LCB (7); SCBoL (5); SCBiL (4); FSL (12); FS (9)</t>
  </si>
  <si>
    <t>LEO (10); DLT (16); MLB (22); DRT (28); REO (37); RLB (44)</t>
  </si>
  <si>
    <t>ILSO D00 (FSL); ILSO D02 (LCB); ILSO D04 (SCBoL); ILSO D07 (FS); ILSO D08 (SCBiL); ILSO D11 (REO); ILSO D20 (RLB); ILSO D52 (LEO); ILSO D54 (MLB); ILSO D92 (DLT); ILSO D94 (DRT)</t>
  </si>
  <si>
    <t>ILSO D00 (0.0); ILSO D02 (-1.0); ILSO D04 (0.0); ILSO D07 (0.0); ILSO D08 (0.0); ILSO D11 (0.0); ILSO D20 (0.0); ILSO D52 (0.0); ILSO D54 (0.0); ILSO D92 (0.0); ILSO D94 (0.0)</t>
  </si>
  <si>
    <t>LEO (10); DLT (16); DRT (28); REO (37)</t>
  </si>
  <si>
    <t>ILSO D02</t>
  </si>
  <si>
    <t>ILSO D52</t>
  </si>
  <si>
    <t>TE-L^; HB-L; SRiWR; SRoWR; RWR^</t>
  </si>
  <si>
    <t>KSST 04 (RWR); KSST 07 (QB); KSST 12 (SRoWR); KSST 19 (TE-L); KSST 22 (HB-L); KSST 50 (LT); KSST 63 (RG); KSST 69 (C); KSST 73 (RT); KSST 76 (LG); KSST 88 (SRiWR)</t>
  </si>
  <si>
    <t>KSST 04 (+1.0); KSST 07 (0.0); KSST 12 (0.0); KSST 19 (0.0); KSST 22 (0.0); KSST 50 (0.0); KSST 63 (0.0); KSST 69 (0.0); KSST 73 (-1.0); KSST 76 (0.0); KSST 88 (0.0)</t>
  </si>
  <si>
    <t>KSST 04; KSST 12; KSST 19; KSST 88</t>
  </si>
  <si>
    <t>KSST 04 (RWR); KSST 73 (RT); ILSO D02 (LCB); ILSO D52 (LEO)</t>
  </si>
  <si>
    <t>SA</t>
  </si>
  <si>
    <t>4; ILSO D11 (REO); ILSO D52 (LEO); ILSO D92 (DLT); ILSO D94 (DRT)</t>
  </si>
  <si>
    <t>ILSO D52 (U) KSST 73</t>
  </si>
  <si>
    <t>KSST 88* (L:Rx)</t>
  </si>
  <si>
    <t>ILSO D52 (R.A.S) LEO</t>
  </si>
  <si>
    <t>SRiWR(-0.5); SRoWR(+7.5); RWR^(+16.5)</t>
  </si>
  <si>
    <t>MLB (1); RLB (2)</t>
  </si>
  <si>
    <t>KSST 73; ILSO D02</t>
  </si>
  <si>
    <t>7; ILSO D00; ILSO D02; ILSO D04; ILSO D07; ILSO D08; ILSO D20; ILSO D54</t>
  </si>
  <si>
    <t>TE-L 4(10); HB-L h3(-7); SRiWR 3(4); SRoWR 6(6); RWR 27(12)</t>
  </si>
  <si>
    <t>4; H3; 3; 6; 7</t>
  </si>
  <si>
    <t>KSST 19 4(10); KSST 22 h3(-7); KSST 88 3(4); KSST 12 6(6); KSST 04 27(12)</t>
  </si>
  <si>
    <t>27(12)</t>
  </si>
  <si>
    <t>2102 KSU OFF VS SIU, Play 012</t>
  </si>
  <si>
    <t>JUMP GUN ROG OUT</t>
  </si>
  <si>
    <t>5 PLUS-KEY</t>
  </si>
  <si>
    <t>6; ILSO D02 (00); ILSO D08 (21); ILSO D11 (10); ILSO D88 (25); ILSO D92 (32); ILSO D96 (19)</t>
  </si>
  <si>
    <t>FS (11); SCBiR (10); SCBiR (4); SCBoR (4); RCB (6)</t>
  </si>
  <si>
    <t>LLB (00); LEO (10); DLT (19); MLB (21); DRT (25); REO (32)</t>
  </si>
  <si>
    <t>ILSO D00 (SCBiR); ILSO D02 (LLB); ILSO D04 (RCB); ILSO D06 (SCBoR); ILSO D07 (FS); ILSO D08 (MLB); ILSO D11 (LEO); ILSO D54 (SCBiR); ILSO D88 (DRT); ILSO D92 (REO); ILSO D96 (DLT)</t>
  </si>
  <si>
    <t>ILSO D00 (0.0); ILSO D02 (-1.0); ILSO D04 (0.0); ILSO D06 (0.0); ILSO D07 (0.0); ILSO D08 (0.0); ILSO D11 (0.0); ILSO D54 (0.0); ILSO D88 (0.0); ILSO D92 (0.0); ILSO D96 (0.0)</t>
  </si>
  <si>
    <t>ILSO D06; ILSO D88; ILSO D96</t>
  </si>
  <si>
    <t>LEO (10); DLT (19); DRT (25); REO (32)</t>
  </si>
  <si>
    <t>KSST 00 (TE-R); KSST 04 (LWR); KSST 07 (QB); KSST 12 (SLoWR); KSST 22 (HB-R); KSST 50 (LT); KSST 63 (RG); KSST 69 (C); KSST 73 (RT); KSST 76 (LG); KSST 88 (SLiWR)</t>
  </si>
  <si>
    <t>KSST 00 (0.0); KSST 04 (0.0); KSST 07 (0.0); KSST 12 (0.0); KSST 22 (+1.0); KSST 50 (0.0); KSST 63 (0.0); KSST 69 (0.0); KSST 73 (0.0); KSST 76 (-1.0); KSST 88 (0.0)</t>
  </si>
  <si>
    <t>KSST 22 (HB-R); KSST 76 (LG); ILSO D02 (LLB); ILSO D92 (REO)</t>
  </si>
  <si>
    <t>LWR^(-18.5); SLoWR(-10.5); SLiWR(-6.5)</t>
  </si>
  <si>
    <t>LLB (2); MLB (5)</t>
  </si>
  <si>
    <t>ILSO D02; ILSO D92</t>
  </si>
  <si>
    <t>KSST 76; ILSO D02</t>
  </si>
  <si>
    <t>LWR z; SLoWR z; SLiWR 0u(-15); HB-R r; TE-R r</t>
  </si>
  <si>
    <t>KSST 04 z; KSST 12 z; KSST 88 0u(-15); KSST 22 r; KSST 00 r</t>
  </si>
  <si>
    <t>2102 KSU OFF VS SIU, Play 013</t>
  </si>
  <si>
    <t>GUN LT ON</t>
  </si>
  <si>
    <t>LT ON</t>
  </si>
  <si>
    <t>17 BADGER WK</t>
  </si>
  <si>
    <t>QB BADGER WK</t>
  </si>
  <si>
    <t>16/17 BADGER WK</t>
  </si>
  <si>
    <t>8; ILSO D06 (42); ILSO D07 (08); ILSO D08 (04); ILSO D11 (10); ILSO D54 (20); ILSO D92 (34); ILSO D94 (25); ILSO D96 (19)</t>
  </si>
  <si>
    <t>LCB (1); SSR (8); RCB (1)</t>
  </si>
  <si>
    <t>LLB (04); LLB (08); LEO (10); DLT (19); LILB (20); DRT (25); REO (34); SSR (40); RLB (42)</t>
  </si>
  <si>
    <t>ILSO D00 (SSR); ILSO D02 (LCB); ILSO D04 (RCB); ILSO D06 (RLB); ILSO D07 (LLB); ILSO D08 (LLB); ILSO D11 (LEO); ILSO D54 (LILB); ILSO D92 (REO); ILSO D94 (DRT); ILSO D96 (DLT)</t>
  </si>
  <si>
    <t>ILSO D00 (0.0); ILSO D02 (0.0); ILSO D04 (0.0); ILSO D06 (0.0); ILSO D07 (0.0); ILSO D08 (0.0); ILSO D11 (0.0); ILSO D54 (0.0); ILSO D92 (0.0); ILSO D94 (-1.0); ILSO D96 (+0.5)</t>
  </si>
  <si>
    <t>LEO (10); DLT (19); DRT (25); REO (34)</t>
  </si>
  <si>
    <t>ILSO D96</t>
  </si>
  <si>
    <t>LWR; TE-L^; HB-L; TE-R^; RWR</t>
  </si>
  <si>
    <t>KSST 00; KSST 20; KSST 86; KSST 87; KSST 88</t>
  </si>
  <si>
    <t>KSST 00 (TE-R); KSST 15 (QB); KSST 20 (HB-L); KSST 50 (LT); KSST 63 (RG); KSST 69 (C); KSST 73 (RT); KSST 76 (LG); KSST 86 (RWR); KSST 87 (TE-L); KSST 88 (LWR)</t>
  </si>
  <si>
    <t>KSST 00 (0.0); KSST 15 (0.0); KSST 20 (0.0); KSST 50 (+0.5); KSST 63 (0.0); KSST 69 (-1.0); KSST 73 (0.0); KSST 76 (+0.5); KSST 86 (0.0); KSST 87 (0.0); KSST 88 (0.0)</t>
  </si>
  <si>
    <t>KSST 15; KSST 20; KSST 86; KSST 87</t>
  </si>
  <si>
    <t>KSST 50 (LT); KSST 69 (C); KSST 76 (LG); KSST 87 (TE-L); ILSO D92 (REO); ILSO D94 (DRT); ILSO D96 (DLT)</t>
  </si>
  <si>
    <t>ILSO D02 &gt; KSST 86; ILSO D04 &gt; KSST 88</t>
  </si>
  <si>
    <t>LEAD;QB RUNS</t>
  </si>
  <si>
    <t>LWR(-10.5); RWR(+19.5)</t>
  </si>
  <si>
    <t>LLB (2); LLB (5); LILB (3); RLB (2)</t>
  </si>
  <si>
    <t>KSST 69; ILSO D94</t>
  </si>
  <si>
    <t>KSST 50; KSST 76; ILSO D96</t>
  </si>
  <si>
    <t>2102 KSU OFF VS SIU, Play 014</t>
  </si>
  <si>
    <t>GUN LOU PRO Z PLANE</t>
  </si>
  <si>
    <t>Z PLANE</t>
  </si>
  <si>
    <t>9; ILSO D04 (44); ILSO D06 (03); ILSO D07 (34); ILSO D08 (42); ILSO D11 (34); ILSO D54 (20); ILSO D92 (12); ILSO D94 (25); ILSO D96 (19)</t>
  </si>
  <si>
    <t>LCB (1); SCBL (4)</t>
  </si>
  <si>
    <t>LOLB (03); LEO (12); DLT (19); LILB (20); DRT (25); REO (34); RLB (34); ROLB (42); RLB (44)</t>
  </si>
  <si>
    <t>ILSO D00 (SCBL); ILSO D02 (LCB); ILSO D04 (RLB); ILSO D06 (LOLB); ILSO D07 (RLB); ILSO D08 (ROLB); ILSO D11 (REO); ILSO D54 (LILB); ILSO D92 (LEO); ILSO D94 (DRT); ILSO D96 (DLT)</t>
  </si>
  <si>
    <t>ILSO D00 (0.0); ILSO D02 (0.0); ILSO D04 (0.0); ILSO D06 (0.0); ILSO D07 (-0.5); ILSO D08 (+0.5); ILSO D11 (-1.0); ILSO D54 (+1.0); ILSO D92 (0.0); ILSO D94 (0.0); ILSO D96 (0.0)</t>
  </si>
  <si>
    <t>LEO (12); DLT (19); DRT (25); REO (34)</t>
  </si>
  <si>
    <t>KSST 19; KSST 20; KSST 86; KSST 87; KSST 88</t>
  </si>
  <si>
    <t>KSST 15 (QB); KSST 19 (TE-oL); KSST 20 (HB-L); KSST 50 (LT); KSST 63 (RG); KSST 69 (C); KSST 73 (RT); KSST 76 (LG); KSST 86 (RWR); KSST 87 (TE-iL); KSST 88 (SRWR)</t>
  </si>
  <si>
    <t>KSST 15 (0.0); KSST 19 (0.0); KSST 20 (0.0); KSST 50 (0.0); KSST 63 (0.0); KSST 69 (0.0); KSST 73 (0.0); KSST 76 (-1.0); KSST 86 (0.0); KSST 87 (0.0); KSST 88 (0.0)</t>
  </si>
  <si>
    <t>KSST 19</t>
  </si>
  <si>
    <t>KSST 19 (TE-oL); KSST 50 (LT); KSST 76 (LG); KSST 87 (TE-iL); ILSO D07 (RLB); ILSO D08 (ROLB); ILSO D11 (REO); ILSO D54 (LILB); ILSO D94 (DRT)</t>
  </si>
  <si>
    <t>ILSO D02 &gt; KSST 86</t>
  </si>
  <si>
    <t>SRWR(+7.5); RWR^(+16.5)</t>
  </si>
  <si>
    <t>LOLB (1); LILB (3); RLB (3); RLB (5); ROLB (0)</t>
  </si>
  <si>
    <t>KSST 76; ILSO D07; ILSO D11</t>
  </si>
  <si>
    <t>ILSO D08; ILSO D54</t>
  </si>
  <si>
    <t>2102 KSU OFF VS SIU, Play 015</t>
  </si>
  <si>
    <t>QUEBEC</t>
  </si>
  <si>
    <t>SNEAK</t>
  </si>
  <si>
    <t>9; ILSO D00 (09); ILSO D05 (25); ILSO D06 (06); ILSO D07 (42); ILSO D08 (38); ILSO D11 (34); ILSO D54 (22); ILSO D92 (10); ILSO D94 (21)</t>
  </si>
  <si>
    <t>LCB (1); RCB (1)</t>
  </si>
  <si>
    <t>LOLB (06); LLB (09); LEO (10); NLT (21); MLB (22); DRT (25); REO (34); ROLB (38); RLB (42)</t>
  </si>
  <si>
    <t>ILSO D00 (LLB); ILSO D02 (LCB); ILSO D04 (RCB); ILSO D05 (DRT); ILSO D06 (LOLB); ILSO D07 (RLB); ILSO D08 (ROLB); ILSO D11 (REO); ILSO D54 (MLB); ILSO D92 (LEO); ILSO D94 (NLT)</t>
  </si>
  <si>
    <t>ILSO D00 (0.0); ILSO D02 (0.0); ILSO D04 (0.0); ILSO D05 (0.0); ILSO D06 (0.0); ILSO D07 (0.0); ILSO D08 (0.0); ILSO D11 (0.0); ILSO D54 (0.0); ILSO D92 (0.0); ILSO D94 (0.0)</t>
  </si>
  <si>
    <t>ILSO D05</t>
  </si>
  <si>
    <t>LEO (10); NLT (21); DRT (25); REO (34)</t>
  </si>
  <si>
    <t>KSST 04; KSST 12; KSST 19; KSST 22; KSST 87</t>
  </si>
  <si>
    <t>KSST 04 (LWR); KSST 12 (RWR); KSST 15 (QB); KSST 19 (TE-R); KSST 22 (HB); KSST 50 (LT); KSST 63 (RG); KSST 69 (C); KSST 73 (RT); KSST 76 (LG); KSST 87 (TE-L)</t>
  </si>
  <si>
    <t>KSST 04 (0.0); KSST 12 (0.0); KSST 15 (+0.5); KSST 19 (0.0); KSST 22 (0.0); KSST 50 (0.0); KSST 63 (0.0); KSST 69 (0.0); KSST 73 (0.0); KSST 76 (0.0); KSST 87 (+0.5)</t>
  </si>
  <si>
    <t>KSST 04; KSST 12; KSST 22</t>
  </si>
  <si>
    <t>KSST 15 (QB); KSST 87 (TE-L); ILSO D11 (REO)</t>
  </si>
  <si>
    <t>QB SNEAK</t>
  </si>
  <si>
    <t>ILSO D02 &gt; KSST 12; ILSO D04 &gt; KSST 04</t>
  </si>
  <si>
    <t>U</t>
  </si>
  <si>
    <t>LWR(-22.5); RWR(+12.5)</t>
  </si>
  <si>
    <t>LOLB (1); LLB (3); MLB (1); RLB (4); ROLB (1)</t>
  </si>
  <si>
    <t>KSST 15; KSST 87</t>
  </si>
  <si>
    <t>KSST 15</t>
  </si>
  <si>
    <t>2102 KSU OFF VS SIU, Play 016</t>
  </si>
  <si>
    <t>GUN RT LOWER PRO H PLANE</t>
  </si>
  <si>
    <t>RT LOWER</t>
  </si>
  <si>
    <t>8 G DOWN</t>
  </si>
  <si>
    <t>6; ILSO D52 (35); ILSO D54 (14); ILSO D55 (06); ILSO D88 (22); ILSO D89 (10); ILSO D94 (28)</t>
  </si>
  <si>
    <t>LCB (2); SSL (10); FSR (12); SCBR (4); RCB (6)</t>
  </si>
  <si>
    <t>SSL (02); LLB (06); LEO (10); LOLB (14); NT (22); DRT (28); REO (35)</t>
  </si>
  <si>
    <t>ILSO D00 (FSR); ILSO D02 (RCB); ILSO D04 (LCB); ILSO D07 (SSL); ILSO D12 (SCBR); ILSO D52 (REO); ILSO D54 (LOLB); ILSO D55 (LLB); ILSO D88 (NT); ILSO D89 (LEO); ILSO D94 (DRT)</t>
  </si>
  <si>
    <t>ILSO D00 (0.0); ILSO D02 (0.0); ILSO D04 (0.0); ILSO D07 (0.0); ILSO D12 (0.0); ILSO D52 (0.0); ILSO D54 (0.0); ILSO D55 (0.0); ILSO D88 (0.0); ILSO D89 (-0.5); ILSO D94 (0.0)</t>
  </si>
  <si>
    <t>LEO (10); NT (22); DRT (28); REO (35)</t>
  </si>
  <si>
    <t>KICKOFF - RETURN</t>
  </si>
  <si>
    <t>LWR^; SLWR; TE-iR^; TE-oR; RWR</t>
  </si>
  <si>
    <t>HB&gt;SLWR</t>
  </si>
  <si>
    <t>KSST 01; KSST 19; KSST 22; KSST 86; KSST 87</t>
  </si>
  <si>
    <t>KSST 01 (RWR); KSST 15 (QB); KSST 19 (TE-oR); KSST 22 (SLWR); KSST 50 (LT); KSST 69 (C); KSST 70 (RG); KSST 73 (RT); KSST 76 (LG); KSST 86 (LWR); KSST 87 (TE-iR)</t>
  </si>
  <si>
    <t>KSST 01 (0.0); KSST 15 (0.0); KSST 19 (0.0); KSST 22 (0.0); KSST 50 (0.0); KSST 69 (0.0); KSST 70 (-1.0); KSST 73 (0.0); KSST 76 (0.0); KSST 86 (0.0); KSST 87 (+0.5)</t>
  </si>
  <si>
    <t>KSST 70 (RG); KSST 73 (RT); KSST 87 (TE-iR); ILSO D07 (SSL); ILSO D52 (REO); ILSO D54 (LOLB); ILSO D55 (LLB); ILSO D89 (LEO)</t>
  </si>
  <si>
    <t>ILSO D04 &gt; KSST 01</t>
  </si>
  <si>
    <t>KSST 86* (L:R{L})</t>
  </si>
  <si>
    <t>LWR^(+0.5); SLWR(-14.5); RWR(+20.5)</t>
  </si>
  <si>
    <t>LOLB (1); LLB (4)</t>
  </si>
  <si>
    <t>KSST 70; ILSO D89</t>
  </si>
  <si>
    <t>KSST 70 OH</t>
  </si>
  <si>
    <t>2102 KSU OFF VS SIU, Play 017</t>
  </si>
  <si>
    <t>GUN R   STACK #`S</t>
  </si>
  <si>
    <t>STACK #'S</t>
  </si>
  <si>
    <t>5 ROLL READ SMOKE</t>
  </si>
  <si>
    <t>SMOKE</t>
  </si>
  <si>
    <t>6; ILSO D52 (35); ILSO D54 (24); ILSO D55 (09); ILSO D88 (25); ILSO D89 (09); ILSO D94 (19)</t>
  </si>
  <si>
    <t>KSST 01; KSST 19; KSST 85; KSST 86</t>
  </si>
  <si>
    <t>LCB (3); SCBL (7); FSR (14); SCBR (5); RCB (7)</t>
  </si>
  <si>
    <t>LLB (09); LEO (09); DLT (19); RILB (24); DRT (25); REO (35)</t>
  </si>
  <si>
    <t>ILSO D00 (FSR); ILSO D02 (RCB); ILSO D04 (LCB); ILSO D07 (SCBL); ILSO D12 (SCBR); ILSO D52 (REO); ILSO D54 (RILB); ILSO D55 (LLB); ILSO D88 (DRT); ILSO D89 (LEO); ILSO D94 (DLT)</t>
  </si>
  <si>
    <t>ILSO D00 (0.0); ILSO D02 (0.0); ILSO D04 (0.0); ILSO D07 (0.0); ILSO D12 (0.0); ILSO D52 (0.0); ILSO D54 (0.0); ILSO D55 (0.0); ILSO D88 (0.0); ILSO D89 (0.0); ILSO D94 (0.0)</t>
  </si>
  <si>
    <t>LEO (09); DLT (19); DRT (25); REO (35)</t>
  </si>
  <si>
    <t>LWR^; SLWR; HB-R; SRWR^; RWR</t>
  </si>
  <si>
    <t>TE&gt;SRWR</t>
  </si>
  <si>
    <t>KSST 01 (RWR); KSST 15 (QB); KSST 19 (SRWR); KSST 22 (HB-R); KSST 50 (LT); KSST 69 (C); KSST 70 (RG); KSST 73 (RT); KSST 76 (LG); KSST 85 (SLWR); KSST 86 (LWR)</t>
  </si>
  <si>
    <t>KSST 01 (0.0); KSST 15 (0.0); KSST 19 (0.0); KSST 22 (0.0); KSST 50 (0.0); KSST 69 (0.0); KSST 70 (0.0); KSST 73 (0.0); KSST 76 (0.0); KSST 85 (0.0); KSST 86 (0.0)</t>
  </si>
  <si>
    <t>KSST 85</t>
  </si>
  <si>
    <t>KSST 15 (QB)</t>
  </si>
  <si>
    <t>4; ILSO D52 (REO); ILSO D88 (DRT); ILSO D89 (LEO); ILSO D94 (DLT)</t>
  </si>
  <si>
    <t>LWR^(-16.5); SLWR(-16.5); SRWR^(+19.5); RWR(+21.5)</t>
  </si>
  <si>
    <t>LLB (4); RILB (4)</t>
  </si>
  <si>
    <t>7; ILSO D00; ILSO D02; ILSO D04; ILSO D07; ILSO D12; ILSO D54; ILSO D55</t>
  </si>
  <si>
    <t>LWR z; SLWR 0(-3); HB-R fl; SRWR z; RWR 0(0)</t>
  </si>
  <si>
    <t>-; 0; -; -; 0</t>
  </si>
  <si>
    <t>KSST 86 z; KSST 85 0(-3); KSST 22 fl; KSST 19 z; KSST 01 0(0)</t>
  </si>
  <si>
    <t>0(0)</t>
  </si>
  <si>
    <t>2102 KSU OFF VS SIU, Play 018</t>
  </si>
  <si>
    <t>FK 76 SONIC X 7</t>
  </si>
  <si>
    <t>SONIC</t>
  </si>
  <si>
    <t>SONIC X 7</t>
  </si>
  <si>
    <t>FK 76</t>
  </si>
  <si>
    <t>6; ILSO D52 (34); ILSO D54 (22); ILSO D55 (13); ILSO D88 (19); ILSO D89 (10); ILSO D94 (28)</t>
  </si>
  <si>
    <t>LCB (2); SSL (10); FSR (12); SCBR (5); RCB (7)</t>
  </si>
  <si>
    <t>SSL (01); LEO (10); LLB (13); DLT (19); MLB (22); DRT (28); REO (34)</t>
  </si>
  <si>
    <t>ILSO D00 (FSR); ILSO D02 (RCB); ILSO D04 (LCB); ILSO D07 (SSL); ILSO D12 (SCBR); ILSO D52 (REO); ILSO D54 (MLB); ILSO D55 (LLB); ILSO D88 (DLT); ILSO D89 (LEO); ILSO D94 (DRT)</t>
  </si>
  <si>
    <t>LEO (10); DLT (19); DRT (28); REO (34)</t>
  </si>
  <si>
    <t>OT</t>
  </si>
  <si>
    <t>KSST 01; KSST 19; KSST 22; KSST 86; KSST 88</t>
  </si>
  <si>
    <t>KSST 01 (RWR); KSST 15 (QB); KSST 19 (TE-R); KSST 22 (HB-R); KSST 50 (LT); KSST 69 (C); KSST 70 (RG); KSST 73 (RT); KSST 76 (LG); KSST 86 (LWR); KSST 88 (SLWR)</t>
  </si>
  <si>
    <t>KSST 01 (0.0); KSST 15 (-0.5); KSST 19 (0.0); KSST 22 (0.0); KSST 50 (0.0); KSST 69 (0.0); KSST 70 (0.0); KSST 73 (0.0); KSST 76 (0.0); KSST 86 (0.0); KSST 88 (0.0)</t>
  </si>
  <si>
    <t>7; KSST 19 (TE-R); KSST 22 (HB-R); KSST 50 (LT); KSST 69 (C); KSST 70 (RG); KSST 73 (RT); KSST 76 (LG)</t>
  </si>
  <si>
    <t>4; ILSO D52 (REO); ILSO D88 (DLT); ILSO D89 (LEO); ILSO D94 (DRT)</t>
  </si>
  <si>
    <t>LWR^(-14.5); SLWR(-4.5); RWR(+18.5)</t>
  </si>
  <si>
    <t>LLB (4); MLB (4)</t>
  </si>
  <si>
    <t>3CL</t>
  </si>
  <si>
    <t>LWR 9; SLWR 9s; HB-R flkr; TE-R k; RWR 7(9)</t>
  </si>
  <si>
    <t>9; 9; -; -; 7</t>
  </si>
  <si>
    <t>KSST 86 9; KSST 88 9s; KSST 22 flkr; KSST 19 k; KSST 01 7(9)</t>
  </si>
  <si>
    <t>2102 KSU OFF VS SIU, Play 019</t>
  </si>
  <si>
    <t>GUN LIZ WIDE</t>
  </si>
  <si>
    <t>LIZ/RIP WIDE</t>
  </si>
  <si>
    <t>LIZ WIDE</t>
  </si>
  <si>
    <t>FK 63 HOOSIER Y CROSS</t>
  </si>
  <si>
    <t>HOOSIER</t>
  </si>
  <si>
    <t>HOOSIER Y CROSS</t>
  </si>
  <si>
    <t>FK 62/63</t>
  </si>
  <si>
    <t>FK 63</t>
  </si>
  <si>
    <t>6; ILSO D11 (10); ILSO D52 (34); ILSO D54 (19); ILSO D55 (33); ILSO D92 (28); ILSO D94 (19)</t>
  </si>
  <si>
    <t>LCB (1); FSL (11); FSR (12); SCBR (5); RCB (8)</t>
  </si>
  <si>
    <t>LEO (10); LILB (19); DLT (19); DRT (28); RLB (33); REO (34)</t>
  </si>
  <si>
    <t>ILSO D00 (FSR); ILSO D02 (RCB); ILSO D04 (SCBR); ILSO D07 (FSL); ILSO D11 (LEO); ILSO D20 (LCB); ILSO D52 (REO); ILSO D54 (LILB); ILSO D55 (RLB); ILSO D92 (DRT); ILSO D94 (DLT)</t>
  </si>
  <si>
    <t>ILSO D00 (0.0); ILSO D02 (-0.5); ILSO D04 (0.0); ILSO D07 (0.0); ILSO D11 (0.0); ILSO D20 (0.0); ILSO D52 (0.0); ILSO D54 (0.0); ILSO D55 (0.0); ILSO D92 (0.0); ILSO D94 (0.0)</t>
  </si>
  <si>
    <t>ILSO D11; ILSO D20; ILSO D92</t>
  </si>
  <si>
    <t>LWR; SLWR^; TE-L; HB-R; RWR^</t>
  </si>
  <si>
    <t>KSST 04 (RWR); KSST 12 (LWR); KSST 15 (QB); KSST 19 (TE-L); KSST 22 (HB-R); KSST 50 (LT); KSST 69 (C); KSST 70 (RG); KSST 73 (RT); KSST 76 (LG); KSST 85 (SLWR)</t>
  </si>
  <si>
    <t>KSST 04 (0.0); KSST 12 (+0.5); KSST 15 (+1.0); KSST 19 (0.0); KSST 22 (0.0); KSST 50 (0.0); KSST 69 (0.0); KSST 70 (0.0); KSST 73 (0.0); KSST 76 (0.0); KSST 85 (0.0)</t>
  </si>
  <si>
    <t>KSST 04; KSST 12; KSST 85</t>
  </si>
  <si>
    <t>KSST 12 (LWR); KSST 15 (QB); ILSO D02 (RCB)</t>
  </si>
  <si>
    <t>4R</t>
  </si>
  <si>
    <t>4; ILSO D11 (LEO); ILSO D52 (REO); ILSO D92 (DRT); ILSO D94 (DLT)</t>
  </si>
  <si>
    <t>ILSO D20 &gt; KSST 04</t>
  </si>
  <si>
    <t>UNDEFINED</t>
  </si>
  <si>
    <t>LWR(-17.5); SLWR^(-9.5); RWR^(+19.5)</t>
  </si>
  <si>
    <t>LILB (4); RLB (5)</t>
  </si>
  <si>
    <t>6L</t>
  </si>
  <si>
    <t>7; ILSO D00; ILSO D02; ILSO D04; ILSO D07; ILSO D20; ILSO D54; ILSO D55</t>
  </si>
  <si>
    <t>LWR 8(14); SLWR 7(14); TE-L xd(3); HB-R flh31(1); RWR 8i(9)</t>
  </si>
  <si>
    <t>8; 7; X; H5; 8</t>
  </si>
  <si>
    <t>KSST 12 8(14); KSST 85 7(14); KSST 19 xd(3); KSST 22 flh31(1); KSST 04 8i(9)</t>
  </si>
  <si>
    <t>8(14)</t>
  </si>
  <si>
    <t>KSST 12; KSST 15</t>
  </si>
  <si>
    <t>2102 KSU OFF VS SIU, Play 020</t>
  </si>
  <si>
    <t>30M</t>
  </si>
  <si>
    <t>7; ILSO D05 (27); ILSO D11 (33); ILSO D12 (32); ILSO D52 (10); ILSO D54 (20); ILSO D55 (10); ILSO D88 (18)</t>
  </si>
  <si>
    <t>SSL (7); SSR (9); SCBR (5); RCB (8)</t>
  </si>
  <si>
    <t>SSL (01); LLB (10); LEO (10); DLT (18); LILB (20); DRT (27); RLB (32); REO (33); SSR (43)</t>
  </si>
  <si>
    <t>ILSO D00 (SCBR); ILSO D02 (RCB); ILSO D04 (SSL); ILSO D05 (DRT); ILSO D07 (SSR); ILSO D11 (REO); ILSO D12 (RLB); ILSO D52 (LEO); ILSO D54 (LILB); ILSO D55 (LLB); ILSO D88 (DLT)</t>
  </si>
  <si>
    <t>ILSO D00 (0.0); ILSO D02 (0.0); ILSO D04 (0.0); ILSO D05 (-0.5); ILSO D07 (0.0); ILSO D11 (0.0); ILSO D12 (+0.5); ILSO D52 (0.0); ILSO D54 (0.0); ILSO D55 (0.0); ILSO D88 (0.0)</t>
  </si>
  <si>
    <t>ILSO D05; ILSO D12; ILSO D88</t>
  </si>
  <si>
    <t>LEO (10); DLT (18); DRT (27); REO (33)</t>
  </si>
  <si>
    <t>2-0-3-0</t>
  </si>
  <si>
    <t>KSST 09; KSST 20; KSST 22; KSST 85; KSST 86</t>
  </si>
  <si>
    <t>KSST 09 (FB-R); KSST 15 (QB); KSST 20 (FB-L); KSST 22 (HB); KSST 50 (LT); KSST 69 (C); KSST 70 (RG); KSST 73 (RT); KSST 76 (LG); KSST 85 (SLWR); KSST 86 (LWR)</t>
  </si>
  <si>
    <t>KSST 09 (+0.5); KSST 15 (0.0); KSST 20 (-1.0); KSST 22 (0.0); KSST 50 (+0.5); KSST 69 (0.0); KSST 70 (0.0); KSST 73 (0.0); KSST 76 (+0.5); KSST 85 (0.0); KSST 86 (0.0)</t>
  </si>
  <si>
    <t>KSST 09; KSST 20; KSST 86</t>
  </si>
  <si>
    <t>KSST 09 (FB-R); KSST 20 (FB-L); KSST 50 (LT); KSST 76 (LG); KSST 85 (SLWR); ILSO D00 (SCBR); ILSO D05 (DRT); ILSO D12 (RLB)</t>
  </si>
  <si>
    <t>3; KSST 09 (FB-R); KSST 20 (FB-L); KSST 22 (HB)</t>
  </si>
  <si>
    <t>LWR^(-19.5); SLWR^(-12.5)</t>
  </si>
  <si>
    <t>KSST 20; ILSO D05</t>
  </si>
  <si>
    <t>KSST 09; KSST 50; KSST 76; ILSO D12</t>
  </si>
  <si>
    <t>2102 KSU OFF VS SIU, Play 021</t>
  </si>
  <si>
    <t>11BHOW</t>
  </si>
  <si>
    <t>HOP GUN LT OUT</t>
  </si>
  <si>
    <t>1 PACKERS Z GLANCE-KEY</t>
  </si>
  <si>
    <t>PACKERS (0/1 PWR WK)</t>
  </si>
  <si>
    <t>0/1 POWER WK</t>
  </si>
  <si>
    <t>6; ILSO D05 (25); ILSO D11 (34); ILSO D52 (10); ILSO D54 (20); ILSO D55 (32); ILSO D88 (19)</t>
  </si>
  <si>
    <t>LCB (7); SCBL (3); SCBL (9); SSR (9); RCB (1)</t>
  </si>
  <si>
    <t>LEO (10); DLT (19); LILB (20); DRT (25); RLB (32); REO (34); SSR (38)</t>
  </si>
  <si>
    <t>ILSO D00 (SCBL); ILSO D02 (RCB); ILSO D04 (LCB); ILSO D05 (DRT); ILSO D07 (SSR); ILSO D11 (REO); ILSO D12 (SCBL); ILSO D52 (LEO); ILSO D54 (LILB); ILSO D55 (RLB); ILSO D88 (DLT)</t>
  </si>
  <si>
    <t>ILSO D00 (0.0); ILSO D02 (0.0); ILSO D04 (0.0); ILSO D05 (-0.5); ILSO D07 (0.0); ILSO D11 (0.0); ILSO D12 (0.0); ILSO D52 (0.0); ILSO D54 (0.0); ILSO D55 (0.0); ILSO D88 (0.0)</t>
  </si>
  <si>
    <t>ILSO D55</t>
  </si>
  <si>
    <t>KSST 20; KSST 85; KSST 86; KSST 87; KSST 88</t>
  </si>
  <si>
    <t>KSST 15 (QB); KSST 20 (HB-L); KSST 50 (LT); KSST 69 (C); KSST 70 (RG); KSST 73 (RT); KSST 76 (LG); KSST 85 (RWR); KSST 86 (LWR); KSST 87 (TE-L); KSST 88 (SRWR)</t>
  </si>
  <si>
    <t>KSST 15 (0.0); KSST 20 (0.0); KSST 50 (0.0); KSST 69 (0.0); KSST 70 (-1.0); KSST 73 (0.0); KSST 76 (+0.5); KSST 85 (0.0); KSST 86 (0.0); KSST 87 (0.0); KSST 88 (0.0)</t>
  </si>
  <si>
    <t>KSST 50 (LT); KSST 70 (RG); KSST 76 (LG); KSST 87 (TE-L); ILSO D05 (DRT); ILSO D11 (REO); ILSO D54 (LILB); ILSO D55 (RLB)</t>
  </si>
  <si>
    <t>KSST 20 (B:B)</t>
  </si>
  <si>
    <t>LWR(-19.5); SRWR(+7.5); RWR^(+14.5)</t>
  </si>
  <si>
    <t>LILB (4); RLB (4)</t>
  </si>
  <si>
    <t>KSST 70; ILSO D05</t>
  </si>
  <si>
    <t>LWR 8(7); TE-L r; HB-L r; SRWR 0u(-3); RWR z</t>
  </si>
  <si>
    <t>8; -; -; 0; -</t>
  </si>
  <si>
    <t>KSST 86 8(7); KSST 87 r; KSST 20 r; KSST 88 0u(-3); KSST 85 z</t>
  </si>
  <si>
    <t>2102 KSU OFF VS SIU, Play 022</t>
  </si>
  <si>
    <t>P. 11 F STEEL BATMAN</t>
  </si>
  <si>
    <t>BATMAN</t>
  </si>
  <si>
    <t>P. 11 F STEEL</t>
  </si>
  <si>
    <t>SCR</t>
  </si>
  <si>
    <t>6; ILSO D05 (27); ILSO D11 (33); ILSO D52 (09); ILSO D54 (19); ILSO D55 (27); ILSO D88 (18)</t>
  </si>
  <si>
    <t>LCB (5); SCBL (4); FSL (11); SSR (9); RCB (1)</t>
  </si>
  <si>
    <t>LEO (09); DLT (18); LILB (19); DRT (27); RILB (27); REO (33); SSR (40)</t>
  </si>
  <si>
    <t>ILSO D00 (FSL); ILSO D02 (RCB); ILSO D04 (LCB); ILSO D05 (DRT); ILSO D07 (SSR); ILSO D11 (REO); ILSO D12 (SCBL); ILSO D52 (LEO); ILSO D54 (LILB); ILSO D55 (RILB); ILSO D88 (DLT)</t>
  </si>
  <si>
    <t>ILSO D00 (0.0); ILSO D02 (0.0); ILSO D04 (0.0); ILSO D05 (+0.5); ILSO D07 (0.0); ILSO D11 (0.0); ILSO D12 (0.0); ILSO D52 (0.0); ILSO D54 (0.0); ILSO D55 (0.0); ILSO D88 (0.0)</t>
  </si>
  <si>
    <t>LEO (09); DLT (18); DRT (27); REO (33)</t>
  </si>
  <si>
    <t>KSST 22; KSST 85; KSST 86; KSST 87; KSST 88</t>
  </si>
  <si>
    <t>KSST 15 (QB); KSST 22 (HB-L); KSST 50 (LT); KSST 69 (C); KSST 70 (RG); KSST 73 (RT); KSST 76 (LG); KSST 85 (RWR); KSST 86 (LWR); KSST 87 (TE-R); KSST 88 (SRWR)</t>
  </si>
  <si>
    <t>KSST 15 (0.0); KSST 22 (0.0); KSST 50 (-0.5); KSST 69 (0.0); KSST 70 (0.0); KSST 73 (0.0); KSST 76 (0.0); KSST 85 (0.0); KSST 86 (0.0); KSST 87 (0.0); KSST 88 (0.0)</t>
  </si>
  <si>
    <t>KSST 50 (LT); ILSO D05 (DRT)</t>
  </si>
  <si>
    <t>4; ILSO D05 (DRT); ILSO D11 (REO); ILSO D52 (LEO); ILSO D88 (DLT)</t>
  </si>
  <si>
    <t>ILSO D05 (I) KSST 50</t>
  </si>
  <si>
    <t>KSST 50</t>
  </si>
  <si>
    <t>LWR^(-18.5); SRWR(+0.5); RWR^(+16.5)</t>
  </si>
  <si>
    <t>3CR</t>
  </si>
  <si>
    <t>LWR 9s; HB-L h9(-3); TE-R 9s; SRWR 9s; RWR xj(-5)</t>
  </si>
  <si>
    <t>9; H9; 9; 9; X</t>
  </si>
  <si>
    <t>KSST 86 9s; KSST 22 h9(-3); KSST 87 9s; KSST 88 9s; KSST 85 xj(-5)</t>
  </si>
  <si>
    <t>2102 KSU OFF VS SIU, Play 023</t>
  </si>
  <si>
    <t>12G</t>
  </si>
  <si>
    <t>GUN LEX PRO STR X PLANE</t>
  </si>
  <si>
    <t>7; ILSO D12 (15); ILSO D54 (26); ILSO D55 (35); ILSO D65 (24); ILSO D89 (34); ILSO D92 (10); ILSO D96 (19)</t>
  </si>
  <si>
    <t>LCB (6); SSL (9); SSR (7); RCB (1)</t>
  </si>
  <si>
    <t>SSL (08); LEO (10); LLB (15); DLT (19); DRT (24); RILB (26); REO (34); RLB (35); SSR (44)</t>
  </si>
  <si>
    <t>ILSO D00 (SSL); ILSO D02 (RCB); ILSO D04 (LCB); ILSO D07 (SSR); ILSO D12 (LLB); ILSO D54 (RILB); ILSO D55 (RLB); ILSO D65 (DRT); ILSO D89 (REO); ILSO D92 (LEO); ILSO D96 (DLT)</t>
  </si>
  <si>
    <t>ILSO D00 (0.0); ILSO D02 (0.0); ILSO D04 (0.0); ILSO D07 (0.0); ILSO D12 (-0.5); ILSO D54 (-0.5); ILSO D55 (0.0); ILSO D65 (-1.0); ILSO D89 (0.0); ILSO D92 (0.0); ILSO D96 (0.0)</t>
  </si>
  <si>
    <t>ILSO D65; ILSO D89; ILSO D92; ILSO D96</t>
  </si>
  <si>
    <t>LEO (10); DLT (19); DRT (24); REO (34)</t>
  </si>
  <si>
    <t>KSST 00 (TE-iL); KSST 01 (LWR); KSST 04 (RWR); KSST 15 (QB); KSST 19 (TE-oL); KSST 22 (HB-L); KSST 50 (LT); KSST 69 (C); KSST 70 (RG); KSST 73 (RT); KSST 76 (LG)</t>
  </si>
  <si>
    <t>KSST 00 (0.0); KSST 01 (0.0); KSST 04 (0.0); KSST 15 (0.0); KSST 19 (0.0); KSST 22 (0.0); KSST 50 (+0.5); KSST 69 (+1.0); KSST 70 (0.0); KSST 73 (0.0); KSST 76 (+0.5)</t>
  </si>
  <si>
    <t>KSST 00; KSST 01; KSST 04; KSST 19</t>
  </si>
  <si>
    <t>KSST 00; KSST 01</t>
  </si>
  <si>
    <t>KSST 50 (LT); KSST 69 (C); KSST 76 (LG); ILSO D12 (LLB); ILSO D54 (RILB); ILSO D65 (DRT)</t>
  </si>
  <si>
    <t>ILSO D02 &gt; KSST 01</t>
  </si>
  <si>
    <t>KSST 04* (R:L{R})</t>
  </si>
  <si>
    <t>LWR^(-19.5); RWR(-0.5)</t>
  </si>
  <si>
    <t>LLB (4); RILB (3); RLB (3)</t>
  </si>
  <si>
    <t>ILSO D12; ILSO D54; ILSO D65</t>
  </si>
  <si>
    <t>KSST 50; KSST 69; KSST 76</t>
  </si>
  <si>
    <t>2102 KSU OFF VS SIU, Play 024</t>
  </si>
  <si>
    <t>GUN LT WING  F LNG MOT</t>
  </si>
  <si>
    <t>LT/RT WING</t>
  </si>
  <si>
    <t>LT WING</t>
  </si>
  <si>
    <t>F LNG MOT</t>
  </si>
  <si>
    <t>44 PLUS ARC</t>
  </si>
  <si>
    <t>44/45 PLUS ARC</t>
  </si>
  <si>
    <t>7; ILSO D12 (14); ILSO D54 (26); ILSO D55 (42); ILSO D65 (25); ILSO D89 (34); ILSO D92 (11); ILSO D96 (19)</t>
  </si>
  <si>
    <t>LCB (6); SSL (7); SSR (9); RCB (4)</t>
  </si>
  <si>
    <t>SSL (06); LEO (11); LLB (14); DLT (19); DRT (25); RILB (26); REO (34); SSR (35); ROLB (42)</t>
  </si>
  <si>
    <t>ILSO D00 (SSL); ILSO D02 (RCB); ILSO D04 (LCB); ILSO D07 (SSR); ILSO D12 (LLB); ILSO D54 (RILB); ILSO D55 (ROLB); ILSO D65 (DRT); ILSO D89 (REO); ILSO D92 (LEO); ILSO D96 (DLT)</t>
  </si>
  <si>
    <t>ILSO D00 (0.0); ILSO D02 (0.0); ILSO D04 (0.0); ILSO D07 (0.0); ILSO D12 (0.0); ILSO D54 (-0.5); ILSO D55 (0.0); ILSO D65 (0.0); ILSO D89 (0.0); ILSO D92 (0.0); ILSO D96 (0.0)</t>
  </si>
  <si>
    <t>LWR; TE-oL; TE-iL^; HB-L; RWR^</t>
  </si>
  <si>
    <t>FB&gt;LWR</t>
  </si>
  <si>
    <t>1-1-1-2</t>
  </si>
  <si>
    <t>KSST 00; KSST 13; KSST 19; KSST 22; KSST 29</t>
  </si>
  <si>
    <t>KSST 00 (TE-iL); KSST 13 (RWR); KSST 15 (QB); KSST 19 (TE-oL); KSST 22 (HB-L); KSST 29 (LWR); KSST 50 (LT); KSST 69 (C); KSST 70 (RG); KSST 73 (RT); KSST 76 (LG)</t>
  </si>
  <si>
    <t>KSST 00 (-0.5); KSST 13 (0.0); KSST 15 (+0.5); KSST 19 (0.0); KSST 22 (0.0); KSST 29 (0.0); KSST 50 (0.0); KSST 69 (0.0); KSST 70 (0.0); KSST 73 (0.0); KSST 76 (0.0)</t>
  </si>
  <si>
    <t>KSST 13; KSST 29</t>
  </si>
  <si>
    <t>KSST 00; KSST 13</t>
  </si>
  <si>
    <t>KSST 00 (TE-iL); KSST 15 (QB); KSST 19 (TE-oL); ILSO D07 (SSR); ILSO D54 (RILB); ILSO D55 (ROLB)</t>
  </si>
  <si>
    <t>KSST 29 (B:L)</t>
  </si>
  <si>
    <t>LWR(-16.5); RWR^(+10.5)</t>
  </si>
  <si>
    <t>LLB (4); RILB (3); ROLB (0)</t>
  </si>
  <si>
    <t>KSST 00; ILSO D54</t>
  </si>
  <si>
    <t>2102 KSU OFF VS SIU, Play 025</t>
  </si>
  <si>
    <t>7; ILSO D02 (38); ILSO D54 (22); ILSO D55 (38); ILSO D65 (24); ILSO D89 (34); ILSO D92 (10); ILSO D96 (19)</t>
  </si>
  <si>
    <t>LCB (7); SCBL (3); SCBL (7); SSL (8)</t>
  </si>
  <si>
    <t>SSL (05); LEO (10); DLT (19); MLB (22); DRT (24); REO (34); RLB (38); ROLB (38)</t>
  </si>
  <si>
    <t>ILSO D00 (SCBL); ILSO D02 (RLB); ILSO D04 (LCB); ILSO D07 (SSL); ILSO D12 (SCBL); ILSO D54 (MLB); ILSO D55 (ROLB); ILSO D65 (DRT); ILSO D89 (REO); ILSO D92 (LEO); ILSO D96 (DLT)</t>
  </si>
  <si>
    <t>ILSO D00 (0.0); ILSO D02 (0.0); ILSO D04 (0.0); ILSO D07 (-1.0); ILSO D12 (-1.0); ILSO D54 (0.0); ILSO D55 (0.0); ILSO D65 (0.0); ILSO D89 (0.0); ILSO D92 (+0.5); ILSO D96 (0.0)</t>
  </si>
  <si>
    <t>KSST 00; KSST 22; KSST 86; KSST 87; KSST 88</t>
  </si>
  <si>
    <t>KSST 00 (TE-L); KSST 15 (QB); KSST 22 (HB-L); KSST 50 (LT); KSST 69 (C); KSST 70 (RG); KSST 73 (RT); KSST 76 (LG); KSST 86 (RWR); KSST 87 (TE-R); KSST 88 (SRWR)</t>
  </si>
  <si>
    <t>KSST 00 (0.0); KSST 15 (0.0); KSST 22 (+1.0); KSST 50 (0.0); KSST 69 (0.0); KSST 70 (0.0); KSST 73 (-1.0); KSST 76 (0.0); KSST 86 (0.0); KSST 87 (0.0); KSST 88 (0.0)</t>
  </si>
  <si>
    <t>KSST 22 (HB-L); KSST 73 (RT); KSST 87 (TE-R); ILSO D07 (SSL); ILSO D12 (SCBL); ILSO D92 (LEO)</t>
  </si>
  <si>
    <t>KSST 00 (R:Lx)</t>
  </si>
  <si>
    <t>SRWR(+7.5); RWR^(+15.5)</t>
  </si>
  <si>
    <t>MLB (2); RLB (2); ROLB (0)</t>
  </si>
  <si>
    <t>KSST 73; ILSO D07; ILSO D12</t>
  </si>
  <si>
    <t>KSST 22; ILSO D92</t>
  </si>
  <si>
    <t>2102 KSU OFF VS SIU, Play 026</t>
  </si>
  <si>
    <t>DELTA LT TIGHT  F LNG MOT</t>
  </si>
  <si>
    <t>DELTA LT/RT TIGHT</t>
  </si>
  <si>
    <t>DELTA LT TIGHT</t>
  </si>
  <si>
    <t>10; ILSO D00 (38); ILSO D04 (06); ILSO D05 (25); ILSO D07 (10); ILSO D10 (21); ILSO D12 (30); ILSO D55 (13); ILSO D89 (10); ILSO D92 (34); ILSO D94 (20)</t>
  </si>
  <si>
    <t>RCB (4)</t>
  </si>
  <si>
    <t>LLB (06); LLB (10); LEO (10); LLB (13); DLT (20); MLB (21); DRT (25); RLB (30); REO (34); ROLB (38)</t>
  </si>
  <si>
    <t>ILSO D00 (ROLB); ILSO D02 (RCB); ILSO D04 (LLB); ILSO D05 (DRT); ILSO D07 (LLB); ILSO D10 (MLB); ILSO D12 (RLB); ILSO D55 (LLB); ILSO D89 (LEO); ILSO D92 (REO); ILSO D94 (DLT)</t>
  </si>
  <si>
    <t>ILSO D00 (+0.5); ILSO D02 (0.0); ILSO D04 (0.0); ILSO D05 (-0.5); ILSO D07 (0.0); ILSO D10 (0.0); ILSO D12 (0.0); ILSO D55 (0.0); ILSO D89 (0.0); ILSO D92 (0.0); ILSO D94 (0.0)</t>
  </si>
  <si>
    <t>ILSO D05; ILSO D10; ILSO D94</t>
  </si>
  <si>
    <t>ILSO D10</t>
  </si>
  <si>
    <t>LWR; TE-L^; FB-L; HB; TE-R^</t>
  </si>
  <si>
    <t>TE&gt;LWR</t>
  </si>
  <si>
    <t>0-1-1-3</t>
  </si>
  <si>
    <t>KSST 19; KSST 22; KSST 36; KSST 44; KSST 87</t>
  </si>
  <si>
    <t>KSST 15 (QB); KSST 19 (TE-R); KSST 22 (HB); KSST 36 (LWR); KSST 44 (FB-L); KSST 50 (LT); KSST 69 (C); KSST 70 (RG); KSST 73 (RT); KSST 76 (LG); KSST 87 (TE-L)</t>
  </si>
  <si>
    <t>KSST 15 (0.0); KSST 19 (0.0); KSST 22 (+0.5); KSST 36 (0.0); KSST 44 (-1.0); KSST 50 (+0.5); KSST 69 (0.0); KSST 70 (-0.5); KSST 73 (0.0); KSST 76 (+0.5); KSST 87 (0.0)</t>
  </si>
  <si>
    <t>KSST 19; KSST 36; KSST 44</t>
  </si>
  <si>
    <t>KSST 22 (HB); KSST 44 (FB-L); KSST 50 (LT); KSST 70 (RG); KSST 76 (LG); KSST 87 (TE-L); ILSO D00 (ROLB); ILSO D05 (DRT); ILSO D10 (MLB); ILSO D92 (REO)</t>
  </si>
  <si>
    <t>HB (-7); FB-L (-4)</t>
  </si>
  <si>
    <t>2; KSST 22 (HB); KSST 44 (FB-L)</t>
  </si>
  <si>
    <t>KSST 36 (B:L)</t>
  </si>
  <si>
    <t>LWR(-3.5)</t>
  </si>
  <si>
    <t>LLB (2); LLB (3); LLB (6); MLB (4); RLB (2); ROLB (1)</t>
  </si>
  <si>
    <t>KSST 44; KSST 70; ILSO D05</t>
  </si>
  <si>
    <t>KSST 22; KSST 50; KSST 76; ILSO D00</t>
  </si>
  <si>
    <t>2102 KSU OFF VS SIU, Play 027</t>
  </si>
  <si>
    <t>GUN LT WIDE STR</t>
  </si>
  <si>
    <t>4 ROLL-KEY</t>
  </si>
  <si>
    <t>FUM</t>
  </si>
  <si>
    <t>6; ILSO D06 (15); ILSO D10 (26); ILSO D11 (34); ILSO D88 (18); ILSO D92 (11); ILSO D94 (27)</t>
  </si>
  <si>
    <t>LCB (8); SSL (10); SCBR (4); SCBR (10); RCB (1)</t>
  </si>
  <si>
    <t>SSL (00); LEO (11); LLB (15); DLT (18); RILB (26); DRT (27); REO (34)</t>
  </si>
  <si>
    <t>ILSO D00 (SSL); ILSO D02 (RCB); ILSO D04 (LCB); ILSO D06 (LLB); ILSO D07 (SCBR); ILSO D08 (SCBR); ILSO D10 (RILB); ILSO D11 (REO); ILSO D88 (DLT); ILSO D92 (LEO); ILSO D94 (DRT)</t>
  </si>
  <si>
    <t>ILSO D00 (0.0); ILSO D02 (0.0); ILSO D04 (0.0); ILSO D06 (0.0); ILSO D07 (0.0); ILSO D08 (0.0); ILSO D10 (0.0); ILSO D11 (0.0); ILSO D88 (+0.5); ILSO D92 (+2.0); ILSO D94 (-0.5)</t>
  </si>
  <si>
    <t>LEO (11); DLT (18); DRT (27); REO (34)</t>
  </si>
  <si>
    <t>FUMBLE</t>
  </si>
  <si>
    <t>LWR; SLWR; TE-L^; HB-L; RWR^</t>
  </si>
  <si>
    <t>KSST 01 (LWR); KSST 15 (QB); KSST 19 (TE-L); KSST 22 (HB-L); KSST 50 (LT); KSST 63 (RG); KSST 69 (C); KSST 73 (RT); KSST 76 (LG); KSST 85 (SLWR); KSST 86 (RWR)</t>
  </si>
  <si>
    <t>KSST 01 (0.0); KSST 15 (0.0); KSST 19 (0.0); KSST 22 (-1.5); KSST 50 (+0.5); KSST 63 (0.0); KSST 69 (-0.5); KSST 73 (0.0); KSST 76 (0.0); KSST 85 (0.0); KSST 86 (0.0)</t>
  </si>
  <si>
    <t>KSST 22 (HB-L); KSST 50 (LT); KSST 69 (C); ILSO D88 (DLT); ILSO D92 (LEO); ILSO D94 (DRT)</t>
  </si>
  <si>
    <t>LWR(-19.5); SLWR(-14.5); RWR^(+15.5)</t>
  </si>
  <si>
    <t>KSST 22; KSST 69; ILSO D94</t>
  </si>
  <si>
    <t>LWR z; SLWR 0u(-3); TE-L r; HB-L r; RWR r</t>
  </si>
  <si>
    <t>-; 0; -; -; -</t>
  </si>
  <si>
    <t>KSST 01 z; KSST 85 0u(-3); KSST 19 r; KSST 22 r; KSST 86 r</t>
  </si>
  <si>
    <t>KSST 50; ILSO D88; ILSO D92</t>
  </si>
  <si>
    <t>2102 KSU OFF VS SIU, Play 028</t>
  </si>
  <si>
    <t>HOP GUN TRIPS RT</t>
  </si>
  <si>
    <t>6 CENTER LEAD M. 4 ROLL</t>
  </si>
  <si>
    <t>1B CENTER</t>
  </si>
  <si>
    <t>6/7 CENTER</t>
  </si>
  <si>
    <t>5; ILSO D08 (26); ILSO D11 (33); ILSO D88 (25); ILSO D92 (10); ILSO D94 (16)</t>
  </si>
  <si>
    <t>LCB (6); SCBoL (3); SCBiL (4); FSL (12); SSR (9); RCB (1)</t>
  </si>
  <si>
    <t>LEO (10); DLT (16); DRT (25); RILB (26); REO (33); SSR (40)</t>
  </si>
  <si>
    <t>ILSO D00 (FSL); ILSO D02 (RCB); ILSO D04 (LCB); ILSO D06 (SCBoL); ILSO D07 (SSR); ILSO D08 (RILB); ILSO D10 (SCBiL); ILSO D11 (REO); ILSO D88 (DRT); ILSO D92 (LEO); ILSO D94 (DLT)</t>
  </si>
  <si>
    <t>ILSO D00 (0.0); ILSO D02 (0.0); ILSO D04 (0.0); ILSO D06 (0.0); ILSO D07 (0.0); ILSO D08 (0.0); ILSO D10 (0.0); ILSO D11 (+0.5); ILSO D88 (0.0); ILSO D92 (0.0); ILSO D94 (0.0)</t>
  </si>
  <si>
    <t>LEO (10); DLT (16); DRT (25); REO (33)</t>
  </si>
  <si>
    <t>INTERCEPTION-TD</t>
  </si>
  <si>
    <t>ILSO D11</t>
  </si>
  <si>
    <t>LWR^; HB-L; SRiWR; SRoWR; RWR^</t>
  </si>
  <si>
    <t>FB&gt;SRiWR</t>
  </si>
  <si>
    <t>KSST 01; KSST 22; KSST 29; KSST 85; KSST 86</t>
  </si>
  <si>
    <t>KSST 01 (RWR); KSST 15 (QB); KSST 22 (HB-L); KSST 29 (SRiWR); KSST 50 (LT); KSST 63 (RG); KSST 69 (C); KSST 73 (RT); KSST 76 (LG); KSST 85 (SRoWR); KSST 86 (LWR)</t>
  </si>
  <si>
    <t>KSST 01 (0.0); KSST 15 (0.0); KSST 22 (0.0); KSST 29 (0.0); KSST 50 (0.0); KSST 63 (0.0); KSST 69 (0.0); KSST 73 (0.0); KSST 76 (0.0); KSST 85 (0.0); KSST 86 (0.0)</t>
  </si>
  <si>
    <t>KSST 01; KSST 86</t>
  </si>
  <si>
    <t>KSST 76 (LG); ILSO D11 (REO); ILSO D88 (DRT)</t>
  </si>
  <si>
    <t>LWR^(-18.5); SRiWR(+4.5); SRoWR(+8.5); RWR^(+16.5)</t>
  </si>
  <si>
    <t>RILB (4)</t>
  </si>
  <si>
    <t>2102 KSU OFF VS SIU, Play 029</t>
  </si>
  <si>
    <t>50C Y STICK H SPARTY</t>
  </si>
  <si>
    <t>SPARTY</t>
  </si>
  <si>
    <t>Y STICK H SPARTY</t>
  </si>
  <si>
    <t>5; ILSO D08 (30); ILSO D11 (32); ILSO D88 (25); ILSO D92 (09); ILSO D94 (19)</t>
  </si>
  <si>
    <t>LCB (6); SCBoL (5); SCBiL (5); FSL (13); FSR (11); RCB (1)</t>
  </si>
  <si>
    <t>LEO (09); DLT (19); DRT (25); RLB (30); REO (32)</t>
  </si>
  <si>
    <t>ILSO D00 (FSL); ILSO D02 (RCB); ILSO D04 (LCB); ILSO D06 (SCBoL); ILSO D07 (FSR); ILSO D08 (RLB); ILSO D10 (SCBiL); ILSO D11 (REO); ILSO D88 (DRT); ILSO D92 (LEO); ILSO D94 (DLT)</t>
  </si>
  <si>
    <t>ILSO D00 (0.0); ILSO D02 (0.0); ILSO D04 (0.0); ILSO D06 (0.0); ILSO D07 (0.0); ILSO D08 (-0.5); ILSO D10 (0.0); ILSO D11 (0.0); ILSO D88 (0.0); ILSO D92 (0.0); ILSO D94 (+0.5)</t>
  </si>
  <si>
    <t>LEO (09); DLT (19); DRT (25); REO (32)</t>
  </si>
  <si>
    <t>IF</t>
  </si>
  <si>
    <t>KSST 00; KSST 04; KSST 22; KSST 85; KSST 88</t>
  </si>
  <si>
    <t>KSST 00 (SRiWR); KSST 04 (LWR); KSST 15 (QB); KSST 22 (HB-L); KSST 50 (LT); KSST 63 (RG); KSST 69 (C); KSST 73 (RT); KSST 76 (LG); KSST 85 (RWR); KSST 88 (SRoWR)</t>
  </si>
  <si>
    <t>KSST 00 (0.0); KSST 04 (0.0); KSST 15 (-0.5); KSST 22 (0.0); KSST 50 (0.0); KSST 63 (0.0); KSST 69 (-0.5); KSST 73 (0.0); KSST 76 (0.0); KSST 85 (0.0); KSST 88 (0.0)</t>
  </si>
  <si>
    <t>KSST 00; KSST 04; KSST 88</t>
  </si>
  <si>
    <t>KSST 15 (QB); KSST 69 (C); ILSO D08 (RLB); ILSO D94 (DLT)</t>
  </si>
  <si>
    <t>H7</t>
  </si>
  <si>
    <t>5; ILSO D10 (SCBiL); ILSO D11 (REO); ILSO D88 (DRT); ILSO D92 (LEO); ILSO D94 (DLT)</t>
  </si>
  <si>
    <t>ILSO D94 (CL) KSST 69</t>
  </si>
  <si>
    <t>LWR^(-19.5); SRiWR^(+3.5); SRoWR(+10.5); RWR(+17.5)</t>
  </si>
  <si>
    <t>RLB (3)</t>
  </si>
  <si>
    <t>KSST 15; KSST 69; ILSO D08</t>
  </si>
  <si>
    <t>3b</t>
  </si>
  <si>
    <t>6; ILSO D00; ILSO D02; ILSO D04; ILSO D06; ILSO D07; ILSO D08</t>
  </si>
  <si>
    <t>LWR 9o; HB-L h7(2); SRiWR 6(6); SRoWR 3(6); RWR 9</t>
  </si>
  <si>
    <t>9; H7; 6; 3; 9</t>
  </si>
  <si>
    <t>KSST 04 9o; KSST 22 h7(2); KSST 00 6(6); KSST 88 3(6); KSST 85 9</t>
  </si>
  <si>
    <t>h7(2)</t>
  </si>
  <si>
    <t>2102 KSU OFF VS SIU, Play 030</t>
  </si>
  <si>
    <t>GUN RIP WIDE</t>
  </si>
  <si>
    <t>RIP WIDE</t>
  </si>
  <si>
    <t>FK 62 HOOSIER Y CROSS</t>
  </si>
  <si>
    <t>FK 62</t>
  </si>
  <si>
    <t>6; ILSO D08 (12); ILSO D11 (36); ILSO D52 (10); ILSO D54 (22); ILSO D92 (16); ILSO D94 (28)</t>
  </si>
  <si>
    <t>LCB (6); SCBL (5); FSL (12); FSR (11); RCB (1)</t>
  </si>
  <si>
    <t>LEO (10); LLB (12); DLT (16); MLB (22); DRT (28); REO (36)</t>
  </si>
  <si>
    <t>ILSO D00 (FSL); ILSO D02 (RCB); ILSO D04 (SCBL); ILSO D07 (FSR); ILSO D08 (LLB); ILSO D11 (REO); ILSO D20 (LCB); ILSO D52 (LEO); ILSO D54 (MLB); ILSO D92 (DLT); ILSO D94 (DRT)</t>
  </si>
  <si>
    <t>ILSO D00 (0.0); ILSO D02 (0.0); ILSO D04 (+1.0); ILSO D07 (0.0); ILSO D08 (0.0); ILSO D11 (0.0); ILSO D20 (-0.5); ILSO D52 (0.0); ILSO D54 (0.0); ILSO D92 (0.0); ILSO D94 (0.0)</t>
  </si>
  <si>
    <t>ILSO D20; ILSO D52; ILSO D54</t>
  </si>
  <si>
    <t>LEO (10); DLT (16); DRT (28); REO (36)</t>
  </si>
  <si>
    <t>KSST 00 (TE-R); KSST 04 (LWR); KSST 15 (QB); KSST 22 (HB-L); KSST 50 (LT); KSST 63 (RG); KSST 69 (C); KSST 73 (RT); KSST 76 (LG); KSST 86 (RWR); KSST 88 (SRWR)</t>
  </si>
  <si>
    <t>KSST 00 (0.0); KSST 04 (0.0); KSST 15 (-1.5); KSST 22 (0.0); KSST 50 (0.0); KSST 63 (0.0); KSST 69 (0.0); KSST 73 (0.0); KSST 76 (0.0); KSST 86 (0.0); KSST 88 (0.0)</t>
  </si>
  <si>
    <t>KSST 15 (QB); KSST 86 (RWR); ILSO D04 (SCBL); ILSO D20 (LCB)</t>
  </si>
  <si>
    <t>8R</t>
  </si>
  <si>
    <t>LWR^(-20.5); SRWR(+8.5); RWR^(+12.5)</t>
  </si>
  <si>
    <t>LLB (5); MLB (1)</t>
  </si>
  <si>
    <t>KSST 15; ILSO D20</t>
  </si>
  <si>
    <t>ILSO D20</t>
  </si>
  <si>
    <t>LWR 4(14); HB-L frkrh4(1); TE-R xd(3); SRWR 7(14); RWR 8(8)</t>
  </si>
  <si>
    <t>4; H4; X; 7; 8</t>
  </si>
  <si>
    <t>KSST 04 4(14); KSST 22 frkrh4(1); KSST 00 xd(3); KSST 88 7(14); KSST 86 8(8)</t>
  </si>
  <si>
    <t>8(8)</t>
  </si>
  <si>
    <t>2102 KSU OFF VS SIU, Play 031</t>
  </si>
  <si>
    <t>7; ILSO D06 (08); ILSO D11 (34); ILSO D54 (21); ILSO D55 (34); ILSO D88 (26); ILSO D92 (10); ILSO D94 (17)</t>
  </si>
  <si>
    <t>LCB (7); SCBL (5); SSL (10); SSR (8)</t>
  </si>
  <si>
    <t>SSL (03); LLB (08); LEO (10); DLT (17); MLB (21); DRT (26); REO (34); RLB (34); SSR (41)</t>
  </si>
  <si>
    <t>ILSO D00 (SCBL); ILSO D02 (SSR); ILSO D04 (LCB); ILSO D06 (LLB); ILSO D07 (SSL); ILSO D11 (REO); ILSO D54 (MLB); ILSO D55 (RLB); ILSO D88 (DRT); ILSO D92 (LEO); ILSO D94 (DLT)</t>
  </si>
  <si>
    <t>ILSO D00 (0.0); ILSO D02 (0.0); ILSO D04 (0.0); ILSO D06 (0.0); ILSO D07 (0.0); ILSO D11 (0.0); ILSO D54 (-0.5); ILSO D55 (0.0); ILSO D88 (-0.5); ILSO D92 (0.0); ILSO D94 (0.0)</t>
  </si>
  <si>
    <t>LEO (10); DLT (17); DRT (26); REO (34)</t>
  </si>
  <si>
    <t>KSST 09; KSST 13; KSST 20; KSST 22; KSST 85</t>
  </si>
  <si>
    <t>KSST 09 (FB-R); KSST 13 (RWR); KSST 15 (QB); KSST 20 (FB-L); KSST 22 (HB); KSST 50 (LT); KSST 63 (RG); KSST 69 (C); KSST 73 (RT); KSST 76 (LG); KSST 85 (SRWR)</t>
  </si>
  <si>
    <t>KSST 09 (+0.5); KSST 13 (0.0); KSST 15 (0.0); KSST 20 (-0.5); KSST 22 (0.0); KSST 50 (0.0); KSST 63 (0.0); KSST 69 (0.0); KSST 73 (0.0); KSST 76 (+0.5); KSST 85 (0.0)</t>
  </si>
  <si>
    <t>KSST 13; KSST 85</t>
  </si>
  <si>
    <t>KSST 09 (FB-R); KSST 20 (FB-L); KSST 22 (HB); KSST 76 (LG); ILSO D54 (MLB); ILSO D55 (RLB); ILSO D88 (DRT)</t>
  </si>
  <si>
    <t>SRWR^(+10.5); RWR^(+17.5)</t>
  </si>
  <si>
    <t>LLB (3); MLB (4); RLB (4)</t>
  </si>
  <si>
    <t>KSST 20; ILSO D54; ILSO D88</t>
  </si>
  <si>
    <t>KSST 09; KSST 76</t>
  </si>
  <si>
    <t>2102 KSU OFF VS SIU, Play 032</t>
  </si>
  <si>
    <t>5; ILSO D11 (36); ILSO D54 (28); ILSO D88 (22); ILSO D92 (08); ILSO D94 (16)</t>
  </si>
  <si>
    <t>LCB (8); SCBoL (4); SCBiL (4); FSL (11); FSR (12); RCB (1)</t>
  </si>
  <si>
    <t>LEO (08); DLT (16); NT (22); RILB (28); REO (36)</t>
  </si>
  <si>
    <t>ILSO D00 (FSL); ILSO D02 (RCB); ILSO D04 (LCB); ILSO D06 (SCBoL); ILSO D07 (FSR); ILSO D11 (REO); ILSO D54 (RILB); ILSO D55 (SCBiL); ILSO D88 (NT); ILSO D92 (LEO); ILSO D94 (DLT)</t>
  </si>
  <si>
    <t>ILSO D00 (0.0); ILSO D02 (0.0); ILSO D04 (0.0); ILSO D06 (0.0); ILSO D07 (0.0); ILSO D11 (0.0); ILSO D54 (-0.5); ILSO D55 (0.0); ILSO D88 (+0.5); ILSO D92 (0.0); ILSO D94 (0.0)</t>
  </si>
  <si>
    <t>LEO (08); DLT (16); NT (22); REO (36)</t>
  </si>
  <si>
    <t>ILSO D55; ILSO D88</t>
  </si>
  <si>
    <t>KSST 00; KSST 04; KSST 13; KSST 22; KSST 85</t>
  </si>
  <si>
    <t>KSST 00 (SRiWR); KSST 04 (LWR); KSST 13 (RWR); KSST 15 (QB); KSST 22 (HB-L); KSST 50 (LT); KSST 63 (RG); KSST 69 (C); KSST 73 (RT); KSST 76 (LG); KSST 85 (SRoWR)</t>
  </si>
  <si>
    <t>KSST 00 (0.0); KSST 04 (0.0); KSST 13 (0.0); KSST 15 (+0.5); KSST 22 (+0.5); KSST 50 (0.0); KSST 63 (-0.5); KSST 69 (0.0); KSST 73 (0.0); KSST 76 (0.0); KSST 85 (0.0)</t>
  </si>
  <si>
    <t>KSST 15 (QB); KSST 22 (HB-L); KSST 63 (RG); ILSO D54 (RILB); ILSO D55 (SCBiL); ILSO D88 (NT)</t>
  </si>
  <si>
    <t>5; ILSO D11 (REO); ILSO D55 (SCBiL); ILSO D88 (NT); ILSO D92 (LEO); ILSO D94 (DLT)</t>
  </si>
  <si>
    <t>ILSO D55 (U); ILSO D88 (I) KSST 63</t>
  </si>
  <si>
    <t>ILSO D55 (R.B) SCBiL</t>
  </si>
  <si>
    <t>LWR^(-18.5); SRiWR^(+4.5); SRoWR(+12.5); RWR(+17.5)</t>
  </si>
  <si>
    <t>RILB (1)</t>
  </si>
  <si>
    <t>KSST 63; ILSO D54</t>
  </si>
  <si>
    <t>6; ILSO D00; ILSO D02; ILSO D04; ILSO D06; ILSO D07; ILSO D54</t>
  </si>
  <si>
    <t>LWR 9o; HB-L h7(2); SRiWR 6(5); SRoWR 3(3); RWR 9</t>
  </si>
  <si>
    <t>KSST 04 9o; KSST 22 h7(2); KSST 00 6(5); KSST 85 3(3); KSST 13 9</t>
  </si>
  <si>
    <t>KSST 15; KSST 22; ILSO D88</t>
  </si>
  <si>
    <t>2102 KSU OFF VS SIU, Play 033</t>
  </si>
  <si>
    <t>GUN L</t>
  </si>
  <si>
    <t>5; ILSO D11 (10); ILSO D54 (20); ILSO D88 (18); ILSO D92 (34); ILSO D94 (27)</t>
  </si>
  <si>
    <t>LCB (3); SCBL (4); SCBL (9); FSR (11); SCBR (3); RCB (8)</t>
  </si>
  <si>
    <t>LEO (10); DLT (18); LILB (20); DRT (27); REO (34)</t>
  </si>
  <si>
    <t>ILSO D00 (FSR); ILSO D02 (RCB); ILSO D04 (LCB); ILSO D06 (SCBR); ILSO D07 (SCBL); ILSO D11 (LEO); ILSO D54 (LILB); ILSO D55 (SCBL); ILSO D88 (DLT); ILSO D92 (REO); ILSO D94 (DRT)</t>
  </si>
  <si>
    <t>ILSO D00 (0.0); ILSO D02 (-0.5); ILSO D04 (0.0); ILSO D06 (0.0); ILSO D07 (0.0); ILSO D11 (0.0); ILSO D54 (0.0); ILSO D55 (0.0); ILSO D88 (0.0); ILSO D92 (+0.5); ILSO D94 (0.0)</t>
  </si>
  <si>
    <t>LEO (10); DLT (18); DRT (27); REO (34)</t>
  </si>
  <si>
    <t>LWR; SLWR^; HB-L; SRWR; RWR^</t>
  </si>
  <si>
    <t>TE&gt;SLWR</t>
  </si>
  <si>
    <t>KSST 00 (SLWR); KSST 04 (LWR); KSST 13 (RWR); KSST 15 (QB); KSST 22 (HB-L); KSST 50 (LT); KSST 63 (RG); KSST 69 (C); KSST 73 (RT); KSST 76 (LG); KSST 85 (SRWR)</t>
  </si>
  <si>
    <t>KSST 00 (0.0); KSST 04 (+0.5); KSST 13 (0.0); KSST 15 (+0.5); KSST 22 (-1.0); KSST 50 (0.0); KSST 63 (0.0); KSST 69 (0.0); KSST 73 (0.0); KSST 76 (0.0); KSST 85 (0.0)</t>
  </si>
  <si>
    <t>6; KSST 22 (HB-L); KSST 50 (LT); KSST 63 (RG); KSST 69 (C); KSST 73 (RT); KSST 76 (LG)</t>
  </si>
  <si>
    <t>KSST 04 (LWR); KSST 15 (QB); KSST 22 (HB-L); ILSO D02 (RCB); ILSO D92 (REO)</t>
  </si>
  <si>
    <t>4; ILSO D11 (LEO); ILSO D88 (DLT); ILSO D92 (REO); ILSO D94 (DRT)</t>
  </si>
  <si>
    <t>ILSO D92 (BOL) KSST 22</t>
  </si>
  <si>
    <t>LWR(-17.5); SLWR^(-7.5); SRWR(+12.5); RWR^(+20.5)</t>
  </si>
  <si>
    <t>2L</t>
  </si>
  <si>
    <t>KSST 22; ILSO D02</t>
  </si>
  <si>
    <t>7; ILSO D00; ILSO D02; ILSO D04; ILSO D06; ILSO D07; ILSO D54; ILSO D55</t>
  </si>
  <si>
    <t>LWR 6(8); SLWR 6(8); HB-L kl; SRWR 6(9); RWR 6(7)</t>
  </si>
  <si>
    <t>KSST 04 6(8); KSST 00 6(8); KSST 22 kl; KSST 85 6(9); KSST 13 6(7)</t>
  </si>
  <si>
    <t>6(8)</t>
  </si>
  <si>
    <t>KSST 04; KSST 15; ILSO D92</t>
  </si>
  <si>
    <t>2102 KSU OFF VS SIU, Play 034</t>
  </si>
  <si>
    <t>6; ILSO D06 (04); ILSO D52 (10); ILSO D54 (23); ILSO D65 (25); ILSO D89 (34); ILSO D96 (19)</t>
  </si>
  <si>
    <t>LCB (7); SCBL (9); FSR (11); SCBR (4); RCB (3)</t>
  </si>
  <si>
    <t>LOLB (04); LEO (10); DLT (19); MLB (23); DRT (25); REO (34)</t>
  </si>
  <si>
    <t>ILSO D00 (SCBL); ILSO D02 (RCB); ILSO D04 (LCB); ILSO D06 (LOLB); ILSO D07 (FSR); ILSO D52 (LEO); ILSO D54 (MLB); ILSO D55 (SCBR); ILSO D65 (DRT); ILSO D89 (REO); ILSO D96 (DLT)</t>
  </si>
  <si>
    <t>ILSO D00 (0.0); ILSO D02 (0.0); ILSO D04 (0.0); ILSO D06 (0.0); ILSO D07 (0.0); ILSO D52 (0.0); ILSO D54 (0.0); ILSO D55 (0.0); ILSO D65 (0.0); ILSO D89 (0.0); ILSO D96 (0.0)</t>
  </si>
  <si>
    <t>ILSO D52; ILSO D65; ILSO D89; ILSO D96</t>
  </si>
  <si>
    <t>MC</t>
  </si>
  <si>
    <t>KSST 00 (0.0); KSST 04 (0.0); KSST 13 (0.0); KSST 15 (0.0); KSST 22 (0.0); KSST 50 (0.0); KSST 63 (0.0); KSST 69 (0.0); KSST 73 (0.0); KSST 76 (0.0); KSST 85 (0.0)</t>
  </si>
  <si>
    <t>5; ILSO D06 (LOLB); ILSO D52 (LEO); ILSO D65 (DRT); ILSO D89 (REO); ILSO D96 (DLT)</t>
  </si>
  <si>
    <t>LWR(-20.5); SLWR^(-15.5); SRWR(+9.5); RWR^(+16.5)</t>
  </si>
  <si>
    <t>LOLB (1); MLB (4)</t>
  </si>
  <si>
    <t>6; ILSO D00; ILSO D02; ILSO D04; ILSO D07; ILSO D54; ILSO D55</t>
  </si>
  <si>
    <t>LWR 6(12); SLWR 9so; HB-L klh76(4); SRWR 9s; RWR 6(16)</t>
  </si>
  <si>
    <t>6; 9; H7; 9; 6</t>
  </si>
  <si>
    <t>KSST 04 6(12); KSST 00 9so; KSST 22 klh76(4); KSST 85 9s; KSST 13 6(16)</t>
  </si>
  <si>
    <t>6(12)</t>
  </si>
  <si>
    <t>2102 KSU OFF VS SIU, Play 035</t>
  </si>
  <si>
    <t>2102 KSU OFF VS SIU, Play 036</t>
  </si>
  <si>
    <t>GUN LOU OUT</t>
  </si>
  <si>
    <t>50C Y CORNER SEAHAWK H ANGLE</t>
  </si>
  <si>
    <t>Y CORNER SEAHAWK H ANGLE</t>
  </si>
  <si>
    <t>6; ILSO D02 (44); ILSO D11 (38); ILSO D52 (09); ILSO D54 (22); ILSO D89 (29); ILSO D92 (16)</t>
  </si>
  <si>
    <t>LCB (8); SCBoL (4); SCBiL (5); FSL (12); SSR (10)</t>
  </si>
  <si>
    <t>LEO (09); DLT (16); MLB (22); RE (29); SSR (32); REO (38); RLB (44)</t>
  </si>
  <si>
    <t>ILSO D00 (FSL); ILSO D02 (RLB); ILSO D04 (SCBoL); ILSO D07 (SSR); ILSO D11 (REO); ILSO D20 (LCB); ILSO D52 (LEO); ILSO D54 (MLB); ILSO D55 (SCBiL); ILSO D89 (RE); ILSO D92 (DLT)</t>
  </si>
  <si>
    <t>ILSO D00 (0.0); ILSO D02 (0.0); ILSO D04 (0.0); ILSO D07 (0.0); ILSO D11 (0.0); ILSO D20 (0.0); ILSO D52 (+0.5); ILSO D54 (+0.5); ILSO D55 (0.0); ILSO D89 (0.0); ILSO D92 (0.0)</t>
  </si>
  <si>
    <t>LEO (09); DLT (16); RE (29); REO (38)</t>
  </si>
  <si>
    <t>ILSO D52; ILSO D89</t>
  </si>
  <si>
    <t>PD</t>
  </si>
  <si>
    <t>KSST 04 (RWR); KSST 12 (SRoWR); KSST 15 (QB); KSST 19 (TE-L); KSST 22 (HB-L); KSST 50 (LT); KSST 63 (RG); KSST 69 (C); KSST 73 (RT); KSST 76 (LG); KSST 88 (SRiWR)</t>
  </si>
  <si>
    <t>KSST 04 (0.0); KSST 12 (0.0); KSST 15 (-1.5); KSST 19 (0.0); KSST 22 (0.0); KSST 50 (0.0); KSST 63 (-1.0); KSST 69 (-0.5); KSST 73 (0.0); KSST 76 (0.0); KSST 88 (0.0)</t>
  </si>
  <si>
    <t>KSST 12; KSST 19; KSST 88</t>
  </si>
  <si>
    <t>KSST 15 (QB); KSST 63 (RG); KSST 69 (C); ILSO D52 (LEO); ILSO D54 (MLB); ILSO D89 (RE)</t>
  </si>
  <si>
    <t>4; ILSO D11 (REO); ILSO D52 (LEO); ILSO D89 (RE); ILSO D92 (DLT)</t>
  </si>
  <si>
    <t>ILSO D52 (I) KSST 63; ILSO D52 (CR) KSST 69; ILSO D89 (U) KSST 63</t>
  </si>
  <si>
    <t>ILSO D89 (R.B.S) RE</t>
  </si>
  <si>
    <t>SRiWR(+4.5); SRoWR(+8.5); RWR^(+17.5)</t>
  </si>
  <si>
    <t>MLB (1); RLB (3)</t>
  </si>
  <si>
    <t>KSST 15; KSST 63; KSST 69</t>
  </si>
  <si>
    <t>TE-L 7(10); HB-L h7(0); SRiWR xo(18); SRoWR 9s; RWR 6(15)</t>
  </si>
  <si>
    <t>7; H7; X; 9; 6</t>
  </si>
  <si>
    <t>KSST 19 7(10); KSST 22 h7(0); KSST 88 xo(18); KSST 12 9s; KSST 04 6(15)</t>
  </si>
  <si>
    <t>h7(0)</t>
  </si>
  <si>
    <t>ILSO D52; ILSO D54</t>
  </si>
  <si>
    <t>2102 KSU OFF VS SIU, Play 037</t>
  </si>
  <si>
    <t>10 X IRON NOAH</t>
  </si>
  <si>
    <t>7; ILSO D04 (00); ILSO D11 (35); ILSO D52 (10); ILSO D54 (22); ILSO D55 (10); ILSO D89 (29); ILSO D92 (16)</t>
  </si>
  <si>
    <t>LCB (7); FSL (11); FSR (11); RCB (2)</t>
  </si>
  <si>
    <t>LLB (00); LLB (10); LEO (10); DLT (16); MLB (22); RE (29); REO (35)</t>
  </si>
  <si>
    <t>ILSO D00 (FSL); ILSO D02 (RCB); ILSO D04 (LLB); ILSO D07 (FSR); ILSO D11 (REO); ILSO D20 (LCB); ILSO D52 (LEO); ILSO D54 (MLB); ILSO D55 (LLB); ILSO D89 (RE); ILSO D92 (DLT)</t>
  </si>
  <si>
    <t>ILSO D00 (0.0); ILSO D02 (0.0); ILSO D04 (0.0); ILSO D07 (0.0); ILSO D11 (0.0); ILSO D20 (0.0); ILSO D52 (0.0); ILSO D54 (0.0); ILSO D55 (-0.5); ILSO D89 (0.0); ILSO D92 (0.0)</t>
  </si>
  <si>
    <t>LEO (10); DLT (16); RE (29); REO (35)</t>
  </si>
  <si>
    <t>ILSO D89</t>
  </si>
  <si>
    <t>KSST 04 (LWR); KSST 15 (QB); KSST 19 (TE-iR); KSST 22 (HB-R); KSST 50 (LT); KSST 63 (RG); KSST 69 (C); KSST 73 (RT); KSST 76 (LG); KSST 87 (TE-oR); KSST 88 (RWR)</t>
  </si>
  <si>
    <t>KSST 04 (0.0); KSST 15 (+0.5); KSST 19 (+0.5); KSST 22 (0.0); KSST 50 (0.0); KSST 63 (0.0); KSST 69 (0.0); KSST 73 (0.0); KSST 76 (+0.5); KSST 87 (0.0); KSST 88 (0.0)</t>
  </si>
  <si>
    <t>KSST 15 (QB); KSST 19 (TE-iR); KSST 76 (LG); ILSO D55 (LLB); ILSO D92 (DLT)</t>
  </si>
  <si>
    <t>QB RUNS</t>
  </si>
  <si>
    <t>KSST 04* (L:R{L}); KSST 19 (L:Rx); KSST 87 (L:Rx)</t>
  </si>
  <si>
    <t>LWR(-12.5); RWR^(+14.5)</t>
  </si>
  <si>
    <t>LLB (6); LLB (4); MLB (1)</t>
  </si>
  <si>
    <t>KSST 15; KSST 19; KSST 76</t>
  </si>
  <si>
    <t>2102 KSU OFF VS SIU, Play 038</t>
  </si>
  <si>
    <t>2102 KSU OFF VS SIU, Play 039</t>
  </si>
  <si>
    <t>5; ILSO D11 (34); ILSO D52 (09); ILSO D55 (28); ILSO D88 (19); ILSO D94 (27)</t>
  </si>
  <si>
    <t>LCB (5); SCBoL (4); SCBiL (4); FSL (12); FSR (12); RCB (1)</t>
  </si>
  <si>
    <t>LEO (09); DLT (19); DRT (27); RILB (28); REO (34)</t>
  </si>
  <si>
    <t>ILSO D00 (FSL); ILSO D04 (RCB); ILSO D06 (SCBoL); ILSO D07 (FSR); ILSO D11 (REO); ILSO D20 (LCB); ILSO D52 (LEO); ILSO D54 (SCBiL); ILSO D55 (RILB); ILSO D88 (DLT); ILSO D94 (DRT)</t>
  </si>
  <si>
    <t>ILSO D00 (0.0); ILSO D04 (0.0); ILSO D06 (0.0); ILSO D07 (0.0); ILSO D11 (0.0); ILSO D20 (-0.5); ILSO D52 (0.0); ILSO D54 (0.0); ILSO D55 (0.0); ILSO D88 (0.0); ILSO D94 (0.0)</t>
  </si>
  <si>
    <t>ILSO D06; ILSO D88; ILSO D94</t>
  </si>
  <si>
    <t>LEO (09); DLT (19); DRT (27); REO (34)</t>
  </si>
  <si>
    <t>KSST 04 (LWR); KSST 12 (RWR); KSST 15 (QB); KSST 22 (HB-L); KSST 50 (LT); KSST 63 (RG); KSST 69 (C); KSST 73 (RT); KSST 76 (LG); KSST 87 (SRiWR); KSST 88 (SRoWR)</t>
  </si>
  <si>
    <t>KSST 04 (0.0); KSST 12 (+0.5); KSST 15 (+0.5); KSST 22 (-0.5); KSST 50 (0.0); KSST 63 (0.0); KSST 69 (0.0); KSST 73 (0.0); KSST 76 (0.0); KSST 87 (0.0); KSST 88 (0.0)</t>
  </si>
  <si>
    <t>KSST 12 (RWR); KSST 15 (QB); KSST 22 (HB-L); ILSO D11 (REO); ILSO D20 (LCB)</t>
  </si>
  <si>
    <t>4; ILSO D11 (REO); ILSO D52 (LEO); ILSO D88 (DLT); ILSO D94 (DRT)</t>
  </si>
  <si>
    <t>ILSO D04 &gt; KSST 04</t>
  </si>
  <si>
    <t>ILSO D11 (BOL) KSST 22</t>
  </si>
  <si>
    <t>LWR^(-20.5); SRiWR(+2.5); SRoWR(+8.5); RWR^(+16.5)</t>
  </si>
  <si>
    <t>KSST 22; ILSO D20</t>
  </si>
  <si>
    <t>7; ILSO D00; ILSO D04; ILSO D06; ILSO D07; ILSO D20; ILSO D54; ILSO D55</t>
  </si>
  <si>
    <t>LWR 9o; HB-L kl; SRiWR 6(11); SRoWR 6(9); RWR 6(9)</t>
  </si>
  <si>
    <t>9; -; 6; 6; 6</t>
  </si>
  <si>
    <t>KSST 04 9o; KSST 22 kl; KSST 87 6(11); KSST 88 6(9); KSST 12 6(9)</t>
  </si>
  <si>
    <t>6(9)</t>
  </si>
  <si>
    <t>2102 KSU OFF VS SIU, Play 040</t>
  </si>
  <si>
    <t>5; ILSO D11 (10); ILSO D52 (35); ILSO D55 (16); ILSO D88 (19); ILSO D94 (27)</t>
  </si>
  <si>
    <t>LCB (1); FSL (12); FSR (11); SCBiR (3); SCBoR (4); RCB (6)</t>
  </si>
  <si>
    <t>LEO (10); LILB (16); DLT (19); DRT (27); REO (35)</t>
  </si>
  <si>
    <t>ILSO D00 (FSR); ILSO D04 (RCB); ILSO D06 (SCBoR); ILSO D07 (FSL); ILSO D11 (LEO); ILSO D20 (LCB); ILSO D52 (REO); ILSO D54 (SCBiR); ILSO D55 (LILB); ILSO D88 (DLT); ILSO D94 (DRT)</t>
  </si>
  <si>
    <t>ILSO D00 (0.0); ILSO D04 (0.0); ILSO D06 (0.0); ILSO D07 (0.0); ILSO D11 (0.0); ILSO D20 (0.0); ILSO D52 (0.0); ILSO D54 (0.0); ILSO D55 (0.0); ILSO D88 (+0.5); ILSO D94 (+2.0)</t>
  </si>
  <si>
    <t>LEO (10); DLT (19); DRT (27); REO (35)</t>
  </si>
  <si>
    <t>KSST 04 (LWR); KSST 12 (RWR); KSST 15 (QB); KSST 22 (HB-R); KSST 50 (LT); KSST 63 (RG); KSST 69 (C); KSST 73 (RT); KSST 76 (LG); KSST 87 (SLiWR); KSST 88 (SLoWR)</t>
  </si>
  <si>
    <t>KSST 04 (0.0); KSST 12 (0.0); KSST 15 (-1.0); KSST 22 (0.0); KSST 50 (0.0); KSST 63 (0.0); KSST 69 (-1.0); KSST 73 (0.0); KSST 76 (0.0); KSST 87 (0.0); KSST 88 (0.0)</t>
  </si>
  <si>
    <t>KSST 12; KSST 87</t>
  </si>
  <si>
    <t>KSST 15 (QB); KSST 69 (C); ILSO D88 (DLT); ILSO D94 (DRT)</t>
  </si>
  <si>
    <t>5; ILSO D11 (LEO); ILSO D52 (REO); ILSO D54 (SCBiR); ILSO D88 (DLT); ILSO D94 (DRT)</t>
  </si>
  <si>
    <t>ILSO D20 &gt; KSST 12</t>
  </si>
  <si>
    <t>LWR(-17.5); SLoWR(-7.5); SLiWR^(-0.5); RWR^(+20.5)</t>
  </si>
  <si>
    <t>KSST 15; KSST 69</t>
  </si>
  <si>
    <t>6; ILSO D00; ILSO D04; ILSO D06; ILSO D07; ILSO D20; ILSO D55</t>
  </si>
  <si>
    <t>LWR 6(18); SLoWR 9so; SLiWR 9s; HB-R h4(2); RWR 6(14)</t>
  </si>
  <si>
    <t>6; 9; 9; H4; 6</t>
  </si>
  <si>
    <t>KSST 04 6(18); KSST 88 9so; KSST 87 9s; KSST 22 h4(2); KSST 12 6(14)</t>
  </si>
  <si>
    <t>ILSO D88; ILSO D94</t>
  </si>
  <si>
    <t>2102 KSU OFF VS SIU, Play 041</t>
  </si>
  <si>
    <t>GUN REX PRO STR X PLANE</t>
  </si>
  <si>
    <t>REX</t>
  </si>
  <si>
    <t>7; ILSO D08 (00); ILSO D11 (10); ILSO D12 (26); ILSO D54 (14); ILSO D88 (26); ILSO D92 (33); ILSO D94 (19)</t>
  </si>
  <si>
    <t>LCB (1); SSL (9); SCBR (8); RCB (6)</t>
  </si>
  <si>
    <t>SSL (00); LLB (00); LEO (10); LLB (14); DLT (19); DRT (26); RILB (26); REO (33)</t>
  </si>
  <si>
    <t>ILSO D00 (SCBR); ILSO D04 (LCB); ILSO D07 (SSL); ILSO D08 (LLB); ILSO D11 (LEO); ILSO D12 (RILB); ILSO D20 (RCB); ILSO D54 (LLB); ILSO D88 (DRT); ILSO D92 (REO); ILSO D94 (DLT)</t>
  </si>
  <si>
    <t>ILSO D00 (0.0); ILSO D04 (0.0); ILSO D07 (0.0); ILSO D08 (0.0); ILSO D11 (0.0); ILSO D12 (0.0); ILSO D20 (0.0); ILSO D54 (0.0); ILSO D88 (0.0); ILSO D92 (+0.5); ILSO D94 (-0.5)</t>
  </si>
  <si>
    <t>ILSO D12</t>
  </si>
  <si>
    <t>LWR; HB-R; TE-iR^; TE-oR^; RWR</t>
  </si>
  <si>
    <t>KSST 00; KSST 01; KSST 04; KSST 22; KSST 87</t>
  </si>
  <si>
    <t>KSST 00 (TE-oR); KSST 01 (LWR); KSST 04 (RWR); KSST 15 (QB); KSST 22 (HB-R); KSST 50 (LT); KSST 63 (RG); KSST 69 (C); KSST 73 (RT); KSST 76 (LG); KSST 87 (TE-iR)</t>
  </si>
  <si>
    <t>KSST 00 (0.0); KSST 01 (0.0); KSST 04 (0.0); KSST 15 (0.0); KSST 22 (0.0); KSST 50 (-1.0); KSST 63 (0.0); KSST 69 (0.0); KSST 73 (+0.5); KSST 76 (0.0); KSST 87 (0.0)</t>
  </si>
  <si>
    <t>KSST 50 (LT); KSST 63 (RG); KSST 69 (C); KSST 73 (RT); ILSO D12 (RILB); ILSO D54 (LLB); ILSO D88 (DRT); ILSO D92 (REO); ILSO D94 (DLT)</t>
  </si>
  <si>
    <t>KSST 01* (L:R{L})</t>
  </si>
  <si>
    <t>LWR(+0.5); RWR(+21.5)</t>
  </si>
  <si>
    <t>LLB (4); LLB (2); RILB (4)</t>
  </si>
  <si>
    <t>KSST 50; ILSO D94</t>
  </si>
  <si>
    <t>KSST 73; ILSO D92</t>
  </si>
  <si>
    <t>2102 KSU OFF VS SIU, Play 042</t>
  </si>
  <si>
    <t>CENTER COMBO</t>
  </si>
  <si>
    <t>8; ILSO D04 (01); ILSO D08 (14); ILSO D11 (10); ILSO D12 (44); ILSO D54 (23); ILSO D88 (17); ILSO D92 (33); ILSO D94 (27)</t>
  </si>
  <si>
    <t>SSR (9); SCBR (6); RCB (6)</t>
  </si>
  <si>
    <t>LLB (01); LEO (10); LLB (14); DLT (17); MLB (23); DRT (27); REO (33); SSR (40); RLB (44)</t>
  </si>
  <si>
    <t>ILSO D00 (SCBR); ILSO D04 (LLB); ILSO D07 (SSR); ILSO D08 (LLB); ILSO D11 (LEO); ILSO D12 (RLB); ILSO D20 (RCB); ILSO D54 (MLB); ILSO D88 (DLT); ILSO D92 (REO); ILSO D94 (DRT)</t>
  </si>
  <si>
    <t>ILSO D00 (0.0); ILSO D04 (0.0); ILSO D07 (0.0); ILSO D08 (0.0); ILSO D11 (0.0); ILSO D12 (0.0); ILSO D20 (0.0); ILSO D54 (0.0); ILSO D88 (0.0); ILSO D92 (-1.0); ILSO D94 (-1.0)</t>
  </si>
  <si>
    <t>LEO (10); DLT (17); DRT (27); REO (33)</t>
  </si>
  <si>
    <t>KSST 09 (FB-R); KSST 15 (QB); KSST 20 (HB); KSST 22 (FB-L); KSST 50 (LT); KSST 63 (RG); KSST 69 (C); KSST 73 (RT); KSST 76 (LG); KSST 85 (SLWR); KSST 86 (LWR)</t>
  </si>
  <si>
    <t>KSST 09 (0.0); KSST 15 (+0.5); KSST 20 (0.0); KSST 22 (0.0); KSST 50 (+0.5); KSST 63 (0.0); KSST 69 (0.0); KSST 73 (0.0); KSST 76 (0.0); KSST 85 (0.0); KSST 86 (0.0)</t>
  </si>
  <si>
    <t>KSST 09; KSST 20; KSST 85; KSST 86</t>
  </si>
  <si>
    <t>KSST 15 (QB); KSST 50 (LT); KSST 76 (LG); ILSO D54 (MLB); ILSO D92 (REO); ILSO D94 (DRT)</t>
  </si>
  <si>
    <t>3; KSST 09 (FB-R); KSST 20 (HB); KSST 22 (FB-L)</t>
  </si>
  <si>
    <t>LWR^(-14.5); SLWR^(-9.5)</t>
  </si>
  <si>
    <t>LLB (2); LLB (4); MLB (4); RLB (3)</t>
  </si>
  <si>
    <t>ILSO D92; ILSO D94</t>
  </si>
  <si>
    <t>KSST 15; KSST 50</t>
  </si>
  <si>
    <t>2102 KSU OFF VS SIU, Play 043</t>
  </si>
  <si>
    <t>FK 76 X SUPERMAN</t>
  </si>
  <si>
    <t>X SUPERMAN</t>
  </si>
  <si>
    <t>7; ILSO D08 (05); ILSO D11 (10); ILSO D12 (26); ILSO D54 (16); ILSO D88 (26); ILSO D92 (34); ILSO D94 (17)</t>
  </si>
  <si>
    <t>LCB (1); SSL (10); FSR (12); RCB (7)</t>
  </si>
  <si>
    <t>SSL (00); LLB (05); LEO (10); LILB (16); DLT (17); DRT (26); RILB (26); REO (34)</t>
  </si>
  <si>
    <t>ILSO D00 (FSR); ILSO D04 (LCB); ILSO D07 (SSL); ILSO D08 (LLB); ILSO D11 (LEO); ILSO D12 (RILB); ILSO D20 (RCB); ILSO D54 (LILB); ILSO D88 (DRT); ILSO D92 (REO); ILSO D94 (DLT)</t>
  </si>
  <si>
    <t>ILSO D00 (0.0); ILSO D04 (+0.5); ILSO D07 (0.0); ILSO D08 (-0.5); ILSO D11 (0.0); ILSO D12 (0.0); ILSO D20 (0.0); ILSO D54 (0.0); ILSO D88 (0.0); ILSO D92 (0.0); ILSO D94 (0.0)</t>
  </si>
  <si>
    <t>LWR; HB-R; TE-iR^; TE-oR; RWR^</t>
  </si>
  <si>
    <t>KSST 00; KSST 04; KSST 20; KSST 87; KSST 88</t>
  </si>
  <si>
    <t>KSST 00 (TE-oR); KSST 04 (LWR); KSST 15 (QB); KSST 20 (HB-R); KSST 50 (LT); KSST 63 (RG); KSST 69 (C); KSST 73 (RT); KSST 76 (LG); KSST 87 (TE-iR); KSST 88 (RWR)</t>
  </si>
  <si>
    <t>KSST 00 (0.0); KSST 04 (+0.5); KSST 15 (0.0); KSST 20 (-1.0); KSST 50 (0.0); KSST 63 (0.0); KSST 69 (0.0); KSST 73 (0.0); KSST 76 (0.0); KSST 87 (0.0); KSST 88 (0.0)</t>
  </si>
  <si>
    <t>KSST 00; KSST 04; KSST 87; KSST 88</t>
  </si>
  <si>
    <t>7; KSST 20 (HB-R); KSST 50 (LT); KSST 63 (RG); KSST 69 (C); KSST 73 (RT); KSST 76 (LG); KSST 87 (TE-iR)</t>
  </si>
  <si>
    <t>KSST 04 (LWR); KSST 20 (HB-R); ILSO D04 (LCB); ILSO D08 (LLB)</t>
  </si>
  <si>
    <t>GR</t>
  </si>
  <si>
    <t>5; ILSO D04 (LCB); ILSO D11 (LEO); ILSO D88 (DRT); ILSO D92 (REO); ILSO D94 (DLT)</t>
  </si>
  <si>
    <t>ILSO D04 &gt; KSST 88</t>
  </si>
  <si>
    <t>ILSO D04 (BOR) KSST 20</t>
  </si>
  <si>
    <t>LWR(-0.5); RWR^(+18.5)</t>
  </si>
  <si>
    <t>KSST 20; ILSO D08</t>
  </si>
  <si>
    <t>3CLb</t>
  </si>
  <si>
    <t>6; ILSO D00; ILSO D07; ILSO D08; ILSO D12; ILSO D20; ILSO D54</t>
  </si>
  <si>
    <t>LWR xj(-4); HB-R flkr; TE-iR k; TE-oR xo(15); RWR 9si</t>
  </si>
  <si>
    <t>X; -; -; X; 9</t>
  </si>
  <si>
    <t>KSST 04 xj(-4); KSST 20 flkr; KSST 87 k; KSST 00 xo(15); KSST 88 9si</t>
  </si>
  <si>
    <t>xj(-4)</t>
  </si>
  <si>
    <t>KSST 04; ILSO D04</t>
  </si>
  <si>
    <t>2102 KSU OFF VS SIU, Play 044</t>
  </si>
  <si>
    <t>JUMP GUN RONNY CON</t>
  </si>
  <si>
    <t>RONNY</t>
  </si>
  <si>
    <t>45 PLUS BARK-KEY</t>
  </si>
  <si>
    <t>44/45 PLUS BARK</t>
  </si>
  <si>
    <t>7; ILSO D08 (05); ILSO D11 (10); ILSO D12 (38); ILSO D54 (16); ILSO D88 (26); ILSO D92 (34); ILSO D94 (19)</t>
  </si>
  <si>
    <t>SSL (8); FSR (11); SCBR (4); RCB (6)</t>
  </si>
  <si>
    <t>LLB (05); SSL (09); LEO (10); LILB (16); DLT (19); DRT (26); REO (34); ROLB (38)</t>
  </si>
  <si>
    <t>ILSO D00 (SCBR); ILSO D04 (SSL); ILSO D07 (FSR); ILSO D08 (LLB); ILSO D11 (LEO); ILSO D12 (ROLB); ILSO D20 (RCB); ILSO D54 (LILB); ILSO D88 (DRT); ILSO D92 (REO); ILSO D94 (DLT)</t>
  </si>
  <si>
    <t>ILSO D00 (0.0); ILSO D04 (0.0); ILSO D07 (0.0); ILSO D08 (0.0); ILSO D11 (0.0); ILSO D12 (0.0); ILSO D20 (0.0); ILSO D54 (0.0); ILSO D88 (0.0); ILSO D92 (0.0); ILSO D94 (0.0)</t>
  </si>
  <si>
    <t>LEO (10); DLT (19); DRT (26); REO (34)</t>
  </si>
  <si>
    <t>LWR^; SLWR^; TE-L; HB-R; TE-R</t>
  </si>
  <si>
    <t>KSST 04 (LWR); KSST 15 (QB); KSST 19 (TE-L); KSST 22 (HB-R); KSST 50 (LT); KSST 63 (RG); KSST 69 (C); KSST 73 (RT); KSST 76 (LG); KSST 87 (TE-R); KSST 88 (SLWR)</t>
  </si>
  <si>
    <t>KSST 04 (0.0); KSST 15 (0.0); KSST 19 (0.0); KSST 22 (0.0); KSST 50 (0.0); KSST 63 (0.0); KSST 69 (0.0); KSST 73 (0.0); KSST 76 (0.0); KSST 87 (0.0); KSST 88 (0.0)</t>
  </si>
  <si>
    <t>KSST 19; KSST 22</t>
  </si>
  <si>
    <t>KSST 73 (RT); ILSO D94 (DLT)</t>
  </si>
  <si>
    <t>LWR^(-16.5); SLWR^(-7.5)</t>
  </si>
  <si>
    <t>LLB (3); LILB (3); ROLB (1)</t>
  </si>
  <si>
    <t>LWR z; SLWR 0u(-2); TE-L r; HB-R r; TE-R r</t>
  </si>
  <si>
    <t>KSST 04 z; KSST 88 0u(-2); KSST 19 r; KSST 22 r; KSST 87 r</t>
  </si>
  <si>
    <t>2102 KSU OFF VS SIU, Play 045</t>
  </si>
  <si>
    <t>10 F IRON</t>
  </si>
  <si>
    <t>6; ILSO D05 (25); ILSO D08 (14); ILSO D52 (33); ILSO D54 (26); ILSO D89 (11); ILSO D96 (17)</t>
  </si>
  <si>
    <t>LCB (7); SSL (10); FSR (12); SCBR (4); RCB (6)</t>
  </si>
  <si>
    <t>SSL (00); LEO (11); LLB (14); DLT (17); DRT (25); RILB (26); REO (33)</t>
  </si>
  <si>
    <t>ILSO D00 (FSR); ILSO D04 (LCB); ILSO D05 (DRT); ILSO D07 (SSL); ILSO D08 (LLB); ILSO D12 (SCBR); ILSO D20 (RCB); ILSO D52 (REO); ILSO D54 (RILB); ILSO D89 (LEO); ILSO D96 (DLT)</t>
  </si>
  <si>
    <t>ILSO D00 (0.0); ILSO D04 (0.0); ILSO D05 (0.0); ILSO D07 (0.0); ILSO D08 (+0.5); ILSO D12 (0.0); ILSO D20 (0.0); ILSO D52 (0.0); ILSO D54 (0.0); ILSO D89 (0.0); ILSO D96 (0.0)</t>
  </si>
  <si>
    <t>ILSO D05; ILSO D52; ILSO D89; ILSO D96</t>
  </si>
  <si>
    <t>LEO (11); DLT (17); DRT (25); REO (33)</t>
  </si>
  <si>
    <t>LWR^; SLWR; TE-L; HB-R; RWR^</t>
  </si>
  <si>
    <t>KSST 04; KSST 19; KSST 22; KSST 85; KSST 88</t>
  </si>
  <si>
    <t>KSST 04 (RWR); KSST 15 (QB); KSST 19 (TE-L); KSST 22 (HB-R); KSST 50 (LT); KSST 63 (RG); KSST 69 (C); KSST 73 (RT); KSST 76 (LG); KSST 85 (LWR); KSST 88 (SLWR)</t>
  </si>
  <si>
    <t>KSST 04 (0.0); KSST 15 (0.0); KSST 19 (0.0); KSST 22 (-0.5); KSST 50 (0.0); KSST 63 (0.0); KSST 69 (0.0); KSST 73 (0.0); KSST 76 (0.0); KSST 85 (0.0); KSST 88 (0.0)</t>
  </si>
  <si>
    <t>KSST 22 (HB-R); ILSO D08 (LLB)</t>
  </si>
  <si>
    <t>LWR^(-14.5); SLWR(-5.5); RWR^(+17.5)</t>
  </si>
  <si>
    <t>LLB (5); RILB (4)</t>
  </si>
  <si>
    <t>2102 KSU OFF VS SIU, Play 046</t>
  </si>
  <si>
    <t>CENTER COMBO LEAD</t>
  </si>
  <si>
    <t>8; ILSO D04 (05); ILSO D05 (27); ILSO D08 (13); ILSO D12 (41); ILSO D52 (33); ILSO D54 (21); ILSO D89 (10); ILSO D96 (17)</t>
  </si>
  <si>
    <t>SSR (8); SCBR (5); RCB (6)</t>
  </si>
  <si>
    <t>LLB (05); LEO (10); LLB (13); DLT (17); MLB (21); DRT (27); REO (33); RLB (41); SSR (44)</t>
  </si>
  <si>
    <t>ILSO D00 (SCBR); ILSO D04 (LLB); ILSO D05 (DRT); ILSO D07 (SSR); ILSO D08 (LLB); ILSO D12 (RLB); ILSO D20 (RCB); ILSO D52 (REO); ILSO D54 (MLB); ILSO D89 (LEO); ILSO D96 (DLT)</t>
  </si>
  <si>
    <t>ILSO D00 (0.0); ILSO D04 (0.0); ILSO D05 (0.0); ILSO D07 (0.0); ILSO D08 (0.0); ILSO D12 (0.0); ILSO D20 (0.0); ILSO D52 (0.0); ILSO D54 (-0.5); ILSO D89 (0.0); ILSO D96 (0.0)</t>
  </si>
  <si>
    <t>KSST 09 (+0.5); KSST 15 (0.0); KSST 20 (0.0); KSST 22 (0.0); KSST 50 (0.0); KSST 63 (0.0); KSST 69 (+0.5); KSST 73 (0.0); KSST 76 (0.0); KSST 85 (0.0); KSST 86 (0.0)</t>
  </si>
  <si>
    <t>KSST 09 (FB-R); KSST 22 (FB-L); KSST 50 (LT); KSST 69 (C); KSST 85 (SLWR); ILSO D07 (SSR); ILSO D12 (RLB); ILSO D52 (REO); ILSO D54 (MLB)</t>
  </si>
  <si>
    <t>LWR^(-15.5); SLWR^(-11.5)</t>
  </si>
  <si>
    <t>LLB (2); LLB (4); MLB (4); RLB (2)</t>
  </si>
  <si>
    <t>KSST 09; KSST 69</t>
  </si>
  <si>
    <t>2102 KSU OFF VS SIU, Play 047</t>
  </si>
  <si>
    <t>GUN RT ON   SQUEEZE</t>
  </si>
  <si>
    <t>SQUEEZE</t>
  </si>
  <si>
    <t>10 X IRON SLAP</t>
  </si>
  <si>
    <t>7; ILSO D05 (19); ILSO D08 (34); ILSO D12 (01); ILSO D52 (11); ILSO D54 (23); ILSO D89 (34); ILSO D96 (25)</t>
  </si>
  <si>
    <t>LCB (7); SSL (8); FS (11); RCB (6)</t>
  </si>
  <si>
    <t>SSL (00); LLB (01); LEO (11); DLT (19); MLB (23); DRT (25); REO (34); RLB (34)</t>
  </si>
  <si>
    <t>ILSO D00 (SSL); ILSO D04 (LCB); ILSO D05 (DLT); ILSO D07 (FS); ILSO D08 (RLB); ILSO D12 (LLB); ILSO D20 (RCB); ILSO D52 (LEO); ILSO D54 (MLB); ILSO D89 (REO); ILSO D96 (DRT)</t>
  </si>
  <si>
    <t>ILSO D00 (0.0); ILSO D04 (0.0); ILSO D05 (0.0); ILSO D07 (0.0); ILSO D08 (0.0); ILSO D12 (0.0); ILSO D20 (0.0); ILSO D52 (0.0); ILSO D54 (0.0); ILSO D89 (0.0); ILSO D96 (0.0)</t>
  </si>
  <si>
    <t>LWR; TE-L^; HB-R; TE-R^; RWR</t>
  </si>
  <si>
    <t>KSST 00; KSST 04; KSST 09; KSST 87; KSST 88</t>
  </si>
  <si>
    <t>KSST 00 (TE-L); KSST 04 (LWR); KSST 09 (HB-R); KSST 15 (QB); KSST 50 (LT); KSST 63 (RG); KSST 69 (C); KSST 73 (RT); KSST 76 (LG); KSST 87 (TE-R); KSST 88 (RWR)</t>
  </si>
  <si>
    <t>KSST 00 (0.0); KSST 04 (0.0); KSST 09 (0.0); KSST 15 (0.0); KSST 50 (0.0); KSST 63 (0.0); KSST 69 (0.0); KSST 73 (0.0); KSST 76 (0.0); KSST 87 (0.0); KSST 88 (0.0)</t>
  </si>
  <si>
    <t>KSST 87 (TE-R); ILSO D00 (SSL); ILSO D12 (LLB)</t>
  </si>
  <si>
    <t>LWR(-11.5); RWR(+11.5)</t>
  </si>
  <si>
    <t>2102 KSU OFF VS SIU, Play 048</t>
  </si>
  <si>
    <t>GUN REX PRO X PLANE</t>
  </si>
  <si>
    <t>44 ROLL</t>
  </si>
  <si>
    <t>44/45 ROLL</t>
  </si>
  <si>
    <t>7; ILSO D08 (13); ILSO D11 (10); ILSO D12 (27); ILSO D54 (17); ILSO D88 (26); ILSO D92 (34); ILSO D94 (19)</t>
  </si>
  <si>
    <t>LCB (6); SSL (8); FSR (11); RCB (5)</t>
  </si>
  <si>
    <t>SSL (02); LEO (10); LOLB (13); LILB (17); DLT (19); DRT (26); RILB (27); REO (34)</t>
  </si>
  <si>
    <t>ILSO D00 (FSR); ILSO D04 (LCB); ILSO D07 (SSL); ILSO D08 (LOLB); ILSO D11 (LEO); ILSO D12 (RILB); ILSO D20 (RCB); ILSO D54 (LILB); ILSO D88 (DRT); ILSO D92 (REO); ILSO D94 (DLT)</t>
  </si>
  <si>
    <t>ILSO D00 (0.0); ILSO D04 (0.0); ILSO D07 (0.0); ILSO D08 (0.0); ILSO D11 (0.0); ILSO D12 (-1.0); ILSO D20 (0.0); ILSO D54 (0.0); ILSO D88 (0.0); ILSO D92 (0.0); ILSO D94 (0.0)</t>
  </si>
  <si>
    <t>ILSO D11; ILSO D88; ILSO D92; ILSO D94</t>
  </si>
  <si>
    <t>LWR; HB-L; TE-iR^; TE-oR; RWR^</t>
  </si>
  <si>
    <t>KSST 00 (TE-iR); KSST 01 (LWR); KSST 15 (QB); KSST 19 (TE-oR); KSST 22 (HB-L); KSST 50 (LT); KSST 63 (RG); KSST 69 (C); KSST 73 (RT); KSST 76 (LG); KSST 86 (RWR)</t>
  </si>
  <si>
    <t>KSST 00 (0.0); KSST 01 (0.0); KSST 15 (0.0); KSST 19 (0.0); KSST 22 (+0.5); KSST 50 (0.0); KSST 63 (0.0); KSST 69 (0.0); KSST 73 (0.0); KSST 76 (0.0); KSST 86 (0.0)</t>
  </si>
  <si>
    <t>KSST 01; KSST 19; KSST 22; KSST 86</t>
  </si>
  <si>
    <t>KSST 22 (HB-L); KSST 63 (RG); KSST 69 (C); KSST 73 (RT); ILSO D08 (LOLB); ILSO D12 (RILB); ILSO D54 (LILB); ILSO D94 (DLT)</t>
  </si>
  <si>
    <t>LWR(-0.5); RWR^(+20.5)</t>
  </si>
  <si>
    <t>LOLB (0); LILB (3); RILB (4)</t>
  </si>
  <si>
    <t>2102 KSU OFF VS SIU, Play 049</t>
  </si>
  <si>
    <t>8; ILSO D04 (04); ILSO D10 (28); ILSO D11 (10); ILSO D12 (44); ILSO D55 (16); ILSO D88 (19); ILSO D92 (33); ILSO D94 (27)</t>
  </si>
  <si>
    <t>FS (11); SCBR (5); RCB (6)</t>
  </si>
  <si>
    <t>LOLB (04); LEO (10); LILB (16); DLT (19); DRT (27); RILB (28); REO (33); RLB (44)</t>
  </si>
  <si>
    <t>ILSO D00 (SCBR); ILSO D04 (LOLB); ILSO D07 (FS); ILSO D10 (RILB); ILSO D11 (LEO); ILSO D12 (RLB); ILSO D20 (RCB); ILSO D55 (LILB); ILSO D88 (DLT); ILSO D92 (REO); ILSO D94 (DRT)</t>
  </si>
  <si>
    <t>ILSO D00 (-1.0); ILSO D04 (0.0); ILSO D07 (0.0); ILSO D10 (-1.0); ILSO D11 (0.0); ILSO D12 (0.0); ILSO D20 (0.0); ILSO D55 (0.0); ILSO D88 (0.0); ILSO D92 (0.0); ILSO D94 (0.0)</t>
  </si>
  <si>
    <t>LEO (10); DLT (19); DRT (27); REO (33)</t>
  </si>
  <si>
    <t>KSST 00; KSST 19; KSST 22; KSST 86; KSST 88</t>
  </si>
  <si>
    <t>KSST 00 (TE-R); KSST 15 (QB); KSST 19 (TE-L); KSST 22 (HB-R); KSST 50 (LT); KSST 63 (RG); KSST 69 (C); KSST 73 (RT); KSST 76 (LG); KSST 86 (LWR); KSST 88 (SLWR)</t>
  </si>
  <si>
    <t>KSST 00 (0.0); KSST 15 (0.0); KSST 19 (0.0); KSST 22 (+0.5); KSST 50 (0.0); KSST 63 (0.0); KSST 69 (0.0); KSST 73 (0.0); KSST 76 (0.0); KSST 86 (0.0); KSST 88 (0.0)</t>
  </si>
  <si>
    <t>KSST 22 (HB-R); KSST 76 (LG); ILSO D00 (SCBR); ILSO D10 (RILB); ILSO D12 (RLB); ILSO D92 (REO)</t>
  </si>
  <si>
    <t>KSST 00 (L:Rx)</t>
  </si>
  <si>
    <t>LWR^(-15.5); SLWR^(-7.5)</t>
  </si>
  <si>
    <t>LOLB (1); LILB (4); RILB (4); RLB (3)</t>
  </si>
  <si>
    <t>ILSO D00; ILSO D10</t>
  </si>
  <si>
    <t>KSST 86 z; KSST 88 0u(-2); KSST 19 r; KSST 22 r; KSST 00 r</t>
  </si>
  <si>
    <t>2102 KSU OFF VS SIU, Play 050</t>
  </si>
  <si>
    <t>GUN LT OUT WK</t>
  </si>
  <si>
    <t>9 G M. PACKERS</t>
  </si>
  <si>
    <t>G</t>
  </si>
  <si>
    <t>6; ILSO D10 (15); ILSO D11 (34); ILSO D55 (28); ILSO D88 (19); ILSO D92 (12); ILSO D94 (27)</t>
  </si>
  <si>
    <t>LCB (7); SCBL (4); SCBL (10); SSR (10); RCB (2)</t>
  </si>
  <si>
    <t>LEO (12); LLB (15); DLT (19); DRT (27); RILB (28); REO (34); SSR (36)</t>
  </si>
  <si>
    <t>ILSO D00 (SCBL); ILSO D04 (LCB); ILSO D07 (SSR); ILSO D10 (LLB); ILSO D11 (REO); ILSO D12 (SCBL); ILSO D20 (RCB); ILSO D55 (RILB); ILSO D88 (DLT); ILSO D92 (LEO); ILSO D94 (DRT)</t>
  </si>
  <si>
    <t>ILSO D00 (0.0); ILSO D04 (0.0); ILSO D07 (0.0); ILSO D10 (-0.5); ILSO D11 (0.0); ILSO D12 (0.0); ILSO D20 (0.0); ILSO D55 (-0.5); ILSO D88 (0.0); ILSO D92 (0.0); ILSO D94 (0.0)</t>
  </si>
  <si>
    <t>LEO (12); DLT (19); DRT (27); REO (34)</t>
  </si>
  <si>
    <t>LWR; TE-L^; HB-R; SRWR; RWR^</t>
  </si>
  <si>
    <t>KSST 12 (LWR); KSST 15 (QB); KSST 19 (TE-L); KSST 20 (HB-R); KSST 50 (LT); KSST 63 (RG); KSST 69 (C); KSST 73 (RT); KSST 76 (LG); KSST 86 (RWR); KSST 88 (SRWR)</t>
  </si>
  <si>
    <t>KSST 12 (0.0); KSST 15 (0.0); KSST 19 (0.0); KSST 20 (+0.5); KSST 50 (0.0); KSST 63 (0.0); KSST 69 (0.0); KSST 73 (0.0); KSST 76 (+0.5); KSST 86 (0.0); KSST 88 (0.0)</t>
  </si>
  <si>
    <t>KSST 12; KSST 20</t>
  </si>
  <si>
    <t>KSST 19 (TE-L); KSST 20 (HB-R); KSST 69 (C); KSST 76 (LG); ILSO D07 (SSR); ILSO D10 (LLB); ILSO D11 (REO); ILSO D55 (RILB)</t>
  </si>
  <si>
    <t>LWR(-20.5); SRWR(+6.5); RWR^(+15.5)</t>
  </si>
  <si>
    <t>KSST 20; KSST 76</t>
  </si>
  <si>
    <t>2102 KSU OFF VS SIU, Play 051</t>
  </si>
  <si>
    <t>7; ILSO D06 (06); ILSO D10 (23); ILSO D11 (34); ILSO D55 (42); ILSO D88 (26); ILSO D92 (11); ILSO D94 (19)</t>
  </si>
  <si>
    <t>LCB (4); SSL (8); FSR (11); RCB (2)</t>
  </si>
  <si>
    <t>SSL (00); LOLB (06); LEO (11); DLT (19); MLB (23); DRT (26); REO (34); RLB (42)</t>
  </si>
  <si>
    <t>ILSO D00 (SSL); ILSO D04 (LCB); ILSO D06 (LOLB); ILSO D07 (FSR); ILSO D10 (MLB); ILSO D11 (REO); ILSO D20 (RCB); ILSO D55 (RLB); ILSO D88 (DRT); ILSO D92 (LEO); ILSO D94 (DLT)</t>
  </si>
  <si>
    <t>ILSO D00 (0.0); ILSO D04 (0.0); ILSO D06 (+0.5); ILSO D07 (0.0); ILSO D10 (0.0); ILSO D11 (0.0); ILSO D20 (0.0); ILSO D55 (0.0); ILSO D88 (0.0); ILSO D92 (0.0); ILSO D94 (0.0)</t>
  </si>
  <si>
    <t>LEO (11); DLT (19); DRT (26); REO (34)</t>
  </si>
  <si>
    <t>KSST 01 (RWR); KSST 04 (LWR); KSST 15 (QB); KSST 19 (TE-oL); KSST 22 (HB-L); KSST 50 (LT); KSST 63 (RG); KSST 69 (C); KSST 73 (RT); KSST 76 (LG); KSST 87 (TE-iL)</t>
  </si>
  <si>
    <t>KSST 01 (0.0); KSST 04 (0.0); KSST 15 (0.0); KSST 19 (0.0); KSST 22 (0.0); KSST 50 (0.0); KSST 63 (0.0); KSST 69 (0.0); KSST 73 (0.0); KSST 76 (0.0); KSST 87 (0.0)</t>
  </si>
  <si>
    <t>KSST 01; KSST 04; KSST 22; KSST 87</t>
  </si>
  <si>
    <t>ILSO D06 (LOLB)</t>
  </si>
  <si>
    <t>KSST 01* (R:L{R})</t>
  </si>
  <si>
    <t>LWR^(-20.5); RWR(+0.5)</t>
  </si>
  <si>
    <t>LOLB (0); MLB (4); RLB (2)</t>
  </si>
  <si>
    <t>2102 KSU OFF VS SIU, Play 052</t>
  </si>
  <si>
    <t>20P</t>
  </si>
  <si>
    <t>GUN RT FLEX</t>
  </si>
  <si>
    <t>6 SLANT LEAD M. 7 SLANT</t>
  </si>
  <si>
    <t>1B SLANT</t>
  </si>
  <si>
    <t>6/7 SLANT</t>
  </si>
  <si>
    <t>6; ILSO D08 (29); ILSO D11 (33); ILSO D54 (18); ILSO D88 (26); ILSO D92 (11); ILSO D94 (17)</t>
  </si>
  <si>
    <t>LCB (7); SCBL (4); FSL (12); SSR (10); RCB (1)</t>
  </si>
  <si>
    <t>LEO (11); DLT (17); LILB (18); DRT (26); RLB (29); REO (33); SSR (38)</t>
  </si>
  <si>
    <t>ILSO D00 (FSL); ILSO D04 (LCB); ILSO D06 (SCBL); ILSO D07 (SSR); ILSO D08 (RLB); ILSO D11 (REO); ILSO D20 (RCB); ILSO D54 (LILB); ILSO D88 (DRT); ILSO D92 (LEO); ILSO D94 (DLT)</t>
  </si>
  <si>
    <t>ILSO D00 (0.0); ILSO D04 (0.0); ILSO D06 (-0.5); ILSO D07 (0.0); ILSO D08 (0.0); ILSO D11 (0.0); ILSO D20 (0.0); ILSO D54 (0.0); ILSO D88 (+1.0); ILSO D92 (+1.0); ILSO D94 (0.0)</t>
  </si>
  <si>
    <t>LEO (11); DLT (17); DRT (26); REO (33)</t>
  </si>
  <si>
    <t>3-0-2-0</t>
  </si>
  <si>
    <t>KSST 01; KSST 04; KSST 20; KSST 22; KSST 88</t>
  </si>
  <si>
    <t>KSST 01 (RWR); KSST 04 (LWR); KSST 15 (QB); KSST 20 (HB-R); KSST 22 (HB-L); KSST 50 (LT); KSST 63 (RG); KSST 69 (C); KSST 73 (RT); KSST 76 (LG); KSST 88 (SRWR)</t>
  </si>
  <si>
    <t>KSST 01 (0.0); KSST 04 (0.0); KSST 15 (0.0); KSST 20 (+0.5); KSST 22 (0.0); KSST 50 (-1.0); KSST 63 (0.0); KSST 69 (0.0); KSST 73 (-1.0); KSST 76 (0.0); KSST 88 (0.0)</t>
  </si>
  <si>
    <t>KSST 20; KSST 88</t>
  </si>
  <si>
    <t>KSST 01; KSST 04</t>
  </si>
  <si>
    <t>KSST 20 (HB-R); KSST 50 (LT); KSST 73 (RT); ILSO D06 (SCBL); ILSO D88 (DRT); ILSO D92 (LEO)</t>
  </si>
  <si>
    <t>HB-L (-5); HB-R (-5)</t>
  </si>
  <si>
    <t>2; KSST 20 (HB-R); KSST 22 (HB-L)</t>
  </si>
  <si>
    <t>LWR^(-19.5); SRWR(+7.5); RWR^(+16.5)</t>
  </si>
  <si>
    <t>KSST 50; KSST 73; ILSO D06</t>
  </si>
  <si>
    <t>KSST 20; ILSO D88; ILSO D92</t>
  </si>
  <si>
    <t>2102 KSU OFF VS SIU, Play 053</t>
  </si>
  <si>
    <t>GUN TRIPS LT  Y ALERT</t>
  </si>
  <si>
    <t>Y ALERT</t>
  </si>
  <si>
    <t>18 SPEED OPTION M. 5 ROLL</t>
  </si>
  <si>
    <t>5; ILSO D11 (10); ILSO D52 (35); ILSO D54 (22); ILSO D92 (29); ILSO D94 (17)</t>
  </si>
  <si>
    <t>LCB (6); SSL (8); SCBiR (1); SCBiR (9); SCBoR (6); RCB (5)</t>
  </si>
  <si>
    <t>SSL (00); LEO (10); DLT (17); MLB (22); RE (29); REO (35)</t>
  </si>
  <si>
    <t>ILSO D00 (SCBiR); ILSO D04 (LCB); ILSO D07 (SSL); ILSO D08 (SCBiR); ILSO D11 (LEO); ILSO D20 (RCB); ILSO D32 (SCBoR); ILSO D52 (REO); ILSO D54 (MLB); ILSO D92 (RE); ILSO D94 (DLT)</t>
  </si>
  <si>
    <t>ILSO D00 (0.0); ILSO D04 (0.0); ILSO D07 (-0.5); ILSO D08 (0.0); ILSO D11 (0.0); ILSO D20 (0.0); ILSO D32 (0.0); ILSO D52 (+0.5); ILSO D54 (0.0); ILSO D92 (0.0); ILSO D94 (0.0)</t>
  </si>
  <si>
    <t>ILSO D32; ILSO D52</t>
  </si>
  <si>
    <t>LEO (10); DLT (17); RE (29); REO (35)</t>
  </si>
  <si>
    <t>LWR^; SLoWR; SLiWR; HB-R; RWR^</t>
  </si>
  <si>
    <t>KSST 04 (RWR); KSST 12 (LWR); KSST 15 (QB); KSST 19 (SLiWR); KSST 20 (HB-R); KSST 50 (LT); KSST 63 (RG); KSST 69 (C); KSST 73 (RT); KSST 76 (LG); KSST 88 (SLoWR)</t>
  </si>
  <si>
    <t>KSST 04 (0.0); KSST 12 (0.0); KSST 15 (0.0); KSST 19 (0.0); KSST 20 (0.0); KSST 50 (0.0); KSST 63 (0.0); KSST 69 (0.0); KSST 73 (0.0); KSST 76 (0.0); KSST 88 (0.0)</t>
  </si>
  <si>
    <t>KSST 20 (HB-R); ILSO D07 (SSL); ILSO D52 (REO)</t>
  </si>
  <si>
    <t>ILSO D08 &gt; KSST 19</t>
  </si>
  <si>
    <t>LWR^(-19.5); SLoWR(-14.5); SLiWR(-7.5); RWR^(+16.5)</t>
  </si>
  <si>
    <t>MLB (1)</t>
  </si>
  <si>
    <t>2102 KSU OFF VS SIU, Play 054</t>
  </si>
  <si>
    <t>GUN LOU UGLY  X PLANE</t>
  </si>
  <si>
    <t>LOU/ROG UGLY</t>
  </si>
  <si>
    <t>LOU UGLY</t>
  </si>
  <si>
    <t>8; ILSO D10 (24); ILSO D20 (44); ILSO D52 (34); ILSO D54 (42); ILSO D55 (06); ILSO D56 (11); ILSO D88 (25); ILSO D94 (17)</t>
  </si>
  <si>
    <t>LCB (2); FSL (11); SSR (9)</t>
  </si>
  <si>
    <t>LLB (06); LEO (11); DLT (17); RILB (24); DRT (25); REO (34); SSR (39); RLB (42); RLB (44)</t>
  </si>
  <si>
    <t>ILSO D00 (SSR); ILSO D04 (LCB); ILSO D07 (FSL); ILSO D10 (RILB); ILSO D20 (RLB); ILSO D52 (REO); ILSO D54 (RLB); ILSO D55 (LLB); ILSO D56 (LEO); ILSO D88 (DRT); ILSO D94 (DLT)</t>
  </si>
  <si>
    <t>ILSO D00 (0.0); ILSO D04 (0.0); ILSO D07 (0.0); ILSO D10 (-0.5); ILSO D20 (0.0); ILSO D52 (0.0); ILSO D54 (0.0); ILSO D55 (0.0); ILSO D56 (0.0); ILSO D88 (0.0); ILSO D94 (0.0)</t>
  </si>
  <si>
    <t>LEO (11); DLT (17); DRT (25); REO (34)</t>
  </si>
  <si>
    <t>DOWNS</t>
  </si>
  <si>
    <t>TE-oL^; TE-iL; HB-L; SRWR; RWR^</t>
  </si>
  <si>
    <t>FB&gt;TE-iL</t>
  </si>
  <si>
    <t>KSST 01; KSST 04; KSST 22; KSST 34; KSST 87</t>
  </si>
  <si>
    <t>KSST 01 (SRWR); KSST 04 (RWR); KSST 15 (QB); KSST 22 (HB-L); KSST 34 (TE-iL); KSST 50 (LT); KSST 63 (RG); KSST 69 (C); KSST 73 (RT); KSST 76 (LG); KSST 87 (TE-oL)</t>
  </si>
  <si>
    <t>KSST 01 (0.0); KSST 04 (0.0); KSST 15 (0.0); KSST 22 (0.0); KSST 34 (0.0); KSST 50 (0.0); KSST 63 (0.0); KSST 69 (0.0); KSST 73 (0.0); KSST 76 (+0.5); KSST 87 (0.0)</t>
  </si>
  <si>
    <t>KSST 50 (LT); KSST 69 (C); KSST 76 (LG); KSST 87 (TE-oL); ILSO D10 (RILB); ILSO D52 (REO); ILSO D88 (DRT); ILSO D94 (DLT)</t>
  </si>
  <si>
    <t>SRWR(+13.5); RWR^(+15.5)</t>
  </si>
  <si>
    <t>LLB (4); RILB (4); RLB (2); RLB (3)</t>
  </si>
  <si>
    <t>2102 KSU OFF VS SIU, Play 055</t>
  </si>
  <si>
    <t>8 G M. PACKERS</t>
  </si>
  <si>
    <t>7; ILSO D06 (40); ILSO D08 (14); ILSO D52 (36); ILSO D54 (15); ILSO D56 (10); ILSO D88 (22); ILSO D94 (27)</t>
  </si>
  <si>
    <t>LCB (2); FSL (12); SCBR (8); RCB (6)</t>
  </si>
  <si>
    <t>LEO (10); LLB (14); LLB (15); NT (22); DRT (27); REO (36); RLB (40)</t>
  </si>
  <si>
    <t>ILSO D00 (SCBR); ILSO D04 (LCB); ILSO D06 (RLB); ILSO D07 (FSL); ILSO D08 (LLB); ILSO D20 (RCB); ILSO D52 (REO); ILSO D54 (LLB); ILSO D56 (LEO); ILSO D88 (NT); ILSO D94 (DRT)</t>
  </si>
  <si>
    <t>ILSO D00 (0.0); ILSO D04 (0.0); ILSO D06 (0.0); ILSO D07 (0.0); ILSO D08 (-0.5); ILSO D20 (0.0); ILSO D52 (0.0); ILSO D54 (-1.0); ILSO D56 (0.0); ILSO D88 (0.0); ILSO D94 (0.0)</t>
  </si>
  <si>
    <t>ILSO D06; ILSO D08</t>
  </si>
  <si>
    <t>LEO (10); NT (22); DRT (27); REO (36)</t>
  </si>
  <si>
    <t>KSST 04 (LWR); KSST 15 (QB); KSST 22 (HB-R); KSST 50 (LT); KSST 63 (RG); KSST 69 (C); KSST 73 (RT); KSST 76 (LG); KSST 86 (RWR); KSST 87 (TE-R); KSST 88 (SLWR)</t>
  </si>
  <si>
    <t>KSST 04 (0.0); KSST 15 (0.0); KSST 22 (+0.5); KSST 50 (0.0); KSST 63 (0.0); KSST 69 (0.0); KSST 73 (0.0); KSST 76 (0.0); KSST 86 (0.0); KSST 87 (0.0); KSST 88 (0.0)</t>
  </si>
  <si>
    <t>KSST 22 (HB-R); KSST 73 (RT); KSST 76 (LG); ILSO D06 (RLB); ILSO D08 (LLB); ILSO D54 (LLB)</t>
  </si>
  <si>
    <t>ILSO D04 &gt; KSST 86</t>
  </si>
  <si>
    <t>LWR^(-16.5); SLWR(-5.5); RWR(+19.5)</t>
  </si>
  <si>
    <t>LLB (2); LLB (5); RLB (3)</t>
  </si>
  <si>
    <t>2102 KSU OFF VS SIU, Play 056</t>
  </si>
  <si>
    <t>RENO DELTA LT</t>
  </si>
  <si>
    <t>DELTA LT/RT</t>
  </si>
  <si>
    <t>DELTA LT</t>
  </si>
  <si>
    <t>7; ILSO D06 (36); ILSO D08 (12); ILSO D52 (33); ILSO D54 (20); ILSO D56 (10); ILSO D88 (25); ILSO D94 (19)</t>
  </si>
  <si>
    <t>LCB (2); FSL (11); SSR (10); RCB (7)</t>
  </si>
  <si>
    <t>LEO (10); LLB (12); DLT (19); LILB (20); DRT (25); REO (33); ROLB (36); SSR (44)</t>
  </si>
  <si>
    <t>ILSO D00 (SSR); ILSO D04 (LCB); ILSO D06 (ROLB); ILSO D07 (FSL); ILSO D08 (LLB); ILSO D20 (RCB); ILSO D52 (REO); ILSO D54 (LILB); ILSO D56 (LEO); ILSO D88 (DRT); ILSO D94 (DLT)</t>
  </si>
  <si>
    <t>ILSO D00 (0.0); ILSO D04 (0.0); ILSO D06 (+1.0); ILSO D07 (0.0); ILSO D08 (0.0); ILSO D20 (0.0); ILSO D52 (0.0); ILSO D54 (0.0); ILSO D56 (0.0); ILSO D88 (0.0); ILSO D94 (0.0)</t>
  </si>
  <si>
    <t>LEO (10); DLT (19); DRT (25); REO (33)</t>
  </si>
  <si>
    <t>LWR^; FB-L; HB; FB-R; RWR^</t>
  </si>
  <si>
    <t>1x1</t>
  </si>
  <si>
    <t>KSST 09 (FB-R); KSST 15 (QB); KSST 20 (HB); KSST 22 (FB-L); KSST 50 (LT); KSST 63 (RG); KSST 69 (C); KSST 73 (RT); KSST 76 (LG); KSST 85 (LWR); KSST 86 (RWR)</t>
  </si>
  <si>
    <t>KSST 09 (0.0); KSST 15 (0.0); KSST 20 (0.0); KSST 22 (-1.0); KSST 50 (0.0); KSST 63 (0.0); KSST 69 (0.0); KSST 73 (0.0); KSST 76 (0.0); KSST 85 (0.0); KSST 86 (0.0)</t>
  </si>
  <si>
    <t>KSST 09; KSST 20; KSST 85</t>
  </si>
  <si>
    <t>KSST 22 (FB-L); ILSO D06 (ROLB)</t>
  </si>
  <si>
    <t>LWR^(-9.5); RWR^(+19.5)</t>
  </si>
  <si>
    <t>LLB (4); LILB (4); ROLB (1)</t>
  </si>
  <si>
    <t>2102 KSU OFF VS SIU, Play 057</t>
  </si>
  <si>
    <t>5; ILSO D08 (28); ILSO D52 (11); ILSO D56 (33); ILSO D88 (26); ILSO D94 (16)</t>
  </si>
  <si>
    <t>LCB (8); SCBoL (5); SCBiL (5); FSL (12); FSR (11); RCB (4)</t>
  </si>
  <si>
    <t>LEO (11); DLT (16); DRT (26); RILB (28); REO (33)</t>
  </si>
  <si>
    <t>ILSO D00 (FSL); ILSO D04 (LCB); ILSO D06 (SCBoL); ILSO D07 (FSR); ILSO D08 (RILB); ILSO D20 (RCB); ILSO D52 (LEO); ILSO D54 (SCBiL); ILSO D56 (REO); ILSO D88 (DRT); ILSO D94 (DLT)</t>
  </si>
  <si>
    <t>ILSO D00 (0.0); ILSO D04 (0.0); ILSO D06 (0.0); ILSO D07 (0.0); ILSO D08 (+0.5); ILSO D20 (0.0); ILSO D52 (0.0); ILSO D54 (-0.5); ILSO D56 (0.0); ILSO D88 (0.0); ILSO D94 (0.0)</t>
  </si>
  <si>
    <t>LEO (11); DLT (16); DRT (26); REO (33)</t>
  </si>
  <si>
    <t>KSST 04 (LWR); KSST 15 (QB); KSST 19 (SRiWR); KSST 22 (HB-L); KSST 50 (LT); KSST 63 (RG); KSST 69 (C); KSST 73 (RT); KSST 76 (LG); KSST 85 (RWR); KSST 88 (SRoWR)</t>
  </si>
  <si>
    <t>KSST 04 (0.0); KSST 15 (0.0); KSST 19 (0.0); KSST 22 (0.0); KSST 50 (-0.5); KSST 63 (0.0); KSST 69 (+0.5); KSST 73 (0.0); KSST 76 (0.0); KSST 85 (0.0); KSST 88 (0.0)</t>
  </si>
  <si>
    <t>KSST 04; KSST 19; KSST 88</t>
  </si>
  <si>
    <t>KSST 50 (LT); KSST 63 (RG); KSST 69 (C); ILSO D08 (RILB); ILSO D54 (SCBiL); ILSO D94 (DLT)</t>
  </si>
  <si>
    <t>LWR^(-18.5); SRiWR^(+8.5); SRoWR(+11.5); RWR(+17.5)</t>
  </si>
  <si>
    <t>KSST 50; ILSO D54</t>
  </si>
  <si>
    <t>KSST 69; ILSO D08</t>
  </si>
  <si>
    <t>2102 KSU OFF VS SIU, Play 058</t>
  </si>
  <si>
    <t>53 CHIPPER SCREEN RT Y STICK</t>
  </si>
  <si>
    <t>SCREEN</t>
  </si>
  <si>
    <t>CHIPPER SCREEN RT Y STICK</t>
  </si>
  <si>
    <t>52/53 CHIPPER SCREEN</t>
  </si>
  <si>
    <t>5; ILSO D11 (08); ILSO D52 (36); ILSO D54 (22); ILSO D92 (28); ILSO D94 (16)</t>
  </si>
  <si>
    <t>LCB (5); SSL (9); FSR (12); SCBiR (5); SCBoR (6); RCB (7)</t>
  </si>
  <si>
    <t>SSL (00); LEO (08); DLT (16); MLB (22); DRT (28); REO (36)</t>
  </si>
  <si>
    <t>ILSO D00 (FSR); ILSO D04 (LCB); ILSO D07 (SSL); ILSO D08 (SCBiR); ILSO D11 (LEO); ILSO D20 (RCB); ILSO D32 (SCBoR); ILSO D52 (REO); ILSO D54 (MLB); ILSO D92 (DRT); ILSO D94 (DLT)</t>
  </si>
  <si>
    <t>ILSO D00 (0.0); ILSO D04 (0.0); ILSO D07 (0.0); ILSO D08 (0.0); ILSO D11 (+0.5); ILSO D20 (0.0); ILSO D32 (0.0); ILSO D52 (0.0); ILSO D54 (0.0); ILSO D92 (0.0); ILSO D94 (0.0)</t>
  </si>
  <si>
    <t>ILSO D11; ILSO D32; ILSO D92</t>
  </si>
  <si>
    <t>LEO (08); DLT (16); DRT (28); REO (36)</t>
  </si>
  <si>
    <t>KSST 04 (RWR); KSST 15 (QB); KSST 19 (SLiWR); KSST 22 (HB-R); KSST 50 (LT); KSST 63 (RG); KSST 69 (C); KSST 73 (RT); KSST 76 (LG); KSST 85 (LWR); KSST 88 (SLoWR)</t>
  </si>
  <si>
    <t>KSST 04 (0.0); KSST 15 (0.0); KSST 19 (0.0); KSST 22 (0.0); KSST 50 (0.0); KSST 63 (-0.5); KSST 69 (0.0); KSST 73 (0.0); KSST 76 (0.0); KSST 85 (0.0); KSST 88 (0.0)</t>
  </si>
  <si>
    <t>KSST 22 (HB-R); KSST 63 (RG); ILSO D11 (LEO); ILSO D54 (MLB)</t>
  </si>
  <si>
    <t>H0</t>
  </si>
  <si>
    <t>LWR(-16.5); SLoWR(-8.5); SLiWR^(-2.5); RWR^(+21.5)</t>
  </si>
  <si>
    <t>MLB (2)</t>
  </si>
  <si>
    <t>7; ILSO D00; ILSO D04; ILSO D07; ILSO D08; ILSO D20; ILSO D32; ILSO D54</t>
  </si>
  <si>
    <t>LWR 9; SLoWR 3(5); SLiWR 36(6); HB-R h0(-5); RWR z</t>
  </si>
  <si>
    <t>9; 3; 3; H0; -</t>
  </si>
  <si>
    <t>KSST 85 9; KSST 88 3(5); KSST 19 36(6); KSST 22 h0(-5); KSST 04 z</t>
  </si>
  <si>
    <t>h0(-5)</t>
  </si>
  <si>
    <t>2102 KSU OFF VS SIU, Play 059</t>
  </si>
  <si>
    <t>6; ILSO D08 (33); ILSO D11 (34); ILSO D54 (21); ILSO D88 (19); ILSO D92 (10); ILSO D94 (27)</t>
  </si>
  <si>
    <t>LCB (6); SCBL (4); FSL (14); SSR (10); RCB (2)</t>
  </si>
  <si>
    <t>LEO (10); DLT (19); MLB (21); DRT (27); RLB (33); REO (34); SSR (41)</t>
  </si>
  <si>
    <t>ILSO D00 (FSL); ILSO D04 (RCB); ILSO D06 (SCBL); ILSO D07 (SSR); ILSO D08 (RLB); ILSO D11 (REO); ILSO D20 (LCB); ILSO D54 (MLB); ILSO D88 (DLT); ILSO D92 (LEO); ILSO D94 (DRT)</t>
  </si>
  <si>
    <t>ILSO D00 (0.0); ILSO D04 (0.0); ILSO D06 (0.0); ILSO D07 (-1.0); ILSO D08 (-1.0); ILSO D11 (0.0); ILSO D20 (0.0); ILSO D54 (-0.5); ILSO D88 (0.0); ILSO D92 (0.0); ILSO D94 (0.0)</t>
  </si>
  <si>
    <t>LEO (10); DLT (19); DRT (27); REO (34)</t>
  </si>
  <si>
    <t>FG - MISSED</t>
  </si>
  <si>
    <t>KSST 01; KSST 13; KSST 22; KSST 85; KSST 87</t>
  </si>
  <si>
    <t>KSST 01 (RWR); KSST 13 (LWR); KSST 15 (QB); KSST 22 (HB-R); KSST 50 (LT); KSST 63 (RG); KSST 69 (C); KSST 73 (RT); KSST 76 (LG); KSST 85 (SRWR); KSST 87 (TE-L)</t>
  </si>
  <si>
    <t>KSST 01 (0.0); KSST 13 (0.0); KSST 15 (0.0); KSST 22 (+0.5); KSST 50 (0.0); KSST 63 (0.0); KSST 69 (+0.5); KSST 73 (0.0); KSST 76 (+1.0); KSST 85 (0.0); KSST 87 (0.0)</t>
  </si>
  <si>
    <t>KSST 01; KSST 87</t>
  </si>
  <si>
    <t>KSST 22 (HB-R); KSST 69 (C); KSST 76 (LG); KSST 87 (TE-L); ILSO D07 (SSR); ILSO D08 (RLB); ILSO D11 (REO); ILSO D54 (MLB)</t>
  </si>
  <si>
    <t>ILSO D04 &gt; KSST 13</t>
  </si>
  <si>
    <t>LWR(-21.5); SRWR(+7.5); RWR^(+15.5)</t>
  </si>
  <si>
    <t>MLB (4); RLB (4)</t>
  </si>
  <si>
    <t>ILSO D07; ILSO D08; ILSO D54</t>
  </si>
  <si>
    <t>KSST 22; KSST 69; KSST 76</t>
  </si>
  <si>
    <t>2102 KSU OFF VS SIU, Play 060</t>
  </si>
  <si>
    <t>MARCH  LOU PRO F DOT</t>
  </si>
  <si>
    <t>F DOT</t>
  </si>
  <si>
    <t>FK 66 SMASH Y BASIC</t>
  </si>
  <si>
    <t>SMASH</t>
  </si>
  <si>
    <t>SMASH Y BASIC</t>
  </si>
  <si>
    <t>FK 66/67</t>
  </si>
  <si>
    <t>FK 66</t>
  </si>
  <si>
    <t>7; ILSO D04 (44); ILSO D08 (33); ILSO D11 (39); ILSO D54 (23); ILSO D88 (27); ILSO D92 (10); ILSO D94 (17)</t>
  </si>
  <si>
    <t>LCB (6); SCBL (4); FSL (12); SSR (8)</t>
  </si>
  <si>
    <t>LEO (10); DLT (17); MLB (23); DRT (27); REO (33); SSR (36); REO (39); RLB (44)</t>
  </si>
  <si>
    <t>ILSO D00 (FSL); ILSO D04 (RLB); ILSO D06 (SCBL); ILSO D07 (SSR); ILSO D08 (REO); ILSO D11 (REO); ILSO D20 (LCB); ILSO D54 (MLB); ILSO D88 (DRT); ILSO D92 (LEO); ILSO D94 (DLT)</t>
  </si>
  <si>
    <t>ILSO D00 (0.0); ILSO D04 (0.0); ILSO D06 (+1.0); ILSO D07 (0.0); ILSO D08 (0.0); ILSO D11 (0.0); ILSO D20 (0.0); ILSO D54 (0.0); ILSO D88 (0.0); ILSO D92 (0.0); ILSO D94 (0.0)</t>
  </si>
  <si>
    <t>LEO (10); DLT (17); DRT (27); REO (33); REO (39)</t>
  </si>
  <si>
    <t>TE&gt;FB</t>
  </si>
  <si>
    <t>KSST 00 (TE-L); KSST 04 (RWR); KSST 15 (QB); KSST 22 (HB); KSST 50 (LT); KSST 63 (RG); KSST 69 (C); KSST 73 (RT); KSST 76 (LG); KSST 87 (FB); KSST 88 (SRWR)</t>
  </si>
  <si>
    <t>KSST 00 (0.0); KSST 04 (0.0); KSST 15 (-1.5); KSST 22 (0.0); KSST 50 (0.0); KSST 63 (0.0); KSST 69 (0.0); KSST 73 (0.0); KSST 76 (0.0); KSST 87 (0.0); KSST 88 (0.0)</t>
  </si>
  <si>
    <t>7; KSST 22 (HB); KSST 50 (LT); KSST 63 (RG); KSST 69 (C); KSST 73 (RT); KSST 76 (LG); KSST 87 (FB)</t>
  </si>
  <si>
    <t>KSST 15 (QB); ILSO D06 (SCBL)</t>
  </si>
  <si>
    <t>5; ILSO D08 (REO); ILSO D11 (REO); ILSO D88 (DRT); ILSO D92 (LEO); ILSO D94 (DLT)</t>
  </si>
  <si>
    <t>R:R</t>
  </si>
  <si>
    <t>2; KSST 22 (HB); KSST 87 (FB)</t>
  </si>
  <si>
    <t>KSST 00 (R:Lx); KSST 87 (R:Lx&gt;L:B)</t>
  </si>
  <si>
    <t>MLB (0); RLB (2)</t>
  </si>
  <si>
    <t>6; ILSO D00; ILSO D04; ILSO D06; ILSO D07; ILSO D20; ILSO D54</t>
  </si>
  <si>
    <t>TE-L 4(10); FB kr; HB frkr; SRWR 9s; RWR 6(6)</t>
  </si>
  <si>
    <t>4; -; -; 9; 6</t>
  </si>
  <si>
    <t>KSST 00 4(10); KSST 87 kr; KSST 22 frkr; KSST 88 9s; KSST 04 6(6)</t>
  </si>
  <si>
    <t>6(6)</t>
  </si>
  <si>
    <t>2102 KSU OFF VS SIU, Play 061</t>
  </si>
  <si>
    <t>7; ILSO D06 (06); ILSO D08 (42); ILSO D11 (34); ILSO D54 (26); ILSO D88 (27); ILSO D92 (09); ILSO D94 (17)</t>
  </si>
  <si>
    <t>LCB (4); SSL (9); FSR (11); RCB (5)</t>
  </si>
  <si>
    <t>SSL (03); LOLB (06); LEO (09); DLT (17); RILB (26); DRT (27); REO (34); RLB (42)</t>
  </si>
  <si>
    <t>ILSO D00 (SSL); ILSO D04 (RCB); ILSO D06 (LOLB); ILSO D07 (FSR); ILSO D08 (RLB); ILSO D11 (REO); ILSO D20 (LCB); ILSO D54 (RILB); ILSO D88 (DRT); ILSO D92 (LEO); ILSO D94 (DLT)</t>
  </si>
  <si>
    <t>ILSO D00 (0.0); ILSO D04 (0.0); ILSO D06 (0.0); ILSO D07 (0.0); ILSO D08 (0.0); ILSO D11 (0.0); ILSO D20 (0.0); ILSO D54 (0.0); ILSO D88 (-1.0); ILSO D92 (-0.5); ILSO D94 (+0.5)</t>
  </si>
  <si>
    <t>LEO (09); DLT (17); DRT (27); REO (34)</t>
  </si>
  <si>
    <t>LWR; TE-oL^; TE-iL^; HB-L; RWR</t>
  </si>
  <si>
    <t>KSST 00 (TE-oL); KSST 01 (RWR); KSST 04 (LWR); KSST 15 (QB); KSST 22 (HB-L); KSST 50 (LT); KSST 63 (RG); KSST 69 (C); KSST 73 (RT); KSST 76 (LG); KSST 87 (TE-iL)</t>
  </si>
  <si>
    <t>KSST 00 (0.0); KSST 01 (0.0); KSST 04 (-1.0); KSST 15 (0.0); KSST 22 (+0.5); KSST 50 (+1.0); KSST 63 (+0.5); KSST 69 (-0.5); KSST 73 (0.0); KSST 76 (+1.0); KSST 87 (0.0)</t>
  </si>
  <si>
    <t>KSST 04 (LWR); KSST 22 (HB-L); KSST 50 (LT); KSST 63 (RG); KSST 69 (C); KSST 76 (LG); ILSO D88 (DRT); ILSO D92 (LEO); ILSO D94 (DLT)</t>
  </si>
  <si>
    <t>LWR(-20.5); RWR(+0.5)</t>
  </si>
  <si>
    <t>LOLB (0); RILB (4); RLB (4)</t>
  </si>
  <si>
    <t>KSST 04; KSST 69; ILSO D88; ILSO D92</t>
  </si>
  <si>
    <t>KSST 04 ILF</t>
  </si>
  <si>
    <t>KSST 22; KSST 50; KSST 63; KSST 76; ILSO D94</t>
  </si>
  <si>
    <t>2102 KSU OFF VS SIU, Play 062</t>
  </si>
  <si>
    <t>GUN LT OUT STR</t>
  </si>
  <si>
    <t>1 PACKERS</t>
  </si>
  <si>
    <t>6; ILSO D08 (33); ILSO D11 (33); ILSO D54 (21); ILSO D88 (19); ILSO D92 (10); ILSO D94 (27)</t>
  </si>
  <si>
    <t>LCB (7); SCBL (4); FSL (13); FSR (11); RCB (3)</t>
  </si>
  <si>
    <t>LEO (10); DLT (19); MLB (21); DRT (27); REO (33); RLB (33)</t>
  </si>
  <si>
    <t>ILSO D00 (FSL); ILSO D04 (RCB); ILSO D06 (SCBL); ILSO D07 (FSR); ILSO D08 (RLB); ILSO D11 (REO); ILSO D20 (LCB); ILSO D54 (MLB); ILSO D88 (DLT); ILSO D92 (LEO); ILSO D94 (DRT)</t>
  </si>
  <si>
    <t>ILSO D00 (0.0); ILSO D04 (0.0); ILSO D06 (0.0); ILSO D07 (0.0); ILSO D08 (-0.5); ILSO D11 (0.0); ILSO D20 (0.0); ILSO D54 (+0.5); ILSO D88 (0.0); ILSO D92 (0.0); ILSO D94 (0.0)</t>
  </si>
  <si>
    <t>KSST 00; KSST 01; KSST 22; KSST 86; KSST 88</t>
  </si>
  <si>
    <t>KSST 00 (TE-L); KSST 01 (LWR); KSST 15 (QB); KSST 22 (HB-L); KSST 50 (LT); KSST 63 (RG); KSST 69 (C); KSST 73 (RT); KSST 76 (LG); KSST 86 (RWR); KSST 88 (SRWR)</t>
  </si>
  <si>
    <t>KSST 00 (0.0); KSST 01 (0.0); KSST 15 (0.0); KSST 22 (+0.5); KSST 50 (-1.0); KSST 63 (0.0); KSST 69 (0.0); KSST 73 (0.0); KSST 76 (0.0); KSST 86 (0.0); KSST 88 (0.0)</t>
  </si>
  <si>
    <t>KSST 22 (HB-L); KSST 50 (LT); KSST 63 (RG); ILSO D08 (RLB); ILSO D54 (MLB)</t>
  </si>
  <si>
    <t>LWR(-19.5); SRWR(+6.5); RWR^(+15.5)</t>
  </si>
  <si>
    <t>MLB (5); RLB (5)</t>
  </si>
  <si>
    <t>KSST 50; ILSO D08</t>
  </si>
  <si>
    <t>KSST 22; ILSO D54</t>
  </si>
  <si>
    <t>2102 KSU OFF VS SIU, Play 063</t>
  </si>
  <si>
    <t>50C F CROSS H BULLET</t>
  </si>
  <si>
    <t>F CROSS H BULLET</t>
  </si>
  <si>
    <t>NC</t>
  </si>
  <si>
    <t>6; ILSO D08 (32); ILSO D11 (36); ILSO D52 (09); ILSO D54 (21); ILSO D92 (16); ILSO D94 (24)</t>
  </si>
  <si>
    <t>LCB (7); SCBL (9); SCBL (7); SSR (10); RCB (2)</t>
  </si>
  <si>
    <t>LEO (09); DLT (16); MLB (21); DRT (24); RLB (32); REO (36); SSR (38)</t>
  </si>
  <si>
    <t>ILSO D00 (SCBL); ILSO D04 (RCB); ILSO D07 (SSR); ILSO D08 (RLB); ILSO D11 (REO); ILSO D20 (LCB); ILSO D32 (SCBL); ILSO D52 (LEO); ILSO D54 (MLB); ILSO D92 (DLT); ILSO D94 (DRT)</t>
  </si>
  <si>
    <t>ILSO D00 (0.0); ILSO D04 (0.0); ILSO D07 (0.0); ILSO D08 (0.0); ILSO D11 (0.0); ILSO D20 (0.0); ILSO D32 (0.0); ILSO D52 (+0.5); ILSO D54 (0.0); ILSO D92 (+0.5); ILSO D94 (0.0)</t>
  </si>
  <si>
    <t>LEO (09); DLT (16); DRT (24); REO (36)</t>
  </si>
  <si>
    <t>ILSO D52; ILSO D92; ILSO D94</t>
  </si>
  <si>
    <t>KSST 00 (TE-L); KSST 04 (RWR); KSST 15 (QB); KSST 22 (HB-L); KSST 50 (LT); KSST 63 (RG); KSST 69 (C); KSST 73 (RT); KSST 76 (LG); KSST 86 (LWR); KSST 88 (SRWR)</t>
  </si>
  <si>
    <t>KSST 00 (0.0); KSST 04 (0.0); KSST 15 (0.0); KSST 22 (0.0); KSST 50 (0.0); KSST 63 (-0.5); KSST 69 (0.0); KSST 73 (-0.5); KSST 76 (0.0); KSST 86 (0.0); KSST 88 (0.0)</t>
  </si>
  <si>
    <t>KSST 15 (QB); KSST 63 (RG); KSST 73 (RT); ILSO D52 (LEO); ILSO D92 (DLT); ILSO D94 (DRT)</t>
  </si>
  <si>
    <t>ILSO D52 (O) KSST 73; ILSO D92 (B) KSST 63; ILSO D94 (P) KSST 15</t>
  </si>
  <si>
    <t>KSST 15; KSST 63; KSST 73</t>
  </si>
  <si>
    <t>LWR(-17.5); SRWR(+6.5); RWR^(+14.5)</t>
  </si>
  <si>
    <t>LWR 8(12); TE-L 4(12); HB-L h9(-3); SRWR xd(5); RWR 7(12)</t>
  </si>
  <si>
    <t>8; 4; H9; X; 7</t>
  </si>
  <si>
    <t>KSST 86 8(12); KSST 00 4(12); KSST 22 h9(-3); KSST 88 xd(5); KSST 04 7(12)</t>
  </si>
  <si>
    <t>ILSO D52; ILSO D92</t>
  </si>
  <si>
    <t>2102 KSU OFF VS SIU, Play 064</t>
  </si>
  <si>
    <t>7; ILSO D06 (13); ILSO D11 (33); ILSO D54 (25); ILSO D55 (42); ILSO D88 (19); ILSO D92 (10); ILSO D94 (27)</t>
  </si>
  <si>
    <t>LCB (2); SSL (8); SSR (7); RCB (1)</t>
  </si>
  <si>
    <t>SSL (00); LEO (10); LLB (13); DLT (19); RILB (25); DRT (27); REO (33); SSR (39); ROLB (42)</t>
  </si>
  <si>
    <t>ILSO D00 (SSL); ILSO D04 (RCB); ILSO D06 (LLB); ILSO D07 (SSR); ILSO D11 (REO); ILSO D20 (LCB); ILSO D54 (RILB); ILSO D55 (ROLB); ILSO D88 (DLT); ILSO D92 (LEO); ILSO D94 (DRT)</t>
  </si>
  <si>
    <t>ILSO D00 (0.0); ILSO D04 (0.0); ILSO D06 (+0.5); ILSO D07 (0.0); ILSO D11 (+0.5); ILSO D20 (0.0); ILSO D54 (0.0); ILSO D55 (0.0); ILSO D88 (0.0); ILSO D92 (0.0); ILSO D94 (-0.5)</t>
  </si>
  <si>
    <t>MISSED FG</t>
  </si>
  <si>
    <t>KSST 04; KSST 22; KSST 34; KSST 87; KSST 88</t>
  </si>
  <si>
    <t>KSST 04 (RWR); KSST 15 (QB); KSST 22 (HB); KSST 34 (TE-oL); KSST 50 (LT); KSST 63 (RG); KSST 69 (C); KSST 73 (RT); KSST 76 (LG); KSST 87 (TE-iL); KSST 88 (LWR)</t>
  </si>
  <si>
    <t>KSST 04 (0.0); KSST 15 (0.0); KSST 22 (0.0); KSST 34 (0.0); KSST 50 (-0.5); KSST 63 (0.0); KSST 69 (-1.0); KSST 73 (0.0); KSST 76 (+0.5); KSST 87 (0.0); KSST 88 (0.0)</t>
  </si>
  <si>
    <t>KSST 50 (LT); KSST 63 (RG); KSST 69 (C); KSST 76 (LG); ILSO D06 (LLB); ILSO D11 (REO); ILSO D88 (DLT); ILSO D94 (DRT)</t>
  </si>
  <si>
    <t>ILSO D04 &gt; KSST 88; ILSO D20 &gt; KSST 04</t>
  </si>
  <si>
    <t>KSST 34 (R:Lx); KSST 87 (R:Lx); KSST 88 (L:R{L})</t>
  </si>
  <si>
    <t>LWR(-14.5); RWR^(+12.5)</t>
  </si>
  <si>
    <t>LLB (3); RILB (3); ROLB (1)</t>
  </si>
  <si>
    <t>KSST 50; KSST 69; ILSO D94</t>
  </si>
  <si>
    <t>KSST 76; ILSO D06; ILSO D11</t>
  </si>
  <si>
    <t>2102 KSU OFF VS SIU, Play 065</t>
  </si>
  <si>
    <t>ROG UGLY  F DOT</t>
  </si>
  <si>
    <t>ROG UGLY</t>
  </si>
  <si>
    <t>40 POWER-KEY</t>
  </si>
  <si>
    <t>40/41 POWER</t>
  </si>
  <si>
    <t>7; ILSO D10 (20); ILSO D11 (32); ILSO D54 (12); ILSO D55 (28); ILSO D88 (26); ILSO D92 (12); ILSO D94 (19)</t>
  </si>
  <si>
    <t>SSL (7); SSR (7); SCBR (4); RCB (6)</t>
  </si>
  <si>
    <t>SSL (08); LLB (12); LEO (12); DLT (19); LILB (20); DRT (26); RILB (28); REO (32); SSR (38)</t>
  </si>
  <si>
    <t>ILSO D00 (SSL); ILSO D04 (RCB); ILSO D07 (SSR); ILSO D10 (LILB); ILSO D11 (REO); ILSO D20 (SCBR); ILSO D54 (LLB); ILSO D55 (RILB); ILSO D88 (DRT); ILSO D92 (LEO); ILSO D94 (DLT)</t>
  </si>
  <si>
    <t>ILSO D00 (0.0); ILSO D04 (0.0); ILSO D07 (0.0); ILSO D10 (0.0); ILSO D11 (0.0); ILSO D20 (0.0); ILSO D54 (-1.0); ILSO D55 (+0.5); ILSO D88 (0.0); ILSO D92 (0.0); ILSO D94 (0.0)</t>
  </si>
  <si>
    <t>LEO (12); DLT (19); DRT (26); REO (32)</t>
  </si>
  <si>
    <t>LWR^; SLWR; FB; HB; TE-R^</t>
  </si>
  <si>
    <t>KSST 04 (LWR); KSST 15 (QB); KSST 22 (HB); KSST 29 (FB); KSST 50 (LT); KSST 63 (RG); KSST 69 (C); KSST 73 (RT); KSST 76 (LG); KSST 87 (TE-R); KSST 88 (SLWR)</t>
  </si>
  <si>
    <t>KSST 04 (0.0); KSST 15 (0.0); KSST 22 (+0.5); KSST 29 (0.0); KSST 50 (0.0); KSST 63 (0.0); KSST 69 (0.0); KSST 73 (0.0); KSST 76 (0.0); KSST 87 (0.0); KSST 88 (0.0)</t>
  </si>
  <si>
    <t>KSST 22 (HB); ILSO D54 (LLB); ILSO D55 (RILB)</t>
  </si>
  <si>
    <t>KSST 29 (R:B)</t>
  </si>
  <si>
    <t>LWR^(-20.5); SLWR(-15.5)</t>
  </si>
  <si>
    <t>LLB (4); LILB (5); RILB (4)</t>
  </si>
  <si>
    <t>KSST 22; ILSO D55</t>
  </si>
  <si>
    <t>2102 KSU OFF VS SIU, Play 066</t>
  </si>
  <si>
    <t>RT UGLY   CLOSE</t>
  </si>
  <si>
    <t>P. 42 DUO LOAD Y SAIL</t>
  </si>
  <si>
    <t>LOAD Y SAIL</t>
  </si>
  <si>
    <t>P. DUO</t>
  </si>
  <si>
    <t>P. 42 DUO</t>
  </si>
  <si>
    <t>9; ILSO D00 (41); ILSO D07 (02); ILSO D10 (16); ILSO D11 (10); ILSO D54 (27); ILSO D55 (01); ILSO D88 (25); ILSO D92 (34); ILSO D94 (17)</t>
  </si>
  <si>
    <t>LCB (4); RCB (6)</t>
  </si>
  <si>
    <t>LOLB (01); LLB (02); LEO (10); LILB (16); DLT (17); DRT (25); RILB (27); REO (34); RLB (41)</t>
  </si>
  <si>
    <t>ILSO D00 (RLB); ILSO D04 (RCB); ILSO D07 (LLB); ILSO D10 (LILB); ILSO D11 (LEO); ILSO D20 (LCB); ILSO D54 (RILB); ILSO D55 (LOLB); ILSO D88 (DRT); ILSO D92 (REO); ILSO D94 (DLT)</t>
  </si>
  <si>
    <t>ILSO D00 (0.0); ILSO D04 (0.0); ILSO D07 (0.0); ILSO D10 (0.0); ILSO D11 (0.0); ILSO D20 (0.0); ILSO D54 (0.0); ILSO D55 (0.0); ILSO D88 (0.0); ILSO D92 (0.0); ILSO D94 (0.0)</t>
  </si>
  <si>
    <t>LEO (10); DLT (17); DRT (25); REO (34)</t>
  </si>
  <si>
    <t>UT</t>
  </si>
  <si>
    <t>FB&gt;TE-oR</t>
  </si>
  <si>
    <t>KSST 04 (LWR); KSST 15 (QB); KSST 22 (HB); KSST 34 (TE-oR); KSST 50 (LT); KSST 63 (RG); KSST 69 (C); KSST 73 (RT); KSST 76 (LG); KSST 87 (TE-iR); KSST 88 (RWR)</t>
  </si>
  <si>
    <t>KSST 04 (0.0); KSST 15 (-0.5); KSST 22 (0.0); KSST 34 (0.0); KSST 50 (0.0); KSST 63 (0.0); KSST 69 (0.0); KSST 73 (0.0); KSST 76 (0.0); KSST 87 (0.0); KSST 88 (0.0)</t>
  </si>
  <si>
    <t>KSST 34</t>
  </si>
  <si>
    <t>KSST 04; KSST 34</t>
  </si>
  <si>
    <t>KSST 15 (QB); ILSO D55 (LOLB)</t>
  </si>
  <si>
    <t>H2</t>
  </si>
  <si>
    <t>5; ILSO D11 (LEO); ILSO D55 (LOLB); ILSO D88 (DRT); ILSO D92 (REO); ILSO D94 (DLT)</t>
  </si>
  <si>
    <t>ILSO D55 (U)</t>
  </si>
  <si>
    <t>ILSO D55 (R.E.D) LOLB</t>
  </si>
  <si>
    <t>LWR^(-9.5); RWR(+9.5)</t>
  </si>
  <si>
    <t>LOLB (0); LLB (6); LILB (5); RILB (5); RLB (6)</t>
  </si>
  <si>
    <t>RZb</t>
  </si>
  <si>
    <t>6; ILSO D00; ILSO D04; ILSO D07; ILSO D10; ILSO D20; ILSO D54</t>
  </si>
  <si>
    <t>LWR xo(12); HB cfrh21(-4); TE-iR k; TE-oR 3(7); RWR 99</t>
  </si>
  <si>
    <t>X; H4; -; 3; 9</t>
  </si>
  <si>
    <t>KSST 04 xo(12); KSST 22 cfrh21(-4); KSST 87 k; KSST 34 3(7); KSST 88 99</t>
  </si>
  <si>
    <t>cfrh21(-4)</t>
  </si>
  <si>
    <t>2102 KSU OFF VS SIU, Play 067</t>
  </si>
  <si>
    <t>6; ILSO D05 (25); ILSO D52 (10); ILSO D54 (20); ILSO D55 (32); ILSO D89 (34); ILSO D94 (17)</t>
  </si>
  <si>
    <t>LCB (6); SCBL (2); SCBL (9); SSR (9); RCB (1)</t>
  </si>
  <si>
    <t>LEO (10); DLT (17); LILB (20); DRT (25); RLB (32); REO (34); SSR (40)</t>
  </si>
  <si>
    <t>ILSO D00 (SCBL); ILSO D04 (RCB); ILSO D05 (DRT); ILSO D06 (SCBL); ILSO D07 (SSR); ILSO D20 (LCB); ILSO D52 (LEO); ILSO D54 (LILB); ILSO D55 (RLB); ILSO D89 (REO); ILSO D94 (DLT)</t>
  </si>
  <si>
    <t>ILSO D00 (0.0); ILSO D04 (0.0); ILSO D05 (0.0); ILSO D06 (0.0); ILSO D07 (0.0); ILSO D20 (0.0); ILSO D52 (+0.5); ILSO D54 (0.0); ILSO D55 (0.0); ILSO D89 (+0.5); ILSO D94 (0.0)</t>
  </si>
  <si>
    <t>KSST 04; KSST 19; KSST 22; KSST 85; KSST 86</t>
  </si>
  <si>
    <t>KSST 04 (RWR); KSST 15 (QB); KSST 19 (TE-L); KSST 22 (HB-R); KSST 50 (LT); KSST 63 (RG); KSST 69 (C); KSST 73 (RT); KSST 76 (LG); KSST 85 (SRWR); KSST 86 (LWR)</t>
  </si>
  <si>
    <t>KSST 04 (0.0); KSST 15 (0.0); KSST 19 (-0.5); KSST 22 (0.0); KSST 50 (0.0); KSST 63 (0.0); KSST 69 (0.0); KSST 73 (0.0); KSST 76 (0.0); KSST 85 (0.0); KSST 86 (0.0)</t>
  </si>
  <si>
    <t>KSST 19 (TE-L); ILSO D52 (LEO); ILSO D89 (REO)</t>
  </si>
  <si>
    <t>LWR(-17.5); SRWR(+7.5); RWR^(+16.5)</t>
  </si>
  <si>
    <t>2102 KSU OFF VS SIU, Play 068</t>
  </si>
  <si>
    <t>GUN LT LOWER PRO</t>
  </si>
  <si>
    <t>LT LOWER</t>
  </si>
  <si>
    <t>50C F SPACE H FRESNO</t>
  </si>
  <si>
    <t>F SPACE H FRESNO</t>
  </si>
  <si>
    <t>6; ILSO D05 (25); ILSO D52 (10); ILSO D54 (30); ILSO D55 (42); ILSO D89 (34); ILSO D94 (16)</t>
  </si>
  <si>
    <t>LCB (6); SCBL (5); FSL (12); SSR (9); RCB (1)</t>
  </si>
  <si>
    <t>LEO (10); DLT (16); DRT (25); RLB (30); REO (34); RLB (42); SSR (44)</t>
  </si>
  <si>
    <t>ILSO D00 (FSL); ILSO D04 (RCB); ILSO D05 (DRT); ILSO D06 (SCBL); ILSO D07 (SSR); ILSO D20 (LCB); ILSO D52 (LEO); ILSO D54 (RLB); ILSO D55 (RLB); ILSO D89 (REO); ILSO D94 (DLT)</t>
  </si>
  <si>
    <t>ILSO D00 (0.0); ILSO D04 (0.0); ILSO D05 (+0.5); ILSO D06 (0.0); ILSO D07 (0.0); ILSO D20 (0.0); ILSO D52 (0.0); ILSO D54 (0.0); ILSO D55 (0.0); ILSO D89 (0.0); ILSO D94 (0.0)</t>
  </si>
  <si>
    <t>LEO (10); DLT (16); DRT (25); REO (34)</t>
  </si>
  <si>
    <t>LWR; TE-oL; TE-iL^; SRWR; RWR^</t>
  </si>
  <si>
    <t>HB&gt;SRWR</t>
  </si>
  <si>
    <t>KSST 00 (TE-oL); KSST 04 (RWR); KSST 15 (QB); KSST 22 (SRWR); KSST 50 (LT); KSST 63 (RG); KSST 69 (C); KSST 73 (RT); KSST 76 (LG); KSST 87 (TE-iL); KSST 88 (LWR)</t>
  </si>
  <si>
    <t>KSST 00 (0.0); KSST 04 (0.0); KSST 15 (-0.5); KSST 22 (0.0); KSST 50 (0.0); KSST 63 (0.0); KSST 69 (-0.5); KSST 73 (0.0); KSST 76 (0.0); KSST 87 (0.0); KSST 88 (0.0)</t>
  </si>
  <si>
    <t>KSST 00; KSST 87; KSST 88</t>
  </si>
  <si>
    <t>KSST 15 (QB); KSST 69 (C); ILSO D05 (DRT)</t>
  </si>
  <si>
    <t>SRWR</t>
  </si>
  <si>
    <t>4; ILSO D05 (DRT); ILSO D52 (LEO); ILSO D89 (REO); ILSO D94 (DLT)</t>
  </si>
  <si>
    <t>ILSO D05 (B) KSST 69</t>
  </si>
  <si>
    <t>LWR(-18.5); SRWR(+7.5); RWR^(+14.5)</t>
  </si>
  <si>
    <t>RLB (2); RLB (2)</t>
  </si>
  <si>
    <t>LWR 6(7); TE-oL 6(4); TE-iL x6(6); SRWR 3(5); RWR 9o</t>
  </si>
  <si>
    <t>6; 6; X; 3; 9</t>
  </si>
  <si>
    <t>KSST 88 6(7); KSST 00 6(4); KSST 87 x6(6); KSST 22 3(5); KSST 04 9o</t>
  </si>
  <si>
    <t>3(5)</t>
  </si>
  <si>
    <t>2102 KSU OFF VS SIU, Play 069</t>
  </si>
  <si>
    <t>HOP GUN LIZ OUT WK</t>
  </si>
  <si>
    <t>60C TOMAHAWK</t>
  </si>
  <si>
    <t>TOMAHAWK</t>
  </si>
  <si>
    <t>6; ILSO D11 (34); ILSO D52 (09); ILSO D54 (21); ILSO D55 (33); ILSO D92 (16); ILSO D94 (29)</t>
  </si>
  <si>
    <t>LCB (5); SCBL (10); SCBL (4); SSR (10); RCB (1)</t>
  </si>
  <si>
    <t>LEO (09); DLT (16); MLB (21); RE (29); RLB (33); REO (34); SSR (40)</t>
  </si>
  <si>
    <t>ILSO D00 (SCBL); ILSO D04 (RCB); ILSO D07 (SSR); ILSO D11 (REO); ILSO D20 (LCB); ILSO D32 (SCBL); ILSO D52 (LEO); ILSO D54 (MLB); ILSO D55 (RLB); ILSO D92 (DLT); ILSO D94 (RE)</t>
  </si>
  <si>
    <t>ILSO D00 (0.0); ILSO D04 (0.0); ILSO D07 (0.0); ILSO D11 (0.0); ILSO D20 (0.0); ILSO D32 (0.0); ILSO D52 (0.0); ILSO D54 (-1.0); ILSO D55 (0.0); ILSO D92 (0.0); ILSO D94 (0.0)</t>
  </si>
  <si>
    <t>LEO (09); DLT (16); RE (29); REO (34)</t>
  </si>
  <si>
    <t>LWR^; TE-L; HB-R; SRWR; RWR^</t>
  </si>
  <si>
    <t>KSST 00 (TE-L); KSST 04 (RWR); KSST 15 (QB); KSST 22 (HB-R); KSST 50 (LT); KSST 63 (RG); KSST 69 (C); KSST 73 (RT); KSST 76 (LG); KSST 86 (LWR); KSST 88 (SRWR)</t>
  </si>
  <si>
    <t>KSST 00 (0.0); KSST 04 (0.0); KSST 15 (+0.5); KSST 22 (0.0); KSST 50 (0.0); KSST 63 (0.0); KSST 69 (0.0); KSST 73 (0.0); KSST 76 (0.0); KSST 86 (0.0); KSST 88 (+0.5)</t>
  </si>
  <si>
    <t>KSST 15 (QB); KSST 88 (SRWR); ILSO D54 (MLB)</t>
  </si>
  <si>
    <t>4; ILSO D11 (REO); ILSO D52 (LEO); ILSO D92 (DLT); ILSO D94 (RE)</t>
  </si>
  <si>
    <t>LWR^(-18.5); SRWR(+6.5); RWR^(+16.5)</t>
  </si>
  <si>
    <t>MLB (1); RLB (4)</t>
  </si>
  <si>
    <t>7; ILSO D00; ILSO D04; ILSO D07; ILSO D20; ILSO D32; ILSO D54; ILSO D55</t>
  </si>
  <si>
    <t>LWR 6(4); TE-L 9s; HB-R h2(-8); SRWR xo(14); RWR 86(16)</t>
  </si>
  <si>
    <t>6; 9; H2; X; 8</t>
  </si>
  <si>
    <t>KSST 86 6(4); KSST 00 9s; KSST 22 h2(-8); KSST 88 xo(14); KSST 04 86(16)</t>
  </si>
  <si>
    <t>xo(14)</t>
  </si>
  <si>
    <t>KSST 15; KSST 88</t>
  </si>
  <si>
    <t>2102 KSU OFF VS SIU, Play 070</t>
  </si>
  <si>
    <t>7; ILSO D06 (05); ILSO D11 (35); ILSO D52 (10); ILSO D54 (29); ILSO D55 (43); ILSO D88 (22); ILSO D94 (17)</t>
  </si>
  <si>
    <t>LCB (2); SSL (10); FSR (11); RCB (1)</t>
  </si>
  <si>
    <t>SSL (04); LOLB (05); LEO (10); DLT (17); NT (22); ROLB (29); REO (35); ROLB (43)</t>
  </si>
  <si>
    <t>ILSO D00 (SSL); ILSO D04 (RCB); ILSO D06 (LOLB); ILSO D07 (FSR); ILSO D11 (REO); ILSO D20 (LCB); ILSO D52 (LEO); ILSO D54 (ROLB); ILSO D55 (ROLB); ILSO D88 (NT); ILSO D94 (DLT)</t>
  </si>
  <si>
    <t>ILSO D00 (-1.0); ILSO D04 (0.0); ILSO D06 (0.0); ILSO D07 (0.0); ILSO D11 (0.0); ILSO D20 (-1.0); ILSO D52 (0.0); ILSO D54 (-0.5); ILSO D55 (0.0); ILSO D88 (0.0); ILSO D94 (0.0)</t>
  </si>
  <si>
    <t>ILSO D06; ILSO D88</t>
  </si>
  <si>
    <t>LEO (10); DLT (17); NT (22); REO (35)</t>
  </si>
  <si>
    <t>KSST 00; KSST 01; KSST 20; KSST 86; KSST 87</t>
  </si>
  <si>
    <t>KSST 00 (TE-oL); KSST 01 (RWR); KSST 15 (QB); KSST 20 (HB-L); KSST 50 (LT); KSST 63 (RG); KSST 69 (C); KSST 73 (RT); KSST 76 (LG); KSST 86 (LWR); KSST 87 (TE-iL)</t>
  </si>
  <si>
    <t>KSST 00 (0.0); KSST 01 (0.0); KSST 15 (0.0); KSST 20 (+1.0); KSST 50 (+0.5); KSST 63 (-1.0); KSST 69 (0.0); KSST 73 (0.0); KSST 76 (0.0); KSST 86 (0.0); KSST 87 (0.0)</t>
  </si>
  <si>
    <t>KSST 20 (HB-L); KSST 50 (LT); KSST 63 (RG); KSST 69 (C); KSST 76 (LG); ILSO D00 (SSL); ILSO D20 (LCB); ILSO D52 (LEO); ILSO D54 (ROLB); ILSO D88 (NT); ILSO D94 (DLT)</t>
  </si>
  <si>
    <t>LWR^(-18.5); RWR(-0.5)</t>
  </si>
  <si>
    <t>LOLB (1); ROLB (0); ROLB (1)</t>
  </si>
  <si>
    <t>ILSO D00; ILSO D20</t>
  </si>
  <si>
    <t>KSST 63; ILSO D00; ILSO D20; ILSO D54</t>
  </si>
  <si>
    <t>KSST 20; KSST 50</t>
  </si>
  <si>
    <t>2102 KSU OFF VS SIU, Play 071</t>
  </si>
  <si>
    <t>7; ILSO D06 (05); ILSO D11 (34); ILSO D52 (10); ILSO D54 (29); ILSO D55 (44); ILSO D88 (26); ILSO D94 (19)</t>
  </si>
  <si>
    <t>LCB (4); SSL (9); FSR (11); RCB (3)</t>
  </si>
  <si>
    <t>LOLB (05); SSL (06); LEO (10); DLT (19); DRT (26); RLB (29); REO (34); RLB (44)</t>
  </si>
  <si>
    <t>ILSO D00 (SSL); ILSO D04 (RCB); ILSO D06 (LOLB); ILSO D07 (FSR); ILSO D11 (REO); ILSO D20 (LCB); ILSO D52 (LEO); ILSO D54 (RLB); ILSO D55 (RLB); ILSO D88 (DRT); ILSO D94 (DLT)</t>
  </si>
  <si>
    <t>ILSO D00 (0.0); ILSO D04 (-1.0); ILSO D06 (0.0); ILSO D07 (0.0); ILSO D11 (0.0); ILSO D20 (0.0); ILSO D52 (0.0); ILSO D54 (0.0); ILSO D55 (-0.5); ILSO D88 (-0.5); ILSO D94 (0.0)</t>
  </si>
  <si>
    <t>KSST 00; KSST 04; KSST 13; KSST 22; KSST 87</t>
  </si>
  <si>
    <t>KSST 00 (TE-oL); KSST 04 (LWR); KSST 13 (RWR); KSST 15 (QB); KSST 22 (HB-L); KSST 50 (LT); KSST 63 (RG); KSST 69 (C); KSST 73 (RT); KSST 76 (LG); KSST 87 (TE-iL)</t>
  </si>
  <si>
    <t>KSST 00 (0.0); KSST 04 (+0.5); KSST 13 (0.0); KSST 15 (0.0); KSST 22 (+0.5); KSST 50 (+0.5); KSST 63 (0.0); KSST 69 (0.0); KSST 73 (0.0); KSST 76 (0.0); KSST 87 (+0.5)</t>
  </si>
  <si>
    <t>KSST 04; KSST 13; KSST 22</t>
  </si>
  <si>
    <t>KSST 04 (LWR); KSST 22 (HB-L); KSST 50 (LT); KSST 87 (TE-iL); ILSO D04 (RCB); ILSO D55 (RLB); ILSO D88 (DRT)</t>
  </si>
  <si>
    <t>KSST 13* (R:L{R})</t>
  </si>
  <si>
    <t>LOLB (0); RLB (3); RLB (2)</t>
  </si>
  <si>
    <t>ILSO D04; ILSO D55; ILSO D88</t>
  </si>
  <si>
    <t>KSST 04; KSST 22; KSST 50; KSST 87</t>
  </si>
  <si>
    <t>2102 KSU OFF VS SIU, Play 072</t>
  </si>
  <si>
    <t>7; ILSO D04 (44); ILSO D07 (30); ILSO D11 (34); ILSO D52 (10); ILSO D55 (26); ILSO D88 (18); ILSO D94 (28)</t>
  </si>
  <si>
    <t>LCB (6); SCBoL (5); SCBiL (4); SSL (8); SS (8)</t>
  </si>
  <si>
    <t>SSL (00); LEO (10); DLT (18); RILB (26); DRT (28); SS (30); REO (34); RLB (44)</t>
  </si>
  <si>
    <t>ILSO D00 (SSL); ILSO D04 (RLB); ILSO D06 (SCBoL); ILSO D07 (SS); ILSO D11 (REO); ILSO D20 (LCB); ILSO D52 (LEO); ILSO D54 (SCBiL); ILSO D55 (RILB); ILSO D88 (DLT); ILSO D94 (DRT)</t>
  </si>
  <si>
    <t>ILSO D00 (0.0); ILSO D04 (0.0); ILSO D06 (0.0); ILSO D07 (0.0); ILSO D11 (-0.5); ILSO D20 (0.0); ILSO D52 (0.0); ILSO D54 (0.0); ILSO D55 (0.0); ILSO D88 (-0.5); ILSO D94 (-1.0)</t>
  </si>
  <si>
    <t>LEO (10); DLT (18); DRT (28); REO (34)</t>
  </si>
  <si>
    <t>KSST 19; KSST 22; KSST 85; KSST 86; KSST 88</t>
  </si>
  <si>
    <t>KSST 15 (QB); KSST 19 (TE-L); KSST 22 (HB-L); KSST 50 (LT); KSST 63 (RG); KSST 69 (C); KSST 73 (RT); KSST 76 (LG); KSST 85 (SRoWR); KSST 86 (RWR); KSST 88 (SRiWR)</t>
  </si>
  <si>
    <t>KSST 15 (0.0); KSST 19 (+0.5); KSST 22 (0.0); KSST 50 (+0.5); KSST 63 (+0.5); KSST 69 (+0.5); KSST 73 (0.0); KSST 76 (-0.5); KSST 85 (0.0); KSST 86 (0.0); KSST 88 (0.0)</t>
  </si>
  <si>
    <t>KSST 19; KSST 85; KSST 86; KSST 88</t>
  </si>
  <si>
    <t>KSST 19 (TE-L); KSST 50 (LT); KSST 63 (RG); KSST 69 (C); KSST 76 (LG); ILSO D11 (REO); ILSO D55 (RILB); ILSO D88 (DLT); ILSO D94 (DRT)</t>
  </si>
  <si>
    <t>SRiWR(+6.5); SRoWR(+10.5); RWR^(+16.5)</t>
  </si>
  <si>
    <t>RILB (4); RLB (3)</t>
  </si>
  <si>
    <t>KSST 76; ILSO D11; ILSO D88; ILSO D94</t>
  </si>
  <si>
    <t>TE-L r; HB-L r; SRiWR 0u(-2); SRoWR z; RWR z</t>
  </si>
  <si>
    <t>KSST 19 r; KSST 22 r; KSST 88 0u(-2); KSST 85 z; KSST 86 z</t>
  </si>
  <si>
    <t>KSST 19; KSST 50; KSST 63; KSST 69</t>
  </si>
  <si>
    <t>2102 KSU OFF VS SIU, Play 073</t>
  </si>
  <si>
    <t>7; ILSO D04 (40); ILSO D07 (26); ILSO D11 (33); ILSO D52 (11); ILSO D55 (23); ILSO D88 (19); ILSO D94 (27)</t>
  </si>
  <si>
    <t>LCB (3); SCBoL (3); SCBiL (3); SCBiL (4); SS (7)</t>
  </si>
  <si>
    <t>LEO (11); DLT (19); MLB (23); SS (26); DRT (27); REO (33); ROLB (40)</t>
  </si>
  <si>
    <t>ILSO D00 (SCBiL); ILSO D04 (ROLB); ILSO D06 (SCBoL); ILSO D07 (SS); ILSO D11 (REO); ILSO D20 (LCB); ILSO D52 (LEO); ILSO D54 (SCBiL); ILSO D55 (MLB); ILSO D88 (DLT); ILSO D94 (DRT)</t>
  </si>
  <si>
    <t>ILSO D00 (0.0); ILSO D04 (0.0); ILSO D06 (0.0); ILSO D07 (0.0); ILSO D11 (0.0); ILSO D20 (0.0); ILSO D52 (0.0); ILSO D54 (0.0); ILSO D55 (0.0); ILSO D88 (0.0); ILSO D94 (0.0)</t>
  </si>
  <si>
    <t>LEO (11); DLT (19); DRT (27); REO (33)</t>
  </si>
  <si>
    <t>KSST 13; KSST 19; KSST 22; KSST 85; KSST 88</t>
  </si>
  <si>
    <t>KSST 13 (SRoWR); KSST 15 (QB); KSST 19 (TE-R); KSST 22 (HB-R); KSST 50 (LT); KSST 63 (RG); KSST 69 (C); KSST 73 (RT); KSST 76 (LG); KSST 85 (RWR); KSST 88 (SRiWR)</t>
  </si>
  <si>
    <t>KSST 13 (0.0); KSST 15 (0.0); KSST 19 (0.0); KSST 22 (0.0); KSST 50 (0.0); KSST 63 (0.0); KSST 69 (0.0); KSST 73 (0.0); KSST 76 (0.0); KSST 85 (0.0); KSST 88 (0.0)</t>
  </si>
  <si>
    <t>KSST 13</t>
  </si>
  <si>
    <t>SRiWR(+7.5); SRoWR^(+11.5); RWR^(+17.5)</t>
  </si>
  <si>
    <t>MLB (4); ROLB (0)</t>
  </si>
  <si>
    <t>KSST 22 r; KSST 19 r; KSST 88 0u(-3); KSST 13 z; KSST 85 z</t>
  </si>
  <si>
    <t>2102 KSU OFF VS SIU, Play 074</t>
  </si>
  <si>
    <t>10; ILSO D04 (44); ILSO D06 (44); ILSO D07 (06); ILSO D08 (11); ILSO D20 (00); ILSO D52 (34); ILSO D54 (26); ILSO D65 (26); ILSO D89 (10); ILSO D94 (19)</t>
  </si>
  <si>
    <t>FSR (13)</t>
  </si>
  <si>
    <t>LLB (00); LLB (06); LEO (10); LLB (11); DLT (19); DRT (26); RILB (26); REO (34); RLB (44); RLB (44)</t>
  </si>
  <si>
    <t>ILSO D00 (FSR); ILSO D04 (RLB); ILSO D06 (RLB); ILSO D07 (LLB); ILSO D08 (LLB); ILSO D20 (LLB); ILSO D52 (REO); ILSO D54 (RILB); ILSO D65 (DRT); ILSO D89 (LEO); ILSO D94 (DLT)</t>
  </si>
  <si>
    <t>ILSO D00 (0.0); ILSO D04 (0.0); ILSO D06 (0.0); ILSO D07 (0.0); ILSO D08 (0.0); ILSO D20 (0.0); ILSO D52 (0.0); ILSO D54 (0.0); ILSO D65 (0.0); ILSO D89 (0.0); ILSO D94 (0.0)</t>
  </si>
  <si>
    <t>TE-L^; FB-L; HB; FB-R; TE-R^</t>
  </si>
  <si>
    <t>WR&gt;HB</t>
  </si>
  <si>
    <t>KSST 04; KSST 19; KSST 22; KSST 29; KSST 87</t>
  </si>
  <si>
    <t>KSST 04 (HB); KSST 15 (QB); KSST 19 (TE-R); KSST 22 (FB-L); KSST 29 (FB-R); KSST 50 (LT); KSST 63 (RG); KSST 69 (C); KSST 73 (RT); KSST 76 (LG); KSST 87 (TE-L)</t>
  </si>
  <si>
    <t>KSST 04 (0.0); KSST 15 (0.0); KSST 19 (0.0); KSST 22 (0.0); KSST 29 (0.0); KSST 50 (0.0); KSST 63 (0.0); KSST 69 (0.0); KSST 73 (0.0); KSST 76 (0.0); KSST 87 (0.0)</t>
  </si>
  <si>
    <t>QB KNEEL</t>
  </si>
  <si>
    <t>3; KSST 04 (HB); KSST 22 (FB-L); KSST 29 (FB-R)</t>
  </si>
  <si>
    <t>LLB (2); LLB (4); LLB (6); RILB (4); RLB (3); RLB (3)</t>
  </si>
  <si>
    <t>2103 KSU OFF VS NV, Play 001</t>
  </si>
  <si>
    <t>16 COUNTER Y F PLANE H SURGE</t>
  </si>
  <si>
    <t>QB COUNTER</t>
  </si>
  <si>
    <t>16/17 COUNTER</t>
  </si>
  <si>
    <t>NVRE</t>
  </si>
  <si>
    <t>7; NVRE D09 (11); NVRE D11 (05); NVRE D13 (35); NVRE D30 (22); NVRE D44 (34); NVRE D53 (27); NVRE D99 (17)</t>
  </si>
  <si>
    <t>LCB (6); SSL (9); SSR (9); RCB (7)</t>
  </si>
  <si>
    <t>LLB (05); SSL (11); LEO (11); DLT (17); MLB (22); DRT (27); SSR (33); ROLB (34); RLB (35)</t>
  </si>
  <si>
    <t>NVRE D04 (RCB); NVRE D06 (SSL); NVRE D08 (SSR); NVRE D09 (LEO); NVRE D11 (LLB); NVRE D13 (RLB); NVRE D15 (LCB); NVRE D30 (MLB); NVRE D44 (ROLB); NVRE D53 (DRT); NVRE D99 (DLT)</t>
  </si>
  <si>
    <t>NVRE D04 (0.0); NVRE D06 (0.0); NVRE D08 (0.0); NVRE D09 (-1.0); NVRE D11 (0.0); NVRE D13 (0.0); NVRE D15 (0.0); NVRE D30 (0.0); NVRE D44 (0.0); NVRE D53 (0.0); NVRE D99 (-0.5)</t>
  </si>
  <si>
    <t>LEO (11); DLT (17); DRT (27)</t>
  </si>
  <si>
    <t>NVRE D53</t>
  </si>
  <si>
    <t>KSST 04; KSST 20; KSST 22; KSST 29; KSST 88</t>
  </si>
  <si>
    <t>KSST 04 (RWR); KSST 15 (QB); KSST 20 (HB); KSST 22 (FB-R); KSST 29 (FB-L); KSST 50 (LT); KSST 63 (RG); KSST 69 (C); KSST 73 (RT); KSST 76 (LG); KSST 88 (LWR)</t>
  </si>
  <si>
    <t>KSST 04 (0.0); KSST 15 (+0.5); KSST 20 (0.0); KSST 22 (0.0); KSST 29 (0.0); KSST 50 (0.0); KSST 63 (+0.5); KSST 69 (+0.5); KSST 73 (+0.5); KSST 76 (0.0); KSST 88 (0.0)</t>
  </si>
  <si>
    <t>KSST 15 (QB); KSST 29 (FB-L); KSST 63 (RG); KSST 69 (C); KSST 73 (RT); NVRE D09 (LEO); NVRE D30 (MLB); NVRE D99 (DLT)</t>
  </si>
  <si>
    <t>3; KSST 20 (HB); KSST 22 (FB-R); KSST 29 (FB-L)</t>
  </si>
  <si>
    <t>CROSS LEAD;INVERTED;LEAD;READ OPTION</t>
  </si>
  <si>
    <t>LWR^(-12.5); RWR^(+18.5)</t>
  </si>
  <si>
    <t>LLB (4); MLB (4); RLB (4); ROLB (0)</t>
  </si>
  <si>
    <t>NVRE D09; NVRE D99</t>
  </si>
  <si>
    <t>KSST 15; KSST 63; KSST 69; KSST 73</t>
  </si>
  <si>
    <t>NVRE D08</t>
  </si>
  <si>
    <t>2103 KSU OFF VS NV, Play 002</t>
  </si>
  <si>
    <t>GUN ROG PRO</t>
  </si>
  <si>
    <t>50C F SNAG Y-HITCHES</t>
  </si>
  <si>
    <t>F SNAG Y-HITCHES</t>
  </si>
  <si>
    <t>7; NVRE D09 (11); NVRE D11 (12); NVRE D15 (00); NVRE D30 (22); NVRE D44 (34); NVRE D53 (26); NVRE D99 (18)</t>
  </si>
  <si>
    <t>SSL (9); FSR (12); SCBR (4); RCB (6)</t>
  </si>
  <si>
    <t>LLB (00); SSL (07); LEO (11); LLB (12); DLT (18); MLB (22); DRT (26); REO (34)</t>
  </si>
  <si>
    <t>NVRE D04 (RCB); NVRE D06 (SSL); NVRE D08 (FSR); NVRE D09 (LEO); NVRE D11 (LLB); NVRE D13 (SCBR); NVRE D15 (LLB); NVRE D30 (MLB); NVRE D44 (REO); NVRE D53 (DRT); NVRE D99 (DLT)</t>
  </si>
  <si>
    <t>NVRE D04 (0.0); NVRE D06 (-1.5); NVRE D08 (0.0); NVRE D09 (0.0); NVRE D11 (0.0); NVRE D13 (0.0); NVRE D15 (0.0); NVRE D30 (0.0); NVRE D44 (0.0); NVRE D53 (0.0); NVRE D99 (0.0)</t>
  </si>
  <si>
    <t>LEO (11); DLT (18); DRT (26); REO (34)</t>
  </si>
  <si>
    <t>NVRE D06</t>
  </si>
  <si>
    <t>KSST 00 (TE-iR); KSST 04 (LWR); KSST 15 (QB); KSST 22 (HB-R); KSST 50 (LT); KSST 63 (RG); KSST 69 (C); KSST 73 (RT); KSST 76 (LG); KSST 87 (TE-oR); KSST 88 (SLWR)</t>
  </si>
  <si>
    <t>KSST 00 (+1.5); KSST 04 (0.0); KSST 15 (+1.0); KSST 22 (0.0); KSST 50 (0.0); KSST 63 (0.0); KSST 69 (0.0); KSST 73 (0.0); KSST 76 (0.0); KSST 87 (0.0); KSST 88 (0.0)</t>
  </si>
  <si>
    <t>KSST 00 (TE-iR); KSST 15 (QB); NVRE D06 (SSL)</t>
  </si>
  <si>
    <t>TE-iR</t>
  </si>
  <si>
    <t>4; NVRE D09 (LEO); NVRE D44 (REO); NVRE D53 (DRT); NVRE D99 (DLT)</t>
  </si>
  <si>
    <t>LWR^(-15.5); SLWR(-6.5)</t>
  </si>
  <si>
    <t>LLB (4); LLB (5); MLB (5)</t>
  </si>
  <si>
    <t>7; NVRE D04; NVRE D06; NVRE D08; NVRE D11; NVRE D13; NVRE D15; NVRE D30</t>
  </si>
  <si>
    <t>LWR 6(5); SLWR 6(4); HB-R h21(-2); TE-iR 78(13); TE-oR 6(3)</t>
  </si>
  <si>
    <t>6; 6; H4; 8; 6</t>
  </si>
  <si>
    <t>KSST 04 6(5); KSST 88 6(4); KSST 22 h21(-2); KSST 00 78(13); KSST 87 6(3)</t>
  </si>
  <si>
    <t>78(13)</t>
  </si>
  <si>
    <t>KSST 00; KSST 15</t>
  </si>
  <si>
    <t>2103 KSU OFF VS NV, Play 003</t>
  </si>
  <si>
    <t>8; NVRE D00 (00); NVRE D09 (11); NVRE D11 (18); NVRE D13 (22); NVRE D30 (27); NVRE D44 (34); NVRE D73 (25); NVRE D99 (17)</t>
  </si>
  <si>
    <t>SS (8); FSR (11); SCBR (4); RCB (7)</t>
  </si>
  <si>
    <t>LLB (00); LEO (11); DLT (17); LILB (18); SS (22); DRT (25); RILB (27); REO (34)</t>
  </si>
  <si>
    <t>NVRE D00 (LLB); NVRE D04 (RCB); NVRE D08 (FSR); NVRE D09 (LEO); NVRE D11 (LILB); NVRE D13 (SS); NVRE D30 (RILB); NVRE D38 (SCBR); NVRE D44 (REO); NVRE D73 (DRT); NVRE D99 (DLT)</t>
  </si>
  <si>
    <t>NVRE D00 (0.0); NVRE D04 (0.0); NVRE D08 (0.0); NVRE D09 (0.0); NVRE D11 (0.0); NVRE D13 (0.0); NVRE D30 (0.0); NVRE D38 (0.0); NVRE D44 (0.0); NVRE D73 (0.0); NVRE D99 (0.0)</t>
  </si>
  <si>
    <t>KSST 04 (LWR); KSST 15 (QB); KSST 19 (TE-R); KSST 22 (HB-R); KSST 50 (LT); KSST 63 (RG); KSST 69 (C); KSST 73 (RT); KSST 76 (LG); KSST 87 (TE-L); KSST 88 (SLWR)</t>
  </si>
  <si>
    <t>KSST 04 (-1.0); KSST 15 (0.0); KSST 19 (0.0); KSST 22 (0.0); KSST 50 (0.0); KSST 63 (0.0); KSST 69 (0.0); KSST 73 (0.0); KSST 76 (0.0); KSST 87 (0.0); KSST 88 (0.0)</t>
  </si>
  <si>
    <t>KSST 04 (LWR)</t>
  </si>
  <si>
    <t>KSST 19 (L:Rx)</t>
  </si>
  <si>
    <t>LWR^(-17.5); SLWR^(-6.5)</t>
  </si>
  <si>
    <t>KSST 04 FST</t>
  </si>
  <si>
    <t>2103 KSU OFF VS NV, Play 004</t>
  </si>
  <si>
    <t>5 ROLL BARK</t>
  </si>
  <si>
    <t>4/5 ROLL BARK</t>
  </si>
  <si>
    <t>7; NVRE D00 (01); NVRE D09 (11); NVRE D11 (18); NVRE D30 (29); NVRE D44 (34); NVRE D73 (18); NVRE D99 (26)</t>
  </si>
  <si>
    <t>FS (9); FSR (11); SCBR (4); RCB (7)</t>
  </si>
  <si>
    <t>LLB (01); LEO (11); LILB (18); DLT (18); DRT (26); RLB (29); REO (34)</t>
  </si>
  <si>
    <t>NVRE D00 (LLB); NVRE D04 (RCB); NVRE D08 (FSR); NVRE D09 (LEO); NVRE D11 (LILB); NVRE D13 (FS); NVRE D30 (RLB); NVRE D38 (SCBR); NVRE D44 (REO); NVRE D73 (DLT); NVRE D99 (DRT)</t>
  </si>
  <si>
    <t>NVRE D00 (0.0); NVRE D04 (0.0); NVRE D08 (0.0); NVRE D09 (0.0); NVRE D11 (-1.0); NVRE D13 (0.0); NVRE D30 (0.0); NVRE D38 (0.0); NVRE D44 (0.0); NVRE D73 (-0.5); NVRE D99 (0.0)</t>
  </si>
  <si>
    <t>NVRE D13</t>
  </si>
  <si>
    <t>KSST 04 (0.0); KSST 15 (+0.5); KSST 19 (0.0); KSST 22 (0.0); KSST 50 (0.0); KSST 63 (+0.5); KSST 69 (0.0); KSST 73 (0.0); KSST 76 (0.0); KSST 87 (0.0); KSST 88 (0.0)</t>
  </si>
  <si>
    <t>KSST 15 (QB); KSST 63 (RG); KSST 87 (TE-L); NVRE D11 (LILB); NVRE D13 (FS); NVRE D73 (DLT)</t>
  </si>
  <si>
    <t>LWR^(-16.5); SLWR^(-6.5)</t>
  </si>
  <si>
    <t>NVRE D11; NVRE D73</t>
  </si>
  <si>
    <t>KSST 15; KSST 63</t>
  </si>
  <si>
    <t>2103 KSU OFF VS NV, Play 005</t>
  </si>
  <si>
    <t>60C GATORS</t>
  </si>
  <si>
    <t>FLORIDA</t>
  </si>
  <si>
    <t>GATORS</t>
  </si>
  <si>
    <t>6; NVRE D09 (10); NVRE D10 (21); NVRE D30 (31); NVRE D44 (34); NVRE D73 (18); NVRE D99 (28)</t>
  </si>
  <si>
    <t>LCB (6); FS (10); SSR (10); SCBR (4); RCB (5)</t>
  </si>
  <si>
    <t>LEO (10); DLT (18); MLB (21); DRT (28); RLB (31); REO (34); SSR (41)</t>
  </si>
  <si>
    <t>NVRE D00 (LCB); NVRE D04 (RCB); NVRE D08 (SSR); NVRE D09 (LEO); NVRE D10 (MLB); NVRE D13 (FS); NVRE D30 (RLB); NVRE D38 (SCBR); NVRE D44 (REO); NVRE D73 (DLT); NVRE D99 (DRT)</t>
  </si>
  <si>
    <t>NVRE D00 (0.0); NVRE D04 (-0.5); NVRE D08 (0.0); NVRE D09 (0.0); NVRE D10 (0.0); NVRE D13 (0.0); NVRE D30 (0.0); NVRE D38 (0.0); NVRE D44 (0.0); NVRE D73 (+0.5); NVRE D99 (0.0)</t>
  </si>
  <si>
    <t>NVRE D10</t>
  </si>
  <si>
    <t>NVRE D04</t>
  </si>
  <si>
    <t>NVRE D73</t>
  </si>
  <si>
    <t>LWR; SLWR; TE-L^; HB-R; RWR^</t>
  </si>
  <si>
    <t>KSST 04 (LWR); KSST 15 (QB); KSST 19 (SLWR); KSST 22 (HB-R); KSST 50 (LT); KSST 63 (RG); KSST 69 (C); KSST 73 (RT); KSST 76 (LG); KSST 87 (TE-L); KSST 88 (RWR)</t>
  </si>
  <si>
    <t>KSST 04 (0.0); KSST 15 (+0.5); KSST 19 (+0.5); KSST 22 (0.0); KSST 50 (0.0); KSST 63 (-0.5); KSST 69 (0.0); KSST 73 (0.0); KSST 76 (0.0); KSST 87 (0.0); KSST 88 (0.0)</t>
  </si>
  <si>
    <t>KSST 15 (QB); KSST 19 (SLWR); KSST 63 (RG); NVRE D04 (RCB); NVRE D73 (DLT)</t>
  </si>
  <si>
    <t>4; NVRE D09 (LEO); NVRE D44 (REO); NVRE D73 (DLT); NVRE D99 (DRT)</t>
  </si>
  <si>
    <t>NVRE D73 (I) KSST 63</t>
  </si>
  <si>
    <t>LWR(-16.5); SLWR(-6.5); RWR^(+18.5)</t>
  </si>
  <si>
    <t>KSST 63; NVRE D04</t>
  </si>
  <si>
    <t>7; NVRE D00; NVRE D04; NVRE D08; NVRE D10; NVRE D13; NVRE D30; NVRE D38</t>
  </si>
  <si>
    <t>LWR 4(13); SLWR 3(5); TE-L x6(4); HB-R h2(-7); RWR 26(12)</t>
  </si>
  <si>
    <t>4; 3; X; H2; 6</t>
  </si>
  <si>
    <t>KSST 04 4(13); KSST 19 3(5); KSST 87 x6(4); KSST 22 h2(-7); KSST 88 26(12)</t>
  </si>
  <si>
    <t>KSST 15; KSST 19; NVRE D73</t>
  </si>
  <si>
    <t>2103 KSU OFF VS NV, Play 006</t>
  </si>
  <si>
    <t>STEM  RT OVER NEAR</t>
  </si>
  <si>
    <t>RT OVER</t>
  </si>
  <si>
    <t>NEAR</t>
  </si>
  <si>
    <t>STEM</t>
  </si>
  <si>
    <t>46 BADGER</t>
  </si>
  <si>
    <t>7; NVRE D09 (10); NVRE D11 (26); NVRE D13 (34); NVRE D30 (15); NVRE D44 (34); NVRE D73 (18); NVRE D99 (26)</t>
  </si>
  <si>
    <t>LCB (8); SCBL (4); SSL (7); FS (11)</t>
  </si>
  <si>
    <t>SSL (05); LEO (10); LLB (15); DLT (18); DRT (26); RILB (26); REO (34); RLB (34)</t>
  </si>
  <si>
    <t>NVRE D00 (LCB); NVRE D04 (FS); NVRE D08 (SSL); NVRE D09 (LEO); NVRE D11 (RILB); NVRE D13 (RLB); NVRE D30 (LLB); NVRE D38 (SCBL); NVRE D44 (REO); NVRE D73 (DLT); NVRE D99 (DRT)</t>
  </si>
  <si>
    <t>NVRE D11</t>
  </si>
  <si>
    <t>LEO (10); DLT (18); DRT (26); REO (34)</t>
  </si>
  <si>
    <t>HB; FB-R; TE-R^; SRWR; RWR^</t>
  </si>
  <si>
    <t>0x3</t>
  </si>
  <si>
    <t>KSST 19; KSST 22; KSST 36; KSST 85; KSST 86</t>
  </si>
  <si>
    <t>KSST 15 (QB); KSST 19 (TE-R); KSST 22 (HB); KSST 36 (FB-R); KSST 50 (LT); KSST 63 (RG); KSST 69 (C); KSST 73 (RT); KSST 76 (LG); KSST 85 (SRWR); KSST 86 (RWR)</t>
  </si>
  <si>
    <t>KSST 15 (0.0); KSST 19 (0.0); KSST 22 (+0.5); KSST 36 (0.0); KSST 50 (0.0); KSST 63 (0.0); KSST 69 (0.0); KSST 73 (0.0); KSST 76 (0.0); KSST 85 (0.0); KSST 86 (0.0)</t>
  </si>
  <si>
    <t>KSST 36; KSST 85; KSST 86</t>
  </si>
  <si>
    <t>KSST 22 (HB); KSST 36 (FB-R); KSST 76 (LG); NVRE D08 (SSL); NVRE D30 (LLB)</t>
  </si>
  <si>
    <t>KSST 19 (B:R); KSST 36 (L:B)</t>
  </si>
  <si>
    <t>SRWR(+8.5); RWR^(+14.5)</t>
  </si>
  <si>
    <t>LLB (4); RILB (3); RLB (4)</t>
  </si>
  <si>
    <t>2103 KSU OFF VS NV, Play 007</t>
  </si>
  <si>
    <t>10 IRON Y CRACK</t>
  </si>
  <si>
    <t>6; NVRE D11 (31); NVRE D23 (10); NVRE D30 (17); NVRE D53 (26); NVRE D98 (35); NVRE D99 (18)</t>
  </si>
  <si>
    <t>LCB (6); SCBL (4); FSL (11); SSR (10); RCB (6)</t>
  </si>
  <si>
    <t>LEO (10); LILB (17); DLT (18); DRT (26); RLB (31); SSR (32); REO (35)</t>
  </si>
  <si>
    <t>NVRE D00 (LCB); NVRE D04 (RCB); NVRE D08 (FSL); NVRE D11 (RLB); NVRE D13 (SSR); NVRE D23 (LEO); NVRE D30 (LILB); NVRE D38 (SCBL); NVRE D53 (DRT); NVRE D98 (REO); NVRE D99 (DLT)</t>
  </si>
  <si>
    <t>NVRE D00 (0.0); NVRE D04 (0.0); NVRE D08 (0.0); NVRE D11 (-0.5); NVRE D13 (0.0); NVRE D23 (0.0); NVRE D30 (0.0); NVRE D38 (0.0); NVRE D53 (+0.5); NVRE D98 (0.0); NVRE D99 (0.0)</t>
  </si>
  <si>
    <t>NVRE D23; NVRE D53; NVRE D98</t>
  </si>
  <si>
    <t>LEO (10); DLT (18); DRT (26); REO (35)</t>
  </si>
  <si>
    <t>LWR^; HB-L; HB-R; SRWR^; RWR</t>
  </si>
  <si>
    <t>KSST 19; KSST 20; KSST 22; KSST 85; KSST 86</t>
  </si>
  <si>
    <t>KSST 15 (QB); KSST 19 (SRWR); KSST 20 (HB-R); KSST 22 (HB-L); KSST 50 (LT); KSST 63 (RG); KSST 69 (C); KSST 73 (RT); KSST 76 (LG); KSST 85 (RWR); KSST 86 (LWR)</t>
  </si>
  <si>
    <t>KSST 15 (0.0); KSST 19 (0.0); KSST 20 (0.0); KSST 22 (0.0); KSST 50 (0.0); KSST 63 (0.0); KSST 69 (0.0); KSST 73 (0.0); KSST 76 (+0.5); KSST 85 (0.0); KSST 86 (0.0)</t>
  </si>
  <si>
    <t>KSST 69 (C); KSST 76 (LG); NVRE D11 (RLB); NVRE D53 (DRT)</t>
  </si>
  <si>
    <t>LWR^(-16.5); SRWR^(+11.5); RWR(+16.5)</t>
  </si>
  <si>
    <t>LILB (4); RLB (3)</t>
  </si>
  <si>
    <t>KSST 76; NVRE D53</t>
  </si>
  <si>
    <t>2103 KSU OFF VS NV, Play 008</t>
  </si>
  <si>
    <t>4 ROLL READ KEY</t>
  </si>
  <si>
    <t>5; NVRE D11 (23); NVRE D23 (11); NVRE D53 (26); NVRE D98 (35); NVRE D99 (18)</t>
  </si>
  <si>
    <t>LCB (6); SCBoL (4); SCBiL (4); FSL (13); FSR (11); RCB (5)</t>
  </si>
  <si>
    <t>LEO (11); DLT (18); MLB (23); DRT (26); REO (35)</t>
  </si>
  <si>
    <t>NVRE D00 (LCB); NVRE D04 (RCB); NVRE D08 (FSL); NVRE D11 (MLB); NVRE D13 (FSR); NVRE D23 (LEO); NVRE D30 (SCBiL); NVRE D38 (SCBoL); NVRE D53 (DRT); NVRE D98 (REO); NVRE D99 (DLT)</t>
  </si>
  <si>
    <t>NVRE D00 (0.0); NVRE D04 (0.0); NVRE D08 (0.0); NVRE D11 (0.0); NVRE D13 (0.0); NVRE D23 (0.0); NVRE D30 (0.0); NVRE D38 (0.0); NVRE D53 (0.0); NVRE D98 (0.0); NVRE D99 (0.0)</t>
  </si>
  <si>
    <t>LEO (11); DLT (18); DRT (26); REO (35)</t>
  </si>
  <si>
    <t>NVRE D98</t>
  </si>
  <si>
    <t>LWR^; HB-L; SRiWR; SRoWR^; RWR</t>
  </si>
  <si>
    <t>KSST 00 (SRoWR); KSST 04 (LWR); KSST 12 (RWR); KSST 15 (QB); KSST 22 (HB-L); KSST 50 (LT); KSST 63 (RG); KSST 69 (C); KSST 73 (RT); KSST 76 (LG); KSST 88 (SRiWR)</t>
  </si>
  <si>
    <t>KSST 00 (0.0); KSST 04 (0.0); KSST 12 (0.0); KSST 15 (0.0); KSST 22 (+0.5); KSST 50 (0.0); KSST 63 (0.0); KSST 69 (0.0); KSST 73 (0.0); KSST 76 (0.0); KSST 88 (0.0)</t>
  </si>
  <si>
    <t>KSST 00; KSST 04; KSST 12; KSST 88</t>
  </si>
  <si>
    <t>KSST 22 (HB-L); KSST 50 (LT); KSST 76 (LG); NVRE D11 (MLB); NVRE D53 (DRT)</t>
  </si>
  <si>
    <t>LWR^(-17.5); SRiWR(+9.5); SRoWR^(+13.5); RWR(+20.5)</t>
  </si>
  <si>
    <t>MLB (4)</t>
  </si>
  <si>
    <t>LWR r; HB-L r; SRiWR 0u(-3); SRoWR z; RWR z</t>
  </si>
  <si>
    <t>KSST 04 r; KSST 22 r; KSST 88 0u(-3); KSST 00 z; KSST 12 z</t>
  </si>
  <si>
    <t>2103 KSU OFF VS NV, Play 009</t>
  </si>
  <si>
    <t>LT PRO Z LNG FLY</t>
  </si>
  <si>
    <t>Z LNG FLY</t>
  </si>
  <si>
    <t>P. 44 ROLL Z K CHECK  RED 4</t>
  </si>
  <si>
    <t>7; NVRE D11 (18); NVRE D23 (10); NVRE D30 (30); NVRE D38 (43); NVRE D53 (26); NVRE D92 (18); NVRE D98 (38)</t>
  </si>
  <si>
    <t>LCB (8); SSL (7); FS (13); RCB (5)</t>
  </si>
  <si>
    <t>SSL (10); LEO (10); LILB (18); DLT (18); DRT (26); RLB (30); REO (38); RLB (43)</t>
  </si>
  <si>
    <t>NVRE D00 (LCB); NVRE D04 (RCB); NVRE D08 (FS); NVRE D11 (LILB); NVRE D13 (SSL); NVRE D23 (LEO); NVRE D30 (RLB); NVRE D38 (RLB); NVRE D53 (DRT); NVRE D92 (DLT); NVRE D98 (REO)</t>
  </si>
  <si>
    <t>NVRE D00 (0.0); NVRE D04 (0.0); NVRE D08 (0.0); NVRE D11 (0.0); NVRE D13 (0.0); NVRE D23 (0.0); NVRE D30 (-0.5); NVRE D38 (0.0); NVRE D53 (0.0); NVRE D92 (0.0); NVRE D98 (0.0)</t>
  </si>
  <si>
    <t>NVRE D92</t>
  </si>
  <si>
    <t>LEO (10); DLT (18); DRT (26); REO (38)</t>
  </si>
  <si>
    <t>NVRE D38</t>
  </si>
  <si>
    <t>KSST 00; KSST 04; KSST 20; KSST 85; KSST 87</t>
  </si>
  <si>
    <t>KSST 00 (TE-oL); KSST 04 (RWR); KSST 15 (QB); KSST 20 (HB); KSST 50 (LT); KSST 63 (RG); KSST 69 (C); KSST 73 (RT); KSST 76 (LG); KSST 85 (LWR); KSST 87 (TE-iL)</t>
  </si>
  <si>
    <t>KSST 00 (0.0); KSST 04 (0.0); KSST 15 (0.0); KSST 20 (0.0); KSST 50 (-0.5); KSST 63 (0.0); KSST 69 (0.0); KSST 73 (0.0); KSST 76 (+0.5); KSST 85 (0.0); KSST 87 (0.0)</t>
  </si>
  <si>
    <t>KSST 20; KSST 85; KSST 87</t>
  </si>
  <si>
    <t>KSST 50 (LT); KSST 76 (LG); NVRE D30 (RLB); NVRE D38 (RLB)</t>
  </si>
  <si>
    <t>LWR(-11.5); RWR^(+17.5)</t>
  </si>
  <si>
    <t>LILB (3); RLB (4); RLB (4)</t>
  </si>
  <si>
    <t>KSST 50; NVRE D30</t>
  </si>
  <si>
    <t>2103 KSU OFF VS NV, Play 010</t>
  </si>
  <si>
    <t>P. 44 ROLL Z K</t>
  </si>
  <si>
    <t>K</t>
  </si>
  <si>
    <t>Z K</t>
  </si>
  <si>
    <t>P. 44/45 ROLL</t>
  </si>
  <si>
    <t>P. 44 ROLL</t>
  </si>
  <si>
    <t>7; NVRE D04 (44); NVRE D23 (11); NVRE D30 (22); NVRE D38 (30); NVRE D44 (34); NVRE D53 (27); NVRE D92 (18)</t>
  </si>
  <si>
    <t>LCB (5); SCBL (4); FSL (12); FSR (11)</t>
  </si>
  <si>
    <t>LEO (11); DLT (18); MLB (22); DRT (27); RLB (30); REO (34); RLB (44)</t>
  </si>
  <si>
    <t>NVRE D00 (LCB); NVRE D04 (RLB); NVRE D08 (FSR); NVRE D11 (SCBL); NVRE D13 (FSL); NVRE D23 (LEO); NVRE D30 (MLB); NVRE D38 (RLB); NVRE D44 (REO); NVRE D53 (DRT); NVRE D92 (DLT)</t>
  </si>
  <si>
    <t>NVRE D00 (+0.5); NVRE D04 (0.0); NVRE D08 (0.0); NVRE D11 (0.0); NVRE D13 (0.0); NVRE D23 (0.0); NVRE D30 (0.0); NVRE D38 (0.0); NVRE D44 (0.0); NVRE D53 (0.0); NVRE D92 (0.0)</t>
  </si>
  <si>
    <t>NVRE D44</t>
  </si>
  <si>
    <t>HD</t>
  </si>
  <si>
    <t>TE-oL; TE-iL^; HB; SRWR; RWR^</t>
  </si>
  <si>
    <t>KSST 00 (TE-oL); KSST 04 (RWR); KSST 15 (QB); KSST 20 (HB); KSST 50 (LT); KSST 63 (RG); KSST 69 (C); KSST 73 (RT); KSST 76 (LG); KSST 85 (SRWR); KSST 87 (TE-iL)</t>
  </si>
  <si>
    <t>KSST 00 (0.0); KSST 04 (0.0); KSST 15 (-0.5); KSST 20 (0.0); KSST 50 (0.0); KSST 63 (0.0); KSST 69 (0.0); KSST 73 (0.0); KSST 76 (0.0); KSST 85 (0.0); KSST 87 (0.0)</t>
  </si>
  <si>
    <t>7; KSST 00 (TE-oL); KSST 50 (LT); KSST 63 (RG); KSST 69 (C); KSST 73 (RT); KSST 76 (LG); KSST 87 (TE-iL)</t>
  </si>
  <si>
    <t>NVRE D00</t>
  </si>
  <si>
    <t>KSST 15 (QB); NVRE D00 (LCB); NVRE D11 (SCBL)</t>
  </si>
  <si>
    <t>4; NVRE D23 (LEO); NVRE D44 (REO); NVRE D53 (DRT); NVRE D92 (DLT)</t>
  </si>
  <si>
    <t>KSST 85* (L:Rx)</t>
  </si>
  <si>
    <t>SRWR(+10.5); RWR^(+18.5)</t>
  </si>
  <si>
    <t>MLB (5); RLB (4); RLB (3)</t>
  </si>
  <si>
    <t>7; NVRE D00; NVRE D04; NVRE D08; NVRE D11; NVRE D13; NVRE D30; NVRE D38</t>
  </si>
  <si>
    <t>TE-oL k; TE-iL k; HB frh4(2); SRWR 3(15); RWR 9o</t>
  </si>
  <si>
    <t>-; -; H4; 3; 9</t>
  </si>
  <si>
    <t>KSST 00 k; KSST 87 k; KSST 20 frh4(2); KSST 85 3(15); KSST 04 9o</t>
  </si>
  <si>
    <t>3(15)</t>
  </si>
  <si>
    <t>2103 KSU OFF VS NV, Play 011</t>
  </si>
  <si>
    <t>GUN TRIPS LT  F PEEL</t>
  </si>
  <si>
    <t>60C BOOMER</t>
  </si>
  <si>
    <t>BOOMER</t>
  </si>
  <si>
    <t>7; NVRE D08 (14); NVRE D11 (20); NVRE D23 (10); NVRE D44 (35); NVRE D45 (37); NVRE D53 (28); NVRE D92 (15)</t>
  </si>
  <si>
    <t>LCB (7); SS (7); FS (9); SCBoR (4); RCB (5)</t>
  </si>
  <si>
    <t>LOLB (10); SS (14); LE (15); LILB (20); DRT (28); REO (35); ROLB (37)</t>
  </si>
  <si>
    <t>NVRE D00 (LCB); NVRE D04 (RCB); NVRE D08 (SS); NVRE D11 (LILB); NVRE D13 (FS); NVRE D20 (SCBoR); NVRE D23 (LOLB); NVRE D44 (REO); NVRE D45 (ROLB); NVRE D53 (DRT); NVRE D92 (LE)</t>
  </si>
  <si>
    <t>NVRE D00 (0.0); NVRE D04 (0.0); NVRE D08 (0.0); NVRE D11 (0.0); NVRE D13 (0.0); NVRE D20 (0.0); NVRE D23 (+0.5); NVRE D44 (0.0); NVRE D45 (0.0); NVRE D53 (0.0); NVRE D92 (0.0)</t>
  </si>
  <si>
    <t>NVRE D20; NVRE D45</t>
  </si>
  <si>
    <t>1; NVRE D44</t>
  </si>
  <si>
    <t>LE (15); DRT (28); REO (35)</t>
  </si>
  <si>
    <t>LC</t>
  </si>
  <si>
    <t>KSST 12; KSST 19; KSST 22; KSST 86; KSST 88</t>
  </si>
  <si>
    <t>KSST 12 (LWR); KSST 15 (QB); KSST 19 (SLiWR); KSST 22 (HB-R); KSST 50 (LT); KSST 63 (RG); KSST 69 (C); KSST 73 (RT); KSST 76 (LG); KSST 86 (RWR); KSST 88 (SLoWR)</t>
  </si>
  <si>
    <t>KSST 12 (0.0); KSST 15 (0.0); KSST 19 (0.0); KSST 22 (0.0); KSST 50 (0.0); KSST 63 (0.0); KSST 69 (-1.0); KSST 73 (0.0); KSST 76 (0.0); KSST 86 (0.0); KSST 88 (0.0)</t>
  </si>
  <si>
    <t>KSST 22 (HB-R); KSST 69 (C); NVRE D11 (LILB); NVRE D23 (LOLB)</t>
  </si>
  <si>
    <t>4; NVRE D11 (LILB); NVRE D45 (ROLB); NVRE D53 (DRT); NVRE D92 (LE)</t>
  </si>
  <si>
    <t>NVRE D11 (U) KSST 69</t>
  </si>
  <si>
    <t>KSST 88* (L:R{L}&gt;R:Lx)</t>
  </si>
  <si>
    <t>LWR(-9.5); SLoWR(-3.5); SLiWR^(-2.5); RWR^(+13.5)</t>
  </si>
  <si>
    <t>LOLB (0); LILB (1); ROLB (0)</t>
  </si>
  <si>
    <t>NVRE D23</t>
  </si>
  <si>
    <t>7; NVRE D00; NVRE D04; NVRE D08; NVRE D13; NVRE D20; NVRE D23; NVRE D44</t>
  </si>
  <si>
    <t>LWR xd(6); SLoWR 4i(9); SLiWR 9s; HB-R h8(-6); RWR xd(4)</t>
  </si>
  <si>
    <t>X; 4; 9; H8; X</t>
  </si>
  <si>
    <t>KSST 12 xd(6); KSST 88 4i(9); KSST 19 9s; KSST 22 h8(-6); KSST 86 xd(4)</t>
  </si>
  <si>
    <t>h8(-6)</t>
  </si>
  <si>
    <t>2103 KSU OFF VS NV, Play 012</t>
  </si>
  <si>
    <t>12SIN</t>
  </si>
  <si>
    <t>LT ON   BUNCH</t>
  </si>
  <si>
    <t>BUNCH</t>
  </si>
  <si>
    <t>ROLL COMBO</t>
  </si>
  <si>
    <t>7; NVRE D09 (10); NVRE D11 (17); NVRE D30 (24); NVRE D38 (34); NVRE D44 (34); NVRE D73 (18); NVRE D99 (26)</t>
  </si>
  <si>
    <t>LCB (6); SSL (8); FS (13); RCB (4)</t>
  </si>
  <si>
    <t>LEO (10); SSL (12); LILB (17); DLT (18); RILB (24); DRT (26); REO (34); RLB (34)</t>
  </si>
  <si>
    <t>NVRE D00 (LCB); NVRE D04 (RCB); NVRE D08 (FS); NVRE D09 (LEO); NVRE D11 (LILB); NVRE D13 (SSL); NVRE D30 (RILB); NVRE D38 (RLB); NVRE D44 (REO); NVRE D73 (DLT); NVRE D99 (DRT)</t>
  </si>
  <si>
    <t>NVRE D00 (0.0); NVRE D04 (0.0); NVRE D08 (0.0); NVRE D09 (0.0); NVRE D11 (0.0); NVRE D13 (+0.5); NVRE D30 (0.0); NVRE D38 (0.0); NVRE D44 (0.0); NVRE D73 (0.0); NVRE D99 (+0.5)</t>
  </si>
  <si>
    <t>KSST 22; KSST 34; KSST 85; KSST 86; KSST 87</t>
  </si>
  <si>
    <t>KSST 15 (QB); KSST 22 (HB); KSST 34 (TE-R); KSST 50 (LT); KSST 63 (RG); KSST 69 (C); KSST 71 (RT); KSST 76 (LG); KSST 85 (LWR); KSST 86 (RWR); KSST 87 (TE-L)</t>
  </si>
  <si>
    <t>KSST 15 (0.0); KSST 22 (0.0); KSST 34 (0.0); KSST 50 (0.0); KSST 63 (0.0); KSST 69 (0.0); KSST 71 (0.0); KSST 76 (-0.5); KSST 85 (0.0); KSST 86 (0.0); KSST 87 (0.0)</t>
  </si>
  <si>
    <t>KSST 34; KSST 87</t>
  </si>
  <si>
    <t>KSST 63 (RG); KSST 76 (LG); NVRE D11 (LILB); NVRE D13 (SSL); NVRE D99 (DRT)</t>
  </si>
  <si>
    <t>LWR(-0.5); RWR(+17.5)</t>
  </si>
  <si>
    <t>LILB (4); RILB (4); RLB (4)</t>
  </si>
  <si>
    <t>NVRE D13; NVRE D99</t>
  </si>
  <si>
    <t>2103 KSU OFF VS NV, Play 013</t>
  </si>
  <si>
    <t>RT WING CON</t>
  </si>
  <si>
    <t>RT WING</t>
  </si>
  <si>
    <t>8; NVRE D00 (00); NVRE D09 (10); NVRE D11 (16); NVRE D30 (25); NVRE D38 (40); NVRE D44 (35); NVRE D73 (18); NVRE D99 (28)</t>
  </si>
  <si>
    <t>SSL (10); FS (14); RCB (7)</t>
  </si>
  <si>
    <t>LLB (00); SSL (10); LEO (10); LILB (16); DLT (18); RILB (25); DRT (28); REO (35); RLB (40)</t>
  </si>
  <si>
    <t>NVRE D00 (LLB); NVRE D04 (RCB); NVRE D08 (FS); NVRE D09 (LEO); NVRE D11 (LILB); NVRE D13 (SSL); NVRE D30 (RILB); NVRE D38 (RLB); NVRE D44 (REO); NVRE D73 (DLT); NVRE D99 (DRT)</t>
  </si>
  <si>
    <t>NVRE D00 (0.0); NVRE D04 (0.0); NVRE D08 (0.0); NVRE D09 (0.0); NVRE D11 (0.0); NVRE D13 (0.0); NVRE D30 (0.0); NVRE D38 (0.0); NVRE D44 (+0.5); NVRE D73 (0.0); NVRE D99 (+0.5)</t>
  </si>
  <si>
    <t>LEO (10); DLT (18); DRT (28); REO (35)</t>
  </si>
  <si>
    <t>NVRE D99</t>
  </si>
  <si>
    <t>LWR^; TE-L; HB; TE-iR^; TE-oR</t>
  </si>
  <si>
    <t>FB&gt;TE-L</t>
  </si>
  <si>
    <t>KSST 18; KSST 19; KSST 22; KSST 29; KSST 87</t>
  </si>
  <si>
    <t>KSST 15 (QB); KSST 18 (LWR); KSST 19 (TE-oR); KSST 22 (HB); KSST 29 (TE-L); KSST 50 (LT); KSST 63 (RG); KSST 69 (C); KSST 71 (RT); KSST 76 (LG); KSST 87 (TE-iR)</t>
  </si>
  <si>
    <t>KSST 15 (0.0); KSST 18 (0.0); KSST 19 (0.0); KSST 22 (0.0); KSST 29 (-0.5); KSST 50 (-1.0); KSST 63 (0.0); KSST 69 (0.0); KSST 71 (0.0); KSST 76 (0.0); KSST 87 (0.0)</t>
  </si>
  <si>
    <t>KSST 18; KSST 19; KSST 29</t>
  </si>
  <si>
    <t>KSST 18; KSST 87</t>
  </si>
  <si>
    <t>KSST 29 (TE-L); KSST 50 (LT); KSST 69 (C); KSST 71 (RT); NVRE D00 (LLB); NVRE D11 (LILB); NVRE D44 (REO); NVRE D99 (DRT)</t>
  </si>
  <si>
    <t>L;R;R</t>
  </si>
  <si>
    <t>LWR^(-14.5)</t>
  </si>
  <si>
    <t>LLB (3); LILB (4); RILB (4); RLB (3)</t>
  </si>
  <si>
    <t>KSST 29; KSST 50</t>
  </si>
  <si>
    <t>NVRE D44; NVRE D99</t>
  </si>
  <si>
    <t>2103 KSU OFF VS NV, Play 014</t>
  </si>
  <si>
    <t>GUN RT OUT HIGHER  H DOT</t>
  </si>
  <si>
    <t>RT OUT HIGHER</t>
  </si>
  <si>
    <t>H DOT</t>
  </si>
  <si>
    <t>0 PACKERS</t>
  </si>
  <si>
    <t>6; NVRE D09 (07); NVRE D11 (14); NVRE D44 (34); NVRE D45 (22); NVRE D98 (29); NVRE D99 (15)</t>
  </si>
  <si>
    <t>LCB (1); SSL (7); FSR (13); SCBR (4); RCB (5)</t>
  </si>
  <si>
    <t>SSL (03); LEO (07); LLB (14); LE (15); MLB (22); RE (29); REO (34)</t>
  </si>
  <si>
    <t>NVRE D00 (LCB); NVRE D04 (RCB); NVRE D08 (FSR); NVRE D09 (LEO); NVRE D11 (LLB); NVRE D13 (SSL); NVRE D20 (SCBR); NVRE D44 (REO); NVRE D45 (MLB); NVRE D98 (RE); NVRE D99 (LE)</t>
  </si>
  <si>
    <t>NVRE D00 (0.0); NVRE D04 (0.0); NVRE D08 (0.0); NVRE D09 (0.0); NVRE D11 (+0.5); NVRE D13 (0.0); NVRE D20 (0.0); NVRE D44 (0.0); NVRE D45 (0.0); NVRE D98 (0.0); NVRE D99 (0.0)</t>
  </si>
  <si>
    <t>NVRE D20; NVRE D45; NVRE D98</t>
  </si>
  <si>
    <t>LEO (07); LE (15); RE (29); REO (34)</t>
  </si>
  <si>
    <t>KSST 04 (RWR); KSST 12 (LWR); KSST 15 (QB); KSST 19 (TE-R); KSST 22 (HB-R); KSST 50 (LT); KSST 63 (RG); KSST 69 (C); KSST 71 (RT); KSST 76 (LG); KSST 88 (SLWR)</t>
  </si>
  <si>
    <t>KSST 04 (0.0); KSST 12 (0.0); KSST 15 (0.0); KSST 19 (0.0); KSST 22 (0.0); KSST 50 (0.0); KSST 63 (0.0); KSST 69 (0.0); KSST 71 (0.0); KSST 76 (-1.0); KSST 88 (0.0)</t>
  </si>
  <si>
    <t>KSST 04; KSST 12; KSST 88</t>
  </si>
  <si>
    <t>KSST 71 (RT); KSST 76 (LG); NVRE D11 (LLB); NVRE D99 (LE)</t>
  </si>
  <si>
    <t>NVRE D00 &gt; KSST 04</t>
  </si>
  <si>
    <t>KSST 22* (R:B)</t>
  </si>
  <si>
    <t>LWR^(-16.5); SLWR(-4.5); RWR(+23.5)</t>
  </si>
  <si>
    <t>LLB (3); MLB (1)</t>
  </si>
  <si>
    <t>2103 KSU OFF VS NV, Play 015</t>
  </si>
  <si>
    <t>7; NVRE D09 (10); NVRE D10 (23); NVRE D30 (29); NVRE D38 (43); NVRE D44 (34); NVRE D53 (26); NVRE D99 (16)</t>
  </si>
  <si>
    <t>LCB (6); SSL (7); FS (14); RCB (7)</t>
  </si>
  <si>
    <t>LEO (10); SSL (11); DLT (16); MLB (23); DRT (26); RLB (29); REO (34); RLB (43)</t>
  </si>
  <si>
    <t>NVRE D00 (LCB); NVRE D04 (RCB); NVRE D08 (FS); NVRE D09 (LEO); NVRE D10 (MLB); NVRE D13 (SSL); NVRE D30 (RLB); NVRE D38 (RLB); NVRE D44 (REO); NVRE D53 (DRT); NVRE D99 (DLT)</t>
  </si>
  <si>
    <t>NVRE D00 (0.0); NVRE D04 (0.0); NVRE D08 (0.0); NVRE D09 (0.0); NVRE D10 (0.0); NVRE D13 (0.0); NVRE D30 (0.0); NVRE D38 (0.0); NVRE D44 (0.0); NVRE D53 (0.0); NVRE D99 (0.0)</t>
  </si>
  <si>
    <t>LEO (10); DLT (16); DRT (26); REO (34)</t>
  </si>
  <si>
    <t>KSST 00; KSST 04; KSST 20; KSST 34; KSST 88</t>
  </si>
  <si>
    <t>KSST 00 (TE-iL); KSST 04 (RWR); KSST 05 (QB); KSST 20 (HB-L); KSST 34 (TE-oL); KSST 50 (LT); KSST 63 (RG); KSST 69 (C); KSST 71 (RT); KSST 76 (LG); KSST 88 (LWR)</t>
  </si>
  <si>
    <t>KSST 00 (0.0); KSST 04 (0.0); KSST 05 (0.0); KSST 20 (0.0); KSST 34 (0.0); KSST 50 (0.0); KSST 63 (0.0); KSST 69 (0.0); KSST 71 (0.0); KSST 76 (-1.0); KSST 88 (0.0)</t>
  </si>
  <si>
    <t>KSST 76 (LG)</t>
  </si>
  <si>
    <t>LWR(-12.5); RWR^(+18.5)</t>
  </si>
  <si>
    <t>MLB (4); RLB (4); RLB (3)</t>
  </si>
  <si>
    <t>KSST 76 FST</t>
  </si>
  <si>
    <t>2103 KSU OFF VS NV, Play 016</t>
  </si>
  <si>
    <t>11G</t>
  </si>
  <si>
    <t>GUN LIZ OUT  X PLANE</t>
  </si>
  <si>
    <t>6; NVRE D09 (09); NVRE D10 (18); NVRE D30 (29); NVRE D44 (34); NVRE D53 (26); NVRE D99 (18)</t>
  </si>
  <si>
    <t>LCB (7); SCBL (6); FS (14); SSR (9); RCB (8)</t>
  </si>
  <si>
    <t>LEO (09); LILB (18); DLT (18); DRT (26); RLB (29); REO (34); SSR (36)</t>
  </si>
  <si>
    <t>NVRE D00 (LCB); NVRE D04 (RCB); NVRE D08 (FS); NVRE D09 (LEO); NVRE D10 (LILB); NVRE D13 (SSR); NVRE D20 (SCBL); NVRE D30 (RLB); NVRE D44 (REO); NVRE D53 (DRT); NVRE D99 (DLT)</t>
  </si>
  <si>
    <t>NVRE D00 (0.0); NVRE D04 (0.0); NVRE D08 (0.0); NVRE D09 (0.0); NVRE D10 (0.0); NVRE D13 (0.0); NVRE D20 (0.0); NVRE D30 (-1.0); NVRE D44 (0.0); NVRE D53 (0.0); NVRE D99 (0.0)</t>
  </si>
  <si>
    <t>NVRE D20</t>
  </si>
  <si>
    <t>LEO (09); DLT (18); DRT (26); REO (34)</t>
  </si>
  <si>
    <t>KSST 00; KSST 01; KSST 20; KSST 85; KSST 86</t>
  </si>
  <si>
    <t>KSST 00 (TE-L); KSST 01 (LWR); KSST 05 (QB); KSST 20 (HB-L); KSST 50 (LT); KSST 63 (RG); KSST 69 (C); KSST 71 (RT); KSST 76 (LG); KSST 85 (RWR); KSST 86 (SRWR)</t>
  </si>
  <si>
    <t>KSST 00 (0.0); KSST 01 (0.0); KSST 05 (0.0); KSST 20 (+0.5); KSST 50 (0.0); KSST 63 (0.0); KSST 69 (0.0); KSST 71 (0.0); KSST 76 (0.0); KSST 85 (0.0); KSST 86 (0.0)</t>
  </si>
  <si>
    <t>KSST 01; KSST 85; KSST 86</t>
  </si>
  <si>
    <t>KSST 01; KSST 85</t>
  </si>
  <si>
    <t>KSST 20 (HB-L); KSST 50 (LT); KSST 76 (LG); NVRE D10 (LILB); NVRE D30 (RLB); NVRE D53 (DRT)</t>
  </si>
  <si>
    <t>KSST 86* (R:L{R})</t>
  </si>
  <si>
    <t>LWR^(-14.5); SRWR(+9.5); RWR^(+12.5)</t>
  </si>
  <si>
    <t>LILB (3); RLB (4)</t>
  </si>
  <si>
    <t>NVRE D30</t>
  </si>
  <si>
    <t>2103 KSU OFF VS NV, Play 017</t>
  </si>
  <si>
    <t>FLOP GUN RIP OUT WK</t>
  </si>
  <si>
    <t>RIP OUT</t>
  </si>
  <si>
    <t>FLOP</t>
  </si>
  <si>
    <t>4 ROLL KEY</t>
  </si>
  <si>
    <t>4 ROLL</t>
  </si>
  <si>
    <t>6; NVRE D09 (10); NVRE D20 (13); NVRE D30 (23); NVRE D44 (33); NVRE D53 (26); NVRE D99 (18)</t>
  </si>
  <si>
    <t>LCB (5); FSL (14); FSR (12); SCBR (3); RCB (6)</t>
  </si>
  <si>
    <t>LEO (10); LLB (13); DLT (18); MLB (23); DRT (26); REO (33)</t>
  </si>
  <si>
    <t>NVRE D00 (RCB); NVRE D04 (LCB); NVRE D08 (FSL); NVRE D09 (LEO); NVRE D11 (SCBR); NVRE D13 (FSR); NVRE D20 (LLB); NVRE D30 (MLB); NVRE D44 (REO); NVRE D53 (DRT); NVRE D99 (DLT)</t>
  </si>
  <si>
    <t>NVRE D00 (0.0); NVRE D04 (0.0); NVRE D08 (0.0); NVRE D09 (0.0); NVRE D11 (0.0); NVRE D13 (0.0); NVRE D20 (0.0); NVRE D30 (0.0); NVRE D44 (0.0); NVRE D53 (0.0); NVRE D99 (0.0)</t>
  </si>
  <si>
    <t>LEO (10); DLT (18); DRT (26); REO (33)</t>
  </si>
  <si>
    <t>LWR^; SLWR; HB-L; TE-R; RWR^</t>
  </si>
  <si>
    <t>KSST 12; KSST 20; KSST 34; KSST 86; KSST 88</t>
  </si>
  <si>
    <t>KSST 05 (QB); KSST 12 (RWR); KSST 20 (HB-L); KSST 34 (TE-R); KSST 50 (LT); KSST 63 (RG); KSST 69 (C); KSST 71 (RT); KSST 76 (LG); KSST 86 (LWR); KSST 88 (SLWR)</t>
  </si>
  <si>
    <t>KSST 05 (0.0); KSST 12 (0.0); KSST 20 (0.0); KSST 34 (0.0); KSST 50 (0.0); KSST 63 (0.0); KSST 69 (0.0); KSST 71 (0.0); KSST 76 (0.0); KSST 86 (0.0); KSST 88 (0.0)</t>
  </si>
  <si>
    <t>KSST 12; KSST 34; KSST 88</t>
  </si>
  <si>
    <t>KSST 86 (LWR); NVRE D00 (RCB)</t>
  </si>
  <si>
    <t>KSST 05 (QB)</t>
  </si>
  <si>
    <t>KSST 88 (R:Lx)</t>
  </si>
  <si>
    <t>LWR^(-18.5); SLWR(-10.5); RWR^(+16.5)</t>
  </si>
  <si>
    <t>7; NVRE D00; NVRE D04; NVRE D08; NVRE D11; NVRE D13; NVRE D20; NVRE D30</t>
  </si>
  <si>
    <t>LWR z; SLWR 0u(-4); HB-L fr; TE-R klxu(-2); RWR z</t>
  </si>
  <si>
    <t>-; 0; -; X; -</t>
  </si>
  <si>
    <t>KSST 86 z; KSST 88 0u(-4); KSST 20 fr; KSST 34 klxu(-2); KSST 12 z</t>
  </si>
  <si>
    <t>2103 KSU OFF VS NV, Play 018</t>
  </si>
  <si>
    <t>QC PADRES Z</t>
  </si>
  <si>
    <t>PADRES Z</t>
  </si>
  <si>
    <t>6; NVRE D09 (10); NVRE D11 (41); NVRE D30 (22); NVRE D44 (33); NVRE D53 (25); NVRE D99 (16)</t>
  </si>
  <si>
    <t>LCB (7); SCBL (5); FSL (12); SSR (10); RCB (7)</t>
  </si>
  <si>
    <t>LEO (10); DLT (16); MLB (22); DRT (25); REO (33); SSR (34); RLB (41)</t>
  </si>
  <si>
    <t>NVRE D00 (RCB); NVRE D04 (LCB); NVRE D08 (FSL); NVRE D09 (LEO); NVRE D11 (RLB); NVRE D13 (SSR); NVRE D20 (SCBL); NVRE D30 (MLB); NVRE D44 (REO); NVRE D53 (DRT); NVRE D99 (DLT)</t>
  </si>
  <si>
    <t>NVRE D00 (-1.0); NVRE D04 (0.0); NVRE D08 (0.0); NVRE D09 (0.0); NVRE D11 (0.0); NVRE D13 (0.0); NVRE D20 (0.0); NVRE D30 (0.0); NVRE D44 (+0.5); NVRE D53 (0.0); NVRE D99 (0.0)</t>
  </si>
  <si>
    <t>KSST 04; KSST 22; KSST 85; KSST 87; KSST 88</t>
  </si>
  <si>
    <t>KSST 04 (LWR); KSST 05 (QB); KSST 22 (HB-L); KSST 50 (LT); KSST 63 (RG); KSST 69 (C); KSST 71 (RT); KSST 76 (LG); KSST 85 (RWR); KSST 87 (TE-L); KSST 88 (SRWR)</t>
  </si>
  <si>
    <t>KSST 04 (0.0); KSST 05 (0.0); KSST 22 (-0.5); KSST 50 (0.0); KSST 63 (0.0); KSST 69 (0.0); KSST 71 (0.0); KSST 76 (0.0); KSST 85 (0.0); KSST 87 (0.0); KSST 88 (0.0)</t>
  </si>
  <si>
    <t>KSST 04; KSST 22; KSST 85; KSST 87</t>
  </si>
  <si>
    <t>6; KSST 22 (HB-L); KSST 50 (LT); KSST 63 (RG); KSST 69 (C); KSST 71 (RT); KSST 76 (LG)</t>
  </si>
  <si>
    <t>KSST 04 (LWR); KSST 22 (HB-L); NVRE D00 (RCB); NVRE D44 (REO)</t>
  </si>
  <si>
    <t>69R</t>
  </si>
  <si>
    <t>NVRE D44 (BBL) KSST 22</t>
  </si>
  <si>
    <t>KSST 22; NVRE D00</t>
  </si>
  <si>
    <t>LWR 669(7); TE-L 6(8); HB-L kl; SRWR 6(8); RWR 6(8)</t>
  </si>
  <si>
    <t>9; 6; -; 6; 6</t>
  </si>
  <si>
    <t>KSST 04 669(7); KSST 87 6(8); KSST 22 kl; KSST 88 6(8); KSST 85 6(8)</t>
  </si>
  <si>
    <t>669(7)</t>
  </si>
  <si>
    <t>NVRE D00 DPI</t>
  </si>
  <si>
    <t>2103 KSU OFF VS NV, Play 019</t>
  </si>
  <si>
    <t>FLOP GUN RIP WIDE   NEXT</t>
  </si>
  <si>
    <t>47 COUNTER Y KEY</t>
  </si>
  <si>
    <t>6; NVRE D09 (09); NVRE D20 (29); NVRE D30 (16); NVRE D44 (34); NVRE D53 (25); NVRE D99 (18)</t>
  </si>
  <si>
    <t>LCB (8); SCBL (4); FSL (12); FS (10); RCB (7)</t>
  </si>
  <si>
    <t>LEO (09); LILB (16); DLT (18); DRT (25); RLB (29); REO (34)</t>
  </si>
  <si>
    <t>NVRE D00 (RCB); NVRE D04 (LCB); NVRE D08 (FS); NVRE D09 (LEO); NVRE D11 (SCBL); NVRE D13 (FSL); NVRE D20 (RLB); NVRE D30 (LILB); NVRE D44 (REO); NVRE D53 (DRT); NVRE D99 (DLT)</t>
  </si>
  <si>
    <t>NVRE D00 (0.0); NVRE D04 (0.0); NVRE D08 (-1.0); NVRE D09 (0.0); NVRE D11 (0.0); NVRE D13 (0.0); NVRE D20 (0.0); NVRE D30 (-1.0); NVRE D44 (0.0); NVRE D53 (0.0); NVRE D99 (-0.5)</t>
  </si>
  <si>
    <t>LEO (09); DLT (18); DRT (25); REO (34)</t>
  </si>
  <si>
    <t>KSST 04 (LWR); KSST 05 (QB); KSST 22 (HB-L); KSST 50 (LT); KSST 63 (RG); KSST 69 (C); KSST 71 (RT); KSST 76 (LG); KSST 85 (RWR); KSST 87 (TE-R); KSST 88 (SRWR)</t>
  </si>
  <si>
    <t>KSST 04 (0.0); KSST 05 (0.0); KSST 22 (+1.0); KSST 50 (+0.5); KSST 63 (0.0); KSST 69 (0.0); KSST 71 (0.0); KSST 76 (0.0); KSST 85 (0.0); KSST 87 (0.0); KSST 88 (0.0)</t>
  </si>
  <si>
    <t>KSST 22 (HB-L); KSST 50 (LT); KSST 63 (RG); KSST 76 (LG); KSST 87 (TE-R); NVRE D08 (FS); NVRE D20 (RLB); NVRE D30 (LILB); NVRE D53 (DRT); NVRE D99 (DLT)</t>
  </si>
  <si>
    <t>LWR^(-12.5); SRWR(+7.5); RWR^(+13.5)</t>
  </si>
  <si>
    <t>NVRE D08; NVRE D99</t>
  </si>
  <si>
    <t>NVRE D08; NVRE D30; NVRE D99</t>
  </si>
  <si>
    <t>LWR r; HB-L r; TE-R r; SRWR 0u(-3); RWR z</t>
  </si>
  <si>
    <t>-; -; -; 0; -</t>
  </si>
  <si>
    <t>KSST 04 r; KSST 22 r; KSST 87 r; KSST 88 0u(-3); KSST 85 z</t>
  </si>
  <si>
    <t>KSST 22; KSST 50</t>
  </si>
  <si>
    <t>2103 KSU OFF VS NV, Play 020</t>
  </si>
  <si>
    <t>12HOM</t>
  </si>
  <si>
    <t>RT UGLY  ZIP</t>
  </si>
  <si>
    <t>42 DUO Y SURGE Z CRACK</t>
  </si>
  <si>
    <t>9; NVRE D04 (00); NVRE D09 (10); NVRE D11 (22); NVRE D13 (32); NVRE D30 (14); NVRE D38 (00); NVRE D44 (34); NVRE D53 (26); NVRE D99 (18)</t>
  </si>
  <si>
    <t>FS (14); RCB (3)</t>
  </si>
  <si>
    <t>LLB (00); LLB (00); LEO (10); LLB (14); DLT (18); MLB (22); DRT (26); RLB (32); REO (34)</t>
  </si>
  <si>
    <t>NVRE D00 (RCB); NVRE D04 (LLB); NVRE D08 (FS); NVRE D09 (LEO); NVRE D11 (MLB); NVRE D13 (RLB); NVRE D30 (LLB); NVRE D38 (LLB); NVRE D44 (REO); NVRE D53 (DRT); NVRE D99 (DLT)</t>
  </si>
  <si>
    <t>NVRE D00 (0.0); NVRE D04 (0.0); NVRE D08 (0.0); NVRE D09 (+0.5); NVRE D11 (0.0); NVRE D13 (0.0); NVRE D30 (0.0); NVRE D38 (0.0); NVRE D44 (0.0); NVRE D53 (-0.5); NVRE D99 (0.0)</t>
  </si>
  <si>
    <t>LWR^; HB; TE-iR; TE-R^; TE-oR</t>
  </si>
  <si>
    <t>WR&gt;TE-oR</t>
  </si>
  <si>
    <t>KSST 00; KSST 18; KSST 22; KSST 85; KSST 87</t>
  </si>
  <si>
    <t>KSST 00 (TE-R); KSST 05 (QB); KSST 18 (TE-oR); KSST 22 (HB); KSST 50 (LT); KSST 63 (RG); KSST 69 (C); KSST 71 (RT); KSST 76 (LG); KSST 85 (LWR); KSST 87 (TE-iR)</t>
  </si>
  <si>
    <t>KSST 00 (-1.0); KSST 05 (0.0); KSST 18 (0.0); KSST 22 (+0.5); KSST 50 (0.0); KSST 63 (0.0); KSST 69 (0.0); KSST 71 (0.0); KSST 76 (+0.5); KSST 85 (0.0); KSST 87 (-0.5)</t>
  </si>
  <si>
    <t>KSST 00; KSST 18</t>
  </si>
  <si>
    <t>KSST 00 (TE-R); KSST 22 (HB); KSST 76 (LG); KSST 87 (TE-iR); NVRE D09 (LEO); NVRE D38 (LLB); NVRE D53 (DRT)</t>
  </si>
  <si>
    <t>R;R;R</t>
  </si>
  <si>
    <t>LWR^(-18.5)</t>
  </si>
  <si>
    <t>LLB (6); LLB (3); LLB (4); MLB (4); RLB (6)</t>
  </si>
  <si>
    <t>KSST 00; KSST 87; NVRE D53</t>
  </si>
  <si>
    <t>KSST 22; KSST 76; NVRE D09</t>
  </si>
  <si>
    <t>2103 KSU OFF VS NV, Play 021</t>
  </si>
  <si>
    <t>RT ON   BUNCH</t>
  </si>
  <si>
    <t>28 X JET</t>
  </si>
  <si>
    <t>JET</t>
  </si>
  <si>
    <t>28/29 JET</t>
  </si>
  <si>
    <t>7; NVRE D09 (11); NVRE D11 (31); NVRE D30 (20); NVRE D38 (09); NVRE D44 (33); NVRE D53 (26); NVRE D99 (18)</t>
  </si>
  <si>
    <t>LCB (2); FSL (12); FSR (12); RCB (4)</t>
  </si>
  <si>
    <t>LLB (09); LEO (11); DLT (18); LILB (20); DRT (26); RLB (31); REO (33)</t>
  </si>
  <si>
    <t>NVRE D00 (RCB); NVRE D04 (LCB); NVRE D08 (FSL); NVRE D09 (LEO); NVRE D11 (RLB); NVRE D13 (FSR); NVRE D30 (LILB); NVRE D38 (LLB); NVRE D44 (REO); NVRE D53 (DRT); NVRE D99 (DLT)</t>
  </si>
  <si>
    <t>NVRE D00 (0.0); NVRE D04 (0.0); NVRE D08 (0.0); NVRE D09 (0.0); NVRE D11 (0.0); NVRE D13 (0.0); NVRE D30 (-0.5); NVRE D38 (0.0); NVRE D44 (0.0); NVRE D53 (0.0); NVRE D99 (0.0)</t>
  </si>
  <si>
    <t>LEO (11); DLT (18); DRT (26); REO (33)</t>
  </si>
  <si>
    <t>KSST 00; KSST 04; KSST 22; KSST 85; KSST 87</t>
  </si>
  <si>
    <t>KSST 00 (TE-L); KSST 04 (LWR); KSST 05 (QB); KSST 22 (HB); KSST 50 (LT); KSST 63 (RG); KSST 69 (C); KSST 71 (RT); KSST 76 (LG); KSST 85 (RWR); KSST 87 (TE-R)</t>
  </si>
  <si>
    <t>KSST 00 (0.0); KSST 04 (+0.5); KSST 05 (0.0); KSST 22 (0.0); KSST 50 (0.0); KSST 63 (0.0); KSST 69 (0.0); KSST 71 (0.0); KSST 76 (0.0); KSST 85 (0.0); KSST 87 (0.0)</t>
  </si>
  <si>
    <t>KSST 04 (LWR); KSST 87 (TE-R); NVRE D30 (LILB); NVRE D38 (LLB)</t>
  </si>
  <si>
    <t>LWR(-10.5); RWR(+2.5)</t>
  </si>
  <si>
    <t>2103 KSU OFF VS NV, Play 022</t>
  </si>
  <si>
    <t>7; NVRE D10 (29); NVRE D20 (12); NVRE D23 (11); NVRE D34 (22); NVRE D73 (25); NVRE D92 (18); NVRE D98 (34)</t>
  </si>
  <si>
    <t>LCB (6); FSR (16); SCBR (5); RCB (7)</t>
  </si>
  <si>
    <t>LEO (11); LLB (12); DLT (18); MLB (22); DRT (25); RLB (29); REO (34)</t>
  </si>
  <si>
    <t>NVRE D00 (RCB); NVRE D04 (LCB); NVRE D08 (FSR); NVRE D10 (RLB); NVRE D13 (SCBR); NVRE D20 (LLB); NVRE D23 (LEO); NVRE D34 (MLB); NVRE D73 (DRT); NVRE D92 (DLT); NVRE D98 (REO)</t>
  </si>
  <si>
    <t>NVRE D00 (0.0); NVRE D04 (0.0); NVRE D08 (0.0); NVRE D10 (0.0); NVRE D13 (0.0); NVRE D20 (0.0); NVRE D23 (0.0); NVRE D34 (-0.5); NVRE D73 (0.0); NVRE D92 (-0.5); NVRE D98 (0.0)</t>
  </si>
  <si>
    <t>NVRE D10; NVRE D20; NVRE D23; NVRE D34; NVRE D73; NVRE D92; NVRE D98</t>
  </si>
  <si>
    <t>LEO (11); DLT (18); DRT (25); REO (34)</t>
  </si>
  <si>
    <t>KSST 00; KSST 01; KSST 12; KSST 22; KSST 86</t>
  </si>
  <si>
    <t>KSST 00 (TE-R); KSST 01 (RWR); KSST 05 (QB); KSST 12 (SLWR); KSST 22 (HB-L); KSST 50 (LT); KSST 63 (RG); KSST 69 (C); KSST 71 (RT); KSST 76 (LG); KSST 86 (LWR)</t>
  </si>
  <si>
    <t>KSST 00 (0.0); KSST 01 (0.0); KSST 05 (0.0); KSST 12 (0.0); KSST 22 (+0.5); KSST 50 (+0.5); KSST 63 (+0.5); KSST 69 (-0.5); KSST 71 (0.0); KSST 76 (0.0); KSST 86 (0.0)</t>
  </si>
  <si>
    <t>KSST 01; KSST 12; KSST 86</t>
  </si>
  <si>
    <t>KSST 22 (HB-L); KSST 50 (LT); KSST 63 (RG); KSST 69 (C); KSST 76 (LG); NVRE D20 (LLB); NVRE D34 (MLB); NVRE D73 (DRT); NVRE D92 (DLT)</t>
  </si>
  <si>
    <t>KSST 12* (R:Lx)</t>
  </si>
  <si>
    <t>LWR^(-14.5); SLWR(-5.5); RWR^(+20.5)</t>
  </si>
  <si>
    <t>KSST 69; NVRE D34; NVRE D92</t>
  </si>
  <si>
    <t>LWR z; SLWR 0u(-3); HB-L r; TE-R r; RWR r</t>
  </si>
  <si>
    <t>KSST 86 z; KSST 12 0u(-3); KSST 22 r; KSST 00 r; KSST 01 r</t>
  </si>
  <si>
    <t>KSST 22; KSST 50; KSST 63</t>
  </si>
  <si>
    <t>2103 KSU OFF VS NV, Play 023</t>
  </si>
  <si>
    <t>12DSIN</t>
  </si>
  <si>
    <t>MARCH GUN ROG PRO</t>
  </si>
  <si>
    <t>P. 10 STEEL SEAHAWK Y EXCHANGE</t>
  </si>
  <si>
    <t>SEAHAWK Y EXCHANGE</t>
  </si>
  <si>
    <t>7; NVRE D04 (00); NVRE D10 (11); NVRE D23 (10); NVRE D34 (17); NVRE D73 (25); NVRE D92 (16); NVRE D98 (34)</t>
  </si>
  <si>
    <t>SSL (10); FSR (11); SCBR (4); RCB (7)</t>
  </si>
  <si>
    <t>LLB (00); SSL (10); LEO (10); LLB (11); DLT (16); LILB (17); DRT (25); REO (34)</t>
  </si>
  <si>
    <t>NVRE D00 (RCB); NVRE D04 (LLB); NVRE D08 (FSR); NVRE D10 (LLB); NVRE D13 (SSL); NVRE D23 (LEO); NVRE D34 (LILB); NVRE D38 (SCBR); NVRE D73 (DRT); NVRE D92 (DLT); NVRE D98 (REO)</t>
  </si>
  <si>
    <t>NVRE D00 (0.0); NVRE D04 (0.0); NVRE D08 (0.0); NVRE D10 (+0.5); NVRE D13 (0.0); NVRE D23 (+0.5); NVRE D34 (0.0); NVRE D38 (0.0); NVRE D73 (0.0); NVRE D92 (0.0); NVRE D98 (0.0)</t>
  </si>
  <si>
    <t>KSST 12; KSST 19; KSST 22; KSST 34; KSST 88</t>
  </si>
  <si>
    <t>KSST 05 (QB); KSST 12 (LWR); KSST 19 (TE-iR); KSST 22 (HB-R); KSST 34 (TE-oR); KSST 50 (LT); KSST 63 (RG); KSST 69 (C); KSST 71 (RT); KSST 76 (LG); KSST 88 (SLWR)</t>
  </si>
  <si>
    <t>KSST 05 (0.0); KSST 12 (0.0); KSST 19 (0.0); KSST 22 (0.0); KSST 34 (0.0); KSST 50 (0.0); KSST 63 (0.0); KSST 69 (0.0); KSST 71 (0.0); KSST 76 (-0.5); KSST 88 (-0.5)</t>
  </si>
  <si>
    <t>KSST 19; KSST 34; KSST 88</t>
  </si>
  <si>
    <t>KSST 76 (LG); KSST 88 (SLWR); NVRE D10 (LLB); NVRE D23 (LEO)</t>
  </si>
  <si>
    <t>4; NVRE D23 (LEO); NVRE D73 (DRT); NVRE D92 (DLT); NVRE D98 (REO)</t>
  </si>
  <si>
    <t>NVRE D23 (I) KSST 76</t>
  </si>
  <si>
    <t>KSST 19 (L:Rx); KSST 34 (L:Rx); KSST 88* (L:R{L})</t>
  </si>
  <si>
    <t>LWR^(-13.5); SLWR(+1.5)</t>
  </si>
  <si>
    <t>LLB (3); LLB (4); LILB (4)</t>
  </si>
  <si>
    <t>KSST 76; KSST 88</t>
  </si>
  <si>
    <t>7; NVRE D00; NVRE D04; NVRE D08; NVRE D10; NVRE D13; NVRE D34; NVRE D38</t>
  </si>
  <si>
    <t>LWR 9; SLWR xj(-4); HB-R h6s(2); TE-iR 8si(7); TE-oR 9</t>
  </si>
  <si>
    <t>9; X; 9; 8; 9</t>
  </si>
  <si>
    <t>KSST 12 9; KSST 88 xj(-4); KSST 22 h6s(2); KSST 19 8si(7); KSST 34 9</t>
  </si>
  <si>
    <t>NVRE D10; NVRE D23</t>
  </si>
  <si>
    <t>2103 KSU OFF VS NV, Play 024</t>
  </si>
  <si>
    <t>7; NVRE D09 (37); NVRE D13 (38); NVRE D34 (24); NVRE D44 (10); NVRE D45 (27); NVRE D98 (29); NVRE D99 (16)</t>
  </si>
  <si>
    <t>KSST 01; KSST 04; KSST 85</t>
  </si>
  <si>
    <t>LCB (4); SCBL (4); FSR (15); RCB (6)</t>
  </si>
  <si>
    <t>LEO (10); DLT (16); RILB (24); RILB (27); RE (29); REO (37); RLB (38)</t>
  </si>
  <si>
    <t>NVRE D00 (RCB); NVRE D04 (LCB); NVRE D08 (FSR); NVRE D09 (REO); NVRE D13 (RLB); NVRE D20 (SCBL); NVRE D34 (RILB); NVRE D44 (LEO); NVRE D45 (RILB); NVRE D98 (RE); NVRE D99 (DLT)</t>
  </si>
  <si>
    <t>NVRE D00 (0.0); NVRE D04 (0.0); NVRE D08 (-0.5); NVRE D09 (0.0); NVRE D13 (-1.0); NVRE D20 (0.0); NVRE D34 (-0.5); NVRE D44 (0.0); NVRE D45 (0.0); NVRE D98 (0.0); NVRE D99 (0.0)</t>
  </si>
  <si>
    <t>NVRE D09; NVRE D20; NVRE D44; NVRE D45; NVRE D99</t>
  </si>
  <si>
    <t>LEO (10); DLT (16); RE (29); REO (37)</t>
  </si>
  <si>
    <t>KSST 01; KSST 04; KSST 19; KSST 20; KSST 85</t>
  </si>
  <si>
    <t>KSST 01 (LWR); KSST 04 (SRWR); KSST 05 (QB); KSST 19 (TE-L); KSST 20 (HB-L); KSST 50 (LT); KSST 63 (RG); KSST 69 (C); KSST 71 (RT); KSST 76 (LG); KSST 85 (RWR)</t>
  </si>
  <si>
    <t>KSST 01 (0.0); KSST 04 (0.0); KSST 05 (0.0); KSST 19 (0.0); KSST 20 (+1.0); KSST 50 (0.0); KSST 63 (0.0); KSST 69 (0.0); KSST 71 (0.0); KSST 76 (+0.5); KSST 85 (0.0)</t>
  </si>
  <si>
    <t>KSST 01; KSST 04; KSST 20; KSST 85</t>
  </si>
  <si>
    <t>KSST 20 (HB-L); KSST 69 (C); KSST 76 (LG); NVRE D08 (FSR); NVRE D13 (RLB); NVRE D34 (RILB); NVRE D45 (RILB)</t>
  </si>
  <si>
    <t>LWR^(-13.5); SRWR(+12.5); RWR^(+15.5)</t>
  </si>
  <si>
    <t>RILB (1); RILB (4); RLB (5)</t>
  </si>
  <si>
    <t>NVRE D08; NVRE D13; NVRE D34</t>
  </si>
  <si>
    <t>2103 KSU OFF VS NV, Play 025</t>
  </si>
  <si>
    <t>GUN BLITZEN STR X PLANE</t>
  </si>
  <si>
    <t>46 COUNTER Y</t>
  </si>
  <si>
    <t>7; NVRE D09 (10); NVRE D11 (18); NVRE D13 (15); NVRE D30 (28); NVRE D44 (35); NVRE D73 (19); NVRE D99 (27)</t>
  </si>
  <si>
    <t>LCB (5); FSR (15); SCBR (6); RCB (8)</t>
  </si>
  <si>
    <t>LEO (10); LLB (15); LILB (18); DLT (19); DRT (27); RILB (28); REO (35)</t>
  </si>
  <si>
    <t>NVRE D02 (LCB); NVRE D04 (RCB); NVRE D08 (FSR); NVRE D09 (LEO); NVRE D11 (LILB); NVRE D13 (LLB); NVRE D20 (SCBR); NVRE D30 (RILB); NVRE D44 (REO); NVRE D73 (DLT); NVRE D99 (DRT)</t>
  </si>
  <si>
    <t>NVRE D02 (0.0); NVRE D04 (0.0); NVRE D08 (0.0); NVRE D09 (0.0); NVRE D11 (0.0); NVRE D13 (+0.5); NVRE D20 (0.0); NVRE D30 (+0.5); NVRE D44 (0.0); NVRE D73 (0.0); NVRE D99 (0.0)</t>
  </si>
  <si>
    <t>KSST 01; KSST 12; KSST 22; KSST 87; KSST 88</t>
  </si>
  <si>
    <t>KSST 01 (RWR); KSST 05 (QB); KSST 12 (LWR); KSST 22 (HB-L); KSST 50 (LT); KSST 54 (RG); KSST 69 (C); KSST 73 (RT); KSST 76 (LG); KSST 87 (TE-L); KSST 88 (SLWR)</t>
  </si>
  <si>
    <t>KSST 01 (0.0); KSST 05 (0.0); KSST 12 (0.0); KSST 22 (0.0); KSST 50 (0.0); KSST 54 (-1.0); KSST 69 (0.0); KSST 73 (0.0); KSST 76 (0.0); KSST 87 (0.0); KSST 88 (0.0)</t>
  </si>
  <si>
    <t>KSST 54 (RG); KSST 87 (TE-L); NVRE D11 (LILB); NVRE D13 (LLB); NVRE D30 (RILB)</t>
  </si>
  <si>
    <t>LWR^(-14.5); SLWR^(-6.5); RWR(+13.5)</t>
  </si>
  <si>
    <t>LLB (6); LILB (3); RILB (4)</t>
  </si>
  <si>
    <t>KSST 54</t>
  </si>
  <si>
    <t>NVRE D13; NVRE D30</t>
  </si>
  <si>
    <t>2103 KSU OFF VS NV, Play 026</t>
  </si>
  <si>
    <t>6; NVRE D09 (10); NVRE D20 (14); NVRE D30 (22); NVRE D44 (34); NVRE D73 (25); NVRE D99 (16)</t>
  </si>
  <si>
    <t>LCB (6); FSL (14); FSR (12); SCBR (4); RCB (6)</t>
  </si>
  <si>
    <t>LEO (10); LLB (14); DLT (16); MLB (22); DRT (25); REO (34)</t>
  </si>
  <si>
    <t>NVRE D02 (LCB); NVRE D04 (RCB); NVRE D08 (FSL); NVRE D09 (LEO); NVRE D11 (SCBR); NVRE D13 (FSR); NVRE D20 (LLB); NVRE D30 (MLB); NVRE D44 (REO); NVRE D73 (DRT); NVRE D99 (DLT)</t>
  </si>
  <si>
    <t>NVRE D02 (0.0); NVRE D04 (0.0); NVRE D08 (0.0); NVRE D09 (0.0); NVRE D11 (0.0); NVRE D13 (0.0); NVRE D20 (0.0); NVRE D30 (-1.0); NVRE D44 (0.0); NVRE D73 (0.0); NVRE D99 (0.0)</t>
  </si>
  <si>
    <t>KSST 01 (LWR); KSST 05 (QB); KSST 12 (RWR); KSST 22 (HB-L); KSST 50 (LT); KSST 54 (RG); KSST 69 (C); KSST 73 (RT); KSST 76 (LG); KSST 87 (TE-R); KSST 88 (SLWR)</t>
  </si>
  <si>
    <t>KSST 01 (0.0); KSST 05 (0.0); KSST 12 (0.0); KSST 22 (+0.5); KSST 50 (+0.5); KSST 54 (0.0); KSST 69 (0.0); KSST 73 (0.0); KSST 76 (0.0); KSST 87 (0.0); KSST 88 (0.0)</t>
  </si>
  <si>
    <t>KSST 01; KSST 12</t>
  </si>
  <si>
    <t>KSST 22 (HB-L); KSST 50 (LT); KSST 87 (TE-R); NVRE D30 (MLB); NVRE D44 (REO)</t>
  </si>
  <si>
    <t>KSST 88* (R:Lx)</t>
  </si>
  <si>
    <t>LWR^(-13.5); SLWR(-5.5); RWR^(+19.5)</t>
  </si>
  <si>
    <t>KSST 01 z; KSST 88 0u(-3); KSST 22 r; KSST 87 r; KSST 12 r</t>
  </si>
  <si>
    <t>2103 KSU OFF VS NV, Play 027</t>
  </si>
  <si>
    <t>GUN RIP OUT WK</t>
  </si>
  <si>
    <t>6; NVRE D09 (10); NVRE D11 (21); NVRE D30 (26); NVRE D44 (34); NVRE D73 (25); NVRE D99 (17)</t>
  </si>
  <si>
    <t>LCB (7); SSL (8); FSR (16); SCBR (5); RCB (7)</t>
  </si>
  <si>
    <t>LEO (10); SSL (12); DLT (17); MLB (21); DRT (25); RILB (26); REO (34)</t>
  </si>
  <si>
    <t>NVRE D02 (LCB); NVRE D04 (RCB); NVRE D08 (FSR); NVRE D09 (LEO); NVRE D11 (MLB); NVRE D13 (SSL); NVRE D20 (SCBR); NVRE D30 (RILB); NVRE D44 (REO); NVRE D73 (DRT); NVRE D99 (DLT)</t>
  </si>
  <si>
    <t>NVRE D02 (0.0); NVRE D04 (0.0); NVRE D08 (0.0); NVRE D09 (0.0); NVRE D11 (0.0); NVRE D13 (0.0); NVRE D20 (0.0); NVRE D30 (-1.0); NVRE D44 (0.0); NVRE D73 (+0.5); NVRE D99 (0.0)</t>
  </si>
  <si>
    <t>KSST 01 (0.0); KSST 05 (0.0); KSST 12 (0.0); KSST 22 (+0.5); KSST 50 (-0.5); KSST 54 (0.0); KSST 69 (0.0); KSST 73 (0.0); KSST 76 (0.0); KSST 87 (0.0); KSST 88 (0.0)</t>
  </si>
  <si>
    <t>KSST 22 (HB-L); KSST 50 (LT); NVRE D30 (RILB); NVRE D73 (DRT)</t>
  </si>
  <si>
    <t>LWR^(-13.5); SLWR(-6.5); RWR^(+17.5)</t>
  </si>
  <si>
    <t>MLB (1); RILB (4)</t>
  </si>
  <si>
    <t>KSST 22; NVRE D73</t>
  </si>
  <si>
    <t>2103 KSU OFF VS NV, Play 028</t>
  </si>
  <si>
    <t>LT UGLY  ZIP</t>
  </si>
  <si>
    <t>LT UGLY</t>
  </si>
  <si>
    <t>43 DUO Y SURGE Z CRACK</t>
  </si>
  <si>
    <t>9; NVRE D04 (44); NVRE D09 (12); NVRE D11 (20); NVRE D13 (13); NVRE D20 (40); NVRE D30 (30); NVRE D44 (34); NVRE D73 (19); NVRE D99 (27)</t>
  </si>
  <si>
    <t>LCB (6); FS (14)</t>
  </si>
  <si>
    <t>LEO (12); LLB (13); DLT (19); LILB (20); DRT (27); RLB (30); REO (34); RLB (40); RLB (44)</t>
  </si>
  <si>
    <t>NVRE D02 (LCB); NVRE D04 (RLB); NVRE D08 (FS); NVRE D09 (LEO); NVRE D11 (LILB); NVRE D13 (LLB); NVRE D20 (RLB); NVRE D30 (RLB); NVRE D44 (REO); NVRE D73 (DLT); NVRE D99 (DRT)</t>
  </si>
  <si>
    <t>NVRE D02 (0.0); NVRE D04 (0.0); NVRE D08 (0.0); NVRE D09 (0.0); NVRE D11 (0.0); NVRE D13 (0.0); NVRE D20 (0.0); NVRE D30 (-0.5); NVRE D44 (-0.5); NVRE D73 (0.0); NVRE D99 (0.0)</t>
  </si>
  <si>
    <t>TE-oL; TE-L^; TE-iL; HB; RWR^</t>
  </si>
  <si>
    <t>WR&gt;TE-oL</t>
  </si>
  <si>
    <t>KSST 00; KSST 12; KSST 18; KSST 20; KSST 87</t>
  </si>
  <si>
    <t>KSST 00 (TE-L); KSST 05 (QB); KSST 12 (RWR); KSST 18 (TE-oL); KSST 20 (HB); KSST 50 (LT); KSST 54 (RG); KSST 69 (C); KSST 73 (RT); KSST 76 (LG); KSST 87 (TE-iL)</t>
  </si>
  <si>
    <t>KSST 00 (0.0); KSST 05 (0.0); KSST 12 (0.0); KSST 18 (+0.5); KSST 20 (+0.5); KSST 50 (0.0); KSST 54 (0.0); KSST 69 (0.0); KSST 73 (0.0); KSST 76 (0.0); KSST 87 (+0.5)</t>
  </si>
  <si>
    <t>KSST 00; KSST 18; KSST 20</t>
  </si>
  <si>
    <t>KSST 00; KSST 12</t>
  </si>
  <si>
    <t>KSST 00 (TE-L); KSST 18 (TE-oL); KSST 20 (HB); KSST 87 (TE-iL); NVRE D20 (RLB); NVRE D30 (RLB); NVRE D44 (REO)</t>
  </si>
  <si>
    <t>KSST 18* (L:R{L})</t>
  </si>
  <si>
    <t>L;L;L</t>
  </si>
  <si>
    <t>RWR^(+17.5)</t>
  </si>
  <si>
    <t>LLB (4); LILB (4); RLB (4); RLB (3); RLB (4)</t>
  </si>
  <si>
    <t>NVRE D30; NVRE D44</t>
  </si>
  <si>
    <t>KSST 18; KSST 20; KSST 87</t>
  </si>
  <si>
    <t>2103 KSU OFF VS NV, Play 029</t>
  </si>
  <si>
    <t>7; NVRE D10 (21); NVRE D13 (31); NVRE D23 (10); NVRE D30 (10); NVRE D53 (25); NVRE D98 (33); NVRE D99 (17)</t>
  </si>
  <si>
    <t>LCB (9); SCBL (5); SSL (7); FS (9)</t>
  </si>
  <si>
    <t>SSL (00); LLB (10); LEO (10); DLT (17); MLB (21); DRT (25); RLB (31); REO (33)</t>
  </si>
  <si>
    <t>NVRE D02 (LCB); NVRE D04 (FS); NVRE D08 (SSL); NVRE D10 (MLB); NVRE D13 (RLB); NVRE D23 (LEO); NVRE D30 (LLB); NVRE D38 (SCBL); NVRE D53 (DRT); NVRE D98 (REO); NVRE D99 (DLT)</t>
  </si>
  <si>
    <t>NVRE D02 (0.0); NVRE D04 (0.0); NVRE D08 (0.0); NVRE D10 (0.0); NVRE D13 (0.0); NVRE D23 (+0.5); NVRE D30 (0.0); NVRE D38 (0.0); NVRE D53 (0.0); NVRE D98 (0.0); NVRE D99 (0.0)</t>
  </si>
  <si>
    <t>NVRE D10; NVRE D23; NVRE D38; NVRE D53; NVRE D98</t>
  </si>
  <si>
    <t>LEO (10); DLT (17); DRT (25); REO (33)</t>
  </si>
  <si>
    <t>KSST 00; KSST 04; KSST 20; KSST 29; KSST 85</t>
  </si>
  <si>
    <t>KSST 00 (TE-R); KSST 04 (RWR); KSST 05 (QB); KSST 20 (HB); KSST 29 (FB-R); KSST 50 (LT); KSST 54 (RG); KSST 69 (C); KSST 73 (RT); KSST 76 (LG); KSST 85 (SRWR)</t>
  </si>
  <si>
    <t>KSST 00 (-0.5); KSST 04 (0.0); KSST 05 (0.0); KSST 20 (+0.5); KSST 29 (0.0); KSST 50 (0.0); KSST 54 (0.0); KSST 69 (0.0); KSST 73 (0.0); KSST 76 (0.0); KSST 85 (0.0)</t>
  </si>
  <si>
    <t>KSST 04; KSST 29; KSST 85</t>
  </si>
  <si>
    <t>KSST 00 (TE-R); KSST 20 (HB); KSST 73 (RT); KSST 76 (LG); NVRE D10 (MLB); NVRE D23 (LEO); NVRE D99 (DLT)</t>
  </si>
  <si>
    <t>2; KSST 20 (HB); KSST 29 (FB-R)</t>
  </si>
  <si>
    <t>KSST 00 (B:R); KSST 29 (L:B)</t>
  </si>
  <si>
    <t>SRWR(+9.5); RWR^(+17.5)</t>
  </si>
  <si>
    <t>KSST 20; NVRE D23</t>
  </si>
  <si>
    <t>2103 KSU OFF VS NV, Play 030</t>
  </si>
  <si>
    <t>GUN LT OUT  F LNG MOT</t>
  </si>
  <si>
    <t>7; NVRE D10 (28); NVRE D23 (09); NVRE D30 (19); NVRE D38 (09); NVRE D53 (18); NVRE D92 (27); NVRE D98 (34)</t>
  </si>
  <si>
    <t>LCB (8); FSL (14); SSR (8); RCB (5)</t>
  </si>
  <si>
    <t>LLB (09); LEO (09); DLT (18); LILB (19); DRT (27); RILB (28); SSR (33); REO (34)</t>
  </si>
  <si>
    <t>NVRE D02 (LCB); NVRE D04 (RCB); NVRE D08 (FSL); NVRE D10 (RILB); NVRE D13 (SSR); NVRE D23 (LEO); NVRE D30 (LILB); NVRE D38 (LLB); NVRE D53 (DLT); NVRE D92 (DRT); NVRE D98 (REO)</t>
  </si>
  <si>
    <t>NVRE D02 (0.0); NVRE D04 (0.0); NVRE D08 (-1.0); NVRE D10 (0.0); NVRE D13 (-1.0); NVRE D23 (0.0); NVRE D30 (-0.5); NVRE D38 (0.0); NVRE D53 (0.0); NVRE D92 (0.0); NVRE D98 (0.0)</t>
  </si>
  <si>
    <t>LEO (09); DLT (18); DRT (27); REO (34)</t>
  </si>
  <si>
    <t>KSST 04 (RWR); KSST 05 (QB); KSST 12 (LWR); KSST 19 (TE-L); KSST 22 (HB-L); KSST 50 (LT); KSST 54 (RG); KSST 69 (C); KSST 73 (RT); KSST 76 (LG); KSST 88 (SLWR)</t>
  </si>
  <si>
    <t>KSST 04 (0.0); KSST 05 (0.0); KSST 12 (0.0); KSST 19 (0.0); KSST 22 (+1.0); KSST 50 (+0.5); KSST 54 (-0.5); KSST 69 (0.0); KSST 73 (0.0); KSST 76 (+0.5); KSST 88 (0.0)</t>
  </si>
  <si>
    <t>KSST 12; KSST 19; KSST 22; KSST 88</t>
  </si>
  <si>
    <t>KSST 22 (HB-L); KSST 50 (LT); KSST 54 (RG); KSST 76 (LG); NVRE D08 (FSL); NVRE D13 (SSR); NVRE D30 (LILB); NVRE D92 (DRT)</t>
  </si>
  <si>
    <t>LWR(-19.5); SLWR(-13.5); RWR^(+12.5)</t>
  </si>
  <si>
    <t>LLB (4); LILB (3); RILB (4)</t>
  </si>
  <si>
    <t>NVRE D08; NVRE D13; NVRE D92</t>
  </si>
  <si>
    <t>KSST 54; NVRE D08; NVRE D13; NVRE D30</t>
  </si>
  <si>
    <t>NVRE D02</t>
  </si>
  <si>
    <t>2103 KSU OFF VS NV, Play 031</t>
  </si>
  <si>
    <t>7; NVRE D11 (28); NVRE D13 (38); NVRE D23 (10); NVRE D30 (19); NVRE D53 (19); NVRE D92 (27); NVRE D98 (34)</t>
  </si>
  <si>
    <t>LCB (7); SCBL (4); FS (14); RCB (3)</t>
  </si>
  <si>
    <t>LEO (10); LILB (19); DLT (19); DRT (27); RILB (28); REO (34); RLB (38)</t>
  </si>
  <si>
    <t>NVRE D02 (LCB); NVRE D04 (RCB); NVRE D08 (FS); NVRE D11 (RILB); NVRE D13 (RLB); NVRE D23 (LEO); NVRE D30 (LILB); NVRE D38 (SCBL); NVRE D53 (DLT); NVRE D92 (DRT); NVRE D98 (REO)</t>
  </si>
  <si>
    <t>NVRE D02 (0.0); NVRE D04 (0.0); NVRE D08 (0.0); NVRE D11 (0.0); NVRE D13 (0.0); NVRE D23 (0.0); NVRE D30 (0.0); NVRE D38 (0.0); NVRE D53 (0.0); NVRE D92 (0.0); NVRE D98 (0.0)</t>
  </si>
  <si>
    <t>KSST 04 (SRWR); KSST 05 (QB); KSST 19 (TE-L); KSST 22 (HB-L); KSST 50 (LT); KSST 54 (RG); KSST 69 (C); KSST 73 (RT); KSST 76 (LG); KSST 86 (LWR); KSST 88 (RWR)</t>
  </si>
  <si>
    <t>KSST 04 (0.0); KSST 05 (0.0); KSST 19 (0.0); KSST 22 (0.0); KSST 50 (0.0); KSST 54 (0.0); KSST 69 (-1.0); KSST 73 (0.0); KSST 76 (0.0); KSST 86 (0.0); KSST 88 (0.0)</t>
  </si>
  <si>
    <t>KSST 69 (C)</t>
  </si>
  <si>
    <t>LWR^(-13.5); SRWR(+5.5); RWR^(+11.5)</t>
  </si>
  <si>
    <t>KSST 69 FST</t>
  </si>
  <si>
    <t>2103 KSU OFF VS NV, Play 032</t>
  </si>
  <si>
    <t>6; NVRE D23 (10); NVRE D30 (21); NVRE D38 (04); NVRE D73 (25); NVRE D98 (34); NVRE D99 (18)</t>
  </si>
  <si>
    <t>LCB (2); SSL (8); SCBR (9); SCBR (4); RCB (7)</t>
  </si>
  <si>
    <t>LLB (04); SSL (07); LEO (10); DLT (18); MLB (21); DRT (25); REO (34)</t>
  </si>
  <si>
    <t>NVRE D02 (LCB); NVRE D04 (RCB); NVRE D08 (SSL); NVRE D11 (SCBR); NVRE D13 (SCBR); NVRE D23 (LEO); NVRE D30 (MLB); NVRE D38 (LLB); NVRE D73 (DRT); NVRE D98 (REO); NVRE D99 (DLT)</t>
  </si>
  <si>
    <t>NVRE D02 (0.0); NVRE D04 (0.0); NVRE D08 (0.0); NVRE D11 (0.0); NVRE D13 (+0.5); NVRE D23 (0.0); NVRE D30 (0.0); NVRE D38 (0.0); NVRE D73 (0.0); NVRE D98 (0.0); NVRE D99 (0.0)</t>
  </si>
  <si>
    <t>NVRE D73; NVRE D99</t>
  </si>
  <si>
    <t>LEO (10); DLT (18); DRT (25); REO (34)</t>
  </si>
  <si>
    <t>KSST 04 (LWR); KSST 05 (QB); KSST 19 (TE-R); KSST 22 (HB-L); KSST 50 (LT); KSST 54 (RG); KSST 69 (C); KSST 73 (RT); KSST 76 (LG); KSST 86 (RWR); KSST 88 (SLWR)</t>
  </si>
  <si>
    <t>KSST 04 (0.0); KSST 05 (0.0); KSST 19 (0.0); KSST 22 (0.0); KSST 50 (0.0); KSST 54 (0.0); KSST 69 (0.0); KSST 73 (0.0); KSST 76 (0.0); KSST 86 (0.0); KSST 88 (0.0)</t>
  </si>
  <si>
    <t>5; KSST 50 (LT); KSST 54 (RG); KSST 69 (C); KSST 73 (RT); KSST 76 (LG)</t>
  </si>
  <si>
    <t>KSST 04 (LWR); KSST 88 (SLWR); NVRE D04 (RCB); NVRE D13 (SCBR)</t>
  </si>
  <si>
    <t>4; NVRE D23 (LEO); NVRE D73 (DRT); NVRE D98 (REO); NVRE D99 (DLT)</t>
  </si>
  <si>
    <t>NVRE D02 &gt; KSST 86</t>
  </si>
  <si>
    <t>LWR^(-17.5); SLWR(-9.5); RWR^(+18.5)</t>
  </si>
  <si>
    <t>LLB (3); MLB (4)</t>
  </si>
  <si>
    <t>7; NVRE D02; NVRE D04; NVRE D08; NVRE D11; NVRE D13; NVRE D30; NVRE D38</t>
  </si>
  <si>
    <t>LWR z; SLWR 0u(-3); HB-L fr; TE-R klxu(-2); RWR 2(2)</t>
  </si>
  <si>
    <t>-; 0; -; X; 2</t>
  </si>
  <si>
    <t>KSST 04 z; KSST 88 0u(-3); KSST 22 fr; KSST 19 klxu(-2); KSST 86 2(2)</t>
  </si>
  <si>
    <t>0u(-3)</t>
  </si>
  <si>
    <t>2103 KSU OFF VS NV, Play 033</t>
  </si>
  <si>
    <t>GUN RIP OUT  X PLANE</t>
  </si>
  <si>
    <t>5 PLUS</t>
  </si>
  <si>
    <t>6; NVRE D11 (03); NVRE D23 (10); NVRE D30 (17); NVRE D73 (26); NVRE D98 (34); NVRE D99 (18)</t>
  </si>
  <si>
    <t>LCB (7); SSL (8); SSR (8); SCBR (3); RCB (6)</t>
  </si>
  <si>
    <t>LLB (03); SSL (05); LEO (10); LILB (17); DLT (18); DRT (26); SSR (32); REO (34)</t>
  </si>
  <si>
    <t>NVRE D02 (LCB); NVRE D04 (RCB); NVRE D08 (SSR); NVRE D11 (LLB); NVRE D13 (SSL); NVRE D23 (LEO); NVRE D30 (LILB); NVRE D38 (SCBR); NVRE D73 (DRT); NVRE D98 (REO); NVRE D99 (DLT)</t>
  </si>
  <si>
    <t>NVRE D02 (0.0); NVRE D04 (0.0); NVRE D08 (0.0); NVRE D11 (0.0); NVRE D13 (0.0); NVRE D23 (+1.0); NVRE D30 (+0.5); NVRE D38 (0.0); NVRE D73 (0.0); NVRE D98 (0.0); NVRE D99 (0.0)</t>
  </si>
  <si>
    <t>LWR^; SLWR; HB-R; TE-R; RWR^</t>
  </si>
  <si>
    <t>KSST 00; KSST 12; KSST 22; KSST 85; KSST 86</t>
  </si>
  <si>
    <t>KSST 00 (TE-R); KSST 05 (QB); KSST 12 (RWR); KSST 22 (HB-R); KSST 50 (LT); KSST 54 (RG); KSST 69 (C); KSST 73 (RT); KSST 76 (LG); KSST 85 (LWR); KSST 86 (SLWR)</t>
  </si>
  <si>
    <t>KSST 00 (-1.0); KSST 05 (0.0); KSST 12 (0.0); KSST 22 (0.0); KSST 50 (0.0); KSST 54 (0.0); KSST 69 (0.0); KSST 73 (0.0); KSST 76 (-0.5); KSST 85 (0.0); KSST 86 (0.0)</t>
  </si>
  <si>
    <t>KSST 00; KSST 12; KSST 85</t>
  </si>
  <si>
    <t>KSST 12; KSST 85</t>
  </si>
  <si>
    <t>KSST 00 (TE-R); KSST 69 (C); KSST 76 (LG); NVRE D23 (LEO); NVRE D30 (LILB); NVRE D73 (DRT)</t>
  </si>
  <si>
    <t>LWR^(-15.5); SLWR(-10.5); RWR^(+12.5)</t>
  </si>
  <si>
    <t>LLB (4); LILB (4)</t>
  </si>
  <si>
    <t>KSST 00; KSST 76</t>
  </si>
  <si>
    <t>NVRE D23; NVRE D30</t>
  </si>
  <si>
    <t>2103 KSU OFF VS NV, Play 034</t>
  </si>
  <si>
    <t>GUN LT OUT HIGHER  H DOT</t>
  </si>
  <si>
    <t>LT OUT HIGHER</t>
  </si>
  <si>
    <t>6; NVRE D11 (38); NVRE D23 (11); NVRE D30 (23); NVRE D53 (26); NVRE D98 (34); NVRE D99 (18)</t>
  </si>
  <si>
    <t>LCB (8); SCBL (6); FSL (12); FSR (11); RCB (3)</t>
  </si>
  <si>
    <t>LEO (11); DLT (18); MLB (23); DRT (26); REO (34); RLB (38)</t>
  </si>
  <si>
    <t>NVRE D02 (LCB); NVRE D04 (RCB); NVRE D08 (FSL); NVRE D11 (RLB); NVRE D13 (FSR); NVRE D20 (SCBL); NVRE D23 (LEO); NVRE D30 (MLB); NVRE D53 (DRT); NVRE D98 (REO); NVRE D99 (DLT)</t>
  </si>
  <si>
    <t>NVRE D02 (0.0); NVRE D04 (0.0); NVRE D08 (0.0); NVRE D11 (0.0); NVRE D13 (0.0); NVRE D20 (0.0); NVRE D23 (+0.5); NVRE D30 (0.0); NVRE D53 (0.0); NVRE D98 (+0.5); NVRE D99 (0.0)</t>
  </si>
  <si>
    <t>NVRE D20; NVRE D53</t>
  </si>
  <si>
    <t>KSST 04; KSST 12; KSST 22; KSST 34; KSST 88</t>
  </si>
  <si>
    <t>KSST 04 (RWR); KSST 05 (QB); KSST 12 (LWR); KSST 22 (HB-L); KSST 34 (TE-L); KSST 50 (LT); KSST 54 (RG); KSST 69 (C); KSST 73 (RT); KSST 76 (LG); KSST 88 (SRWR)</t>
  </si>
  <si>
    <t>KSST 04 (0.0); KSST 05 (0.0); KSST 12 (0.0); KSST 22 (0.0); KSST 34 (-0.5); KSST 50 (0.0); KSST 54 (0.0); KSST 69 (0.0); KSST 73 (0.0); KSST 76 (0.0); KSST 88 (0.0)</t>
  </si>
  <si>
    <t>KSST 04; KSST 34; KSST 88</t>
  </si>
  <si>
    <t>KSST 34 (TE-L); KSST 69 (C); KSST 73 (RT); NVRE D23 (LEO); NVRE D98 (REO); NVRE D99 (DLT)</t>
  </si>
  <si>
    <t>KSST 22* (L:B)</t>
  </si>
  <si>
    <t>LWR(-21.5); SRWR(+6.5); RWR^(+15.5)</t>
  </si>
  <si>
    <t>NVRE D23; NVRE D98</t>
  </si>
  <si>
    <t>2103 KSU OFF VS NV, Play 035</t>
  </si>
  <si>
    <t>10; NVRE D02 (05); NVRE D04 (44); NVRE D08 (30); NVRE D09 (10); NVRE D11 (18); NVRE D20 (39); NVRE D30 (29); NVRE D44 (34); NVRE D53 (26); NVRE D99 (18)</t>
  </si>
  <si>
    <t>SSL (10); SS (8)</t>
  </si>
  <si>
    <t>LOLB (05); SSL (09); LEO (10); LILB (18); DLT (18); DRT (26); RLB (29); SS (30); REO (34); RLB (39); RLB (44)</t>
  </si>
  <si>
    <t>NVRE D02 (LOLB); NVRE D04 (RLB); NVRE D08 (SS); NVRE D09 (LEO); NVRE D11 (LILB); NVRE D13 (SSL); NVRE D20 (RLB); NVRE D30 (RLB); NVRE D44 (REO); NVRE D53 (DRT); NVRE D99 (DLT)</t>
  </si>
  <si>
    <t>NVRE D02 (0.0); NVRE D04 (0.0); NVRE D08 (0.0); NVRE D09 (0.0); NVRE D11 (0.0); NVRE D13 (0.0); NVRE D20 (0.0); NVRE D30 (0.0); NVRE D44 (0.0); NVRE D53 (0.0); NVRE D99 (0.0)</t>
  </si>
  <si>
    <t>KSST 04 (HB); KSST 05 (QB); KSST 19 (TE-R); KSST 22 (FB-L); KSST 29 (FB-R); KSST 50 (LT); KSST 63 (RG); KSST 69 (C); KSST 73 (RT); KSST 76 (LG); KSST 87 (TE-L)</t>
  </si>
  <si>
    <t>KSST 04 (0.0); KSST 05 (0.0); KSST 19 (0.0); KSST 22 (0.0); KSST 29 (0.0); KSST 50 (0.0); KSST 63 (0.0); KSST 69 (0.0); KSST 73 (0.0); KSST 76 (0.0); KSST 87 (0.0)</t>
  </si>
  <si>
    <t>LOLB (1); LILB (3); RLB (4); RLB (4); RLB (5)</t>
  </si>
  <si>
    <t>2103 KSU OFF VS NV, Play 036</t>
  </si>
  <si>
    <t>7; NVRE D09 (10); NVRE D11 (06); NVRE D30 (22); NVRE D34 (43); NVRE D44 (34); NVRE D53 (25); NVRE D99 (18)</t>
  </si>
  <si>
    <t>LCB (7); FS (10); FS (10); RCB (8)</t>
  </si>
  <si>
    <t>LLB (06); LEO (10); DLT (18); MLB (22); DRT (25); REO (34); RLB (43)</t>
  </si>
  <si>
    <t>NVRE D00 (LCB); NVRE D08 (FS); NVRE D09 (LEO); NVRE D11 (LLB); NVRE D13 (FS); NVRE D15 (RCB); NVRE D30 (MLB); NVRE D34 (RLB); NVRE D44 (REO); NVRE D53 (DRT); NVRE D99 (DLT)</t>
  </si>
  <si>
    <t>NVRE D00 (0.0); NVRE D08 (0.0); NVRE D09 (0.0); NVRE D11 (0.0); NVRE D13 (0.0); NVRE D15 (0.0); NVRE D30 (+0.5); NVRE D34 (0.0); NVRE D44 (0.0); NVRE D53 (+0.5); NVRE D99 (+0.5)</t>
  </si>
  <si>
    <t>KSST 15 (QB); KSST 20 (HB); KSST 22 (FB-R); KSST 29 (FB-L); KSST 50 (LT); KSST 63 (RG); KSST 69 (C); KSST 73 (RT); KSST 76 (LG); KSST 85 (LWR); KSST 86 (RWR)</t>
  </si>
  <si>
    <t>KSST 15 (0.0); KSST 20 (0.0); KSST 22 (0.0); KSST 29 (0.0); KSST 50 (0.0); KSST 63 (0.0); KSST 69 (0.0); KSST 73 (-0.5); KSST 76 (-0.5); KSST 85 (0.0); KSST 86 (0.0)</t>
  </si>
  <si>
    <t>KSST 69 (C); KSST 73 (RT); KSST 76 (LG); NVRE D09 (LEO); NVRE D30 (MLB); NVRE D53 (DRT); NVRE D99 (DLT)</t>
  </si>
  <si>
    <t>LWR^(-11.5); RWR^(+17.5)</t>
  </si>
  <si>
    <t>LLB (4); MLB (4); RLB (3)</t>
  </si>
  <si>
    <t>KSST 73; KSST 76</t>
  </si>
  <si>
    <t>NVRE D30; NVRE D53; NVRE D99</t>
  </si>
  <si>
    <t>2103 KSU OFF VS NV, Play 037</t>
  </si>
  <si>
    <t>GUN LOU PRO</t>
  </si>
  <si>
    <t>7; NVRE D09 (10); NVRE D11 (27); NVRE D15 (44); NVRE D30 (15); NVRE D44 (37); NVRE D53 (19); NVRE D99 (27)</t>
  </si>
  <si>
    <t>LCB (7); SCBL (4); FSL (11); SSR (8)</t>
  </si>
  <si>
    <t>LEO (10); LLB (15); DLT (19); DRT (27); RILB (27); REO (37); SSR (37); RLB (44)</t>
  </si>
  <si>
    <t>NVRE D00 (LCB); NVRE D08 (FSL); NVRE D09 (LEO); NVRE D11 (RILB); NVRE D13 (SSR); NVRE D15 (RLB); NVRE D30 (LLB); NVRE D38 (SCBL); NVRE D44 (REO); NVRE D53 (DLT); NVRE D99 (DRT)</t>
  </si>
  <si>
    <t>NVRE D00 (0.0); NVRE D08 (0.0); NVRE D09 (+0.5); NVRE D11 (+0.5); NVRE D13 (0.0); NVRE D15 (-1.0); NVRE D30 (0.0); NVRE D38 (0.0); NVRE D44 (0.0); NVRE D53 (0.0); NVRE D99 (0.0)</t>
  </si>
  <si>
    <t>LEO (10); DLT (19); DRT (27); REO (37)</t>
  </si>
  <si>
    <t>KSST 00 (TE-oL); KSST 04 (RWR); KSST 15 (QB); KSST 22 (HB-L); KSST 50 (LT); KSST 63 (RG); KSST 69 (C); KSST 73 (RT); KSST 76 (LG); KSST 87 (TE-iL); KSST 88 (SRWR)</t>
  </si>
  <si>
    <t>KSST 00 (0.0); KSST 04 (0.0); KSST 15 (-0.5); KSST 22 (0.0); KSST 50 (0.0); KSST 63 (0.0); KSST 69 (-1.0); KSST 73 (-0.5); KSST 76 (0.0); KSST 87 (0.0); KSST 88 (0.0)</t>
  </si>
  <si>
    <t>KSST 15 (QB); KSST 69 (C); KSST 73 (RT); NVRE D09 (LEO); NVRE D11 (RILB); NVRE D15 (RLB)</t>
  </si>
  <si>
    <t>TE-iL</t>
  </si>
  <si>
    <t>6; NVRE D09 (LEO); NVRE D11 (RILB); NVRE D30 (LLB); NVRE D44 (REO); NVRE D53 (DLT); NVRE D99 (DRT)</t>
  </si>
  <si>
    <t>NVRE D09 (O) KSST 73; NVRE D11 (CL) KSST 69</t>
  </si>
  <si>
    <t>LLB (4); RILB (4); RLB (3)</t>
  </si>
  <si>
    <t>KSST 15; KSST 69; KSST 73; NVRE D15</t>
  </si>
  <si>
    <t>NVRE D15</t>
  </si>
  <si>
    <t>5; NVRE D00; NVRE D08; NVRE D13; NVRE D15; NVRE D38</t>
  </si>
  <si>
    <t>TE-oL 6(3); TE-iL 7(11); HB-L h3(-3); SRWR 6(6); RWR 6(6)</t>
  </si>
  <si>
    <t>6; 7; H3; 6; 6</t>
  </si>
  <si>
    <t>KSST 00 6(3); KSST 87 7(11); KSST 22 h3(-3); KSST 88 6(6); KSST 04 6(6)</t>
  </si>
  <si>
    <t>7(11)</t>
  </si>
  <si>
    <t>NVRE D09; NVRE D11</t>
  </si>
  <si>
    <t>2103 KSU OFF VS NV, Play 038</t>
  </si>
  <si>
    <t>GUN RIP WIDE LOWEST</t>
  </si>
  <si>
    <t>RIP WIDE LOWEST</t>
  </si>
  <si>
    <t>10 H STEEL-ARCH</t>
  </si>
  <si>
    <t>STEEL</t>
  </si>
  <si>
    <t>10/11 STEEL</t>
  </si>
  <si>
    <t>5; NVRE D09 (10); NVRE D30 (14); NVRE D44 (34); NVRE D98 (28); NVRE D99 (18)</t>
  </si>
  <si>
    <t>LCB (7); SCBL (5); FSL (13); SSR (10); SCBR (5); RCB (6)</t>
  </si>
  <si>
    <t>LEO (10); LLB (14); DLT (18); DRT (28); REO (34); SSR (38)</t>
  </si>
  <si>
    <t>NVRE D00 (LCB); NVRE D08 (FSL); NVRE D09 (LEO); NVRE D11 (SCBR); NVRE D13 (SSR); NVRE D15 (RCB); NVRE D20 (SCBL); NVRE D30 (LLB); NVRE D44 (REO); NVRE D98 (DRT); NVRE D99 (DLT)</t>
  </si>
  <si>
    <t>NVRE D00 (0.0); NVRE D08 (0.0); NVRE D09 (+0.5); NVRE D11 (0.0); NVRE D13 (0.0); NVRE D15 (0.0); NVRE D20 (0.0); NVRE D30 (0.0); NVRE D44 (+0.5); NVRE D98 (0.0); NVRE D99 (+0.5)</t>
  </si>
  <si>
    <t>NVRE D20; NVRE D98</t>
  </si>
  <si>
    <t>NVRE D09</t>
  </si>
  <si>
    <t>LWR^; SLWR; TE-R; SRWR^; RWR</t>
  </si>
  <si>
    <t>HB&gt;SLWR; TE&gt;SRWR</t>
  </si>
  <si>
    <t>KSST 00 (SRWR); KSST 04 (LWR); KSST 15 (QB); KSST 22 (SLWR); KSST 50 (LT); KSST 63 (RG); KSST 69 (C); KSST 73 (RT); KSST 76 (LG); KSST 87 (TE-R); KSST 88 (RWR)</t>
  </si>
  <si>
    <t>KSST 00 (0.0); KSST 04 (0.0); KSST 15 (0.0); KSST 22 (0.0); KSST 50 (0.0); KSST 63 (0.0); KSST 69 (-0.5); KSST 73 (-1.0); KSST 76 (0.0); KSST 87 (0.0); KSST 88 (0.0)</t>
  </si>
  <si>
    <t>KSST 69 (C); KSST 73 (RT); NVRE D09 (LEO); NVRE D44 (REO); NVRE D99 (DLT)</t>
  </si>
  <si>
    <t>KSST 22* (L:R{L})</t>
  </si>
  <si>
    <t>LWR^(-13.5); SLWR(-6.5); SRWR^(+11.5); RWR(+16.5)</t>
  </si>
  <si>
    <t>LLB (5)</t>
  </si>
  <si>
    <t>KSST 69; KSST 73</t>
  </si>
  <si>
    <t>NVRE D09; NVRE D44; NVRE D99</t>
  </si>
  <si>
    <t>2103 KSU OFF VS NV, Play 039</t>
  </si>
  <si>
    <t>RT  RAY NEXT</t>
  </si>
  <si>
    <t>RAY</t>
  </si>
  <si>
    <t>47 COUNTER NAKED CHECK RED 44</t>
  </si>
  <si>
    <t>7; NVRE D09 (10); NVRE D10 (26); NVRE D30 (17); NVRE D34 (05); NVRE D44 (33); NVRE D73 (26); NVRE D92 (18)</t>
  </si>
  <si>
    <t>LCB (7); FS (13); SSR (9); RCB (7)</t>
  </si>
  <si>
    <t>LLB (05); LEO (10); LILB (17); DLT (18); DRT (26); RILB (26); REO (33); SSR (33)</t>
  </si>
  <si>
    <t>NVRE D00 (LCB); NVRE D04 (RCB); NVRE D08 (FS); NVRE D09 (LEO); NVRE D10 (RILB); NVRE D13 (SSR); NVRE D30 (LILB); NVRE D34 (LLB); NVRE D44 (REO); NVRE D73 (DRT); NVRE D92 (DLT)</t>
  </si>
  <si>
    <t>NVRE D00 (0.0); NVRE D04 (0.0); NVRE D08 (0.0); NVRE D09 (0.0); NVRE D10 (0.0); NVRE D13 (0.0); NVRE D30 (-0.5); NVRE D34 (0.0); NVRE D44 (0.0); NVRE D73 (+1.0); NVRE D92 (0.0)</t>
  </si>
  <si>
    <t>LWR^; FB; HB; TE-R^; RWR</t>
  </si>
  <si>
    <t>KSST 04; KSST 22; KSST 29; KSST 34; KSST 88</t>
  </si>
  <si>
    <t>KSST 04 (LWR); KSST 15 (QB); KSST 22 (HB); KSST 29 (FB); KSST 34 (TE-R); KSST 50 (LT); KSST 63 (RG); KSST 69 (C); KSST 73 (RT); KSST 76 (LG); KSST 88 (RWR)</t>
  </si>
  <si>
    <t>KSST 04 (0.0); KSST 15 (0.0); KSST 22 (0.0); KSST 29 (0.0); KSST 34 (0.0); KSST 50 (-1.0); KSST 63 (0.0); KSST 69 (0.0); KSST 73 (0.0); KSST 76 (+0.5); KSST 88 (0.0)</t>
  </si>
  <si>
    <t>KSST 50 (LT); KSST 69 (C); KSST 76 (LG); NVRE D10 (RILB); NVRE D30 (LILB); NVRE D73 (DRT)</t>
  </si>
  <si>
    <t>KSST 76; NVRE D73</t>
  </si>
  <si>
    <t>2103 KSU OFF VS NV, Play 040</t>
  </si>
  <si>
    <t>FLOP GUN R</t>
  </si>
  <si>
    <t>50C Z SPACE-HITCHES</t>
  </si>
  <si>
    <t>SPACE</t>
  </si>
  <si>
    <t>Z SPACE-HITCHES</t>
  </si>
  <si>
    <t>5; NVRE D09 (11); NVRE D30 (23); NVRE D44 (34); NVRE D73 (26); NVRE D92 (18)</t>
  </si>
  <si>
    <t>LCB (7); SCBL (4); FSL (12); FSR (12); SCBR (4); RCB (7)</t>
  </si>
  <si>
    <t>LEO (11); DLT (18); MLB (23); DRT (26); REO (34)</t>
  </si>
  <si>
    <t>NVRE D00 (LCB); NVRE D04 (RCB); NVRE D08 (FSR); NVRE D09 (LEO); NVRE D10 (SCBR); NVRE D13 (FSL); NVRE D20 (SCBL); NVRE D30 (MLB); NVRE D44 (REO); NVRE D73 (DRT); NVRE D92 (DLT)</t>
  </si>
  <si>
    <t>NVRE D00 (-1.0); NVRE D04 (0.0); NVRE D08 (0.0); NVRE D09 (0.0); NVRE D10 (0.0); NVRE D13 (0.0); NVRE D20 (-1.0); NVRE D30 (-0.5); NVRE D44 (0.0); NVRE D73 (0.0); NVRE D92 (0.0)</t>
  </si>
  <si>
    <t>KSST 04 (LWR); KSST 12 (RWR); KSST 15 (QB); KSST 19 (SRWR); KSST 22 (HB-R); KSST 50 (LT); KSST 63 (RG); KSST 69 (C); KSST 73 (RT); KSST 76 (LG); KSST 88 (SLWR)</t>
  </si>
  <si>
    <t>KSST 04 (0.0); KSST 12 (0.0); KSST 15 (0.0); KSST 19 (0.0); KSST 22 (+0.5); KSST 50 (0.0); KSST 63 (0.0); KSST 69 (0.0); KSST 73 (0.0); KSST 76 (0.0); KSST 88 (0.0)</t>
  </si>
  <si>
    <t>KSST 12 (RWR); KSST 22 (HB-R); NVRE D00 (LCB); NVRE D20 (SCBL); NVRE D30 (MLB)</t>
  </si>
  <si>
    <t>4; NVRE D09 (LEO); NVRE D44 (REO); NVRE D73 (DRT); NVRE D92 (DLT)</t>
  </si>
  <si>
    <t>LWR^(-13.5); SLWR(-6.5); SRWR^(+11.5); RWR(+17.5)</t>
  </si>
  <si>
    <t>MLB (5)</t>
  </si>
  <si>
    <t>NVRE D00; NVRE D20</t>
  </si>
  <si>
    <t>NVRE D00; NVRE D20; NVRE D30</t>
  </si>
  <si>
    <t>7; NVRE D00; NVRE D04; NVRE D08; NVRE D10; NVRE D13; NVRE D20; NVRE D30</t>
  </si>
  <si>
    <t>LWR 6(5); SLWR 6(6); HB-R h21(-2); SRWR x6(5); RWR 6(6)</t>
  </si>
  <si>
    <t>6; 6; H4; X; 6</t>
  </si>
  <si>
    <t>KSST 04 6(5); KSST 88 6(6); KSST 22 h21(-2); KSST 19 x6(5); KSST 12 6(6)</t>
  </si>
  <si>
    <t>h21(-2)</t>
  </si>
  <si>
    <t>2103 KSU OFF VS NV, Play 041</t>
  </si>
  <si>
    <t>5 ROLL READ Y ARROW-KEY</t>
  </si>
  <si>
    <t>Y ARROW-KEY</t>
  </si>
  <si>
    <t>6; NVRE D00 (01); NVRE D09 (10); NVRE D10 (21); NVRE D44 (34); NVRE D73 (26); NVRE D92 (18)</t>
  </si>
  <si>
    <t>FS (9); FSR (14); SCBiR (4); SCBoR (5); RCB (6)</t>
  </si>
  <si>
    <t>LLB (01); LEO (10); DLT (18); MLB (21); DRT (26); REO (34)</t>
  </si>
  <si>
    <t>NVRE D00 (LLB); NVRE D04 (RCB); NVRE D08 (FSR); NVRE D09 (LEO); NVRE D10 (MLB); NVRE D13 (FS); NVRE D20 (SCBoR); NVRE D30 (SCBiR); NVRE D44 (REO); NVRE D73 (DRT); NVRE D92 (DLT)</t>
  </si>
  <si>
    <t>NVRE D00 (0.0); NVRE D04 (-0.5); NVRE D08 (0.0); NVRE D09 (0.0); NVRE D10 (0.0); NVRE D13 (0.0); NVRE D20 (0.0); NVRE D30 (0.0); NVRE D44 (0.0); NVRE D73 (0.0); NVRE D92 (0.0)</t>
  </si>
  <si>
    <t>KSST 04 (LWR); KSST 12 (SLoWR); KSST 15 (QB); KSST 19 (TE-R); KSST 20 (HB-R); KSST 50 (LT); KSST 63 (RG); KSST 69 (C); KSST 73 (RT); KSST 76 (LG); KSST 88 (SLiWR)</t>
  </si>
  <si>
    <t>KSST 04 (+0.5); KSST 12 (0.0); KSST 15 (0.0); KSST 19 (0.0); KSST 20 (0.0); KSST 50 (0.0); KSST 63 (0.0); KSST 69 (0.0); KSST 73 (0.0); KSST 76 (0.0); KSST 88 (0.0)</t>
  </si>
  <si>
    <t>KSST 04 (LWR); KSST 12 (SLoWR); NVRE D04 (RCB); NVRE D20 (SCBoR)</t>
  </si>
  <si>
    <t>LWR^(-17.5); SLoWR(-9.5); SLiWR(-5.5)</t>
  </si>
  <si>
    <t>LWR z; SLoWR z; SLiWR 0u(-3); HB-R kl; TE-R 1</t>
  </si>
  <si>
    <t>-; -; 0; -; 3</t>
  </si>
  <si>
    <t>KSST 04 z; KSST 12 z; KSST 88 0u(-3); KSST 20 kl; KSST 19 1</t>
  </si>
  <si>
    <t>2103 KSU OFF VS NV, Play 042</t>
  </si>
  <si>
    <t>EXPAND GUN RT OVER NEAR</t>
  </si>
  <si>
    <t>EXPAND</t>
  </si>
  <si>
    <t>7; NVRE D09 (10); NVRE D11 (21); NVRE D13 (34); NVRE D30 (12); NVRE D44 (34); NVRE D53 (27); NVRE D99 (18)</t>
  </si>
  <si>
    <t>LCB (7); SCBL (4); SSL (9); FS (10)</t>
  </si>
  <si>
    <t>SSL (02); LEO (10); LLB (12); DLT (18); MLB (21); DRT (27); REO (34); RLB (34)</t>
  </si>
  <si>
    <t>NVRE D00 (LCB); NVRE D04 (FS); NVRE D08 (SSL); NVRE D09 (LEO); NVRE D11 (MLB); NVRE D13 (RLB); NVRE D30 (LLB); NVRE D34 (SCBL); NVRE D44 (REO); NVRE D53 (DRT); NVRE D99 (DLT)</t>
  </si>
  <si>
    <t>NVRE D00 (0.0); NVRE D04 (0.0); NVRE D08 (0.0); NVRE D09 (0.0); NVRE D11 (-1.0); NVRE D13 (0.0); NVRE D30 (0.0); NVRE D34 (0.0); NVRE D44 (0.0); NVRE D53 (0.0); NVRE D99 (0.0)</t>
  </si>
  <si>
    <t>NVRE D11; NVRE D34; NVRE D53; NVRE D99</t>
  </si>
  <si>
    <t>HB-L; FB-R; TE-R^; SRWR; RWR^</t>
  </si>
  <si>
    <t>KSST 19; KSST 20; KSST 29; KSST 85; KSST 86</t>
  </si>
  <si>
    <t>KSST 15 (QB); KSST 19 (TE-R); KSST 20 (HB-L); KSST 29 (FB-R); KSST 50 (LT); KSST 63 (RG); KSST 69 (C); KSST 73 (RT); KSST 76 (LG); KSST 85 (SRWR); KSST 86 (RWR)</t>
  </si>
  <si>
    <t>KSST 15 (+0.5); KSST 19 (0.0); KSST 20 (0.0); KSST 29 (0.0); KSST 50 (+0.5); KSST 63 (0.0); KSST 69 (0.0); KSST 73 (0.0); KSST 76 (0.0); KSST 85 (0.0); KSST 86 (0.0)</t>
  </si>
  <si>
    <t>KSST 29; KSST 85; KSST 86</t>
  </si>
  <si>
    <t>KSST 15 (QB); KSST 29 (FB-R); KSST 50 (LT); NVRE D11 (MLB); NVRE D13 (RLB)</t>
  </si>
  <si>
    <t>2; KSST 20 (HB-L); KSST 29 (FB-R)</t>
  </si>
  <si>
    <t>SRWR(+8.5); RWR^(+15.5)</t>
  </si>
  <si>
    <t>LLB (4); MLB (3); RLB (3)</t>
  </si>
  <si>
    <t>2103 KSU OFF VS NV, Play 043</t>
  </si>
  <si>
    <t>8; NVRE D11 (27); NVRE D13 (30); NVRE D23 (10); NVRE D30 (16); NVRE D34 (05); NVRE D53 (25); NVRE D98 (34); NVRE D99 (17)</t>
  </si>
  <si>
    <t>LCB (6); FSL (15); SS (8); RCB (6)</t>
  </si>
  <si>
    <t>LLB (05); LEO (10); LILB (16); DLT (17); DRT (25); RILB (27); SS (30); REO (34)</t>
  </si>
  <si>
    <t>NVRE D00 (LCB); NVRE D04 (RCB); NVRE D08 (FSL); NVRE D11 (RILB); NVRE D13 (SS); NVRE D23 (LEO); NVRE D30 (LILB); NVRE D34 (LLB); NVRE D53 (DRT); NVRE D98 (REO); NVRE D99 (DLT)</t>
  </si>
  <si>
    <t>NVRE D00 (0.0); NVRE D04 (0.0); NVRE D08 (-1.0); NVRE D11 (-1.0); NVRE D13 (0.0); NVRE D23 (0.0); NVRE D30 (-0.5); NVRE D34 (-0.5); NVRE D53 (0.0); NVRE D98 (0.0); NVRE D99 (0.0)</t>
  </si>
  <si>
    <t>LWR^; HB; FB-R; TE-R^; RWR</t>
  </si>
  <si>
    <t>KSST 19; KSST 22; KSST 34; KSST 85; KSST 86</t>
  </si>
  <si>
    <t>KSST 15 (QB); KSST 19 (FB-R); KSST 22 (HB); KSST 34 (TE-R); KSST 50 (LT); KSST 63 (RG); KSST 69 (C); KSST 73 (RT); KSST 76 (LG); KSST 85 (RWR); KSST 86 (LWR)</t>
  </si>
  <si>
    <t>KSST 15 (0.0); KSST 19 (0.0); KSST 22 (+0.5); KSST 34 (0.0); KSST 50 (0.0); KSST 63 (0.0); KSST 69 (+0.5); KSST 73 (+0.5); KSST 76 (+0.5); KSST 85 (0.0); KSST 86 (0.0)</t>
  </si>
  <si>
    <t>KSST 22; KSST 34</t>
  </si>
  <si>
    <t>KSST 34; KSST 86</t>
  </si>
  <si>
    <t>KSST 22 (HB); KSST 69 (C); KSST 73 (RT); KSST 76 (LG); NVRE D08 (FSL); NVRE D11 (RILB); NVRE D30 (LILB); NVRE D34 (LLB)</t>
  </si>
  <si>
    <t>2; KSST 19 (FB-R); KSST 22 (HB)</t>
  </si>
  <si>
    <t>LWR^(-13.5); RWR(+12.5)</t>
  </si>
  <si>
    <t>NVRE D08; NVRE D11; NVRE D30; NVRE D34</t>
  </si>
  <si>
    <t>KSST 22; KSST 69; KSST 73; KSST 76</t>
  </si>
  <si>
    <t>2103 KSU OFF VS NV, Play 044</t>
  </si>
  <si>
    <t>HOP GUN LT ON WK</t>
  </si>
  <si>
    <t>45 ROLL ARC</t>
  </si>
  <si>
    <t>44/45 ROLL ARC</t>
  </si>
  <si>
    <t>7; NVRE D10 (22); NVRE D11 (43); NVRE D23 (11); NVRE D34 (03); NVRE D53 (26); NVRE D98 (34); NVRE D99 (16)</t>
  </si>
  <si>
    <t>LCB (7); SSL (9); SSR (9); RCB (6)</t>
  </si>
  <si>
    <t>LLB (03); SSL (06); LEO (11); DLT (16); MLB (22); DRT (26); SSR (33); REO (34); RLB (43)</t>
  </si>
  <si>
    <t>NVRE D00 (LCB); NVRE D04 (RCB); NVRE D08 (SSL); NVRE D10 (MLB); NVRE D11 (RLB); NVRE D13 (SSR); NVRE D23 (LEO); NVRE D34 (LLB); NVRE D53 (DRT); NVRE D98 (REO); NVRE D99 (DLT)</t>
  </si>
  <si>
    <t>NVRE D00 (0.0); NVRE D04 (0.0); NVRE D08 (0.0); NVRE D10 (0.0); NVRE D11 (0.0); NVRE D13 (0.0); NVRE D23 (-0.5); NVRE D34 (-0.5); NVRE D53 (0.0); NVRE D98 (0.0); NVRE D99 (0.0)</t>
  </si>
  <si>
    <t>LEO (11); DLT (16); DRT (26); REO (34)</t>
  </si>
  <si>
    <t>KSST 15 (QB); KSST 19 (TE-L); KSST 22 (HB-R); KSST 34 (TE-R); KSST 50 (LT); KSST 63 (RG); KSST 69 (C); KSST 73 (RT); KSST 76 (LG); KSST 85 (LWR); KSST 86 (RWR)</t>
  </si>
  <si>
    <t>KSST 15 (+0.5); KSST 19 (0.0); KSST 22 (0.0); KSST 34 (-1.0); KSST 50 (0.0); KSST 63 (0.0); KSST 69 (0.0); KSST 73 (0.0); KSST 76 (0.0); KSST 85 (0.0); KSST 86 (0.0)</t>
  </si>
  <si>
    <t>KSST 19; KSST 34</t>
  </si>
  <si>
    <t>KSST 15 (QB); KSST 34 (TE-R); NVRE D23 (LEO); NVRE D34 (LLB)</t>
  </si>
  <si>
    <t>LWR(-14.5); RWR(+16.5)</t>
  </si>
  <si>
    <t>KSST 34; NVRE D23; NVRE D34</t>
  </si>
  <si>
    <t>KSST 34 OH</t>
  </si>
  <si>
    <t>2103 KSU OFF VS NV, Play 045</t>
  </si>
  <si>
    <t>11 Z STEEL LEAD</t>
  </si>
  <si>
    <t>6; NVRE D10 (26); NVRE D11 (06); NVRE D23 (10); NVRE D53 (26); NVRE D98 (33); NVRE D99 (18)</t>
  </si>
  <si>
    <t>LCB (5); FS (9); SCBR (10); SCBR (4); RCB (6)</t>
  </si>
  <si>
    <t>LLB (06); LEO (10); DLT (18); DRT (26); RILB (26); REO (33)</t>
  </si>
  <si>
    <t>NVRE D00 (LCB); NVRE D04 (RCB); NVRE D08 (SCBR); NVRE D10 (RILB); NVRE D11 (LLB); NVRE D13 (FS); NVRE D20 (SCBR); NVRE D23 (LEO); NVRE D53 (DRT); NVRE D98 (REO); NVRE D99 (DLT)</t>
  </si>
  <si>
    <t>NVRE D00 (0.0); NVRE D04 (0.0); NVRE D08 (0.0); NVRE D10 (0.0); NVRE D11 (0.0); NVRE D13 (0.0); NVRE D20 (0.0); NVRE D23 (0.0); NVRE D53 (0.0); NVRE D98 (0.0); NVRE D99 (-0.5)</t>
  </si>
  <si>
    <t>KSST 00 (TE-R); KSST 04 (RWR); KSST 12 (LWR); KSST 15 (QB); KSST 22 (HB-L); KSST 50 (LT); KSST 63 (RG); KSST 69 (C); KSST 73 (RT); KSST 76 (LG); KSST 88 (SLWR)</t>
  </si>
  <si>
    <t>KSST 00 (0.0); KSST 04 (0.0); KSST 12 (0.0); KSST 15 (+0.5); KSST 22 (0.0); KSST 50 (+0.5); KSST 63 (0.0); KSST 69 (0.0); KSST 73 (0.0); KSST 76 (0.0); KSST 88 (0.0)</t>
  </si>
  <si>
    <t>KSST 15 (QB); KSST 50 (LT); KSST 69 (C); NVRE D11 (LLB); NVRE D98 (REO); NVRE D99 (DLT)</t>
  </si>
  <si>
    <t>LWR^(-14.5); SLWR(-6.5); RWR(+10.5)</t>
  </si>
  <si>
    <t>LLB (5); RILB (5)</t>
  </si>
  <si>
    <t>2103 KSU OFF VS NV, Play 046</t>
  </si>
  <si>
    <t>GUN RIP OUT</t>
  </si>
  <si>
    <t>8; NVRE D11 (20); NVRE D13 (10); NVRE D23 (10); NVRE D30 (28); NVRE D34 (37); NVRE D73 (25); NVRE D98 (34); NVRE D99 (17)</t>
  </si>
  <si>
    <t>LCB (6); FS (12); RCB (6)</t>
  </si>
  <si>
    <t>LLB (10); LEO (10); DLT (17); LILB (20); DRT (25); RILB (28); REO (34); RLB (37)</t>
  </si>
  <si>
    <t>NVRE D00 (RCB); NVRE D04 (LCB); NVRE D08 (FS); NVRE D11 (LILB); NVRE D13 (LLB); NVRE D23 (LEO); NVRE D30 (RILB); NVRE D34 (RLB); NVRE D73 (DRT); NVRE D98 (REO); NVRE D99 (DLT)</t>
  </si>
  <si>
    <t>NVRE D00 (0.0); NVRE D04 (0.0); NVRE D08 (0.0); NVRE D11 (-1.0); NVRE D13 (0.0); NVRE D23 (0.0); NVRE D30 (-1.0); NVRE D34 (0.0); NVRE D73 (0.0); NVRE D98 (0.0); NVRE D99 (0.0)</t>
  </si>
  <si>
    <t>NVRE D30; NVRE D34; NVRE D73</t>
  </si>
  <si>
    <t>KSST 00 (TE-R); KSST 04 (SLWR); KSST 12 (RWR); KSST 15 (QB); KSST 22 (HB-R); KSST 50 (LT); KSST 63 (RG); KSST 69 (C); KSST 73 (RT); KSST 76 (LG); KSST 88 (LWR)</t>
  </si>
  <si>
    <t>KSST 00 (0.0); KSST 04 (0.0); KSST 12 (0.0); KSST 15 (0.0); KSST 22 (+1.0); KSST 50 (0.0); KSST 63 (+0.5); KSST 69 (-0.5); KSST 73 (0.0); KSST 76 (0.0); KSST 88 (0.0)</t>
  </si>
  <si>
    <t>KSST 22 (HB-R); KSST 63 (RG); KSST 69 (C); NVRE D11 (LILB); NVRE D30 (RILB)</t>
  </si>
  <si>
    <t>LWR^(-8.5); SLWR(-2.5); RWR^(+15.5)</t>
  </si>
  <si>
    <t>LLB (6); LILB (4); RILB (4); RLB (4)</t>
  </si>
  <si>
    <t>KSST 69; NVRE D11; NVRE D30</t>
  </si>
  <si>
    <t>KSST 22; KSST 63</t>
  </si>
  <si>
    <t>2103 KSU OFF VS NV, Play 047</t>
  </si>
  <si>
    <t>9; NVRE D02 (04); NVRE D09 (12); NVRE D11 (22); NVRE D13 (13); NVRE D30 (30); NVRE D34 (43); NVRE D44 (34); NVRE D53 (19); NVRE D92 (28)</t>
  </si>
  <si>
    <t>SS (8); FSR (12); RCB (7)</t>
  </si>
  <si>
    <t>LLB (04); LEO (12); SS (13); DLT (19); MLB (22); DRT (28); RLB (30); REO (34); RLB (43)</t>
  </si>
  <si>
    <t>NVRE D02 (LLB); NVRE D04 (RCB); NVRE D08 (FSR); NVRE D09 (LEO); NVRE D11 (MLB); NVRE D13 (SS); NVRE D30 (RLB); NVRE D34 (RLB); NVRE D44 (REO); NVRE D53 (DLT); NVRE D92 (DRT)</t>
  </si>
  <si>
    <t>NVRE D02 (0.0); NVRE D04 (0.0); NVRE D08 (0.0); NVRE D09 (0.0); NVRE D11 (0.0); NVRE D13 (0.0); NVRE D30 (0.0); NVRE D34 (0.0); NVRE D44 (0.0); NVRE D53 (0.0); NVRE D92 (0.0)</t>
  </si>
  <si>
    <t>LEO (12); DLT (19); DRT (28); REO (34)</t>
  </si>
  <si>
    <t>NVRE D34</t>
  </si>
  <si>
    <t>KSST 01 (SLWR); KSST 15 (QB); KSST 19 (TE-R); KSST 22 (HB-R); KSST 50 (LT); KSST 63 (RG); KSST 69 (C); KSST 73 (RT); KSST 76 (LG); KSST 86 (LWR); KSST 87 (TE-L)</t>
  </si>
  <si>
    <t>KSST 01 (0.0); KSST 15 (0.0); KSST 19 (0.0); KSST 22 (+0.5); KSST 50 (0.0); KSST 63 (0.0); KSST 69 (0.0); KSST 73 (0.0); KSST 76 (0.0); KSST 86 (0.0); KSST 87 (0.0)</t>
  </si>
  <si>
    <t>KSST 22 (HB-R); KSST 69 (C); KSST 76 (LG); NVRE D30 (RLB); NVRE D92 (DRT)</t>
  </si>
  <si>
    <t>LLB (3); MLB (4); RLB (4); RLB (4)</t>
  </si>
  <si>
    <t>2103 KSU OFF VS NV, Play 048</t>
  </si>
  <si>
    <t>5 ROLL READ KEY</t>
  </si>
  <si>
    <t>6; NVRE D09 (11); NVRE D11 (24); NVRE D13 (11); NVRE D44 (33); NVRE D53 (25); NVRE D92 (17)</t>
  </si>
  <si>
    <t>LCB (1); FS (15); SCBiR (4); SCBoR (5); RCB (7)</t>
  </si>
  <si>
    <t>LLB (11); LEO (11); DLT (17); RILB (24); DRT (25); REO (33)</t>
  </si>
  <si>
    <t>NVRE D02 (LCB); NVRE D04 (RCB); NVRE D08 (FS); NVRE D09 (LEO); NVRE D11 (RILB); NVRE D13 (LLB); NVRE D20 (SCBoR); NVRE D30 (SCBiR); NVRE D44 (REO); NVRE D53 (DRT); NVRE D92 (DLT)</t>
  </si>
  <si>
    <t>NVRE D02 (0.0); NVRE D04 (0.0); NVRE D08 (0.0); NVRE D09 (0.0); NVRE D11 (0.0); NVRE D13 (0.0); NVRE D20 (-0.5); NVRE D30 (-0.5); NVRE D44 (0.0); NVRE D53 (0.0); NVRE D92 (0.0)</t>
  </si>
  <si>
    <t>KSST 01 (LWR); KSST 15 (QB); KSST 19 (SLoWR); KSST 22 (HB-R); KSST 50 (LT); KSST 63 (RG); KSST 69 (C); KSST 70 (LG); KSST 73 (RT); KSST 86 (RWR); KSST 88 (SLiWR)</t>
  </si>
  <si>
    <t>KSST 01 (0.0); KSST 15 (0.0); KSST 19 (+0.5); KSST 22 (0.0); KSST 50 (0.0); KSST 63 (0.0); KSST 69 (0.0); KSST 70 (0.0); KSST 73 (0.0); KSST 86 (0.0); KSST 88 (+0.5)</t>
  </si>
  <si>
    <t>KSST 70; KSST 88</t>
  </si>
  <si>
    <t>5; KSST 50 (LT); KSST 63 (RG); KSST 69 (C); KSST 70 (LG); KSST 73 (RT)</t>
  </si>
  <si>
    <t>KSST 19 (SLoWR); KSST 88 (SLiWR); NVRE D20 (SCBoR); NVRE D30 (SCBiR)</t>
  </si>
  <si>
    <t>4; NVRE D09 (LEO); NVRE D44 (REO); NVRE D53 (DRT); NVRE D92 (DLT)</t>
  </si>
  <si>
    <t>LWR(-18.5); SLoWR^(-11.5); SLiWR(-6.5); RWR^(+18.5)</t>
  </si>
  <si>
    <t>NVRE D20; NVRE D30</t>
  </si>
  <si>
    <t>7; NVRE D02; NVRE D04; NVRE D08; NVRE D11; NVRE D13; NVRE D20; NVRE D30</t>
  </si>
  <si>
    <t>LWR z; SLoWR z; SLiWR 0u(-3); HB-R flkr; RWR 2(2)</t>
  </si>
  <si>
    <t>-; -; 0; -; 2</t>
  </si>
  <si>
    <t>KSST 01 z; KSST 19 z; KSST 88 0u(-3); KSST 22 flkr; KSST 86 2(2)</t>
  </si>
  <si>
    <t>2103 KSU OFF VS NV, Play 049</t>
  </si>
  <si>
    <t>8; NVRE D09 (10); NVRE D11 (21); NVRE D13 (31); NVRE D30 (14); NVRE D34 (02); NVRE D44 (32); NVRE D53 (25); NVRE D92 (17)</t>
  </si>
  <si>
    <t>LCB (6); FS (15); RCB (4)</t>
  </si>
  <si>
    <t>LLB (02); LEO (10); LLB (14); DLT (17); MLB (21); DRT (25); RLB (31); REO (32)</t>
  </si>
  <si>
    <t>NVRE D02 (LCB); NVRE D04 (RCB); NVRE D08 (FS); NVRE D09 (LEO); NVRE D11 (MLB); NVRE D13 (RLB); NVRE D30 (LLB); NVRE D34 (LLB); NVRE D44 (REO); NVRE D53 (DRT); NVRE D92 (DLT)</t>
  </si>
  <si>
    <t>NVRE D02 (0.0); NVRE D04 (0.0); NVRE D08 (0.0); NVRE D09 (+0.5); NVRE D11 (-0.5); NVRE D13 (0.0); NVRE D30 (0.0); NVRE D34 (0.0); NVRE D44 (0.0); NVRE D53 (-1.0); NVRE D92 (0.0)</t>
  </si>
  <si>
    <t>LEO (10); DLT (17); DRT (25); REO (32)</t>
  </si>
  <si>
    <t>KSST 18; KSST 19; KSST 20; KSST 85; KSST 87</t>
  </si>
  <si>
    <t>KSST 15 (QB); KSST 18 (RWR); KSST 19 (TE-oR); KSST 20 (HB); KSST 50 (LT); KSST 63 (RG); KSST 69 (C); KSST 70 (LG); KSST 73 (RT); KSST 85 (LWR); KSST 87 (TE-iR)</t>
  </si>
  <si>
    <t>KSST 15 (0.0); KSST 18 (-0.5); KSST 19 (0.0); KSST 20 (+0.5); KSST 50 (0.0); KSST 63 (+0.5); KSST 69 (+0.5); KSST 70 (0.0); KSST 73 (0.0); KSST 85 (0.0); KSST 87 (-0.5)</t>
  </si>
  <si>
    <t>KSST 18; KSST 20; KSST 85; KSST 87</t>
  </si>
  <si>
    <t>KSST 18 (RWR); KSST 20 (HB); KSST 63 (RG); KSST 69 (C); KSST 87 (TE-iR); NVRE D09 (LEO); NVRE D11 (MLB); NVRE D30 (LLB); NVRE D53 (DRT)</t>
  </si>
  <si>
    <t>KSST 18* (R:L{R})</t>
  </si>
  <si>
    <t>LWR^(-17.5); RWR(+2.5)</t>
  </si>
  <si>
    <t>LLB (5); LLB (4); MLB (4); RLB (5)</t>
  </si>
  <si>
    <t>KSST 18; KSST 87; NVRE D11; NVRE D53</t>
  </si>
  <si>
    <t>KSST 20; KSST 63; KSST 69; NVRE D09</t>
  </si>
  <si>
    <t>2103 KSU OFF VS NV, Play 050</t>
  </si>
  <si>
    <t>4 ROLL READ Y ARROW-KEY</t>
  </si>
  <si>
    <t>6; NVRE D04 (42); NVRE D09 (10); NVRE D11 (22); NVRE D44 (33); NVRE D73 (26); NVRE D92 (17)</t>
  </si>
  <si>
    <t>LCB (8); SCBL (5); SCBiL (5); FSL (14); FS (10)</t>
  </si>
  <si>
    <t>LEO (10); DLT (17); MLB (22); DRT (26); REO (33); RLB (42)</t>
  </si>
  <si>
    <t>NVRE D02 (LCB); NVRE D04 (RLB); NVRE D08 (FSL); NVRE D09 (LEO); NVRE D11 (MLB); NVRE D13 (FS); NVRE D30 (SCBiL); NVRE D34 (SCBL); NVRE D44 (REO); NVRE D73 (DRT); NVRE D92 (DLT)</t>
  </si>
  <si>
    <t>NVRE D02 (0.0); NVRE D04 (0.0); NVRE D08 (0.0); NVRE D09 (0.0); NVRE D11 (0.0); NVRE D13 (0.0); NVRE D30 (0.0); NVRE D34 (0.0); NVRE D44 (0.0); NVRE D73 (0.0); NVRE D92 (0.0)</t>
  </si>
  <si>
    <t>LEO (10); DLT (17); DRT (26); REO (33)</t>
  </si>
  <si>
    <t>KSST 00; KSST 12; KSST 20; KSST 85; KSST 88</t>
  </si>
  <si>
    <t>KSST 00 (TE-L); KSST 12 (SRoWR); KSST 15 (QB); KSST 20 (HB-L); KSST 50 (LT); KSST 63 (RG); KSST 69 (C); KSST 70 (LG); KSST 73 (RT); KSST 85 (RWR); KSST 88 (SRiWR)</t>
  </si>
  <si>
    <t>KSST 00 (0.0); KSST 12 (-0.5); KSST 15 (0.0); KSST 20 (0.0); KSST 50 (0.0); KSST 63 (0.0); KSST 69 (0.0); KSST 70 (0.0); KSST 73 (0.0); KSST 85 (0.0); KSST 88 (0.0)</t>
  </si>
  <si>
    <t>KSST 12 (SRoWR); NVRE D34 (SCBL)</t>
  </si>
  <si>
    <t>SRiWR(+6.5); SRoWR(+10.5); RWR^(+15.5)</t>
  </si>
  <si>
    <t>7; NVRE D02; NVRE D04; NVRE D08; NVRE D11; NVRE D13; NVRE D30; NVRE D34</t>
  </si>
  <si>
    <t>TE-L 1; HB-L n; SRiWR 0u(-3); SRoWR z; RWR z</t>
  </si>
  <si>
    <t>3; -; 0; -; -</t>
  </si>
  <si>
    <t>KSST 00 1; KSST 20 n; KSST 88 0u(-3); KSST 12 z; KSST 85 z</t>
  </si>
  <si>
    <t>2103 KSU OFF VS NV, Play 051</t>
  </si>
  <si>
    <t>EXPAND GUN LT OVER NEAR</t>
  </si>
  <si>
    <t>LT OVER</t>
  </si>
  <si>
    <t>45 PLUS BYPASS</t>
  </si>
  <si>
    <t>8; NVRE D10 (34); NVRE D13 (13); NVRE D23 (11); NVRE D34 (44); NVRE D45 (22); NVRE D73 (19); NVRE D98 (38); NVRE D99 (28)</t>
  </si>
  <si>
    <t>FS (10); SCBR (8); RCB (7)</t>
  </si>
  <si>
    <t>LEO (11); LLB (13); DLT (19); MLB (22); DRT (28); RLB (34); REO (38); RLB (44)</t>
  </si>
  <si>
    <t>NVRE D02 (FS); NVRE D04 (RCB); NVRE D08 (SCBR); NVRE D10 (RLB); NVRE D13 (LLB); NVRE D23 (LEO); NVRE D34 (RLB); NVRE D45 (MLB); NVRE D73 (DLT); NVRE D98 (REO); NVRE D99 (DRT)</t>
  </si>
  <si>
    <t>NVRE D02 (0.0); NVRE D04 (0.0); NVRE D08 (0.0); NVRE D10 (-0.5); NVRE D13 (0.0); NVRE D23 (0.0); NVRE D34 (0.0); NVRE D45 (-0.5); NVRE D73 (-0.5); NVRE D98 (0.0); NVRE D99 (0.0)</t>
  </si>
  <si>
    <t>NVRE D10; NVRE D23; NVRE D45; NVRE D98; NVRE D99</t>
  </si>
  <si>
    <t>LEO (11); DLT (19); DRT (28); REO (38)</t>
  </si>
  <si>
    <t>LWR^; SLWR; TE-oL^; TE-iL; HB-R</t>
  </si>
  <si>
    <t>KSST 00; KSST 22; KSST 29; KSST 85; KSST 86</t>
  </si>
  <si>
    <t>KSST 00 (TE-oL); KSST 15 (QB); KSST 22 (HB-R); KSST 29 (TE-iL); KSST 50 (LT); KSST 63 (RG); KSST 69 (C); KSST 70 (LG); KSST 73 (RT); KSST 85 (SLWR); KSST 86 (LWR)</t>
  </si>
  <si>
    <t>KSST 00 (0.0); KSST 15 (0.0); KSST 22 (0.0); KSST 29 (0.0); KSST 50 (0.0); KSST 63 (+0.5); KSST 69 (0.0); KSST 70 (+0.5); KSST 73 (+0.5); KSST 85 (0.0); KSST 86 (0.0)</t>
  </si>
  <si>
    <t>KSST 22; KSST 29; KSST 86</t>
  </si>
  <si>
    <t>KSST 63 (RG); KSST 70 (LG); KSST 73 (RT); NVRE D10 (RLB); NVRE D45 (MLB); NVRE D73 (DLT)</t>
  </si>
  <si>
    <t>KSST 22 (B:B); KSST 29 (B:L)</t>
  </si>
  <si>
    <t>LWR^(-16.5); SLWR(-7.5)</t>
  </si>
  <si>
    <t>LLB (4); MLB (4); RLB (4); RLB (4)</t>
  </si>
  <si>
    <t>NVRE D10; NVRE D45; NVRE D73</t>
  </si>
  <si>
    <t>KSST 63; KSST 70; KSST 73</t>
  </si>
  <si>
    <t>2103 KSU OFF VS NV, Play 052</t>
  </si>
  <si>
    <t>7; NVRE D02 (00); NVRE D10 (23); NVRE D23 (10); NVRE D45 (10); NVRE D73 (26); NVRE D98 (34); NVRE D99 (18)</t>
  </si>
  <si>
    <t>SSL (9); FSR (13); SCBR (5); RCB (9)</t>
  </si>
  <si>
    <t>LLB (00); LLB (10); LEO (10); SSL (12); DLT (18); MLB (23); DRT (26); REO (34)</t>
  </si>
  <si>
    <t>NVRE D02 (LLB); NVRE D04 (RCB); NVRE D08 (FSR); NVRE D10 (MLB); NVRE D13 (SSL); NVRE D23 (LEO); NVRE D34 (SCBR); NVRE D45 (LLB); NVRE D73 (DRT); NVRE D98 (REO); NVRE D99 (DLT)</t>
  </si>
  <si>
    <t>NVRE D02 (0.0); NVRE D04 (0.0); NVRE D08 (0.0); NVRE D10 (-0.5); NVRE D13 (0.0); NVRE D23 (0.0); NVRE D34 (0.0); NVRE D45 (0.0); NVRE D73 (0.0); NVRE D98 (0.0); NVRE D99 (0.0)</t>
  </si>
  <si>
    <t>KSST 04; KSST 19; KSST 22; KSST 34; KSST 85</t>
  </si>
  <si>
    <t>KSST 04 (LWR); KSST 15 (QB); KSST 19 (TE-iR); KSST 22 (HB-R); KSST 34 (TE-oR); KSST 50 (LT); KSST 63 (RG); KSST 69 (C); KSST 70 (LG); KSST 73 (RT); KSST 85 (SLWR)</t>
  </si>
  <si>
    <t>KSST 04 (0.0); KSST 15 (0.0); KSST 19 (0.0); KSST 22 (0.0); KSST 34 (+0.5); KSST 50 (0.0); KSST 63 (0.0); KSST 69 (0.0); KSST 70 (0.0); KSST 73 (0.0); KSST 85 (0.0)</t>
  </si>
  <si>
    <t>KSST 04; KSST 19; KSST 34</t>
  </si>
  <si>
    <t>KSST 34 (TE-oR); NVRE D10 (MLB)</t>
  </si>
  <si>
    <t>TE-oR</t>
  </si>
  <si>
    <t>LWR^(-15.5); SLWR(-7.5)</t>
  </si>
  <si>
    <t>LLB (4); LLB (5); MLB (4)</t>
  </si>
  <si>
    <t>7; NVRE D02; NVRE D04; NVRE D08; NVRE D10; NVRE D13; NVRE D34; NVRE D45</t>
  </si>
  <si>
    <t>LWR 6(6); SLWR 6(6); HB-R h219(0); TE-iR 78(11); TE-oR 6(4)</t>
  </si>
  <si>
    <t>6; 6; H8; 8; 6</t>
  </si>
  <si>
    <t>KSST 04 6(6); KSST 85 6(6); KSST 22 h219(0); KSST 19 78(11); KSST 34 6(4)</t>
  </si>
  <si>
    <t>6(4)</t>
  </si>
  <si>
    <t>2103 KSU OFF VS NV, Play 053</t>
  </si>
  <si>
    <t>GUN LOU PRO X PLANE</t>
  </si>
  <si>
    <t>7; NVRE D04 (44); NVRE D11 (30); NVRE D23 (11); NVRE D30 (22); NVRE D73 (26); NVRE D98 (34); NVRE D99 (16)</t>
  </si>
  <si>
    <t>LCB (7); SCBL (3); FSL (12); SSR (8)</t>
  </si>
  <si>
    <t>LEO (11); DLT (16); MLB (22); DRT (26); RLB (30); REO (34); SSR (38); RLB (44)</t>
  </si>
  <si>
    <t>NVRE D02 (LCB); NVRE D04 (RLB); NVRE D08 (SSR); NVRE D11 (RLB); NVRE D13 (FSL); NVRE D23 (LEO); NVRE D30 (MLB); NVRE D34 (SCBL); NVRE D73 (DRT); NVRE D98 (REO); NVRE D99 (DLT)</t>
  </si>
  <si>
    <t>NVRE D02 (0.0); NVRE D04 (0.0); NVRE D08 (0.0); NVRE D11 (0.0); NVRE D13 (0.0); NVRE D23 (0.0); NVRE D30 (0.0); NVRE D34 (0.0); NVRE D73 (0.0); NVRE D98 (0.0); NVRE D99 (0.0)</t>
  </si>
  <si>
    <t>NVRE D11; NVRE D30</t>
  </si>
  <si>
    <t>KSST 04 (SRWR); KSST 15 (QB); KSST 19 (TE-iL); KSST 22 (HB-L); KSST 34 (TE-oL); KSST 50 (LT); KSST 63 (RG); KSST 69 (C); KSST 70 (LG); KSST 73 (RT); KSST 85 (RWR)</t>
  </si>
  <si>
    <t>KSST 04 (0.0); KSST 15 (0.0); KSST 19 (0.0); KSST 22 (+0.5); KSST 34 (0.0); KSST 50 (0.0); KSST 63 (0.0); KSST 69 (0.0); KSST 70 (0.0); KSST 73 (0.0); KSST 85 (0.0)</t>
  </si>
  <si>
    <t>KSST 19 (TE-iL); KSST 22 (HB-L); NVRE D98 (REO)</t>
  </si>
  <si>
    <t>SRWR(+11.5); RWR^(+15.5)</t>
  </si>
  <si>
    <t>MLB (4); RLB (3); RLB (3)</t>
  </si>
  <si>
    <t>2103 KSU OFF VS NV, Play 054</t>
  </si>
  <si>
    <t>0 PACKERS-HITCHES</t>
  </si>
  <si>
    <t>6; NVRE D02 (04); NVRE D11 (21); NVRE D23 (10); NVRE D53 (25); NVRE D98 (34); NVRE D99 (17)</t>
  </si>
  <si>
    <t>FS (9); FSR (14); SCBiR (5); SCBoR (5); RCB (9)</t>
  </si>
  <si>
    <t>LLB (04); LEO (10); DLT (17); MLB (21); DRT (25); REO (34)</t>
  </si>
  <si>
    <t>NVRE D02 (LLB); NVRE D04 (RCB); NVRE D08 (FSR); NVRE D11 (MLB); NVRE D13 (FS); NVRE D23 (LEO); NVRE D30 (SCBiR); NVRE D34 (SCBoR); NVRE D53 (DRT); NVRE D98 (REO); NVRE D99 (DLT)</t>
  </si>
  <si>
    <t>NVRE D02 (0.0); NVRE D04 (0.0); NVRE D08 (0.0); NVRE D11 (0.0); NVRE D13 (0.0); NVRE D23 (0.0); NVRE D30 (0.0); NVRE D34 (0.0); NVRE D53 (0.0); NVRE D98 (0.0); NVRE D99 (-0.5)</t>
  </si>
  <si>
    <t>KSST 00; KSST 04; KSST 12; KSST 22; KSST 85</t>
  </si>
  <si>
    <t>KSST 00 (TE-R); KSST 04 (LWR); KSST 12 (SLoWR); KSST 15 (QB); KSST 22 (HB-R); KSST 50 (LT); KSST 63 (RG); KSST 69 (C); KSST 70 (LG); KSST 73 (RT); KSST 85 (SLiWR)</t>
  </si>
  <si>
    <t>KSST 00 (-0.5); KSST 04 (0.0); KSST 12 (0.0); KSST 15 (0.0); KSST 22 (+0.5); KSST 50 (0.0); KSST 63 (0.0); KSST 69 (0.0); KSST 70 (+0.5); KSST 73 (+0.5); KSST 85 (0.0)</t>
  </si>
  <si>
    <t>KSST 00 (TE-R); KSST 22 (HB-R); KSST 70 (LG); KSST 73 (RT); NVRE D23 (LEO); NVRE D99 (DLT)</t>
  </si>
  <si>
    <t>LWR^(-19.5); SLoWR(-11.5); SLiWR(-6.5)</t>
  </si>
  <si>
    <t>LLB (5); MLB (5)</t>
  </si>
  <si>
    <t>KSST 00; NVRE D99</t>
  </si>
  <si>
    <t>LWR 6(6); SLoWR 6(5); SLiWR 6(4); HB-R r; TE-R r</t>
  </si>
  <si>
    <t>6; 6; 6; -; -</t>
  </si>
  <si>
    <t>KSST 04 6(6); KSST 12 6(5); KSST 85 6(4); KSST 22 r; KSST 00 r</t>
  </si>
  <si>
    <t>KSST 22; KSST 70; KSST 73</t>
  </si>
  <si>
    <t>2103 KSU OFF VS NV, Play 055</t>
  </si>
  <si>
    <t>GUN LIZ WIDE LOWEST</t>
  </si>
  <si>
    <t>LIZ WIDE LOWEST</t>
  </si>
  <si>
    <t>11 H IRON F CRACK</t>
  </si>
  <si>
    <t>6; NVRE D09 (10); NVRE D30 (28); NVRE D34 (43); NVRE D44 (34); NVRE D53 (26); NVRE D99 (17)</t>
  </si>
  <si>
    <t>LCB (6); SCBL (9); SCBL (5); SCBR (9); RCB (5)</t>
  </si>
  <si>
    <t>LEO (10); DLT (17); DRT (26); RILB (28); REO (34); RLB (43)</t>
  </si>
  <si>
    <t>NVRE D02 (LCB); NVRE D04 (RCB); NVRE D08 (SCBR); NVRE D09 (LEO); NVRE D11 (SCBL); NVRE D13 (SCBL); NVRE D30 (RILB); NVRE D34 (RLB); NVRE D44 (REO); NVRE D53 (DRT); NVRE D99 (DLT)</t>
  </si>
  <si>
    <t>NVRE D02 (0.0); NVRE D04 (0.0); NVRE D08 (0.0); NVRE D09 (0.0); NVRE D11 (0.0); NVRE D13 (0.0); NVRE D30 (0.0); NVRE D34 (-0.5); NVRE D44 (0.0); NVRE D53 (0.0); NVRE D99 (0.0)</t>
  </si>
  <si>
    <t>NVRE D09; NVRE D44</t>
  </si>
  <si>
    <t>LWR^; SLWR; TE-L; SRWR; RWR^</t>
  </si>
  <si>
    <t>HB&gt;SRWR; TE&gt;SLWR</t>
  </si>
  <si>
    <t>KSST 00 (SLWR); KSST 15 (QB); KSST 22 (SRWR); KSST 50 (LT); KSST 63 (RG); KSST 69 (C); KSST 70 (LG); KSST 73 (RT); KSST 86 (RWR); KSST 87 (TE-L); KSST 88 (LWR)</t>
  </si>
  <si>
    <t>KSST 00 (+0.5); KSST 15 (0.0); KSST 22 (+0.5); KSST 50 (0.0); KSST 63 (0.0); KSST 69 (0.0); KSST 70 (0.0); KSST 73 (0.0); KSST 86 (0.0); KSST 87 (+0.5); KSST 88 (0.0)</t>
  </si>
  <si>
    <t>KSST 00 (SLWR); KSST 22 (SRWR); KSST 87 (TE-L); NVRE D30 (RILB); NVRE D34 (RLB)</t>
  </si>
  <si>
    <t>LWR^(-12.5); SLWR(-7.5); SRWR(+9.5); RWR^(+12.5)</t>
  </si>
  <si>
    <t>RILB (5); RLB (4)</t>
  </si>
  <si>
    <t>KSST 00; KSST 22; KSST 87</t>
  </si>
  <si>
    <t>2103 KSU OFF VS NV, Play 056</t>
  </si>
  <si>
    <t>12WAR</t>
  </si>
  <si>
    <t>43 DUO Z TROY</t>
  </si>
  <si>
    <t>9; NVRE D04 (43); NVRE D08 (20); NVRE D09 (11); NVRE D11 (23); NVRE D13 (34); NVRE D30 (15); NVRE D44 (34); NVRE D53 (19); NVRE D99 (27)</t>
  </si>
  <si>
    <t>LCB (5); SCBL (3); SS (8)</t>
  </si>
  <si>
    <t>LEO (11); LLB (15); DLT (19); SS (20); MLB (23); DRT (27); REO (34); RLB (34); RLB (43)</t>
  </si>
  <si>
    <t>NVRE D02 (LCB); NVRE D04 (RLB); NVRE D08 (SS); NVRE D09 (LEO); NVRE D11 (MLB); NVRE D13 (RLB); NVRE D30 (LLB); NVRE D34 (SCBL); NVRE D44 (REO); NVRE D53 (DLT); NVRE D99 (DRT)</t>
  </si>
  <si>
    <t>NVRE D02 (0.0); NVRE D04 (0.0); NVRE D08 (0.0); NVRE D09 (0.0); NVRE D11 (-1.0); NVRE D13 (0.0); NVRE D30 (0.0); NVRE D34 (0.0); NVRE D44 (0.0); NVRE D53 (0.0); NVRE D99 (0.0)</t>
  </si>
  <si>
    <t>LEO (11); DLT (19); DRT (27); REO (34)</t>
  </si>
  <si>
    <t>KSST 20; KSST 34; KSST 85; KSST 86; KSST 87</t>
  </si>
  <si>
    <t>KSST 15 (QB); KSST 20 (HB-L); KSST 34 (TE-oL); KSST 50 (LT); KSST 63 (RG); KSST 69 (C); KSST 70 (LG); KSST 73 (RT); KSST 85 (SRWR); KSST 86 (RWR); KSST 87 (TE-iL)</t>
  </si>
  <si>
    <t>KSST 15 (0.0); KSST 20 (+0.5); KSST 34 (0.0); KSST 50 (0.0); KSST 63 (0.0); KSST 69 (0.0); KSST 70 (-1.0); KSST 73 (0.0); KSST 85 (0.0); KSST 86 (0.0); KSST 87 (0.0)</t>
  </si>
  <si>
    <t>KSST 20; KSST 34; KSST 85</t>
  </si>
  <si>
    <t>KSST 20 (HB-L); KSST 70 (LG); NVRE D11 (MLB)</t>
  </si>
  <si>
    <t>SRWR(+0.5); RWR^(+16.5)</t>
  </si>
  <si>
    <t>LLB (4); MLB (3); RLB (6); RLB (3)</t>
  </si>
  <si>
    <t>KSST 70; NVRE D11</t>
  </si>
  <si>
    <t>2103 KSU OFF VS NV, Play 057</t>
  </si>
  <si>
    <t>GUN LOU ON WK</t>
  </si>
  <si>
    <t>LOU/ROG ON</t>
  </si>
  <si>
    <t>LOU ON</t>
  </si>
  <si>
    <t>16 BADGER WK</t>
  </si>
  <si>
    <t>9; NVRE D08 (09); NVRE D09 (15); NVRE D11 (39); NVRE D13 (33); NVRE D20 (06); NVRE D30 (17); NVRE D53 (26); NVRE D98 (29); NVRE D99 (19)</t>
  </si>
  <si>
    <t>LCB (2); SCBL (3)</t>
  </si>
  <si>
    <t>LOLB (06); LLB (09); LE (15); LILB (17); DLT (19); DRT (26); RE (29); RLB (33); ROLB (39)</t>
  </si>
  <si>
    <t>NVRE D02 (LCB); NVRE D04 (SCBL); NVRE D08 (LLB); NVRE D09 (LE); NVRE D11 (ROLB); NVRE D13 (RLB); NVRE D20 (LOLB); NVRE D30 (LILB); NVRE D53 (DRT); NVRE D98 (RE); NVRE D99 (DLT)</t>
  </si>
  <si>
    <t>NVRE D02 (0.0); NVRE D04 (0.0); NVRE D08 (0.0); NVRE D09 (0.0); NVRE D11 (0.0); NVRE D13 (0.0); NVRE D20 (0.0); NVRE D30 (0.0); NVRE D53 (0.0); NVRE D98 (0.0); NVRE D99 (0.0)</t>
  </si>
  <si>
    <t>LE (15); DLT (19); DRT (26); RE (29)</t>
  </si>
  <si>
    <t>TE-L^; HB-R; TE-R^; SRWR; RWR</t>
  </si>
  <si>
    <t>KSST 09; KSST 34; KSST 85; KSST 86; KSST 87</t>
  </si>
  <si>
    <t>KSST 09 (HB-R); KSST 15 (QB); KSST 34 (TE-L); KSST 50 (LT); KSST 63 (RG); KSST 69 (C); KSST 70 (LG); KSST 73 (RT); KSST 85 (SRWR); KSST 86 (RWR); KSST 87 (TE-R)</t>
  </si>
  <si>
    <t>KSST 09 (0.0); KSST 15 (+0.5); KSST 34 (0.0); KSST 50 (0.0); KSST 63 (0.0); KSST 69 (0.0); KSST 70 (0.0); KSST 73 (-0.5); KSST 85 (0.0); KSST 86 (0.0); KSST 87 (0.0)</t>
  </si>
  <si>
    <t>KSST 15 (QB); KSST 73 (RT); KSST 87 (TE-R); NVRE D09 (LE); NVRE D30 (LILB)</t>
  </si>
  <si>
    <t>SRWR(+9.5); RWR(+17.5)</t>
  </si>
  <si>
    <t>LOLB (0); LLB (2); LILB (4); RLB (2); ROLB (1)</t>
  </si>
  <si>
    <t>2103 KSU OFF VS NV, Play 058</t>
  </si>
  <si>
    <t>12HOW</t>
  </si>
  <si>
    <t>9; NVRE D04 (44); NVRE D09 (12); NVRE D11 (23); NVRE D13 (13); NVRE D20 (40); NVRE D30 (30); NVRE D44 (34); NVRE D73 (19); NVRE D99 (27)</t>
  </si>
  <si>
    <t>LCB (7); FSR (15)</t>
  </si>
  <si>
    <t>LEO (12); LLB (13); DLT (19); MLB (23); DRT (27); RLB (30); REO (34); RLB (40); RLB (44)</t>
  </si>
  <si>
    <t>NVRE D02 (LCB); NVRE D04 (RLB); NVRE D08 (FSR); NVRE D09 (LEO); NVRE D11 (MLB); NVRE D13 (LLB); NVRE D20 (RLB); NVRE D30 (RLB); NVRE D44 (REO); NVRE D73 (DLT); NVRE D99 (DRT)</t>
  </si>
  <si>
    <t>NVRE D02 (0.0); NVRE D04 (0.0); NVRE D08 (0.0); NVRE D09 (0.0); NVRE D11 (+0.5); NVRE D13 (0.0); NVRE D20 (0.0); NVRE D30 (0.0); NVRE D44 (0.0); NVRE D73 (-0.5); NVRE D99 (0.0)</t>
  </si>
  <si>
    <t>KSST 00; KSST 18; KSST 20; KSST 34; KSST 86</t>
  </si>
  <si>
    <t>KSST 00 (TE-L); KSST 15 (QB); KSST 18 (TE-oL); KSST 20 (HB); KSST 34 (TE-iL); KSST 50 (LT); KSST 63 (RG); KSST 69 (C); KSST 73 (RT); KSST 76 (LG); KSST 86 (RWR)</t>
  </si>
  <si>
    <t>KSST 00 (0.0); KSST 15 (0.0); KSST 18 (0.0); KSST 20 (0.0); KSST 34 (0.0); KSST 50 (0.0); KSST 63 (+0.5); KSST 69 (0.0); KSST 73 (0.0); KSST 76 (0.0); KSST 86 (0.0)</t>
  </si>
  <si>
    <t>KSST 63 (RG); NVRE D11 (MLB); NVRE D73 (DLT)</t>
  </si>
  <si>
    <t>RWR^(+18.5)</t>
  </si>
  <si>
    <t>LLB (5); MLB (4); RLB (4); RLB (3); RLB (4)</t>
  </si>
  <si>
    <t>KSST 63; NVRE D11</t>
  </si>
  <si>
    <t>2103 KSU OFF VS NV, Play 059</t>
  </si>
  <si>
    <t>2103 KSU OFF VS NV, Play 060</t>
  </si>
  <si>
    <t>GUN LT OVER NEAR</t>
  </si>
  <si>
    <t>8; NVRE D09 (11); NVRE D11 (21); NVRE D13 (14); NVRE D30 (31); NVRE D34 (43); NVRE D73 (19); NVRE D98 (34); NVRE D99 (27)</t>
  </si>
  <si>
    <t>FS (9); FSR (14); RCB (8)</t>
  </si>
  <si>
    <t>LEO (11); LLB (14); DLT (19); MLB (21); DRT (27); RLB (31); REO (34); RLB (43)</t>
  </si>
  <si>
    <t>NVRE D02 (FS); NVRE D04 (RCB); NVRE D08 (FSR); NVRE D09 (LEO); NVRE D11 (MLB); NVRE D13 (LLB); NVRE D30 (RLB); NVRE D34 (RLB); NVRE D73 (DLT); NVRE D98 (REO); NVRE D99 (DRT)</t>
  </si>
  <si>
    <t>NVRE D02 (0.0); NVRE D04 (0.0); NVRE D08 (0.0); NVRE D09 (0.0); NVRE D11 (0.0); NVRE D13 (0.0); NVRE D30 (0.0); NVRE D34 (0.0); NVRE D73 (-1.0); NVRE D98 (0.0); NVRE D99 (0.0)</t>
  </si>
  <si>
    <t>NVRE D34; NVRE D98</t>
  </si>
  <si>
    <t>LWR^; SLWR; TE-L^; FB-L; HB-R</t>
  </si>
  <si>
    <t>3x0</t>
  </si>
  <si>
    <t>TE&gt;FB-L</t>
  </si>
  <si>
    <t>KSST 15 (QB); KSST 22 (HB-R); KSST 34 (FB-L); KSST 50 (LT); KSST 63 (RG); KSST 69 (C); KSST 73 (RT); KSST 76 (LG); KSST 85 (SLWR); KSST 86 (LWR); KSST 87 (TE-L)</t>
  </si>
  <si>
    <t>KSST 15 (0.0); KSST 22 (+0.5); KSST 34 (0.0); KSST 50 (0.0); KSST 63 (0.0); KSST 69 (0.0); KSST 73 (+0.5); KSST 76 (-0.5); KSST 85 (0.0); KSST 86 (0.0); KSST 87 (0.0)</t>
  </si>
  <si>
    <t>KSST 22; KSST 85; KSST 87</t>
  </si>
  <si>
    <t>KSST 22 (HB-R); KSST 73 (RT); KSST 76 (LG); NVRE D30 (RLB); NVRE D73 (DLT)</t>
  </si>
  <si>
    <t>HB-R; FB-L</t>
  </si>
  <si>
    <t>2; KSST 22 (HB-R); KSST 34 (FB-L)</t>
  </si>
  <si>
    <t>LWR^(-17.5); SLWR(-7.5)</t>
  </si>
  <si>
    <t>LLB (4); MLB (4); RLB (4); RLB (2)</t>
  </si>
  <si>
    <t>KSST 22; KSST 73</t>
  </si>
  <si>
    <t>2103 KSU OFF VS NV, Play 061</t>
  </si>
  <si>
    <t>6; NVRE D09 (11); NVRE D11 (17); NVRE D30 (38); NVRE D73 (26); NVRE D98 (34); NVRE D99 (18)</t>
  </si>
  <si>
    <t>LCB (6); SCBL (6); FSR (13); SCBR (3); RCB (7)</t>
  </si>
  <si>
    <t>LEO (11); LILB (17); DLT (18); DRT (26); REO (34); RLB (38)</t>
  </si>
  <si>
    <t>NVRE D02 (LCB); NVRE D04 (RCB); NVRE D08 (FSR); NVRE D09 (LEO); NVRE D11 (LILB); NVRE D13 (SCBL); NVRE D30 (RLB); NVRE D34 (SCBR); NVRE D73 (DRT); NVRE D98 (REO); NVRE D99 (DLT)</t>
  </si>
  <si>
    <t>NVRE D02 (0.0); NVRE D04 (0.0); NVRE D08 (0.0); NVRE D09 (0.0); NVRE D11 (0.0); NVRE D13 (0.0); NVRE D30 (0.0); NVRE D34 (0.0); NVRE D73 (0.0); NVRE D98 (0.0); NVRE D99 (0.0)</t>
  </si>
  <si>
    <t>KSST 15 (QB); KSST 22 (SRWR); KSST 34 (SLWR); KSST 50 (LT); KSST 63 (RG); KSST 69 (C); KSST 73 (RT); KSST 76 (LG); KSST 85 (LWR); KSST 86 (RWR); KSST 87 (TE-L)</t>
  </si>
  <si>
    <t>KSST 15 (0.0); KSST 22 (+0.5); KSST 34 (+0.5); KSST 50 (0.0); KSST 63 (0.0); KSST 69 (0.0); KSST 73 (0.0); KSST 76 (0.0); KSST 85 (0.0); KSST 86 (0.0); KSST 87 (0.0)</t>
  </si>
  <si>
    <t>KSST 22 (SRWR); KSST 34 (SLWR); KSST 87 (TE-L); NVRE D30 (RLB); NVRE D34 (SCBR)</t>
  </si>
  <si>
    <t>LWR^(-11.5); SLWR(-3.5); SRWR(+11.5); RWR^(+15.5)</t>
  </si>
  <si>
    <t>2103 KSU OFF VS NV, Play 062</t>
  </si>
  <si>
    <t>9; NVRE D04 (26); NVRE D09 (10); NVRE D11 (21); NVRE D13 (30); NVRE D30 (12); NVRE D34 (01); NVRE D73 (25); NVRE D98 (33); NVRE D99 (18)</t>
  </si>
  <si>
    <t>LCB (7); FSL (13); SS (8)</t>
  </si>
  <si>
    <t>LLB (01); LEO (10); LLB (12); DLT (18); MLB (21); DRT (25); SS (26); RLB (30); REO (33)</t>
  </si>
  <si>
    <t>NVRE D02 (LCB); NVRE D04 (SS); NVRE D08 (FSL); NVRE D09 (LEO); NVRE D11 (MLB); NVRE D13 (RLB); NVRE D30 (LLB); NVRE D34 (LLB); NVRE D73 (DRT); NVRE D98 (REO); NVRE D99 (DLT)</t>
  </si>
  <si>
    <t>NVRE D02 (0.0); NVRE D04 (0.0); NVRE D08 (0.0); NVRE D09 (0.0); NVRE D11 (-1.0); NVRE D13 (-0.5); NVRE D30 (0.0); NVRE D34 (0.0); NVRE D73 (0.0); NVRE D98 (0.0); NVRE D99 (0.0)</t>
  </si>
  <si>
    <t>LEO (10); DLT (18); DRT (25); REO (33)</t>
  </si>
  <si>
    <t>KSST 20; KSST 29; KSST 85; KSST 86; KSST 87</t>
  </si>
  <si>
    <t>KSST 15 (QB); KSST 20 (HB); KSST 29 (FB-R); KSST 50 (LT); KSST 63 (RG); KSST 69 (C); KSST 73 (RT); KSST 76 (LG); KSST 85 (SRWR); KSST 86 (RWR); KSST 87 (TE-R)</t>
  </si>
  <si>
    <t>KSST 15 (0.0); KSST 20 (+0.5); KSST 29 (0.0); KSST 50 (0.0); KSST 63 (0.0); KSST 69 (0.0); KSST 73 (+0.5); KSST 76 (0.0); KSST 85 (0.0); KSST 86 (0.0); KSST 87 (0.0)</t>
  </si>
  <si>
    <t>KSST 20; KSST 29</t>
  </si>
  <si>
    <t>KSST 20 (HB); KSST 73 (RT); KSST 76 (LG); NVRE D11 (MLB); NVRE D13 (RLB)</t>
  </si>
  <si>
    <t>KSST 29 (L:B); KSST 87 (B:R)</t>
  </si>
  <si>
    <t>SRWR(+10.5); RWR^(+16.5)</t>
  </si>
  <si>
    <t>NVRE D11; NVRE D13</t>
  </si>
  <si>
    <t>KSST 20; KSST 73</t>
  </si>
  <si>
    <t>2103 KSU OFF VS NV, Play 063</t>
  </si>
  <si>
    <t>6; NVRE D09 (10); NVRE D11 (00); NVRE D30 (17); NVRE D73 (26); NVRE D98 (34); NVRE D99 (18)</t>
  </si>
  <si>
    <t>LCB (8); SSL (9); SCBR (9); SCBR (5); RCB (5)</t>
  </si>
  <si>
    <t>LLB (00); SSL (08); LEO (10); LILB (17); DLT (18); DRT (26); REO (34)</t>
  </si>
  <si>
    <t>NVRE D02 (LCB); NVRE D04 (RCB); NVRE D08 (SCBR); NVRE D09 (LEO); NVRE D11 (LLB); NVRE D13 (SSL); NVRE D30 (LILB); NVRE D34 (SCBR); NVRE D73 (DRT); NVRE D98 (REO); NVRE D99 (DLT)</t>
  </si>
  <si>
    <t>NVRE D02 (0.0); NVRE D04 (0.0); NVRE D08 (0.0); NVRE D09 (0.0); NVRE D11 (0.0); NVRE D13 (0.0); NVRE D30 (0.0); NVRE D34 (0.0); NVRE D73 (0.0); NVRE D98 (-0.5); NVRE D99 (-0.5)</t>
  </si>
  <si>
    <t>KSST 01; KSST 19; KSST 20; KSST 85; KSST 86</t>
  </si>
  <si>
    <t>KSST 01 (RWR); KSST 15 (QB); KSST 19 (TE-R); KSST 20 (HB-R); KSST 50 (LT); KSST 63 (RG); KSST 69 (C); KSST 73 (RT); KSST 76 (LG); KSST 85 (LWR); KSST 86 (SLWR)</t>
  </si>
  <si>
    <t>KSST 01 (0.0); KSST 15 (0.0); KSST 19 (0.0); KSST 20 (+0.5); KSST 50 (+0.5); KSST 63 (+0.5); KSST 69 (-0.5); KSST 73 (0.0); KSST 76 (0.0); KSST 85 (0.0); KSST 86 (0.0)</t>
  </si>
  <si>
    <t>KSST 20 (HB-R); KSST 50 (LT); KSST 63 (RG); KSST 69 (C); NVRE D34 (SCBR); NVRE D98 (REO); NVRE D99 (DLT)</t>
  </si>
  <si>
    <t>LWR^(-15.5); SLWR(-10.5); RWR^(+15.5)</t>
  </si>
  <si>
    <t>LLB (4); LILB (5)</t>
  </si>
  <si>
    <t>KSST 69; NVRE D98; NVRE D99</t>
  </si>
  <si>
    <t>KSST 20; KSST 50; KSST 63</t>
  </si>
  <si>
    <t>2103 KSU OFF VS NV, Play 064</t>
  </si>
  <si>
    <t>11JW</t>
  </si>
  <si>
    <t>JUMP GUN REX WIDE STR X PLANE</t>
  </si>
  <si>
    <t>REX WIDE</t>
  </si>
  <si>
    <t>16 BADGER</t>
  </si>
  <si>
    <t>QB BADGER</t>
  </si>
  <si>
    <t>16/17 BADGER</t>
  </si>
  <si>
    <t>7; NVRE D11 (22); NVRE D13 (31); NVRE D23 (10); NVRE D30 (12); NVRE D53 (26); NVRE D98 (33); NVRE D99 (18)</t>
  </si>
  <si>
    <t>LCB (6); SCBL (8); SCBL (3); RCB (3)</t>
  </si>
  <si>
    <t>LEO (10); LLB (12); DLT (18); MLB (22); DRT (26); RLB (31); REO (33)</t>
  </si>
  <si>
    <t>NVRE D02 (LCB); NVRE D04 (RCB); NVRE D08 (SCBL); NVRE D11 (MLB); NVRE D13 (RLB); NVRE D23 (LEO); NVRE D30 (LLB); NVRE D34 (SCBL); NVRE D53 (DRT); NVRE D98 (REO); NVRE D99 (DLT)</t>
  </si>
  <si>
    <t>NVRE D02 (0.0); NVRE D04 (0.0); NVRE D08 (0.0); NVRE D11 (0.0); NVRE D13 (0.0); NVRE D23 (+0.5); NVRE D30 (0.0); NVRE D34 (0.0); NVRE D53 (0.0); NVRE D98 (0.0); NVRE D99 (+1.0)</t>
  </si>
  <si>
    <t>NVRE D23; NVRE D53</t>
  </si>
  <si>
    <t>LWR; HB-R; TE-R^; SRWR; RWR^</t>
  </si>
  <si>
    <t>KSST 01; KSST 09; KSST 18; KSST 19; KSST 85</t>
  </si>
  <si>
    <t>KSST 01 (LWR); KSST 09 (HB-R); KSST 15 (QB); KSST 18 (RWR); KSST 19 (TE-R); KSST 50 (LT); KSST 63 (RG); KSST 69 (C); KSST 73 (RT); KSST 76 (LG); KSST 85 (SRWR)</t>
  </si>
  <si>
    <t>KSST 01 (0.0); KSST 09 (0.0); KSST 15 (0.0); KSST 18 (0.0); KSST 19 (-1.0); KSST 50 (0.0); KSST 63 (0.0); KSST 69 (0.0); KSST 73 (-1.0); KSST 76 (0.0); KSST 85 (0.0)</t>
  </si>
  <si>
    <t>KSST 09; KSST 18</t>
  </si>
  <si>
    <t>KSST 18; KSST 19</t>
  </si>
  <si>
    <t>KSST 19 (TE-R); KSST 73 (RT); NVRE D23 (LEO); NVRE D99 (DLT)</t>
  </si>
  <si>
    <t>KSST 01* (L:R{L}); KSST 19 (L:Rx)</t>
  </si>
  <si>
    <t>LWR(-9.5); SRWR(+7.5); RWR^(+12.5)</t>
  </si>
  <si>
    <t>LLB (4); MLB (4); RLB (6)</t>
  </si>
  <si>
    <t>KSST 19; KSST 73</t>
  </si>
  <si>
    <t>NVRE D23; NVRE D99</t>
  </si>
  <si>
    <t>2103 KSU OFF VS NV, Play 065</t>
  </si>
  <si>
    <t>8; NVRE D04 (36); NVRE D10 (21); NVRE D13 (24); NVRE D23 (10); NVRE D30 (12); NVRE D53 (27); NVRE D92 (18); NVRE D98 (33)</t>
  </si>
  <si>
    <t>LCB (7); SCBL (3); SCBL (9); SS (8)</t>
  </si>
  <si>
    <t>LEO (10); LLB (12); DLT (18); MLB (21); SS (24); DRT (27); REO (33); RLB (36)</t>
  </si>
  <si>
    <t>NVRE D02 (LCB); NVRE D04 (RLB); NVRE D08 (SCBL); NVRE D10 (MLB); NVRE D13 (SS); NVRE D20 (SCBL); NVRE D23 (LEO); NVRE D30 (LLB); NVRE D53 (DRT); NVRE D92 (DLT); NVRE D98 (REO)</t>
  </si>
  <si>
    <t>NVRE D02 (0.0); NVRE D04 (0.0); NVRE D08 (0.0); NVRE D10 (0.0); NVRE D13 (0.0); NVRE D20 (0.0); NVRE D23 (-0.5); NVRE D30 (0.0); NVRE D53 (0.0); NVRE D92 (-0.5); NVRE D98 (0.0)</t>
  </si>
  <si>
    <t>NVRE D10; NVRE D20; NVRE D92</t>
  </si>
  <si>
    <t>KSST 04; KSST 20; KSST 29; KSST 87; KSST 88</t>
  </si>
  <si>
    <t>KSST 04 (RWR); KSST 15 (QB); KSST 20 (HB); KSST 29 (FB-R); KSST 50 (LT); KSST 63 (RG); KSST 69 (C); KSST 73 (RT); KSST 76 (LG); KSST 87 (TE-R); KSST 88 (SRWR)</t>
  </si>
  <si>
    <t>KSST 04 (0.0); KSST 15 (0.0); KSST 20 (+0.5); KSST 29 (0.0); KSST 50 (0.0); KSST 63 (+0.5); KSST 69 (0.0); KSST 73 (+0.5); KSST 76 (0.0); KSST 87 (+0.5); KSST 88 (0.0)</t>
  </si>
  <si>
    <t>KSST 20 (HB); KSST 63 (RG); KSST 73 (RT); KSST 76 (LG); KSST 87 (TE-R); NVRE D10 (MLB); NVRE D23 (LEO); NVRE D92 (DLT)</t>
  </si>
  <si>
    <t>SRWR(+7.5); RWR^(+17.5)</t>
  </si>
  <si>
    <t>LLB (4); MLB (4); RLB (5)</t>
  </si>
  <si>
    <t>NVRE D23; NVRE D92</t>
  </si>
  <si>
    <t>KSST 20; KSST 63; KSST 73; KSST 87</t>
  </si>
  <si>
    <t>2103 KSU OFF VS NV, Play 066</t>
  </si>
  <si>
    <t>RT OUT NEAR</t>
  </si>
  <si>
    <t>11; NVRE D04 (27); NVRE D09 (11); NVRE D10 (05); NVRE D11 (36); NVRE D13 (26); NVRE D20 (00); NVRE D30 (17); NVRE D53 (22); NVRE D92 (27); NVRE D98 (33); NVRE D99 (16)</t>
  </si>
  <si>
    <t>LCB (2)</t>
  </si>
  <si>
    <t>LLB (00); LOLB (05); LEO (11); DLT (16); LILB (17); NT (22); RILB (26); DRT (27); RILB (27); REO (33); ROLB (36)</t>
  </si>
  <si>
    <t>12 Men</t>
  </si>
  <si>
    <t>NVRE D02 (LCB); NVRE D04 (RILB); NVRE D09 (LEO); NVRE D10 (LOLB); NVRE D11 (ROLB); NVRE D13 (RILB); NVRE D20 (LLB); NVRE D30 (LILB); NVRE D53 (NT); NVRE D92 (DRT); NVRE D98 (REO); NVRE D99 (DLT)</t>
  </si>
  <si>
    <t>NVRE D02 (0.0); NVRE D04 (0.0); NVRE D09 (0.0); NVRE D10 (+0.5); NVRE D11 (0.0); NVRE D13 (0.0); NVRE D20 (0.0); NVRE D30 (0.0); NVRE D53 (0.0); NVRE D92 (0.0); NVRE D98 (+0.5); NVRE D99 (0.0)</t>
  </si>
  <si>
    <t>NVRE D09; NVRE D11; NVRE D99</t>
  </si>
  <si>
    <t>LEO (11); DLT (16); NT (22); DRT (27); REO (33)</t>
  </si>
  <si>
    <t>FB; HB; TE-R^; SRWR; RWR^</t>
  </si>
  <si>
    <t>KSST 04 (RWR); KSST 15 (QB); KSST 20 (HB); KSST 29 (FB); KSST 50 (LT); KSST 63 (RG); KSST 69 (C); KSST 73 (RT); KSST 76 (LG); KSST 87 (TE-R); KSST 88 (SRWR)</t>
  </si>
  <si>
    <t>KSST 04 (0.0); KSST 15 (0.0); KSST 20 (0.0); KSST 29 (-0.5); KSST 50 (-1.0); KSST 63 (0.0); KSST 69 (0.0); KSST 73 (0.0); KSST 76 (0.0); KSST 87 (0.0); KSST 88 (0.0)</t>
  </si>
  <si>
    <t>KSST 29 (FB); KSST 50 (LT); KSST 87 (TE-R); NVRE D09 (LEO); NVRE D10 (LOLB); NVRE D98 (REO)</t>
  </si>
  <si>
    <t>NVRE D02 &gt; KSST 04</t>
  </si>
  <si>
    <t>2; KSST 20 (HB); KSST 29 (FB)</t>
  </si>
  <si>
    <t>SRWR(+9.5); RWR^(+19.5)</t>
  </si>
  <si>
    <t>LOLB (0); LLB (3); LILB (3); RILB (6); RILB (3); ROLB (1)</t>
  </si>
  <si>
    <t>NVRE D10; NVRE D98</t>
  </si>
  <si>
    <t>2103 KSU OFF VS NV, Play 067</t>
  </si>
  <si>
    <t>9; NVRE D08 (10); NVRE D09 (15); NVRE D11 (40); NVRE D13 (33); NVRE D20 (05); NVRE D30 (18); NVRE D53 (26); NVRE D98 (29); NVRE D99 (19)</t>
  </si>
  <si>
    <t>LCB (1); SCBL (2)</t>
  </si>
  <si>
    <t>LOLB (05); LOLB (10); LE (15); LILB (18); DLT (19); DRT (26); RE (29); ROLB (33); ROLB (40)</t>
  </si>
  <si>
    <t>NVRE D02 (LCB); NVRE D04 (SCBL); NVRE D08 (LOLB); NVRE D09 (LE); NVRE D11 (ROLB); NVRE D13 (ROLB); NVRE D20 (LOLB); NVRE D30 (LILB); NVRE D53 (DRT); NVRE D98 (RE); NVRE D99 (DLT)</t>
  </si>
  <si>
    <t>KSST 04; KSST 09; KSST 29; KSST 87; KSST 88</t>
  </si>
  <si>
    <t>KSST 04 (RWR); KSST 09 (HB-R); KSST 15 (QB); KSST 29 (TE-L); KSST 50 (LT); KSST 63 (RG); KSST 69 (C); KSST 73 (RT); KSST 76 (LG); KSST 87 (TE-R); KSST 88 (SRWR)</t>
  </si>
  <si>
    <t>KSST 04 (0.0); KSST 09 (0.0); KSST 15 (+0.5); KSST 29 (0.0); KSST 50 (0.0); KSST 63 (0.0); KSST 69 (0.0); KSST 73 (0.0); KSST 76 (0.0); KSST 87 (0.0); KSST 88 (0.0)</t>
  </si>
  <si>
    <t>NVRE D02 &gt; KSST 04; NVRE D04 &gt; KSST 88</t>
  </si>
  <si>
    <t>SRWR(+7.5); RWR(+19.5)</t>
  </si>
  <si>
    <t>LOLB (0); LOLB (0); LILB (3); ROLB (0); ROLB (0)</t>
  </si>
  <si>
    <t>2104 KSU OFF VS OSU, Play 001</t>
  </si>
  <si>
    <t>RENO DELTA RT</t>
  </si>
  <si>
    <t>DELTA RT</t>
  </si>
  <si>
    <t>POUND 76 STOPS</t>
  </si>
  <si>
    <t>POUND 76/77</t>
  </si>
  <si>
    <t>POUND 76</t>
  </si>
  <si>
    <t>8; OKST D02 (39); OKST D09 (10); OKST D16 (35); OKST D20 (22); OKST D31 (07); OKST D89 (29); OKST D98 (15); OKST D99 (22)</t>
  </si>
  <si>
    <t>LCB (8); FS (11); RCB (7)</t>
  </si>
  <si>
    <t>LLB (07); LOLB (10); LE (15); NT (22); MLB (22); RE (29); ROLB (35); RLB (39)</t>
  </si>
  <si>
    <t>OKST D00 (LCB); OKST D02 (RLB); OKST D09 (LOLB); OKST D16 (ROLB); OKST D20 (MLB); OKST D24 (RCB); OKST D25 (FS); OKST D31 (LLB); OKST D89 (RE); OKST D98 (LE); OKST D99 (NT)</t>
  </si>
  <si>
    <t>OKST D00 (0.0); OKST D02 (0.0); OKST D09 (0.0); OKST D16 (0.0); OKST D20 (0.0); OKST D24 (0.0); OKST D25 (0.0); OKST D31 (0.0); OKST D89 (0.0); OKST D98 (0.0); OKST D99 (0.0)</t>
  </si>
  <si>
    <t>OKST</t>
  </si>
  <si>
    <t>OKST D24</t>
  </si>
  <si>
    <t>KSST 04; KSST 12; KSST 20; KSST 22; KSST 29</t>
  </si>
  <si>
    <t>KSST 04 (LWR); KSST 12 (RWR); KSST 15 (QB); KSST 20 (FB-L); KSST 22 (HB); KSST 29 (FB-R); KSST 50 (LT); KSST 63 (RG); KSST 69 (C); KSST 73 (RT); KSST 76 (LG)</t>
  </si>
  <si>
    <t>KSST 04 (0.0); KSST 12 (0.0); KSST 15 (0.0); KSST 20 (0.0); KSST 22 (0.0); KSST 29 (0.0); KSST 50 (0.0); KSST 63 (0.0); KSST 69 (0.0); KSST 73 (0.0); KSST 76 (0.0)</t>
  </si>
  <si>
    <t>8; KSST 20 (FB-L); KSST 22 (HB); KSST 29 (FB-R); KSST 50 (LT); KSST 63 (RG); KSST 69 (C); KSST 73 (RT); KSST 76 (LG)</t>
  </si>
  <si>
    <t>4; OKST D09 (LOLB); OKST D89 (RE); OKST D98 (LE); OKST D99 (NT)</t>
  </si>
  <si>
    <t>LWR^(-14.5); RWR^(+19.5)</t>
  </si>
  <si>
    <t>LOLB (0); LLB (4); MLB (4); RLB (5); ROLB (0)</t>
  </si>
  <si>
    <t>7; OKST D00; OKST D02; OKST D16; OKST D20; OKST D24; OKST D25; OKST D31</t>
  </si>
  <si>
    <t>LWR 6(7); FB-L kr; HB kr; FB-R fr; RWR 6(7)</t>
  </si>
  <si>
    <t>6; -; -; -; 6</t>
  </si>
  <si>
    <t>KSST 04 6(7); KSST 20 kr; KSST 22 kr; KSST 29 fr; KSST 12 6(7)</t>
  </si>
  <si>
    <t>6(7)</t>
  </si>
  <si>
    <t>2104 KSU OFF VS OSU, Play 002</t>
  </si>
  <si>
    <t>EXPAND GUN LT WING</t>
  </si>
  <si>
    <t>46 CENTER FORCE</t>
  </si>
  <si>
    <t>9; OKST D09 (33); OKST D16 (21); OKST D20 (29); OKST D24 (43); OKST D25 (19); OKST D31 (38); OKST D89 (11); OKST D98 (27); OKST D99 (19)</t>
  </si>
  <si>
    <t>LCB (8); SSL (8); SS (7)</t>
  </si>
  <si>
    <t>SSL (01); LEO (11); DLT (19); SS (19); MLB (21); DRT (27); RLB (29); ROLB (33); RLB (38); RLB (43)</t>
  </si>
  <si>
    <t>OKST D00 (LCB); OKST D02 (SSL); OKST D09 (ROLB); OKST D16 (MLB); OKST D20 (RLB); OKST D24 (RLB); OKST D25 (SS); OKST D31 (RLB); OKST D89 (LEO); OKST D98 (DRT); OKST D99 (DLT)</t>
  </si>
  <si>
    <t>LEO (11); DLT (19); DRT (27)</t>
  </si>
  <si>
    <t>OKST D16</t>
  </si>
  <si>
    <t>TE-oL; TE-iL^; HB-L; FB-R; RWR^</t>
  </si>
  <si>
    <t>KSST 15 (QB); KSST 18 (RWR); KSST 19 (TE-oL); KSST 22 (HB-L); KSST 29 (FB-R); KSST 50 (LT); KSST 63 (RG); KSST 69 (C); KSST 73 (RT); KSST 76 (LG); KSST 87 (TE-iL)</t>
  </si>
  <si>
    <t>KSST 15 (0.0); KSST 18 (0.0); KSST 19 (0.0); KSST 22 (+0.5); KSST 29 (0.0); KSST 50 (0.0); KSST 63 (0.0); KSST 69 (-1.0); KSST 73 (0.0); KSST 76 (0.0); KSST 87 (0.0)</t>
  </si>
  <si>
    <t>KSST 18; KSST 19; KSST 87</t>
  </si>
  <si>
    <t>KSST 22 (HB-L); KSST 63 (RG); KSST 69 (C); KSST 73 (RT); OKST D16 (MLB); OKST D89 (LEO); OKST D99 (DLT)</t>
  </si>
  <si>
    <t>2; KSST 22 (HB-L); KSST 29 (FB-R)</t>
  </si>
  <si>
    <t>KSST 22 (B:B); KSST 29 (B:B)</t>
  </si>
  <si>
    <t>RWR^(+14.5)</t>
  </si>
  <si>
    <t>MLB (4); RLB (6); RLB (2); RLB (4); ROLB (0)</t>
  </si>
  <si>
    <t>2104 KSU OFF VS OSU, Play 003</t>
  </si>
  <si>
    <t>GUN LEX WIDE STR X PLANE</t>
  </si>
  <si>
    <t>LEX WIDE</t>
  </si>
  <si>
    <t>16 COUNTER T</t>
  </si>
  <si>
    <t>6; OKST D09 (38); OKST D16 (42); OKST D20 (21); OKST D89 (29); OKST D98 (11); OKST D99 (19)</t>
  </si>
  <si>
    <t>LCB (9); FS (12); FSR (12); FSR (11); RCB (8)</t>
  </si>
  <si>
    <t>LEO (11); DLT (19); MLB (21); RE (29); ROLB (38); RLB (42)</t>
  </si>
  <si>
    <t>OKST D00 (LCB); OKST D02 (FSR); OKST D09 (ROLB); OKST D16 (RLB); OKST D20 (MLB); OKST D24 (RCB); OKST D25 (FSR); OKST D31 (FS); OKST D89 (RE); OKST D98 (LEO); OKST D99 (DLT)</t>
  </si>
  <si>
    <t>OKST D00 (-0.5); OKST D02 (0.0); OKST D09 (0.0); OKST D16 (0.0); OKST D20 (-1.0); OKST D24 (0.0); OKST D25 (0.0); OKST D31 (-1.0); OKST D89 (0.0); OKST D98 (0.0); OKST D99 (-0.5)</t>
  </si>
  <si>
    <t>LEO (11); DLT (19); RE (29)</t>
  </si>
  <si>
    <t>OKST D25</t>
  </si>
  <si>
    <t>LWR^; SLWR; TE-L^; HB-L; RWR</t>
  </si>
  <si>
    <t>KSST 12; KSST 22; KSST 85; KSST 87; KSST 88</t>
  </si>
  <si>
    <t>KSST 12 (LWR); KSST 15 (QB); KSST 22 (HB-L); KSST 50 (LT); KSST 63 (RG); KSST 69 (C); KSST 73 (RT); KSST 76 (LG); KSST 85 (SLWR); KSST 87 (TE-L); KSST 88 (RWR)</t>
  </si>
  <si>
    <t>KSST 12 (0.0); KSST 15 (+1.0); KSST 22 (0.0); KSST 50 (+0.5); KSST 63 (0.0); KSST 69 (0.0); KSST 73 (+0.5); KSST 76 (0.0); KSST 85 (0.0); KSST 87 (0.0); KSST 88 (0.0)</t>
  </si>
  <si>
    <t>KSST 12; KSST 85; KSST 88</t>
  </si>
  <si>
    <t>KSST 15 (QB); KSST 50 (LT); KSST 69 (C); KSST 73 (RT); OKST D00 (LCB); OKST D20 (MLB); OKST D31 (FS); OKST D98 (LEO); OKST D99 (DLT)</t>
  </si>
  <si>
    <t>LWR^(-14.5); SLWR(-7.5); RWR(+12.5)</t>
  </si>
  <si>
    <t>MLB (5); RLB (4); ROLB (0)</t>
  </si>
  <si>
    <t>OKST D00; OKST D20; OKST D31; OKST D99</t>
  </si>
  <si>
    <t>KSST 15; KSST 50; KSST 73</t>
  </si>
  <si>
    <t>2104 KSU OFF VS OSU, Play 004</t>
  </si>
  <si>
    <t>21MKH</t>
  </si>
  <si>
    <t>ROG  EXIT</t>
  </si>
  <si>
    <t>EXIT</t>
  </si>
  <si>
    <t>FK 66 Y CORNER-TEXAS</t>
  </si>
  <si>
    <t>TEXAS</t>
  </si>
  <si>
    <t>Y CORNER-TEXAS</t>
  </si>
  <si>
    <t>7; OKST D00 (01); OKST D09 (11); OKST D16 (29); OKST D20 (17); OKST D89 (33); OKST D98 (17); OKST D99 (25)</t>
  </si>
  <si>
    <t>SSL (7); SSR (9); FSR (11); RCB (6)</t>
  </si>
  <si>
    <t>LLB (01); SSL (11); LOLB (11); LILB (17); DLT (17); DRT (25); RLB (29); REO (33); SSR (36)</t>
  </si>
  <si>
    <t>OKST D00 (LLB); OKST D02 (FSR); OKST D09 (LOLB); OKST D16 (RLB); OKST D20 (LILB); OKST D24 (RCB); OKST D25 (SSR); OKST D31 (SSL); OKST D89 (REO); OKST D98 (DLT); OKST D99 (DRT)</t>
  </si>
  <si>
    <t>OKST D00 (0.0); OKST D02 (0.0); OKST D09 (0.0); OKST D16 (0.0); OKST D20 (0.0); OKST D24 (+1.0); OKST D25 (0.0); OKST D31 (0.0); OKST D89 (0.0); OKST D98 (0.0); OKST D99 (0.0)</t>
  </si>
  <si>
    <t>DLT (17); DRT (25); REO (33)</t>
  </si>
  <si>
    <t>KSST 04; KSST 22; KSST 29; KSST 86; KSST 87</t>
  </si>
  <si>
    <t>KSST 04 (LWR); KSST 15 (QB); KSST 22 (HB); KSST 29 (FB); KSST 50 (LT); KSST 63 (RG); KSST 69 (C); KSST 73 (RT); KSST 76 (LG); KSST 86 (SLWR); KSST 87 (TE-R)</t>
  </si>
  <si>
    <t>KSST 04 (0.0); KSST 15 (0.0); KSST 22 (0.0); KSST 29 (0.0); KSST 50 (0.0); KSST 63 (0.0); KSST 69 (0.0); KSST 73 (0.0); KSST 76 (0.0); KSST 86 (0.0); KSST 87 (0.0)</t>
  </si>
  <si>
    <t>KSST 04; KSST 29; KSST 86</t>
  </si>
  <si>
    <t>7; KSST 22 (HB); KSST 29 (FB); KSST 50 (LT); KSST 63 (RG); KSST 69 (C); KSST 73 (RT); KSST 76 (LG)</t>
  </si>
  <si>
    <t>KSST 04 (LWR); OKST D24 (RCB)</t>
  </si>
  <si>
    <t>4; OKST D09 (LOLB); OKST D89 (REO); OKST D98 (DLT); OKST D99 (DRT)</t>
  </si>
  <si>
    <t>LWR^(-7.5); SLWR(-5.5)</t>
  </si>
  <si>
    <t>LOLB (0); LLB (3); LILB (4); RLB (4)</t>
  </si>
  <si>
    <t>LWR 9s; SLWR 4(11); FB kr; HB frkr; TE-R 7(15)</t>
  </si>
  <si>
    <t>9; 4; -; -; 7</t>
  </si>
  <si>
    <t>KSST 04 9s; KSST 86 4(11); KSST 29 kr; KSST 22 frkr; KSST 87 7(15)</t>
  </si>
  <si>
    <t>2104 KSU OFF VS OSU, Play 005</t>
  </si>
  <si>
    <t>GUN ROG OUT   SQUEEZE</t>
  </si>
  <si>
    <t>7; OKST D00 (07); OKST D09 (29); OKST D16 (26); OKST D20 (16); OKST D89 (34); OKST D98 (12); OKST D99 (22)</t>
  </si>
  <si>
    <t>FS (11); SCBiR (8); SCBoR (1); RCB (6)</t>
  </si>
  <si>
    <t>LLB (07); LEO (12); LILB (16); NT (22); RILB (26); RLB (29); REO (34)</t>
  </si>
  <si>
    <t>OKST D00 (LLB); OKST D02 (SCBoR); OKST D09 (RLB); OKST D16 (RILB); OKST D20 (LILB); OKST D24 (RCB); OKST D25 (SCBiR); OKST D31 (FS); OKST D89 (REO); OKST D98 (LEO); OKST D99 (NT)</t>
  </si>
  <si>
    <t>OKST D00 (0.0); OKST D02 (0.0); OKST D09 (0.0); OKST D16 (0.0); OKST D20 (0.0); OKST D24 (0.0); OKST D25 (-0.5); OKST D31 (0.0); OKST D89 (+0.5); OKST D98 (0.0); OKST D99 (0.0)</t>
  </si>
  <si>
    <t>LEO (12); NT (22); REO (34)</t>
  </si>
  <si>
    <t>OKST D89</t>
  </si>
  <si>
    <t>LWR; SLoWR; SLiWR^; HB-R; TE-R^</t>
  </si>
  <si>
    <t>KSST 12; KSST 19; KSST 22; KSST 85; KSST 88</t>
  </si>
  <si>
    <t>KSST 12 (SLoWR); KSST 15 (QB); KSST 19 (TE-R); KSST 22 (HB-R); KSST 50 (LT); KSST 63 (RG); KSST 69 (C); KSST 73 (RT); KSST 76 (LG); KSST 85 (LWR); KSST 88 (SLiWR)</t>
  </si>
  <si>
    <t>KSST 12 (+0.5); KSST 15 (+0.5); KSST 19 (0.0); KSST 22 (0.0); KSST 50 (0.0); KSST 63 (0.0); KSST 69 (-0.5); KSST 73 (0.0); KSST 76 (0.0); KSST 85 (0.0); KSST 88 (0.0)</t>
  </si>
  <si>
    <t>KSST 12; KSST 19; KSST 85; KSST 88</t>
  </si>
  <si>
    <t>KSST 12 (SLoWR); KSST 15 (QB); KSST 69 (C); OKST D25 (SCBiR); OKST D89 (REO)</t>
  </si>
  <si>
    <t>SLoWR</t>
  </si>
  <si>
    <t>4; OKST D09 (RLB); OKST D89 (REO); OKST D98 (LEO); OKST D99 (NT)</t>
  </si>
  <si>
    <t>OKST D02 &gt; KSST 12</t>
  </si>
  <si>
    <t>OKST D89 (B) KSST 69</t>
  </si>
  <si>
    <t>LWR(-6.5); SLoWR(-3.5); SLiWR^(-0.5)</t>
  </si>
  <si>
    <t>LLB (2); LILB (4); RILB (4); RLB (2)</t>
  </si>
  <si>
    <t>KSST 69; OKST D25</t>
  </si>
  <si>
    <t>LWR xd(3); SLoWR x6(12); SLiWR 7(23); HB-R h8(-6); TE-R xd(1)</t>
  </si>
  <si>
    <t>X; X; 7; H8; X</t>
  </si>
  <si>
    <t>KSST 85 xd(3); KSST 12 x6(12); KSST 88 7(23); KSST 22 h8(-6); KSST 19 xd(1)</t>
  </si>
  <si>
    <t>x6(12)</t>
  </si>
  <si>
    <t>KSST 12; KSST 15; OKST D89</t>
  </si>
  <si>
    <t>2104 KSU OFF VS OSU, Play 006</t>
  </si>
  <si>
    <t>JUMP GUN LIZ OUT  X PLANE</t>
  </si>
  <si>
    <t>7; OKST D09 (16); OKST D16 (29); OKST D20 (19); OKST D25 (40); OKST D89 (32); OKST D98 (11); OKST D99 (22)</t>
  </si>
  <si>
    <t>LCB (5); FS (10); SCBR (1); RCB (8)</t>
  </si>
  <si>
    <t>LEO (11); LILB (16); LILB (19); NT (22); RLB (29); REO (32); RLB (40)</t>
  </si>
  <si>
    <t>OKST D00 (LCB); OKST D02 (SCBR); OKST D09 (LILB); OKST D16 (RLB); OKST D20 (LILB); OKST D24 (RCB); OKST D25 (RLB); OKST D31 (FS); OKST D89 (REO); OKST D98 (LEO); OKST D99 (NT)</t>
  </si>
  <si>
    <t>OKST D00 (0.0); OKST D02 (0.0); OKST D09 (-1.0); OKST D16 (0.0); OKST D20 (0.0); OKST D24 (0.0); OKST D25 (0.0); OKST D31 (0.0); OKST D89 (+1.0); OKST D98 (0.0); OKST D99 (-0.5)</t>
  </si>
  <si>
    <t>LEO (11); NT (22); REO (32)</t>
  </si>
  <si>
    <t>LWR; SLWR^; TE-L; HB-L; RWR</t>
  </si>
  <si>
    <t>KSST 01; KSST 19; KSST 22; KSST 85; KSST 88</t>
  </si>
  <si>
    <t>KSST 01 (LWR); KSST 15 (QB); KSST 19 (TE-L); KSST 22 (HB-L); KSST 50 (LT); KSST 63 (RG); KSST 69 (C); KSST 73 (RT); KSST 76 (LG); KSST 85 (SLWR); KSST 88 (RWR)</t>
  </si>
  <si>
    <t>KSST 01 (0.0); KSST 15 (0.0); KSST 19 (-1.0); KSST 22 (0.0); KSST 50 (0.0); KSST 63 (0.0); KSST 69 (+0.5); KSST 73 (0.0); KSST 76 (0.0); KSST 85 (0.0); KSST 88 (0.0)</t>
  </si>
  <si>
    <t>KSST 19 (TE-L); KSST 63 (RG); KSST 69 (C); OKST D09 (LILB); OKST D89 (REO); OKST D99 (NT)</t>
  </si>
  <si>
    <t>OKST D02 &gt; KSST 85</t>
  </si>
  <si>
    <t>KSST 19 (R:Lx); KSST 88* (L:Rx)</t>
  </si>
  <si>
    <t>LWR(-13.5); SLWR^(-7.5); RWR(+11.5)</t>
  </si>
  <si>
    <t>LILB (4); LILB (2); RLB (3); RLB (4)</t>
  </si>
  <si>
    <t>KSST 19; OKST D09; OKST D99</t>
  </si>
  <si>
    <t>ILF</t>
  </si>
  <si>
    <t>KSST 69; OKST D89</t>
  </si>
  <si>
    <t>2104 KSU OFF VS OSU, Play 007</t>
  </si>
  <si>
    <t>50C Y STICK H FRESNO</t>
  </si>
  <si>
    <t>Y STICK H FRESNO</t>
  </si>
  <si>
    <t>6; OKST D09 (22); OKST D16 (31); OKST D20 (17); OKST D89 (33); OKST D98 (11); OKST D99 (22)</t>
  </si>
  <si>
    <t>LCB (1); FS (11); SCBiR (8); SCBoR (2); RCB (7)</t>
  </si>
  <si>
    <t>LEO (11); LILB (17); NT (22); MLB (22); RLB (31); REO (33)</t>
  </si>
  <si>
    <t>OKST D00 (LCB); OKST D02 (SCBoR); OKST D09 (MLB); OKST D16 (RLB); OKST D20 (LILB); OKST D24 (RCB); OKST D25 (SCBiR); OKST D31 (FS); OKST D89 (REO); OKST D98 (LEO); OKST D99 (NT)</t>
  </si>
  <si>
    <t>OKST D00 (0.0); OKST D02 (0.0); OKST D09 (0.0); OKST D16 (0.0); OKST D20 (0.0); OKST D24 (+0.5); OKST D25 (0.0); OKST D31 (0.0); OKST D89 (0.0); OKST D98 (0.0); OKST D99 (0.0)</t>
  </si>
  <si>
    <t>LEO (11); NT (22); REO (33)</t>
  </si>
  <si>
    <t>KSST 01 (LWR); KSST 15 (QB); KSST 19 (SLiWR); KSST 22 (HB-R); KSST 50 (LT); KSST 63 (RG); KSST 69 (C); KSST 73 (RT); KSST 76 (LG); KSST 85 (RWR); KSST 88 (SLoWR)</t>
  </si>
  <si>
    <t>KSST 01 (0.0); KSST 15 (-0.5); KSST 19 (0.0); KSST 22 (0.0); KSST 50 (0.0); KSST 63 (0.0); KSST 69 (0.0); KSST 73 (0.0); KSST 76 (0.0); KSST 85 (0.0); KSST 88 (0.0)</t>
  </si>
  <si>
    <t>KSST 15 (QB); OKST D24 (RCB)</t>
  </si>
  <si>
    <t>5; OKST D09 (MLB); OKST D16 (RLB); OKST D89 (REO); OKST D98 (LEO); OKST D99 (NT)</t>
  </si>
  <si>
    <t>OKST D00 &gt; KSST 85; OKST D02 &gt; KSST 88</t>
  </si>
  <si>
    <t>LWR(-14.5); SLoWR(-8.5); SLiWR^(-1.5); RWR^(+18.5)</t>
  </si>
  <si>
    <t>LILB (5); MLB (2); RLB (3)</t>
  </si>
  <si>
    <t>6; OKST D00; OKST D02; OKST D20; OKST D24; OKST D25; OKST D31</t>
  </si>
  <si>
    <t>LWR 9; SLoWR 9s; SLiWR 9s; HB-R h6(0); RWR 9</t>
  </si>
  <si>
    <t>9; 9; 9; H6; 9</t>
  </si>
  <si>
    <t>KSST 01 9; KSST 88 9s; KSST 19 9s; KSST 22 h6(0); KSST 85 9</t>
  </si>
  <si>
    <t>2104 KSU OFF VS OSU, Play 008</t>
  </si>
  <si>
    <t>11HOW</t>
  </si>
  <si>
    <t>GUN PACK LT</t>
  </si>
  <si>
    <t>PACK LT</t>
  </si>
  <si>
    <t>5 ROLL READ-KEY</t>
  </si>
  <si>
    <t>6; OKST D09 (09); OKST D16 (42); OKST D20 (21); OKST D89 (32); OKST D98 (17); OKST D99 (24)</t>
  </si>
  <si>
    <t>KSST 04; KSST 12; KSST 87</t>
  </si>
  <si>
    <t>LCB (8); FS (12); SCBiR (8); SCBoR (4); RCB (7)</t>
  </si>
  <si>
    <t>LOLB (09); DLT (17); MLB (21); DRT (24); REO (32); RLB (42)</t>
  </si>
  <si>
    <t>OKST D00 (LCB); OKST D02 (SCBoR); OKST D09 (LOLB); OKST D16 (RLB); OKST D20 (MLB); OKST D24 (RCB); OKST D25 (SCBiR); OKST D31 (FS); OKST D89 (REO); OKST D98 (DLT); OKST D99 (DRT)</t>
  </si>
  <si>
    <t>OKST D00 (0.0); OKST D02 (0.0); OKST D09 (0.0); OKST D16 (0.0); OKST D20 (-1.0); OKST D24 (0.0); OKST D25 (0.0); OKST D31 (0.0); OKST D89 (0.0); OKST D98 (-0.5); OKST D99 (0.0)</t>
  </si>
  <si>
    <t>DLT (17); DRT (24); REO (32)</t>
  </si>
  <si>
    <t>OKST D20</t>
  </si>
  <si>
    <t>KSST 04; KSST 12; KSST 20; KSST 86; KSST 87</t>
  </si>
  <si>
    <t>KSST 04 (LWR); KSST 12 (SLiWR); KSST 15 (QB); KSST 20 (HB-R); KSST 50 (LT); KSST 63 (RG); KSST 69 (C); KSST 73 (RT); KSST 76 (LG); KSST 86 (RWR); KSST 87 (SLoWR)</t>
  </si>
  <si>
    <t>KSST 04 (0.0); KSST 12 (0.0); KSST 15 (0.0); KSST 20 (0.0); KSST 50 (0.0); KSST 63 (0.0); KSST 69 (0.0); KSST 73 (+0.5); KSST 76 (0.0); KSST 86 (0.0); KSST 87 (0.0)</t>
  </si>
  <si>
    <t>KSST 20 (HB-R); KSST 69 (C); KSST 73 (RT); OKST D20 (MLB); OKST D98 (DLT); OKST D99 (DRT)</t>
  </si>
  <si>
    <t>LWR(-7.5); SLoWR^(-5.5); SLiWR(-3.5); RWR^(+18.5)</t>
  </si>
  <si>
    <t>LOLB (0); MLB (5); RLB (2)</t>
  </si>
  <si>
    <t>OKST D20; OKST D98</t>
  </si>
  <si>
    <t>2104 KSU OFF VS OSU, Play 009</t>
  </si>
  <si>
    <t>GUN LT OUT WK EXIT</t>
  </si>
  <si>
    <t>FK 77 Z BENCH-CRUZ H FLARE</t>
  </si>
  <si>
    <t>Z BENCH-CRUZ H FLARE</t>
  </si>
  <si>
    <t>6; OKST D09 (08); OKST D16 (16); OKST D20 (34); OKST D30 (38); OKST D42 (27); OKST D89 (16)</t>
  </si>
  <si>
    <t>LCB (8); SCBL (0); SSL (9); FS (11); RCB (1)</t>
  </si>
  <si>
    <t>SSL (01); LEO (08); LILB (16); DLT (16); DRT (27); RLB (34); ROLB (38)</t>
  </si>
  <si>
    <t>OKST D00 (LCB); OKST D02 (SCBL); OKST D09 (LEO); OKST D16 (LILB); OKST D20 (RLB); OKST D24 (RCB); OKST D25 (SSL); OKST D30 (ROLB); OKST D31 (FS); OKST D42 (DRT); OKST D89 (DLT)</t>
  </si>
  <si>
    <t>OKST D00 (0.0); OKST D02 (0.0); OKST D09 (0.0); OKST D16 (0.0); OKST D20 (0.0); OKST D24 (0.0); OKST D25 (0.0); OKST D30 (+1.0); OKST D31 (0.0); OKST D42 (0.0); OKST D89 (0.0)</t>
  </si>
  <si>
    <t>OKST D30; OKST D42</t>
  </si>
  <si>
    <t>LEO (08); DLT (16); DRT (27)</t>
  </si>
  <si>
    <t>LWR; TE-L^; HB-R; SRWR^; RWR</t>
  </si>
  <si>
    <t>KSST 04; KSST 12; KSST 19; KSST 20; KSST 86</t>
  </si>
  <si>
    <t>KSST 04 (SRWR); KSST 12 (RWR); KSST 15 (QB); KSST 19 (TE-L); KSST 20 (HB-R); KSST 50 (LT); KSST 63 (RG); KSST 69 (C); KSST 73 (RT); KSST 76 (LG); KSST 86 (LWR)</t>
  </si>
  <si>
    <t>KSST 04 (0.0); KSST 12 (0.0); KSST 15 (0.0); KSST 19 (-1.0); KSST 20 (0.0); KSST 50 (0.0); KSST 63 (0.0); KSST 69 (0.0); KSST 73 (0.0); KSST 76 (0.0); KSST 86 (0.0)</t>
  </si>
  <si>
    <t>7; KSST 19 (TE-L); KSST 20 (HB-R); KSST 50 (LT); KSST 63 (RG); KSST 69 (C); KSST 73 (RT); KSST 76 (LG)</t>
  </si>
  <si>
    <t>KSST 19 (TE-L); OKST D20 (RLB); OKST D30 (ROLB)</t>
  </si>
  <si>
    <t>4; OKST D09 (LEO); OKST D30 (ROLB); OKST D42 (DRT); OKST D89 (DLT)</t>
  </si>
  <si>
    <t>OKST D02 &gt; KSST 04; OKST D24 &gt; KSST 86</t>
  </si>
  <si>
    <t>OKST D20 (U); OKST D30 (I) KSST 19</t>
  </si>
  <si>
    <t>KSST 12* (R:L{R})</t>
  </si>
  <si>
    <t>OKST D20 (L.E.S) RLB</t>
  </si>
  <si>
    <t>LWR(-16.5); SRWR^(+10.5); RWR(+12.5)</t>
  </si>
  <si>
    <t>LILB (4); RLB (4); ROLB (0)</t>
  </si>
  <si>
    <t>LWR 63(9); TE-L k; HB-R kl; SRWR 9o; RWR 4(6)</t>
  </si>
  <si>
    <t>3; -; -; 9; 4</t>
  </si>
  <si>
    <t>KSST 86 63(9); KSST 19 k; KSST 20 kl; KSST 04 9o; KSST 12 4(6)</t>
  </si>
  <si>
    <t>63(9)</t>
  </si>
  <si>
    <t>OKST D30</t>
  </si>
  <si>
    <t>2104 KSU OFF VS OSU, Play 010</t>
  </si>
  <si>
    <t>JUMP GUN RIP OUT  X PLANE</t>
  </si>
  <si>
    <t>7; OKST D02 (02); OKST D09 (35); OKST D16 (16); OKST D25 (09); OKST D89 (13); OKST D98 (27); OKST D99 (20)</t>
  </si>
  <si>
    <t>LCB (2); SSL (10); SCBR (4); RCB (4)</t>
  </si>
  <si>
    <t>LLB (02); SSL (08); LOLB (09); LE (13); LILB (16); DLT (20); DRT (27); ROLB (35)</t>
  </si>
  <si>
    <t>OKST D00 (LCB); OKST D02 (LLB); OKST D09 (ROLB); OKST D16 (LILB); OKST D20 (SCBR); OKST D24 (RCB); OKST D25 (LOLB); OKST D31 (SSL); OKST D89 (LE); OKST D98 (DRT); OKST D99 (DLT)</t>
  </si>
  <si>
    <t>OKST D00 (0.0); OKST D02 (0.0); OKST D09 (0.0); OKST D16 (-0.5); OKST D20 (0.0); OKST D24 (0.0); OKST D25 (0.0); OKST D31 (0.0); OKST D89 (0.0); OKST D98 (0.0); OKST D99 (0.0)</t>
  </si>
  <si>
    <t>OKST D98; OKST D99</t>
  </si>
  <si>
    <t>LE (13); DLT (20); DRT (27)</t>
  </si>
  <si>
    <t>KSST 04; KSST 12; KSST 22; KSST 86; KSST 87</t>
  </si>
  <si>
    <t>KSST 04 (LWR); KSST 12 (SLWR); KSST 15 (QB); KSST 22 (HB-R); KSST 50 (LT); KSST 63 (RG); KSST 69 (C); KSST 73 (RT); KSST 76 (LG); KSST 86 (RWR); KSST 87 (TE-R)</t>
  </si>
  <si>
    <t>KSST 04 (0.0); KSST 12 (0.0); KSST 15 (0.0); KSST 22 (+0.5); KSST 50 (0.0); KSST 63 (0.0); KSST 69 (0.0); KSST 73 (0.0); KSST 76 (0.0); KSST 86 (0.0); KSST 87 (+0.5)</t>
  </si>
  <si>
    <t>KSST 22; KSST 87</t>
  </si>
  <si>
    <t>KSST 22 (HB-R); KSST 73 (RT); KSST 87 (TE-R); OKST D16 (LILB); OKST D89 (LE)</t>
  </si>
  <si>
    <t>KSST 12* (L:R{L}); KSST 87 (L:Rx)</t>
  </si>
  <si>
    <t>LWR^(-19.5); SLWR(-11.5); RWR^(+12.5)</t>
  </si>
  <si>
    <t>LOLB (0); LLB (2); LILB (4); ROLB (0)</t>
  </si>
  <si>
    <t>2104 KSU OFF VS OSU, Play 011</t>
  </si>
  <si>
    <t>5 PLUS SAFETY X GLANCE</t>
  </si>
  <si>
    <t>GLANCE</t>
  </si>
  <si>
    <t>SAFETY X GLANCE</t>
  </si>
  <si>
    <t>RPO</t>
  </si>
  <si>
    <t>6; OKST D16 (20); OKST D20 (27); OKST D30 (33); OKST D42 (17); OKST D95 (25); OKST D96 (11)</t>
  </si>
  <si>
    <t>LCB (6); SCBL (1); SSL (7); SSR (7); RCB (7)</t>
  </si>
  <si>
    <t>SSL (02); LEO (11); DLT (17); LILB (20); DRT (25); RILB (27); ROLB (33); SSR (36)</t>
  </si>
  <si>
    <t>OKST D00 (LCB); OKST D02 (SCBL); OKST D16 (LILB); OKST D20 (RILB); OKST D24 (RCB); OKST D25 (SSL); OKST D30 (ROLB); OKST D31 (SSR); OKST D42 (DLT); OKST D95 (DRT); OKST D96 (LEO)</t>
  </si>
  <si>
    <t>OKST D00 (0.0); OKST D02 (0.0); OKST D16 (0.0); OKST D20 (0.0); OKST D24 (+1.0); OKST D25 (0.0); OKST D30 (0.0); OKST D31 (0.0); OKST D42 (0.0); OKST D95 (0.0); OKST D96 (0.0)</t>
  </si>
  <si>
    <t>OKST D30; OKST D42; OKST D95; OKST D96</t>
  </si>
  <si>
    <t>LEO (11); DLT (17); DRT (25)</t>
  </si>
  <si>
    <t>LWR^; FB-L; HB-R; SRWR^; RWR</t>
  </si>
  <si>
    <t>KSST 22; KSST 29; KSST 85; KSST 87; KSST 88</t>
  </si>
  <si>
    <t>KSST 15 (QB); KSST 22 (HB-R); KSST 29 (FB-L); KSST 50 (LT); KSST 63 (RG); KSST 69 (C); KSST 73 (RT); KSST 76 (LG); KSST 85 (LWR); KSST 87 (SRWR); KSST 88 (RWR)</t>
  </si>
  <si>
    <t>KSST 15 (0.0); KSST 22 (0.0); KSST 29 (0.0); KSST 50 (0.0); KSST 63 (0.0); KSST 69 (0.0); KSST 73 (0.0); KSST 76 (0.0); KSST 85 (0.0); KSST 87 (0.0); KSST 88 (0.0)</t>
  </si>
  <si>
    <t>KSST 29; KSST 85; KSST 88</t>
  </si>
  <si>
    <t>KSST 85 (LWR); OKST D24 (RCB)</t>
  </si>
  <si>
    <t>2R</t>
  </si>
  <si>
    <t>4; OKST D30 (ROLB); OKST D42 (DLT); OKST D95 (DRT); OKST D96 (LEO)</t>
  </si>
  <si>
    <t>OKST D02 &gt; KSST 87</t>
  </si>
  <si>
    <t>2; KSST 22 (HB-R); KSST 29 (FB-L)</t>
  </si>
  <si>
    <t>LWR^(-17.5); SRWR^(+7.5); RWR(+13.5)</t>
  </si>
  <si>
    <t>LWR 2(4); FB-L r; HB-R fl; SRWR 9o; RWR 99</t>
  </si>
  <si>
    <t>2; -; -; 9; 9</t>
  </si>
  <si>
    <t>KSST 85 2(4); KSST 29 r; KSST 22 fl; KSST 87 9o; KSST 88 99</t>
  </si>
  <si>
    <t>2(4)</t>
  </si>
  <si>
    <t>2104 KSU OFF VS OSU, Play 012</t>
  </si>
  <si>
    <t>GUN REX PRO STR</t>
  </si>
  <si>
    <t>10 X STEEL</t>
  </si>
  <si>
    <t>7; OKST D16 (16); OKST D20 (27); OKST D25 (08); OKST D30 (01); OKST D42 (33); OKST D95 (22); OKST D96 (13)</t>
  </si>
  <si>
    <t>LCB (6); SSL (7); FS (9); RCB (6)</t>
  </si>
  <si>
    <t>SSL (01); LOLB (01); LOLB (08); LE (13); LILB (16); NT (22); RILB (27); REO (33)</t>
  </si>
  <si>
    <t>OKST D00 (LCB); OKST D02 (SSL); OKST D16 (LILB); OKST D20 (RILB); OKST D24 (RCB); OKST D25 (LOLB); OKST D30 (LOLB); OKST D31 (FS); OKST D42 (REO); OKST D95 (NT); OKST D96 (LE)</t>
  </si>
  <si>
    <t>OKST D00 (0.0); OKST D02 (0.0); OKST D16 (0.0); OKST D20 (+0.5); OKST D24 (0.0); OKST D25 (0.0); OKST D30 (+0.5); OKST D31 (0.0); OKST D42 (0.0); OKST D95 (0.0); OKST D96 (0.0)</t>
  </si>
  <si>
    <t>LE (13); NT (22); REO (33)</t>
  </si>
  <si>
    <t>KSST 04 (LWR); KSST 15 (QB); KSST 19 (TE-oR); KSST 22 (HB-R); KSST 50 (LT); KSST 63 (RG); KSST 69 (C); KSST 73 (RT); KSST 76 (LG); KSST 87 (TE-iR); KSST 88 (RWR)</t>
  </si>
  <si>
    <t>KSST 04 (0.0); KSST 15 (0.0); KSST 19 (-1.0); KSST 22 (0.0); KSST 50 (0.0); KSST 63 (0.0); KSST 69 (0.0); KSST 73 (0.0); KSST 76 (0.0); KSST 87 (0.0); KSST 88 (0.0)</t>
  </si>
  <si>
    <t>KSST 04 (LWR); KSST 19 (TE-oR); OKST D20 (RILB); OKST D30 (LOLB)</t>
  </si>
  <si>
    <t>LWR(-11.5); RWR^(+13.5)</t>
  </si>
  <si>
    <t>LOLB (1); LOLB (0); LILB (4); RILB (4)</t>
  </si>
  <si>
    <t>OKST D20; OKST D30</t>
  </si>
  <si>
    <t>2104 KSU OFF VS OSU, Play 013</t>
  </si>
  <si>
    <t>GUN R WK F LNGR MOT SQUEEZE</t>
  </si>
  <si>
    <t>F LNGR MOT</t>
  </si>
  <si>
    <t>5; OKST D09 (09); OKST D16 (35); OKST D20 (13); OKST D30 (35); OKST D89 (22)</t>
  </si>
  <si>
    <t>LCB (4); SCBoL (6); SCBiL (6); SCBiL (6); SSR (7); RCB (7)</t>
  </si>
  <si>
    <t>LEO (09); LLB (13); NT (22); SSR (32); RLB (35); ROLB (35)</t>
  </si>
  <si>
    <t>OKST D00 (LCB); OKST D02 (SCBiL); OKST D09 (LEO); OKST D13 (SCBoL); OKST D16 (RLB); OKST D20 (LLB); OKST D24 (RCB); OKST D25 (SSR); OKST D30 (ROLB); OKST D31 (SCBiL); OKST D89 (NT)</t>
  </si>
  <si>
    <t>OKST D00 (0.0); OKST D02 (0.0); OKST D09 (0.0); OKST D13 (0.0); OKST D16 (0.0); OKST D20 (+0.5); OKST D24 (0.0); OKST D25 (0.0); OKST D30 (0.0); OKST D31 (0.0); OKST D89 (0.0)</t>
  </si>
  <si>
    <t>OKST D09; OKST D13; OKST D89</t>
  </si>
  <si>
    <t>LEO (09); NT (22)</t>
  </si>
  <si>
    <t>LWR^; HB-R; SRiWR; SRoWR; RWR^</t>
  </si>
  <si>
    <t>KSST 04 (RWR); KSST 15 (QB); KSST 19 (SRoWR); KSST 22 (HB-R); KSST 50 (LT); KSST 63 (RG); KSST 69 (C); KSST 73 (RT); KSST 76 (LG); KSST 86 (LWR); KSST 88 (SRiWR)</t>
  </si>
  <si>
    <t>KSST 04 (0.0); KSST 15 (0.0); KSST 19 (0.0); KSST 22 (-1.0); KSST 50 (0.0); KSST 63 (0.0); KSST 69 (0.0); KSST 73 (0.0); KSST 76 (0.0); KSST 86 (0.0); KSST 88 (0.0)</t>
  </si>
  <si>
    <t>6; KSST 22 (HB-R); KSST 50 (LT); KSST 63 (RG); KSST 69 (C); KSST 73 (RT); KSST 76 (LG)</t>
  </si>
  <si>
    <t>KSST 04 (RWR); KSST 22 (HB-R); OKST D20 (LLB); OKST D30 (ROLB)</t>
  </si>
  <si>
    <t>7; OKST D09 (LEO); OKST D16 (RLB); OKST D20 (LLB); OKST D25 (SSR); OKST D30 (ROLB); OKST D31 (SCBiL); OKST D89 (NT)</t>
  </si>
  <si>
    <t>OKST D20 (U) KSST 22; OKST D30 (CU)</t>
  </si>
  <si>
    <t>KSST 22 (B:B); KSST 86 (L:R{L}); KSST 88* (L:Rx)</t>
  </si>
  <si>
    <t>OKST D20 (R.B.N) LLB</t>
  </si>
  <si>
    <t>LWR^(-9.5); SRiWR(+8.5); SRoWR(+9.5); RWR^(+12.5)</t>
  </si>
  <si>
    <t>LLB (4); RLB (3); ROLB (0)</t>
  </si>
  <si>
    <t>0b</t>
  </si>
  <si>
    <t>OKST D00</t>
  </si>
  <si>
    <t>4; OKST D00; OKST D02; OKST D13; OKST D24</t>
  </si>
  <si>
    <t>LWR xd(2); HB-R kl; SRiWR x6(12); SRoWR z; RWR xd(2)</t>
  </si>
  <si>
    <t>X; -; X; -; X</t>
  </si>
  <si>
    <t>KSST 86 xd(2); KSST 22 kl; KSST 88 x6(12); KSST 19 z; KSST 04 xd(2)</t>
  </si>
  <si>
    <t>2104 KSU OFF VS OSU, Play 014</t>
  </si>
  <si>
    <t>GUN LT WIDE OVER STR</t>
  </si>
  <si>
    <t>LT WIDE OVER</t>
  </si>
  <si>
    <t>4 ROLL ARC-KEY</t>
  </si>
  <si>
    <t>4/5 ROLL ARC</t>
  </si>
  <si>
    <t>7; OKST D06 (12); OKST D16 (39); OKST D20 (22); OKST D30 (10); OKST D42 (19); OKST D95 (27); OKST D96 (31)</t>
  </si>
  <si>
    <t>FS (9); SCBiR (6); SCBoR (4); RCB (1)</t>
  </si>
  <si>
    <t>LOLB (10); LLB (12); DLT (19); MLB (22); DRT (27); RE (31); RLB (39)</t>
  </si>
  <si>
    <t>OKST D06 (LLB); OKST D13 (SCBoR); OKST D16 (RLB); OKST D20 (MLB); OKST D24 (RCB); OKST D25 (SCBiR); OKST D30 (LOLB); OKST D31 (FS); OKST D42 (DLT); OKST D95 (DRT); OKST D96 (RE)</t>
  </si>
  <si>
    <t>OKST D06 (0.0); OKST D13 (0.0); OKST D16 (0.0); OKST D20 (+0.5); OKST D24 (0.0); OKST D25 (0.0); OKST D30 (0.0); OKST D31 (0.0); OKST D42 (0.0); OKST D95 (0.0); OKST D96 (0.0)</t>
  </si>
  <si>
    <t>DLT (19); DRT (27); RE (31)</t>
  </si>
  <si>
    <t>FUMBLE-TD</t>
  </si>
  <si>
    <t>LWR^; SLoWR; SLiWR; TE-L^; HB-L</t>
  </si>
  <si>
    <t>KSST 01; KSST 09; KSST 13; KSST 86; KSST 87</t>
  </si>
  <si>
    <t>KSST 01 (SLiWR); KSST 09 (HB-L); KSST 13 (SLoWR); KSST 15 (QB); KSST 50 (LT); KSST 63 (RG); KSST 69 (C); KSST 73 (RT); KSST 76 (LG); KSST 86 (LWR); KSST 87 (TE-L)</t>
  </si>
  <si>
    <t>KSST 01 (0.0); KSST 09 (0.0); KSST 13 (0.0); KSST 15 (-1.0); KSST 50 (0.0); KSST 63 (0.0); KSST 69 (-0.5); KSST 73 (0.0); KSST 76 (0.0); KSST 86 (0.0); KSST 87 (0.0)</t>
  </si>
  <si>
    <t>KSST 15 (QB); KSST 69 (C); OKST D20 (MLB)</t>
  </si>
  <si>
    <t>QB FUMBLE</t>
  </si>
  <si>
    <t>OKST D24 &gt; KSST 86</t>
  </si>
  <si>
    <t>LWR^(-18.5); SLoWR(-13.5); SLiWR(-7.5)</t>
  </si>
  <si>
    <t>LOLB (0); LLB (3); MLB (4); RLB (3)</t>
  </si>
  <si>
    <t>LWR z; SLoWR z; SLiWR 0u(-3); TE-L z; HB-L n</t>
  </si>
  <si>
    <t>KSST 86 z; KSST 13 z; KSST 01 0u(-3); KSST 87 z; KSST 09 n</t>
  </si>
  <si>
    <t>2104 KSU OFF VS OSU, Play 015</t>
  </si>
  <si>
    <t>9; OKST D09 (16); OKST D13 (14); OKST D16 (22); OKST D20 (27); OKST D25 (42); OKST D31 (37); OKST D42 (32); OKST D95 (22); OKST D96 (10)</t>
  </si>
  <si>
    <t>LCB (8); SCBL (4); SS (8)</t>
  </si>
  <si>
    <t>LEO (10); SS (14); LILB (16); NT (22); MLB (22); RILB (27); REO (32); ROLB (37); RLB (42)</t>
  </si>
  <si>
    <t>OKST D00 (LCB); OKST D04 (SCBL); OKST D09 (LILB); OKST D13 (SS); OKST D16 (MLB); OKST D20 (RILB); OKST D25 (RLB); OKST D31 (ROLB); OKST D42 (REO); OKST D95 (NT); OKST D96 (LEO)</t>
  </si>
  <si>
    <t>OKST D00 (0.0); OKST D04 (0.0); OKST D09 (0.0); OKST D13 (0.0); OKST D16 (0.0); OKST D20 (0.0); OKST D25 (-1.0); OKST D31 (0.0); OKST D42 (0.0); OKST D95 (0.0); OKST D96 (0.0)</t>
  </si>
  <si>
    <t>LEO (10); NT (22); REO (32)</t>
  </si>
  <si>
    <t>KSST 15 (QB); KSST 22 (HB-L); KSST 34 (TE-oL); KSST 50 (LT); KSST 63 (RG); KSST 69 (C); KSST 73 (RT); KSST 76 (LG); KSST 85 (SRWR); KSST 86 (RWR); KSST 87 (TE-iL)</t>
  </si>
  <si>
    <t>KSST 15 (0.0); KSST 22 (+0.5); KSST 34 (0.0); KSST 50 (0.0); KSST 63 (0.0); KSST 69 (0.0); KSST 73 (0.0); KSST 76 (0.0); KSST 85 (0.0); KSST 86 (0.0); KSST 87 (0.0)</t>
  </si>
  <si>
    <t>KSST 22 (HB-L); KSST 34 (TE-oL); KSST 85 (SRWR); OKST D25 (RLB); OKST D31 (ROLB)</t>
  </si>
  <si>
    <t>SRWR(+3.5); RWR^(+17.5)</t>
  </si>
  <si>
    <t>LILB (2); MLB (4); RILB (2); RLB (4); ROLB (0)</t>
  </si>
  <si>
    <t>OKST D04</t>
  </si>
  <si>
    <t>2104 KSU OFF VS OSU, Play 016</t>
  </si>
  <si>
    <t>21GMAL</t>
  </si>
  <si>
    <t>GUN ROG FAR</t>
  </si>
  <si>
    <t>FAR</t>
  </si>
  <si>
    <t>45 PLUS NAKED PUP LOCK Z K</t>
  </si>
  <si>
    <t>NAKED PUP LOCK Z K</t>
  </si>
  <si>
    <t>7; OKST D00 (00); OKST D09 (35); OKST D16 (17); OKST D20 (26); OKST D42 (24); OKST D95 (17); OKST D96 (12)</t>
  </si>
  <si>
    <t>SSL (9); FS (9); SCBR (6); RCB (1)</t>
  </si>
  <si>
    <t>LLB (00); SSL (08); LEO (12); LILB (17); DLT (17); DRT (24); RILB (26); ROLB (35)</t>
  </si>
  <si>
    <t>OKST D00 (LLB); OKST D04 (RCB); OKST D09 (ROLB); OKST D13 (SSL); OKST D16 (LILB); OKST D20 (RILB); OKST D25 (FS); OKST D31 (SCBR); OKST D42 (DRT); OKST D95 (DLT); OKST D96 (LEO)</t>
  </si>
  <si>
    <t>OKST D00 (0.0); OKST D04 (+1.0); OKST D09 (0.0); OKST D13 (0.0); OKST D16 (+0.5); OKST D20 (0.0); OKST D25 (0.0); OKST D31 (0.0); OKST D42 (0.0); OKST D95 (0.0); OKST D96 (0.0)</t>
  </si>
  <si>
    <t>LEO (12); DLT (17); DRT (24)</t>
  </si>
  <si>
    <t>LWR^; SLWR; FB-L; HB-R; TE-R^</t>
  </si>
  <si>
    <t>KSST 01; KSST 04; KSST 22; KSST 29; KSST 87</t>
  </si>
  <si>
    <t>KSST 01 (SLWR); KSST 04 (LWR); KSST 15 (QB); KSST 22 (HB-R); KSST 29 (FB-L); KSST 50 (LT); KSST 63 (RG); KSST 69 (C); KSST 73 (RT); KSST 76 (LG); KSST 87 (TE-R)</t>
  </si>
  <si>
    <t>KSST 01 (0.0); KSST 04 (0.0); KSST 15 (0.0); KSST 22 (0.0); KSST 29 (-0.5); KSST 50 (0.0); KSST 63 (0.0); KSST 69 (0.0); KSST 73 (0.0); KSST 76 (0.0); KSST 87 (0.0)</t>
  </si>
  <si>
    <t>KSST 01; KSST 04; KSST 29</t>
  </si>
  <si>
    <t>7; KSST 29 (FB-L); KSST 50 (LT); KSST 63 (RG); KSST 69 (C); KSST 73 (RT); KSST 76 (LG); KSST 87 (TE-R)</t>
  </si>
  <si>
    <t>KSST 04 (LWR); KSST 29 (FB-L); OKST D04 (RCB); OKST D16 (LILB)</t>
  </si>
  <si>
    <t>4; OKST D09 (ROLB); OKST D42 (DRT); OKST D95 (DLT); OKST D96 (LEO)</t>
  </si>
  <si>
    <t>OKST D04 &gt; KSST 04</t>
  </si>
  <si>
    <t>OKST D16 (BIR) KSST 29</t>
  </si>
  <si>
    <t>LWR^(-20.5); SLWR(-13.5)</t>
  </si>
  <si>
    <t>LLB (3); LILB (4); RILB (4); ROLB (0)</t>
  </si>
  <si>
    <t>7; OKST D00; OKST D04; OKST D13; OKST D16; OKST D20; OKST D25; OKST D31</t>
  </si>
  <si>
    <t>LWR 9o; SLWR 27(6); FB-L kr; HB-R fl; TE-R k</t>
  </si>
  <si>
    <t>9; 7; -; -; -</t>
  </si>
  <si>
    <t>KSST 04 9o; KSST 01 27(6); KSST 29 kr; KSST 22 fl; KSST 87 k</t>
  </si>
  <si>
    <t>OKST D04; OKST D16</t>
  </si>
  <si>
    <t>2104 KSU OFF VS OSU, Play 017</t>
  </si>
  <si>
    <t>HOP GUN PACK RT STR</t>
  </si>
  <si>
    <t>PACK RT</t>
  </si>
  <si>
    <t>50C F RETURN</t>
  </si>
  <si>
    <t>RETURN</t>
  </si>
  <si>
    <t>F RETURN</t>
  </si>
  <si>
    <t>6; OKST D09 (35); OKST D16 (07); OKST D20 (24); OKST D42 (16); OKST D95 (27); OKST D96 (09)</t>
  </si>
  <si>
    <t>LCB (6); SCBoL (1); SCBiL (5); SSR (8); RCB (1)</t>
  </si>
  <si>
    <t>LLB (07); LEO (09); DLT (16); RILB (24); DRT (27); SSR (32); REO (35)</t>
  </si>
  <si>
    <t>OKST D00 (SCBoL); OKST D09 (REO); OKST D13 (LCB); OKST D16 (LLB); OKST D20 (RILB); OKST D24 (RCB); OKST D25 (SCBiL); OKST D31 (SSR); OKST D42 (DLT); OKST D95 (DRT); OKST D96 (LEO)</t>
  </si>
  <si>
    <t>OKST D00 (0.0); OKST D09 (0.0); OKST D13 (0.0); OKST D16 (0.0); OKST D20 (0.0); OKST D24 (0.0); OKST D25 (-1.0); OKST D31 (0.0); OKST D42 (0.0); OKST D95 (0.0); OKST D96 (0.0)</t>
  </si>
  <si>
    <t>LEO (09); DLT (16); DRT (27); REO (35)</t>
  </si>
  <si>
    <t>LWR^; HB-R; SRiWR; SRoWR^; RWR</t>
  </si>
  <si>
    <t>KSST 12 (RWR); KSST 15 (QB); KSST 19 (SRoWR); KSST 22 (HB-R); KSST 50 (LT); KSST 63 (RG); KSST 69 (C); KSST 73 (RT); KSST 76 (LG); KSST 86 (LWR); KSST 88 (SRiWR)</t>
  </si>
  <si>
    <t>KSST 12 (0.0); KSST 15 (+0.5); KSST 19 (0.0); KSST 22 (0.0); KSST 50 (0.0); KSST 63 (0.0); KSST 69 (0.0); KSST 73 (0.0); KSST 76 (0.0); KSST 86 (0.0); KSST 88 (+1.0)</t>
  </si>
  <si>
    <t>KSST 12; KSST 19; KSST 86; KSST 88</t>
  </si>
  <si>
    <t>KSST 15 (QB); KSST 88 (SRiWR); OKST D25 (SCBiL)</t>
  </si>
  <si>
    <t>21R</t>
  </si>
  <si>
    <t>4; OKST D09 (REO); OKST D42 (DLT); OKST D95 (DRT); OKST D96 (LEO)</t>
  </si>
  <si>
    <t>OKST D00 &gt; KSST 19; OKST D24 &gt; KSST 86</t>
  </si>
  <si>
    <t>LWR^(-19.5); SRiWR(+4.5); SRoWR^(+7.5); RWR(+8.5)</t>
  </si>
  <si>
    <t>7; OKST D00; OKST D13; OKST D16; OKST D20; OKST D24; OKST D25; OKST D31</t>
  </si>
  <si>
    <t>LWR 3i(11); HB-R h21(0); SRiWR x6(4); SRoWR 4(13); RWR 9s</t>
  </si>
  <si>
    <t>3; H4; X; 4; 9</t>
  </si>
  <si>
    <t>KSST 86 3i(11); KSST 22 h21(0); KSST 88 x6(4); KSST 19 4(13); KSST 12 9s</t>
  </si>
  <si>
    <t>x6(4)</t>
  </si>
  <si>
    <t>2104 KSU OFF VS OSU, Play 018</t>
  </si>
  <si>
    <t>21G</t>
  </si>
  <si>
    <t>GUN RT UGLY STR Z DISCO</t>
  </si>
  <si>
    <t>Z DISCO</t>
  </si>
  <si>
    <t>10 Z IRON NOAH Y CRACK</t>
  </si>
  <si>
    <t>9; OKST D09 (10); OKST D13 (30); OKST D16 (31); OKST D20 (17); OKST D25 (08); OKST D31 (05); OKST D42 (17); OKST D95 (24); OKST D96 (33)</t>
  </si>
  <si>
    <t>SS (8); SCBR (5); RCB (7)</t>
  </si>
  <si>
    <t>LLB (05); LLB (08); LOLB (10); LILB (17); DLT (17); DRT (24); SS (30); RLB (31); REO (33)</t>
  </si>
  <si>
    <t>OKST D06 (SCBR); OKST D09 (LOLB); OKST D13 (SS); OKST D16 (RLB); OKST D20 (LILB); OKST D24 (RCB); OKST D25 (LLB); OKST D31 (LLB); OKST D42 (DLT); OKST D95 (DRT); OKST D96 (REO)</t>
  </si>
  <si>
    <t>OKST D06 (0.0); OKST D09 (0.0); OKST D13 (0.0); OKST D16 (0.0); OKST D20 (0.0); OKST D24 (0.0); OKST D25 (0.0); OKST D31 (0.0); OKST D42 (0.0); OKST D95 (0.0); OKST D96 (0.0)</t>
  </si>
  <si>
    <t>OKST D06</t>
  </si>
  <si>
    <t>DLT (17); DRT (24); REO (33)</t>
  </si>
  <si>
    <t>LWR^; SLWR; HB-R; TE-iR; TE-oR^</t>
  </si>
  <si>
    <t>FB&gt;TE-iR</t>
  </si>
  <si>
    <t>KSST 01; KSST 19; KSST 22; KSST 29; KSST 85</t>
  </si>
  <si>
    <t>KSST 01 (SLWR); KSST 15 (QB); KSST 19 (TE-oR); KSST 22 (HB-R); KSST 29 (TE-iR); KSST 50 (LT); KSST 63 (RG); KSST 69 (C); KSST 73 (RT); KSST 76 (LG); KSST 85 (LWR)</t>
  </si>
  <si>
    <t>KSST 01 (0.0); KSST 15 (0.0); KSST 19 (0.0); KSST 22 (0.0); KSST 29 (0.0); KSST 50 (0.0); KSST 63 (0.0); KSST 69 (0.0); KSST 73 (0.0); KSST 76 (0.0); KSST 85 (0.0)</t>
  </si>
  <si>
    <t>KSST 01; KSST 29; KSST 85</t>
  </si>
  <si>
    <t>KSST 29 (TE-iR); OKST D25 (LLB)</t>
  </si>
  <si>
    <t>KSST 01* (R:Lx&gt;L:R{L})</t>
  </si>
  <si>
    <t>LWR^(-7.5); SLWR(+3.5)</t>
  </si>
  <si>
    <t>LOLB (0); LLB (2); LLB (4); LILB (4); RLB (3)</t>
  </si>
  <si>
    <t>2104 KSU OFF VS OSU, Play 019</t>
  </si>
  <si>
    <t>6; OKST D09 (08); OKST D16 (39); OKST D20 (21); OKST D42 (15); OKST D95 (25); OKST D96 (32)</t>
  </si>
  <si>
    <t>LCB (7); FS (9); SSR (10); FSR (11); RCB (8)</t>
  </si>
  <si>
    <t>LOLB (08); LE (15); MLB (21); DRT (25); REO (32); RLB (39); SSR (40)</t>
  </si>
  <si>
    <t>OKST D06 (LCB); OKST D09 (LOLB); OKST D13 (FSR); OKST D16 (RLB); OKST D20 (MLB); OKST D24 (RCB); OKST D25 (SSR); OKST D31 (FS); OKST D42 (LE); OKST D95 (DRT); OKST D96 (REO)</t>
  </si>
  <si>
    <t>OKST D06 (0.0); OKST D09 (+1.0); OKST D13 (0.0); OKST D16 (0.0); OKST D20 (0.0); OKST D24 (0.0); OKST D25 (0.0); OKST D31 (0.0); OKST D42 (0.0); OKST D95 (0.0); OKST D96 (0.0)</t>
  </si>
  <si>
    <t>LE (15); DRT (25); REO (32)</t>
  </si>
  <si>
    <t>OKST D09</t>
  </si>
  <si>
    <t>KSST 12 (LWR); KSST 15 (QB); KSST 19 (TE-L); KSST 22 (HB-L); KSST 50 (LT); KSST 63 (RG); KSST 69 (C); KSST 73 (RT); KSST 76 (LG); KSST 86 (RWR); KSST 88 (SLWR)</t>
  </si>
  <si>
    <t>KSST 12 (0.0); KSST 15 (0.0); KSST 19 (0.0); KSST 22 (0.0); KSST 50 (0.0); KSST 63 (0.0); KSST 69 (-0.5); KSST 73 (0.0); KSST 76 (-1.0); KSST 86 (0.0); KSST 88 (0.0)</t>
  </si>
  <si>
    <t>KSST 12; KSST 86; KSST 88</t>
  </si>
  <si>
    <t>KSST 69 (C); KSST 76 (LG); OKST D09 (LOLB)</t>
  </si>
  <si>
    <t>LWR^(-15.5); SLWR(-7.5); RWR(+12.5)</t>
  </si>
  <si>
    <t>LOLB (0); MLB (4); RLB (3)</t>
  </si>
  <si>
    <t>KSST 69; KSST 76</t>
  </si>
  <si>
    <t>2104 KSU OFF VS OSU, Play 020</t>
  </si>
  <si>
    <t>GUN RT OUT WK EXIT</t>
  </si>
  <si>
    <t>FK 76 Z BENCH-CRUZ H FLARE</t>
  </si>
  <si>
    <t>5; OKST D09 (05); OKST D16 (36); OKST D20 (13); OKST D30 (35); OKST D89 (22)</t>
  </si>
  <si>
    <t>LCB (7); SSL (7); FS (12); FSR (15); SCBR (6); RCB (7)</t>
  </si>
  <si>
    <t>LEO (05); SSL (10); LLB (13); NT (22); ROLB (35); RLB (36)</t>
  </si>
  <si>
    <t>OKST D02 (SSL); OKST D06 (LCB); OKST D09 (LEO); OKST D13 (SCBR); OKST D16 (RLB); OKST D20 (LLB); OKST D24 (RCB); OKST D25 (FSR); OKST D30 (ROLB); OKST D31 (FS); OKST D89 (NT)</t>
  </si>
  <si>
    <t>OKST D02 (0.0); OKST D06 (0.0); OKST D09 (0.0); OKST D13 (0.0); OKST D16 (0.0); OKST D20 (0.0); OKST D24 (0.0); OKST D25 (0.0); OKST D30 (0.0); OKST D31 (0.0); OKST D89 (0.0)</t>
  </si>
  <si>
    <t>OKST D02; OKST D30; OKST D89</t>
  </si>
  <si>
    <t>LEO (05); NT (22)</t>
  </si>
  <si>
    <t>LWR; SLWR^; HB-L; TE-R^; RWR</t>
  </si>
  <si>
    <t>KSST 04; KSST 20; KSST 34; KSST 86; KSST 88</t>
  </si>
  <si>
    <t>KSST 04 (LWR); KSST 15 (QB); KSST 20 (HB-L); KSST 34 (TE-R); KSST 50 (LT); KSST 63 (RG); KSST 69 (C); KSST 73 (RT); KSST 76 (LG); KSST 86 (RWR); KSST 88 (SLWR)</t>
  </si>
  <si>
    <t>KSST 04 (0.0); KSST 15 (-0.5); KSST 20 (0.0); KSST 34 (0.0); KSST 50 (0.0); KSST 63 (0.0); KSST 69 (0.0); KSST 73 (0.0); KSST 76 (0.0); KSST 86 (0.0); KSST 88 (0.0)</t>
  </si>
  <si>
    <t>KSST 04; KSST 20; KSST 34</t>
  </si>
  <si>
    <t>KSST 34; KSST 88</t>
  </si>
  <si>
    <t>6; KSST 34 (TE-R); KSST 50 (LT); KSST 63 (RG); KSST 69 (C); KSST 73 (RT); KSST 76 (LG)</t>
  </si>
  <si>
    <t>3; OKST D09 (LEO); OKST D30 (ROLB); OKST D89 (NT)</t>
  </si>
  <si>
    <t>LWR(-16.5); SLWR^(-6.5); RWR(+18.5)</t>
  </si>
  <si>
    <t>LLB (5); RLB (4); ROLB (0)</t>
  </si>
  <si>
    <t>8; OKST D02; OKST D06; OKST D13; OKST D16; OKST D20; OKST D24; OKST D25; OKST D31</t>
  </si>
  <si>
    <t>LWR 4(5); SLWR 7(5); HB-L krh2(-5); TE-R k; RWR 3(10)</t>
  </si>
  <si>
    <t>4; 7; H2; -; 3</t>
  </si>
  <si>
    <t>KSST 04 4(5); KSST 88 7(5); KSST 20 krh2(-5); KSST 34 k; KSST 86 3(10)</t>
  </si>
  <si>
    <t>3(10)</t>
  </si>
  <si>
    <t>2104 KSU OFF VS OSU, Play 021</t>
  </si>
  <si>
    <t>GUN RT UGLY  Z DISCO</t>
  </si>
  <si>
    <t>8; OKST D02 (06); OKST D16 (15); OKST D20 (25); OKST D25 (03); OKST D30 (34); OKST D89 (10); OKST D98 (27); OKST D99 (19)</t>
  </si>
  <si>
    <t>SSR (9); SCBR (5); RCB (7)</t>
  </si>
  <si>
    <t>LOLB (03); LLB (06); LEO (10); LLB (15); DLT (19); RILB (25); DRT (27); ROLB (34); SSR (34)</t>
  </si>
  <si>
    <t>OKST D00 (RCB); OKST D02 (LLB); OKST D16 (LLB); OKST D20 (RILB); OKST D24 (SCBR); OKST D25 (LOLB); OKST D30 (ROLB); OKST D31 (SSR); OKST D89 (LEO); OKST D98 (DRT); OKST D99 (DLT)</t>
  </si>
  <si>
    <t>OKST D00 (0.0); OKST D02 (0.0); OKST D16 (0.0); OKST D20 (0.0); OKST D24 (0.0); OKST D25 (0.0); OKST D30 (-0.5); OKST D31 (0.0); OKST D89 (0.0); OKST D98 (0.0); OKST D99 (0.0)</t>
  </si>
  <si>
    <t>LEO (10); DLT (19); DRT (27)</t>
  </si>
  <si>
    <t>OKST D02</t>
  </si>
  <si>
    <t>LWR^; SLWR; HB-L; TE-iR; TE-oR^</t>
  </si>
  <si>
    <t>KSST 01; KSST 13; KSST 19; KSST 22; KSST 87</t>
  </si>
  <si>
    <t>KSST 01 (SLWR); KSST 05 (QB); KSST 13 (LWR); KSST 19 (TE-oR); KSST 22 (HB-L); KSST 50 (LT); KSST 63 (RG); KSST 69 (C); KSST 71 (RT); KSST 76 (LG); KSST 87 (TE-iR)</t>
  </si>
  <si>
    <t>KSST 01 (0.0); KSST 05 (0.0); KSST 13 (0.0); KSST 19 (0.0); KSST 22 (+0.5); KSST 50 (0.0); KSST 63 (0.0); KSST 69 (0.0); KSST 71 (0.0); KSST 76 (0.0); KSST 87 (+0.5)</t>
  </si>
  <si>
    <t>KSST 13; KSST 19</t>
  </si>
  <si>
    <t>KSST 22 (HB-L); KSST 50 (LT); KSST 87 (TE-iR); OKST D30 (ROLB); OKST D98 (DRT)</t>
  </si>
  <si>
    <t>LWR^(-14.5); SLWR(-0.5)</t>
  </si>
  <si>
    <t>LOLB (1); LLB (3); LLB (3); RILB (4); ROLB (0)</t>
  </si>
  <si>
    <t>OKST D31</t>
  </si>
  <si>
    <t>2104 KSU OFF VS OSU, Play 022</t>
  </si>
  <si>
    <t>LT ON  X PLANE BUNCH</t>
  </si>
  <si>
    <t>44 ROLL ARC</t>
  </si>
  <si>
    <t>7; OKST D16 (27); OKST D20 (14); OKST D24 (00); OKST D30 (10); OKST D89 (33); OKST D98 (24); OKST D99 (16)</t>
  </si>
  <si>
    <t>SSL (7); SSR (8); SCBR (2); RCB (1)</t>
  </si>
  <si>
    <t>LLB (00); LOLB (10); SSL (11); LLB (14); DLT (16); DRT (24); RILB (27); REO (33); SSR (34)</t>
  </si>
  <si>
    <t>OKST D00 (RCB); OKST D02 (SCBR); OKST D16 (RILB); OKST D20 (LLB); OKST D24 (LLB); OKST D25 (SSR); OKST D30 (LOLB); OKST D31 (SSL); OKST D89 (REO); OKST D98 (DRT); OKST D99 (DLT)</t>
  </si>
  <si>
    <t>OKST D00 (0.0); OKST D02 (0.0); OKST D16 (+0.5); OKST D20 (0.0); OKST D24 (0.0); OKST D25 (0.0); OKST D30 (0.0); OKST D31 (0.0); OKST D89 (0.0); OKST D98 (+0.5); OKST D99 (+0.5)</t>
  </si>
  <si>
    <t>DLT (16); DRT (24); REO (33)</t>
  </si>
  <si>
    <t>OKST D99</t>
  </si>
  <si>
    <t>LWR; SLWR; TE-L^; HB; TE-R^</t>
  </si>
  <si>
    <t>KSST 04; KSST 19; KSST 22; KSST 86; KSST 87</t>
  </si>
  <si>
    <t>KSST 04 (SLWR); KSST 05 (QB); KSST 19 (TE-R); KSST 22 (HB); KSST 50 (LT); KSST 63 (RG); KSST 69 (C); KSST 71 (RT); KSST 76 (LG); KSST 86 (LWR); KSST 87 (TE-L)</t>
  </si>
  <si>
    <t>KSST 04 (0.0); KSST 05 (0.0); KSST 19 (0.0); KSST 22 (0.0); KSST 50 (-1.0); KSST 63 (0.0); KSST 69 (0.0); KSST 71 (0.0); KSST 76 (-0.5); KSST 86 (0.0); KSST 87 (0.0)</t>
  </si>
  <si>
    <t>KSST 50 (LT); KSST 63 (RG); KSST 69 (C); KSST 76 (LG); OKST D16 (RILB); OKST D20 (LLB); OKST D98 (DRT); OKST D99 (DLT)</t>
  </si>
  <si>
    <t>OKST D00 &gt; KSST 86</t>
  </si>
  <si>
    <t>KSST 04* (R:Lx)</t>
  </si>
  <si>
    <t>LWR(-12.5); SLWR(+1.5)</t>
  </si>
  <si>
    <t>LOLB (0); LLB (3); LLB (3); RILB (3)</t>
  </si>
  <si>
    <t>KSST 50; KSST 76</t>
  </si>
  <si>
    <t>OKST D16; OKST D98; OKST D99</t>
  </si>
  <si>
    <t>2104 KSU OFF VS OSU, Play 023</t>
  </si>
  <si>
    <t>6; OKST D16 (33); OKST D20 (15); OKST D30 (09); OKST D89 (33); OKST D98 (15); OKST D99 (25)</t>
  </si>
  <si>
    <t>LCB (1); SSL (8); SCBiR (4); SCBoR (1); RCB (4)</t>
  </si>
  <si>
    <t>LOLB (09); SSL (11); LLB (15); LE (15); DRT (25); REO (33); RLB (33)</t>
  </si>
  <si>
    <t>OKST D00 (RCB); OKST D02 (SCBoR); OKST D16 (RLB); OKST D20 (LLB); OKST D24 (LCB); OKST D25 (SCBiR); OKST D30 (LOLB); OKST D31 (SSL); OKST D89 (REO); OKST D98 (LE); OKST D99 (DRT)</t>
  </si>
  <si>
    <t>OKST D00 (0.0); OKST D02 (0.0); OKST D16 (0.0); OKST D20 (0.0); OKST D24 (0.0); OKST D25 (0.0); OKST D30 (+0.5); OKST D31 (0.0); OKST D89 (0.0); OKST D98 (-0.5); OKST D99 (0.0)</t>
  </si>
  <si>
    <t>LE (15); DRT (25); REO (33)</t>
  </si>
  <si>
    <t>KSST 04 (RWR); KSST 05 (QB); KSST 12 (LWR); KSST 19 (SLoWR); KSST 22 (HB-R); KSST 50 (LT); KSST 63 (RG); KSST 69 (C); KSST 71 (RT); KSST 76 (LG); KSST 88 (SLiWR)</t>
  </si>
  <si>
    <t>KSST 04 (0.0); KSST 05 (0.0); KSST 12 (0.0); KSST 19 (0.0); KSST 22 (0.0); KSST 50 (0.0); KSST 63 (0.0); KSST 69 (0.0); KSST 71 (+0.5); KSST 76 (0.0); KSST 88 (0.0)</t>
  </si>
  <si>
    <t>KSST 63 (RG); KSST 71 (RT); OKST D20 (LLB); OKST D30 (LOLB); OKST D31 (SSL); OKST D98 (LE)</t>
  </si>
  <si>
    <t>OKST D02 &gt; KSST 19; OKST D24 &gt; KSST 04</t>
  </si>
  <si>
    <t>LWR(-9.5); SLoWR^(-6.5); SLiWR(-4.5); RWR^(+18.5)</t>
  </si>
  <si>
    <t>LOLB (0); LLB (4); RLB (4)</t>
  </si>
  <si>
    <t>OKST D98</t>
  </si>
  <si>
    <t>KSST 71; OKST D30</t>
  </si>
  <si>
    <t>2104 KSU OFF VS OSU, Play 024</t>
  </si>
  <si>
    <t>50C Z SPACE-STOPS</t>
  </si>
  <si>
    <t>Z SPACE-STOPS</t>
  </si>
  <si>
    <t>6; OKST D09 (07); OKST D16 (24); OKST D20 (06); OKST D35 (25); OKST D42 (14); OKST D92 (33)</t>
  </si>
  <si>
    <t>LCB (1); SCBL (7); SSR (7); SCBR (0); RCB (7)</t>
  </si>
  <si>
    <t>LLB (06); LOLB (07); LE (14); RILB (24); DRT (25); REO (33); SSR (37)</t>
  </si>
  <si>
    <t>OKST D00 (RCB); OKST D02 (SCBR); OKST D09 (LOLB); OKST D16 (RILB); OKST D20 (LLB); OKST D24 (LCB); OKST D25 (SSR); OKST D31 (SCBL); OKST D35 (DRT); OKST D42 (LE); OKST D92 (REO)</t>
  </si>
  <si>
    <t>OKST D00 (0.0); OKST D02 (0.0); OKST D09 (0.0); OKST D16 (0.0); OKST D20 (0.0); OKST D24 (0.0); OKST D25 (0.0); OKST D31 (0.0); OKST D35 (0.0); OKST D42 (0.0); OKST D92 (0.0)</t>
  </si>
  <si>
    <t>LE (14); DRT (25); REO (33)</t>
  </si>
  <si>
    <t>KSST 04 (LWR); KSST 05 (QB); KSST 12 (RWR); KSST 19 (SRWR); KSST 22 (HB-R); KSST 50 (LT); KSST 63 (RG); KSST 69 (C); KSST 71 (RT); KSST 76 (LG); KSST 88 (SLWR)</t>
  </si>
  <si>
    <t>KSST 04 (0.0); KSST 05 (0.0); KSST 12 (0.0); KSST 19 (0.0); KSST 22 (0.0); KSST 50 (0.0); KSST 63 (0.0); KSST 69 (0.0); KSST 71 (0.0); KSST 76 (0.0); KSST 88 (0.0)</t>
  </si>
  <si>
    <t>4; OKST D09 (LOLB); OKST D35 (DRT); OKST D42 (LE); OKST D92 (REO)</t>
  </si>
  <si>
    <t>OKST D02 &gt; KSST 88; OKST D24 &gt; KSST 12</t>
  </si>
  <si>
    <t>LWR^(-17.5); SLWR(-7.5); SRWR^(+11.5); RWR(+19.5)</t>
  </si>
  <si>
    <t>LOLB (0); LLB (4); RILB (4)</t>
  </si>
  <si>
    <t>LWR 6(8); SLWR 6(7); HB-R h21(-2); SRWR x6(5); RWR x6(5)</t>
  </si>
  <si>
    <t>6; 6; H4; X; X</t>
  </si>
  <si>
    <t>KSST 04 6(8); KSST 88 6(7); KSST 22 h21(-2); KSST 19 x6(5); KSST 12 x6(5)</t>
  </si>
  <si>
    <t>2104 KSU OFF VS OSU, Play 025</t>
  </si>
  <si>
    <t>47 COUNTER Y</t>
  </si>
  <si>
    <t>7; OKST D02 (00); OKST D09 (36); OKST D16 (13); OKST D20 (26); OKST D35 (20); OKST D42 (27); OKST D92 (13)</t>
  </si>
  <si>
    <t>LCB (7); SSL (8); SCBR (8); RCB (7)</t>
  </si>
  <si>
    <t>LOLB (00); SSL (07); LLB (13); LE (13); DLT (20); RILB (26); DRT (27); ROLB (36)</t>
  </si>
  <si>
    <t>OKST D00 (RCB); OKST D02 (LOLB); OKST D09 (ROLB); OKST D16 (LLB); OKST D20 (RILB); OKST D24 (LCB); OKST D25 (SSL); OKST D31 (SCBR); OKST D35 (DLT); OKST D42 (DRT); OKST D92 (LE)</t>
  </si>
  <si>
    <t>OKST D00 (0.0); OKST D02 (0.0); OKST D09 (0.0); OKST D16 (0.0); OKST D20 (0.0); OKST D24 (0.0); OKST D25 (0.0); OKST D31 (0.0); OKST D35 (+1.0); OKST D42 (0.0); OKST D92 (+0.5)</t>
  </si>
  <si>
    <t>OKST D35</t>
  </si>
  <si>
    <t>KSST 04 (SLWR); KSST 05 (QB); KSST 12 (RWR); KSST 19 (TE-R); KSST 22 (HB-R); KSST 50 (LT); KSST 63 (RG); KSST 69 (C); KSST 71 (RT); KSST 76 (LG); KSST 88 (LWR)</t>
  </si>
  <si>
    <t>KSST 04 (0.0); KSST 05 (0.0); KSST 12 (0.0); KSST 19 (0.0); KSST 22 (0.0); KSST 50 (0.0); KSST 63 (0.0); KSST 69 (-1.0); KSST 71 (-0.5); KSST 76 (-0.5); KSST 88 (0.0)</t>
  </si>
  <si>
    <t>KSST 69 (C); KSST 71 (RT); KSST 76 (LG); OKST D35 (DLT); OKST D92 (LE)</t>
  </si>
  <si>
    <t>LWR^(-14.5); SLWR(-12.5); RWR^(+13.5)</t>
  </si>
  <si>
    <t>LOLB (1); LLB (3); RILB (4); ROLB (0)</t>
  </si>
  <si>
    <t>KSST 69; KSST 71; KSST 76</t>
  </si>
  <si>
    <t>OKST D35; OKST D92</t>
  </si>
  <si>
    <t>2104 KSU OFF VS OSU, Play 026</t>
  </si>
  <si>
    <t>21BMK</t>
  </si>
  <si>
    <t>LOU  EXIT</t>
  </si>
  <si>
    <t>FK 67 Y CORNER-RUB</t>
  </si>
  <si>
    <t>Y CORNER-RUB</t>
  </si>
  <si>
    <t>FK 67</t>
  </si>
  <si>
    <t>8; OKST D00 (43); OKST D09 (10); OKST D16 (19); OKST D20 (28); OKST D30 (36); OKST D31 (35); OKST D42 (28); OKST D89 (17)</t>
  </si>
  <si>
    <t>LCB (0); LCB (3); SSL (7)</t>
  </si>
  <si>
    <t>SSL (03); LEO (10); DLT (17); LILB (19); DRT (28); RILB (28); RLB (35); REO (36); RLB (43)</t>
  </si>
  <si>
    <t>OKST D00 (RLB); OKST D02 (LCB); OKST D09 (LEO); OKST D16 (LILB); OKST D20 (RILB); OKST D24 (LCB); OKST D25 (SSL); OKST D30 (REO); OKST D31 (RLB); OKST D42 (DRT); OKST D89 (DLT)</t>
  </si>
  <si>
    <t>OKST D00 (0.0); OKST D02 (-1.0); OKST D09 (0.0); OKST D16 (0.0); OKST D20 (+0.5); OKST D24 (0.0); OKST D25 (0.0); OKST D30 (0.0); OKST D31 (0.0); OKST D42 (0.0); OKST D89 (+0.5)</t>
  </si>
  <si>
    <t>OKST D30; OKST D89</t>
  </si>
  <si>
    <t>LEO (10); DLT (17); DRT (28); REO (36)</t>
  </si>
  <si>
    <t>OKST D20; OKST D89</t>
  </si>
  <si>
    <t>KSST 04 (RWR); KSST 05 (QB); KSST 19 (TE-L); KSST 22 (HB); KSST 29 (FB); KSST 50 (LT); KSST 63 (RG); KSST 69 (C); KSST 71 (RT); KSST 76 (LG); KSST 88 (SRWR)</t>
  </si>
  <si>
    <t>KSST 04 (0.0); KSST 05 (0.0); KSST 19 (0.0); KSST 22 (-1.0); KSST 29 (0.0); KSST 50 (0.0); KSST 63 (0.0); KSST 69 (0.0); KSST 71 (0.0); KSST 76 (0.0); KSST 88 (0.0)</t>
  </si>
  <si>
    <t>7; KSST 22 (HB); KSST 29 (FB); KSST 50 (LT); KSST 63 (RG); KSST 69 (C); KSST 71 (RT); KSST 76 (LG)</t>
  </si>
  <si>
    <t>KSST 04 (RWR); KSST 22 (HB); OKST D02 (LCB); OKST D20 (RILB); OKST D89 (DLT)</t>
  </si>
  <si>
    <t>5; OKST D09 (LEO); OKST D20 (RILB); OKST D30 (REO); OKST D42 (DRT); OKST D89 (DLT)</t>
  </si>
  <si>
    <t>OKST D02 &gt; KSST 04</t>
  </si>
  <si>
    <t>OKST D20 (BIL) KSST 22; OKST D89 (CU)</t>
  </si>
  <si>
    <t>L:L</t>
  </si>
  <si>
    <t>SRWR(+7.5); RWR^(+8.5)</t>
  </si>
  <si>
    <t>LILB (4); RILB (4); RLB (6); RLB (2)</t>
  </si>
  <si>
    <t>KSST 22; OKST D02</t>
  </si>
  <si>
    <t>Bb</t>
  </si>
  <si>
    <t>6; OKST D00; OKST D02; OKST D16; OKST D24; OKST D25; OKST D31</t>
  </si>
  <si>
    <t>TE-L 7(9); FB kl; HB flkl; SRWR 3(5); RWR 7i(9)</t>
  </si>
  <si>
    <t>7; -; -; 3; 7</t>
  </si>
  <si>
    <t>KSST 19 7(9); KSST 29 kl; KSST 22 flkl; KSST 88 3(5); KSST 04 7i(9)</t>
  </si>
  <si>
    <t>7i(9)</t>
  </si>
  <si>
    <t>OKST D02 DPI</t>
  </si>
  <si>
    <t>2104 KSU OFF VS OSU, Play 027</t>
  </si>
  <si>
    <t>GUN L WK</t>
  </si>
  <si>
    <t>60C TOMAHAWK M. 5 ROLL</t>
  </si>
  <si>
    <t>CRUZ</t>
  </si>
  <si>
    <t>TOMAHAWK M. 5 ROLL</t>
  </si>
  <si>
    <t>6; OKST D09 (08); OKST D16 (19); OKST D20 (33); OKST D35 (25); OKST D42 (34); OKST D92 (15)</t>
  </si>
  <si>
    <t>LCB (7); SSL (9); FSL (11); FSR (11); RCB (7)</t>
  </si>
  <si>
    <t>SSL (06); LEO (08); LE (15); LILB (19); DRT (25); RLB (33); REO (34)</t>
  </si>
  <si>
    <t>OKST D00 (RCB); OKST D02 (FSL); OKST D09 (LEO); OKST D16 (LILB); OKST D20 (RLB); OKST D24 (LCB); OKST D25 (SSL); OKST D31 (FSR); OKST D35 (DRT); OKST D42 (REO); OKST D92 (LE)</t>
  </si>
  <si>
    <t>LEO (08); LE (15); DRT (25); REO (34)</t>
  </si>
  <si>
    <t>LWR; SLWR^; HB-R; SRWR^; RWR</t>
  </si>
  <si>
    <t>KSST 01; KSST 20; KSST 34; KSST 85; KSST 86</t>
  </si>
  <si>
    <t>KSST 01 (LWR); KSST 05 (QB); KSST 20 (HB-R); KSST 34 (SLWR); KSST 50 (LT); KSST 63 (RG); KSST 69 (C); KSST 71 (RT); KSST 76 (LG); KSST 85 (SRWR); KSST 86 (RWR)</t>
  </si>
  <si>
    <t>KSST 01 (0.0); KSST 05 (-0.5); KSST 20 (0.0); KSST 34 (0.0); KSST 50 (0.0); KSST 63 (0.0); KSST 69 (0.0); KSST 71 (0.0); KSST 76 (0.0); KSST 85 (0.0); KSST 86 (0.0)</t>
  </si>
  <si>
    <t>KSST 34; KSST 85</t>
  </si>
  <si>
    <t>4; OKST D09 (LEO); OKST D35 (DRT); OKST D42 (REO); OKST D92 (LE)</t>
  </si>
  <si>
    <t>LWR(-19.5); SLWR^(-14.5); SRWR^(+7.5); RWR(+13.5)</t>
  </si>
  <si>
    <t>KSST 05</t>
  </si>
  <si>
    <t>LWR 6(5); SLWR 9; HB-R h2(-9); SRWR 9s; RWR 6(12)</t>
  </si>
  <si>
    <t>6; 9; H2; 9; 6</t>
  </si>
  <si>
    <t>KSST 01 6(5); KSST 34 9; KSST 20 h2(-9); KSST 85 9s; KSST 86 6(12)</t>
  </si>
  <si>
    <t>6(5)</t>
  </si>
  <si>
    <t>2104 KSU OFF VS OSU, Play 028</t>
  </si>
  <si>
    <t>12 DRAW WK Y STICK</t>
  </si>
  <si>
    <t>QB DRAW WK</t>
  </si>
  <si>
    <t>12/13 DRAW WK</t>
  </si>
  <si>
    <t>5; OKST D09 (36); OKST D20 (34); OKST D35 (27); OKST D42 (16); OKST D92 (09)</t>
  </si>
  <si>
    <t>LCB (8); SCBiL (4); SCBiL (10); FSL (11); FS (11); RCB (8)</t>
  </si>
  <si>
    <t>LEO (09); DLT (16); DRT (27); RLB (34); REO (36)</t>
  </si>
  <si>
    <t>OKST D00 (RCB); OKST D02 (FSL); OKST D09 (REO); OKST D16 (SCBiL); OKST D20 (RLB); OKST D24 (LCB); OKST D25 (SCBiL); OKST D31 (FS); OKST D35 (DRT); OKST D42 (DLT); OKST D92 (LEO)</t>
  </si>
  <si>
    <t>LEO (09); DLT (16); DRT (27); REO (36)</t>
  </si>
  <si>
    <t>KSST 01 (RWR); KSST 05 (QB); KSST 20 (HB-L); KSST 34 (SRiWR); KSST 50 (LT); KSST 63 (RG); KSST 69 (C); KSST 71 (RT); KSST 76 (LG); KSST 85 (SRoWR); KSST 86 (LWR)</t>
  </si>
  <si>
    <t>KSST 01 (0.0); KSST 05 (0.0); KSST 20 (0.0); KSST 34 (0.0); KSST 50 (0.0); KSST 63 (0.0); KSST 69 (0.0); KSST 71 (0.0); KSST 76 (0.0); KSST 85 (0.0); KSST 86 (0.0)</t>
  </si>
  <si>
    <t>DRAW</t>
  </si>
  <si>
    <t>LWR^(-18.5); SRiWR(+2.5); SRoWR(+10.5); RWR^(+16.5)</t>
  </si>
  <si>
    <t>RLB (5)</t>
  </si>
  <si>
    <t>LWR 6(5); HB-L z; SRiWR 36(5); SRoWR 3(4); RWR 9</t>
  </si>
  <si>
    <t>6; -; 3; 3; 9</t>
  </si>
  <si>
    <t>KSST 86 6(5); KSST 20 z; KSST 34 36(5); KSST 85 3(4); KSST 01 9</t>
  </si>
  <si>
    <t>2104 KSU OFF VS OSU, Play 029</t>
  </si>
  <si>
    <t>8; OKST D02 (00); OKST D09 (34); OKST D16 (06); OKST D20 (21); OKST D31 (31); OKST D35 (25); OKST D42 (16); OKST D92 (10)</t>
  </si>
  <si>
    <t>LCB (1); SSL (9); RCB (1)</t>
  </si>
  <si>
    <t>LOLB (00); SSL (05); LLB (06); LEO (10); DLT (16); MLB (21); DRT (25); RLB (31); ROLB (34)</t>
  </si>
  <si>
    <t>OKST D00 (RCB); OKST D02 (LOLB); OKST D09 (ROLB); OKST D16 (LLB); OKST D20 (MLB); OKST D24 (LCB); OKST D25 (SSL); OKST D31 (RLB); OKST D35 (DRT); OKST D42 (DLT); OKST D92 (LEO)</t>
  </si>
  <si>
    <t>LEO (10); DLT (16); DRT (25)</t>
  </si>
  <si>
    <t>KSST 04; KSST 12; KSST 22; KSST 34; KSST 87</t>
  </si>
  <si>
    <t>KSST 04 (LWR); KSST 05 (QB); KSST 12 (RWR); KSST 22 (HB-R); KSST 34 (TE-iR); KSST 50 (LT); KSST 63 (RG); KSST 69 (C); KSST 71 (RT); KSST 76 (LG); KSST 87 (TE-oR)</t>
  </si>
  <si>
    <t>KSST 04 (0.0); KSST 05 (+0.5); KSST 12 (0.0); KSST 22 (0.0); KSST 34 (0.0); KSST 50 (0.0); KSST 63 (0.0); KSST 69 (0.0); KSST 71 (0.0); KSST 76 (0.0); KSST 87 (0.0)</t>
  </si>
  <si>
    <t>KSST 04; KSST 12; KSST 22; KSST 87</t>
  </si>
  <si>
    <t>KSST 12; KSST 34</t>
  </si>
  <si>
    <t>KSST 05 (QB); KSST 63 (RG); KSST 69 (C); OKST D35 (DRT); OKST D42 (DLT)</t>
  </si>
  <si>
    <t>OKST D24 &gt; KSST 12</t>
  </si>
  <si>
    <t>LWR(-12.5); RWR^(+13.5)</t>
  </si>
  <si>
    <t>LOLB (1); LLB (3); MLB (4); RLB (4); ROLB (0)</t>
  </si>
  <si>
    <t>2104 KSU OFF VS OSU, Play 030</t>
  </si>
  <si>
    <t>60C GATORS F</t>
  </si>
  <si>
    <t>GATORS F</t>
  </si>
  <si>
    <t>6; OKST D16 (22); OKST D20 (37); OKST D30 (09); OKST D89 (15); OKST D95 (24); OKST D98 (33)</t>
  </si>
  <si>
    <t>LCB (7); SCBL (10); SSL (9); SCBR (9); RCB (6)</t>
  </si>
  <si>
    <t>SSL (05); LOLB (09); LE (15); MLB (22); DRT (24); REO (33); RLB (37)</t>
  </si>
  <si>
    <t>OKST D00 (RCB); OKST D02 (SCBL); OKST D16 (MLB); OKST D20 (RLB); OKST D24 (LCB); OKST D25 (SSL); OKST D30 (LOLB); OKST D31 (SCBR); OKST D89 (LE); OKST D95 (DRT); OKST D98 (REO)</t>
  </si>
  <si>
    <t>OKST D00 (0.0); OKST D02 (0.0); OKST D16 (0.0); OKST D20 (0.0); OKST D24 (0.0); OKST D25 (0.0); OKST D30 (0.0); OKST D31 (0.0); OKST D89 (0.0); OKST D95 (+0.5); OKST D98 (0.0)</t>
  </si>
  <si>
    <t>OKST D30; OKST D89; OKST D95; OKST D98</t>
  </si>
  <si>
    <t>LE (15); DRT (24); REO (33)</t>
  </si>
  <si>
    <t>OKST D95; OKST D98</t>
  </si>
  <si>
    <t>KSST 04 (RWR); KSST 05 (QB); KSST 12 (LWR); KSST 19 (SLWR); KSST 22 (HB-L); KSST 50 (LT); KSST 63 (RG); KSST 69 (C); KSST 71 (RT); KSST 76 (LG); KSST 88 (SRWR)</t>
  </si>
  <si>
    <t>KSST 04 (0.0); KSST 05 (0.0); KSST 12 (0.0); KSST 19 (0.0); KSST 22 (0.0); KSST 50 (0.0); KSST 63 (0.0); KSST 69 (0.0); KSST 71 (0.0); KSST 76 (-0.5); KSST 88 (0.0)</t>
  </si>
  <si>
    <t>KSST 05 (QB); KSST 76 (LG); OKST D95 (DRT); OKST D98 (REO)</t>
  </si>
  <si>
    <t>4; OKST D30 (LOLB); OKST D89 (LE); OKST D95 (DRT); OKST D98 (REO)</t>
  </si>
  <si>
    <t>OKST D95 (B) KSST 76; OKST D98 (CU) KSST 05</t>
  </si>
  <si>
    <t>KSST 05; KSST 76</t>
  </si>
  <si>
    <t>LWR(-20.5); SLWR^(-13.5); SRWR(+7.5); RWR^(+15.5)</t>
  </si>
  <si>
    <t>LOLB (0); MLB (3); RLB (4)</t>
  </si>
  <si>
    <t>LWR 6(13); SLWR xd(3); HB-L h3(-7); SRWR 19(6); RWR 6(12)</t>
  </si>
  <si>
    <t>6; X; H3; 9; 6</t>
  </si>
  <si>
    <t>KSST 12 6(13); KSST 19 xd(3); KSST 22 h3(-7); KSST 88 19(6); KSST 04 6(12)</t>
  </si>
  <si>
    <t>OKST D95</t>
  </si>
  <si>
    <t>2104 KSU OFF VS OSU, Play 031</t>
  </si>
  <si>
    <t>GUN LOU OUT  Z LNG MOT</t>
  </si>
  <si>
    <t>Z LNG MOT</t>
  </si>
  <si>
    <t>50C H FOLLOW Y CORNER</t>
  </si>
  <si>
    <t>H FOLLOW Y CORNER</t>
  </si>
  <si>
    <t>7; OKST D06 (37); OKST D16 (16); OKST D20 (25); OKST D30 (28); OKST D89 (11); OKST D95 (22); OKST D98 (32)</t>
  </si>
  <si>
    <t>LCB (2); SCBoL (1); SCBiL (6); FS (9)</t>
  </si>
  <si>
    <t>LEO (11); LILB (16); NT (22); RILB (25); RILB (28); REO (32); RLB (37)</t>
  </si>
  <si>
    <t>OKST D02 (SCBoL); OKST D06 (RLB); OKST D16 (LILB); OKST D20 (RILB); OKST D24 (LCB); OKST D25 (SCBiL); OKST D30 (RILB); OKST D31 (FS); OKST D89 (LEO); OKST D95 (NT); OKST D98 (REO)</t>
  </si>
  <si>
    <t>OKST D02 (0.0); OKST D06 (0.0); OKST D16 (+0.5); OKST D20 (0.0); OKST D24 (0.0); OKST D25 (-1.0); OKST D30 (0.0); OKST D31 (0.0); OKST D89 (0.0); OKST D95 (0.0); OKST D98 (0.0)</t>
  </si>
  <si>
    <t>OKST D16; OKST D30</t>
  </si>
  <si>
    <t>KSST 04 (RWR); KSST 05 (QB); KSST 12 (SRoWR); KSST 19 (TE-L); KSST 22 (HB-L); KSST 50 (LT); KSST 63 (RG); KSST 69 (C); KSST 71 (RT); KSST 76 (LG); KSST 85 (SRiWR)</t>
  </si>
  <si>
    <t>KSST 04 (0.0); KSST 05 (+0.5); KSST 12 (0.0); KSST 19 (0.0); KSST 22 (0.0); KSST 50 (0.0); KSST 63 (-0.5); KSST 69 (0.0); KSST 71 (0.0); KSST 76 (0.0); KSST 85 (+1.0)</t>
  </si>
  <si>
    <t>KSST 05 (QB); KSST 63 (RG); KSST 85 (SRiWR); OKST D16 (LILB); OKST D25 (SCBiL); OKST D30 (RILB)</t>
  </si>
  <si>
    <t>5; OKST D16 (LILB); OKST D30 (RILB); OKST D89 (LEO); OKST D95 (NT); OKST D98 (REO)</t>
  </si>
  <si>
    <t>OKST D02 &gt; KSST 12; OKST D24 &gt; KSST 04</t>
  </si>
  <si>
    <t>OKST D16 (I) KSST 63; OKST D30 (CU)</t>
  </si>
  <si>
    <t>SRiWR(+6.5); SRoWR(+9.5); RWR^(+14.5)</t>
  </si>
  <si>
    <t>LILB (1); RILB (4); RILB (1); RLB (2)</t>
  </si>
  <si>
    <t>KSST 63; OKST D25</t>
  </si>
  <si>
    <t>6; OKST D02; OKST D06; OKST D20; OKST D24; OKST D25; OKST D31</t>
  </si>
  <si>
    <t>TE-L 9s; HB-L h7(-1); SRiWR 3(11); SRoWR 6(6); RWR 9o</t>
  </si>
  <si>
    <t>9; H7; 3; 6; 9</t>
  </si>
  <si>
    <t>KSST 19 9s; KSST 22 h7(-1); KSST 85 3(11); KSST 12 6(6); KSST 04 9o</t>
  </si>
  <si>
    <t>3(11)</t>
  </si>
  <si>
    <t>KSST 05; KSST 85; OKST D16</t>
  </si>
  <si>
    <t>2104 KSU OFF VS OSU, Play 032</t>
  </si>
  <si>
    <t>11MKB</t>
  </si>
  <si>
    <t>GUN LT WIDE  ZIP</t>
  </si>
  <si>
    <t>FK 77 SMASH X SLANT X</t>
  </si>
  <si>
    <t>SMASH X SLANT X</t>
  </si>
  <si>
    <t>6; OKST D16 (33); OKST D20 (21); OKST D30 (09); OKST D89 (31); OKST D95 (24); OKST D98 (15)</t>
  </si>
  <si>
    <t>LCB (7); SSL (10); SSR (8); SCBR (10); RCB (8)</t>
  </si>
  <si>
    <t>LOLB (09); SSL (10); LE (15); MLB (21); DRT (24); RE (31); RLB (33); SSR (39)</t>
  </si>
  <si>
    <t>OKST D02 (SCBR); OKST D06 (RCB); OKST D16 (RLB); OKST D20 (MLB); OKST D24 (LCB); OKST D25 (SSR); OKST D30 (LOLB); OKST D31 (SSL); OKST D89 (RE); OKST D95 (DRT); OKST D98 (LE)</t>
  </si>
  <si>
    <t>OKST D02 (0.0); OKST D06 (0.0); OKST D16 (0.0); OKST D20 (0.0); OKST D24 (0.0); OKST D25 (0.0); OKST D30 (0.0); OKST D31 (0.0); OKST D89 (0.0); OKST D95 (0.0); OKST D98 (0.0)</t>
  </si>
  <si>
    <t>LE (15); DRT (24); RE (31)</t>
  </si>
  <si>
    <t>KSST 04 (RWR); KSST 05 (QB); KSST 19 (TE-L); KSST 22 (HB-R); KSST 50 (LT); KSST 63 (RG); KSST 69 (C); KSST 71 (RT); KSST 76 (LG); KSST 86 (LWR); KSST 88 (SLWR)</t>
  </si>
  <si>
    <t>KSST 04 (0.0); KSST 05 (-0.5); KSST 19 (0.0); KSST 22 (0.0); KSST 50 (0.0); KSST 63 (0.0); KSST 69 (0.0); KSST 71 (0.0); KSST 76 (0.0); KSST 86 (0.0); KSST 88 (0.0)</t>
  </si>
  <si>
    <t>7; KSST 19 (TE-L); KSST 22 (HB-R); KSST 50 (LT); KSST 63 (RG); KSST 69 (C); KSST 71 (RT); KSST 76 (LG)</t>
  </si>
  <si>
    <t>4; OKST D30 (LOLB); OKST D89 (RE); OKST D95 (DRT); OKST D98 (LE)</t>
  </si>
  <si>
    <t>LWR(-14.5); SLWR(-6.5); RWR^(+20.5)</t>
  </si>
  <si>
    <t>7; OKST D02; OKST D06; OKST D16; OKST D20; OKST D24; OKST D25; OKST D31</t>
  </si>
  <si>
    <t>LWR 6(3); SLWR 7(8); TE-L k; HB-R flkl; RWR 87(7)</t>
  </si>
  <si>
    <t>6; 7; -; -; 7</t>
  </si>
  <si>
    <t>KSST 86 6(3); KSST 88 7(8); KSST 19 k; KSST 22 flkl; KSST 04 87(7)</t>
  </si>
  <si>
    <t>6(3)</t>
  </si>
  <si>
    <t>2104 KSU OFF VS OSU, Play 033</t>
  </si>
  <si>
    <t>2104 KSU OFF VS OSU, Play 034</t>
  </si>
  <si>
    <t>60C Z DRIVE F POST</t>
  </si>
  <si>
    <t>DRIVE</t>
  </si>
  <si>
    <t>Z DRIVE F POST</t>
  </si>
  <si>
    <t>6; OKST D09 (09); OKST D16 (36); OKST D20 (10); OKST D30 (35); OKST D42 (17); OKST D89 (27)</t>
  </si>
  <si>
    <t>LCB (9); FS (11); SCBiR (8); SCBoR (2); RCB (10)</t>
  </si>
  <si>
    <t>LEO (09); LLB (10); DLT (17); DRT (27); ROLB (35); RLB (36)</t>
  </si>
  <si>
    <t>OKST D02 (SCBoR); OKST D06 (RCB); OKST D09 (LEO); OKST D16 (RLB); OKST D20 (LLB); OKST D24 (LCB); OKST D25 (SCBiR); OKST D30 (ROLB); OKST D31 (FS); OKST D42 (DLT); OKST D89 (DRT)</t>
  </si>
  <si>
    <t>OKST D02 (0.0); OKST D06 (0.0); OKST D09 (0.0); OKST D16 (0.0); OKST D20 (0.0); OKST D24 (0.0); OKST D25 (0.0); OKST D30 (+0.5); OKST D31 (+1.5); OKST D42 (0.0); OKST D89 (0.0)</t>
  </si>
  <si>
    <t>OKST D09; OKST D42</t>
  </si>
  <si>
    <t>LEO (09); DLT (17); DRT (27)</t>
  </si>
  <si>
    <t>OKST D20; OKST D30; OKST D42; OKST D89</t>
  </si>
  <si>
    <t>KSST 04 (RWR); KSST 05 (QB); KSST 12 (LWR); KSST 22 (HB-R); KSST 34 (SLoWR); KSST 50 (LT); KSST 63 (RG); KSST 69 (C); KSST 71 (RT); KSST 76 (LG); KSST 88 (SLiWR)</t>
  </si>
  <si>
    <t>KSST 04 (0.0); KSST 05 (-1.5); KSST 12 (0.0); KSST 22 (0.0); KSST 34 (0.0); KSST 50 (-0.5); KSST 63 (-1.0); KSST 69 (0.0); KSST 71 (0.0); KSST 76 (0.0); KSST 88 (0.0)</t>
  </si>
  <si>
    <t>KSST 05 (QB); KSST 50 (LT); KSST 63 (RG); OKST D20 (LLB); OKST D30 (ROLB); OKST D31 (FS); OKST D42 (DLT); OKST D89 (DRT)</t>
  </si>
  <si>
    <t>4; OKST D09 (LEO); OKST D30 (ROLB); OKST D42 (DLT); OKST D89 (DRT)</t>
  </si>
  <si>
    <t>OKST D02 &gt; KSST 34</t>
  </si>
  <si>
    <t>OKST D20 (P); OKST D30 (O) KSST 50; OKST D42 (P); OKST D89 (U) KSST 63</t>
  </si>
  <si>
    <t>KSST 50; KSST 63</t>
  </si>
  <si>
    <t>OKST D89 (R.B.S) DRT</t>
  </si>
  <si>
    <t>LWR(-7.5); SLoWR^(-5.5); SLiWR(-3.5); RWR^(+17.5)</t>
  </si>
  <si>
    <t>KSST 05; KSST 50; KSST 63</t>
  </si>
  <si>
    <t>LWR xd(4); SLoWR 4(15); SLiWR 9s; HB-R krh66(-1); RWR 3(15)</t>
  </si>
  <si>
    <t>X; 4; 9; H6; 3</t>
  </si>
  <si>
    <t>KSST 12 xd(4); KSST 34 4(15); KSST 88 9s; KSST 22 krh66(-1); KSST 04 3(15)</t>
  </si>
  <si>
    <t>xd(4)</t>
  </si>
  <si>
    <t>OKST D30; OKST D31</t>
  </si>
  <si>
    <t>OKST D20; OKST D42</t>
  </si>
  <si>
    <t>2104 KSU OFF VS OSU, Play 035</t>
  </si>
  <si>
    <t>GUN TRIPS RT LOWER</t>
  </si>
  <si>
    <t>TRIPS RT LOWER</t>
  </si>
  <si>
    <t>50C STASH H SPARTY</t>
  </si>
  <si>
    <t>STASH H SPARTY</t>
  </si>
  <si>
    <t>6; OKST D09 (09); OKST D11 (08); OKST D20 (35); OKST D30 (35); OKST D42 (28); OKST D89 (16)</t>
  </si>
  <si>
    <t>LCB (10); SCBiL (10); FSL (11); FSR (12); RCB (10)</t>
  </si>
  <si>
    <t>LLB (08); LEO (09); DLT (16); DRT (28); RLB (35); ROLB (35)</t>
  </si>
  <si>
    <t>OKST D04 (RCB); OKST D09 (LEO); OKST D11 (LLB); OKST D13 (FSL); OKST D20 (RLB); OKST D24 (LCB); OKST D25 (SCBiL); OKST D30 (ROLB); OKST D31 (FSR); OKST D42 (DRT); OKST D89 (DLT)</t>
  </si>
  <si>
    <t>OKST D04 (0.0); OKST D09 (0.0); OKST D11 (0.0); OKST D13 (0.0); OKST D20 (0.0); OKST D24 (0.0); OKST D25 (0.0); OKST D30 (+0.5); OKST D31 (0.0); OKST D42 (+0.5); OKST D89 (0.0)</t>
  </si>
  <si>
    <t>LEO (09); DLT (16); DRT (28)</t>
  </si>
  <si>
    <t>OKST D11</t>
  </si>
  <si>
    <t>LWR^; SLWR; SRiWR^; SRoWR; RWR</t>
  </si>
  <si>
    <t>HB&gt;SLWR; TE&gt;SRiWR</t>
  </si>
  <si>
    <t>KSST 04 (LWR); KSST 05 (QB); KSST 12 (RWR); KSST 19 (SRiWR); KSST 22 (SLWR); KSST 50 (LT); KSST 63 (RG); KSST 69 (C); KSST 73 (RT); KSST 76 (LG); KSST 88 (SRoWR)</t>
  </si>
  <si>
    <t>KSST 04 (0.0); KSST 05 (0.0); KSST 12 (0.0); KSST 19 (0.0); KSST 22 (0.0); KSST 50 (-1.0); KSST 63 (0.0); KSST 69 (0.0); KSST 73 (0.0); KSST 76 (-1.0); KSST 88 (0.0)</t>
  </si>
  <si>
    <t>KSST 50 (LT); KSST 76 (LG); OKST D30 (ROLB); OKST D42 (DRT)</t>
  </si>
  <si>
    <t>OKST D30 (I) KSST 76; OKST D42 (O) KSST 50</t>
  </si>
  <si>
    <t>LWR^(-19.5); SLWR(-14.5); SRiWR^(+4.5); SRoWR(+11.5); RWR(+18.5)</t>
  </si>
  <si>
    <t>7; OKST D04; OKST D11; OKST D13; OKST D20; OKST D24; OKST D25; OKST D31</t>
  </si>
  <si>
    <t>LWR 6(12); SLWR 2(2); SRiWR 63(6); SRoWR 9s; RWR 6(6)</t>
  </si>
  <si>
    <t>6; 2; 3; 9; 6</t>
  </si>
  <si>
    <t>KSST 04 6(12); KSST 22 2(2); KSST 19 63(6); KSST 88 9s; KSST 12 6(6)</t>
  </si>
  <si>
    <t>2(2)</t>
  </si>
  <si>
    <t>2104 KSU OFF VS OSU, Play 036</t>
  </si>
  <si>
    <t>6; OKST D09 (06); OKST D11 (08); OKST D20 (35); OKST D30 (35); OKST D42 (27); OKST D89 (16)</t>
  </si>
  <si>
    <t>LCB (10); FSL (11); FSL (13); FS (12); RCB (9)</t>
  </si>
  <si>
    <t>LEO (06); LLB (08); DLT (16); DRT (27); RLB (35); ROLB (35)</t>
  </si>
  <si>
    <t>OKST D04 (RCB); OKST D09 (LEO); OKST D11 (LLB); OKST D13 (FSL); OKST D20 (RLB); OKST D24 (LCB); OKST D25 (FSL); OKST D30 (ROLB); OKST D31 (FS); OKST D42 (DRT); OKST D89 (DLT)</t>
  </si>
  <si>
    <t>OKST D04 (0.0); OKST D09 (0.0); OKST D11 (0.0); OKST D13 (0.0); OKST D20 (0.0); OKST D24 (0.0); OKST D25 (0.0); OKST D30 (0.0); OKST D31 (0.0); OKST D42 (0.0); OKST D89 (0.0)</t>
  </si>
  <si>
    <t>LEO (06); DLT (16); DRT (27)</t>
  </si>
  <si>
    <t>KSST 04 (LWR); KSST 05 (QB); KSST 12 (RWR); KSST 19 (TE-R); KSST 22 (HB-L); KSST 50 (LT); KSST 63 (RG); KSST 69 (C); KSST 73 (RT); KSST 76 (LG); KSST 88 (SRWR)</t>
  </si>
  <si>
    <t>KSST 04 (0.0); KSST 05 (0.0); KSST 12 (0.0); KSST 19 (0.0); KSST 22 (0.0); KSST 50 (0.0); KSST 63 (0.0); KSST 69 (0.0); KSST 73 (0.0); KSST 76 (0.0); KSST 88 (0.0)</t>
  </si>
  <si>
    <t>H5</t>
  </si>
  <si>
    <t>LWR^(-19.5); SRWR(+8.5); RWR(+17.5)</t>
  </si>
  <si>
    <t>LWR 6(17); HB-L klh31(-1); TE-R 9s; SRWR 9s; RWR 6(17)</t>
  </si>
  <si>
    <t>6; H5; 9; 9; 6</t>
  </si>
  <si>
    <t>KSST 04 6(17); KSST 22 klh31(-1); KSST 19 9s; KSST 88 9s; KSST 12 6(17)</t>
  </si>
  <si>
    <t>klh31(-1)</t>
  </si>
  <si>
    <t>2104 KSU OFF VS OSU, Play 037</t>
  </si>
  <si>
    <t>6; OKST D09 (10); OKST D11 (10); OKST D20 (32); OKST D30 (34); OKST D42 (26); OKST D89 (16)</t>
  </si>
  <si>
    <t>LCB (11); SCBoL (9); SCBiL (10); FS (11); RCB (10)</t>
  </si>
  <si>
    <t>LLB (10); LEO (10); DLT (16); DRT (26); RLB (32); ROLB (34)</t>
  </si>
  <si>
    <t>OKST D04 (RCB); OKST D09 (LEO); OKST D11 (LLB); OKST D13 (SCBoL); OKST D20 (RLB); OKST D24 (LCB); OKST D25 (SCBiL); OKST D30 (ROLB); OKST D31 (FS); OKST D42 (DRT); OKST D89 (DLT)</t>
  </si>
  <si>
    <t>OKST D04 (0.0); OKST D09 (0.0); OKST D11 (-0.5); OKST D13 (0.0); OKST D20 (0.0); OKST D24 (0.0); OKST D25 (0.0); OKST D30 (0.0); OKST D31 (-0.5); OKST D42 (0.0); OKST D89 (0.0)</t>
  </si>
  <si>
    <t>LEO (10); DLT (16); DRT (26)</t>
  </si>
  <si>
    <t>KSST 04 (LWR); KSST 05 (QB); KSST 12 (RWR); KSST 19 (SRiWR); KSST 22 (HB-L); KSST 50 (LT); KSST 63 (RG); KSST 69 (C); KSST 73 (RT); KSST 76 (LG); KSST 88 (SRoWR)</t>
  </si>
  <si>
    <t>KSST 04 (0.0); KSST 05 (+0.5); KSST 12 (0.0); KSST 19 (0.0); KSST 22 (0.0); KSST 50 (0.0); KSST 63 (0.0); KSST 69 (0.0); KSST 73 (0.0); KSST 76 (0.0); KSST 88 (+0.5)</t>
  </si>
  <si>
    <t>KSST 05 (QB); KSST 88 (SRoWR); OKST D11 (LLB); OKST D31 (FS)</t>
  </si>
  <si>
    <t>SRoWR</t>
  </si>
  <si>
    <t>LWR^(-14.5); SRiWR^(+0.5); SRoWR(+3.5); RWR(+7.5)</t>
  </si>
  <si>
    <t>OKST D11; OKST D31</t>
  </si>
  <si>
    <t>LWR xd(1); HB-L h9(-5); SRiWR z; SRoWR x6(13); RWR xd(4)</t>
  </si>
  <si>
    <t>X; H9; -; X; X</t>
  </si>
  <si>
    <t>KSST 04 xd(1); KSST 22 h9(-5); KSST 19 z; KSST 88 x6(13); KSST 12 xd(4)</t>
  </si>
  <si>
    <t>x6(13)</t>
  </si>
  <si>
    <t>KSST 05; KSST 88</t>
  </si>
  <si>
    <t>2104 KSU OFF VS OSU, Play 038</t>
  </si>
  <si>
    <t>GUN ROG PRO Z PLANE</t>
  </si>
  <si>
    <t>42 DUO Z TROY</t>
  </si>
  <si>
    <t>7; OKST D09 (11); OKST D16 (25); OKST D20 (14); OKST D24 (00); OKST D89 (33); OKST D98 (17); OKST D99 (25)</t>
  </si>
  <si>
    <t>SSL (9); SSR (8); SCBR (4); RCB (1)</t>
  </si>
  <si>
    <t>LLB (00); SSL (10); LOLB (11); LLB (14); DLT (17); DRT (25); RILB (25); SSR (32); REO (33)</t>
  </si>
  <si>
    <t>OKST D02 (SCBR); OKST D04 (RCB); OKST D09 (LOLB); OKST D16 (RILB); OKST D20 (LLB); OKST D24 (LLB); OKST D25 (SSR); OKST D31 (SSL); OKST D89 (REO); OKST D98 (DLT); OKST D99 (DRT)</t>
  </si>
  <si>
    <t>OKST D02 (0.0); OKST D04 (0.0); OKST D09 (0.0); OKST D16 (0.0); OKST D20 (+0.5); OKST D24 (0.0); OKST D25 (0.0); OKST D31 (0.0); OKST D89 (0.0); OKST D98 (0.0); OKST D99 (0.0)</t>
  </si>
  <si>
    <t>KSST 19; KSST 22; KSST 85; KSST 87; KSST 88</t>
  </si>
  <si>
    <t>KSST 15 (QB); KSST 19 (TE-oR); KSST 22 (HB-R); KSST 50 (LT); KSST 63 (RG); KSST 69 (C); KSST 73 (RT); KSST 76 (LG); KSST 85 (SLWR); KSST 87 (TE-iR); KSST 88 (LWR)</t>
  </si>
  <si>
    <t>KSST 15 (0.0); KSST 19 (-0.5); KSST 22 (0.0); KSST 50 (0.0); KSST 63 (0.0); KSST 69 (0.0); KSST 73 (0.0); KSST 76 (0.0); KSST 85 (0.0); KSST 87 (0.0); KSST 88 (0.0)</t>
  </si>
  <si>
    <t>KSST 19 (TE-oR); KSST 87 (TE-iR); OKST D09 (LOLB); OKST D20 (LLB)</t>
  </si>
  <si>
    <t>OKST D04 &gt; KSST 88</t>
  </si>
  <si>
    <t>KSST 85* (L:R{L})</t>
  </si>
  <si>
    <t>LWR^(-12.5); SLWR(+0.5)</t>
  </si>
  <si>
    <t>LOLB (0); LLB (4); LLB (4); RILB (4)</t>
  </si>
  <si>
    <t>2104 KSU OFF VS OSU, Play 039</t>
  </si>
  <si>
    <t>GUN RIP OUT  Y FLY</t>
  </si>
  <si>
    <t>Y FLY</t>
  </si>
  <si>
    <t>P. 11 STEEL INDIAN Y SHALLOW</t>
  </si>
  <si>
    <t>INDIAN Y SHALLOW</t>
  </si>
  <si>
    <t>6; OKST D09 (09); OKST D16 (29); OKST D20 (19); OKST D89 (32); OKST D98 (17); OKST D99 (23)</t>
  </si>
  <si>
    <t>LCB (1); FS (9); SSR (7); SCBR (4); RCB (1)</t>
  </si>
  <si>
    <t>LOLB (09); DLT (17); LILB (19); NRT (23); RLB (29); REO (32); SSR (40)</t>
  </si>
  <si>
    <t>OKST D02 (SCBR); OKST D04 (RCB); OKST D09 (LOLB); OKST D16 (RLB); OKST D20 (LILB); OKST D24 (LCB); OKST D25 (SSR); OKST D31 (FS); OKST D89 (REO); OKST D98 (DLT); OKST D99 (NRT)</t>
  </si>
  <si>
    <t>OKST D02 (0.0); OKST D04 (0.0); OKST D09 (0.0); OKST D16 (0.0); OKST D20 (0.0); OKST D24 (0.0); OKST D25 (0.0); OKST D31 (0.0); OKST D89 (+1.0); OKST D98 (+0.5); OKST D99 (0.0)</t>
  </si>
  <si>
    <t>DLT (17); NRT (23); REO (32)</t>
  </si>
  <si>
    <t>OKST D89; OKST D98</t>
  </si>
  <si>
    <t>KSST 04 (LWR); KSST 12 (RWR); KSST 15 (QB); KSST 22 (HB-R); KSST 50 (LT); KSST 63 (RG); KSST 69 (C); KSST 73 (RT); KSST 76 (LG); KSST 87 (TE-L); KSST 88 (SLWR)</t>
  </si>
  <si>
    <t>KSST 04 (0.0); KSST 12 (0.0); KSST 15 (-0.5); KSST 22 (0.0); KSST 50 (0.0); KSST 63 (-1.0); KSST 69 (-0.5); KSST 73 (0.0); KSST 76 (0.0); KSST 87 (0.0); KSST 88 (0.0)</t>
  </si>
  <si>
    <t>KSST 15 (QB); KSST 63 (RG); KSST 69 (C); OKST D89 (REO); OKST D98 (DLT)</t>
  </si>
  <si>
    <t>TE-L</t>
  </si>
  <si>
    <t>3; OKST D89 (REO); OKST D98 (DLT); OKST D99 (NRT)</t>
  </si>
  <si>
    <t>OKST D04 &gt; KSST 04; OKST D24 &gt; KSST 12</t>
  </si>
  <si>
    <t>OKST D89 (O) KSST 63; OKST D98 (CR) KSST 69</t>
  </si>
  <si>
    <t>LWR^(-14.5); SLWR(-6.5); RWR^(+19.5)</t>
  </si>
  <si>
    <t>8; OKST D02; OKST D04; OKST D09; OKST D16; OKST D20; OKST D24; OKST D25; OKST D31</t>
  </si>
  <si>
    <t>LWR 6(16); SLWR 9s; TE-L xd(5); HB-R flh3(-6); RWR 9</t>
  </si>
  <si>
    <t>6; 9; X; H3; 9</t>
  </si>
  <si>
    <t>KSST 04 6(16); KSST 88 9s; KSST 87 xd(5); KSST 22 flh3(-6); KSST 12 9</t>
  </si>
  <si>
    <t>xd(5)</t>
  </si>
  <si>
    <t>2104 KSU OFF VS OSU, Play 040</t>
  </si>
  <si>
    <t>7; OKST D09 (05); OKST D16 (28); OKST D20 (12); OKST D24 (12); OKST D30 (35); OKST D42 (17); OKST D89 (27)</t>
  </si>
  <si>
    <t>KSST 04; KSST 86; KSST 88</t>
  </si>
  <si>
    <t>FS (10); SCBiR (6); SCBoR (0); RCB (4)</t>
  </si>
  <si>
    <t>LEO (05); LLB (12); LLB (12); DLT (17); DRT (27); RILB (28); ROLB (35)</t>
  </si>
  <si>
    <t>OKST D02 (SCBoR); OKST D04 (RCB); OKST D09 (LEO); OKST D16 (RILB); OKST D20 (LLB); OKST D24 (LLB); OKST D25 (SCBiR); OKST D30 (ROLB); OKST D31 (FS); OKST D42 (DLT); OKST D89 (DRT)</t>
  </si>
  <si>
    <t>OKST D02 (0.0); OKST D04 (0.0); OKST D09 (0.0); OKST D16 (0.0); OKST D20 (0.0); OKST D24 (+0.5); OKST D25 (0.0); OKST D30 (0.0); OKST D31 (0.0); OKST D42 (0.0); OKST D89 (0.0)</t>
  </si>
  <si>
    <t>LEO (05); DLT (17); DRT (27)</t>
  </si>
  <si>
    <t>KSST 04 (LWR); KSST 15 (QB); KSST 19 (TE-R); KSST 22 (HB-R); KSST 50 (LT); KSST 63 (RG); KSST 69 (C); KSST 73 (RT); KSST 76 (LG); KSST 86 (SLoWR); KSST 88 (SLiWR)</t>
  </si>
  <si>
    <t>KSST 04 (0.0); KSST 15 (0.0); KSST 19 (-1.0); KSST 22 (0.0); KSST 50 (0.0); KSST 63 (0.0); KSST 69 (0.0); KSST 73 (0.0); KSST 76 (0.0); KSST 86 (0.0); KSST 88 (0.0)</t>
  </si>
  <si>
    <t>KSST 19 (TE-R); OKST D24 (LLB)</t>
  </si>
  <si>
    <t>OKST D02 &gt; KSST 86</t>
  </si>
  <si>
    <t>LWR(-5.5); SLoWR(-3.5); SLiWR^(-1.5)</t>
  </si>
  <si>
    <t>LLB (2); LLB (4); RILB (4); ROLB (0)</t>
  </si>
  <si>
    <t>7; OKST D02; OKST D04; OKST D16; OKST D20; OKST D24; OKST D25; OKST D31</t>
  </si>
  <si>
    <t>LWR xd(1); SLoWR x6(6); SLiWR 9s; HB-R h8(-1); TE-R xd(1)</t>
  </si>
  <si>
    <t>X; X; 9; H8; X</t>
  </si>
  <si>
    <t>KSST 04 xd(1); KSST 86 x6(6); KSST 88 9s; KSST 22 h8(-1); KSST 19 xd(1)</t>
  </si>
  <si>
    <t>xd(1)</t>
  </si>
  <si>
    <t>2104 KSU OFF VS OSU, Play 041</t>
  </si>
  <si>
    <t>GUN LT UGLY  Z DISCO</t>
  </si>
  <si>
    <t>45 ROLL</t>
  </si>
  <si>
    <t>8; OKST D06 (44); OKST D09 (10); OKST D16 (26); OKST D20 (17); OKST D25 (23); OKST D89 (34); OKST D98 (17); OKST D99 (25)</t>
  </si>
  <si>
    <t>LCB (0); SSL (8); SS (8); SSR (7)</t>
  </si>
  <si>
    <t>SSL (04); LOLB (10); LILB (17); DLT (17); SS (23); DRT (25); RILB (26); REO (34); SSR (36); RLB (44)</t>
  </si>
  <si>
    <t>OKST D04 (LCB); OKST D06 (RLB); OKST D09 (LOLB); OKST D13 (SSR); OKST D16 (RILB); OKST D20 (LILB); OKST D25 (SS); OKST D31 (SSL); OKST D89 (REO); OKST D98 (DLT); OKST D99 (DRT)</t>
  </si>
  <si>
    <t>OKST D04 (0.0); OKST D06 (0.0); OKST D09 (+0.5); OKST D13 (0.0); OKST D16 (0.0); OKST D20 (0.0); OKST D25 (0.0); OKST D31 (0.0); OKST D89 (0.0); OKST D98 (0.0); OKST D99 (+0.5)</t>
  </si>
  <si>
    <t>DLT (17); DRT (25); REO (34)</t>
  </si>
  <si>
    <t>TE-oL^; TE-iL; HB-R; SRWR; RWR^</t>
  </si>
  <si>
    <t>KSST 13; KSST 22; KSST 34; KSST 85; KSST 87</t>
  </si>
  <si>
    <t>KSST 13 (RWR); KSST 15 (QB); KSST 22 (HB-R); KSST 34 (TE-oL); KSST 50 (LT); KSST 63 (RG); KSST 69 (C); KSST 73 (RT); KSST 76 (LG); KSST 85 (SRWR); KSST 87 (TE-iL)</t>
  </si>
  <si>
    <t>KSST 13 (0.0); KSST 15 (0.0); KSST 22 (+0.5); KSST 34 (0.0); KSST 50 (0.0); KSST 63 (0.0); KSST 69 (0.0); KSST 73 (0.0); KSST 76 (-0.5); KSST 85 (0.0); KSST 87 (-0.5)</t>
  </si>
  <si>
    <t>KSST 13; KSST 34</t>
  </si>
  <si>
    <t>KSST 22 (HB-R); KSST 63 (RG); KSST 69 (C); KSST 76 (LG); KSST 87 (TE-iL); OKST D09 (LOLB); OKST D16 (RILB); OKST D98 (DLT); OKST D99 (DRT)</t>
  </si>
  <si>
    <t>OKST D04 &gt; KSST 13</t>
  </si>
  <si>
    <t>KSST 85* (L:Rx&gt;R:L{R})</t>
  </si>
  <si>
    <t>SRWR(+0.5); RWR^(+12.5)</t>
  </si>
  <si>
    <t>LOLB (0); LILB (4); RILB (4); RLB (3)</t>
  </si>
  <si>
    <t>KSST 76; KSST 87</t>
  </si>
  <si>
    <t>KSST 22; OKST D09; OKST D99</t>
  </si>
  <si>
    <t>2104 KSU OFF VS OSU, Play 042</t>
  </si>
  <si>
    <t>8; OKST D09 (09); OKST D13 (42); OKST D16 (31); OKST D20 (20); OKST D25 (40); OKST D89 (34); OKST D98 (17); OKST D99 (25)</t>
  </si>
  <si>
    <t>LCB (5); SCBL (6); FS (9)</t>
  </si>
  <si>
    <t>LOLB (09); DLT (17); LILB (20); DRT (25); RLB (31); REO (34); ROLB (40); RLB (42)</t>
  </si>
  <si>
    <t>OKST D04 (LCB); OKST D06 (SCBL); OKST D09 (LOLB); OKST D13 (RLB); OKST D16 (RLB); OKST D20 (LILB); OKST D25 (ROLB); OKST D31 (FS); OKST D89 (REO); OKST D98 (DLT); OKST D99 (DRT)</t>
  </si>
  <si>
    <t>OKST D04 (0.0); OKST D06 (0.0); OKST D09 (0.0); OKST D13 (0.0); OKST D16 (0.0); OKST D20 (0.0); OKST D25 (0.0); OKST D31 (+0.5); OKST D89 (0.0); OKST D98 (-0.5); OKST D99 (0.0)</t>
  </si>
  <si>
    <t>KSST 13 (0.0); KSST 15 (0.0); KSST 22 (0.0); KSST 34 (0.0); KSST 50 (0.0); KSST 63 (0.0); KSST 69 (0.0); KSST 73 (+0.5); KSST 76 (0.0); KSST 85 (0.0); KSST 87 (-0.5)</t>
  </si>
  <si>
    <t>KSST 63 (RG); KSST 73 (RT); KSST 87 (TE-iL); OKST D09 (LOLB); OKST D20 (LILB); OKST D31 (FS); OKST D98 (DLT)</t>
  </si>
  <si>
    <t>SRWR(+3.5); RWR^(+12.5)</t>
  </si>
  <si>
    <t>LOLB (0); LILB (3); RLB (4); RLB (4); ROLB (1)</t>
  </si>
  <si>
    <t>KSST 87; OKST D98</t>
  </si>
  <si>
    <t>KSST 73; OKST D31</t>
  </si>
  <si>
    <t>2104 KSU OFF VS OSU, Play 043</t>
  </si>
  <si>
    <t>GUN RT PRO STR Z DISCO</t>
  </si>
  <si>
    <t>9; OKST D09 (33); OKST D11 (10); OKST D16 (22); OKST D20 (32); OKST D25 (10); OKST D31 (05); OKST D89 (13); OKST D98 (20); OKST D99 (24)</t>
  </si>
  <si>
    <t>SCBR (5); RCB (0)</t>
  </si>
  <si>
    <t>LOLB (05); LOLB (10); LLB (10); LE (13); DLT (20); MLB (22); DRT (24); RLB (32); ROLB (33)</t>
  </si>
  <si>
    <t>OKST D04 (SCBR); OKST D06 (RCB); OKST D09 (ROLB); OKST D11 (LOLB); OKST D16 (MLB); OKST D20 (RLB); OKST D25 (LLB); OKST D31 (LOLB); OKST D89 (LE); OKST D98 (DLT); OKST D99 (DRT)</t>
  </si>
  <si>
    <t>OKST D04 (0.0); OKST D06 (0.0); OKST D09 (0.0); OKST D11 (+0.5); OKST D16 (0.0); OKST D20 (0.0); OKST D25 (0.0); OKST D31 (+1.0); OKST D89 (+0.5); OKST D98 (0.0); OKST D99 (0.0)</t>
  </si>
  <si>
    <t>LE (13); DLT (20); DRT (24)</t>
  </si>
  <si>
    <t>KSST 13 (LWR); KSST 15 (QB); KSST 22 (HB-R); KSST 34 (TE-iR); KSST 50 (LT); KSST 63 (RG); KSST 69 (C); KSST 73 (RT); KSST 76 (LG); KSST 85 (SLWR); KSST 87 (TE-oR)</t>
  </si>
  <si>
    <t>KSST 13 (0.0); KSST 15 (0.0); KSST 22 (0.0); KSST 34 (-0.5); KSST 50 (0.0); KSST 63 (0.0); KSST 69 (0.0); KSST 73 (0.0); KSST 76 (0.0); KSST 85 (-1.0); KSST 87 (-1.0)</t>
  </si>
  <si>
    <t>KSST 34 (TE-iR); KSST 85 (SLWR); KSST 87 (TE-oR); OKST D11 (LOLB); OKST D31 (LOLB); OKST D89 (LE)</t>
  </si>
  <si>
    <t>OKST D06 &gt; KSST 13</t>
  </si>
  <si>
    <t>KSST 85* (R:Lx&gt;L:R{L})</t>
  </si>
  <si>
    <t>LWR^(-18.5); SLWR(-4.5)</t>
  </si>
  <si>
    <t>LOLB (1); LOLB (0); LLB (4); MLB (3); RLB (3); ROLB (0)</t>
  </si>
  <si>
    <t>KSST 34; KSST 85; KSST 87</t>
  </si>
  <si>
    <t>OKST D11; OKST D31; OKST D89</t>
  </si>
  <si>
    <t>2104 KSU OFF VS OSU, Play 044</t>
  </si>
  <si>
    <t>GUN LIZ OUT  H FLY</t>
  </si>
  <si>
    <t>H FLY</t>
  </si>
  <si>
    <t>50C INDIAN H ARROW</t>
  </si>
  <si>
    <t>INDIAN H ARROW</t>
  </si>
  <si>
    <t>5; OKST D20 (27); OKST D30 (38); OKST D42 (27); OKST D95 (21); OKST D96 (12)</t>
  </si>
  <si>
    <t>LCB (1); SCBoL (1); SCBL (9); SCBiL (3); FS (11); RCB (1)</t>
  </si>
  <si>
    <t>LEO (12); NLT (21); DRT (27); RILB (27); ROLB (38)</t>
  </si>
  <si>
    <t>OKST D00 (RCB); OKST D13 (SCBoL); OKST D16 (SCBiL); OKST D20 (RILB); OKST D24 (LCB); OKST D25 (SCBL); OKST D30 (ROLB); OKST D31 (FS); OKST D42 (DRT); OKST D95 (NLT); OKST D96 (LEO)</t>
  </si>
  <si>
    <t>OKST D00 (0.0); OKST D13 (0.0); OKST D16 (0.0); OKST D20 (0.0); OKST D24 (+0.5); OKST D25 (0.0); OKST D30 (0.0); OKST D31 (0.0); OKST D42 (0.0); OKST D95 (0.0); OKST D96 (0.0)</t>
  </si>
  <si>
    <t>LEO (12); NLT (21); DRT (27)</t>
  </si>
  <si>
    <t>LWR^; TE-L; SRiWR; SRoWR; RWR^</t>
  </si>
  <si>
    <t>HB&gt;SRiWR</t>
  </si>
  <si>
    <t>KSST 04 (RWR); KSST 05 (QB); KSST 12 (LWR); KSST 19 (TE-L); KSST 22 (SRiWR); KSST 50 (LT); KSST 63 (RG); KSST 69 (C); KSST 73 (RT); KSST 76 (LG); KSST 88 (SRoWR)</t>
  </si>
  <si>
    <t>KSST 22 (SRiWR); OKST D24 (LCB)</t>
  </si>
  <si>
    <t>1R</t>
  </si>
  <si>
    <t>5; OKST D13 (SCBoL); OKST D30 (ROLB); OKST D42 (DRT); OKST D95 (NLT); OKST D96 (LEO)</t>
  </si>
  <si>
    <t>OKST D00 &gt; KSST 12; OKST D24 &gt; KSST 04</t>
  </si>
  <si>
    <t>KSST 22* (B:R)</t>
  </si>
  <si>
    <t>LWR^(-19.5); SRiWR(-0.5); SRoWR(+7.5); RWR^(+16.5)</t>
  </si>
  <si>
    <t>RILB (4); ROLB (0)</t>
  </si>
  <si>
    <t>6; OKST D00; OKST D16; OKST D20; OKST D24; OKST D25; OKST D31</t>
  </si>
  <si>
    <t>LWR 9; TE-L 63(4); SRiWR 1; SRoWR xo(13); RWR 8(9)</t>
  </si>
  <si>
    <t>9; 3; 3; X; 8</t>
  </si>
  <si>
    <t>KSST 12 9; KSST 19 63(4); KSST 22 1; KSST 88 xo(13); KSST 04 8(9)</t>
  </si>
  <si>
    <t>2104 KSU OFF VS OSU, Play 045</t>
  </si>
  <si>
    <t>50C F SNAG-DART</t>
  </si>
  <si>
    <t>F SNAG-DART</t>
  </si>
  <si>
    <t>7; OKST D16 (31); OKST D20 (18); OKST D30 (05); OKST D31 (10); OKST D42 (17); OKST D95 (24); OKST D96 (33)</t>
  </si>
  <si>
    <t>SSL (7); SSR (9); SCBR (6); RCB (6)</t>
  </si>
  <si>
    <t>LOLB (05); SSL (06); LOLB (10); DLT (17); LILB (18); DRT (24); RLB (31); SSR (32); REO (33)</t>
  </si>
  <si>
    <t>OKST D00 (RCB); OKST D13 (SSR); OKST D16 (RLB); OKST D20 (LILB); OKST D24 (SCBR); OKST D25 (SSL); OKST D30 (LOLB); OKST D31 (LOLB); OKST D42 (DLT); OKST D95 (DRT); OKST D96 (REO)</t>
  </si>
  <si>
    <t>OKST D00 (0.0); OKST D13 (0.0); OKST D16 (0.0); OKST D20 (+0.5); OKST D24 (0.0); OKST D25 (0.0); OKST D30 (0.0); OKST D31 (0.0); OKST D42 (0.0); OKST D95 (+0.5); OKST D96 (0.0)</t>
  </si>
  <si>
    <t>KSST 04; KSST 19; KSST 22; KSST 34; KSST 88</t>
  </si>
  <si>
    <t>KSST 04 (LWR); KSST 05 (QB); KSST 19 (TE-iR); KSST 22 (HB-R); KSST 34 (TE-oR); KSST 50 (LT); KSST 63 (RG); KSST 69 (C); KSST 73 (RT); KSST 76 (LG); KSST 88 (SLWR)</t>
  </si>
  <si>
    <t>KSST 04 (0.0); KSST 05 (0.0); KSST 19 (0.0); KSST 22 (0.0); KSST 34 (0.0); KSST 50 (0.0); KSST 63 (0.0); KSST 69 (0.0); KSST 73 (0.0); KSST 76 (-0.5); KSST 88 (0.0)</t>
  </si>
  <si>
    <t>KSST 22 (HB-R); KSST 76 (LG); OKST D20 (LILB); OKST D95 (DRT)</t>
  </si>
  <si>
    <t>4; OKST D30 (LOLB); OKST D42 (DLT); OKST D95 (DRT); OKST D96 (REO)</t>
  </si>
  <si>
    <t>OKST D95 (B) KSST 76</t>
  </si>
  <si>
    <t>LOLB (0); LOLB (1); LILB (4); RLB (4)</t>
  </si>
  <si>
    <t>LWR 4(6); SLWR 2(3); HB-R h21(-3); TE-iR 9o; TE-oR 6(5)</t>
  </si>
  <si>
    <t>4; 2; H4; 9; 6</t>
  </si>
  <si>
    <t>KSST 04 4(6); KSST 88 2(3); KSST 22 h21(-3); KSST 19 9o; KSST 34 6(5)</t>
  </si>
  <si>
    <t>h21(-3)</t>
  </si>
  <si>
    <t>OKST D20; OKST D95</t>
  </si>
  <si>
    <t>2104 KSU OFF VS OSU, Play 046</t>
  </si>
  <si>
    <t>FLOP GUN LIZ WIDE   SQUEEZE</t>
  </si>
  <si>
    <t>60C INDIAN Z SWIRL</t>
  </si>
  <si>
    <t>INDIAN Z SWIRL</t>
  </si>
  <si>
    <t>8; OKST D09 (09); OKST D16 (35); OKST D20 (21); OKST D25 (29); OKST D30 (39); OKST D31 (10); OKST D42 (16); OKST D89 (28)</t>
  </si>
  <si>
    <t>LCB (1); SCBR (5); RCB (1)</t>
  </si>
  <si>
    <t>LEO (09); LLB (10); DLT (16); MLB (21); DRT (28); RLB (29); ROLB (35); ROLB (39)</t>
  </si>
  <si>
    <t>OKST D00 (RCB); OKST D09 (LEO); OKST D13 (SCBR); OKST D16 (ROLB); OKST D20 (MLB); OKST D24 (LCB); OKST D25 (RLB); OKST D30 (ROLB); OKST D31 (LLB); OKST D42 (DLT); OKST D89 (DRT)</t>
  </si>
  <si>
    <t>OKST D00 (0.0); OKST D09 (0.0); OKST D13 (0.0); OKST D16 (0.0); OKST D20 (0.0); OKST D24 (0.0); OKST D25 (0.0); OKST D30 (0.0); OKST D31 (0.0); OKST D42 (0.0); OKST D89 (0.0)</t>
  </si>
  <si>
    <t>OKST D09; OKST D89</t>
  </si>
  <si>
    <t>OKST D42</t>
  </si>
  <si>
    <t>KSST 04 (RWR); KSST 05 (QB); KSST 12 (LWR); KSST 22 (HB-R); KSST 34 (TE-L); KSST 50 (LT); KSST 63 (RG); KSST 69 (C); KSST 73 (RT); KSST 76 (LG); KSST 88 (SLWR)</t>
  </si>
  <si>
    <t>KSST 04 (0.0); KSST 05 (0.0); KSST 12 (0.0); KSST 22 (0.0); KSST 34 (0.0); KSST 50 (0.0); KSST 63 (-1.0); KSST 69 (0.0); KSST 73 (0.0); KSST 76 (0.0); KSST 88 (0.0)</t>
  </si>
  <si>
    <t>KSST 05 (QB); KSST 63 (RG); OKST D09 (LEO); OKST D42 (DLT)</t>
  </si>
  <si>
    <t>OKST D09 (I) KSST 63; OKST D42 (CU) KSST 05</t>
  </si>
  <si>
    <t>KSST 05; KSST 63</t>
  </si>
  <si>
    <t>LWR^(-6.5); SLWR(-0.5); RWR^(+17.5)</t>
  </si>
  <si>
    <t>LLB (3); MLB (1); RLB (4); ROLB (0); ROLB (0)</t>
  </si>
  <si>
    <t>LWR 76(15); SLWR xo(10); TE-L 1; HB-R krh2(-8); RWR 9</t>
  </si>
  <si>
    <t>6; X; 3; H2; 9</t>
  </si>
  <si>
    <t>KSST 12 76(15); KSST 88 xo(10); KSST 34 1; KSST 22 krh2(-8); KSST 04 9</t>
  </si>
  <si>
    <t>OKST D09 DOF</t>
  </si>
  <si>
    <t>2104 KSU OFF VS OSU, Play 047</t>
  </si>
  <si>
    <t>12B</t>
  </si>
  <si>
    <t>GUN LT PRO STR Z DISCO</t>
  </si>
  <si>
    <t>11 Z IRON NOAH</t>
  </si>
  <si>
    <t>8; OKST D16 (28); OKST D20 (16); OKST D25 (37); OKST D30 (43); OKST D31 (18); OKST D42 (09); OKST D95 (22); OKST D96 (31)</t>
  </si>
  <si>
    <t>LCB (1); SCBL (5); SS (7); SSR (7)</t>
  </si>
  <si>
    <t>LEO (09); LILB (16); SS (18); NT (22); RILB (28); RE (31); ROLB (37); ROLB (43); SSR (43)</t>
  </si>
  <si>
    <t>OKST D00 (SCBL); OKST D13 (SSR); OKST D16 (RILB); OKST D20 (LILB); OKST D24 (LCB); OKST D25 (ROLB); OKST D30 (ROLB); OKST D31 (SS); OKST D42 (LEO); OKST D95 (NT); OKST D96 (RE)</t>
  </si>
  <si>
    <t>OKST D00 (0.0); OKST D13 (+0.5); OKST D16 (+0.5); OKST D20 (0.0); OKST D24 (0.0); OKST D25 (-0.5); OKST D30 (+1.0); OKST D31 (0.0); OKST D42 (0.0); OKST D95 (0.0); OKST D96 (0.0)</t>
  </si>
  <si>
    <t>OKST D95; OKST D96</t>
  </si>
  <si>
    <t>LEO (09); NT (22); RE (31)</t>
  </si>
  <si>
    <t>KSST 20; KSST 34; KSST 86; KSST 87; KSST 88</t>
  </si>
  <si>
    <t>KSST 05 (QB); KSST 20 (HB-L); KSST 34 (TE-oL); KSST 50 (LT); KSST 63 (RG); KSST 69 (C); KSST 73 (RT); KSST 76 (LG); KSST 86 (RWR); KSST 87 (TE-iL); KSST 88 (SRWR)</t>
  </si>
  <si>
    <t>KSST 05 (0.0); KSST 20 (0.0); KSST 34 (-1.0); KSST 50 (0.0); KSST 63 (0.0); KSST 69 (0.0); KSST 73 (0.0); KSST 76 (0.0); KSST 86 (0.0); KSST 87 (+0.5); KSST 88 (0.0)</t>
  </si>
  <si>
    <t>KSST 20; KSST 86; KSST 87</t>
  </si>
  <si>
    <t>KSST 34 (TE-oL); KSST 87 (TE-iL); OKST D13 (SSR); OKST D16 (RILB); OKST D25 (ROLB); OKST D30 (ROLB)</t>
  </si>
  <si>
    <t>KSST 88* (L:Rx&gt;R:L{R})</t>
  </si>
  <si>
    <t>SRWR(+10.5); RWR^(+19.5)</t>
  </si>
  <si>
    <t>LILB (4); RILB (3); ROLB (0); ROLB (0)</t>
  </si>
  <si>
    <t>KSST 34; OKST D25</t>
  </si>
  <si>
    <t>B</t>
  </si>
  <si>
    <t>KSST 87; OKST D13; OKST D16; OKST D30</t>
  </si>
  <si>
    <t>2104 KSU OFF VS OSU, Play 048</t>
  </si>
  <si>
    <t>7; OKST D16 (21); OKST D20 (35); OKST D25 (09); OKST D30 (35); OKST D42 (27); OKST D95 (20); OKST D96 (09)</t>
  </si>
  <si>
    <t>LCB (1); SCBL (1); SCBR (6); RCB (0)</t>
  </si>
  <si>
    <t>LLB (09); LEO (09); DLT (20); MLB (21); DRT (27); RLB (35); ROLB (35)</t>
  </si>
  <si>
    <t>OKST D00 (RCB); OKST D13 (SCBL); OKST D16 (MLB); OKST D20 (RLB); OKST D24 (LCB); OKST D25 (LLB); OKST D30 (ROLB); OKST D31 (SCBR); OKST D42 (DRT); OKST D95 (DLT); OKST D96 (LEO)</t>
  </si>
  <si>
    <t>OKST D00 (0.0); OKST D13 (0.0); OKST D16 (0.0); OKST D20 (0.0); OKST D24 (0.0); OKST D25 (0.0); OKST D30 (-0.5); OKST D31 (0.0); OKST D42 (0.0); OKST D95 (+1.0); OKST D96 (-0.5)</t>
  </si>
  <si>
    <t>LEO (09); DLT (20); DRT (27)</t>
  </si>
  <si>
    <t>OKST D96</t>
  </si>
  <si>
    <t>OKST D30; OKST D96</t>
  </si>
  <si>
    <t>LWR^; SLWR; HB-L; SRWR; RWR^</t>
  </si>
  <si>
    <t>KSST 05 (QB); KSST 12 (LWR); KSST 20 (HB-L); KSST 34 (SLWR); KSST 50 (LT); KSST 63 (RG); KSST 69 (C); KSST 73 (RT); KSST 76 (LG); KSST 86 (RWR); KSST 88 (SRWR)</t>
  </si>
  <si>
    <t>KSST 05 (0.0); KSST 12 (0.0); KSST 20 (0.0); KSST 34 (0.0); KSST 50 (0.0); KSST 63 (0.0); KSST 69 (-0.5); KSST 73 (0.0); KSST 76 (0.0); KSST 86 (0.0); KSST 88 (0.0)</t>
  </si>
  <si>
    <t>KSST 05 (QB); KSST 69 (C); OKST D30 (ROLB); OKST D95 (DLT); OKST D96 (LEO)</t>
  </si>
  <si>
    <t>4; OKST D30 (ROLB); OKST D42 (DRT); OKST D95 (DLT); OKST D96 (LEO)</t>
  </si>
  <si>
    <t>OKST D00 &gt; KSST 12; OKST D13 &gt; KSST 88; OKST D24 &gt; KSST 86</t>
  </si>
  <si>
    <t>OKST D30 (CU); OKST D95 (B) KSST 69; OKST D95 (P) KSST 05; OKST D96 (CU)</t>
  </si>
  <si>
    <t>OKST D30; OKST D95; OKST D96</t>
  </si>
  <si>
    <t>KSST 05; KSST 69</t>
  </si>
  <si>
    <t>LWR^(-20.5); SLWR(-13.5); SRWR(+6.5); RWR^(+13.5)</t>
  </si>
  <si>
    <t>LLB (4); MLB (3); RLB (3); ROLB (0)</t>
  </si>
  <si>
    <t>KSST 69; OKST D30; OKST D96</t>
  </si>
  <si>
    <t>LWR x6(4); SLWR x6(4); HB-L h31(-2); SRWR 6(7); RWR 6(5)</t>
  </si>
  <si>
    <t>X; X; H5; 6; 6</t>
  </si>
  <si>
    <t>KSST 12 x6(4); KSST 34 x6(4); KSST 20 h31(-2); KSST 88 6(7); KSST 86 6(5)</t>
  </si>
  <si>
    <t>2104 KSU OFF VS OSU, Play 049</t>
  </si>
  <si>
    <t>5; OKST D11 (08); OKST D30 (09); OKST D35 (24); OKST D89 (15); OKST D98 (34)</t>
  </si>
  <si>
    <t>LCB (7); SCBiL (9); FSL (12); FSR (12); SCBR (5); RCB (8)</t>
  </si>
  <si>
    <t>LLB (08); LOLB (09); LE (15); DRT (24); REO (34)</t>
  </si>
  <si>
    <t>OKST D02 (FSL); OKST D04 (LCB); OKST D06 (RCB); OKST D11 (LLB); OKST D25 (SCBiL); OKST D30 (LOLB); OKST D31 (FSR); OKST D35 (DRT); OKST D44 (SCBR); OKST D89 (LE); OKST D98 (REO)</t>
  </si>
  <si>
    <t>OKST D02 (0.0); OKST D04 (0.0); OKST D06 (0.0); OKST D11 (-1.0); OKST D25 (-1.0); OKST D30 (0.0); OKST D31 (0.0); OKST D35 (0.0); OKST D44 (0.0); OKST D89 (0.0); OKST D98 (0.0)</t>
  </si>
  <si>
    <t>LE (15); DRT (24); REO (34)</t>
  </si>
  <si>
    <t>KSST 04 (LWR); KSST 05 (QB); KSST 12 (RWR); KSST 19 (SRiWR); KSST 22 (SLWR); KSST 50 (LT); KSST 54 (RG); KSST 69 (C); KSST 73 (RT); KSST 76 (LG); KSST 88 (SRoWR)</t>
  </si>
  <si>
    <t>KSST 04 (0.0); KSST 05 (0.0); KSST 12 (0.0); KSST 19 (+1.0); KSST 22 (0.0); KSST 50 (0.0); KSST 54 (0.0); KSST 69 (0.0); KSST 73 (0.0); KSST 76 (0.0); KSST 88 (0.0)</t>
  </si>
  <si>
    <t>KSST 19 (SRiWR); OKST D11 (LLB); OKST D25 (SCBiL)</t>
  </si>
  <si>
    <t>4; OKST D30 (LOLB); OKST D35 (DRT); OKST D89 (LE); OKST D98 (REO)</t>
  </si>
  <si>
    <t>LWR^(-19.5); SLWR(-15.5); SRiWR^(+2.5); SRoWR(+9.5); RWR(+16.5)</t>
  </si>
  <si>
    <t>LOLB (0); LLB (4)</t>
  </si>
  <si>
    <t>OKST D11; OKST D25</t>
  </si>
  <si>
    <t>7; OKST D02; OKST D04; OKST D06; OKST D11; OKST D25; OKST D31; OKST D44</t>
  </si>
  <si>
    <t>LWR 9; SLWR 4(5); SRiWR 6(6); SRoWR 9o; RWR 6(5)</t>
  </si>
  <si>
    <t>9; 4; 6; 9; 6</t>
  </si>
  <si>
    <t>KSST 04 9; KSST 22 4(5); KSST 19 6(6); KSST 88 9o; KSST 12 6(5)</t>
  </si>
  <si>
    <t>2104 KSU OFF VS OSU, Play 050</t>
  </si>
  <si>
    <t>RT OUT   BUNCH</t>
  </si>
  <si>
    <t>5 ROLL NAKED F SWIPE Z 7</t>
  </si>
  <si>
    <t>NAKED F SWIPE Z 7</t>
  </si>
  <si>
    <t>NAKED ROLL</t>
  </si>
  <si>
    <t>5 ROLL</t>
  </si>
  <si>
    <t>6; OKST D11 (24); OKST D30 (06); OKST D35 (24); OKST D44 (13); OKST D89 (32); OKST D98 (17)</t>
  </si>
  <si>
    <t>LCB (5); SSL (9); SCBR (5); RCB (9); RCB (1)</t>
  </si>
  <si>
    <t>LOLB (06); SSL (12); LLB (13); DLT (17); DRT (24); RILB (24); REO (32)</t>
  </si>
  <si>
    <t>OKST D02 (RCB); OKST D04 (LCB); OKST D06 (RCB); OKST D11 (RILB); OKST D25 (SCBR); OKST D30 (LOLB); OKST D31 (SSL); OKST D35 (DRT); OKST D44 (LLB); OKST D89 (REO); OKST D98 (DLT)</t>
  </si>
  <si>
    <t>OKST D02 (0.0); OKST D04 (0.0); OKST D06 (0.0); OKST D11 (0.0); OKST D25 (-0.5); OKST D30 (0.0); OKST D31 (0.0); OKST D35 (0.0); OKST D44 (0.0); OKST D89 (0.0); OKST D98 (0.0)</t>
  </si>
  <si>
    <t>LWR^; SLWR; HB; TE-R^; RWR</t>
  </si>
  <si>
    <t>KSST 04 (LWR); KSST 05 (QB); KSST 19 (TE-R); KSST 22 (HB); KSST 50 (LT); KSST 54 (RG); KSST 69 (C); KSST 73 (RT); KSST 76 (LG); KSST 86 (RWR); KSST 88 (SLWR)</t>
  </si>
  <si>
    <t>KSST 04 (+1.0); KSST 05 (-0.5); KSST 19 (0.0); KSST 22 (0.0); KSST 50 (0.0); KSST 54 (0.0); KSST 69 (0.0); KSST 73 (0.0); KSST 76 (0.0); KSST 86 (0.0); KSST 88 (0.0)</t>
  </si>
  <si>
    <t>KSST 04 (LWR); KSST 05 (QB); OKST D25 (SCBR)</t>
  </si>
  <si>
    <t>3; OKST D35 (DRT); OKST D89 (REO); OKST D98 (DLT)</t>
  </si>
  <si>
    <t>LWR^(-1.5); SLWR(+0.5); RWR(+16.5)</t>
  </si>
  <si>
    <t>KSST 05; OKST D25</t>
  </si>
  <si>
    <t>8; OKST D02; OKST D04; OKST D06; OKST D11; OKST D25; OKST D30; OKST D31; OKST D44</t>
  </si>
  <si>
    <t>LWR xo(8); SLWR xj(-3); HB fl; TE-R k1; RWR 87(11)</t>
  </si>
  <si>
    <t>X; X; -; 3; 7</t>
  </si>
  <si>
    <t>KSST 04 xo(8); KSST 88 xj(-3); KSST 22 fl; KSST 19 k1; KSST 86 87(11)</t>
  </si>
  <si>
    <t>xo(8)</t>
  </si>
  <si>
    <t>2104 KSU OFF VS OSU, Play 051</t>
  </si>
  <si>
    <t>GUN RIP WIDE  Y FLY BUNCH</t>
  </si>
  <si>
    <t>60C Y CROSS</t>
  </si>
  <si>
    <t>Y CROSS</t>
  </si>
  <si>
    <t>7; OKST D11 (26); OKST D25 (24); OKST D30 (29); OKST D35 (22); OKST D44 (13); OKST D89 (33); OKST D98 (11)</t>
  </si>
  <si>
    <t>LCB (0); SCBL (5); SS (7); SSR (7); RCB (8)</t>
  </si>
  <si>
    <t>LEO (11); LLB (13); NT (22); SS (24); RILB (26); ROLB (29); REO (33); SSR (38)</t>
  </si>
  <si>
    <t>OKST D02 (SSR); OKST D04 (LCB); OKST D06 (RCB); OKST D11 (RILB); OKST D25 (SS); OKST D30 (ROLB); OKST D31 (SCBL); OKST D35 (NT); OKST D44 (LLB); OKST D89 (REO); OKST D98 (LEO)</t>
  </si>
  <si>
    <t>OKST D02 (0.0); OKST D04 (-0.5); OKST D06 (0.0); OKST D11 (-1.0); OKST D25 (0.0); OKST D30 (+1.0); OKST D31 (0.0); OKST D35 (0.0); OKST D44 (0.0); OKST D89 (+0.5); OKST D98 (+0.5)</t>
  </si>
  <si>
    <t>OKST D11; OKST D30; OKST D89</t>
  </si>
  <si>
    <t>KSST 04 (LWR); KSST 05 (QB); KSST 12 (RWR); KSST 19 (TE-L); KSST 22 (HB-L); KSST 50 (LT); KSST 54 (RG); KSST 69 (C); KSST 73 (RT); KSST 76 (LG); KSST 88 (SRWR)</t>
  </si>
  <si>
    <t>KSST 04 (0.0); KSST 05 (+0.5); KSST 12 (+0.5); KSST 19 (0.0); KSST 22 (0.0); KSST 50 (-0.5); KSST 54 (0.0); KSST 69 (0.0); KSST 73 (-0.5); KSST 76 (0.0); KSST 88 (0.0)</t>
  </si>
  <si>
    <t>KSST 05 (QB); KSST 12 (RWR); KSST 22 (HB-L); KSST 50 (LT); KSST 73 (RT); OKST D04 (LCB); OKST D11 (RILB); OKST D30 (ROLB); OKST D89 (REO); OKST D98 (LEO)</t>
  </si>
  <si>
    <t>6; OKST D11 (RILB); OKST D30 (ROLB); OKST D35 (NT); OKST D44 (LLB); OKST D89 (REO); OKST D98 (LEO)</t>
  </si>
  <si>
    <t>OKST D04 &gt; KSST 12</t>
  </si>
  <si>
    <t>OKST D11 (CU); OKST D30 (BOR) KSST 22; OKST D89 (B) KSST 50; OKST D98 (O) KSST 73</t>
  </si>
  <si>
    <t>OKST D11; OKST D30; OKST D89; OKST D98</t>
  </si>
  <si>
    <t>KSST 22; KSST 50; KSST 73</t>
  </si>
  <si>
    <t>KSST 19* (R:Lx)</t>
  </si>
  <si>
    <t>LWR^(-0.5); SRWR(+13.5); RWR^(+15.5)</t>
  </si>
  <si>
    <t>KSST 50; KSST 73; OKST D04; OKST D11</t>
  </si>
  <si>
    <t>5; OKST D02; OKST D04; OKST D06; OKST D25; OKST D31</t>
  </si>
  <si>
    <t>LWR 7(14); TE-L xd(3); HB-L kr; SRWR 4(8); RWR 9s</t>
  </si>
  <si>
    <t>7; X; -; 4; 9</t>
  </si>
  <si>
    <t>KSST 04 7(14); KSST 19 xd(3); KSST 22 kr; KSST 88 4(8); KSST 12 9s</t>
  </si>
  <si>
    <t>kr</t>
  </si>
  <si>
    <t>KSST 05; KSST 12; OKST D30; OKST D89; OKST D98</t>
  </si>
  <si>
    <t>2104 KSU OFF VS OSU, Play 052</t>
  </si>
  <si>
    <t>21MKG</t>
  </si>
  <si>
    <t>REX  EXIT</t>
  </si>
  <si>
    <t>45 PLUS NAKED STAY X DOVER</t>
  </si>
  <si>
    <t>NAKED STAY X DOVER</t>
  </si>
  <si>
    <t>7; OKST D13 (01); OKST D16 (13); OKST D20 (22); OKST D52 (34); OKST D89 (11); OKST D95 (24); OKST D98 (17)</t>
  </si>
  <si>
    <t>LCB (1); SSL (8); SSR (7); RCB (1)</t>
  </si>
  <si>
    <t>LLB (01); SSL (11); LEO (11); LLB (13); DLT (17); MLB (22); DRT (24); ROLB (34); SSR (37)</t>
  </si>
  <si>
    <t>OKST D00 (RCB); OKST D02 (SSR); OKST D13 (LLB); OKST D16 (LLB); OKST D20 (MLB); OKST D24 (LCB); OKST D25 (SSL); OKST D52 (ROLB); OKST D89 (LEO); OKST D95 (DRT); OKST D98 (DLT)</t>
  </si>
  <si>
    <t>OKST D00 (0.0); OKST D02 (0.0); OKST D13 (0.0); OKST D16 (+0.5); OKST D20 (0.0); OKST D24 (0.0); OKST D25 (0.0); OKST D52 (0.0); OKST D89 (0.0); OKST D95 (0.0); OKST D98 (0.0)</t>
  </si>
  <si>
    <t>LEO (11); DLT (17); DRT (24)</t>
  </si>
  <si>
    <t>LWR; FB; HB; TE-R^; RWR^</t>
  </si>
  <si>
    <t>KSST 01; KSST 04; KSST 19; KSST 22; KSST 29</t>
  </si>
  <si>
    <t>KSST 01 (RWR); KSST 04 (LWR); KSST 05 (QB); KSST 19 (TE-R); KSST 22 (HB); KSST 29 (FB); KSST 50 (LT); KSST 54 (RG); KSST 69 (C); KSST 73 (RT); KSST 76 (LG)</t>
  </si>
  <si>
    <t>KSST 01 (0.0); KSST 04 (0.0); KSST 05 (0.0); KSST 19 (0.0); KSST 22 (0.0); KSST 29 (0.0); KSST 50 (0.0); KSST 54 (0.0); KSST 69 (0.0); KSST 73 (0.0); KSST 76 (0.0)</t>
  </si>
  <si>
    <t>6; KSST 19 (TE-R); KSST 50 (LT); KSST 54 (RG); KSST 69 (C); KSST 73 (RT); KSST 76 (LG)</t>
  </si>
  <si>
    <t>KSST 05 (QB); OKST D16 (LLB)</t>
  </si>
  <si>
    <t>4; OKST D52 (ROLB); OKST D89 (LEO); OKST D95 (DRT); OKST D98 (DLT)</t>
  </si>
  <si>
    <t>OKST D24 &gt; KSST 01</t>
  </si>
  <si>
    <t>OKST D16 (U) KSST 05</t>
  </si>
  <si>
    <t>OKST D16 (R.E.D) LLB</t>
  </si>
  <si>
    <t>LLB (2); LLB (3); MLB (4); ROLB (0)</t>
  </si>
  <si>
    <t>7; OKST D00; OKST D02; OKST D13; OKST D16; OKST D20; OKST D24; OKST D25</t>
  </si>
  <si>
    <t>LWR xo(12); FB h21(-1); HB flh31(1); TE-R k; RWR 9s</t>
  </si>
  <si>
    <t>X; H4; H5; -; 9</t>
  </si>
  <si>
    <t>KSST 04 xo(12); KSST 29 h21(-1); KSST 22 flh31(1); KSST 19 k; KSST 01 9s</t>
  </si>
  <si>
    <t>2104 KSU OFF VS OSU, Play 053</t>
  </si>
  <si>
    <t>RENO RT ON</t>
  </si>
  <si>
    <t>CENTER COMBO FORCE</t>
  </si>
  <si>
    <t>8; OKST D02 (36); OKST D13 (08); OKST D16 (19); OKST D20 (38); OKST D52 (07); OKST D89 (13); OKST D95 (22); OKST D98 (32)</t>
  </si>
  <si>
    <t>LCB (5); FS (9); RCB (6)</t>
  </si>
  <si>
    <t>LOLB (07); LLB (08); LE (13); LILB (19); NT (22); REO (32); ROLB (36); RLB (38)</t>
  </si>
  <si>
    <t>OKST D00 (RCB); OKST D02 (ROLB); OKST D13 (LLB); OKST D16 (LILB); OKST D20 (RLB); OKST D24 (LCB); OKST D25 (FS); OKST D52 (LOLB); OKST D89 (LE); OKST D95 (NT); OKST D98 (REO)</t>
  </si>
  <si>
    <t>OKST D00 (0.0); OKST D02 (0.0); OKST D13 (0.0); OKST D16 (0.0); OKST D20 (0.0); OKST D24 (0.0); OKST D25 (0.0); OKST D52 (0.0); OKST D89 (0.0); OKST D95 (+0.5); OKST D98 (0.0)</t>
  </si>
  <si>
    <t>LE (13); NT (22); REO (32)</t>
  </si>
  <si>
    <t>KSST 19; KSST 22; KSST 85; KSST 86; KSST 87</t>
  </si>
  <si>
    <t>KSST 05 (QB); KSST 19 (TE-L); KSST 22 (HB-L); KSST 50 (LT); KSST 54 (RG); KSST 69 (C); KSST 73 (RT); KSST 76 (LG); KSST 85 (RWR); KSST 86 (LWR); KSST 87 (TE-R)</t>
  </si>
  <si>
    <t>KSST 05 (0.0); KSST 19 (0.0); KSST 22 (0.0); KSST 50 (0.0); KSST 54 (-1.0); KSST 69 (0.0); KSST 73 (0.0); KSST 76 (0.0); KSST 85 (0.0); KSST 86 (0.0); KSST 87 (0.0)</t>
  </si>
  <si>
    <t>KSST 85; KSST 86; KSST 87</t>
  </si>
  <si>
    <t>KSST 54 (RG); OKST D95 (NT)</t>
  </si>
  <si>
    <t>LWR(-19.5); RWR(+10.5)</t>
  </si>
  <si>
    <t>LOLB (1); LLB (2); LILB (4); RLB (2); ROLB (0)</t>
  </si>
  <si>
    <t>2104 KSU OFF VS OSU, Play 054</t>
  </si>
  <si>
    <t>76 SONIC</t>
  </si>
  <si>
    <t>76/77</t>
  </si>
  <si>
    <t>6; OKST D02 (10); OKST D16 (28); OKST D20 (11); OKST D30 (06); OKST D52 (33); OKST D89 (22)</t>
  </si>
  <si>
    <t>LCB (9); SSL (8); SSR (8); FSR (13); RCB (9)</t>
  </si>
  <si>
    <t>LOLB (06); SSL (08); LOLB (10); LLB (11); NT (22); RILB (28); REO (33); SSR (38)</t>
  </si>
  <si>
    <t>OKST D00 (LCB); OKST D02 (LOLB); OKST D13 (FSR); OKST D16 (RILB); OKST D20 (LLB); OKST D24 (RCB); OKST D25 (SSR); OKST D30 (LOLB); OKST D31 (SSL); OKST D52 (REO); OKST D89 (NT)</t>
  </si>
  <si>
    <t>OKST D00 (0.0); OKST D02 (0.0); OKST D13 (0.0); OKST D16 (0.0); OKST D20 (0.0); OKST D24 (-0.5); OKST D25 (+0.5); OKST D30 (0.0); OKST D31 (0.0); OKST D52 (0.0); OKST D89 (0.0)</t>
  </si>
  <si>
    <t>NT (22); REO (33)</t>
  </si>
  <si>
    <t>KSST 04 (LWR); KSST 05 (QB); KSST 22 (HB-R); KSST 50 (LT); KSST 63 (RG); KSST 69 (C); KSST 73 (RT); KSST 76 (LG); KSST 86 (RWR); KSST 87 (TE-R); KSST 88 (SLWR)</t>
  </si>
  <si>
    <t>KSST 04 (-1.0); KSST 05 (+1.0); KSST 22 (0.0); KSST 50 (0.0); KSST 63 (-1.0); KSST 69 (0.0); KSST 73 (0.0); KSST 76 (0.0); KSST 86 (0.0); KSST 87 (0.0); KSST 88 (0.0)</t>
  </si>
  <si>
    <t>KSST 04; KSST 63; KSST 88</t>
  </si>
  <si>
    <t>7; KSST 22 (HB-R); KSST 50 (LT); KSST 63 (RG); KSST 69 (C); KSST 73 (RT); KSST 76 (LG); KSST 87 (TE-R)</t>
  </si>
  <si>
    <t>KSST 04 (LWR); KSST 05 (QB); KSST 63 (RG); OKST D24 (RCB); OKST D25 (SSR)</t>
  </si>
  <si>
    <t>5; OKST D16 (RILB); OKST D25 (SSR); OKST D30 (LOLB); OKST D52 (REO); OKST D89 (NT)</t>
  </si>
  <si>
    <t>OKST D25 (U) KSST 63</t>
  </si>
  <si>
    <t>OKST D25 (R.A.N) SSR</t>
  </si>
  <si>
    <t>LWR^(-13.5); SLWR(-7.5); RWR(+17.5)</t>
  </si>
  <si>
    <t>LOLB (0); LOLB (0); LLB (4); RILB (0)</t>
  </si>
  <si>
    <t>KSST 04; KSST 63; OKST D24</t>
  </si>
  <si>
    <t>6; OKST D00; OKST D02; OKST D13; OKST D20; OKST D24; OKST D31</t>
  </si>
  <si>
    <t>LWR 9s; SLWR 6(17); HB-R flkr; TE-R k; RWR 9</t>
  </si>
  <si>
    <t>9; 6; -; -; 9</t>
  </si>
  <si>
    <t>KSST 04 9s; KSST 88 6(17); KSST 22 flkr; KSST 87 k; KSST 86 9</t>
  </si>
  <si>
    <t>2104 KSU OFF VS OSU, Play 055</t>
  </si>
  <si>
    <t>6; OKST D16 (09); OKST D20 (25); OKST D42 (33); OKST D52 (09); OKST D95 (25); OKST D96 (15)</t>
  </si>
  <si>
    <t>LCB (8); SCBoL (10); SCBiL (10); FSR (11); RCB (6)</t>
  </si>
  <si>
    <t>LOLB (09); LLB (09); LE (15); DRT (25); RILB (25); REO (33)</t>
  </si>
  <si>
    <t>OKST D00 (LCB); OKST D02 (SCBoL); OKST D16 (LLB); OKST D20 (RILB); OKST D24 (RCB); OKST D25 (SCBiL); OKST D31 (FSR); OKST D42 (REO); OKST D52 (LOLB); OKST D95 (DRT); OKST D96 (LE)</t>
  </si>
  <si>
    <t>OKST D00 (0.0); OKST D02 (0.0); OKST D16 (0.0); OKST D20 (0.0); OKST D24 (0.0); OKST D25 (0.0); OKST D31 (0.0); OKST D42 (0.0); OKST D52 (0.0); OKST D95 (0.0); OKST D96 (0.0)</t>
  </si>
  <si>
    <t>KSST 12; KSST 13; KSST 19; KSST 22; KSST 85</t>
  </si>
  <si>
    <t>KSST 05 (QB); KSST 12 (RWR); KSST 13 (LWR); KSST 19 (SRiWR); KSST 22 (HB-L); KSST 50 (LT); KSST 63 (RG); KSST 69 (C); KSST 73 (RT); KSST 76 (LG); KSST 85 (SRoWR)</t>
  </si>
  <si>
    <t>KSST 05 (0.0); KSST 12 (0.0); KSST 13 (0.0); KSST 19 (0.0); KSST 22 (0.0); KSST 50 (0.0); KSST 63 (0.0); KSST 69 (0.0); KSST 73 (0.0); KSST 76 (0.0); KSST 85 (0.0)</t>
  </si>
  <si>
    <t>KSST 22 (HB-L); KSST 63 (RG); OKST D20 (RILB); OKST D96 (LE)</t>
  </si>
  <si>
    <t>LWR^(-19.5); SRiWR^(+3.5); SRoWR(+9.5); RWR(+17.5)</t>
  </si>
  <si>
    <t>LWR 6(5); HB-L n; SRiWR 3(6); SRoWR 3(3); RWR 9</t>
  </si>
  <si>
    <t>KSST 13 6(5); KSST 22 n; KSST 19 3(6); KSST 85 3(3); KSST 12 9</t>
  </si>
  <si>
    <t>2104 KSU OFF VS OSU, Play 056</t>
  </si>
  <si>
    <t>7; OKST D16 (16); OKST D20 (25); OKST D25 (09); OKST D42 (12); OKST D52 (27); OKST D95 (22); OKST D96 (32)</t>
  </si>
  <si>
    <t>LCB (6); SCBL (0); FS (10); RCB (7)</t>
  </si>
  <si>
    <t>LLB (09); LEO (12); LILB (16); NT (22); RILB (25); RILB (27); REO (32)</t>
  </si>
  <si>
    <t>OKST D00 (LCB); OKST D02 (SCBL); OKST D16 (LILB); OKST D20 (RILB); OKST D24 (RCB); OKST D25 (LLB); OKST D31 (FS); OKST D42 (LEO); OKST D52 (RILB); OKST D95 (NT); OKST D96 (REO)</t>
  </si>
  <si>
    <t>OKST D00 (0.0); OKST D02 (0.0); OKST D16 (0.0); OKST D20 (0.0); OKST D24 (0.0); OKST D25 (0.0); OKST D31 (0.0); OKST D42 (+0.5); OKST D52 (0.0); OKST D95 (+1.0); OKST D96 (0.0)</t>
  </si>
  <si>
    <t>LEO (12); NT (22); REO (32)</t>
  </si>
  <si>
    <t>LWR; HB-R; TE-R^; SRWR^; RWR</t>
  </si>
  <si>
    <t>KSST 04 (LWR); KSST 05 (QB); KSST 19 (TE-R); KSST 22 (HB-R); KSST 50 (LT); KSST 63 (RG); KSST 69 (C); KSST 73 (RT); KSST 76 (LG); KSST 86 (RWR); KSST 88 (SRWR)</t>
  </si>
  <si>
    <t>KSST 04 (0.0); KSST 05 (0.0); KSST 19 (-1.0); KSST 22 (0.0); KSST 50 (0.0); KSST 63 (-1.0); KSST 69 (-1.0); KSST 73 (0.0); KSST 76 (0.0); KSST 86 (0.0); KSST 88 (0.0)</t>
  </si>
  <si>
    <t>KSST 19 (TE-R); KSST 63 (RG); KSST 69 (C); OKST D20 (RILB); OKST D42 (LEO); OKST D95 (NT)</t>
  </si>
  <si>
    <t>OKST D02 &gt; KSST 88</t>
  </si>
  <si>
    <t>KSST 04* (L:R{L}); KSST 19 (L:Rx)</t>
  </si>
  <si>
    <t>LWR(-5.5); SRWR^(+10.5); RWR(+14.5)</t>
  </si>
  <si>
    <t>LLB (3); LILB (4); RILB (2); RILB (5)</t>
  </si>
  <si>
    <t>KSST 19; KSST 63; KSST 69</t>
  </si>
  <si>
    <t>OKST D42; OKST D95</t>
  </si>
  <si>
    <t>2104 KSU OFF VS OSU, Play 057</t>
  </si>
  <si>
    <t>50C STOPS F-SPOKE</t>
  </si>
  <si>
    <t>STOPS F-SPOKE</t>
  </si>
  <si>
    <t>6; OKST D16 (05); OKST D20 (26); OKST D30 (09); OKST D42 (25); OKST D52 (33); OKST D89 (17)</t>
  </si>
  <si>
    <t>LCB (1); SCBoL (0); SCBiL (6); SSR (9); RCB (1)</t>
  </si>
  <si>
    <t>LLB (05); LOLB (09); DLT (17); DRT (25); RILB (26); SSR (32); ROLB (33)</t>
  </si>
  <si>
    <t>OKST D00 (LCB); OKST D02 (SCBoL); OKST D16 (LLB); OKST D20 (RILB); OKST D24 (RCB); OKST D25 (SCBiL); OKST D30 (LOLB); OKST D31 (SSR); OKST D42 (DRT); OKST D52 (ROLB); OKST D89 (DLT)</t>
  </si>
  <si>
    <t>OKST D00 (0.0); OKST D02 (0.0); OKST D16 (-0.5); OKST D20 (0.0); OKST D24 (0.0); OKST D25 (0.0); OKST D30 (0.0); OKST D31 (0.0); OKST D42 (0.0); OKST D52 (0.0); OKST D89 (0.0)</t>
  </si>
  <si>
    <t>DLT (17); DRT (25)</t>
  </si>
  <si>
    <t>KSST 04 (LWR); KSST 05 (QB); KSST 19 (SRoWR); KSST 22 (HB-L); KSST 50 (LT); KSST 63 (RG); KSST 69 (C); KSST 73 (RT); KSST 76 (LG); KSST 86 (RWR); KSST 88 (SRiWR)</t>
  </si>
  <si>
    <t>KSST 04 (0.0); KSST 05 (-1.5); KSST 19 (0.0); KSST 22 (0.0); KSST 50 (0.0); KSST 63 (0.0); KSST 69 (0.0); KSST 73 (0.0); KSST 76 (0.0); KSST 86 (0.0); KSST 88 (0.0)</t>
  </si>
  <si>
    <t>KSST 05 (QB); KSST 88 (SRiWR); OKST D16 (LLB); OKST D31 (SSR)</t>
  </si>
  <si>
    <t>4; OKST D30 (LOLB); OKST D42 (DRT); OKST D52 (ROLB); OKST D89 (DLT)</t>
  </si>
  <si>
    <t>OKST D00 &gt; KSST 86; OKST D02 &gt; KSST 19; OKST D24 &gt; KSST 04</t>
  </si>
  <si>
    <t>LWR^(-17.5); SRiWR(+5.5); SRoWR^(+9.5); RWR(+15.5)</t>
  </si>
  <si>
    <t>LOLB (0); LLB (4); RILB (4); ROLB (0)</t>
  </si>
  <si>
    <t>KSST 05; OKST D16</t>
  </si>
  <si>
    <t>LWR x6(3); HB-L h9(-4); SRiWR 9s; SRoWR 6(6); RWR 6(6)</t>
  </si>
  <si>
    <t>X; H9; 9; 6; 6</t>
  </si>
  <si>
    <t>KSST 04 x6(3); KSST 22 h9(-4); KSST 88 9s; KSST 19 6(6); KSST 86 6(6)</t>
  </si>
  <si>
    <t>2104 KSU OFF VS OSU, Play 058</t>
  </si>
  <si>
    <t>GUN LIZ OUT  Y FLY</t>
  </si>
  <si>
    <t>P. 10 STEEL INDIAN Y SHALLOW</t>
  </si>
  <si>
    <t>6; OKST D16 (12); OKST D20 (27); OKST D30 (36); OKST D89 (11); OKST D95 (21); OKST D98 (27)</t>
  </si>
  <si>
    <t>LCB (7); SCBL (10); SSL (8); SSR (10); RCB (9)</t>
  </si>
  <si>
    <t>SSL (04); LEO (11); LLB (12); NLT (21); DRT (27); RILB (27); SSR (33); ROLB (36)</t>
  </si>
  <si>
    <t>OKST D02 (SCBL); OKST D04 (LCB); OKST D06 (RCB); OKST D16 (LLB); OKST D20 (RILB); OKST D25 (SSL); OKST D30 (ROLB); OKST D31 (SSR); OKST D89 (LEO); OKST D95 (NLT); OKST D98 (DRT)</t>
  </si>
  <si>
    <t>OKST D02 (0.0); OKST D04 (0.0); OKST D06 (0.0); OKST D16 (+1.0); OKST D20 (0.0); OKST D25 (0.0); OKST D30 (0.0); OKST D31 (0.0); OKST D89 (0.0); OKST D95 (0.0); OKST D98 (0.0)</t>
  </si>
  <si>
    <t>LEO (11); NLT (21); DRT (27)</t>
  </si>
  <si>
    <t>KSST 04 (RWR); KSST 05 (QB); KSST 19 (TE-R); KSST 22 (HB-L); KSST 50 (LT); KSST 63 (RG); KSST 69 (C); KSST 73 (RT); KSST 76 (LG); KSST 86 (LWR); KSST 88 (SRWR)</t>
  </si>
  <si>
    <t>KSST 04 (0.0); KSST 05 (0.0); KSST 19 (0.0); KSST 22 (0.0); KSST 50 (0.0); KSST 63 (0.0); KSST 69 (0.0); KSST 73 (0.0); KSST 76 (0.0); KSST 86 (0.0); KSST 88 (0.0)</t>
  </si>
  <si>
    <t>KSST 22 (HB-L); OKST D16 (LLB); OKST D95 (NLT)</t>
  </si>
  <si>
    <t>4; OKST D30 (ROLB); OKST D89 (LEO); OKST D95 (NLT); OKST D98 (DRT)</t>
  </si>
  <si>
    <t>LWR^(-18.5); SRWR(+7.5); RWR^(+14.5)</t>
  </si>
  <si>
    <t>LLB (3); RILB (3); ROLB (0)</t>
  </si>
  <si>
    <t>7; OKST D02; OKST D04; OKST D06; OKST D16; OKST D20; OKST D25; OKST D31</t>
  </si>
  <si>
    <t>LWR 8s(17); HB-L frh2(-7); TE-R xd(2); SRWR 9s; RWR 4(13)</t>
  </si>
  <si>
    <t>8; H2; X; 9; 4</t>
  </si>
  <si>
    <t>KSST 86 8s(17); KSST 22 frh2(-7); KSST 19 xd(2); KSST 88 9s; KSST 04 4(13)</t>
  </si>
  <si>
    <t>frh2(-7)</t>
  </si>
  <si>
    <t>2104 KSU OFF VS OSU, Play 059</t>
  </si>
  <si>
    <t>50C STOPS</t>
  </si>
  <si>
    <t>7; OKST D06 (36); OKST D16 (14); OKST D20 (24); OKST D30 (37); OKST D89 (11); OKST D95 (20); OKST D98 (27)</t>
  </si>
  <si>
    <t>LCB (8); SCBoL (4); SCBiL (8); FS (11)</t>
  </si>
  <si>
    <t>LEO (11); LLB (14); DLT (20); RILB (24); DRT (27); RLB (36); ROLB (37)</t>
  </si>
  <si>
    <t>OKST D02 (SCBoL); OKST D04 (LCB); OKST D06 (RLB); OKST D16 (LLB); OKST D20 (RILB); OKST D25 (SCBiL); OKST D30 (ROLB); OKST D31 (FS); OKST D89 (LEO); OKST D95 (DLT); OKST D98 (DRT)</t>
  </si>
  <si>
    <t>OKST D02 (0.0); OKST D04 (0.0); OKST D06 (0.0); OKST D16 (0.0); OKST D20 (0.0); OKST D25 (0.0); OKST D30 (0.0); OKST D31 (0.0); OKST D89 (+1.5); OKST D95 (+0.5); OKST D98 (0.0)</t>
  </si>
  <si>
    <t>LEO (11); DLT (20); DRT (27)</t>
  </si>
  <si>
    <t>KSST 04 (RWR); KSST 05 (QB); KSST 19 (TE-L); KSST 22 (HB-L); KSST 50 (LT); KSST 63 (RG); KSST 69 (C); KSST 73 (RT); KSST 76 (LG); KSST 85 (SRoWR); KSST 88 (SRiWR)</t>
  </si>
  <si>
    <t>KSST 04 (0.0); KSST 05 (-1.5); KSST 19 (0.0); KSST 22 (0.0); KSST 50 (0.0); KSST 63 (0.0); KSST 69 (-0.5); KSST 73 (0.0); KSST 76 (0.0); KSST 85 (0.0); KSST 88 (0.0)</t>
  </si>
  <si>
    <t>KSST 05 (QB); KSST 69 (C); KSST 73 (RT); OKST D89 (LEO); OKST D95 (DLT)</t>
  </si>
  <si>
    <t>3; OKST D89 (LEO); OKST D95 (DLT); OKST D98 (DRT)</t>
  </si>
  <si>
    <t>OKST D89 (CU) KSST 05; OKST D95 (B) KSST 69</t>
  </si>
  <si>
    <t>OKST D89; OKST D95</t>
  </si>
  <si>
    <t>SRiWR(+5.5); SRoWR(+10.5); RWR^(+17.5)</t>
  </si>
  <si>
    <t>LLB (4); RILB (4); RLB (3); ROLB (0)</t>
  </si>
  <si>
    <t>8; OKST D02; OKST D04; OKST D06; OKST D16; OKST D20; OKST D25; OKST D30; OKST D31</t>
  </si>
  <si>
    <t>TE-L 6(8); HB-L h31(-2); SRiWR 6(7); SRoWR 6(8); RWR 6(10)</t>
  </si>
  <si>
    <t>6; H5; 6; 6; 6</t>
  </si>
  <si>
    <t>KSST 19 6(8); KSST 22 h31(-2); KSST 88 6(7); KSST 85 6(8); KSST 04 6(10)</t>
  </si>
  <si>
    <t>2104 KSU OFF VS OSU, Play 060</t>
  </si>
  <si>
    <t>11SIN</t>
  </si>
  <si>
    <t>GUN PACK RT  F PEEL</t>
  </si>
  <si>
    <t>60C F FOLLOW Y CORNER</t>
  </si>
  <si>
    <t>F FOLLOW Y CORNER</t>
  </si>
  <si>
    <t>6; OKST D16 (08); OKST D20 (35); OKST D30 (34); OKST D42 (27); OKST D52 (09); OKST D89 (16)</t>
  </si>
  <si>
    <t>KSST 34; KSST 86; KSST 88</t>
  </si>
  <si>
    <t>LCB (4); SCBoL (1); SCBiL (8); FS (13); RCB (9)</t>
  </si>
  <si>
    <t>LLB (08); LOLB (09); DLT (16); DRT (27); ROLB (34); RLB (35)</t>
  </si>
  <si>
    <t>OKST D02 (SCBoL); OKST D04 (LCB); OKST D06 (RCB); OKST D16 (LLB); OKST D20 (RLB); OKST D25 (SCBiL); OKST D30 (ROLB); OKST D31 (FS); OKST D42 (DRT); OKST D52 (LOLB); OKST D89 (DLT)</t>
  </si>
  <si>
    <t>OKST D02 (0.0); OKST D04 (0.0); OKST D06 (0.0); OKST D16 (0.0); OKST D20 (0.0); OKST D25 (0.0); OKST D30 (0.0); OKST D31 (0.0); OKST D42 (0.0); OKST D52 (0.0); OKST D89 (0.0)</t>
  </si>
  <si>
    <t>OKST D42; OKST D52</t>
  </si>
  <si>
    <t>DLT (16); DRT (27)</t>
  </si>
  <si>
    <t>KSST 04; KSST 22; KSST 34; KSST 86; KSST 88</t>
  </si>
  <si>
    <t>KSST 04 (LWR); KSST 05 (QB); KSST 22 (HB-L); KSST 34 (SRoWR); KSST 50 (LT); KSST 63 (RG); KSST 69 (C); KSST 73 (RT); KSST 76 (LG); KSST 86 (RWR); KSST 88 (SRiWR)</t>
  </si>
  <si>
    <t>KSST 04 (0.0); KSST 05 (-0.5); KSST 22 (0.0); KSST 34 (0.0); KSST 50 (0.0); KSST 63 (0.0); KSST 69 (0.0); KSST 73 (0.0); KSST 76 (0.0); KSST 86 (0.0); KSST 88 (0.0)</t>
  </si>
  <si>
    <t>4; OKST D30 (ROLB); OKST D42 (DRT); OKST D52 (LOLB); OKST D89 (DLT)</t>
  </si>
  <si>
    <t>LWR^(-18.5); SRiWR(+4.5); SRoWR^(+6.5); RWR(+8.5)</t>
  </si>
  <si>
    <t>LOLB (0); LLB (4); RLB (4); ROLB (0)</t>
  </si>
  <si>
    <t>LWR 3(16); HB-L h3(-7); SRiWR 12(2); SRoWR 7(10); RWR xd(3)</t>
  </si>
  <si>
    <t>3; H3; 4; 7; X</t>
  </si>
  <si>
    <t>KSST 04 3(16); KSST 22 h3(-7); KSST 88 12(2); KSST 34 7(10); KSST 86 xd(3)</t>
  </si>
  <si>
    <t>12(2)</t>
  </si>
  <si>
    <t>2105 KSU OFF VS OU, Play 001</t>
  </si>
  <si>
    <t>GUN RT ON</t>
  </si>
  <si>
    <t>45 ROLL-HITCHES</t>
  </si>
  <si>
    <t>OKUN</t>
  </si>
  <si>
    <t>8; OKUN D05 (39); OKUN D08 (22); OKUN D10 (28); OKUN D11 (13); OKUN D23 (29); OKUN D24 (17); OKUN D90 (17); OKUN D95 (29)</t>
  </si>
  <si>
    <t>LCB (0); SS (8); FS (9); RCB (1)</t>
  </si>
  <si>
    <t>LOLB (13); LILB (17); DLT (17); NT (22); SS (28); RE (29); RLB (29); RLB (39)</t>
  </si>
  <si>
    <t>OKUN D04 (LCB); OKUN D05 (RLB); OKUN D08 (NT); OKUN D09 (RCB); OKUN D10 (SS); OKUN D11 (LOLB); OKUN D23 (RLB); OKUN D24 (LILB); OKUN D25 (FS); OKUN D90 (DLT); OKUN D95 (RE)</t>
  </si>
  <si>
    <t>OKUN D04 (0.0); OKUN D05 (0.0); OKUN D08 (+0.5); OKUN D09 (0.0); OKUN D10 (-1.0); OKUN D11 (+0.5); OKUN D23 (0.0); OKUN D24 (0.0); OKUN D25 (0.0); OKUN D90 (0.0); OKUN D95 (0.0)</t>
  </si>
  <si>
    <t>DLT (17); NT (22); RE (29)</t>
  </si>
  <si>
    <t>OKUN D10</t>
  </si>
  <si>
    <t>KSST 04 (LWR); KSST 07 (QB); KSST 22 (HB-R); KSST 34 (TE-L); KSST 50 (LT); KSST 63 (RG); KSST 69 (C); KSST 73 (RT); KSST 76 (LG); KSST 87 (TE-R); KSST 88 (RWR)</t>
  </si>
  <si>
    <t>KSST 04 (0.0); KSST 07 (0.0); KSST 22 (+0.5); KSST 34 (0.0); KSST 50 (0.0); KSST 63 (0.0); KSST 69 (-0.5); KSST 73 (0.0); KSST 76 (0.0); KSST 87 (-0.5); KSST 88 (0.0)</t>
  </si>
  <si>
    <t>KSST 22 (HB-R); KSST 69 (C); KSST 87 (TE-R); OKUN D08 (NT); OKUN D10 (SS); OKUN D11 (LOLB)</t>
  </si>
  <si>
    <t>OKUN D04 &gt; KSST 88; OKUN D09 &gt; KSST 04</t>
  </si>
  <si>
    <t>LWR(-13.5); RWR(+19.5)</t>
  </si>
  <si>
    <t>LOLB (0); LILB (4); RLB (3); RLB (5)</t>
  </si>
  <si>
    <t>KSST 69; KSST 87; OKUN D10</t>
  </si>
  <si>
    <t>KSST 22; OKUN D08; OKUN D11</t>
  </si>
  <si>
    <t>OKUN D24</t>
  </si>
  <si>
    <t>2105 KSU OFF VS OU, Play 002</t>
  </si>
  <si>
    <t>50C H RETURN</t>
  </si>
  <si>
    <t>H RETURN</t>
  </si>
  <si>
    <t>4; OKUN D08 (26); OKUN D11 (09); OKUN D90 (18); OKUN D95 (37)</t>
  </si>
  <si>
    <t>LCB (4); SCBL (10); SCBL (6); FSR (11); SCBiR (5); SCBoR (3); RCB (4)</t>
  </si>
  <si>
    <t>LOLB (09); DLT (18); DRT (26); REO (37)</t>
  </si>
  <si>
    <t>OKUN D04 (LCB); OKUN D05 (SCBoR); OKUN D08 (DRT); OKUN D09 (RCB); OKUN D10 (SCBL); OKUN D11 (LOLB); OKUN D23 (SCBiR); OKUN D24 (SCBL); OKUN D25 (FSR); OKUN D90 (DLT); OKUN D95 (REO)</t>
  </si>
  <si>
    <t>OKUN D04 (0.0); OKUN D05 (0.0); OKUN D08 (0.0); OKUN D09 (0.0); OKUN D10 (0.0); OKUN D11 (+0.5); OKUN D23 (0.0); OKUN D24 (0.0); OKUN D25 (0.0); OKUN D90 (0.0); OKUN D95 (0.0)</t>
  </si>
  <si>
    <t>DLT (18); DRT (26); REO (37)</t>
  </si>
  <si>
    <t>OKUN D11</t>
  </si>
  <si>
    <t>KSST 04 (RWR); KSST 07 (QB); KSST 12 (LWR); KSST 19 (SLiWR); KSST 22 (SRWR); KSST 50 (LT); KSST 63 (RG); KSST 69 (C); KSST 73 (RT); KSST 76 (LG); KSST 88 (SLoWR)</t>
  </si>
  <si>
    <t>KSST 04 (0.0); KSST 07 (0.0); KSST 12 (0.0); KSST 19 (0.0); KSST 22 (-1.0); KSST 50 (0.0); KSST 63 (0.0); KSST 69 (0.0); KSST 73 (-0.5); KSST 76 (0.0); KSST 88 (0.0)</t>
  </si>
  <si>
    <t>KSST 22 (SRWR); KSST 73 (RT); OKUN D10 (SCBL); OKUN D11 (LOLB)</t>
  </si>
  <si>
    <t>4; OKUN D08 (DRT); OKUN D11 (LOLB); OKUN D90 (DLT); OKUN D95 (REO)</t>
  </si>
  <si>
    <t>OKUN D11 (O) KSST 73</t>
  </si>
  <si>
    <t>LWR(-17.5); SLoWR(-9.5); SLiWR^(-2.5); SRWR(+15.5); RWR^(+22.5)</t>
  </si>
  <si>
    <t>LOLB (0)</t>
  </si>
  <si>
    <t>7; OKUN D04; OKUN D05; OKUN D09; OKUN D10; OKUN D23; OKUN D24; OKUN D25</t>
  </si>
  <si>
    <t>LWR 9; SLoWR 9so; SLiWR 3i(13); SRWR 21(4); RWR 4(11)</t>
  </si>
  <si>
    <t>9; 9; 3; 3; 4</t>
  </si>
  <si>
    <t>KSST 12 9; KSST 88 9so; KSST 19 3i(13); KSST 22 21(4); KSST 04 4(11)</t>
  </si>
  <si>
    <t>21(4)</t>
  </si>
  <si>
    <t>2105 KSU OFF VS OU, Play 003</t>
  </si>
  <si>
    <t>50C DART-FLAT</t>
  </si>
  <si>
    <t>FLAT</t>
  </si>
  <si>
    <t>DART-FLAT</t>
  </si>
  <si>
    <t>4; OKUN D08 (25); OKUN D11 (10); OKUN D90 (18); OKUN D95 (35)</t>
  </si>
  <si>
    <t>LCB (0); SCBL (10); SCBL (5); FSR (11); SCBiR (5); SCBoR (2); RCB (4)</t>
  </si>
  <si>
    <t>LOLB (10); DLT (18); DRT (25); REO (35)</t>
  </si>
  <si>
    <t>OKUN D04 (0.0); OKUN D05 (0.0); OKUN D08 (0.0); OKUN D09 (0.0); OKUN D10 (-0.5); OKUN D11 (+0.5); OKUN D23 (0.0); OKUN D24 (0.0); OKUN D25 (0.0); OKUN D90 (0.0); OKUN D95 (0.0)</t>
  </si>
  <si>
    <t>DLT (18); DRT (25); REO (35)</t>
  </si>
  <si>
    <t>KSST 04 (0.0); KSST 07 (+0.5); KSST 12 (0.0); KSST 19 (0.0); KSST 22 (+0.5); KSST 50 (0.0); KSST 63 (-1.0); KSST 69 (0.0); KSST 73 (-1.0); KSST 76 (0.0); KSST 88 (0.0)</t>
  </si>
  <si>
    <t>KSST 07 (QB); KSST 22 (SRWR); KSST 63 (RG); KSST 73 (RT); OKUN D10 (SCBL); OKUN D11 (LOLB); OKUN D90 (DLT)</t>
  </si>
  <si>
    <t>OKUN D04 &gt; KSST 04; OKUN D05 &gt; KSST 88</t>
  </si>
  <si>
    <t>OKUN D11 (I) KSST 73; OKUN D90 (O) KSST 63</t>
  </si>
  <si>
    <t>LWR(-15.5); SLoWR(-9.5); SLiWR^(-1.5); SRWR(+14.5); RWR^(+21.5)</t>
  </si>
  <si>
    <t>KSST 63; KSST 73; OKUN D10</t>
  </si>
  <si>
    <t>LWR 6(6); SLoWR 2(3); SLiWR x6(6); SRWR 3(5); RWR 9z</t>
  </si>
  <si>
    <t>6; 2; X; 3; 9</t>
  </si>
  <si>
    <t>KSST 12 6(6); KSST 88 2(3); KSST 19 x6(6); KSST 22 3(5); KSST 04 9z</t>
  </si>
  <si>
    <t>KSST 07; KSST 22; OKUN D11</t>
  </si>
  <si>
    <t>2105 KSU OFF VS OU, Play 004</t>
  </si>
  <si>
    <t>7; OKUN D09 (38); OKUN D11 (08); OKUN D23 (25); OKUN D24 (20); OKUN D92 (14); OKUN D94 (20); OKUN D95 (29)</t>
  </si>
  <si>
    <t>LCB (2); SCBL (6); SSL (7); FS (9)</t>
  </si>
  <si>
    <t>SSL (07); LOLB (08); LE (14); LILB (20); DLT (20); RILB (25); RE (29); RLB (38)</t>
  </si>
  <si>
    <t>OKUN D04 (LCB); OKUN D05 (FS); OKUN D09 (RLB); OKUN D10 (SCBL); OKUN D11 (LOLB); OKUN D23 (RILB); OKUN D24 (LILB); OKUN D25 (SSL); OKUN D92 (LE); OKUN D94 (DLT); OKUN D95 (RE)</t>
  </si>
  <si>
    <t>OKUN D04 (0.0); OKUN D05 (0.0); OKUN D09 (0.0); OKUN D10 (0.0); OKUN D11 (0.0); OKUN D23 (0.0); OKUN D24 (0.0); OKUN D25 (0.0); OKUN D92 (0.0); OKUN D94 (0.0); OKUN D95 (0.0)</t>
  </si>
  <si>
    <t>OKUN D92; OKUN D94</t>
  </si>
  <si>
    <t>LE (14); DLT (20); RE (29)</t>
  </si>
  <si>
    <t>HB; TE-iR^; TE-oR; SRWR; RWR^</t>
  </si>
  <si>
    <t>KSST 07 (QB); KSST 19 (TE-oR); KSST 22 (HB); KSST 50 (LT); KSST 63 (RG); KSST 69 (C); KSST 73 (RT); KSST 76 (LG); KSST 85 (SRWR); KSST 86 (RWR); KSST 87 (TE-iR)</t>
  </si>
  <si>
    <t>KSST 07 (0.0); KSST 19 (0.0); KSST 22 (0.0); KSST 50 (0.0); KSST 63 (0.0); KSST 69 (0.0); KSST 73 (0.0); KSST 76 (0.0); KSST 85 (0.0); KSST 86 (0.0); KSST 87 (-1.0)</t>
  </si>
  <si>
    <t>KSST 87 (TE-iR)</t>
  </si>
  <si>
    <t>OKUN D04 &gt; KSST 86</t>
  </si>
  <si>
    <t>SRWR(+16.5); RWR^(+21.5)</t>
  </si>
  <si>
    <t>LOLB (0); LILB (5); RILB (4); RLB (4)</t>
  </si>
  <si>
    <t>KSST 87 FST</t>
  </si>
  <si>
    <t>2105 KSU OFF VS OU, Play 005</t>
  </si>
  <si>
    <t>12JW</t>
  </si>
  <si>
    <t>GUN LOU PRO WK</t>
  </si>
  <si>
    <t>5 ROCKET SCREEN</t>
  </si>
  <si>
    <t>ROCKET SCREEN</t>
  </si>
  <si>
    <t>ROCKET/LASER</t>
  </si>
  <si>
    <t>7; OKUN D05 (40); OKUN D09 (37); OKUN D11 (09); OKUN D23 (28); OKUN D92 (19); OKUN D94 (26); OKUN D95 (33)</t>
  </si>
  <si>
    <t>LCB (0); SCBL (4); SSL (9); SSR (9)</t>
  </si>
  <si>
    <t>SSL (06); LOLB (09); DLT (19); DRT (26); RILB (28); REO (33); SSR (36); RLB (37); RLB (40)</t>
  </si>
  <si>
    <t>OKUN D04 (LCB); OKUN D05 (RLB); OKUN D09 (RLB); OKUN D10 (SSL); OKUN D11 (LOLB); OKUN D23 (RILB); OKUN D24 (SCBL); OKUN D25 (SSR); OKUN D92 (DLT); OKUN D94 (DRT); OKUN D95 (REO)</t>
  </si>
  <si>
    <t>OKUN D04 (0.0); OKUN D05 (0.0); OKUN D09 (0.0); OKUN D10 (-1.0); OKUN D11 (0.0); OKUN D23 (0.0); OKUN D24 (+0.5); OKUN D25 (0.0); OKUN D92 (0.0); OKUN D94 (+0.5); OKUN D95 (0.0)</t>
  </si>
  <si>
    <t>DLT (19); DRT (26); REO (33)</t>
  </si>
  <si>
    <t>TE-oL; TE-iL^; HB-R; SRWR; RWR^</t>
  </si>
  <si>
    <t>KSST 04; KSST 09; KSST 19; KSST 85; KSST 87</t>
  </si>
  <si>
    <t>KSST 04 (RWR); KSST 07 (QB); KSST 09 (HB-R); KSST 19 (TE-oL); KSST 50 (LT); KSST 63 (RG); KSST 69 (C); KSST 73 (RT); KSST 76 (LG); KSST 85 (SRWR); KSST 87 (TE-iL)</t>
  </si>
  <si>
    <t>KSST 04 (0.0); KSST 07 (0.0); KSST 09 (0.0); KSST 19 (0.0); KSST 50 (0.0); KSST 63 (-0.5); KSST 69 (0.0); KSST 73 (0.0); KSST 76 (0.0); KSST 85 (0.0); KSST 87 (0.0)</t>
  </si>
  <si>
    <t>KSST 04; KSST 09</t>
  </si>
  <si>
    <t>KSST 04 (RWR); KSST 63 (RG); OKUN D10 (SSL); OKUN D24 (SCBL); OKUN D94 (DRT)</t>
  </si>
  <si>
    <t>4; OKUN D11 (LOLB); OKUN D92 (DLT); OKUN D94 (DRT); OKUN D95 (REO)</t>
  </si>
  <si>
    <t>OKUN D04 &gt; KSST 04</t>
  </si>
  <si>
    <t>SRWR(+16.5); RWR^(+23.5)</t>
  </si>
  <si>
    <t>LOLB (0); RILB (5); RLB (2); RLB (5)</t>
  </si>
  <si>
    <t>KSST 63; OKUN D10</t>
  </si>
  <si>
    <t>TE-oL r; TE-iL r; HB-R fl; SRWR 1z; RWR 0(0)</t>
  </si>
  <si>
    <t>-; -; -; 3; 0</t>
  </si>
  <si>
    <t>KSST 19 r; KSST 87 r; KSST 09 fl; KSST 85 1z; KSST 04 0(0)</t>
  </si>
  <si>
    <t>OKUN D24; OKUN D94</t>
  </si>
  <si>
    <t>OKUN D94</t>
  </si>
  <si>
    <t>2105 KSU OFF VS OU, Play 006</t>
  </si>
  <si>
    <t>RENO DELTA LT   BUNCH</t>
  </si>
  <si>
    <t>POUND 77 3`S</t>
  </si>
  <si>
    <t>3'S</t>
  </si>
  <si>
    <t>POUND 77</t>
  </si>
  <si>
    <t>9; OKUN D05 (39); OKUN D10 (09); OKUN D11 (09); OKUN D23 (28); OKUN D24 (18); OKUN D25 (23); OKUN D92 (19); OKUN D94 (26); OKUN D95 (36)</t>
  </si>
  <si>
    <t>LCB (1); SS (8); RCB (0)</t>
  </si>
  <si>
    <t>LOLB (09); LLB (09); LILB (18); DLT (19); SS (23); DRT (26); RILB (28); REO (36); RLB (39)</t>
  </si>
  <si>
    <t>OKUN D04 (LCB); OKUN D05 (RLB); OKUN D09 (RCB); OKUN D10 (LLB); OKUN D11 (LOLB); OKUN D23 (RILB); OKUN D24 (LILB); OKUN D25 (SS); OKUN D92 (DLT); OKUN D94 (DRT); OKUN D95 (REO)</t>
  </si>
  <si>
    <t>DLT (19); DRT (26); REO (36)</t>
  </si>
  <si>
    <t>KSST 04; KSST 09; KSST 13; KSST 20; KSST 22</t>
  </si>
  <si>
    <t>KSST 04 (LWR); KSST 07 (QB); KSST 09 (FB-L); KSST 13 (RWR); KSST 20 (FB-R); KSST 22 (HB); KSST 50 (LT); KSST 63 (RG); KSST 69 (C); KSST 73 (RT); KSST 76 (LG)</t>
  </si>
  <si>
    <t>KSST 04 (0.0); KSST 07 (-0.5); KSST 09 (0.0); KSST 13 (0.0); KSST 20 (0.0); KSST 22 (0.0); KSST 50 (0.0); KSST 63 (0.0); KSST 69 (0.0); KSST 73 (0.0); KSST 76 (0.0)</t>
  </si>
  <si>
    <t>KSST 13; KSST 20; KSST 22</t>
  </si>
  <si>
    <t>KSST 04; KSST 13</t>
  </si>
  <si>
    <t>8; KSST 09 (FB-L); KSST 20 (FB-R); KSST 22 (HB); KSST 50 (LT); KSST 63 (RG); KSST 69 (C); KSST 73 (RT); KSST 76 (LG)</t>
  </si>
  <si>
    <t>OKUN D04 &gt; KSST 13; OKUN D09 &gt; KSST 04</t>
  </si>
  <si>
    <t>L:L:L</t>
  </si>
  <si>
    <t>3; KSST 09 (FB-L); KSST 20 (FB-R); KSST 22 (HB)</t>
  </si>
  <si>
    <t>LWR^(-3.5); RWR^(+13.5)</t>
  </si>
  <si>
    <t>LOLB (0); LLB (4); LILB (4); RILB (5); RLB (2)</t>
  </si>
  <si>
    <t>OKUN D09</t>
  </si>
  <si>
    <t>LWR 3o(8); FB-L kl; HB kl; FB-R kl; RWR 3o(8)</t>
  </si>
  <si>
    <t>3; -; -; -; 3</t>
  </si>
  <si>
    <t>KSST 04 3o(8); KSST 09 kl; KSST 22 kl; KSST 20 kl; KSST 13 3o(8)</t>
  </si>
  <si>
    <t>3o(8)</t>
  </si>
  <si>
    <t>2105 KSU OFF VS OU, Play 007</t>
  </si>
  <si>
    <t>GUN R</t>
  </si>
  <si>
    <t>60C Y UNDER H ANGLE</t>
  </si>
  <si>
    <t>UNDER</t>
  </si>
  <si>
    <t>Y UNDER H ANGLE</t>
  </si>
  <si>
    <t>5; OKUN D08 (29); OKUN D11 (09); OKUN D23 (26); OKUN D90 (16); OKUN D95 (35)</t>
  </si>
  <si>
    <t>LCB (0); SCBL (5); SSL (10); SSR (10); SCBR (2); RCB (6)</t>
  </si>
  <si>
    <t>SSL (09); LOLB (09); DLT (16); RILB (26); RE (29); REO (35); SSR (44)</t>
  </si>
  <si>
    <t>OKUN D04 (LCB); OKUN D05 (SCBR); OKUN D08 (RE); OKUN D09 (RCB); OKUN D10 (SSL); OKUN D11 (LOLB); OKUN D23 (RILB); OKUN D24 (SCBL); OKUN D25 (SSR); OKUN D90 (DLT); OKUN D95 (REO)</t>
  </si>
  <si>
    <t>OKUN D04 (0.0); OKUN D05 (0.0); OKUN D08 (0.0); OKUN D09 (0.0); OKUN D10 (0.0); OKUN D11 (+0.5); OKUN D23 (-1.0); OKUN D24 (-1.0); OKUN D25 (0.0); OKUN D90 (0.0); OKUN D95 (0.0)</t>
  </si>
  <si>
    <t>OKUN D08; OKUN D90</t>
  </si>
  <si>
    <t>DLT (16); RE (29); REO (35)</t>
  </si>
  <si>
    <t>OKUN D23</t>
  </si>
  <si>
    <t>KSST 00 (SRWR); KSST 07 (QB); KSST 12 (RWR); KSST 22 (HB-R); KSST 50 (LT); KSST 63 (RG); KSST 69 (C); KSST 73 (RT); KSST 76 (LG); KSST 86 (LWR); KSST 88 (SLWR)</t>
  </si>
  <si>
    <t>KSST 00 (0.0); KSST 07 (0.0); KSST 12 (0.0); KSST 22 (+1.0); KSST 50 (0.0); KSST 63 (-1.0); KSST 69 (0.0); KSST 73 (0.0); KSST 76 (0.0); KSST 86 (0.0); KSST 88 (0.0)</t>
  </si>
  <si>
    <t>KSST 00; KSST 12; KSST 86; KSST 88</t>
  </si>
  <si>
    <t>KSST 22 (HB-R); KSST 63 (RG); OKUN D11 (LOLB); OKUN D23 (RILB); OKUN D24 (SCBL)</t>
  </si>
  <si>
    <t>H6</t>
  </si>
  <si>
    <t>4; OKUN D08 (RE); OKUN D11 (LOLB); OKUN D90 (DLT); OKUN D95 (REO)</t>
  </si>
  <si>
    <t>OKUN D04 &gt; KSST 12; OKUN D05 &gt; KSST 88</t>
  </si>
  <si>
    <t>OKUN D11 (O) KSST 63</t>
  </si>
  <si>
    <t>LWR^(-14.5); SLWR(-5.5); SRWR^(+14.5); RWR(+22.5)</t>
  </si>
  <si>
    <t>LOLB (0); RILB (5)</t>
  </si>
  <si>
    <t>KSST 63; OKUN D23; OKUN D24</t>
  </si>
  <si>
    <t>LWR 4(14); SLWR 9s; HB-R krh6(-1); SRWR xd(3); RWR 7i(16)</t>
  </si>
  <si>
    <t>4; 9; H6; X; 7</t>
  </si>
  <si>
    <t>KSST 86 4(14); KSST 88 9s; KSST 22 krh6(-1); KSST 00 xd(3); KSST 12 7i(16)</t>
  </si>
  <si>
    <t>krh6(-1)</t>
  </si>
  <si>
    <t>KSST 22; OKUN D11</t>
  </si>
  <si>
    <t>OKUN D04</t>
  </si>
  <si>
    <t>2105 KSU OFF VS OU, Play 008</t>
  </si>
  <si>
    <t>GUN LIZ OUT</t>
  </si>
  <si>
    <t>43 DUO KEY</t>
  </si>
  <si>
    <t>6; OKUN D08 (26); OKUN D14 (35); OKUN D19 (11); OKUN D23 (27); OKUN D24 (16); OKUN D90 (18)</t>
  </si>
  <si>
    <t>LCB (1); SCBL (7); FS (10); SSR (8); RCB (0)</t>
  </si>
  <si>
    <t>LOLB (11); LILB (16); DLT (18); DRT (26); RILB (27); REO (35); SSR (44)</t>
  </si>
  <si>
    <t>OKUN D05 (SSR); OKUN D07 (LCB); OKUN D08 (DRT); OKUN D09 (RCB); OKUN D10 (SCBL); OKUN D14 (REO); OKUN D19 (LOLB); OKUN D23 (RILB); OKUN D24 (LILB); OKUN D25 (FS); OKUN D90 (DLT)</t>
  </si>
  <si>
    <t>OKUN D05 (0.0); OKUN D07 (0.0); OKUN D08 (0.0); OKUN D09 (0.0); OKUN D10 (0.0); OKUN D14 (0.0); OKUN D19 (+0.5); OKUN D23 (0.0); OKUN D24 (0.0); OKUN D25 (0.0); OKUN D90 (0.0)</t>
  </si>
  <si>
    <t>OKUN D07; OKUN D14; OKUN D19</t>
  </si>
  <si>
    <t>OKUN D19</t>
  </si>
  <si>
    <t>KSST 12; KSST 20; KSST 86; KSST 87; KSST 88</t>
  </si>
  <si>
    <t>KSST 07 (QB); KSST 12 (LWR); KSST 20 (HB-L); KSST 50 (LT); KSST 63 (RG); KSST 69 (C); KSST 73 (RT); KSST 76 (LG); KSST 86 (RWR); KSST 87 (TE-L); KSST 88 (SRWR)</t>
  </si>
  <si>
    <t>KSST 07 (0.0); KSST 12 (0.0); KSST 20 (0.0); KSST 50 (0.0); KSST 63 (0.0); KSST 69 (0.0); KSST 73 (-0.5); KSST 76 (0.0); KSST 86 (0.0); KSST 87 (0.0); KSST 88 (0.0)</t>
  </si>
  <si>
    <t>KSST 20; KSST 87</t>
  </si>
  <si>
    <t>KSST 73 (RT); KSST 87 (TE-L); OKUN D14 (REO); OKUN D19 (LOLB)</t>
  </si>
  <si>
    <t>OKUN D07 &gt; KSST 86; OKUN D09 &gt; KSST 12</t>
  </si>
  <si>
    <t>LWR^(-10.5); SRWR(+15.5); RWR^(+22.5)</t>
  </si>
  <si>
    <t>LOLB (0); LILB (4); RILB (5)</t>
  </si>
  <si>
    <t>LWR r; TE-L r; HB-L r; SRWR 0u(-2); RWR z</t>
  </si>
  <si>
    <t>KSST 12 r; KSST 87 r; KSST 20 r; KSST 88 0u(-2); KSST 86 z</t>
  </si>
  <si>
    <t>OKUN D05</t>
  </si>
  <si>
    <t>2105 KSU OFF VS OU, Play 009</t>
  </si>
  <si>
    <t>F JUMP  RT OVER PRO</t>
  </si>
  <si>
    <t>F JUMP</t>
  </si>
  <si>
    <t>46 SLANT WK F SURGE</t>
  </si>
  <si>
    <t>8; OKUN D08 (18); OKUN D09 (36); OKUN D14 (24); OKUN D19 (08); OKUN D23 (29); OKUN D24 (20); OKUN D25 (05); OKUN D90 (12)</t>
  </si>
  <si>
    <t>LCB (2); SCBL (6); FS (9)</t>
  </si>
  <si>
    <t>LLB (05); LOLB (08); LEO (12); DLT (18); LILB (20); DRT (24); RLB (29); RLB (36)</t>
  </si>
  <si>
    <t>OKUN D05 (FS); OKUN D07 (LCB); OKUN D08 (DLT); OKUN D09 (RLB); OKUN D10 (SCBL); OKUN D14 (DRT); OKUN D19 (LOLB); OKUN D23 (RLB); OKUN D24 (LILB); OKUN D25 (LLB); OKUN D90 (LEO)</t>
  </si>
  <si>
    <t>OKUN D05 (0.0); OKUN D07 (0.0); OKUN D08 (-0.5); OKUN D09 (0.0); OKUN D10 (0.0); OKUN D14 (-0.5); OKUN D19 (+0.5); OKUN D23 (0.0); OKUN D24 (0.0); OKUN D25 (+0.5); OKUN D90 (+0.5)</t>
  </si>
  <si>
    <t>LEO (12); DLT (18); DRT (24)</t>
  </si>
  <si>
    <t>KSST 07 (QB); KSST 19 (TE-oR); KSST 20 (HB); KSST 50 (LT); KSST 63 (RG); KSST 69 (C); KSST 73 (RT); KSST 76 (LG); KSST 86 (RWR); KSST 87 (TE-iR); KSST 88 (SRWR)</t>
  </si>
  <si>
    <t>KSST 07 (0.0); KSST 19 (-0.5); KSST 20 (0.0); KSST 50 (0.0); KSST 63 (0.0); KSST 69 (+0.5); KSST 73 (-0.5); KSST 76 (+0.5); KSST 86 (0.0); KSST 87 (-0.5); KSST 88 (0.0)</t>
  </si>
  <si>
    <t>KSST 19 (TE-oR); KSST 69 (C); KSST 73 (RT); KSST 76 (LG); KSST 87 (TE-iR); OKUN D08 (DLT); OKUN D14 (DRT); OKUN D19 (LOLB); OKUN D25 (LLB); OKUN D90 (LEO)</t>
  </si>
  <si>
    <t>OKUN D07 &gt; KSST 86</t>
  </si>
  <si>
    <t>SRWR(+13.5); RWR^(+22.5)</t>
  </si>
  <si>
    <t>LOLB (0); LLB (6); LILB (4); RLB (5); RLB (2)</t>
  </si>
  <si>
    <t>KSST 19; KSST 73; KSST 87; OKUN D08; OKUN D14</t>
  </si>
  <si>
    <t>KSST 69; KSST 76; OKUN D19; OKUN D25; OKUN D90</t>
  </si>
  <si>
    <t>OKUN D25</t>
  </si>
  <si>
    <t>2105 KSU OFF VS OU, Play 010</t>
  </si>
  <si>
    <t>6; OKUN D08 (26); OKUN D19 (09); OKUN D23 (32); OKUN D24 (19); OKUN D90 (18); OKUN D95 (33)</t>
  </si>
  <si>
    <t>LCB (1); SSL (9); FSR (11); SCBR (0); RCB (0)</t>
  </si>
  <si>
    <t>LOLB (09); SSL (11); DLT (18); LILB (19); DRT (26); RLB (32); REO (33)</t>
  </si>
  <si>
    <t>OKUN D05 (SCBR); OKUN D07 (LCB); OKUN D08 (DRT); OKUN D09 (RCB); OKUN D10 (SSL); OKUN D19 (LOLB); OKUN D23 (RLB); OKUN D24 (LILB); OKUN D25 (FSR); OKUN D90 (DLT); OKUN D95 (REO)</t>
  </si>
  <si>
    <t>OKUN D05 (0.0); OKUN D07 (0.0); OKUN D08 (0.0); OKUN D09 (0.0); OKUN D10 (0.0); OKUN D19 (0.0); OKUN D23 (0.0); OKUN D24 (0.0); OKUN D25 (0.0); OKUN D90 (0.0); OKUN D95 (0.0)</t>
  </si>
  <si>
    <t>OKUN D95</t>
  </si>
  <si>
    <t>DLT (18); DRT (26); REO (33)</t>
  </si>
  <si>
    <t>KSST 04 (RWR); KSST 07 (QB); KSST 12 (LWR); KSST 19 (TE-L); KSST 22 (HB-R); KSST 50 (LT); KSST 63 (RG); KSST 69 (C); KSST 73 (RT); KSST 76 (LG); KSST 88 (SLWR)</t>
  </si>
  <si>
    <t>KSST 19 (TE-L); OKUN D25 (FSR)</t>
  </si>
  <si>
    <t>4; OKUN D08 (DRT); OKUN D19 (LOLB); OKUN D90 (DLT); OKUN D95 (REO)</t>
  </si>
  <si>
    <t>OKUN D05 &gt; KSST 88; OKUN D07 &gt; KSST 04; OKUN D09 &gt; KSST 12</t>
  </si>
  <si>
    <t>LWR^(-15.5); SLWR(-6.5); RWR^(+21.5)</t>
  </si>
  <si>
    <t>LOLB (0); LILB (3); RLB (5)</t>
  </si>
  <si>
    <t>7; OKUN D05; OKUN D07; OKUN D09; OKUN D10; OKUN D23; OKUN D24; OKUN D25</t>
  </si>
  <si>
    <t>LWR 3i(14); SLWR 4(14); TE-L xd(3); HB-R krh6(-1); RWR 4i(13)</t>
  </si>
  <si>
    <t>3; 4; X; H6; 4</t>
  </si>
  <si>
    <t>KSST 12 3i(14); KSST 88 4(14); KSST 19 xd(3); KSST 22 krh6(-1); KSST 04 4i(13)</t>
  </si>
  <si>
    <t>2105 KSU OFF VS OU, Play 011</t>
  </si>
  <si>
    <t>GUN RIP WIDE STR Z PLANE SQUEEZE</t>
  </si>
  <si>
    <t>50C F HURRICANE H BULLET</t>
  </si>
  <si>
    <t>F HURRICANE H BULLET</t>
  </si>
  <si>
    <t>7; OKUN D05 (42); OKUN D08 (26); OKUN D19 (12); OKUN D23 (31); OKUN D24 (19); OKUN D90 (18); OKUN D95 (35)</t>
  </si>
  <si>
    <t>LCB (2); SCBL (10); SSR (10); RCB (0)</t>
  </si>
  <si>
    <t>LOLB (12); DLT (18); LILB (19); DRT (26); RLB (31); REO (35); SSR (41); ROLB (42)</t>
  </si>
  <si>
    <t>OKUN D04 (LCB); OKUN D05 (ROLB); OKUN D08 (DRT); OKUN D09 (RCB); OKUN D10 (SCBL); OKUN D19 (LOLB); OKUN D23 (RLB); OKUN D24 (LILB); OKUN D25 (SSR); OKUN D90 (DLT); OKUN D95 (REO)</t>
  </si>
  <si>
    <t>OKUN D04 (0.0); OKUN D05 (0.0); OKUN D08 (0.0); OKUN D09 (0.0); OKUN D10 (0.0); OKUN D19 (0.0); OKUN D23 (-0.5); OKUN D24 (0.0); OKUN D25 (0.0); OKUN D90 (0.0); OKUN D95 (0.0)</t>
  </si>
  <si>
    <t>LWR^; HB-R; TE-R; SRWR; RWR^</t>
  </si>
  <si>
    <t>KSST 00 (TE-R); KSST 04 (LWR); KSST 07 (QB); KSST 12 (SRWR); KSST 22 (HB-R); KSST 50 (LT); KSST 63 (RG); KSST 69 (C); KSST 73 (RT); KSST 76 (LG); KSST 88 (RWR)</t>
  </si>
  <si>
    <t>KSST 00 (+0.5); KSST 04 (0.0); KSST 07 (+0.5); KSST 12 (0.0); KSST 22 (0.0); KSST 50 (0.0); KSST 63 (0.0); KSST 69 (0.0); KSST 73 (0.0); KSST 76 (0.0); KSST 88 (0.0)</t>
  </si>
  <si>
    <t>KSST 00 (TE-R); KSST 07 (QB); OKUN D23 (RLB)</t>
  </si>
  <si>
    <t>LWR^(-4.5); SRWR(+12.5); RWR^(+14.5)</t>
  </si>
  <si>
    <t>LOLB (0); LILB (5); RLB (5); ROLB (0)</t>
  </si>
  <si>
    <t>LWR 2(2); HB-R h2(-3); TE-R x6(8); SRWR xj(-4); RWR xd(3)</t>
  </si>
  <si>
    <t>2; H2; X; X; X</t>
  </si>
  <si>
    <t>KSST 04 2(2); KSST 22 h2(-3); KSST 00 x6(8); KSST 12 xj(-4); KSST 88 xd(3)</t>
  </si>
  <si>
    <t>x6(8)</t>
  </si>
  <si>
    <t>KSST 00; KSST 07</t>
  </si>
  <si>
    <t>2105 KSU OFF VS OU, Play 012</t>
  </si>
  <si>
    <t>12MAL</t>
  </si>
  <si>
    <t>GUN LEX PRO EXIT CLOSE</t>
  </si>
  <si>
    <t>FK 77 Z DRIVE H BURST</t>
  </si>
  <si>
    <t>Z DRIVE H BURST</t>
  </si>
  <si>
    <t>9; OKUN D02 (29); OKUN D05 (43); OKUN D10 (27); OKUN D11 (08); OKUN D13 (20); OKUN D14 (33); OKUN D25 (39); OKUN D92 (18); OKUN D94 (26)</t>
  </si>
  <si>
    <t>LCB (6); SS (7); RCB (0)</t>
  </si>
  <si>
    <t>LOLB (08); DLT (18); LILB (20); DRT (26); SS (27); RLB (29); REO (33); RLB (39); RLB (43)</t>
  </si>
  <si>
    <t>OKUN D02 (RLB); OKUN D04 (LCB); OKUN D05 (RLB); OKUN D09 (RCB); OKUN D10 (SS); OKUN D11 (LOLB); OKUN D13 (LILB); OKUN D14 (REO); OKUN D25 (RLB); OKUN D92 (DLT); OKUN D94 (DRT)</t>
  </si>
  <si>
    <t>OKUN D02 (0.0); OKUN D04 (-0.5); OKUN D05 (0.0); OKUN D09 (0.0); OKUN D10 (0.0); OKUN D11 (+0.5); OKUN D13 (0.0); OKUN D14 (0.0); OKUN D25 (0.0); OKUN D92 (0.0); OKUN D94 (0.0)</t>
  </si>
  <si>
    <t>OKUN D02; OKUN D11; OKUN D13; OKUN D14; OKUN D92; OKUN D94</t>
  </si>
  <si>
    <t>LWR^; TE-oL; TE-iL^; HB-R; RWR</t>
  </si>
  <si>
    <t>KSST 04; KSST 22; KSST 34; KSST 86; KSST 87</t>
  </si>
  <si>
    <t>KSST 04 (RWR); KSST 07 (QB); KSST 22 (HB-R); KSST 34 (TE-oL); KSST 50 (LT); KSST 63 (RG); KSST 69 (C); KSST 73 (RT); KSST 76 (LG); KSST 86 (LWR); KSST 87 (TE-iL)</t>
  </si>
  <si>
    <t>KSST 04 (+0.5); KSST 07 (+0.5); KSST 22 (0.0); KSST 34 (0.0); KSST 50 (0.0); KSST 63 (0.0); KSST 69 (0.0); KSST 73 (-0.5); KSST 76 (0.0); KSST 86 (0.0); KSST 87 (0.0)</t>
  </si>
  <si>
    <t>KSST 34; KSST 86; KSST 87</t>
  </si>
  <si>
    <t>7; KSST 22 (HB-R); KSST 50 (LT); KSST 63 (RG); KSST 69 (C); KSST 73 (RT); KSST 76 (LG); KSST 87 (TE-iL)</t>
  </si>
  <si>
    <t>KSST 04 (RWR); KSST 07 (QB); KSST 73 (RT); OKUN D04 (LCB); OKUN D11 (LOLB)</t>
  </si>
  <si>
    <t>4; OKUN D11 (LOLB); OKUN D14 (REO); OKUN D92 (DLT); OKUN D94 (DRT)</t>
  </si>
  <si>
    <t>OKUN D09 &gt; KSST 86</t>
  </si>
  <si>
    <t>KSST 04* (R:L{R}); KSST 86* (L:R{L})</t>
  </si>
  <si>
    <t>LWR^(-3.5); RWR(+18.5)</t>
  </si>
  <si>
    <t>LOLB (0); LILB (4); RLB (4); RLB (3); RLB (2)</t>
  </si>
  <si>
    <t>KSST 73; OKUN D04</t>
  </si>
  <si>
    <t>7; OKUN D02; OKUN D04; OKUN D05; OKUN D09; OKUN D10; OKUN D13; OKUN D25</t>
  </si>
  <si>
    <t>LWR xd(3); TE-oL 4(12); TE-iL k; HB-R flkl; RWR 293(15)</t>
  </si>
  <si>
    <t>X; 4; -; -; 3</t>
  </si>
  <si>
    <t>KSST 86 xd(3); KSST 34 4(12); KSST 87 k; KSST 22 flkl; KSST 04 293(15)</t>
  </si>
  <si>
    <t>293(15)</t>
  </si>
  <si>
    <t>KSST 04; KSST 07; OKUN D11</t>
  </si>
  <si>
    <t>2105 KSU OFF VS OU, Play 013</t>
  </si>
  <si>
    <t>21JW</t>
  </si>
  <si>
    <t>47 SLANT WK</t>
  </si>
  <si>
    <t>9; OKUN D02 (25); OKUN D05 (30); OKUN D09 (38); OKUN D11 (11); OKUN D13 (17); OKUN D14 (30); OKUN D25 (27); OKUN D92 (12); OKUN D94 (24)</t>
  </si>
  <si>
    <t>LCB (0); SCBL (6); SS (7)</t>
  </si>
  <si>
    <t>LOLB (11); LEO (12); LILB (17); DRT (24); RILB (25); SS (27); RE (30); RLB (30); RLB (38)</t>
  </si>
  <si>
    <t>OKUN D02 (RILB); OKUN D04 (LCB); OKUN D05 (RLB); OKUN D09 (RLB); OKUN D10 (SCBL); OKUN D11 (LOLB); OKUN D13 (LILB); OKUN D14 (RE); OKUN D25 (SS); OKUN D92 (LEO); OKUN D94 (DRT)</t>
  </si>
  <si>
    <t>OKUN D02 (-1.0); OKUN D04 (0.0); OKUN D05 (0.0); OKUN D09 (0.0); OKUN D10 (0.0); OKUN D11 (+0.5); OKUN D13 (0.0); OKUN D14 (+1.5); OKUN D25 (+0.5); OKUN D92 (+0.5); OKUN D94 (0.0)</t>
  </si>
  <si>
    <t>LEO (12); DRT (24); RE (30)</t>
  </si>
  <si>
    <t>OKUN D02</t>
  </si>
  <si>
    <t>OKUN D14</t>
  </si>
  <si>
    <t>KSST 04; KSST 09; KSST 36; KSST 86; KSST 87</t>
  </si>
  <si>
    <t>KSST 04 (RWR); KSST 07 (QB); KSST 09 (HB); KSST 36 (FB); KSST 50 (LT); KSST 63 (RG); KSST 69 (C); KSST 73 (RT); KSST 76 (LG); KSST 86 (SRWR); KSST 87 (TE-R)</t>
  </si>
  <si>
    <t>KSST 04 (0.0); KSST 07 (0.0); KSST 09 (-1.5); KSST 36 (0.0); KSST 50 (0.0); KSST 63 (0.0); KSST 69 (-1.0); KSST 73 (0.0); KSST 76 (0.0); KSST 86 (0.0); KSST 87 (-1.0)</t>
  </si>
  <si>
    <t>KSST 09; KSST 36</t>
  </si>
  <si>
    <t>KSST 09 (HB); KSST 69 (C); KSST 76 (LG); KSST 87 (TE-R); OKUN D02 (RILB); OKUN D11 (LOLB); OKUN D14 (RE); OKUN D25 (SS); OKUN D92 (LEO)</t>
  </si>
  <si>
    <t>2; KSST 09 (HB); KSST 36 (FB)</t>
  </si>
  <si>
    <t>SRWR(+16.5); RWR^(+22.5)</t>
  </si>
  <si>
    <t>LOLB (0); LILB (2); RILB (3); RLB (5); RLB (3)</t>
  </si>
  <si>
    <t>KSST 09; KSST 69; KSST 87; OKUN D02</t>
  </si>
  <si>
    <t>OKUN D11; OKUN D14; OKUN D25; OKUN D92</t>
  </si>
  <si>
    <t>2105 KSU OFF VS OU, Play 014</t>
  </si>
  <si>
    <t>LEX  X LNG FLY</t>
  </si>
  <si>
    <t>X LNG FLY</t>
  </si>
  <si>
    <t>41 POWER</t>
  </si>
  <si>
    <t>8; OKUN D02 (16); OKUN D07 (01); OKUN D10 (41); OKUN D13 (23); OKUN D19 (32); OKUN D44 (27); OKUN D88 (22); OKUN D95 (15)</t>
  </si>
  <si>
    <t>SSR (7); SCBR (3); RCB (4)</t>
  </si>
  <si>
    <t>LLB (01); LE (15); LILB (16); NT (22); MLB (23); DRT (27); ROLB (32); SSR (34); RLB (41)</t>
  </si>
  <si>
    <t>OKUN D02 (LILB); OKUN D04 (RCB); OKUN D05 (SCBR); OKUN D07 (LLB); OKUN D10 (RLB); OKUN D12 (SSR); OKUN D13 (MLB); OKUN D19 (ROLB); OKUN D44 (DRT); OKUN D88 (NT); OKUN D95 (LE)</t>
  </si>
  <si>
    <t>OKUN D02 (0.0); OKUN D04 (0.0); OKUN D05 (0.0); OKUN D07 (0.0); OKUN D10 (0.0); OKUN D12 (0.0); OKUN D13 (0.0); OKUN D19 (0.0); OKUN D44 (0.0); OKUN D88 (0.0); OKUN D95 (0.0)</t>
  </si>
  <si>
    <t>LE (15); NT (22); DRT (27)</t>
  </si>
  <si>
    <t>OKUN D13</t>
  </si>
  <si>
    <t>LWR^; SLWR; TE-L^; FB; HB</t>
  </si>
  <si>
    <t>KSST 01; KSST 13; KSST 22; KSST 44; KSST 87</t>
  </si>
  <si>
    <t>KSST 01 (SLWR); KSST 07 (QB); KSST 13 (LWR); KSST 22 (HB); KSST 44 (FB); KSST 50 (LT); KSST 63 (RG); KSST 69 (C); KSST 73 (RT); KSST 76 (LG); KSST 87 (TE-L)</t>
  </si>
  <si>
    <t>KSST 01 (0.0); KSST 07 (0.0); KSST 13 (0.0); KSST 22 (0.0); KSST 44 (0.0); KSST 50 (0.0); KSST 63 (0.0); KSST 69 (0.0); KSST 73 (0.0); KSST 76 (0.0); KSST 87 (0.0)</t>
  </si>
  <si>
    <t>KSST 13; KSST 87</t>
  </si>
  <si>
    <t>KSST 63 (RG); OKUN D19 (ROLB)</t>
  </si>
  <si>
    <t>2; KSST 22 (HB); KSST 44 (FB)</t>
  </si>
  <si>
    <t>KSST 01* (R:Lx)</t>
  </si>
  <si>
    <t>LWR^(-18.5); SLWR(-11.5)</t>
  </si>
  <si>
    <t>LLB (5); LILB (4); MLB (4); RLB (2); ROLB (0)</t>
  </si>
  <si>
    <t>2105 KSU OFF VS OU, Play 015</t>
  </si>
  <si>
    <t>GUN BLITZEN STR</t>
  </si>
  <si>
    <t>16 X PLATINUM T ARCH</t>
  </si>
  <si>
    <t>7; OKUN D02 (29); OKUN D10 (27); OKUN D13 (20); OKUN D19 (10); OKUN D44 (18); OKUN D88 (25); OKUN D95 (33)</t>
  </si>
  <si>
    <t>LCB (5); SS (7); SSR (7); SCBR (1); RCB (0)</t>
  </si>
  <si>
    <t>LOLB (10); DLT (18); LILB (20); DRT (25); SS (27); RLB (29); REO (33); SSR (41)</t>
  </si>
  <si>
    <t>OKUN D02 (RLB); OKUN D04 (RCB); OKUN D05 (SCBR); OKUN D07 (LCB); OKUN D10 (SS); OKUN D12 (SSR); OKUN D13 (LILB); OKUN D19 (LOLB); OKUN D44 (DLT); OKUN D88 (DRT); OKUN D95 (REO)</t>
  </si>
  <si>
    <t>OKUN D02 (-1.0); OKUN D04 (0.0); OKUN D05 (0.0); OKUN D07 (0.0); OKUN D10 (0.0); OKUN D12 (-0.5); OKUN D13 (0.0); OKUN D19 (0.0); OKUN D44 (0.0); OKUN D88 (0.0); OKUN D95 (-0.5)</t>
  </si>
  <si>
    <t>DLT (18); DRT (25); REO (33)</t>
  </si>
  <si>
    <t>KSST 04 (RWR); KSST 07 (QB); KSST 12 (LWR); KSST 22 (HB-L); KSST 50 (LT); KSST 63 (RG); KSST 69 (C); KSST 73 (RT); KSST 76 (LG); KSST 87 (TE-L); KSST 88 (SLWR)</t>
  </si>
  <si>
    <t>KSST 04 (+0.5); KSST 07 (0.0); KSST 12 (0.0); KSST 22 (0.0); KSST 50 (0.0); KSST 63 (0.0); KSST 69 (0.0); KSST 73 (0.0); KSST 76 (0.0); KSST 87 (-0.5); KSST 88 (0.0)</t>
  </si>
  <si>
    <t>KSST 04 (RWR); KSST 87 (TE-L); OKUN D02 (RLB); OKUN D10 (SS); OKUN D12 (SSR); OKUN D95 (REO)</t>
  </si>
  <si>
    <t>LWR^(-20.5); SLWR^(-11.5); RWR(+7.5)</t>
  </si>
  <si>
    <t>OKUN D02; OKUN D10; OKUN D95</t>
  </si>
  <si>
    <t>KSST 87; OKUN D02; OKUN D12; OKUN D95</t>
  </si>
  <si>
    <t>2105 KSU OFF VS OU, Play 016</t>
  </si>
  <si>
    <t>DIMES 60C DBL POST</t>
  </si>
  <si>
    <t>DIMES</t>
  </si>
  <si>
    <t>DBL POST</t>
  </si>
  <si>
    <t>6; OKUN D02 (05); OKUN D13 (22); OKUN D19 (33); OKUN D44 (26); OKUN D88 (18); OKUN D95 (08)</t>
  </si>
  <si>
    <t>LCB (1); SCBoL (1); SCBiL (10); SSR (7); RCB (0)</t>
  </si>
  <si>
    <t>LLB (05); LEO (08); DLT (18); MLB (22); DRT (26); ROLB (33); SSR (33)</t>
  </si>
  <si>
    <t>OKUN D02 (LLB); OKUN D04 (RCB); OKUN D05 (SCBoL); OKUN D07 (LCB); OKUN D10 (SSR); OKUN D12 (SCBiL); OKUN D13 (MLB); OKUN D19 (ROLB); OKUN D44 (DRT); OKUN D88 (DLT); OKUN D95 (LEO)</t>
  </si>
  <si>
    <t>OKUN D02 (-1.0); OKUN D04 (0.0); OKUN D05 (-1.0); OKUN D07 (0.0); OKUN D10 (0.0); OKUN D12 (0.0); OKUN D13 (0.0); OKUN D19 (0.0); OKUN D44 (0.0); OKUN D88 (+0.5); OKUN D95 (+0.5)</t>
  </si>
  <si>
    <t>LEO (08); DLT (18); DRT (26)</t>
  </si>
  <si>
    <t>OKUN D12</t>
  </si>
  <si>
    <t>OKUN D88; OKUN D95</t>
  </si>
  <si>
    <t>KSST 04 (LWR); KSST 07 (QB); KSST 12 (RWR); KSST 22 (HB-L); KSST 50 (LT); KSST 63 (RG); KSST 69 (C); KSST 73 (RT); KSST 76 (LG); KSST 87 (SRiWR); KSST 88 (SRoWR)</t>
  </si>
  <si>
    <t>KSST 04 (0.0); KSST 07 (0.0); KSST 12 (+1.0); KSST 22 (0.0); KSST 50 (0.0); KSST 63 (0.0); KSST 69 (-0.5); KSST 73 (-0.5); KSST 76 (0.0); KSST 87 (0.0); KSST 88 (0.0)</t>
  </si>
  <si>
    <t>KSST 12 (RWR); KSST 69 (C); KSST 73 (RT); OKUN D02 (LLB); OKUN D05 (SCBoL); OKUN D88 (DLT); OKUN D95 (LEO)</t>
  </si>
  <si>
    <t>4; OKUN D19 (ROLB); OKUN D44 (DRT); OKUN D88 (DLT); OKUN D95 (LEO)</t>
  </si>
  <si>
    <t>OKUN D04 &gt; KSST 04; OKUN D05 &gt; KSST 88; OKUN D07 &gt; KSST 12</t>
  </si>
  <si>
    <t>OKUN D88 (O) KSST 73; OKUN D95 (B) KSST 69</t>
  </si>
  <si>
    <t>LWR^(-18.5); SRiWR^(+2.5); SRoWR(+10.5); RWR(+16.5)</t>
  </si>
  <si>
    <t>LLB (4); MLB (4); ROLB (0)</t>
  </si>
  <si>
    <t>KSST 69; KSST 73; OKUN D02; OKUN D05</t>
  </si>
  <si>
    <t>7; OKUN D02; OKUN D04; OKUN D05; OKUN D07; OKUN D10; OKUN D12; OKUN D13</t>
  </si>
  <si>
    <t>LWR 6o(9); HB-L h5(2); SRiWR 9so; SRoWR 9so; RWR 6(11)</t>
  </si>
  <si>
    <t>KSST 04 6o(9); KSST 22 h5(2); KSST 87 9so; KSST 88 9so; KSST 12 6(11)</t>
  </si>
  <si>
    <t>6(11)</t>
  </si>
  <si>
    <t>KSST 12; OKUN D88; OKUN D95</t>
  </si>
  <si>
    <t>2105 KSU OFF VS OU, Play 017</t>
  </si>
  <si>
    <t>GUN TRIPS LT  YIP</t>
  </si>
  <si>
    <t>YIP</t>
  </si>
  <si>
    <t>P. 5 ROLL STOPS X GLANCE CHECK PICK</t>
  </si>
  <si>
    <t>STOPS X GLANCE CHECK PICK</t>
  </si>
  <si>
    <t>6; OKUN D08 (26); OKUN D14 (37); OKUN D23 (35); OKUN D24 (22); OKUN D33 (11); OKUN D90 (18)</t>
  </si>
  <si>
    <t>LCB (4); SSL (9); SSR (8); SCBR (1); RCB (1)</t>
  </si>
  <si>
    <t>SSL (11); LOLB (11); DLT (18); MLB (22); DRT (26); RLB (35); REO (37); SSR (44)</t>
  </si>
  <si>
    <t>OKUN D04 (RCB); OKUN D05 (SCBR); OKUN D08 (DRT); OKUN D09 (LCB); OKUN D10 (SSL); OKUN D12 (SSR); OKUN D14 (REO); OKUN D23 (RLB); OKUN D24 (MLB); OKUN D33 (LOLB); OKUN D90 (DLT)</t>
  </si>
  <si>
    <t>OKUN D04 (0.0); OKUN D05 (0.0); OKUN D08 (0.0); OKUN D09 (0.0); OKUN D10 (0.0); OKUN D12 (0.0); OKUN D14 (0.0); OKUN D23 (0.0); OKUN D24 (0.0); OKUN D33 (+0.5); OKUN D90 (0.0)</t>
  </si>
  <si>
    <t>OKUN D08; OKUN D09; OKUN D14; OKUN D23; OKUN D24; OKUN D33; OKUN D90</t>
  </si>
  <si>
    <t>KSST 22; KSST 34; KSST 85; KSST 86; KSST 88</t>
  </si>
  <si>
    <t>KSST 07 (QB); KSST 22 (HB-R); KSST 34 (TE-L); KSST 50 (LT); KSST 63 (RG); KSST 69 (C); KSST 73 (RT); KSST 76 (LG); KSST 85 (LWR); KSST 86 (RWR); KSST 88 (SLWR)</t>
  </si>
  <si>
    <t>KSST 07 (-1.0); KSST 22 (0.0); KSST 34 (0.0); KSST 50 (0.0); KSST 63 (0.0); KSST 69 (0.0); KSST 73 (-0.5); KSST 76 (0.0); KSST 85 (0.0); KSST 86 (0.0); KSST 88 (0.0)</t>
  </si>
  <si>
    <t>KSST 34; KSST 85; KSST 86</t>
  </si>
  <si>
    <t>6; KSST 34 (TE-L); KSST 50 (LT); KSST 63 (RG); KSST 69 (C); KSST 73 (RT); KSST 76 (LG)</t>
  </si>
  <si>
    <t>KSST 07 (QB); KSST 73 (RT); OKUN D12 (SSR); OKUN D33 (LOLB)</t>
  </si>
  <si>
    <t>19R</t>
  </si>
  <si>
    <t>4; OKUN D08 (DRT); OKUN D14 (REO); OKUN D33 (LOLB); OKUN D90 (DLT)</t>
  </si>
  <si>
    <t>OKUN D04 &gt; KSST 85; OKUN D05 &gt; KSST 88</t>
  </si>
  <si>
    <t>OKUN D33 (B) KSST 73</t>
  </si>
  <si>
    <t>KSST 34* (L:R{L})</t>
  </si>
  <si>
    <t>LWR^(-15.5); SLWR(-7.5); RWR^(+20.5)</t>
  </si>
  <si>
    <t>LOLB (0); MLB (5); RLB (5)</t>
  </si>
  <si>
    <t>KSST 07; KSST 73</t>
  </si>
  <si>
    <t>7; OKUN D04; OKUN D05; OKUN D09; OKUN D10; OKUN D12; OKUN D23; OKUN D24</t>
  </si>
  <si>
    <t>LWR 26(6); SLWR 9o; TE-L krxu(-3); HB-R flh5(1); RWR 8(7)</t>
  </si>
  <si>
    <t>6; 9; X; H5; 8</t>
  </si>
  <si>
    <t>KSST 85 26(6); KSST 88 9o; KSST 34 krxu(-3); KSST 22 flh5(1); KSST 86 8(7)</t>
  </si>
  <si>
    <t>OKUN D33</t>
  </si>
  <si>
    <t>2105 KSU OFF VS OU, Play 018</t>
  </si>
  <si>
    <t>GUN LT FLEX</t>
  </si>
  <si>
    <t>LT FLEX</t>
  </si>
  <si>
    <t>4 ROLL NAKED CHOP</t>
  </si>
  <si>
    <t>NAKED CHOP</t>
  </si>
  <si>
    <t>6; OKUN D08 (25); OKUN D14 (36); OKUN D23 (33); OKUN D24 (20); OKUN D33 (10); OKUN D90 (18)</t>
  </si>
  <si>
    <t>LCB (0); FSL (11); SSR (10); SCBR (1); RCB (1)</t>
  </si>
  <si>
    <t>LOLB (10); DLT (18); LILB (20); DRT (25); RLB (33); REO (36); SSR (43)</t>
  </si>
  <si>
    <t>OKUN D04 (RCB); OKUN D08 (DRT); OKUN D09 (LCB); OKUN D10 (FSL); OKUN D12 (SSR); OKUN D14 (REO); OKUN D23 (RLB); OKUN D24 (LILB); OKUN D25 (SCBR); OKUN D33 (LOLB); OKUN D90 (DLT)</t>
  </si>
  <si>
    <t>OKUN D04 (0.0); OKUN D08 (0.0); OKUN D09 (0.0); OKUN D10 (0.0); OKUN D12 (-1.0); OKUN D14 (0.0); OKUN D23 (0.0); OKUN D24 (0.0); OKUN D25 (0.0); OKUN D33 (0.0); OKUN D90 (0.0)</t>
  </si>
  <si>
    <t>DLT (18); DRT (25); REO (36)</t>
  </si>
  <si>
    <t>LWR; SLWR^; HB-L; FB-R; RWR^</t>
  </si>
  <si>
    <t>KSST 01; KSST 20; KSST 22; KSST 85; KSST 86</t>
  </si>
  <si>
    <t>KSST 01 (LWR); KSST 07 (QB); KSST 20 (HB-L); KSST 22 (FB-R); KSST 50 (LT); KSST 63 (RG); KSST 69 (C); KSST 71 (RT); KSST 76 (LG); KSST 85 (SLWR); KSST 86 (RWR)</t>
  </si>
  <si>
    <t>KSST 01 (0.0); KSST 07 (0.0); KSST 20 (0.0); KSST 22 (+0.5); KSST 50 (0.0); KSST 63 (0.0); KSST 69 (0.0); KSST 71 (0.0); KSST 76 (0.0); KSST 85 (0.0); KSST 86 (0.0)</t>
  </si>
  <si>
    <t>KSST 01; KSST 20; KSST 71</t>
  </si>
  <si>
    <t>KSST 22 (FB-R); OKUN D12 (SSR)</t>
  </si>
  <si>
    <t>OKUN D04 &gt; KSST 01; OKUN D09 &gt; KSST 86; OKUN D25 &gt; KSST 85</t>
  </si>
  <si>
    <t>2; KSST 20 (HB-L); KSST 22 (FB-R)</t>
  </si>
  <si>
    <t>LWR(-14.5); SLWR^(-6.5); RWR^(+19.5)</t>
  </si>
  <si>
    <t>LOLB (0); LILB (6); RLB (6)</t>
  </si>
  <si>
    <t>7; OKUN D04; OKUN D09; OKUN D10; OKUN D12; OKUN D23; OKUN D24; OKUN D25</t>
  </si>
  <si>
    <t>LWR 2(1)z; SLWR 2(1)z; HB-L frz; FB-R h31(-3); RWR xo(10)</t>
  </si>
  <si>
    <t>2; 2; -; H5; X</t>
  </si>
  <si>
    <t>KSST 01 2(1)z; KSST 85 2(1)z; KSST 20 frz; KSST 22 h31(-3); KSST 86 xo(10)</t>
  </si>
  <si>
    <t>h31(-3)</t>
  </si>
  <si>
    <t>2105 KSU OFF VS OU, Play 019</t>
  </si>
  <si>
    <t>47 CENTER FORCE M. OMAHA</t>
  </si>
  <si>
    <t>6; OKUN D08 (18); OKUN D14 (09); OKUN D23 (09); OKUN D24 (24); OKUN D33 (34); OKUN D90 (26)</t>
  </si>
  <si>
    <t>LCB (0); SCBL (0); SSL (9); FS (9); RCB (0)</t>
  </si>
  <si>
    <t>SSL (00); LLB (09); LEO (09); DLT (18); RILB (24); DRT (26); ROLB (34)</t>
  </si>
  <si>
    <t>OKUN D04 (RCB); OKUN D08 (DLT); OKUN D09 (LCB); OKUN D10 (FS); OKUN D12 (SSL); OKUN D14 (LEO); OKUN D23 (LLB); OKUN D24 (RILB); OKUN D25 (SCBL); OKUN D33 (ROLB); OKUN D90 (DRT)</t>
  </si>
  <si>
    <t>OKUN D04 (0.0); OKUN D08 (0.0); OKUN D09 (0.0); OKUN D10 (0.0); OKUN D12 (0.0); OKUN D14 (0.0); OKUN D23 (0.0); OKUN D24 (0.0); OKUN D25 (-0.5); OKUN D33 (0.0); OKUN D90 (0.0)</t>
  </si>
  <si>
    <t>LEO (09); DLT (18); DRT (26)</t>
  </si>
  <si>
    <t>KSST 01 (RWR); KSST 07 (QB); KSST 20 (HB-R); KSST 22 (HB-L); KSST 50 (LT); KSST 63 (RG); KSST 69 (C); KSST 71 (RT); KSST 76 (LG); KSST 85 (SRWR); KSST 86 (LWR)</t>
  </si>
  <si>
    <t>KSST 01 (0.0); KSST 07 (0.0); KSST 20 (+0.5); KSST 22 (+0.5); KSST 50 (-0.5); KSST 63 (0.0); KSST 69 (0.0); KSST 71 (0.0); KSST 76 (0.0); KSST 85 (0.0); KSST 86 (0.0)</t>
  </si>
  <si>
    <t>KSST 20 (HB-R); KSST 22 (HB-L); KSST 50 (LT); OKUN D25 (SCBL); OKUN D90 (DRT)</t>
  </si>
  <si>
    <t>OKUN D04 &gt; KSST 86; OKUN D09 &gt; KSST 01; OKUN D25 &gt; KSST 85</t>
  </si>
  <si>
    <t>LWR^(-18.5); SRWR^(+9.5); RWR(+16.5)</t>
  </si>
  <si>
    <t>LLB (5); RILB (4); ROLB (0)</t>
  </si>
  <si>
    <t>KSST 50; OKUN D25</t>
  </si>
  <si>
    <t>2105 KSU OFF VS OU, Play 020</t>
  </si>
  <si>
    <t>GUN RIP WIDE STR</t>
  </si>
  <si>
    <t>P. 18 OPTION SMASH Y SEAM</t>
  </si>
  <si>
    <t>SMASH Y SEAM</t>
  </si>
  <si>
    <t>P. OPTION</t>
  </si>
  <si>
    <t>P. 18 OPTION</t>
  </si>
  <si>
    <t>8; OKUN D10 (22); OKUN D11 (33); OKUN D12 (05); OKUN D23 (15); OKUN D24 (24); OKUN D92 (25); OKUN D94 (18); OKUN D95 (11)</t>
  </si>
  <si>
    <t>LCB (0); SCBL (1); SS (7); RCB (0)</t>
  </si>
  <si>
    <t>LLB (05); LEO (11); LLB (15); DLT (18); SS (22); RILB (24); DRT (25); ROLB (33)</t>
  </si>
  <si>
    <t>OKUN D04 (RCB); OKUN D09 (LCB); OKUN D10 (SS); OKUN D11 (ROLB); OKUN D12 (LLB); OKUN D23 (LLB); OKUN D24 (RILB); OKUN D25 (SCBL); OKUN D92 (DRT); OKUN D94 (DLT); OKUN D95 (LEO)</t>
  </si>
  <si>
    <t>OKUN D04 (0.0); OKUN D09 (0.0); OKUN D10 (-0.5); OKUN D11 (0.0); OKUN D12 (0.0); OKUN D23 (0.0); OKUN D24 (0.0); OKUN D25 (0.0); OKUN D92 (0.0); OKUN D94 (0.0); OKUN D95 (0.0)</t>
  </si>
  <si>
    <t>OKUN D11; OKUN D92; OKUN D94; OKUN D95</t>
  </si>
  <si>
    <t>LEO (11); DLT (18); DRT (25)</t>
  </si>
  <si>
    <t>KSST 04 (LWR); KSST 07 (QB); KSST 12 (RWR); KSST 19 (TE-R); KSST 20 (HB-R); KSST 50 (LT); KSST 63 (RG); KSST 69 (C); KSST 71 (RT); KSST 76 (LG); KSST 88 (SRWR)</t>
  </si>
  <si>
    <t>KSST 04 (0.0); KSST 07 (+1.0); KSST 12 (0.0); KSST 19 (-0.5); KSST 20 (0.0); KSST 50 (0.0); KSST 63 (0.0); KSST 69 (0.0); KSST 71 (0.0); KSST 76 (0.0); KSST 88 (0.0)</t>
  </si>
  <si>
    <t>KSST 07 (QB); KSST 19 (TE-R); OKUN D10 (SS)</t>
  </si>
  <si>
    <t>4; OKUN D11 (ROLB); OKUN D92 (DRT); OKUN D94 (DLT); OKUN D95 (LEO)</t>
  </si>
  <si>
    <t>OKUN D04 &gt; KSST 04; OKUN D09 &gt; KSST 12; OKUN D25 &gt; KSST 88</t>
  </si>
  <si>
    <t>LWR^(-18.5); SRWR(+9.5); RWR^(+15.5)</t>
  </si>
  <si>
    <t>LLB (3); LLB (4); RILB (4); ROLB (0)</t>
  </si>
  <si>
    <t>KSST 19; OKUN D10</t>
  </si>
  <si>
    <t>LWR 2(2); HB-R h2(-6); TE-R 9so; SRWR 9o; RWR 6o(3)</t>
  </si>
  <si>
    <t>2; H2; 9; 9; 6</t>
  </si>
  <si>
    <t>KSST 04 2(2); KSST 20 h2(-6); KSST 19 9so; KSST 88 9o; KSST 12 6o(3)</t>
  </si>
  <si>
    <t>2105 KSU OFF VS OU, Play 021</t>
  </si>
  <si>
    <t>50C Z SNAG-DART</t>
  </si>
  <si>
    <t>Z SNAG-DART</t>
  </si>
  <si>
    <t>8; OKUN D09 (42); OKUN D10 (26); OKUN D11 (32); OKUN D23 (08); OKUN D24 (23); OKUN D92 (25); OKUN D94 (18); OKUN D95 (13)</t>
  </si>
  <si>
    <t>LCB (1); SCBL (2); SSL (7); SS (7)</t>
  </si>
  <si>
    <t>SSL (00); LLB (08); LE (13); DLT (18); MLB (23); DRT (25); SS (26); ROLB (32); RLB (42)</t>
  </si>
  <si>
    <t>OKUN D04 (LCB); OKUN D09 (RLB); OKUN D10 (SS); OKUN D11 (ROLB); OKUN D12 (SSL); OKUN D23 (LLB); OKUN D24 (MLB); OKUN D25 (SCBL); OKUN D92 (DRT); OKUN D94 (DLT); OKUN D95 (LE)</t>
  </si>
  <si>
    <t>OKUN D04 (0.0); OKUN D09 (0.0); OKUN D10 (0.0); OKUN D11 (0.0); OKUN D12 (0.0); OKUN D23 (0.0); OKUN D24 (0.0); OKUN D25 (0.0); OKUN D92 (0.0); OKUN D94 (0.0); OKUN D95 (0.0)</t>
  </si>
  <si>
    <t>LE (13); DLT (18); DRT (25)</t>
  </si>
  <si>
    <t>TE-L^; HB-L; HB-R; SRWR; RWR^</t>
  </si>
  <si>
    <t>KSST 04; KSST 12; KSST 20; KSST 22; KSST 34</t>
  </si>
  <si>
    <t>KSST 04 (RWR); KSST 07 (QB); KSST 12 (SRWR); KSST 20 (HB-L); KSST 22 (HB-R); KSST 34 (TE-L); KSST 50 (LT); KSST 63 (RG); KSST 69 (C); KSST 71 (RT); KSST 76 (LG)</t>
  </si>
  <si>
    <t>KSST 04 (0.0); KSST 07 (0.0); KSST 12 (0.0); KSST 20 (0.0); KSST 22 (0.0); KSST 34 (0.0); KSST 50 (0.0); KSST 63 (0.0); KSST 69 (0.0); KSST 71 (0.0); KSST 76 (0.0)</t>
  </si>
  <si>
    <t>OKUN D04 &gt; KSST 04; OKUN D25 &gt; KSST 12</t>
  </si>
  <si>
    <t>2; KSST 20 (HB-L); KSST 22 (HB-R)</t>
  </si>
  <si>
    <t>SRWR(+12.5); RWR^(+18.5)</t>
  </si>
  <si>
    <t>LLB (4); MLB (4); RLB (2); ROLB (0)</t>
  </si>
  <si>
    <t>ILS</t>
  </si>
  <si>
    <t>2105 KSU OFF VS OU, Play 022</t>
  </si>
  <si>
    <t>50C INDIAN H FOLLOW</t>
  </si>
  <si>
    <t>INDIAN H FOLLOW</t>
  </si>
  <si>
    <t>6; OKUN D11 (37); OKUN D23 (19); OKUN D24 (32); OKUN D92 (28); OKUN D94 (22); OKUN D95 (14)</t>
  </si>
  <si>
    <t>LCB (1); SCBL (1); SSL (7); SSR (8); RCB (1)</t>
  </si>
  <si>
    <t>SSL (00); LE (14); LILB (19); NT (22); DRT (28); RLB (32); SSR (32); ROLB (37)</t>
  </si>
  <si>
    <t>OKUN D04 (LCB); OKUN D09 (RCB); OKUN D10 (SSR); OKUN D11 (ROLB); OKUN D12 (SSL); OKUN D23 (LILB); OKUN D24 (RLB); OKUN D25 (SCBL); OKUN D92 (DRT); OKUN D94 (NT); OKUN D95 (LE)</t>
  </si>
  <si>
    <t>OKUN D04 (0.0); OKUN D09 (0.0); OKUN D10 (0.0); OKUN D11 (0.0); OKUN D12 (0.0); OKUN D23 (0.0); OKUN D24 (0.0); OKUN D25 (0.0); OKUN D92 (0.0); OKUN D94 (0.0); OKUN D95 (+0.5)</t>
  </si>
  <si>
    <t>LE (14); NT (22); DRT (28)</t>
  </si>
  <si>
    <t>KSST 04 (RWR); KSST 07 (QB); KSST 12 (LWR); KSST 22 (HB-L); KSST 34 (TE-L); KSST 50 (LT); KSST 63 (RG); KSST 69 (C); KSST 71 (RT); KSST 76 (LG); KSST 88 (SRWR)</t>
  </si>
  <si>
    <t>KSST 04 (0.0); KSST 07 (0.0); KSST 12 (0.0); KSST 22 (0.0); KSST 34 (0.0); KSST 50 (0.0); KSST 63 (0.0); KSST 69 (-0.5); KSST 71 (0.0); KSST 76 (0.0); KSST 88 (0.0)</t>
  </si>
  <si>
    <t>KSST 69 (C); OKUN D95 (LE)</t>
  </si>
  <si>
    <t>4; OKUN D11 (ROLB); OKUN D92 (DRT); OKUN D94 (NT); OKUN D95 (LE)</t>
  </si>
  <si>
    <t>OKUN D95 (CR) KSST 69</t>
  </si>
  <si>
    <t>LWR(-20.5); SRWR(+9.5); RWR^(+19.5)</t>
  </si>
  <si>
    <t>LILB (5); RLB (2); ROLB (0)</t>
  </si>
  <si>
    <t>LWR 26(5); TE-L 7(11); HB-L h31(1); SRWR 2(2); RWR 2(3)</t>
  </si>
  <si>
    <t>6; 7; H5; 2; 2</t>
  </si>
  <si>
    <t>KSST 12 26(5); KSST 34 7(11); KSST 22 h31(1); KSST 88 2(2); KSST 04 2(3)</t>
  </si>
  <si>
    <t>26(5)</t>
  </si>
  <si>
    <t>2105 KSU OFF VS OU, Play 023</t>
  </si>
  <si>
    <t>7; OKUN D10 (31); OKUN D11 (37); OKUN D23 (09); OKUN D24 (23); OKUN D92 (29); OKUN D94 (14); OKUN D95 (08)</t>
  </si>
  <si>
    <t>LCB (1); SCBL (1); SSL (7); RCB (0)</t>
  </si>
  <si>
    <t>SSL (00); LEO (08); LLB (09); LE (14); MLB (23); RE (29); RLB (31); ROLB (37)</t>
  </si>
  <si>
    <t>OKUN D04 (LCB); OKUN D09 (RCB); OKUN D10 (RLB); OKUN D11 (ROLB); OKUN D12 (SSL); OKUN D23 (LLB); OKUN D24 (MLB); OKUN D25 (SCBL); OKUN D92 (RE); OKUN D94 (LE); OKUN D95 (LEO)</t>
  </si>
  <si>
    <t>OKUN D04 (0.0); OKUN D09 (0.0); OKUN D10 (0.0); OKUN D11 (0.0); OKUN D12 (0.0); OKUN D23 (0.0); OKUN D24 (+0.5); OKUN D25 (0.0); OKUN D92 (0.0); OKUN D94 (0.0); OKUN D95 (+0.5)</t>
  </si>
  <si>
    <t>LEO (08); LE (14); RE (29)</t>
  </si>
  <si>
    <t>KSST 04 (LWR); KSST 07 (QB); KSST 12 (RWR); KSST 22 (HB-L); KSST 34 (TE-R); KSST 50 (LT); KSST 63 (RG); KSST 69 (C); KSST 71 (RT); KSST 76 (LG); KSST 88 (SRWR)</t>
  </si>
  <si>
    <t>KSST 22 (HB-L); KSST 69 (C); OKUN D24 (MLB); OKUN D95 (LEO)</t>
  </si>
  <si>
    <t>4; OKUN D11 (ROLB); OKUN D92 (RE); OKUN D94 (LE); OKUN D95 (LEO)</t>
  </si>
  <si>
    <t>OKUN D04 &gt; KSST 12; OKUN D09 &gt; KSST 04; OKUN D25 &gt; KSST 88</t>
  </si>
  <si>
    <t>LWR^(-12.5); SRWR(+6.5); RWR^(+15.5)</t>
  </si>
  <si>
    <t>LLB (5); MLB (5); RLB (6); ROLB (0)</t>
  </si>
  <si>
    <t>LWR xd(2); HB-L h76(2); TE-R c1; SRWR xo(14); RWR 4o(11)</t>
  </si>
  <si>
    <t>X; H7; 3; X; 4</t>
  </si>
  <si>
    <t>KSST 04 xd(2); KSST 22 h76(2); KSST 34 c1; KSST 88 xo(14); KSST 12 4o(11)</t>
  </si>
  <si>
    <t>h76(2)</t>
  </si>
  <si>
    <t>OKUN D24; OKUN D95</t>
  </si>
  <si>
    <t>2105 KSU OFF VS OU, Play 024</t>
  </si>
  <si>
    <t>12DB</t>
  </si>
  <si>
    <t>GUN LOU UGLY WK Z ORBIT</t>
  </si>
  <si>
    <t>Z ORBIT</t>
  </si>
  <si>
    <t>45 ROLL DEUCE</t>
  </si>
  <si>
    <t>DEUCE</t>
  </si>
  <si>
    <t>9; OKUN D08 (19); OKUN D09 (43); OKUN D10 (41); OKUN D11 (33); OKUN D12 (16); OKUN D23 (14); OKUN D24 (26); OKUN D92 (25); OKUN D95 (10)</t>
  </si>
  <si>
    <t>LCB (0); SCBL (4)</t>
  </si>
  <si>
    <t>LEO (10); LLB (14); LILB (16); DLT (19); DRT (25); RILB (26); ROLB (33); RLB (41); ROLB (43)</t>
  </si>
  <si>
    <t>OKUN D04 (LCB); OKUN D08 (DLT); OKUN D09 (ROLB); OKUN D10 (RLB); OKUN D11 (ROLB); OKUN D12 (LILB); OKUN D23 (LLB); OKUN D24 (RILB); OKUN D25 (SCBL); OKUN D92 (DRT); OKUN D95 (LEO)</t>
  </si>
  <si>
    <t>OKUN D04 (-1.0); OKUN D08 (0.0); OKUN D09 (0.0); OKUN D10 (0.0); OKUN D11 (0.0); OKUN D12 (0.0); OKUN D23 (0.0); OKUN D24 (0.0); OKUN D25 (0.0); OKUN D92 (0.0); OKUN D95 (0.0)</t>
  </si>
  <si>
    <t>OKUN D08</t>
  </si>
  <si>
    <t>LEO (10); DLT (19); DRT (25)</t>
  </si>
  <si>
    <t>KSST 04 (RWR); KSST 07 (QB); KSST 22 (HB-R); KSST 34 (TE-iL); KSST 50 (LT); KSST 63 (RG); KSST 69 (C); KSST 71 (RT); KSST 76 (LG); KSST 87 (TE-oL); KSST 88 (SRWR)</t>
  </si>
  <si>
    <t>KSST 04 (0.0); KSST 07 (0.0); KSST 22 (0.0); KSST 34 (0.0); KSST 50 (0.0); KSST 63 (0.0); KSST 69 (0.0); KSST 71 (0.0); KSST 76 (0.0); KSST 87 (0.0); KSST 88 (+0.5)</t>
  </si>
  <si>
    <t>KSST 88 (SRWR); OKUN D04 (LCB)</t>
  </si>
  <si>
    <t>4; OKUN D08 (DLT); OKUN D11 (ROLB); OKUN D92 (DRT); OKUN D95 (LEO)</t>
  </si>
  <si>
    <t>SRWR(-1.5); RWR^(+13.5)</t>
  </si>
  <si>
    <t>LLB (4); LILB (5); RILB (4); RLB (2); ROLB (0); ROLB (0)</t>
  </si>
  <si>
    <t>TE-oL r; TE-iL r; HB-R fl; SRWR xgh2(-7); RWR 2(1)z</t>
  </si>
  <si>
    <t>-; -; -; H2; 2</t>
  </si>
  <si>
    <t>KSST 87 r; KSST 34 r; KSST 22 fl; KSST 88 xgh2(-7); KSST 04 2(1)z</t>
  </si>
  <si>
    <t>xgh2(-7)</t>
  </si>
  <si>
    <t>2105 KSU OFF VS OU, Play 025</t>
  </si>
  <si>
    <t>6; OKUN D02 (14); OKUN D08 (19); OKUN D11 (36); OKUN D13 (23); OKUN D40 (10); OKUN D90 (26)</t>
  </si>
  <si>
    <t>LCB (0); SCBL (1); FSL (11); SSR (9); RCB (1)</t>
  </si>
  <si>
    <t>LEO (10); LLB (14); DLT (19); MLB (23); DRT (26); ROLB (36); SSR (39)</t>
  </si>
  <si>
    <t>OKUN D02 (LLB); OKUN D07 (RCB); OKUN D08 (DLT); OKUN D09 (LCB); OKUN D10 (SSR); OKUN D11 (ROLB); OKUN D13 (MLB); OKUN D17 (SCBL); OKUN D25 (FSL); OKUN D40 (LEO); OKUN D90 (DRT)</t>
  </si>
  <si>
    <t>OKUN D02 (0.0); OKUN D07 (0.0); OKUN D08 (-0.5); OKUN D09 (0.0); OKUN D10 (0.0); OKUN D11 (0.0); OKUN D13 (-0.5); OKUN D17 (0.0); OKUN D25 (0.0); OKUN D40 (0.0); OKUN D90 (0.0)</t>
  </si>
  <si>
    <t>LEO (10); DLT (19); DRT (26)</t>
  </si>
  <si>
    <t>KSST 01 (RWR); KSST 07 (QB); KSST 20 (HB-R); KSST 22 (HB-L); KSST 50 (LT); KSST 63 (RG); KSST 69 (C); KSST 73 (RT); KSST 76 (LG); KSST 85 (SRWR); KSST 86 (LWR)</t>
  </si>
  <si>
    <t>KSST 01 (0.0); KSST 07 (0.0); KSST 20 (+0.5); KSST 22 (0.0); KSST 50 (0.0); KSST 63 (+0.5); KSST 69 (+0.5); KSST 73 (0.0); KSST 76 (0.0); KSST 85 (0.0); KSST 86 (0.0)</t>
  </si>
  <si>
    <t>KSST 20 (HB-R); KSST 63 (RG); KSST 69 (C); OKUN D08 (DLT); OKUN D13 (MLB)</t>
  </si>
  <si>
    <t>OKUN D07 &gt; KSST 86; OKUN D09 &gt; KSST 01; OKUN D17 &gt; KSST 85</t>
  </si>
  <si>
    <t>LWR^(-18.5); SRWR^(+11.5); RWR(+19.5)</t>
  </si>
  <si>
    <t>LLB (5); MLB (5); ROLB (0)</t>
  </si>
  <si>
    <t>OKUN D08; OKUN D13</t>
  </si>
  <si>
    <t>KSST 20; KSST 63; KSST 69</t>
  </si>
  <si>
    <t>2105 KSU OFF VS OU, Play 026</t>
  </si>
  <si>
    <t>11DMK</t>
  </si>
  <si>
    <t>50C SEAHAWK F SHALLOW</t>
  </si>
  <si>
    <t>SEAHAWK F SHALLOW</t>
  </si>
  <si>
    <t>5; OKUN D02 (07); OKUN D08 (18); OKUN D11 (35); OKUN D40 (09); OKUN D90 (26)</t>
  </si>
  <si>
    <t>LCB (5); SCBoL (5); FSL (11); SSR (10); SCBR (4); RCB (1)</t>
  </si>
  <si>
    <t>LLB (07); LEO (09); DLT (18); DRT (26); ROLB (35); SSR (36)</t>
  </si>
  <si>
    <t>OKUN D02 (LLB); OKUN D07 (RCB); OKUN D08 (DLT); OKUN D09 (LCB); OKUN D10 (SSR); OKUN D11 (ROLB); OKUN D13 (SCBR); OKUN D17 (SCBoL); OKUN D25 (FSL); OKUN D40 (LEO); OKUN D90 (DRT)</t>
  </si>
  <si>
    <t>OKUN D02 (0.0); OKUN D07 (-0.5); OKUN D08 (0.0); OKUN D09 (0.0); OKUN D10 (0.0); OKUN D11 (0.0); OKUN D13 (0.0); OKUN D17 (0.0); OKUN D25 (0.0); OKUN D40 (0.0); OKUN D90 (+0.5)</t>
  </si>
  <si>
    <t>OKUN D07</t>
  </si>
  <si>
    <t>LWR^; SLWR; SRiWR; SRoWR; RWR^</t>
  </si>
  <si>
    <t>KSST 04 (LWR); KSST 07 (QB); KSST 22 (SLWR); KSST 34 (SRiWR); KSST 50 (LT); KSST 63 (RG); KSST 69 (C); KSST 73 (RT); KSST 76 (LG); KSST 86 (RWR); KSST 88 (SRoWR)</t>
  </si>
  <si>
    <t>KSST 04 (+0.5); KSST 07 (+0.5); KSST 22 (0.0); KSST 34 (0.0); KSST 50 (0.0); KSST 63 (0.0); KSST 69 (0.0); KSST 73 (0.0); KSST 76 (-0.5); KSST 86 (0.0); KSST 88 (0.0)</t>
  </si>
  <si>
    <t>KSST 04 (LWR); KSST 07 (QB); KSST 76 (LG); OKUN D07 (RCB); OKUN D90 (DRT)</t>
  </si>
  <si>
    <t>4; OKUN D08 (DLT); OKUN D11 (ROLB); OKUN D40 (LEO); OKUN D90 (DRT)</t>
  </si>
  <si>
    <t>OKUN D07 &gt; KSST 04</t>
  </si>
  <si>
    <t>OKUN D90 (O) KSST 76</t>
  </si>
  <si>
    <t>LWR^(-21.5); SLWR(-14.5); SRiWR(+1.5); SRoWR(+9.5); RWR^(+13.5)</t>
  </si>
  <si>
    <t>KSST 76; OKUN D07</t>
  </si>
  <si>
    <t>7; OKUN D02; OKUN D07; OKUN D09; OKUN D10; OKUN D13; OKUN D17; OKUN D25</t>
  </si>
  <si>
    <t>LWR 6o(11); SLWR 9s; SRiWR 9so; SRoWR xd(4); RWR 6(14)</t>
  </si>
  <si>
    <t>6; 9; 9; X; 6</t>
  </si>
  <si>
    <t>KSST 04 6o(11); KSST 22 9s; KSST 34 9so; KSST 88 xd(4); KSST 86 6(14)</t>
  </si>
  <si>
    <t>6o(11)</t>
  </si>
  <si>
    <t>KSST 04; KSST 07; OKUN D90</t>
  </si>
  <si>
    <t>2105 KSU OFF VS OU, Play 027</t>
  </si>
  <si>
    <t>7; OKUN D02 (15); OKUN D07 (43); OKUN D08 (22); OKUN D11 (32); OKUN D13 (23); OKUN D40 (15); OKUN D90 (27)</t>
  </si>
  <si>
    <t>LCB (0); SCBL (0); SSL (10); SSR (7)</t>
  </si>
  <si>
    <t>SSL (10); LLB (15); LE (15); NT (22); MLB (23); DRT (27); ROLB (32); SSR (35); RLB (43)</t>
  </si>
  <si>
    <t>OKUN D02 (LLB); OKUN D07 (RLB); OKUN D08 (NT); OKUN D09 (LCB); OKUN D10 (SSR); OKUN D11 (ROLB); OKUN D13 (MLB); OKUN D17 (SCBL); OKUN D25 (SSL); OKUN D40 (LE); OKUN D90 (DRT)</t>
  </si>
  <si>
    <t>OKUN D02 (0.0); OKUN D07 (0.0); OKUN D08 (0.0); OKUN D09 (0.0); OKUN D10 (0.0); OKUN D11 (0.0); OKUN D13 (0.0); OKUN D17 (0.0); OKUN D25 (0.0); OKUN D40 (0.0); OKUN D90 (-0.5)</t>
  </si>
  <si>
    <t>KSST 04; KSST 22; KSST 36; KSST 87; KSST 88</t>
  </si>
  <si>
    <t>KSST 04 (RWR); KSST 07 (QB); KSST 22 (HB); KSST 36 (FB); KSST 50 (LT); KSST 63 (RG); KSST 69 (C); KSST 73 (RT); KSST 76 (LG); KSST 87 (TE-L); KSST 88 (SRWR)</t>
  </si>
  <si>
    <t>KSST 04 (0.0); KSST 07 (0.0); KSST 22 (+0.5); KSST 36 (0.0); KSST 50 (0.0); KSST 63 (0.0); KSST 69 (0.0); KSST 73 (0.0); KSST 76 (+0.5); KSST 87 (-0.5); KSST 88 (0.0)</t>
  </si>
  <si>
    <t>KSST 36; KSST 87</t>
  </si>
  <si>
    <t>KSST 22 (HB); KSST 76 (LG); KSST 87 (TE-L); OKUN D11 (ROLB); OKUN D90 (DRT)</t>
  </si>
  <si>
    <t>OKUN D09 &gt; KSST 04; OKUN D17 &gt; KSST 88</t>
  </si>
  <si>
    <t>2; KSST 22 (HB); KSST 36 (FB)</t>
  </si>
  <si>
    <t>KSST 87; OKUN D90</t>
  </si>
  <si>
    <t>KSST 22; KSST 76</t>
  </si>
  <si>
    <t>2105 KSU OFF VS OU, Play 028</t>
  </si>
  <si>
    <t>21CM</t>
  </si>
  <si>
    <t>41 POWER M. 46 SLANT WK LEAD</t>
  </si>
  <si>
    <t>7; OKUN D02 (15); OKUN D07 (44); OKUN D11 (32); OKUN D13 (24); OKUN D40 (10); OKUN D92 (26); OKUN D94 (18)</t>
  </si>
  <si>
    <t>LCB (0); SCBL (0); FSL (11); SSR (8)</t>
  </si>
  <si>
    <t>LEO (10); LLB (15); DLT (18); RILB (24); DRT (26); ROLB (32); SSR (34); RLB (44)</t>
  </si>
  <si>
    <t>OKUN D02 (LLB); OKUN D05 (SCBL); OKUN D07 (RLB); OKUN D09 (LCB); OKUN D10 (SSR); OKUN D11 (ROLB); OKUN D13 (RILB); OKUN D25 (FSL); OKUN D40 (LEO); OKUN D92 (DRT); OKUN D94 (DLT)</t>
  </si>
  <si>
    <t>OKUN D02 (+0.5); OKUN D05 (0.0); OKUN D07 (0.0); OKUN D09 (0.0); OKUN D10 (0.0); OKUN D11 (+0.5); OKUN D13 (0.0); OKUN D25 (0.0); OKUN D40 (0.0); OKUN D92 (-0.5); OKUN D94 (+0.5)</t>
  </si>
  <si>
    <t>OKUN D05; OKUN D92; OKUN D94</t>
  </si>
  <si>
    <t>LEO (10); DLT (18); DRT (26)</t>
  </si>
  <si>
    <t>KSST 04; KSST 22; KSST 44; KSST 87; KSST 88</t>
  </si>
  <si>
    <t>KSST 04 (RWR); KSST 07 (QB); KSST 22 (HB); KSST 44 (FB); KSST 50 (LT); KSST 63 (RG); KSST 69 (C); KSST 73 (RT); KSST 76 (LG); KSST 87 (TE-L); KSST 88 (SRWR)</t>
  </si>
  <si>
    <t>KSST 04 (0.0); KSST 07 (0.0); KSST 22 (0.0); KSST 44 (-0.5); KSST 50 (-0.5); KSST 63 (0.0); KSST 69 (-0.5); KSST 73 (0.0); KSST 76 (+0.5); KSST 87 (0.0); KSST 88 (0.0)</t>
  </si>
  <si>
    <t>KSST 44</t>
  </si>
  <si>
    <t>KSST 44 (FB); KSST 50 (LT); KSST 69 (C); KSST 76 (LG); OKUN D02 (LLB); OKUN D11 (ROLB); OKUN D92 (DRT); OKUN D94 (DLT)</t>
  </si>
  <si>
    <t>OKUN D05 &gt; KSST 88; OKUN D09 &gt; KSST 04</t>
  </si>
  <si>
    <t>KSST 44; KSST 50; KSST 69; OKUN D92</t>
  </si>
  <si>
    <t>KSST 76; OKUN D02; OKUN D11; OKUN D94</t>
  </si>
  <si>
    <t>2105 KSU OFF VS OU, Play 029</t>
  </si>
  <si>
    <t>GUN REX PRO EXIT CLOSE</t>
  </si>
  <si>
    <t>FK 76 Z DRIVE H BURST</t>
  </si>
  <si>
    <t>8; OKUN D02 (16); OKUN D05 (02); OKUN D13 (25); OKUN D25 (08); OKUN D33 (35); OKUN D92 (25); OKUN D94 (19); OKUN D95 (12)</t>
  </si>
  <si>
    <t>LCB (5); FS (9); RCB (4)</t>
  </si>
  <si>
    <t>LOLB (02); LLB (08); LEO (12); LILB (16); DLT (19); DRT (25); RILB (25); ROLB (35)</t>
  </si>
  <si>
    <t>OKUN D02 (LILB); OKUN D05 (LOLB); OKUN D07 (RCB); OKUN D09 (LCB); OKUN D10 (FS); OKUN D13 (RILB); OKUN D25 (LLB); OKUN D33 (ROLB); OKUN D92 (DRT); OKUN D94 (DLT); OKUN D95 (LEO)</t>
  </si>
  <si>
    <t>OKUN D02 (0.0); OKUN D05 (0.0); OKUN D07 (-0.5); OKUN D09 (0.0); OKUN D10 (0.0); OKUN D13 (0.0); OKUN D25 (0.0); OKUN D33 (0.0); OKUN D92 (0.0); OKUN D94 (0.0); OKUN D95 (0.0)</t>
  </si>
  <si>
    <t>OKUN D33; OKUN D95</t>
  </si>
  <si>
    <t>LEO (12); DLT (19); DRT (25)</t>
  </si>
  <si>
    <t>KSST 04 (LWR); KSST 07 (QB); KSST 19 (TE-oR); KSST 22 (HB-L); KSST 50 (LT); KSST 63 (RG); KSST 69 (C); KSST 73 (RT); KSST 76 (LG); KSST 87 (TE-iR); KSST 88 (RWR)</t>
  </si>
  <si>
    <t>KSST 04 (-1.0); KSST 07 (+0.5); KSST 19 (0.0); KSST 22 (0.0); KSST 50 (0.0); KSST 63 (0.0); KSST 69 (0.0); KSST 73 (0.0); KSST 76 (0.0); KSST 87 (0.0); KSST 88 (0.0)</t>
  </si>
  <si>
    <t>7; KSST 22 (HB-L); KSST 50 (LT); KSST 63 (RG); KSST 69 (C); KSST 73 (RT); KSST 76 (LG); KSST 87 (TE-iR)</t>
  </si>
  <si>
    <t>KSST 04 (LWR); KSST 07 (QB); OKUN D07 (RCB)</t>
  </si>
  <si>
    <t>5; OKUN D25 (LLB); OKUN D33 (ROLB); OKUN D92 (DRT); OKUN D94 (DLT); OKUN D95 (LEO)</t>
  </si>
  <si>
    <t>LWR(-17.5); RWR^(+3.5)</t>
  </si>
  <si>
    <t>LOLB (1); LLB (3); LILB (4); RILB (4); ROLB (0)</t>
  </si>
  <si>
    <t>KSST 04; OKUN D07</t>
  </si>
  <si>
    <t>6; OKUN D02; OKUN D05; OKUN D07; OKUN D09; OKUN D10; OKUN D13</t>
  </si>
  <si>
    <t>LWR 3i(13); HB-L frkr; TE-iR k; TE-oR 4o(11); RWR xl(6)</t>
  </si>
  <si>
    <t>3; -; -; 4; X</t>
  </si>
  <si>
    <t>KSST 04 3i(13); KSST 22 frkr; KSST 87 k; KSST 19 4o(11); KSST 88 xl(6)</t>
  </si>
  <si>
    <t>3i(13)</t>
  </si>
  <si>
    <t>2105 KSU OFF VS OU, Play 030</t>
  </si>
  <si>
    <t>GUN TRIPSY RT   CLOSE</t>
  </si>
  <si>
    <t>6; OKUN D02 (19); OKUN D08 (20); OKUN D13 (28); OKUN D33 (37); OKUN D92 (15); OKUN D95 (08)</t>
  </si>
  <si>
    <t>LCB (5); SCBoL (8); SCBiL (0); SSR (9); RCB (0)</t>
  </si>
  <si>
    <t>LEO (08); LE (15); LILB (19); DLT (20); RILB (28); SSR (36); ROLB (37)</t>
  </si>
  <si>
    <t>OKUN D02 (LILB); OKUN D04 (RCB); OKUN D05 (SCBoL); OKUN D08 (DLT); OKUN D09 (LCB); OKUN D10 (SSR); OKUN D13 (RILB); OKUN D25 (SCBiL); OKUN D33 (ROLB); OKUN D92 (LE); OKUN D95 (LEO)</t>
  </si>
  <si>
    <t>OKUN D02 (0.0); OKUN D04 (0.0); OKUN D05 (0.0); OKUN D08 (0.0); OKUN D09 (0.0); OKUN D10 (0.0); OKUN D13 (0.0); OKUN D25 (+0.5); OKUN D33 (0.0); OKUN D92 (0.0); OKUN D95 (+0.5)</t>
  </si>
  <si>
    <t>OKUN D04; OKUN D08</t>
  </si>
  <si>
    <t>LEO (08); LE (15); DLT (20)</t>
  </si>
  <si>
    <t>KSST 04 (LWR); KSST 07 (QB); KSST 12 (RWR); KSST 19 (SRoWR); KSST 22 (HB-L); KSST 50 (LT); KSST 63 (RG); KSST 69 (C); KSST 73 (RT); KSST 76 (LG); KSST 88 (SRiWR)</t>
  </si>
  <si>
    <t>KSST 04 (0.0); KSST 07 (0.0); KSST 12 (0.0); KSST 19 (0.0); KSST 22 (0.0); KSST 50 (0.0); KSST 63 (0.0); KSST 69 (0.0); KSST 73 (-0.5); KSST 76 (0.0); KSST 88 (0.0)</t>
  </si>
  <si>
    <t>KSST 73 (RT); KSST 88 (SRiWR); OKUN D25 (SCBiL); OKUN D95 (LEO)</t>
  </si>
  <si>
    <t>5; OKUN D08 (DLT); OKUN D13 (RILB); OKUN D33 (ROLB); OKUN D92 (LE); OKUN D95 (LEO)</t>
  </si>
  <si>
    <t>OKUN D04 &gt; KSST 04; OKUN D05 &gt; KSST 19</t>
  </si>
  <si>
    <t>OKUN D95 (B) KSST 73</t>
  </si>
  <si>
    <t>LWR^(-19.5); SRiWR(+0.5); SRoWR^(+1.5); RWR(+3.5)</t>
  </si>
  <si>
    <t>LILB (4); RILB (1); ROLB (0)</t>
  </si>
  <si>
    <t>6; OKUN D02; OKUN D04; OKUN D05; OKUN D09; OKUN D10; OKUN D25</t>
  </si>
  <si>
    <t>LWR 6i(11); HB-L h3(-8); SRiWR 1; SRoWR x6(2); RWR 6o(12)</t>
  </si>
  <si>
    <t>6; H3; 3; X; 6</t>
  </si>
  <si>
    <t>KSST 04 6i(11); KSST 22 h3(-8); KSST 88 1; KSST 19 x6(2); KSST 12 6o(12)</t>
  </si>
  <si>
    <t>OKUN D25; OKUN D95</t>
  </si>
  <si>
    <t>2105 KSU OFF VS OU, Play 031</t>
  </si>
  <si>
    <t>50C Y SPACE DART</t>
  </si>
  <si>
    <t>DART</t>
  </si>
  <si>
    <t>Y SPACE DART</t>
  </si>
  <si>
    <t>7; OKUN D02 (22); OKUN D08 (26); OKUN D09 (00); OKUN D13 (10); OKUN D33 (12); OKUN D92 (18); OKUN D95 (35)</t>
  </si>
  <si>
    <t>SSL (9); SSR (8); SCBR (1); RCB (0)</t>
  </si>
  <si>
    <t>LOLB (00); LLB (10); SSL (11); LOLB (12); DLT (18); MLB (22); DRT (26); REO (35); SSR (44)</t>
  </si>
  <si>
    <t>OKUN D02 (MLB); OKUN D04 (RCB); OKUN D05 (SCBR); OKUN D08 (DRT); OKUN D09 (LOLB); OKUN D10 (SSL); OKUN D13 (LLB); OKUN D25 (SSR); OKUN D33 (LOLB); OKUN D92 (DLT); OKUN D95 (REO)</t>
  </si>
  <si>
    <t>OKUN D02 (0.0); OKUN D04 (0.0); OKUN D05 (-0.5); OKUN D08 (0.0); OKUN D09 (0.0); OKUN D10 (0.0); OKUN D13 (0.0); OKUN D25 (0.0); OKUN D33 (0.0); OKUN D92 (0.0); OKUN D95 (0.0)</t>
  </si>
  <si>
    <t>KSST 04 (LWR); KSST 07 (QB); KSST 19 (TE-oR); KSST 22 (HB-R); KSST 50 (LT); KSST 63 (RG); KSST 69 (C); KSST 73 (RT); KSST 76 (LG); KSST 87 (TE-iR); KSST 88 (SLWR)</t>
  </si>
  <si>
    <t>KSST 04 (0.0); KSST 07 (+0.5); KSST 19 (0.0); KSST 22 (0.0); KSST 50 (0.0); KSST 63 (0.0); KSST 69 (0.0); KSST 73 (0.0); KSST 76 (0.0); KSST 87 (0.0); KSST 88 (+0.5)</t>
  </si>
  <si>
    <t>KSST 07 (QB); KSST 88 (SLWR); OKUN D05 (SCBR)</t>
  </si>
  <si>
    <t>4; OKUN D08 (DRT); OKUN D33 (LOLB); OKUN D92 (DLT); OKUN D95 (REO)</t>
  </si>
  <si>
    <t>LOLB (1); LOLB (0); LLB (4); MLB (4)</t>
  </si>
  <si>
    <t>2M</t>
  </si>
  <si>
    <t>LWR 2(2); SLWR 2(1); HB-R h21(-1); TE-iR 6o(4); TE-oR x6(3)</t>
  </si>
  <si>
    <t>2; 2; H4; 6; X</t>
  </si>
  <si>
    <t>KSST 04 2(2); KSST 88 2(1); KSST 22 h21(-1); KSST 87 6o(4); KSST 19 x6(3)</t>
  </si>
  <si>
    <t>2(1)</t>
  </si>
  <si>
    <t>2105 KSU OFF VS OU, Play 032</t>
  </si>
  <si>
    <t>6; OKUN D02 (06); OKUN D13 (40); OKUN D14 (09); OKUN D19 (37); OKUN D88 (19); OKUN D96 (26)</t>
  </si>
  <si>
    <t>LCB (1); SCBoL (1); FSL (11); SCBR (9); RCB (0)</t>
  </si>
  <si>
    <t>LLB (06); LEO (09); DLT (19); DRT (26); ROLB (37); RLB (40)</t>
  </si>
  <si>
    <t>OKUN D02 (LLB); OKUN D04 (RCB); OKUN D05 (SCBoL); OKUN D09 (LCB); OKUN D10 (SCBR); OKUN D13 (RLB); OKUN D14 (LEO); OKUN D19 (ROLB); OKUN D25 (FSL); OKUN D88 (DLT); OKUN D96 (DRT)</t>
  </si>
  <si>
    <t>OKUN D02 (0.0); OKUN D04 (0.0); OKUN D05 (0.0); OKUN D09 (0.0); OKUN D10 (0.0); OKUN D13 (0.0); OKUN D14 (0.0); OKUN D19 (0.0); OKUN D25 (0.0); OKUN D88 (0.0); OKUN D96 (0.0)</t>
  </si>
  <si>
    <t>OKUN D14; OKUN D19; OKUN D88; OKUN D96</t>
  </si>
  <si>
    <t>LEO (09); DLT (19); DRT (26)</t>
  </si>
  <si>
    <t>KSST 12; KSST 22; KSST 86; KSST 87; KSST 88</t>
  </si>
  <si>
    <t>KSST 07 (QB); KSST 12 (RWR); KSST 22 (SLWR); KSST 50 (LT); KSST 63 (RG); KSST 69 (C); KSST 73 (RT); KSST 76 (LG); KSST 86 (LWR); KSST 87 (SRoWR); KSST 88 (SRiWR)</t>
  </si>
  <si>
    <t>KSST 07 (0.0); KSST 12 (0.0); KSST 22 (0.0); KSST 50 (0.0); KSST 63 (0.0); KSST 69 (0.0); KSST 73 (-1.0); KSST 76 (0.0); KSST 86 (0.0); KSST 87 (0.0); KSST 88 (0.0)</t>
  </si>
  <si>
    <t>KSST 73 (RT)</t>
  </si>
  <si>
    <t>OKUN D04 &gt; KSST 86; OKUN D05 &gt; KSST 87; OKUN D09 &gt; KSST 12</t>
  </si>
  <si>
    <t>LWR^(-17.5); SLWR(-10.5); SRiWR(+9.5); SRoWR^(+11.5); RWR(+18.5)</t>
  </si>
  <si>
    <t>LLB (4); RLB (4); ROLB (0)</t>
  </si>
  <si>
    <t>KSST 73 FST</t>
  </si>
  <si>
    <t>2105 KSU OFF VS OU, Play 033</t>
  </si>
  <si>
    <t>GUN TRIPSY RT LOWER</t>
  </si>
  <si>
    <t>TRIPSY RT LOWER</t>
  </si>
  <si>
    <t>50C DBL IN H SPARTY</t>
  </si>
  <si>
    <t>DBL IN</t>
  </si>
  <si>
    <t>DBL IN H SPARTY</t>
  </si>
  <si>
    <t>6; OKUN D02 (13); OKUN D13 (37); OKUN D14 (08); OKUN D19 (35); OKUN D88 (19); OKUN D96 (26)</t>
  </si>
  <si>
    <t>LCB (0); SCBoL (1); SCBiL (9); SCBR (10); RCB (0)</t>
  </si>
  <si>
    <t>LEO (08); LLB (13); DLT (19); DRT (26); ROLB (35); RLB (37)</t>
  </si>
  <si>
    <t>OKUN D02 (LLB); OKUN D04 (LCB); OKUN D07 (RCB); OKUN D10 (SCBR); OKUN D12 (SCBiL); OKUN D13 (RLB); OKUN D14 (LEO); OKUN D19 (ROLB); OKUN D25 (SCBoL); OKUN D88 (DLT); OKUN D96 (DRT)</t>
  </si>
  <si>
    <t>OKUN D02 (0.0); OKUN D04 (0.0); OKUN D07 (0.0); OKUN D10 (0.0); OKUN D12 (0.0); OKUN D13 (+0.5); OKUN D14 (0.0); OKUN D19 (0.0); OKUN D25 (0.0); OKUN D88 (0.0); OKUN D96 (0.0)</t>
  </si>
  <si>
    <t>OKUN D07; OKUN D12</t>
  </si>
  <si>
    <t>LEO (08); DLT (19); DRT (26)</t>
  </si>
  <si>
    <t>OKUN D96</t>
  </si>
  <si>
    <t>HA</t>
  </si>
  <si>
    <t>KSST 12; KSST 22; KSST 85; KSST 86; KSST 87</t>
  </si>
  <si>
    <t>KSST 07 (QB); KSST 12 (RWR); KSST 22 (SLWR); KSST 50 (LT); KSST 63 (RG); KSST 69 (C); KSST 73 (RT); KSST 76 (LG); KSST 85 (SRiWR); KSST 86 (LWR); KSST 87 (SRoWR)</t>
  </si>
  <si>
    <t>KSST 07 (0.0); KSST 12 (0.0); KSST 22 (0.0); KSST 50 (0.0); KSST 63 (0.0); KSST 69 (0.0); KSST 73 (0.0); KSST 76 (-1.0); KSST 85 (0.0); KSST 86 (0.0); KSST 87 (0.0)</t>
  </si>
  <si>
    <t>KSST 07 (QB); KSST 76 (LG); OKUN D13 (RLB); OKUN D96 (DRT)</t>
  </si>
  <si>
    <t>6; OKUN D02 (LLB); OKUN D13 (RLB); OKUN D14 (LEO); OKUN D19 (ROLB); OKUN D88 (DLT); OKUN D96 (DRT)</t>
  </si>
  <si>
    <t>OKUN D04 &gt; KSST 12; OKUN D07 &gt; KSST 86; OKUN D25 &gt; KSST 87</t>
  </si>
  <si>
    <t>OKUN D13 (U); OKUN D96 (U) KSST 76</t>
  </si>
  <si>
    <t>OKUN D13; OKUN D96</t>
  </si>
  <si>
    <t>OKUN D96 (L.B.N) DRT; OKUN D13 (R.A.S) RLB</t>
  </si>
  <si>
    <t>LWR^(-17.5); SLWR(-9.5); SRiWR(+10.5); SRoWR^(+12.5); RWR(+18.5)</t>
  </si>
  <si>
    <t>5; OKUN D04; OKUN D07; OKUN D10; OKUN D12; OKUN D25</t>
  </si>
  <si>
    <t>LWR 6o(6); SLWR 89s(8); SRiWR 7(11); SRoWR 4(4); RWR 6o(7)</t>
  </si>
  <si>
    <t>6; 9; 7; 4; 6</t>
  </si>
  <si>
    <t>KSST 86 6o(6); KSST 22 89s(8); KSST 85 7(11); KSST 87 4(4); KSST 12 6o(7)</t>
  </si>
  <si>
    <t>2105 KSU OFF VS OU, Play 034</t>
  </si>
  <si>
    <t>6; OKUN D02 (20); OKUN D13 (39); OKUN D14 (15); OKUN D19 (33); OKUN D88 (22); OKUN D96 (28)</t>
  </si>
  <si>
    <t>LCB (1); SCBL (1); SSL (9); SSR (8); RCB (1)</t>
  </si>
  <si>
    <t>SSL (00); LE (15); LILB (20); NT (22); DRT (28); ROLB (33); SSR (34); RLB (39)</t>
  </si>
  <si>
    <t>OKUN D02 (LILB); OKUN D04 (LCB); OKUN D07 (RCB); OKUN D10 (SSR); OKUN D12 (SSL); OKUN D13 (RLB); OKUN D14 (LE); OKUN D19 (ROLB); OKUN D25 (SCBL); OKUN D88 (NT); OKUN D96 (DRT)</t>
  </si>
  <si>
    <t>OKUN D02 (0.0); OKUN D04 (0.0); OKUN D07 (0.0); OKUN D10 (0.0); OKUN D12 (0.0); OKUN D13 (0.0); OKUN D14 (0.0); OKUN D19 (0.0); OKUN D25 (+0.5); OKUN D88 (0.0); OKUN D96 (0.0)</t>
  </si>
  <si>
    <t>LE (15); NT (22); DRT (28)</t>
  </si>
  <si>
    <t>KSST 12; KSST 20; KSST 85; KSST 86; KSST 87</t>
  </si>
  <si>
    <t>KSST 07 (QB); KSST 12 (LWR); KSST 20 (HB-L); KSST 50 (LT); KSST 63 (RG); KSST 69 (C); KSST 73 (RT); KSST 76 (LG); KSST 85 (SRWR); KSST 86 (RWR); KSST 87 (TE-L)</t>
  </si>
  <si>
    <t>KSST 07 (0.0); KSST 12 (0.0); KSST 20 (0.0); KSST 50 (0.0); KSST 63 (0.0); KSST 69 (0.0); KSST 73 (0.0); KSST 76 (0.0); KSST 85 (0.0); KSST 86 (0.0); KSST 87 (0.0)</t>
  </si>
  <si>
    <t>KSST 85 (SRWR); OKUN D25 (SCBL)</t>
  </si>
  <si>
    <t>4; OKUN D14 (LE); OKUN D19 (ROLB); OKUN D88 (NT); OKUN D96 (DRT)</t>
  </si>
  <si>
    <t>OKUN D04 &gt; KSST 86; OKUN D07 &gt; KSST 12; OKUN D25 &gt; KSST 85</t>
  </si>
  <si>
    <t>LWR(-16.5); SRWR(+12.5); RWR^(+18.5)</t>
  </si>
  <si>
    <t>LILB (4); RLB (2); ROLB (0)</t>
  </si>
  <si>
    <t>7; OKUN D02; OKUN D04; OKUN D07; OKUN D10; OKUN D12; OKUN D13; OKUN D25</t>
  </si>
  <si>
    <t>LWR 26(5); TE-L 7(11); HB-L h31(-1); SRWR 2(0); RWR 2(3)</t>
  </si>
  <si>
    <t>KSST 12 26(5); KSST 87 7(11); KSST 20 h31(-1); KSST 85 2(0); KSST 86 2(3)</t>
  </si>
  <si>
    <t>2(0)</t>
  </si>
  <si>
    <t>2105 KSU OFF VS OU, Play 035</t>
  </si>
  <si>
    <t>43 DRAW WK KEY M. QC</t>
  </si>
  <si>
    <t>DRAW WK</t>
  </si>
  <si>
    <t>42/43 DRAW WK</t>
  </si>
  <si>
    <t>6; OKUN D08 (24); OKUN D11 (14); OKUN D23 (25); OKUN D24 (27); OKUN D90 (09); OKUN D95 (37)</t>
  </si>
  <si>
    <t>LCB (1); SSL (10); SCBiR (10); SCBoR (2); RCB (6)</t>
  </si>
  <si>
    <t>SSL (08); LEO (09); LOLB (14); DRT (24); RILB (25); RILB (27); REO (37)</t>
  </si>
  <si>
    <t>OKUN D04 (LCB); OKUN D07 (RCB); OKUN D08 (DRT); OKUN D10 (SSL); OKUN D11 (LOLB); OKUN D12 (SCBiR); OKUN D23 (RILB); OKUN D24 (RILB); OKUN D25 (SCBoR); OKUN D90 (LEO); OKUN D95 (REO)</t>
  </si>
  <si>
    <t>OKUN D04 (0.0); OKUN D07 (0.0); OKUN D08 (-0.5); OKUN D10 (0.0); OKUN D11 (+0.5); OKUN D12 (0.0); OKUN D23 (0.0); OKUN D24 (0.0); OKUN D25 (0.0); OKUN D90 (0.0); OKUN D95 (0.0)</t>
  </si>
  <si>
    <t>OKUN D08; OKUN D11; OKUN D23; OKUN D24; OKUN D90; OKUN D95</t>
  </si>
  <si>
    <t>LEO (09); DRT (24); REO (37)</t>
  </si>
  <si>
    <t>KSST 04 (RWR); KSST 07 (QB); KSST 12 (LWR); KSST 19 (SLoWR); KSST 22 (HB-R); KSST 50 (LT); KSST 54 (RG); KSST 69 (C); KSST 73 (RT); KSST 76 (LG); KSST 88 (SLiWR)</t>
  </si>
  <si>
    <t>KSST 04 (0.0); KSST 07 (0.0); KSST 12 (0.0); KSST 19 (0.0); KSST 22 (+0.5); KSST 50 (0.0); KSST 54 (-0.5); KSST 69 (+0.5); KSST 73 (0.0); KSST 76 (-1.0); KSST 88 (0.0)</t>
  </si>
  <si>
    <t>KSST 04; KSST 19; KSST 22; KSST 54; KSST 88</t>
  </si>
  <si>
    <t>KSST 22 (HB-R); KSST 54 (RG); KSST 69 (C); KSST 76 (LG); OKUN D08 (DRT); OKUN D11 (LOLB)</t>
  </si>
  <si>
    <t>OKUN D04 &gt; KSST 04; OKUN D25 &gt; KSST 19</t>
  </si>
  <si>
    <t>LWR(-11.5); SLoWR^(-9.5); SLiWR(-7.5); RWR^(+17.5)</t>
  </si>
  <si>
    <t>LOLB (1); RILB (6); RILB (1)</t>
  </si>
  <si>
    <t>KSST 54; KSST 76; OKUN D08</t>
  </si>
  <si>
    <t>KSST 76 UNR</t>
  </si>
  <si>
    <t>KSST 22; KSST 69; OKUN D11</t>
  </si>
  <si>
    <t>2105 KSU OFF VS OU, Play 036</t>
  </si>
  <si>
    <t>8 G LEAD</t>
  </si>
  <si>
    <t>6; OKUN D11 (12); OKUN D23 (33); OKUN D24 (21); OKUN D92 (18); OKUN D94 (26); OKUN D95 (34)</t>
  </si>
  <si>
    <t>LCB (3); SCBL (7); SSL (7); SSR (10); RCB (0)</t>
  </si>
  <si>
    <t>SSL (06); LOLB (12); DLT (18); MLB (21); DRT (26); RLB (33); REO (34); SSR (44)</t>
  </si>
  <si>
    <t>OKUN D04 (LCB); OKUN D05 (SSR); OKUN D09 (RCB); OKUN D10 (SCBL); OKUN D11 (LOLB); OKUN D12 (SSL); OKUN D23 (RLB); OKUN D24 (MLB); OKUN D92 (DLT); OKUN D94 (DRT); OKUN D95 (REO)</t>
  </si>
  <si>
    <t>OKUN D04 (0.0); OKUN D05 (0.0); OKUN D09 (0.0); OKUN D10 (0.0); OKUN D11 (+0.5); OKUN D12 (0.0); OKUN D23 (0.0); OKUN D24 (-0.5); OKUN D92 (0.0); OKUN D94 (0.0); OKUN D95 (0.0)</t>
  </si>
  <si>
    <t>OKUN D05; OKUN D09; OKUN D92; OKUN D94</t>
  </si>
  <si>
    <t>DLT (18); DRT (26); REO (34)</t>
  </si>
  <si>
    <t>KSST 04 (LWR); KSST 07 (QB); KSST 12 (RWR); KSST 22 (HB-L); KSST 50 (LT); KSST 63 (RG); KSST 69 (C); KSST 73 (RT); KSST 76 (LG); KSST 87 (TE-R); KSST 88 (SRWR)</t>
  </si>
  <si>
    <t>KSST 04 (0.0); KSST 07 (0.0); KSST 12 (0.0); KSST 22 (+0.5); KSST 50 (0.0); KSST 63 (0.0); KSST 69 (+0.5); KSST 73 (0.0); KSST 76 (0.0); KSST 87 (-0.5); KSST 88 (0.0)</t>
  </si>
  <si>
    <t>KSST 63; KSST 87</t>
  </si>
  <si>
    <t>KSST 22 (HB-L); KSST 69 (C); KSST 87 (TE-R); OKUN D11 (LOLB); OKUN D24 (MLB)</t>
  </si>
  <si>
    <t>OKUN D09 &gt; KSST 04</t>
  </si>
  <si>
    <t>LWR^(-17.5); SRWR(+13.5); RWR(+19.5)</t>
  </si>
  <si>
    <t>KSST 87; OKUN D24</t>
  </si>
  <si>
    <t>2105 KSU OFF VS OU, Play 037</t>
  </si>
  <si>
    <t>21SINMK</t>
  </si>
  <si>
    <t>REX PRO X PLANE CLOSE</t>
  </si>
  <si>
    <t>FK 76 F BATMAN</t>
  </si>
  <si>
    <t>F BATMAN</t>
  </si>
  <si>
    <t>8; OKUN D10 (01); OKUN D11 (12); OKUN D12 (07); OKUN D23 (27); OKUN D24 (20); OKUN D92 (17); OKUN D94 (25); OKUN D95 (33)</t>
  </si>
  <si>
    <t>LCB (4); FS (10); RCB (2)</t>
  </si>
  <si>
    <t>LOLB (01); LLB (07); LOLB (12); DLT (17); LILB (20); DRT (25); RILB (27); REO (33)</t>
  </si>
  <si>
    <t>OKUN D04 (LCB); OKUN D05 (FS); OKUN D09 (RCB); OKUN D10 (LOLB); OKUN D11 (LOLB); OKUN D12 (LLB); OKUN D23 (RILB); OKUN D24 (LILB); OKUN D92 (DLT); OKUN D94 (DRT); OKUN D95 (REO)</t>
  </si>
  <si>
    <t>OKUN D04 (0.0); OKUN D05 (+0.5); OKUN D09 (0.0); OKUN D10 (0.0); OKUN D11 (+0.5); OKUN D12 (-1.0); OKUN D23 (0.0); OKUN D24 (0.0); OKUN D92 (0.0); OKUN D94 (0.0); OKUN D95 (0.0)</t>
  </si>
  <si>
    <t>LWR; HB; TE-iR^; TE-oR; RWR^</t>
  </si>
  <si>
    <t>KSST 04; KSST 20; KSST 34; KSST 87; KSST 88</t>
  </si>
  <si>
    <t>KSST 04 (LWR); KSST 07 (QB); KSST 20 (HB); KSST 34 (TE-oR); KSST 50 (LT); KSST 63 (RG); KSST 69 (C); KSST 73 (RT); KSST 76 (LG); KSST 87 (TE-iR); KSST 88 (RWR)</t>
  </si>
  <si>
    <t>KSST 04 (0.0); KSST 07 (0.0); KSST 20 (0.0); KSST 34 (0.0); KSST 50 (0.0); KSST 63 (0.0); KSST 69 (0.0); KSST 73 (0.0); KSST 76 (0.0); KSST 87 (-0.5); KSST 88 (0.0)</t>
  </si>
  <si>
    <t>KSST 20; KSST 34</t>
  </si>
  <si>
    <t>7; KSST 20 (HB); KSST 50 (LT); KSST 63 (RG); KSST 69 (C); KSST 73 (RT); KSST 76 (LG); KSST 87 (TE-iR)</t>
  </si>
  <si>
    <t>KSST 04 (LWR); KSST 87 (TE-iR); OKUN D05 (FS); OKUN D11 (LOLB); OKUN D12 (LLB)</t>
  </si>
  <si>
    <t>OKUN D11 (O) KSST 87</t>
  </si>
  <si>
    <t>LWR(+2.5); RWR^(+14.5)</t>
  </si>
  <si>
    <t>LOLB (1); LOLB (0); LLB (5); LILB (5); RILB (5)</t>
  </si>
  <si>
    <t>KSST 87; OKUN D12</t>
  </si>
  <si>
    <t>LWR xj(-3); HB frkr; TE-iR k; TE-oR 9y; RWR 8(11)</t>
  </si>
  <si>
    <t>X; -; -; 9; 8</t>
  </si>
  <si>
    <t>KSST 04 xj(-3); KSST 20 frkr; KSST 87 k; KSST 34 9y; KSST 88 8(11)</t>
  </si>
  <si>
    <t>xj(-3)</t>
  </si>
  <si>
    <t>OKUN D05; OKUN D11</t>
  </si>
  <si>
    <t>2105 KSU OFF VS OU, Play 038</t>
  </si>
  <si>
    <t>MARCH  RT WING</t>
  </si>
  <si>
    <t>46 BADGER U SURGE</t>
  </si>
  <si>
    <t>8; OKUN D04 (00); OKUN D05 (37); OKUN D19 (12); OKUN D23 (27); OKUN D24 (15); OKUN D40 (33); OKUN D92 (18); OKUN D94 (25)</t>
  </si>
  <si>
    <t>SSL (8); FS (9); RCB (0)</t>
  </si>
  <si>
    <t>LLB (00); SSL (11); LOLB (12); LLB (15); DLT (18); DRT (25); RILB (27); REO (33); RLB (37)</t>
  </si>
  <si>
    <t>OKUN D04 (LLB); OKUN D05 (RLB); OKUN D09 (RCB); OKUN D10 (SSL); OKUN D12 (FS); OKUN D19 (LOLB); OKUN D23 (RILB); OKUN D24 (LLB); OKUN D40 (REO); OKUN D92 (DLT); OKUN D94 (DRT)</t>
  </si>
  <si>
    <t>OKUN D04 (0.0); OKUN D05 (0.0); OKUN D09 (0.0); OKUN D10 (0.0); OKUN D12 (0.0); OKUN D19 (0.0); OKUN D23 (0.0); OKUN D24 (0.0); OKUN D40 (0.0); OKUN D92 (-0.5); OKUN D94 (0.0)</t>
  </si>
  <si>
    <t>OKUN D19; OKUN D40</t>
  </si>
  <si>
    <t>LWR^; FB; HB; TE-iR^; TE-oR</t>
  </si>
  <si>
    <t>1-0-1-3</t>
  </si>
  <si>
    <t>KSST 18; KSST 20; KSST 34; KSST 36; KSST 87</t>
  </si>
  <si>
    <t>KSST 07 (QB); KSST 18 (LWR); KSST 20 (HB); KSST 34 (TE-oR); KSST 36 (FB); KSST 50 (LT); KSST 63 (RG); KSST 69 (C); KSST 73 (RT); KSST 76 (LG); KSST 87 (TE-iR)</t>
  </si>
  <si>
    <t>KSST 07 (0.0); KSST 18 (0.0); KSST 20 (+0.5); KSST 34 (0.0); KSST 36 (-1.0); KSST 50 (0.0); KSST 63 (0.0); KSST 69 (0.0); KSST 73 (0.0); KSST 76 (0.0); KSST 87 (0.0)</t>
  </si>
  <si>
    <t>KSST 18; KSST 36</t>
  </si>
  <si>
    <t>KSST 20 (HB); KSST 36 (FB); OKUN D24 (LLB); OKUN D92 (DLT)</t>
  </si>
  <si>
    <t>OKUN D09 &gt; KSST 18</t>
  </si>
  <si>
    <t>KSST 34 (L:Rx); KSST 87 (L:Rx)</t>
  </si>
  <si>
    <t>LWR^(-11.5)</t>
  </si>
  <si>
    <t>LOLB (0); LLB (4); LLB (2); RILB (5); RLB (3)</t>
  </si>
  <si>
    <t>OKUN D24; OKUN D92</t>
  </si>
  <si>
    <t>KSST 36; OKUN D92</t>
  </si>
  <si>
    <t>2105 KSU OFF VS OU, Play 039</t>
  </si>
  <si>
    <t>21SIN</t>
  </si>
  <si>
    <t>LT  ZIP</t>
  </si>
  <si>
    <t>FK 67 SCAT Z SNAG X DIME</t>
  </si>
  <si>
    <t>SCAT Z SNAG X DIME</t>
  </si>
  <si>
    <t>7; OKUN D05 (39); OKUN D08 (25); OKUN D19 (12); OKUN D23 (30); OKUN D24 (21); OKUN D40 (32); OKUN D90 (18)</t>
  </si>
  <si>
    <t>LCB (1); SSL (7); SSR (9); RCB (0)</t>
  </si>
  <si>
    <t>SSL (10); LOLB (12); DLT (18); MLB (21); DRT (25); RLB (30); REO (32); SSR (38); ROLB (39)</t>
  </si>
  <si>
    <t>OKUN D04 (LCB); OKUN D05 (ROLB); OKUN D08 (DRT); OKUN D09 (RCB); OKUN D10 (SSL); OKUN D12 (SSR); OKUN D19 (LOLB); OKUN D23 (RLB); OKUN D24 (MLB); OKUN D40 (REO); OKUN D90 (DLT)</t>
  </si>
  <si>
    <t>OKUN D04 (0.0); OKUN D05 (0.0); OKUN D08 (0.0); OKUN D09 (0.0); OKUN D10 (0.0); OKUN D12 (0.0); OKUN D19 (0.0); OKUN D23 (0.0); OKUN D24 (0.0); OKUN D40 (0.0); OKUN D90 (0.0)</t>
  </si>
  <si>
    <t>DLT (18); DRT (25); REO (32)</t>
  </si>
  <si>
    <t>KSST 04 (RWR); KSST 07 (QB); KSST 22 (HB); KSST 34 (FB); KSST 50 (LT); KSST 63 (RG); KSST 69 (C); KSST 73 (RT); KSST 76 (LG); KSST 87 (TE-L); KSST 88 (LWR)</t>
  </si>
  <si>
    <t>KSST 04 (0.0); KSST 07 (-0.5); KSST 22 (0.0); KSST 34 (-0.5); KSST 50 (0.0); KSST 63 (0.0); KSST 69 (0.0); KSST 73 (0.0); KSST 76 (0.0); KSST 87 (0.0); KSST 88 (0.0)</t>
  </si>
  <si>
    <t>6; KSST 22 (HB); KSST 50 (LT); KSST 63 (RG); KSST 69 (C); KSST 73 (RT); KSST 76 (LG)</t>
  </si>
  <si>
    <t>KSST 07 (QB); KSST 34 (FB)</t>
  </si>
  <si>
    <t>FB</t>
  </si>
  <si>
    <t>4; OKUN D08 (DRT); OKUN D19 (LOLB); OKUN D40 (REO); OKUN D90 (DLT)</t>
  </si>
  <si>
    <t>OKUN D04 &gt; KSST 04; OKUN D09 &gt; KSST 88</t>
  </si>
  <si>
    <t>2; KSST 22 (HB); KSST 34 (FB)</t>
  </si>
  <si>
    <t>LWR(-2.5); RWR^(+18.5)</t>
  </si>
  <si>
    <t>LOLB (0); MLB (5); RLB (5); ROLB (1)</t>
  </si>
  <si>
    <t>KSST 07; KSST 34</t>
  </si>
  <si>
    <t>LWR 6(5); TE-L 7(8); FB h31(0); HB kl; RWR 6o(10)</t>
  </si>
  <si>
    <t>6; 7; H5; -; 6</t>
  </si>
  <si>
    <t>KSST 88 6(5); KSST 87 7(8); KSST 34 h31(0); KSST 22 kl; KSST 04 6o(10)</t>
  </si>
  <si>
    <t>h31(0)</t>
  </si>
  <si>
    <t>2105 KSU OFF VS OU, Play 040</t>
  </si>
  <si>
    <t>GUN L   STACK</t>
  </si>
  <si>
    <t>STACK</t>
  </si>
  <si>
    <t>50C SMASH H FRESNO</t>
  </si>
  <si>
    <t>SMASH H FRESNO</t>
  </si>
  <si>
    <t>5; OKUN D08 (26); OKUN D19 (09); OKUN D23 (29); OKUN D40 (34); OKUN D90 (18)</t>
  </si>
  <si>
    <t>KSST 04; KSST 12; KSST 34; KSST 88</t>
  </si>
  <si>
    <t>LCB (5); SCBL (5); SSL (10); SSR (9); SCBR (0); RCB (5)</t>
  </si>
  <si>
    <t>SSL (08); LOLB (09); DLT (18); DRT (26); RLB (29); REO (34); SSR (43)</t>
  </si>
  <si>
    <t>OKUN D04 (LCB); OKUN D05 (SCBR); OKUN D07 (RCB); OKUN D08 (DRT); OKUN D10 (SSL); OKUN D12 (SSR); OKUN D19 (LOLB); OKUN D23 (RLB); OKUN D24 (SCBL); OKUN D40 (REO); OKUN D90 (DLT)</t>
  </si>
  <si>
    <t>OKUN D04 (0.0); OKUN D05 (0.0); OKUN D07 (0.0); OKUN D08 (0.0); OKUN D10 (-0.5); OKUN D12 (0.0); OKUN D19 (0.0); OKUN D23 (0.0); OKUN D24 (0.0); OKUN D40 (0.0); OKUN D90 (0.0)</t>
  </si>
  <si>
    <t>LWR; SLWR^; HB-L; SRWR^; RWR</t>
  </si>
  <si>
    <t>KSST 04 (RWR); KSST 07 (QB); KSST 12 (LWR); KSST 22 (HB-L); KSST 34 (SLWR); KSST 50 (LT); KSST 63 (RG); KSST 69 (C); KSST 73 (RT); KSST 76 (LG); KSST 88 (SRWR)</t>
  </si>
  <si>
    <t>KSST 04 (0.0); KSST 07 (+0.5); KSST 12 (0.0); KSST 22 (0.0); KSST 34 (0.0); KSST 50 (0.0); KSST 63 (0.0); KSST 69 (0.0); KSST 73 (0.0); KSST 76 (0.0); KSST 88 (+0.5)</t>
  </si>
  <si>
    <t>KSST 07 (QB); KSST 88 (SRWR); OKUN D10 (SSL)</t>
  </si>
  <si>
    <t>OKUN D05 &gt; KSST 34</t>
  </si>
  <si>
    <t>LWR(-5.5); SLWR^(-3.5); SRWR^(+14.5); RWR(+16.5)</t>
  </si>
  <si>
    <t>LOLB (0); RLB (5)</t>
  </si>
  <si>
    <t>7; OKUN D04; OKUN D05; OKUN D07; OKUN D10; OKUN D12; OKUN D23; OKUN D24</t>
  </si>
  <si>
    <t>LWR 3o(6); SLWR 7i(13); HB-L h76(3); SRWR 83(21); RWR 3(6)</t>
  </si>
  <si>
    <t>3; 7; H7; 3; 3</t>
  </si>
  <si>
    <t>KSST 12 3o(6); KSST 34 7i(13); KSST 22 h76(3); KSST 88 83(21); KSST 04 3(6)</t>
  </si>
  <si>
    <t>83(21)</t>
  </si>
  <si>
    <t>2105 KSU OFF VS OU, Play 041</t>
  </si>
  <si>
    <t>GUN ROG ON</t>
  </si>
  <si>
    <t>ROG ON</t>
  </si>
  <si>
    <t>47 CENTER LEAD</t>
  </si>
  <si>
    <t>9; OKUN D08 (25); OKUN D09 (05); OKUN D10 (24); OKUN D19 (12); OKUN D23 (31); OKUN D24 (20); OKUN D25 (41); OKUN D40 (32); OKUN D90 (18)</t>
  </si>
  <si>
    <t>SS (8); SCBR (0); RCB (2)</t>
  </si>
  <si>
    <t>LOLB (05); LOLB (12); DLT (18); LILB (20); SS (24); DRT (25); RLB (31); REO (32); RLB (41)</t>
  </si>
  <si>
    <t>OKUN D05 (SCBR); OKUN D07 (RCB); OKUN D08 (DRT); OKUN D09 (LOLB); OKUN D10 (SS); OKUN D19 (LOLB); OKUN D23 (RLB); OKUN D24 (LILB); OKUN D25 (RLB); OKUN D40 (REO); OKUN D90 (DLT)</t>
  </si>
  <si>
    <t>OKUN D05 (0.0); OKUN D07 (0.0); OKUN D08 (0.0); OKUN D09 (0.0); OKUN D10 (+0.5); OKUN D19 (0.0); OKUN D23 (-0.5); OKUN D24 (0.0); OKUN D25 (+0.5); OKUN D40 (0.0); OKUN D90 (0.0)</t>
  </si>
  <si>
    <t>OKUN D09; OKUN D25</t>
  </si>
  <si>
    <t>LWR; SLWR; TE-L^; HB-R; TE-R^</t>
  </si>
  <si>
    <t>KSST 04 (LWR); KSST 07 (QB); KSST 19 (TE-R); KSST 22 (HB-R); KSST 34 (TE-L); KSST 50 (LT); KSST 63 (RG); KSST 69 (C); KSST 73 (RT); KSST 76 (LG); KSST 88 (SLWR)</t>
  </si>
  <si>
    <t>KSST 04 (0.0); KSST 07 (0.0); KSST 19 (0.0); KSST 22 (0.0); KSST 34 (0.0); KSST 50 (0.0); KSST 63 (0.0); KSST 69 (-0.5); KSST 73 (0.0); KSST 76 (0.0); KSST 88 (0.0)</t>
  </si>
  <si>
    <t>KSST 34 (TE-L); KSST 69 (C); OKUN D10 (SS); OKUN D23 (RLB); OKUN D25 (RLB)</t>
  </si>
  <si>
    <t>OKUN D05 &gt; KSST 88; OKUN D07 &gt; KSST 04</t>
  </si>
  <si>
    <t>LWR(-18.5); SLWR(-6.5)</t>
  </si>
  <si>
    <t>LOLB (0); LOLB (0); LILB (4); RLB (5); RLB (5)</t>
  </si>
  <si>
    <t>KSST 69; OKUN D23</t>
  </si>
  <si>
    <t>OKUN D10; OKUN D25</t>
  </si>
  <si>
    <t>2105 KSU OFF VS OU, Play 042</t>
  </si>
  <si>
    <t>GUN LT OUT  ZIP</t>
  </si>
  <si>
    <t>50C Y SNAG CRUZ</t>
  </si>
  <si>
    <t>Y SNAG CRUZ</t>
  </si>
  <si>
    <t>6; OKUN D11 (32); OKUN D23 (15); OKUN D24 (36); OKUN D88 (25); OKUN D94 (19); OKUN D95 (08)</t>
  </si>
  <si>
    <t>LCB (0); SCBL (0); SSL (9); SSR (8); RCB (1)</t>
  </si>
  <si>
    <t>SSL (02); LEO (08); LLB (15); DLT (19); DRT (25); ROLB (32); SSR (35); RLB (36)</t>
  </si>
  <si>
    <t>OKUN D05 (SCBL); OKUN D07 (RCB); OKUN D09 (LCB); OKUN D10 (SSR); OKUN D11 (ROLB); OKUN D23 (LLB); OKUN D24 (RLB); OKUN D25 (SSL); OKUN D88 (DRT); OKUN D94 (DLT); OKUN D95 (LEO)</t>
  </si>
  <si>
    <t>OKUN D05 (0.0); OKUN D07 (0.0); OKUN D09 (0.0); OKUN D10 (0.0); OKUN D11 (+0.5); OKUN D23 (0.0); OKUN D24 (0.0); OKUN D25 (0.0); OKUN D88 (0.0); OKUN D94 (0.0); OKUN D95 (+0.5)</t>
  </si>
  <si>
    <t>OKUN D11; OKUN D88; OKUN D94; OKUN D95</t>
  </si>
  <si>
    <t>LEO (08); DLT (19); DRT (25)</t>
  </si>
  <si>
    <t>KSST 04 (SRWR); KSST 07 (QB); KSST 12 (LWR); KSST 19 (TE-L); KSST 22 (HB-L); KSST 50 (LT); KSST 63 (RG); KSST 69 (C); KSST 73 (RT); KSST 76 (LG); KSST 88 (RWR)</t>
  </si>
  <si>
    <t>KSST 04 (0.0); KSST 07 (0.0); KSST 12 (0.0); KSST 19 (0.0); KSST 22 (0.0); KSST 50 (-0.5); KSST 63 (0.0); KSST 69 (0.0); KSST 73 (-1.0); KSST 76 (0.0); KSST 88 (0.0)</t>
  </si>
  <si>
    <t>KSST 50 (LT); KSST 73 (RT); OKUN D11 (ROLB); OKUN D95 (LEO)</t>
  </si>
  <si>
    <t>5; OKUN D11 (ROLB); OKUN D23 (LLB); OKUN D88 (DRT); OKUN D94 (DLT); OKUN D95 (LEO)</t>
  </si>
  <si>
    <t>OKUN D05 &gt; KSST 04; OKUN D07 &gt; KSST 12; OKUN D09 &gt; KSST 88</t>
  </si>
  <si>
    <t>OKUN D11 (O) KSST 50; OKUN D95 (U) KSST 73</t>
  </si>
  <si>
    <t>OKUN D95 (R.E.N) LEO</t>
  </si>
  <si>
    <t>LWR(-22.5); SRWR(+7.5); RWR^(+14.5)</t>
  </si>
  <si>
    <t>LLB (5); RLB (2); ROLB (0)</t>
  </si>
  <si>
    <t>KSST 50; KSST 73</t>
  </si>
  <si>
    <t>6; OKUN D05; OKUN D07; OKUN D09; OKUN D10; OKUN D24; OKUN D25</t>
  </si>
  <si>
    <t>LWR 9i; TE-L 6o(5); HB-L h31(0); SRWR 7i(10); RWR 2(2)</t>
  </si>
  <si>
    <t>9; 6; H5; 7; 2</t>
  </si>
  <si>
    <t>KSST 12 9i; KSST 19 6o(5); KSST 22 h31(0); KSST 04 7i(10); KSST 88 2(2)</t>
  </si>
  <si>
    <t>OKUN D11; OKUN D95</t>
  </si>
  <si>
    <t>2105 KSU OFF VS OU, Play 043</t>
  </si>
  <si>
    <t>GUN PACK RT</t>
  </si>
  <si>
    <t>42 DRAW WK KEY M. QC</t>
  </si>
  <si>
    <t>KEY M. QC</t>
  </si>
  <si>
    <t>42 DRAW WK</t>
  </si>
  <si>
    <t>6; OKUN D11 (24); OKUN D23 (13); OKUN D24 (27); OKUN D92 (37); OKUN D94 (22); OKUN D95 (07)</t>
  </si>
  <si>
    <t>LCB (4); SCBoL (6); SCBiL (10); FS (11); RCB (1)</t>
  </si>
  <si>
    <t>LEO (07); LLB (13); NT (22); RILB (24); RILB (27); REO (37)</t>
  </si>
  <si>
    <t>OKUN D07 (RCB); OKUN D09 (LCB); OKUN D10 (FS); OKUN D11 (RILB); OKUN D12 (SCBiL); OKUN D23 (LLB); OKUN D24 (RILB); OKUN D25 (SCBoL); OKUN D92 (REO); OKUN D94 (NT); OKUN D95 (LEO)</t>
  </si>
  <si>
    <t>OKUN D07 (0.0); OKUN D09 (+0.5); OKUN D10 (0.0); OKUN D11 (0.0); OKUN D12 (0.0); OKUN D23 (0.0); OKUN D24 (0.0); OKUN D25 (0.0); OKUN D92 (0.0); OKUN D94 (0.0); OKUN D95 (0.0)</t>
  </si>
  <si>
    <t>OKUN D12; OKUN D92</t>
  </si>
  <si>
    <t>LEO (07); NT (22); REO (37)</t>
  </si>
  <si>
    <t>KSST 04 (0.0); KSST 07 (0.0); KSST 12 (-0.5); KSST 19 (-0.5); KSST 22 (0.0); KSST 50 (0.0); KSST 63 (0.0); KSST 69 (0.0); KSST 73 (0.0); KSST 76 (0.0); KSST 88 (0.0)</t>
  </si>
  <si>
    <t>KSST 12 (RWR); KSST 19 (SRoWR); OKUN D09 (LCB); OKUN D25 (SCBoL)</t>
  </si>
  <si>
    <t>3; OKUN D92 (REO); OKUN D94 (NT); OKUN D95 (LEO)</t>
  </si>
  <si>
    <t>LWR^(-18.5); SRiWR(+5.5); SRoWR^(+8.5); RWR(+9.5)</t>
  </si>
  <si>
    <t>LLB (4); RILB (3); RILB (1)</t>
  </si>
  <si>
    <t>8; OKUN D07; OKUN D09; OKUN D10; OKUN D11; OKUN D12; OKUN D23; OKUN D24; OKUN D25</t>
  </si>
  <si>
    <t>LWR 2(1)z; HB-L kl; SRiWR 0u(-3); SRoWR z; RWR z</t>
  </si>
  <si>
    <t>2; -; 0; -; -</t>
  </si>
  <si>
    <t>KSST 04 2(1)z; KSST 22 kl; KSST 88 0u(-3); KSST 19 z; KSST 12 z</t>
  </si>
  <si>
    <t>2105 KSU OFF VS OU, Play 044</t>
  </si>
  <si>
    <t>7; OKUN D05 (10); OKUN D08 (22); OKUN D11 (37); OKUN D23 (16); OKUN D24 (31); OKUN D90 (29); OKUN D95 (16)</t>
  </si>
  <si>
    <t>FSL (12); FSL (11); SS (7); SSR (10); FSR (13)</t>
  </si>
  <si>
    <t>LOLB (10); LILB (16); DLT (16); NT (22); RE (29); SS (31); ROLB (37); SSR (44)</t>
  </si>
  <si>
    <t>OKUN D04 (SSR); OKUN D05 (LOLB); OKUN D08 (NT); OKUN D09 (FSL); OKUN D10 (FSR); OKUN D11 (ROLB); OKUN D23 (LILB); OKUN D24 (SS); OKUN D25 (FSL); OKUN D90 (RE); OKUN D95 (DLT)</t>
  </si>
  <si>
    <t>OKUN D04 (0.0); OKUN D05 (0.0); OKUN D08 (0.0); OKUN D09 (0.0); OKUN D10 (0.0); OKUN D11 (0.0); OKUN D23 (0.0); OKUN D24 (0.0); OKUN D25 (0.0); OKUN D90 (0.0); OKUN D95 (0.0)</t>
  </si>
  <si>
    <t>DLT (16); NT (22); RE (29)</t>
  </si>
  <si>
    <t>KSST 18; KSST 22; KSST 34; KSST 36; KSST 87</t>
  </si>
  <si>
    <t>KSST 07 (QB); KSST 18 (HB); KSST 22 (FB-L); KSST 34 (TE-R); KSST 36 (FB-R); KSST 50 (LT); KSST 63 (RG); KSST 69 (C); KSST 73 (RT); KSST 76 (LG); KSST 87 (TE-L)</t>
  </si>
  <si>
    <t>KSST 07 (0.0); KSST 18 (0.0); KSST 22 (0.0); KSST 34 (0.0); KSST 36 (0.0); KSST 50 (0.0); KSST 63 (0.0); KSST 69 (0.0); KSST 73 (0.0); KSST 76 (0.0); KSST 87 (0.0)</t>
  </si>
  <si>
    <t>3; KSST 18 (HB); KSST 22 (FB-L); KSST 36 (FB-R)</t>
  </si>
  <si>
    <t>LOLB (1); LILB (5); ROLB (0)</t>
  </si>
  <si>
    <t>2105 KSU OFF VS OU, Play 045</t>
  </si>
  <si>
    <t>9 G LEAD</t>
  </si>
  <si>
    <t>6; OKUN D08 (25); OKUN D11 (11); OKUN D23 (34); OKUN D24 (20); OKUN D90 (18); OKUN D95 (32)</t>
  </si>
  <si>
    <t>LCB (0); SSL (9); SSR (9); SCBR (1); RCB (0)</t>
  </si>
  <si>
    <t>SSL (05); LOLB (11); DLT (18); LILB (20); DRT (25); REO (32); RLB (34); SSR (42)</t>
  </si>
  <si>
    <t>OKUN D04 (RCB); OKUN D05 (SCBR); OKUN D08 (DRT); OKUN D09 (LCB); OKUN D10 (SSL); OKUN D11 (LOLB); OKUN D23 (RLB); OKUN D24 (LILB); OKUN D25 (SSR); OKUN D90 (DLT); OKUN D95 (REO)</t>
  </si>
  <si>
    <t>OKUN D04 (0.0); OKUN D05 (0.0); OKUN D08 (0.0); OKUN D09 (0.0); OKUN D10 (0.0); OKUN D11 (+0.5); OKUN D23 (0.0); OKUN D24 (0.0); OKUN D25 (0.0); OKUN D90 (0.0); OKUN D95 (+1.0)</t>
  </si>
  <si>
    <t>KSST 13; KSST 22; KSST 85; KSST 86; KSST 87</t>
  </si>
  <si>
    <t>KSST 07 (QB); KSST 13 (LWR); KSST 22 (HB-R); KSST 50 (LT); KSST 63 (RG); KSST 69 (C); KSST 73 (RT); KSST 76 (LG); KSST 85 (SLWR); KSST 86 (RWR); KSST 87 (TE-L)</t>
  </si>
  <si>
    <t>KSST 07 (0.0); KSST 13 (0.0); KSST 22 (0.0); KSST 50 (0.0); KSST 63 (0.0); KSST 69 (0.0); KSST 73 (0.0); KSST 76 (0.0); KSST 85 (0.0); KSST 86 (0.0); KSST 87 (-1.0)</t>
  </si>
  <si>
    <t>KSST 87 (TE-L); OKUN D11 (LOLB); OKUN D95 (REO)</t>
  </si>
  <si>
    <t>OKUN D04 &gt; KSST 13; OKUN D05 &gt; KSST 85; OKUN D09 &gt; KSST 86</t>
  </si>
  <si>
    <t>LWR(-18.5); SLWR(-13.5); RWR^(+16.5)</t>
  </si>
  <si>
    <t>2105 KSU OFF VS OU, Play 046</t>
  </si>
  <si>
    <t>5; OKUN D08 (22); OKUN D11 (35); OKUN D24 (23); OKUN D90 (29); OKUN D95 (17)</t>
  </si>
  <si>
    <t>KSST 12; KSST 87; KSST 88</t>
  </si>
  <si>
    <t>LCB (5); SCBoL (1); SCBoL (10); SCBiL (4); SSR (10); RCB (0)</t>
  </si>
  <si>
    <t>DLT (17); NT (22); MLB (23); RE (29); ROLB (35); SSR (35)</t>
  </si>
  <si>
    <t>OKUN D04 (RCB); OKUN D05 (SCBoL); OKUN D08 (NT); OKUN D09 (LCB); OKUN D10 (SSR); OKUN D11 (ROLB); OKUN D23 (SCBiL); OKUN D24 (MLB); OKUN D25 (SCBoL); OKUN D90 (RE); OKUN D95 (DLT)</t>
  </si>
  <si>
    <t>OKUN D04 (0.0); OKUN D05 (0.0); OKUN D08 (0.0); OKUN D09 (0.0); OKUN D10 (0.0); OKUN D11 (-1.0); OKUN D23 (0.0); OKUN D24 (0.0); OKUN D25 (0.0); OKUN D90 (0.0); OKUN D95 (0.0)</t>
  </si>
  <si>
    <t>KSST 04 (LWR); KSST 07 (QB); KSST 12 (RWR); KSST 22 (HB-L); KSST 50 (LT); KSST 63 (RG); KSST 69 (C); KSST 73 (RT); KSST 76 (LG); KSST 87 (SRoWR); KSST 88 (SRiWR)</t>
  </si>
  <si>
    <t>KSST 04 (0.0); KSST 07 (0.0); KSST 12 (0.0); KSST 22 (+0.5); KSST 50 (0.0); KSST 63 (0.0); KSST 69 (0.0); KSST 73 (0.0); KSST 76 (0.0); KSST 87 (0.0); KSST 88 (0.0)</t>
  </si>
  <si>
    <t>KSST 22 (HB-L); OKUN D11 (ROLB)</t>
  </si>
  <si>
    <t>3; OKUN D08 (NT); OKUN D90 (RE); OKUN D95 (DLT)</t>
  </si>
  <si>
    <t>OKUN D04 &gt; KSST 04; OKUN D05 &gt; KSST 87</t>
  </si>
  <si>
    <t>LWR^(-18.5); SRiWR(-0.5); SRoWR^(+0.5); RWR(+3.5)</t>
  </si>
  <si>
    <t>8; OKUN D04; OKUN D05; OKUN D09; OKUN D10; OKUN D11; OKUN D23; OKUN D24; OKUN D25</t>
  </si>
  <si>
    <t>LWR 6(9); HB-L klh3(-8); SRiWR 3(3); SRoWR x6(5); RWR 6o(11)</t>
  </si>
  <si>
    <t>KSST 04 6(9); KSST 22 klh3(-8); KSST 88 3(3); KSST 87 x6(5); KSST 12 6o(11)</t>
  </si>
  <si>
    <t>klh3(-8)</t>
  </si>
  <si>
    <t>2105 KSU OFF VS OU, Play 047</t>
  </si>
  <si>
    <t>GUN TRIPS RT LOWER   CLOSE</t>
  </si>
  <si>
    <t>6; OKUN D08 (22); OKUN D11 (38); OKUN D23 (06); OKUN D24 (33); OKUN D90 (30); OKUN D95 (15)</t>
  </si>
  <si>
    <t>LCB (0); SCBoL (0); SCBiL (10); SCBR (10); RCB (0)</t>
  </si>
  <si>
    <t>LOLB (06); LE (15); NT (22); RE (30); RLB (33); ROLB (38)</t>
  </si>
  <si>
    <t>OKUN D04 (RCB); OKUN D05 (SCBoL); OKUN D08 (NT); OKUN D09 (LCB); OKUN D10 (SCBR); OKUN D11 (ROLB); OKUN D23 (LOLB); OKUN D24 (RLB); OKUN D25 (SCBiL); OKUN D90 (RE); OKUN D95 (LE)</t>
  </si>
  <si>
    <t>KSST 04 (LWR); KSST 07 (QB); KSST 12 (RWR); KSST 19 (SRiWR); KSST 22 (SLWR); KSST 50 (LT); KSST 63 (RG); KSST 69 (C); KSST 73 (RT); KSST 76 (LG); KSST 88 (SRoWR)</t>
  </si>
  <si>
    <t>6; OKUN D08 (NT); OKUN D11 (ROLB); OKUN D23 (LOLB); OKUN D24 (RLB); OKUN D90 (RE); OKUN D95 (LE)</t>
  </si>
  <si>
    <t>OKUN D04 &gt; KSST 04; OKUN D05 &gt; KSST 88; OKUN D09 &gt; KSST 12</t>
  </si>
  <si>
    <t>LWR^(-21.5); SLWR(-14.5); SRiWR^(+1.5); SRoWR(+9.5); RWR(+18.5)</t>
  </si>
  <si>
    <t>LOLB (0); RLB (4); ROLB (0)</t>
  </si>
  <si>
    <t>5; OKUN D04; OKUN D05; OKUN D09; OKUN D10; OKUN D25</t>
  </si>
  <si>
    <t>LWR 4(9); SLWR 21(4); SRiWR 3i(9); SRoWR 9s; RWR 9o</t>
  </si>
  <si>
    <t>4; 3; 3; 9; 9</t>
  </si>
  <si>
    <t>KSST 04 4(9); KSST 22 21(4); KSST 19 3i(9); KSST 88 9s; KSST 12 9o</t>
  </si>
  <si>
    <t>2105 KSU OFF VS OU, Play 048</t>
  </si>
  <si>
    <t>12MKG</t>
  </si>
  <si>
    <t>GUN RT CON WK  CLOSE</t>
  </si>
  <si>
    <t>CON WK</t>
  </si>
  <si>
    <t>FK 76 Z DOVER F ARROW</t>
  </si>
  <si>
    <t>DOVER</t>
  </si>
  <si>
    <t>Z DOVER F ARROW</t>
  </si>
  <si>
    <t>7; OKUN D02 (29); OKUN D05 (41); OKUN D13 (05); OKUN D14 (33); OKUN D19 (12); OKUN D92 (18); OKUN D94 (26)</t>
  </si>
  <si>
    <t>LCB (3); SSL (7); FS (20); RCB (1)</t>
  </si>
  <si>
    <t>LLB (05); SSL (12); LOLB (12); DLT (18); DRT (26); RLB (29); REO (33); RLB (41)</t>
  </si>
  <si>
    <t>OKUN D02 (RLB); OKUN D04 (LCB); OKUN D05 (RLB); OKUN D10 (SSL); OKUN D12 (FS); OKUN D13 (LLB); OKUN D14 (REO); OKUN D19 (LOLB); OKUN D29 (RCB); OKUN D92 (DLT); OKUN D94 (DRT)</t>
  </si>
  <si>
    <t>OKUN D02 (0.0); OKUN D04 (0.0); OKUN D05 (0.0); OKUN D10 (0.0); OKUN D12 (0.0); OKUN D13 (0.0); OKUN D14 (0.0); OKUN D19 (0.0); OKUN D29 (-1.0); OKUN D92 (0.0); OKUN D94 (0.0)</t>
  </si>
  <si>
    <t>OKUN D29</t>
  </si>
  <si>
    <t>LWR^; TE-L; HB-L; TE-R^; RWR</t>
  </si>
  <si>
    <t>KSST 01 (LWR); KSST 04 (RWR); KSST 07 (QB); KSST 22 (HB-L); KSST 34 (TE-L); KSST 50 (LT); KSST 63 (RG); KSST 69 (C); KSST 73 (RT); KSST 76 (LG); KSST 87 (TE-R)</t>
  </si>
  <si>
    <t>KSST 01 (+1.0); KSST 04 (0.0); KSST 07 (+1.0); KSST 22 (0.0); KSST 34 (0.0); KSST 50 (0.0); KSST 63 (0.0); KSST 69 (0.0); KSST 73 (0.0); KSST 76 (0.0); KSST 87 (0.0)</t>
  </si>
  <si>
    <t>7; KSST 22 (HB-L); KSST 50 (LT); KSST 63 (RG); KSST 69 (C); KSST 73 (RT); KSST 76 (LG); KSST 87 (TE-R)</t>
  </si>
  <si>
    <t>KSST 01 (LWR); KSST 07 (QB); KSST 87 (TE-R); OKUN D19 (LOLB); OKUN D29 (RCB)</t>
  </si>
  <si>
    <t>4; OKUN D14 (REO); OKUN D19 (LOLB); OKUN D92 (DLT); OKUN D94 (DRT)</t>
  </si>
  <si>
    <t>OKUN D29 &gt; KSST 01</t>
  </si>
  <si>
    <t>OKUN D19 (I) KSST 87</t>
  </si>
  <si>
    <t>LWR^(-15.5); RWR(+11.5)</t>
  </si>
  <si>
    <t>LOLB (0); LLB (2); RLB (2); RLB (4)</t>
  </si>
  <si>
    <t>7; OKUN D02; OKUN D04; OKUN D05; OKUN D10; OKUN D12; OKUN D13; OKUN D29</t>
  </si>
  <si>
    <t>LWR xo(30); TE-L c1; HB-L frkr; TE-R k; RWR xo(15)</t>
  </si>
  <si>
    <t>X; 3; -; -; X</t>
  </si>
  <si>
    <t>KSST 01 xo(30); KSST 34 c1; KSST 22 frkr; KSST 87 k; KSST 04 xo(15)</t>
  </si>
  <si>
    <t>xo(30)</t>
  </si>
  <si>
    <t>KSST 01; KSST 07</t>
  </si>
  <si>
    <t>2105 KSU OFF VS OU, Play 049</t>
  </si>
  <si>
    <t>43 DRAW WK-KEY M. QC</t>
  </si>
  <si>
    <t>6; OKUN D02 (41); OKUN D13 (21); OKUN D14 (28); OKUN D19 (11); OKUN D92 (16); OKUN D94 (22)</t>
  </si>
  <si>
    <t>LCB (0); SSL (8); SCBiR (9); SCBoR (2); RCB (6)</t>
  </si>
  <si>
    <t>SSL (11); LOLB (11); DLT (16); MLB (21); NT (22); DRT (28); RLB (41)</t>
  </si>
  <si>
    <t>OKUN D02 (RLB); OKUN D04 (LCB); OKUN D05 (SCBoR); OKUN D10 (SSL); OKUN D12 (SCBiR); OKUN D13 (MLB); OKUN D14 (DRT); OKUN D19 (LOLB); OKUN D29 (RCB); OKUN D92 (DLT); OKUN D94 (NT)</t>
  </si>
  <si>
    <t>OKUN D02 (0.0); OKUN D04 (-1.0); OKUN D05 (0.0); OKUN D10 (0.0); OKUN D12 (0.0); OKUN D13 (0.0); OKUN D14 (0.0); OKUN D19 (0.0); OKUN D29 (0.0); OKUN D92 (0.0); OKUN D94 (0.0)</t>
  </si>
  <si>
    <t>DLT (16); NT (22); DRT (28)</t>
  </si>
  <si>
    <t>KSST 04 (RWR); KSST 07 (QB); KSST 12 (LWR); KSST 22 (HB-R); KSST 50 (LT); KSST 63 (RG); KSST 69 (C); KSST 73 (RT); KSST 76 (LG); KSST 87 (SLoWR); KSST 88 (SLiWR)</t>
  </si>
  <si>
    <t>KSST 22 (HB-R); OKUN D04 (LCB)</t>
  </si>
  <si>
    <t>LWR(-8.5); SLoWR^(-5.5); SLiWR(-3.5); RWR^(+18.5)</t>
  </si>
  <si>
    <t>LWR z; SLoWR z; SLiWR 0u(-4); HB-R r; RWR r</t>
  </si>
  <si>
    <t>KSST 12 z; KSST 87 z; KSST 88 0u(-4); KSST 22 r; KSST 04 r</t>
  </si>
  <si>
    <t>2105 KSU OFF VS OU, Play 050</t>
  </si>
  <si>
    <t>REDUCE GUN RT ON</t>
  </si>
  <si>
    <t>REDUCE</t>
  </si>
  <si>
    <t>18 OPTION M. 45 ROLL</t>
  </si>
  <si>
    <t>9; OKUN D02 (27); OKUN D05 (39); OKUN D10 (01); OKUN D12 (21); OKUN D13 (14); OKUN D14 (33); OKUN D19 (11); OKUN D92 (18); OKUN D94 (26)</t>
  </si>
  <si>
    <t>LCB (0); SS (8); RCB (0)</t>
  </si>
  <si>
    <t>LLB (01); LOLB (11); LLB (14); DLT (18); SS (21); DRT (26); RILB (27); REO (33); RLB (39)</t>
  </si>
  <si>
    <t>OKUN D02 (RILB); OKUN D04 (LCB); OKUN D05 (RLB); OKUN D09 (RCB); OKUN D10 (LLB); OKUN D12 (SS); OKUN D13 (LLB); OKUN D14 (REO); OKUN D19 (LOLB); OKUN D92 (DLT); OKUN D94 (DRT)</t>
  </si>
  <si>
    <t>OKUN D02 (+0.5); OKUN D04 (0.0); OKUN D05 (0.0); OKUN D09 (0.0); OKUN D10 (0.0); OKUN D12 (0.0); OKUN D13 (+0.5); OKUN D14 (0.0); OKUN D19 (0.0); OKUN D92 (+0.5); OKUN D94 (-0.5)</t>
  </si>
  <si>
    <t>KSST 04 (LWR); KSST 07 (QB); KSST 19 (TE-L); KSST 22 (HB-R); KSST 50 (LT); KSST 63 (RG); KSST 69 (C); KSST 73 (RT); KSST 76 (LG); KSST 87 (TE-R); KSST 88 (RWR)</t>
  </si>
  <si>
    <t>KSST 04 (0.0); KSST 07 (0.0); KSST 19 (0.0); KSST 22 (0.0); KSST 50 (0.0); KSST 63 (-0.5); KSST 69 (+0.5); KSST 73 (0.0); KSST 76 (-0.5); KSST 87 (0.0); KSST 88 (0.0)</t>
  </si>
  <si>
    <t>KSST 63 (RG); KSST 69 (C); KSST 76 (LG); OKUN D02 (RILB); OKUN D13 (LLB); OKUN D92 (DLT); OKUN D94 (DRT)</t>
  </si>
  <si>
    <t>KSST 19 (L:R{L}); KSST 22 (B:B&gt;B:B); KSST 87 (R:L{R})</t>
  </si>
  <si>
    <t>LWR(-18.5); RWR(+19.5)</t>
  </si>
  <si>
    <t>LOLB (0); LLB (5); LLB (4); RILB (4); RLB (3)</t>
  </si>
  <si>
    <t>KSST 63; KSST 76; OKUN D94</t>
  </si>
  <si>
    <t>KSST 69; OKUN D02; OKUN D13; OKUN D92</t>
  </si>
  <si>
    <t>OKUN D92</t>
  </si>
  <si>
    <t>2105 KSU OFF VS OU, Play 051</t>
  </si>
  <si>
    <t>50C Y SPACE-DART</t>
  </si>
  <si>
    <t>Y SPACE-DART</t>
  </si>
  <si>
    <t>9; OKUN D02 (14); OKUN D09 (43); OKUN D10 (36); OKUN D11 (33); OKUN D12 (06); OKUN D13 (35); OKUN D88 (19); OKUN D92 (25); OKUN D95 (08)</t>
  </si>
  <si>
    <t>LCB (0); SCBL (0)</t>
  </si>
  <si>
    <t>LLB (06); LEO (08); LLB (14); DLT (19); DRT (25); ROLB (33); RLB (35); RLB (36); RLB (43)</t>
  </si>
  <si>
    <t>OKUN D02 (LLB); OKUN D04 (LCB); OKUN D05 (SCBL); OKUN D09 (RLB); OKUN D10 (RLB); OKUN D11 (ROLB); OKUN D12 (LLB); OKUN D13 (RLB); OKUN D88 (DLT); OKUN D92 (DRT); OKUN D95 (LEO)</t>
  </si>
  <si>
    <t>OKUN D02 (0.0); OKUN D04 (-1.0); OKUN D05 (0.0); OKUN D09 (0.0); OKUN D10 (0.0); OKUN D11 (0.0); OKUN D12 (0.0); OKUN D13 (0.0); OKUN D88 (0.0); OKUN D92 (0.0); OKUN D95 (0.0)</t>
  </si>
  <si>
    <t>OKUN D11; OKUN D88; OKUN D95</t>
  </si>
  <si>
    <t>KSST 04 (0.0); KSST 07 (0.0); KSST 19 (0.0); KSST 22 (0.0); KSST 50 (0.0); KSST 63 (0.0); KSST 69 (0.0); KSST 73 (0.0); KSST 76 (-0.5); KSST 87 (0.0); KSST 88 (0.0)</t>
  </si>
  <si>
    <t>KSST 04 (RWR); KSST 07 (QB); KSST 76 (LG); OKUN D02 (LLB); OKUN D04 (LCB)</t>
  </si>
  <si>
    <t>5; OKUN D02 (LLB); OKUN D11 (ROLB); OKUN D88 (DLT); OKUN D92 (DRT); OKUN D95 (LEO)</t>
  </si>
  <si>
    <t>OKUN D02 (U) KSST 76</t>
  </si>
  <si>
    <t>LLB (6); LLB (4); RLB (6); RLB (4); RLB (3); ROLB (0)</t>
  </si>
  <si>
    <t>KSST 76; OKUN D04</t>
  </si>
  <si>
    <t>6; OKUN D04; OKUN D05; OKUN D09; OKUN D10; OKUN D12; OKUN D13</t>
  </si>
  <si>
    <t>TE-oL x6(3); TE-iL 6o(3); HB-L h31(0); SRWR 9si; RWR 2(2)</t>
  </si>
  <si>
    <t>X; 6; H5; 9; 2</t>
  </si>
  <si>
    <t>KSST 19 x6(3); KSST 87 6o(3); KSST 22 h31(0); KSST 88 9si; KSST 04 2(2)</t>
  </si>
  <si>
    <t>2105 KSU OFF VS OU, Play 052</t>
  </si>
  <si>
    <t>12MB</t>
  </si>
  <si>
    <t>GUN LT CON  BUNCH</t>
  </si>
  <si>
    <t>DELEWARE 60C Y HURRICANE</t>
  </si>
  <si>
    <t>Y HURRICANE</t>
  </si>
  <si>
    <t>DELEWARE</t>
  </si>
  <si>
    <t>9; OKUN D02 (15); OKUN D05 (05); OKUN D08 (26); OKUN D10 (40); OKUN D11 (32); OKUN D12 (21); OKUN D13 (29); OKUN D88 (18); OKUN D95 (10)</t>
  </si>
  <si>
    <t>LCB (1); SS (7); RCB (3)</t>
  </si>
  <si>
    <t>LOLB (05); LEO (10); LLB (15); DLT (18); SS (21); DRT (26); RLB (29); ROLB (32); RLB (40)</t>
  </si>
  <si>
    <t>OKUN D02 (LLB); OKUN D04 (LCB); OKUN D05 (LOLB); OKUN D07 (RCB); OKUN D08 (DRT); OKUN D10 (RLB); OKUN D11 (ROLB); OKUN D12 (SS); OKUN D13 (RLB); OKUN D88 (DLT); OKUN D95 (LEO)</t>
  </si>
  <si>
    <t>OKUN D02 (0.0); OKUN D04 (0.0); OKUN D05 (0.0); OKUN D07 (0.0); OKUN D08 (0.0); OKUN D10 (0.0); OKUN D11 (0.0); OKUN D12 (0.0); OKUN D13 (-1.0); OKUN D88 (0.0); OKUN D95 (0.0)</t>
  </si>
  <si>
    <t>OKUN D07; OKUN D08</t>
  </si>
  <si>
    <t>KSST 04 (RWR); KSST 07 (QB); KSST 19 (TE-R); KSST 22 (HB-L); KSST 50 (LT); KSST 63 (RG); KSST 69 (C); KSST 73 (RT); KSST 76 (LG); KSST 87 (TE-L); KSST 88 (LWR)</t>
  </si>
  <si>
    <t>KSST 22 (HB-L); OKUN D13 (RLB)</t>
  </si>
  <si>
    <t>4; OKUN D08 (DRT); OKUN D11 (ROLB); OKUN D88 (DLT); OKUN D95 (LEO)</t>
  </si>
  <si>
    <t>LWR(-8.5); RWR^(+8.5)</t>
  </si>
  <si>
    <t>LOLB (1); LLB (3); RLB (3); RLB (3); ROLB (0)</t>
  </si>
  <si>
    <t>LWR xo(10); TE-L xd(1); HB-L klh3(-7); TE-R xd(2); RWR xo(10)</t>
  </si>
  <si>
    <t>X; X; H3; X; X</t>
  </si>
  <si>
    <t>KSST 88 xo(10); KSST 87 xd(1); KSST 22 klh3(-7); KSST 19 xd(2); KSST 04 xo(10)</t>
  </si>
  <si>
    <t>klh3(-7)</t>
  </si>
  <si>
    <t>2105 KSU OFF VS OU, Play 053</t>
  </si>
  <si>
    <t>7; OKUN D04 (43); OKUN D11 (33); OKUN D23 (14); OKUN D24 (33); OKUN D92 (28); OKUN D94 (22); OKUN D95 (14)</t>
  </si>
  <si>
    <t>LCB (0); SCBL (0); SSL (9); SSR (8)</t>
  </si>
  <si>
    <t>SSL (00); LLB (14); LE (14); NT (22); DRT (28); RLB (33); ROLB (33); SSR (36); RLB (43)</t>
  </si>
  <si>
    <t>OKUN D04 (RLB); OKUN D05 (SCBL); OKUN D09 (LCB); OKUN D10 (SSR); OKUN D11 (ROLB); OKUN D23 (LLB); OKUN D24 (RLB); OKUN D25 (SSL); OKUN D92 (DRT); OKUN D94 (NT); OKUN D95 (LE)</t>
  </si>
  <si>
    <t>OKUN D04 (0.0); OKUN D05 (+0.5); OKUN D09 (0.0); OKUN D10 (0.0); OKUN D11 (0.0); OKUN D23 (0.0); OKUN D24 (0.0); OKUN D25 (0.0); OKUN D92 (0.0); OKUN D94 (0.0); OKUN D95 (0.0)</t>
  </si>
  <si>
    <t>KSST 04 (0.0); KSST 07 (-0.5); KSST 19 (0.0); KSST 22 (0.0); KSST 50 (0.0); KSST 63 (0.0); KSST 69 (0.0); KSST 73 (0.0); KSST 76 (0.0); KSST 87 (0.0); KSST 88 (0.0)</t>
  </si>
  <si>
    <t>KSST 07 (QB); OKUN D05 (SCBL)</t>
  </si>
  <si>
    <t>LLB (5); RLB (4); RLB (2); ROLB (0)</t>
  </si>
  <si>
    <t>TE-oL x6(4); TE-iL 6o(3); HB-L h31(0); SRWR 2(1); RWR 2(1)</t>
  </si>
  <si>
    <t>X; 6; H5; 2; 2</t>
  </si>
  <si>
    <t>KSST 19 x6(4); KSST 87 6o(3); KSST 22 h31(0); KSST 88 2(1); KSST 04 2(1)</t>
  </si>
  <si>
    <t>2105 KSU OFF VS OU, Play 054</t>
  </si>
  <si>
    <t>GUN LOU OUT WK Z DISCO</t>
  </si>
  <si>
    <t>6 SLANT NAKED Y CORNER H SWIPE</t>
  </si>
  <si>
    <t>NAKED Y CORNER H SWIPE</t>
  </si>
  <si>
    <t>6 SLANT</t>
  </si>
  <si>
    <t>6; OKUN D11 (35); OKUN D23 (16); OKUN D24 (28); OKUN D92 (26); OKUN D94 (19); OKUN D95 (11)</t>
  </si>
  <si>
    <t>LCB (1); SCBL (1); SSL (9); SSR (9); RCB (2)</t>
  </si>
  <si>
    <t>RL</t>
  </si>
  <si>
    <t>SSL (00); LEO (11); LILB (16); DLT (19); DRT (26); RILB (28); ROLB (35); SSR (36)</t>
  </si>
  <si>
    <t>OKUN D04 (RCB); OKUN D05 (SCBL); OKUN D09 (LCB); OKUN D10 (SSR); OKUN D11 (ROLB); OKUN D23 (LILB); OKUN D24 (RILB); OKUN D25 (SSL); OKUN D92 (DRT); OKUN D94 (DLT); OKUN D95 (LEO)</t>
  </si>
  <si>
    <t>LEO (11); DLT (19); DRT (26)</t>
  </si>
  <si>
    <t>KSST 04 (RWR); KSST 07 (QB); KSST 12 (LWR); KSST 22 (HB-R); KSST 50 (LT); KSST 63 (RG); KSST 69 (C); KSST 73 (RT); KSST 76 (LG); KSST 87 (TE-L); KSST 88 (SRWR)</t>
  </si>
  <si>
    <t>KSST 04 (0.0); KSST 07 (0.0); KSST 12 (0.0); KSST 22 (0.0); KSST 50 (0.0); KSST 63 (0.0); KSST 69 (0.0); KSST 73 (0.0); KSST 76 (0.0); KSST 87 (0.0); KSST 88 (0.0)</t>
  </si>
  <si>
    <t>KSST 12* (R:Lx&gt;L:R{L})</t>
  </si>
  <si>
    <t>LWR(-9.5); SRWR^(+4.5); RWR(+16.5)</t>
  </si>
  <si>
    <t>LILB (5); RILB (5); ROLB (0)</t>
  </si>
  <si>
    <t>LWR frxj(-4); TE-L 7(16); HB-R h31(1); SRWR xo(13); RWR xo(28)</t>
  </si>
  <si>
    <t>X; 7; H5; X; X</t>
  </si>
  <si>
    <t>KSST 12 frxj(-4); KSST 87 7(16); KSST 22 h31(1); KSST 88 xo(13); KSST 04 xo(28)</t>
  </si>
  <si>
    <t>h31(1)</t>
  </si>
  <si>
    <t>2105 KSU OFF VS OU, Play 055</t>
  </si>
  <si>
    <t>GUN LOU PRO  SQUEEZE</t>
  </si>
  <si>
    <t>50C F HURRICANE X POST H BULLET</t>
  </si>
  <si>
    <t>F HURRICANE X POST H BULLET</t>
  </si>
  <si>
    <t>7; OKUN D04 (44); OKUN D11 (32); OKUN D23 (17); OKUN D24 (32); OKUN D92 (26); OKUN D94 (18); OKUN D95 (09)</t>
  </si>
  <si>
    <t>LCB (0); SCBL (10); SCBL (0); SSR (9)</t>
  </si>
  <si>
    <t>LEO (09); LILB (17); DLT (18); DRT (26); RLB (32); ROLB (32); SSR (33); RLB (44)</t>
  </si>
  <si>
    <t>OKUN D04 (RLB); OKUN D05 (SCBL); OKUN D09 (LCB); OKUN D10 (SSR); OKUN D11 (ROLB); OKUN D23 (LILB); OKUN D24 (RLB); OKUN D25 (SCBL); OKUN D92 (DRT); OKUN D94 (DLT); OKUN D95 (LEO)</t>
  </si>
  <si>
    <t>OKUN D04 (0.0); OKUN D05 (0.0); OKUN D09 (0.0); OKUN D10 (0.0); OKUN D11 (0.0); OKUN D23 (0.0); OKUN D24 (-0.5); OKUN D25 (0.0); OKUN D92 (0.0); OKUN D94 (0.0); OKUN D95 (+1.0)</t>
  </si>
  <si>
    <t>KSST 04 (RWR); KSST 07 (QB); KSST 22 (HB-L); KSST 34 (TE-oL); KSST 50 (LT); KSST 63 (RG); KSST 69 (C); KSST 73 (RT); KSST 76 (LG); KSST 87 (TE-iL); KSST 88 (SRWR)</t>
  </si>
  <si>
    <t>KSST 04 (0.0); KSST 07 (+0.5); KSST 22 (0.0); KSST 34 (0.0); KSST 50 (0.0); KSST 63 (0.0); KSST 69 (0.0); KSST 73 (-1.0); KSST 76 (0.0); KSST 87 (0.0); KSST 88 (+0.5)</t>
  </si>
  <si>
    <t>KSST 07 (QB); KSST 73 (RT); KSST 88 (SRWR); OKUN D24 (RLB); OKUN D95 (LEO)</t>
  </si>
  <si>
    <t>OKUN D95 (O) KSST 73</t>
  </si>
  <si>
    <t>SRWR(+0.5); RWR^(+3.5)</t>
  </si>
  <si>
    <t>LILB (5); RLB (5); RLB (2); ROLB (0)</t>
  </si>
  <si>
    <t>KSST 73; OKUN D24</t>
  </si>
  <si>
    <t>TE-oL xd(2); TE-iL x6(12); HB-L h9(7); SRWR xd(2); RWR 8(13)</t>
  </si>
  <si>
    <t>X; X; H9; X; 8</t>
  </si>
  <si>
    <t>KSST 34 xd(2); KSST 87 x6(12); KSST 22 h9(7); KSST 88 xd(2); KSST 04 8(13)</t>
  </si>
  <si>
    <t>KSST 07; KSST 88; OKUN D95</t>
  </si>
  <si>
    <t>2105 KSU OFF VS OU, Play 056</t>
  </si>
  <si>
    <t>6; OKUN D08 (19); OKUN D23 (11); OKUN D24 (23); OKUN D33 (34); OKUN D40 (10); OKUN D90 (26)</t>
  </si>
  <si>
    <t>LCB (1); SCBL (0); SSL (9); SSR (10); RCB (0)</t>
  </si>
  <si>
    <t>SSL (00); LEO (10); LLB (11); DLT (19); MLB (23); DRT (26); ROLB (34); SSR (36)</t>
  </si>
  <si>
    <t>OKUN D04 (RCB); OKUN D05 (SCBL); OKUN D08 (DLT); OKUN D09 (LCB); OKUN D10 (SSR); OKUN D23 (LLB); OKUN D24 (MLB); OKUN D25 (SSL); OKUN D33 (ROLB); OKUN D40 (LEO); OKUN D90 (DRT)</t>
  </si>
  <si>
    <t>OKUN D04 (0.0); OKUN D05 (0.0); OKUN D08 (+0.5); OKUN D09 (-1.0); OKUN D10 (0.0); OKUN D23 (0.0); OKUN D24 (0.0); OKUN D25 (0.0); OKUN D33 (0.0); OKUN D40 (+0.5); OKUN D90 (0.0)</t>
  </si>
  <si>
    <t>OKUN D08; OKUN D33; OKUN D40; OKUN D90</t>
  </si>
  <si>
    <t>OKUN D08; OKUN D40</t>
  </si>
  <si>
    <t>KSST 04; KSST 12; KSST 20; KSST 22; KSST 88</t>
  </si>
  <si>
    <t>KSST 04 (LWR); KSST 07 (QB); KSST 12 (RWR); KSST 20 (HB-R); KSST 22 (HB-L); KSST 50 (LT); KSST 63 (RG); KSST 69 (C); KSST 73 (RT); KSST 76 (LG); KSST 88 (SRWR)</t>
  </si>
  <si>
    <t>KSST 04 (0.0); KSST 07 (+0.5); KSST 12 (+1.0); KSST 20 (0.0); KSST 22 (0.0); KSST 50 (0.0); KSST 63 (0.0); KSST 69 (0.0); KSST 73 (-0.5); KSST 76 (-0.5); KSST 88 (0.0)</t>
  </si>
  <si>
    <t>KSST 07 (QB); KSST 12 (RWR); KSST 73 (RT); KSST 76 (LG); OKUN D08 (DLT); OKUN D09 (LCB); OKUN D40 (LEO)</t>
  </si>
  <si>
    <t>3; OKUN D08 (DLT); OKUN D40 (LEO); OKUN D90 (DRT)</t>
  </si>
  <si>
    <t>OKUN D08 (O) KSST 76; OKUN D40 (B) KSST 73</t>
  </si>
  <si>
    <t>LWR^(-16.5); SRWR(+7.5); RWR^(+14.5)</t>
  </si>
  <si>
    <t>LLB (5); MLB (4); ROLB (0)</t>
  </si>
  <si>
    <t>KSST 73; KSST 76; OKUN D09</t>
  </si>
  <si>
    <t>8; OKUN D04; OKUN D05; OKUN D09; OKUN D10; OKUN D23; OKUN D24; OKUN D25; OKUN D33</t>
  </si>
  <si>
    <t>LWR 6o(11); HB-L h7s(4); HB-R flh3(-4); SRWR 9si; RWR 6(14)</t>
  </si>
  <si>
    <t>6; 9; H3; 9; 6</t>
  </si>
  <si>
    <t>KSST 04 6o(11); KSST 22 h7s(4); KSST 20 flh3(-4); KSST 88 9si; KSST 12 6(14)</t>
  </si>
  <si>
    <t>6(14)</t>
  </si>
  <si>
    <t>KSST 07; KSST 12; OKUN D08; OKUN D40</t>
  </si>
  <si>
    <t>2105 KSU OFF VS OU, Play 057</t>
  </si>
  <si>
    <t>7; OKUN D04 (03); OKUN D08 (22); OKUN D23 (32); OKUN D24 (20); OKUN D33 (12); OKUN D40 (29); OKUN D90 (17)</t>
  </si>
  <si>
    <t>FS (10); SSR (9); SCBR (0); RCB (0)</t>
  </si>
  <si>
    <t>LLB (03); LOLB (12); DLT (17); LILB (20); NT (22); RE (29); RLB (32); SSR (41)</t>
  </si>
  <si>
    <t>OKUN D04 (LLB); OKUN D05 (SCBR); OKUN D08 (NT); OKUN D09 (RCB); OKUN D10 (FS); OKUN D23 (RLB); OKUN D24 (LILB); OKUN D25 (SSR); OKUN D33 (LOLB); OKUN D40 (RE); OKUN D90 (DLT)</t>
  </si>
  <si>
    <t>OKUN D04 (0.0); OKUN D05 (0.0); OKUN D08 (0.0); OKUN D09 (0.0); OKUN D10 (0.0); OKUN D23 (+0.5); OKUN D24 (0.0); OKUN D25 (0.0); OKUN D33 (+1.0); OKUN D40 (0.0); OKUN D90 (+0.5)</t>
  </si>
  <si>
    <t>KSST 13; KSST 19; KSST 20; KSST 85; KSST 87</t>
  </si>
  <si>
    <t>KSST 07 (QB); KSST 13 (LWR); KSST 19 (TE-R); KSST 20 (HB-R); KSST 50 (LT); KSST 63 (RG); KSST 69 (C); KSST 73 (RT); KSST 76 (LG); KSST 85 (SLWR); KSST 87 (TE-L)</t>
  </si>
  <si>
    <t>KSST 07 (0.0); KSST 13 (0.0); KSST 19 (0.0); KSST 20 (0.0); KSST 50 (0.0); KSST 63 (0.0); KSST 69 (-0.5); KSST 73 (-1.0); KSST 76 (0.0); KSST 85 (0.0); KSST 87 (0.0)</t>
  </si>
  <si>
    <t>KSST 13; KSST 19; KSST 85; KSST 87</t>
  </si>
  <si>
    <t>KSST 69 (C); KSST 73 (RT); OKUN D23 (RLB); OKUN D33 (LOLB); OKUN D90 (DLT)</t>
  </si>
  <si>
    <t>OKUN D05 &gt; KSST 85; OKUN D09 &gt; KSST 13</t>
  </si>
  <si>
    <t>LWR(-17.5); SLWR(-9.5)</t>
  </si>
  <si>
    <t>LOLB (0); LLB (3); LILB (5); RLB (5)</t>
  </si>
  <si>
    <t>OKUN D23; OKUN D33; OKUN D90</t>
  </si>
  <si>
    <t>OKUN D90</t>
  </si>
  <si>
    <t>2105 KSU OFF VS OU, Play 058</t>
  </si>
  <si>
    <t>11DB</t>
  </si>
  <si>
    <t>6; OKUN D08 (18); OKUN D11 (36); OKUN D23 (12); OKUN D24 (23); OKUN D90 (25); OKUN D95 (07)</t>
  </si>
  <si>
    <t>LCB (0); SCBoL (1); SCBiL (10); FSR (11); RCB (0)</t>
  </si>
  <si>
    <t>LEO (07); LOLB (12); DLT (18); MLB (23); DRT (25); ROLB (36)</t>
  </si>
  <si>
    <t>OKUN D04 (LCB); OKUN D05 (SCBoL); OKUN D08 (DLT); OKUN D09 (RCB); OKUN D10 (FSR); OKUN D11 (ROLB); OKUN D23 (LOLB); OKUN D24 (MLB); OKUN D25 (SCBiL); OKUN D90 (DRT); OKUN D95 (LEO)</t>
  </si>
  <si>
    <t>OKUN D04 (0.0); OKUN D05 (0.0); OKUN D08 (0.0); OKUN D09 (0.0); OKUN D10 (0.0); OKUN D11 (0.0); OKUN D23 (0.0); OKUN D24 (+1.0); OKUN D25 (0.0); OKUN D90 (0.0); OKUN D95 (0.0)</t>
  </si>
  <si>
    <t>LEO (07); DLT (18); DRT (25)</t>
  </si>
  <si>
    <t>KSST 04 (LWR); KSST 07 (QB); KSST 12 (RWR); KSST 19 (SRoWR); KSST 22 (SLWR); KSST 50 (LT); KSST 63 (RG); KSST 69 (C); KSST 73 (RT); KSST 76 (LG); KSST 88 (SRiWR)</t>
  </si>
  <si>
    <t>KSST 04; KSST 12; KSST 22; KSST 88</t>
  </si>
  <si>
    <t>KSST 07 (QB); OKUN D24 (MLB)</t>
  </si>
  <si>
    <t>5; OKUN D08 (DLT); OKUN D11 (ROLB); OKUN D23 (LOLB); OKUN D90 (DRT); OKUN D95 (LEO)</t>
  </si>
  <si>
    <t>OKUN D04 &gt; KSST 12; OKUN D05 &gt; KSST 19; OKUN D09 &gt; KSST 04</t>
  </si>
  <si>
    <t>LWR^(-19.5); SLWR(-14.5); SRiWR(+4.5); SRoWR^(+9.5); RWR(+14.5)</t>
  </si>
  <si>
    <t>LOLB (1); MLB (3); ROLB (0)</t>
  </si>
  <si>
    <t>6; OKUN D04; OKUN D05; OKUN D09; OKUN D10; OKUN D24; OKUN D25</t>
  </si>
  <si>
    <t>LWR 9o; SLWR 4i(7); SRiWR 7(9); SRoWR 2(3); RWR 6o(4)</t>
  </si>
  <si>
    <t>9; 4; 7; 2; 6</t>
  </si>
  <si>
    <t>KSST 04 9o; KSST 22 4i(7); KSST 88 7(9); KSST 19 2(3); KSST 12 6o(4)</t>
  </si>
  <si>
    <t>4i(7)</t>
  </si>
  <si>
    <t>2105 KSU OFF VS OU, Play 059</t>
  </si>
  <si>
    <t>42 DRAW WK-KEY M. QC</t>
  </si>
  <si>
    <t>6; OKUN D08 (22); OKUN D11 (35); OKUN D23 (05); OKUN D24 (22); OKUN D90 (28); OKUN D95 (15)</t>
  </si>
  <si>
    <t>LCB (4); SCBoL (1); FSL (11); FSR (11); RCB (0)</t>
  </si>
  <si>
    <t>LOLB (05); LE (15); NT (22); MLB (22); DRT (28); ROLB (35)</t>
  </si>
  <si>
    <t>OKUN D04 (LCB); OKUN D05 (SCBoL); OKUN D08 (NT); OKUN D09 (RCB); OKUN D10 (FSR); OKUN D11 (ROLB); OKUN D23 (LOLB); OKUN D24 (MLB); OKUN D25 (FSL); OKUN D90 (DRT); OKUN D95 (LE)</t>
  </si>
  <si>
    <t>OKUN D04 (0.0); OKUN D05 (0.0); OKUN D08 (0.0); OKUN D09 (0.0); OKUN D10 (0.0); OKUN D11 (+0.5); OKUN D23 (0.0); OKUN D24 (0.0); OKUN D25 (0.0); OKUN D90 (+0.5); OKUN D95 (0.0)</t>
  </si>
  <si>
    <t>KSST 04 (0.0); KSST 07 (0.0); KSST 12 (0.0); KSST 19 (0.0); KSST 22 (0.0); KSST 50 (0.0); KSST 63 (0.0); KSST 69 (0.0); KSST 73 (0.0); KSST 76 (-0.5); KSST 88 (0.0)</t>
  </si>
  <si>
    <t>KSST 50 (LT); KSST 76 (LG); OKUN D11 (ROLB); OKUN D90 (DRT)</t>
  </si>
  <si>
    <t>OKUN D05 &gt; KSST 19; OKUN D09 &gt; KSST 04</t>
  </si>
  <si>
    <t>LWR^(-17.5); SRiWR(+4.5); SRoWR^(+7.5); RWR(+9.5)</t>
  </si>
  <si>
    <t>LOLB (1); MLB (5); ROLB (1)</t>
  </si>
  <si>
    <t>OKUN D11; OKUN D90</t>
  </si>
  <si>
    <t>2105 KSU OFF VS OU, Play 060</t>
  </si>
  <si>
    <t>GUN TRIPS RT  ZIP</t>
  </si>
  <si>
    <t>6; OKUN D08 (22); OKUN D11 (38); OKUN D14 (15); OKUN D23 (07); OKUN D24 (22); OKUN D90 (29)</t>
  </si>
  <si>
    <t>LCB (5); SCBoL (1); FSL (12); FSR (12); RCB (0)</t>
  </si>
  <si>
    <t>LOLB (07); LE (15); NT (22); MLB (22); RE (29); ROLB (38)</t>
  </si>
  <si>
    <t>OKUN D04 (LCB); OKUN D05 (SCBoL); OKUN D08 (NT); OKUN D09 (RCB); OKUN D10 (FSR); OKUN D11 (ROLB); OKUN D14 (LE); OKUN D23 (LOLB); OKUN D24 (MLB); OKUN D25 (FSL); OKUN D90 (RE)</t>
  </si>
  <si>
    <t>OKUN D04 (0.0); OKUN D05 (-0.5); OKUN D08 (0.0); OKUN D09 (0.0); OKUN D10 (0.0); OKUN D11 (0.0); OKUN D14 (0.0); OKUN D23 (0.0); OKUN D24 (0.0); OKUN D25 (0.0); OKUN D90 (0.0)</t>
  </si>
  <si>
    <t>KSST 04 (LWR); KSST 07 (QB); KSST 12 (SRoWR); KSST 19 (SRiWR); KSST 22 (HB-L); KSST 50 (LT); KSST 63 (RG); KSST 69 (C); KSST 73 (RT); KSST 76 (LG); KSST 88 (RWR)</t>
  </si>
  <si>
    <t>KSST 12 (SRoWR); OKUN D05 (SCBoL)</t>
  </si>
  <si>
    <t>5; OKUN D08 (NT); OKUN D11 (ROLB); OKUN D14 (LE); OKUN D24 (MLB); OKUN D90 (RE)</t>
  </si>
  <si>
    <t>OKUN D05 &gt; KSST 12; OKUN D09 &gt; KSST 04</t>
  </si>
  <si>
    <t>LWR^(-14.5); SRiWR^(+2.5); SRoWR(+4.5); RWR(+9.5)</t>
  </si>
  <si>
    <t>LOLB (1); MLB (4); ROLB (0)</t>
  </si>
  <si>
    <t>6; OKUN D04; OKUN D05; OKUN D09; OKUN D10; OKUN D23; OKUN D25</t>
  </si>
  <si>
    <t>LWR xd(2); HB-L kl; SRiWR 3i(24); SRoWR x6(13); RWR xd(5)</t>
  </si>
  <si>
    <t>X; -; 3; X; X</t>
  </si>
  <si>
    <t>KSST 04 xd(2); KSST 22 kl; KSST 19 3i(24); KSST 12 x6(13); KSST 88 xd(5)</t>
  </si>
  <si>
    <t>2105 KSU OFF VS OU, Play 061</t>
  </si>
  <si>
    <t>12L</t>
  </si>
  <si>
    <t>LT UGLY   BUNCH</t>
  </si>
  <si>
    <t>P. 44 ROLL DOVER</t>
  </si>
  <si>
    <t>7; OKUN D02 (34); OKUN D08 (26); OKUN D11 (08); OKUN D24 (21); OKUN D25 (42); OKUN D90 (18); OKUN D95 (33)</t>
  </si>
  <si>
    <t>LCB (1); FS (9); SSR (9); RCB (5)</t>
  </si>
  <si>
    <t>LOLB (08); DLT (18); MLB (21); DRT (26); REO (33); RLB (34); SSR (39); ROLB (42)</t>
  </si>
  <si>
    <t>OKUN D02 (RLB); OKUN D07 (LCB); OKUN D08 (DRT); OKUN D09 (RCB); OKUN D10 (FS); OKUN D11 (LOLB); OKUN D12 (SSR); OKUN D24 (MLB); OKUN D25 (ROLB); OKUN D90 (DLT); OKUN D95 (REO)</t>
  </si>
  <si>
    <t>OKUN D02 (0.0); OKUN D07 (0.0); OKUN D08 (0.0); OKUN D09 (0.0); OKUN D10 (0.0); OKUN D11 (0.0); OKUN D12 (0.0); OKUN D24 (+0.5); OKUN D25 (0.0); OKUN D90 (0.0); OKUN D95 (0.0)</t>
  </si>
  <si>
    <t>LWR; TE-oL^; TE-iL; HB; RWR^</t>
  </si>
  <si>
    <t>KSST 01 (RWR); KSST 04 (LWR); KSST 07 (QB); KSST 19 (TE-iL); KSST 22 (HB); KSST 50 (LT); KSST 63 (RG); KSST 69 (C); KSST 73 (RT); KSST 76 (LG); KSST 87 (TE-oL)</t>
  </si>
  <si>
    <t>KSST 01 (0.0); KSST 04 (0.0); KSST 07 (-0.5); KSST 19 (0.0); KSST 22 (0.0); KSST 50 (0.0); KSST 63 (0.0); KSST 69 (0.0); KSST 73 (0.0); KSST 76 (0.0); KSST 87 (0.0)</t>
  </si>
  <si>
    <t>7; KSST 19 (TE-iL); KSST 50 (LT); KSST 63 (RG); KSST 69 (C); KSST 73 (RT); KSST 76 (LG); KSST 87 (TE-oL)</t>
  </si>
  <si>
    <t>KSST 07 (QB); KSST 22 (HB); OKUN D24 (MLB)</t>
  </si>
  <si>
    <t>OKUN D07 &gt; KSST 01</t>
  </si>
  <si>
    <t>LWR(-7.5); RWR^(+11.5)</t>
  </si>
  <si>
    <t>LOLB (0); MLB (4); RLB (4); ROLB (1)</t>
  </si>
  <si>
    <t>7; OKUN D02; OKUN D07; OKUN D09; OKUN D10; OKUN D12; OKUN D24; OKUN D25</t>
  </si>
  <si>
    <t>LWR xo(16); TE-oL k; TE-iL k; HB h21(-1); RWR 9o</t>
  </si>
  <si>
    <t>X; -; -; H4; 9</t>
  </si>
  <si>
    <t>KSST 04 xo(16); KSST 87 k; KSST 19 k; KSST 22 h21(-1); KSST 01 9o</t>
  </si>
  <si>
    <t>h21(-1)</t>
  </si>
  <si>
    <t>2105 KSU OFF VS OU, Play 062</t>
  </si>
  <si>
    <t>6; OKUN D02 (33); OKUN D08 (25); OKUN D11 (08); OKUN D24 (21); OKUN D90 (18); OKUN D95 (34)</t>
  </si>
  <si>
    <t>LCB (1); FS (10); SSR (9); SCBR (1); RCB (2)</t>
  </si>
  <si>
    <t>LOLB (08); DLT (18); MLB (21); DRT (25); RLB (33); REO (34); SSR (44)</t>
  </si>
  <si>
    <t>OKUN D02 (RLB); OKUN D07 (LCB); OKUN D08 (DRT); OKUN D09 (RCB); OKUN D10 (FS); OKUN D11 (LOLB); OKUN D12 (SSR); OKUN D24 (MLB); OKUN D25 (SCBR); OKUN D90 (DLT); OKUN D95 (REO)</t>
  </si>
  <si>
    <t>OKUN D02 (0.0); OKUN D07 (0.0); OKUN D08 (-0.5); OKUN D09 (0.0); OKUN D10 (0.0); OKUN D11 (0.0); OKUN D12 (0.0); OKUN D24 (-0.5); OKUN D25 (0.0); OKUN D90 (+0.5); OKUN D95 (0.0)</t>
  </si>
  <si>
    <t>DLT (18); DRT (25); REO (34)</t>
  </si>
  <si>
    <t>LWR; SLWR^; HB-L; HB-R; RWR^</t>
  </si>
  <si>
    <t>KSST 01 (LWR); KSST 07 (QB); KSST 20 (HB-L); KSST 22 (HB-R); KSST 50 (LT); KSST 63 (RG); KSST 69 (C); KSST 73 (RT); KSST 76 (LG); KSST 85 (SLWR); KSST 86 (RWR)</t>
  </si>
  <si>
    <t>KSST 01 (0.0); KSST 07 (0.0); KSST 20 (+0.5); KSST 22 (+0.5); KSST 50 (0.0); KSST 63 (-0.5); KSST 69 (0.0); KSST 73 (0.0); KSST 76 (+0.5); KSST 85 (0.0); KSST 86 (0.0)</t>
  </si>
  <si>
    <t>KSST 20; KSST 85; KSST 86</t>
  </si>
  <si>
    <t>KSST 20 (HB-L); KSST 22 (HB-R); KSST 63 (RG); KSST 76 (LG); OKUN D08 (DRT); OKUN D24 (MLB); OKUN D90 (DLT)</t>
  </si>
  <si>
    <t>OKUN D07 &gt; KSST 86; OKUN D09 &gt; KSST 01; OKUN D25 &gt; KSST 85</t>
  </si>
  <si>
    <t>LWR(-13.5); SLWR^(-7.5); RWR^(+21.5)</t>
  </si>
  <si>
    <t>KSST 63; OKUN D08; OKUN D24</t>
  </si>
  <si>
    <t>KSST 20; KSST 22; KSST 76; OKUN D90</t>
  </si>
  <si>
    <t>2105 KSU OFF VS OU, Play 063</t>
  </si>
  <si>
    <t>22SIN</t>
  </si>
  <si>
    <t>36 STAR H TAIL</t>
  </si>
  <si>
    <t>STAR (36/37)</t>
  </si>
  <si>
    <t>36/37 STAR</t>
  </si>
  <si>
    <t>8; OKUN D02 (32); OKUN D07 (00); OKUN D11 (13); OKUN D24 (21); OKUN D25 (41); OKUN D88 (19); OKUN D94 (26); OKUN D95 (34)</t>
  </si>
  <si>
    <t>SSL (7); FS (9); RCB (4)</t>
  </si>
  <si>
    <t>LLB (00); SSL (09); LOLB (13); DLT (19); MLB (21); DRT (26); RLB (32); REO (34); RLB (41)</t>
  </si>
  <si>
    <t>OKUN D02 (RLB); OKUN D07 (LLB); OKUN D09 (RCB); OKUN D10 (SSL); OKUN D11 (LOLB); OKUN D12 (FS); OKUN D24 (MLB); OKUN D25 (RLB); OKUN D88 (DLT); OKUN D94 (DRT); OKUN D95 (REO)</t>
  </si>
  <si>
    <t>OKUN D02 (0.0); OKUN D07 (0.0); OKUN D09 (0.0); OKUN D10 (0.0); OKUN D11 (0.0); OKUN D12 (0.0); OKUN D24 (0.0); OKUN D25 (0.0); OKUN D88 (0.0); OKUN D94 (0.0); OKUN D95 (0.0)</t>
  </si>
  <si>
    <t>OKUN D88; OKUN D94</t>
  </si>
  <si>
    <t>DLT (19); DRT (26); REO (34)</t>
  </si>
  <si>
    <t>FB&gt;TE-oR; TE&gt;FB</t>
  </si>
  <si>
    <t>KSST 07 (QB); KSST 18 (LWR); KSST 22 (HB); KSST 34 (FB); KSST 36 (TE-oR); KSST 50 (LT); KSST 63 (RG); KSST 69 (C); KSST 73 (RT); KSST 76 (LG); KSST 87 (TE-iR)</t>
  </si>
  <si>
    <t>KSST 07 (0.0); KSST 18 (0.0); KSST 22 (0.0); KSST 34 (+0.5); KSST 36 (-0.5); KSST 50 (0.0); KSST 63 (0.0); KSST 69 (0.0); KSST 73 (0.0); KSST 76 (0.0); KSST 87 (0.0)</t>
  </si>
  <si>
    <t>KSST 18; KSST 34; KSST 36; KSST 87</t>
  </si>
  <si>
    <t>KSST 34 (FB); KSST 36 (TE-oR); OKUN D24 (MLB)</t>
  </si>
  <si>
    <t>FB RUN</t>
  </si>
  <si>
    <t>LWR^(-12.5)</t>
  </si>
  <si>
    <t>LOLB (0); LLB (2); MLB (4); RLB (3); RLB (4)</t>
  </si>
  <si>
    <t>2105 KSU OFF VS OU, Play 064</t>
  </si>
  <si>
    <t>REX PRO CLOSE X PLANE</t>
  </si>
  <si>
    <t>PRO CLOSE</t>
  </si>
  <si>
    <t>8; OKUN D02 (32); OKUN D10 (02); OKUN D12 (09); OKUN D14 (36); OKUN D24 (22); OKUN D33 (12); OKUN D88 (18); OKUN D94 (26)</t>
  </si>
  <si>
    <t>LCB (1); FS (9); RCB (5)</t>
  </si>
  <si>
    <t>LOLB (02); LLB (09); LOLB (12); DLT (18); MLB (22); DRT (26); RLB (32); REO (36)</t>
  </si>
  <si>
    <t>OKUN D02 (RLB); OKUN D07 (LCB); OKUN D09 (RCB); OKUN D10 (LOLB); OKUN D12 (LLB); OKUN D14 (REO); OKUN D24 (MLB); OKUN D25 (FS); OKUN D33 (LOLB); OKUN D88 (DLT); OKUN D94 (DRT)</t>
  </si>
  <si>
    <t>OKUN D02 (0.0); OKUN D07 (0.0); OKUN D09 (0.0); OKUN D10 (0.0); OKUN D12 (0.0); OKUN D14 (0.0); OKUN D24 (0.0); OKUN D25 (+0.5); OKUN D33 (0.0); OKUN D88 (0.0); OKUN D94 (+1.0)</t>
  </si>
  <si>
    <t>OKUN D14; OKUN D33</t>
  </si>
  <si>
    <t>DLT (18); DRT (26); REO (36)</t>
  </si>
  <si>
    <t>KSST 04 (LWR); KSST 07 (QB); KSST 22 (HB); KSST 34 (TE-oR); KSST 50 (LT); KSST 63 (RG); KSST 69 (C); KSST 73 (RT); KSST 76 (LG); KSST 87 (TE-iR); KSST 88 (RWR)</t>
  </si>
  <si>
    <t>KSST 04 (0.0); KSST 07 (0.0); KSST 22 (0.0); KSST 34 (0.0); KSST 50 (0.0); KSST 63 (0.0); KSST 69 (-1.0); KSST 73 (0.0); KSST 76 (-1.0); KSST 87 (0.0); KSST 88 (0.0)</t>
  </si>
  <si>
    <t>7; KSST 22 (HB); KSST 50 (LT); KSST 63 (RG); KSST 69 (C); KSST 73 (RT); KSST 76 (LG); KSST 87 (TE-iR)</t>
  </si>
  <si>
    <t>KSST 04 (LWR); KSST 69 (C); KSST 76 (LG); OKUN D14 (REO); OKUN D25 (FS); OKUN D94 (DRT)</t>
  </si>
  <si>
    <t>4; OKUN D14 (REO); OKUN D33 (LOLB); OKUN D88 (DLT); OKUN D94 (DRT)</t>
  </si>
  <si>
    <t>OKUN D14 (CU); OKUN D94 (I) KSST 76; OKUN D94 (CL) KSST 69</t>
  </si>
  <si>
    <t>OKUN D14; OKUN D94</t>
  </si>
  <si>
    <t>LWR(+0.5); RWR^(+14.5)</t>
  </si>
  <si>
    <t>LOLB (0); LOLB (1); LLB (6); MLB (4); RLB (4)</t>
  </si>
  <si>
    <t>LWR xj(-3); HB frkr; TE-iR k; TE-oR 9o; RWR 8(8)</t>
  </si>
  <si>
    <t>KSST 04 xj(-3); KSST 22 frkr; KSST 87 k; KSST 34 9o; KSST 88 8(8)</t>
  </si>
  <si>
    <t>OKUN D25; OKUN D94</t>
  </si>
  <si>
    <t>2105 KSU OFF VS OU, Play 065</t>
  </si>
  <si>
    <t>GUN R HIGH  H LNGR FLY</t>
  </si>
  <si>
    <t>R HIGH</t>
  </si>
  <si>
    <t>H LNGR FLY</t>
  </si>
  <si>
    <t>6; OKUN D02 (36); OKUN D14 (37); OKUN D24 (09); OKUN D33 (09); OKUN D88 (19); OKUN D94 (26)</t>
  </si>
  <si>
    <t>LCB (1); SSL (10); FSR (11); SCBoR (1); RCB (3)</t>
  </si>
  <si>
    <t>SSL (08); LOLB (09); LLB (09); DLT (19); DRT (26); RLB (36); REO (37)</t>
  </si>
  <si>
    <t>OKUN D02 (RLB); OKUN D07 (LCB); OKUN D09 (RCB); OKUN D10 (SSL); OKUN D12 (FSR); OKUN D14 (REO); OKUN D24 (LLB); OKUN D25 (SCBoR); OKUN D33 (LOLB); OKUN D88 (DLT); OKUN D94 (DRT)</t>
  </si>
  <si>
    <t>OKUN D02 (-1.0); OKUN D07 (0.0); OKUN D09 (0.0); OKUN D10 (0.0); OKUN D12 (0.0); OKUN D14 (0.0); OKUN D24 (0.0); OKUN D25 (0.0); OKUN D33 (0.0); OKUN D88 (0.0); OKUN D94 (0.0)</t>
  </si>
  <si>
    <t>DLT (19); DRT (26); REO (37)</t>
  </si>
  <si>
    <t>LWR^; SLoWR; SLiWR; SRWR; RWR^</t>
  </si>
  <si>
    <t>HB&gt;SLoWR; TE&gt;SRWR</t>
  </si>
  <si>
    <t>KSST 04 (LWR); KSST 07 (QB); KSST 12 (RWR); KSST 22 (SLoWR); KSST 34 (SRWR); KSST 50 (LT); KSST 63 (RG); KSST 69 (C); KSST 73 (RT); KSST 76 (LG); KSST 88 (SLiWR)</t>
  </si>
  <si>
    <t>KSST 04 (0.0); KSST 07 (0.0); KSST 12 (0.0); KSST 22 (+0.5); KSST 34 (0.0); KSST 50 (0.0); KSST 63 (0.0); KSST 69 (0.0); KSST 73 (0.0); KSST 76 (0.0); KSST 88 (0.0)</t>
  </si>
  <si>
    <t>KSST 22 (SLoWR); OKUN D02 (RLB)</t>
  </si>
  <si>
    <t>OKUN D07 &gt; KSST 12</t>
  </si>
  <si>
    <t>KSST 22* (R:Lx)</t>
  </si>
  <si>
    <t>LWR^(-10.5); SLoWR(-6.5); SLiWR(-1.5); SRWR(+14.5); RWR^(+21.5)</t>
  </si>
  <si>
    <t>LOLB (0); LLB (5); RLB (6)</t>
  </si>
  <si>
    <t>LWR 9; SLoWR 26(3); SLiWR 9so; SRWR 3(11); RWR 9</t>
  </si>
  <si>
    <t>9; 6; 9; 3; 9</t>
  </si>
  <si>
    <t>KSST 04 9; KSST 22 26(3); KSST 88 9so; KSST 34 3(11); KSST 12 9</t>
  </si>
  <si>
    <t>26(3)</t>
  </si>
  <si>
    <t>2105 KSU OFF VS OU, Play 066</t>
  </si>
  <si>
    <t>43 DUO-KEY</t>
  </si>
  <si>
    <t>6; OKUN D14 (29); OKUN D23 (27); OKUN D24 (07); OKUN D33 (11); OKUN D88 (16); OKUN D94 (22)</t>
  </si>
  <si>
    <t>LCB (1); SCBL (8); FS (10); SSR (9); RCB (0)</t>
  </si>
  <si>
    <t>LLB (07); LOLB (11); DLT (16); NT (22); RILB (27); RE (29); SSR (44)</t>
  </si>
  <si>
    <t>OKUN D04 (RCB); OKUN D05 (SSR); OKUN D07 (LCB); OKUN D10 (SCBL); OKUN D12 (FS); OKUN D14 (RE); OKUN D23 (RILB); OKUN D24 (LLB); OKUN D33 (LOLB); OKUN D88 (DLT); OKUN D94 (NT)</t>
  </si>
  <si>
    <t>OKUN D04 (0.0); OKUN D05 (+0.5); OKUN D07 (0.0); OKUN D10 (0.0); OKUN D12 (0.0); OKUN D14 (-0.5); OKUN D23 (0.0); OKUN D24 (0.0); OKUN D33 (0.0); OKUN D88 (0.0); OKUN D94 (0.0)</t>
  </si>
  <si>
    <t>OKUN D04; OKUN D05; OKUN D23</t>
  </si>
  <si>
    <t>KSST 07 (QB); KSST 12 (LWR); KSST 22 (HB-L); KSST 50 (LT); KSST 63 (RG); KSST 69 (C); KSST 73 (RT); KSST 76 (LG); KSST 85 (SRWR); KSST 86 (RWR); KSST 87 (TE-L)</t>
  </si>
  <si>
    <t>KSST 07 (0.0); KSST 12 (0.0); KSST 22 (0.0); KSST 50 (0.0); KSST 63 (0.0); KSST 69 (0.0); KSST 73 (0.0); KSST 76 (0.0); KSST 85 (0.0); KSST 86 (0.0); KSST 87 (+0.5)</t>
  </si>
  <si>
    <t>KSST 87 (TE-L); OKUN D05 (SSR); OKUN D14 (RE)</t>
  </si>
  <si>
    <t>OKUN D04 &gt; KSST 12; OKUN D07 &gt; KSST 86</t>
  </si>
  <si>
    <t>LWR^(-10.5); SRWR(+16.5); RWR^(+21.5)</t>
  </si>
  <si>
    <t>LOLB (0); LLB (4); RILB (5)</t>
  </si>
  <si>
    <t>KSST 12 r; KSST 87 r; KSST 22 r; KSST 85 0u(-2); KSST 86 z</t>
  </si>
  <si>
    <t>KSST 87; OKUN D05</t>
  </si>
  <si>
    <t>2105 KSU OFF VS OU, Play 067</t>
  </si>
  <si>
    <t>MARCH GUN REX UGLY  X PLANE</t>
  </si>
  <si>
    <t>9; OKUN D05 (23); OKUN D10 (00); OKUN D12 (09); OKUN D14 (35); OKUN D23 (29); OKUN D24 (21); OKUN D33 (11); OKUN D88 (18); OKUN D94 (26)</t>
  </si>
  <si>
    <t>LCB (2); SS (8); RCB (6)</t>
  </si>
  <si>
    <t>LOLB (00); LLB (09); LOLB (11); DLT (18); MLB (21); SS (23); DRT (26); RLB (29); REO (35)</t>
  </si>
  <si>
    <t>OKUN D04 (RCB); OKUN D05 (SS); OKUN D07 (LCB); OKUN D10 (LOLB); OKUN D12 (LLB); OKUN D14 (REO); OKUN D23 (RLB); OKUN D24 (MLB); OKUN D33 (LOLB); OKUN D88 (DLT); OKUN D94 (DRT)</t>
  </si>
  <si>
    <t>OKUN D04 (0.0); OKUN D05 (0.0); OKUN D07 (0.0); OKUN D10 (0.0); OKUN D12 (0.0); OKUN D14 (0.0); OKUN D23 (0.0); OKUN D24 (0.0); OKUN D33 (0.0); OKUN D88 (0.0); OKUN D94 (-0.5)</t>
  </si>
  <si>
    <t>KSST 04 (LWR); KSST 07 (QB); KSST 12 (RWR); KSST 19 (TE-oR); KSST 22 (HB-L); KSST 50 (LT); KSST 63 (RG); KSST 69 (C); KSST 73 (RT); KSST 76 (LG); KSST 87 (TE-iR)</t>
  </si>
  <si>
    <t>KSST 04 (0.0); KSST 07 (0.0); KSST 12 (0.0); KSST 19 (0.0); KSST 22 (+0.5); KSST 50 (+0.5); KSST 63 (0.0); KSST 69 (0.0); KSST 73 (0.0); KSST 76 (0.0); KSST 87 (-0.5)</t>
  </si>
  <si>
    <t>KSST 22 (HB-L); KSST 50 (LT); KSST 87 (TE-iR); OKUN D23 (RLB); OKUN D94 (DRT)</t>
  </si>
  <si>
    <t>LWR(-7.5); RWR^(+17.5)</t>
  </si>
  <si>
    <t>LOLB (0); LOLB (1); LLB (4); MLB (4); RLB (5)</t>
  </si>
  <si>
    <t>KSST 87; OKUN D94</t>
  </si>
  <si>
    <t>2105 KSU OFF VS OU, Play 068</t>
  </si>
  <si>
    <t>60C DBL IN H FRESNO</t>
  </si>
  <si>
    <t>DBL IN H FRESNO</t>
  </si>
  <si>
    <t>6; OKUN D11 (37); OKUN D23 (05); OKUN D24 (24); OKUN D44 (26); OKUN D92 (18); OKUN D95 (08)</t>
  </si>
  <si>
    <t>LCB (1); SCBoL (5); SCBiL (10); FS (10); RCB (5)</t>
  </si>
  <si>
    <t>LLB (05); LEO (08); DLT (18); RILB (24); DRT (26); ROLB (37)</t>
  </si>
  <si>
    <t>OKUN D05 (SCBoL); OKUN D07 (LCB); OKUN D09 (RCB); OKUN D10 (FS); OKUN D11 (ROLB); OKUN D12 (SCBiL); OKUN D23 (LLB); OKUN D24 (RILB); OKUN D44 (DRT); OKUN D92 (DLT); OKUN D95 (LEO)</t>
  </si>
  <si>
    <t>OKUN D05 (0.0); OKUN D07 (0.0); OKUN D09 (-1.0); OKUN D10 (-1.0); OKUN D11 (0.0); OKUN D12 (0.0); OKUN D23 (0.0); OKUN D24 (-1.0); OKUN D44 (0.0); OKUN D92 (0.0); OKUN D95 (+0.5)</t>
  </si>
  <si>
    <t>OKUN D09; OKUN D11; OKUN D44; OKUN D92; OKUN D95</t>
  </si>
  <si>
    <t>KSST 04 (0.0); KSST 07 (+0.5); KSST 12 (0.0); KSST 19 (0.0); KSST 22 (+0.5); KSST 50 (0.0); KSST 63 (0.0); KSST 69 (0.0); KSST 73 (-0.5); KSST 76 (0.0); KSST 88 (0.0)</t>
  </si>
  <si>
    <t>KSST 07 (QB); KSST 22 (HB-L); KSST 73 (RT); OKUN D09 (RCB); OKUN D10 (FS); OKUN D24 (RILB); OKUN D95 (LEO)</t>
  </si>
  <si>
    <t>4; OKUN D11 (ROLB); OKUN D44 (DRT); OKUN D92 (DLT); OKUN D95 (LEO)</t>
  </si>
  <si>
    <t>LWR^(-15.5); SRiWR^(+8.5); SRoWR(+13.5); RWR(+18.5)</t>
  </si>
  <si>
    <t>LLB (5); RILB (3); ROLB (0)</t>
  </si>
  <si>
    <t>KSST 73; OKUN D09; OKUN D10; OKUN D24</t>
  </si>
  <si>
    <t>7; OKUN D05; OKUN D07; OKUN D09; OKUN D10; OKUN D12; OKUN D23; OKUN D24</t>
  </si>
  <si>
    <t>LWR 9o; HB-L klh7(0); SRiWR 9s; SRoWR 4(5); RWR 4(4)</t>
  </si>
  <si>
    <t>9; H7; 9; 4; 4</t>
  </si>
  <si>
    <t>KSST 04 9o; KSST 22 klh7(0); KSST 88 9s; KSST 19 4(5); KSST 12 4(4)</t>
  </si>
  <si>
    <t>klh7(0)</t>
  </si>
  <si>
    <t>OKUN D10 UNRd</t>
  </si>
  <si>
    <t>KSST 07; KSST 22; OKUN D95</t>
  </si>
  <si>
    <t>2105 KSU OFF VS OU, Play 069</t>
  </si>
  <si>
    <t>18 OPTION M. 5 ROLL</t>
  </si>
  <si>
    <t>8; OKUN D05 (04); OKUN D09 (23); OKUN D11 (34); OKUN D23 (11); OKUN D24 (22); OKUN D44 (26); OKUN D92 (18); OKUN D95 (11)</t>
  </si>
  <si>
    <t>LCB (1); SCBoL (5); SCBiL (6); SS (8)</t>
  </si>
  <si>
    <t>LLB (04); LLB (11); LEO (11); DLT (18); MLB (22); SS (23); DRT (26); ROLB (34)</t>
  </si>
  <si>
    <t>OKUN D05 (LLB); OKUN D07 (LCB); OKUN D09 (SS); OKUN D10 (SCBiL); OKUN D11 (ROLB); OKUN D12 (SCBoL); OKUN D23 (LLB); OKUN D24 (MLB); OKUN D44 (DRT); OKUN D92 (DLT); OKUN D95 (LEO)</t>
  </si>
  <si>
    <t>OKUN D05 (0.0); OKUN D07 (0.0); OKUN D09 (0.0); OKUN D10 (0.0); OKUN D11 (0.0); OKUN D12 (0.0); OKUN D23 (0.0); OKUN D24 (0.0); OKUN D44 (0.0); OKUN D92 (-0.5); OKUN D95 (+0.5)</t>
  </si>
  <si>
    <t>LEO (11); DLT (18); DRT (26)</t>
  </si>
  <si>
    <t>KSST 04 (0.0); KSST 07 (0.0); KSST 12 (0.0); KSST 19 (-1.0); KSST 22 (0.0); KSST 50 (0.0); KSST 63 (0.0); KSST 69 (-0.5); KSST 73 (+0.5); KSST 76 (0.0); KSST 88 (0.0)</t>
  </si>
  <si>
    <t>KSST 19 (TE-R); KSST 69 (C); KSST 73 (RT); OKUN D23 (LLB); OKUN D92 (DLT); OKUN D95 (LEO)</t>
  </si>
  <si>
    <t>SRiWR(+7.5); SRoWR^(+12.5); RWR^(+18.5)</t>
  </si>
  <si>
    <t>LLB (5); LLB (4); MLB (4); ROLB (0)</t>
  </si>
  <si>
    <t>KSST 19; KSST 69; OKUN D92</t>
  </si>
  <si>
    <t>HB-R r; TE-R r; SRiWR 3(7); SRoWR z; RWR z</t>
  </si>
  <si>
    <t>-; -; 3; -; -</t>
  </si>
  <si>
    <t>KSST 22 r; KSST 19 r; KSST 88 3(7); KSST 12 z; KSST 04 z</t>
  </si>
  <si>
    <t>KSST 73; OKUN D95</t>
  </si>
  <si>
    <t>2105 KSU OFF VS OU, Play 070</t>
  </si>
  <si>
    <t>47 PLATINUM T ARCH</t>
  </si>
  <si>
    <t>46/47 PLATINUM</t>
  </si>
  <si>
    <t>8; OKUN D05 (05); OKUN D09 (23); OKUN D11 (35); OKUN D23 (17); OKUN D24 (25); OKUN D44 (26); OKUN D92 (18); OKUN D95 (12)</t>
  </si>
  <si>
    <t>LCB (1); SCBoL (3); SCBiL (4); SS (7)</t>
  </si>
  <si>
    <t>LLB (05); LEO (12); LILB (17); DLT (18); SS (23); RILB (25); DRT (26); ROLB (35)</t>
  </si>
  <si>
    <t>OKUN D05 (LLB); OKUN D07 (LCB); OKUN D09 (SS); OKUN D10 (SCBiL); OKUN D11 (ROLB); OKUN D12 (SCBoL); OKUN D23 (LILB); OKUN D24 (RILB); OKUN D44 (DRT); OKUN D92 (DLT); OKUN D95 (LEO)</t>
  </si>
  <si>
    <t>OKUN D05 (0.0); OKUN D07 (0.0); OKUN D09 (0.0); OKUN D10 (0.0); OKUN D11 (+1.0); OKUN D12 (0.0); OKUN D23 (0.0); OKUN D24 (0.0); OKUN D44 (0.0); OKUN D92 (0.0); OKUN D95 (+0.5)</t>
  </si>
  <si>
    <t>LEO (12); DLT (18); DRT (26)</t>
  </si>
  <si>
    <t>KSST 04 (0.0); KSST 07 (0.0); KSST 12 (0.0); KSST 19 (0.0); KSST 22 (0.0); KSST 50 (0.0); KSST 63 (0.0); KSST 69 (-1.0); KSST 73 (0.0); KSST 76 (0.0); KSST 88 (0.0)</t>
  </si>
  <si>
    <t>KSST 69 (C); OKUN D11 (ROLB); OKUN D95 (LEO)</t>
  </si>
  <si>
    <t>SRiWR(+7.5); SRoWR^(+12.5); RWR^(+20.5)</t>
  </si>
  <si>
    <t>LLB (2); LILB (4); RILB (3); ROLB (0)</t>
  </si>
  <si>
    <t>HB-R r; TE-R r; SRiWR 2(3); SRoWR r; RWR r</t>
  </si>
  <si>
    <t>-; -; 2; -; -</t>
  </si>
  <si>
    <t>KSST 22 r; KSST 19 r; KSST 88 2(3); KSST 12 r; KSST 04 r</t>
  </si>
  <si>
    <t>2105 KSU OFF VS OU, Play 071</t>
  </si>
  <si>
    <t>60C SPARTANS</t>
  </si>
  <si>
    <t>SPARTANS</t>
  </si>
  <si>
    <t>7; OKUN D10 (33); OKUN D11 (38); OKUN D23 (17); OKUN D24 (29); OKUN D44 (29); OKUN D92 (15); OKUN D95 (08)</t>
  </si>
  <si>
    <t>LCB (1); SCBL (1); SSL (7); RCB (1)</t>
  </si>
  <si>
    <t>SSL (00); LEO (08); LE (15); LILB (17); RE (29); RLB (29); RLB (33); ROLB (38)</t>
  </si>
  <si>
    <t>OKUN D04 (RCB); OKUN D05 (SCBL); OKUN D07 (LCB); OKUN D10 (RLB); OKUN D11 (ROLB); OKUN D12 (SSL); OKUN D23 (LILB); OKUN D24 (RLB); OKUN D44 (RE); OKUN D92 (LE); OKUN D95 (LEO)</t>
  </si>
  <si>
    <t>OKUN D04 (-1.0); OKUN D05 (0.0); OKUN D07 (0.0); OKUN D10 (0.0); OKUN D11 (0.0); OKUN D12 (0.0); OKUN D23 (0.0); OKUN D24 (0.0); OKUN D44 (0.0); OKUN D92 (0.0); OKUN D95 (0.0)</t>
  </si>
  <si>
    <t>LEO (08); LE (15); RE (29)</t>
  </si>
  <si>
    <t>KSST 04 (0.0); KSST 07 (+0.5); KSST 12 (+0.5); KSST 19 (0.0); KSST 22 (0.0); KSST 50 (0.0); KSST 63 (0.0); KSST 69 (0.0); KSST 73 (0.0); KSST 76 (0.0); KSST 88 (0.0)</t>
  </si>
  <si>
    <t>KSST 07 (QB); KSST 12 (LWR); OKUN D04 (RCB)</t>
  </si>
  <si>
    <t>4; OKUN D11 (ROLB); OKUN D44 (RE); OKUN D92 (LE); OKUN D95 (LEO)</t>
  </si>
  <si>
    <t>OKUN D04 &gt; KSST 12; OKUN D05 &gt; KSST 88; OKUN D07 &gt; KSST 04</t>
  </si>
  <si>
    <t>LWR(-21.5); SRWR(+7.5); RWR^(+18.5)</t>
  </si>
  <si>
    <t>LILB (5); RLB (6); RLB (5); ROLB (0)</t>
  </si>
  <si>
    <t>LWR 6o(5); TE-L 7(8); HB-L klh76(2); SRWR 7(6); RWR 6o(6)</t>
  </si>
  <si>
    <t>6; 7; H7; 7; 6</t>
  </si>
  <si>
    <t>KSST 12 6o(5); KSST 19 7(8); KSST 22 klh76(2); KSST 88 7(6); KSST 04 6o(6)</t>
  </si>
  <si>
    <t>6o(5)</t>
  </si>
  <si>
    <t>KSST 07; KSST 12</t>
  </si>
  <si>
    <t>2106 KSU OFF VS ISU, Play 001</t>
  </si>
  <si>
    <t>21B</t>
  </si>
  <si>
    <t>GUN RT OVER</t>
  </si>
  <si>
    <t>44 ROLL KEY</t>
  </si>
  <si>
    <t>IAST</t>
  </si>
  <si>
    <t>7; IAST D09 (13); IAST D12 (24); IAST D26 (36); IAST D34 (14); IAST D35 (27); IAST D55 (31); IAST D58 (22)</t>
  </si>
  <si>
    <t>LCB (6); SCBL (10); SCBL (2); SSL (9); SS (8)</t>
  </si>
  <si>
    <t>SSL (11); LE (13); LLB (14); NT (22); SS (24); RILB (27); RE (31); RLB (36)</t>
  </si>
  <si>
    <t>IAST D01 (SSL); IAST D09 (LE); IAST D12 (SS); IAST D19 (SCBL); IAST D23 (SCBL); IAST D25 (LCB); IAST D26 (RLB); IAST D34 (LLB); IAST D35 (RILB); IAST D55 (RE); IAST D58 (NT)</t>
  </si>
  <si>
    <t>IAST D01 (0.0); IAST D09 (0.0); IAST D12 (0.0); IAST D19 (0.0); IAST D23 (-0.5); IAST D25 (0.0); IAST D26 (0.0); IAST D34 (-0.5); IAST D35 (-0.5); IAST D55 (0.0); IAST D58 (+0.5)</t>
  </si>
  <si>
    <t>LE (13); NT (22); RE (31)</t>
  </si>
  <si>
    <t>IAST D23</t>
  </si>
  <si>
    <t>HB-L; HB-R; TE-R^; SRWR; RWR^</t>
  </si>
  <si>
    <t>KSST 04 (RWR); KSST 07 (QB); KSST 22 (HB-L); KSST 29 (HB-R); KSST 50 (LT); KSST 63 (RG); KSST 69 (C); KSST 73 (RT); KSST 76 (LG); KSST 87 (TE-R); KSST 88 (SRWR)</t>
  </si>
  <si>
    <t>KSST 04 (0.0); KSST 07 (0.0); KSST 22 (+0.5); KSST 29 (0.0); KSST 50 (0.0); KSST 63 (+0.5); KSST 69 (-0.5); KSST 73 (0.0); KSST 76 (+0.5); KSST 87 (-1.0); KSST 88 (0.0)</t>
  </si>
  <si>
    <t>KSST 22 (HB-L); KSST 63 (RG); KSST 69 (C); KSST 76 (LG); KSST 87 (TE-R); IAST D19 (SCBL); IAST D23 (SCBL); IAST D34 (LLB); IAST D35 (RILB); IAST D58 (NT)</t>
  </si>
  <si>
    <t>SRWR(+8.5); RWR^(+17.5)</t>
  </si>
  <si>
    <t>LLB (3); RILB (3); RLB (3)</t>
  </si>
  <si>
    <t>KSST 69; KSST 87; IAST D23; IAST D34; IAST D35</t>
  </si>
  <si>
    <t>KSST 22; KSST 63; KSST 76; IAST D58</t>
  </si>
  <si>
    <t>IAST D19</t>
  </si>
  <si>
    <t>2106 KSU OFF VS ISU, Play 002</t>
  </si>
  <si>
    <t>GUN RT FLEX   SQUEEZE</t>
  </si>
  <si>
    <t>47 CENTER LIFT</t>
  </si>
  <si>
    <t>5; IAST D09 (31); IAST D23 (30); IAST D34 (18); IAST D55 (13); IAST D58 (22)</t>
  </si>
  <si>
    <t>LCB (1); SCBL (2); SCBL (10); FS (11); FSR (11); RCB (0)</t>
  </si>
  <si>
    <t>LE (13); LILB (18); NT (22); RLB (30); RE (31)</t>
  </si>
  <si>
    <t>IAST D01 (FS); IAST D09 (RE); IAST D12 (SCBL); IAST D19 (FSR); IAST D23 (RLB); IAST D25 (RCB); IAST D26 (LCB); IAST D34 (LILB); IAST D35 (SCBL); IAST D55 (LE); IAST D58 (NT)</t>
  </si>
  <si>
    <t>IAST D01 (0.0); IAST D09 (-0.5); IAST D12 (0.0); IAST D19 (0.0); IAST D23 (+0.5); IAST D25 (-1.0); IAST D26 (0.0); IAST D34 (+0.5); IAST D35 (0.0); IAST D55 (0.0); IAST D58 (0.0)</t>
  </si>
  <si>
    <t>KSST 04; KSST 12; KSST 22; KSST 29; KSST 85</t>
  </si>
  <si>
    <t>KSST 04 (LWR); KSST 07 (QB); KSST 12 (RWR); KSST 22 (HB-R); KSST 29 (HB-L); KSST 50 (LT); KSST 63 (RG); KSST 69 (C); KSST 73 (RT); KSST 76 (LG); KSST 85 (SRWR)</t>
  </si>
  <si>
    <t>KSST 04 (-0.5); KSST 07 (0.0); KSST 12 (0.0); KSST 22 (0.0); KSST 29 (+0.5); KSST 50 (+0.5); KSST 63 (-0.5); KSST 69 (0.0); KSST 73 (0.0); KSST 76 (0.0); KSST 85 (0.0)</t>
  </si>
  <si>
    <t>KSST 04 (LWR); KSST 29 (HB-L); KSST 50 (LT); KSST 63 (RG); IAST D09 (RE); IAST D23 (RLB); IAST D25 (RCB); IAST D34 (LILB)</t>
  </si>
  <si>
    <t>IAST D25 &gt; KSST 04; IAST D26 &gt; KSST 12; IAST D35 &gt; KSST 85</t>
  </si>
  <si>
    <t>2; KSST 22 (HB-R); KSST 29 (HB-L)</t>
  </si>
  <si>
    <t>LWR^(-4.5); SRWR^(+15.5); RWR(+21.5)</t>
  </si>
  <si>
    <t>LILB (3); RLB (3)</t>
  </si>
  <si>
    <t>KSST 04; KSST 63; IAST D09; IAST D25</t>
  </si>
  <si>
    <t>KSST 29; KSST 50; IAST D23; IAST D34</t>
  </si>
  <si>
    <t>IAST D34</t>
  </si>
  <si>
    <t>2106 KSU OFF VS ISU, Play 003</t>
  </si>
  <si>
    <t>50C FLORIDA</t>
  </si>
  <si>
    <t>5; IAST D09 (08); IAST D23 (17); IAST D34 (34); IAST D55 (27); IAST D58 (19)</t>
  </si>
  <si>
    <t>LCB (4); SCBoL (9); SCBiL (6); FSR (11); SCBR (3); RCB (1)</t>
  </si>
  <si>
    <t>LOLB (08); LILB (17); DLT (19); DRT (27); ROLB (34)</t>
  </si>
  <si>
    <t>IAST D01 (SCBiL); IAST D09 (LOLB); IAST D12 (FSR); IAST D19 (SCBoL); IAST D23 (LILB); IAST D25 (LCB); IAST D26 (RCB); IAST D34 (ROLB); IAST D35 (SCBR); IAST D55 (DRT); IAST D58 (DLT)</t>
  </si>
  <si>
    <t>IAST D01 (+1.0); IAST D09 (0.0); IAST D12 (0.0); IAST D19 (0.0); IAST D23 (0.0); IAST D25 (0.0); IAST D26 (0.0); IAST D34 (0.0); IAST D35 (0.0); IAST D55 (0.0); IAST D58 (0.0)</t>
  </si>
  <si>
    <t>DLT (19); DRT (27)</t>
  </si>
  <si>
    <t>KSST 00 (SRiWR); KSST 07 (QB); KSST 12 (RWR); KSST 22 (SLWR); KSST 50 (LT); KSST 63 (RG); KSST 69 (C); KSST 73 (RT); KSST 76 (LG); KSST 86 (LWR); KSST 88 (SRoWR)</t>
  </si>
  <si>
    <t>KSST 00; KSST 86; KSST 88</t>
  </si>
  <si>
    <t>IAST D01</t>
  </si>
  <si>
    <t>KSST 00 (SRiWR); IAST D01 (SCBiL)</t>
  </si>
  <si>
    <t>5; IAST D09 (LOLB); IAST D23 (LILB); IAST D34 (ROLB); IAST D55 (DRT); IAST D58 (DLT)</t>
  </si>
  <si>
    <t>IAST D26 &gt; KSST 86</t>
  </si>
  <si>
    <t>LWR^(-20.5); SLWR(-13.5); SRiWR^(+2.5); SRoWR(+8.5); RWR(+15.5)</t>
  </si>
  <si>
    <t>LOLB (0); LILB (3); ROLB (0)</t>
  </si>
  <si>
    <t>Misb</t>
  </si>
  <si>
    <t>6; IAST D01; IAST D12; IAST D19; IAST D25; IAST D26; IAST D35</t>
  </si>
  <si>
    <t>LWR 6i(11); SLWR 3(6); SRiWR x6(5); SRoWR 3(4); RWR 6i(11)</t>
  </si>
  <si>
    <t>6; 3; X; 3; 6</t>
  </si>
  <si>
    <t>KSST 86 6i(11); KSST 22 3(6); KSST 00 x6(5); KSST 88 3(4); KSST 12 6i(11)</t>
  </si>
  <si>
    <t>x6(5)</t>
  </si>
  <si>
    <t>2106 KSU OFF VS ISU, Play 004</t>
  </si>
  <si>
    <t>6 SLANT H OPPOSITE</t>
  </si>
  <si>
    <t>1B SLANT OPP</t>
  </si>
  <si>
    <t>7; IAST D23 (44); IAST D26 (06); IAST D34 (29); IAST D35 (16); IAST D55 (31); IAST D58 (13); IAST D93 (22)</t>
  </si>
  <si>
    <t>FS (12); SCBiR (9); SCBoR (7); RCB (5)</t>
  </si>
  <si>
    <t>LLB (06); LE (13); LILB (16); NT (22); RLB (29); RE (31); RLB (44)</t>
  </si>
  <si>
    <t>IAST D01 (SCBiR); IAST D12 (FS); IAST D19 (SCBoR); IAST D23 (RLB); IAST D25 (RCB); IAST D26 (LLB); IAST D34 (RLB); IAST D35 (LILB); IAST D55 (RE); IAST D58 (LE); IAST D93 (NT)</t>
  </si>
  <si>
    <t>IAST D01 (0.0); IAST D12 (0.0); IAST D19 (0.0); IAST D23 (0.0); IAST D25 (0.0); IAST D26 (0.0); IAST D34 (-1.0); IAST D35 (0.0); IAST D55 (0.0); IAST D58 (0.0); IAST D93 (0.0)</t>
  </si>
  <si>
    <t>KSST 04 (LWR); KSST 07 (QB); KSST 12 (SLoWR); KSST 22 (HB-R); KSST 50 (LT); KSST 63 (RG); KSST 69 (C); KSST 73 (RT); KSST 76 (LG); KSST 85 (SLiWR); KSST 87 (TE-R)</t>
  </si>
  <si>
    <t>KSST 04 (0.0); KSST 07 (0.0); KSST 12 (0.0); KSST 22 (+1.0); KSST 50 (0.0); KSST 63 (0.0); KSST 69 (0.0); KSST 73 (0.0); KSST 76 (0.0); KSST 85 (-0.5); KSST 87 (0.0)</t>
  </si>
  <si>
    <t>KSST 22 (HB-R); KSST 85 (SLiWR); IAST D23 (RLB); IAST D34 (RLB)</t>
  </si>
  <si>
    <t>MISDIRECTION</t>
  </si>
  <si>
    <t>LWR(-18.5); SLoWR(-11.5); SLiWR^(-5.5)</t>
  </si>
  <si>
    <t>LLB (2); LILB (4); RLB (6); RLB (4)</t>
  </si>
  <si>
    <t>KSST 85; IAST D34</t>
  </si>
  <si>
    <t>2106 KSU OFF VS ISU, Play 005</t>
  </si>
  <si>
    <t>11MHB</t>
  </si>
  <si>
    <t>GUN RIP OUTSIDE  F PLANE</t>
  </si>
  <si>
    <t>RIP OUTSIDE</t>
  </si>
  <si>
    <t>P. 5 ROLL DEWEY</t>
  </si>
  <si>
    <t>DEWEY</t>
  </si>
  <si>
    <t>6; IAST D23 (08); IAST D34 (23); IAST D35 (34); IAST D55 (13); IAST D58 (32); IAST D93 (22)</t>
  </si>
  <si>
    <t>LCB (6); SSL (9); FS (9); SCBR (10); RCB (2)</t>
  </si>
  <si>
    <t>SSL (00); LLB (08); LE (13); NT (22); MLB (23); REO (32); RLB (34)</t>
  </si>
  <si>
    <t>IAST D01 (FS); IAST D12 (SCBR); IAST D19 (SSL); IAST D23 (LLB); IAST D25 (LCB); IAST D26 (RCB); IAST D34 (MLB); IAST D35 (RLB); IAST D55 (LE); IAST D58 (REO); IAST D93 (NT)</t>
  </si>
  <si>
    <t>IAST D01 (0.0); IAST D12 (+0.5); IAST D19 (0.0); IAST D23 (0.0); IAST D25 (0.0); IAST D26 (0.0); IAST D34 (0.0); IAST D35 (0.0); IAST D55 (0.0); IAST D58 (0.0); IAST D93 (0.0)</t>
  </si>
  <si>
    <t>IAST D12</t>
  </si>
  <si>
    <t>KSST 04; KSST 20; KSST 86; KSST 87; KSST 88</t>
  </si>
  <si>
    <t>KSST 04 (LWR); KSST 07 (QB); KSST 20 (HB-R); KSST 50 (LT); KSST 63 (RG); KSST 69 (C); KSST 73 (RT); KSST 76 (LG); KSST 86 (RWR); KSST 87 (TE-R); KSST 88 (SLWR)</t>
  </si>
  <si>
    <t>KSST 04 (-0.5); KSST 07 (0.0); KSST 20 (0.0); KSST 50 (0.0); KSST 63 (0.0); KSST 69 (0.0); KSST 73 (0.0); KSST 76 (0.0); KSST 86 (0.0); KSST 87 (0.0); KSST 88 (0.0)</t>
  </si>
  <si>
    <t>KSST 20; KSST 86; KSST 88</t>
  </si>
  <si>
    <t>6; KSST 50 (LT); KSST 63 (RG); KSST 69 (C); KSST 73 (RT); KSST 76 (LG); KSST 87 (TE-R)</t>
  </si>
  <si>
    <t>KSST 04 (LWR); IAST D12 (SCBR)</t>
  </si>
  <si>
    <t>3; IAST D55 (LE); IAST D58 (REO); IAST D93 (NT)</t>
  </si>
  <si>
    <t>IAST D26 &gt; KSST 04</t>
  </si>
  <si>
    <t>LWR^(-12.5); SLWR(-8.5); RWR^(+12.5)</t>
  </si>
  <si>
    <t>IAST D35</t>
  </si>
  <si>
    <t>8; IAST D01; IAST D12; IAST D19; IAST D23; IAST D25; IAST D26; IAST D34; IAST D35</t>
  </si>
  <si>
    <t>LWR 6(19); SLWR frxj(-4); HB-R flh31(2); TE-R k; RWR 6(17)</t>
  </si>
  <si>
    <t>6; X; H5; -; 6</t>
  </si>
  <si>
    <t>KSST 04 6(19); KSST 88 frxj(-4); KSST 20 flh31(2); KSST 87 k; KSST 86 6(17)</t>
  </si>
  <si>
    <t>6(19)</t>
  </si>
  <si>
    <t>2106 KSU OFF VS ISU, Play 006</t>
  </si>
  <si>
    <t>RENO LT FAR  SQUEEZE</t>
  </si>
  <si>
    <t>6 SLANT TROJAN LIFT</t>
  </si>
  <si>
    <t>6; IAST D09 (31); IAST D23 (42); IAST D34 (28); IAST D35 (18); IAST D55 (13); IAST D58 (22)</t>
  </si>
  <si>
    <t>LCB (0); SSL (8); FS (10); SSR (9); RCB (6)</t>
  </si>
  <si>
    <t>SSL (02); LE (13); LILB (18); NT (22); RILB (28); RE (31); RLB (42); SSR (44)</t>
  </si>
  <si>
    <t>IAST D01 (FS); IAST D09 (RE); IAST D12 (SSL); IAST D19 (SSR); IAST D23 (RLB); IAST D25 (RCB); IAST D26 (LCB); IAST D34 (RILB); IAST D35 (LILB); IAST D55 (LE); IAST D58 (NT)</t>
  </si>
  <si>
    <t>IAST D01 (0.0); IAST D09 (+0.5); IAST D12 (0.0); IAST D19 (0.0); IAST D23 (0.0); IAST D25 (0.0); IAST D26 (0.0); IAST D34 (0.0); IAST D35 (0.0); IAST D55 (0.0); IAST D58 (-0.5)</t>
  </si>
  <si>
    <t>IAST D09</t>
  </si>
  <si>
    <t>KSST 12; KSST 22; KSST 29; KSST 86; KSST 87</t>
  </si>
  <si>
    <t>KSST 07 (QB); KSST 12 (LWR); KSST 22 (HB); KSST 29 (FB-R); KSST 50 (LT); KSST 63 (RG); KSST 69 (C); KSST 73 (RT); KSST 76 (LG); KSST 86 (RWR); KSST 87 (TE-L)</t>
  </si>
  <si>
    <t>KSST 07 (0.0); KSST 12 (0.0); KSST 22 (0.0); KSST 29 (-0.5); KSST 50 (0.0); KSST 63 (0.0); KSST 69 (0.0); KSST 73 (0.0); KSST 76 (+0.5); KSST 86 (0.0); KSST 87 (0.0)</t>
  </si>
  <si>
    <t>KSST 29 (FB-R); KSST 76 (LG); IAST D09 (RE); IAST D58 (NT)</t>
  </si>
  <si>
    <t>2; KSST 22 (HB); KSST 29 (FB-R)</t>
  </si>
  <si>
    <t>LWR(-6.5); RWR^(+17.5)</t>
  </si>
  <si>
    <t>LILB (3); RILB (3); RLB (3)</t>
  </si>
  <si>
    <t>KSST 29; IAST D58</t>
  </si>
  <si>
    <t>KSST 76; IAST D09</t>
  </si>
  <si>
    <t>2106 KSU OFF VS ISU, Play 007</t>
  </si>
  <si>
    <t>GUN LIZ OUTSIDE  F PLANE</t>
  </si>
  <si>
    <t>LIZ OUTSIDE</t>
  </si>
  <si>
    <t>41 GUARD WILL</t>
  </si>
  <si>
    <t>GUARD</t>
  </si>
  <si>
    <t>40/41 GUARD</t>
  </si>
  <si>
    <t>6; IAST D09 (31); IAST D23 (42); IAST D34 (27); IAST D35 (15); IAST D55 (13); IAST D58 (22)</t>
  </si>
  <si>
    <t>LCB (4); SCBL (6); FS (9); SSR (7); RCB (6)</t>
  </si>
  <si>
    <t>LE (13); LLB (15); NT (22); RILB (27); RE (31); RLB (42); SSR (44)</t>
  </si>
  <si>
    <t>IAST D01 (FS); IAST D09 (RE); IAST D12 (SCBL); IAST D19 (SSR); IAST D23 (RLB); IAST D25 (RCB); IAST D26 (LCB); IAST D34 (RILB); IAST D35 (LLB); IAST D55 (LE); IAST D58 (NT)</t>
  </si>
  <si>
    <t>IAST D01 (0.0); IAST D09 (0.0); IAST D12 (0.0); IAST D19 (0.0); IAST D23 (0.0); IAST D25 (0.0); IAST D26 (0.0); IAST D34 (0.0); IAST D35 (0.0); IAST D55 (0.0); IAST D58 (0.0)</t>
  </si>
  <si>
    <t>KSST 12; KSST 19; KSST 20; KSST 22; KSST 86</t>
  </si>
  <si>
    <t>KSST 07 (QB); KSST 12 (LWR); KSST 19 (TE-L); KSST 20 (HB-L); KSST 22 (SRWR); KSST 50 (LT); KSST 63 (RG); KSST 69 (C); KSST 73 (RT); KSST 76 (LG); KSST 86 (RWR)</t>
  </si>
  <si>
    <t>KSST 07 (0.0); KSST 12 (0.0); KSST 19 (0.0); KSST 20 (+0.5); KSST 22 (0.0); KSST 50 (0.0); KSST 63 (0.0); KSST 69 (0.0); KSST 73 (0.0); KSST 76 (0.0); KSST 86 (0.0)</t>
  </si>
  <si>
    <t>KSST 20 (HB-L); KSST 69 (C); IAST D58 (NT)</t>
  </si>
  <si>
    <t>LWR^(-10.5); SRWR(+12.5); RWR^(+15.5)</t>
  </si>
  <si>
    <t>2106 KSU OFF VS ISU, Play 008</t>
  </si>
  <si>
    <t>GUN LT FLEX CHANGE</t>
  </si>
  <si>
    <t>6; IAST D01 (26); IAST D09 (31); IAST D34 (27); IAST D35 (18); IAST D55 (14); IAST D58 (22)</t>
  </si>
  <si>
    <t>LCB (0); SSL (8); SS (7); SCBR (6); SCBR (1); RCB (4)</t>
  </si>
  <si>
    <t>SSL (00); LE (14); LILB (18); NT (22); SS (26); RILB (27); RE (31)</t>
  </si>
  <si>
    <t>IAST D01 (SS); IAST D09 (RE); IAST D12 (SSL); IAST D19 (SCBR); IAST D23 (SCBR); IAST D25 (RCB); IAST D26 (LCB); IAST D34 (RILB); IAST D35 (LILB); IAST D55 (LE); IAST D58 (NT)</t>
  </si>
  <si>
    <t>IAST D01 (0.0); IAST D09 (0.0); IAST D12 (0.0); IAST D19 (0.0); IAST D23 (+0.5); IAST D25 (0.0); IAST D26 (0.0); IAST D34 (-1.0); IAST D35 (0.0); IAST D55 (0.0); IAST D58 (0.0)</t>
  </si>
  <si>
    <t>IAST D25</t>
  </si>
  <si>
    <t>KSST 12; KSST 19; KSST 20; KSST 29; KSST 86</t>
  </si>
  <si>
    <t>KSST 07 (QB); KSST 12 (LWR); KSST 19 (SLWR); KSST 20 (HB-R); KSST 29 (HB-L); KSST 50 (LT); KSST 63 (RG); KSST 69 (C); KSST 73 (RT); KSST 76 (LG); KSST 86 (RWR)</t>
  </si>
  <si>
    <t>KSST 07 (0.0); KSST 12 (+0.5); KSST 19 (-0.5); KSST 20 (+0.5); KSST 29 (0.0); KSST 50 (0.0); KSST 63 (0.0); KSST 69 (+0.5); KSST 73 (0.0); KSST 76 (0.0); KSST 86 (0.0)</t>
  </si>
  <si>
    <t>KSST 12 (LWR); KSST 19 (SLWR); KSST 20 (HB-R); KSST 69 (C); IAST D19 (SCBR); IAST D23 (SCBR); IAST D34 (RILB)</t>
  </si>
  <si>
    <t>IAST D23 &gt; KSST 19; IAST D26 &gt; KSST 86</t>
  </si>
  <si>
    <t>2; KSST 20 (HB-R); KSST 29 (HB-L)</t>
  </si>
  <si>
    <t>LWR(-14.5); SLWR^(-6.5); RWR^(+13.5)</t>
  </si>
  <si>
    <t>KSST 19; IAST D34</t>
  </si>
  <si>
    <t>KSST 12; KSST 20; KSST 69; IAST D23</t>
  </si>
  <si>
    <t>2106 KSU OFF VS ISU, Play 009</t>
  </si>
  <si>
    <t>12DSMY</t>
  </si>
  <si>
    <t>50C Y SAIL F DRIVE</t>
  </si>
  <si>
    <t>Y SAIL F DRIVE</t>
  </si>
  <si>
    <t>7; IAST D09 (16); IAST D12 (37); IAST D23 (05); IAST D34 (31); IAST D35 (39); IAST D55 (27); IAST D58 (22)</t>
  </si>
  <si>
    <t>LCB (5); SSL (8); FS (10); RCB (1)</t>
  </si>
  <si>
    <t>SSL (00); LOLB (05); DLT (16); NT (22); DRT (27); RLB (31); RLB (37); ROLB (39)</t>
  </si>
  <si>
    <t>IAST D01 (FS); IAST D09 (DLT); IAST D12 (RLB); IAST D19 (SSL); IAST D23 (LOLB); IAST D25 (LCB); IAST D26 (RCB); IAST D34 (RLB); IAST D35 (ROLB); IAST D55 (DRT); IAST D58 (NT)</t>
  </si>
  <si>
    <t>IAST D01 (0.0); IAST D09 (+0.5); IAST D12 (0.0); IAST D19 (0.0); IAST D23 (0.0); IAST D25 (0.0); IAST D26 (0.0); IAST D34 (0.0); IAST D35 (0.0); IAST D55 (0.0); IAST D58 (+0.5)</t>
  </si>
  <si>
    <t>DLT (16); NT (22); DRT (27)</t>
  </si>
  <si>
    <t>IAST D58</t>
  </si>
  <si>
    <t>KSST 00; KSST 19; KSST 22; KSST 85; KSST 88</t>
  </si>
  <si>
    <t>KSST 00 (TE-L); KSST 07 (QB); KSST 19 (TE-R); KSST 22 (HB-L); KSST 50 (LT); KSST 63 (RG); KSST 69 (C); KSST 73 (RT); KSST 76 (LG); KSST 85 (RWR); KSST 88 (LWR)</t>
  </si>
  <si>
    <t>KSST 00 (0.0); KSST 07 (0.0); KSST 19 (0.0); KSST 22 (0.0); KSST 50 (0.0); KSST 63 (-1.0); KSST 69 (-0.5); KSST 73 (0.0); KSST 76 (0.0); KSST 85 (0.0); KSST 88 (0.0)</t>
  </si>
  <si>
    <t>KSST 00; KSST 22; KSST 85; KSST 88</t>
  </si>
  <si>
    <t>KSST 00; KSST 19</t>
  </si>
  <si>
    <t>KSST 07 (QB); KSST 63 (RG); KSST 69 (C); IAST D09 (DLT); IAST D58 (NT)</t>
  </si>
  <si>
    <t>5; IAST D09 (DLT); IAST D23 (LOLB); IAST D35 (ROLB); IAST D55 (DRT); IAST D58 (NT)</t>
  </si>
  <si>
    <t>IAST D26 &gt; KSST 88</t>
  </si>
  <si>
    <t>IAST D09 (B) KSST 69; IAST D58 (U) KSST 63</t>
  </si>
  <si>
    <t>IAST D09; IAST D58</t>
  </si>
  <si>
    <t>IAST D58 (L.A.S) NT</t>
  </si>
  <si>
    <t>LOLB (0); RLB (3); RLB (6); ROLB (0)</t>
  </si>
  <si>
    <t>6; IAST D01; IAST D12; IAST D19; IAST D25; IAST D26; IAST D34</t>
  </si>
  <si>
    <t>LWR 9; TE-L 3i(20); HB-L h31(2); TE-R cxd(3); RWR 4(11)</t>
  </si>
  <si>
    <t>9; 3; H5; X; 4</t>
  </si>
  <si>
    <t>KSST 88 9; KSST 00 3i(20); KSST 22 h31(2); KSST 19 cxd(3); KSST 85 4(11)</t>
  </si>
  <si>
    <t>KSST 07 ING</t>
  </si>
  <si>
    <t>2106 KSU OFF VS ISU, Play 010</t>
  </si>
  <si>
    <t>GUN LOU WIDE WK FIP</t>
  </si>
  <si>
    <t>LOU/ROG WIDE</t>
  </si>
  <si>
    <t>LOU WIDE</t>
  </si>
  <si>
    <t>FIP</t>
  </si>
  <si>
    <t>9 G DOWN KEY</t>
  </si>
  <si>
    <t>6; IAST D09 (32); IAST D23 (28); IAST D25 (42); IAST D34 (17); IAST D55 (10); IAST D58 (22)</t>
  </si>
  <si>
    <t>LCB (2); SCBL (3); SCBL (9); FS (10); SSR (8)</t>
  </si>
  <si>
    <t>LEO (10); LILB (17); NT (22); RILB (28); REO (32); SSR (37); RLB (42)</t>
  </si>
  <si>
    <t>IAST D01 (FS); IAST D09 (REO); IAST D12 (SCBL); IAST D19 (SSR); IAST D23 (RILB); IAST D25 (RLB); IAST D26 (LCB); IAST D34 (LILB); IAST D35 (SCBL); IAST D55 (LEO); IAST D58 (NT)</t>
  </si>
  <si>
    <t>IAST D01 (0.0); IAST D09 (0.0); IAST D12 (0.0); IAST D19 (-1.0); IAST D23 (-0.5); IAST D25 (-1.0); IAST D26 (0.0); IAST D34 (0.0); IAST D35 (0.0); IAST D55 (0.0); IAST D58 (0.0)</t>
  </si>
  <si>
    <t>KSST 22; KSST 83; KSST 85; KSST 87; KSST 88</t>
  </si>
  <si>
    <t>KSST 07 (QB); KSST 22 (HB-R); KSST 50 (LT); KSST 63 (RG); KSST 69 (C); KSST 73 (RT); KSST 76 (LG); KSST 83 (TE-oL); KSST 85 (RWR); KSST 87 (TE-iL); KSST 88 (SRWR)</t>
  </si>
  <si>
    <t>KSST 07 (0.0); KSST 22 (+0.5); KSST 50 (0.0); KSST 63 (0.0); KSST 69 (0.0); KSST 73 (0.0); KSST 76 (+0.5); KSST 83 (+0.5); KSST 85 (0.0); KSST 87 (0.0); KSST 88 (0.0)</t>
  </si>
  <si>
    <t>KSST 83; KSST 87</t>
  </si>
  <si>
    <t>KSST 22 (HB-R); KSST 50 (LT); KSST 76 (LG); KSST 83 (TE-oL); IAST D19 (SSR); IAST D23 (RILB); IAST D25 (RLB)</t>
  </si>
  <si>
    <t>IAST D26 &gt; KSST 85</t>
  </si>
  <si>
    <t>KSST 83* (L:R{L})</t>
  </si>
  <si>
    <t>SRWR(+12.5); RWR^(+17.5)</t>
  </si>
  <si>
    <t>LILB (3); RILB (4); RLB (4)</t>
  </si>
  <si>
    <t>IAST D19; IAST D23; IAST D25</t>
  </si>
  <si>
    <t>KSST 22; KSST 76; KSST 83</t>
  </si>
  <si>
    <t>2106 KSU OFF VS ISU, Play 011</t>
  </si>
  <si>
    <t>5 PLUS LIFT</t>
  </si>
  <si>
    <t>6; IAST D01 (18); IAST D09 (12); IAST D34 (17); IAST D35 (36); IAST D55 (30); IAST D58 (22)</t>
  </si>
  <si>
    <t>LCB (0); SCBL (8); SCBL (3); SS (7); SCBR (8); RCB (3)</t>
  </si>
  <si>
    <t>LEO (12); LILB (17); SS (18); NT (22); RE (30); RLB (36)</t>
  </si>
  <si>
    <t>IAST D01 (SS); IAST D09 (LEO); IAST D12 (SCBR); IAST D19 (SCBL); IAST D23 (SCBL); IAST D25 (LCB); IAST D26 (RCB); IAST D34 (LILB); IAST D35 (RLB); IAST D55 (RE); IAST D58 (NT)</t>
  </si>
  <si>
    <t>IAST D01 (0.0); IAST D09 (0.0); IAST D12 (0.0); IAST D19 (0.0); IAST D23 (0.0); IAST D25 (0.0); IAST D26 (0.0); IAST D34 (0.0); IAST D35 (0.0); IAST D55 (+0.5); IAST D58 (0.0)</t>
  </si>
  <si>
    <t>LEO (12); NT (22); RE (30)</t>
  </si>
  <si>
    <t>LWR^; SLWR; HB-R; SRWR; RWR^</t>
  </si>
  <si>
    <t>KSST 04; KSST 20; KSST 85; KSST 87; KSST 88</t>
  </si>
  <si>
    <t>KSST 04 (LWR); KSST 07 (QB); KSST 20 (HB-R); KSST 50 (LT); KSST 63 (RG); KSST 69 (C); KSST 73 (RT); KSST 76 (LG); KSST 85 (RWR); KSST 87 (SRWR); KSST 88 (SLWR)</t>
  </si>
  <si>
    <t>KSST 04 (0.0); KSST 07 (0.0); KSST 20 (+0.5); KSST 50 (0.0); KSST 63 (-1.0); KSST 69 (0.0); KSST 73 (0.0); KSST 76 (-0.5); KSST 85 (0.0); KSST 87 (0.0); KSST 88 (0.0)</t>
  </si>
  <si>
    <t>KSST 04; KSST 20</t>
  </si>
  <si>
    <t>KSST 20 (HB-R); KSST 63 (RG); KSST 76 (LG); IAST D34 (LILB); IAST D55 (RE)</t>
  </si>
  <si>
    <t>IAST D25 &gt; KSST 85</t>
  </si>
  <si>
    <t>LWR^(-19.5); SLWR(-12.5); SRWR(+6.5); RWR^(+13.5)</t>
  </si>
  <si>
    <t>LILB (3); RLB (2)</t>
  </si>
  <si>
    <t>KSST 63; KSST 76</t>
  </si>
  <si>
    <t>KSST 20; IAST D55</t>
  </si>
  <si>
    <t>2106 KSU OFF VS ISU, Play 012</t>
  </si>
  <si>
    <t>GUN LOU PRO WK F FLY</t>
  </si>
  <si>
    <t>7 SLANT NAKED PIN SMASH Z</t>
  </si>
  <si>
    <t>NAKED PIN SMASH Z</t>
  </si>
  <si>
    <t>7; IAST D09 (11); IAST D23 (00); IAST D26 (39); IAST D34 (17); IAST D35 (26); IAST D55 (31); IAST D93 (22)</t>
  </si>
  <si>
    <t>LCB (6); SCBL (10); FS (10); SSR (9)</t>
  </si>
  <si>
    <t>LLB (00); LEO (11); LILB (17); NT (22); RILB (26); RE (31); SSR (35); ROLB (39)</t>
  </si>
  <si>
    <t>IAST D01 (FS); IAST D09 (LEO); IAST D12 (SSR); IAST D19 (SCBL); IAST D23 (LLB); IAST D25 (LCB); IAST D26 (ROLB); IAST D34 (LILB); IAST D35 (RILB); IAST D55 (RE); IAST D93 (NT)</t>
  </si>
  <si>
    <t>IAST D01 (0.0); IAST D09 (0.0); IAST D12 (0.0); IAST D19 (-1.0); IAST D23 (0.0); IAST D25 (0.0); IAST D26 (0.0); IAST D34 (0.0); IAST D35 (0.0); IAST D55 (0.0); IAST D93 (0.0)</t>
  </si>
  <si>
    <t>IAST D93</t>
  </si>
  <si>
    <t>LEO (11); NT (22); RE (31)</t>
  </si>
  <si>
    <t>TE-L^; HB-R; TE-R; SRWR; RWR^</t>
  </si>
  <si>
    <t>KSST 12; KSST 20; KSST 34; KSST 87; KSST 88</t>
  </si>
  <si>
    <t>KSST 07 (QB); KSST 12 (RWR); KSST 20 (HB-R); KSST 34 (TE-R); KSST 50 (LT); KSST 63 (RG); KSST 69 (C); KSST 73 (RT); KSST 76 (LG); KSST 87 (TE-L); KSST 88 (SRWR)</t>
  </si>
  <si>
    <t>KSST 07 (+1.0); KSST 12 (0.0); KSST 20 (0.0); KSST 34 (0.0); KSST 50 (0.0); KSST 63 (0.0); KSST 69 (0.0); KSST 73 (0.0); KSST 76 (0.0); KSST 87 (0.0); KSST 88 (+1.0)</t>
  </si>
  <si>
    <t>KSST 07 (QB); KSST 88 (SRWR); IAST D19 (SCBL)</t>
  </si>
  <si>
    <t>3; IAST D09 (LEO); IAST D55 (RE); IAST D93 (NT)</t>
  </si>
  <si>
    <t>KSST 34* (L:Rx)</t>
  </si>
  <si>
    <t>SRWR(+7.5); RWR^(+14.5)</t>
  </si>
  <si>
    <t>LLB (3); LILB (3); RILB (3); ROLB (0)</t>
  </si>
  <si>
    <t>TE-L xl(9); HB-R fl; TE-R k; SRWR 78(20); RWR 6(6)</t>
  </si>
  <si>
    <t>X; -; -; 8; 6</t>
  </si>
  <si>
    <t>KSST 87 xl(9); KSST 20 fl; KSST 34 k; KSST 88 78(20); KSST 12 6(6)</t>
  </si>
  <si>
    <t>78(20)</t>
  </si>
  <si>
    <t>2106 KSU OFF VS ISU, Play 013</t>
  </si>
  <si>
    <t>50C HITCHES H FRESNO</t>
  </si>
  <si>
    <t>HITCHES</t>
  </si>
  <si>
    <t>HITCHES H FRESNO</t>
  </si>
  <si>
    <t>5; IAST D34 (22); IAST D35 (07); IAST D55 (31); IAST D58 (12); IAST D93 (22)</t>
  </si>
  <si>
    <t>LCB (6); SCBL (10); SCBiR (4); SCBiR (9); SCBoR (8); RCB (7)</t>
  </si>
  <si>
    <t>LLB (07); LEO (12); NT (22); MLB (22); RE (31)</t>
  </si>
  <si>
    <t>IAST D01 (SCBiR); IAST D02 (RCB); IAST D12 (SCBL); IAST D19 (SCBoR); IAST D20 (SCBiR); IAST D26 (LCB); IAST D34 (MLB); IAST D35 (LLB); IAST D55 (RE); IAST D58 (LEO); IAST D93 (NT)</t>
  </si>
  <si>
    <t>IAST D01 (0.0); IAST D02 (0.0); IAST D12 (0.0); IAST D19 (0.0); IAST D20 (0.0); IAST D26 (0.0); IAST D34 (0.0); IAST D35 (0.0); IAST D55 (0.0); IAST D58 (0.0); IAST D93 (0.0)</t>
  </si>
  <si>
    <t>LEO (12); NT (22); RE (31)</t>
  </si>
  <si>
    <t>KSST 04 (RWR); KSST 07 (QB); KSST 12 (LWR); KSST 22 (SRWR); KSST 50 (LT); KSST 54 (RG); KSST 69 (C); KSST 73 (RT); KSST 76 (LG); KSST 85 (SLoWR); KSST 87 (SLiWR)</t>
  </si>
  <si>
    <t>KSST 04 (0.0); KSST 07 (0.0); KSST 12 (0.0); KSST 22 (0.0); KSST 50 (0.0); KSST 54 (0.0); KSST 69 (0.0); KSST 73 (0.0); KSST 76 (0.0); KSST 85 (0.0); KSST 87 (0.0)</t>
  </si>
  <si>
    <t>3; IAST D55 (RE); IAST D58 (LEO); IAST D93 (NT)</t>
  </si>
  <si>
    <t>LWR(-18.5); SLoWR(-10.5); SLiWR^(-2.5); SRWR(+13.5); RWR^(+19.5)</t>
  </si>
  <si>
    <t>LLB (4); MLB (5)</t>
  </si>
  <si>
    <t>8; IAST D01; IAST D02; IAST D12; IAST D19; IAST D20; IAST D26; IAST D34; IAST D35</t>
  </si>
  <si>
    <t>LWR 6(6); SLoWR 6(4); SLiWR 6(5); SRWR 3(7); RWR 9</t>
  </si>
  <si>
    <t>6; 6; 6; 3; 9</t>
  </si>
  <si>
    <t>KSST 12 6(6); KSST 85 6(4); KSST 87 6(5); KSST 22 3(7); KSST 04 9</t>
  </si>
  <si>
    <t>2106 KSU OFF VS ISU, Play 014</t>
  </si>
  <si>
    <t>RENO RT OVER CON</t>
  </si>
  <si>
    <t>42 DUO F SWIPE LIFT</t>
  </si>
  <si>
    <t>8; IAST D01 (09); IAST D23 (00); IAST D26 (39); IAST D34 (16); IAST D35 (27); IAST D55 (13); IAST D58 (30); IAST D93 (22)</t>
  </si>
  <si>
    <t>LCB (3); SCBL (9); FS (12)</t>
  </si>
  <si>
    <t>LLB (00); LLB (09); LE (13); LILB (16); NT (22); RILB (27); RE (30); RLB (39)</t>
  </si>
  <si>
    <t>IAST D01 (LLB); IAST D02 (LCB); IAST D12 (FS); IAST D19 (SCBL); IAST D23 (LLB); IAST D26 (RLB); IAST D34 (LILB); IAST D35 (RILB); IAST D55 (LE); IAST D58 (RE); IAST D93 (NT)</t>
  </si>
  <si>
    <t>IAST D01 (+0.5); IAST D02 (0.0); IAST D12 (0.0); IAST D19 (0.0); IAST D23 (-0.5); IAST D26 (0.0); IAST D34 (0.0); IAST D35 (0.0); IAST D55 (-0.5); IAST D58 (0.0); IAST D93 (0.0)</t>
  </si>
  <si>
    <t>LE (13); NT (22); RE (30)</t>
  </si>
  <si>
    <t>IAST D55</t>
  </si>
  <si>
    <t>FB-L; HB; TE-R^; SRWR; RWR^</t>
  </si>
  <si>
    <t>KSST 04; KSST 12; KSST 22; KSST 83; KSST 87</t>
  </si>
  <si>
    <t>KSST 04 (RWR); KSST 07 (QB); KSST 12 (SRWR); KSST 22 (HB); KSST 50 (LT); KSST 54 (RG); KSST 69 (C); KSST 73 (RT); KSST 76 (LG); KSST 83 (FB-L); KSST 87 (TE-R)</t>
  </si>
  <si>
    <t>KSST 04 (0.0); KSST 07 (0.0); KSST 12 (0.0); KSST 22 (0.0); KSST 50 (0.0); KSST 54 (0.0); KSST 69 (0.0); KSST 73 (+0.5); KSST 76 (0.0); KSST 83 (+0.5); KSST 87 (0.0)</t>
  </si>
  <si>
    <t>KSST 83</t>
  </si>
  <si>
    <t>KSST 73 (RT); KSST 83 (FB-L); KSST 87 (TE-R); IAST D01 (LLB); IAST D23 (LLB); IAST D34 (LILB); IAST D55 (LE)</t>
  </si>
  <si>
    <t>2; KSST 22 (HB); KSST 83 (FB-L)</t>
  </si>
  <si>
    <t>SRWR(+8.5); RWR^(+12.5)</t>
  </si>
  <si>
    <t>LLB (6); LLB (3); LILB (4); RILB (4); RLB (2)</t>
  </si>
  <si>
    <t>IAST D23; IAST D55</t>
  </si>
  <si>
    <t>KSST 73; KSST 83; IAST D01</t>
  </si>
  <si>
    <t>2106 KSU OFF VS ISU, Play 015</t>
  </si>
  <si>
    <t>6; IAST D23 (07); IAST D34 (30); IAST D35 (35); IAST D55 (16); IAST D58 (28); IAST D93 (22)</t>
  </si>
  <si>
    <t>LCB (4); SCBL (9); FS (10); SCBR (5); RCB (1)</t>
  </si>
  <si>
    <t>LOLB (07); DLT (16); NT (22); DRT (28); RLB (30); ROLB (35)</t>
  </si>
  <si>
    <t>IAST D01 (FS); IAST D02 (LCB); IAST D12 (SCBR); IAST D19 (SCBL); IAST D23 (LOLB); IAST D26 (RCB); IAST D34 (RLB); IAST D35 (ROLB); IAST D55 (DLT); IAST D58 (DRT); IAST D93 (NT)</t>
  </si>
  <si>
    <t>IAST D01 (0.0); IAST D02 (0.0); IAST D12 (0.0); IAST D19 (-0.5); IAST D23 (0.0); IAST D26 (0.0); IAST D34 (0.0); IAST D35 (+0.5); IAST D55 (0.0); IAST D58 (0.0); IAST D93 (0.0)</t>
  </si>
  <si>
    <t>KSST 04 (RWR); KSST 07 (QB); KSST 12 (LWR); KSST 19 (SLWR); KSST 22 (HB-L); KSST 50 (LT); KSST 54 (RG); KSST 69 (C); KSST 73 (RT); KSST 76 (LG); KSST 88 (SRWR)</t>
  </si>
  <si>
    <t>KSST 04 (0.0); KSST 07 (+0.5); KSST 12 (0.0); KSST 19 (0.0); KSST 22 (-0.5); KSST 50 (0.0); KSST 54 (0.0); KSST 69 (0.0); KSST 73 (0.0); KSST 76 (0.0); KSST 88 (+0.5)</t>
  </si>
  <si>
    <t>6; KSST 22 (HB-L); KSST 50 (LT); KSST 54 (RG); KSST 69 (C); KSST 73 (RT); KSST 76 (LG)</t>
  </si>
  <si>
    <t>KSST 07 (QB); KSST 22 (HB-L); KSST 88 (SRWR); IAST D19 (SCBL); IAST D35 (ROLB)</t>
  </si>
  <si>
    <t>5; IAST D23 (LOLB); IAST D35 (ROLB); IAST D55 (DLT); IAST D58 (DRT); IAST D93 (NT)</t>
  </si>
  <si>
    <t>IAST D26 &gt; KSST 12</t>
  </si>
  <si>
    <t>IAST D35 (BOL) KSST 22</t>
  </si>
  <si>
    <t>LWR(-20.5); SLWR^(-13.5); SRWR(+7.5); RWR^(+13.5)</t>
  </si>
  <si>
    <t>LOLB (0); RLB (3); ROLB (0)</t>
  </si>
  <si>
    <t>KSST 22; IAST D19</t>
  </si>
  <si>
    <t>6; IAST D01; IAST D02; IAST D12; IAST D19; IAST D26; IAST D34</t>
  </si>
  <si>
    <t>LWR 6(8); SLWR 6(7); HB-L kl; SRWR 6(7); RWR 6(9)</t>
  </si>
  <si>
    <t>KSST 12 6(8); KSST 19 6(7); KSST 22 kl; KSST 88 6(7); KSST 04 6(9)</t>
  </si>
  <si>
    <t>KSST 07; KSST 88; IAST D35</t>
  </si>
  <si>
    <t>2106 KSU OFF VS ISU, Play 016</t>
  </si>
  <si>
    <t>20SIN</t>
  </si>
  <si>
    <t>GUN RT FLEX CHANGE</t>
  </si>
  <si>
    <t>5; IAST D23 (27); IAST D32 (16); IAST D55 (31); IAST D58 (13); IAST D93 (22)</t>
  </si>
  <si>
    <t>LCB (1); SCBL (9); SCBL (2); FS (9); SSR (7); RCB (0)</t>
  </si>
  <si>
    <t>LE (13); LILB (16); NT (22); RILB (27); RE (31); SSR (44)</t>
  </si>
  <si>
    <t>IAST D01 (FS); IAST D02 (RCB); IAST D12 (SCBL); IAST D19 (SSR); IAST D23 (RILB); IAST D26 (LCB); IAST D32 (LILB); IAST D35 (SCBL); IAST D55 (RE); IAST D58 (LE); IAST D93 (NT)</t>
  </si>
  <si>
    <t>IAST D01 (0.0); IAST D02 (0.0); IAST D12 (0.0); IAST D19 (0.0); IAST D23 (-0.5); IAST D26 (0.0); IAST D32 (0.0); IAST D35 (0.0); IAST D55 (+0.5); IAST D58 (+0.5); IAST D93 (0.0)</t>
  </si>
  <si>
    <t>IAST D32</t>
  </si>
  <si>
    <t>TE&gt;HB-R</t>
  </si>
  <si>
    <t>KSST 04; KSST 12; KSST 22; KSST 34; KSST 85</t>
  </si>
  <si>
    <t>KSST 04 (LWR); KSST 07 (QB); KSST 12 (RWR); KSST 22 (HB-L); KSST 34 (HB-R); KSST 50 (LT); KSST 54 (RG); KSST 69 (C); KSST 73 (RT); KSST 76 (LG); KSST 85 (SRWR)</t>
  </si>
  <si>
    <t>KSST 04 (0.0); KSST 07 (0.0); KSST 12 (0.0); KSST 22 (0.0); KSST 34 (-0.5); KSST 50 (+0.5); KSST 54 (-0.5); KSST 69 (0.0); KSST 73 (0.0); KSST 76 (0.0); KSST 85 (0.0)</t>
  </si>
  <si>
    <t>KSST 34 (HB-R); KSST 50 (LT); KSST 54 (RG); IAST D23 (RILB); IAST D55 (RE); IAST D58 (LE)</t>
  </si>
  <si>
    <t>IAST D02 &gt; KSST 04; IAST D26 &gt; KSST 12; IAST D35 &gt; KSST 85</t>
  </si>
  <si>
    <t>2; KSST 22 (HB-L); KSST 34 (HB-R)</t>
  </si>
  <si>
    <t>LWR^(-10.5); SRWR^(+14.5); RWR(+20.5)</t>
  </si>
  <si>
    <t>LILB (2); RILB (3)</t>
  </si>
  <si>
    <t>KSST 34; KSST 54; IAST D23</t>
  </si>
  <si>
    <t>KSST 50; IAST D55; IAST D58</t>
  </si>
  <si>
    <t>2106 KSU OFF VS ISU, Play 017</t>
  </si>
  <si>
    <t>6; IAST D01 (35); IAST D32 (23); IAST D35 (08); IAST D55 (31); IAST D58 (12); IAST D93 (22)</t>
  </si>
  <si>
    <t>LCB (3); SCBL (8); SCBR (9); SCBR (3); RCB (5)</t>
  </si>
  <si>
    <t>LLB (08); LEO (12); NT (22); MLB (23); RE (31); RLB (35)</t>
  </si>
  <si>
    <t>IAST D01 (RLB); IAST D02 (RCB); IAST D12 (SCBL); IAST D19 (SCBR); IAST D23 (SCBR); IAST D26 (LCB); IAST D32 (MLB); IAST D35 (LLB); IAST D55 (RE); IAST D58 (LEO); IAST D93 (NT)</t>
  </si>
  <si>
    <t>IAST D01 (0.0); IAST D02 (-1.0); IAST D12 (0.0); IAST D19 (0.0); IAST D23 (0.0); IAST D26 (0.0); IAST D32 (0.0); IAST D35 (0.0); IAST D55 (0.0); IAST D58 (0.0); IAST D93 (0.0)</t>
  </si>
  <si>
    <t>IAST D02</t>
  </si>
  <si>
    <t>KSST 04 (LWR); KSST 07 (QB); KSST 12 (RWR); KSST 22 (HB-R); KSST 50 (LT); KSST 54 (RG); KSST 69 (C); KSST 73 (RT); KSST 76 (LG); KSST 85 (SLWR); KSST 87 (SRWR)</t>
  </si>
  <si>
    <t>KSST 04 (+0.5); KSST 07 (+0.5); KSST 12 (0.0); KSST 22 (0.0); KSST 50 (0.0); KSST 54 (0.0); KSST 69 (0.0); KSST 73 (0.0); KSST 76 (0.0); KSST 85 (0.0); KSST 87 (0.0)</t>
  </si>
  <si>
    <t>6; KSST 22 (HB-R); KSST 50 (LT); KSST 54 (RG); KSST 69 (C); KSST 73 (RT); KSST 76 (LG)</t>
  </si>
  <si>
    <t>KSST 04 (LWR); KSST 07 (QB); IAST D02 (RCB)</t>
  </si>
  <si>
    <t>6; IAST D01 (RLB); IAST D32 (MLB); IAST D35 (LLB); IAST D55 (RE); IAST D58 (LEO); IAST D93 (NT)</t>
  </si>
  <si>
    <t>LWR^(-15.5); SLWR(-7.5); SRWR(+14.5); RWR^(+20.5)</t>
  </si>
  <si>
    <t>LLB (4); MLB (3); RLB (2)</t>
  </si>
  <si>
    <t>5; IAST D02; IAST D12; IAST D19; IAST D23; IAST D26</t>
  </si>
  <si>
    <t>LWR 6(9); SLWR 6(8); HB-R kr; SRWR 6(7); RWR 6(8)</t>
  </si>
  <si>
    <t>KSST 04 6(9); KSST 85 6(8); KSST 22 kr; KSST 87 6(7); KSST 12 6(8)</t>
  </si>
  <si>
    <t>KSST 04; KSST 07</t>
  </si>
  <si>
    <t>2106 KSU OFF VS ISU, Play 018</t>
  </si>
  <si>
    <t>GUN TRIPSY RT  H LNGST FLY</t>
  </si>
  <si>
    <t>H LNGST FLY</t>
  </si>
  <si>
    <t>50C DBL IN- SHAKE</t>
  </si>
  <si>
    <t>SHAKE</t>
  </si>
  <si>
    <t>DBL IN- SHAKE</t>
  </si>
  <si>
    <t>5; IAST D09 (12); IAST D32 (22); IAST D35 (40); IAST D56 (22); IAST D95 (31)</t>
  </si>
  <si>
    <t>KSST 00; KSST 88</t>
  </si>
  <si>
    <t>LCB (4); SCBoL (7); SCBiL (3); SCBiL (8); SCBR (8); RCB (4)</t>
  </si>
  <si>
    <t>LEO (12); NT (22); MLB (22); RE (31); RLB (40)</t>
  </si>
  <si>
    <t>IAST D01 (SCBiL); IAST D09 (LEO); IAST D12 (SCBoL); IAST D20 (SCBiL); IAST D25 (LCB); IAST D26 (RCB); IAST D27 (SCBR); IAST D32 (MLB); IAST D35 (RLB); IAST D56 (NT); IAST D95 (RE)</t>
  </si>
  <si>
    <t>IAST D01 (0.0); IAST D09 (0.0); IAST D12 (0.0); IAST D20 (0.0); IAST D25 (0.0); IAST D26 (0.0); IAST D27 (+0.5); IAST D32 (0.0); IAST D35 (0.0); IAST D56 (0.0); IAST D95 (0.0)</t>
  </si>
  <si>
    <t>IAST D09; IAST D20; IAST D25; IAST D27; IAST D56; IAST D95</t>
  </si>
  <si>
    <t>RC</t>
  </si>
  <si>
    <t>LWR; SLWR^; SRiWR; SRoWR^; RWR</t>
  </si>
  <si>
    <t>HB&gt;LWR; TE&gt;SRoWR</t>
  </si>
  <si>
    <t>KSST 00 (SRoWR); KSST 07 (QB); KSST 12 (RWR); KSST 22 (LWR); KSST 50 (LT); KSST 54 (RG); KSST 69 (C); KSST 73 (RT); KSST 76 (LG); KSST 86 (SLWR); KSST 88 (SRiWR)</t>
  </si>
  <si>
    <t>KSST 00 (0.0); KSST 07 (0.0); KSST 12 (0.0); KSST 22 (0.0); KSST 50 (0.0); KSST 54 (0.0); KSST 69 (0.0); KSST 73 (0.0); KSST 76 (0.0); KSST 86 (0.0); KSST 88 (0.0)</t>
  </si>
  <si>
    <t>KSST 86 (SLWR); IAST D27 (SCBR)</t>
  </si>
  <si>
    <t>3; IAST D09 (LEO); IAST D56 (NT); IAST D95 (RE)</t>
  </si>
  <si>
    <t>LWR(-21.5); SLWR^(-16.5); SRiWR(+6.5); SRoWR^(+9.5); RWR(+15.5)</t>
  </si>
  <si>
    <t>IAST D27</t>
  </si>
  <si>
    <t>8; IAST D01; IAST D12; IAST D20; IAST D25; IAST D26; IAST D27; IAST D32; IAST D35</t>
  </si>
  <si>
    <t>LWR 696(9); SLWR 78(14); SRiWR 7(13); SRoWR 4(5); RWR 4(5)</t>
  </si>
  <si>
    <t>6; 8; 7; 4; 4</t>
  </si>
  <si>
    <t>KSST 22 696(9); KSST 86 78(14); KSST 88 7(13); KSST 00 4(5); KSST 12 4(5)</t>
  </si>
  <si>
    <t>78(14)</t>
  </si>
  <si>
    <t>2106 KSU OFF VS ISU, Play 019</t>
  </si>
  <si>
    <t>7; IAST D09 (12); IAST D20 (00); IAST D26 (44); IAST D32 (18); IAST D35 (30); IAST D56 (22); IAST D95 (31)</t>
  </si>
  <si>
    <t>LCB (5); SCBL (9); FS (9); SSR (9)</t>
  </si>
  <si>
    <t>LLB (00); LEO (12); LILB (18); NT (22); RLB (30); RE (31); SSR (40); RLB (44)</t>
  </si>
  <si>
    <t>IAST D01 (FS); IAST D09 (LEO); IAST D12 (SCBL); IAST D20 (LLB); IAST D25 (LCB); IAST D26 (RLB); IAST D27 (SSR); IAST D32 (LILB); IAST D35 (RLB); IAST D56 (NT); IAST D95 (RE)</t>
  </si>
  <si>
    <t>IAST D01 (0.0); IAST D09 (0.0); IAST D12 (0.0); IAST D20 (0.0); IAST D25 (0.0); IAST D26 (0.0); IAST D27 (0.0); IAST D32 (0.0); IAST D35 (0.0); IAST D56 (0.0); IAST D95 (0.0)</t>
  </si>
  <si>
    <t>KSST 12; KSST 22; KSST 83; KSST 87; KSST 88</t>
  </si>
  <si>
    <t>KSST 07 (QB); KSST 12 (RWR); KSST 22 (HB-R); KSST 50 (LT); KSST 54 (RG); KSST 69 (C); KSST 73 (RT); KSST 76 (LG); KSST 83 (TE-oL); KSST 87 (TE-iL); KSST 88 (SRWR)</t>
  </si>
  <si>
    <t>KSST 07 (0.0); KSST 12 (0.0); KSST 22 (0.0); KSST 50 (-1.0); KSST 54 (0.0); KSST 69 (0.0); KSST 73 (0.0); KSST 76 (0.0); KSST 83 (0.0); KSST 87 (0.0); KSST 88 (0.0)</t>
  </si>
  <si>
    <t>KSST 50 (LT)</t>
  </si>
  <si>
    <t>SRWR(+7.5); RWR^(+13.5)</t>
  </si>
  <si>
    <t>LLB (3); LILB (2); RLB (3); RLB (3)</t>
  </si>
  <si>
    <t>KSST 50 FST</t>
  </si>
  <si>
    <t>2106 KSU OFF VS ISU, Play 020</t>
  </si>
  <si>
    <t>5 F ROCKET SCREEN</t>
  </si>
  <si>
    <t>F ROCKET SCREEN</t>
  </si>
  <si>
    <t>6; IAST D09 (08); IAST D20 (20); IAST D32 (24); IAST D35 (36); IAST D55 (28); IAST D58 (16)</t>
  </si>
  <si>
    <t>LCB (6); SCBL (8); FS (9); SCBR (9); RCB (4)</t>
  </si>
  <si>
    <t>LOLB (08); DLT (16); LILB (20); RILB (24); DRT (28); ROLB (36)</t>
  </si>
  <si>
    <t>IAST D01 (FS); IAST D09 (LOLB); IAST D12 (SCBL); IAST D20 (LILB); IAST D25 (LCB); IAST D26 (RCB); IAST D27 (SCBR); IAST D32 (RILB); IAST D35 (ROLB); IAST D55 (DRT); IAST D58 (DLT)</t>
  </si>
  <si>
    <t>IAST D01 (0.0); IAST D09 (0.0); IAST D12 (0.0); IAST D20 (0.0); IAST D25 (0.0); IAST D26 (0.0); IAST D27 (0.0); IAST D32 (0.0); IAST D35 (0.0); IAST D55 (0.0); IAST D58 (0.0)</t>
  </si>
  <si>
    <t>IAST D55; IAST D58</t>
  </si>
  <si>
    <t>DLT (16); DRT (28)</t>
  </si>
  <si>
    <t>LWR; SLWR^; HB-R; SRWR; RWR^</t>
  </si>
  <si>
    <t>KSST 00 (SLWR); KSST 04 (RWR); KSST 07 (QB); KSST 12 (LWR); KSST 22 (HB-R); KSST 50 (LT); KSST 54 (RG); KSST 69 (C); KSST 73 (RT); KSST 76 (LG); KSST 88 (SRWR)</t>
  </si>
  <si>
    <t>KSST 00 (0.0); KSST 04 (0.0); KSST 07 (-0.5); KSST 12 (0.0); KSST 22 (0.0); KSST 50 (0.0); KSST 54 (0.0); KSST 69 (0.0); KSST 73 (0.0); KSST 76 (0.0); KSST 88 (0.0)</t>
  </si>
  <si>
    <t>6; IAST D09 (LOLB); IAST D20 (LILB); IAST D32 (RILB); IAST D35 (ROLB); IAST D55 (DRT); IAST D58 (DLT)</t>
  </si>
  <si>
    <t>LWR(-21.5); SLWR^(-16.5); SRWR(+7.5); RWR^(+11.5)</t>
  </si>
  <si>
    <t>LOLB (0); LILB (0); RILB (0); ROLB (0)</t>
  </si>
  <si>
    <t>5; IAST D01; IAST D12; IAST D25; IAST D26; IAST D27</t>
  </si>
  <si>
    <t>LWR z; SLWR z; HB-R fl; SRWR 0(-1); RWR z</t>
  </si>
  <si>
    <t>KSST 12 z; KSST 00 z; KSST 22 fl; KSST 88 0(-1); KSST 04 z</t>
  </si>
  <si>
    <t>0(-1)</t>
  </si>
  <si>
    <t>2106 KSU OFF VS ISU, Play 021</t>
  </si>
  <si>
    <t>2106 KSU OFF VS ISU, Play 022</t>
  </si>
  <si>
    <t>40 DRAW GUARD SEATTLE CHECK 5 ROLL</t>
  </si>
  <si>
    <t>FGNG</t>
  </si>
  <si>
    <t>7; IAST D09 (08); IAST D23 (14); IAST D27 (18); IAST D34 (36); IAST D35 (30); IAST D55 (27); IAST D58 (17)</t>
  </si>
  <si>
    <t>LCB (6); SCBoL (9); FSL (11); SS (8); RCB (7)</t>
  </si>
  <si>
    <t>LOLB (08); LLB (14); DLT (17); SS (18); DRT (27); RLB (30); ROLB (36)</t>
  </si>
  <si>
    <t>IAST D01 (FSL); IAST D09 (LOLB); IAST D12 (SCBoL); IAST D23 (LLB); IAST D25 (LCB); IAST D26 (RCB); IAST D27 (SS); IAST D34 (ROLB); IAST D35 (RLB); IAST D55 (DRT); IAST D58 (DLT)</t>
  </si>
  <si>
    <t>IAST D01 (0.0); IAST D09 (0.0); IAST D12 (0.0); IAST D23 (0.0); IAST D25 (0.0); IAST D26 (-0.5); IAST D27 (0.0); IAST D34 (0.0); IAST D35 (-1.0); IAST D55 (-0.5); IAST D58 (0.0)</t>
  </si>
  <si>
    <t>IAST D23; IAST D34</t>
  </si>
  <si>
    <t>DLT (17); DRT (27)</t>
  </si>
  <si>
    <t>LWR^; HB-R; SRiWR^; SRoWR; RWR</t>
  </si>
  <si>
    <t>KSST 04 (LWR); KSST 07 (QB); KSST 12 (RWR); KSST 19 (SRiWR); KSST 22 (HB-R); KSST 50 (LT); KSST 54 (RG); KSST 69 (C); KSST 73 (RT); KSST 76 (LG); KSST 88 (SRoWR)</t>
  </si>
  <si>
    <t>KSST 04 (-0.5); KSST 07 (0.0); KSST 12 (0.0); KSST 19 (0.0); KSST 22 (+0.5); KSST 50 (0.0); KSST 54 (0.0); KSST 69 (-0.5); KSST 73 (0.0); KSST 76 (0.0); KSST 88 (0.0)</t>
  </si>
  <si>
    <t>KSST 04 (LWR); KSST 22 (HB-R); KSST 69 (C); KSST 76 (LG); IAST D26 (RCB); IAST D35 (RLB); IAST D55 (DRT)</t>
  </si>
  <si>
    <t>LWR^(-19.5); SRiWR^(+5.5); SRoWR(+9.5); RWR(+17.5)</t>
  </si>
  <si>
    <t>LOLB (0); LLB (4); RLB (5); ROLB (0)</t>
  </si>
  <si>
    <t>IAST D26</t>
  </si>
  <si>
    <t>KSST 04; KSST 69; IAST D26; IAST D35; IAST D55</t>
  </si>
  <si>
    <t>2106 KSU OFF VS ISU, Play 023</t>
  </si>
  <si>
    <t>RENO RIP OUT</t>
  </si>
  <si>
    <t>42 DUO Z GLANCE F LIFT</t>
  </si>
  <si>
    <t>GLANCES</t>
  </si>
  <si>
    <t>Z GLANCE F LIFT</t>
  </si>
  <si>
    <t>5; IAST D23 (18); IAST D32 (26); IAST D55 (14); IAST D58 (31); IAST D93 (22)</t>
  </si>
  <si>
    <t>LCB (1); SSL (8); FS (10); FSR (11); SCBR (4); RCB (2)</t>
  </si>
  <si>
    <t>SSL (00); LE (14); LILB (18); NT (22); RILB (26); RE (31)</t>
  </si>
  <si>
    <t>IAST D01 (FS); IAST D02 (LCB); IAST D12 (SSL); IAST D23 (LILB); IAST D26 (RCB); IAST D27 (FSR); IAST D32 (RILB); IAST D43 (SCBR); IAST D55 (LE); IAST D58 (RE); IAST D93 (NT)</t>
  </si>
  <si>
    <t>IAST D01 (0.0); IAST D02 (-0.5); IAST D12 (0.0); IAST D23 (0.0); IAST D26 (0.0); IAST D27 (0.0); IAST D32 (0.0); IAST D43 (0.0); IAST D55 (0.0); IAST D58 (0.0); IAST D93 (0.0)</t>
  </si>
  <si>
    <t>LWR; SLWR^; HB; TE-R; RWR^</t>
  </si>
  <si>
    <t>KSST 13; KSST 20; KSST 85; KSST 86; KSST 87</t>
  </si>
  <si>
    <t>KSST 07 (QB); KSST 13 (LWR); KSST 20 (HB); KSST 50 (LT); KSST 63 (RG); KSST 69 (C); KSST 73 (RT); KSST 76 (LG); KSST 85 (SLWR); KSST 86 (RWR); KSST 87 (TE-R)</t>
  </si>
  <si>
    <t>KSST 07 (+0.5); KSST 13 (0.0); KSST 20 (0.0); KSST 50 (0.0); KSST 63 (0.0); KSST 69 (0.0); KSST 73 (0.0); KSST 76 (0.0); KSST 85 (0.0); KSST 86 (+0.5); KSST 87 (0.0)</t>
  </si>
  <si>
    <t>KSST 07 (QB); KSST 76 (LG); KSST 86 (RWR); IAST D02 (LCB)</t>
  </si>
  <si>
    <t>3; IAST D55 (LE); IAST D58 (RE); IAST D93 (NT)</t>
  </si>
  <si>
    <t>IAST D02 &gt; KSST 86; IAST D26 &gt; KSST 13</t>
  </si>
  <si>
    <t>LWR(-20.5); SLWR^(-12.5); RWR^(+12.5)</t>
  </si>
  <si>
    <t>LILB (4); RILB (3)</t>
  </si>
  <si>
    <t>8; IAST D01; IAST D02; IAST D12; IAST D23; IAST D26; IAST D27; IAST D32; IAST D43</t>
  </si>
  <si>
    <t>LWR r; SLWR r; HB fr; TE-R r; RWR 8(10)</t>
  </si>
  <si>
    <t>-; -; -; -; 8</t>
  </si>
  <si>
    <t>KSST 13 r; KSST 85 r; KSST 20 fr; KSST 87 r; KSST 86 8(10)</t>
  </si>
  <si>
    <t>8(10)</t>
  </si>
  <si>
    <t>KSST 76 IDP</t>
  </si>
  <si>
    <t>KSST 07; KSST 86</t>
  </si>
  <si>
    <t>IAST D43</t>
  </si>
  <si>
    <t>2106 KSU OFF VS ISU, Play 024</t>
  </si>
  <si>
    <t>11L</t>
  </si>
  <si>
    <t>GUN RIP WIDE OVER STR Y FLY</t>
  </si>
  <si>
    <t>7 SLANT Y TROJAN</t>
  </si>
  <si>
    <t>6; IAST D26 (40); IAST D32 (17); IAST D43 (27); IAST D55 (13); IAST D58 (31); IAST D93 (22)</t>
  </si>
  <si>
    <t>LCB (4); SCBoL (9); SCBiL (4); SCBiL (9); FS (10)</t>
  </si>
  <si>
    <t>LE (13); LILB (17); NT (22); RILB (27); RE (31); RLB (40)</t>
  </si>
  <si>
    <t>IAST D01 (SCBiL); IAST D02 (LCB); IAST D12 (SCBoL); IAST D23 (SCBiL); IAST D26 (RLB); IAST D27 (FS); IAST D32 (LILB); IAST D43 (RILB); IAST D55 (LE); IAST D58 (RE); IAST D93 (NT)</t>
  </si>
  <si>
    <t>IAST D01 (0.0); IAST D02 (0.0); IAST D12 (0.0); IAST D23 (0.0); IAST D26 (+0.5); IAST D27 (+0.5); IAST D32 (+0.5); IAST D43 (0.0); IAST D55 (+0.5); IAST D58 (-1.0); IAST D93 (0.0)</t>
  </si>
  <si>
    <t>FB-L; HB-R; SRiWR; SRoWR^; RWR^</t>
  </si>
  <si>
    <t>KSST 07 (QB); KSST 13 (RWR); KSST 20 (HB-R); KSST 50 (LT); KSST 63 (RG); KSST 69 (C); KSST 73 (RT); KSST 76 (LG); KSST 85 (SRiWR); KSST 86 (SRoWR); KSST 87 (FB-L)</t>
  </si>
  <si>
    <t>KSST 07 (0.0); KSST 13 (0.0); KSST 20 (0.0); KSST 50 (-0.5); KSST 63 (0.0); KSST 69 (0.0); KSST 73 (-0.5); KSST 76 (0.0); KSST 85 (0.0); KSST 86 (0.0); KSST 87 (-0.5)</t>
  </si>
  <si>
    <t>KSST 13; KSST 86</t>
  </si>
  <si>
    <t>KSST 50 (LT); KSST 73 (RT); KSST 76 (LG); KSST 87 (FB-L); IAST D26 (RLB); IAST D27 (FS); IAST D32 (LILB); IAST D55 (LE); IAST D58 (RE)</t>
  </si>
  <si>
    <t>2; KSST 20 (HB-R); KSST 87 (FB-L)</t>
  </si>
  <si>
    <t>KSST 87* (R:B)</t>
  </si>
  <si>
    <t>SRiWR(+8.5); SRoWR^(+13.5); RWR^(+18.5)</t>
  </si>
  <si>
    <t>KSST 50; KSST 73; KSST 87; IAST D58</t>
  </si>
  <si>
    <t>IAST D26; IAST D27; IAST D32; IAST D55</t>
  </si>
  <si>
    <t>2106 KSU OFF VS ISU, Play 025</t>
  </si>
  <si>
    <t>ANGELS CHECK ORANGE 19</t>
  </si>
  <si>
    <t>18/19 OPTION</t>
  </si>
  <si>
    <t>6; IAST D09 (08); IAST D23 (20); IAST D32 (24); IAST D43 (35); IAST D55 (27); IAST D58 (16)</t>
  </si>
  <si>
    <t>LCB (5); SCBL (6); FS (11); SCBR (7); RCB (2)</t>
  </si>
  <si>
    <t>LOLB (08); DLT (16); LILB (20); RILB (24); DRT (27); ROLB (35)</t>
  </si>
  <si>
    <t>IAST D01 (FS); IAST D02 (LCB); IAST D09 (LOLB); IAST D12 (SCBL); IAST D23 (LILB); IAST D26 (RCB); IAST D27 (SCBR); IAST D32 (RILB); IAST D43 (ROLB); IAST D55 (DRT); IAST D58 (DLT)</t>
  </si>
  <si>
    <t>IAST D01 (0.0); IAST D02 (0.0); IAST D09 (0.0); IAST D12 (0.0); IAST D23 (0.0); IAST D26 (0.0); IAST D27 (0.0); IAST D32 (+0.5); IAST D43 (+0.5); IAST D55 (0.0); IAST D58 (0.0)</t>
  </si>
  <si>
    <t>KSST 00 (SLWR); KSST 04 (RWR); KSST 07 (QB); KSST 12 (LWR); KSST 20 (HB-L); KSST 50 (LT); KSST 63 (RG); KSST 69 (C); KSST 73 (RT); KSST 76 (LG); KSST 88 (SRWR)</t>
  </si>
  <si>
    <t>KSST 00 (0.0); KSST 04 (0.0); KSST 07 (0.0); KSST 12 (0.0); KSST 20 (0.0); KSST 50 (0.0); KSST 63 (0.0); KSST 69 (-0.5); KSST 73 (0.0); KSST 76 (0.0); KSST 88 (0.0)</t>
  </si>
  <si>
    <t>KSST 69 (C); IAST D32 (RILB); IAST D43 (ROLB)</t>
  </si>
  <si>
    <t>LWR(-20.5); SLWR^(-14.5); SRWR(+7.5); RWR^(+15.5)</t>
  </si>
  <si>
    <t>IAST D32; IAST D43</t>
  </si>
  <si>
    <t>2106 KSU OFF VS ISU, Play 026</t>
  </si>
  <si>
    <t>60C Y CROSS X DEWEY</t>
  </si>
  <si>
    <t>Y CROSS X DEWEY</t>
  </si>
  <si>
    <t>6; IAST D09 (08); IAST D23 (17); IAST D32 (32); IAST D35 (37); IAST D55 (28); IAST D58 (17)</t>
  </si>
  <si>
    <t>LCB (4); SCBoL (7); SCBiL (9); FS (10); RCB (0)</t>
  </si>
  <si>
    <t>LOLB (08); LILB (17); DLT (17); DRT (28); RLB (32); ROLB (37)</t>
  </si>
  <si>
    <t>IAST D01 (SCBiL); IAST D02 (LCB); IAST D09 (LOLB); IAST D12 (SCBoL); IAST D23 (LILB); IAST D26 (RCB); IAST D27 (FS); IAST D32 (RLB); IAST D35 (ROLB); IAST D55 (DRT); IAST D58 (DLT)</t>
  </si>
  <si>
    <t>IAST D01 (0.0); IAST D02 (0.0); IAST D09 (+1.5); IAST D12 (0.0); IAST D23 (0.0); IAST D26 (0.0); IAST D27 (0.0); IAST D32 (0.0); IAST D35 (0.0); IAST D55 (+0.5); IAST D58 (0.0)</t>
  </si>
  <si>
    <t>DLT (17); DRT (28)</t>
  </si>
  <si>
    <t>KSST 04 (0.0); KSST 07 (-1.0); KSST 12 (0.0); KSST 19 (0.0); KSST 22 (0.0); KSST 50 (0.0); KSST 63 (0.0); KSST 69 (-0.5); KSST 73 (-0.5); KSST 76 (0.0); KSST 88 (0.0)</t>
  </si>
  <si>
    <t>KSST 07 (QB); KSST 69 (C); KSST 73 (RT); IAST D09 (LOLB); IAST D55 (DRT)</t>
  </si>
  <si>
    <t>5; IAST D09 (LOLB); IAST D23 (LILB); IAST D35 (ROLB); IAST D55 (DRT); IAST D58 (DLT)</t>
  </si>
  <si>
    <t>IAST D09 (O) KSST 73; IAST D55 (B) KSST 69</t>
  </si>
  <si>
    <t>IAST D09; IAST D55</t>
  </si>
  <si>
    <t>LWR^(-16.5); SRiWR^(+2.5); SRoWR(+8.5); RWR(+16.5)</t>
  </si>
  <si>
    <t>LOLB (0); LILB (4); RLB (4); ROLB (0)</t>
  </si>
  <si>
    <t>KSST 07; KSST 69; KSST 73</t>
  </si>
  <si>
    <t>6; IAST D01; IAST D02; IAST D12; IAST D26; IAST D27; IAST D32</t>
  </si>
  <si>
    <t>LWR 6i(19); HB-L h4(2); SRiWR xl(4); SRoWR 8(11); RWR 3i(14)</t>
  </si>
  <si>
    <t>6; H4; X; 8; 3</t>
  </si>
  <si>
    <t>KSST 04 6i(19); KSST 22 h4(2); KSST 19 xl(4); KSST 88 8(11); KSST 12 3i(14)</t>
  </si>
  <si>
    <t>2106 KSU OFF VS ISU, Play 027</t>
  </si>
  <si>
    <t>16`S FK 77 SONIC</t>
  </si>
  <si>
    <t>16'S</t>
  </si>
  <si>
    <t>6; IAST D23 (28); IAST D34 (17); IAST D35 (00); IAST D55 (31); IAST D58 (12); IAST D93 (22)</t>
  </si>
  <si>
    <t>LCB (3); SCBL (10); FS (10); SSR (9); RCB (4)</t>
  </si>
  <si>
    <t>LLB (00); LEO (12); LILB (17); NT (22); RILB (28); RE (31); SSR (44)</t>
  </si>
  <si>
    <t>IAST D01 (FS); IAST D12 (SSR); IAST D23 (RILB); IAST D25 (RCB); IAST D26 (LCB); IAST D27 (SCBL); IAST D34 (LILB); IAST D35 (LLB); IAST D55 (RE); IAST D58 (LEO); IAST D93 (NT)</t>
  </si>
  <si>
    <t>IAST D01 (0.0); IAST D12 (-0.5); IAST D23 (0.0); IAST D25 (-0.5); IAST D26 (0.0); IAST D27 (0.0); IAST D34 (0.0); IAST D35 (0.0); IAST D55 (0.0); IAST D58 (0.0); IAST D93 (0.0)</t>
  </si>
  <si>
    <t>KSST 04 (RWR); KSST 07 (QB); KSST 22 (HB-R); KSST 50 (LT); KSST 63 (RG); KSST 69 (C); KSST 73 (RT); KSST 76 (LG); KSST 86 (LWR); KSST 87 (TE-L); KSST 88 (SRWR)</t>
  </si>
  <si>
    <t>KSST 04 (0.0); KSST 07 (+0.5); KSST 22 (0.0); KSST 50 (0.0); KSST 63 (0.0); KSST 69 (0.0); KSST 73 (0.0); KSST 76 (0.0); KSST 86 (+0.5); KSST 87 (0.0); KSST 88 (0.0)</t>
  </si>
  <si>
    <t>7; KSST 22 (HB-R); KSST 50 (LT); KSST 63 (RG); KSST 69 (C); KSST 73 (RT); KSST 76 (LG); KSST 87 (TE-L)</t>
  </si>
  <si>
    <t>KSST 07 (QB); KSST 86 (LWR); IAST D12 (SSR); IAST D25 (RCB)</t>
  </si>
  <si>
    <t>4; IAST D34 (LILB); IAST D55 (RE); IAST D58 (LEO); IAST D93 (NT)</t>
  </si>
  <si>
    <t>LWR(-13.5); SRWR(+12.5); RWR^(+18.5)</t>
  </si>
  <si>
    <t>LLB (3); LILB (3); RILB (3)</t>
  </si>
  <si>
    <t>IAST D12; IAST D25</t>
  </si>
  <si>
    <t>7; IAST D01; IAST D12; IAST D23; IAST D25; IAST D26; IAST D27; IAST D35</t>
  </si>
  <si>
    <t>LWR 6(16); TE-L k; HB-R flkl; SRWR 6i(17); RWR 6(16)</t>
  </si>
  <si>
    <t>6; -; -; 6; 6</t>
  </si>
  <si>
    <t>KSST 86 6(16); KSST 87 k; KSST 22 flkl; KSST 88 6i(17); KSST 04 6(16)</t>
  </si>
  <si>
    <t>6(16)</t>
  </si>
  <si>
    <t>2106 KSU OFF VS ISU, Play 028</t>
  </si>
  <si>
    <t>7 SLANT H OPPOSITE</t>
  </si>
  <si>
    <t>7; IAST D23 (00); IAST D26 (40); IAST D34 (16); IAST D35 (30); IAST D55 (13); IAST D58 (32); IAST D93 (22)</t>
  </si>
  <si>
    <t>LCB (5); SCBoL (7); SCBiL (8); FS (13)</t>
  </si>
  <si>
    <t>LLB (00); LE (13); LILB (16); NT (22); RLB (30); REO (32); RLB (40)</t>
  </si>
  <si>
    <t>IAST D01 (SCBiL); IAST D12 (SCBoL); IAST D23 (LLB); IAST D25 (LCB); IAST D26 (RLB); IAST D27 (FS); IAST D34 (LILB); IAST D35 (RLB); IAST D55 (LE); IAST D58 (REO); IAST D93 (NT)</t>
  </si>
  <si>
    <t>IAST D01 (0.0); IAST D12 (-0.5); IAST D23 (-1.0); IAST D25 (0.0); IAST D26 (0.0); IAST D27 (0.0); IAST D34 (0.0); IAST D35 (0.0); IAST D55 (0.0); IAST D58 (0.0); IAST D93 (0.0)</t>
  </si>
  <si>
    <t>KSST 00 (TE-L); KSST 04 (RWR); KSST 07 (QB); KSST 22 (HB-L); KSST 50 (LT); KSST 63 (RG); KSST 69 (C); KSST 73 (RT); KSST 76 (LG); KSST 86 (SRoWR); KSST 88 (SRiWR)</t>
  </si>
  <si>
    <t>KSST 00 (0.0); KSST 04 (-0.5); KSST 07 (0.0); KSST 22 (+0.5); KSST 50 (0.0); KSST 63 (0.0); KSST 69 (0.0); KSST 73 (0.0); KSST 76 (0.0); KSST 86 (0.0); KSST 88 (0.0)</t>
  </si>
  <si>
    <t>KSST 04 (RWR); KSST 22 (HB-L); IAST D12 (SCBoL); IAST D23 (LLB)</t>
  </si>
  <si>
    <t>SRiWR(+6.5); SRoWR(+10.5); RWR^(+13.5)</t>
  </si>
  <si>
    <t>LLB (5); LILB (4); RLB (3); RLB (4)</t>
  </si>
  <si>
    <t>KSST 04; IAST D12; IAST D23</t>
  </si>
  <si>
    <t>2106 KSU OFF VS ISU, Play 029</t>
  </si>
  <si>
    <t>GUN LIZ WIDE OVER</t>
  </si>
  <si>
    <t>47 CENTER F LIFT</t>
  </si>
  <si>
    <t>7; IAST D23 (28); IAST D27 (36); IAST D34 (08); IAST D35 (17); IAST D55 (39); IAST D58 (17); IAST D93 (28)</t>
  </si>
  <si>
    <t>FS (9); SCBiR (7); SCBoR (7); RCB (5)</t>
  </si>
  <si>
    <t>LOLB (08); LILB (17); DLT (17); DRT (28); RILB (28); RLB (36); ROLB (39)</t>
  </si>
  <si>
    <t>IAST D01 (SCBiR); IAST D12 (SCBoR); IAST D23 (RILB); IAST D25 (RCB); IAST D26 (FS); IAST D27 (RLB); IAST D34 (LOLB); IAST D35 (LILB); IAST D55 (ROLB); IAST D58 (DLT); IAST D93 (DRT)</t>
  </si>
  <si>
    <t>IAST D01 (0.0); IAST D12 (0.0); IAST D23 (+0.5); IAST D25 (0.0); IAST D26 (0.0); IAST D27 (+0.5); IAST D34 (0.0); IAST D35 (+0.5); IAST D55 (0.0); IAST D58 (0.0); IAST D93 (0.0)</t>
  </si>
  <si>
    <t>KSST 04 (LWR); KSST 07 (QB); KSST 12 (SLoWR); KSST 22 (HB-R); KSST 50 (LT); KSST 63 (RG); KSST 69 (C); KSST 73 (RT); KSST 76 (LG); KSST 87 (TE-L); KSST 88 (SLiWR)</t>
  </si>
  <si>
    <t>KSST 04 (0.0); KSST 07 (0.0); KSST 12 (0.0); KSST 22 (0.0); KSST 50 (0.0); KSST 63 (-0.5); KSST 69 (-1.0); KSST 73 (0.0); KSST 76 (0.0); KSST 87 (0.0); KSST 88 (0.0)</t>
  </si>
  <si>
    <t>KSST 63 (RG); KSST 69 (C); IAST D23 (RILB); IAST D27 (RLB); IAST D35 (LILB)</t>
  </si>
  <si>
    <t>LWR^(-18.5); SLoWR^(-10.5); SLiWR(-5.5)</t>
  </si>
  <si>
    <t>LOLB (0); LILB (4); RILB (4); RLB (4); ROLB (0)</t>
  </si>
  <si>
    <t>IAST D23; IAST D27; IAST D35</t>
  </si>
  <si>
    <t>2106 KSU OFF VS ISU, Play 030</t>
  </si>
  <si>
    <t>QC ANGELS</t>
  </si>
  <si>
    <t>ANGELS</t>
  </si>
  <si>
    <t>6; IAST D09 (08); IAST D23 (24); IAST D34 (20); IAST D35 (04); IAST D55 (28); IAST D58 (16)</t>
  </si>
  <si>
    <t>LCB (2); SSL (8); FS (10); SCBR (6); RCB (4)</t>
  </si>
  <si>
    <t>LOLB (04); SSL (05); LOLB (08); DLT (16); LILB (20); RILB (24); DRT (28)</t>
  </si>
  <si>
    <t>IAST D01 (FS); IAST D09 (LOLB); IAST D12 (SCBR); IAST D23 (RILB); IAST D25 (RCB); IAST D26 (LCB); IAST D27 (SSL); IAST D34 (LILB); IAST D35 (LOLB); IAST D55 (DRT); IAST D58 (DLT)</t>
  </si>
  <si>
    <t>IAST D01 (0.0); IAST D09 (0.0); IAST D12 (-0.5); IAST D23 (0.0); IAST D25 (0.0); IAST D26 (0.0); IAST D27 (0.0); IAST D34 (0.0); IAST D35 (0.0); IAST D55 (0.0); IAST D58 (+0.5)</t>
  </si>
  <si>
    <t>KSST 04 (LWR); KSST 07 (QB); KSST 12 (RWR); KSST 19 (TE-R); KSST 20 (HB-R); KSST 50 (LT); KSST 63 (RG); KSST 69 (C); KSST 73 (RT); KSST 76 (LG); KSST 88 (SLWR)</t>
  </si>
  <si>
    <t>KSST 04 (0.0); KSST 07 (+0.5); KSST 12 (0.0); KSST 19 (0.0); KSST 20 (-0.5); KSST 50 (0.0); KSST 63 (0.0); KSST 69 (0.0); KSST 73 (0.0); KSST 76 (0.0); KSST 88 (-1.0)</t>
  </si>
  <si>
    <t>6; KSST 20 (HB-R); KSST 50 (LT); KSST 63 (RG); KSST 69 (C); KSST 73 (RT); KSST 76 (LG)</t>
  </si>
  <si>
    <t>KSST 07 (QB); KSST 20 (HB-R); KSST 88 (SLWR); IAST D12 (SCBR); IAST D58 (DLT)</t>
  </si>
  <si>
    <t>5; IAST D09 (LOLB); IAST D23 (RILB); IAST D34 (LILB); IAST D55 (DRT); IAST D58 (DLT)</t>
  </si>
  <si>
    <t>IAST D58 (BIR) KSST 20</t>
  </si>
  <si>
    <t>LWR^(-16.5); SLWR(-7.5); RWR(+17.5)</t>
  </si>
  <si>
    <t>LOLB (0); LOLB (0); LILB (0); RILB (0)</t>
  </si>
  <si>
    <t>KSST 20; KSST 88; IAST D12</t>
  </si>
  <si>
    <t>6; IAST D01; IAST D12; IAST D25; IAST D26; IAST D27; IAST D35</t>
  </si>
  <si>
    <t>LWR 9; SLWR 3(6); HB-R kr; TE-R 6(7); RWR 6(7)</t>
  </si>
  <si>
    <t>9; 3; -; 6; 6</t>
  </si>
  <si>
    <t>KSST 04 9; KSST 88 3(6); KSST 20 kr; KSST 19 6(7); KSST 12 6(7)</t>
  </si>
  <si>
    <t>3(6)</t>
  </si>
  <si>
    <t>KSST 07; IAST D58</t>
  </si>
  <si>
    <t>2106 KSU OFF VS ISU, Play 031</t>
  </si>
  <si>
    <t>HOP GUN LOU OUT WK</t>
  </si>
  <si>
    <t>47 CENTER KEY</t>
  </si>
  <si>
    <t>7; IAST D23 (00); IAST D26 (39); IAST D34 (17); IAST D35 (30); IAST D55 (13); IAST D58 (31); IAST D93 (22)</t>
  </si>
  <si>
    <t>LCB (2); SCBoL (7); SCBiL (8); FS (14)</t>
  </si>
  <si>
    <t>LLB (00); LE (13); LILB (17); NT (22); RLB (30); RE (31); RLB (39)</t>
  </si>
  <si>
    <t>IAST D01 (SCBiL); IAST D02 (LCB); IAST D12 (SCBoL); IAST D23 (LLB); IAST D26 (RLB); IAST D27 (FS); IAST D34 (LILB); IAST D35 (RLB); IAST D55 (LE); IAST D58 (RE); IAST D93 (NT)</t>
  </si>
  <si>
    <t>IAST D01 (0.0); IAST D02 (0.0); IAST D12 (0.0); IAST D23 (0.0); IAST D26 (0.0); IAST D27 (0.0); IAST D34 (-1.0); IAST D35 (0.0); IAST D55 (-0.5); IAST D58 (0.0); IAST D93 (0.0)</t>
  </si>
  <si>
    <t>KSST 07 (QB); KSST 22 (HB-R); KSST 50 (LT); KSST 63 (RG); KSST 69 (C); KSST 73 (RT); KSST 76 (LG); KSST 85 (SRoWR); KSST 86 (RWR); KSST 87 (TE-L); KSST 88 (SRiWR)</t>
  </si>
  <si>
    <t>KSST 07 (0.0); KSST 22 (+0.5); KSST 50 (0.0); KSST 63 (+0.5); KSST 69 (0.0); KSST 73 (0.0); KSST 76 (0.0); KSST 85 (0.0); KSST 86 (0.0); KSST 87 (0.0); KSST 88 (0.0)</t>
  </si>
  <si>
    <t>KSST 22 (HB-R); KSST 63 (RG); IAST D34 (LILB); IAST D55 (LE)</t>
  </si>
  <si>
    <t>IAST D02 &gt; KSST 86</t>
  </si>
  <si>
    <t>SRiWR(+8.5); SRoWR(+12.5); RWR^(+18.5)</t>
  </si>
  <si>
    <t>IAST D34; IAST D55</t>
  </si>
  <si>
    <t>2106 KSU OFF VS ISU, Play 032</t>
  </si>
  <si>
    <t>P. 11 STEEL Y SHAKE-DBL IN</t>
  </si>
  <si>
    <t>Y SHAKE-DBL IN</t>
  </si>
  <si>
    <t>6; IAST D26 (40); IAST D34 (17); IAST D35 (28); IAST D55 (13); IAST D58 (31); IAST D93 (22)</t>
  </si>
  <si>
    <t>LCB (4); SCBoL (10); SCBiL (5); SSL (10); SSR (8)</t>
  </si>
  <si>
    <t>SSL (08); LE (13); LILB (17); NT (22); RILB (28); RE (31); SSR (37); ROLB (40)</t>
  </si>
  <si>
    <t>IAST D01 (SSL); IAST D02 (LCB); IAST D12 (SCBoL); IAST D23 (SCBiL); IAST D26 (ROLB); IAST D27 (SSR); IAST D34 (LILB); IAST D35 (RILB); IAST D55 (LE); IAST D58 (RE); IAST D93 (NT)</t>
  </si>
  <si>
    <t>IAST D01 (0.0); IAST D02 (0.0); IAST D12 (0.0); IAST D23 (-1.0); IAST D26 (+0.5); IAST D27 (0.0); IAST D34 (0.0); IAST D35 (0.0); IAST D55 (+0.5); IAST D58 (0.0); IAST D93 (0.0)</t>
  </si>
  <si>
    <t>TE-L^; HB-R; SRiWR^; SRoWR; RWR</t>
  </si>
  <si>
    <t>KSST 00; KSST 22; KSST 85; KSST 86; KSST 88</t>
  </si>
  <si>
    <t>KSST 00 (TE-L); KSST 07 (QB); KSST 22 (HB-R); KSST 50 (LT); KSST 63 (RG); KSST 69 (C); KSST 73 (RT); KSST 76 (LG); KSST 85 (SRoWR); KSST 86 (RWR); KSST 88 (SRiWR)</t>
  </si>
  <si>
    <t>KSST 00 (0.0); KSST 07 (0.0); KSST 22 (-1.0); KSST 50 (0.0); KSST 63 (0.0); KSST 69 (0.0); KSST 73 (-0.5); KSST 76 (0.0); KSST 85 (0.0); KSST 86 (+1.0); KSST 88 (0.0)</t>
  </si>
  <si>
    <t>KSST 22 (HB-R); KSST 73 (RT); KSST 86 (RWR); IAST D23 (SCBiL); IAST D26 (ROLB); IAST D55 (LE)</t>
  </si>
  <si>
    <t>4; IAST D26 (ROLB); IAST D55 (LE); IAST D58 (RE); IAST D93 (NT)</t>
  </si>
  <si>
    <t>IAST D26 (BIL) KSST 22; IAST D55 (O) KSST 73</t>
  </si>
  <si>
    <t>SRiWR^(+7.5); SRoWR(+11.5); RWR(+17.5)</t>
  </si>
  <si>
    <t>KSST 22; KSST 73; IAST D23</t>
  </si>
  <si>
    <t>6Rb</t>
  </si>
  <si>
    <t>7; IAST D01; IAST D02; IAST D12; IAST D23; IAST D27; IAST D34; IAST D35</t>
  </si>
  <si>
    <t>TE-L 9s; HB-R flkl; SRiWR 7(19); SRoWR 4(4); RWR 4(6)</t>
  </si>
  <si>
    <t>9; -; 7; 4; 4</t>
  </si>
  <si>
    <t>KSST 00 9s; KSST 22 flkl; KSST 88 7(19); KSST 85 4(4); KSST 86 4(6)</t>
  </si>
  <si>
    <t>4(6)</t>
  </si>
  <si>
    <t>KSST 86; IAST D26; IAST D55</t>
  </si>
  <si>
    <t>2106 KSU OFF VS ISU, Play 033</t>
  </si>
  <si>
    <t>5; IAST D23 (27); IAST D34 (18); IAST D55 (31); IAST D58 (13); IAST D93 (22)</t>
  </si>
  <si>
    <t>LCB (2); SCBL (9); SCBL (2); FS (9); SSR (10); RCB (0)</t>
  </si>
  <si>
    <t>LE (13); LILB (18); NT (22); RILB (27); RE (31); SSR (44)</t>
  </si>
  <si>
    <t>IAST D01 (FS); IAST D02 (RCB); IAST D12 (SSR); IAST D23 (RILB); IAST D26 (LCB); IAST D27 (SCBL); IAST D34 (LILB); IAST D35 (SCBL); IAST D55 (RE); IAST D58 (LE); IAST D93 (NT)</t>
  </si>
  <si>
    <t>IAST D01 (-1.0); IAST D02 (0.0); IAST D12 (0.0); IAST D23 (-1.0); IAST D26 (0.0); IAST D27 (0.0); IAST D34 (0.0); IAST D35 (0.0); IAST D55 (0.0); IAST D58 (0.0); IAST D93 (0.0)</t>
  </si>
  <si>
    <t>KSST 20; KSST 34; KSST 85; KSST 86; KSST 88</t>
  </si>
  <si>
    <t>KSST 07 (QB); KSST 20 (HB-L); KSST 34 (HB-R); KSST 50 (LT); KSST 63 (RG); KSST 69 (C); KSST 73 (RT); KSST 76 (LG); KSST 85 (SRWR); KSST 86 (LWR); KSST 88 (RWR)</t>
  </si>
  <si>
    <t>KSST 07 (0.0); KSST 20 (+0.5); KSST 34 (0.0); KSST 50 (0.0); KSST 63 (0.0); KSST 69 (0.0); KSST 73 (0.0); KSST 76 (0.0); KSST 85 (+0.5); KSST 86 (0.0); KSST 88 (0.0)</t>
  </si>
  <si>
    <t>KSST 20 (HB-L); KSST 34 (HB-R); KSST 76 (LG); KSST 85 (SRWR); IAST D01 (FS); IAST D23 (RILB); IAST D55 (RE); IAST D93 (NT)</t>
  </si>
  <si>
    <t>IAST D02 &gt; KSST 86; IAST D26 &gt; KSST 88; IAST D35 &gt; KSST 85</t>
  </si>
  <si>
    <t>2; KSST 20 (HB-L); KSST 34 (HB-R)</t>
  </si>
  <si>
    <t>LWR^(-10.5); SRWR^(+15.5); RWR(+19.5)</t>
  </si>
  <si>
    <t>IAST D01; IAST D23</t>
  </si>
  <si>
    <t>KSST 20; KSST 85</t>
  </si>
  <si>
    <t>2106 KSU OFF VS ISU, Play 034</t>
  </si>
  <si>
    <t>21SIND</t>
  </si>
  <si>
    <t>ROG PRO F DOT</t>
  </si>
  <si>
    <t>P. 11 STEEL Y DOVER</t>
  </si>
  <si>
    <t>Y DOVER</t>
  </si>
  <si>
    <t>RUN</t>
  </si>
  <si>
    <t>6; IAST D09 (30); IAST D26 (02); IAST D34 (26); IAST D43 (16); IAST D56 (22); IAST D95 (12)</t>
  </si>
  <si>
    <t>FS (10); FS (11); FSR (11); SCBR (3); RCB (1)</t>
  </si>
  <si>
    <t>LLB (02); LEO (12); LILB (16); NT (22); RILB (26); RE (30)</t>
  </si>
  <si>
    <t>IAST D01 (FS); IAST D02 (RCB); IAST D09 (RE); IAST D12 (FSR); IAST D23 (SCBR); IAST D26 (LLB); IAST D27 (FS); IAST D34 (RILB); IAST D43 (LILB); IAST D56 (NT); IAST D95 (LEO)</t>
  </si>
  <si>
    <t>IAST D01 (0.0); IAST D02 (0.0); IAST D09 (0.0); IAST D12 (0.0); IAST D23 (0.0); IAST D26 (0.0); IAST D27 (0.0); IAST D34 (0.0); IAST D43 (0.0); IAST D56 (0.0); IAST D95 (0.0)</t>
  </si>
  <si>
    <t>IAST D09; IAST D43; IAST D56; IAST D95</t>
  </si>
  <si>
    <t>LWR; SLWR^; FB; HB; TE-R^</t>
  </si>
  <si>
    <t>KSST 00; KSST 20; KSST 34; KSST 85; KSST 86</t>
  </si>
  <si>
    <t>KSST 00 (TE-R); KSST 07 (QB); KSST 20 (HB); KSST 34 (FB); KSST 50 (LT); KSST 63 (RG); KSST 69 (C); KSST 73 (RT); KSST 76 (LG); KSST 85 (SLWR); KSST 86 (LWR)</t>
  </si>
  <si>
    <t>KSST 00 (0.0); KSST 07 (+0.5); KSST 20 (0.0); KSST 34 (0.0); KSST 50 (0.0); KSST 63 (0.0); KSST 69 (0.0); KSST 73 (0.0); KSST 76 (0.0); KSST 85 (0.0); KSST 86 (0.0)</t>
  </si>
  <si>
    <t>6; KSST 20 (HB); KSST 50 (LT); KSST 63 (RG); KSST 69 (C); KSST 73 (RT); KSST 76 (LG)</t>
  </si>
  <si>
    <t>4; IAST D09 (RE); IAST D34 (RILB); IAST D56 (NT); IAST D95 (LEO)</t>
  </si>
  <si>
    <t>2; KSST 20 (HB); KSST 34 (FB)</t>
  </si>
  <si>
    <t>KSST 34* (R:B)</t>
  </si>
  <si>
    <t>LWR(-13.5); SLWR^(-6.5)</t>
  </si>
  <si>
    <t>LLB (3); LILB (3); RILB (2)</t>
  </si>
  <si>
    <t>7; IAST D01; IAST D02; IAST D12; IAST D23; IAST D26; IAST D27; IAST D43</t>
  </si>
  <si>
    <t>LWR 4(27); SLWR xo(30); FB h31(2); HB flkl; TE-R xl(6)</t>
  </si>
  <si>
    <t>4; X; H5; -; X</t>
  </si>
  <si>
    <t>KSST 86 4(27); KSST 85 xo(30); KSST 34 h31(2); KSST 20 flkl; KSST 00 xl(6)</t>
  </si>
  <si>
    <t>2106 KSU OFF VS ISU, Play 035</t>
  </si>
  <si>
    <t>5; IAST D09 (32); IAST D23 (27); IAST D34 (17); IAST D56 (22); IAST D95 (13)</t>
  </si>
  <si>
    <t>LCB (6); SCBL (10); SCBL (2); FS (9); SSR (9); RCB (0)</t>
  </si>
  <si>
    <t>LE (13); LILB (17); NT (22); RILB (27); REO (32); SSR (44)</t>
  </si>
  <si>
    <t>IAST D01 (FS); IAST D02 (RCB); IAST D09 (REO); IAST D12 (SSR); IAST D23 (RILB); IAST D26 (LCB); IAST D27 (SCBL); IAST D34 (LILB); IAST D35 (SCBL); IAST D56 (NT); IAST D95 (LE)</t>
  </si>
  <si>
    <t>IAST D01 (0.0); IAST D02 (0.0); IAST D09 (0.0); IAST D12 (0.0); IAST D23 (-0.5); IAST D26 (0.0); IAST D27 (0.0); IAST D34 (-1.0); IAST D35 (-1.0); IAST D56 (+0.5); IAST D95 (0.0)</t>
  </si>
  <si>
    <t>KSST 04; KSST 12; KSST 20; KSST 34; KSST 88</t>
  </si>
  <si>
    <t>KSST 04 (LWR); KSST 07 (QB); KSST 12 (RWR); KSST 20 (HB-L); KSST 34 (HB-R); KSST 50 (LT); KSST 63 (RG); KSST 69 (C); KSST 73 (RT); KSST 76 (LG); KSST 88 (SRWR)</t>
  </si>
  <si>
    <t>KSST 04 (0.0); KSST 07 (0.0); KSST 12 (0.0); KSST 20 (+0.5); KSST 34 (0.0); KSST 50 (+0.5); KSST 63 (0.0); KSST 69 (+0.5); KSST 73 (+0.5); KSST 76 (-0.5); KSST 88 (0.0)</t>
  </si>
  <si>
    <t>KSST 20 (HB-L); KSST 50 (LT); KSST 69 (C); KSST 73 (RT); KSST 76 (LG); IAST D23 (RILB); IAST D34 (LILB); IAST D35 (SCBL); IAST D56 (NT)</t>
  </si>
  <si>
    <t>IAST D02 &gt; KSST 04; IAST D35 &gt; KSST 88</t>
  </si>
  <si>
    <t>LWR^(-8.5); SRWR(+14.5); RWR^(+20.5)</t>
  </si>
  <si>
    <t>KSST 76; IAST D23; IAST D34; IAST D35</t>
  </si>
  <si>
    <t>KSST 20; KSST 50; KSST 69; KSST 73; IAST D56</t>
  </si>
  <si>
    <t>2106 KSU OFF VS ISU, Play 036</t>
  </si>
  <si>
    <t>5; IAST D23 (26); IAST D34 (18); IAST D55 (31); IAST D58 (13); IAST D93 (22)</t>
  </si>
  <si>
    <t>LCB (6); SCBL (9); SCBL (2); FS (10); SSR (9); RCB (6)</t>
  </si>
  <si>
    <t>LE (13); LILB (18); NT (22); RILB (26); RE (31); SSR (44)</t>
  </si>
  <si>
    <t>IAST D01 (-0.5); IAST D02 (0.0); IAST D12 (0.0); IAST D23 (-0.5); IAST D26 (0.0); IAST D27 (0.0); IAST D34 (0.0); IAST D35 (0.0); IAST D55 (-1.0); IAST D58 (0.0); IAST D93 (0.0)</t>
  </si>
  <si>
    <t>IAST D55; IAST D58; IAST D93</t>
  </si>
  <si>
    <t>KSST 04 (0.0); KSST 07 (0.0); KSST 12 (0.0); KSST 20 (0.0); KSST 34 (+0.5); KSST 50 (+0.5); KSST 63 (0.0); KSST 69 (0.0); KSST 73 (0.0); KSST 76 (0.0); KSST 88 (+0.5)</t>
  </si>
  <si>
    <t>KSST 34 (HB-R); KSST 50 (LT); KSST 88 (SRWR); IAST D01 (FS); IAST D23 (RILB); IAST D55 (RE)</t>
  </si>
  <si>
    <t>LWR^(-12.5); SRWR(+13.5); RWR^(+19.5)</t>
  </si>
  <si>
    <t>LILB (2); RILB (2)</t>
  </si>
  <si>
    <t>IAST D01; IAST D23; IAST D55</t>
  </si>
  <si>
    <t>KSST 34; KSST 50; KSST 88</t>
  </si>
  <si>
    <t>2106 KSU OFF VS ISU, Play 037</t>
  </si>
  <si>
    <t>GUN RONNY OUT WK</t>
  </si>
  <si>
    <t>RONNY OUT</t>
  </si>
  <si>
    <t>P. 11 Q STEEL H POP Y GO M. 46 CENT</t>
  </si>
  <si>
    <t>7; IAST D23 (44); IAST D26 (06); IAST D32 (27); IAST D35 (17); IAST D55 (31); IAST D58 (13); IAST D93 (22)</t>
  </si>
  <si>
    <t>FS (9); SCBiR (6); SCBoR (6); RCB (6)</t>
  </si>
  <si>
    <t>LLB (06); LE (13); LILB (17); NT (22); RILB (27); RE (31); RLB (44)</t>
  </si>
  <si>
    <t>IAST D01 (SCBiR); IAST D12 (SCBoR); IAST D23 (RLB); IAST D25 (RCB); IAST D26 (LLB); IAST D27 (FS); IAST D32 (RILB); IAST D35 (LILB); IAST D55 (RE); IAST D58 (LE); IAST D93 (NT)</t>
  </si>
  <si>
    <t>IAST D01 (0.0); IAST D12 (0.0); IAST D23 (0.0); IAST D25 (0.0); IAST D26 (-0.5); IAST D27 (0.0); IAST D32 (0.0); IAST D35 (-1.0); IAST D55 (0.0); IAST D58 (0.0); IAST D93 (0.0)</t>
  </si>
  <si>
    <t>IAST D25; IAST D32</t>
  </si>
  <si>
    <t>LWR^; SLoWR^; SLiWR; HB-L; TE-R</t>
  </si>
  <si>
    <t>KSST 04 (LWR); KSST 07 (QB); KSST 12 (SLoWR); KSST 19 (TE-R); KSST 22 (HB-L); KSST 50 (LT); KSST 63 (RG); KSST 69 (C); KSST 73 (RT); KSST 76 (LG); KSST 88 (SLiWR)</t>
  </si>
  <si>
    <t>KSST 04 (0.0); KSST 07 (0.0); KSST 12 (0.0); KSST 19 (+0.5); KSST 22 (+0.5); KSST 50 (0.0); KSST 63 (0.0); KSST 69 (+0.5); KSST 73 (0.0); KSST 76 (0.0); KSST 88 (0.0)</t>
  </si>
  <si>
    <t>KSST 19 (TE-R); KSST 22 (HB-L); KSST 69 (C); IAST D26 (LLB); IAST D35 (LILB)</t>
  </si>
  <si>
    <t>LWR^(-19.5); SLoWR^(-10.5); SLiWR(-6.5)</t>
  </si>
  <si>
    <t>LLB (3); LILB (3); RILB (3); RLB (3)</t>
  </si>
  <si>
    <t>IAST D26; IAST D35</t>
  </si>
  <si>
    <t>KSST 19; KSST 22; KSST 69</t>
  </si>
  <si>
    <t>2106 KSU OFF VS ISU, Play 038</t>
  </si>
  <si>
    <t>21D</t>
  </si>
  <si>
    <t>GUN WILDCAT ROG Q LOWEST</t>
  </si>
  <si>
    <t>WILDCAT</t>
  </si>
  <si>
    <t>WILDCAT ROG Q LOWEST</t>
  </si>
  <si>
    <t>16 CENTER</t>
  </si>
  <si>
    <t>16/17 CENTER</t>
  </si>
  <si>
    <t>8; IAST D23 (34); IAST D26 (04); IAST D27 (14); IAST D32 (26); IAST D35 (16); IAST D55 (31); IAST D58 (14); IAST D93 (22)</t>
  </si>
  <si>
    <t>SCBiR (3); SCBoR (4); RCB (3)</t>
  </si>
  <si>
    <t>LLB (04); LLB (14); LE (14); LILB (16); NT (22); RILB (26); RE (31); RLB (34)</t>
  </si>
  <si>
    <t>IAST D01 (SCBiR); IAST D12 (SCBoR); IAST D23 (RLB); IAST D25 (RCB); IAST D26 (LLB); IAST D27 (LLB); IAST D32 (RILB); IAST D35 (LILB); IAST D55 (RE); IAST D58 (LE); IAST D93 (NT)</t>
  </si>
  <si>
    <t>IAST D01 (0.0); IAST D12 (0.0); IAST D23 (0.0); IAST D25 (0.0); IAST D26 (+0.5); IAST D27 (+0.5); IAST D32 (+0.5); IAST D35 (0.0); IAST D55 (0.0); IAST D58 (0.0); IAST D93 (0.0)</t>
  </si>
  <si>
    <t>LWR; SLoWR^; SLiWR; HB-R; TE-R^</t>
  </si>
  <si>
    <t>HB&gt;QB; QB&gt;LWR</t>
  </si>
  <si>
    <t>KSST 04; KSST 07; KSST 29; KSST 87; KSST 88</t>
  </si>
  <si>
    <t>KSST 04 (SLoWR); KSST 07 (LWR); KSST 22 (QB); KSST 29 (HB-R); KSST 50 (LT); KSST 63 (RG); KSST 69 (C); KSST 73 (RT); KSST 76 (LG); KSST 87 (TE-R); KSST 88 (SLiWR)</t>
  </si>
  <si>
    <t>KSST 04 (0.0); KSST 07 (0.0); KSST 22 (0.0); KSST 29 (0.0); KSST 50 (0.0); KSST 63 (0.0); KSST 69 (0.0); KSST 73 (0.0); KSST 76 (-0.5); KSST 87 (-0.5); KSST 88 (0.0)</t>
  </si>
  <si>
    <t>KSST 29 (HB-R); KSST 76 (LG); KSST 87 (TE-R); IAST D26 (LLB); IAST D27 (LLB); IAST D32 (RILB); IAST D35 (LILB)</t>
  </si>
  <si>
    <t>1; KSST 29 (HB-R)</t>
  </si>
  <si>
    <t>LWR(-20.5); SLoWR^(-12.5); SLiWR(-5.5)</t>
  </si>
  <si>
    <t>LLB (2); LLB (4); LILB (3); RILB (2); RLB (4)</t>
  </si>
  <si>
    <t>IAST D26; IAST D27; IAST D32</t>
  </si>
  <si>
    <t>2106 KSU OFF VS ISU, Play 039</t>
  </si>
  <si>
    <t>GUN LT OVER</t>
  </si>
  <si>
    <t>45 ROLL KEY</t>
  </si>
  <si>
    <t>9; IAST D01 (34); IAST D23 (40); IAST D26 (02); IAST D27 (21); IAST D34 (27); IAST D35 (18); IAST D55 (30); IAST D58 (13); IAST D93 (22)</t>
  </si>
  <si>
    <t>LLB (02); LE (13); LILB (18); MLB (21); NT (22); RILB (27); RE (30); RLB (34); ROLB (40)</t>
  </si>
  <si>
    <t>IAST D01 (RLB); IAST D12 (SCBR); IAST D23 (ROLB); IAST D25 (RCB); IAST D26 (LLB); IAST D27 (MLB); IAST D34 (RILB); IAST D35 (LILB); IAST D55 (RE); IAST D58 (LE); IAST D93 (NT)</t>
  </si>
  <si>
    <t>IAST D01 (0.0); IAST D12 (0.0); IAST D23 (0.0); IAST D25 (0.0); IAST D26 (0.0); IAST D27 (0.0); IAST D34 (0.0); IAST D35 (0.0); IAST D55 (0.0); IAST D58 (+0.5); IAST D93 (0.0)</t>
  </si>
  <si>
    <t>LWR^; SLWR; TE-L^; HB-L; HB-R</t>
  </si>
  <si>
    <t>KSST 04 (LWR); KSST 07 (QB); KSST 22 (HB-R); KSST 29 (HB-L); KSST 50 (LT); KSST 63 (RG); KSST 69 (C); KSST 73 (RT); KSST 76 (LG); KSST 87 (TE-L); KSST 88 (SLWR)</t>
  </si>
  <si>
    <t>KSST 04 (0.0); KSST 07 (0.0); KSST 22 (0.0); KSST 29 (0.0); KSST 50 (0.0); KSST 63 (0.0); KSST 69 (0.0); KSST 73 (-0.5); KSST 76 (0.0); KSST 87 (0.0); KSST 88 (0.0)</t>
  </si>
  <si>
    <t>KSST 73 (RT); IAST D58 (LE)</t>
  </si>
  <si>
    <t>IAST D25 &gt; KSST 04</t>
  </si>
  <si>
    <t>LWR^(-14.5); SLWR(-7.5)</t>
  </si>
  <si>
    <t>LLB (2); LILB (2); MLB (4); RILB (1); RLB (3); ROLB (0)</t>
  </si>
  <si>
    <t>2106 KSU OFF VS ISU, Play 040</t>
  </si>
  <si>
    <t>GUN RT PRO STR</t>
  </si>
  <si>
    <t>19 OPTION M. 45 PLUS</t>
  </si>
  <si>
    <t>8; IAST D01 (12); IAST D12 (02); IAST D32 (18); IAST D34 (27); IAST D35 (06); IAST D55 (30); IAST D58 (13); IAST D93 (22)</t>
  </si>
  <si>
    <t>LCB (2); SCBR (3); RCB (2)</t>
  </si>
  <si>
    <t>LLB (02); LOLB (06); LLB (12); LE (13); LILB (18); NT (22); RILB (27); RE (30)</t>
  </si>
  <si>
    <t>IAST D01 (LLB); IAST D12 (LLB); IAST D23 (SCBR); IAST D25 (RCB); IAST D26 (LCB); IAST D32 (LILB); IAST D34 (RILB); IAST D35 (LOLB); IAST D55 (RE); IAST D58 (LE); IAST D93 (NT)</t>
  </si>
  <si>
    <t>IAST D01 (0.0); IAST D12 (0.0); IAST D23 (+0.5); IAST D25 (0.0); IAST D26 (0.0); IAST D32 (0.0); IAST D34 (0.0); IAST D35 (0.0); IAST D55 (-0.5); IAST D58 (0.0); IAST D93 (0.0)</t>
  </si>
  <si>
    <t>KSST 04 (LWR); KSST 07 (QB); KSST 19 (TE-oR); KSST 22 (SLWR); KSST 50 (LT); KSST 63 (RG); KSST 69 (C); KSST 73 (RT); KSST 76 (LG); KSST 87 (TE-iR); KSST 88 (RWR)</t>
  </si>
  <si>
    <t>KSST 04 (0.0); KSST 07 (0.0); KSST 19 (0.0); KSST 22 (0.0); KSST 50 (0.0); KSST 63 (0.0); KSST 69 (0.0); KSST 73 (0.0); KSST 76 (+0.5); KSST 87 (0.0); KSST 88 (0.0)</t>
  </si>
  <si>
    <t>KSST 76 (LG); IAST D23 (SCBR); IAST D55 (RE)</t>
  </si>
  <si>
    <t>IAST D25 &gt; KSST 04; IAST D26 &gt; KSST 88</t>
  </si>
  <si>
    <t>LWR^(-12.5); SLWR(+5.5); RWR(+18.5)</t>
  </si>
  <si>
    <t>LOLB (0); LLB (2); LLB (3); LILB (1); RILB (1)</t>
  </si>
  <si>
    <t>GL</t>
  </si>
  <si>
    <t>KSST 76; IAST D23</t>
  </si>
  <si>
    <t>2106 KSU OFF VS ISU, Play 041</t>
  </si>
  <si>
    <t>EXPAND GUN RT TIGHT CHANGE</t>
  </si>
  <si>
    <t>LT/RT TIGHT</t>
  </si>
  <si>
    <t>RT TIGHT</t>
  </si>
  <si>
    <t>44 ROLL BYPASS U ARROW</t>
  </si>
  <si>
    <t>10; IAST D01 (09); IAST D12 (34); IAST D23 (04); IAST D32 (17); IAST D34 (27); IAST D35 (38); IAST D55 (13); IAST D56 (21); IAST D58 (30); IAST D93 (23)</t>
  </si>
  <si>
    <t>LCB (0)</t>
  </si>
  <si>
    <t>LOLB (04); LOLB (09); LE (13); LILB (17); NLT (21); NRT (23); RILB (27); RE (30); RLB (34); ROLB (38)</t>
  </si>
  <si>
    <t>IAST D01 (LOLB); IAST D12 (RLB); IAST D23 (LOLB); IAST D26 (LCB); IAST D32 (LILB); IAST D34 (RILB); IAST D35 (ROLB); IAST D55 (LE); IAST D56 (NLT); IAST D58 (RE); IAST D93 (NRT)</t>
  </si>
  <si>
    <t>IAST D01 (0.0); IAST D12 (0.0); IAST D23 (0.0); IAST D26 (0.0); IAST D32 (0.0); IAST D34 (0.0); IAST D35 (0.0); IAST D55 (0.0); IAST D56 (0.0); IAST D58 (-1.0); IAST D93 (0.0)</t>
  </si>
  <si>
    <t>IAST D56</t>
  </si>
  <si>
    <t>LE (13); NLT (21); NRT (23); RE (30)</t>
  </si>
  <si>
    <t>TE-L^; HB-L; HB-R; TE-R^; RWR</t>
  </si>
  <si>
    <t>KSST 18; KSST 22; KSST 29; KSST 34; KSST 87</t>
  </si>
  <si>
    <t>KSST 07 (QB); KSST 18 (RWR); KSST 22 (HB-L); KSST 29 (HB-R); KSST 34 (TE-L); KSST 50 (LT); KSST 63 (RG); KSST 69 (C); KSST 73 (RT); KSST 76 (LG); KSST 87 (TE-R)</t>
  </si>
  <si>
    <t>KSST 07 (+0.5); KSST 18 (0.0); KSST 22 (0.0); KSST 29 (0.0); KSST 34 (0.0); KSST 50 (0.0); KSST 63 (0.0); KSST 69 (0.0); KSST 73 (0.0); KSST 76 (0.0); KSST 87 (0.0)</t>
  </si>
  <si>
    <t>KSST 18; KSST 29; KSST 34</t>
  </si>
  <si>
    <t>KSST 07 (QB); IAST D58 (RE)</t>
  </si>
  <si>
    <t>IAST D26 &gt; KSST 18</t>
  </si>
  <si>
    <t>RWR(+9.5)</t>
  </si>
  <si>
    <t>LOLB (0); LOLB (0); LILB (0); RILB (0); RLB (2); ROLB (0)</t>
  </si>
  <si>
    <t>2106 KSU OFF VS ISU, Play 042</t>
  </si>
  <si>
    <t>7 SLANT TROJAN LIFT</t>
  </si>
  <si>
    <t>5; IAST D23 (18); IAST D34 (27); IAST D55 (14); IAST D58 (32); IAST D93 (22)</t>
  </si>
  <si>
    <t>LCB (0); SSL (9); FS (10); SCBR (10); SCBR (4); RCB (6)</t>
  </si>
  <si>
    <t>SSL (00); LE (14); LILB (18); NT (22); RILB (27); REO (32)</t>
  </si>
  <si>
    <t>IAST D01 (FS); IAST D12 (SSL); IAST D23 (LILB); IAST D25 (LCB); IAST D26 (RCB); IAST D27 (SCBR); IAST D34 (RILB); IAST D35 (SCBR); IAST D55 (LE); IAST D58 (REO); IAST D93 (NT)</t>
  </si>
  <si>
    <t>IAST D01 (0.0); IAST D12 (0.0); IAST D23 (0.0); IAST D25 (0.0); IAST D26 (0.0); IAST D27 (0.0); IAST D34 (0.0); IAST D35 (0.0); IAST D55 (0.0); IAST D58 (0.0); IAST D93 (0.0)</t>
  </si>
  <si>
    <t>LE (14); NT (22); REO (32)</t>
  </si>
  <si>
    <t>TE&gt;HB-L</t>
  </si>
  <si>
    <t>KSST 12; KSST 22; KSST 34; KSST 85; KSST 86</t>
  </si>
  <si>
    <t>KSST 07 (QB); KSST 12 (LWR); KSST 22 (HB-R); KSST 34 (HB-L); KSST 50 (LT); KSST 63 (RG); KSST 69 (C); KSST 73 (RT); KSST 76 (LG); KSST 85 (SLWR); KSST 86 (RWR)</t>
  </si>
  <si>
    <t>KSST 07 (0.0); KSST 12 (0.0); KSST 22 (+0.5); KSST 34 (0.0); KSST 50 (0.0); KSST 63 (0.0); KSST 69 (0.0); KSST 73 (0.0); KSST 76 (0.0); KSST 85 (0.0); KSST 86 (0.0)</t>
  </si>
  <si>
    <t>KSST 22 (HB-R); KSST 34 (HB-L); KSST 69 (C); IAST D34 (RILB); IAST D55 (LE)</t>
  </si>
  <si>
    <t>IAST D25 &gt; KSST 86</t>
  </si>
  <si>
    <t>2; KSST 22 (HB-R); KSST 34 (HB-L)</t>
  </si>
  <si>
    <t>LWR(-18.5); SLWR^(-12.5); RWR^(+12.5)</t>
  </si>
  <si>
    <t>2106 KSU OFF VS ISU, Play 043</t>
  </si>
  <si>
    <t>5; IAST D34 (26); IAST D35 (18); IAST D55 (31); IAST D58 (13); IAST D93 (22)</t>
  </si>
  <si>
    <t>LCB (4); SSL (8); FS (9); SCBR (3); SCBR (10); RCB (8)</t>
  </si>
  <si>
    <t>SSL (00); LE (13); LILB (18); NT (22); RILB (26); RE (31)</t>
  </si>
  <si>
    <t>IAST D01 (FS); IAST D12 (SCBR); IAST D23 (SCBR); IAST D25 (RCB); IAST D26 (LCB); IAST D27 (SSL); IAST D34 (RILB); IAST D35 (LILB); IAST D55 (RE); IAST D58 (LE); IAST D93 (NT)</t>
  </si>
  <si>
    <t>IAST D01 (0.0); IAST D12 (0.0); IAST D23 (0.0); IAST D25 (0.0); IAST D26 (0.0); IAST D27 (0.0); IAST D34 (0.0); IAST D35 (+0.5); IAST D55 (+0.5); IAST D58 (+0.5); IAST D93 (+0.5)</t>
  </si>
  <si>
    <t>KSST 07 (0.0); KSST 12 (0.0); KSST 22 (0.0); KSST 34 (-0.5); KSST 50 (0.0); KSST 63 (0.0); KSST 69 (0.0); KSST 73 (-0.5); KSST 76 (-0.5); KSST 85 (0.0); KSST 86 (0.0)</t>
  </si>
  <si>
    <t>KSST 34 (HB-L); KSST 63 (RG); KSST 73 (RT); KSST 76 (LG); IAST D35 (LILB); IAST D55 (RE); IAST D58 (LE); IAST D93 (NT)</t>
  </si>
  <si>
    <t>LWR(-16.5); SLWR^(-11.5); RWR^(+13.5)</t>
  </si>
  <si>
    <t>LILB (3); RILB (2)</t>
  </si>
  <si>
    <t>KSST 34; KSST 73; KSST 76</t>
  </si>
  <si>
    <t>IAST D35; IAST D55; IAST D58; IAST D93</t>
  </si>
  <si>
    <t>2106 KSU OFF VS ISU, Play 044</t>
  </si>
  <si>
    <t>20JB</t>
  </si>
  <si>
    <t>5 ROLL NAKED PUP Y-Z 16</t>
  </si>
  <si>
    <t>NAKED PUP Y-Z 16</t>
  </si>
  <si>
    <t>5; IAST D23 (18); IAST D34 (26); IAST D55 (13); IAST D58 (31); IAST D93 (22)</t>
  </si>
  <si>
    <t>LCB (6); SSL (9); FS (10); SCBR (9); SCBR (2); RCB (5)</t>
  </si>
  <si>
    <t>IAST D01 (FS); IAST D12 (SSL); IAST D23 (LILB); IAST D25 (LCB); IAST D26 (RCB); IAST D27 (SCBR); IAST D34 (RILB); IAST D35 (SCBR); IAST D55 (LE); IAST D58 (RE); IAST D93 (NT)</t>
  </si>
  <si>
    <t>IAST D01 (0.0); IAST D12 (0.0); IAST D23 (0.0); IAST D25 (0.0); IAST D26 (0.0); IAST D27 (0.0); IAST D34 (0.0); IAST D35 (0.0); IAST D55 (+0.5); IAST D58 (0.0); IAST D93 (0.0)</t>
  </si>
  <si>
    <t>LWR^; SLWR; HB-L; HB-R; RWR^</t>
  </si>
  <si>
    <t>KSST 04 (RWR); KSST 07 (QB); KSST 12 (LWR); KSST 22 (HB-R); KSST 29 (HB-L); KSST 50 (LT); KSST 63 (RG); KSST 69 (C); KSST 73 (RT); KSST 76 (LG); KSST 88 (SLWR)</t>
  </si>
  <si>
    <t>KSST 04 (0.0); KSST 07 (-0.5); KSST 12 (0.0); KSST 22 (0.0); KSST 29 (-0.5); KSST 50 (0.0); KSST 63 (0.0); KSST 69 (0.0); KSST 73 (0.0); KSST 76 (0.0); KSST 88 (0.0)</t>
  </si>
  <si>
    <t>KSST 04; KSST 29; KSST 88</t>
  </si>
  <si>
    <t>6; KSST 29 (HB-L); KSST 50 (LT); KSST 63 (RG); KSST 69 (C); KSST 73 (RT); KSST 76 (LG)</t>
  </si>
  <si>
    <t>KSST 07 (QB); KSST 29 (HB-L); IAST D01 (FS); IAST D34 (RILB); IAST D55 (LE)</t>
  </si>
  <si>
    <t>29R</t>
  </si>
  <si>
    <t>5; IAST D23 (LILB); IAST D34 (RILB); IAST D55 (LE); IAST D58 (RE); IAST D93 (NT)</t>
  </si>
  <si>
    <t>IAST D35 &gt; KSST 88</t>
  </si>
  <si>
    <t>IAST D34 (U); IAST D55 (BOR) KSST 29</t>
  </si>
  <si>
    <t>IAST D34 (R.E.O) RILB</t>
  </si>
  <si>
    <t>LWR^(-19.5); SLWR(-13.5); RWR^(+12.5)</t>
  </si>
  <si>
    <t>LILB (3); RILB (4)</t>
  </si>
  <si>
    <t>KSST 07; KSST 29</t>
  </si>
  <si>
    <t>LWR 5(18); SLWR xo(8); HB-L kr; HB-R fl; RWR 5(21)</t>
  </si>
  <si>
    <t>5; X; -; -; 5</t>
  </si>
  <si>
    <t>KSST 12 5(18); KSST 88 xo(8); KSST 29 kr; KSST 22 fl; KSST 04 5(21)</t>
  </si>
  <si>
    <t>2106 KSU OFF VS ISU, Play 045</t>
  </si>
  <si>
    <t>7; IAST D09 (08); IAST D23 (18); IAST D27 (21); IAST D34 (24); IAST D35 (34); IAST D55 (28); IAST D58 (16)</t>
  </si>
  <si>
    <t>LCB (5); SCBoL (7); SCBiL (9); RCB (6)</t>
  </si>
  <si>
    <t>LOLB (08); DLT (16); LILB (18); MLB (21); RILB (24); DRT (28); ROLB (34)</t>
  </si>
  <si>
    <t>IAST D01 (SCBiL); IAST D09 (LOLB); IAST D12 (SCBoL); IAST D23 (LILB); IAST D25 (LCB); IAST D26 (RCB); IAST D27 (MLB); IAST D34 (RILB); IAST D35 (ROLB); IAST D55 (DRT); IAST D58 (DLT)</t>
  </si>
  <si>
    <t>IAST D01 (0.0); IAST D09 (0.0); IAST D12 (0.0); IAST D23 (0.0); IAST D25 (0.0); IAST D26 (-0.5); IAST D27 (0.0); IAST D34 (+0.5); IAST D35 (0.0); IAST D55 (0.0); IAST D58 (0.0)</t>
  </si>
  <si>
    <t>KSST 04 (+0.5); KSST 07 (+1.0); KSST 12 (0.0); KSST 19 (0.0); KSST 22 (-1.0); KSST 50 (0.0); KSST 63 (0.0); KSST 69 (0.0); KSST 73 (0.0); KSST 76 (0.0); KSST 88 (0.0)</t>
  </si>
  <si>
    <t>KSST 04 (LWR); KSST 07 (QB); KSST 22 (HB-L); IAST D26 (RCB); IAST D27 (MLB); IAST D34 (RILB)</t>
  </si>
  <si>
    <t>5; IAST D23 (LILB); IAST D27 (MLB); IAST D34 (RILB); IAST D55 (DRT); IAST D58 (DLT)</t>
  </si>
  <si>
    <t>IAST D27 (U); IAST D34 (BIL) KSST 22</t>
  </si>
  <si>
    <t>IAST D27 (L.A.S) MLB</t>
  </si>
  <si>
    <t>LWR^(-15.5); SRiWR^(+2.5); SRoWR(+8.5); RWR(+15.5)</t>
  </si>
  <si>
    <t>LOLB (0); LILB (0); MLB (4); RILB (0); ROLB (0)</t>
  </si>
  <si>
    <t>KSST 22; IAST D26</t>
  </si>
  <si>
    <t>6; IAST D01; IAST D09; IAST D12; IAST D25; IAST D26; IAST D35</t>
  </si>
  <si>
    <t>LWR 6(20); HB-L ch7(2); SRiWR xd(3); SRoWR 9si; RWR 3i(11)/</t>
  </si>
  <si>
    <t>6; H7; X; 9; 3</t>
  </si>
  <si>
    <t>KSST 04 6(20); KSST 22 ch7(2); KSST 19 xd(3); KSST 88 9si; KSST 12 3i(11)/</t>
  </si>
  <si>
    <t>6(20)</t>
  </si>
  <si>
    <t>KSST 04; KSST 07; IAST D34</t>
  </si>
  <si>
    <t>2106 KSU OFF VS ISU, Play 046</t>
  </si>
  <si>
    <t>4; IAST D09 (12); IAST D34 (26); IAST D55 (31); IAST D58 (22)</t>
  </si>
  <si>
    <t>LCB (6); SCBL (4); SCBL (10); FS (9); SCBR (10); SCBR (4); RCB (7)</t>
  </si>
  <si>
    <t>LEO (12); NT (22); RILB (26); RE (31)</t>
  </si>
  <si>
    <t>IAST D01 (FS); IAST D09 (LEO); IAST D12 (SCBL); IAST D23 (SCBL); IAST D25 (LCB); IAST D26 (RCB); IAST D27 (SCBR); IAST D34 (RILB); IAST D35 (SCBR); IAST D55 (RE); IAST D58 (NT)</t>
  </si>
  <si>
    <t>IAST D01 (0.0); IAST D09 (0.0); IAST D12 (0.0); IAST D23 (0.0); IAST D25 (-0.5); IAST D26 (0.0); IAST D27 (0.0); IAST D34 (0.0); IAST D35 (0.0); IAST D55 (0.0); IAST D58 (0.0)</t>
  </si>
  <si>
    <t>KSST 04 (LWR); KSST 07 (QB); KSST 12 (RWR); KSST 19 (SLWR); KSST 22 (HB-L); KSST 50 (LT); KSST 63 (RG); KSST 69 (C); KSST 73 (RT); KSST 76 (LG); KSST 88 (SRWR)</t>
  </si>
  <si>
    <t>KSST 07 (QB); KSST 12 (RWR); IAST D25 (LCB)</t>
  </si>
  <si>
    <t>3; IAST D09 (LEO); IAST D55 (RE); IAST D58 (NT)</t>
  </si>
  <si>
    <t>LWR(-20.5); SLWR^(-12.5); SRWR(+7.5); RWR^(+15.5)</t>
  </si>
  <si>
    <t>RILB (3)</t>
  </si>
  <si>
    <t>8; IAST D01; IAST D12; IAST D23; IAST D25; IAST D26; IAST D27; IAST D34; IAST D35</t>
  </si>
  <si>
    <t>LWR 6(15); SLWR 9si; HB-L h7(0); SRWR 9s; RWR 6(15)</t>
  </si>
  <si>
    <t>KSST 04 6(15); KSST 19 9si; KSST 22 h7(0); KSST 88 9s; KSST 12 6(15)</t>
  </si>
  <si>
    <t>6(15)</t>
  </si>
  <si>
    <t>2106 KSU OFF VS ISU, Play 047</t>
  </si>
  <si>
    <t>GUN R WK</t>
  </si>
  <si>
    <t>6 SLANT LIFT</t>
  </si>
  <si>
    <t>4; IAST D09 (32); IAST D34 (28); IAST D55 (14); IAST D58 (22)</t>
  </si>
  <si>
    <t>LCB (5); SCBL (10); SCBL (2); FS (10); SCBR (10); SCBR (3); RCB (6)</t>
  </si>
  <si>
    <t>LE (14); NT (22); RILB (28); REO (32)</t>
  </si>
  <si>
    <t>IAST D02 (RCB); IAST D09 (REO); IAST D12 (SCBR); IAST D17 (FS); IAST D23 (SCBR); IAST D26 (LCB); IAST D27 (SCBL); IAST D34 (RILB); IAST D35 (SCBL); IAST D55 (LE); IAST D58 (NT)</t>
  </si>
  <si>
    <t>IAST D02 (0.0); IAST D09 (-0.5); IAST D12 (0.0); IAST D17 (0.0); IAST D23 (-1.0); IAST D26 (0.0); IAST D27 (-1.0); IAST D34 (0.0); IAST D35 (-0.5); IAST D55 (0.0); IAST D58 (0.0)</t>
  </si>
  <si>
    <t>IAST D02; IAST D17</t>
  </si>
  <si>
    <t>LWR^; SLWR; HB-L; SRWR^; RWR</t>
  </si>
  <si>
    <t>KSST 00 (SRWR); KSST 04 (LWR); KSST 07 (QB); KSST 12 (RWR); KSST 22 (HB-L); KSST 50 (LT); KSST 63 (RG); KSST 69 (C); KSST 73 (RT); KSST 76 (LG); KSST 88 (SLWR)</t>
  </si>
  <si>
    <t>KSST 00 (0.0); KSST 04 (0.0); KSST 07 (0.0); KSST 12 (0.0); KSST 22 (+0.5); KSST 50 (0.0); KSST 63 (0.0); KSST 69 (0.0); KSST 73 (-0.5); KSST 76 (0.0); KSST 88 (+0.5)</t>
  </si>
  <si>
    <t>KSST 22 (HB-L); KSST 73 (RT); KSST 88 (SLWR); IAST D09 (REO); IAST D23 (SCBR); IAST D27 (SCBL); IAST D35 (SCBL)</t>
  </si>
  <si>
    <t>IAST D35 &gt; KSST 00</t>
  </si>
  <si>
    <t>LWR^(-11.5); SLWR(-4.5); SRWR^(+15.5); RWR(+20.5)</t>
  </si>
  <si>
    <t>RILB (2)</t>
  </si>
  <si>
    <t>KSST 73; IAST D09; IAST D23; IAST D27; IAST D35</t>
  </si>
  <si>
    <t>KSST 22; KSST 88</t>
  </si>
  <si>
    <t>2106 KSU OFF VS ISU, Play 048</t>
  </si>
  <si>
    <t>41 GUARD DRAW-SEATTLE CHECK 19</t>
  </si>
  <si>
    <t>6; IAST D09 (35); IAST D23 (24); IAST D34 (20); IAST D35 (09); IAST D55 (16); IAST D58 (28)</t>
  </si>
  <si>
    <t>LCB (3); SCBL (6); FS (10); SCBR (5); RCB (3)</t>
  </si>
  <si>
    <t>LOLB (09); DLT (16); LILB (20); RILB (24); DRT (28); ROLB (35)</t>
  </si>
  <si>
    <t>IAST D02 (RCB); IAST D09 (ROLB); IAST D12 (SCBR); IAST D17 (FS); IAST D23 (RILB); IAST D26 (LCB); IAST D27 (SCBL); IAST D34 (LILB); IAST D35 (LOLB); IAST D55 (DLT); IAST D58 (DRT)</t>
  </si>
  <si>
    <t>IAST D02 (0.0); IAST D09 (0.0); IAST D12 (0.0); IAST D17 (0.0); IAST D23 (+0.5); IAST D26 (0.0); IAST D27 (0.0); IAST D34 (-0.5); IAST D35 (0.0); IAST D55 (-0.5); IAST D58 (0.0)</t>
  </si>
  <si>
    <t>KSST 04; KSST 19; KSST 20; KSST 86; KSST 88</t>
  </si>
  <si>
    <t>KSST 04 (LWR); KSST 07 (QB); KSST 19 (SRWR); KSST 20 (HB-L); KSST 50 (LT); KSST 63 (RG); KSST 69 (C); KSST 73 (RT); KSST 76 (LG); KSST 86 (RWR); KSST 88 (SLWR)</t>
  </si>
  <si>
    <t>KSST 04 (0.0); KSST 07 (0.0); KSST 19 (0.0); KSST 20 (0.0); KSST 50 (0.0); KSST 63 (+0.5); KSST 69 (-0.5); KSST 73 (0.0); KSST 76 (+0.5); KSST 86 (0.0); KSST 88 (0.0)</t>
  </si>
  <si>
    <t>KSST 19; KSST 20; KSST 86</t>
  </si>
  <si>
    <t>KSST 63 (RG); KSST 69 (C); KSST 76 (LG); IAST D23 (RILB); IAST D34 (LILB); IAST D55 (DLT)</t>
  </si>
  <si>
    <t>LWR^(-14.5); SLWR(-7.5); SRWR^(+12.5); RWR(+18.5)</t>
  </si>
  <si>
    <t>KSST 69; IAST D34; IAST D55</t>
  </si>
  <si>
    <t>KSST 63; KSST 76; IAST D23</t>
  </si>
  <si>
    <t>2106 KSU OFF VS ISU, Play 049</t>
  </si>
  <si>
    <t>5; IAST D09 (12); IAST D17 (22); IAST D34 (25); IAST D55 (31); IAST D58 (22)</t>
  </si>
  <si>
    <t>LCB (4); SCBL (3); SCBL (8); SS (7); SCBR (6); SCBR (3); RCB (0)</t>
  </si>
  <si>
    <t>LEO (12); NT (22); SS (22); RILB (25); RE (31)</t>
  </si>
  <si>
    <t>IAST D02 (LCB); IAST D09 (LEO); IAST D12 (SCBL); IAST D17 (SS); IAST D23 (SCBL); IAST D25 (RCB); IAST D27 (SCBR); IAST D34 (RILB); IAST D35 (SCBR); IAST D55 (RE); IAST D58 (NT)</t>
  </si>
  <si>
    <t>IAST D02 (-1.0); IAST D09 (0.0); IAST D12 (0.0); IAST D17 (0.0); IAST D23 (0.0); IAST D25 (0.0); IAST D27 (0.0); IAST D34 (0.0); IAST D35 (0.0); IAST D55 (0.0); IAST D58 (0.0)</t>
  </si>
  <si>
    <t>KSST 04 (LWR); KSST 07 (QB); KSST 19 (SLWR); KSST 20 (HB-L); KSST 50 (LT); KSST 63 (RG); KSST 69 (C); KSST 73 (RT); KSST 76 (LG); KSST 86 (RWR); KSST 88 (SRWR)</t>
  </si>
  <si>
    <t>KSST 04 (0.0); KSST 07 (0.0); KSST 19 (0.0); KSST 20 (0.0); KSST 50 (0.0); KSST 63 (0.0); KSST 69 (0.0); KSST 73 (0.0); KSST 76 (0.0); KSST 86 (0.0); KSST 88 (0.0)</t>
  </si>
  <si>
    <t>KSST 86 (RWR); IAST D02 (LCB)</t>
  </si>
  <si>
    <t>LWR(-21.5); SLWR^(-13.5); SRWR(+7.5); RWR^(+13.5)</t>
  </si>
  <si>
    <t>8; IAST D02; IAST D12; IAST D17; IAST D23; IAST D25; IAST D27; IAST D34; IAST D35</t>
  </si>
  <si>
    <t>LWR 6o(6); SLWR 6(17); HB-L h76(5); SRWR 7(16); RWR 69(7)</t>
  </si>
  <si>
    <t>6; 6; H7; 7; 9</t>
  </si>
  <si>
    <t>KSST 04 6o(6); KSST 19 6(17); KSST 20 h76(5); KSST 88 7(16); KSST 86 69(7)</t>
  </si>
  <si>
    <t>69(7)</t>
  </si>
  <si>
    <t>IAST D02 DPI</t>
  </si>
  <si>
    <t>2106 KSU OFF VS ISU, Play 050</t>
  </si>
  <si>
    <t>5; IAST D09 (13); IAST D17 (23); IAST D34 (26); IAST D55 (31); IAST D58 (22)</t>
  </si>
  <si>
    <t>LCB (5); SCBL (4); SCBL (8); SS (7); SCBR (6); SCBR (3); RCB (1)</t>
  </si>
  <si>
    <t>LE (13); NT (22); SS (23); RILB (26); RE (31)</t>
  </si>
  <si>
    <t>IAST D09 (LE); IAST D12 (SCBL); IAST D17 (SS); IAST D23 (SCBL); IAST D25 (LCB); IAST D26 (RCB); IAST D27 (SCBR); IAST D34 (RILB); IAST D35 (SCBR); IAST D55 (RE); IAST D58 (NT)</t>
  </si>
  <si>
    <t>IAST D09 (0.0); IAST D12 (0.0); IAST D17 (0.0); IAST D23 (0.0); IAST D25 (0.0); IAST D26 (0.0); IAST D27 (0.0); IAST D34 (0.0); IAST D35 (0.0); IAST D55 (+0.5); IAST D58 (0.0)</t>
  </si>
  <si>
    <t>KSST 00 (SLWR); KSST 04 (RWR); KSST 07 (QB); KSST 22 (HB-L); KSST 50 (LT); KSST 63 (RG); KSST 69 (C); KSST 73 (RT); KSST 76 (LG); KSST 86 (LWR); KSST 88 (SRWR)</t>
  </si>
  <si>
    <t>KSST 00 (0.0); KSST 04 (0.0); KSST 07 (0.0); KSST 22 (-0.5); KSST 50 (0.0); KSST 63 (0.0); KSST 69 (0.0); KSST 73 (0.0); KSST 76 (0.0); KSST 86 (0.0); KSST 88 (0.0)</t>
  </si>
  <si>
    <t>KSST 00; KSST 22</t>
  </si>
  <si>
    <t>KSST 22 (HB-L); IAST D34 (RILB); IAST D55 (RE)</t>
  </si>
  <si>
    <t>3; IAST D09 (LE); IAST D55 (RE); IAST D58 (NT)</t>
  </si>
  <si>
    <t>IAST D34 (P); IAST D55 (BIL) KSST 22</t>
  </si>
  <si>
    <t>LWR(-19.5); SLWR^(-14.5); SRWR(+7.5); RWR^(+13.5)</t>
  </si>
  <si>
    <t>8; IAST D12; IAST D17; IAST D23; IAST D25; IAST D26; IAST D27; IAST D34; IAST D35</t>
  </si>
  <si>
    <t>LWR 9o; SLWR 36(5); HB-L kl; SRWR 3(6); RWR 9</t>
  </si>
  <si>
    <t>9; 3; -; 3; 9</t>
  </si>
  <si>
    <t>KSST 86 9o; KSST 00 36(5); KSST 22 kl; KSST 88 3(6); KSST 04 9</t>
  </si>
  <si>
    <t>2106 KSU OFF VS ISU, Play 051</t>
  </si>
  <si>
    <t>2106 KSU OFF VS ISU, Play 052</t>
  </si>
  <si>
    <t>11DAND</t>
  </si>
  <si>
    <t>GUN LIZ WIDE STR Z PLANE SQUEEZE</t>
  </si>
  <si>
    <t>8; IAST D09 (12); IAST D17 (31); IAST D23 (17); IAST D27 (39); IAST D34 (28); IAST D35 (35); IAST D55 (31); IAST D58 (22)</t>
  </si>
  <si>
    <t>LCB (5); LCB (1); RCB (2)</t>
  </si>
  <si>
    <t>LEO (12); LILB (17); NT (22); RILB (28); RE (31); RLB (31); ROLB (35); RLB (39)</t>
  </si>
  <si>
    <t>IAST D09 (LEO); IAST D12 (LCB); IAST D17 (RLB); IAST D23 (LILB); IAST D25 (LCB); IAST D26 (RCB); IAST D27 (RLB); IAST D34 (RILB); IAST D35 (ROLB); IAST D55 (RE); IAST D58 (NT)</t>
  </si>
  <si>
    <t>IAST D09 (0.0); IAST D12 (0.0); IAST D17 (0.0); IAST D23 (0.0); IAST D25 (-1.0); IAST D26 (0.0); IAST D27 (0.0); IAST D34 (0.0); IAST D35 (0.0); IAST D55 (0.0); IAST D58 (0.0)</t>
  </si>
  <si>
    <t>LWR^; SLWR; TE-L; HB-L; RWR^</t>
  </si>
  <si>
    <t>KSST 00 (TE-L); KSST 04 (RWR); KSST 07 (QB); KSST 12 (SLWR); KSST 22 (HB-L); KSST 50 (LT); KSST 63 (RG); KSST 69 (C); KSST 73 (RT); KSST 76 (LG); KSST 88 (LWR)</t>
  </si>
  <si>
    <t>KSST 00 (0.0); KSST 04 (0.0); KSST 07 (-0.5); KSST 12 (0.0); KSST 22 (0.0); KSST 50 (0.0); KSST 63 (0.0); KSST 69 (0.0); KSST 73 (0.0); KSST 76 (0.0); KSST 88 (0.0)</t>
  </si>
  <si>
    <t>KSST 07 (QB); IAST D25 (LCB)</t>
  </si>
  <si>
    <t>IAST D12 &gt; KSST 04; IAST D26 &gt; KSST 88</t>
  </si>
  <si>
    <t>KSST 12* (L:R{L})</t>
  </si>
  <si>
    <t>LWR^(-13.5); SLWR(-10.5); RWR^(+2.5)</t>
  </si>
  <si>
    <t>LILB (3); RILB (3); RLB (5); RLB (5); ROLB (0)</t>
  </si>
  <si>
    <t>KSST 07; IAST D25</t>
  </si>
  <si>
    <t>LWR xl(3); SLWR frxj(-3); TE-L 86(12); HB-L h9(0); RWR xl(6)</t>
  </si>
  <si>
    <t>X; X; 8; H9; X</t>
  </si>
  <si>
    <t>KSST 88 xl(3); KSST 12 frxj(-3); KSST 00 86(12); KSST 22 h9(0); KSST 04 xl(6)</t>
  </si>
  <si>
    <t>xl(6)</t>
  </si>
  <si>
    <t>2106 KSU OFF VS ISU, Play 053</t>
  </si>
  <si>
    <t>40 DRAW GUARD-SEATTLE M. 4 ROLL</t>
  </si>
  <si>
    <t>40/41 DRAW GUARD</t>
  </si>
  <si>
    <t>6; IAST D09 (10); IAST D27 (44); IAST D34 (16); IAST D35 (27); IAST D55 (31); IAST D58 (22)</t>
  </si>
  <si>
    <t>LCB (6); SCBoL (6); SCBiL (6); SCBiL (3); RCB (6)</t>
  </si>
  <si>
    <t>LEO (10); LILB (16); NT (22); RILB (27); RE (31); RLB (44)</t>
  </si>
  <si>
    <t>IAST D09 (LEO); IAST D12 (SCBoL); IAST D17 (SCBiL); IAST D23 (SCBiL); IAST D25 (LCB); IAST D26 (RCB); IAST D27 (RLB); IAST D34 (LILB); IAST D35 (RILB); IAST D55 (RE); IAST D58 (NT)</t>
  </si>
  <si>
    <t>IAST D09 (0.0); IAST D12 (0.0); IAST D17 (0.0); IAST D23 (+0.5); IAST D25 (0.0); IAST D26 (0.0); IAST D27 (0.0); IAST D34 (+0.5); IAST D35 (0.0); IAST D55 (0.0); IAST D58 (+0.5)</t>
  </si>
  <si>
    <t>LEO (10); NT (22); RE (31)</t>
  </si>
  <si>
    <t>KSST 00 (SRiWR); KSST 04 (LWR); KSST 07 (QB); KSST 12 (RWR); KSST 22 (HB-L); KSST 50 (LT); KSST 63 (RG); KSST 69 (C); KSST 73 (RT); KSST 76 (LG); KSST 88 (SRoWR)</t>
  </si>
  <si>
    <t>KSST 00 (0.0); KSST 04 (0.0); KSST 07 (0.0); KSST 12 (0.0); KSST 22 (0.0); KSST 50 (0.0); KSST 63 (-1.0); KSST 69 (-0.5); KSST 73 (0.0); KSST 76 (-1.0); KSST 88 (0.0)</t>
  </si>
  <si>
    <t>KSST 63 (RG); KSST 69 (C); KSST 76 (LG); IAST D23 (SCBiL); IAST D34 (LILB); IAST D58 (NT)</t>
  </si>
  <si>
    <t>BACKSIDE FOLD</t>
  </si>
  <si>
    <t>LWR^(-18.5); SRiWR^(+4.5); SRoWR(+9.5); RWR(+16.5)</t>
  </si>
  <si>
    <t>LILB (4); RILB (4); RLB (2)</t>
  </si>
  <si>
    <t>KSST 63; KSST 69; KSST 76</t>
  </si>
  <si>
    <t>IAST D23; IAST D34; IAST D58</t>
  </si>
  <si>
    <t>2106 KSU OFF VS ISU, Play 054</t>
  </si>
  <si>
    <t>12MALB</t>
  </si>
  <si>
    <t>GUN RT CON  BUNCH</t>
  </si>
  <si>
    <t>DELEWARE 60C HURRICANE</t>
  </si>
  <si>
    <t>8; IAST D09 (31); IAST D12 (33); IAST D17 (17); IAST D27 (05); IAST D34 (17); IAST D35 (05); IAST D55 (13); IAST D58 (22)</t>
  </si>
  <si>
    <t>LCB (6); SS (7); RCB (4); RCB (1)</t>
  </si>
  <si>
    <t>LOLB (05); LLB (05); LE (13); LILB (17); SS (17); NT (22); RE (31); RLB (33)</t>
  </si>
  <si>
    <t>IAST D09 (RE); IAST D12 (RLB); IAST D17 (SS); IAST D23 (RCB); IAST D25 (RCB); IAST D26 (LCB); IAST D27 (LLB); IAST D34 (LILB); IAST D35 (LOLB); IAST D55 (LE); IAST D58 (NT)</t>
  </si>
  <si>
    <t>LWR^; TE-L; HB-R; TE-R^; RWR</t>
  </si>
  <si>
    <t>KSST 04 (+1.0); KSST 07 (-1.0); KSST 22 (0.0); KSST 34 (0.0); KSST 50 (0.0); KSST 63 (0.0); KSST 69 (0.0); KSST 73 (0.0); KSST 76 (0.0); KSST 87 (0.0); KSST 88 (0.0)</t>
  </si>
  <si>
    <t>KSST 04 (LWR); KSST 07 (QB); IAST D25 (RCB)</t>
  </si>
  <si>
    <t>3; IAST D09 (RE); IAST D55 (LE); IAST D58 (NT)</t>
  </si>
  <si>
    <t>IAST D23 &gt; KSST 04</t>
  </si>
  <si>
    <t>LWR^(-4.5); RWR(+12.5)</t>
  </si>
  <si>
    <t>LOLB (0); LLB (5); LILB (3); RLB (5)</t>
  </si>
  <si>
    <t>LWR xo(8); TE-L xd(2); HB-R h2(-7); TE-R x6(2); RWR xo(11)</t>
  </si>
  <si>
    <t>X; X; H2; X; X</t>
  </si>
  <si>
    <t>KSST 04 xo(8); KSST 34 xd(2); KSST 22 h2(-7); KSST 87 x6(2); KSST 88 xo(11)</t>
  </si>
  <si>
    <t>2106 KSU OFF VS ISU, Play 055</t>
  </si>
  <si>
    <t>50C Y INDIAN F POST</t>
  </si>
  <si>
    <t>Y INDIAN F POST</t>
  </si>
  <si>
    <t>4; IAST D04 (12); IAST D09 (35); IAST D34 (25); IAST D58 (22)</t>
  </si>
  <si>
    <t>LCB (7); SCBL (8); FSL (15); FSR (16); FSR (15); SCBiR (7); RCB (7)</t>
  </si>
  <si>
    <t>LEO (12); NT (22); RILB (25); REO (35)</t>
  </si>
  <si>
    <t>IAST D01 (FSR); IAST D02 (RCB); IAST D04 (LEO); IAST D09 (REO); IAST D12 (FSR); IAST D23 (SCBiR); IAST D26 (LCB); IAST D27 (FSL); IAST D34 (RILB); IAST D35 (SCBL); IAST D58 (NT)</t>
  </si>
  <si>
    <t>IAST D01 (0.0); IAST D02 (0.0); IAST D04 (0.0); IAST D09 (0.0); IAST D12 (0.0); IAST D23 (0.0); IAST D26 (+0.5); IAST D27 (0.0); IAST D34 (0.0); IAST D35 (0.0); IAST D58 (0.0)</t>
  </si>
  <si>
    <t>LEO (12); NT (22); REO (35)</t>
  </si>
  <si>
    <t>KSST 22 (SRWR); IAST D26 (LCB)</t>
  </si>
  <si>
    <t>3; IAST D04 (LEO); IAST D09 (REO); IAST D58 (NT)</t>
  </si>
  <si>
    <t>LWR(-16.5); SLoWR(-8.5); SLiWR^(-2.5); SRWR(+13.5); RWR^(+17.5)</t>
  </si>
  <si>
    <t>RILB (6)</t>
  </si>
  <si>
    <t>3DC</t>
  </si>
  <si>
    <t>8; IAST D01; IAST D02; IAST D12; IAST D23; IAST D26; IAST D27; IAST D34; IAST D35</t>
  </si>
  <si>
    <t>LWR 86(18); SLoWR 8(24); SLiWR xo(15); SRWR 3(5); RWR 9</t>
  </si>
  <si>
    <t>8; 8; X; 3; 9</t>
  </si>
  <si>
    <t>KSST 12 86(18); KSST 88 8(24); KSST 00 xo(15); KSST 22 3(5); KSST 86 9</t>
  </si>
  <si>
    <t>2106 KSU OFF VS ISU, Play 056</t>
  </si>
  <si>
    <t>60C HOOSIER-SEAHAWK</t>
  </si>
  <si>
    <t>HOOSIER-SEAHAWK</t>
  </si>
  <si>
    <t>4; IAST D04 (10); IAST D09 (36); IAST D34 (22); IAST D58 (22)</t>
  </si>
  <si>
    <t>LCB (6); SCBL (7); FSL (16); FS (16); FSR (18); SCBR (8); RCB (6)</t>
  </si>
  <si>
    <t>LEO (10); NT (22); MLB (22); REO (36)</t>
  </si>
  <si>
    <t>IAST D01 (FS); IAST D02 (RCB); IAST D04 (LEO); IAST D09 (REO); IAST D12 (FSR); IAST D23 (SCBR); IAST D26 (LCB); IAST D27 (FSL); IAST D34 (MLB); IAST D35 (SCBL); IAST D58 (NT)</t>
  </si>
  <si>
    <t>IAST D01 (0.0); IAST D02 (0.0); IAST D04 (0.0); IAST D09 (0.0); IAST D12 (0.0); IAST D23 (0.0); IAST D26 (0.0); IAST D27 (0.0); IAST D34 (-0.5); IAST D35 (0.0); IAST D58 (0.0)</t>
  </si>
  <si>
    <t>LEO (10); NT (22); REO (36)</t>
  </si>
  <si>
    <t>KSST 07 (QB); KSST 22 (HB-R); IAST D34 (MLB); IAST D58 (NT)</t>
  </si>
  <si>
    <t>H4</t>
  </si>
  <si>
    <t>IAST D58 (CU) KSST 07</t>
  </si>
  <si>
    <t>LWR^(-12.5); SLWR(-6.5); SRWR^(+13.5); RWR(+20.5)</t>
  </si>
  <si>
    <t>LWR 9y; SLWR 9s; HB-R h4(1); SRWR 3(19); RWR 8(17)</t>
  </si>
  <si>
    <t>9; 9; H4; 3; 8</t>
  </si>
  <si>
    <t>KSST 86 9y; KSST 88 9s; KSST 22 h4(1); KSST 00 3(19); KSST 12 8(17)</t>
  </si>
  <si>
    <t>h4(1)</t>
  </si>
  <si>
    <t>2106 KSU OFF VS ISU, Play 057</t>
  </si>
  <si>
    <t>4; IAST D04 (32); IAST D09 (09); IAST D34 (22); IAST D58 (22)</t>
  </si>
  <si>
    <t>LCB (9); SCBL (8); FSL (17); FS (19); FSR (17); SCBR (8); RCB (6)</t>
  </si>
  <si>
    <t>LEO (09); NT (22); MLB (22); REO (32)</t>
  </si>
  <si>
    <t>IAST D01 (FS); IAST D02 (RCB); IAST D04 (REO); IAST D09 (LEO); IAST D12 (FSR); IAST D23 (SCBR); IAST D26 (LCB); IAST D27 (FSL); IAST D34 (MLB); IAST D35 (SCBL); IAST D58 (NT)</t>
  </si>
  <si>
    <t>IAST D01 (0.0); IAST D02 (0.0); IAST D04 (0.0); IAST D09 (0.0); IAST D12 (0.0); IAST D23 (0.0); IAST D26 (0.0); IAST D27 (0.0); IAST D34 (0.0); IAST D35 (0.0); IAST D58 (0.0)</t>
  </si>
  <si>
    <t>LEO (09); NT (22); REO (32)</t>
  </si>
  <si>
    <t>KSST 00 (SRWR); KSST 04 (LWR); KSST 07 (QB); KSST 12 (RWR); KSST 22 (HB-R); KSST 50 (LT); KSST 63 (RG); KSST 69 (C); KSST 73 (RT); KSST 76 (LG); KSST 88 (SLWR)</t>
  </si>
  <si>
    <t>KSST 00 (0.0); KSST 04 (0.0); KSST 07 (0.0); KSST 12 (0.0); KSST 22 (0.0); KSST 50 (0.0); KSST 63 (0.0); KSST 69 (0.0); KSST 73 (0.0); KSST 76 (0.0); KSST 88 (0.0)</t>
  </si>
  <si>
    <t>3; IAST D04 (REO); IAST D09 (LEO); IAST D58 (NT)</t>
  </si>
  <si>
    <t>LWR^(-14.5); SLWR(-7.5); SRWR^(+15.5); RWR(+20.5)</t>
  </si>
  <si>
    <t>LWR 9y; SLWR 6(5); HB-R kr; SRWR 36(6); RWR 6(7)</t>
  </si>
  <si>
    <t>9; 6; -; 3; 6</t>
  </si>
  <si>
    <t>KSST 04 9y; KSST 88 6(5); KSST 22 kr; KSST 00 36(6); KSST 12 6(7)</t>
  </si>
  <si>
    <t>2106 KSU OFF VS ISU, Play 058</t>
  </si>
  <si>
    <t>60C BULLDOGS</t>
  </si>
  <si>
    <t>BULLDOGS</t>
  </si>
  <si>
    <t>4; IAST D04 (34); IAST D09 (09); IAST D34 (22); IAST D58 (22)</t>
  </si>
  <si>
    <t>LCB (8); SCBL (8); FSL (16); FS (16); FSR (16); SCBR (7); RCB (6)</t>
  </si>
  <si>
    <t>LEO (09); NT (22); MLB (22); REO (34)</t>
  </si>
  <si>
    <t>IAST D01 (FS); IAST D02 (RCB); IAST D04 (REO); IAST D09 (LEO); IAST D12 (FSL); IAST D23 (SCBL); IAST D26 (LCB); IAST D27 (FSR); IAST D34 (MLB); IAST D35 (SCBR); IAST D58 (NT)</t>
  </si>
  <si>
    <t>IAST D01 (0.0); IAST D02 (0.0); IAST D04 (0.0); IAST D09 (+1.5); IAST D12 (0.0); IAST D23 (0.0); IAST D26 (0.0); IAST D27 (0.0); IAST D34 (0.0); IAST D35 (0.0); IAST D58 (0.0)</t>
  </si>
  <si>
    <t>LEO (09); NT (22); REO (34)</t>
  </si>
  <si>
    <t>KSST 00 (SLWR); KSST 04 (LWR); KSST 07 (QB); KSST 12 (RWR); KSST 22 (HB-L); KSST 50 (LT); KSST 63 (RG); KSST 69 (C); KSST 73 (RT); KSST 76 (LG); KSST 88 (SRWR)</t>
  </si>
  <si>
    <t>KSST 00 (0.0); KSST 04 (0.0); KSST 07 (0.0); KSST 12 (0.0); KSST 22 (0.0); KSST 50 (0.0); KSST 63 (0.0); KSST 69 (0.0); KSST 73 (-0.5); KSST 76 (0.0); KSST 88 (0.0)</t>
  </si>
  <si>
    <t>KSST 07 (QB); KSST 73 (RT); IAST D09 (LEO)</t>
  </si>
  <si>
    <t>IAST D09 (O) KSST 73</t>
  </si>
  <si>
    <t>LWR(-21.5); SLWR^(-16.5); SRWR(+6.5); RWR^(+14.5)</t>
  </si>
  <si>
    <t>LWR 6(12); SLWR 6(8); HB-L h56(3); SRWR 6(12); RWR 6(12)</t>
  </si>
  <si>
    <t>6; 6; H5; 6; 6</t>
  </si>
  <si>
    <t>KSST 04 6(12); KSST 00 6(8); KSST 22 h56(3); KSST 88 6(12); KSST 12 6(12)</t>
  </si>
  <si>
    <t>2106 KSU OFF VS ISU, Play 059</t>
  </si>
  <si>
    <t>60C SEMINOLES</t>
  </si>
  <si>
    <t>SEMINOLES</t>
  </si>
  <si>
    <t>4; IAST D04 (33); IAST D09 (10); IAST D34 (17); IAST D58 (22)</t>
  </si>
  <si>
    <t>LCB (9); SCBL (7); FSL (19); FS (21); SSR (9); FSR (20); RCB (5)</t>
  </si>
  <si>
    <t>LEO (10); LILB (17); NT (22); REO (33); SSR (33)</t>
  </si>
  <si>
    <t>IAST D01 (FS); IAST D02 (RCB); IAST D04 (REO); IAST D09 (LEO); IAST D12 (FSL); IAST D23 (SCBL); IAST D26 (LCB); IAST D27 (FSR); IAST D34 (LILB); IAST D35 (SSR); IAST D58 (NT)</t>
  </si>
  <si>
    <t>IAST D01 (0.0); IAST D02 (0.0); IAST D04 (0.0); IAST D09 (0.0); IAST D12 (0.0); IAST D23 (-1.0); IAST D26 (0.0); IAST D27 (0.0); IAST D34 (0.0); IAST D35 (0.0); IAST D58 (0.0)</t>
  </si>
  <si>
    <t>LEO (10); NT (22); REO (33)</t>
  </si>
  <si>
    <t>KSST 00 (TE-R); KSST 04 (LWR); KSST 07 (QB); KSST 12 (RWR); KSST 22 (HB-R); KSST 50 (LT); KSST 63 (RG); KSST 69 (C); KSST 73 (RT); KSST 76 (LG); KSST 88 (SRWR)</t>
  </si>
  <si>
    <t>KSST 00 (+0.5); KSST 04 (0.0); KSST 07 (0.0); KSST 12 (0.0); KSST 22 (0.0); KSST 50 (0.0); KSST 63 (0.0); KSST 69 (0.0); KSST 73 (0.0); KSST 76 (0.0); KSST 88 (0.0)</t>
  </si>
  <si>
    <t>KSST 00 (TE-R); IAST D23 (SCBL)</t>
  </si>
  <si>
    <t>LWR^(-19.5); SRWR(+6.5); RWR^(+18.5)</t>
  </si>
  <si>
    <t>LWR 9i; HB-R h2(-8); TE-R 1; SRWR xo(21); RWR 6(20)</t>
  </si>
  <si>
    <t>9; H2; 3; X; 6</t>
  </si>
  <si>
    <t>KSST 04 9i; KSST 22 h2(-8); KSST 00 1; KSST 88 xo(21); KSST 12 6(20)</t>
  </si>
  <si>
    <t>2106 KSU OFF VS ISU, Play 060</t>
  </si>
  <si>
    <t>4; IAST D04 (34); IAST D09 (13); IAST D34 (22); IAST D58 (22)</t>
  </si>
  <si>
    <t>LCB (16); SCBL (9); FSL (20); FS (17); SSR (7); FSR (17); RCB (7)</t>
  </si>
  <si>
    <t>LE (13); NT (22); MLB (22); REO (34); SSR (44)</t>
  </si>
  <si>
    <t>IAST D01 (FS); IAST D02 (RCB); IAST D04 (REO); IAST D09 (LE); IAST D12 (FSR); IAST D23 (SSR); IAST D26 (LCB); IAST D27 (FSL); IAST D34 (MLB); IAST D35 (SCBL); IAST D58 (NT)</t>
  </si>
  <si>
    <t>IAST D01 (0.0); IAST D02 (0.0); IAST D04 (0.0); IAST D09 (0.0); IAST D12 (0.0); IAST D23 (0.0); IAST D26 (0.0); IAST D27 (0.0); IAST D34 (+1.0); IAST D35 (0.0); IAST D58 (0.0)</t>
  </si>
  <si>
    <t>LE (13); NT (22); REO (34)</t>
  </si>
  <si>
    <t>KSST 00 (TE-R); KSST 04 (LWR); KSST 07 (QB); KSST 12 (RWR); KSST 22 (HB-L); KSST 50 (LT); KSST 63 (RG); KSST 69 (C); KSST 73 (RT); KSST 76 (LG); KSST 88 (SRWR)</t>
  </si>
  <si>
    <t>KSST 00 (0.0); KSST 04 (0.0); KSST 07 (0.0); KSST 12 (0.0); KSST 22 (0.0); KSST 50 (0.0); KSST 63 (0.0); KSST 69 (0.0); KSST 73 (0.0); KSST 76 (-1.0); KSST 88 (0.0)</t>
  </si>
  <si>
    <t>KSST 76 (LG); IAST D34 (MLB)</t>
  </si>
  <si>
    <t>4; IAST D04 (REO); IAST D09 (LE); IAST D34 (MLB); IAST D58 (NT)</t>
  </si>
  <si>
    <t>IAST D34 (O) KSST 76</t>
  </si>
  <si>
    <t>LWR^(-14.5); SRWR(+16.5); RWR(+23.5)</t>
  </si>
  <si>
    <t>7; IAST D01; IAST D02; IAST D12; IAST D23; IAST D26; IAST D27; IAST D35</t>
  </si>
  <si>
    <t>LWR 9y; HB-L h4(1); TE-R xl(9); SRWR 9; RWR 9</t>
  </si>
  <si>
    <t>9; H4; X; 9; 9</t>
  </si>
  <si>
    <t>KSST 04 9y; KSST 22 h4(1); KSST 00 xl(9); KSST 88 9; KSST 12 9</t>
  </si>
  <si>
    <t>xl(9)</t>
  </si>
  <si>
    <t>2106 KSU OFF VS ISU, Play 061</t>
  </si>
  <si>
    <t>60C CATS</t>
  </si>
  <si>
    <t>SCORE</t>
  </si>
  <si>
    <t>CATS</t>
  </si>
  <si>
    <t>4; IAST D04 (34); IAST D09 (10); IAST D34 (22); IAST D58 (22)</t>
  </si>
  <si>
    <t>LCB (22); SCBiL (8); FSL (20); FSL (19); SSR (10); FSR (17); RCB (7)</t>
  </si>
  <si>
    <t>LEO (10); NT (22); MLB (22); REO (34); SSR (34)</t>
  </si>
  <si>
    <t>IAST D01 (FSL); IAST D02 (RCB); IAST D04 (REO); IAST D09 (LEO); IAST D12 (FSR); IAST D23 (SSR); IAST D26 (LCB); IAST D27 (FSL); IAST D34 (MLB); IAST D35 (SCBiL); IAST D58 (NT)</t>
  </si>
  <si>
    <t>IAST D01 (0.0); IAST D02 (0.0); IAST D04 (0.0); IAST D09 (0.0); IAST D12 (0.0); IAST D23 (0.0); IAST D26 (0.0); IAST D27 (0.0); IAST D34 (0.0); IAST D35 (-1.0); IAST D58 (0.0)</t>
  </si>
  <si>
    <t>LEO (10); NT (22); REO (34)</t>
  </si>
  <si>
    <t>KSST 00 (SRiWR); KSST 04 (LWR); KSST 07 (QB); KSST 12 (RWR); KSST 22 (HB-R); KSST 50 (LT); KSST 63 (RG); KSST 69 (C); KSST 73 (RT); KSST 76 (LG); KSST 88 (SRoWR)</t>
  </si>
  <si>
    <t>KSST 00 (0.0); KSST 04 (0.0); KSST 07 (0.0); KSST 12 (0.0); KSST 22 (+0.5); KSST 50 (0.0); KSST 63 (0.0); KSST 69 (0.0); KSST 73 (0.0); KSST 76 (0.0); KSST 88 (0.0)</t>
  </si>
  <si>
    <t>KSST 22 (HB-R); IAST D35 (SCBiL)</t>
  </si>
  <si>
    <t>LWR^(-20.5); SRiWR(+7.5); SRoWR(+12.5); RWR^(+18.5)</t>
  </si>
  <si>
    <t>LWR 9i; HB-R h4(3); SRiWR xo(19); SRoWR 9s; RWR 8(24)</t>
  </si>
  <si>
    <t>9; H4; X; 9; 8</t>
  </si>
  <si>
    <t>KSST 04 9i; KSST 22 h4(3); KSST 00 xo(19); KSST 88 9s; KSST 12 8(24)</t>
  </si>
  <si>
    <t>h4(3)</t>
  </si>
  <si>
    <t>2107 KSU OFF VS TECH, Play 001</t>
  </si>
  <si>
    <t>P. 11 STEEL HEMAN</t>
  </si>
  <si>
    <t>HEMAN</t>
  </si>
  <si>
    <t>8; TXTC D01 (36); TXTC D02 (06); TXTC D06 (28); TXTC D11 (38); TXTC D17 (19); TXTC D19 (12); TXTC D90 (27); TXTC D95 (19)</t>
  </si>
  <si>
    <t>LCB (6); SSL (7); RCB (9)</t>
  </si>
  <si>
    <t>LLB (06); SSL (09); LEO (12); LILB (19); DLT (19); DRT (27); RILB (28); ROLB (36); RLB (38)</t>
  </si>
  <si>
    <t>TXTC D01 (ROLB); TXTC D02 (LLB); TXTC D06 (RILB); TXTC D11 (RLB); TXTC D12 (LCB); TXTC D17 (LILB); TXTC D19 (LEO); TXTC D22 (SSL); TXTC D23 (RCB); TXTC D90 (DRT); TXTC D95 (DLT)</t>
  </si>
  <si>
    <t>TXTC D01 (0.0); TXTC D02 (0.0); TXTC D06 (-1.0); TXTC D11 (0.0); TXTC D12 (0.0); TXTC D17 (0.0); TXTC D19 (0.0); TXTC D22 (0.0); TXTC D23 (0.0); TXTC D90 (0.0); TXTC D95 (0.0)</t>
  </si>
  <si>
    <t>TXTC</t>
  </si>
  <si>
    <t>LEO (12); DLT (19); DRT (27)</t>
  </si>
  <si>
    <t>KSST 04 (RWR); KSST 07 (QB); KSST 20 (FB-R); KSST 22 (HB); KSST 29 (FB-L); KSST 50 (LT); KSST 63 (RG); KSST 69 (C); KSST 73 (RT); KSST 76 (LG); KSST 88 (LWR)</t>
  </si>
  <si>
    <t>KSST 04 (0.0); KSST 07 (0.0); KSST 20 (0.0); KSST 22 (-0.5); KSST 29 (0.0); KSST 50 (0.0); KSST 63 (0.0); KSST 69 (0.0); KSST 73 (0.0); KSST 76 (0.0); KSST 88 (0.0)</t>
  </si>
  <si>
    <t>KSST 22 (HB); TXTC D06 (RILB)</t>
  </si>
  <si>
    <t>H9</t>
  </si>
  <si>
    <t>4; TXTC D01 (ROLB); TXTC D19 (LEO); TXTC D90 (DRT); TXTC D95 (DLT)</t>
  </si>
  <si>
    <t>LWR^(-17.5); RWR^(+14.5)</t>
  </si>
  <si>
    <t>LLB (2); LILB (4); RILB (4); RLB (3); ROLB (0)</t>
  </si>
  <si>
    <t>KSST 22; TXTC D06</t>
  </si>
  <si>
    <t>TXTC D06</t>
  </si>
  <si>
    <t>7; TXTC D02; TXTC D06; TXTC D11; TXTC D12; TXTC D17; TXTC D22; TXTC D23</t>
  </si>
  <si>
    <t>LWR 8i(15); FB-L flh36(-5); HB h7s(1); FB-R h9(0); RWR 6(15)</t>
  </si>
  <si>
    <t>8; H3; 9; H9; 6</t>
  </si>
  <si>
    <t>KSST 88 8i(15); KSST 29 flh36(-5); KSST 22 h7s(1); KSST 20 h9(0); KSST 04 6(15)</t>
  </si>
  <si>
    <t>h7s(1)</t>
  </si>
  <si>
    <t>2107 KSU OFF VS TECH, Play 002</t>
  </si>
  <si>
    <t>LT ON  F DOT</t>
  </si>
  <si>
    <t>8; TXTC D01 (17); TXTC D06 (31); TXTC D11 (43); TXTC D17 (09); TXTC D19 (11); TXTC D25 (00); TXTC D90 (30); TXTC D95 (22)</t>
  </si>
  <si>
    <t>LCB (6); FS (10); RCB (8)</t>
  </si>
  <si>
    <t>LLB (00); LLB (09); LEO (11); LILB (17); NT (22); RE (30); RLB (31); RLB (43)</t>
  </si>
  <si>
    <t>TXTC D01 (LILB); TXTC D06 (RLB); TXTC D11 (RLB); TXTC D12 (LCB); TXTC D17 (LLB); TXTC D19 (LEO); TXTC D22 (FS); TXTC D23 (RCB); TXTC D25 (LLB); TXTC D90 (RE); TXTC D95 (NT)</t>
  </si>
  <si>
    <t>TXTC D01 (0.0); TXTC D06 (0.0); TXTC D11 (0.0); TXTC D12 (0.0); TXTC D17 (0.0); TXTC D19 (0.0); TXTC D22 (0.0); TXTC D23 (0.0); TXTC D25 (0.0); TXTC D90 (-0.5); TXTC D95 (0.0)</t>
  </si>
  <si>
    <t>TXTC D25</t>
  </si>
  <si>
    <t>LEO (11); NT (22); RE (30)</t>
  </si>
  <si>
    <t>KSST 12; KSST 20; KSST 83; KSST 86; KSST 87</t>
  </si>
  <si>
    <t>KSST 07 (QB); KSST 12 (LWR); KSST 20 (HB); KSST 50 (LT); KSST 63 (RG); KSST 69 (C); KSST 73 (RT); KSST 76 (LG); KSST 83 (TE-L); KSST 86 (RWR); KSST 87 (FB)</t>
  </si>
  <si>
    <t>KSST 07 (0.0); KSST 12 (0.0); KSST 20 (0.0); KSST 50 (+0.5); KSST 63 (0.0); KSST 69 (0.0); KSST 73 (0.0); KSST 76 (0.0); KSST 83 (0.0); KSST 86 (0.0); KSST 87 (0.0)</t>
  </si>
  <si>
    <t>KSST 12; KSST 83; KSST 86; KSST 87</t>
  </si>
  <si>
    <t>KSST 83; KSST 86</t>
  </si>
  <si>
    <t>KSST 07 (QB); KSST 50 (LT); TXTC D90 (RE)</t>
  </si>
  <si>
    <t>QB TRIP</t>
  </si>
  <si>
    <t>2; KSST 20 (HB); KSST 87 (FB)</t>
  </si>
  <si>
    <t>KSST 87* (L:B)</t>
  </si>
  <si>
    <t>LWR(-19.5); RWR^(+12.5)</t>
  </si>
  <si>
    <t>LLB (4); LLB (6); LILB (4); RLB (5); RLB (4)</t>
  </si>
  <si>
    <t>TXTC D90</t>
  </si>
  <si>
    <t>2107 KSU OFF VS TECH, Play 003</t>
  </si>
  <si>
    <t>5; TXTC D06 (35); TXTC D17 (13); TXTC D19 (12); TXTC D22 (25); TXTC D90 (22)</t>
  </si>
  <si>
    <t>LCB (3); SCBL (4); FSL (12); FSR (13); SCBR (6); RCB (5)</t>
  </si>
  <si>
    <t>LEO (12); LLB (13); NT (22); RILB (25); ROLB (35)</t>
  </si>
  <si>
    <t>TXTC D02 (SCBL); TXTC D06 (ROLB); TXTC D08 (RCB); TXTC D11 (FSR); TXTC D12 (LCB); TXTC D17 (LLB); TXTC D19 (LEO); TXTC D22 (RILB); TXTC D23 (SCBR); TXTC D25 (FSL); TXTC D90 (NT)</t>
  </si>
  <si>
    <t>TXTC D02 (0.0); TXTC D06 (0.0); TXTC D08 (0.0); TXTC D11 (0.0); TXTC D12 (-0.5); TXTC D17 (0.0); TXTC D19 (+1.0); TXTC D22 (0.0); TXTC D23 (0.0); TXTC D25 (0.0); TXTC D90 (0.0)</t>
  </si>
  <si>
    <t>TXTC D02; TXTC D08</t>
  </si>
  <si>
    <t>LEO (12); NT (22)</t>
  </si>
  <si>
    <t>TXTC D19</t>
  </si>
  <si>
    <t>KSST 04 (0.0); KSST 07 (+1.0); KSST 12 (-1.0); KSST 19 (0.0); KSST 22 (0.0); KSST 50 (0.0); KSST 63 (-1.0); KSST 69 (0.0); KSST 73 (0.0); KSST 76 (0.0); KSST 88 (0.0)</t>
  </si>
  <si>
    <t>KSST 04; KSST 19; KSST 22; KSST 88</t>
  </si>
  <si>
    <t>KSST 07 (QB); KSST 12 (RWR); KSST 63 (RG); TXTC D06 (ROLB); TXTC D12 (LCB); TXTC D19 (LEO)</t>
  </si>
  <si>
    <t>3; TXTC D06 (ROLB); TXTC D19 (LEO); TXTC D90 (NT)</t>
  </si>
  <si>
    <t>TXTC D06 (CU); TXTC D19 (I) KSST 63</t>
  </si>
  <si>
    <t>TXTC D06; TXTC D19</t>
  </si>
  <si>
    <t>LWR^(-20.5); SLWR(-16.5); SRiWR^(+3.5); SRoWR(+9.5); RWR(+17.5)</t>
  </si>
  <si>
    <t>LLB (3); RILB (6); ROLB (0)</t>
  </si>
  <si>
    <t>KSST 12; KSST 63; TXTC D12</t>
  </si>
  <si>
    <t>TXTC D12</t>
  </si>
  <si>
    <t>8; TXTC D02; TXTC D08; TXTC D11; TXTC D12; TXTC D17; TXTC D22; TXTC D23; TXTC D25</t>
  </si>
  <si>
    <t>LWR 9i; SLWR 2(3); SRiWR 4(14); SRoWR 9s; RWR 6(17)</t>
  </si>
  <si>
    <t>9; 2; 4; 9; 6</t>
  </si>
  <si>
    <t>KSST 04 9i; KSST 22 2(3); KSST 19 4(14); KSST 88 9s; KSST 12 6(17)</t>
  </si>
  <si>
    <t>6(17)</t>
  </si>
  <si>
    <t>KSST 07; TXTC D19</t>
  </si>
  <si>
    <t>2107 KSU OFF VS TECH, Play 004</t>
  </si>
  <si>
    <t>12MKHOW</t>
  </si>
  <si>
    <t>GUN RT CON</t>
  </si>
  <si>
    <t>45 PLUS-HITCHES</t>
  </si>
  <si>
    <t>8; TXTC D01 (20); TXTC D06 (12); TXTC D11 (04); TXTC D17 (28); TXTC D19 (35); TXTC D25 (44); TXTC D90 (11); TXTC D95 (22)</t>
  </si>
  <si>
    <t>LCB (5); FS (11); RCB (5)</t>
  </si>
  <si>
    <t>LOLB (04); LEO (11); LLB (12); LILB (20); NT (22); RILB (28); REO (35); RLB (44)</t>
  </si>
  <si>
    <t>TXTC D01 (LILB); TXTC D06 (LLB); TXTC D11 (LOLB); TXTC D12 (RCB); TXTC D17 (RILB); TXTC D19 (REO); TXTC D22 (FS); TXTC D23 (LCB); TXTC D25 (RLB); TXTC D90 (LEO); TXTC D95 (NT)</t>
  </si>
  <si>
    <t>TXTC D01 (0.0); TXTC D06 (-0.5); TXTC D11 (0.0); TXTC D12 (0.0); TXTC D17 (0.0); TXTC D19 (0.0); TXTC D22 (0.0); TXTC D23 (0.0); TXTC D25 (0.0); TXTC D90 (+0.5); TXTC D95 (+0.5)</t>
  </si>
  <si>
    <t>LEO (11); NT (22); REO (35)</t>
  </si>
  <si>
    <t>TXTC D95</t>
  </si>
  <si>
    <t>KSST 04 (RWR); KSST 07 (QB); KSST 19 (TE-L); KSST 22 (HB-R); KSST 50 (LT); KSST 54 (RG); KSST 69 (C); KSST 73 (RT); KSST 76 (LG); KSST 86 (LWR); KSST 87 (TE-R)</t>
  </si>
  <si>
    <t>KSST 04 (0.0); KSST 07 (0.0); KSST 19 (0.0); KSST 22 (0.0); KSST 50 (0.0); KSST 54 (+0.5); KSST 69 (-0.5); KSST 73 (0.0); KSST 76 (0.0); KSST 86 (0.0); KSST 87 (-0.5)</t>
  </si>
  <si>
    <t>KSST 54 (RG); KSST 69 (C); KSST 87 (TE-R); TXTC D06 (LLB); TXTC D90 (LEO); TXTC D95 (NT)</t>
  </si>
  <si>
    <t>LWR^(-14.5); RWR(+19.5)</t>
  </si>
  <si>
    <t>LOLB (1); LLB (3); LILB (4); RILB (3); RLB (2)</t>
  </si>
  <si>
    <t>KSST 69; KSST 87; TXTC D06</t>
  </si>
  <si>
    <t>LWR 6(4); TE-L r; HB-R r; TE-R r; RWR r</t>
  </si>
  <si>
    <t>6; -; -; -; -</t>
  </si>
  <si>
    <t>KSST 86 6(4); KSST 19 r; KSST 22 r; KSST 87 r; KSST 04 r</t>
  </si>
  <si>
    <t>KSST 54; TXTC D90; TXTC D95</t>
  </si>
  <si>
    <t>2107 KSU OFF VS TECH, Play 005</t>
  </si>
  <si>
    <t>7; TXTC D01 (31); TXTC D06 (01); TXTC D11 (15); TXTC D17 (35); TXTC D19 (12); TXTC D90 (17); TXTC D95 (25)</t>
  </si>
  <si>
    <t>LCB (5); FS (12); SCBR (6); RCB (5)</t>
  </si>
  <si>
    <t>LLB (01); LEO (12); LLB (15); DLT (17); DRT (25); ROLB (31); RLB (35)</t>
  </si>
  <si>
    <t>TXTC D01 (ROLB); TXTC D06 (LLB); TXTC D11 (LLB); TXTC D12 (RCB); TXTC D17 (RLB); TXTC D19 (LEO); TXTC D22 (FS); TXTC D23 (LCB); TXTC D25 (SCBR); TXTC D90 (DLT); TXTC D95 (DRT)</t>
  </si>
  <si>
    <t>TXTC D01 (0.0); TXTC D06 (0.0); TXTC D11 (0.0); TXTC D12 (0.0); TXTC D17 (0.0); TXTC D19 (0.0); TXTC D22 (0.0); TXTC D23 (0.0); TXTC D25 (0.0); TXTC D90 (0.0); TXTC D95 (0.0)</t>
  </si>
  <si>
    <t>LEO (12); DLT (17); DRT (25)</t>
  </si>
  <si>
    <t>KSST 00 (TE-R); KSST 04 (LWR); KSST 07 (QB); KSST 12 (RWR); KSST 22 (HB-R); KSST 50 (LT); KSST 54 (RG); KSST 69 (C); KSST 73 (RT); KSST 76 (LG); KSST 88 (SLWR)</t>
  </si>
  <si>
    <t>KSST 00 (0.0); KSST 04 (0.0); KSST 07 (0.0); KSST 12 (0.0); KSST 22 (0.0); KSST 50 (0.0); KSST 54 (0.0); KSST 69 (0.0); KSST 73 (-1.0); KSST 76 (0.0); KSST 88 (0.0)</t>
  </si>
  <si>
    <t>LWR^(-16.5); SLWR(-7.5); RWR^(+21.5)</t>
  </si>
  <si>
    <t>LLB (5); LLB (5); RLB (5); ROLB (0)</t>
  </si>
  <si>
    <t>2107 KSU OFF VS TECH, Play 006</t>
  </si>
  <si>
    <t>GUN TRIPSY LT STR</t>
  </si>
  <si>
    <t>6 SLANT KEY</t>
  </si>
  <si>
    <t>5; TXTC D01 (29); TXTC D06 (20); TXTC D19 (32); TXTC D90 (15); TXTC D95 (22)</t>
  </si>
  <si>
    <t>LCB (4); FSL (11); FSR (12); SCBiR (9); SCBR (3); RCB (2)</t>
  </si>
  <si>
    <t>LE (15); LILB (20); NT (22); RLB (29); REO (32)</t>
  </si>
  <si>
    <t>TXTC D01 (RLB); TXTC D06 (LILB); TXTC D11 (FSL); TXTC D12 (RCB); TXTC D17 (SCBR); TXTC D19 (REO); TXTC D22 (SCBiR); TXTC D23 (LCB); TXTC D25 (FSR); TXTC D90 (LE); TXTC D95 (NT)</t>
  </si>
  <si>
    <t>TXTC D01 (0.0); TXTC D06 (0.0); TXTC D11 (0.0); TXTC D12 (-1.0); TXTC D17 (-1.0); TXTC D19 (0.0); TXTC D22 (0.0); TXTC D23 (0.0); TXTC D25 (-0.5); TXTC D90 (0.0); TXTC D95 (0.0)</t>
  </si>
  <si>
    <t>TXTC D22</t>
  </si>
  <si>
    <t>LWR; SLoWR^; SLiWR; HB-L; RWR^</t>
  </si>
  <si>
    <t>KSST 00 (SLoWR); KSST 04 (RWR); KSST 07 (QB); KSST 12 (LWR); KSST 22 (HB-L); KSST 50 (LT); KSST 54 (RG); KSST 69 (C); KSST 73 (RT); KSST 76 (LG); KSST 88 (SLiWR)</t>
  </si>
  <si>
    <t>KSST 00 (+0.5); KSST 04 (0.0); KSST 07 (0.0); KSST 12 (0.0); KSST 22 (0.0); KSST 50 (0.0); KSST 54 (0.0); KSST 69 (0.0); KSST 73 (0.0); KSST 76 (0.0); KSST 88 (+0.5)</t>
  </si>
  <si>
    <t>KSST 00 (SLoWR); KSST 12 (LWR); KSST 88 (SLiWR); TXTC D12 (RCB); TXTC D17 (SCBR); TXTC D25 (FSR)</t>
  </si>
  <si>
    <t>4; TXTC D01 (RLB); TXTC D19 (REO); TXTC D90 (LE); TXTC D95 (NT)</t>
  </si>
  <si>
    <t>TXTC D12 &gt; KSST 12</t>
  </si>
  <si>
    <t>LWR(-18.5); SLoWR^(-12.5); SLiWR(-7.5); RWR^(+16.5)</t>
  </si>
  <si>
    <t>LILB (5); RLB (3)</t>
  </si>
  <si>
    <t>TXTC D12; TXTC D17; TXTC D25</t>
  </si>
  <si>
    <t>7; TXTC D06; TXTC D11; TXTC D12; TXTC D17; TXTC D22; TXTC D23; TXTC D25</t>
  </si>
  <si>
    <t>LWR z; SLoWR z; SLiWR 0u(-3); HB-L fr; RWR r</t>
  </si>
  <si>
    <t>KSST 12 z; KSST 00 z; KSST 88 0u(-3); KSST 22 fr; KSST 04 r</t>
  </si>
  <si>
    <t>2107 KSU OFF VS TECH, Play 007</t>
  </si>
  <si>
    <t>GUN LIZ WIDE  F PLANE</t>
  </si>
  <si>
    <t>7; TXTC D01 (39); TXTC D06 (28); TXTC D17 (09); TXTC D19 (14); TXTC D25 (00); TXTC D90 (28); TXTC D95 (21)</t>
  </si>
  <si>
    <t>LCB (7); SSL (8); SCBR (9); RCB (5)</t>
  </si>
  <si>
    <t>LLB (00); SSL (09); LOLB (09); LE (14); NLT (21); DRT (28); RILB (28); ROLB (39)</t>
  </si>
  <si>
    <t>TXTC D01 (ROLB); TXTC D06 (RILB); TXTC D11 (SCBR); TXTC D12 (LCB); TXTC D17 (LOLB); TXTC D19 (LE); TXTC D22 (SSL); TXTC D23 (RCB); TXTC D25 (LLB); TXTC D90 (DRT); TXTC D95 (NLT)</t>
  </si>
  <si>
    <t>TXTC D01 (0.0); TXTC D06 (-0.5); TXTC D11 (0.0); TXTC D12 (0.0); TXTC D17 (+0.5); TXTC D19 (0.0); TXTC D22 (0.0); TXTC D23 (0.0); TXTC D25 (0.0); TXTC D90 (0.0); TXTC D95 (0.0)</t>
  </si>
  <si>
    <t>LE (14); NLT (21); DRT (28)</t>
  </si>
  <si>
    <t>KSST 04 (RWR); KSST 07 (QB); KSST 12 (LWR); KSST 22 (HB-R); KSST 34 (TE-L); KSST 50 (LT); KSST 54 (RG); KSST 69 (C); KSST 73 (RT); KSST 76 (LG); KSST 88 (SLWR)</t>
  </si>
  <si>
    <t>KSST 04 (0.0); KSST 07 (0.0); KSST 12 (0.0); KSST 22 (0.0); KSST 34 (-0.5); KSST 50 (0.0); KSST 54 (0.0); KSST 69 (-0.5); KSST 73 (0.0); KSST 76 (0.0); KSST 88 (0.0)</t>
  </si>
  <si>
    <t>KSST 22 (HB-R); KSST 34 (TE-L); KSST 54 (RG); KSST 69 (C); KSST 73 (RT); TXTC D06 (RILB); TXTC D17 (LOLB); TXTC D19 (LE); TXTC D95 (NLT)</t>
  </si>
  <si>
    <t>LWR^(-20.5); SLWR(-10.5); RWR^(+9.5)</t>
  </si>
  <si>
    <t>LOLB (1); LLB (5); RILB (4); ROLB (0)</t>
  </si>
  <si>
    <t>KSST 34; KSST 69; TXTC D06</t>
  </si>
  <si>
    <t>TXTC D17</t>
  </si>
  <si>
    <t>TXTC D01</t>
  </si>
  <si>
    <t>TXTC D11</t>
  </si>
  <si>
    <t>2107 KSU OFF VS TECH, Play 008</t>
  </si>
  <si>
    <t>RENO REX PRO EXIT SQUEEZE</t>
  </si>
  <si>
    <t>P. 45 ROLL Z DOVER</t>
  </si>
  <si>
    <t>Z DOVER</t>
  </si>
  <si>
    <t>P. 45 ROLL</t>
  </si>
  <si>
    <t>7; TXTC D01 (36); TXTC D06 (23); TXTC D17 (12); TXTC D19 (06); TXTC D22 (00); TXTC D90 (26); TXTC D95 (19)</t>
  </si>
  <si>
    <t>LCB (6); SSL (7); FSR (12); RCB (2)</t>
  </si>
  <si>
    <t>LOLB (00); LEO (06); SSL (08); LLB (12); DLT (19); MLB (23); DRT (26); ROLB (36)</t>
  </si>
  <si>
    <t>TXTC D01 (ROLB); TXTC D06 (MLB); TXTC D11 (FSR); TXTC D12 (LCB); TXTC D17 (LLB); TXTC D19 (LEO); TXTC D22 (LOLB); TXTC D23 (RCB); TXTC D25 (SSL); TXTC D90 (DRT); TXTC D95 (DLT)</t>
  </si>
  <si>
    <t>TXTC D01 (0.0); TXTC D06 (0.0); TXTC D11 (0.0); TXTC D12 (0.0); TXTC D17 (0.0); TXTC D19 (0.0); TXTC D22 (0.0); TXTC D23 (0.0); TXTC D25 (-1.0); TXTC D90 (0.0); TXTC D95 (0.0)</t>
  </si>
  <si>
    <t>LEO (06); DLT (19); DRT (26)</t>
  </si>
  <si>
    <t>TXTC D23</t>
  </si>
  <si>
    <t>KSST 04 (LWR); KSST 07 (QB); KSST 19 (TE-oR); KSST 22 (HB); KSST 50 (LT); KSST 54 (RG); KSST 69 (C); KSST 73 (RT); KSST 76 (LG); KSST 86 (RWR); KSST 87 (TE-iR)</t>
  </si>
  <si>
    <t>KSST 04 (0.0); KSST 07 (+0.5); KSST 19 (0.0); KSST 22 (0.0); KSST 50 (0.0); KSST 54 (0.0); KSST 69 (0.0); KSST 73 (0.0); KSST 76 (0.0); KSST 86 (+1.0); KSST 87 (0.0)</t>
  </si>
  <si>
    <t>KSST 19; KSST 86; KSST 87</t>
  </si>
  <si>
    <t>7; KSST 19 (TE-oR); KSST 50 (LT); KSST 54 (RG); KSST 69 (C); KSST 73 (RT); KSST 76 (LG); KSST 87 (TE-iR)</t>
  </si>
  <si>
    <t>KSST 07 (QB); KSST 86 (RWR); TXTC D25 (SSL)</t>
  </si>
  <si>
    <t>LWR(-19.5); RWR^(+6.5)</t>
  </si>
  <si>
    <t>LOLB (1); LLB (4); MLB (4); ROLB (0)</t>
  </si>
  <si>
    <t>LWR 8i(18); HB flh31(2); TE-iR k; TE-oR k; RWR xo(14)</t>
  </si>
  <si>
    <t>8; H5; -; -; X</t>
  </si>
  <si>
    <t>KSST 04 8i(18); KSST 22 flh31(2); KSST 87 k; KSST 19 k; KSST 86 xo(14)</t>
  </si>
  <si>
    <t>2107 KSU OFF VS TECH, Play 009</t>
  </si>
  <si>
    <t>46 CENTER LIFT</t>
  </si>
  <si>
    <t>6; TXTC D01 (17); TXTC D06 (31); TXTC D17 (05); TXTC D90 (29); TXTC D91 (13); TXTC D95 (22)</t>
  </si>
  <si>
    <t>LCB (4); FSL (12); FS (10); FSR (11); RCB (2)</t>
  </si>
  <si>
    <t>LLB (05); LE (13); LILB (17); NT (22); RE (29); RLB (31)</t>
  </si>
  <si>
    <t>TXTC D01 (LILB); TXTC D06 (RLB); TXTC D11 (FSR); TXTC D12 (LCB); TXTC D17 (LLB); TXTC D22 (FS); TXTC D23 (RCB); TXTC D25 (FSL); TXTC D90 (RE); TXTC D91 (LE); TXTC D95 (NT)</t>
  </si>
  <si>
    <t>TXTC D01 (-0.5); TXTC D06 (0.0); TXTC D11 (0.0); TXTC D12 (+0.5); TXTC D17 (0.0); TXTC D22 (0.0); TXTC D23 (0.0); TXTC D25 (0.0); TXTC D90 (0.0); TXTC D91 (0.0); TXTC D95 (0.0)</t>
  </si>
  <si>
    <t>TXTC D91</t>
  </si>
  <si>
    <t>LE (13); NT (22); RE (29)</t>
  </si>
  <si>
    <t>KSST 04; KSST 20; KSST 22; KSST 85; KSST 86</t>
  </si>
  <si>
    <t>KSST 04 (LWR); KSST 07 (QB); KSST 20 (HB-L); KSST 22 (HB-R); KSST 50 (LT); KSST 54 (RG); KSST 69 (C); KSST 73 (RT); KSST 76 (LG); KSST 85 (SRWR); KSST 86 (RWR)</t>
  </si>
  <si>
    <t>KSST 04 (0.0); KSST 07 (0.0); KSST 20 (0.0); KSST 22 (0.0); KSST 50 (0.0); KSST 54 (0.0); KSST 69 (+0.5); KSST 73 (0.0); KSST 76 (0.0); KSST 85 (0.0); KSST 86 (0.0)</t>
  </si>
  <si>
    <t>KSST 69 (C); TXTC D01 (LILB); TXTC D12 (LCB)</t>
  </si>
  <si>
    <t>TXTC D23 &gt; KSST 04</t>
  </si>
  <si>
    <t>LWR^(-18.5); SRWR^(+6.5); RWR(+12.5)</t>
  </si>
  <si>
    <t>LLB (4); LILB (2); RLB (5)</t>
  </si>
  <si>
    <t>KSST 69; TXTC D12</t>
  </si>
  <si>
    <t>2107 KSU OFF VS TECH, Play 010</t>
  </si>
  <si>
    <t>5 ROLL-SMOKE CHECK RED 44</t>
  </si>
  <si>
    <t>7; TXTC D01 (06); TXTC D06 (28); TXTC D17 (37); TXTC D23 (03); TXTC D90 (16); TXTC D91 (32); TXTC D95 (23)</t>
  </si>
  <si>
    <t>SSL (10); SCBiR (6); SCBoR (3); RCB (6)</t>
  </si>
  <si>
    <t>LLB (03); LOLB (06); SSL (10); DLT (16); NRT (23); RILB (28); REO (32); ROLB (37)</t>
  </si>
  <si>
    <t>TXTC D01 (LOLB); TXTC D06 (RILB); TXTC D11 (SSL); TXTC D12 (RCB); TXTC D17 (ROLB); TXTC D22 (SCBiR); TXTC D23 (LLB); TXTC D25 (SCBoR); TXTC D90 (DLT); TXTC D91 (REO); TXTC D95 (NRT)</t>
  </si>
  <si>
    <t>TXTC D01 (+0.5); TXTC D06 (+0.5); TXTC D11 (0.0); TXTC D12 (0.0); TXTC D17 (0.0); TXTC D22 (0.0); TXTC D23 (0.0); TXTC D25 (0.0); TXTC D90 (-0.5); TXTC D91 (+0.5); TXTC D95 (+0.5)</t>
  </si>
  <si>
    <t>DLT (16); NRT (23); REO (32)</t>
  </si>
  <si>
    <t>LWR^; SLoWR; SLiWR; HB-L; TE-R^</t>
  </si>
  <si>
    <t>KSST 04 (LWR); KSST 07 (QB); KSST 12 (SLoWR); KSST 20 (HB-L); KSST 50 (LT); KSST 54 (RG); KSST 69 (C); KSST 73 (RT); KSST 76 (LG); KSST 87 (TE-R); KSST 88 (SLiWR)</t>
  </si>
  <si>
    <t>KSST 04 (0.0); KSST 07 (0.0); KSST 12 (0.0); KSST 20 (0.0); KSST 50 (-0.5); KSST 54 (0.0); KSST 69 (-0.5); KSST 73 (+0.5); KSST 76 (-1.0); KSST 87 (-0.5); KSST 88 (0.0)</t>
  </si>
  <si>
    <t>KSST 50 (LT); KSST 69 (C); KSST 73 (RT); KSST 76 (LG); KSST 87 (TE-R); TXTC D01 (LOLB); TXTC D06 (RILB); TXTC D90 (DLT); TXTC D91 (REO); TXTC D95 (NRT)</t>
  </si>
  <si>
    <t>KSST 20* (B:B)</t>
  </si>
  <si>
    <t>LWR^(-18.5); SLoWR(-11.5); SLiWR(-6.5)</t>
  </si>
  <si>
    <t>LOLB (1); LLB (4); RILB (1); ROLB (1)</t>
  </si>
  <si>
    <t>KSST 50; KSST 69; KSST 76; KSST 87; TXTC D90</t>
  </si>
  <si>
    <t>LWR 0(0); SLoWR z; SLiWR r; HB-L r; TE-R r</t>
  </si>
  <si>
    <t>0; -; -; -; -</t>
  </si>
  <si>
    <t>KSST 04 0(0); KSST 12 z; KSST 88 r; KSST 20 r; KSST 87 r</t>
  </si>
  <si>
    <t>KSST 76 OH</t>
  </si>
  <si>
    <t>KSST 73; TXTC D01; TXTC D06; TXTC D91; TXTC D95</t>
  </si>
  <si>
    <t>2107 KSU OFF VS TECH, Play 011</t>
  </si>
  <si>
    <t>HOP GUN R LOW   SKIP</t>
  </si>
  <si>
    <t>R LOW</t>
  </si>
  <si>
    <t>SKIP</t>
  </si>
  <si>
    <t>50C Y RETURN-STASH</t>
  </si>
  <si>
    <t>Y RETURN-STASH</t>
  </si>
  <si>
    <t>5; TXTC D01 (28); TXTC D06 (13); TXTC D90 (13); TXTC D91 (33); TXTC D95 (22)</t>
  </si>
  <si>
    <t>LCB (4); FSL (12); FSR (12); SCBiR (3); SCBoR (6); RCB (5)</t>
  </si>
  <si>
    <t>LLB (13); LE (13); NT (22); RILB (28); REO (33)</t>
  </si>
  <si>
    <t>TXTC D01 (RILB); TXTC D06 (LLB); TXTC D11 (FSL); TXTC D12 (RCB); TXTC D17 (SCBiR); TXTC D22 (FSR); TXTC D23 (LCB); TXTC D25 (SCBoR); TXTC D90 (LE); TXTC D91 (REO); TXTC D95 (NT)</t>
  </si>
  <si>
    <t>TXTC D01 (0.0); TXTC D06 (-0.5); TXTC D11 (0.0); TXTC D12 (0.0); TXTC D17 (0.0); TXTC D22 (0.0); TXTC D23 (0.0); TXTC D25 (0.0); TXTC D90 (0.0); TXTC D91 (0.0); TXTC D95 (0.0)</t>
  </si>
  <si>
    <t>LWR; SLoWR^; SLiWR; SRWR^; RWR</t>
  </si>
  <si>
    <t>HB&gt;SLiWR; TE&gt;RWR</t>
  </si>
  <si>
    <t>KSST 00 (RWR); KSST 04 (LWR); KSST 07 (QB); KSST 12 (SRWR); KSST 20 (SLiWR); KSST 50 (LT); KSST 54 (RG); KSST 69 (C); KSST 73 (RT); KSST 76 (LG); KSST 88 (SLoWR)</t>
  </si>
  <si>
    <t>KSST 00 (0.0); KSST 04 (0.0); KSST 07 (0.0); KSST 12 (+0.5); KSST 20 (0.0); KSST 50 (0.0); KSST 54 (0.0); KSST 69 (0.0); KSST 73 (0.0); KSST 76 (0.0); KSST 88 (0.0)</t>
  </si>
  <si>
    <t>KSST 12 (SRWR); TXTC D06 (LLB)</t>
  </si>
  <si>
    <t>4; TXTC D01 (RILB); TXTC D90 (LE); TXTC D91 (REO); TXTC D95 (NT)</t>
  </si>
  <si>
    <t>LWR(-17.5); SLoWR^(-7.5); SLiWR(-3.5); SRWR^(+16.5); RWR(+20.5)</t>
  </si>
  <si>
    <t>LLB (3); RILB (1)</t>
  </si>
  <si>
    <t>LWR 6(5); SLoWR 9so; SLiWR 6(5); SRWR 4(12); RWR 21(2)</t>
  </si>
  <si>
    <t>6; 9; 6; 4; 3</t>
  </si>
  <si>
    <t>KSST 04 6(5); KSST 88 9so; KSST 20 6(5); KSST 12 4(12); KSST 00 21(2)</t>
  </si>
  <si>
    <t>4(12)</t>
  </si>
  <si>
    <t>2107 KSU OFF VS TECH, Play 012</t>
  </si>
  <si>
    <t>GUN TRIBE LT  ZIP NEXT</t>
  </si>
  <si>
    <t>TRIBE LT</t>
  </si>
  <si>
    <t>50C F FOLLOW Y CORNER</t>
  </si>
  <si>
    <t>5; TXTC D06 (10); TXTC D17 (27); TXTC D19 (32); TXTC D22 (08); TXTC D90 (22)</t>
  </si>
  <si>
    <t>LCB (5); FS (10); FSR (13); SCBiR (3); SCBoR (2); RCB (6)</t>
  </si>
  <si>
    <t>LLB (08); LOLB (10); NT (22); RILB (27); REO (32)</t>
  </si>
  <si>
    <t>TXTC D02 (SCBoR); TXTC D06 (LOLB); TXTC D08 (LCB); TXTC D11 (FS); TXTC D12 (RCB); TXTC D17 (RILB); TXTC D19 (REO); TXTC D22 (LLB); TXTC D23 (SCBiR); TXTC D25 (FSR); TXTC D90 (NT)</t>
  </si>
  <si>
    <t>TXTC D02 (0.0); TXTC D06 (0.0); TXTC D08 (0.0); TXTC D11 (+0.5); TXTC D12 (0.0); TXTC D17 (0.0); TXTC D19 (+0.5); TXTC D22 (0.0); TXTC D23 (+0.5); TXTC D25 (0.0); TXTC D90 (0.0)</t>
  </si>
  <si>
    <t>TXTC D02; TXTC D08; TXTC D19</t>
  </si>
  <si>
    <t>NT (22); REO (32)</t>
  </si>
  <si>
    <t>KSST 00 (SLoWR); KSST 04 (RWR); KSST 07 (QB); KSST 22 (HB-R); KSST 50 (LT); KSST 54 (RG); KSST 69 (C); KSST 73 (RT); KSST 76 (LG); KSST 86 (LWR); KSST 88 (SLiWR)</t>
  </si>
  <si>
    <t>KSST 00 (0.0); KSST 04 (0.0); KSST 07 (0.0); KSST 22 (0.0); KSST 50 (0.0); KSST 54 (0.0); KSST 69 (0.0); KSST 73 (0.0); KSST 76 (-0.5); KSST 86 (0.0); KSST 88 (0.0)</t>
  </si>
  <si>
    <t>KSST 76 (LG); KSST 88 (SLiWR); TXTC D11 (FS); TXTC D19 (REO); TXTC D23 (SCBiR)</t>
  </si>
  <si>
    <t>12R</t>
  </si>
  <si>
    <t>4; TXTC D06 (LOLB); TXTC D17 (RILB); TXTC D19 (REO); TXTC D90 (NT)</t>
  </si>
  <si>
    <t>TXTC D02 &gt; KSST 00</t>
  </si>
  <si>
    <t>TXTC D19 (I) KSST 76</t>
  </si>
  <si>
    <t>LWR(-8.5); SLoWR^(-6.5); SLiWR(-4.5); RWR^(+13.5)</t>
  </si>
  <si>
    <t>LOLB (0); LLB (3); RILB (1)</t>
  </si>
  <si>
    <t>7; TXTC D02; TXTC D08; TXTC D11; TXTC D12; TXTC D22; TXTC D23; TXTC D25</t>
  </si>
  <si>
    <t>LWR xd(2); SLoWR 7(11); SLiWR 12(1); HB-R h2(-7); RWR 9</t>
  </si>
  <si>
    <t>X; 7; 4; H2; 9</t>
  </si>
  <si>
    <t>KSST 86 xd(2); KSST 00 7(11); KSST 88 12(1); KSST 22 h2(-7); KSST 04 9</t>
  </si>
  <si>
    <t>12(1)</t>
  </si>
  <si>
    <t>TXTC D11; TXTC D19; TXTC D23</t>
  </si>
  <si>
    <t>2107 KSU OFF VS TECH, Play 013</t>
  </si>
  <si>
    <t>2107 KSU OFF VS TECH, Play 014</t>
  </si>
  <si>
    <t>11DWAR</t>
  </si>
  <si>
    <t>GUN LIZ WIDE LOWER</t>
  </si>
  <si>
    <t>LIZ WIDE LOWER</t>
  </si>
  <si>
    <t>50C INDIAN X SPOKE</t>
  </si>
  <si>
    <t>INDIAN X SPOKE</t>
  </si>
  <si>
    <t>5; TXTC D02 (37); TXTC D06 (10); TXTC D17 (17); TXTC D19 (33); TXTC D90 (22)</t>
  </si>
  <si>
    <t>LCB (1); SCBL (4); FSL (11); FSR (12); SCBR (2); RCB (1)</t>
  </si>
  <si>
    <t>LOLB (10); LILB (17); NT (22); REO (33); RLB (37)</t>
  </si>
  <si>
    <t>TXTC D02 (RLB); TXTC D06 (LOLB); TXTC D08 (RCB); TXTC D11 (FSL); TXTC D12 (LCB); TXTC D17 (LILB); TXTC D19 (REO); TXTC D22 (SCBL); TXTC D23 (SCBR); TXTC D25 (FSR); TXTC D90 (NT)</t>
  </si>
  <si>
    <t>TXTC D02 (0.0); TXTC D06 (0.0); TXTC D08 (0.0); TXTC D11 (0.0); TXTC D12 (0.0); TXTC D17 (0.0); TXTC D19 (+0.5); TXTC D22 (0.0); TXTC D23 (0.0); TXTC D25 (0.0); TXTC D90 (0.0)</t>
  </si>
  <si>
    <t>KSST 04 (RWR); KSST 07 (QB); KSST 19 (TE-L); KSST 22 (SRWR); KSST 50 (LT); KSST 54 (RG); KSST 69 (C); KSST 73 (RT); KSST 76 (LG); KSST 85 (LWR); KSST 88 (SLWR)</t>
  </si>
  <si>
    <t>KSST 04 (0.0); KSST 07 (+0.5); KSST 19 (0.0); KSST 22 (0.0); KSST 50 (-0.5); KSST 54 (0.0); KSST 69 (0.0); KSST 73 (0.0); KSST 76 (-1.0); KSST 85 (0.0); KSST 88 (0.0)</t>
  </si>
  <si>
    <t>KSST 07 (QB); KSST 50 (LT); KSST 76 (LG); TXTC D19 (REO); TXTC D90 (NT)</t>
  </si>
  <si>
    <t>4; TXTC D06 (LOLB); TXTC D17 (LILB); TXTC D19 (REO); TXTC D90 (NT)</t>
  </si>
  <si>
    <t>TXTC D08 &gt; KSST 85; TXTC D12 &gt; KSST 04; TXTC D23 &gt; KSST 88</t>
  </si>
  <si>
    <t>TXTC D19 (I) KSST 50; TXTC D90 (I) KSST 76</t>
  </si>
  <si>
    <t>LWR^(-17.5); SLWR(-11.5); SRWR(+10.5); RWR^(+14.5)</t>
  </si>
  <si>
    <t>LOLB (0); LILB (0); RLB (2)</t>
  </si>
  <si>
    <t>LWR 6i(9); SLWR xo(12); TE-L 1; SRWR 9o; RWR 29s(4)</t>
  </si>
  <si>
    <t>6; X; 3; 9; 9</t>
  </si>
  <si>
    <t>KSST 85 6i(9); KSST 88 xo(12); KSST 19 1; KSST 22 9o; KSST 04 29s(4)</t>
  </si>
  <si>
    <t>2107 KSU OFF VS TECH, Play 015</t>
  </si>
  <si>
    <t>6; TXTC D01 (08); TXTC D06 (20); TXTC D17 (35); TXTC D19 (31); TXTC D91 (16); TXTC D96 (24)</t>
  </si>
  <si>
    <t>LCB (2); SSL (10); SCBR (5); SCBR (3); RCB (5)</t>
  </si>
  <si>
    <t>SSL (04); LOLB (08); DLT (16); LILB (20); DRT (24); RE (31); RLB (35)</t>
  </si>
  <si>
    <t>TXTC D01 (LOLB); TXTC D06 (LILB); TXTC D11 (SSL); TXTC D12 (RCB); TXTC D17 (RLB); TXTC D19 (RE); TXTC D22 (SCBR); TXTC D23 (LCB); TXTC D25 (SCBR); TXTC D91 (DLT); TXTC D96 (DRT)</t>
  </si>
  <si>
    <t>TXTC D01 (0.0); TXTC D06 (0.0); TXTC D11 (0.0); TXTC D12 (0.0); TXTC D17 (0.0); TXTC D19 (0.0); TXTC D22 (0.0); TXTC D23 (0.0); TXTC D25 (0.0); TXTC D91 (0.0); TXTC D96 (0.0)</t>
  </si>
  <si>
    <t>TXTC D01; TXTC D91; TXTC D96</t>
  </si>
  <si>
    <t>DLT (16); DRT (24); RE (31)</t>
  </si>
  <si>
    <t>KSST 01; KSST 12; KSST 22; KSST 29; KSST 85</t>
  </si>
  <si>
    <t>KSST 01 (SLWR); KSST 07 (QB); KSST 12 (RWR); KSST 22 (HB-R); KSST 29 (HB-L); KSST 50 (LT); KSST 54 (RG); KSST 69 (C); KSST 73 (RT); KSST 76 (LG); KSST 85 (LWR)</t>
  </si>
  <si>
    <t>KSST 01 (0.0); KSST 07 (0.0); KSST 12 (0.0); KSST 22 (0.0); KSST 29 (-1.0); KSST 50 (0.0); KSST 54 (0.0); KSST 69 (0.0); KSST 73 (0.0); KSST 76 (0.0); KSST 85 (0.0)</t>
  </si>
  <si>
    <t>KSST 01; KSST 12; KSST 29</t>
  </si>
  <si>
    <t>KSST 29 (HB-L)</t>
  </si>
  <si>
    <t>TXTC D23 &gt; KSST 12</t>
  </si>
  <si>
    <t>LWR^(-15.5); SLWR(-6.5); RWR^(+17.5)</t>
  </si>
  <si>
    <t>LOLB (1); LILB (3); RLB (2)</t>
  </si>
  <si>
    <t>KSST 29 FST</t>
  </si>
  <si>
    <t>2107 KSU OFF VS TECH, Play 016</t>
  </si>
  <si>
    <t>6; TXTC D01 (28); TXTC D06 (05); TXTC D17 (41); TXTC D19 (32); TXTC D91 (15); TXTC D96 (22)</t>
  </si>
  <si>
    <t>LCB (3); FSL (12); FS (10); SCBR (9); RCB (4)</t>
  </si>
  <si>
    <t>LLB (05); LE (15); NT (22); RILB (28); REO (32); RLB (41)</t>
  </si>
  <si>
    <t>TXTC D01 (RILB); TXTC D06 (LLB); TXTC D11 (FSL); TXTC D12 (RCB); TXTC D17 (RLB); TXTC D19 (REO); TXTC D22 (FS); TXTC D23 (LCB); TXTC D25 (SCBR); TXTC D91 (LE); TXTC D96 (NT)</t>
  </si>
  <si>
    <t>TXTC D01 (-0.5); TXTC D06 (0.0); TXTC D11 (0.0); TXTC D12 (0.0); TXTC D17 (0.0); TXTC D19 (-0.5); TXTC D22 (0.0); TXTC D23 (0.0); TXTC D25 (0.0); TXTC D91 (0.0); TXTC D96 (0.0)</t>
  </si>
  <si>
    <t>KSST 00 (SRWR); KSST 04 (LWR); KSST 07 (QB); KSST 12 (RWR); KSST 22 (HB-L); KSST 50 (LT); KSST 54 (RG); KSST 69 (C); KSST 73 (RT); KSST 76 (LG); KSST 88 (SLWR)</t>
  </si>
  <si>
    <t>KSST 00 (0.0); KSST 04 (0.0); KSST 07 (0.0); KSST 12 (0.0); KSST 22 (+0.5); KSST 50 (0.0); KSST 54 (0.0); KSST 69 (0.0); KSST 73 (0.0); KSST 76 (+0.5); KSST 88 (0.0)</t>
  </si>
  <si>
    <t>KSST 22 (HB-L); KSST 69 (C); KSST 76 (LG); TXTC D01 (RILB); TXTC D19 (REO); TXTC D96 (NT)</t>
  </si>
  <si>
    <t>LWR^(-17.5); SLWR(-8.5); SRWR^(+15.5); RWR(+19.5)</t>
  </si>
  <si>
    <t>TXTC D01; TXTC D19</t>
  </si>
  <si>
    <t>LWR z; SLWR 0u(-3); HB-L r; SRWR r; RWR r</t>
  </si>
  <si>
    <t>KSST 04 z; KSST 88 0u(-3); KSST 22 r; KSST 00 r; KSST 12 r</t>
  </si>
  <si>
    <t>2107 KSU OFF VS TECH, Play 017</t>
  </si>
  <si>
    <t>6; TXTC D01 (39); TXTC D06 (29); TXTC D17 (20); TXTC D19 (12); TXTC D91 (19); TXTC D96 (27)</t>
  </si>
  <si>
    <t>LCB (5); SSL (9); SCBR (10); SCBR (4); RCB (4)</t>
  </si>
  <si>
    <t>SSL (06); LEO (12); DLT (19); LILB (20); DRT (27); RLB (29); ROLB (39)</t>
  </si>
  <si>
    <t>TXTC D01 (ROLB); TXTC D02 (SCBR); TXTC D06 (RLB); TXTC D12 (RCB); TXTC D17 (LILB); TXTC D19 (LEO); TXTC D22 (SSL); TXTC D23 (LCB); TXTC D25 (SCBR); TXTC D91 (DLT); TXTC D96 (DRT)</t>
  </si>
  <si>
    <t>TXTC D01 (+0.5); TXTC D02 (0.0); TXTC D06 (-0.5); TXTC D12 (0.0); TXTC D17 (0.0); TXTC D19 (0.0); TXTC D22 (0.0); TXTC D23 (0.0); TXTC D25 (0.0); TXTC D91 (0.0); TXTC D96 (0.0)</t>
  </si>
  <si>
    <t>TXTC D02</t>
  </si>
  <si>
    <t>KSST 04 (LWR); KSST 07 (QB); KSST 12 (RWR); KSST 22 (HB-R); KSST 34 (TE-L); KSST 50 (LT); KSST 54 (RG); KSST 69 (C); KSST 73 (RT); KSST 76 (LG); KSST 88 (SLWR)</t>
  </si>
  <si>
    <t>KSST 04 (0.0); KSST 07 (0.0); KSST 12 (0.0); KSST 22 (0.0); KSST 34 (0.0); KSST 50 (-0.5); KSST 54 (-0.5); KSST 69 (+0.5); KSST 73 (0.0); KSST 76 (0.0); KSST 88 (0.0)</t>
  </si>
  <si>
    <t>KSST 50 (LT); KSST 54 (RG); KSST 69 (C); TXTC D01 (ROLB); TXTC D06 (RLB); TXTC D17 (LILB)</t>
  </si>
  <si>
    <t>KSST 34* (R:Lx)</t>
  </si>
  <si>
    <t>LWR^(-14.5); SLWR(-7.5); RWR^(+18.5)</t>
  </si>
  <si>
    <t>LILB (4); RLB (4); ROLB (1)</t>
  </si>
  <si>
    <t>KSST 50; KSST 54; TXTC D06</t>
  </si>
  <si>
    <t>KSST 69; TXTC D01</t>
  </si>
  <si>
    <t>2107 KSU OFF VS TECH, Play 018</t>
  </si>
  <si>
    <t>GUN LIZ OUT WK</t>
  </si>
  <si>
    <t>60C CHIEF H ANGLE</t>
  </si>
  <si>
    <t>CHIEF H ANGLE</t>
  </si>
  <si>
    <t>7; TXTC D02 (35); TXTC D06 (37); TXTC D11 (15); TXTC D17 (28); TXTC D19 (12); TXTC D22 (13); TXTC D91 (22)</t>
  </si>
  <si>
    <t>LCB (1); SCBL (3); SSL (10); SS (8); RCB (1)</t>
  </si>
  <si>
    <t>SSL (01); LEO (12); LLB (13); SS (15); NT (22); RILB (28); RLB (35); ROLB (37)</t>
  </si>
  <si>
    <t>TXTC D02 (RLB); TXTC D06 (ROLB); TXTC D08 (RCB); TXTC D11 (SS); TXTC D12 (LCB); TXTC D17 (RILB); TXTC D19 (LEO); TXTC D22 (LLB); TXTC D23 (SCBL); TXTC D25 (SSL); TXTC D91 (NT)</t>
  </si>
  <si>
    <t>TXTC D02 (0.0); TXTC D06 (0.0); TXTC D08 (0.0); TXTC D11 (0.0); TXTC D12 (0.0); TXTC D17 (0.0); TXTC D19 (0.0); TXTC D22 (0.0); TXTC D23 (-0.5); TXTC D25 (0.0); TXTC D91 (0.0)</t>
  </si>
  <si>
    <t>TXTC D08; TXTC D11</t>
  </si>
  <si>
    <t>KSST 00 (TE-L); KSST 04 (RWR); KSST 07 (QB); KSST 22 (HB-R); KSST 50 (LT); KSST 54 (RG); KSST 69 (C); KSST 73 (RT); KSST 76 (LG); KSST 86 (LWR); KSST 88 (SRWR)</t>
  </si>
  <si>
    <t>KSST 00 (0.0); KSST 04 (0.0); KSST 07 (+0.5); KSST 22 (0.0); KSST 50 (0.0); KSST 54 (0.0); KSST 69 (0.0); KSST 73 (0.0); KSST 76 (0.0); KSST 86 (0.0); KSST 88 (+0.5)</t>
  </si>
  <si>
    <t>KSST 07 (QB); KSST 88 (SRWR); TXTC D23 (SCBL)</t>
  </si>
  <si>
    <t>4; TXTC D06 (ROLB); TXTC D17 (RILB); TXTC D19 (LEO); TXTC D91 (NT)</t>
  </si>
  <si>
    <t>TXTC D08 &gt; KSST 86; TXTC D12 &gt; KSST 04</t>
  </si>
  <si>
    <t>LWR^(-19.5); SRWR(+6.5); RWR^(+12.5)</t>
  </si>
  <si>
    <t>LLB (2); RILB (1); RLB (3); ROLB (0)</t>
  </si>
  <si>
    <t>LWR 7i(11); TE-L 3(5); HB-R krh6(0); SRWR xo(11); RWR 6i(12)</t>
  </si>
  <si>
    <t>7; 3; H6; X; 6</t>
  </si>
  <si>
    <t>KSST 86 7i(11); KSST 00 3(5); KSST 22 krh6(0); KSST 88 xo(11); KSST 04 6i(12)</t>
  </si>
  <si>
    <t>xo(11)</t>
  </si>
  <si>
    <t>2107 KSU OFF VS TECH, Play 019</t>
  </si>
  <si>
    <t>GUN LOU OUT WK</t>
  </si>
  <si>
    <t>45 ROLL READ-KEY</t>
  </si>
  <si>
    <t>8; TXTC D01 (09); TXTC D06 (26); TXTC D11 (33); TXTC D17 (11); TXTC D23 (43); TXTC D90 (25); TXTC D91 (35); TXTC D95 (17)</t>
  </si>
  <si>
    <t>LCB (7); SCBoL (2); SCBiL (7)</t>
  </si>
  <si>
    <t>LOLB (09); LLB (11); DLT (17); DRT (25); RILB (26); RLB (33); REO (35); RLB (43)</t>
  </si>
  <si>
    <t>TXTC D01 (LOLB); TXTC D06 (RILB); TXTC D11 (RLB); TXTC D12 (LCB); TXTC D17 (LLB); TXTC D22 (SCBoL); TXTC D23 (RLB); TXTC D25 (SCBiL); TXTC D90 (DRT); TXTC D91 (REO); TXTC D95 (DLT)</t>
  </si>
  <si>
    <t>TXTC D01 (+0.5); TXTC D06 (0.0); TXTC D11 (0.0); TXTC D12 (0.0); TXTC D17 (0.0); TXTC D22 (0.0); TXTC D23 (0.0); TXTC D25 (0.0); TXTC D90 (0.0); TXTC D91 (0.0); TXTC D95 (0.0)</t>
  </si>
  <si>
    <t>TXTC D01; TXTC D90; TXTC D95</t>
  </si>
  <si>
    <t>DLT (17); DRT (25); REO (35)</t>
  </si>
  <si>
    <t>KSST 00; KSST 04; KSST 20; KSST 86; KSST 88</t>
  </si>
  <si>
    <t>KSST 00 (TE-L); KSST 04 (RWR); KSST 07 (QB); KSST 20 (HB-R); KSST 50 (LT); KSST 54 (RG); KSST 69 (C); KSST 73 (RT); KSST 76 (LG); KSST 86 (SRoWR); KSST 88 (SRiWR)</t>
  </si>
  <si>
    <t>KSST 00 (0.0); KSST 04 (0.0); KSST 07 (0.0); KSST 20 (0.0); KSST 50 (0.0); KSST 54 (0.0); KSST 69 (0.0); KSST 73 (0.0); KSST 76 (0.0); KSST 86 (0.0); KSST 88 (0.0)</t>
  </si>
  <si>
    <t>TXTC D01 (LOLB)</t>
  </si>
  <si>
    <t>TXTC D22 &gt; KSST 86</t>
  </si>
  <si>
    <t>SRiWR(+8.5); SRoWR(+13.5); RWR^(+18.5)</t>
  </si>
  <si>
    <t>LOLB (1); LLB (4); RILB (4); RLB (6); RLB (2)</t>
  </si>
  <si>
    <t>TE-L r; HB-R r; SRiWR 0u(-3); SRoWR z; RWR z</t>
  </si>
  <si>
    <t>KSST 00 r; KSST 20 r; KSST 88 0u(-3); KSST 86 z; KSST 04 z</t>
  </si>
  <si>
    <t>2107 KSU OFF VS TECH, Play 020</t>
  </si>
  <si>
    <t>GUN RIP OUTSIDE</t>
  </si>
  <si>
    <t>17 F PLATINUM T ARCH</t>
  </si>
  <si>
    <t>8; TXTC D01 (16); TXTC D02 (21); TXTC D06 (11); TXTC D11 (00); TXTC D17 (33); TXTC D19 (31); TXTC D90 (12); TXTC D95 (22)</t>
  </si>
  <si>
    <t>LCB (7); SCBR (6); RCB (3)</t>
  </si>
  <si>
    <t>LLB (00); LLB (11); LEO (12); LILB (16); MLB (21); NT (22); RE (31); RLB (33)</t>
  </si>
  <si>
    <t>TXTC D01 (LILB); TXTC D02 (MLB); TXTC D06 (LLB); TXTC D11 (LLB); TXTC D12 (LCB); TXTC D17 (RLB); TXTC D19 (RE); TXTC D22 (SCBR); TXTC D23 (RCB); TXTC D90 (LEO); TXTC D95 (NT)</t>
  </si>
  <si>
    <t>TXTC D01 (0.0); TXTC D02 (-1.0); TXTC D06 (-0.5); TXTC D11 (0.0); TXTC D12 (0.0); TXTC D17 (0.0); TXTC D19 (0.0); TXTC D22 (0.0); TXTC D23 (0.0); TXTC D90 (0.0); TXTC D95 (0.0)</t>
  </si>
  <si>
    <t>TXTC D02; TXTC D19</t>
  </si>
  <si>
    <t>KSST 04 (LWR); KSST 07 (QB); KSST 19 (TE-R); KSST 20 (HB-R); KSST 22 (SLWR); KSST 50 (LT); KSST 54 (RG); KSST 69 (C); KSST 73 (RT); KSST 76 (LG); KSST 88 (RWR)</t>
  </si>
  <si>
    <t>KSST 04 (0.0); KSST 07 (0.0); KSST 19 (0.0); KSST 20 (+0.5); KSST 22 (+0.5); KSST 50 (0.0); KSST 54 (0.0); KSST 69 (0.0); KSST 73 (0.0); KSST 76 (0.0); KSST 88 (0.0)</t>
  </si>
  <si>
    <t>KSST 20 (HB-R); KSST 22 (SLWR); TXTC D02 (MLB); TXTC D06 (LLB)</t>
  </si>
  <si>
    <t>LWR^(-15.5); SLWR(-7.5); RWR^(+14.5)</t>
  </si>
  <si>
    <t>LLB (3); LLB (3); LILB (1); MLB (5); RLB (3)</t>
  </si>
  <si>
    <t>TXTC D02; TXTC D06</t>
  </si>
  <si>
    <t>2107 KSU OFF VS TECH, Play 021</t>
  </si>
  <si>
    <t>9; TXTC D01 (27); TXTC D02 (12); TXTC D06 (23); TXTC D11 (19); TXTC D17 (06); TXTC D19 (36); TXTC D22 (31); TXTC D90 (19); TXTC D95 (23)</t>
  </si>
  <si>
    <t>LOLB (06); LOLB (12); LILB (19); DLT (19); NRT (23); MLB (23); RILB (27); ROLB (31); REO (36)</t>
  </si>
  <si>
    <t>TXTC D01 (RILB); TXTC D02 (LOLB); TXTC D06 (MLB); TXTC D11 (LILB); TXTC D12 (RCB); TXTC D17 (LOLB); TXTC D19 (REO); TXTC D22 (ROLB); TXTC D23 (LCB); TXTC D90 (DLT); TXTC D95 (NRT)</t>
  </si>
  <si>
    <t>TXTC D01 (0.0); TXTC D02 (0.0); TXTC D06 (0.0); TXTC D11 (0.0); TXTC D12 (0.0); TXTC D17 (0.0); TXTC D19 (-1.0); TXTC D22 (0.0); TXTC D23 (0.0); TXTC D90 (0.0); TXTC D95 (+0.5)</t>
  </si>
  <si>
    <t>DLT (19); NRT (23); REO (36)</t>
  </si>
  <si>
    <t>KSST 04 (LWR); KSST 07 (QB); KSST 20 (HB); KSST 34 (TE-R); KSST 50 (LT); KSST 54 (RG); KSST 69 (C); KSST 73 (RT); KSST 76 (LG); KSST 87 (TE-L); KSST 88 (RWR)</t>
  </si>
  <si>
    <t>KSST 04 (0.0); KSST 07 (0.0); KSST 20 (0.0); KSST 34 (0.0); KSST 50 (0.0); KSST 54 (0.0); KSST 69 (0.0); KSST 73 (0.0); KSST 76 (0.0); KSST 87 (0.0); KSST 88 (0.0)</t>
  </si>
  <si>
    <t>TXTC D19 (REO); TXTC D95 (NRT)</t>
  </si>
  <si>
    <t>TXTC D12 &gt; KSST 04; TXTC D23 &gt; KSST 88</t>
  </si>
  <si>
    <t>LWR(-17.5); RWR(+18.5)</t>
  </si>
  <si>
    <t>LOLB (0); LOLB (0); LILB (3); MLB (3); RILB (1); ROLB (1)</t>
  </si>
  <si>
    <t>TXTC D19 DOF</t>
  </si>
  <si>
    <t>2107 KSU OFF VS TECH, Play 022</t>
  </si>
  <si>
    <t>GUN RT WING</t>
  </si>
  <si>
    <t>45 PLUS BARK U ARROW</t>
  </si>
  <si>
    <t>10; TXTC D01 (24); TXTC D02 (11); TXTC D06 (20); TXTC D11 (01); TXTC D17 (33); TXTC D19 (05); TXTC D22 (37); TXTC D23 (12); TXTC D90 (17); TXTC D95 (27)</t>
  </si>
  <si>
    <t>RCB (1)</t>
  </si>
  <si>
    <t>LOLB (01); LEO (05); LOLB (11); LLB (12); DLT (17); LILB (20); RILB (24); DRT (27); ROLB (33); ROLB (37)</t>
  </si>
  <si>
    <t>TXTC D01 (RILB); TXTC D02 (LOLB); TXTC D06 (LILB); TXTC D11 (LOLB); TXTC D12 (RCB); TXTC D17 (ROLB); TXTC D19 (LEO); TXTC D22 (ROLB); TXTC D23 (LLB); TXTC D90 (DLT); TXTC D95 (DRT)</t>
  </si>
  <si>
    <t>TXTC D01 (0.0); TXTC D02 (0.0); TXTC D06 (0.0); TXTC D11 (0.0); TXTC D12 (0.0); TXTC D17 (0.0); TXTC D19 (-1.0); TXTC D22 (0.0); TXTC D23 (0.0); TXTC D90 (0.0); TXTC D95 (0.0)</t>
  </si>
  <si>
    <t>LWR^; HB-L; HB-R; TE-iR^; TE-oR</t>
  </si>
  <si>
    <t>KSST 18; KSST 22; KSST 29; KSST 36; KSST 87</t>
  </si>
  <si>
    <t>KSST 07 (QB); KSST 18 (LWR); KSST 22 (HB-R); KSST 29 (HB-L); KSST 36 (TE-oR); KSST 50 (LT); KSST 54 (RG); KSST 69 (C); KSST 73 (RT); KSST 76 (LG); KSST 87 (TE-iR)</t>
  </si>
  <si>
    <t>KSST 07 (0.0); KSST 18 (0.0); KSST 22 (+0.5); KSST 29 (0.0); KSST 36 (0.0); KSST 50 (0.0); KSST 54 (0.0); KSST 69 (0.0); KSST 73 (0.0); KSST 76 (0.0); KSST 87 (0.0)</t>
  </si>
  <si>
    <t>KSST 18; KSST 22; KSST 29; KSST 36</t>
  </si>
  <si>
    <t>KSST 22 (HB-R); KSST 87 (TE-iR); TXTC D02 (LOLB); TXTC D19 (LEO)</t>
  </si>
  <si>
    <t>TXTC D12 &gt; KSST 18</t>
  </si>
  <si>
    <t>LOLB (0); LOLB (0); LLB (3); LILB (3); RILB (0); ROLB (0); ROLB (0)</t>
  </si>
  <si>
    <t>(D) TXTC D19 DOF</t>
  </si>
  <si>
    <t>2107 KSU OFF VS TECH, Play 023</t>
  </si>
  <si>
    <t>LT UGLY   CLOSE</t>
  </si>
  <si>
    <t>6; TXTC D01 (27); TXTC D06 (15); TXTC D17 (32); TXTC D19 (38); TXTC D90 (15); TXTC D95 (22)</t>
  </si>
  <si>
    <t>LCB (4); FSL (12); FS (9); RCB (7); RCB (2)</t>
  </si>
  <si>
    <t>LLB (15); LE (15); NT (22); RILB (27); RLB (32); REO (38)</t>
  </si>
  <si>
    <t>TXTC D01 (RILB); TXTC D06 (LLB); TXTC D11 (FSL); TXTC D12 (RCB); TXTC D17 (RLB); TXTC D19 (REO); TXTC D22 (FS); TXTC D23 (LCB); TXTC D25 (RCB); TXTC D90 (LE); TXTC D95 (NT)</t>
  </si>
  <si>
    <t>TXTC D01 (0.0); TXTC D06 (0.0); TXTC D11 (0.0); TXTC D12 (0.0); TXTC D17 (0.0); TXTC D19 (-0.5); TXTC D22 (0.0); TXTC D23 (0.0); TXTC D25 (0.0); TXTC D90 (-1.0); TXTC D95 (0.0)</t>
  </si>
  <si>
    <t>LE (15); NT (22); REO (38)</t>
  </si>
  <si>
    <t>KSST 13; KSST 18; KSST 22; KSST 83; KSST 87</t>
  </si>
  <si>
    <t>KSST 07 (QB); KSST 13 (RWR); KSST 18 (LWR); KSST 22 (HB); KSST 50 (LT); KSST 63 (RG); KSST 69 (C); KSST 71 (RT); KSST 76 (LG); KSST 83 (TE-oL); KSST 87 (TE-iL)</t>
  </si>
  <si>
    <t>KSST 07 (0.0); KSST 13 (-1.0); KSST 18 (-1.0); KSST 22 (+1.0); KSST 50 (0.0); KSST 63 (0.0); KSST 69 (0.0); KSST 71 (0.0); KSST 76 (0.0); KSST 83 (0.0); KSST 87 (0.0)</t>
  </si>
  <si>
    <t>KSST 13; KSST 83</t>
  </si>
  <si>
    <t>KSST 13 (RWR); KSST 18 (LWR); KSST 22 (HB); KSST 63 (RG); TXTC D19 (REO); TXTC D23 (LCB); TXTC D90 (LE)</t>
  </si>
  <si>
    <t>LWR(-1.5); RWR^(+17.5)</t>
  </si>
  <si>
    <t>LLB (4); RILB (3); RLB (2)</t>
  </si>
  <si>
    <t>KSST 13; KSST 18; TXTC D19; TXTC D90</t>
  </si>
  <si>
    <t>KSST 13 OH</t>
  </si>
  <si>
    <t>2107 KSU OFF VS TECH, Play 024</t>
  </si>
  <si>
    <t>2107 KSU OFF VS TECH, Play 025</t>
  </si>
  <si>
    <t>7; TXTC D01 (25); TXTC D06 (16); TXTC D11 (08); TXTC D17 (38); TXTC D19 (33); TXTC D90 (13); TXTC D95 (22)</t>
  </si>
  <si>
    <t>LCB (6); FSR (13); SCBR (5); RCB (6)</t>
  </si>
  <si>
    <t>LLB (08); LE (13); LILB (16); NT (22); RILB (25); REO (33); RLB (38)</t>
  </si>
  <si>
    <t>TXTC D01 (RILB); TXTC D06 (LILB); TXTC D11 (LLB); TXTC D12 (RCB); TXTC D17 (RLB); TXTC D19 (REO); TXTC D22 (FSR); TXTC D23 (LCB); TXTC D25 (SCBR); TXTC D90 (LE); TXTC D95 (NT)</t>
  </si>
  <si>
    <t>TXTC D01 (0.0); TXTC D06 (0.0); TXTC D11 (0.0); TXTC D12 (0.0); TXTC D17 (-0.5); TXTC D19 (0.0); TXTC D22 (0.0); TXTC D23 (0.0); TXTC D25 (0.0); TXTC D90 (0.0); TXTC D95 (0.0)</t>
  </si>
  <si>
    <t>KSST 04 (RWR); KSST 07 (QB); KSST 12 (LWR); KSST 22 (HB-L); KSST 50 (LT); KSST 63 (RG); KSST 69 (C); KSST 71 (RT); KSST 76 (LG); KSST 87 (TE-L); KSST 88 (SLWR)</t>
  </si>
  <si>
    <t>KSST 04 (0.0); KSST 07 (0.0); KSST 12 (0.0); KSST 22 (0.0); KSST 50 (0.0); KSST 63 (0.0); KSST 69 (0.0); KSST 71 (0.0); KSST 76 (0.0); KSST 87 (+0.5); KSST 88 (0.0)</t>
  </si>
  <si>
    <t>KSST 87 (TE-L); TXTC D17 (RLB)</t>
  </si>
  <si>
    <t>LWR^(-16.5); SLWR^(-7.5); RWR(+10.5)</t>
  </si>
  <si>
    <t>LLB (3); LILB (2); RILB (4); RLB (4)</t>
  </si>
  <si>
    <t>2107 KSU OFF VS TECH, Play 026</t>
  </si>
  <si>
    <t>GUN TRIPSY RT STR</t>
  </si>
  <si>
    <t>7 SLANT-KEY</t>
  </si>
  <si>
    <t>5; TXTC D01 (16); TXTC D06 (24); TXTC D19 (11); TXTC D90 (29); TXTC D95 (22)</t>
  </si>
  <si>
    <t>LCB (3); SCBiL (2); SCBiL (9); FSL (11); FSR (12); RCB (4)</t>
  </si>
  <si>
    <t>LEO (11); LILB (16); NT (22); RILB (24); RE (29)</t>
  </si>
  <si>
    <t>TXTC D01 (LILB); TXTC D06 (RILB); TXTC D11 (FSR); TXTC D12 (LCB); TXTC D17 (SCBiL); TXTC D19 (LEO); TXTC D22 (SCBiL); TXTC D23 (RCB); TXTC D25 (FSL); TXTC D90 (RE); TXTC D95 (NT)</t>
  </si>
  <si>
    <t>TXTC D01 (0.0); TXTC D06 (-0.5); TXTC D11 (0.0); TXTC D12 (0.0); TXTC D17 (0.0); TXTC D19 (0.0); TXTC D22 (0.0); TXTC D23 (+0.5); TXTC D25 (0.0); TXTC D90 (0.0); TXTC D95 (0.0)</t>
  </si>
  <si>
    <t>LEO (11); NT (22); RE (29)</t>
  </si>
  <si>
    <t>KSST 00; KSST 12; KSST 20; KSST 86; KSST 88</t>
  </si>
  <si>
    <t>KSST 00 (SRoWR); KSST 07 (QB); KSST 12 (RWR); KSST 20 (HB-R); KSST 50 (LT); KSST 63 (RG); KSST 69 (C); KSST 71 (RT); KSST 76 (LG); KSST 86 (LWR); KSST 88 (SRiWR)</t>
  </si>
  <si>
    <t>KSST 00 (0.0); KSST 07 (0.0); KSST 12 (0.0); KSST 20 (0.0); KSST 50 (+0.5); KSST 63 (0.0); KSST 69 (0.0); KSST 71 (0.0); KSST 76 (0.0); KSST 86 (-0.5); KSST 88 (0.0)</t>
  </si>
  <si>
    <t>KSST 00; KSST 20; KSST 86</t>
  </si>
  <si>
    <t>KSST 50 (LT); KSST 86 (LWR); TXTC D06 (RILB); TXTC D23 (RCB)</t>
  </si>
  <si>
    <t>TXTC D17 &gt; KSST 88</t>
  </si>
  <si>
    <t>KSST 88* (L:R{R})</t>
  </si>
  <si>
    <t>LWR^(-19.5); SRiWR(+5.5); SRoWR^(+9.5); RWR(+17.5)</t>
  </si>
  <si>
    <t>LILB (1); RILB (4)</t>
  </si>
  <si>
    <t>KSST 86; TXTC D06</t>
  </si>
  <si>
    <t>LWR r; HB-R r; SRiWR 0u(-4); SRoWR 2(1)z; RWR z</t>
  </si>
  <si>
    <t>-; -; 0; 2; -</t>
  </si>
  <si>
    <t>KSST 86 r; KSST 20 r; KSST 88 0u(-4); KSST 00 2(1)z; KSST 12 z</t>
  </si>
  <si>
    <t>KSST 50; TXTC D23</t>
  </si>
  <si>
    <t>2107 KSU OFF VS TECH, Play 027</t>
  </si>
  <si>
    <t>11WAR</t>
  </si>
  <si>
    <t>HOP GUN L LOWER</t>
  </si>
  <si>
    <t>L LOWER</t>
  </si>
  <si>
    <t>50C HOOSIER-PISTOL</t>
  </si>
  <si>
    <t>HOOSIER-PISTOL</t>
  </si>
  <si>
    <t>4; TXTC D06 (33); TXTC D17 (17); TXTC D19 (12); TXTC D90 (22)</t>
  </si>
  <si>
    <t>LCB (6); SCBiL (4); SCBiL (8); FSL (15); FSR (14); SCBR (4); RCB (4)</t>
  </si>
  <si>
    <t>LEO (12); LILB (17); NT (22); ROLB (33)</t>
  </si>
  <si>
    <t>TXTC D02 (SCBR); TXTC D06 (ROLB); TXTC D08 (RCB); TXTC D11 (FSR); TXTC D12 (LCB); TXTC D17 (LILB); TXTC D19 (LEO); TXTC D22 (SCBiL); TXTC D23 (SCBiL); TXTC D25 (FSL); TXTC D90 (NT)</t>
  </si>
  <si>
    <t>TXTC D02 (-0.5); TXTC D06 (0.0); TXTC D08 (0.0); TXTC D11 (0.0); TXTC D12 (0.0); TXTC D17 (0.0); TXTC D19 (0.0); TXTC D22 (-0.5); TXTC D23 (0.0); TXTC D25 (0.0); TXTC D90 (0.0)</t>
  </si>
  <si>
    <t>LWR; SLWR^; SRiWR; SRoWR; RWR^</t>
  </si>
  <si>
    <t>HB&gt;SRoWR; TE&gt;SLWR</t>
  </si>
  <si>
    <t>KSST 07 (QB); KSST 19 (SLWR); KSST 22 (SRoWR); KSST 50 (LT); KSST 63 (RG); KSST 69 (C); KSST 71 (RT); KSST 76 (LG); KSST 85 (LWR); KSST 86 (RWR); KSST 88 (SRiWR)</t>
  </si>
  <si>
    <t>KSST 07 (+0.5); KSST 19 (0.0); KSST 22 (0.0); KSST 50 (0.0); KSST 63 (0.0); KSST 69 (0.0); KSST 71 (0.0); KSST 76 (0.0); KSST 85 (+0.5); KSST 86 (0.0); KSST 88 (0.0)</t>
  </si>
  <si>
    <t>KSST 19; KSST 22; KSST 85</t>
  </si>
  <si>
    <t>KSST 07 (QB); KSST 85 (LWR); TXTC D02 (SCBR); TXTC D22 (SCBiL)</t>
  </si>
  <si>
    <t>4; TXTC D06 (ROLB); TXTC D17 (LILB); TXTC D19 (LEO); TXTC D90 (NT)</t>
  </si>
  <si>
    <t>KSST 22 (B:R)</t>
  </si>
  <si>
    <t>LWR(-19.5); SLWR^(-15.5); SRiWR(+4.5); SRoWR(+9.5); RWR^(+16.5)</t>
  </si>
  <si>
    <t>LILB (1); ROLB (0)</t>
  </si>
  <si>
    <t>TXTC D02; TXTC D22</t>
  </si>
  <si>
    <t>LWR 4(14); SLWR 7(14); SRiWR 9s; SRoWR 63(5); RWR 4(12)</t>
  </si>
  <si>
    <t>4; 7; 9; 3; 4</t>
  </si>
  <si>
    <t>KSST 85 4(14); KSST 19 7(14); KSST 88 9s; KSST 22 63(5); KSST 86 4(12)</t>
  </si>
  <si>
    <t>4(14)</t>
  </si>
  <si>
    <t>KSST 07; KSST 85</t>
  </si>
  <si>
    <t>2107 KSU OFF VS TECH, Play 028</t>
  </si>
  <si>
    <t>5 ROLL KEY</t>
  </si>
  <si>
    <t>6; TXTC D01 (21); TXTC D06 (15); TXTC D12 (04); TXTC D19 (10); TXTC D90 (30); TXTC D95 (22)</t>
  </si>
  <si>
    <t>SSL (8); FSL (11); SSR (9); SCBiR (3); RCB (7)</t>
  </si>
  <si>
    <t>LLB (04); LEO (10); SSL (11); LLB (15); MLB (21); NT (22); RE (30); SSR (32)</t>
  </si>
  <si>
    <t>TXTC D01 (MLB); TXTC D06 (LLB); TXTC D11 (SSL); TXTC D12 (LLB); TXTC D17 (SCBiR); TXTC D19 (LEO); TXTC D22 (SSR); TXTC D23 (RCB); TXTC D25 (FSL); TXTC D90 (RE); TXTC D95 (NT)</t>
  </si>
  <si>
    <t>TXTC D01 (0.0); TXTC D06 (0.0); TXTC D11 (0.0); TXTC D12 (0.0); TXTC D17 (+0.5); TXTC D19 (0.0); TXTC D22 (0.0); TXTC D23 (0.0); TXTC D25 (0.0); TXTC D90 (0.0); TXTC D95 (0.0)</t>
  </si>
  <si>
    <t>TXTC D01; TXTC D95</t>
  </si>
  <si>
    <t>LEO (10); NT (22); RE (30)</t>
  </si>
  <si>
    <t>KSST 07 (QB); KSST 19 (TE-R); KSST 22 (HB-R); KSST 50 (LT); KSST 63 (RG); KSST 69 (C); KSST 71 (RT); KSST 76 (LG); KSST 85 (LWR); KSST 86 (SLoWR); KSST 88 (SLiWR)</t>
  </si>
  <si>
    <t>KSST 07 (0.0); KSST 19 (0.0); KSST 22 (0.0); KSST 50 (0.0); KSST 63 (0.0); KSST 69 (0.0); KSST 71 (0.0); KSST 76 (0.0); KSST 85 (0.0); KSST 86 (-0.5); KSST 88 (0.0)</t>
  </si>
  <si>
    <t>6; KSST 19 (TE-R); KSST 50 (LT); KSST 63 (RG); KSST 69 (C); KSST 71 (RT); KSST 76 (LG)</t>
  </si>
  <si>
    <t>KSST 86 (SLoWR); TXTC D17 (SCBiR)</t>
  </si>
  <si>
    <t>3; TXTC D19 (LEO); TXTC D90 (RE); TXTC D95 (NT)</t>
  </si>
  <si>
    <t>LWR^(-21.5); SLoWR(-18.5); SLiWR(-9.5)</t>
  </si>
  <si>
    <t>LLB (3); LLB (3); MLB (3)</t>
  </si>
  <si>
    <t>8; TXTC D01; TXTC D06; TXTC D11; TXTC D12; TXTC D17; TXTC D22; TXTC D23; TXTC D25</t>
  </si>
  <si>
    <t>LWR z; SLoWR 2(1)z; SLiWR 0u(-4); HB-R fl; TE-R r</t>
  </si>
  <si>
    <t>-; 2; 0; -; -</t>
  </si>
  <si>
    <t>KSST 85 z; KSST 86 2(1)z; KSST 88 0u(-4); KSST 22 fl; KSST 19 r</t>
  </si>
  <si>
    <t>2107 KSU OFF VS TECH, Play 029</t>
  </si>
  <si>
    <t>6; TXTC D01 (22); TXTC D06 (32); TXTC D17 (17); TXTC D19 (13); TXTC D90 (28); TXTC D95 (21)</t>
  </si>
  <si>
    <t>LCB (6); FSL (12); FS (9); SCBR (10); RCB (6)</t>
  </si>
  <si>
    <t>LE (13); LILB (17); NLT (21); MLB (22); DRT (28); RLB (32)</t>
  </si>
  <si>
    <t>TXTC D01 (MLB); TXTC D06 (RLB); TXTC D11 (SCBR); TXTC D12 (LCB); TXTC D17 (LILB); TXTC D19 (LE); TXTC D22 (FS); TXTC D23 (RCB); TXTC D25 (FSL); TXTC D90 (DRT); TXTC D95 (NLT)</t>
  </si>
  <si>
    <t>TXTC D01 (0.0); TXTC D06 (0.0); TXTC D11 (0.0); TXTC D12 (+1.0); TXTC D17 (0.0); TXTC D19 (+0.5); TXTC D22 (0.0); TXTC D23 (0.0); TXTC D25 (0.0); TXTC D90 (0.0); TXTC D95 (0.0)</t>
  </si>
  <si>
    <t>LE (13); NLT (21); DRT (28)</t>
  </si>
  <si>
    <t>KSST 07 (QB); KSST 19 (TE-L); KSST 22 (HB-R); KSST 50 (LT); KSST 63 (RG); KSST 69 (C); KSST 71 (RT); KSST 76 (LG); KSST 85 (LWR); KSST 86 (RWR); KSST 88 (SLWR)</t>
  </si>
  <si>
    <t>KSST 07 (-1.5); KSST 19 (0.0); KSST 22 (0.0); KSST 50 (0.0); KSST 63 (0.0); KSST 69 (0.0); KSST 71 (-0.5); KSST 76 (0.0); KSST 85 (0.0); KSST 86 (0.0); KSST 88 (0.0)</t>
  </si>
  <si>
    <t>KSST 07 (QB); KSST 71 (RT); TXTC D12 (LCB); TXTC D19 (LE)</t>
  </si>
  <si>
    <t>3; TXTC D19 (LE); TXTC D90 (DRT); TXTC D95 (NLT)</t>
  </si>
  <si>
    <t>TXTC D19 (I) KSST 71</t>
  </si>
  <si>
    <t>KSST 71</t>
  </si>
  <si>
    <t>LWR^(-22.5); SLWR(-17.5); RWR^(+11.5)</t>
  </si>
  <si>
    <t>LILB (4); MLB (4); RLB (3)</t>
  </si>
  <si>
    <t>KSST 07; KSST 71</t>
  </si>
  <si>
    <t>LWR 9; SLWR 9s; TE-L 9s; HB-R krh5(1); RWR 6(12)</t>
  </si>
  <si>
    <t>9; 9; 9; H5; 6</t>
  </si>
  <si>
    <t>KSST 85 9; KSST 88 9s; KSST 19 9s; KSST 22 krh5(1); KSST 86 6(12)</t>
  </si>
  <si>
    <t>TXTC D12; TXTC D19</t>
  </si>
  <si>
    <t>2107 KSU OFF VS TECH, Play 030</t>
  </si>
  <si>
    <t>GUN TRIBE RT  ZIP NEXT</t>
  </si>
  <si>
    <t>TRIBE RT</t>
  </si>
  <si>
    <t>60C Z RETURN F ARROW</t>
  </si>
  <si>
    <t>Z RETURN F ARROW</t>
  </si>
  <si>
    <t>6; TXTC D01 (23); TXTC D06 (30); TXTC D17 (05); TXTC D90 (30); TXTC D91 (13); TXTC D95 (22)</t>
  </si>
  <si>
    <t>LCB (5); SCBoL (1); SCBiL (6); FS (10); RCB (0)</t>
  </si>
  <si>
    <t>LOLB (05); LE (13); NT (22); MLB (23); RE (30); RLB (30)</t>
  </si>
  <si>
    <t>TXTC D01 (MLB); TXTC D06 (RLB); TXTC D11 (SCBoL); TXTC D12 (LCB); TXTC D17 (LOLB); TXTC D22 (FS); TXTC D23 (RCB); TXTC D25 (SCBiL); TXTC D90 (RE); TXTC D91 (LE); TXTC D95 (NT)</t>
  </si>
  <si>
    <t>TXTC D01 (0.0); TXTC D06 (0.0); TXTC D11 (0.0); TXTC D12 (0.0); TXTC D17 (0.0); TXTC D22 (0.0); TXTC D23 (0.0); TXTC D25 (0.0); TXTC D90 (0.0); TXTC D91 (0.0); TXTC D95 (0.0)</t>
  </si>
  <si>
    <t>KSST 00; KSST 04; KSST 12; KSST 22; KSST 86</t>
  </si>
  <si>
    <t>KSST 00 (SRoWR); KSST 04 (LWR); KSST 07 (QB); KSST 12 (SRiWR); KSST 22 (HB-L); KSST 50 (LT); KSST 63 (RG); KSST 69 (C); KSST 71 (RT); KSST 76 (LG); KSST 86 (RWR)</t>
  </si>
  <si>
    <t>KSST 00 (0.0); KSST 04 (0.0); KSST 07 (-0.5); KSST 12 (0.0); KSST 22 (0.0); KSST 50 (0.0); KSST 63 (0.0); KSST 69 (0.0); KSST 71 (0.0); KSST 76 (0.0); KSST 86 (0.0)</t>
  </si>
  <si>
    <t>KSST 00; KSST 04; KSST 12</t>
  </si>
  <si>
    <t>5; TXTC D06 (RLB); TXTC D17 (LOLB); TXTC D90 (RE); TXTC D91 (LE); TXTC D95 (NT)</t>
  </si>
  <si>
    <t>TXTC D11 &gt; KSST 00; TXTC D23 &gt; KSST 04</t>
  </si>
  <si>
    <t>LWR^(-13.5); SRiWR(+3.5); SRoWR^(+5.5); RWR(+9.5)</t>
  </si>
  <si>
    <t>6; TXTC D01; TXTC D11; TXTC D12; TXTC D22; TXTC D23; TXTC D25</t>
  </si>
  <si>
    <t>LWR 3o(13); HB-L kr; SRiWR 1; SRoWR 4i(14); RWR 26(3)</t>
  </si>
  <si>
    <t>3; -; 3; 4; 6</t>
  </si>
  <si>
    <t>KSST 04 3o(13); KSST 22 kr; KSST 12 1; KSST 00 4i(14); KSST 86 26(3)</t>
  </si>
  <si>
    <t>2107 KSU OFF VS TECH, Play 031</t>
  </si>
  <si>
    <t>6; TXTC D01 (22); TXTC D06 (30); TXTC D17 (12); TXTC D19 (05); TXTC D90 (32); TXTC D95 (21)</t>
  </si>
  <si>
    <t>LCB (5); SSL (7); SSL (8); FS (13); RCB (4)</t>
  </si>
  <si>
    <t>SSL (01); LEO (05); SSL (09); LLB (12); NLT (21); MLB (22); RLB (30); REO (32)</t>
  </si>
  <si>
    <t>TXTC D01 (MLB); TXTC D06 (RLB); TXTC D11 (FS); TXTC D12 (LCB); TXTC D17 (LLB); TXTC D19 (LEO); TXTC D22 (SSL); TXTC D23 (RCB); TXTC D25 (SSL); TXTC D90 (REO); TXTC D95 (NLT)</t>
  </si>
  <si>
    <t>TXTC D01 (0.0); TXTC D06 (0.0); TXTC D11 (0.0); TXTC D12 (0.0); TXTC D17 (0.0); TXTC D19 (+0.5); TXTC D22 (0.0); TXTC D23 (-0.5); TXTC D25 (0.0); TXTC D90 (0.0); TXTC D95 (0.0)</t>
  </si>
  <si>
    <t>LEO (05); NLT (21); REO (32)</t>
  </si>
  <si>
    <t>KSST 04 (LWR); KSST 07 (QB); KSST 22 (HB-L); KSST 34 (TE-oR); KSST 50 (LT); KSST 63 (RG); KSST 69 (C); KSST 73 (RT); KSST 76 (LG); KSST 87 (TE-iR); KSST 88 (RWR)</t>
  </si>
  <si>
    <t>KSST 04 (0.0); KSST 07 (0.0); KSST 22 (0.0); KSST 34 (0.0); KSST 50 (0.0); KSST 63 (0.0); KSST 69 (0.0); KSST 73 (0.0); KSST 76 (0.0); KSST 87 (-0.5); KSST 88 (+0.5)</t>
  </si>
  <si>
    <t>KSST 87 (TE-iR); KSST 88 (RWR); TXTC D19 (LEO); TXTC D23 (RCB)</t>
  </si>
  <si>
    <t>4; TXTC D06 (RLB); TXTC D19 (LEO); TXTC D90 (REO); TXTC D95 (NLT)</t>
  </si>
  <si>
    <t>TXTC D19 (O) KSST 87</t>
  </si>
  <si>
    <t>LWR(-19.5); RWR^(+1.5)</t>
  </si>
  <si>
    <t>LLB (2); MLB (4); RLB (3)</t>
  </si>
  <si>
    <t>KSST 87; TXTC D23</t>
  </si>
  <si>
    <t>7; TXTC D01; TXTC D11; TXTC D12; TXTC D17; TXTC D22; TXTC D23; TXTC D25</t>
  </si>
  <si>
    <t>LWR 7i(12); HB-L frkrh21(1); TE-iR k; TE-oR 4(13); RWR xl(5)</t>
  </si>
  <si>
    <t>7; H4; -; 4; X</t>
  </si>
  <si>
    <t>KSST 04 7i(12); KSST 22 frkrh21(1); KSST 87 k; KSST 34 4(13); KSST 88 xl(5)</t>
  </si>
  <si>
    <t>xl(5)</t>
  </si>
  <si>
    <t>KSST 88; TXTC D19</t>
  </si>
  <si>
    <t>2107 KSU OFF VS TECH, Play 032</t>
  </si>
  <si>
    <t>GUN RUDOLPH STR</t>
  </si>
  <si>
    <t>RUDOLPH</t>
  </si>
  <si>
    <t>6; TXTC D01 (35); TXTC D06 (21); TXTC D17 (06); TXTC D19 (13); TXTC D90 (28); TXTC D95 (21)</t>
  </si>
  <si>
    <t>LCB (6); SCBL (6); SCBL (3); FS (12); RCB (4)</t>
  </si>
  <si>
    <t>LOLB (06); LE (13); NLT (21); MLB (21); DRT (28); ROLB (35)</t>
  </si>
  <si>
    <t>TXTC D01 (ROLB); TXTC D06 (MLB); TXTC D11 (FS); TXTC D12 (LCB); TXTC D17 (LOLB); TXTC D19 (LE); TXTC D22 (SCBL); TXTC D23 (RCB); TXTC D25 (SCBL); TXTC D90 (DRT); TXTC D95 (NLT)</t>
  </si>
  <si>
    <t>TXTC D01 (0.0); TXTC D06 (-0.5); TXTC D11 (0.0); TXTC D12 (0.0); TXTC D17 (0.0); TXTC D19 (0.0); TXTC D22 (-1.0); TXTC D23 (0.0); TXTC D25 (0.0); TXTC D90 (0.0); TXTC D95 (0.0)</t>
  </si>
  <si>
    <t>LWR; HB-R; TE-R; SRWR^; RWR^</t>
  </si>
  <si>
    <t>KSST 04 (LWR); KSST 07 (QB); KSST 12 (RWR); KSST 22 (HB-R); KSST 34 (TE-R); KSST 50 (LT); KSST 63 (RG); KSST 69 (C); KSST 73 (RT); KSST 76 (LG); KSST 88 (SRWR)</t>
  </si>
  <si>
    <t>KSST 04 (+0.5); KSST 07 (0.0); KSST 12 (0.0); KSST 22 (+0.5); KSST 34 (0.0); KSST 50 (0.0); KSST 63 (0.0); KSST 69 (0.0); KSST 73 (0.0); KSST 76 (0.0); KSST 88 (0.0)</t>
  </si>
  <si>
    <t>KSST 04 (LWR); KSST 22 (HB-R); TXTC D06 (MLB); TXTC D22 (SCBL)</t>
  </si>
  <si>
    <t>LWR(-12.5); SRWR^(+8.5); RWR^(+16.5)</t>
  </si>
  <si>
    <t>LOLB (0); MLB (4); ROLB (1)</t>
  </si>
  <si>
    <t>TXTC D06; TXTC D22</t>
  </si>
  <si>
    <t>2107 KSU OFF VS TECH, Play 033</t>
  </si>
  <si>
    <t>50C Y STICK NOD X SNAG</t>
  </si>
  <si>
    <t>Y STICK NOD X SNAG</t>
  </si>
  <si>
    <t>7; TXTC D01 (25); TXTC D06 (15); TXTC D11 (02); TXTC D17 (44); TXTC D19 (29); TXTC D90 (15); TXTC D95 (22)</t>
  </si>
  <si>
    <t>LCB (1); SSR (7); SCBR (5); RCB (3)</t>
  </si>
  <si>
    <t>LOLB (02); LLB (15); LE (15); NT (22); RILB (25); RE (29); SSR (32); RLB (44)</t>
  </si>
  <si>
    <t>TXTC D01 (RILB); TXTC D06 (LLB); TXTC D11 (LOLB); TXTC D12 (RCB); TXTC D17 (RLB); TXTC D19 (RE); TXTC D22 (SSR); TXTC D23 (LCB); TXTC D25 (SCBR); TXTC D90 (LE); TXTC D95 (NT)</t>
  </si>
  <si>
    <t>TXTC D01 (0.0); TXTC D06 (0.0); TXTC D11 (0.0); TXTC D12 (+0.5); TXTC D17 (0.0); TXTC D19 (0.0); TXTC D22 (0.0); TXTC D23 (0.0); TXTC D25 (+0.5); TXTC D90 (0.0); TXTC D95 (0.0)</t>
  </si>
  <si>
    <t>KSST 04 (LWR); KSST 07 (QB); KSST 12 (RWR); KSST 22 (HB-L); KSST 34 (TE-R); KSST 50 (LT); KSST 63 (RG); KSST 69 (C); KSST 73 (RT); KSST 76 (LG); KSST 88 (SLWR)</t>
  </si>
  <si>
    <t>KSST 04 (0.0); KSST 07 (0.0); KSST 12 (0.0); KSST 22 (0.0); KSST 34 (0.0); KSST 50 (0.0); KSST 63 (0.0); KSST 69 (0.0); KSST 73 (0.0); KSST 76 (0.0); KSST 88 (0.0)</t>
  </si>
  <si>
    <t>KSST 22 (HB-L); TXTC D12 (RCB); TXTC D25 (SCBR)</t>
  </si>
  <si>
    <t>3; TXTC D19 (RE); TXTC D90 (LE); TXTC D95 (NT)</t>
  </si>
  <si>
    <t>LWR^(-16.5); SLWR(-7.5); RWR^(+19.5)</t>
  </si>
  <si>
    <t>LOLB (0); LLB (3); RILB (3); RLB (4)</t>
  </si>
  <si>
    <t>LWR 26(4); SLWR 9s; HB-L h31(-2); TE-R 339(4); RWR 9o</t>
  </si>
  <si>
    <t>6; 9; H5; 9; 9</t>
  </si>
  <si>
    <t>KSST 04 26(4); KSST 88 9s; KSST 22 h31(-2); KSST 34 339(4); KSST 12 9o</t>
  </si>
  <si>
    <t>h31(-2)</t>
  </si>
  <si>
    <t>TXTC D12; TXTC D25</t>
  </si>
  <si>
    <t>2107 KSU OFF VS TECH, Play 034</t>
  </si>
  <si>
    <t>GUN RT ON  X PLANE</t>
  </si>
  <si>
    <t>6 SLANT NAKED F CORNER H SWIPE</t>
  </si>
  <si>
    <t>NAKED F CORNER H SWIPE</t>
  </si>
  <si>
    <t>8; TXTC D01 (37); TXTC D02 (04); TXTC D06 (27); TXTC D17 (16); TXTC D22 (00); TXTC D90 (27); TXTC D91 (11); TXTC D95 (19)</t>
  </si>
  <si>
    <t>LCB (5); SSR (8); RCB (3)</t>
  </si>
  <si>
    <t>LLB (00); LOLB (04); LEO (11); LILB (16); DLT (19); DRT (27); RILB (27); SSR (32); ROLB (37)</t>
  </si>
  <si>
    <t>TXTC D01 (ROLB); TXTC D02 (LOLB); TXTC D06 (RILB); TXTC D11 (SSR); TXTC D12 (LCB); TXTC D17 (LILB); TXTC D22 (LLB); TXTC D23 (RCB); TXTC D90 (DRT); TXTC D91 (LEO); TXTC D95 (DLT)</t>
  </si>
  <si>
    <t>TXTC D01 (0.0); TXTC D02 (0.0); TXTC D06 (0.0); TXTC D11 (0.0); TXTC D12 (0.0); TXTC D17 (0.0); TXTC D22 (0.0); TXTC D23 (+0.5); TXTC D90 (0.0); TXTC D91 (0.0); TXTC D95 (0.0)</t>
  </si>
  <si>
    <t>TXTC D02; TXTC D91</t>
  </si>
  <si>
    <t>KSST 00 (TE-L); KSST 04 (LWR); KSST 07 (QB); KSST 22 (HB-R); KSST 50 (LT); KSST 63 (RG); KSST 69 (C); KSST 73 (RT); KSST 76 (LG); KSST 87 (TE-R); KSST 88 (RWR)</t>
  </si>
  <si>
    <t>KSST 00 (0.0); KSST 04 (0.0); KSST 07 (0.0); KSST 22 (0.0); KSST 50 (0.0); KSST 63 (0.0); KSST 69 (0.0); KSST 73 (0.0); KSST 76 (0.0); KSST 87 (0.0); KSST 88 (0.0)</t>
  </si>
  <si>
    <t>KSST 22 (HB-R); TXTC D23 (RCB)</t>
  </si>
  <si>
    <t>4; TXTC D01 (ROLB); TXTC D90 (DRT); TXTC D91 (LEO); TXTC D95 (DLT)</t>
  </si>
  <si>
    <t>LWR(-12.5); RWR(+9.5)</t>
  </si>
  <si>
    <t>LOLB (0); LLB (4); LILB (3); RILB (3); ROLB (1)</t>
  </si>
  <si>
    <t>LWR frxj(-5); TE-L 7(7); HB-R h31(2); TE-R xo(7); RWR 8(7)</t>
  </si>
  <si>
    <t>X; 7; H5; X; 8</t>
  </si>
  <si>
    <t>KSST 04 frxj(-5); KSST 00 7(7); KSST 22 h31(2); KSST 87 xo(7); KSST 88 8(7)</t>
  </si>
  <si>
    <t>h31(2)</t>
  </si>
  <si>
    <t>2107 KSU OFF VS TECH, Play 035</t>
  </si>
  <si>
    <t>6; TXTC D01 (20); TXTC D06 (28); TXTC D11 (37); TXTC D90 (29); TXTC D91 (14); TXTC D95 (22)</t>
  </si>
  <si>
    <t>LCB (6); LCB (3); SCBiL (4); SCBiL (6); RCB (1)</t>
  </si>
  <si>
    <t>LE (14); LILB (20); NT (22); RILB (28); RE (29); ROLB (37)</t>
  </si>
  <si>
    <t>TXTC D01 (LILB); TXTC D06 (RILB); TXTC D11 (ROLB); TXTC D12 (LCB); TXTC D17 (SCBiL); TXTC D22 (SCBiL); TXTC D23 (RCB); TXTC D25 (LCB); TXTC D90 (RE); TXTC D91 (LE); TXTC D95 (NT)</t>
  </si>
  <si>
    <t>TXTC D01 (0.0); TXTC D06 (0.0); TXTC D11 (0.0); TXTC D12 (0.0); TXTC D17 (0.0); TXTC D22 (0.0); TXTC D23 (+1.0); TXTC D25 (0.0); TXTC D90 (0.0); TXTC D91 (0.0); TXTC D95 (+0.5)</t>
  </si>
  <si>
    <t>KSST 00 (SRoWR); KSST 04 (LWR); KSST 07 (QB); KSST 12 (RWR); KSST 20 (HB-L); KSST 50 (LT); KSST 63 (RG); KSST 69 (C); KSST 73 (RT); KSST 76 (LG); KSST 88 (SRiWR)</t>
  </si>
  <si>
    <t>KSST 00 (0.0); KSST 04 (0.0); KSST 07 (-1.0); KSST 12 (0.0); KSST 20 (0.0); KSST 50 (0.0); KSST 63 (0.0); KSST 69 (-0.5); KSST 73 (0.0); KSST 76 (0.0); KSST 88 (0.0)</t>
  </si>
  <si>
    <t>KSST 07 (QB); KSST 69 (C); TXTC D23 (RCB); TXTC D95 (NT)</t>
  </si>
  <si>
    <t>3; TXTC D90 (RE); TXTC D91 (LE); TXTC D95 (NT)</t>
  </si>
  <si>
    <t>TXTC D95 (B) KSST 69</t>
  </si>
  <si>
    <t>LWR^(-14.5); SRiWR(+5.5); SRoWR^(+3.5); RWR(+8.5)</t>
  </si>
  <si>
    <t>LILB (4); RILB (4); ROLB (1)</t>
  </si>
  <si>
    <t>KSST 07; KSST 69</t>
  </si>
  <si>
    <t>LWR 3(13); HB-L klh3(-6); SRiWR 2(3); SRoWR 3(14); RWR xd(3)</t>
  </si>
  <si>
    <t>3; H3; 2; 3; X</t>
  </si>
  <si>
    <t>KSST 04 3(13); KSST 20 klh3(-6); KSST 88 2(3); KSST 00 3(14); KSST 12 xd(3)</t>
  </si>
  <si>
    <t>klh3(-6)</t>
  </si>
  <si>
    <t>TXTC D23; TXTC D95</t>
  </si>
  <si>
    <t>2107 KSU OFF VS TECH, Play 036</t>
  </si>
  <si>
    <t>7; TXTC D01 (23); TXTC D06 (29); TXTC D11 (31); TXTC D17 (08); TXTC D19 (07); TXTC D90 (30); TXTC D95 (22)</t>
  </si>
  <si>
    <t>LCB (6); SCBL (4); SSL (8); SS (7); RCB (5)</t>
  </si>
  <si>
    <t>SSL (05); LEO (07); LLB (08); NT (22); MLB (23); RLB (29); RE (30); SS (31)</t>
  </si>
  <si>
    <t>TXTC D01 (MLB); TXTC D06 (RLB); TXTC D11 (SS); TXTC D12 (LCB); TXTC D17 (LLB); TXTC D19 (LEO); TXTC D22 (SSL); TXTC D23 (RCB); TXTC D25 (SCBL); TXTC D90 (RE); TXTC D95 (NT)</t>
  </si>
  <si>
    <t>TXTC D01 (0.0); TXTC D06 (+0.5); TXTC D11 (0.0); TXTC D12 (0.0); TXTC D17 (+0.5); TXTC D19 (0.0); TXTC D22 (0.0); TXTC D23 (0.0); TXTC D25 (0.0); TXTC D90 (0.0); TXTC D95 (0.0)</t>
  </si>
  <si>
    <t>LEO (07); NT (22); RE (30)</t>
  </si>
  <si>
    <t>LWR^; HB-L; TE-R; SRWR^; RWR</t>
  </si>
  <si>
    <t>KSST 01; KSST 13; KSST 22; KSST 34; KSST 85</t>
  </si>
  <si>
    <t>KSST 01 (LWR); KSST 07 (QB); KSST 13 (RWR); KSST 22 (HB-L); KSST 34 (TE-R); KSST 50 (LT); KSST 63 (RG); KSST 69 (C); KSST 73 (RT); KSST 76 (LG); KSST 85 (SRWR)</t>
  </si>
  <si>
    <t>KSST 01 (0.0); KSST 07 (0.0); KSST 13 (0.0); KSST 22 (0.0); KSST 34 (0.0); KSST 50 (0.0); KSST 63 (0.0); KSST 69 (-1.0); KSST 73 (0.0); KSST 76 (-0.5); KSST 85 (0.0)</t>
  </si>
  <si>
    <t>KSST 63 (RG); KSST 69 (C); KSST 73 (RT); KSST 76 (LG); TXTC D06 (RLB); TXTC D17 (LLB); TXTC D19 (LEO); TXTC D95 (NT)</t>
  </si>
  <si>
    <t>LWR^(-19.5); SRWR^(+7.5); RWR(+15.5)</t>
  </si>
  <si>
    <t>LLB (3); MLB (4); RLB (2)</t>
  </si>
  <si>
    <t>TXTC D06; TXTC D17</t>
  </si>
  <si>
    <t>2107 KSU OFF VS TECH, Play 037</t>
  </si>
  <si>
    <t>GUN LOU CON X TAIL NEXT</t>
  </si>
  <si>
    <t>LOU CON</t>
  </si>
  <si>
    <t>X TAIL</t>
  </si>
  <si>
    <t>44 PLUS NAKED STAY-BLOCK</t>
  </si>
  <si>
    <t>NAKED STAY-BLOCK</t>
  </si>
  <si>
    <t>7; TXTC D01 (28); TXTC D06 (33); TXTC D17 (16); TXTC D19 (13); TXTC D22 (19); TXTC D90 (33); TXTC D95 (22)</t>
  </si>
  <si>
    <t>LCB (2); SSL (9); SS (8); SSR (10); RCB (3)</t>
  </si>
  <si>
    <t>SSL (04); LE (13); LILB (16); SS (19); NT (22); RILB (28); REO (33); RLB (33); SSR (36)</t>
  </si>
  <si>
    <t>TXTC D01 (RILB); TXTC D06 (RLB); TXTC D11 (SSR); TXTC D12 (RCB); TXTC D17 (LILB); TXTC D19 (LE); TXTC D22 (SS); TXTC D23 (LCB); TXTC D25 (SSL); TXTC D90 (REO); TXTC D95 (NT)</t>
  </si>
  <si>
    <t>TXTC D01 (0.0); TXTC D06 (+0.5); TXTC D11 (0.0); TXTC D12 (0.0); TXTC D17 (0.0); TXTC D19 (0.0); TXTC D22 (0.0); TXTC D23 (0.0); TXTC D25 (0.0); TXTC D90 (0.0); TXTC D95 (0.0)</t>
  </si>
  <si>
    <t>HB&gt;TE-R</t>
  </si>
  <si>
    <t>KSST 04; KSST 19; KSST 20; KSST 22; KSST 85</t>
  </si>
  <si>
    <t>KSST 04 (LWR); KSST 07 (QB); KSST 19 (TE-L); KSST 20 (HB-L); KSST 22 (TE-R); KSST 50 (LT); KSST 63 (RG); KSST 69 (C); KSST 73 (RT); KSST 76 (LG); KSST 85 (RWR)</t>
  </si>
  <si>
    <t>KSST 04 (0.0); KSST 07 (0.0); KSST 19 (0.0); KSST 20 (0.0); KSST 22 (0.0); KSST 50 (0.0); KSST 63 (0.0); KSST 69 (0.0); KSST 73 (0.0); KSST 76 (0.0); KSST 85 (0.0)</t>
  </si>
  <si>
    <t>KSST 04; KSST 19; KSST 20</t>
  </si>
  <si>
    <t>6; KSST 19 (TE-L); KSST 50 (LT); KSST 63 (RG); KSST 69 (C); KSST 73 (RT); KSST 76 (LG)</t>
  </si>
  <si>
    <t>KSST 22 (TE-R); TXTC D06 (RLB)</t>
  </si>
  <si>
    <t>4; TXTC D01 (RILB); TXTC D19 (LE); TXTC D90 (REO); TXTC D95 (NT)</t>
  </si>
  <si>
    <t>LWR(-1.5); RWR^(+7.5)</t>
  </si>
  <si>
    <t>LILB (3); RILB (3); RLB (4)</t>
  </si>
  <si>
    <t>LWR 1z; TE-L k; HB-L frkr; TE-R xu(-3); RWR xo(11)</t>
  </si>
  <si>
    <t>3; -; -; X; X</t>
  </si>
  <si>
    <t>KSST 04 1z; KSST 19 k; KSST 20 frkr; KSST 22 xu(-3); KSST 85 xo(11)</t>
  </si>
  <si>
    <t>xu(-3)</t>
  </si>
  <si>
    <t>2107 KSU OFF VS TECH, Play 038</t>
  </si>
  <si>
    <t>60C Y CORNER-DBL IN</t>
  </si>
  <si>
    <t>Y CORNER-DBL IN</t>
  </si>
  <si>
    <t>7; TXTC D02 (34); TXTC D06 (37); TXTC D11 (13); TXTC D17 (17); TXTC D19 (12); TXTC D22 (31); TXTC D90 (22)</t>
  </si>
  <si>
    <t>LCB (7); SCBoL (4); SCBiL (2); FSL (14); SS (8)</t>
  </si>
  <si>
    <t>LEO (12); SS (13); LILB (17); NT (22); RLB (31); ROLB (34); ROLB (37)</t>
  </si>
  <si>
    <t>TXTC D02 (ROLB); TXTC D06 (ROLB); TXTC D08 (SCBoL); TXTC D11 (SS); TXTC D12 (LCB); TXTC D17 (LILB); TXTC D19 (LEO); TXTC D22 (RLB); TXTC D23 (SCBiL); TXTC D25 (FSL); TXTC D90 (NT)</t>
  </si>
  <si>
    <t>TXTC D02 (0.0); TXTC D06 (0.0); TXTC D08 (0.0); TXTC D11 (+0.5); TXTC D12 (0.0); TXTC D17 (0.0); TXTC D19 (0.0); TXTC D22 (0.0); TXTC D23 (0.0); TXTC D25 (0.0); TXTC D90 (0.0)</t>
  </si>
  <si>
    <t>TE-L^; HB-L; SRiWR^; SRoWR; RWR</t>
  </si>
  <si>
    <t>KSST 04; KSST 12; KSST 19; KSST 20; KSST 85</t>
  </si>
  <si>
    <t>KSST 04 (RWR); KSST 07 (QB); KSST 12 (SRoWR); KSST 19 (TE-L); KSST 20 (HB-L); KSST 50 (LT); KSST 63 (RG); KSST 69 (C); KSST 73 (RT); KSST 76 (LG); KSST 85 (SRiWR)</t>
  </si>
  <si>
    <t>KSST 04 (0.0); KSST 07 (0.0); KSST 12 (0.0); KSST 19 (0.0); KSST 20 (0.0); KSST 50 (0.0); KSST 63 (0.0); KSST 69 (0.0); KSST 73 (0.0); KSST 76 (0.0); KSST 85 (0.0)</t>
  </si>
  <si>
    <t>TXTC D11 (SS)</t>
  </si>
  <si>
    <t>TXTC D23 &gt; KSST 85</t>
  </si>
  <si>
    <t>SRiWR^(+5.5); SRoWR(+10.5); RWR(+17.5)</t>
  </si>
  <si>
    <t>LILB (1); RLB (2); ROLB (1); ROLB (1)</t>
  </si>
  <si>
    <t>TE-L 9o; HB-L klh3(-7); SRiWR 3o(15); SRoWR 4(3); RWR 4(4)</t>
  </si>
  <si>
    <t>9; H3; 3; 4; 4</t>
  </si>
  <si>
    <t>KSST 19 9o; KSST 20 klh3(-7); KSST 85 3o(15); KSST 12 4(3); KSST 04 4(4)</t>
  </si>
  <si>
    <t>2107 KSU OFF VS TECH, Play 039</t>
  </si>
  <si>
    <t>12DANSIN</t>
  </si>
  <si>
    <t>GUN RT UGLY   CLOSE</t>
  </si>
  <si>
    <t>60C SEAHAWK Y EXCHANGE</t>
  </si>
  <si>
    <t>7; TXTC D01 (17); TXTC D06 (05); TXTC D17 (33); TXTC D19 (31); TXTC D25 (44); TXTC D90 (12); TXTC D95 (22)</t>
  </si>
  <si>
    <t>LCB (3); SSL (10); FS (9); RCB (8)</t>
  </si>
  <si>
    <t>SSL (01); LLB (05); LEO (12); LILB (17); NT (22); RE (31); RLB (33); RLB (44)</t>
  </si>
  <si>
    <t>TXTC D01 (LILB); TXTC D06 (LLB); TXTC D11 (SSL); TXTC D12 (RCB); TXTC D17 (RLB); TXTC D19 (RE); TXTC D22 (FS); TXTC D23 (LCB); TXTC D25 (RLB); TXTC D90 (LEO); TXTC D95 (NT)</t>
  </si>
  <si>
    <t>TXTC D01 (0.0); TXTC D06 (-1.0); TXTC D11 (0.0); TXTC D12 (0.0); TXTC D17 (0.0); TXTC D19 (0.0); TXTC D22 (0.0); TXTC D23 (0.0); TXTC D25 (0.0); TXTC D90 (0.0); TXTC D95 (0.0)</t>
  </si>
  <si>
    <t>LWR^; HB-L; TE-iR; TE-oR^; RWR</t>
  </si>
  <si>
    <t>KSST 00; KSST 12; KSST 22; KSST 34; KSST 85</t>
  </si>
  <si>
    <t>KSST 00 (TE-iR); KSST 07 (QB); KSST 12 (RWR); KSST 22 (HB-L); KSST 34 (TE-oR); KSST 50 (LT); KSST 54 (RG); KSST 69 (C); KSST 73 (RT); KSST 76 (LG); KSST 85 (LWR)</t>
  </si>
  <si>
    <t>KSST 00 (+1.0); KSST 07 (+0.5); KSST 12 (0.0); KSST 22 (0.0); KSST 34 (0.0); KSST 50 (0.0); KSST 54 (0.0); KSST 69 (0.0); KSST 73 (0.0); KSST 76 (0.0); KSST 85 (0.0)</t>
  </si>
  <si>
    <t>KSST 00 (TE-iR); KSST 07 (QB); TXTC D06 (LLB)</t>
  </si>
  <si>
    <t>4; TXTC D01 (LILB); TXTC D19 (RE); TXTC D90 (LEO); TXTC D95 (NT)</t>
  </si>
  <si>
    <t>LLB (3); LILB (2); RLB (3); RLB (4)</t>
  </si>
  <si>
    <t>LWR 6(16); HB-L krh46(1); TE-iR 9so; TE-oR xo(5); RWR 9</t>
  </si>
  <si>
    <t>6; H4; 9; X; 9</t>
  </si>
  <si>
    <t>KSST 85 6(16); KSST 22 krh46(1); KSST 00 9so; KSST 34 xo(5); KSST 12 9</t>
  </si>
  <si>
    <t>2107 KSU OFF VS TECH, Play 040</t>
  </si>
  <si>
    <t>11DG</t>
  </si>
  <si>
    <t>GUN L HIGHER</t>
  </si>
  <si>
    <t>L HIGHER</t>
  </si>
  <si>
    <t>50C H DRIVE</t>
  </si>
  <si>
    <t>H DRIVE</t>
  </si>
  <si>
    <t>5; TXTC D01 (25); TXTC D06 (09); TXTC D19 (30); TXTC D90 (13); TXTC D95 (23)</t>
  </si>
  <si>
    <t>LCB (4); FSL (11); FSR (13); SCBiR (3); SCBoR (2); RCB (6)</t>
  </si>
  <si>
    <t>LLB (09); LE (13); NRT (23); RILB (25); RE (30)</t>
  </si>
  <si>
    <t>TXTC D01 (RILB); TXTC D06 (LLB); TXTC D11 (FSL); TXTC D12 (RCB); TXTC D17 (SCBiR); TXTC D19 (RE); TXTC D22 (FSR); TXTC D23 (LCB); TXTC D25 (SCBoR); TXTC D90 (LE); TXTC D95 (NRT)</t>
  </si>
  <si>
    <t>TXTC D01 (0.0); TXTC D06 (-1.0); TXTC D11 (0.0); TXTC D12 (0.0); TXTC D17 (-1.0); TXTC D19 (+0.5); TXTC D22 (0.0); TXTC D23 (-1.0); TXTC D25 (0.0); TXTC D90 (+1.0); TXTC D95 (0.0)</t>
  </si>
  <si>
    <t>LE (13); NRT (23); RE (30)</t>
  </si>
  <si>
    <t>HB&gt;SLoWR; TE&gt;SLiWR</t>
  </si>
  <si>
    <t>KSST 00; KSST 01; KSST 04; KSST 12; KSST 22</t>
  </si>
  <si>
    <t>KSST 00 (SLiWR); KSST 01 (LWR); KSST 04 (RWR); KSST 07 (QB); KSST 12 (SRWR); KSST 22 (SLoWR); KSST 50 (LT); KSST 54 (RG); KSST 69 (C); KSST 73 (RT); KSST 76 (LG)</t>
  </si>
  <si>
    <t>KSST 00 (0.0); KSST 01 (0.0); KSST 04 (0.0); KSST 07 (0.0); KSST 12 (0.0); KSST 22 (+1.0); KSST 50 (0.0); KSST 54 (0.0); KSST 69 (0.0); KSST 73 (-1.0); KSST 76 (0.0)</t>
  </si>
  <si>
    <t>KSST 07 (QB); KSST 22 (SLoWR); KSST 73 (RT); TXTC D06 (LLB); TXTC D17 (SCBiR); TXTC D19 (RE); TXTC D23 (LCB); TXTC D90 (LE)</t>
  </si>
  <si>
    <t>4; TXTC D01 (RILB); TXTC D19 (RE); TXTC D90 (LE); TXTC D95 (NRT)</t>
  </si>
  <si>
    <t>TXTC D25 &gt; KSST 22</t>
  </si>
  <si>
    <t>TXTC D19 (CU); TXTC D90 (O) KSST 73</t>
  </si>
  <si>
    <t>TXTC D19; TXTC D90</t>
  </si>
  <si>
    <t>LWR(-15.5); SLoWR(-9.5); SLiWR^(-5.5); SRWR(+12.5); RWR^(+18.5)</t>
  </si>
  <si>
    <t>LLB (2); RILB (3)</t>
  </si>
  <si>
    <t>TXTC D06; TXTC D17; TXTC D23</t>
  </si>
  <si>
    <t>KSST 73; TXTC D06; TXTC D17; TXTC D23</t>
  </si>
  <si>
    <t>LWR 8(15); SLoWR xd(2); SLiWR 4(13); SRWR 3(13); RWR 9o</t>
  </si>
  <si>
    <t>8; X; 4; 3; 9</t>
  </si>
  <si>
    <t>KSST 01 8(15); KSST 22 xd(2); KSST 00 4(13); KSST 12 3(13); KSST 04 9o</t>
  </si>
  <si>
    <t>KSST 22; TXTC D19; TXTC D90</t>
  </si>
  <si>
    <t>2107 KSU OFF VS TECH, Play 041</t>
  </si>
  <si>
    <t>GUN RT CON Z LNG FLY</t>
  </si>
  <si>
    <t>8; TXTC D01 (28); TXTC D06 (20); TXTC D11 (11); TXTC D17 (05); TXTC D19 (36); TXTC D25 (41); TXTC D90 (18); TXTC D95 (25)</t>
  </si>
  <si>
    <t>FS (10); SCBR (6); RCB (7)</t>
  </si>
  <si>
    <t>LOLB (05); LOLB (11); DLT (18); LILB (20); DRT (25); RILB (28); REO (36); RLB (41)</t>
  </si>
  <si>
    <t>TXTC D01 (RILB); TXTC D06 (LILB); TXTC D11 (LOLB); TXTC D12 (RCB); TXTC D17 (LOLB); TXTC D19 (REO); TXTC D22 (FS); TXTC D23 (SCBR); TXTC D25 (RLB); TXTC D90 (DLT); TXTC D95 (DRT)</t>
  </si>
  <si>
    <t>LWR^; SLWR; TE-L; HB-R; TE-R^</t>
  </si>
  <si>
    <t>KSST 04 (LWR); KSST 07 (QB); KSST 12 (SLWR); KSST 19 (TE-L); KSST 22 (HB-R); KSST 50 (LT); KSST 54 (RG); KSST 69 (C); KSST 73 (RT); KSST 76 (LG); KSST 87 (TE-R)</t>
  </si>
  <si>
    <t>KSST 04 (0.0); KSST 07 (0.0); KSST 12 (0.0); KSST 19 (0.0); KSST 22 (0.0); KSST 50 (0.0); KSST 54 (0.0); KSST 69 (0.0); KSST 73 (0.0); KSST 76 (0.0); KSST 87 (0.0)</t>
  </si>
  <si>
    <t>KSST 76 (LG); TXTC D01 (RILB); TXTC D06 (LILB)</t>
  </si>
  <si>
    <t>LWR^(-17.5); SLWR(-3.5)</t>
  </si>
  <si>
    <t>LOLB (0); LOLB (1); LILB (4); RILB (2); RLB (5)</t>
  </si>
  <si>
    <t>2107 KSU OFF VS TECH, Play 042</t>
  </si>
  <si>
    <t>11WARJ</t>
  </si>
  <si>
    <t>HOP GUN LIZ WIDE STR</t>
  </si>
  <si>
    <t>6 SLANT NAKED Y ARROW</t>
  </si>
  <si>
    <t>NAKED Y ARROW</t>
  </si>
  <si>
    <t>6; TXTC D01 (09); TXTC D06 (19); TXTC D17 (33); TXTC D19 (34); TXTC D90 (17); TXTC D95 (25)</t>
  </si>
  <si>
    <t>LCB (2); SSL (8); SSR (8); SCBR (3); RCB (6)</t>
  </si>
  <si>
    <t>SSL (06); LOLB (09); DLT (17); LILB (19); DRT (25); RLB (33); REO (34); SSR (40)</t>
  </si>
  <si>
    <t>TXTC D01 (LOLB); TXTC D06 (LILB); TXTC D11 (SSL); TXTC D12 (RCB); TXTC D17 (RLB); TXTC D19 (REO); TXTC D22 (SCBR); TXTC D23 (LCB); TXTC D25 (SSR); TXTC D90 (DLT); TXTC D95 (DRT)</t>
  </si>
  <si>
    <t>TXTC D01 (0.0); TXTC D06 (0.0); TXTC D11 (0.0); TXTC D12 (0.0); TXTC D17 (0.0); TXTC D19 (0.0); TXTC D22 (-0.5); TXTC D23 (0.0); TXTC D25 (0.0); TXTC D90 (0.0); TXTC D95 (0.0)</t>
  </si>
  <si>
    <t>LWR; SLWR^; TE-L; HB-L; RWR^</t>
  </si>
  <si>
    <t>KSST 04; KSST 20; KSST 29; KSST 85; KSST 86</t>
  </si>
  <si>
    <t>KSST 04 (RWR); KSST 07 (QB); KSST 20 (HB-L); KSST 29 (TE-L); KSST 50 (LT); KSST 54 (RG); KSST 69 (C); KSST 73 (RT); KSST 76 (LG); KSST 85 (SLWR); KSST 86 (LWR)</t>
  </si>
  <si>
    <t>KSST 04 (0.0); KSST 07 (0.0); KSST 20 (0.0); KSST 29 (+0.5); KSST 50 (0.0); KSST 54 (0.0); KSST 69 (0.0); KSST 73 (0.0); KSST 76 (0.0); KSST 85 (+0.5); KSST 86 (0.0)</t>
  </si>
  <si>
    <t>KSST 29 (TE-L); KSST 85 (SLWR); TXTC D22 (SCBR)</t>
  </si>
  <si>
    <t>4; TXTC D01 (LOLB); TXTC D19 (REO); TXTC D90 (DLT); TXTC D95 (DRT)</t>
  </si>
  <si>
    <t>LWR(-17.5); SLWR^(-10.5); RWR^(+11.5)</t>
  </si>
  <si>
    <t>LOLB (0); LILB (3); RLB (3)</t>
  </si>
  <si>
    <t>LWR z; SLWR 2(1)z; TE-L 1; HB-L fr; RWR xo(11)</t>
  </si>
  <si>
    <t>-; 2; 3; -; X</t>
  </si>
  <si>
    <t>KSST 86 z; KSST 85 2(1)z; KSST 29 1; KSST 20 fr; KSST 04 xo(11)</t>
  </si>
  <si>
    <t>KSST 29; KSST 85</t>
  </si>
  <si>
    <t>2107 KSU OFF VS TECH, Play 043</t>
  </si>
  <si>
    <t>RT OVER NEAR  SQUEEZE</t>
  </si>
  <si>
    <t>9; TXTC D01 (16); TXTC D06 (24); TXTC D11 (19); TXTC D17 (33); TXTC D19 (06); TXTC D22 (03); TXTC D25 (05); TXTC D90 (25); TXTC D95 (21)</t>
  </si>
  <si>
    <t>LCB (1); SCBL (1)</t>
  </si>
  <si>
    <t>LLB (03); LLB (05); LEO (06); LILB (16); LILB (19); NLT (21); RILB (24); DRT (25); ROLB (33)</t>
  </si>
  <si>
    <t>TXTC D01 (LILB); TXTC D06 (RILB); TXTC D11 (LILB); TXTC D12 (LCB); TXTC D17 (ROLB); TXTC D19 (LEO); TXTC D22 (LLB); TXTC D23 (SCBL); TXTC D25 (LLB); TXTC D90 (DRT); TXTC D95 (NLT)</t>
  </si>
  <si>
    <t>TXTC D01 (+1.0); TXTC D06 (+0.5); TXTC D11 (0.0); TXTC D12 (0.0); TXTC D17 (0.0); TXTC D19 (+0.5); TXTC D22 (0.0); TXTC D23 (0.0); TXTC D25 (0.0); TXTC D90 (0.0); TXTC D95 (0.0)</t>
  </si>
  <si>
    <t>LEO (06); NLT (21); DRT (25)</t>
  </si>
  <si>
    <t>KSST 04; KSST 20; KSST 34; KSST 85; KSST 87</t>
  </si>
  <si>
    <t>KSST 04 (RWR); KSST 07 (QB); KSST 20 (HB); KSST 34 (FB-R); KSST 50 (LT); KSST 54 (RG); KSST 69 (C); KSST 73 (RT); KSST 76 (LG); KSST 85 (SRWR); KSST 87 (TE-R)</t>
  </si>
  <si>
    <t>KSST 04 (0.0); KSST 07 (0.0); KSST 20 (0.0); KSST 34 (-1.0); KSST 50 (0.0); KSST 54 (0.0); KSST 69 (0.0); KSST 73 (-1.0); KSST 76 (0.0); KSST 85 (0.0); KSST 87 (0.0)</t>
  </si>
  <si>
    <t>KSST 34 (FB-R); KSST 73 (RT); KSST 87 (TE-R); TXTC D01 (LILB); TXTC D06 (RILB); TXTC D19 (LEO)</t>
  </si>
  <si>
    <t>TXTC D12 &gt; KSST 04; TXTC D23 &gt; KSST 85</t>
  </si>
  <si>
    <t>2; KSST 20 (HB); KSST 34 (FB-R)</t>
  </si>
  <si>
    <t>SRWR(+3.5); RWR^(+6.5)</t>
  </si>
  <si>
    <t>LLB (2); LLB (3); LILB (2); LILB (4); RILB (2); ROLB (1)</t>
  </si>
  <si>
    <t>KSST 34; KSST 73</t>
  </si>
  <si>
    <t>TXTC D01; TXTC D06; TXTC D19</t>
  </si>
  <si>
    <t>2107 KSU OFF VS TECH, Play 044</t>
  </si>
  <si>
    <t>GUN RT WIDE OVER STR</t>
  </si>
  <si>
    <t>RT WIDE OVER</t>
  </si>
  <si>
    <t>18 OPTION M. 5 PLUS</t>
  </si>
  <si>
    <t>8; TXTC D01 (09); TXTC D06 (23); TXTC D11 (17); TXTC D17 (34); TXTC D19 (08); TXTC D25 (09); TXTC D90 (25); TXTC D95 (20)</t>
  </si>
  <si>
    <t>LCB (0); SCBoL (1); SCBiL (0)</t>
  </si>
  <si>
    <t>LEO (08); LOLB (09); LLB (09); LILB (17); DLT (20); MLB (23); DRT (25); ROLB (34)</t>
  </si>
  <si>
    <t>TXTC D01 (LOLB); TXTC D06 (MLB); TXTC D11 (LILB); TXTC D12 (LCB); TXTC D17 (ROLB); TXTC D19 (LEO); TXTC D22 (SCBiL); TXTC D23 (SCBoL); TXTC D25 (LLB); TXTC D90 (DRT); TXTC D95 (DLT)</t>
  </si>
  <si>
    <t>TXTC D01 (0.0); TXTC D06 (-0.5); TXTC D11 (0.0); TXTC D12 (0.0); TXTC D17 (-0.5); TXTC D19 (0.0); TXTC D22 (0.0); TXTC D23 (0.0); TXTC D25 (0.0); TXTC D90 (0.0); TXTC D95 (0.0)</t>
  </si>
  <si>
    <t>LEO (08); DLT (20); DRT (25)</t>
  </si>
  <si>
    <t>HB-R; TE-R^; SRiWR; SRoWR; RWR^</t>
  </si>
  <si>
    <t>KSST 00 (TE-R); KSST 04 (RWR); KSST 07 (QB); KSST 12 (SRoWR); KSST 22 (HB-R); KSST 50 (LT); KSST 54 (RG); KSST 69 (C); KSST 73 (RT); KSST 76 (LG); KSST 85 (SRiWR)</t>
  </si>
  <si>
    <t>KSST 00 (0.0); KSST 04 (0.0); KSST 07 (0.0); KSST 12 (0.0); KSST 22 (+0.5); KSST 50 (+0.5); KSST 54 (0.0); KSST 69 (0.0); KSST 73 (0.0); KSST 76 (+0.5); KSST 85 (0.0)</t>
  </si>
  <si>
    <t>KSST 00; KSST 12; KSST 22</t>
  </si>
  <si>
    <t>KSST 22 (HB-R); KSST 50 (LT); KSST 76 (LG); TXTC D06 (MLB); TXTC D17 (ROLB)</t>
  </si>
  <si>
    <t>TXTC D12 &gt; KSST 04; TXTC D22 &gt; KSST 85; TXTC D23 &gt; KSST 12</t>
  </si>
  <si>
    <t>SRiWR(+7.5); SRoWR(+13.5); RWR^(+19.5)</t>
  </si>
  <si>
    <t>LOLB (1); LLB (2); LILB (4); MLB (2); ROLB (0)</t>
  </si>
  <si>
    <t>2107 KSU OFF VS TECH, Play 045</t>
  </si>
  <si>
    <t>GUN R HIGH   STACK</t>
  </si>
  <si>
    <t>50C SMASH H OPTION</t>
  </si>
  <si>
    <t>SMASH H OPTION</t>
  </si>
  <si>
    <t>6; TXTC D01 (17); TXTC D06 (37); TXTC D17 (05); TXTC D19 (11); TXTC D90 (30); TXTC D95 (22)</t>
  </si>
  <si>
    <t>KSST 04; KSST 19; KSST 86; KSST 88</t>
  </si>
  <si>
    <t>LCB (7); SCBoL (4); FSL (13); FSR (14); RCB (5)</t>
  </si>
  <si>
    <t>LLB (05); LEO (11); LILB (17); NT (22); RE (30); RLB (37)</t>
  </si>
  <si>
    <t>TXTC D01 (LILB); TXTC D06 (RLB); TXTC D11 (FSR); TXTC D12 (LCB); TXTC D17 (LLB); TXTC D19 (LEO); TXTC D22 (FSL); TXTC D23 (RCB); TXTC D25 (SCBoL); TXTC D90 (RE); TXTC D95 (NT)</t>
  </si>
  <si>
    <t>HB&gt;SRiWR; TE&gt;SRoWR</t>
  </si>
  <si>
    <t>KSST 04 (LWR); KSST 07 (QB); KSST 19 (SRoWR); KSST 22 (SRiWR); KSST 50 (LT); KSST 63 (RG); KSST 69 (C); KSST 71 (RT); KSST 76 (LG); KSST 86 (RWR); KSST 88 (SLWR)</t>
  </si>
  <si>
    <t>KSST 04 (0.0); KSST 07 (0.0); KSST 19 (0.0); KSST 22 (0.0); KSST 50 (0.0); KSST 63 (0.0); KSST 69 (0.0); KSST 71 (0.0); KSST 76 (0.0); KSST 86 (0.0); KSST 88 (0.0)</t>
  </si>
  <si>
    <t>4; TXTC D01 (LILB); TXTC D19 (LEO); TXTC D90 (RE); TXTC D95 (NT)</t>
  </si>
  <si>
    <t>LWR(-15.5); SLWR^(-13.5); SRiWR(+7.5); SRoWR^(+13.5); RWR(+14.5)</t>
  </si>
  <si>
    <t>LLB (4); LILB (3); RLB (3)</t>
  </si>
  <si>
    <t>LWR 3(5); SLWR 3(18); SRiWR 6(5); SRoWR 7(14); RWR 36(5)</t>
  </si>
  <si>
    <t>3; 3; 6; 7; 3</t>
  </si>
  <si>
    <t>KSST 04 3(5); KSST 88 3(18); KSST 22 6(5); KSST 19 7(14); KSST 86 36(5)</t>
  </si>
  <si>
    <t>2107 KSU OFF VS TECH, Play 046</t>
  </si>
  <si>
    <t>5 ROLL READ F KEY</t>
  </si>
  <si>
    <t>6; TXTC D01 (36); TXTC D06 (23); TXTC D17 (09); TXTC D19 (12); TXTC D90 (28); TXTC D95 (21)</t>
  </si>
  <si>
    <t>LCB (6); SCBL (4); SCBL (3); FSR (11); RCB (5)</t>
  </si>
  <si>
    <t>LOLB (09); LEO (12); NLT (21); MLB (23); DRT (28); ROLB (36)</t>
  </si>
  <si>
    <t>TXTC D01 (ROLB); TXTC D06 (MLB); TXTC D11 (FSR); TXTC D12 (LCB); TXTC D17 (LOLB); TXTC D19 (LEO); TXTC D22 (SCBL); TXTC D23 (RCB); TXTC D25 (SCBL); TXTC D90 (DRT); TXTC D95 (NLT)</t>
  </si>
  <si>
    <t>TXTC D01 (+0.5); TXTC D06 (0.0); TXTC D11 (0.0); TXTC D12 (0.0); TXTC D17 (-1.0); TXTC D19 (0.0); TXTC D22 (0.0); TXTC D23 (0.0); TXTC D25 (0.0); TXTC D90 (0.0); TXTC D95 (0.0)</t>
  </si>
  <si>
    <t>LEO (12); NLT (21); DRT (28)</t>
  </si>
  <si>
    <t>KSST 01; KSST 12; KSST 19; KSST 22; KSST 86</t>
  </si>
  <si>
    <t>KSST 01 (LWR); KSST 07 (QB); KSST 12 (SRWR); KSST 19 (SLWR); KSST 22 (HB-R); KSST 50 (LT); KSST 63 (RG); KSST 69 (C); KSST 71 (RT); KSST 76 (LG); KSST 86 (RWR)</t>
  </si>
  <si>
    <t>KSST 01 (0.0); KSST 07 (0.0); KSST 12 (0.0); KSST 19 (0.0); KSST 22 (0.0); KSST 50 (0.0); KSST 63 (0.0); KSST 69 (0.0); KSST 71 (0.0); KSST 76 (0.0); KSST 86 (0.0)</t>
  </si>
  <si>
    <t>KSST 22 (HB-R); KSST 69 (C); KSST 76 (LG); TXTC D01 (ROLB); TXTC D17 (LOLB); TXTC D95 (NLT)</t>
  </si>
  <si>
    <t>LWR(-21.5); SLWR^(-15.5); SRWR(+7.5); RWR^(+13.5)</t>
  </si>
  <si>
    <t>LWR r; SLWR r; HB-R r; SRWR 0u(-4); RWR z</t>
  </si>
  <si>
    <t>KSST 01 r; KSST 19 r; KSST 22 r; KSST 12 0u(-4); KSST 86 z</t>
  </si>
  <si>
    <t>2107 KSU OFF VS TECH, Play 047</t>
  </si>
  <si>
    <t>GUN LOU PRO WK Z ORBIT</t>
  </si>
  <si>
    <t>45 ROLL X SLAP</t>
  </si>
  <si>
    <t>9; TXTC D01 (21); TXTC D06 (28); TXTC D11 (44); TXTC D17 (16); TXTC D19 (12); TXTC D22 (19); TXTC D25 (33); TXTC D90 (33); TXTC D95 (22)</t>
  </si>
  <si>
    <t>LCB (1); SCBL (5); SS (8)</t>
  </si>
  <si>
    <t>LEO (12); LILB (16); SS (19); MLB (21); NT (22); RILB (28); REO (33); RLB (33); ROLB (44)</t>
  </si>
  <si>
    <t>TXTC D01 (MLB); TXTC D06 (RILB); TXTC D11 (ROLB); TXTC D12 (LCB); TXTC D17 (LILB); TXTC D19 (LEO); TXTC D22 (SS); TXTC D23 (SCBL); TXTC D25 (RLB); TXTC D90 (REO); TXTC D95 (NT)</t>
  </si>
  <si>
    <t>TXTC D01 (0.0); TXTC D06 (0.0); TXTC D11 (0.0); TXTC D12 (0.0); TXTC D17 (-0.5); TXTC D19 (+0.5); TXTC D22 (0.0); TXTC D23 (0.0); TXTC D25 (0.0); TXTC D90 (0.0); TXTC D95 (0.0)</t>
  </si>
  <si>
    <t>LEO (12); NT (22); REO (33)</t>
  </si>
  <si>
    <t>KSST 00; KSST 12; KSST 22; KSST 87; KSST 88</t>
  </si>
  <si>
    <t>KSST 00 (TE-oL); KSST 07 (QB); KSST 12 (RWR); KSST 22 (HB-R); KSST 50 (LT); KSST 63 (RG); KSST 69 (C); KSST 71 (RT); KSST 76 (LG); KSST 87 (TE-iL); KSST 88 (SRWR)</t>
  </si>
  <si>
    <t>KSST 00 (-1.0); KSST 07 (0.0); KSST 12 (0.0); KSST 22 (+0.5); KSST 50 (0.0); KSST 63 (+0.5); KSST 69 (-0.5); KSST 71 (0.0); KSST 76 (0.0); KSST 87 (0.0); KSST 88 (0.0)</t>
  </si>
  <si>
    <t>KSST 00 (TE-oL); KSST 22 (HB-R); KSST 63 (RG); KSST 69 (C); TXTC D17 (LILB); TXTC D19 (LEO); TXTC D95 (NT)</t>
  </si>
  <si>
    <t>KSST 88* (R:L{R}&gt;L:R{R})</t>
  </si>
  <si>
    <t>SRWR(-3.5); RWR^(+11.5)</t>
  </si>
  <si>
    <t>LILB (3); MLB (4); RILB (1); RLB (4); ROLB (1)</t>
  </si>
  <si>
    <t>KSST 00; KSST 69; TXTC D17</t>
  </si>
  <si>
    <t>TE-oL r; TE-iL r; HB-R r; SRWR 0u(-8); RWR 2(1)z</t>
  </si>
  <si>
    <t>-; -; -; 0; 2</t>
  </si>
  <si>
    <t>KSST 00 r; KSST 87 r; KSST 22 r; KSST 88 0u(-8); KSST 12 2(1)z</t>
  </si>
  <si>
    <t>KSST 22; KSST 63; TXTC D19</t>
  </si>
  <si>
    <t>2107 KSU OFF VS TECH, Play 048</t>
  </si>
  <si>
    <t>GUN PACK RT HIGHEST</t>
  </si>
  <si>
    <t>PACK RT HIGHEST</t>
  </si>
  <si>
    <t>50C SEAHAWK Y EXCHANGE H SMOKE</t>
  </si>
  <si>
    <t>SEAHAWK Y EXCHANGE H SMOKE</t>
  </si>
  <si>
    <t>5; TXTC D01 (17); TXTC D06 (15); TXTC D19 (12); TXTC D90 (30); TXTC D95 (22)</t>
  </si>
  <si>
    <t>KSST 12; KSST 85; KSST 87</t>
  </si>
  <si>
    <t>LCB (5); SCBoL (3); SCBoL (10); SCBiL (7); FSR (11); RCB (4)</t>
  </si>
  <si>
    <t>LEO (12); LLB (15); LILB (17); NT (22); RE (30)</t>
  </si>
  <si>
    <t>TXTC D01 (LILB); TXTC D06 (LLB); TXTC D11 (FSR); TXTC D12 (LCB); TXTC D17 (SCBoL); TXTC D19 (LEO); TXTC D22 (SCBiL); TXTC D23 (RCB); TXTC D25 (SCBoL); TXTC D90 (RE); TXTC D95 (NT)</t>
  </si>
  <si>
    <t>TXTC D01 (0.0); TXTC D06 (0.0); TXTC D11 (0.0); TXTC D12 (-0.5); TXTC D17 (0.0); TXTC D19 (0.0); TXTC D22 (0.0); TXTC D23 (0.0); TXTC D25 (0.0); TXTC D90 (0.0); TXTC D95 (0.0)</t>
  </si>
  <si>
    <t>LWR^; SRiWR; SRWR^; SRoWR; RWR</t>
  </si>
  <si>
    <t>1x4</t>
  </si>
  <si>
    <t>HB&gt;RWR; TE&gt;SRWR</t>
  </si>
  <si>
    <t>KSST 12; KSST 13; KSST 20; KSST 85; KSST 87</t>
  </si>
  <si>
    <t>KSST 07 (QB); KSST 12 (SRoWR); KSST 13 (LWR); KSST 20 (RWR); KSST 50 (LT); KSST 63 (RG); KSST 69 (C); KSST 71 (RT); KSST 76 (LG); KSST 85 (SRiWR); KSST 87 (SRWR)</t>
  </si>
  <si>
    <t>KSST 07 (+0.5); KSST 12 (+0.5); KSST 13 (0.0); KSST 20 (0.0); KSST 50 (0.0); KSST 63 (0.0); KSST 69 (0.0); KSST 71 (0.0); KSST 76 (0.0); KSST 85 (0.0); KSST 87 (0.0)</t>
  </si>
  <si>
    <t>KSST 13; KSST 20; KSST 85</t>
  </si>
  <si>
    <t>KSST 07 (QB); KSST 12 (SRoWR); TXTC D12 (LCB)</t>
  </si>
  <si>
    <t>LWR^(-20.5); SRiWR(+4.5); SRWR^(+5.5); SRoWR(+7.5); RWR(+16.5)</t>
  </si>
  <si>
    <t>LLB (5); LILB (2)</t>
  </si>
  <si>
    <t>LWR 9o; SRiWR 9so; SRWR 9s; SRoWR 9so; RWR 0(-3)</t>
  </si>
  <si>
    <t>9; 9; 9; 9; 0</t>
  </si>
  <si>
    <t>KSST 13 9o; KSST 85 9so; KSST 87 9s; KSST 12 9so; KSST 20 0(-3)</t>
  </si>
  <si>
    <t>2107 KSU OFF VS TECH, Play 049</t>
  </si>
  <si>
    <t>MARCH GUN LT OVER PRO STR</t>
  </si>
  <si>
    <t>8; TXTC D01 (28); TXTC D06 (21); TXTC D17 (38); TXTC D22 (37); TXTC D25 (44); TXTC D90 (18); TXTC D91 (09); TXTC D96 (25)</t>
  </si>
  <si>
    <t>FS (12); SCBR (6); RCB (6)</t>
  </si>
  <si>
    <t>LEO (09); DLT (18); MLB (21); DRT (25); RILB (28); RLB (37); ROLB (38); ROLB (44)</t>
  </si>
  <si>
    <t>TXTC D01 (RILB); TXTC D06 (MLB); TXTC D11 (FS); TXTC D12 (RCB); TXTC D17 (ROLB); TXTC D22 (RLB); TXTC D23 (SCBR); TXTC D25 (ROLB); TXTC D90 (DLT); TXTC D91 (LEO); TXTC D96 (DRT)</t>
  </si>
  <si>
    <t>TXTC D01 (-1.0); TXTC D06 (0.0); TXTC D11 (0.0); TXTC D12 (0.0); TXTC D17 (0.0); TXTC D22 (0.0); TXTC D23 (0.0); TXTC D25 (0.0); TXTC D90 (0.0); TXTC D91 (0.0); TXTC D96 (0.0)</t>
  </si>
  <si>
    <t>TXTC D91; TXTC D96</t>
  </si>
  <si>
    <t>LEO (09); DLT (18); DRT (25)</t>
  </si>
  <si>
    <t>LWR^; SLWR; TE-oL; TE-iL^; HB-L</t>
  </si>
  <si>
    <t>KSST 01; KSST 20; KSST 34; KSST 86; KSST 87</t>
  </si>
  <si>
    <t>KSST 01 (SLWR); KSST 07 (QB); KSST 20 (HB-L); KSST 34 (TE-oL); KSST 50 (LT); KSST 63 (RG); KSST 69 (C); KSST 71 (RT); KSST 76 (LG); KSST 86 (LWR); KSST 87 (TE-iL)</t>
  </si>
  <si>
    <t>KSST 01 (0.0); KSST 07 (0.0); KSST 20 (+0.5); KSST 34 (0.0); KSST 50 (+1.0); KSST 63 (0.0); KSST 69 (0.0); KSST 71 (0.0); KSST 76 (0.0); KSST 86 (0.0); KSST 87 (0.0)</t>
  </si>
  <si>
    <t>KSST 01; KSST 34; KSST 86</t>
  </si>
  <si>
    <t>KSST 20 (HB-L); KSST 50 (LT); TXTC D01 (RILB)</t>
  </si>
  <si>
    <t>KSST 34 (R:Lx); KSST 87 (R:Lx)</t>
  </si>
  <si>
    <t>LWR^(-17.5); SLWR(-5.5)</t>
  </si>
  <si>
    <t>MLB (4); RILB (3); RLB (5); ROLB (1); ROLB (1)</t>
  </si>
  <si>
    <t>LWR z; SLWR 0u(-4); TE-oL r; TE-iL r; HB-L r</t>
  </si>
  <si>
    <t>KSST 86 z; KSST 01 0u(-4); KSST 34 r; KSST 87 r; KSST 20 r</t>
  </si>
  <si>
    <t>2107 KSU OFF VS TECH, Play 050</t>
  </si>
  <si>
    <t>5; TXTC D01 (30); TXTC D06 (12); TXTC D90 (14); TXTC D91 (33); TXTC D96 (22)</t>
  </si>
  <si>
    <t>LCB (1); SCBL (10); FSR (11); SCBiR (4); SCBoR (4); RCB (5)</t>
  </si>
  <si>
    <t>LLB (12); LE (14); NT (22); RLB (30); REO (33)</t>
  </si>
  <si>
    <t>TXTC D01 (RLB); TXTC D06 (LLB); TXTC D11 (SCBL); TXTC D12 (RCB); TXTC D17 (SCBiR); TXTC D22 (FSR); TXTC D23 (LCB); TXTC D25 (SCBoR); TXTC D90 (LE); TXTC D91 (REO); TXTC D96 (NT)</t>
  </si>
  <si>
    <t>TXTC D01 (0.0); TXTC D06 (-0.5); TXTC D11 (0.0); TXTC D12 (0.0); TXTC D17 (0.0); TXTC D22 (0.0); TXTC D23 (0.0); TXTC D25 (0.0); TXTC D90 (0.0); TXTC D91 (0.0); TXTC D96 (0.0)</t>
  </si>
  <si>
    <t>LE (14); NT (22); REO (33)</t>
  </si>
  <si>
    <t>KSST 00; KSST 01; KSST 22; KSST 85; KSST 86</t>
  </si>
  <si>
    <t>KSST 00 (SLiWR); KSST 01 (LWR); KSST 07 (QB); KSST 22 (SRWR); KSST 50 (LT); KSST 63 (RG); KSST 69 (C); KSST 71 (RT); KSST 76 (LG); KSST 85 (SLoWR); KSST 86 (RWR)</t>
  </si>
  <si>
    <t>KSST 00 (0.0); KSST 01 (0.0); KSST 07 (0.0); KSST 22 (+0.5); KSST 50 (0.0); KSST 63 (0.0); KSST 69 (0.0); KSST 71 (0.0); KSST 76 (0.0); KSST 85 (0.0); KSST 86 (0.0)</t>
  </si>
  <si>
    <t>KSST 22 (SRWR); TXTC D06 (LLB)</t>
  </si>
  <si>
    <t>4; TXTC D01 (RLB); TXTC D90 (LE); TXTC D91 (REO); TXTC D96 (NT)</t>
  </si>
  <si>
    <t>TXTC D23 &gt; KSST 86</t>
  </si>
  <si>
    <t>LWR(-18.5); SLoWR(-11.5); SLiWR^(-3.5); SRWR(+15.5); RWR^(+19.5)</t>
  </si>
  <si>
    <t>LLB (4); RLB (2)</t>
  </si>
  <si>
    <t>LWR 9; SLoWR 3(4); SLiWR 36(5); SRWR 6(6); RWR 9o</t>
  </si>
  <si>
    <t>9; 3; 3; 6; 9</t>
  </si>
  <si>
    <t>KSST 01 9; KSST 85 3(4); KSST 00 36(5); KSST 22 6(6); KSST 86 9o</t>
  </si>
  <si>
    <t>2107 KSU OFF VS TECH, Play 051</t>
  </si>
  <si>
    <t>RENO LEX PRO EXIT SQUEEZE</t>
  </si>
  <si>
    <t>P. 44 ROLL Z DOVER</t>
  </si>
  <si>
    <t>9; TXTC D01 (21); TXTC D06 (13); TXTC D11 (00); TXTC D17 (31); TXTC D22 (09); TXTC D25 (28); TXTC D90 (10); TXTC D91 (33); TXTC D96 (22)</t>
  </si>
  <si>
    <t>LCB (3); SS (8); RCB (6)</t>
  </si>
  <si>
    <t>LOLB (00); LLB (09); LEO (10); LLB (13); MLB (21); NT (22); SS (28); RLB (31); REO (33)</t>
  </si>
  <si>
    <t>TXTC D01 (MLB); TXTC D06 (LLB); TXTC D11 (LOLB); TXTC D12 (RCB); TXTC D17 (RLB); TXTC D22 (LLB); TXTC D23 (LCB); TXTC D25 (SS); TXTC D90 (LEO); TXTC D91 (REO); TXTC D96 (NT)</t>
  </si>
  <si>
    <t>TXTC D01 (0.0); TXTC D06 (0.0); TXTC D11 (0.0); TXTC D12 (0.0); TXTC D17 (0.0); TXTC D22 (0.0); TXTC D23 (-1.0); TXTC D25 (0.0); TXTC D90 (0.0); TXTC D91 (+0.5); TXTC D96 (0.0)</t>
  </si>
  <si>
    <t>LWR^; HB; TE-iR^; TE-oR; RWR</t>
  </si>
  <si>
    <t>KSST 12; KSST 22; KSST 34; KSST 83; KSST 86</t>
  </si>
  <si>
    <t>KSST 07 (QB); KSST 12 (RWR); KSST 22 (HB); KSST 34 (TE-oR); KSST 50 (LT); KSST 63 (RG); KSST 69 (C); KSST 71 (RT); KSST 76 (LG); KSST 83 (TE-iR); KSST 86 (LWR)</t>
  </si>
  <si>
    <t>KSST 07 (+1.0); KSST 12 (-1.0); KSST 22 (0.0); KSST 34 (-1.0); KSST 50 (0.0); KSST 63 (0.0); KSST 69 (0.0); KSST 71 (0.0); KSST 76 (0.0); KSST 83 (0.0); KSST 86 (0.0)</t>
  </si>
  <si>
    <t>KSST 12; KSST 34; KSST 83</t>
  </si>
  <si>
    <t>7; KSST 34 (TE-oR); KSST 50 (LT); KSST 63 (RG); KSST 69 (C); KSST 71 (RT); KSST 76 (LG); KSST 83 (TE-iR)</t>
  </si>
  <si>
    <t>KSST 07 (QB); KSST 12 (RWR); KSST 34 (TE-oR); TXTC D23 (LCB); TXTC D91 (REO)</t>
  </si>
  <si>
    <t>4; TXTC D06 (LLB); TXTC D90 (LEO); TXTC D91 (REO); TXTC D96 (NT)</t>
  </si>
  <si>
    <t>TXTC D91 (BOL) KSST 34</t>
  </si>
  <si>
    <t>LWR^(-5.5); RWR(+17.5)</t>
  </si>
  <si>
    <t>LOLB (1); LLB (6); LLB (2); MLB (4); RLB (3)</t>
  </si>
  <si>
    <t>KSST 12; KSST 34; TXTC D23</t>
  </si>
  <si>
    <t>LWR xo(19); HB frh21(0); TE-iR k; TE-oR klxu(-3); RWR 9</t>
  </si>
  <si>
    <t>X; H4; -; X; 9</t>
  </si>
  <si>
    <t>KSST 86 xo(19); KSST 22 frh21(0); KSST 83 k; KSST 34 klxu(-3); KSST 12 9</t>
  </si>
  <si>
    <t>KSST 07; TXTC D91</t>
  </si>
  <si>
    <t>2107 KSU OFF VS TECH, Play 052</t>
  </si>
  <si>
    <t>5; TXTC D01 (30); TXTC D06 (06); TXTC D19 (33); TXTC D91 (14); TXTC D95 (22)</t>
  </si>
  <si>
    <t>LCB (4); FSL (11); FSR (12); SCBiR (3); SCBoR (5); RCB (5)</t>
  </si>
  <si>
    <t>LLB (06); LE (14); NT (22); RLB (30); REO (33)</t>
  </si>
  <si>
    <t>TXTC D01 (RLB); TXTC D06 (LLB); TXTC D08 (LCB); TXTC D11 (FSL); TXTC D12 (RCB); TXTC D17 (SCBiR); TXTC D19 (REO); TXTC D22 (FSR); TXTC D25 (SCBoR); TXTC D91 (LE); TXTC D95 (NT)</t>
  </si>
  <si>
    <t>TXTC D01 (0.0); TXTC D06 (0.0); TXTC D08 (0.0); TXTC D11 (0.0); TXTC D12 (0.0); TXTC D17 (0.0); TXTC D19 (0.0); TXTC D22 (0.0); TXTC D25 (-0.5); TXTC D91 (0.0); TXTC D95 (0.0)</t>
  </si>
  <si>
    <t>TXTC D08; TXTC D19; TXTC D95</t>
  </si>
  <si>
    <t>KSST 00; KSST 13; KSST 22; KSST 85; KSST 88</t>
  </si>
  <si>
    <t>KSST 00 (RWR); KSST 07 (QB); KSST 13 (LWR); KSST 22 (SLiWR); KSST 50 (LT); KSST 63 (RG); KSST 69 (C); KSST 71 (RT); KSST 76 (LG); KSST 85 (SRWR); KSST 88 (SLoWR)</t>
  </si>
  <si>
    <t>KSST 00 (0.0); KSST 07 (0.0); KSST 13 (+0.5); KSST 22 (0.0); KSST 50 (0.0); KSST 63 (0.0); KSST 69 (0.0); KSST 71 (0.0); KSST 76 (0.0); KSST 85 (0.0); KSST 88 (0.0)</t>
  </si>
  <si>
    <t>KSST 00; KSST 13; KSST 85; KSST 88</t>
  </si>
  <si>
    <t>KSST 85; KSST 88</t>
  </si>
  <si>
    <t>KSST 13 (LWR); TXTC D25 (SCBoR)</t>
  </si>
  <si>
    <t>4; TXTC D01 (RLB); TXTC D19 (REO); TXTC D91 (LE); TXTC D95 (NT)</t>
  </si>
  <si>
    <t>LWR(-17.5); SLoWR^(-7.5); SLiWR(-3.5); SRWR^(+15.5); RWR(+19.5)</t>
  </si>
  <si>
    <t>LLB (2); RLB (2)</t>
  </si>
  <si>
    <t>7; TXTC D06; TXTC D08; TXTC D11; TXTC D12; TXTC D17; TXTC D22; TXTC D25</t>
  </si>
  <si>
    <t>LWR 6(6); SLoWR 9s; SLiWR 36(5); SRWR 4(12); RWR 21(2)</t>
  </si>
  <si>
    <t>6; 9; 3; 4; 3</t>
  </si>
  <si>
    <t>KSST 13 6(6); KSST 88 9s; KSST 22 36(5); KSST 85 4(12); KSST 00 21(2)</t>
  </si>
  <si>
    <t>2107 KSU OFF VS TECH, Play 053</t>
  </si>
  <si>
    <t>6; TXTC D01 (23); TXTC D06 (33); TXTC D17 (06); TXTC D19 (13); TXTC D91 (32); TXTC D95 (22)</t>
  </si>
  <si>
    <t>LCB (6); SCBL (4); FS (12); SCBR (5); RCB (2)</t>
  </si>
  <si>
    <t>LOLB (06); LE (13); NT (22); MLB (23); REO (32); RLB (33)</t>
  </si>
  <si>
    <t>TXTC D01 (MLB); TXTC D06 (RLB); TXTC D08 (RCB); TXTC D11 (SCBR); TXTC D12 (LCB); TXTC D17 (LOLB); TXTC D19 (LE); TXTC D22 (FS); TXTC D25 (SCBL); TXTC D91 (REO); TXTC D95 (NT)</t>
  </si>
  <si>
    <t>TXTC D01 (0.0); TXTC D06 (0.0); TXTC D08 (0.0); TXTC D11 (0.0); TXTC D12 (0.0); TXTC D17 (-1.0); TXTC D19 (0.0); TXTC D22 (+0.5); TXTC D25 (0.0); TXTC D91 (0.0); TXTC D95 (0.0)</t>
  </si>
  <si>
    <t>KSST 00; KSST 01; KSST 04; KSST 22; KSST 86</t>
  </si>
  <si>
    <t>KSST 00 (SLWR); KSST 01 (SRWR); KSST 04 (RWR); KSST 07 (QB); KSST 22 (HB-R); KSST 50 (LT); KSST 63 (RG); KSST 69 (C); KSST 71 (RT); KSST 76 (LG); KSST 86 (LWR)</t>
  </si>
  <si>
    <t>KSST 00 (0.0); KSST 01 (0.0); KSST 04 (0.0); KSST 07 (0.0); KSST 22 (0.0); KSST 50 (0.0); KSST 63 (0.0); KSST 69 (0.0); KSST 71 (0.0); KSST 76 (0.0); KSST 86 (0.0)</t>
  </si>
  <si>
    <t>KSST 01; KSST 04; KSST 86</t>
  </si>
  <si>
    <t>KSST 07 (QB); TXTC D17 (LOLB); TXTC D22 (FS)</t>
  </si>
  <si>
    <t>TXTC D08 &gt; KSST 86</t>
  </si>
  <si>
    <t>LWR(-19.5); SLWR^(-17.5); SRWR(+7.5); RWR^(+12.5)</t>
  </si>
  <si>
    <t>LWR r; SLWR r; HB-R fl; SRWR 0u(-3); RWR 2(1)z</t>
  </si>
  <si>
    <t>KSST 86 r; KSST 00 r; KSST 22 fl; KSST 01 0u(-3); KSST 04 2(1)z</t>
  </si>
  <si>
    <t>2107 KSU OFF VS TECH, Play 054</t>
  </si>
  <si>
    <t>4; TXTC D01 (29); TXTC D19 (34); TXTC D91 (14); TXTC D95 (22)</t>
  </si>
  <si>
    <t>LCB (2); SCBL (3); FSL (12); FSR (12); SCBiR (5); SCBiR (10); RCB (5)</t>
  </si>
  <si>
    <t>LE (14); NT (22); RLB (29); REO (34)</t>
  </si>
  <si>
    <t>TXTC D01 (RLB); TXTC D06 (SCBL); TXTC D10 (SCBiR); TXTC D11 (FSL); TXTC D12 (RCB); TXTC D17 (SCBiR); TXTC D19 (REO); TXTC D23 (LCB); TXTC D25 (FSR); TXTC D91 (LE); TXTC D95 (NT)</t>
  </si>
  <si>
    <t>TXTC D01 (0.0); TXTC D06 (0.0); TXTC D10 (-0.5); TXTC D11 (0.0); TXTC D12 (0.0); TXTC D17 (+1.0); TXTC D19 (0.0); TXTC D23 (0.0); TXTC D25 (0.0); TXTC D91 (0.0); TXTC D95 (0.0)</t>
  </si>
  <si>
    <t>TXTC D10; TXTC D23</t>
  </si>
  <si>
    <t>TXTC D10</t>
  </si>
  <si>
    <t>KSST 04 (RWR); KSST 07 (QB); KSST 12 (LWR); KSST 22 (SRWR); KSST 50 (LT); KSST 63 (RG); KSST 69 (C); KSST 71 (RT); KSST 76 (LG); KSST 85 (SLoWR); KSST 87 (SLiWR)</t>
  </si>
  <si>
    <t>KSST 04 (0.0); KSST 07 (+0.5); KSST 12 (0.0); KSST 22 (0.0); KSST 50 (0.0); KSST 63 (0.0); KSST 69 (0.0); KSST 71 (0.0); KSST 76 (0.0); KSST 85 (0.0); KSST 87 (-1.0)</t>
  </si>
  <si>
    <t>KSST 07 (QB); KSST 87 (SLiWR); TXTC D10 (SCBiR); TXTC D17 (SCBiR)</t>
  </si>
  <si>
    <t>LWR(-18.5); SLoWR(-11.5); SLiWR^(-1.5); SRWR(+14.5); RWR^(+17.5)</t>
  </si>
  <si>
    <t>RLB (2)</t>
  </si>
  <si>
    <t>KSST 87; TXTC D10</t>
  </si>
  <si>
    <t>7; TXTC D06; TXTC D10; TXTC D11; TXTC D12; TXTC D17; TXTC D23; TXTC D25</t>
  </si>
  <si>
    <t>LWR 9; SLoWR 6(5); SLiWR 6(6); SRWR 69s(4); RWR 9o</t>
  </si>
  <si>
    <t>9; 6; 6; 9; 9</t>
  </si>
  <si>
    <t>KSST 12 9; KSST 85 6(5); KSST 87 6(6); KSST 22 69s(4); KSST 04 9o</t>
  </si>
  <si>
    <t>KSST 07; TXTC D17</t>
  </si>
  <si>
    <t>2107 KSU OFF VS TECH, Play 055</t>
  </si>
  <si>
    <t>20MK</t>
  </si>
  <si>
    <t>5 ROLL NAKED PUP X H SLIP CHECK RED 5</t>
  </si>
  <si>
    <t>7; TXTC D01 (37); TXTC D06 (26); TXTC D10 (00); TXTC D17 (10); TXTC D19 (14); TXTC D90 (28); TXTC D95 (21)</t>
  </si>
  <si>
    <t>LCB (7); SCBL (4); FSR (12); RCB (2)</t>
  </si>
  <si>
    <t>LOLB (00); LOLB (10); LE (14); NLT (21); RILB (26); DRT (28); ROLB (37)</t>
  </si>
  <si>
    <t>TXTC D01 (ROLB); TXTC D06 (RILB); TXTC D10 (LOLB); TXTC D11 (FSR); TXTC D12 (LCB); TXTC D17 (LOLB); TXTC D19 (LE); TXTC D23 (RCB); TXTC D25 (SCBL); TXTC D90 (DRT); TXTC D95 (NLT)</t>
  </si>
  <si>
    <t>TXTC D01 (0.0); TXTC D06 (0.0); TXTC D10 (0.0); TXTC D11 (0.0); TXTC D12 (0.0); TXTC D17 (-1.0); TXTC D19 (-0.5); TXTC D23 (0.0); TXTC D25 (0.0); TXTC D90 (0.0); TXTC D95 (0.0)</t>
  </si>
  <si>
    <t>KSST 04; KSST 22; KSST 29; KSST 85; KSST 88</t>
  </si>
  <si>
    <t>KSST 04 (LWR); KSST 07 (QB); KSST 22 (HB-R); KSST 29 (HB-L); KSST 50 (LT); KSST 63 (RG); KSST 69 (C); KSST 73 (RT); KSST 76 (LG); KSST 85 (SRWR); KSST 88 (RWR)</t>
  </si>
  <si>
    <t>KSST 04 (0.0); KSST 07 (0.0); KSST 22 (+0.5); KSST 29 (0.0); KSST 50 (0.0); KSST 63 (0.0); KSST 69 (0.0); KSST 73 (+0.5); KSST 76 (0.0); KSST 85 (0.0); KSST 88 (0.0)</t>
  </si>
  <si>
    <t>KSST 22 (HB-R); KSST 29 (HB-L); KSST 73 (RT); TXTC D17 (LOLB); TXTC D19 (LE)</t>
  </si>
  <si>
    <t>LWR^(-17.5); SRWR(+8.5); RWR^(+13.5)</t>
  </si>
  <si>
    <t>LOLB (0); LOLB (0); RILB (4); ROLB (1)</t>
  </si>
  <si>
    <t>TXTC D17; TXTC D19</t>
  </si>
  <si>
    <t>2107 KSU OFF VS TECH, Play 056</t>
  </si>
  <si>
    <t>6; TXTC D01 (16); TXTC D06 (35); TXTC D17 (00); TXTC D19 (11); TXTC D90 (29); TXTC D95 (22)</t>
  </si>
  <si>
    <t>LCB (3); SCBL (6); FSL (13); SSR (9); RCB (4)</t>
  </si>
  <si>
    <t>LLB (00); LEO (11); LILB (16); NT (22); RE (29); RLB (35); SSR (40)</t>
  </si>
  <si>
    <t>TXTC D01 (LILB); TXTC D06 (RLB); TXTC D10 (SCBL); TXTC D11 (SSR); TXTC D12 (LCB); TXTC D17 (LLB); TXTC D19 (LEO); TXTC D23 (RCB); TXTC D25 (FSL); TXTC D90 (RE); TXTC D95 (NT)</t>
  </si>
  <si>
    <t>TXTC D01 (0.0); TXTC D06 (0.0); TXTC D10 (0.0); TXTC D11 (0.0); TXTC D12 (0.0); TXTC D17 (0.0); TXTC D19 (0.0); TXTC D23 (0.0); TXTC D25 (0.0); TXTC D90 (0.0); TXTC D95 (0.0)</t>
  </si>
  <si>
    <t>KSST 04 (0.0); KSST 07 (0.0); KSST 22 (0.0); KSST 29 (-1.0); KSST 50 (0.0); KSST 63 (0.0); KSST 69 (0.0); KSST 73 (0.0); KSST 76 (0.0); KSST 85 (0.0); KSST 88 (0.0)</t>
  </si>
  <si>
    <t>LWR^(-17.5); SRWR(+10.5); RWR^(+15.5)</t>
  </si>
  <si>
    <t>LLB (3); LILB (1); RLB (4)</t>
  </si>
  <si>
    <t>2107 KSU OFF VS TECH, Play 057</t>
  </si>
  <si>
    <t>6; TXTC D01 (20); TXTC D06 (36); TXTC D10 (19); TXTC D19 (11); TXTC D90 (32); TXTC D95 (22)</t>
  </si>
  <si>
    <t>KSST 04; KSST 34; KSST 85; KSST 88</t>
  </si>
  <si>
    <t>LCB (9); SCBiL (4); FS (13); SCBR (3); RCB (4)</t>
  </si>
  <si>
    <t>LEO (11); LILB (19); LILB (20); NT (22); REO (32); RLB (36)</t>
  </si>
  <si>
    <t>TXTC D01 (LILB); TXTC D06 (RLB); TXTC D10 (LILB); TXTC D11 (FS); TXTC D12 (RCB); TXTC D17 (SCBiL); TXTC D19 (LEO); TXTC D23 (SCBR); TXTC D25 (LCB); TXTC D90 (REO); TXTC D95 (NT)</t>
  </si>
  <si>
    <t>TXTC D01 (0.0); TXTC D06 (0.0); TXTC D10 (0.0); TXTC D11 (0.0); TXTC D12 (0.0); TXTC D17 (0.0); TXTC D19 (+0.5); TXTC D23 (0.0); TXTC D25 (0.0); TXTC D90 (0.0); TXTC D95 (0.0)</t>
  </si>
  <si>
    <t>KSST 04; KSST 22; KSST 34; KSST 85; KSST 88</t>
  </si>
  <si>
    <t>KSST 04 (LWR); KSST 07 (QB); KSST 22 (SRiWR); KSST 34 (SRoWR); KSST 50 (LT); KSST 63 (RG); KSST 69 (C); KSST 73 (RT); KSST 76 (LG); KSST 85 (RWR); KSST 88 (SLWR)</t>
  </si>
  <si>
    <t>KSST 04 (0.0); KSST 07 (0.0); KSST 22 (0.0); KSST 34 (0.0); KSST 50 (0.0); KSST 63 (0.0); KSST 69 (0.0); KSST 73 (-0.5); KSST 76 (0.0); KSST 85 (0.0); KSST 88 (0.0)</t>
  </si>
  <si>
    <t>KSST 73 (RT); TXTC D19 (LEO)</t>
  </si>
  <si>
    <t>4; TXTC D01 (LILB); TXTC D19 (LEO); TXTC D90 (REO); TXTC D95 (NT)</t>
  </si>
  <si>
    <t>TXTC D19 (I) KSST 73</t>
  </si>
  <si>
    <t>LWR(-17.5); SLWR^(-15.5); SRiWR(+4.5); SRoWR^(+8.5); RWR(+9.5)</t>
  </si>
  <si>
    <t>LILB (6); LILB (4); RLB (3)</t>
  </si>
  <si>
    <t>LWR 3(5); SLWR 3(17); SRiWR 69s(5); SRoWR 7(10); RWR 3(4)</t>
  </si>
  <si>
    <t>3; 3; 9; 7; 3</t>
  </si>
  <si>
    <t>KSST 04 3(5); KSST 88 3(17); KSST 22 69s(5); KSST 34 7(10); KSST 85 3(4)</t>
  </si>
  <si>
    <t>2107 KSU OFF VS TECH, Play 058</t>
  </si>
  <si>
    <t>4; TXTC D01 (18); TXTC D19 (11); TXTC D90 (30); TXTC D95 (22)</t>
  </si>
  <si>
    <t>LCB (6); SCBoL (5); SCBiL (4); FSL (12); FSR (14); SCBR (3); RCB (5)</t>
  </si>
  <si>
    <t>LEO (11); LILB (18); NT (22); RE (30)</t>
  </si>
  <si>
    <t>TXTC D01 (LILB); TXTC D06 (SCBR); TXTC D10 (FSL); TXTC D11 (FSR); TXTC D12 (LCB); TXTC D17 (SCBiL); TXTC D19 (LEO); TXTC D23 (RCB); TXTC D25 (SCBoL); TXTC D90 (RE); TXTC D95 (NT)</t>
  </si>
  <si>
    <t>HB&gt;SRoWR; TE&gt;SRiWR</t>
  </si>
  <si>
    <t>KSST 01 (RWR); KSST 07 (QB); KSST 12 (SLWR); KSST 19 (SRiWR); KSST 22 (SRoWR); KSST 50 (LT); KSST 63 (RG); KSST 69 (C); KSST 73 (RT); KSST 76 (LG); KSST 86 (LWR)</t>
  </si>
  <si>
    <t>KSST 01 (0.0); KSST 07 (0.0); KSST 12 (0.0); KSST 19 (0.0); KSST 22 (0.0); KSST 50 (0.0); KSST 63 (0.0); KSST 69 (0.0); KSST 73 (-1.0); KSST 76 (0.0); KSST 86 (0.0)</t>
  </si>
  <si>
    <t>KSST 01; KSST 12; KSST 19; KSST 86</t>
  </si>
  <si>
    <t>LWR^(-19.5); SLWR(-15.5); SRiWR^(+4.5); SRoWR(+9.5); RWR(+13.5)</t>
  </si>
  <si>
    <t>2107 KSU OFF VS TECH, Play 059</t>
  </si>
  <si>
    <t>4; TXTC D01 (17); TXTC D19 (09); TXTC D90 (33); TXTC D95 (22)</t>
  </si>
  <si>
    <t>LCB (4); SCBoL (4); SCBiL (5); FSL (12); FSR (17); SCBR (3); RCB (5)</t>
  </si>
  <si>
    <t>LEO (09); LILB (17); NT (22); REO (33)</t>
  </si>
  <si>
    <t>TXTC D01 (LILB); TXTC D06 (SCBR); TXTC D10 (FSL); TXTC D11 (FSR); TXTC D12 (LCB); TXTC D17 (SCBiL); TXTC D19 (LEO); TXTC D23 (RCB); TXTC D25 (SCBoL); TXTC D90 (REO); TXTC D95 (NT)</t>
  </si>
  <si>
    <t>TXTC D01 (0.0); TXTC D06 (0.0); TXTC D10 (0.0); TXTC D11 (0.0); TXTC D12 (0.0); TXTC D17 (0.0); TXTC D19 (+1.0); TXTC D23 (0.0); TXTC D25 (0.0); TXTC D90 (0.0); TXTC D95 (0.0)</t>
  </si>
  <si>
    <t>LEO (09); NT (22); REO (33)</t>
  </si>
  <si>
    <t>KSST 01 (LWR); KSST 07 (QB); KSST 12 (SRiWR); KSST 19 (SLWR); KSST 22 (SRoWR); KSST 50 (LT); KSST 63 (RG); KSST 69 (C); KSST 73 (RT); KSST 76 (LG); KSST 86 (RWR)</t>
  </si>
  <si>
    <t>3; TXTC D19 (LEO); TXTC D90 (REO); TXTC D95 (NT)</t>
  </si>
  <si>
    <t>TXTC D19 (B) KSST 73</t>
  </si>
  <si>
    <t>LWR(-20.5); SLWR^(-14.5); SRiWR(+4.5); SRoWR(+9.5); RWR^(+14.5)</t>
  </si>
  <si>
    <t>LILB (2)</t>
  </si>
  <si>
    <t>8; TXTC D01; TXTC D06; TXTC D10; TXTC D11; TXTC D12; TXTC D17; TXTC D23; TXTC D25</t>
  </si>
  <si>
    <t>LWR 8i(13); SLWR 7(13); SRiWR 9s; SRoWR 63(4); RWR 4(11)</t>
  </si>
  <si>
    <t>8; 7; 9; 3; 4</t>
  </si>
  <si>
    <t>KSST 01 8i(13); KSST 19 7(13); KSST 12 9s; KSST 22 63(4); KSST 86 4(11)</t>
  </si>
  <si>
    <t>2107 KSU OFF VS TECH, Play 060</t>
  </si>
  <si>
    <t>60C SEAHAWK F DEWEY</t>
  </si>
  <si>
    <t>SEAHAWK F DEWEY</t>
  </si>
  <si>
    <t>4; TXTC D01 (18); TXTC D19 (10); TXTC D90 (32); TXTC D95 (22)</t>
  </si>
  <si>
    <t>LCB (9); SCBiL (8); FSL (18); FSL (16); FS (9); FSR (21); RCB (7)</t>
  </si>
  <si>
    <t>LEO (10); LILB (18); NT (22); REO (32)</t>
  </si>
  <si>
    <t>TXTC D01 (LILB); TXTC D06 (FS); TXTC D10 (FSL); TXTC D11 (FSR); TXTC D12 (LCB); TXTC D17 (SCBiL); TXTC D19 (LEO); TXTC D23 (RCB); TXTC D25 (FSL); TXTC D90 (REO); TXTC D95 (NT)</t>
  </si>
  <si>
    <t>TXTC D01 (0.0); TXTC D06 (0.0); TXTC D10 (0.0); TXTC D11 (0.0); TXTC D12 (0.0); TXTC D17 (0.0); TXTC D19 (+0.5); TXTC D23 (0.0); TXTC D25 (0.0); TXTC D90 (-1.0); TXTC D95 (0.0)</t>
  </si>
  <si>
    <t>KSST 00 (SRiWR); KSST 01 (RWR); KSST 07 (QB); KSST 12 (SRoWR); KSST 22 (HB-L); KSST 50 (LT); KSST 63 (RG); KSST 69 (C); KSST 73 (RT); KSST 76 (LG); KSST 86 (LWR)</t>
  </si>
  <si>
    <t>KSST 00 (0.0); KSST 01 (0.0); KSST 07 (0.0); KSST 12 (0.0); KSST 22 (0.0); KSST 50 (0.0); KSST 63 (0.0); KSST 69 (0.0); KSST 73 (-0.5); KSST 76 (0.0); KSST 86 (0.0)</t>
  </si>
  <si>
    <t>KSST 50 (LT); KSST 73 (RT); TXTC D19 (LEO); TXTC D90 (REO)</t>
  </si>
  <si>
    <t>LWR^(-19.5); SRiWR^(+4.5); SRoWR(+9.5); RWR(+16.5)</t>
  </si>
  <si>
    <t>KSST 73; TXTC D90</t>
  </si>
  <si>
    <t>LWR 9; HB-L klh4(1); SRiWR 9s; SRoWR 6(20); RWR 6(16)</t>
  </si>
  <si>
    <t>9; H4; 9; 6; 6</t>
  </si>
  <si>
    <t>KSST 86 9; KSST 22 klh4(1); KSST 00 9s; KSST 12 6(20); KSST 01 6(16)</t>
  </si>
  <si>
    <t>TXTC D90 ILHd</t>
  </si>
  <si>
    <t>2107 KSU OFF VS TECH, Play 061</t>
  </si>
  <si>
    <t>50C Z SNAG-DART CHECK CRUZ</t>
  </si>
  <si>
    <t>Z SNAG-DART CHECK CRUZ</t>
  </si>
  <si>
    <t>6; TXTC D01 (09); TXTC D06 (22); TXTC D17 (36); TXTC D19 (30); TXTC D91 (17); TXTC D95 (23)</t>
  </si>
  <si>
    <t>LCB (5); SCBL (8); SCBR (2); SCBR (6); RCB (6)</t>
  </si>
  <si>
    <t>LLB (09); DLT (17); MLB (22); NRT (23); RE (30); ROLB (36)</t>
  </si>
  <si>
    <t>TXTC D01 (LLB); TXTC D06 (MLB); TXTC D10 (SCBR); TXTC D11 (SCBL); TXTC D12 (RCB); TXTC D17 (ROLB); TXTC D19 (RE); TXTC D23 (LCB); TXTC D25 (SCBR); TXTC D91 (DLT); TXTC D95 (NRT)</t>
  </si>
  <si>
    <t>TXTC D01 (0.0); TXTC D06 (0.0); TXTC D10 (0.0); TXTC D11 (0.0); TXTC D12 (0.0); TXTC D17 (+1.0); TXTC D19 (+0.5); TXTC D23 (0.0); TXTC D25 (+0.5); TXTC D91 (+1.0); TXTC D95 (0.0)</t>
  </si>
  <si>
    <t>DLT (17); NRT (23); RE (30)</t>
  </si>
  <si>
    <t>KSST 00 (SRWR); KSST 04 (LWR); KSST 07 (QB); KSST 12 (RWR); KSST 22 (HB-R); KSST 63 (RG); KSST 69 (C); KSST 70 (LT); KSST 73 (RT); KSST 76 (LG); KSST 88 (SLWR)</t>
  </si>
  <si>
    <t>KSST 00 (0.0); KSST 04 (0.0); KSST 07 (0.0); KSST 12 (0.0); KSST 22 (-1.0); KSST 63 (0.0); KSST 69 (-0.5); KSST 70 (0.0); KSST 73 (0.0); KSST 76 (-1.0); KSST 88 (0.0)</t>
  </si>
  <si>
    <t>KSST 04; KSST 70; KSST 88</t>
  </si>
  <si>
    <t>5; KSST 63 (RG); KSST 69 (C); KSST 70 (LT); KSST 73 (RT); KSST 76 (LG)</t>
  </si>
  <si>
    <t>KSST 07 (QB); KSST 22 (HB-R); KSST 69 (C); KSST 76 (LG); TXTC D17 (ROLB); TXTC D19 (RE); TXTC D25 (SCBR); TXTC D91 (DLT)</t>
  </si>
  <si>
    <t>5; TXTC D10 (SCBR); TXTC D17 (ROLB); TXTC D19 (RE); TXTC D91 (DLT); TXTC D95 (NRT)</t>
  </si>
  <si>
    <t>TXTC D17 (O) KSST 76; TXTC D19 (B) KSST 69; TXTC D91 (BOR) KSST 22</t>
  </si>
  <si>
    <t>LWR^(-16.5); SLWR(-6.5); SRWR^(+14.5); RWR(+20.5)</t>
  </si>
  <si>
    <t>LLB (2); MLB (5); ROLB (0)</t>
  </si>
  <si>
    <t>4b</t>
  </si>
  <si>
    <t>6; TXTC D01; TXTC D06; TXTC D11; TXTC D12; TXTC D23; TXTC D25</t>
  </si>
  <si>
    <t>LWR 4(5); SLWR 9so; HB-R kr; SRWR 3(6); RWR 9</t>
  </si>
  <si>
    <t>4; 9; -; 3; 9</t>
  </si>
  <si>
    <t>KSST 04 4(5); KSST 88 9so; KSST 22 kr; KSST 00 3(6); KSST 12 9</t>
  </si>
  <si>
    <t>TXTC D17; TXTC D19; TXTC D25; TXTC D91</t>
  </si>
  <si>
    <t>2107 KSU OFF VS TECH, Play 062</t>
  </si>
  <si>
    <t>5; TXTC D01 (28); TXTC D06 (09); TXTC D19 (33); TXTC D91 (15); TXTC D95 (22)</t>
  </si>
  <si>
    <t>LCB (4); FSL (12); FSR (12); FSR (13); SCBiR (5); RCB (7)</t>
  </si>
  <si>
    <t>LLB (09); LE (15); NT (22); RILB (28); REO (33)</t>
  </si>
  <si>
    <t>TXTC D01 (RILB); TXTC D06 (LLB); TXTC D10 (FSR); TXTC D11 (FSL); TXTC D12 (RCB); TXTC D17 (SCBiR); TXTC D19 (REO); TXTC D23 (LCB); TXTC D25 (FSR); TXTC D91 (LE); TXTC D95 (NT)</t>
  </si>
  <si>
    <t>TXTC D01 (0.0); TXTC D06 (0.0); TXTC D10 (0.0); TXTC D11 (0.0); TXTC D12 (0.0); TXTC D17 (0.0); TXTC D19 (0.0); TXTC D23 (0.0); TXTC D25 (0.0); TXTC D91 (0.0); TXTC D95 (+0.5)</t>
  </si>
  <si>
    <t>LE (15); NT (22); REO (33)</t>
  </si>
  <si>
    <t>KSST 07 (QB); KSST 12 (LWR); KSST 22 (SRWR); KSST 50 (LT); KSST 63 (RG); KSST 69 (C); KSST 73 (RT); KSST 76 (LG); KSST 85 (SLoWR); KSST 86 (RWR); KSST 87 (SLiWR)</t>
  </si>
  <si>
    <t>KSST 07 (0.0); KSST 12 (0.0); KSST 22 (0.0); KSST 50 (0.0); KSST 63 (0.0); KSST 69 (0.0); KSST 73 (-0.5); KSST 76 (0.0); KSST 85 (0.0); KSST 86 (0.0); KSST 87 (0.0)</t>
  </si>
  <si>
    <t>KSST 50; KSST 85; KSST 86; KSST 87</t>
  </si>
  <si>
    <t>KSST 73 (RT); TXTC D95 (NT)</t>
  </si>
  <si>
    <t>4; TXTC D01 (RILB); TXTC D19 (REO); TXTC D91 (LE); TXTC D95 (NT)</t>
  </si>
  <si>
    <t>TXTC D95 (I) KSST 73</t>
  </si>
  <si>
    <t>LWR(-17.5); SLoWR(-10.5); SLiWR^(-0.5); SRWR(+14.5); RWR^(+19.5)</t>
  </si>
  <si>
    <t>LLB (3); RILB (2)</t>
  </si>
  <si>
    <t>LWR 9; SLoWR 6(5); SLiWR 3(5); SRWR 36(5); RWR 9o</t>
  </si>
  <si>
    <t>9; 6; 3; 3; 9</t>
  </si>
  <si>
    <t>KSST 12 9; KSST 85 6(5); KSST 87 3(5); KSST 22 36(5); KSST 86 9o</t>
  </si>
  <si>
    <t>36(5)</t>
  </si>
  <si>
    <t>2107 KSU OFF VS TECH, Play 063</t>
  </si>
  <si>
    <t>GUN ROG OUT WK F PEEL SQUEEZE</t>
  </si>
  <si>
    <t>FK 76 RUBBER</t>
  </si>
  <si>
    <t>RUBBER</t>
  </si>
  <si>
    <t>8; TXTC D01 (21); TXTC D06 (14); TXTC D10 (29); TXTC D11 (07); TXTC D17 (27); TXTC D90 (11); TXTC D91 (31); TXTC D95 (22)</t>
  </si>
  <si>
    <t>SS (7); SCBiR (5); SCBoR (1); RCB (6)</t>
  </si>
  <si>
    <t>LOLB (07); LEO (11); LLB (14); MLB (21); NT (22); RILB (27); SS (29); RE (31)</t>
  </si>
  <si>
    <t>TXTC D01 (MLB); TXTC D06 (LLB); TXTC D10 (SS); TXTC D11 (LOLB); TXTC D12 (RCB); TXTC D17 (RILB); TXTC D23 (SCBoR); TXTC D25 (SCBiR); TXTC D90 (LEO); TXTC D91 (RE); TXTC D95 (NT)</t>
  </si>
  <si>
    <t>TXTC D01 (0.0); TXTC D06 (0.0); TXTC D10 (0.0); TXTC D11 (0.0); TXTC D12 (0.0); TXTC D17 (0.0); TXTC D23 (0.0); TXTC D25 (-1.0); TXTC D90 (0.0); TXTC D91 (0.0); TXTC D95 (0.0)</t>
  </si>
  <si>
    <t>KSST 00 (TE-R); KSST 07 (QB); KSST 12 (SLoWR); KSST 22 (HB-L); KSST 50 (LT); KSST 63 (RG); KSST 69 (C); KSST 73 (RT); KSST 76 (LG); KSST 85 (SLiWR); KSST 86 (LWR)</t>
  </si>
  <si>
    <t>KSST 00 (0.0); KSST 07 (0.0); KSST 12 (0.0); KSST 22 (0.0); KSST 50 (0.0); KSST 63 (0.0); KSST 69 (0.0); KSST 73 (0.0); KSST 76 (0.0); KSST 85 (+0.5); KSST 86 (0.0)</t>
  </si>
  <si>
    <t>KSST 85 (SLiWR); TXTC D25 (SCBiR)</t>
  </si>
  <si>
    <t>5; TXTC D06 (LLB); TXTC D11 (LOLB); TXTC D90 (LEO); TXTC D91 (RE); TXTC D95 (NT)</t>
  </si>
  <si>
    <t>KSST 85* (L:Rx&gt;R:Lx)</t>
  </si>
  <si>
    <t>LWR^(-8.5); SLoWR(-4.5); SLiWR(+4.5)</t>
  </si>
  <si>
    <t>LOLB (1); LLB (2); MLB (4); RILB (1)</t>
  </si>
  <si>
    <t>6; TXTC D01; TXTC D10; TXTC D12; TXTC D17; TXTC D23; TXTC D25</t>
  </si>
  <si>
    <t>LWR 3(11); SLoWR 6(6); SLiWR 1; HB-L frkr; TE-R k</t>
  </si>
  <si>
    <t>3; 6; 3; -; -</t>
  </si>
  <si>
    <t>KSST 86 3(11); KSST 12 6(6); KSST 85 1; KSST 22 frkr; KSST 00 k</t>
  </si>
  <si>
    <t>2107 KSU OFF VS TECH, Play 064</t>
  </si>
  <si>
    <t>GUN L LOW</t>
  </si>
  <si>
    <t>L LOW</t>
  </si>
  <si>
    <t>50C FLAT-FRESNO</t>
  </si>
  <si>
    <t>FLAT-FRESNO</t>
  </si>
  <si>
    <t>5; TXTC D01 (37); TXTC D06 (19); TXTC D90 (28); TXTC D91 (13); TXTC D95 (21)</t>
  </si>
  <si>
    <t>LCB (6); SCBoL (3); SCBiL (4); FSL (14); SCBR (9); RCB (4)</t>
  </si>
  <si>
    <t>LE (13); LILB (19); NLT (21); DRT (28); ROLB (37)</t>
  </si>
  <si>
    <t>TXTC D01 (ROLB); TXTC D06 (LILB); TXTC D10 (SCBoL); TXTC D11 (SCBR); TXTC D12 (LCB); TXTC D17 (SCBiL); TXTC D23 (RCB); TXTC D25 (FSL); TXTC D90 (DRT); TXTC D91 (LE); TXTC D95 (NLT)</t>
  </si>
  <si>
    <t>TXTC D01 (0.0); TXTC D06 (0.0); TXTC D10 (0.0); TXTC D11 (0.0); TXTC D12 (0.0); TXTC D17 (0.0); TXTC D23 (0.0); TXTC D25 (0.0); TXTC D90 (0.0); TXTC D91 (0.0); TXTC D95 (0.0)</t>
  </si>
  <si>
    <t>HB&gt;SRiWR; TE&gt;SLWR</t>
  </si>
  <si>
    <t>KSST 01; KSST 04; KSST 19; KSST 20; KSST 88</t>
  </si>
  <si>
    <t>KSST 01 (LWR); KSST 04 (RWR); KSST 07 (QB); KSST 19 (SLWR); KSST 20 (SRiWR); KSST 50 (LT); KSST 63 (RG); KSST 69 (C); KSST 73 (RT); KSST 76 (LG); KSST 88 (SRoWR)</t>
  </si>
  <si>
    <t>KSST 01 (0.0); KSST 04 (0.0); KSST 07 (0.0); KSST 19 (0.0); KSST 20 (0.0); KSST 50 (0.0); KSST 63 (0.0); KSST 69 (0.0); KSST 73 (0.0); KSST 76 (0.0); KSST 88 (0.0)</t>
  </si>
  <si>
    <t>3; TXTC D90 (DRT); TXTC D91 (LE); TXTC D95 (NLT)</t>
  </si>
  <si>
    <t>KSST 20* (L:Rx)</t>
  </si>
  <si>
    <t>LWR(-20.5); SLWR^(-14.5); SRiWR(+3.5); SRoWR(+9.5); RWR^(+15.5)</t>
  </si>
  <si>
    <t>LILB (5); ROLB (1)</t>
  </si>
  <si>
    <t>LWR 9; SLWR 3(6); SRiWR 36(4); SRoWR 9so; RWR 9</t>
  </si>
  <si>
    <t>9; 3; 3; 9; 9</t>
  </si>
  <si>
    <t>KSST 01 9; KSST 19 3(6); KSST 20 36(4); KSST 88 9so; KSST 04 9</t>
  </si>
  <si>
    <t>2107 KSU OFF VS TECH, Play 065</t>
  </si>
  <si>
    <t>5 ROLL NAKED PUP X H SLIP</t>
  </si>
  <si>
    <t>NAKED PUP X H SLIP</t>
  </si>
  <si>
    <t>7; TXTC D01 (36); TXTC D06 (27); TXTC D11 (39); TXTC D17 (18); TXTC D90 (26); TXTC D91 (12); TXTC D96 (19)</t>
  </si>
  <si>
    <t>LCB (4); SCBL (3); FSL (11); RCB (3)</t>
  </si>
  <si>
    <t>LEO (12); LILB (18); DLT (19); DRT (26); RILB (27); ROLB (36); ROLB (39)</t>
  </si>
  <si>
    <t>TXTC D01 (ROLB); TXTC D06 (RILB); TXTC D10 (SCBL); TXTC D11 (ROLB); TXTC D12 (LCB); TXTC D17 (LILB); TXTC D23 (RCB); TXTC D25 (FSL); TXTC D90 (DRT); TXTC D91 (LEO); TXTC D96 (DLT)</t>
  </si>
  <si>
    <t>TXTC D01 (0.0); TXTC D06 (-1.0); TXTC D10 (0.0); TXTC D11 (0.0); TXTC D12 (0.0); TXTC D17 (0.0); TXTC D23 (0.0); TXTC D25 (0.0); TXTC D90 (0.0); TXTC D91 (+1.0); TXTC D96 (0.0)</t>
  </si>
  <si>
    <t>TXTC D96</t>
  </si>
  <si>
    <t>LEO (12); DLT (19); DRT (26)</t>
  </si>
  <si>
    <t>LWR^; FB-L; HB-R; SRWR; RWR^</t>
  </si>
  <si>
    <t>KSST 04; KSST 22; KSST 29; KSST 85; KSST 86</t>
  </si>
  <si>
    <t>KSST 04 (LWR); KSST 07 (QB); KSST 22 (HB-R); KSST 29 (FB-L); KSST 50 (LT); KSST 63 (RG); KSST 69 (C); KSST 73 (RT); KSST 76 (LG); KSST 85 (SRWR); KSST 86 (RWR)</t>
  </si>
  <si>
    <t>KSST 04 (0.0); KSST 07 (+0.5); KSST 22 (+0.5); KSST 29 (-1.0); KSST 50 (0.0); KSST 63 (0.0); KSST 69 (0.0); KSST 73 (0.0); KSST 76 (0.0); KSST 85 (0.0); KSST 86 (0.0)</t>
  </si>
  <si>
    <t>KSST 22; KSST 29; KSST 85; KSST 86</t>
  </si>
  <si>
    <t>6; KSST 29 (FB-L); KSST 50 (LT); KSST 63 (RG); KSST 69 (C); KSST 73 (RT); KSST 76 (LG)</t>
  </si>
  <si>
    <t>KSST 07 (QB); KSST 22 (HB-R); KSST 29 (FB-L); TXTC D06 (RILB); TXTC D91 (LEO)</t>
  </si>
  <si>
    <t>5; TXTC D01 (ROLB); TXTC D11 (ROLB); TXTC D90 (DRT); TXTC D91 (LEO); TXTC D96 (DLT)</t>
  </si>
  <si>
    <t>TXTC D91 (BOR) KSST 29</t>
  </si>
  <si>
    <t>LWR^(-16.5); SRWR(+10.5); RWR^(+15.5)</t>
  </si>
  <si>
    <t>LILB (4); RILB (4); ROLB (0); ROLB (0)</t>
  </si>
  <si>
    <t>KSST 29; TXTC D06</t>
  </si>
  <si>
    <t>6; TXTC D06; TXTC D10; TXTC D12; TXTC D17; TXTC D23; TXTC D25</t>
  </si>
  <si>
    <t>LWR xo(10); FB-L kr; HB-R flh9(1); SRWR 3(5); RWR 9o</t>
  </si>
  <si>
    <t>X; -; H9; 3; 9</t>
  </si>
  <si>
    <t>KSST 04 xo(10); KSST 29 kr; KSST 22 flh9(1); KSST 85 3(5); KSST 86 9o</t>
  </si>
  <si>
    <t>flh9(1)</t>
  </si>
  <si>
    <t>KSST 07; KSST 22; TXTC D91</t>
  </si>
  <si>
    <t>2107 KSU OFF VS TECH, Play 066</t>
  </si>
  <si>
    <t>GUN R HIGH</t>
  </si>
  <si>
    <t>50C FLAT H OPTION</t>
  </si>
  <si>
    <t>FLAT H OPTION</t>
  </si>
  <si>
    <t>6; TXTC D01 (22); TXTC D06 (31); TXTC D17 (09); TXTC D19 (13); TXTC D90 (22); TXTC D91 (31)</t>
  </si>
  <si>
    <t>LCB (3); SCBoL (2); SCBiL (1); SCBR (2); RCB (3)</t>
  </si>
  <si>
    <t>LOLB (09); LE (13); NT (22); MLB (22); RE (31); RLB (31)</t>
  </si>
  <si>
    <t>TXTC D01 (MLB); TXTC D06 (RLB); TXTC D10 (LCB); TXTC D11 (SCBoL); TXTC D12 (RCB); TXTC D17 (LOLB); TXTC D19 (LE); TXTC D23 (SCBR); TXTC D25 (SCBiL); TXTC D90 (NT); TXTC D91 (RE)</t>
  </si>
  <si>
    <t>TXTC D01 (0.0); TXTC D06 (0.0); TXTC D10 (0.0); TXTC D11 (0.0); TXTC D12 (0.0); TXTC D17 (0.0); TXTC D19 (0.0); TXTC D23 (0.0); TXTC D25 (-0.5); TXTC D90 (0.0); TXTC D91 (0.0)</t>
  </si>
  <si>
    <t>KSST 04 (LWR); KSST 07 (QB); KSST 12 (RWR); KSST 22 (SRiWR); KSST 50 (LT); KSST 63 (RG); KSST 69 (C); KSST 73 (RT); KSST 76 (LG); KSST 87 (SRoWR); KSST 88 (SLWR)</t>
  </si>
  <si>
    <t>KSST 04 (-1.0); KSST 07 (0.0); KSST 12 (0.0); KSST 22 (-1.0); KSST 50 (0.0); KSST 63 (0.0); KSST 69 (0.0); KSST 73 (0.0); KSST 76 (0.0); KSST 87 (0.0); KSST 88 (0.0)</t>
  </si>
  <si>
    <t>KSST 04 (LWR); KSST 22 (SRiWR); TXTC D25 (SCBiL)</t>
  </si>
  <si>
    <t>5; TXTC D06 (RLB); TXTC D17 (LOLB); TXTC D19 (LE); TXTC D90 (NT); TXTC D91 (RE)</t>
  </si>
  <si>
    <t>TXTC D11 &gt; KSST 87; TXTC D23 &gt; KSST 88; TXTC D25 &gt; KSST 22</t>
  </si>
  <si>
    <t>LWR^(-20.5); SLWR(-15.5); SRiWR(+2.5); SRoWR^(+10.5); RWR(+18.5)</t>
  </si>
  <si>
    <t>LOLB (0); MLB (3); RLB (3)</t>
  </si>
  <si>
    <t>KSST 04; KSST 22; TXTC D25</t>
  </si>
  <si>
    <t>6; TXTC D01; TXTC D10; TXTC D11; TXTC D12; TXTC D23; TXTC D25</t>
  </si>
  <si>
    <t>LWR 99; SLWR 3(4); SRiWR 2(1); SRoWR 3(4); RWR 99</t>
  </si>
  <si>
    <t>9; 3; 2; 3; 9</t>
  </si>
  <si>
    <t>KSST 04 99; KSST 88 3(4); KSST 22 2(1); KSST 87 3(4); KSST 12 99</t>
  </si>
  <si>
    <t>KSST 04 UNS</t>
  </si>
  <si>
    <t>2107 KSU OFF VS TECH, Play 067</t>
  </si>
  <si>
    <t>6; TXTC D01 (19); TXTC D06 (12); TXTC D19 (31); TXTC D23 (00); TXTC D90 (11); TXTC D95 (22)</t>
  </si>
  <si>
    <t>SSL (9); FSR (11); SCBR (4); SCBR (9); RCB (2)</t>
  </si>
  <si>
    <t>LLB (00); SSL (04); LEO (11); LLB (12); LILB (19); NT (22); RE (31)</t>
  </si>
  <si>
    <t>TXTC D01 (LILB); TXTC D06 (LLB); TXTC D10 (SCBR); TXTC D11 (SSL); TXTC D12 (RCB); TXTC D17 (SCBR); TXTC D19 (RE); TXTC D23 (LLB); TXTC D25 (FSR); TXTC D90 (LEO); TXTC D95 (NT)</t>
  </si>
  <si>
    <t>TXTC D01 (0.0); TXTC D06 (-0.5); TXTC D10 (0.0); TXTC D11 (0.0); TXTC D12 (0.0); TXTC D17 (0.0); TXTC D19 (0.0); TXTC D23 (0.0); TXTC D25 (0.0); TXTC D90 (0.0); TXTC D95 (0.0)</t>
  </si>
  <si>
    <t>KSST 04; KSST 22; KSST 83; KSST 85; KSST 87</t>
  </si>
  <si>
    <t>KSST 04 (LWR); KSST 07 (QB); KSST 22 (HB-R); KSST 50 (LT); KSST 63 (RG); KSST 69 (C); KSST 73 (RT); KSST 76 (LG); KSST 83 (TE-oR); KSST 85 (SLWR); KSST 87 (TE-iR)</t>
  </si>
  <si>
    <t>KSST 04 (0.0); KSST 07 (0.0); KSST 22 (+0.5); KSST 50 (0.0); KSST 63 (0.0); KSST 69 (0.0); KSST 73 (+0.5); KSST 76 (0.0); KSST 83 (0.0); KSST 85 (0.0); KSST 87 (0.0)</t>
  </si>
  <si>
    <t>KSST 22 (HB-R); KSST 69 (C); KSST 73 (RT); TXTC D06 (LLB); TXTC D95 (NT)</t>
  </si>
  <si>
    <t>TXTC D12 &gt; KSST 04</t>
  </si>
  <si>
    <t>LWR^(-15.5); SLWR(+0.5)</t>
  </si>
  <si>
    <t>LLB (2); LLB (4); LILB (3)</t>
  </si>
  <si>
    <t>2107 KSU OFF VS TECH, Play 068</t>
  </si>
  <si>
    <t>8; TXTC D01 (28); TXTC D02 (11); TXTC D06 (18); TXTC D11 (06); TXTC D17 (35); TXTC D90 (17); TXTC D91 (05); TXTC D95 (24)</t>
  </si>
  <si>
    <t>FS (9); SCBR (4); RCB (1)</t>
  </si>
  <si>
    <t>LEO (05); LLB (06); LOLB (11); DLT (17); LILB (18); DRT (24); RILB (28); ROLB (35)</t>
  </si>
  <si>
    <t>TXTC D01 (RILB); TXTC D02 (LOLB); TXTC D06 (LILB); TXTC D11 (LLB); TXTC D12 (RCB); TXTC D17 (ROLB); TXTC D23 (SCBR); TXTC D25 (FS); TXTC D90 (DLT); TXTC D91 (LEO); TXTC D95 (DRT)</t>
  </si>
  <si>
    <t>TXTC D01 (0.0); TXTC D02 (0.0); TXTC D06 (0.0); TXTC D11 (0.0); TXTC D12 (0.0); TXTC D17 (0.0); TXTC D23 (0.0); TXTC D25 (0.0); TXTC D90 (0.0); TXTC D91 (0.0); TXTC D95 (0.0)</t>
  </si>
  <si>
    <t>LEO (05); DLT (17); DRT (24)</t>
  </si>
  <si>
    <t>KSST 04 (LWR); KSST 07 (QB); KSST 12 (SLWR); KSST 22 (HB-R); KSST 50 (LT); KSST 63 (RG); KSST 69 (C); KSST 73 (RT); KSST 76 (LG); KSST 83 (TE-oR); KSST 87 (TE-iR)</t>
  </si>
  <si>
    <t>KSST 04 (0.0); KSST 07 (0.0); KSST 12 (0.0); KSST 22 (+0.5); KSST 50 (0.0); KSST 63 (0.0); KSST 69 (0.0); KSST 73 (0.0); KSST 76 (0.0); KSST 83 (0.0); KSST 87 (0.0)</t>
  </si>
  <si>
    <t>KSST 22 (HB-R); KSST 63 (RG); KSST 73 (RT); TXTC D90 (DLT); TXTC D95 (DRT)</t>
  </si>
  <si>
    <t>LOLB (1); LLB (5); LILB (4); RILB (2); ROLB (0)</t>
  </si>
  <si>
    <t>2107 KSU OFF VS TECH, Play 069</t>
  </si>
  <si>
    <t>11; TXTC D01 (22); TXTC D02 (17); TXTC D06 (15); TXTC D11 (08); TXTC D12 (43); TXTC D17 (29); TXTC D23 (04); TXTC D25 (29); TXTC D90 (12); TXTC D91 (34); TXTC D95 (22)</t>
  </si>
  <si>
    <t>LOLB (04); LLB (08); LEO (12); LLB (15); LILB (17); NT (22); MLB (22); RLB (29); RLB (29); REO (34); RLB (43)</t>
  </si>
  <si>
    <t>TXTC D01 (MLB); TXTC D02 (LILB); TXTC D06 (LLB); TXTC D11 (LLB); TXTC D12 (RLB); TXTC D17 (RLB); TXTC D23 (LOLB); TXTC D25 (RLB); TXTC D90 (LEO); TXTC D91 (REO); TXTC D95 (NT)</t>
  </si>
  <si>
    <t>KSST 18; KSST 22; KSST 29; KSST 83; KSST 87</t>
  </si>
  <si>
    <t>KSST 07 (QB); KSST 18 (HB); KSST 22 (FB-L); KSST 29 (FB-R); KSST 50 (LT); KSST 63 (RG); KSST 69 (C); KSST 73 (RT); KSST 76 (LG); KSST 83 (TE-R); KSST 87 (TE-L)</t>
  </si>
  <si>
    <t>KSST 07 (0.0); KSST 18 (0.0); KSST 22 (0.0); KSST 29 (0.0); KSST 50 (0.0); KSST 63 (0.0); KSST 69 (0.0); KSST 73 (0.0); KSST 76 (0.0); KSST 83 (0.0); KSST 87 (0.0)</t>
  </si>
  <si>
    <t>KSST 18; KSST 29</t>
  </si>
  <si>
    <t>3; KSST 18 (HB); KSST 22 (FB-L); KSST 29 (FB-R)</t>
  </si>
  <si>
    <t>LOLB (0); LLB (4); LLB (3); LILB (2); MLB (2); RLB (2); RLB (5); RLB (3)</t>
  </si>
  <si>
    <t>2108 KSU OFF VS TCU, Play 001</t>
  </si>
  <si>
    <t>10 F IRON KEY</t>
  </si>
  <si>
    <t>TXCU</t>
  </si>
  <si>
    <t>8; TXCU D04 (04); TXCU D06 (32); TXCU D11 (35); TXCU D13 (19); TXCU D21 (02); TXCU D32 (12); TXCU D94 (24); TXCU D95 (17)</t>
  </si>
  <si>
    <t>FSR (11); SCBoR (6); RCB (7)</t>
  </si>
  <si>
    <t>LOLB (02); LLB (04); LEO (12); DLT (17); LILB (19); DRT (24); RLB (32); ROLB (35)</t>
  </si>
  <si>
    <t>TXCU D01 (RCB); TXCU D04 (LLB); TXCU D06 (RLB); TXCU D07 (FSR); TXCU D11 (ROLB); TXCU D13 (LILB); TXCU D21 (LOLB); TXCU D28 (SCBoR); TXCU D32 (LEO); TXCU D94 (DRT); TXCU D95 (DLT)</t>
  </si>
  <si>
    <t>TXCU D01 (-1.0); TXCU D04 (0.0); TXCU D06 (0.0); TXCU D07 (0.0); TXCU D11 (0.0); TXCU D13 (0.0); TXCU D21 (0.0); TXCU D28 (0.0); TXCU D32 (0.0); TXCU D94 (0.0); TXCU D95 (0.0)</t>
  </si>
  <si>
    <t>TXCU D07</t>
  </si>
  <si>
    <t>KSST 04; KSST 09; KSST 19; KSST 22; KSST 88</t>
  </si>
  <si>
    <t>KSST 04 (LWR); KSST 07 (QB); KSST 09 (HB-R); KSST 19 (TE-R); KSST 22 (SLiWR); KSST 50 (LT); KSST 63 (RG); KSST 69 (C); KSST 73 (RT); KSST 76 (LG); KSST 88 (SLoWR)</t>
  </si>
  <si>
    <t>KSST 04 (+0.5); KSST 07 (0.0); KSST 09 (0.0); KSST 19 (0.0); KSST 22 (0.0); KSST 50 (0.0); KSST 63 (0.0); KSST 69 (0.0); KSST 73 (0.0); KSST 76 (0.0); KSST 88 (0.0)</t>
  </si>
  <si>
    <t>KSST 04 (LWR); TXCU D01 (RCB)</t>
  </si>
  <si>
    <t>4; TXCU D11 (ROLB); TXCU D32 (LEO); TXCU D94 (DRT); TXCU D95 (DLT)</t>
  </si>
  <si>
    <t>LWR^(-17.5); SLoWR(-7.5); SLiWR(+1.5)</t>
  </si>
  <si>
    <t>LOLB (1); LLB (6); LILB (4); RLB (4); ROLB (0)</t>
  </si>
  <si>
    <t>TXCU D01</t>
  </si>
  <si>
    <t>7; TXCU D01; TXCU D04; TXCU D06; TXCU D07; TXCU D13; TXCU D21; TXCU D28</t>
  </si>
  <si>
    <t>LWR z; SLoWR 0u(-3); SLiWR frxj(-4); HB-R r; TE-R r</t>
  </si>
  <si>
    <t>-; 0; X; -; -</t>
  </si>
  <si>
    <t>KSST 04 z; KSST 88 0u(-3); KSST 22 frxj(-4); KSST 09 r; KSST 19 r</t>
  </si>
  <si>
    <t>2108 KSU OFF VS TCU, Play 002</t>
  </si>
  <si>
    <t>GUN RT PRO ZIP</t>
  </si>
  <si>
    <t>8; TXCU D06 (29); TXCU D07 (02); TXCU D11 (34); TXCU D13 (17); TXCU D28 (00); TXCU D32 (11); TXCU D94 (23); TXCU D95 (17)</t>
  </si>
  <si>
    <t>LCB (7); FSR (11); RCB (0)</t>
  </si>
  <si>
    <t>LLB (00); LLB (02); LEO (11); LILB (17); DLT (17); NRT (23); RLB (29); ROLB (34)</t>
  </si>
  <si>
    <t>TXCU D01 (LCB); TXCU D04 (FSR); TXCU D06 (RLB); TXCU D07 (LLB); TXCU D11 (ROLB); TXCU D13 (LILB); TXCU D21 (RCB); TXCU D28 (LLB); TXCU D32 (LEO); TXCU D94 (NRT); TXCU D95 (DLT)</t>
  </si>
  <si>
    <t>TXCU D01 (0.0); TXCU D04 (0.0); TXCU D06 (0.0); TXCU D07 (0.0); TXCU D11 (0.0); TXCU D13 (0.0); TXCU D21 (0.0); TXCU D28 (0.0); TXCU D32 (+0.5); TXCU D94 (0.0); TXCU D95 (0.0)</t>
  </si>
  <si>
    <t>LEO (11); DLT (17); NRT (23)</t>
  </si>
  <si>
    <t>TXCU D32</t>
  </si>
  <si>
    <t>LWR^; HB-L; TE-iR^; TE-oR; RWR</t>
  </si>
  <si>
    <t>KSST 04 (0.0); KSST 07 (0.0); KSST 19 (0.0); KSST 22 (0.0); KSST 50 (0.0); KSST 63 (0.0); KSST 69 (0.0); KSST 73 (-0.5); KSST 76 (0.0); KSST 87 (0.0); KSST 88 (0.0)</t>
  </si>
  <si>
    <t>KSST 73 (RT); TXCU D32 (LEO)</t>
  </si>
  <si>
    <t>4; TXCU D11 (ROLB); TXCU D32 (LEO); TXCU D94 (NRT); TXCU D95 (DLT)</t>
  </si>
  <si>
    <t>TXCU D21 &gt; KSST 04</t>
  </si>
  <si>
    <t>TXCU D32 (I) KSST 73</t>
  </si>
  <si>
    <t>LWR^(-14.5); RWR(+5.5)</t>
  </si>
  <si>
    <t>LLB (2); LLB (5); LILB (3); RLB (4); ROLB (0)</t>
  </si>
  <si>
    <t>LWR xd(1); HB-L h9(-2); TE-iR 9s/; TE-oR 6(12); RWR xd(3)</t>
  </si>
  <si>
    <t>X; H9; 9; 6; X</t>
  </si>
  <si>
    <t>KSST 04 xd(1); KSST 22 h9(-2); KSST 87 9s/; KSST 19 6(12); KSST 88 xd(3)</t>
  </si>
  <si>
    <t>2108 KSU OFF VS TCU, Play 003</t>
  </si>
  <si>
    <t>GUN PACK RT LOWER  H MOT</t>
  </si>
  <si>
    <t>H MOT</t>
  </si>
  <si>
    <t>50C Z SPACE Y CORNER H ARROW</t>
  </si>
  <si>
    <t>Z SPACE Y CORNER H ARROW</t>
  </si>
  <si>
    <t>5; TXCU D11 (35); TXCU D13 (21); TXCU D32 (08); TXCU D94 (25); TXCU D95 (18)</t>
  </si>
  <si>
    <t>LCB (8); LCB (3); SCBL (4); FSL (11); FS (12); RCB (1)</t>
  </si>
  <si>
    <t>LOLB (08); DLT (18); MLB (21); DRT (25); ROLB (35)</t>
  </si>
  <si>
    <t>TXCU D01 (LCB); TXCU D04 (FS); TXCU D06 (SCBL); TXCU D07 (FSL); TXCU D11 (ROLB); TXCU D13 (MLB); TXCU D21 (RCB); TXCU D28 (LCB); TXCU D32 (LOLB); TXCU D94 (DRT); TXCU D95 (DLT)</t>
  </si>
  <si>
    <t>TXCU D01 (0.0); TXCU D04 (0.0); TXCU D06 (0.0); TXCU D07 (-0.5); TXCU D11 (0.0); TXCU D13 (0.0); TXCU D21 (0.0); TXCU D28 (-0.5); TXCU D32 (0.0); TXCU D94 (0.0); TXCU D95 (0.0)</t>
  </si>
  <si>
    <t>DLT (18); DRT (25)</t>
  </si>
  <si>
    <t>LWR^; SRiWR; SRWR; SRoWR^; RWR</t>
  </si>
  <si>
    <t>KSST 00 (SRoWR); KSST 04 (LWR); KSST 07 (QB); KSST 12 (RWR); KSST 22 (SRiWR); KSST 50 (LT); KSST 63 (RG); KSST 69 (C); KSST 73 (RT); KSST 76 (LG); KSST 88 (SRWR)</t>
  </si>
  <si>
    <t>KSST 00 (SRoWR); KSST 07 (QB); TXCU D07 (FSL); TXCU D28 (LCB)</t>
  </si>
  <si>
    <t>4; TXCU D11 (ROLB); TXCU D32 (LOLB); TXCU D94 (DRT); TXCU D95 (DLT)</t>
  </si>
  <si>
    <t>KSST 22* (L:Rx)</t>
  </si>
  <si>
    <t>LWR^(-18.5); SRiWR(-2.5); SRWR(+4.5); SRoWR^(+6.5); RWR(+7.5)</t>
  </si>
  <si>
    <t>LOLB (0); MLB (5); ROLB (0)</t>
  </si>
  <si>
    <t>TXCU D07; TXCU D28</t>
  </si>
  <si>
    <t>TXCU D28</t>
  </si>
  <si>
    <t>LWR 6o(18); SRiWR 1; SRWR xo(10); SRoWR 3(18); RWR 6(8)</t>
  </si>
  <si>
    <t>KSST 04 6o(18); KSST 22 1; KSST 88 xo(10); KSST 00 3(18); KSST 12 6(8)</t>
  </si>
  <si>
    <t>3(18)</t>
  </si>
  <si>
    <t>2108 KSU OFF VS TCU, Play 004</t>
  </si>
  <si>
    <t>MARCH GUN RT PRO STR</t>
  </si>
  <si>
    <t>8; TXCU D06 (19); TXCU D07 (02); TXCU D13 (28); TXCU D28 (01); TXCU D32 (11); TXCU D94 (24); TXCU D95 (17); TXCU D98 (35)</t>
  </si>
  <si>
    <t>LCB (0); FSR (12); RCB (7)</t>
  </si>
  <si>
    <t>LOLB (01); LLB (02); LEO (11); DLT (17); LILB (19); DRT (24); RILB (28); ROLB (35)</t>
  </si>
  <si>
    <t>TXCU D01 (RCB); TXCU D04 (FSR); TXCU D06 (LILB); TXCU D07 (LLB); TXCU D13 (RILB); TXCU D21 (LCB); TXCU D28 (LOLB); TXCU D32 (LEO); TXCU D94 (DRT); TXCU D95 (DLT); TXCU D98 (ROLB)</t>
  </si>
  <si>
    <t>TXCU D01 (0.0); TXCU D04 (0.0); TXCU D06 (0.0); TXCU D07 (0.0); TXCU D13 (-0.5); TXCU D21 (0.0); TXCU D28 (0.0); TXCU D32 (0.0); TXCU D94 (-0.5); TXCU D95 (0.0); TXCU D98 (0.0)</t>
  </si>
  <si>
    <t>TXCU D98</t>
  </si>
  <si>
    <t>LWR^; HB-R; TE-iR^; TE-oR; RWR</t>
  </si>
  <si>
    <t>KSST 12; KSST 22; KSST 83; KSST 86; KSST 87</t>
  </si>
  <si>
    <t>KSST 07 (QB); KSST 12 (RWR); KSST 22 (HB-R); KSST 50 (LT); KSST 63 (RG); KSST 69 (C); KSST 73 (RT); KSST 76 (LG); KSST 83 (TE-oR); KSST 86 (LWR); KSST 87 (TE-iR)</t>
  </si>
  <si>
    <t>KSST 07 (0.0); KSST 12 (0.0); KSST 22 (+0.5); KSST 50 (0.0); KSST 63 (0.0); KSST 69 (+0.5); KSST 73 (0.0); KSST 76 (+0.5); KSST 83 (0.0); KSST 86 (0.0); KSST 87 (0.0)</t>
  </si>
  <si>
    <t>KSST 83; KSST 86; KSST 87</t>
  </si>
  <si>
    <t>KSST 22 (HB-R); KSST 69 (C); KSST 76 (LG); TXCU D13 (RILB); TXCU D94 (DRT)</t>
  </si>
  <si>
    <t>TXCU D21 &gt; KSST 12</t>
  </si>
  <si>
    <t>KSST 83 (L:Rx); KSST 87 (L:Rx)</t>
  </si>
  <si>
    <t>LWR^(-10.5); RWR(+18.5)</t>
  </si>
  <si>
    <t>LOLB (0); LLB (4); LILB (4); RILB (3); ROLB (0)</t>
  </si>
  <si>
    <t>TXCU D13; TXCU D94</t>
  </si>
  <si>
    <t>2108 KSU OFF VS TCU, Play 005</t>
  </si>
  <si>
    <t>GUN LIZ CON</t>
  </si>
  <si>
    <t>LIZ/RIP</t>
  </si>
  <si>
    <t>LIZ</t>
  </si>
  <si>
    <t>7; TXCU D06 (10); TXCU D13 (24); TXCU D28 (34); TXCU D32 (10); TXCU D94 (27); TXCU D95 (19); TXCU D98 (35)</t>
  </si>
  <si>
    <t>LCB (0); FSL (11); SSR (8); RCB (7)</t>
  </si>
  <si>
    <t>LOLB (10); LLB (10); DLT (19); RILB (24); DRT (27); RLB (34); ROLB (35); SSR (41)</t>
  </si>
  <si>
    <t>TXCU D01 (RCB); TXCU D04 (FSL); TXCU D06 (LLB); TXCU D07 (SSR); TXCU D13 (RILB); TXCU D21 (LCB); TXCU D28 (RLB); TXCU D32 (LOLB); TXCU D94 (DRT); TXCU D95 (DLT); TXCU D98 (ROLB)</t>
  </si>
  <si>
    <t>TXCU D01 (0.0); TXCU D04 (0.0); TXCU D06 (+0.5); TXCU D07 (0.0); TXCU D13 (-0.5); TXCU D21 (0.0); TXCU D28 (0.0); TXCU D32 (0.0); TXCU D94 (-0.5); TXCU D95 (0.0); TXCU D98 (+0.5)</t>
  </si>
  <si>
    <t>TXCU D06</t>
  </si>
  <si>
    <t>LWR^; TE-L; HB-L; TE-R; RWR^</t>
  </si>
  <si>
    <t>KSST 07 (QB); KSST 19 (TE-R); KSST 22 (HB-L); KSST 50 (LT); KSST 63 (RG); KSST 69 (C); KSST 73 (RT); KSST 76 (LG); KSST 85 (LWR); KSST 86 (RWR); KSST 87 (TE-L)</t>
  </si>
  <si>
    <t>KSST 07 (0.0); KSST 19 (0.0); KSST 22 (0.0); KSST 50 (+0.5); KSST 63 (0.0); KSST 69 (0.0); KSST 73 (0.0); KSST 76 (+0.5); KSST 85 (0.0); KSST 86 (0.0); KSST 87 (-0.5)</t>
  </si>
  <si>
    <t>KSST 50 (LT); KSST 76 (LG); KSST 87 (TE-L); TXCU D06 (LLB); TXCU D13 (RILB); TXCU D94 (DRT); TXCU D98 (ROLB)</t>
  </si>
  <si>
    <t>TXCU D21 &gt; KSST 86</t>
  </si>
  <si>
    <t>LWR^(-11.5); RWR^(+15.5)</t>
  </si>
  <si>
    <t>LOLB (0); LLB (4); RILB (4); RLB (4); ROLB (0)</t>
  </si>
  <si>
    <t>KSST 87; TXCU D13; TXCU D94</t>
  </si>
  <si>
    <t>KSST 50; KSST 76; TXCU D06; TXCU D98</t>
  </si>
  <si>
    <t>2108 KSU OFF VS TCU, Play 006</t>
  </si>
  <si>
    <t>MARCH GUN ROG OUT PRO</t>
  </si>
  <si>
    <t>50C SMASH H SEAM</t>
  </si>
  <si>
    <t>SMASH H SEAM</t>
  </si>
  <si>
    <t>7; TXCU D04 (02); TXCU D06 (19); TXCU D13 (29); TXCU D32 (11); TXCU D94 (24); TXCU D95 (17); TXCU D98 (35)</t>
  </si>
  <si>
    <t>SSL (7); SCBR (4); SCBR (9); RCB (7)</t>
  </si>
  <si>
    <t>LLB (02); SSL (05); LEO (11); DLT (17); LILB (19); DRT (24); RLB (29); ROLB (35)</t>
  </si>
  <si>
    <t>TXCU D01 (RCB); TXCU D04 (LLB); TXCU D06 (LILB); TXCU D07 (SSL); TXCU D13 (RLB); TXCU D21 (SCBR); TXCU D28 (SCBR); TXCU D32 (LEO); TXCU D94 (DRT); TXCU D95 (DLT); TXCU D98 (ROLB)</t>
  </si>
  <si>
    <t>TXCU D01 (0.0); TXCU D04 (0.0); TXCU D06 (0.0); TXCU D07 (0.0); TXCU D13 (-1.0); TXCU D21 (0.0); TXCU D28 (0.0); TXCU D32 (0.0); TXCU D94 (0.0); TXCU D95 (0.0); TXCU D98 (0.0)</t>
  </si>
  <si>
    <t>TXCU D13</t>
  </si>
  <si>
    <t>KSST 04 (0.0); KSST 07 (+0.5); KSST 19 (0.0); KSST 22 (+0.5); KSST 50 (0.0); KSST 63 (0.0); KSST 69 (0.0); KSST 73 (0.0); KSST 76 (0.0); KSST 87 (0.0); KSST 88 (0.0)</t>
  </si>
  <si>
    <t>KSST 07 (QB); KSST 22 (HB-R); TXCU D13 (RLB)</t>
  </si>
  <si>
    <t>4; TXCU D32 (LEO); TXCU D94 (DRT); TXCU D95 (DLT); TXCU D98 (ROLB)</t>
  </si>
  <si>
    <t>KSST 19 (L:Rx); KSST 87 (L:Rx)</t>
  </si>
  <si>
    <t>LLB (3); LILB (4); RLB (4); ROLB (0)</t>
  </si>
  <si>
    <t>LWR 6(5); SLWR 7(17); HB-R h6s(2); TE-iR 3(13); TE-oR 3(4)</t>
  </si>
  <si>
    <t>6; 7; 9; 3; 3</t>
  </si>
  <si>
    <t>KSST 04 6(5); KSST 88 7(17); KSST 22 h6s(2); KSST 87 3(13); KSST 19 3(4)</t>
  </si>
  <si>
    <t>h6s(2)</t>
  </si>
  <si>
    <t>KSST 07; KSST 22</t>
  </si>
  <si>
    <t>2108 KSU OFF VS TCU, Play 007</t>
  </si>
  <si>
    <t>5 ROLL BYPASS</t>
  </si>
  <si>
    <t>8; TXCU D04 (04); TXCU D06 (16); TXCU D13 (28); TXCU D28 (39); TXCU D32 (11); TXCU D94 (25); TXCU D95 (20); TXCU D98 (34)</t>
  </si>
  <si>
    <t>LCB (2); SCBR (3); RCB (4)</t>
  </si>
  <si>
    <t>LOLB (04); LEO (11); LILB (16); DLT (20); DRT (25); RILB (28); REO (34); ROLB (39)</t>
  </si>
  <si>
    <t>TXCU D01 (RCB); TXCU D04 (LOLB); TXCU D06 (LILB); TXCU D07 (SCBR); TXCU D13 (RILB); TXCU D21 (LCB); TXCU D28 (ROLB); TXCU D32 (LEO); TXCU D94 (DRT); TXCU D95 (DLT); TXCU D98 (REO)</t>
  </si>
  <si>
    <t>TXCU D01 (0.0); TXCU D04 (-1.0); TXCU D06 (0.0); TXCU D07 (0.0); TXCU D13 (0.0); TXCU D21 (0.0); TXCU D28 (0.0); TXCU D32 (0.0); TXCU D94 (0.0); TXCU D95 (0.0); TXCU D98 (0.0)</t>
  </si>
  <si>
    <t>LEO (11); DLT (20); DRT (25); REO (34)</t>
  </si>
  <si>
    <t>KSST 04; KSST 09; KSST 12; KSST 29; KSST 85</t>
  </si>
  <si>
    <t>KSST 04 (RWR); KSST 07 (QB); KSST 09 (HB-R); KSST 12 (LWR); KSST 29 (HB-L); KSST 50 (LT); KSST 63 (RG); KSST 69 (C); KSST 73 (RT); KSST 76 (LG); KSST 85 (SLWR)</t>
  </si>
  <si>
    <t>KSST 04 (0.0); KSST 07 (+0.5); KSST 09 (0.0); KSST 12 (0.0); KSST 29 (0.0); KSST 50 (0.0); KSST 63 (0.0); KSST 69 (0.0); KSST 73 (0.0); KSST 76 (0.0); KSST 85 (0.0)</t>
  </si>
  <si>
    <t>KSST 09; KSST 12; KSST 29; KSST 85</t>
  </si>
  <si>
    <t>KSST 07 (QB); TXCU D04 (LOLB)</t>
  </si>
  <si>
    <t>2; KSST 09 (HB-R); KSST 29 (HB-L)</t>
  </si>
  <si>
    <t>LWR(-16.5); SLWR^(-6.5); RWR^(+18.5)</t>
  </si>
  <si>
    <t>TXCU D04</t>
  </si>
  <si>
    <t>2108 KSU OFF VS TCU, Play 008</t>
  </si>
  <si>
    <t>7; TXCU D07 (44); TXCU D11 (35); TXCU D13 (24); TXCU D28 (41); TXCU D44 (09); TXCU D95 (20); TXCU D97 (27)</t>
  </si>
  <si>
    <t>LCB (4); SCBL (4); FSL (11); RCB (7)</t>
  </si>
  <si>
    <t>LOLB (09); DLT (20); RILB (24); DRT (27); ROLB (35); RLB (41); RLB (44)</t>
  </si>
  <si>
    <t>TXCU D01 (RCB); TXCU D04 (FSL); TXCU D06 (SCBL); TXCU D07 (RLB); TXCU D11 (ROLB); TXCU D13 (RILB); TXCU D21 (LCB); TXCU D28 (RLB); TXCU D44 (LOLB); TXCU D95 (DLT); TXCU D97 (DRT)</t>
  </si>
  <si>
    <t>TXCU D01 (0.0); TXCU D04 (0.0); TXCU D06 (0.0); TXCU D07 (0.0); TXCU D11 (0.0); TXCU D13 (-0.5); TXCU D21 (0.0); TXCU D28 (0.0); TXCU D44 (0.0); TXCU D95 (+0.5); TXCU D97 (0.0)</t>
  </si>
  <si>
    <t>DLT (20); DRT (27)</t>
  </si>
  <si>
    <t>KSST 00 (TE-L); KSST 04 (RWR); KSST 07 (QB); KSST 12 (LWR); KSST 22 (HB-L); KSST 50 (LT); KSST 63 (RG); KSST 69 (C); KSST 71 (RT); KSST 76 (LG); KSST 88 (SRWR)</t>
  </si>
  <si>
    <t>KSST 00 (0.0); KSST 04 (0.0); KSST 07 (0.0); KSST 12 (0.0); KSST 22 (+0.5); KSST 50 (0.0); KSST 63 (-1.0); KSST 69 (0.0); KSST 71 (+0.5); KSST 76 (0.0); KSST 88 (0.0)</t>
  </si>
  <si>
    <t>KSST 00 (TE-L); KSST 22 (HB-L); KSST 63 (RG); KSST 71 (RT); TXCU D06 (SCBL); TXCU D13 (RILB); TXCU D95 (DLT)</t>
  </si>
  <si>
    <t>LWR^(-10.5); SRWR(+11.5); RWR^(+19.5)</t>
  </si>
  <si>
    <t>LOLB (0); RILB (3); RLB (6); RLB (3); ROLB (0)</t>
  </si>
  <si>
    <t>KSST 63; TXCU D13</t>
  </si>
  <si>
    <t>KSST 22; KSST 71; TXCU D95</t>
  </si>
  <si>
    <t>2108 KSU OFF VS TCU, Play 009</t>
  </si>
  <si>
    <t>6 CENTER KEY M. 4 PLUS</t>
  </si>
  <si>
    <t>7; TXCU D06 (17); TXCU D11 (33); TXCU D13 (28); TXCU D28 (44); TXCU D44 (09); TXCU D95 (20); TXCU D97 (27)</t>
  </si>
  <si>
    <t>FS (10); SCBiR (9); SCBoR (4); RCB (7)</t>
  </si>
  <si>
    <t>LOLB (09); LILB (17); DLT (20); DRT (27); RILB (28); REO (33); RLB (44)</t>
  </si>
  <si>
    <t>TXCU D01 (RCB); TXCU D04 (FS); TXCU D06 (LILB); TXCU D07 (SCBiR); TXCU D11 (REO); TXCU D13 (RILB); TXCU D21 (SCBoR); TXCU D28 (RLB); TXCU D44 (LOLB); TXCU D95 (DLT); TXCU D97 (DRT)</t>
  </si>
  <si>
    <t>TXCU D01 (0.0); TXCU D04 (0.0); TXCU D06 (+0.5); TXCU D07 (0.0); TXCU D11 (0.0); TXCU D13 (-1.0); TXCU D21 (0.0); TXCU D28 (0.0); TXCU D44 (0.0); TXCU D95 (0.0); TXCU D97 (0.0)</t>
  </si>
  <si>
    <t>DLT (20); DRT (27); REO (33)</t>
  </si>
  <si>
    <t>KSST 00 (TE-L); KSST 04 (LWR); KSST 07 (QB); KSST 12 (SLoWR); KSST 22 (HB-L); KSST 50 (LT); KSST 63 (RG); KSST 69 (C); KSST 71 (RT); KSST 76 (LG); KSST 88 (SLiWR)</t>
  </si>
  <si>
    <t>KSST 00 (0.0); KSST 04 (0.0); KSST 07 (0.0); KSST 12 (0.0); KSST 22 (0.0); KSST 50 (0.0); KSST 63 (0.0); KSST 69 (-1.0); KSST 71 (0.0); KSST 76 (+0.5); KSST 88 (0.0)</t>
  </si>
  <si>
    <t>KSST 69 (C); KSST 76 (LG); TXCU D06 (LILB); TXCU D13 (RILB)</t>
  </si>
  <si>
    <t>LWR^(-17.5); SLoWR(-12.5); SLiWR(-7.5)</t>
  </si>
  <si>
    <t>KSST 69; TXCU D13</t>
  </si>
  <si>
    <t>KSST 76; TXCU D06</t>
  </si>
  <si>
    <t>2108 KSU OFF VS TCU, Play 010</t>
  </si>
  <si>
    <t>GUN TRIPSY LT  H FLY</t>
  </si>
  <si>
    <t>50C FLAT-H FOLLOW</t>
  </si>
  <si>
    <t>FLAT-H FOLLOW</t>
  </si>
  <si>
    <t>4; TXCU D32 (09); TXCU D94 (25); TXCU D95 (18); TXCU D98 (36)</t>
  </si>
  <si>
    <t>LCB (0); SCBL (3); FSL (11); SCBiR (10); SCBiR (4); SCBoR (6); RCB (1)</t>
  </si>
  <si>
    <t>LOLB (09); DLT (18); DRT (25); ROLB (36)</t>
  </si>
  <si>
    <t>TXCU D01 (RCB); TXCU D03 (FSL); TXCU D06 (SCBiR); TXCU D07 (SCBiR); TXCU D13 (SCBL); TXCU D21 (LCB); TXCU D28 (SCBoR); TXCU D32 (LOLB); TXCU D94 (DRT); TXCU D95 (DLT); TXCU D98 (ROLB)</t>
  </si>
  <si>
    <t>TXCU D01 (0.0); TXCU D03 (0.0); TXCU D06 (-0.5); TXCU D07 (0.0); TXCU D13 (0.0); TXCU D21 (0.0); TXCU D28 (0.0); TXCU D32 (+0.5); TXCU D94 (0.0); TXCU D95 (0.0); TXCU D98 (0.0)</t>
  </si>
  <si>
    <t>TXCU D03; TXCU D32; TXCU D94; TXCU D98</t>
  </si>
  <si>
    <t>KSST 04 (RWR); KSST 07 (QB); KSST 19 (SLoWR); KSST 22 (SRWR); KSST 50 (LT); KSST 63 (RG); KSST 69 (C); KSST 71 (RT); KSST 76 (LG); KSST 86 (LWR); KSST 88 (SLiWR)</t>
  </si>
  <si>
    <t>KSST 04 (+0.5); KSST 07 (0.0); KSST 19 (0.0); KSST 22 (0.0); KSST 50 (0.0); KSST 63 (0.0); KSST 69 (0.0); KSST 71 (-1.0); KSST 76 (0.0); KSST 86 (0.0); KSST 88 (0.0)</t>
  </si>
  <si>
    <t>KSST 04 (RWR); KSST 71 (RT); TXCU D06 (SCBiR); TXCU D32 (LOLB)</t>
  </si>
  <si>
    <t>4; TXCU D32 (LOLB); TXCU D94 (DRT); TXCU D95 (DLT); TXCU D98 (ROLB)</t>
  </si>
  <si>
    <t>TXCU D01 &gt; KSST 86; TXCU D21 &gt; KSST 04</t>
  </si>
  <si>
    <t>TXCU D32 (I) KSST 71</t>
  </si>
  <si>
    <t>LWR(-14.5); SLoWR^(-8.5); SLiWR(-3.5); SRWR(+11.5); RWR^(+17.5)</t>
  </si>
  <si>
    <t>LOLB (0); ROLB (0)</t>
  </si>
  <si>
    <t>KSST 71; TXCU D06</t>
  </si>
  <si>
    <t>7; TXCU D01; TXCU D03; TXCU D06; TXCU D07; TXCU D13; TXCU D21; TXCU D28</t>
  </si>
  <si>
    <t>LWR 9o; SLoWR 9y; SLiWR 3(7); SRWR 12(5); RWR xd(3)</t>
  </si>
  <si>
    <t>9; 9; 3; 4; X</t>
  </si>
  <si>
    <t>KSST 86 9o; KSST 19 9y; KSST 88 3(7); KSST 22 12(5); KSST 04 xd(3)</t>
  </si>
  <si>
    <t>KSST 04; TXCU D32</t>
  </si>
  <si>
    <t>2108 KSU OFF VS TCU, Play 011</t>
  </si>
  <si>
    <t>MARCH GUN LT PRO STR</t>
  </si>
  <si>
    <t>8; TXCU D03 (40); TXCU D06 (29); TXCU D13 (17); TXCU D28 (01); TXCU D32 (14); TXCU D91 (27); TXCU D94 (21); TXCU D98 (34)</t>
  </si>
  <si>
    <t>LCB (7); SSL (9); RCB (0)</t>
  </si>
  <si>
    <t>LLB (01); SSL (10); LE (14); LILB (17); NLT (21); DRT (27); RLB (29); REO (34); RLB (40)</t>
  </si>
  <si>
    <t>TXCU D01 (LCB); TXCU D03 (RLB); TXCU D06 (RLB); TXCU D07 (SSL); TXCU D13 (LILB); TXCU D21 (RCB); TXCU D28 (LLB); TXCU D32 (LE); TXCU D91 (DRT); TXCU D94 (NLT); TXCU D98 (REO)</t>
  </si>
  <si>
    <t>TXCU D01 (0.0); TXCU D03 (0.0); TXCU D06 (0.0); TXCU D07 (0.0); TXCU D13 (0.0); TXCU D21 (0.0); TXCU D28 (+0.5); TXCU D32 (0.0); TXCU D91 (-0.5); TXCU D94 (0.0); TXCU D98 (0.0)</t>
  </si>
  <si>
    <t>TXCU D91</t>
  </si>
  <si>
    <t>LE (14); NLT (21); DRT (27); REO (34)</t>
  </si>
  <si>
    <t>KSST 01; KSST 09; KSST 83; KSST 85; KSST 87</t>
  </si>
  <si>
    <t>KSST 01 (RWR); KSST 07 (QB); KSST 09 (HB-L); KSST 50 (LT); KSST 63 (RG); KSST 69 (C); KSST 71 (RT); KSST 76 (LG); KSST 83 (TE-oL); KSST 85 (LWR); KSST 87 (TE-iL)</t>
  </si>
  <si>
    <t>KSST 01 (0.0); KSST 07 (0.0); KSST 09 (0.0); KSST 50 (0.0); KSST 63 (0.0); KSST 69 (0.0); KSST 71 (0.0); KSST 76 (0.0); KSST 83 (0.0); KSST 85 (0.0); KSST 87 (0.0)</t>
  </si>
  <si>
    <t>KSST 09 (HB-L); KSST 50 (LT); TXCU D28 (LLB); TXCU D91 (DRT)</t>
  </si>
  <si>
    <t>TXCU D21 &gt; KSST 85</t>
  </si>
  <si>
    <t>KSST 83 (R:Lx); KSST 87 (R:Lx)</t>
  </si>
  <si>
    <t>2108 KSU OFF VS TCU, Play 012</t>
  </si>
  <si>
    <t>2108 KSU OFF VS TCU, Play 013</t>
  </si>
  <si>
    <t>2108 KSU OFF VS TCU, Play 014</t>
  </si>
  <si>
    <t>GUN REX WIDE  X PLANE</t>
  </si>
  <si>
    <t>FK 76 F K</t>
  </si>
  <si>
    <t>F K</t>
  </si>
  <si>
    <t>5; TXCU D06 (15); TXCU D32 (11); TXCU D94 (25); TXCU D97 (18); TXCU D98 (35)</t>
  </si>
  <si>
    <t>LCB (5); SCBL (6); SCBL (2); FSL (11); SSR (9); RCB (3)</t>
  </si>
  <si>
    <t>LEO (11); LLB (15); DLT (18); DRT (25); SSR (33); ROLB (35)</t>
  </si>
  <si>
    <t>TXCU D01 (LCB); TXCU D06 (LLB); TXCU D07 (FSL); TXCU D13 (SCBL); TXCU D15 (SCBL); TXCU D21 (RCB); TXCU D28 (SSR); TXCU D32 (LEO); TXCU D94 (DRT); TXCU D97 (DLT); TXCU D98 (ROLB)</t>
  </si>
  <si>
    <t>TXCU D01 (+0.5); TXCU D06 (+0.5); TXCU D07 (0.0); TXCU D13 (0.0); TXCU D15 (0.0); TXCU D21 (0.0); TXCU D28 (0.0); TXCU D32 (0.0); TXCU D94 (0.0); TXCU D97 (0.0); TXCU D98 (0.0)</t>
  </si>
  <si>
    <t>TXCU D15; TXCU D97</t>
  </si>
  <si>
    <t>LWR; HB-L; TE-R^; SRWR; RWR^</t>
  </si>
  <si>
    <t>KSST 01; KSST 04; KSST 09; KSST 87; KSST 88</t>
  </si>
  <si>
    <t>KSST 01 (RWR); KSST 04 (LWR); KSST 07 (QB); KSST 09 (HB-L); KSST 50 (LT); KSST 63 (RG); KSST 69 (C); KSST 71 (RT); KSST 76 (LG); KSST 87 (TE-R); KSST 88 (SRWR)</t>
  </si>
  <si>
    <t>KSST 01 (0.0); KSST 04 (0.0); KSST 07 (0.0); KSST 09 (0.0); KSST 50 (0.0); KSST 63 (0.0); KSST 69 (0.0); KSST 71 (0.0); KSST 76 (0.0); KSST 87 (0.0); KSST 88 (0.0)</t>
  </si>
  <si>
    <t>7; KSST 09 (HB-L); KSST 50 (LT); KSST 63 (RG); KSST 69 (C); KSST 71 (RT); KSST 76 (LG); KSST 87 (TE-R)</t>
  </si>
  <si>
    <t>TXCU D01 (LCB); TXCU D06 (LLB)</t>
  </si>
  <si>
    <t>5; TXCU D15 (SCBL); TXCU D32 (LEO); TXCU D94 (DRT); TXCU D97 (DLT); TXCU D98 (ROLB)</t>
  </si>
  <si>
    <t>LWR(-11.5); SRWR(+7.5); RWR^(+17.5)</t>
  </si>
  <si>
    <t>LLB (5); ROLB (0)</t>
  </si>
  <si>
    <t>6Lb</t>
  </si>
  <si>
    <t>6; TXCU D01; TXCU D06; TXCU D07; TXCU D13; TXCU D21; TXCU D28</t>
  </si>
  <si>
    <t>LWR frxj(-4); HB-L frkr; TE-R k; SRWR 83(19); RWR 8(18)</t>
  </si>
  <si>
    <t>X; -; -; 3; 8</t>
  </si>
  <si>
    <t>KSST 04 frxj(-4); KSST 09 frkr; KSST 87 k; KSST 88 83(19); KSST 01 8(18)</t>
  </si>
  <si>
    <t>frxj(-4)</t>
  </si>
  <si>
    <t>TXCU D01; TXCU D06</t>
  </si>
  <si>
    <t>2108 KSU OFF VS TCU, Play 015</t>
  </si>
  <si>
    <t>GUN L WK F MOT SQUEEZE</t>
  </si>
  <si>
    <t>F MOT</t>
  </si>
  <si>
    <t>5; TXCU D06 (13); TXCU D11 (35); TXCU D13 (26); TXCU D32 (09); TXCU D94 (22)</t>
  </si>
  <si>
    <t>LCB (1); SSL (10); FSR (11); SCBiR (2); SCBoR (7); RCB (6)</t>
  </si>
  <si>
    <t>LEO (09); SSL (11); LLB (13); NT (22); RILB (26); REO (35)</t>
  </si>
  <si>
    <t>TXCU D01 (RCB); TXCU D06 (LLB); TXCU D07 (SCBoR); TXCU D11 (REO); TXCU D13 (RILB); TXCU D15 (SSL); TXCU D20 (SCBiR); TXCU D21 (LCB); TXCU D28 (FSR); TXCU D32 (LEO); TXCU D94 (NT)</t>
  </si>
  <si>
    <t>TXCU D01 (0.0); TXCU D06 (0.0); TXCU D07 (+1.0); TXCU D11 (0.0); TXCU D13 (0.0); TXCU D15 (0.0); TXCU D20 (0.0); TXCU D21 (0.0); TXCU D28 (0.0); TXCU D32 (0.0); TXCU D94 (0.0)</t>
  </si>
  <si>
    <t>TXCU D11; TXCU D20</t>
  </si>
  <si>
    <t>KSST 00 (SLoWR); KSST 04 (RWR); KSST 07 (QB); KSST 12 (LWR); KSST 22 (HB-R); KSST 50 (LT); KSST 63 (RG); KSST 69 (C); KSST 71 (RT); KSST 76 (LG); KSST 88 (SLiWR)</t>
  </si>
  <si>
    <t>KSST 00 (0.0); KSST 04 (0.0); KSST 07 (-1.0); KSST 12 (0.0); KSST 22 (0.0); KSST 50 (0.0); KSST 63 (0.0); KSST 69 (0.0); KSST 71 (0.0); KSST 76 (0.0); KSST 88 (0.0)</t>
  </si>
  <si>
    <t>KSST 07 (QB); TXCU D07 (SCBoR)</t>
  </si>
  <si>
    <t>3; TXCU D11 (REO); TXCU D32 (LEO); TXCU D94 (NT)</t>
  </si>
  <si>
    <t>LWR(-6.5); SLoWR^(-2.5); SLiWR(+3.5); RWR^(+17.5)</t>
  </si>
  <si>
    <t>8; TXCU D01; TXCU D06; TXCU D07; TXCU D13; TXCU D15; TXCU D20; TXCU D21; TXCU D28</t>
  </si>
  <si>
    <t>LWR xd(4); SLoWR 7(18); SLiWR 12(1); HB-R h2(-9); RWR 3i(13)</t>
  </si>
  <si>
    <t>X; 7; 4; H2; 3</t>
  </si>
  <si>
    <t>KSST 12 xd(4); KSST 00 7(18); KSST 88 12(1); KSST 22 h2(-9); KSST 04 3i(13)</t>
  </si>
  <si>
    <t>7(18)</t>
  </si>
  <si>
    <t>2108 KSU OFF VS TCU, Play 016</t>
  </si>
  <si>
    <t>7; TXCU D13 (23); TXCU D15 (37); TXCU D19 (14); TXCU D44 (08); TXCU D94 (28); TXCU D95 (20); TXCU D98 (34)</t>
  </si>
  <si>
    <t>LCB (0); SSL (9); SSR (8); RCB (6)</t>
  </si>
  <si>
    <t>SSL (06); LOLB (08); LLB (14); DLT (20); MLB (23); DRT (28); ROLB (34); RLB (37); SSR (43)</t>
  </si>
  <si>
    <t>TXCU D01 (RCB); TXCU D07 (SSR); TXCU D13 (MLB); TXCU D15 (RLB); TXCU D19 (LLB); TXCU D21 (LCB); TXCU D28 (SSL); TXCU D44 (LOLB); TXCU D94 (DRT); TXCU D95 (DLT); TXCU D98 (ROLB)</t>
  </si>
  <si>
    <t>TXCU D01 (0.0); TXCU D07 (0.0); TXCU D13 (+0.5); TXCU D15 (0.0); TXCU D19 (+0.5); TXCU D21 (0.0); TXCU D28 (0.0); TXCU D44 (0.0); TXCU D94 (0.0); TXCU D95 (0.0); TXCU D98 (0.0)</t>
  </si>
  <si>
    <t>DLT (20); DRT (28)</t>
  </si>
  <si>
    <t>TXCU D19</t>
  </si>
  <si>
    <t>KSST 01; KSST 13; KSST 22; KSST 83; KSST 87</t>
  </si>
  <si>
    <t>KSST 01 (LWR); KSST 07 (QB); KSST 13 (RWR); KSST 22 (HB-L); KSST 50 (LT); KSST 63 (RG); KSST 69 (C); KSST 73 (RT); KSST 76 (LG); KSST 83 (TE-L); KSST 87 (TE-R)</t>
  </si>
  <si>
    <t>KSST 01 (0.0); KSST 07 (0.0); KSST 13 (0.0); KSST 22 (0.0); KSST 50 (0.0); KSST 63 (-0.5); KSST 69 (0.0); KSST 73 (0.0); KSST 76 (-0.5); KSST 83 (0.0); KSST 87 (0.0)</t>
  </si>
  <si>
    <t>KSST 01; KSST 13</t>
  </si>
  <si>
    <t>KSST 63 (RG); KSST 76 (LG); TXCU D13 (MLB); TXCU D19 (LLB)</t>
  </si>
  <si>
    <t>TXCU D21 &gt; KSST 13</t>
  </si>
  <si>
    <t>LWR^(-13.5); RWR^(+18.5)</t>
  </si>
  <si>
    <t>LOLB (0); LLB (3); MLB (3); RLB (3); ROLB (0)</t>
  </si>
  <si>
    <t>TXCU D13; TXCU D19</t>
  </si>
  <si>
    <t>2108 KSU OFF VS TCU, Play 017</t>
  </si>
  <si>
    <t>6; TXCU D13 (22); TXCU D15 (36); TXCU D44 (08); TXCU D94 (27); TXCU D95 (20); TXCU D98 (33)</t>
  </si>
  <si>
    <t>LCB (5); SCBL (9); SCBL (3); SSR (7); RCB (7)</t>
  </si>
  <si>
    <t>LOLB (08); DLT (20); MLB (22); DRT (27); ROLB (33); RLB (36); SSR (44)</t>
  </si>
  <si>
    <t>TXCU D01 (RCB); TXCU D07 (SSR); TXCU D13 (MLB); TXCU D15 (RLB); TXCU D19 (SCBL); TXCU D21 (LCB); TXCU D28 (SCBL); TXCU D44 (LOLB); TXCU D94 (DRT); TXCU D95 (DLT); TXCU D98 (ROLB)</t>
  </si>
  <si>
    <t>TXCU D01 (0.0); TXCU D07 (0.0); TXCU D13 (0.0); TXCU D15 (0.0); TXCU D19 (0.0); TXCU D21 (0.0); TXCU D28 (0.0); TXCU D44 (0.0); TXCU D94 (0.0); TXCU D95 (0.0); TXCU D98 (0.0)</t>
  </si>
  <si>
    <t>KSST 00 (TE-L); KSST 04 (RWR); KSST 07 (QB); KSST 12 (LWR); KSST 22 (HB-L); KSST 50 (LT); KSST 63 (RG); KSST 69 (C); KSST 73 (RT); KSST 76 (LG); KSST 85 (SRWR)</t>
  </si>
  <si>
    <t>KSST 00 (0.0); KSST 04 (0.0); KSST 07 (0.0); KSST 12 (0.0); KSST 22 (0.0); KSST 50 (0.0); KSST 63 (0.0); KSST 69 (0.0); KSST 73 (0.0); KSST 76 (0.0); KSST 85 (0.0)</t>
  </si>
  <si>
    <t>KSST 00; KSST 04; KSST 12; KSST 85</t>
  </si>
  <si>
    <t>KSST 50 (LT); TXCU D98 (ROLB)</t>
  </si>
  <si>
    <t>4; TXCU D44 (LOLB); TXCU D94 (DRT); TXCU D95 (DLT); TXCU D98 (ROLB)</t>
  </si>
  <si>
    <t>LWR^(-12.5); SRWR(+14.5); RWR^(+19.5)</t>
  </si>
  <si>
    <t>LOLB (0); MLB (3); RLB (3); ROLB (0)</t>
  </si>
  <si>
    <t>7; TXCU D01; TXCU D07; TXCU D13; TXCU D15; TXCU D19; TXCU D21; TXCU D28</t>
  </si>
  <si>
    <t>LWR 6(7); TE-L 6o(9); HB-L kr; SRWR 6(7); RWR 6(8)</t>
  </si>
  <si>
    <t>KSST 12 6(7); KSST 00 6o(9); KSST 22 kr; KSST 85 6(7); KSST 04 6(8)</t>
  </si>
  <si>
    <t>KSST 50 OH</t>
  </si>
  <si>
    <t>2108 KSU OFF VS TCU, Play 018</t>
  </si>
  <si>
    <t>6; TXCU D13 (36); TXCU D19 (16); TXCU D32 (09); TXCU D94 (25); TXCU D95 (18); TXCU D98 (36)</t>
  </si>
  <si>
    <t>LCB (1); SSL (10); FSR (11); SCBoR (5); RCB (5)</t>
  </si>
  <si>
    <t>SSL (09); LEO (09); LILB (16); DLT (18); DRT (25); RLB (36); ROLB (36)</t>
  </si>
  <si>
    <t>TXCU D01 (RCB); TXCU D07 (FSR); TXCU D13 (RLB); TXCU D15 (SCBoR); TXCU D19 (LILB); TXCU D21 (LCB); TXCU D28 (SSL); TXCU D32 (LEO); TXCU D94 (DRT); TXCU D95 (DLT); TXCU D98 (ROLB)</t>
  </si>
  <si>
    <t>TXCU D01 (0.0); TXCU D07 (0.0); TXCU D13 (0.0); TXCU D15 (0.0); TXCU D19 (0.0); TXCU D21 (0.0); TXCU D28 (0.0); TXCU D32 (0.0); TXCU D94 (0.0); TXCU D95 (0.0); TXCU D98 (0.0)</t>
  </si>
  <si>
    <t>KSST 04 (RWR); KSST 07 (QB); KSST 12 (LWR); KSST 19 (SLiWR); KSST 22 (HB-R); KSST 50 (LT); KSST 63 (RG); KSST 69 (C); KSST 73 (RT); KSST 76 (LG); KSST 85 (SLoWR)</t>
  </si>
  <si>
    <t>KSST 04 (0.0); KSST 07 (0.0); KSST 12 (0.0); KSST 19 (0.0); KSST 22 (0.0); KSST 50 (0.0); KSST 63 (0.0); KSST 69 (0.0); KSST 73 (0.0); KSST 76 (0.0); KSST 85 (0.0)</t>
  </si>
  <si>
    <t>LWR(-18.5); SLoWR(-11.5); SLiWR^(-2.5); RWR^(+18.5)</t>
  </si>
  <si>
    <t>LILB (3); RLB (6); ROLB (0)</t>
  </si>
  <si>
    <t>LWR 9; SLoWR 3(6); SLiWR 36(6); HB-R h4(0); RWR 9o</t>
  </si>
  <si>
    <t>9; 3; 3; H4; 9</t>
  </si>
  <si>
    <t>KSST 12 9; KSST 85 3(6); KSST 19 36(6); KSST 22 h4(0); KSST 04 9o</t>
  </si>
  <si>
    <t>36(6)</t>
  </si>
  <si>
    <t>2108 KSU OFF VS TCU, Play 019</t>
  </si>
  <si>
    <t>11SMYHOW</t>
  </si>
  <si>
    <t>60C Z CLIMB SMASH H BURST</t>
  </si>
  <si>
    <t>Z CLIMB SMASH H BURST</t>
  </si>
  <si>
    <t>6; TXCU D11 (35); TXCU D13 (19); TXCU D19 (26); TXCU D32 (08); TXCU D94 (17); TXCU D95 (24)</t>
  </si>
  <si>
    <t>KSST 19; KSST 85; KSST 86</t>
  </si>
  <si>
    <t>LCB (5); SCBiL (3); FSL (12); SSR (9); RCB (0)</t>
  </si>
  <si>
    <t>LOLB (08); DLT (17); LILB (19); DRT (24); RILB (26); SSR (34); ROLB (35)</t>
  </si>
  <si>
    <t>TXCU D01 (LCB); TXCU D07 (FSL); TXCU D11 (ROLB); TXCU D13 (LILB); TXCU D15 (SCBiL); TXCU D19 (RILB); TXCU D21 (RCB); TXCU D28 (SSR); TXCU D32 (LOLB); TXCU D94 (DLT); TXCU D95 (DRT)</t>
  </si>
  <si>
    <t>TXCU D01 (-1.0); TXCU D07 (0.0); TXCU D11 (0.0); TXCU D13 (0.0); TXCU D15 (0.0); TXCU D19 (+0.5); TXCU D21 (0.0); TXCU D28 (0.0); TXCU D32 (0.0); TXCU D94 (0.0); TXCU D95 (0.0)</t>
  </si>
  <si>
    <t>TXCU D11</t>
  </si>
  <si>
    <t>DLT (17); DRT (24)</t>
  </si>
  <si>
    <t>KSST 04 (LWR); KSST 07 (QB); KSST 19 (SRoWR); KSST 22 (HB-L); KSST 50 (LT); KSST 63 (RG); KSST 69 (C); KSST 73 (RT); KSST 76 (LG); KSST 85 (SRiWR); KSST 86 (RWR)</t>
  </si>
  <si>
    <t>KSST 04 (0.0); KSST 07 (+1.0); KSST 19 (0.0); KSST 22 (0.0); KSST 50 (0.0); KSST 63 (0.0); KSST 69 (0.0); KSST 73 (0.0); KSST 76 (-0.5); KSST 85 (0.0); KSST 86 (0.0)</t>
  </si>
  <si>
    <t>KSST 07 (QB); KSST 76 (LG); TXCU D01 (LCB); TXCU D19 (RILB)</t>
  </si>
  <si>
    <t>4; TXCU D19 (RILB); TXCU D32 (LOLB); TXCU D94 (DLT); TXCU D95 (DRT)</t>
  </si>
  <si>
    <t>TXCU D19 (O) KSST 76</t>
  </si>
  <si>
    <t>LWR^(-19.5); SRiWR(+4.5); SRoWR^(+6.5); RWR(+7.5)</t>
  </si>
  <si>
    <t>KSST 76; TXCU D01</t>
  </si>
  <si>
    <t>7; TXCU D01; TXCU D07; TXCU D11; TXCU D13; TXCU D15; TXCU D21; TXCU D28</t>
  </si>
  <si>
    <t>LWR 9; HB-L h31(-1); SRiWR 3(14); SRoWR 3(5); RWR xo(15)</t>
  </si>
  <si>
    <t>9; H5; 3; 3; X</t>
  </si>
  <si>
    <t>KSST 04 9; KSST 22 h31(-1); KSST 85 3(14); KSST 19 3(5); KSST 86 xo(15)</t>
  </si>
  <si>
    <t>KSST 07; TXCU D19</t>
  </si>
  <si>
    <t>2108 KSU OFF VS TCU, Play 020</t>
  </si>
  <si>
    <t>21DSIN</t>
  </si>
  <si>
    <t>GUN ROG CON WK  Z DISCO</t>
  </si>
  <si>
    <t>P. 11 STEEL SEAHAWK F EXCHANGE</t>
  </si>
  <si>
    <t>SEAHAWK F EXCHANGE</t>
  </si>
  <si>
    <t>8; TXCU D11 (34); TXCU D13 (23); TXCU D15 (38); TXCU D19 (15); TXCU D28 (09); TXCU D32 (13); TXCU D94 (20); TXCU D97 (24)</t>
  </si>
  <si>
    <t>LCB (2); SSR (8); RCB (7)</t>
  </si>
  <si>
    <t>LLB (09); LE (13); LLB (15); DLT (20); MLB (23); DRT (24); ROLB (34); RLB (38); SSR (43)</t>
  </si>
  <si>
    <t>TXCU D01 (RCB); TXCU D07 (SSR); TXCU D11 (ROLB); TXCU D13 (MLB); TXCU D15 (RLB); TXCU D19 (LLB); TXCU D21 (LCB); TXCU D28 (LLB); TXCU D32 (LE); TXCU D94 (DLT); TXCU D97 (DRT)</t>
  </si>
  <si>
    <t>TXCU D01 (0.0); TXCU D07 (0.0); TXCU D11 (+0.5); TXCU D13 (0.0); TXCU D15 (-0.5); TXCU D19 (0.0); TXCU D21 (0.0); TXCU D28 (0.0); TXCU D32 (0.0); TXCU D94 (0.0); TXCU D97 (0.0)</t>
  </si>
  <si>
    <t>TXCU D97</t>
  </si>
  <si>
    <t>TXCU D15</t>
  </si>
  <si>
    <t>KSST 07 (QB); KSST 19 (TE-R); KSST 22 (HB-L); KSST 34 (TE-L); KSST 50 (LT); KSST 63 (RG); KSST 69 (C); KSST 73 (RT); KSST 76 (LG); KSST 85 (RWR); KSST 86 (LWR)</t>
  </si>
  <si>
    <t>KSST 07 (0.0); KSST 19 (0.0); KSST 22 (0.0); KSST 34 (0.0); KSST 50 (0.0); KSST 63 (-0.5); KSST 69 (0.0); KSST 73 (0.0); KSST 76 (0.0); KSST 85 (+0.5); KSST 86 (0.0)</t>
  </si>
  <si>
    <t>KSST 63 (RG); KSST 85 (RWR); TXCU D11 (ROLB); TXCU D15 (RLB)</t>
  </si>
  <si>
    <t>4; TXCU D11 (ROLB); TXCU D32 (LE); TXCU D94 (DLT); TXCU D97 (DRT)</t>
  </si>
  <si>
    <t>TXCU D11 (O) KSST 63</t>
  </si>
  <si>
    <t>LWR^(-11.5); RWR(+8.5)</t>
  </si>
  <si>
    <t>LLB (6); LLB (3); MLB (4); RLB (4); ROLB (0)</t>
  </si>
  <si>
    <t>KSST 63; TXCU D15</t>
  </si>
  <si>
    <t>LWR 6(14); TE-L xo(11); HB-L z; TE-R 6(11); RWR flxj(-4)</t>
  </si>
  <si>
    <t>6; X; -; 6; X</t>
  </si>
  <si>
    <t>KSST 86 6(14); KSST 34 xo(11); KSST 22 z; KSST 19 6(11); KSST 85 flxj(-4)</t>
  </si>
  <si>
    <t>flxj(-4)</t>
  </si>
  <si>
    <t>KSST 85; TXCU D11</t>
  </si>
  <si>
    <t>2108 KSU OFF VS TCU, Play 021</t>
  </si>
  <si>
    <t>GUN RIP CON</t>
  </si>
  <si>
    <t>RIP</t>
  </si>
  <si>
    <t>7; TXCU D11 (37); TXCU D13 (17); TXCU D15 (01); TXCU D19 (27); TXCU D32 (09); TXCU D91 (26); TXCU D97 (18)</t>
  </si>
  <si>
    <t>LCB (7); SSL (10); FSR (11); RCB (1)</t>
  </si>
  <si>
    <t>SSL (01); LOLB (01); LEO (09); LILB (17); DLT (18); DRT (26); RILB (27); ROLB (37)</t>
  </si>
  <si>
    <t>TXCU D01 (LCB); TXCU D07 (SSL); TXCU D11 (ROLB); TXCU D13 (LILB); TXCU D15 (LOLB); TXCU D19 (RILB); TXCU D21 (RCB); TXCU D28 (FSR); TXCU D32 (LEO); TXCU D91 (DRT); TXCU D97 (DLT)</t>
  </si>
  <si>
    <t>TXCU D01 (0.0); TXCU D07 (0.0); TXCU D11 (0.0); TXCU D13 (0.0); TXCU D15 (0.0); TXCU D19 (0.0); TXCU D21 (0.0); TXCU D28 (0.0); TXCU D32 (0.0); TXCU D91 (-0.5); TXCU D97 (+1.0)</t>
  </si>
  <si>
    <t>LWR^; TE-L; HB-R; TE-R; RWR^</t>
  </si>
  <si>
    <t>KSST 01; KSST 09; KSST 12; KSST 81; KSST 87</t>
  </si>
  <si>
    <t>KSST 01 (LWR); KSST 07 (QB); KSST 09 (HB-R); KSST 12 (RWR); KSST 50 (LT); KSST 63 (RG); KSST 69 (C); KSST 73 (RT); KSST 76 (LG); KSST 81 (TE-R); KSST 87 (TE-L)</t>
  </si>
  <si>
    <t>KSST 01 (0.0); KSST 07 (0.0); KSST 09 (0.0); KSST 12 (0.0); KSST 50 (0.0); KSST 63 (-1.0); KSST 69 (0.0); KSST 73 (0.0); KSST 76 (+0.5); KSST 81 (0.0); KSST 87 (0.0)</t>
  </si>
  <si>
    <t>KSST 63 (RG); KSST 76 (LG); TXCU D91 (DRT); TXCU D97 (DLT)</t>
  </si>
  <si>
    <t>TXCU D21 &gt; KSST 01</t>
  </si>
  <si>
    <t>LWR^(-19.5); RWR^(+8.5)</t>
  </si>
  <si>
    <t>LOLB (1); LILB (4); RILB (4); ROLB (0)</t>
  </si>
  <si>
    <t>KSST 63; TXCU D91</t>
  </si>
  <si>
    <t>KSST 76; TXCU D97</t>
  </si>
  <si>
    <t>2108 KSU OFF VS TCU, Play 022</t>
  </si>
  <si>
    <t>4 ROLL BYPASS LEAD</t>
  </si>
  <si>
    <t>6; TXCU D13 (20); TXCU D19 (28); TXCU D32 (09); TXCU D91 (24); TXCU D97 (17); TXCU D98 (33)</t>
  </si>
  <si>
    <t>LCB (7); SSL (8); FSR (11); SCBR (3); RCB (1)</t>
  </si>
  <si>
    <t>SSL (01); LOLB (09); DLT (17); LILB (20); DRT (24); RILB (28); ROLB (33)</t>
  </si>
  <si>
    <t>TXCU D01 (LCB); TXCU D07 (SSL); TXCU D13 (LILB); TXCU D15 (SCBR); TXCU D19 (RILB); TXCU D21 (RCB); TXCU D28 (FSR); TXCU D32 (LOLB); TXCU D91 (DRT); TXCU D97 (DLT); TXCU D98 (ROLB)</t>
  </si>
  <si>
    <t>TXCU D01 (0.0); TXCU D07 (0.0); TXCU D13 (0.0); TXCU D15 (0.0); TXCU D19 (0.0); TXCU D21 (0.0); TXCU D28 (0.0); TXCU D32 (0.0); TXCU D91 (0.0); TXCU D97 (+0.5); TXCU D98 (+0.5)</t>
  </si>
  <si>
    <t>KSST 01 (RWR); KSST 07 (QB); KSST 12 (LWR); KSST 22 (HB-L); KSST 29 (HB-R); KSST 50 (LT); KSST 63 (RG); KSST 69 (C); KSST 73 (RT); KSST 76 (LG); KSST 85 (SLWR)</t>
  </si>
  <si>
    <t>KSST 01 (0.0); KSST 07 (0.0); KSST 12 (0.0); KSST 22 (0.0); KSST 29 (0.0); KSST 50 (0.0); KSST 63 (-0.5); KSST 69 (0.0); KSST 73 (0.0); KSST 76 (0.0); KSST 85 (0.0)</t>
  </si>
  <si>
    <t>KSST 22; KSST 29; KSST 85</t>
  </si>
  <si>
    <t>KSST 63 (RG); TXCU D97 (DLT); TXCU D98 (ROLB)</t>
  </si>
  <si>
    <t>LWR(-21.5); SLWR^(-14.5); RWR^(+12.5)</t>
  </si>
  <si>
    <t>TXCU D97; TXCU D98</t>
  </si>
  <si>
    <t>2108 KSU OFF VS TCU, Play 023</t>
  </si>
  <si>
    <t>GUN LOU PRO Z LNG MOT</t>
  </si>
  <si>
    <t>44 PLUS READ</t>
  </si>
  <si>
    <t>9; TXCU D07 (42); TXCU D13 (21); TXCU D15 (39); TXCU D19 (30); TXCU D28 (44); TXCU D32 (14); TXCU D91 (22); TXCU D97 (27); TXCU D98 (34)</t>
  </si>
  <si>
    <t>LCB (7); RCB (6)</t>
  </si>
  <si>
    <t>LE (14); MLB (21); NT (22); DRT (27); RLB (30); REO (34); ROLB (39); RLB (42); ROLB (44)</t>
  </si>
  <si>
    <t>TXCU D01 (LCB); TXCU D07 (RLB); TXCU D13 (MLB); TXCU D15 (ROLB); TXCU D19 (RLB); TXCU D21 (RCB); TXCU D28 (ROLB); TXCU D32 (LE); TXCU D91 (NT); TXCU D97 (DRT); TXCU D98 (REO)</t>
  </si>
  <si>
    <t>TXCU D01 (0.0); TXCU D07 (0.0); TXCU D13 (-1.0); TXCU D15 (0.0); TXCU D19 (0.0); TXCU D21 (0.0); TXCU D28 (0.0); TXCU D32 (0.0); TXCU D91 (0.0); TXCU D97 (0.0); TXCU D98 (0.0)</t>
  </si>
  <si>
    <t>LE (14); NT (22); DRT (27); REO (34)</t>
  </si>
  <si>
    <t>KSST 12; KSST 22; KSST 81; KSST 85; KSST 87</t>
  </si>
  <si>
    <t>KSST 07 (QB); KSST 12 (LWR); KSST 22 (HB-L); KSST 50 (LT); KSST 63 (RG); KSST 69 (C); KSST 73 (RT); KSST 76 (LG); KSST 81 (TE-oL); KSST 85 (RWR); KSST 87 (TE-iL)</t>
  </si>
  <si>
    <t>KSST 07 (0.0); KSST 12 (0.0); KSST 22 (+1.0); KSST 50 (0.0); KSST 63 (0.0); KSST 69 (0.0); KSST 73 (0.0); KSST 76 (0.0); KSST 81 (0.0); KSST 85 (0.0); KSST 87 (0.0)</t>
  </si>
  <si>
    <t>KSST 81; KSST 87</t>
  </si>
  <si>
    <t>KSST 22 (HB-L); KSST 63 (RG); TXCU D13 (MLB); TXCU D91 (NT)</t>
  </si>
  <si>
    <t>LWR(-13.5); RWR^(+16.5)</t>
  </si>
  <si>
    <t>MLB (4); RLB (3); RLB (5); ROLB (1); ROLB (0)</t>
  </si>
  <si>
    <t>2108 KSU OFF VS TCU, Play 024</t>
  </si>
  <si>
    <t>SAF</t>
  </si>
  <si>
    <t>8; TXCU D06 (15); TXCU D07 (04); TXCU D11 (34); TXCU D13 (24); TXCU D28 (00); TXCU D32 (11); TXCU D94 (24); TXCU D95 (17)</t>
  </si>
  <si>
    <t>SCBR (4); SCBR (9); RCB (7)</t>
  </si>
  <si>
    <t>LOLB (00); LLB (04); LEO (11); LLB (15); DLT (17); DRT (24); RILB (24); ROLB (34)</t>
  </si>
  <si>
    <t>TXCU D01 (RCB); TXCU D06 (LLB); TXCU D07 (LLB); TXCU D11 (ROLB); TXCU D13 (RILB); TXCU D15 (SCBR); TXCU D21 (SCBR); TXCU D28 (LOLB); TXCU D32 (LEO); TXCU D94 (DRT); TXCU D95 (DLT)</t>
  </si>
  <si>
    <t>TXCU D01 (0.0); TXCU D06 (0.0); TXCU D07 (0.0); TXCU D11 (0.0); TXCU D13 (+0.5); TXCU D15 (0.0); TXCU D21 (0.0); TXCU D28 (0.0); TXCU D32 (0.0); TXCU D94 (0.0); TXCU D95 (0.0)</t>
  </si>
  <si>
    <t>SAFETY</t>
  </si>
  <si>
    <t>KSST 04 (LWR); KSST 07 (QB); KSST 22 (HB-R); KSST 34 (TE-oR); KSST 50 (LT); KSST 54 (RG); KSST 69 (C); KSST 73 (RT); KSST 76 (LG); KSST 87 (TE-iR); KSST 88 (SLWR)</t>
  </si>
  <si>
    <t>KSST 04 (0.0); KSST 07 (0.0); KSST 22 (0.0); KSST 34 (0.0); KSST 50 (0.0); KSST 54 (0.0); KSST 69 (0.0); KSST 73 (0.0); KSST 76 (0.0); KSST 87 (0.0); KSST 88 (0.0)</t>
  </si>
  <si>
    <t>KSST 69 (C); TXCU D13 (RILB); TXCU D94 (DRT)</t>
  </si>
  <si>
    <t>LOLB (1); LLB (4); LLB (5); RILB (4); ROLB (0)</t>
  </si>
  <si>
    <t>2108 KSU OFF VS TCU, Play 025</t>
  </si>
  <si>
    <t>11TAY</t>
  </si>
  <si>
    <t>43 DUO F TROY</t>
  </si>
  <si>
    <t>6; TXCU D11 (34); TXCU D13 (24); TXCU D15 (40); TXCU D32 (09); TXCU D94 (28); TXCU D95 (20)</t>
  </si>
  <si>
    <t>LCB (0); SCBL (3); SCBL (8); FSR (11); RCB (1)</t>
  </si>
  <si>
    <t>LOLB (09); DLT (20); RILB (24); DRT (28); ROLB (34); RLB (40)</t>
  </si>
  <si>
    <t>TXCU D01 (RCB); TXCU D06 (SCBL); TXCU D07 (FSR); TXCU D11 (ROLB); TXCU D13 (RILB); TXCU D15 (RLB); TXCU D21 (LCB); TXCU D28 (SCBL); TXCU D32 (LOLB); TXCU D94 (DRT); TXCU D95 (DLT)</t>
  </si>
  <si>
    <t>TXCU D01 (0.0); TXCU D06 (0.0); TXCU D07 (0.0); TXCU D11 (+0.5); TXCU D13 (+0.5); TXCU D15 (0.0); TXCU D21 (0.0); TXCU D28 (0.0); TXCU D32 (0.0); TXCU D94 (0.0); TXCU D95 (0.0)</t>
  </si>
  <si>
    <t>KSST 00; KSST 13; KSST 22; KSST 86; KSST 88</t>
  </si>
  <si>
    <t>KSST 00 (TE-L); KSST 07 (QB); KSST 13 (SRWR); KSST 22 (HB-L); KSST 50 (LT); KSST 63 (RG); KSST 69 (C); KSST 73 (RT); KSST 76 (LG); KSST 86 (RWR); KSST 88 (LWR)</t>
  </si>
  <si>
    <t>KSST 00 (-0.5); KSST 07 (0.0); KSST 13 (0.0); KSST 22 (0.0); KSST 50 (0.0); KSST 63 (0.0); KSST 69 (0.0); KSST 73 (0.0); KSST 76 (0.0); KSST 86 (0.0); KSST 88 (0.0)</t>
  </si>
  <si>
    <t>KSST 00 (TE-L); KSST 76 (LG); TXCU D11 (ROLB); TXCU D13 (RILB)</t>
  </si>
  <si>
    <t>TXCU D01 &gt; KSST 88; TXCU D21 &gt; KSST 86</t>
  </si>
  <si>
    <t>LWR^(-9.5); SRWR(+10.5); RWR^(+18.5)</t>
  </si>
  <si>
    <t>LOLB (0); RILB (3); RLB (3); ROLB (0)</t>
  </si>
  <si>
    <t>TXCU D11; TXCU D13</t>
  </si>
  <si>
    <t>2108 KSU OFF VS TCU, Play 026</t>
  </si>
  <si>
    <t>GUN LIZ OUT   CLOSE</t>
  </si>
  <si>
    <t>50C Z SNAG-STOPS</t>
  </si>
  <si>
    <t>Z SNAG-STOPS</t>
  </si>
  <si>
    <t>6; TXCU D06 (32); TXCU D11 (34); TXCU D13 (17); TXCU D32 (09); TXCU D94 (28); TXCU D95 (20)</t>
  </si>
  <si>
    <t>LCB (0); SCBL (4); FSL (12); SSR (10); RCB (2)</t>
  </si>
  <si>
    <t>LOLB (09); LILB (17); DLT (20); DRT (28); RLB (32); ROLB (34); SSR (39)</t>
  </si>
  <si>
    <t>TXCU D01 (RCB); TXCU D06 (RLB); TXCU D07 (FSL); TXCU D11 (ROLB); TXCU D13 (LILB); TXCU D15 (SCBL); TXCU D21 (LCB); TXCU D28 (SSR); TXCU D32 (LOLB); TXCU D94 (DRT); TXCU D95 (DLT)</t>
  </si>
  <si>
    <t>TXCU D01 (0.0); TXCU D06 (+0.5); TXCU D07 (0.0); TXCU D11 (0.0); TXCU D13 (0.0); TXCU D15 (0.0); TXCU D21 (0.0); TXCU D28 (0.0); TXCU D32 (-1.0); TXCU D94 (0.0); TXCU D95 (0.0)</t>
  </si>
  <si>
    <t>KSST 04 (RWR); KSST 07 (QB); KSST 22 (HB-L); KSST 50 (LT); KSST 63 (RG); KSST 69 (C); KSST 73 (RT); KSST 76 (LG); KSST 86 (LWR); KSST 87 (TE-L); KSST 88 (SRWR)</t>
  </si>
  <si>
    <t>KSST 04 (0.0); KSST 07 (0.0); KSST 22 (0.0); KSST 50 (0.0); KSST 63 (0.0); KSST 69 (0.0); KSST 73 (0.0); KSST 76 (0.0); KSST 86 (0.0); KSST 87 (0.0); KSST 88 (0.0)</t>
  </si>
  <si>
    <t>TXCU D06 (RLB); TXCU D32 (LOLB)</t>
  </si>
  <si>
    <t>LWR^(-10.5); SRWR(+9.5); RWR^(+17.5)</t>
  </si>
  <si>
    <t>LOLB (0); LILB (3); RLB (4); ROLB (0)</t>
  </si>
  <si>
    <t>7; TXCU D01; TXCU D06; TXCU D07; TXCU D13; TXCU D15; TXCU D21; TXCU D28</t>
  </si>
  <si>
    <t>LWR 6(6); TE-L 7(10); HB-L h31(-1); SRWR 6(8); RWR 6o(7)</t>
  </si>
  <si>
    <t>6; 7; H5; 6; 6</t>
  </si>
  <si>
    <t>KSST 86 6(6); KSST 87 7(10); KSST 22 h31(-1); KSST 88 6(8); KSST 04 6o(7)</t>
  </si>
  <si>
    <t>h31(-1)</t>
  </si>
  <si>
    <t>TXCU D32 DOF</t>
  </si>
  <si>
    <t>2108 KSU OFF VS TCU, Play 027</t>
  </si>
  <si>
    <t>RENO LOU PRO  STACK</t>
  </si>
  <si>
    <t>P. 44 ROLL CHARGERS</t>
  </si>
  <si>
    <t>CHARGERS</t>
  </si>
  <si>
    <t>8; TXCU D06 (27); TXCU D13 (16); TXCU D15 (03); TXCU D28 (41); TXCU D32 (11); TXCU D94 (27); TXCU D95 (20); TXCU D98 (34)</t>
  </si>
  <si>
    <t>LCB (6); SCBL (2); FSL (11)</t>
  </si>
  <si>
    <t>LLB (03); LOLB (11); LILB (16); DLT (20); DRT (27); RILB (27); REO (34); RLB (41)</t>
  </si>
  <si>
    <t>TXCU D01 (LCB); TXCU D06 (RILB); TXCU D07 (FSL); TXCU D13 (LILB); TXCU D15 (LLB); TXCU D21 (SCBL); TXCU D28 (RLB); TXCU D32 (LOLB); TXCU D94 (DRT); TXCU D95 (DLT); TXCU D98 (REO)</t>
  </si>
  <si>
    <t>TXCU D01 (-0.5); TXCU D06 (0.0); TXCU D07 (0.0); TXCU D13 (0.0); TXCU D15 (0.0); TXCU D21 (0.0); TXCU D28 (0.0); TXCU D32 (0.0); TXCU D94 (0.0); TXCU D95 (0.0); TXCU D98 (0.0)</t>
  </si>
  <si>
    <t>DLT (20); DRT (27); REO (34)</t>
  </si>
  <si>
    <t>TE-oL; TE-iL^; HB; SRWR^; RWR</t>
  </si>
  <si>
    <t>KSST 01 (SRWR); KSST 04 (RWR); KSST 07 (QB); KSST 19 (TE-oL); KSST 22 (HB); KSST 50 (LT); KSST 63 (RG); KSST 69 (C); KSST 73 (RT); KSST 76 (LG); KSST 87 (TE-iL)</t>
  </si>
  <si>
    <t>KSST 01 (0.0); KSST 04 (+0.5); KSST 07 (+0.5); KSST 19 (0.0); KSST 22 (0.0); KSST 50 (0.0); KSST 63 (0.0); KSST 69 (0.0); KSST 73 (0.0); KSST 76 (0.0); KSST 87 (0.0)</t>
  </si>
  <si>
    <t>7; KSST 19 (TE-oL); KSST 50 (LT); KSST 63 (RG); KSST 69 (C); KSST 73 (RT); KSST 76 (LG); KSST 87 (TE-iL)</t>
  </si>
  <si>
    <t>KSST 04 (RWR); KSST 07 (QB); TXCU D01 (LCB)</t>
  </si>
  <si>
    <t>4; TXCU D32 (LOLB); TXCU D94 (DRT); TXCU D95 (DLT); TXCU D98 (REO)</t>
  </si>
  <si>
    <t>SRWR^(+11.5); RWR(+14.5)</t>
  </si>
  <si>
    <t>LOLB (0); LLB (4); LILB (3); RILB (4); RLB (6)</t>
  </si>
  <si>
    <t>TE-oL k; TE-iL k; HB frh4(3); SRWR 9o; RWR 3(15)</t>
  </si>
  <si>
    <t>-; -; H4; 9; 3</t>
  </si>
  <si>
    <t>KSST 19 k; KSST 87 k; KSST 22 frh4(3); KSST 01 9o; KSST 04 3(15)</t>
  </si>
  <si>
    <t>2108 KSU OFF VS TCU, Play 028</t>
  </si>
  <si>
    <t>50C Y STICK X SPOKE</t>
  </si>
  <si>
    <t>SPOKE</t>
  </si>
  <si>
    <t>Y STICK X SPOKE</t>
  </si>
  <si>
    <t>5; TXCU D06 (14); TXCU D32 (09); TXCU D94 (17); TXCU D95 (24); TXCU D98 (31)</t>
  </si>
  <si>
    <t>LCB (0); FS (11); SCBiR (4); SCBiR (6); SCBoR (7); RCB (6)</t>
  </si>
  <si>
    <t>LOLB (09); LLB (14); DLT (17); DRT (24); RE (31)</t>
  </si>
  <si>
    <t>TXCU D01 (RCB); TXCU D06 (LLB); TXCU D07 (SCBoR); TXCU D13 (SCBiR); TXCU D15 (SCBiR); TXCU D21 (LCB); TXCU D28 (FS); TXCU D32 (LOLB); TXCU D94 (DLT); TXCU D95 (DRT); TXCU D98 (RE)</t>
  </si>
  <si>
    <t>TXCU D01 (0.0); TXCU D06 (0.0); TXCU D07 (0.0); TXCU D13 (0.0); TXCU D15 (0.0); TXCU D21 (0.0); TXCU D28 (0.0); TXCU D32 (-0.5); TXCU D94 (0.0); TXCU D95 (0.0); TXCU D98 (0.0)</t>
  </si>
  <si>
    <t>DLT (17); DRT (24); RE (31)</t>
  </si>
  <si>
    <t>KSST 07 (QB); KSST 12 (LWR); KSST 19 (SLiWR); KSST 22 (HB-R); KSST 50 (LT); KSST 63 (RG); KSST 69 (C); KSST 73 (RT); KSST 76 (LG); KSST 86 (RWR); KSST 88 (SLoWR)</t>
  </si>
  <si>
    <t>KSST 07 (-0.5); KSST 12 (0.0); KSST 19 (0.0); KSST 22 (0.0); KSST 50 (0.0); KSST 63 (0.0); KSST 69 (0.0); KSST 73 (0.0); KSST 76 (0.0); KSST 86 (0.0); KSST 88 (0.0)</t>
  </si>
  <si>
    <t>KSST 07 (QB); TXCU D32 (LOLB)</t>
  </si>
  <si>
    <t>H8</t>
  </si>
  <si>
    <t>4; TXCU D13 (SCBiR); TXCU D94 (DLT); TXCU D95 (DRT); TXCU D98 (RE)</t>
  </si>
  <si>
    <t>LWR(-17.5); SLoWR(-7.5); SLiWR^(-0.5); RWR^(+17.5)</t>
  </si>
  <si>
    <t>KSST 07; TXCU D32</t>
  </si>
  <si>
    <t>7; TXCU D01; TXCU D06; TXCU D07; TXCU D15; TXCU D21; TXCU D28; TXCU D32</t>
  </si>
  <si>
    <t>LWR 9; SLoWR 3(6); SLiWR 3(5); HB-R h8(5); RWR 21(2)</t>
  </si>
  <si>
    <t>9; 3; 3; H8; 3</t>
  </si>
  <si>
    <t>KSST 12 9; KSST 88 3(6); KSST 19 3(5); KSST 22 h8(5); KSST 86 21(2)</t>
  </si>
  <si>
    <t>h8(5)</t>
  </si>
  <si>
    <t>2108 KSU OFF VS TCU, Play 029</t>
  </si>
  <si>
    <t>QC METS</t>
  </si>
  <si>
    <t>METS</t>
  </si>
  <si>
    <t>5; TXCU D13 (20); TXCU D32 (09); TXCU D94 (25); TXCU D97 (18); TXCU D98 (35)</t>
  </si>
  <si>
    <t>LCB (5); SCBL (10); SCBL (5); FSR (12); SCBR (5); RCB (7)</t>
  </si>
  <si>
    <t>LOLB (09); DLT (18); LILB (20); DRT (25); ROLB (35)</t>
  </si>
  <si>
    <t>TXCU D01 (RCB); TXCU D06 (SCBL); TXCU D07 (FSR); TXCU D13 (LILB); TXCU D15 (SCBR); TXCU D21 (LCB); TXCU D28 (SCBL); TXCU D32 (LOLB); TXCU D94 (DRT); TXCU D97 (DLT); TXCU D98 (ROLB)</t>
  </si>
  <si>
    <t>TXCU D01 (-1.0); TXCU D06 (0.0); TXCU D07 (0.0); TXCU D13 (0.0); TXCU D15 (-1.0); TXCU D21 (0.0); TXCU D28 (0.0); TXCU D32 (0.0); TXCU D94 (0.0); TXCU D97 (0.0); TXCU D98 (0.0)</t>
  </si>
  <si>
    <t>KSST 09; KSST 12; KSST 19; KSST 85; KSST 88</t>
  </si>
  <si>
    <t>KSST 07 (QB); KSST 09 (HB-R); KSST 12 (RWR); KSST 19 (SRWR); KSST 50 (LT); KSST 63 (RG); KSST 69 (C); KSST 73 (RT); KSST 76 (LG); KSST 85 (LWR); KSST 88 (SLWR)</t>
  </si>
  <si>
    <t>KSST 07 (0.0); KSST 09 (0.0); KSST 12 (0.0); KSST 19 (0.0); KSST 50 (0.0); KSST 63 (0.0); KSST 69 (0.0); KSST 73 (0.0); KSST 76 (0.0); KSST 85 (+0.5); KSST 88 (0.0)</t>
  </si>
  <si>
    <t>KSST 09; KSST 85</t>
  </si>
  <si>
    <t>KSST 85 (LWR); TXCU D01 (RCB); TXCU D15 (SCBR)</t>
  </si>
  <si>
    <t>4; TXCU D32 (LOLB); TXCU D94 (DRT); TXCU D97 (DLT); TXCU D98 (ROLB)</t>
  </si>
  <si>
    <t>LWR^(-16.5); SLWR(-6.5); SRWR^(+12.5); RWR(+19.5)</t>
  </si>
  <si>
    <t>LOLB (0); LILB (4); ROLB (0)</t>
  </si>
  <si>
    <t>TXCU D01; TXCU D15</t>
  </si>
  <si>
    <t>LWR 6(6); SLWR 4(4); HB-R kr; SRWR 3(5); RWR 9</t>
  </si>
  <si>
    <t>6; 4; -; 3; 9</t>
  </si>
  <si>
    <t>KSST 85 6(6); KSST 88 4(4); KSST 09 kr; KSST 19 3(5); KSST 12 9</t>
  </si>
  <si>
    <t>TXCU D15 FMM</t>
  </si>
  <si>
    <t>2108 KSU OFF VS TCU, Play 030</t>
  </si>
  <si>
    <t>21SINB</t>
  </si>
  <si>
    <t>JUMP  RT  RAY</t>
  </si>
  <si>
    <t>47 COUNTER NAKED PUP Z F SLIP M. 46 BADGER</t>
  </si>
  <si>
    <t>Z</t>
  </si>
  <si>
    <t>Z F SLIP M. 46 BADGER</t>
  </si>
  <si>
    <t>NAKED COUNTER</t>
  </si>
  <si>
    <t>47 COUNTER NAKED PUP</t>
  </si>
  <si>
    <t>8; TXCU D06 (28); TXCU D07 (04); TXCU D13 (20); TXCU D15 (04); TXCU D32 (11); TXCU D91 (17); TXCU D97 (24); TXCU D98 (34)</t>
  </si>
  <si>
    <t>LCB (5); SSR (8); RCB (1)</t>
  </si>
  <si>
    <t>LOLB (04); LLB (04); LEO (11); DLT (17); LILB (20); DRT (24); RILB (28); REO (34); SSR (38)</t>
  </si>
  <si>
    <t>TXCU D06 (RILB); TXCU D07 (LLB); TXCU D13 (LILB); TXCU D15 (LOLB); TXCU D21 (RCB); TXCU D23 (LCB); TXCU D28 (SSR); TXCU D32 (LEO); TXCU D91 (DLT); TXCU D97 (DRT); TXCU D98 (REO)</t>
  </si>
  <si>
    <t>TXCU D06 (0.0); TXCU D07 (0.0); TXCU D13 (0.0); TXCU D15 (0.0); TXCU D21 (0.0); TXCU D23 (-1.0); TXCU D28 (0.0); TXCU D32 (0.0); TXCU D91 (0.0); TXCU D97 (0.0); TXCU D98 (0.0)</t>
  </si>
  <si>
    <t>TXCU D23; TXCU D91</t>
  </si>
  <si>
    <t>LEO (11); DLT (17); DRT (24); REO (34)</t>
  </si>
  <si>
    <t>TXCU D23</t>
  </si>
  <si>
    <t>KSST 04; KSST 09; KSST 19; KSST 34; KSST 88</t>
  </si>
  <si>
    <t>KSST 04 (LWR); KSST 07 (QB); KSST 09 (HB); KSST 19 (TE-R); KSST 34 (FB-R); KSST 50 (LT); KSST 63 (RG); KSST 69 (C); KSST 73 (RT); KSST 76 (LG); KSST 88 (RWR)</t>
  </si>
  <si>
    <t>KSST 04 (0.0); KSST 07 (+0.5); KSST 09 (0.0); KSST 19 (0.0); KSST 34 (0.0); KSST 50 (0.0); KSST 63 (0.0); KSST 69 (0.0); KSST 73 (0.0); KSST 76 (0.0); KSST 88 (+1.0)</t>
  </si>
  <si>
    <t>6; KSST 19 (TE-R); KSST 50 (LT); KSST 63 (RG); KSST 69 (C); KSST 73 (RT); KSST 76 (LG)</t>
  </si>
  <si>
    <t>KSST 07 (QB); KSST 88 (RWR); TXCU D23 (LCB)</t>
  </si>
  <si>
    <t>39R</t>
  </si>
  <si>
    <t>5; TXCU D15 (LOLB); TXCU D32 (LEO); TXCU D91 (DLT); TXCU D97 (DRT); TXCU D98 (REO)</t>
  </si>
  <si>
    <t>2; KSST 09 (HB); KSST 34 (FB-R)</t>
  </si>
  <si>
    <t>KSST 19 (L:Rx); KSST 34* (B:B)</t>
  </si>
  <si>
    <t>LWR^(-17.5); RWR(+11.5)</t>
  </si>
  <si>
    <t>LOLB (0); LLB (4); LILB (2); RILB (3)</t>
  </si>
  <si>
    <t>6; TXCU D06; TXCU D07; TXCU D13; TXCU D21; TXCU D23; TXCU D28</t>
  </si>
  <si>
    <t>LWR 4(11); HB flh31(-3); FB-R h9(1); TE-R k; RWR 339(13)</t>
  </si>
  <si>
    <t>4; H5; H9; -; 9</t>
  </si>
  <si>
    <t>KSST 04 4(11); KSST 09 flh31(-3); KSST 34 h9(1); KSST 19 k; KSST 88 339(13)</t>
  </si>
  <si>
    <t>339(13)</t>
  </si>
  <si>
    <t>2108 KSU OFF VS TCU, Play 031</t>
  </si>
  <si>
    <t>GUN LT OVER PRO STR  SQUEEZE</t>
  </si>
  <si>
    <t>44 PLUS READ Z SLAP</t>
  </si>
  <si>
    <t>9; TXCU D06 (21); TXCU D07 (30); TXCU D13 (40); TXCU D15 (42); TXCU D28 (14); TXCU D32 (10); TXCU D94 (27); TXCU D95 (20); TXCU D98 (33)</t>
  </si>
  <si>
    <t>SCBR (1); RCB (3)</t>
  </si>
  <si>
    <t>LOLB (10); LLB (14); DLT (20); MLB (21); DRT (27); RLB (30); REO (33); RLB (40); ROLB (42)</t>
  </si>
  <si>
    <t>TXCU D01 (RCB); TXCU D06 (MLB); TXCU D07 (RLB); TXCU D13 (RLB); TXCU D15 (ROLB); TXCU D21 (SCBR); TXCU D28 (LLB); TXCU D32 (LOLB); TXCU D94 (DRT); TXCU D95 (DLT); TXCU D98 (REO)</t>
  </si>
  <si>
    <t>TXCU D01 (0.0); TXCU D06 (0.0); TXCU D07 (0.0); TXCU D13 (0.0); TXCU D15 (0.0); TXCU D21 (0.0); TXCU D28 (0.0); TXCU D32 (0.0); TXCU D94 (0.0); TXCU D95 (0.0); TXCU D98 (0.0)</t>
  </si>
  <si>
    <t>TXCU D01; TXCU D94; TXCU D95</t>
  </si>
  <si>
    <t>KSST 04 (LWR); KSST 07 (QB); KSST 19 (TE-oL); KSST 22 (HB-L); KSST 50 (LT); KSST 63 (RG); KSST 69 (C); KSST 73 (RT); KSST 76 (LG); KSST 87 (TE-iL); KSST 88 (SLWR)</t>
  </si>
  <si>
    <t>KSST 22 (HB-L)</t>
  </si>
  <si>
    <t>TXCU D21 &gt; KSST 88</t>
  </si>
  <si>
    <t>LWR^(-7.5); SLWR(-4.5)</t>
  </si>
  <si>
    <t>LOLB (0); LLB (3); MLB (3); RLB (2); RLB (2); ROLB (1)</t>
  </si>
  <si>
    <t>2108 KSU OFF VS TCU, Play 032</t>
  </si>
  <si>
    <t>7; TXCU D06 (34); TXCU D11 (34); TXCU D13 (23); TXCU D15 (06); TXCU D32 (09); TXCU D94 (17); TXCU D95 (24)</t>
  </si>
  <si>
    <t>LCB (7); SCBL (8); FS (11); RCB (0)</t>
  </si>
  <si>
    <t>LLB (06); LOLB (09); DLT (17); MLB (23); DRT (24); RLB (34); ROLB (34)</t>
  </si>
  <si>
    <t>TXCU D01 (LCB); TXCU D06 (RLB); TXCU D07 (SCBL); TXCU D11 (ROLB); TXCU D13 (MLB); TXCU D15 (LLB); TXCU D21 (RCB); TXCU D28 (FS); TXCU D32 (LOLB); TXCU D94 (DLT); TXCU D95 (DRT)</t>
  </si>
  <si>
    <t>TXCU D01 (0.0); TXCU D06 (0.0); TXCU D07 (0.0); TXCU D11 (-0.5); TXCU D13 (+0.5); TXCU D15 (0.0); TXCU D21 (0.0); TXCU D28 (0.0); TXCU D32 (0.0); TXCU D94 (0.0); TXCU D95 (0.0)</t>
  </si>
  <si>
    <t>KSST 01 (RWR); KSST 07 (QB); KSST 13 (LWR); KSST 22 (HB-L); KSST 34 (HB-R); KSST 50 (LT); KSST 63 (RG); KSST 69 (C); KSST 73 (RT); KSST 76 (LG); KSST 85 (SRWR)</t>
  </si>
  <si>
    <t>KSST 01 (0.0); KSST 07 (0.0); KSST 13 (0.0); KSST 22 (0.0); KSST 34 (0.0); KSST 50 (+0.5); KSST 63 (0.0); KSST 69 (-0.5); KSST 73 (0.0); KSST 76 (0.0); KSST 85 (0.0)</t>
  </si>
  <si>
    <t>KSST 50 (LT); KSST 69 (C); TXCU D11 (ROLB); TXCU D13 (MLB)</t>
  </si>
  <si>
    <t>LWR^(-19.5); SRWR^(+6.5); RWR(+16.5)</t>
  </si>
  <si>
    <t>LOLB (0); LLB (4); MLB (4); RLB (4); ROLB (0)</t>
  </si>
  <si>
    <t>KSST 69; TXCU D11</t>
  </si>
  <si>
    <t>KSST 50; TXCU D13</t>
  </si>
  <si>
    <t>2108 KSU OFF VS TCU, Play 033</t>
  </si>
  <si>
    <t>GUN RIP OUT   STACK</t>
  </si>
  <si>
    <t>P. 5 ROLL Z DEWEY X HOLE</t>
  </si>
  <si>
    <t>CHINA</t>
  </si>
  <si>
    <t>Z DEWEY X HOLE</t>
  </si>
  <si>
    <t>6; TXCU D11 (35); TXCU D13 (23); TXCU D15 (05); TXCU D32 (10); TXCU D94 (17); TXCU D95 (25)</t>
  </si>
  <si>
    <t>LCB (2); SSL (9); FSR (11); SCBR (4); RCB (6)</t>
  </si>
  <si>
    <t>SSL (01); LLB (05); LOLB (10); DLT (17); MLB (23); DRT (25); ROLB (35)</t>
  </si>
  <si>
    <t>TXCU D01 (LCB); TXCU D06 (SCBR); TXCU D07 (SSL); TXCU D11 (ROLB); TXCU D13 (MLB); TXCU D15 (LLB); TXCU D21 (RCB); TXCU D28 (FSR); TXCU D32 (LOLB); TXCU D94 (DLT); TXCU D95 (DRT)</t>
  </si>
  <si>
    <t>TXCU D01 (0.0); TXCU D06 (0.0); TXCU D07 (0.0); TXCU D11 (0.0); TXCU D13 (0.0); TXCU D15 (0.0); TXCU D21 (+0.5); TXCU D28 (0.0); TXCU D32 (+0.5); TXCU D94 (0.0); TXCU D95 (0.0)</t>
  </si>
  <si>
    <t>LWR; SLWR^; HB-R; TE-R; RWR^</t>
  </si>
  <si>
    <t>KSST 07 (QB); KSST 12 (RWR); KSST 22 (HB-R); KSST 50 (LT); KSST 63 (RG); KSST 69 (C); KSST 73 (RT); KSST 76 (LG); KSST 86 (LWR); KSST 87 (TE-R); KSST 88 (SLWR)</t>
  </si>
  <si>
    <t>KSST 07 (+0.5); KSST 12 (0.0); KSST 22 (0.0); KSST 50 (0.0); KSST 63 (0.0); KSST 69 (0.0); KSST 73 (0.0); KSST 76 (0.0); KSST 86 (0.0); KSST 87 (-0.5); KSST 88 (0.0)</t>
  </si>
  <si>
    <t>KSST 12; KSST 86; KSST 87; KSST 88</t>
  </si>
  <si>
    <t>TXCU D21</t>
  </si>
  <si>
    <t>KSST 07 (QB); KSST 86 (LWR); KSST 87 (TE-R); TXCU D21 (RCB); TXCU D32 (LOLB)</t>
  </si>
  <si>
    <t>4; TXCU D11 (ROLB); TXCU D32 (LOLB); TXCU D94 (DLT); TXCU D95 (DRT)</t>
  </si>
  <si>
    <t>TXCU D01 &gt; KSST 12</t>
  </si>
  <si>
    <t>TXCU D32 (O) KSST 87</t>
  </si>
  <si>
    <t>LWR(-19.5); SLWR^(-17.5); RWR^(+13.5)</t>
  </si>
  <si>
    <t>LOLB (0); LLB (4); MLB (4); ROLB (0)</t>
  </si>
  <si>
    <t>LWR 8(9); SLWR 9; HB-R flkl; TE-R k; RWR 6i(18)</t>
  </si>
  <si>
    <t>8; 9; -; -; 6</t>
  </si>
  <si>
    <t>KSST 86 8(9); KSST 88 9; KSST 22 flkl; KSST 87 k; KSST 12 6i(18)</t>
  </si>
  <si>
    <t>8(9)</t>
  </si>
  <si>
    <t>KSST 07; TXCU D21; TXCU D32</t>
  </si>
  <si>
    <t>2108 KSU OFF VS TCU, Play 034</t>
  </si>
  <si>
    <t>GUN R   SQUEEZE</t>
  </si>
  <si>
    <t>5; TXCU D06 (27); TXCU D11 (36); TXCU D13 (18); TXCU D32 (14); TXCU D94 (22)</t>
  </si>
  <si>
    <t>LCB (2); SCBL (8); SCBL (3); FSR (15); SCBR (6); RCB (1)</t>
  </si>
  <si>
    <t>LE (14); LILB (18); NT (22); RILB (27); ROLB (36)</t>
  </si>
  <si>
    <t>TXCU D01 (LCB); TXCU D06 (RILB); TXCU D07 (SCBL); TXCU D11 (ROLB); TXCU D13 (LILB); TXCU D15 (FSR); TXCU D20 (SCBL); TXCU D21 (RCB); TXCU D28 (SCBR); TXCU D32 (LE); TXCU D94 (NT)</t>
  </si>
  <si>
    <t>TXCU D01 (+1.0); TXCU D06 (0.0); TXCU D07 (0.0); TXCU D11 (+1.0); TXCU D13 (0.0); TXCU D15 (0.0); TXCU D20 (0.0); TXCU D21 (0.0); TXCU D28 (0.0); TXCU D32 (0.0); TXCU D94 (0.0)</t>
  </si>
  <si>
    <t>TXCU D20</t>
  </si>
  <si>
    <t>LE (14); NT (22)</t>
  </si>
  <si>
    <t>KSST 00; KSST 01; KSST 12; KSST 22; KSST 88</t>
  </si>
  <si>
    <t>KSST 00 (SRWR); KSST 01 (LWR); KSST 07 (QB); KSST 12 (RWR); KSST 22 (HB-R); KSST 50 (LT); KSST 63 (RG); KSST 69 (C); KSST 73 (RT); KSST 76 (LG); KSST 88 (SLWR)</t>
  </si>
  <si>
    <t>KSST 00 (0.0); KSST 01 (0.0); KSST 07 (0.0); KSST 12 (0.0); KSST 22 (0.0); KSST 50 (-1.0); KSST 63 (0.0); KSST 69 (0.0); KSST 73 (0.0); KSST 76 (0.0); KSST 88 (0.0)</t>
  </si>
  <si>
    <t>KSST 12 (RWR); KSST 50 (LT); TXCU D01 (LCB); TXCU D11 (ROLB)</t>
  </si>
  <si>
    <t>4; TXCU D11 (ROLB); TXCU D13 (LILB); TXCU D32 (LE); TXCU D94 (NT)</t>
  </si>
  <si>
    <t>TXCU D01 &gt; KSST 12; TXCU D21 &gt; KSST 01</t>
  </si>
  <si>
    <t>TXCU D11 (O) KSST 50</t>
  </si>
  <si>
    <t>LWR^(-19.5); SLWR(-13.5); SRWR^(+5.5); RWR(+7.5)</t>
  </si>
  <si>
    <t>7; TXCU D01; TXCU D06; TXCU D07; TXCU D15; TXCU D20; TXCU D21; TXCU D28</t>
  </si>
  <si>
    <t>LWR 9; SLWR 3(11); HB-R h62(0); SRWR 3o(12); RWR xl(5)</t>
  </si>
  <si>
    <t>9; 3; H6; 3; X</t>
  </si>
  <si>
    <t>KSST 01 9; KSST 88 3(11); KSST 22 h62(0); KSST 00 3o(12); KSST 12 xl(5)</t>
  </si>
  <si>
    <t>TXCU D01; TXCU D11</t>
  </si>
  <si>
    <t>2108 KSU OFF VS TCU, Play 035</t>
  </si>
  <si>
    <t>10 F IRON ARC</t>
  </si>
  <si>
    <t>8; TXCU D06 (31); TXCU D07 (00); TXCU D13 (20); TXCU D15 (05); TXCU D32 (10); TXCU D94 (17); TXCU D95 (26); TXCU D98 (35)</t>
  </si>
  <si>
    <t>LCB (2); SCBR (9); RCB (1)</t>
  </si>
  <si>
    <t>LLB (00); LLB (05); LOLB (10); DLT (17); LILB (20); DRT (26); RLB (31); ROLB (35)</t>
  </si>
  <si>
    <t>TXCU D01 (LCB); TXCU D06 (RLB); TXCU D07 (LLB); TXCU D13 (LILB); TXCU D15 (LLB); TXCU D21 (RCB); TXCU D28 (SCBR); TXCU D32 (LOLB); TXCU D94 (DLT); TXCU D95 (DRT); TXCU D98 (ROLB)</t>
  </si>
  <si>
    <t>TXCU D01 (0.0); TXCU D06 (0.0); TXCU D07 (0.0); TXCU D13 (0.0); TXCU D15 (0.0); TXCU D21 (0.0); TXCU D28 (0.0); TXCU D32 (+0.5); TXCU D94 (0.0); TXCU D95 (0.0); TXCU D98 (0.0)</t>
  </si>
  <si>
    <t>DLT (17); DRT (26)</t>
  </si>
  <si>
    <t>KSST 09; KSST 22; KSST 81; KSST 85; KSST 86</t>
  </si>
  <si>
    <t>KSST 07 (QB); KSST 09 (HB-R); KSST 22 (SLWR); KSST 50 (LT); KSST 54 (RG); KSST 69 (C); KSST 73 (RT); KSST 76 (LG); KSST 81 (TE-R); KSST 85 (RWR); KSST 86 (LWR)</t>
  </si>
  <si>
    <t>KSST 07 (0.0); KSST 09 (0.0); KSST 22 (0.0); KSST 50 (0.0); KSST 54 (0.0); KSST 69 (0.0); KSST 73 (0.0); KSST 76 (0.0); KSST 81 (0.0); KSST 85 (0.0); KSST 86 (0.0)</t>
  </si>
  <si>
    <t>TXCU D32 (LOLB)</t>
  </si>
  <si>
    <t>TXCU D01 &gt; KSST 85; TXCU D21 &gt; KSST 86</t>
  </si>
  <si>
    <t>LWR^(-15.5); SLWR(-11.5); RWR^(+11.5)</t>
  </si>
  <si>
    <t>LOLB (0); LLB (5); LLB (3); LILB (4); RLB (4); ROLB (0)</t>
  </si>
  <si>
    <t>2108 KSU OFF VS TCU, Play 036</t>
  </si>
  <si>
    <t>60C BULLDOGS F</t>
  </si>
  <si>
    <t>BULLDOGS F</t>
  </si>
  <si>
    <t>5; TXCU D13 (25); TXCU D32 (08); TXCU D94 (16); TXCU D95 (24); TXCU D98 (36)</t>
  </si>
  <si>
    <t>LCB (8); SCBL (4); FSL (11); FSR (11); SCBR (5); RCB (6)</t>
  </si>
  <si>
    <t>LOLB (08); DLT (16); DRT (24); RILB (25); ROLB (36)</t>
  </si>
  <si>
    <t>TXCU D01 (LCB); TXCU D06 (SCBR); TXCU D07 (FSL); TXCU D13 (RILB); TXCU D15 (SCBL); TXCU D21 (RCB); TXCU D28 (FSR); TXCU D32 (LOLB); TXCU D94 (DLT); TXCU D95 (DRT); TXCU D98 (ROLB)</t>
  </si>
  <si>
    <t>TXCU D01 (0.0); TXCU D06 (0.0); TXCU D07 (+0.5); TXCU D13 (0.0); TXCU D15 (0.0); TXCU D21 (0.0); TXCU D28 (0.0); TXCU D32 (0.0); TXCU D94 (+0.5); TXCU D95 (0.0); TXCU D98 (+0.5)</t>
  </si>
  <si>
    <t>DLT (16); DRT (24)</t>
  </si>
  <si>
    <t>KSST 09; KSST 81; KSST 85; KSST 86; KSST 88</t>
  </si>
  <si>
    <t>KSST 07 (QB); KSST 09 (HB-L); KSST 50 (LT); KSST 54 (RG); KSST 69 (C); KSST 73 (RT); KSST 76 (LG); KSST 81 (SLWR); KSST 85 (LWR); KSST 86 (RWR); KSST 88 (SRWR)</t>
  </si>
  <si>
    <t>KSST 07 (-0.5); KSST 09 (0.0); KSST 50 (-1.0); KSST 54 (0.0); KSST 69 (0.0); KSST 73 (-0.5); KSST 76 (0.0); KSST 81 (0.0); KSST 85 (0.0); KSST 86 (0.0); KSST 88 (0.0)</t>
  </si>
  <si>
    <t>KSST 81; KSST 86</t>
  </si>
  <si>
    <t>KSST 07 (QB); KSST 50 (LT); KSST 73 (RT); TXCU D07 (FSL); TXCU D94 (DLT); TXCU D98 (ROLB)</t>
  </si>
  <si>
    <t>4; TXCU D32 (LOLB); TXCU D94 (DLT); TXCU D95 (DRT); TXCU D98 (ROLB)</t>
  </si>
  <si>
    <t>TXCU D94 (O) KSST 73; TXCU D98 (B) KSST 50</t>
  </si>
  <si>
    <t>LWR(-17.5); SLWR^(-11.5); SRWR(+10.5); RWR^(+16.5)</t>
  </si>
  <si>
    <t>LOLB (0); RILB (4); ROLB (0)</t>
  </si>
  <si>
    <t>KSST 07; KSST 50; KSST 73</t>
  </si>
  <si>
    <t>LWR 6(12); SLWR 6(10); HB-L h5(3); SRWR 669(13); RWR 6(10)</t>
  </si>
  <si>
    <t>6; 6; H5; 9; 6</t>
  </si>
  <si>
    <t>KSST 85 6(12); KSST 81 6(10); KSST 09 h5(3); KSST 88 669(13); KSST 86 6(10)</t>
  </si>
  <si>
    <t>669(13)</t>
  </si>
  <si>
    <t>TXCU D07; TXCU D94; TXCU D98</t>
  </si>
  <si>
    <t>2108 KSU OFF VS TCU, Play 037</t>
  </si>
  <si>
    <t>7; TXCU D06 (17); TXCU D13 (27); TXCU D20 (43); TXCU D28 (10); TXCU D32 (09); TXCU D95 (22); TXCU D98 (30)</t>
  </si>
  <si>
    <t>LCB (2); SSL (10); SCBR (10); RCB (1)</t>
  </si>
  <si>
    <t>SSL (08); LOLB (09); LLB (10); LILB (17); NT (22); RILB (27); RE (30); RLB (43)</t>
  </si>
  <si>
    <t>TXCU D01 (LCB); TXCU D06 (LILB); TXCU D07 (SSL); TXCU D13 (RILB); TXCU D15 (SCBR); TXCU D20 (RLB); TXCU D21 (RCB); TXCU D28 (LLB); TXCU D32 (LOLB); TXCU D95 (NT); TXCU D98 (RE)</t>
  </si>
  <si>
    <t>TXCU D01 (0.0); TXCU D06 (0.0); TXCU D07 (0.0); TXCU D13 (+0.5); TXCU D15 (0.0); TXCU D20 (+0.5); TXCU D21 (0.0); TXCU D28 (0.0); TXCU D32 (0.0); TXCU D95 (0.0); TXCU D98 (0.0)</t>
  </si>
  <si>
    <t>NT (22); RE (30)</t>
  </si>
  <si>
    <t>KSST 00 (TE-L); KSST 07 (QB); KSST 12 (LWR); KSST 22 (HB-L); KSST 50 (LT); KSST 54 (RG); KSST 69 (C); KSST 73 (RT); KSST 76 (LG); KSST 85 (SLWR); KSST 86 (RWR)</t>
  </si>
  <si>
    <t>KSST 00 (-0.5); KSST 07 (0.0); KSST 12 (0.0); KSST 22 (0.0); KSST 50 (0.0); KSST 54 (0.0); KSST 69 (0.0); KSST 73 (0.0); KSST 76 (0.0); KSST 85 (0.0); KSST 86 (0.0)</t>
  </si>
  <si>
    <t>KSST 00 (TE-L); TXCU D13 (RILB); TXCU D20 (RLB)</t>
  </si>
  <si>
    <t>TXCU D01 &gt; KSST 86; TXCU D21 &gt; KSST 12</t>
  </si>
  <si>
    <t>LWR^(-19.5); SLWR(-11.5); RWR^(+13.5)</t>
  </si>
  <si>
    <t>LOLB (0); LLB (5); LILB (2); RILB (3); RLB (2)</t>
  </si>
  <si>
    <t>TXCU D13; TXCU D20</t>
  </si>
  <si>
    <t>2108 KSU OFF VS TCU, Play 038</t>
  </si>
  <si>
    <t>RT FAR ZIP</t>
  </si>
  <si>
    <t>45 PLUS NAKED STAY Z 7</t>
  </si>
  <si>
    <t>Z 7</t>
  </si>
  <si>
    <t>45 PLUS NAKED STAY</t>
  </si>
  <si>
    <t>8; TXCU D06 (31); TXCU D07 (05); TXCU D11 (34); TXCU D13 (20); TXCU D15 (02); TXCU D44 (11); TXCU D94 (20); TXCU D95 (25)</t>
  </si>
  <si>
    <t>LCB (2); SSR (9); RCB (0)</t>
  </si>
  <si>
    <t>RSR</t>
  </si>
  <si>
    <t>LOLB (02); LLB (05); LEO (11); LILB (20); DLT (20); DRT (25); RLB (31); REO (34); SSR (36)</t>
  </si>
  <si>
    <t>TXCU D01 (LCB); TXCU D06 (RLB); TXCU D07 (LLB); TXCU D11 (REO); TXCU D13 (LILB); TXCU D15 (LOLB); TXCU D21 (RCB); TXCU D28 (SSR); TXCU D44 (LEO); TXCU D94 (DLT); TXCU D95 (DRT)</t>
  </si>
  <si>
    <t>TXCU D01 (0.0); TXCU D06 (0.0); TXCU D07 (0.0); TXCU D11 (0.0); TXCU D13 (0.0); TXCU D15 (-1.0); TXCU D21 (0.0); TXCU D28 (0.0); TXCU D44 (0.0); TXCU D94 (0.0); TXCU D95 (0.0)</t>
  </si>
  <si>
    <t>LWR^; FB-L; HB; TE-R^; RWR</t>
  </si>
  <si>
    <t>KSST 22; KSST 29; KSST 86; KSST 87; KSST 88</t>
  </si>
  <si>
    <t>KSST 07 (QB); KSST 22 (HB); KSST 29 (FB-L); KSST 50 (LT); KSST 54 (RG); KSST 69 (C); KSST 73 (RT); KSST 76 (LG); KSST 86 (LWR); KSST 87 (TE-R); KSST 88 (RWR)</t>
  </si>
  <si>
    <t>KSST 07 (0.0); KSST 22 (0.0); KSST 29 (0.0); KSST 50 (0.0); KSST 54 (0.0); KSST 69 (0.0); KSST 73 (0.0); KSST 76 (0.0); KSST 86 (-1.0); KSST 87 (0.0); KSST 88 (0.0)</t>
  </si>
  <si>
    <t>6; KSST 50 (LT); KSST 54 (RG); KSST 69 (C); KSST 73 (RT); KSST 76 (LG); KSST 87 (TE-R)</t>
  </si>
  <si>
    <t>KSST 86 (LWR); ; TXCU D15 (LOLB)</t>
  </si>
  <si>
    <t>4; TXCU D11 (REO); TXCU D44 (LEO); TXCU D94 (DLT); TXCU D95 (DRT)</t>
  </si>
  <si>
    <t>LWR^(-16.5); RWR(+6.5)</t>
  </si>
  <si>
    <t>LOLB (1); LLB (5); LILB (4); RLB (4)</t>
  </si>
  <si>
    <t>KSST 86; TXCU D10; TXCU D15; TXCU D16</t>
  </si>
  <si>
    <t>LWR xo(11); FB-L h21(-2); HB flh31(2); TE-R k1; RWR 3(21)</t>
  </si>
  <si>
    <t>X; H4; H5; 3; 3</t>
  </si>
  <si>
    <t>KSST 86 xo(11); KSST 29 h21(-2); KSST 22 flh31(2); KSST 87 k1; KSST 88 3(21)</t>
  </si>
  <si>
    <t>(O) TXCU D15 UNRd; (O) TXCU D10 UNSd; (O) KSST 86 UNS; (O) TXCU D16 UNSd</t>
  </si>
  <si>
    <t>2108 KSU OFF VS TCU, Play 039</t>
  </si>
  <si>
    <t>6; TXCU D11 (35); TXCU D13 (27); TXCU D15 (40); TXCU D32 (09); TXCU D94 (27); TXCU D95 (18)</t>
  </si>
  <si>
    <t>LCB (0); SCBL (4); FSL (12); FSR (11); RCB (4)</t>
  </si>
  <si>
    <t>LOLB (09); DLT (18); DRT (27); RILB (27); REO (35); RLB (40)</t>
  </si>
  <si>
    <t>TXCU D01 (RCB); TXCU D06 (SCBL); TXCU D07 (FSR); TXCU D11 (REO); TXCU D13 (RILB); TXCU D15 (RLB); TXCU D21 (LCB); TXCU D28 (FSL); TXCU D32 (LOLB); TXCU D94 (DRT); TXCU D95 (DLT)</t>
  </si>
  <si>
    <t>TXCU D01 (0.0); TXCU D06 (0.0); TXCU D07 (0.0); TXCU D11 (+0.5); TXCU D13 (0.0); TXCU D15 (0.0); TXCU D21 (0.0); TXCU D28 (0.0); TXCU D32 (0.0); TXCU D94 (0.0); TXCU D95 (+0.5)</t>
  </si>
  <si>
    <t>KSST 07 (QB); KSST 12 (LWR); KSST 13 (RWR); KSST 19 (TE-L); KSST 22 (HB-L); KSST 50 (LT); KSST 54 (RG); KSST 69 (C); KSST 73 (RT); KSST 76 (LG); KSST 85 (SRWR)</t>
  </si>
  <si>
    <t>KSST 07 (0.0); KSST 12 (0.0); KSST 13 (0.0); KSST 19 (0.0); KSST 22 (0.0); KSST 50 (0.0); KSST 54 (0.0); KSST 69 (-0.5); KSST 73 (-1.0); KSST 76 (0.0); KSST 85 (0.0)</t>
  </si>
  <si>
    <t>KSST 12; KSST 13; KSST 19; KSST 85</t>
  </si>
  <si>
    <t>KSST 12; KSST 13</t>
  </si>
  <si>
    <t>KSST 69 (C); KSST 73 (RT); TXCU D11 (REO); TXCU D95 (DLT)</t>
  </si>
  <si>
    <t>5; TXCU D11 (REO); TXCU D15 (RLB); TXCU D32 (LOLB); TXCU D94 (DRT); TXCU D95 (DLT)</t>
  </si>
  <si>
    <t>TXCU D11 (CR) KSST 69; TXCU D95 (O) KSST 73</t>
  </si>
  <si>
    <t>LWR^(-11.5); SRWR(+15.5); RWR^(+22.5)</t>
  </si>
  <si>
    <t>LOLB (0); RILB (5); RLB (3)</t>
  </si>
  <si>
    <t>LWR 64(7); TE-L 6(7); HB-L kr; SRWR 6(8); RWR 6(5)</t>
  </si>
  <si>
    <t>4; 6; -; 6; 6</t>
  </si>
  <si>
    <t>KSST 12 64(7); KSST 19 6(7); KSST 22 kr; KSST 85 6(8); KSST 13 6(5)</t>
  </si>
  <si>
    <t>TXCU D11; TXCU D95</t>
  </si>
  <si>
    <t>2108 KSU OFF VS TCU, Play 040</t>
  </si>
  <si>
    <t>GUN L HIGH   STACK</t>
  </si>
  <si>
    <t>L HIGH</t>
  </si>
  <si>
    <t>4; TXCU D06 (07); TXCU D11 (30); TXCU D32 (09); TXCU D95 (22)</t>
  </si>
  <si>
    <t>LCB (5); SCBL (6); FSR (13); SCBiR (4); SCBiR (1); SCBoR (6); RCB (2)</t>
  </si>
  <si>
    <t>LLB (07); LOLB (09); NT (22); RE (30)</t>
  </si>
  <si>
    <t>TXCU D01 (RCB); TXCU D06 (LLB); TXCU D07 (FSR); TXCU D11 (RE); TXCU D13 (SCBiR); TXCU D15 (SCBL); TXCU D20 (SCBoR); TXCU D21 (LCB); TXCU D28 (SCBiR); TXCU D32 (LOLB); TXCU D95 (NT)</t>
  </si>
  <si>
    <t>TXCU D01 (0.0); TXCU D06 (+0.5); TXCU D07 (0.0); TXCU D11 (0.0); TXCU D13 (0.0); TXCU D15 (0.0); TXCU D20 (0.0); TXCU D21 (0.0); TXCU D28 (-1.0); TXCU D32 (0.0); TXCU D95 (0.0)</t>
  </si>
  <si>
    <t>HB&gt;SLiWR; TE&gt;SLoWR</t>
  </si>
  <si>
    <t>KSST 07 (QB); KSST 12 (LWR); KSST 13 (RWR); KSST 19 (SLoWR); KSST 22 (SLiWR); KSST 50 (LT); KSST 54 (RG); KSST 69 (C); KSST 73 (RT); KSST 76 (LG); KSST 85 (SRWR)</t>
  </si>
  <si>
    <t>KSST 07 (0.0); KSST 12 (0.0); KSST 13 (0.0); KSST 19 (0.0); KSST 22 (+0.5); KSST 50 (0.0); KSST 54 (0.0); KSST 69 (0.0); KSST 73 (0.0); KSST 76 (-0.5); KSST 85 (0.0)</t>
  </si>
  <si>
    <t>KSST 22 (SLiWR); KSST 76 (LG); TXCU D06 (LLB); TXCU D28 (SCBiR)</t>
  </si>
  <si>
    <t>5; TXCU D06 (LLB); TXCU D11 (RE); TXCU D13 (SCBiR); TXCU D32 (LOLB); TXCU D95 (NT)</t>
  </si>
  <si>
    <t>TXCU D01 &gt; KSST 12; TXCU D13 &gt; KSST 22</t>
  </si>
  <si>
    <t>TXCU D06 (U) KSST 76</t>
  </si>
  <si>
    <t>TXCU D06 (L.B.S) LLB</t>
  </si>
  <si>
    <t>LWR(-10.5); SLoWR^(-8.5); SLiWR(-0.5); SRWR^(+16.5); RWR(+18.5)</t>
  </si>
  <si>
    <t>LOLB (0); LLB (3)</t>
  </si>
  <si>
    <t>KSST 76; TXCU D28</t>
  </si>
  <si>
    <t>6; TXCU D01; TXCU D07; TXCU D15; TXCU D20; TXCU D21; TXCU D28</t>
  </si>
  <si>
    <t>LWR 3o(4); SLoWR 7(12); SLiWR 3(3); SRWR 3(14); RWR 3(4)</t>
  </si>
  <si>
    <t>3; 7; 3; 3; 3</t>
  </si>
  <si>
    <t>KSST 12 3o(4); KSST 19 7(12); KSST 22 3(3); KSST 85 3(14); KSST 13 3(4)</t>
  </si>
  <si>
    <t>KSST 22; TXCU D06</t>
  </si>
  <si>
    <t>2108 KSU OFF VS TCU, Play 041</t>
  </si>
  <si>
    <t>5; TXCU D06 (27); TXCU D32 (09); TXCU D91 (24); TXCU D95 (17); TXCU D98 (35)</t>
  </si>
  <si>
    <t>LCB (1); SCBoL (5); SCBiL (5); FSL (12); SSR (10); RCB (0)</t>
  </si>
  <si>
    <t>LOLB (09); DLT (17); DRT (24); RILB (27); ROLB (35); SSR (36)</t>
  </si>
  <si>
    <t>TXCU D01 (LCB); TXCU D06 (RILB); TXCU D07 (FSL); TXCU D13 (SCBiL); TXCU D15 (SCBoL); TXCU D21 (RCB); TXCU D28 (SSR); TXCU D32 (LOLB); TXCU D91 (DRT); TXCU D95 (DLT); TXCU D98 (ROLB)</t>
  </si>
  <si>
    <t>TXCU D01 (0.0); TXCU D06 (0.0); TXCU D07 (0.0); TXCU D13 (0.0); TXCU D15 (0.0); TXCU D21 (0.0); TXCU D28 (0.0); TXCU D32 (-0.5); TXCU D91 (0.0); TXCU D95 (0.0); TXCU D98 (0.0)</t>
  </si>
  <si>
    <t>TXCU D91; TXCU D98</t>
  </si>
  <si>
    <t>TXCU D32; TXCU D95</t>
  </si>
  <si>
    <t>KSST 01; KSST 09; KSST 12; KSST 19; KSST 85</t>
  </si>
  <si>
    <t>KSST 01 (LWR); KSST 07 (QB); KSST 09 (HB-L); KSST 12 (RWR); KSST 19 (SRiWR); KSST 50 (LT); KSST 54 (RG); KSST 69 (C); KSST 73 (RT); KSST 76 (LG); KSST 85 (SRoWR)</t>
  </si>
  <si>
    <t>KSST 01 (0.0); KSST 07 (0.0); KSST 09 (0.0); KSST 12 (0.0); KSST 19 (0.0); KSST 50 (0.0); KSST 54 (0.0); KSST 69 (0.0); KSST 73 (0.0); KSST 76 (0.0); KSST 85 (0.0)</t>
  </si>
  <si>
    <t>KSST 01; KSST 09</t>
  </si>
  <si>
    <t>TXCU D32 (LOLB); TXCU D95 (DLT)</t>
  </si>
  <si>
    <t>4; TXCU D32 (LOLB); TXCU D91 (DRT); TXCU D95 (DLT); TXCU D98 (ROLB)</t>
  </si>
  <si>
    <t>TXCU D32 (U); TXCU D95 (P)</t>
  </si>
  <si>
    <t>TXCU D32 (L.B.S) LOLB</t>
  </si>
  <si>
    <t>LWR^(-19.5); SRiWR^(+3.5); SRoWR(+11.5); RWR(+16.5)</t>
  </si>
  <si>
    <t>LWR 9o; HB-L h72(4); SRiWR 3(6); SRoWR 3(6); RWR 9o</t>
  </si>
  <si>
    <t>9; H7; 3; 3; 9</t>
  </si>
  <si>
    <t>KSST 01 9o; KSST 09 h72(4); KSST 19 3(6); KSST 85 3(6); KSST 12 9o</t>
  </si>
  <si>
    <t>TXCU D95</t>
  </si>
  <si>
    <t>2108 KSU OFF VS TCU, Play 042</t>
  </si>
  <si>
    <t>2108 KSU OFF VS TCU, Play 043</t>
  </si>
  <si>
    <t>GUN LT PRO STR</t>
  </si>
  <si>
    <t>8; TXCU D06 (24); TXCU D07 (42); TXCU D13 (15); TXCU D15 (43); TXCU D32 (09); TXCU D94 (20); TXCU D97 (27); TXCU D98 (33)</t>
  </si>
  <si>
    <t>LCB (2); SSL (9); RCB (0)</t>
  </si>
  <si>
    <t>SSL (00); LOLB (09); LLB (15); DLT (20); RILB (24); DRT (27); REO (33); RLB (42); ROLB (43)</t>
  </si>
  <si>
    <t>TXCU D01 (LCB); TXCU D06 (RILB); TXCU D07 (RLB); TXCU D13 (LLB); TXCU D15 (ROLB); TXCU D21 (RCB); TXCU D28 (SSL); TXCU D32 (LOLB); TXCU D94 (DLT); TXCU D97 (DRT); TXCU D98 (REO)</t>
  </si>
  <si>
    <t>TXCU D01 (0.0); TXCU D06 (-1.0); TXCU D07 (0.0); TXCU D13 (0.0); TXCU D15 (0.0); TXCU D21 (0.0); TXCU D28 (0.0); TXCU D32 (0.0); TXCU D94 (0.0); TXCU D97 (-0.5); TXCU D98 (0.0)</t>
  </si>
  <si>
    <t>TXCU D94; TXCU D97</t>
  </si>
  <si>
    <t>KSST 01; KSST 18; KSST 22; KSST 83; KSST 87</t>
  </si>
  <si>
    <t>KSST 01 (LWR); KSST 07 (QB); KSST 18 (RWR); KSST 22 (HB-L); KSST 50 (LT); KSST 54 (RG); KSST 69 (C); KSST 73 (RT); KSST 76 (LG); KSST 83 (TE-oL); KSST 87 (TE-iL)</t>
  </si>
  <si>
    <t>KSST 01 (0.0); KSST 07 (0.0); KSST 18 (0.0); KSST 22 (+0.5); KSST 50 (+0.5); KSST 54 (0.0); KSST 69 (0.0); KSST 73 (0.0); KSST 76 (+0.5); KSST 83 (0.0); KSST 87 (0.0)</t>
  </si>
  <si>
    <t>KSST 18; KSST 22; KSST 83; KSST 87</t>
  </si>
  <si>
    <t>KSST 22 (HB-L); KSST 50 (LT); KSST 76 (LG); TXCU D06 (RILB); TXCU D97 (DRT)</t>
  </si>
  <si>
    <t>TXCU D01 &gt; KSST 18; TXCU D21 &gt; KSST 01</t>
  </si>
  <si>
    <t>LWR(-18.5); RWR^(+12.5)</t>
  </si>
  <si>
    <t>LOLB (0); LLB (4); RILB (4); RLB (5); ROLB (1)</t>
  </si>
  <si>
    <t>TXCU D06; TXCU D97</t>
  </si>
  <si>
    <t>2108 KSU OFF VS TCU, Play 044</t>
  </si>
  <si>
    <t>7; TXCU D06 (33); TXCU D13 (21); TXCU D15 (06); TXCU D32 (10); TXCU D94 (25); TXCU D97 (18); TXCU D98 (34)</t>
  </si>
  <si>
    <t>LCB (1); SSL (9); SSR (9); RCB (0)</t>
  </si>
  <si>
    <t>SSL (02); LLB (06); LOLB (10); DLT (18); MLB (21); DRT (25); RLB (33); ROLB (34); SSR (38)</t>
  </si>
  <si>
    <t>TXCU D01 (LCB); TXCU D06 (RLB); TXCU D07 (SSL); TXCU D13 (MLB); TXCU D15 (LLB); TXCU D21 (RCB); TXCU D28 (SSR); TXCU D32 (LOLB); TXCU D94 (DRT); TXCU D97 (DLT); TXCU D98 (ROLB)</t>
  </si>
  <si>
    <t>TXCU D01 (0.0); TXCU D06 (0.0); TXCU D07 (0.0); TXCU D13 (0.0); TXCU D15 (0.0); TXCU D21 (0.0); TXCU D28 (0.0); TXCU D32 (0.0); TXCU D94 (0.0); TXCU D97 (0.0); TXCU D98 (0.0)</t>
  </si>
  <si>
    <t>KSST 01 (RWR); KSST 07 (QB); KSST 18 (LWR); KSST 22 (HB-R); KSST 50 (LT); KSST 54 (RG); KSST 69 (C); KSST 73 (RT); KSST 76 (LG); KSST 83 (TE-R); KSST 87 (TE-L)</t>
  </si>
  <si>
    <t>KSST 01 (0.0); KSST 07 (0.0); KSST 18 (0.0); KSST 22 (+0.5); KSST 50 (0.0); KSST 54 (0.0); KSST 69 (0.0); KSST 73 (-0.5); KSST 76 (0.0); KSST 83 (0.0); KSST 87 (0.0)</t>
  </si>
  <si>
    <t>KSST 01; KSST 18</t>
  </si>
  <si>
    <t>KSST 22 (HB-R); KSST 73 (RT); TXCU D13 (MLB)</t>
  </si>
  <si>
    <t>TXCU D01 &gt; KSST 01; TXCU D21 &gt; KSST 18</t>
  </si>
  <si>
    <t>LWR^(-18.5); RWR^(+13.5)</t>
  </si>
  <si>
    <t>LOLB (0); LLB (4); MLB (3); RLB (4); ROLB (0)</t>
  </si>
  <si>
    <t>2108 KSU OFF VS TCU, Play 045</t>
  </si>
  <si>
    <t>P. 10 STEEL APACHE Y SHALLOW</t>
  </si>
  <si>
    <t>APACHE Y SHALLOW</t>
  </si>
  <si>
    <t>6; TXCU D06 (34); TXCU D13 (20); TXCU D32 (10); TXCU D94 (17); TXCU D95 (24); TXCU D98 (35)</t>
  </si>
  <si>
    <t>LCB (1); SCBL (9); SCBL (4); FS (11); RCB (0)</t>
  </si>
  <si>
    <t>LOLB (10); DLT (17); LILB (20); DRT (24); RLB (34); ROLB (35)</t>
  </si>
  <si>
    <t>TXCU D01 (LCB); TXCU D06 (RLB); TXCU D07 (SCBL); TXCU D13 (LILB); TXCU D15 (SCBL); TXCU D21 (RCB); TXCU D28 (FS); TXCU D32 (LOLB); TXCU D94 (DLT); TXCU D95 (DRT); TXCU D98 (ROLB)</t>
  </si>
  <si>
    <t>TXCU D01 (0.0); TXCU D06 (0.0); TXCU D07 (-0.5); TXCU D13 (0.0); TXCU D15 (0.0); TXCU D21 (0.0); TXCU D28 (0.0); TXCU D32 (0.0); TXCU D94 (0.0); TXCU D95 (0.0); TXCU D98 (0.0)</t>
  </si>
  <si>
    <t>KSST 00; KSST 01; KSST 12; KSST 22; KSST 85</t>
  </si>
  <si>
    <t>KSST 00 (TE-R); KSST 01 (LWR); KSST 07 (QB); KSST 12 (RWR); KSST 22 (HB-L); KSST 50 (LT); KSST 54 (RG); KSST 69 (C); KSST 73 (RT); KSST 76 (LG); KSST 85 (SRWR)</t>
  </si>
  <si>
    <t>KSST 00 (0.0); KSST 01 (0.0); KSST 07 (-0.5); KSST 12 (0.0); KSST 22 (0.0); KSST 50 (0.0); KSST 54 (0.0); KSST 69 (0.0); KSST 73 (0.0); KSST 76 (0.0); KSST 85 (0.0)</t>
  </si>
  <si>
    <t>KSST 07 (QB); TXCU D07 (SCBL)</t>
  </si>
  <si>
    <t>LWR^(-17.5); SRWR^(+8.5); RWR(+16.5)</t>
  </si>
  <si>
    <t>KSST 07; TXCU D07</t>
  </si>
  <si>
    <t>LWR xo(27); HB-L frh2(-6); TE-R xd(2); SRWR xo(13); RWR 6i(16)</t>
  </si>
  <si>
    <t>X; H2; X; X; 6</t>
  </si>
  <si>
    <t>KSST 01 xo(27); KSST 22 frh2(-6); KSST 00 xd(2); KSST 85 xo(13); KSST 12 6i(16)</t>
  </si>
  <si>
    <t>xo(13)</t>
  </si>
  <si>
    <t>2108 KSU OFF VS TCU, Play 046</t>
  </si>
  <si>
    <t>60C F INDY BULLDOGS</t>
  </si>
  <si>
    <t>F INDY BULLDOGS</t>
  </si>
  <si>
    <t>6; TXCU D06 (27); TXCU D13 (17); TXCU D28 (41); TXCU D32 (08); TXCU D95 (22); TXCU D98 (30)</t>
  </si>
  <si>
    <t>LCB (1); SCBoL (7); SCBiL (5); FSR (12); RCB (1)</t>
  </si>
  <si>
    <t>LOLB (08); LILB (17); NT (22); RILB (27); RE (30); RLB (41)</t>
  </si>
  <si>
    <t>TXCU D01 (LCB); TXCU D06 (RILB); TXCU D07 (SCBoL); TXCU D13 (LILB); TXCU D15 (FSR); TXCU D20 (SCBiL); TXCU D21 (RCB); TXCU D28 (RLB); TXCU D32 (LOLB); TXCU D95 (NT); TXCU D98 (RE)</t>
  </si>
  <si>
    <t>TXCU D01 (0.0); TXCU D06 (+0.5); TXCU D07 (0.0); TXCU D13 (0.0); TXCU D15 (0.0); TXCU D20 (0.0); TXCU D21 (0.0); TXCU D28 (0.0); TXCU D32 (+1.0); TXCU D95 (0.0); TXCU D98 (0.0)</t>
  </si>
  <si>
    <t>KSST 01; KSST 12; KSST 22; KSST 81; KSST 85</t>
  </si>
  <si>
    <t>KSST 01 (LWR); KSST 07 (QB); KSST 12 (RWR); KSST 22 (HB-L); KSST 50 (LT); KSST 54 (RG); KSST 69 (C); KSST 73 (RT); KSST 76 (LG); KSST 81 (SRiWR); KSST 85 (SRoWR)</t>
  </si>
  <si>
    <t>KSST 01 (0.0); KSST 07 (0.0); KSST 12 (0.0); KSST 22 (0.0); KSST 50 (0.0); KSST 54 (0.0); KSST 69 (0.0); KSST 73 (-1.0); KSST 76 (0.0); KSST 81 (0.0); KSST 85 (0.0)</t>
  </si>
  <si>
    <t>KSST 81</t>
  </si>
  <si>
    <t>KSST 01; KSST 81</t>
  </si>
  <si>
    <t>KSST 73 (RT); TXCU D06 (RILB); TXCU D32 (LOLB)</t>
  </si>
  <si>
    <t>5; TXCU D06 (RILB); TXCU D13 (LILB); TXCU D32 (LOLB); TXCU D95 (NT); TXCU D98 (RE)</t>
  </si>
  <si>
    <t>TXCU D06 (U); TXCU D32 (O) KSST 73</t>
  </si>
  <si>
    <t>TXCU D06; TXCU D32</t>
  </si>
  <si>
    <t>TXCU D06 (L.E.O) RILB</t>
  </si>
  <si>
    <t>LWR^(-17.5); SRiWR^(+4.5); SRoWR(+11.5); RWR(+17.5)</t>
  </si>
  <si>
    <t>LOLB (0); LILB (3); RILB (4); RLB (4)</t>
  </si>
  <si>
    <t>LWR 6o(11); HB-L kl; SRiWR 6(11); SRoWR 3(9); RWR 9o</t>
  </si>
  <si>
    <t>6; -; 6; 3; 9</t>
  </si>
  <si>
    <t>KSST 01 6o(11); KSST 22 kl; KSST 81 6(11); KSST 85 3(9); KSST 12 9o</t>
  </si>
  <si>
    <t>2108 KSU OFF VS TCU, Play 047</t>
  </si>
  <si>
    <t>8; TXCU D06 (25); TXCU D07 (41); TXCU D11 (34); TXCU D13 (16); TXCU D15 (42); TXCU D32 (08); TXCU D94 (26); TXCU D95 (18)</t>
  </si>
  <si>
    <t>LCB (1); SSL (8); RCB (0)</t>
  </si>
  <si>
    <t>SSL (00); LOLB (08); LILB (16); DLT (18); RILB (25); DRT (26); REO (34); RLB (41); ROLB (42)</t>
  </si>
  <si>
    <t>TXCU D01 (LCB); TXCU D06 (RILB); TXCU D07 (RLB); TXCU D11 (REO); TXCU D13 (LILB); TXCU D15 (ROLB); TXCU D21 (RCB); TXCU D28 (SSL); TXCU D32 (LOLB); TXCU D94 (DRT); TXCU D95 (DLT)</t>
  </si>
  <si>
    <t>TXCU D01 (0.0); TXCU D06 (-0.5); TXCU D07 (0.0); TXCU D11 (0.0); TXCU D13 (0.0); TXCU D15 (0.0); TXCU D21 (0.0); TXCU D28 (0.0); TXCU D32 (0.0); TXCU D94 (0.0); TXCU D95 (0.0)</t>
  </si>
  <si>
    <t>KSST 01; KSST 19; KSST 22; KSST 85; KSST 87</t>
  </si>
  <si>
    <t>KSST 01 (RWR); KSST 07 (QB); KSST 19 (TE-oL); KSST 22 (HB-L); KSST 50 (LT); KSST 63 (RG); KSST 69 (C); KSST 73 (RT); KSST 76 (LG); KSST 85 (LWR); KSST 87 (TE-iL)</t>
  </si>
  <si>
    <t>KSST 01 (0.0); KSST 07 (0.0); KSST 19 (-0.5); KSST 22 (+0.5); KSST 50 (+0.5); KSST 63 (0.0); KSST 69 (0.0); KSST 73 (0.0); KSST 76 (0.0); KSST 85 (0.0); KSST 87 (0.0)</t>
  </si>
  <si>
    <t>KSST 19 (TE-oL); KSST 22 (HB-L); KSST 50 (LT); KSST 87 (TE-iL); TXCU D06 (RILB); TXCU D07 (RLB); TXCU D11 (REO)</t>
  </si>
  <si>
    <t>TXCU D01 &gt; KSST 01; TXCU D21 &gt; KSST 85</t>
  </si>
  <si>
    <t>KSST 19 (R:Lx); KSST 87 (R:Lx)</t>
  </si>
  <si>
    <t>LOLB (0); LILB (4); RILB (4); RLB (5); ROLB (1)</t>
  </si>
  <si>
    <t>KSST 19; TXCU D06</t>
  </si>
  <si>
    <t>2108 KSU OFF VS TCU, Play 048</t>
  </si>
  <si>
    <t>GUN RIP OUT  F PLANE</t>
  </si>
  <si>
    <t>P.11 STEEL Y POP</t>
  </si>
  <si>
    <t>POP</t>
  </si>
  <si>
    <t>Y POP</t>
  </si>
  <si>
    <t>P.11 STEEL</t>
  </si>
  <si>
    <t>6; TXCU D11 (34); TXCU D13 (19); TXCU D15 (06); TXCU D32 (11); TXCU D94 (17); TXCU D95 (24)</t>
  </si>
  <si>
    <t>LCB (1); SSL (7); SCBR (9); SCBR (3); RCB (4)</t>
  </si>
  <si>
    <t>SSL (00); LLB (06); LOLB (11); DLT (17); LILB (19); DRT (24); ROLB (34)</t>
  </si>
  <si>
    <t>TXCU D01 (LCB); TXCU D06 (SCBR); TXCU D07 (SSL); TXCU D11 (ROLB); TXCU D13 (LILB); TXCU D15 (LLB); TXCU D21 (RCB); TXCU D28 (SCBR); TXCU D32 (LOLB); TXCU D94 (DLT); TXCU D95 (DRT)</t>
  </si>
  <si>
    <t>TXCU D01 (0.0); TXCU D06 (0.0); TXCU D07 (-1.5); TXCU D11 (0.0); TXCU D13 (-0.5); TXCU D15 (0.0); TXCU D21 (0.0); TXCU D28 (0.0); TXCU D32 (0.0); TXCU D94 (0.0); TXCU D95 (0.0)</t>
  </si>
  <si>
    <t>KSST 00; KSST 01; KSST 13; KSST 22; KSST 85</t>
  </si>
  <si>
    <t>KSST 00 (TE-R); KSST 01 (LWR); KSST 07 (QB); KSST 13 (RWR); KSST 22 (HB-R); KSST 50 (LT); KSST 63 (RG); KSST 69 (C); KSST 73 (RT); KSST 76 (LG); KSST 85 (SLWR)</t>
  </si>
  <si>
    <t>KSST 00 (+1.0); KSST 01 (0.0); KSST 07 (+0.5); KSST 13 (0.0); KSST 22 (0.0); KSST 50 (0.0); KSST 63 (0.0); KSST 69 (0.0); KSST 73 (0.0); KSST 76 (0.0); KSST 85 (0.0)</t>
  </si>
  <si>
    <t>KSST 00 (TE-R); KSST 07 (QB); TXCU D07 (SSL); TXCU D13 (LILB)</t>
  </si>
  <si>
    <t>TXCU D01 &gt; KSST 13</t>
  </si>
  <si>
    <t>LWR^(-20.5); SLWR(-11.5); RWR^(+16.5)</t>
  </si>
  <si>
    <t>LOLB (0); LLB (3); LILB (4); ROLB (0)</t>
  </si>
  <si>
    <t>TXCU D07; TXCU D13</t>
  </si>
  <si>
    <t>KSST 22; KSST 85</t>
  </si>
  <si>
    <t>LWR xo(9); SLWR frxj(-4); HB-R fl; TE-R 9s; RWR 4(5)</t>
  </si>
  <si>
    <t>X; X; -; 9; 4</t>
  </si>
  <si>
    <t>KSST 01 xo(9); KSST 85 frxj(-4); KSST 22 fl; KSST 00 9s; KSST 13 4(5)</t>
  </si>
  <si>
    <t>2108 KSU OFF VS TCU, Play 049</t>
  </si>
  <si>
    <t>GUN RT UGLY STR  CLOSE</t>
  </si>
  <si>
    <t>6; TXCU D06 (24); TXCU D13 (14); TXCU D32 (08); TXCU D94 (20); TXCU D95 (24); TXCU D98 (35)</t>
  </si>
  <si>
    <t>LCB (7); LCB (2); SSL (9); SSR (9); RCB (1)</t>
  </si>
  <si>
    <t>SSL (06); LOLB (08); LLB (14); DLT (20); DRT (24); RILB (24); ROLB (35); SSR (35)</t>
  </si>
  <si>
    <t>TXCU D01 (LCB); TXCU D06 (RILB); TXCU D07 (SSL); TXCU D13 (LLB); TXCU D15 (LCB); TXCU D21 (RCB); TXCU D28 (SSR); TXCU D32 (LOLB); TXCU D94 (DLT); TXCU D95 (DRT); TXCU D98 (ROLB)</t>
  </si>
  <si>
    <t>TXCU D01 (-1.0); TXCU D06 (0.0); TXCU D07 (0.0); TXCU D13 (0.0); TXCU D15 (-0.5); TXCU D21 (0.0); TXCU D28 (0.0); TXCU D32 (-0.5); TXCU D94 (0.0); TXCU D95 (-0.5); TXCU D98 (0.0)</t>
  </si>
  <si>
    <t>DLT (20); DRT (24)</t>
  </si>
  <si>
    <t>LWR^; HB-R; TE-iR; TE-oR^; RWR</t>
  </si>
  <si>
    <t>KSST 18; KSST 22; KSST 34; KSST 85; KSST 87</t>
  </si>
  <si>
    <t>KSST 07 (QB); KSST 18 (RWR); KSST 22 (HB-R); KSST 34 (TE-oR); KSST 50 (LT); KSST 63 (RG); KSST 69 (C); KSST 71 (RT); KSST 76 (LG); KSST 85 (LWR); KSST 87 (TE-iR)</t>
  </si>
  <si>
    <t>KSST 07 (0.0); KSST 18 (-1.0); KSST 22 (+1.0); KSST 34 (+0.5); KSST 50 (0.0); KSST 63 (0.0); KSST 69 (0.0); KSST 71 (0.0); KSST 76 (+0.5); KSST 85 (0.0); KSST 87 (+0.5)</t>
  </si>
  <si>
    <t>KSST 18 (RWR); KSST 22 (HB-R); KSST 34 (TE-oR); KSST 76 (LG); KSST 87 (TE-iR); TXCU D01 (LCB); TXCU D07 (SSL); TXCU D15 (LCB); TXCU D32 (LOLB); TXCU D95 (DRT)</t>
  </si>
  <si>
    <t>LWR^(-14.5); RWR(+3.5)</t>
  </si>
  <si>
    <t>KSST 18; TXCU D01; TXCU D15; TXCU D32; TXCU D95</t>
  </si>
  <si>
    <t>KSST 18 OH</t>
  </si>
  <si>
    <t>KSST 22; KSST 34; KSST 76; KSST 87</t>
  </si>
  <si>
    <t>2108 KSU OFF VS TCU, Play 050</t>
  </si>
  <si>
    <t>GUN ROG WIDE  F FLY</t>
  </si>
  <si>
    <t>ROG WIDE</t>
  </si>
  <si>
    <t>8; TXCU D06 (19); TXCU D13 (27); TXCU D21 (29); TXCU D28 (09); TXCU D32 (11); TXCU D94 (17); TXCU D95 (24); TXCU D98 (35)</t>
  </si>
  <si>
    <t>SS (7); SCBR (9); SCBR (3); RCB (5)</t>
  </si>
  <si>
    <t>LLB (09); LEO (11); DLT (17); LILB (19); DRT (24); RILB (27); SS (29); ROLB (35)</t>
  </si>
  <si>
    <t>TXCU D01 (RCB); TXCU D06 (LILB); TXCU D07 (SCBR); TXCU D13 (RILB); TXCU D15 (SCBR); TXCU D21 (SS); TXCU D28 (LLB); TXCU D32 (LEO); TXCU D94 (DLT); TXCU D95 (DRT); TXCU D98 (ROLB)</t>
  </si>
  <si>
    <t>TXCU D01 (0.0); TXCU D06 (0.0); TXCU D07 (+0.5); TXCU D13 (0.0); TXCU D15 (-0.5); TXCU D21 (0.0); TXCU D28 (0.0); TXCU D32 (0.0); TXCU D94 (0.0); TXCU D95 (+0.5); TXCU D98 (-1.0)</t>
  </si>
  <si>
    <t>LWR; SLWR^; TE-L; HB-R; TE-R^</t>
  </si>
  <si>
    <t>KSST 09; KSST 18; KSST 34; KSST 85; KSST 87</t>
  </si>
  <si>
    <t>KSST 07 (QB); KSST 09 (HB-R); KSST 18 (LWR); KSST 34 (TE-L); KSST 50 (LT); KSST 63 (RG); KSST 69 (C); KSST 71 (RT); KSST 76 (LG); KSST 85 (SLWR); KSST 87 (TE-R)</t>
  </si>
  <si>
    <t>KSST 07 (0.0); KSST 09 (0.0); KSST 18 (0.0); KSST 34 (+0.5); KSST 50 (0.0); KSST 63 (0.0); KSST 69 (0.0); KSST 71 (0.0); KSST 76 (-0.5); KSST 85 (0.0); KSST 87 (0.0)</t>
  </si>
  <si>
    <t>KSST 34 (TE-L); KSST 50 (LT); KSST 76 (LG); TXCU D07 (SCBR); TXCU D15 (SCBR); TXCU D95 (DRT); TXCU D98 (ROLB)</t>
  </si>
  <si>
    <t>LWR(-15.5); SLWR^(-7.5)</t>
  </si>
  <si>
    <t>LLB (6); LILB (4); RILB (3); ROLB (0)</t>
  </si>
  <si>
    <t>KSST 76; TXCU D15; TXCU D98</t>
  </si>
  <si>
    <t>KSST 34; TXCU D07; TXCU D95</t>
  </si>
  <si>
    <t>2108 KSU OFF VS TCU, Play 051</t>
  </si>
  <si>
    <t>GUN LOU PRO  STACK</t>
  </si>
  <si>
    <t>50C Z CROSS H BULLET</t>
  </si>
  <si>
    <t>Z CROSS H BULLET</t>
  </si>
  <si>
    <t>9; TXCU D06 (29); TXCU D07 (38); TXCU D13 (15); TXCU D15 (00); TXCU D28 (42); TXCU D32 (09); TXCU D94 (27); TXCU D95 (20); TXCU D98 (34)</t>
  </si>
  <si>
    <t>LCB (5); SCBL (5)</t>
  </si>
  <si>
    <t>LLB (00); LOLB (09); LLB (15); DLT (20); DRT (27); RLB (29); REO (34); RLB (38); RLB (42)</t>
  </si>
  <si>
    <t>TXCU D01 (LCB); TXCU D06 (RLB); TXCU D07 (RLB); TXCU D13 (LLB); TXCU D15 (LLB); TXCU D21 (SCBL); TXCU D28 (RLB); TXCU D32 (LOLB); TXCU D94 (DRT); TXCU D95 (DLT); TXCU D98 (REO)</t>
  </si>
  <si>
    <t>TXCU D01 (0.0); TXCU D06 (+1.0); TXCU D07 (0.0); TXCU D13 (0.0); TXCU D15 (0.0); TXCU D21 (0.0); TXCU D28 (0.0); TXCU D32 (0.0); TXCU D94 (0.0); TXCU D95 (0.0); TXCU D98 (0.0)</t>
  </si>
  <si>
    <t>TE-oL; TE-iL^; HB-L; SRWR^; RWR</t>
  </si>
  <si>
    <t>KSST 12; KSST 22; KSST 34; KSST 85; KSST 87</t>
  </si>
  <si>
    <t>KSST 07 (QB); KSST 12 (SRWR); KSST 22 (HB-L); KSST 34 (TE-iL); KSST 50 (LT); KSST 63 (RG); KSST 69 (C); KSST 71 (RT); KSST 76 (LG); KSST 85 (RWR); KSST 87 (TE-oL)</t>
  </si>
  <si>
    <t>KSST 07 (0.0); KSST 12 (0.0); KSST 22 (0.0); KSST 34 (0.0); KSST 50 (0.0); KSST 63 (0.0); KSST 69 (0.0); KSST 71 (0.0); KSST 76 (0.0); KSST 85 (0.0); KSST 87 (0.0)</t>
  </si>
  <si>
    <t>KSST 12; KSST 22</t>
  </si>
  <si>
    <t>KSST 22 (HB-L); TXCU D06 (RLB)</t>
  </si>
  <si>
    <t>SRWR^(+6.5); RWR(+7.5)</t>
  </si>
  <si>
    <t>LOLB (0); LLB (3); LLB (4); RLB (6); RLB (3); RLB (4)</t>
  </si>
  <si>
    <t>TE-oL 9s; TE-iL 4(11); HB-L h9(2); SRWR xd(4); RWR 7o(15)</t>
  </si>
  <si>
    <t>9; 4; H9; X; 7</t>
  </si>
  <si>
    <t>KSST 87 9s; KSST 34 4(11); KSST 22 h9(2); KSST 12 xd(4); KSST 85 7o(15)</t>
  </si>
  <si>
    <t>h9(2)</t>
  </si>
  <si>
    <t>2108 KSU OFF VS TCU, Play 052</t>
  </si>
  <si>
    <t>GUN RT OUT  H LNG MOT SQUEEZE</t>
  </si>
  <si>
    <t>H LNG MOT</t>
  </si>
  <si>
    <t>50C RUB Y HURRICANE</t>
  </si>
  <si>
    <t>RUB Y HURRICANE</t>
  </si>
  <si>
    <t>5; TXCU D06 (27); TXCU D11 (35); TXCU D13 (17); TXCU D32 (14); TXCU D94 (22)</t>
  </si>
  <si>
    <t>LCB (1); SCBL (2); SCBL (7); FSR (12); SCBR (5); RCB (0)</t>
  </si>
  <si>
    <t>LE (14); LILB (17); NT (22); RILB (27); REO (35)</t>
  </si>
  <si>
    <t>TXCU D01 (LCB); TXCU D06 (RILB); TXCU D07 (SCBL); TXCU D11 (REO); TXCU D13 (LILB); TXCU D15 (FSR); TXCU D20 (SCBL); TXCU D21 (RCB); TXCU D28 (SCBR); TXCU D32 (LE); TXCU D94 (NT)</t>
  </si>
  <si>
    <t>TXCU D01 (0.0); TXCU D06 (-1.0); TXCU D07 (0.0); TXCU D11 (0.0); TXCU D13 (0.0); TXCU D15 (0.0); TXCU D20 (0.0); TXCU D21 (0.0); TXCU D28 (0.0); TXCU D32 (0.0); TXCU D94 (0.0)</t>
  </si>
  <si>
    <t>LE (14); NT (22); REO (35)</t>
  </si>
  <si>
    <t>LWR; SLWR^; TE-R^; SRWR; RWR</t>
  </si>
  <si>
    <t>KSST 01; KSST 12; KSST 19; KSST 22; KSST 85</t>
  </si>
  <si>
    <t>KSST 01 (LWR); KSST 07 (QB); KSST 12 (RWR); KSST 19 (TE-R); KSST 22 (SRWR); KSST 50 (LT); KSST 63 (RG); KSST 69 (C); KSST 71 (RT); KSST 76 (LG); KSST 85 (SLWR)</t>
  </si>
  <si>
    <t>KSST 01 (0.0); KSST 07 (0.0); KSST 12 (0.0); KSST 19 (+0.5); KSST 22 (0.0); KSST 50 (0.0); KSST 63 (0.0); KSST 69 (0.0); KSST 71 (0.0); KSST 76 (0.0); KSST 85 (0.0)</t>
  </si>
  <si>
    <t>KSST 19 (TE-R); TXCU D06 (RILB); TXCU D13 (LILB)</t>
  </si>
  <si>
    <t>4; TXCU D11 (REO); TXCU D13 (LILB); TXCU D32 (LE); TXCU D94 (NT)</t>
  </si>
  <si>
    <t>TXCU D13 (U)</t>
  </si>
  <si>
    <t>TXCU D13 (R.E.O) LILB</t>
  </si>
  <si>
    <t>LWR(-18.5); SLWR^(-14.5); SRWR(-0.5); RWR(+7.5)</t>
  </si>
  <si>
    <t>LWR x6(9); SLWR xl(3); TE-R xd(1); SRWR 3(2); RWR 9si</t>
  </si>
  <si>
    <t>X; X; X; 3; 9</t>
  </si>
  <si>
    <t>KSST 01 x6(9); KSST 85 xl(3); KSST 19 xd(1); KSST 22 3(2); KSST 12 9si</t>
  </si>
  <si>
    <t>2108 KSU OFF VS TCU, Play 053</t>
  </si>
  <si>
    <t>6; TXCU D06 (28); TXCU D11 (34); TXCU D13 (17); TXCU D32 (11); TXCU D91 (24); TXCU D97 (17)</t>
  </si>
  <si>
    <t>LCB (6); LCB (3); SSL (7); FS (10); RCB (1)</t>
  </si>
  <si>
    <t>SSL (06); LEO (11); LILB (17); DLT (17); DRT (24); RILB (28); ROLB (34)</t>
  </si>
  <si>
    <t>TXCU D01 (LCB); TXCU D06 (RILB); TXCU D07 (SSL); TXCU D11 (ROLB); TXCU D13 (LILB); TXCU D15 (LCB); TXCU D21 (RCB); TXCU D28 (FS); TXCU D32 (LEO); TXCU D91 (DRT); TXCU D97 (DLT)</t>
  </si>
  <si>
    <t>TXCU D01 (0.0); TXCU D06 (0.0); TXCU D07 (0.0); TXCU D11 (0.0); TXCU D13 (-0.5); TXCU D15 (0.0); TXCU D21 (0.0); TXCU D28 (0.0); TXCU D32 (0.0); TXCU D91 (0.0); TXCU D97 (-0.5)</t>
  </si>
  <si>
    <t>TXCU D91; TXCU D97</t>
  </si>
  <si>
    <t>KSST 09; KSST 12; KSST 18; KSST 19; KSST 81</t>
  </si>
  <si>
    <t>KSST 07 (QB); KSST 09 (HB-R); KSST 12 (LWR); KSST 18 (RWR); KSST 19 (TE-iR); KSST 50 (LT); KSST 63 (RG); KSST 69 (C); KSST 71 (RT); KSST 76 (LG); KSST 81 (TE-oR)</t>
  </si>
  <si>
    <t>KSST 07 (0.0); KSST 09 (+0.5); KSST 12 (0.0); KSST 18 (0.0); KSST 19 (0.0); KSST 50 (0.0); KSST 63 (-0.5); KSST 69 (0.0); KSST 71 (+0.5); KSST 76 (0.0); KSST 81 (0.0)</t>
  </si>
  <si>
    <t>KSST 09; KSST 18; KSST 81</t>
  </si>
  <si>
    <t>KSST 12; KSST 81</t>
  </si>
  <si>
    <t>KSST 09 (HB-R); KSST 63 (RG); KSST 69 (C); KSST 71 (RT); TXCU D13 (LILB); TXCU D91 (DRT); TXCU D97 (DLT)</t>
  </si>
  <si>
    <t>LWR^(-17.5); RWR(-0.5)</t>
  </si>
  <si>
    <t>LILB (4); RILB (3); ROLB (0)</t>
  </si>
  <si>
    <t>KSST 63; TXCU D13; TXCU D97</t>
  </si>
  <si>
    <t>KSST 09; KSST 71</t>
  </si>
  <si>
    <t>2108 KSU OFF VS TCU, Play 054</t>
  </si>
  <si>
    <t>7; TXCU D06 (24); TXCU D11 (32); TXCU D13 (13); TXCU D15 (39); TXCU D32 (03); TXCU D91 (23); TXCU D97 (17)</t>
  </si>
  <si>
    <t>LCB (5); SSL (9); FS (10); RCB (1)</t>
  </si>
  <si>
    <t>LOLB (03); SSL (05); LLB (13); DLT (17); NRT (23); RILB (24); REO (32); RLB (39)</t>
  </si>
  <si>
    <t>TXCU D01 (LCB); TXCU D06 (RILB); TXCU D07 (SSL); TXCU D11 (REO); TXCU D13 (LLB); TXCU D15 (RLB); TXCU D21 (RCB); TXCU D28 (FS); TXCU D32 (LOLB); TXCU D91 (NRT); TXCU D97 (DLT)</t>
  </si>
  <si>
    <t>TXCU D01 (0.0); TXCU D06 (0.0); TXCU D07 (0.0); TXCU D11 (0.0); TXCU D13 (0.0); TXCU D15 (0.0); TXCU D21 (0.0); TXCU D28 (0.0); TXCU D32 (0.0); TXCU D91 (0.0); TXCU D97 (0.0)</t>
  </si>
  <si>
    <t>KSST 09; KSST 12; KSST 18; KSST 81; KSST 87</t>
  </si>
  <si>
    <t>KSST 07 (QB); KSST 09 (HB-R); KSST 12 (LWR); KSST 18 (RWR); KSST 50 (LT); KSST 63 (RG); KSST 69 (C); KSST 71 (RT); KSST 76 (LG); KSST 81 (TE-oR); KSST 87 (TE-iR)</t>
  </si>
  <si>
    <t>KSST 07 (0.0); KSST 09 (0.0); KSST 12 (0.0); KSST 18 (0.0); KSST 50 (0.0); KSST 63 (0.0); KSST 69 (-0.5); KSST 71 (0.0); KSST 76 (0.0); KSST 81 (0.0); KSST 87 (0.0)</t>
  </si>
  <si>
    <t>KSST 69 (C); TXCU D06 (RILB)</t>
  </si>
  <si>
    <t>LWR^(-16.5); RWR(-0.5)</t>
  </si>
  <si>
    <t>LOLB (1); LLB (5); RILB (4); RLB (3)</t>
  </si>
  <si>
    <t>2108 KSU OFF VS TCU, Play 055</t>
  </si>
  <si>
    <t>7; TXCU D06 (30); TXCU D13 (21); TXCU D15 (09); TXCU D32 (12); TXCU D91 (28); TXCU D97 (21); TXCU D98 (35)</t>
  </si>
  <si>
    <t>LCB (1); SSL (9); SSR (8); RCB (0)</t>
  </si>
  <si>
    <t>SSL (01); LLB (09); LEO (12); NLT (21); MLB (21); DRT (28); RLB (30); REO (35); SSR (43)</t>
  </si>
  <si>
    <t>TXCU D01 (LCB); TXCU D06 (RLB); TXCU D07 (SSL); TXCU D13 (MLB); TXCU D15 (LLB); TXCU D21 (RCB); TXCU D28 (SSR); TXCU D32 (LEO); TXCU D91 (DRT); TXCU D97 (NLT); TXCU D98 (REO)</t>
  </si>
  <si>
    <t>TXCU D01 (0.0); TXCU D06 (0.0); TXCU D07 (0.0); TXCU D13 (0.0); TXCU D15 (0.0); TXCU D21 (0.0); TXCU D28 (0.0); TXCU D32 (0.0); TXCU D91 (+0.5); TXCU D97 (0.0); TXCU D98 (+0.5)</t>
  </si>
  <si>
    <t>LEO (12); NLT (21); DRT (28); REO (35)</t>
  </si>
  <si>
    <t>KSST 01; KSST 22; KSST 81; KSST 85; KSST 87</t>
  </si>
  <si>
    <t>KSST 01 (RWR); KSST 07 (QB); KSST 22 (HB-L); KSST 50 (LT); KSST 63 (RG); KSST 69 (C); KSST 71 (RT); KSST 76 (LG); KSST 81 (TE-oL); KSST 85 (LWR); KSST 87 (TE-iL)</t>
  </si>
  <si>
    <t>KSST 01 (0.0); KSST 07 (0.0); KSST 22 (0.0); KSST 50 (-0.5); KSST 63 (0.0); KSST 69 (0.0); KSST 71 (0.0); KSST 76 (0.0); KSST 81 (0.0); KSST 85 (0.0); KSST 87 (-0.5)</t>
  </si>
  <si>
    <t>KSST 01; KSST 22; KSST 85</t>
  </si>
  <si>
    <t>KSST 50 (LT); KSST 87 (TE-iL); TXCU D91 (DRT); TXCU D98 (REO)</t>
  </si>
  <si>
    <t>KSST 81 (R:Lx); KSST 87 (R:Lx)</t>
  </si>
  <si>
    <t>LWR(-17.5); RWR^(+10.5)</t>
  </si>
  <si>
    <t>KSST 50; KSST 87</t>
  </si>
  <si>
    <t>2108 KSU OFF VS TCU, Play 056</t>
  </si>
  <si>
    <t>7; TXCU D06 (28); TXCU D13 (15); TXCU D15 (05); TXCU D32 (10); TXCU D91 (23); TXCU D97 (17); TXCU D98 (34)</t>
  </si>
  <si>
    <t>LCB (5); SSL (9); FSR (12); RCB (0)</t>
  </si>
  <si>
    <t>SSL (01); LLB (05); LEO (10); LLB (15); DLT (17); NRT (23); RILB (28); ROLB (34)</t>
  </si>
  <si>
    <t>TXCU D01 (LCB); TXCU D06 (RILB); TXCU D07 (SSL); TXCU D13 (LLB); TXCU D15 (LLB); TXCU D21 (RCB); TXCU D28 (FSR); TXCU D32 (LEO); TXCU D91 (NRT); TXCU D97 (DLT); TXCU D98 (ROLB)</t>
  </si>
  <si>
    <t>TXCU D01 (0.0); TXCU D06 (0.0); TXCU D07 (0.0); TXCU D13 (-1.0); TXCU D15 (0.0); TXCU D21 (0.0); TXCU D28 (0.0); TXCU D32 (0.0); TXCU D91 (0.0); TXCU D97 (0.0); TXCU D98 (0.0)</t>
  </si>
  <si>
    <t>LEO (10); DLT (17); NRT (23)</t>
  </si>
  <si>
    <t>KSST 18; KSST 22; KSST 81; KSST 85; KSST 87</t>
  </si>
  <si>
    <t>KSST 07 (QB); KSST 18 (RWR); KSST 22 (HB-R); KSST 50 (LT); KSST 54 (RG); KSST 69 (C); KSST 70 (LG); KSST 71 (RT); KSST 81 (TE-oR); KSST 85 (LWR); KSST 87 (TE-iR)</t>
  </si>
  <si>
    <t>KSST 07 (0.0); KSST 18 (0.0); KSST 22 (+0.5); KSST 50 (0.0); KSST 54 (-1.0); KSST 69 (0.0); KSST 70 (0.0); KSST 71 (0.0); KSST 81 (0.0); KSST 85 (0.0); KSST 87 (0.0)</t>
  </si>
  <si>
    <t>KSST 18; KSST 54; KSST 70</t>
  </si>
  <si>
    <t>KSST 81; KSST 85</t>
  </si>
  <si>
    <t>KSST 22 (HB-R); KSST 54 (RG); TXCU D13 (LLB)</t>
  </si>
  <si>
    <t>LLB (4); LLB (4); RILB (4); ROLB (0)</t>
  </si>
  <si>
    <t>KSST 54; TXCU D13</t>
  </si>
  <si>
    <t>2108 KSU OFF VS TCU, Play 057</t>
  </si>
  <si>
    <t>MARCH GUN LOU PRO Z PLANE</t>
  </si>
  <si>
    <t>9; TXCU D06 (26); TXCU D07 (34); TXCU D13 (18); TXCU D15 (44); TXCU D20 (10); TXCU D28 (43); TXCU D32 (09); TXCU D91 (22); TXCU D98 (33)</t>
  </si>
  <si>
    <t>LCB (2); SCBL (4)</t>
  </si>
  <si>
    <t>LOLB (09); LLB (10); LILB (18); NT (22); RILB (26); REO (33); RLB (34); ROLB (43); RLB (44)</t>
  </si>
  <si>
    <t>TXCU D01 (LCB); TXCU D06 (RILB); TXCU D07 (RLB); TXCU D13 (LILB); TXCU D15 (RLB); TXCU D20 (LLB); TXCU D21 (SCBL); TXCU D28 (ROLB); TXCU D32 (LOLB); TXCU D91 (NT); TXCU D98 (REO)</t>
  </si>
  <si>
    <t>TXCU D01 (0.0); TXCU D06 (0.0); TXCU D07 (-1.0); TXCU D13 (-0.5); TXCU D15 (0.0); TXCU D20 (0.0); TXCU D21 (0.0); TXCU D28 (0.0); TXCU D32 (0.0); TXCU D91 (0.0); TXCU D98 (0.0)</t>
  </si>
  <si>
    <t>KSST 07 (QB); KSST 18 (SRWR); KSST 22 (HB-L); KSST 34 (TE-oL); KSST 50 (LT); KSST 54 (RG); KSST 69 (C); KSST 70 (LG); KSST 71 (RT); KSST 85 (RWR); KSST 87 (TE-iL)</t>
  </si>
  <si>
    <t>KSST 07 (0.0); KSST 18 (0.0); KSST 22 (+0.5); KSST 34 (0.0); KSST 50 (0.0); KSST 54 (0.0); KSST 69 (0.0); KSST 70 (+0.5); KSST 71 (0.0); KSST 85 (0.0); KSST 87 (0.0)</t>
  </si>
  <si>
    <t>KSST 22 (HB-L); KSST 70 (LG); KSST 87 (TE-iL); TXCU D06 (RILB); TXCU D07 (RLB); TXCU D13 (LILB)</t>
  </si>
  <si>
    <t>TXCU D01 &gt; KSST 85</t>
  </si>
  <si>
    <t>SRWR(-1.5); RWR^(+11.5)</t>
  </si>
  <si>
    <t>LOLB (0); LLB (4); LILB (1); RILB (4); RLB (5); RLB (4); ROLB (0)</t>
  </si>
  <si>
    <t>KSST 22; KSST 70</t>
  </si>
  <si>
    <t>2108 KSU OFF VS TCU, Play 058</t>
  </si>
  <si>
    <t>8; TXCU D06 (28); TXCU D07 (40); TXCU D13 (17); TXCU D28 (44); TXCU D32 (14); TXCU D91 (29); TXCU D98 (35); TXCU D99 (22)</t>
  </si>
  <si>
    <t>LCB (6); SCBL (8); SCBL (4)</t>
  </si>
  <si>
    <t>LE (14); LILB (17); NT (22); RILB (28); RE (29); REO (35); RLB (40); ROLB (44)</t>
  </si>
  <si>
    <t>TXCU D01 (LCB); TXCU D06 (RILB); TXCU D07 (RLB); TXCU D13 (LILB); TXCU D15 (SCBL); TXCU D21 (SCBL); TXCU D28 (ROLB); TXCU D32 (LE); TXCU D91 (RE); TXCU D98 (REO); TXCU D99 (NT)</t>
  </si>
  <si>
    <t>TXCU D01 (0.0); TXCU D06 (0.0); TXCU D07 (0.0); TXCU D13 (0.0); TXCU D15 (0.0); TXCU D21 (0.0); TXCU D28 (0.0); TXCU D32 (+0.5); TXCU D91 (+0.5); TXCU D98 (0.0); TXCU D99 (0.0)</t>
  </si>
  <si>
    <t>TXCU D99</t>
  </si>
  <si>
    <t>LE (14); NT (22); RE (29); REO (35)</t>
  </si>
  <si>
    <t>KSST 07 (QB); KSST 09 (HB-L); KSST 18 (SRWR); KSST 34 (TE-oL); KSST 50 (LT); KSST 54 (RG); KSST 69 (C); KSST 70 (LG); KSST 71 (RT); KSST 85 (RWR); KSST 87 (TE-iL)</t>
  </si>
  <si>
    <t>KSST 07 (0.0); KSST 09 (0.0); KSST 18 (0.0); KSST 34 (0.0); KSST 50 (-1.0); KSST 54 (0.0); KSST 69 (+0.5); KSST 70 (0.0); KSST 71 (-0.5); KSST 85 (0.0); KSST 87 (0.0)</t>
  </si>
  <si>
    <t>KSST 50 (LT); KSST 69 (C); KSST 71 (RT); TXCU D32 (LE); TXCU D91 (RE); TXCU D99 (NT)</t>
  </si>
  <si>
    <t>SRWR(-2.5); RWR^(+10.5)</t>
  </si>
  <si>
    <t>LILB (4); RILB (4); RLB (5); ROLB (1)</t>
  </si>
  <si>
    <t>KSST 50; KSST 71</t>
  </si>
  <si>
    <t>KSST 69; TXCU D32; TXCU D91</t>
  </si>
  <si>
    <t>2108 KSU OFF VS TCU, Play 059</t>
  </si>
  <si>
    <t>2108 KSU OFF VS TCU, Play 060</t>
  </si>
  <si>
    <t>GUN TRIPS RT  YIP</t>
  </si>
  <si>
    <t>6; TXCU D06 (29); TXCU D13 (14); TXCU D32 (08); TXCU D94 (17); TXCU D98 (35); TXCU D99 (24)</t>
  </si>
  <si>
    <t>LCB (2); SCBL (4); FSL (11); SSR (9); RCB (1)</t>
  </si>
  <si>
    <t>LOLB (08); LLB (14); DLT (17); DRT (24); RLB (29); ROLB (35); SSR (38)</t>
  </si>
  <si>
    <t>TXCU D01 (LCB); TXCU D06 (RLB); TXCU D07 (FSL); TXCU D13 (LLB); TXCU D15 (SCBL); TXCU D21 (RCB); TXCU D28 (SSR); TXCU D32 (LOLB); TXCU D94 (DLT); TXCU D98 (ROLB); TXCU D99 (DRT)</t>
  </si>
  <si>
    <t>TXCU D01 (0.0); TXCU D06 (0.0); TXCU D07 (0.0); TXCU D13 (-0.5); TXCU D15 (0.0); TXCU D21 (0.0); TXCU D28 (0.0); TXCU D32 (0.0); TXCU D94 (0.0); TXCU D98 (0.0); TXCU D99 (0.0)</t>
  </si>
  <si>
    <t>TXCU D94</t>
  </si>
  <si>
    <t>KSST 12; KSST 18; KSST 22; KSST 34; KSST 85</t>
  </si>
  <si>
    <t>KSST 07 (QB); KSST 12 (RWR); KSST 18 (LWR); KSST 22 (HB-L); KSST 34 (TE-R); KSST 54 (RG); KSST 62 (LG); KSST 69 (C); KSST 70 (LT); KSST 71 (RT); KSST 85 (SRWR)</t>
  </si>
  <si>
    <t>KSST 07 (0.0); KSST 12 (0.0); KSST 18 (0.0); KSST 22 (+0.5); KSST 34 (0.0); KSST 54 (0.0); KSST 62 (+0.5); KSST 69 (0.0); KSST 70 (0.0); KSST 71 (0.0); KSST 85 (0.0)</t>
  </si>
  <si>
    <t>KSST 12; KSST 22; KSST 62</t>
  </si>
  <si>
    <t>KSST 12; KSST 18</t>
  </si>
  <si>
    <t>KSST 22 (HB-L); KSST 62 (LG); KSST 70 (LT); TXCU D13 (LLB); TXCU D98 (ROLB)</t>
  </si>
  <si>
    <t>TXCU D01 &gt; KSST 12; TXCU D21 &gt; KSST 18</t>
  </si>
  <si>
    <t>KSST 34* (R:L{R})</t>
  </si>
  <si>
    <t>LWR^(-18.5); SRWR(+9.5); RWR^(+16.5)</t>
  </si>
  <si>
    <t>KSST 22; KSST 62</t>
  </si>
  <si>
    <t>2108 KSU OFF VS TCU, Play 061</t>
  </si>
  <si>
    <t>GUN RIP OUT  F PLANE SQUEEZE</t>
  </si>
  <si>
    <t>8; TXCU D06 (33); TXCU D07 (05); TXCU D13 (22); TXCU D15 (04); TXCU D32 (10); TXCU D94 (20); TXCU D98 (34); TXCU D99 (25)</t>
  </si>
  <si>
    <t>LCB (2); SCBR (9); RCB (2)</t>
  </si>
  <si>
    <t>LLB (04); LLB (05); LOLB (10); DLT (20); MLB (22); DRT (25); RLB (33); ROLB (34)</t>
  </si>
  <si>
    <t>TXCU D01 (LCB); TXCU D06 (RLB); TXCU D07 (LLB); TXCU D13 (MLB); TXCU D15 (LLB); TXCU D21 (RCB); TXCU D28 (SCBR); TXCU D32 (LOLB); TXCU D94 (DLT); TXCU D98 (ROLB); TXCU D99 (DRT)</t>
  </si>
  <si>
    <t>TXCU D01 (0.0); TXCU D06 (0.0); TXCU D07 (0.0); TXCU D13 (0.0); TXCU D15 (0.0); TXCU D21 (0.0); TXCU D28 (0.0); TXCU D32 (+0.5); TXCU D94 (0.0); TXCU D98 (+0.5); TXCU D99 (0.0)</t>
  </si>
  <si>
    <t>DLT (20); DRT (25)</t>
  </si>
  <si>
    <t>KSST 09; KSST 12; KSST 18; KSST 22; KSST 34</t>
  </si>
  <si>
    <t>KSST 07 (QB); KSST 09 (HB-R); KSST 12 (RWR); KSST 18 (LWR); KSST 22 (SLWR); KSST 34 (TE-R); KSST 54 (RG); KSST 62 (LG); KSST 69 (C); KSST 70 (LT); KSST 71 (RT)</t>
  </si>
  <si>
    <t>KSST 07 (0.0); KSST 09 (0.0); KSST 12 (0.0); KSST 18 (0.0); KSST 22 (0.0); KSST 34 (-0.5); KSST 54 (0.0); KSST 62 (0.0); KSST 69 (0.0); KSST 70 (-0.5); KSST 71 (-1.0)</t>
  </si>
  <si>
    <t>KSST 09 (HB-R); KSST 34 (TE-R); KSST 70 (LT); KSST 71 (RT); TXCU D13 (MLB); TXCU D32 (LOLB); TXCU D98 (ROLB)</t>
  </si>
  <si>
    <t>LWR^(-17.5); SLWR(-6.5); RWR^(+8.5)</t>
  </si>
  <si>
    <t>LOLB (0); LLB (5); LLB (2); MLB (4); RLB (4); ROLB (0)</t>
  </si>
  <si>
    <t>KSST 34; KSST 70; KSST 71</t>
  </si>
  <si>
    <t>TXCU D32; TXCU D98</t>
  </si>
  <si>
    <t>2108 KSU OFF VS TCU, Play 062</t>
  </si>
  <si>
    <t>10; TXCU D01 (00); TXCU D06 (25); TXCU D07 (10); TXCU D13 (14); TXCU D15 (02); TXCU D21 (40); TXCU D44 (10); TXCU D91 (24); TXCU D95 (19); TXCU D98 (30)</t>
  </si>
  <si>
    <t>SSR (7)</t>
  </si>
  <si>
    <t>LLB (00); LLB (02); LLB (10); LEO (10); LLB (14); DLT (19); DRT (24); RILB (25); ROLB (30); SSR (37); RLB (40)</t>
  </si>
  <si>
    <t>TXCU D01 (LLB); TXCU D06 (RILB); TXCU D07 (LLB); TXCU D13 (LLB); TXCU D15 (LLB); TXCU D21 (RLB); TXCU D28 (SSR); TXCU D44 (LEO); TXCU D91 (DRT); TXCU D95 (DLT); TXCU D98 (ROLB)</t>
  </si>
  <si>
    <t>TXCU D01 (0.0); TXCU D06 (0.0); TXCU D07 (0.0); TXCU D13 (0.0); TXCU D15 (0.0); TXCU D21 (0.0); TXCU D28 (0.0); TXCU D44 (0.0); TXCU D91 (0.0); TXCU D95 (0.0); TXCU D98 (0.0)</t>
  </si>
  <si>
    <t>LEO (10); DLT (19); DRT (24)</t>
  </si>
  <si>
    <t>KSST 00; KSST 18; KSST 22; KSST 29; KSST 87</t>
  </si>
  <si>
    <t>KSST 00 (TE-R); KSST 07 (QB); KSST 18 (HB); KSST 22 (FB-L); KSST 29 (FB-R); KSST 54 (RG); KSST 62 (LG); KSST 69 (C); KSST 70 (LT); KSST 71 (RT); KSST 87 (TE-L)</t>
  </si>
  <si>
    <t>KSST 00 (0.0); KSST 07 (0.0); KSST 18 (0.0); KSST 22 (0.0); KSST 29 (0.0); KSST 54 (0.0); KSST 62 (0.0); KSST 69 (0.0); KSST 70 (0.0); KSST 71 (0.0); KSST 87 (0.0)</t>
  </si>
  <si>
    <t>LLB (3); LLB (5); LLB (5); LLB (2); RILB (3); RLB (3); ROLB (0)</t>
  </si>
  <si>
    <t>2109 KSU OFF VS KU, Play 001</t>
  </si>
  <si>
    <t>GUN ROG WIDE  FIP</t>
  </si>
  <si>
    <t>42 DUO-FLAT</t>
  </si>
  <si>
    <t>8; KSUN D00 (33); KSUN D15 (10); KSUN D19 (24); KSUN D22 (00); KSUN D30 (15); KSUN D97 (25); KSUN D98 (17); KSUN D99 (32)</t>
  </si>
  <si>
    <t>FS (15); SCBR (9); RCB (8)</t>
  </si>
  <si>
    <t>LLB (00); LEO (10); LLB (15); DLT (17); RILB (24); DRT (25); REO (32); RLB (33)</t>
  </si>
  <si>
    <t>KSUN D00 (RLB); KSUN D01 (FS); KSUN D03 (SCBR); KSUN D15 (LEO); KSUN D16 (RCB); KSUN D19 (RILB); KSUN D22 (LLB); KSUN D30 (LLB); KSUN D97 (DRT); KSUN D98 (DLT); KSUN D99 (REO)</t>
  </si>
  <si>
    <t>KSUN D00 (0.0); KSUN D01 (0.0); KSUN D03 (0.0); KSUN D15 (0.0); KSUN D16 (0.0); KSUN D19 (0.0); KSUN D22 (-1.0); KSUN D30 (0.0); KSUN D97 (0.0); KSUN D98 (0.0); KSUN D99 (0.0)</t>
  </si>
  <si>
    <t>KSUN</t>
  </si>
  <si>
    <t>KSUN D19</t>
  </si>
  <si>
    <t>KSST 22 (HB-R); KSST 87 (TE-iR); KSUN D15 (LEO); KSUN D22 (LLB)</t>
  </si>
  <si>
    <t>KSST 19* (R:L{R})</t>
  </si>
  <si>
    <t>LWR^(-14.5); SLWR(-5.5)</t>
  </si>
  <si>
    <t>LLB (4); LLB (4); RILB (4); RLB (4)</t>
  </si>
  <si>
    <t>KSUN D22</t>
  </si>
  <si>
    <t>LWR 9; SLWR 3(7); HB-R r; TE-iR r; TE-oR r</t>
  </si>
  <si>
    <t>9; 3; -; -; -</t>
  </si>
  <si>
    <t>KSST 04 9; KSST 88 3(7); KSST 22 r; KSST 87 r; KSST 19 r</t>
  </si>
  <si>
    <t>KSUN D01</t>
  </si>
  <si>
    <t>2109 KSU OFF VS KU, Play 002</t>
  </si>
  <si>
    <t>11JOE</t>
  </si>
  <si>
    <t>GUN RIP WIDE  F PLANE</t>
  </si>
  <si>
    <t>7 SLANT Y ARC H OPPOSITE</t>
  </si>
  <si>
    <t>6; KSUN D15 (10); KSUN D19 (18); KSUN D30 (30); KSUN D97 (27); KSUN D98 (19); KSUN D99 (33)</t>
  </si>
  <si>
    <t>LCB (6); SCBL (2); FSL (11); SSR (9); RCB (5)</t>
  </si>
  <si>
    <t>LOLB (10); LILB (18); DLT (19); DRT (27); RLB (30); REO (33); SSR (44)</t>
  </si>
  <si>
    <t>KSUN D01 (FSL); KSUN D03 (SSR); KSUN D10 (SCBL); KSUN D15 (LOLB); KSUN D16 (RCB); KSUN D19 (LILB); KSUN D22 (LCB); KSUN D30 (RLB); KSUN D97 (DRT); KSUN D98 (DLT); KSUN D99 (REO)</t>
  </si>
  <si>
    <t>KSUN D01 (0.0); KSUN D03 (0.0); KSUN D10 (-0.5); KSUN D15 (0.0); KSUN D16 (0.0); KSUN D19 (0.0); KSUN D22 (0.0); KSUN D30 (0.0); KSUN D97 (0.0); KSUN D98 (0.0); KSUN D99 (+0.5)</t>
  </si>
  <si>
    <t>KSUN D10</t>
  </si>
  <si>
    <t>DLT (19); DRT (27); REO (33)</t>
  </si>
  <si>
    <t>KSST 01; KSST 12; KSST 20; KSST 85; KSST 87</t>
  </si>
  <si>
    <t>KSST 01 (LWR); KSST 07 (QB); KSST 12 (RWR); KSST 20 (HB-L); KSST 50 (LT); KSST 63 (RG); KSST 69 (C); KSST 73 (RT); KSST 76 (LG); KSST 85 (SRWR); KSST 87 (TE-R)</t>
  </si>
  <si>
    <t>KSST 01 (0.0); KSST 07 (0.0); KSST 12 (0.0); KSST 20 (+0.5); KSST 50 (-1.0); KSST 63 (0.0); KSST 69 (0.0); KSST 73 (0.0); KSST 76 (0.0); KSST 85 (0.0); KSST 87 (+0.5)</t>
  </si>
  <si>
    <t>KSST 01; KSST 12; KSST 20; KSST 85</t>
  </si>
  <si>
    <t>KSST 20 (HB-L); KSST 50 (LT); KSST 87 (TE-R); KSUN D10 (SCBL); KSUN D99 (REO)</t>
  </si>
  <si>
    <t>KSST 85 (R:L{R})</t>
  </si>
  <si>
    <t>LWR^(-12.5); SRWR(+11.5); RWR^(+20.5)</t>
  </si>
  <si>
    <t>LOLB (0); LILB (4); RLB (3)</t>
  </si>
  <si>
    <t>KSST 50; KSUN D10</t>
  </si>
  <si>
    <t>KSST 20; KSST 87; KSUN D99</t>
  </si>
  <si>
    <t>2109 KSU OFF VS KU, Play 003</t>
  </si>
  <si>
    <t>GUN R LOW</t>
  </si>
  <si>
    <t>50C SEAHAWK H OPTION</t>
  </si>
  <si>
    <t>SEAHAWK H OPTION</t>
  </si>
  <si>
    <t>5; KSUN D15 (10); KSUN D30 (07); KSUN D97 (25); KSUN D98 (18); KSUN D99 (33)</t>
  </si>
  <si>
    <t>LCB (6); SCBL (5); SCBiR (0); SCBiR (6); SCBoR (4); RCB (8)</t>
  </si>
  <si>
    <t>LOLB (07); LOLB (10); DLT (18); DRT (25); REO (33)</t>
  </si>
  <si>
    <t>KSUN D01 (SCBL); KSUN D03 (SCBiR); KSUN D10 (SCBoR); KSUN D15 (LOLB); KSUN D16 (RCB); KSUN D19 (SCBiR); KSUN D22 (LCB); KSUN D30 (LOLB); KSUN D97 (DRT); KSUN D98 (DLT); KSUN D99 (REO)</t>
  </si>
  <si>
    <t>KSUN D01 (0.0); KSUN D03 (-0.5); KSUN D10 (0.0); KSUN D15 (0.0); KSUN D16 (0.0); KSUN D19 (0.0); KSUN D22 (0.0); KSUN D30 (+0.5); KSUN D97 (0.0); KSUN D98 (0.0); KSUN D99 (0.0)</t>
  </si>
  <si>
    <t>1; KSUN D99</t>
  </si>
  <si>
    <t>KSUN D03</t>
  </si>
  <si>
    <t>KSUN D30</t>
  </si>
  <si>
    <t>LWR^; SLoWR; SLiWR; SRWR^; RWR</t>
  </si>
  <si>
    <t>HB&gt;SLiWR; TE&gt;SRWR</t>
  </si>
  <si>
    <t>KSST 00 (SRWR); KSST 04 (LWR); KSST 07 (QB); KSST 12 (RWR); KSST 22 (SLiWR); KSST 50 (LT); KSST 63 (RG); KSST 69 (C); KSST 73 (RT); KSST 76 (LG); KSST 88 (SLoWR)</t>
  </si>
  <si>
    <t>KSST 00; KSST 04; KSST 22; KSST 88</t>
  </si>
  <si>
    <t>KSST 22 (SLiWR); KSUN D03 (SCBiR); KSUN D30 (LOLB)</t>
  </si>
  <si>
    <t>4; KSUN D19 (SCBiR); KSUN D30 (LOLB); KSUN D97 (DRT); KSUN D98 (DLT)</t>
  </si>
  <si>
    <t>KSUN D30 (U)</t>
  </si>
  <si>
    <t>KSUN D30 (R.E.Z) LOLB</t>
  </si>
  <si>
    <t>LWR^(-15.5); SLoWR(-5.5); SLiWR(-1.5); SRWR^(+14.5); RWR(+21.5)</t>
  </si>
  <si>
    <t>LOLB (0); LOLB (0)</t>
  </si>
  <si>
    <t>0d</t>
  </si>
  <si>
    <t>7; KSUN D01; KSUN D03; KSUN D10; KSUN D15; KSUN D16; KSUN D22; KSUN D99</t>
  </si>
  <si>
    <t>LWR 6(13); SLoWR 9o; SLiWR 4(7); SRWR 9si; RWR 6(16)</t>
  </si>
  <si>
    <t>6; 9; 4; 9; 6</t>
  </si>
  <si>
    <t>KSST 04 6(13); KSST 88 9o; KSST 22 4(7); KSST 00 9si; KSST 12 6(16)</t>
  </si>
  <si>
    <t>4(7)</t>
  </si>
  <si>
    <t>KSST 22; KSUN D30</t>
  </si>
  <si>
    <t>2109 KSU OFF VS KU, Play 004</t>
  </si>
  <si>
    <t>21RJ</t>
  </si>
  <si>
    <t>REDUCE  ROG</t>
  </si>
  <si>
    <t>40 ISO FOLD-KEY</t>
  </si>
  <si>
    <t>ISO FOLD</t>
  </si>
  <si>
    <t>40/41 ISO FOLD</t>
  </si>
  <si>
    <t>8; KSUN D00 (37); KSUN D15 (08); KSUN D19 (25); KSUN D22 (00); KSUN D30 (15); KSUN D97 (27); KSUN D98 (19); KSUN D99 (32)</t>
  </si>
  <si>
    <t>FS (15); SCBR (7); RCB (5)</t>
  </si>
  <si>
    <t>LLB (00); LOLB (08); LLB (15); DLT (19); RILB (25); DRT (27); REO (32); ROLB (37)</t>
  </si>
  <si>
    <t>KSUN D00 (ROLB); KSUN D01 (FS); KSUN D03 (SCBR); KSUN D15 (LOLB); KSUN D16 (RCB); KSUN D19 (RILB); KSUN D22 (LLB); KSUN D30 (LLB); KSUN D97 (DRT); KSUN D98 (DLT); KSUN D99 (REO)</t>
  </si>
  <si>
    <t>KSUN D00 (0.0); KSUN D01 (0.0); KSUN D03 (0.0); KSUN D15 (0.0); KSUN D16 (0.0); KSUN D19 (-0.5); KSUN D22 (-1.0); KSUN D30 (0.0); KSUN D97 (-0.5); KSUN D98 (0.0); KSUN D99 (0.0)</t>
  </si>
  <si>
    <t>KSUN D00</t>
  </si>
  <si>
    <t>DLT (19); DRT (27); REO (32)</t>
  </si>
  <si>
    <t>KSST 17; KSST 22; KSST 29; KSST 85; KSST 87</t>
  </si>
  <si>
    <t>KSST 07 (QB); KSST 17 (SLWR); KSST 22 (HB); KSST 29 (FB); KSST 50 (LT); KSST 63 (RG); KSST 69 (C); KSST 73 (RT); KSST 76 (LG); KSST 85 (LWR); KSST 87 (TE-R)</t>
  </si>
  <si>
    <t>KSST 07 (0.0); KSST 17 (0.0); KSST 22 (+1.0); KSST 29 (0.0); KSST 50 (0.0); KSST 63 (0.0); KSST 69 (0.0); KSST 73 (0.0); KSST 76 (+0.5); KSST 85 (0.0); KSST 87 (0.0)</t>
  </si>
  <si>
    <t>KSST 17; KSST 29; KSST 85; KSST 87</t>
  </si>
  <si>
    <t>KSST 22 (HB); KSST 29 (FB); KSST 69 (C); KSST 76 (LG); KSUN D19 (RILB); KSUN D22 (LLB); KSUN D30 (LLB); KSUN D97 (DRT)</t>
  </si>
  <si>
    <t>KSST 22 (B:B); KSST 29 (B:B); KSST 87 (R:L{R})</t>
  </si>
  <si>
    <t>LOLB (0); LLB (4); LLB (5); RILB (4); ROLB (0)</t>
  </si>
  <si>
    <t>KSUN D19; KSUN D22; KSUN D97</t>
  </si>
  <si>
    <t>2109 KSU OFF VS KU, Play 005</t>
  </si>
  <si>
    <t>4 ROLL NAKED-BLOCK</t>
  </si>
  <si>
    <t>NAKED-BLOCK</t>
  </si>
  <si>
    <t>6; KSUN D15 (10); KSUN D19 (25); KSUN D30 (18); KSUN D97 (22); KSUN D98 (17); KSUN D99 (29)</t>
  </si>
  <si>
    <t>LCB (6); SSL (8); SCBR (3); SCBR (10); RCB (8)</t>
  </si>
  <si>
    <t>SSL (10); LOLB (10); DLT (17); LILB (18); NT (22); RILB (25); RE (29)</t>
  </si>
  <si>
    <t>KSUN D00 (SCBR); KSUN D01 (SSL); KSUN D03 (SCBR); KSUN D15 (LOLB); KSUN D16 (RCB); KSUN D19 (RILB); KSUN D22 (LCB); KSUN D30 (LILB); KSUN D97 (NT); KSUN D98 (DLT); KSUN D99 (RE)</t>
  </si>
  <si>
    <t>KSUN D00 (0.0); KSUN D01 (0.0); KSUN D03 (+0.5); KSUN D15 (0.0); KSUN D16 (0.0); KSUN D19 (0.0); KSUN D22 (0.0); KSUN D30 (0.0); KSUN D97 (0.0); KSUN D98 (0.0); KSUN D99 (0.0)</t>
  </si>
  <si>
    <t>KSST 01; KSST 12; KSST 20; KSST 29; KSST 85</t>
  </si>
  <si>
    <t>KSST 01 (RWR); KSST 07 (QB); KSST 12 (LWR); KSST 20 (HB-L); KSST 29 (FB-R); KSST 50 (LT); KSST 63 (RG); KSST 69 (C); KSST 73 (RT); KSST 76 (LG); KSST 85 (SLWR)</t>
  </si>
  <si>
    <t>KSST 01 (0.0); KSST 07 (0.0); KSST 12 (0.0); KSST 20 (0.0); KSST 29 (0.0); KSST 50 (0.0); KSST 63 (0.0); KSST 69 (0.0); KSST 73 (0.0); KSST 76 (0.0); KSST 85 (0.0)</t>
  </si>
  <si>
    <t>KSST 01; KSST 12; KSST 20</t>
  </si>
  <si>
    <t>KSST 29 (FB-R); KSUN D03 (SCBR)</t>
  </si>
  <si>
    <t>4; KSUN D15 (LOLB); KSUN D97 (NT); KSUN D98 (DLT); KSUN D99 (RE)</t>
  </si>
  <si>
    <t>LWR(-15.5); SLWR^(-7.5); RWR^(+17.5)</t>
  </si>
  <si>
    <t>LOLB (0); LILB (4); RILB (4)</t>
  </si>
  <si>
    <t>7; KSUN D00; KSUN D01; KSUN D03; KSUN D16; KSUN D19; KSUN D22; KSUN D30</t>
  </si>
  <si>
    <t>LWR z; SLWR z; HB-L fr; FB-R h31(-1); RWR xd(5)</t>
  </si>
  <si>
    <t>-; -; -; H5; X</t>
  </si>
  <si>
    <t>KSST 12 z; KSST 85 z; KSST 20 fr; KSST 29 h31(-1); KSST 01 xd(5)</t>
  </si>
  <si>
    <t>2109 KSU OFF VS KU, Play 006</t>
  </si>
  <si>
    <t>11DANMK</t>
  </si>
  <si>
    <t>HOP GUN RIP WIDE STR</t>
  </si>
  <si>
    <t>P. 11 STEEL Y POP</t>
  </si>
  <si>
    <t>7; KSUN D03 (02); KSUN D15 (34); KSUN D19 (16); KSUN D30 (24); KSUN D97 (27); KSUN D98 (19); KSUN D99 (12)</t>
  </si>
  <si>
    <t>LCB (6); SCBL (4); FS (11); RCB (6)</t>
  </si>
  <si>
    <t>LLB (02); LEO (12); LILB (16); DLT (19); RILB (24); DRT (27); ROLB (34)</t>
  </si>
  <si>
    <t>KSUN D01 (FS); KSUN D03 (LLB); KSUN D10 (SCBL); KSUN D15 (ROLB); KSUN D16 (RCB); KSUN D19 (LILB); KSUN D22 (LCB); KSUN D30 (RILB); KSUN D97 (DRT); KSUN D98 (DLT); KSUN D99 (LEO)</t>
  </si>
  <si>
    <t>KSUN D01 (0.0); KSUN D03 (0.0); KSUN D10 (0.0); KSUN D15 (0.0); KSUN D16 (-0.5); KSUN D19 (0.0); KSUN D22 (0.0); KSUN D30 (0.0); KSUN D97 (0.0); KSUN D98 (0.0); KSUN D99 (0.0)</t>
  </si>
  <si>
    <t>KSUN D16</t>
  </si>
  <si>
    <t>KSST 00 (0.0); KSST 04 (+0.5); KSST 07 (+0.5); KSST 12 (0.0); KSST 22 (0.0); KSST 50 (0.0); KSST 63 (0.0); KSST 69 (0.0); KSST 73 (0.0); KSST 76 (0.0); KSST 88 (0.0)</t>
  </si>
  <si>
    <t>KSST 04 (LWR); KSST 07 (QB); KSUN D16 (RCB)</t>
  </si>
  <si>
    <t>4; KSUN D15 (ROLB); KSUN D97 (DRT); KSUN D98 (DLT); KSUN D99 (LEO)</t>
  </si>
  <si>
    <t>LWR^(-19.5); SRWR(+8.5); RWR^(+17.5)</t>
  </si>
  <si>
    <t>LLB (5); LILB (4); RILB (4); ROLB (0)</t>
  </si>
  <si>
    <t>7; KSUN D01; KSUN D03; KSUN D10; KSUN D16; KSUN D19; KSUN D22; KSUN D30</t>
  </si>
  <si>
    <t>LWR 8(8); HB-R fl; TE-R 9s; SRWR 9y; RWR 4(6)</t>
  </si>
  <si>
    <t>8; -; 9; 9; 4</t>
  </si>
  <si>
    <t>KSST 04 8(8); KSST 22 fl; KSST 00 9s; KSST 88 9y; KSST 12 4(6)</t>
  </si>
  <si>
    <t>2109 KSU OFF VS KU, Play 007</t>
  </si>
  <si>
    <t>8; KSUN D00 (09); KSUN D15 (34); KSUN D16 (44); KSUN D19 (21); KSUN D30 (30); KSUN D97 (29); KSUN D98 (21); KSUN D99 (11)</t>
  </si>
  <si>
    <t>LCB (3); SCBL (4); SSR (7)</t>
  </si>
  <si>
    <t>LLB (09); LEO (11); NLT (21); MLB (21); RE (29); RLB (30); REO (34); SSR (34); RLB (44)</t>
  </si>
  <si>
    <t>KSUN D00 (LLB); KSUN D01 (SSR); KSUN D05 (SCBL); KSUN D15 (REO); KSUN D16 (RLB); KSUN D19 (MLB); KSUN D22 (LCB); KSUN D30 (RLB); KSUN D97 (RE); KSUN D98 (NLT); KSUN D99 (LEO)</t>
  </si>
  <si>
    <t>KSUN D00 (0.0); KSUN D01 (0.0); KSUN D05 (0.0); KSUN D15 (0.0); KSUN D16 (0.0); KSUN D19 (0.0); KSUN D22 (0.0); KSUN D30 (0.0); KSUN D97 (0.0); KSUN D98 (0.0); KSUN D99 (0.0)</t>
  </si>
  <si>
    <t>KSUN D00; KSUN D05</t>
  </si>
  <si>
    <t>LEO (11); NLT (21); RE (29); REO (34)</t>
  </si>
  <si>
    <t>KSST 04; KSST 18; KSST 19; KSST 22; KSST 87</t>
  </si>
  <si>
    <t>KSST 04 (RWR); KSST 07 (QB); KSST 18 (SRWR); KSST 19 (TE-oL); KSST 22 (HB-L); KSST 50 (LT); KSST 63 (RG); KSST 69 (C); KSST 73 (RT); KSST 76 (LG); KSST 87 (TE-iL)</t>
  </si>
  <si>
    <t>KSST 04 (0.0); KSST 07 (0.0); KSST 18 (0.0); KSST 19 (-0.5); KSST 22 (+0.5); KSST 50 (0.0); KSST 63 (0.0); KSST 69 (0.0); KSST 73 (0.0); KSST 76 (0.0); KSST 87 (0.0)</t>
  </si>
  <si>
    <t>KSST 19 (TE-oL); KSST 22 (HB-L); KSST 87 (TE-iL); KSUN D15 (REO); KSUN D30 (RLB)</t>
  </si>
  <si>
    <t>KSUN D22 &gt; KSST 04</t>
  </si>
  <si>
    <t>SRWR(-1.5); RWR^(+17.5)</t>
  </si>
  <si>
    <t>2109 KSU OFF VS KU, Play 008</t>
  </si>
  <si>
    <t>9; KSUN D00 (11); KSUN D01 (33); KSUN D15 (34); KSUN D16 (44); KSUN D19 (19); KSUN D30 (30); KSUN D97 (30); KSUN D98 (21); KSUN D99 (11)</t>
  </si>
  <si>
    <t>LCB (0); SCBL (1)</t>
  </si>
  <si>
    <t>LLB (11); LEO (11); LILB (19); NLT (21); RE (30); RLB (30); RLB (33); REO (34); ROLB (44)</t>
  </si>
  <si>
    <t>KSUN D00 (LLB); KSUN D01 (RLB); KSUN D05 (SCBL); KSUN D15 (REO); KSUN D16 (ROLB); KSUN D19 (LILB); KSUN D22 (LCB); KSUN D30 (RLB); KSUN D97 (RE); KSUN D98 (NLT); KSUN D99 (LEO)</t>
  </si>
  <si>
    <t>KSUN D00 (0.0); KSUN D01 (0.0); KSUN D05 (0.0); KSUN D15 (-0.5); KSUN D16 (0.0); KSUN D19 (0.0); KSUN D22 (0.0); KSUN D30 (0.0); KSUN D97 (0.0); KSUN D98 (0.0); KSUN D99 (0.0)</t>
  </si>
  <si>
    <t>LEO (11); NLT (21); RE (30); REO (34)</t>
  </si>
  <si>
    <t>KSUN D97</t>
  </si>
  <si>
    <t>KSST 04 (0.0); KSST 07 (0.0); KSST 18 (0.0); KSST 19 (0.0); KSST 22 (+0.5); KSST 50 (-0.5); KSST 63 (0.0); KSST 69 (0.0); KSST 73 (0.0); KSST 76 (+0.5); KSST 87 (+0.5)</t>
  </si>
  <si>
    <t>KSST 22 (HB-L); KSST 50 (LT); KSST 76 (LG); KSST 87 (TE-iL); KSUN D15 (REO); KSUN D19 (LILB); KSUN D97 (RE)</t>
  </si>
  <si>
    <t>SRWR(-1.5); RWR^(+19.5)</t>
  </si>
  <si>
    <t>LLB (3); LILB (3); RLB (2); RLB (4); ROLB (0)</t>
  </si>
  <si>
    <t>KSST 50; KSUN D15</t>
  </si>
  <si>
    <t>KSST 22; KSST 76; KSST 87</t>
  </si>
  <si>
    <t>2109 KSU OFF VS KU, Play 009</t>
  </si>
  <si>
    <t>12LHOM</t>
  </si>
  <si>
    <t>8; KSUN D01 (29); KSUN D06 (26); KSUN D14 (10); KSUN D15 (34); KSUN D19 (02); KSUN D30 (19); KSUN D93 (25); KSUN D98 (17)</t>
  </si>
  <si>
    <t>LCB (2); SSL (9); SS (8); RCB (8)</t>
  </si>
  <si>
    <t>LOLB (02); SSL (03); LOLB (10); DLT (17); LILB (19); DRT (25); RILB (26); SS (29); ROLB (34)</t>
  </si>
  <si>
    <t>KSUN D01 (SS); KSUN D03 (SSL); KSUN D06 (RILB); KSUN D14 (LOLB); KSUN D15 (ROLB); KSUN D16 (RCB); KSUN D19 (LOLB); KSUN D22 (LCB); KSUN D30 (LILB); KSUN D93 (DRT); KSUN D98 (DLT)</t>
  </si>
  <si>
    <t>KSUN D01 (0.0); KSUN D03 (0.0); KSUN D06 (0.0); KSUN D14 (-0.5); KSUN D15 (0.0); KSUN D16 (0.0); KSUN D19 (0.0); KSUN D22 (0.0); KSUN D30 (0.0); KSUN D93 (-0.5); KSUN D98 (+1.0)</t>
  </si>
  <si>
    <t>KSUN D98</t>
  </si>
  <si>
    <t>KSST 01; KSST 18; KSST 22; KSST 34; KSST 87</t>
  </si>
  <si>
    <t>KSST 01 (LWR); KSST 07 (QB); KSST 18 (RWR); KSST 22 (HB); KSST 34 (TE-oR); KSST 50 (LT); KSST 63 (RG); KSST 69 (C); KSST 71 (RT); KSST 76 (LG); KSST 87 (TE-iR)</t>
  </si>
  <si>
    <t>KSST 01 (0.0); KSST 07 (0.0); KSST 18 (0.0); KSST 22 (0.0); KSST 34 (0.0); KSST 50 (0.0); KSST 63 (-1.0); KSST 69 (+0.5); KSST 71 (0.0); KSST 76 (0.0); KSST 87 (+0.5)</t>
  </si>
  <si>
    <t>KSST 01; KSST 34</t>
  </si>
  <si>
    <t>KSST 63 (RG); KSST 69 (C); KSST 87 (TE-iR); KSUN D14 (LOLB); KSUN D93 (DRT); KSUN D98 (DLT)</t>
  </si>
  <si>
    <t>LWR^(-19.5); RWR(+0.5)</t>
  </si>
  <si>
    <t>LOLB (0); LOLB (0); LILB (4); RILB (4); ROLB (0)</t>
  </si>
  <si>
    <t>KSST 63; KSUN D14; KSUN D93</t>
  </si>
  <si>
    <t>KSST 69; KSST 87; KSUN D98</t>
  </si>
  <si>
    <t>2109 KSU OFF VS KU, Play 010</t>
  </si>
  <si>
    <t>11RJ</t>
  </si>
  <si>
    <t>P. 5 ROLL 16`S F SONIC</t>
  </si>
  <si>
    <t>16'S F SONIC</t>
  </si>
  <si>
    <t>6; KSUN D14 (15); KSUN D15 (34); KSUN D19 (19); KSUN D30 (28); KSUN D93 (27); KSUN D98 (22)</t>
  </si>
  <si>
    <t>LCB (7); SCBL (4); FSL (11); SSR (10); RCB (1)</t>
  </si>
  <si>
    <t>LE (15); LILB (19); NT (22); DRT (27); RILB (28); ROLB (34); SSR (35)</t>
  </si>
  <si>
    <t>KSUN D01 (SSR); KSUN D03 (FSL); KSUN D10 (SCBL); KSUN D14 (LE); KSUN D15 (ROLB); KSUN D16 (RCB); KSUN D19 (LILB); KSUN D22 (LCB); KSUN D30 (RILB); KSUN D93 (DRT); KSUN D98 (NT)</t>
  </si>
  <si>
    <t>KSUN D01 (0.0); KSUN D03 (0.0); KSUN D10 (0.0); KSUN D14 (0.0); KSUN D15 (0.0); KSUN D16 (0.0); KSUN D19 (0.0); KSUN D22 (-1.5); KSUN D30 (0.0); KSUN D93 (0.0); KSUN D98 (0.0)</t>
  </si>
  <si>
    <t>KSST 00; KSST 04; KSST 17; KSST 22; KSST 85</t>
  </si>
  <si>
    <t>KSST 00 (TE-L); KSST 04 (RWR); KSST 07 (QB); KSST 17 (SRWR); KSST 22 (HB-R); KSST 50 (LT); KSST 63 (RG); KSST 69 (C); KSST 71 (RT); KSST 76 (LG); KSST 85 (LWR)</t>
  </si>
  <si>
    <t>KSST 00 (0.0); KSST 04 (+1.5); KSST 07 (+1.0); KSST 17 (0.0); KSST 22 (0.0); KSST 50 (0.0); KSST 63 (0.0); KSST 69 (0.0); KSST 71 (0.0); KSST 76 (0.0); KSST 85 (0.0)</t>
  </si>
  <si>
    <t>KSST 00; KSST 04; KSST 17; KSST 85</t>
  </si>
  <si>
    <t>6; KSST 00 (TE-L); KSST 50 (LT); KSST 63 (RG); KSST 69 (C); KSST 71 (RT); KSST 76 (LG)</t>
  </si>
  <si>
    <t>KSST 04 (RWR); KSST 07 (QB); KSUN D22 (LCB)</t>
  </si>
  <si>
    <t>4; KSUN D14 (LE); KSUN D15 (ROLB); KSUN D93 (DRT); KSUN D98 (NT)</t>
  </si>
  <si>
    <t>KSUN D16 &gt; KSST 85</t>
  </si>
  <si>
    <t>LWR^(-17.5); SRWR(-3.5); RWR^(+16.5)</t>
  </si>
  <si>
    <t>LWR 6o(13); TE-L xu(-3); HB-R flh31(4); SRWR 6(17); RWR 69(16)</t>
  </si>
  <si>
    <t>6; X; H5; 6; 9</t>
  </si>
  <si>
    <t>KSST 85 6o(13); KSST 00 xu(-3); KSST 22 flh31(4); KSST 17 6(17); KSST 04 69(16)</t>
  </si>
  <si>
    <t>69(16)</t>
  </si>
  <si>
    <t>2109 KSU OFF VS KU, Play 011</t>
  </si>
  <si>
    <t>MARCH  LT WING OVER</t>
  </si>
  <si>
    <t>LT WING OVER</t>
  </si>
  <si>
    <t>TOSS 47 STAR</t>
  </si>
  <si>
    <t>STAR</t>
  </si>
  <si>
    <t>46/47 STAR</t>
  </si>
  <si>
    <t>8; KSUN D06 (37); KSUN D15 (34); KSUN D16 (00); KSUN D19 (17); KSUN D30 (28); KSUN D93 (19); KSUN D98 (26); KSUN D99 (11)</t>
  </si>
  <si>
    <t>FS (10); SSR (7); RCB (8)</t>
  </si>
  <si>
    <t>LLB (00); LEO (11); LILB (17); DLT (19); DRT (26); RILB (28); REO (34); RLB (37); SSR (38)</t>
  </si>
  <si>
    <t>KSUN D01 (SSR); KSUN D02 (RCB); KSUN D03 (FS); KSUN D06 (RLB); KSUN D15 (REO); KSUN D16 (LLB); KSUN D19 (LILB); KSUN D30 (RILB); KSUN D93 (DLT); KSUN D98 (DRT); KSUN D99 (LEO)</t>
  </si>
  <si>
    <t>KSUN D01 (0.0); KSUN D02 (0.0); KSUN D03 (0.0); KSUN D06 (0.0); KSUN D15 (0.0); KSUN D16 (0.0); KSUN D19 (-0.5); KSUN D30 (-0.5); KSUN D93 (0.0); KSUN D98 (0.0); KSUN D99 (0.0)</t>
  </si>
  <si>
    <t>LWR^; TE-oL; TE-iL^; FB; HB</t>
  </si>
  <si>
    <t>KSST 07 (QB); KSST 18 (LWR); KSST 22 (HB); KSST 29 (FB); KSST 36 (TE-oL); KSST 50 (LT); KSST 63 (RG); KSST 69 (C); KSST 71 (RT); KSST 76 (LG); KSST 87 (TE-iL)</t>
  </si>
  <si>
    <t>KSST 07 (0.0); KSST 18 (0.0); KSST 22 (+0.5); KSST 29 (0.0); KSST 36 (+0.5); KSST 50 (0.0); KSST 63 (0.0); KSST 69 (+0.5); KSST 71 (0.0); KSST 76 (0.0); KSST 87 (0.0)</t>
  </si>
  <si>
    <t>KSST 22 (HB); KSST 36 (TE-oL); KSST 69 (C); KSST 76 (LG); KSST 87 (TE-iL); KSUN D06 (RLB); KSUN D15 (REO); KSUN D19 (LILB); KSUN D30 (RILB)</t>
  </si>
  <si>
    <t>KSST 36 (R:Lx); KSST 87 (R:Lx)</t>
  </si>
  <si>
    <t>KSUN D19; KSUN D30</t>
  </si>
  <si>
    <t>KSST 22; KSST 36; KSST 69</t>
  </si>
  <si>
    <t>2109 KSU OFF VS KU, Play 012</t>
  </si>
  <si>
    <t>6 SLANT Y ARC H OPPOSITE</t>
  </si>
  <si>
    <t>6; KSUN D15 (32); KSUN D19 (14); KSUN D30 (25); KSUN D93 (18); KSUN D98 (25); KSUN D99 (11)</t>
  </si>
  <si>
    <t>LCB (8); SSL (10); SSR (10); SCBR (4); RCB (7)</t>
  </si>
  <si>
    <t>SSL (08); LEO (11); LLB (14); DLT (18); DRT (25); RILB (25); ROLB (32); SSR (34)</t>
  </si>
  <si>
    <t>KSUN D01 (SSR); KSUN D02 (RCB); KSUN D03 (SSL); KSUN D06 (SCBR); KSUN D15 (ROLB); KSUN D16 (LCB); KSUN D19 (LLB); KSUN D30 (RILB); KSUN D93 (DLT); KSUN D98 (DRT); KSUN D99 (LEO)</t>
  </si>
  <si>
    <t>KSUN D01 (0.0); KSUN D02 (0.0); KSUN D03 (0.0); KSUN D06 (-0.5); KSUN D15 (0.0); KSUN D16 (0.0); KSUN D19 (0.0); KSUN D30 (0.0); KSUN D93 (0.0); KSUN D98 (0.0); KSUN D99 (0.0)</t>
  </si>
  <si>
    <t>KSST 01; KSST 12; KSST 20; KSST 81; KSST 85</t>
  </si>
  <si>
    <t>KSST 01 (RWR); KSST 07 (QB); KSST 12 (LWR); KSST 20 (HB-R); KSST 50 (LT); KSST 63 (RG); KSST 69 (C); KSST 71 (RT); KSST 76 (LG); KSST 81 (TE-L); KSST 85 (SLWR)</t>
  </si>
  <si>
    <t>KSST 01 (0.0); KSST 07 (0.0); KSST 12 (0.0); KSST 20 (+0.5); KSST 50 (0.0); KSST 63 (0.0); KSST 69 (0.0); KSST 71 (0.0); KSST 76 (0.0); KSST 81 (0.0); KSST 85 (0.0)</t>
  </si>
  <si>
    <t>KSST 20 (HB-R); KSUN D06 (SCBR)</t>
  </si>
  <si>
    <t>KSST 85* (R:Lx)</t>
  </si>
  <si>
    <t>KSUN D06</t>
  </si>
  <si>
    <t>2109 KSU OFF VS KU, Play 013</t>
  </si>
  <si>
    <t>DELAWARE 60C HURRICANE</t>
  </si>
  <si>
    <t>7; KSUN D06 (34); KSUN D15 (34); KSUN D19 (11); KSUN D30 (22); KSUN D93 (18); KSUN D98 (27); KSUN D99 (09)</t>
  </si>
  <si>
    <t>LCB (4); FSL (11); SSR (10); RCB (6)</t>
  </si>
  <si>
    <t>LEO (09); LLB (11); DLT (18); MLB (22); DRT (27); SSR (32); REO (34); RLB (34)</t>
  </si>
  <si>
    <t>KSUN D01 (SSR); KSUN D02 (RCB); KSUN D03 (FSL); KSUN D06 (RLB); KSUN D15 (REO); KSUN D16 (LCB); KSUN D19 (LLB); KSUN D30 (MLB); KSUN D93 (DLT); KSUN D98 (DRT); KSUN D99 (LEO)</t>
  </si>
  <si>
    <t>KSUN D01 (0.0); KSUN D02 (0.0); KSUN D03 (0.0); KSUN D06 (0.0); KSUN D15 (0.0); KSUN D16 (0.0); KSUN D19 (0.0); KSUN D30 (0.0); KSUN D93 (0.0); KSUN D98 (+1.0); KSUN D99 (0.0)</t>
  </si>
  <si>
    <t>KSUN D98; KSUN D99</t>
  </si>
  <si>
    <t>KSST 01; KSST 04; KSST 19; KSST 20; KSST 87</t>
  </si>
  <si>
    <t>KSST 01 (LWR); KSST 04 (RWR); KSST 07 (QB); KSST 19 (TE-R); KSST 20 (HB-L); KSST 50 (LT); KSST 63 (RG); KSST 69 (C); KSST 71 (RT); KSST 76 (LG); KSST 87 (TE-L)</t>
  </si>
  <si>
    <t>KSST 01 (0.0); KSST 04 (0.0); KSST 07 (-1.0); KSST 19 (0.0); KSST 20 (0.0); KSST 50 (0.0); KSST 63 (0.0); KSST 69 (0.0); KSST 71 (0.0); KSST 76 (-1.5); KSST 87 (0.0)</t>
  </si>
  <si>
    <t>KSST 04; KSST 19; KSST 87</t>
  </si>
  <si>
    <t>KSST 07 (QB); KSST 76 (LG); KSUN D98 (DRT); KSUN D99 (LEO)</t>
  </si>
  <si>
    <t>4; KSUN D15 (REO); KSUN D93 (DLT); KSUN D98 (DRT); KSUN D99 (LEO)</t>
  </si>
  <si>
    <t>KSUN D98 (I) KSST 76; KSUN D99 (CU)</t>
  </si>
  <si>
    <t>LWR(-14.5); RWR^(+1.5)</t>
  </si>
  <si>
    <t>7; KSUN D01; KSUN D02; KSUN D03; KSUN D06; KSUN D16; KSUN D19; KSUN D30</t>
  </si>
  <si>
    <t>LWR xo(15); TE-L xd(4); HB-L h3(-6); TE-R 4(5); RWR xo(20)</t>
  </si>
  <si>
    <t>X; X; H3; 4; X</t>
  </si>
  <si>
    <t>KSST 01 xo(15); KSST 87 xd(4); KSST 20 h3(-6); KSST 19 4(5); KSST 04 xo(20)</t>
  </si>
  <si>
    <t>2109 KSU OFF VS KU, Play 014</t>
  </si>
  <si>
    <t>RENO LIZ WIDE</t>
  </si>
  <si>
    <t>5 ROCKET SCREEN Y STICK</t>
  </si>
  <si>
    <t>ROCKET SCREEN Y STICK</t>
  </si>
  <si>
    <t>ROCKET/LASER SCREEN</t>
  </si>
  <si>
    <t>7; KSUN D03 (42); KSUN D15 (11); KSUN D19 (26); KSUN D30 (17); KSUN D93 (18); KSUN D98 (28); KSUN D99 (32)</t>
  </si>
  <si>
    <t>LCB (8); FS (13); SCBR (4); RCB (8)</t>
  </si>
  <si>
    <t>LOLB (11); LILB (17); DLT (18); RILB (26); DRT (28); REO (32); RLB (42)</t>
  </si>
  <si>
    <t>KSUN D01 (FS); KSUN D02 (RCB); KSUN D03 (RLB); KSUN D10 (SCBR); KSUN D15 (LOLB); KSUN D16 (LCB); KSUN D19 (RILB); KSUN D30 (LILB); KSUN D93 (DLT); KSUN D98 (DRT); KSUN D99 (REO)</t>
  </si>
  <si>
    <t>KSUN D01 (0.0); KSUN D02 (0.0); KSUN D03 (0.0); KSUN D10 (0.0); KSUN D15 (-1.0); KSUN D16 (-0.5); KSUN D19 (0.0); KSUN D30 (-0.5); KSUN D93 (-1.0); KSUN D98 (0.0); KSUN D99 (0.0)</t>
  </si>
  <si>
    <t>DLT (18); DRT (28); REO (32)</t>
  </si>
  <si>
    <t>KSUN D15</t>
  </si>
  <si>
    <t>LWR^; SLWR; TE-L; HB; RWR^</t>
  </si>
  <si>
    <t>KSST 04 (RWR); KSST 07 (QB); KSST 12 (LWR); KSST 20 (HB); KSST 50 (LT); KSST 63 (RG); KSST 69 (C); KSST 71 (RT); KSST 76 (LG); KSST 87 (TE-L); KSST 88 (SLWR)</t>
  </si>
  <si>
    <t>KSST 04 (+0.5); KSST 07 (0.0); KSST 12 (0.0); KSST 20 (0.0); KSST 50 (0.0); KSST 63 (0.0); KSST 69 (+0.5); KSST 71 (+0.5); KSST 76 (0.0); KSST 87 (0.0); KSST 88 (0.0)</t>
  </si>
  <si>
    <t>KSST 04 (RWR); KSST 69 (C); KSST 71 (RT); KSUN D15 (LOLB); KSUN D16 (LCB); KSUN D30 (LILB); KSUN D93 (DLT)</t>
  </si>
  <si>
    <t>4; KSUN D15 (LOLB); KSUN D93 (DLT); KSUN D98 (DRT); KSUN D99 (REO)</t>
  </si>
  <si>
    <t>LWR^(-15.5); SLWR(-6.5); RWR^(+19.5)</t>
  </si>
  <si>
    <t>LOLB (0); LILB (4); RILB (4); RLB (6)</t>
  </si>
  <si>
    <t>KSUN D15; KSUN D93</t>
  </si>
  <si>
    <t>KSUN D15; KSUN D16; KSUN D30; KSUN D93</t>
  </si>
  <si>
    <t>7; KSUN D01; KSUN D02; KSUN D03; KSUN D10; KSUN D16; KSUN D19; KSUN D30</t>
  </si>
  <si>
    <t>LWR 9; SLWR 3(5); TE-L 3(4); HB fl; RWR 0(-2)</t>
  </si>
  <si>
    <t>9; 3; 3; -; 0</t>
  </si>
  <si>
    <t>KSST 12 9; KSST 88 3(5); KSST 87 3(4); KSST 20 fl; KSST 04 0(-2)</t>
  </si>
  <si>
    <t>0(-2)</t>
  </si>
  <si>
    <t>KSST 04; KSST 69; KSST 71</t>
  </si>
  <si>
    <t>2109 KSU OFF VS KU, Play 015</t>
  </si>
  <si>
    <t>11DW</t>
  </si>
  <si>
    <t>50C Y CHIEF F DIG</t>
  </si>
  <si>
    <t>Y CHIEF F DIG</t>
  </si>
  <si>
    <t>5; KSUN D15 (10); KSUN D19 (31); KSUN D93 (18); KSUN D98 (25); KSUN D99 (33)</t>
  </si>
  <si>
    <t>LCB (9); SCBL (4); FSL (12); SCBR (4); SCBR (10); RCB (10)</t>
  </si>
  <si>
    <t>LEO (10); DLT (18); DRT (25); RLB (31); REO (33)</t>
  </si>
  <si>
    <t>KSUN D01 (FSL); KSUN D02 (RCB); KSUN D03 (SCBR); KSUN D09 (LCB); KSUN D10 (SCBR); KSUN D15 (LEO); KSUN D19 (RLB); KSUN D30 (SCBL); KSUN D93 (DLT); KSUN D98 (DRT); KSUN D99 (REO)</t>
  </si>
  <si>
    <t>KSUN D01 (-1.0); KSUN D02 (0.0); KSUN D03 (-1.0); KSUN D09 (0.0); KSUN D10 (0.0); KSUN D15 (0.0); KSUN D19 (0.0); KSUN D30 (0.0); KSUN D93 (0.0); KSUN D98 (0.0); KSUN D99 (0.0)</t>
  </si>
  <si>
    <t>KSUN D09</t>
  </si>
  <si>
    <t>LWR; SLWR^; TE-L; SRWR; RWR^</t>
  </si>
  <si>
    <t>KSST 00 (TE-L); KSST 04 (RWR); KSST 07 (QB); KSST 12 (LWR); KSST 22 (SRWR); KSST 50 (LT); KSST 63 (RG); KSST 69 (C); KSST 71 (RT); KSST 76 (LG); KSST 85 (SLWR)</t>
  </si>
  <si>
    <t>KSST 00 (0.0); KSST 04 (0.0); KSST 07 (+0.5); KSST 12 (0.0); KSST 22 (0.0); KSST 50 (0.0); KSST 63 (0.0); KSST 69 (0.0); KSST 71 (0.0); KSST 76 (0.0); KSST 85 (0.0)</t>
  </si>
  <si>
    <t>KSST 07 (QB); KSST 85 (SLWR); KSUN D01 (FSL); KSUN D03 (SCBR)</t>
  </si>
  <si>
    <t>5; KSUN D10 (SCBR); KSUN D15 (LEO); KSUN D93 (DLT); KSUN D98 (DRT); KSUN D99 (REO)</t>
  </si>
  <si>
    <t>LWR(-16.5); SLWR^(-8.5); SRWR(+15.5); RWR^(+19.5)</t>
  </si>
  <si>
    <t>RLB (4)</t>
  </si>
  <si>
    <t>KSUN D01; KSUN D03</t>
  </si>
  <si>
    <t>6; KSUN D01; KSUN D02; KSUN D03; KSUN D09; KSUN D19; KSUN D30</t>
  </si>
  <si>
    <t>LWR 4(16); SLWR 4(14); TE-L xo(11); SRWR 3(5); RWR 3(15)</t>
  </si>
  <si>
    <t>4; 4; X; 3; 3</t>
  </si>
  <si>
    <t>KSST 12 4(16); KSST 85 4(14); KSST 00 xo(11); KSST 22 3(5); KSST 04 3(15)</t>
  </si>
  <si>
    <t>KSUN D99</t>
  </si>
  <si>
    <t>2109 KSU OFF VS KU, Play 016</t>
  </si>
  <si>
    <t>44 PLUS TROJAN HITCHES</t>
  </si>
  <si>
    <t>44 PLUS TROJAN</t>
  </si>
  <si>
    <t>7; KSUN D00 (06); KSUN D11 (19); KSUN D15 (33); KSUN D19 (18); KSUN D30 (30); KSUN D97 (27); KSUN D99 (10)</t>
  </si>
  <si>
    <t>LCB (8); SSL (9); SSR (9); RCB (8)</t>
  </si>
  <si>
    <t>SSL (00); LLB (06); LEO (10); LILB (18); DLT (19); DRT (27); RLB (30); ROLB (33); SSR (36)</t>
  </si>
  <si>
    <t>KSUN D00 (LLB); KSUN D01 (SSR); KSUN D02 (RCB); KSUN D05 (SSL); KSUN D09 (LCB); KSUN D11 (DLT); KSUN D15 (ROLB); KSUN D19 (LILB); KSUN D30 (RLB); KSUN D97 (DRT); KSUN D99 (LEO)</t>
  </si>
  <si>
    <t>KSUN D00 (0.0); KSUN D01 (0.0); KSUN D02 (0.0); KSUN D05 (0.0); KSUN D09 (0.0); KSUN D11 (0.0); KSUN D15 (0.0); KSUN D19 (0.0); KSUN D30 (0.0); KSUN D97 (0.0); KSUN D99 (0.0)</t>
  </si>
  <si>
    <t>KSUN D02</t>
  </si>
  <si>
    <t>KSST 01 (LWR); KSST 04 (RWR); KSST 07 (QB); KSST 22 (HB-L); KSST 34 (TE-R); KSST 50 (RG); KSST 69 (C); KSST 70 (LT); KSST 73 (RT); KSST 76 (LG); KSST 87 (TE-L)</t>
  </si>
  <si>
    <t>KSST 01 (0.0); KSST 04 (0.0); KSST 07 (0.0); KSST 22 (0.0); KSST 34 (0.0); KSST 50 (0.0); KSST 69 (0.0); KSST 70 (0.0); KSST 73 (0.0); KSST 76 (0.0); KSST 87 (0.0)</t>
  </si>
  <si>
    <t>7; KSST 34 (TE-R); KSST 50 (RG); KSST 69 (C); KSST 70 (LT); KSST 73 (RT); KSST 76 (LG); KSST 87 (TE-L)</t>
  </si>
  <si>
    <t>4; KSUN D11 (DLT); KSUN D15 (ROLB); KSUN D97 (DRT); KSUN D99 (LEO)</t>
  </si>
  <si>
    <t>LWR^(-19.5); RWR^(+13.5)</t>
  </si>
  <si>
    <t>LLB (4); LILB (4); RLB (4); ROLB (0)</t>
  </si>
  <si>
    <t>7; KSUN D00; KSUN D01; KSUN D02; KSUN D05; KSUN D09; KSUN D19; KSUN D30</t>
  </si>
  <si>
    <t>LWR 6(7); TE-L r; HB-L fr; TE-R r; RWR 6(4)</t>
  </si>
  <si>
    <t>KSST 01 6(7); KSST 87 r; KSST 22 fr; KSST 34 r; KSST 04 6(4)</t>
  </si>
  <si>
    <t>2109 KSU OFF VS KU, Play 017</t>
  </si>
  <si>
    <t>11DLAN</t>
  </si>
  <si>
    <t>YAX GUN LT OUT   CLOSE</t>
  </si>
  <si>
    <t>YAZ</t>
  </si>
  <si>
    <t>7; KSUN D10 (00); KSUN D11 (19); KSUN D15 (34); KSUN D19 (14); KSUN D30 (30); KSUN D97 (27); KSUN D99 (11)</t>
  </si>
  <si>
    <t>LCB (7); SCBL (10); SSR (9); RCB (5)</t>
  </si>
  <si>
    <t>LLB (00); LEO (11); LLB (14); DLT (19); DRT (27); RLB (30); SSR (32); REO (34)</t>
  </si>
  <si>
    <t>KSUN D01 (SSR); KSUN D02 (RCB); KSUN D05 (SCBL); KSUN D09 (LCB); KSUN D10 (LLB); KSUN D11 (DLT); KSUN D15 (REO); KSUN D19 (LLB); KSUN D30 (RLB); KSUN D97 (DRT); KSUN D99 (LEO)</t>
  </si>
  <si>
    <t>KSUN D01 (-1.0); KSUN D02 (0.0); KSUN D05 (0.0); KSUN D09 (0.0); KSUN D10 (0.0); KSUN D11 (0.0); KSUN D15 (+0.5); KSUN D19 (0.0); KSUN D30 (-0.5); KSUN D97 (0.0); KSUN D99 (+0.5)</t>
  </si>
  <si>
    <t>LWR; TE-L^; HB-L; SRWR^; RWR</t>
  </si>
  <si>
    <t>KSST 07 (QB); KSST 12 (LWR); KSST 19 (TE-L); KSST 22 (HB-L); KSST 50 (RG); KSST 69 (C); KSST 70 (LT); KSST 73 (RT); KSST 76 (LG); KSST 85 (RWR); KSST 88 (SRWR)</t>
  </si>
  <si>
    <t>KSST 07 (+0.5); KSST 12 (0.0); KSST 19 (0.0); KSST 22 (+0.5); KSST 50 (0.0); KSST 69 (0.0); KSST 70 (-0.5); KSST 73 (-0.5); KSST 76 (0.0); KSST 85 (0.0); KSST 88 (0.0)</t>
  </si>
  <si>
    <t>5; KSST 50 (RG); KSST 69 (C); KSST 70 (LT); KSST 73 (RT); KSST 76 (LG)</t>
  </si>
  <si>
    <t>KSST 07 (QB); KSST 22 (HB-L); KSST 70 (LT); KSST 73 (RT); KSUN D01 (SSR); KSUN D15 (REO); KSUN D30 (RLB); KSUN D99 (LEO)</t>
  </si>
  <si>
    <t>4; KSUN D11 (DLT); KSUN D15 (REO); KSUN D97 (DRT); KSUN D99 (LEO)</t>
  </si>
  <si>
    <t>KSUN D15 (I) KSST 70; KSUN D99 (O) KSST 73</t>
  </si>
  <si>
    <t>KSST 12 (R:Lx); KSST 19* (R:Lx)</t>
  </si>
  <si>
    <t>LWR(-14.5); SRWR^(+7.5); RWR(+14.5)</t>
  </si>
  <si>
    <t>LLB (4); LLB (4); RLB (4)</t>
  </si>
  <si>
    <t>KSST 70; KSST 73; KSUN D01; KSUN D30</t>
  </si>
  <si>
    <t>7; KSUN D01; KSUN D02; KSUN D05; KSUN D09; KSUN D10; KSUN D19; KSUN D30</t>
  </si>
  <si>
    <t>LWR 3(6); TE-L 7(11); HB-L h9(4); SRWR 7(14); RWR 6(4)</t>
  </si>
  <si>
    <t>3; 7; H9; 7; 6</t>
  </si>
  <si>
    <t>KSST 12 3(6); KSST 19 7(11); KSST 22 h9(4); KSST 88 7(14); KSST 85 6(4)</t>
  </si>
  <si>
    <t>h9(4)</t>
  </si>
  <si>
    <t>KSST 07; KSST 22; KSUN D15; KSUN D99</t>
  </si>
  <si>
    <t>2109 KSU OFF VS KU, Play 018</t>
  </si>
  <si>
    <t>GUN RIP WIDE OVER STR F DISCO</t>
  </si>
  <si>
    <t>F DISCO</t>
  </si>
  <si>
    <t>7; KSUN D01 (22); KSUN D11 (17); KSUN D15 (37); KSUN D19 (08); KSUN D30 (30); KSUN D97 (25); KSUN D99 (12)</t>
  </si>
  <si>
    <t>LCB (7); SCBL (4); FSL (11); SS (7); RCB (6)</t>
  </si>
  <si>
    <t>LLB (08); LEO (12); DLT (17); SS (22); DRT (25); RLB (30); ROLB (37)</t>
  </si>
  <si>
    <t>KSUN D01 (SS); KSUN D02 (RCB); KSUN D05 (FSL); KSUN D09 (LCB); KSUN D10 (SCBL); KSUN D11 (DLT); KSUN D15 (ROLB); KSUN D19 (LLB); KSUN D30 (RLB); KSUN D97 (DRT); KSUN D99 (LEO)</t>
  </si>
  <si>
    <t>KSUN D01 (0.0); KSUN D02 (0.0); KSUN D05 (-1.0); KSUN D09 (0.0); KSUN D10 (-0.5); KSUN D11 (0.0); KSUN D15 (0.0); KSUN D19 (-0.5); KSUN D30 (0.0); KSUN D97 (0.0); KSUN D99 (0.0)</t>
  </si>
  <si>
    <t>KSUN D05</t>
  </si>
  <si>
    <t>KSST 04; KSST 19; KSST 20; KSST 85; KSST 88</t>
  </si>
  <si>
    <t>KSST 04 (LWR); KSST 07 (QB); KSST 19 (TE-R); KSST 20 (HB-R); KSST 50 (RG); KSST 69 (C); KSST 70 (LT); KSST 73 (RT); KSST 76 (LG); KSST 85 (RWR); KSST 88 (SRWR)</t>
  </si>
  <si>
    <t>KSST 04 (+0.5); KSST 07 (0.0); KSST 19 (+0.5); KSST 20 (+0.5); KSST 50 (0.0); KSST 69 (0.0); KSST 70 (0.0); KSST 73 (0.0); KSST 76 (0.0); KSST 85 (0.0); KSST 88 (0.0)</t>
  </si>
  <si>
    <t>KSST 04 (LWR); KSST 19 (TE-R); KSST 20 (HB-R); KSUN D05 (FSL); KSUN D10 (SCBL); KSUN D19 (LLB)</t>
  </si>
  <si>
    <t>KSST 04* (R:Lx&gt;L:R{L})</t>
  </si>
  <si>
    <t>LWR(-9.5); SRWR^(+8.5); RWR^(+14.5)</t>
  </si>
  <si>
    <t>LLB (3); RLB (4); ROLB (0)</t>
  </si>
  <si>
    <t>KSUN D05; KSUN D10; KSUN D19</t>
  </si>
  <si>
    <t>2109 KSU OFF VS KU, Play 019</t>
  </si>
  <si>
    <t>MARCH  RT WING OVER</t>
  </si>
  <si>
    <t>RT WING OVER</t>
  </si>
  <si>
    <t>TOSS 46 STAR</t>
  </si>
  <si>
    <t>8; KSUN D00 (26); KSUN D02 (41); KSUN D11 (17); KSUN D14 (31); KSUN D15 (10); KSUN D19 (13); KSUN D30 (06); KSUN D97 (25)</t>
  </si>
  <si>
    <t>LCB (0); SSL (7); SSR (9)</t>
  </si>
  <si>
    <t>SSL (04); LLB (06); LEO (10); LLB (13); DLT (17); DRT (25); RILB (26); RE (31); SSR (33); RLB (41)</t>
  </si>
  <si>
    <t>KSUN D00 (RILB); KSUN D01 (SSL); KSUN D02 (RLB); KSUN D05 (SSR); KSUN D09 (LCB); KSUN D11 (DLT); KSUN D14 (RE); KSUN D15 (LEO); KSUN D19 (LLB); KSUN D30 (LLB); KSUN D97 (DRT)</t>
  </si>
  <si>
    <t>KSUN D00 (-0.5); KSUN D01 (-1.0); KSUN D02 (0.0); KSUN D05 (0.0); KSUN D09 (0.0); KSUN D11 (0.0); KSUN D14 (0.0); KSUN D15 (0.0); KSUN D19 (-0.5); KSUN D30 (0.0); KSUN D97 (0.0)</t>
  </si>
  <si>
    <t>KSUN D00; KSUN D14</t>
  </si>
  <si>
    <t>LEO (10); DLT (17); DRT (25); RE (31)</t>
  </si>
  <si>
    <t>FB; HB; TE-iR^; TE-oR; RWR^</t>
  </si>
  <si>
    <t>KSST 18; KSST 20; KSST 29; KSST 36; KSST 87</t>
  </si>
  <si>
    <t>KSST 07 (QB); KSST 18 (RWR); KSST 20 (HB); KSST 29 (FB); KSST 36 (TE-oR); KSST 50 (RG); KSST 69 (C); KSST 70 (LT); KSST 73 (RT); KSST 76 (LG); KSST 87 (TE-iR)</t>
  </si>
  <si>
    <t>KSST 07 (0.0); KSST 18 (0.0); KSST 20 (+1.0); KSST 29 (0.0); KSST 36 (+0.5); KSST 50 (0.0); KSST 69 (+0.5); KSST 70 (0.0); KSST 73 (0.0); KSST 76 (0.0); KSST 87 (0.0)</t>
  </si>
  <si>
    <t>KSST 18; KSST 29; KSST 36; KSST 87</t>
  </si>
  <si>
    <t>KSST 20 (HB); KSST 36 (TE-oR); KSST 50 (RG); KSST 69 (C); KSUN D00 (RILB); KSUN D01 (SSL); KSUN D19 (LLB); KSUN D30 (LLB)</t>
  </si>
  <si>
    <t>KSUN D09 &gt; KSST 18</t>
  </si>
  <si>
    <t>LEAD;PITCH</t>
  </si>
  <si>
    <t>KSST 36 (L:Rx); KSST 87 (L:Rx)</t>
  </si>
  <si>
    <t>LLB (4); LLB (2); RILB (4); RLB (3)</t>
  </si>
  <si>
    <t>KSUN D00; KSUN D01; KSUN D19</t>
  </si>
  <si>
    <t>KSST 20; KSST 36; KSST 69</t>
  </si>
  <si>
    <t>2109 KSU OFF VS KU, Play 020</t>
  </si>
  <si>
    <t>GUN ROG CON WK</t>
  </si>
  <si>
    <t>46 CENTER LEAD</t>
  </si>
  <si>
    <t>7; KSUN D09 (06); KSUN D11 (17); KSUN D14 (31); KSUN D15 (10); KSUN D19 (29); KSUN D30 (19); KSUN D97 (25)</t>
  </si>
  <si>
    <t>FS (9); SCBR (4); SCBR (10); RCB (9)</t>
  </si>
  <si>
    <t>LLB (06); LEO (10); DLT (17); LILB (19); DRT (25); RLB (29); RE (31)</t>
  </si>
  <si>
    <t>KSUN D01 (FS); KSUN D02 (RCB); KSUN D05 (SCBR); KSUN D09 (LLB); KSUN D10 (SCBR); KSUN D11 (DLT); KSUN D14 (RE); KSUN D15 (LEO); KSUN D19 (RLB); KSUN D30 (LILB); KSUN D97 (DRT)</t>
  </si>
  <si>
    <t>KSUN D01 (0.0); KSUN D02 (0.0); KSUN D05 (0.0); KSUN D09 (0.0); KSUN D10 (0.0); KSUN D11 (0.0); KSUN D14 (0.0); KSUN D15 (-0.5); KSUN D19 (0.0); KSUN D30 (+0.5); KSUN D97 (0.0)</t>
  </si>
  <si>
    <t>LWR^; SLWR; TE-L; HB-L; TE-R^</t>
  </si>
  <si>
    <t>KSST 17; KSST 20; KSST 29; KSST 85; KSST 87</t>
  </si>
  <si>
    <t>KSST 07 (QB); KSST 17 (SLWR); KSST 20 (HB-L); KSST 29 (TE-L); KSST 50 (RG); KSST 69 (C); KSST 70 (LT); KSST 73 (RT); KSST 76 (LG); KSST 85 (LWR); KSST 87 (TE-R)</t>
  </si>
  <si>
    <t>KSST 07 (0.0); KSST 17 (0.0); KSST 20 (0.0); KSST 29 (0.0); KSST 50 (0.0); KSST 69 (-0.5); KSST 70 (0.0); KSST 73 (+0.5); KSST 76 (0.0); KSST 85 (0.0); KSST 87 (0.0)</t>
  </si>
  <si>
    <t>KSST 17; KSST 85</t>
  </si>
  <si>
    <t>KSST 69 (C); KSST 73 (RT); KSUN D15 (LEO); KSUN D30 (LILB)</t>
  </si>
  <si>
    <t>LWR^(-13.5); SLWR(-5.5)</t>
  </si>
  <si>
    <t>KSST 69; KSUN D15</t>
  </si>
  <si>
    <t>KSST 73; KSUN D30</t>
  </si>
  <si>
    <t>2109 KSU OFF VS KU, Play 021</t>
  </si>
  <si>
    <t>12DW</t>
  </si>
  <si>
    <t>GUN LT PRO</t>
  </si>
  <si>
    <t>8; KSUN D00 (41); KSUN D05 (39); KSUN D14 (34); KSUN D15 (10); KSUN D19 (25); KSUN D30 (15); KSUN D93 (28); KSUN D98 (19)</t>
  </si>
  <si>
    <t>LCB (0); FS (13); RCB (8)</t>
  </si>
  <si>
    <t>LOLB (10); LLB (15); DLT (19); RILB (25); DRT (28); ROLB (34); RLB (39); RLB (41)</t>
  </si>
  <si>
    <t>KSUN D00 (RLB); KSUN D01 (FS); KSUN D02 (RCB); KSUN D05 (RLB); KSUN D09 (LCB); KSUN D14 (ROLB); KSUN D15 (LOLB); KSUN D19 (RILB); KSUN D30 (LLB); KSUN D93 (DRT); KSUN D98 (DLT)</t>
  </si>
  <si>
    <t>KSUN D00 (0.0); KSUN D01 (0.0); KSUN D02 (0.0); KSUN D05 (0.0); KSUN D09 (0.0); KSUN D14 (0.0); KSUN D15 (+0.5); KSUN D19 (0.0); KSUN D30 (+0.5); KSUN D93 (0.0); KSUN D98 (0.0)</t>
  </si>
  <si>
    <t>KSUN D00; KSUN D93; KSUN D98</t>
  </si>
  <si>
    <t>DLT (19); DRT (28)</t>
  </si>
  <si>
    <t>LWR; TE-oL; TE-iL^; HB-R; RWR^</t>
  </si>
  <si>
    <t>KSST 00; KSST 12; KSST 19; KSST 22; KSST 85</t>
  </si>
  <si>
    <t>KSST 00 (TE-iL); KSST 07 (QB); KSST 12 (LWR); KSST 19 (TE-oL); KSST 22 (HB-R); KSST 50 (RG); KSST 69 (C); KSST 70 (LT); KSST 73 (RT); KSST 76 (LG); KSST 85 (RWR)</t>
  </si>
  <si>
    <t>KSST 00 (0.0); KSST 07 (0.0); KSST 12 (0.0); KSST 19 (0.0); KSST 22 (0.0); KSST 50 (0.0); KSST 69 (0.0); KSST 70 (0.0); KSST 73 (-0.5); KSST 76 (0.0); KSST 85 (0.0)</t>
  </si>
  <si>
    <t>KSST 00; KSST 12; KSST 19; KSST 22</t>
  </si>
  <si>
    <t>KSST 22 (HB-R); KSST 73 (RT); KSUN D15 (LOLB); KSUN D30 (LLB)</t>
  </si>
  <si>
    <t>4; KSUN D14 (ROLB); KSUN D15 (LOLB); KSUN D93 (DRT); KSUN D98 (DLT)</t>
  </si>
  <si>
    <t>KSUN D09 &gt; KSST 85</t>
  </si>
  <si>
    <t>KSUN D15 (I) KSST 73</t>
  </si>
  <si>
    <t>LWR(-12.5); RWR^(+17.5)</t>
  </si>
  <si>
    <t>LOLB (0); LLB (4); RILB (4); RLB (4); RLB (6); ROLB (0)</t>
  </si>
  <si>
    <t>LWR 9o; TE-oL 3(3); TE-iL 36(5); HB-R h8(-1); RWR 21(3)</t>
  </si>
  <si>
    <t>KSST 12 9o; KSST 19 3(3); KSST 00 36(5); KSST 22 h8(-1); KSST 85 21(3)</t>
  </si>
  <si>
    <t>h8(-1)</t>
  </si>
  <si>
    <t>KSUN D15; KSUN D30</t>
  </si>
  <si>
    <t>2109 KSU OFF VS KU, Play 022</t>
  </si>
  <si>
    <t>GUN RT OUT  Z PEEL</t>
  </si>
  <si>
    <t>Z PEEL</t>
  </si>
  <si>
    <t>50C Z HURRICANE X POST H FIELD</t>
  </si>
  <si>
    <t>Z HURRICANE X POST H FIELD</t>
  </si>
  <si>
    <t>7; KSUN D01 (10); KSUN D14 (29); KSUN D15 (22); KSUN D19 (35); KSUN D30 (06); KSUN D93 (22); KSUN D98 (15)</t>
  </si>
  <si>
    <t>LCB (4); FSR (13); SCBR (4); RCB (9)</t>
  </si>
  <si>
    <t>LOLB (06); LLB (10); LE (15); NT (22); MLB (22); RE (29); ROLB (35)</t>
  </si>
  <si>
    <t>KSUN D01 (LLB); KSUN D02 (RCB); KSUN D05 (FSR); KSUN D09 (LCB); KSUN D10 (SCBR); KSUN D14 (RE); KSUN D15 (MLB); KSUN D19 (ROLB); KSUN D30 (LOLB); KSUN D93 (NT); KSUN D98 (LE)</t>
  </si>
  <si>
    <t>KSUN D01 (0.0); KSUN D02 (0.0); KSUN D05 (0.0); KSUN D09 (0.0); KSUN D10 (-1.0); KSUN D14 (0.0); KSUN D15 (0.0); KSUN D19 (0.0); KSUN D30 (0.0); KSUN D93 (0.0); KSUN D98 (0.0)</t>
  </si>
  <si>
    <t>KSST 00; KSST 01; KSST 17; KSST 22; KSST 88</t>
  </si>
  <si>
    <t>KSST 00 (TE-R); KSST 01 (LWR); KSST 07 (QB); KSST 17 (RWR); KSST 22 (HB-R); KSST 50 (RG); KSST 69 (C); KSST 70 (LT); KSST 73 (RT); KSST 76 (LG); KSST 88 (SLWR)</t>
  </si>
  <si>
    <t>KSST 00 (0.0); KSST 01 (0.0); KSST 07 (0.0); KSST 17 (0.0); KSST 22 (+0.5); KSST 50 (0.0); KSST 69 (0.0); KSST 70 (0.0); KSST 73 (0.0); KSST 76 (0.0); KSST 88 (0.0)</t>
  </si>
  <si>
    <t>KSST 01; KSST 17; KSST 88</t>
  </si>
  <si>
    <t>KSST 22 (HB-R); KSUN D10 (SCBR)</t>
  </si>
  <si>
    <t>4; KSUN D14 (RE); KSUN D19 (ROLB); KSUN D93 (NT); KSUN D98 (LE)</t>
  </si>
  <si>
    <t>KSST 17* (R:L{R}&gt;L:R{R})</t>
  </si>
  <si>
    <t>LWR^(-13.5); SLWR(-4.5); RWR(+10.5)</t>
  </si>
  <si>
    <t>LOLB (0); LLB (5); MLB (3); ROLB (0)</t>
  </si>
  <si>
    <t>7; KSUN D01; KSUN D02; KSUN D05; KSUN D09; KSUN D10; KSUN D15; KSUN D30</t>
  </si>
  <si>
    <t>LWR xo(27); SLWR xd(3); HB-R klh31(-2); TE-R 6(11); RWR 21(4)</t>
  </si>
  <si>
    <t>X; X; H5; 6; 3</t>
  </si>
  <si>
    <t>KSST 01 xo(27); KSST 88 xd(3); KSST 22 klh31(-2); KSST 00 6(11); KSST 17 21(4)</t>
  </si>
  <si>
    <t>klh31(-2)</t>
  </si>
  <si>
    <t>2109 KSU OFF VS KU, Play 023</t>
  </si>
  <si>
    <t>STEM  RT</t>
  </si>
  <si>
    <t>34 ROLL</t>
  </si>
  <si>
    <t>ROLL (34/35)</t>
  </si>
  <si>
    <t>34/35 ROLL</t>
  </si>
  <si>
    <t>9; KSUN D00 (11); KSUN D01 (30); KSUN D05 (06); KSUN D14 (11); KSUN D15 (31); KSUN D19 (18); KSUN D30 (25); KSUN D93 (27); KSUN D98 (18)</t>
  </si>
  <si>
    <t>LCB (1); RCB (3)</t>
  </si>
  <si>
    <t>LOLB (06); LLB (11); LEO (11); LILB (18); DLT (18); RILB (25); DRT (27); RLB (30); ROLB (31)</t>
  </si>
  <si>
    <t>KSUN D00 (LLB); KSUN D01 (RLB); KSUN D02 (RCB); KSUN D05 (LOLB); KSUN D09 (LCB); KSUN D14 (LEO); KSUN D15 (ROLB); KSUN D19 (LILB); KSUN D30 (RILB); KSUN D93 (DRT); KSUN D98 (DLT)</t>
  </si>
  <si>
    <t>KSUN D00 (0.0); KSUN D01 (0.0); KSUN D02 (0.0); KSUN D05 (0.0); KSUN D09 (0.0); KSUN D14 (0.0); KSUN D15 (0.0); KSUN D19 (0.0); KSUN D30 (0.0); KSUN D93 (0.0); KSUN D98 (-0.5)</t>
  </si>
  <si>
    <t>LEO (11); DLT (18); DRT (27)</t>
  </si>
  <si>
    <t>KSST 12; KSST 18; KSST 20; KSST 34; KSST 87</t>
  </si>
  <si>
    <t>KSST 07 (QB); KSST 12 (RWR); KSST 18 (LWR); KSST 20 (HB); KSST 34 (FB); KSST 50 (RG); KSST 69 (C); KSST 70 (LT); KSST 73 (RT); KSST 76 (LG); KSST 87 (TE-R)</t>
  </si>
  <si>
    <t>KSST 07 (0.0); KSST 12 (0.0); KSST 18 (0.0); KSST 20 (0.0); KSST 34 (+0.5); KSST 50 (+0.5); KSST 69 (0.0); KSST 70 (0.0); KSST 73 (0.0); KSST 76 (0.0); KSST 87 (0.0)</t>
  </si>
  <si>
    <t>KSST 34 (FB); KSST 50 (RG); KSUN D98 (DLT)</t>
  </si>
  <si>
    <t>KSUN D02 &gt; KSST 18; KSUN D09 &gt; KSST 12</t>
  </si>
  <si>
    <t>LWR^(-19.5); RWR(+13.5)</t>
  </si>
  <si>
    <t>LOLB (0); LLB (5); LILB (5); RILB (4); RLB (6); ROLB (0)</t>
  </si>
  <si>
    <t>KSST 34; KSST 50</t>
  </si>
  <si>
    <t>2109 KSU OFF VS KU, Play 024</t>
  </si>
  <si>
    <t>50C H FOLLOW Z DEWEY</t>
  </si>
  <si>
    <t>H FOLLOW Z DEWEY</t>
  </si>
  <si>
    <t>5; KSUN D15 (10); KSUN D19 (24); KSUN D95 (27); KSUN D98 (18); KSUN D99 (34)</t>
  </si>
  <si>
    <t>LCB (11); SCBL (5); FS (15); FSR (18); SCBR (5); RCB (9)</t>
  </si>
  <si>
    <t>LOLB (10); DLT (18); RILB (24); DRT (27); REO (34)</t>
  </si>
  <si>
    <t>KSUN D00 (SCBR); KSUN D01 (FS); KSUN D02 (SCBL); KSUN D05 (FSR); KSUN D09 (RCB); KSUN D15 (LOLB); KSUN D16 (LCB); KSUN D19 (RILB); KSUN D95 (DRT); KSUN D98 (DLT); KSUN D99 (REO)</t>
  </si>
  <si>
    <t>KSUN D00 (0.0); KSUN D01 (+0.5); KSUN D02 (0.0); KSUN D05 (0.0); KSUN D09 (0.0); KSUN D15 (+1.0); KSUN D16 (0.0); KSUN D19 (0.0); KSUN D95 (0.0); KSUN D98 (0.0); KSUN D99 (0.0)</t>
  </si>
  <si>
    <t>KSST 04; KSST 12; KSST 22; KSST 81; KSST 85</t>
  </si>
  <si>
    <t>KSST 04 (RWR); KSST 07 (QB); KSST 12 (LWR); KSST 22 (HB-L); KSST 50 (LT); KSST 63 (RG); KSST 69 (C); KSST 73 (RT); KSST 76 (LG); KSST 81 (SLWR); KSST 85 (SRWR)</t>
  </si>
  <si>
    <t>KSST 04 (0.0); KSST 07 (0.0); KSST 12 (0.0); KSST 22 (0.0); KSST 50 (0.0); KSST 63 (0.0); KSST 69 (0.0); KSST 73 (-1.0); KSST 76 (0.0); KSST 81 (0.0); KSST 85 (0.0)</t>
  </si>
  <si>
    <t>KSST 04; KSST 81</t>
  </si>
  <si>
    <t>KSST 73 (RT); KSST 81 (SLWR); KSUN D01 (FS); KSUN D15 (LOLB)</t>
  </si>
  <si>
    <t>4; KSUN D15 (LOLB); KSUN D95 (DRT); KSUN D98 (DLT); KSUN D99 (REO)</t>
  </si>
  <si>
    <t>KSUN D15 (O) KSST 73</t>
  </si>
  <si>
    <t>LWR(-15.5); SLWR^(-3.5); SRWR(+13.5); RWR^(+19.5)</t>
  </si>
  <si>
    <t>LOLB (0); RILB (2)</t>
  </si>
  <si>
    <t>7; KSUN D00; KSUN D01; KSUN D02; KSUN D05; KSUN D09; KSUN D16; KSUN D19</t>
  </si>
  <si>
    <t>LWR 6(18); SLWR xd(4); HB-L h72(0); SRWR 3(9); RWR 9</t>
  </si>
  <si>
    <t>6; X; H7; 3; 9</t>
  </si>
  <si>
    <t>KSST 12 6(18); KSST 81 xd(4); KSST 22 h72(0); KSST 85 3(9); KSST 04 9</t>
  </si>
  <si>
    <t>KSUN D01; KSUN D15</t>
  </si>
  <si>
    <t>2109 KSU OFF VS KU, Play 025</t>
  </si>
  <si>
    <t>2109 KSU OFF VS KU, Play 026</t>
  </si>
  <si>
    <t>GUN LOU OUT   PACK #`S</t>
  </si>
  <si>
    <t>PACK #'S</t>
  </si>
  <si>
    <t>4 ROLL-SMOKE</t>
  </si>
  <si>
    <t>6; KSUN D00 (37); KSUN D09 (44); KSUN D15 (10); KSUN D19 (19); KSUN D95 (22); KSUN D99 (39)</t>
  </si>
  <si>
    <t>LCB (11); SCBoL (9); SCBiL (6); FSL (20); FSR (18)</t>
  </si>
  <si>
    <t>LOLB (10); LILB (19); NT (22); RLB (37); REO (39); RLB (44)</t>
  </si>
  <si>
    <t>KSUN D00 (RLB); KSUN D02 (SCBoL); KSUN D05 (FSR); KSUN D09 (RLB); KSUN D10 (FSL); KSUN D15 (LOLB); KSUN D16 (LCB); KSUN D19 (LILB); KSUN D30 (SCBiL); KSUN D95 (NT); KSUN D99 (REO)</t>
  </si>
  <si>
    <t>KSUN D00 (0.0); KSUN D02 (0.0); KSUN D05 (0.0); KSUN D09 (0.0); KSUN D10 (0.0); KSUN D15 (+0.5); KSUN D16 (0.0); KSUN D19 (0.0); KSUN D30 (0.0); KSUN D95 (0.0); KSUN D99 (0.0)</t>
  </si>
  <si>
    <t>KSUN D10; KSUN D30</t>
  </si>
  <si>
    <t>NT (22); REO (39)</t>
  </si>
  <si>
    <t>TE-L^; HB-L; SRiWR; SRoWR^; RWR</t>
  </si>
  <si>
    <t>KSST 04; KSST 12; KSST 22; KSST 81; KSST 88</t>
  </si>
  <si>
    <t>KSST 04 (RWR); KSST 07 (QB); KSST 12 (SRoWR); KSST 22 (HB-L); KSST 50 (LT); KSST 63 (RG); KSST 69 (C); KSST 73 (RT); KSST 76 (LG); KSST 81 (TE-L); KSST 88 (SRiWR)</t>
  </si>
  <si>
    <t>KSST 04 (0.0); KSST 07 (0.0); KSST 12 (0.0); KSST 22 (+0.5); KSST 50 (0.0); KSST 63 (0.0); KSST 69 (0.0); KSST 73 (-1.0); KSST 76 (0.0); KSST 81 (0.0); KSST 88 (0.0)</t>
  </si>
  <si>
    <t>KSST 22 (HB-L); KSST 73 (RT); KSUN D15 (LOLB)</t>
  </si>
  <si>
    <t>SRiWR(+17.5); SRoWR^(+19.5); RWR(+21.5)</t>
  </si>
  <si>
    <t>LOLB (0); LILB (5); RLB (6); RLB (3)</t>
  </si>
  <si>
    <t>TE-L r; HB-L r; SRiWR z; SRoWR z; RWR 0(-2)</t>
  </si>
  <si>
    <t>-; -; -; -; 0</t>
  </si>
  <si>
    <t>KSST 81 r; KSST 22 r; KSST 88 z; KSST 12 z; KSST 04 0(-2)</t>
  </si>
  <si>
    <t>KSST 22; KSUN D15</t>
  </si>
  <si>
    <t>2109 KSU OFF VS KU, Play 027</t>
  </si>
  <si>
    <t>7; KSUN D03 (43); KSUN D15 (11); KSUN D19 (29); KSUN D30 (18); KSUN D97 (25); KSUN D98 (17); KSUN D99 (34)</t>
  </si>
  <si>
    <t>LCB (7); FS (9); SCBR (6); RCB (5)</t>
  </si>
  <si>
    <t>LOLB (11); DLT (17); LILB (18); DRT (25); RLB (29); REO (34); RLB (43)</t>
  </si>
  <si>
    <t>KSUN D01 (FS); KSUN D03 (RLB); KSUN D10 (SCBR); KSUN D13 (RCB); KSUN D15 (LOLB); KSUN D19 (RLB); KSUN D22 (LCB); KSUN D30 (LILB); KSUN D97 (DRT); KSUN D98 (DLT); KSUN D99 (REO)</t>
  </si>
  <si>
    <t>KSUN D01 (0.0); KSUN D03 (0.0); KSUN D10 (0.0); KSUN D13 (0.0); KSUN D15 (0.0); KSUN D19 (0.0); KSUN D22 (0.0); KSUN D30 (0.0); KSUN D97 (0.0); KSUN D98 (0.0); KSUN D99 (0.0)</t>
  </si>
  <si>
    <t>KSST 01; KSST 22; KSST 85; KSST 86; KSST 87</t>
  </si>
  <si>
    <t>KSST 01 (LWR); KSST 07 (QB); KSST 22 (HB-R); KSST 50 (LT); KSST 63 (RG); KSST 69 (C); KSST 73 (RT); KSST 76 (LG); KSST 85 (SLWR); KSST 86 (RWR); KSST 87 (TE-L)</t>
  </si>
  <si>
    <t>KSST 01 (0.0); KSST 07 (0.0); KSST 22 (0.0); KSST 50 (-1.0); KSST 63 (0.0); KSST 69 (0.0); KSST 73 (0.0); KSST 76 (0.0); KSST 85 (0.0); KSST 86 (0.0); KSST 87 (0.0)</t>
  </si>
  <si>
    <t>LWR(-17.5); SLWR^(-10.5); RWR^(+18.5)</t>
  </si>
  <si>
    <t>LOLB (0); LILB (4); RLB (6); RLB (4)</t>
  </si>
  <si>
    <t>2109 KSU OFF VS KU, Play 028</t>
  </si>
  <si>
    <t>HOP GUN LIZ WIDE</t>
  </si>
  <si>
    <t>47 CENTER LEAD X HITCH</t>
  </si>
  <si>
    <t>7; KSUN D03 (42); KSUN D15 (10); KSUN D19 (26); KSUN D30 (19); KSUN D97 (25); KSUN D98 (17); KSUN D99 (34)</t>
  </si>
  <si>
    <t>LCB (7); SSL (8); SCBR (4); RCB (6)</t>
  </si>
  <si>
    <t>LOLB (10); SSL (12); DLT (17); LILB (19); DRT (25); RILB (26); REO (34); RLB (42)</t>
  </si>
  <si>
    <t>KSUN D01 (SSL); KSUN D03 (RLB); KSUN D10 (SCBR); KSUN D13 (RCB); KSUN D15 (LOLB); KSUN D19 (RILB); KSUN D22 (LCB); KSUN D30 (LILB); KSUN D97 (DRT); KSUN D98 (DLT); KSUN D99 (REO)</t>
  </si>
  <si>
    <t>KSUN D01 (-0.5); KSUN D03 (-1.0); KSUN D10 (0.0); KSUN D13 (0.0); KSUN D15 (0.0); KSUN D19 (0.0); KSUN D22 (0.0); KSUN D30 (-0.5); KSUN D97 (0.0); KSUN D98 (0.0); KSUN D99 (-1.0)</t>
  </si>
  <si>
    <t>KSST 01 (0.0); KSST 07 (0.0); KSST 22 (+1.5); KSST 50 (+0.5); KSST 63 (0.0); KSST 69 (0.0); KSST 73 (0.0); KSST 76 (0.0); KSST 85 (0.0); KSST 86 (0.0); KSST 87 (-0.5)</t>
  </si>
  <si>
    <t>KSST 22 (HB-R); KSST 50 (LT); KSST 87 (TE-L); KSUN D01 (SSL); KSUN D03 (RLB); KSUN D30 (LILB); KSUN D99 (REO)</t>
  </si>
  <si>
    <t>LWR(-17.5); SLWR^(-9.5); RWR^(+17.5)</t>
  </si>
  <si>
    <t>LOLB (0); LILB (4); RILB (4); RLB (5)</t>
  </si>
  <si>
    <t>KSST 87; KSUN D01; KSUN D03; KSUN D30; KSUN D99</t>
  </si>
  <si>
    <t>LWR r; SLWR r; TE-L r; HB-R r; RWR 6(5)</t>
  </si>
  <si>
    <t>-; -; -; -; 6</t>
  </si>
  <si>
    <t>KSST 01 r; KSST 85 r; KSST 87 r; KSST 22 r; KSST 86 6(5)</t>
  </si>
  <si>
    <t>2109 KSU OFF VS KU, Play 029</t>
  </si>
  <si>
    <t>7 SLANT NAKED F ARROW CHECK ORANGE 45</t>
  </si>
  <si>
    <t>8; KSUN D00 (13); KSUN D03 (00); KSUN D06 (27); KSUN D15 (33); KSUN D19 (23); KSUN D97 (25); KSUN D98 (17); KSUN D99 (10)</t>
  </si>
  <si>
    <t>LCB (7); FS (17); RCB (8)</t>
  </si>
  <si>
    <t>LLB (00); LEO (10); LLB (13); DLT (17); MLB (23); DRT (25); RILB (27); ROLB (33)</t>
  </si>
  <si>
    <t>KSUN D00 (LLB); KSUN D01 (FS); KSUN D03 (LLB); KSUN D06 (RILB); KSUN D13 (RCB); KSUN D15 (ROLB); KSUN D19 (MLB); KSUN D22 (LCB); KSUN D97 (DRT); KSUN D98 (DLT); KSUN D99 (LEO)</t>
  </si>
  <si>
    <t>KSUN D00 (0.0); KSUN D01 (0.0); KSUN D03 (0.0); KSUN D06 (-0.5); KSUN D13 (0.0); KSUN D15 (0.0); KSUN D19 (-1.0); KSUN D22 (0.0); KSUN D97 (0.0); KSUN D98 (0.0); KSUN D99 (-0.5)</t>
  </si>
  <si>
    <t>KSST 17; KSST 19; KSST 20; KSST 86; KSST 87</t>
  </si>
  <si>
    <t>KSST 07 (QB); KSST 17 (RWR); KSST 19 (TE-oR); KSST 20 (HB-R); KSST 50 (LT); KSST 63 (RG); KSST 69 (C); KSST 73 (RT); KSST 76 (LG); KSST 86 (LWR); KSST 87 (TE-iR)</t>
  </si>
  <si>
    <t>KSST 07 (0.0); KSST 17 (0.0); KSST 19 (0.0); KSST 20 (+0.5); KSST 50 (0.0); KSST 63 (0.0); KSST 69 (+0.5); KSST 73 (0.0); KSST 76 (0.0); KSST 86 (0.0); KSST 87 (+0.5)</t>
  </si>
  <si>
    <t>KSST 20 (HB-R); KSST 69 (C); KSST 76 (LG); KSST 87 (TE-iR); KSUN D06 (RILB); KSUN D19 (MLB); KSUN D97 (DRT); KSUN D99 (LEO)</t>
  </si>
  <si>
    <t>LLB (4); LLB (4); MLB (4); RILB (4); ROLB (0)</t>
  </si>
  <si>
    <t>KSUN D06; KSUN D19; KSUN D99</t>
  </si>
  <si>
    <t>KSST 20; KSST 69; KSST 87</t>
  </si>
  <si>
    <t>KSUN D13</t>
  </si>
  <si>
    <t>2109 KSU OFF VS KU, Play 030</t>
  </si>
  <si>
    <t>7 SLANT NAKED F ARROW</t>
  </si>
  <si>
    <t>NAKED F ARROW</t>
  </si>
  <si>
    <t>7; KSUN D00 (07); KSUN D06 (27); KSUN D15 (33); KSUN D19 (20); KSUN D97 (25); KSUN D98 (17); KSUN D99 (11)</t>
  </si>
  <si>
    <t>LCB (7); SSL (9); FS (9); RCB (6)</t>
  </si>
  <si>
    <t>SSL (00); LOLB (07); LEO (11); DLT (17); LILB (20); DRT (25); RILB (27); ROLB (33)</t>
  </si>
  <si>
    <t>KSUN D00 (LOLB); KSUN D01 (FS); KSUN D03 (SSL); KSUN D06 (RILB); KSUN D13 (RCB); KSUN D15 (ROLB); KSUN D19 (LILB); KSUN D22 (LCB); KSUN D97 (DRT); KSUN D98 (DLT); KSUN D99 (LEO)</t>
  </si>
  <si>
    <t>KSUN D00 (0.0); KSUN D01 (0.0); KSUN D03 (+0.5); KSUN D06 (0.0); KSUN D13 (0.0); KSUN D15 (0.0); KSUN D19 (0.0); KSUN D22 (0.0); KSUN D97 (0.0); KSUN D98 (0.0); KSUN D99 (0.0)</t>
  </si>
  <si>
    <t>KSST 07 (0.0); KSST 17 (0.0); KSST 19 (0.0); KSST 20 (0.0); KSST 50 (0.0); KSST 63 (0.0); KSST 69 (0.0); KSST 73 (0.0); KSST 76 (0.0); KSST 86 (0.0); KSST 87 (0.0)</t>
  </si>
  <si>
    <t>KSST 19 (TE-oR); KSUN D03 (SSL)</t>
  </si>
  <si>
    <t>LWR^(-17.5); RWR(+12.5)</t>
  </si>
  <si>
    <t>7; KSUN D00; KSUN D01; KSUN D03; KSUN D06; KSUN D13; KSUN D19; KSUN D22</t>
  </si>
  <si>
    <t>LWR xo(12); HB-R fl; TE-iR k1; TE-oR 1; RWR 5(18)</t>
  </si>
  <si>
    <t>X; -; 3; 3; 5</t>
  </si>
  <si>
    <t>KSST 86 xo(12); KSST 20 fl; KSST 87 k1; KSST 19 1; KSST 17 5(18)</t>
  </si>
  <si>
    <t>2109 KSU OFF VS KU, Play 031</t>
  </si>
  <si>
    <t>9; KSUN D00 (25); KSUN D01 (10); KSUN D03 (36); KSUN D06 (09); KSUN D15 (13); KSUN D19 (16); KSUN D97 (27); KSUN D98 (19); KSUN D99 (31)</t>
  </si>
  <si>
    <t>SCBR (3); RCB (7)</t>
  </si>
  <si>
    <t>LOLB (09); LLB (10); LE (13); LILB (16); DLT (19); RILB (25); DRT (27); RE (31); RLB (36)</t>
  </si>
  <si>
    <t>KSUN D00 (RILB); KSUN D01 (LLB); KSUN D03 (RLB); KSUN D06 (LOLB); KSUN D13 (RCB); KSUN D15 (LE); KSUN D19 (LILB); KSUN D22 (SCBR); KSUN D97 (DRT); KSUN D98 (DLT); KSUN D99 (RE)</t>
  </si>
  <si>
    <t>KSUN D00 (-0.5); KSUN D01 (0.0); KSUN D03 (0.0); KSUN D06 (0.0); KSUN D13 (0.0); KSUN D15 (0.0); KSUN D19 (0.0); KSUN D22 (0.0); KSUN D97 (0.0); KSUN D98 (+0.5); KSUN D99 (0.0)</t>
  </si>
  <si>
    <t>LE (13); DLT (19); DRT (27); RE (31)</t>
  </si>
  <si>
    <t>KSST 07 (QB); KSST 17 (SLWR); KSST 20 (HB); KSST 29 (FB); KSST 50 (LT); KSST 63 (RG); KSST 69 (C); KSST 73 (RT); KSST 76 (LG); KSST 85 (LWR); KSST 87 (TE-R)</t>
  </si>
  <si>
    <t>KSST 07 (0.0); KSST 17 (0.0); KSST 20 (0.0); KSST 29 (0.0); KSST 50 (0.0); KSST 63 (-0.5); KSST 69 (0.0); KSST 73 (0.0); KSST 76 (+0.5); KSST 85 (0.0); KSST 87 (0.0)</t>
  </si>
  <si>
    <t>KSST 63 (RG); KSST 69 (C); KSST 76 (LG); KSUN D00 (RILB); KSUN D97 (DRT); KSUN D98 (DLT)</t>
  </si>
  <si>
    <t>LWR^(-13.5); SLWR(-6.5)</t>
  </si>
  <si>
    <t>LOLB (0); LLB (5); LILB (3); RILB (3); RLB (5)</t>
  </si>
  <si>
    <t>KSST 63; KSUN D00</t>
  </si>
  <si>
    <t>KSST 76; KSUN D98</t>
  </si>
  <si>
    <t>2109 KSU OFF VS KU, Play 032</t>
  </si>
  <si>
    <t>11W</t>
  </si>
  <si>
    <t>GUN PACK LT  F PEEL SQUEEZE</t>
  </si>
  <si>
    <t>PACK LT/RT</t>
  </si>
  <si>
    <t>60C FLORIDA</t>
  </si>
  <si>
    <t>6; KSUN D06 (17); KSUN D15 (11); KSUN D19 (28); KSUN D97 (27); KSUN D98 (19); KSUN D99 (34)</t>
  </si>
  <si>
    <t>LCB (0); FS (11); SCBiR (7); SCBoR (0); RCB (5)</t>
  </si>
  <si>
    <t>LOLB (11); LILB (17); DLT (19); DRT (27); RILB (28); REO (34)</t>
  </si>
  <si>
    <t>KSUN D00 (SCBoR); KSUN D01 (FS); KSUN D03 (SCBiR); KSUN D06 (LILB); KSUN D13 (RCB); KSUN D15 (LOLB); KSUN D19 (RILB); KSUN D22 (LCB); KSUN D97 (DRT); KSUN D98 (DLT); KSUN D99 (REO)</t>
  </si>
  <si>
    <t>KSUN D00 (0.0); KSUN D01 (0.0); KSUN D03 (0.0); KSUN D06 (0.0); KSUN D13 (-0.5); KSUN D15 (0.0); KSUN D19 (0.0); KSUN D22 (0.0); KSUN D97 (0.0); KSUN D98 (0.0); KSUN D99 (0.0)</t>
  </si>
  <si>
    <t>DLT (19); DRT (27); REO (34)</t>
  </si>
  <si>
    <t>KSST 00; KSST 04; KSST 12; KSST 20; KSST 85</t>
  </si>
  <si>
    <t>KSST 00 (SLoWR); KSST 04 (SLiWR); KSST 07 (QB); KSST 12 (LWR); KSST 20 (HB-R); KSST 50 (LT); KSST 63 (RG); KSST 69 (C); KSST 73 (RT); KSST 76 (LG); KSST 85 (RWR)</t>
  </si>
  <si>
    <t>KSST 00 (0.0); KSST 04 (0.0); KSST 07 (+0.5); KSST 12 (+0.5); KSST 20 (0.0); KSST 50 (0.0); KSST 63 (0.0); KSST 69 (0.0); KSST 73 (0.0); KSST 76 (0.0); KSST 85 (0.0)</t>
  </si>
  <si>
    <t>KSST 07 (QB); KSST 12 (LWR); KSUN D13 (RCB)</t>
  </si>
  <si>
    <t>4; KSUN D15 (LOLB); KSUN D97 (DRT); KSUN D98 (DLT); KSUN D99 (REO)</t>
  </si>
  <si>
    <t>KSUN D00 &gt; KSST 00; KSUN D22 &gt; KSST 85</t>
  </si>
  <si>
    <t>KSST 04* (L:R{L}&gt;R:Lx)</t>
  </si>
  <si>
    <t>LWR(-5.5); SLoWR^(-2.5); SLiWR(+1.5); RWR^(+17.5)</t>
  </si>
  <si>
    <t>LWR 6(11); SLoWR x6(3); SLiWR 3(1); HB-R h2(-5); RWR 6i(10)</t>
  </si>
  <si>
    <t>6; X; 3; H2; 6</t>
  </si>
  <si>
    <t>KSST 12 6(11); KSST 00 x6(3); KSST 04 3(1); KSST 20 h2(-5); KSST 85 6i(10)</t>
  </si>
  <si>
    <t>2109 KSU OFF VS KU, Play 033</t>
  </si>
  <si>
    <t>5 ROLL NAKED PUP H SLIP</t>
  </si>
  <si>
    <t>NAKED PUP H SLIP</t>
  </si>
  <si>
    <t>6; KSUN D06 (19); KSUN D15 (34); KSUN D19 (28); KSUN D97 (25); KSUN D98 (17); KSUN D99 (10)</t>
  </si>
  <si>
    <t>LCB (7); FSL (11); FSR (12); SCBR (2); RCB (7)</t>
  </si>
  <si>
    <t>LEO (10); DLT (17); LILB (19); DRT (25); RILB (28); ROLB (34)</t>
  </si>
  <si>
    <t>KSUN D00 (SCBR); KSUN D01 (FSL); KSUN D03 (FSR); KSUN D06 (LILB); KSUN D13 (RCB); KSUN D15 (ROLB); KSUN D19 (RILB); KSUN D22 (LCB); KSUN D97 (DRT); KSUN D98 (DLT); KSUN D99 (LEO)</t>
  </si>
  <si>
    <t>KSUN D00 (-1.0); KSUN D01 (0.0); KSUN D03 (0.0); KSUN D06 (0.0); KSUN D13 (0.0); KSUN D15 (0.0); KSUN D19 (0.0); KSUN D22 (0.0); KSUN D97 (0.0); KSUN D98 (0.0); KSUN D99 (0.0)</t>
  </si>
  <si>
    <t>LWR; SLWR^; TE-L; HB; RWR^</t>
  </si>
  <si>
    <t>KSST 00 (TE-L); KSST 04 (RWR); KSST 07 (QB); KSST 12 (LWR); KSST 22 (HB); KSST 50 (LT); KSST 63 (RG); KSST 69 (C); KSST 73 (RT); KSST 76 (LG); KSST 85 (SLWR)</t>
  </si>
  <si>
    <t>KSST 00 (0.0); KSST 04 (0.0); KSST 07 (-0.5); KSST 12 (0.0); KSST 22 (0.0); KSST 50 (0.0); KSST 63 (0.0); KSST 69 (0.0); KSST 73 (0.0); KSST 76 (0.0); KSST 85 (0.0)</t>
  </si>
  <si>
    <t>6; KSST 00 (TE-L); KSST 50 (LT); KSST 63 (RG); KSST 69 (C); KSST 73 (RT); KSST 76 (LG)</t>
  </si>
  <si>
    <t>KSST 07 (QB); KSST 22 (HB); KSUN D00 (SCBR)</t>
  </si>
  <si>
    <t>LWR(-18.5); SLWR^(-12.5); RWR^(+15.5)</t>
  </si>
  <si>
    <t>KSST 07; KSUN D00</t>
  </si>
  <si>
    <t>LWR xo(28); SLWR xo(11); TE-L krxu(-2); HB flh9(4); RWR 5(21)</t>
  </si>
  <si>
    <t>X; X; X; H9; 5</t>
  </si>
  <si>
    <t>KSST 12 xo(28); KSST 85 xo(11); KSST 00 krxu(-2); KSST 22 flh9(4); KSST 04 5(21)</t>
  </si>
  <si>
    <t>flh9(4)</t>
  </si>
  <si>
    <t>2109 KSU OFF VS KU, Play 034</t>
  </si>
  <si>
    <t>HOP GUN RIP WIDE</t>
  </si>
  <si>
    <t>46 CENTER LEAD X HITCH</t>
  </si>
  <si>
    <t>7; KSUN D00 (05); KSUN D15 (33); KSUN D19 (16); KSUN D30 (27); KSUN D97 (27); KSUN D98 (18); KSUN D99 (10)</t>
  </si>
  <si>
    <t>LCB (8); SCBL (7); FS (13); RCB (3)</t>
  </si>
  <si>
    <t>LLB (05); LEO (10); LILB (16); DLT (18); DRT (27); RILB (27); ROLB (33)</t>
  </si>
  <si>
    <t>KSUN D00 (LLB); KSUN D01 (FS); KSUN D03 (SCBL); KSUN D13 (RCB); KSUN D15 (ROLB); KSUN D19 (LILB); KSUN D22 (LCB); KSUN D30 (RILB); KSUN D97 (DRT); KSUN D98 (DLT); KSUN D99 (LEO)</t>
  </si>
  <si>
    <t>KSUN D00 (0.0); KSUN D01 (0.0); KSUN D03 (0.0); KSUN D13 (0.0); KSUN D15 (0.0); KSUN D19 (0.0); KSUN D22 (0.0); KSUN D30 (0.0); KSUN D97 (0.0); KSUN D98 (+0.5); KSUN D99 (+0.5)</t>
  </si>
  <si>
    <t>LEO (10); DLT (18); DRT (27)</t>
  </si>
  <si>
    <t>KSST 01; KSST 17; KSST 20; KSST 86; KSST 87</t>
  </si>
  <si>
    <t>KSST 01 (RWR); KSST 07 (QB); KSST 17 (SRWR); KSST 20 (HB-L); KSST 50 (LT); KSST 63 (RG); KSST 69 (C); KSST 73 (RT); KSST 76 (LG); KSST 86 (LWR); KSST 87 (TE-R)</t>
  </si>
  <si>
    <t>KSST 01 (0.0); KSST 07 (0.0); KSST 17 (0.0); KSST 20 (0.0); KSST 50 (0.0); KSST 63 (-0.5); KSST 69 (0.0); KSST 73 (-0.5); KSST 76 (0.0); KSST 86 (0.0); KSST 87 (0.0)</t>
  </si>
  <si>
    <t>KSST 63 (RG); KSST 73 (RT); KSUN D98 (DLT); KSUN D99 (LEO)</t>
  </si>
  <si>
    <t>LWR^(-16.5); SRWR(+12.5); RWR^(+17.5)</t>
  </si>
  <si>
    <t>LLB (5); LILB (5); RILB (5); ROLB (0)</t>
  </si>
  <si>
    <t>LWR 6(5); HB-L r; TE-R r; SRWR r; RWR r</t>
  </si>
  <si>
    <t>KSST 86 6(5); KSST 20 r; KSST 87 r; KSST 17 r; KSST 01 r</t>
  </si>
  <si>
    <t>2109 KSU OFF VS KU, Play 035</t>
  </si>
  <si>
    <t>6; KSUN D14 (35); KSUN D15 (10); KSUN D19 (22); KSUN D30 (21); KSUN D97 (27); KSUN D98 (17)</t>
  </si>
  <si>
    <t>LCB (1); FS (13); FSR (14); SCBR (4); RCB (7)</t>
  </si>
  <si>
    <t>LOLB (10); DLT (17); MLB (21); MLB (22); DRT (27); REO (35)</t>
  </si>
  <si>
    <t>KSUN D01 (FS); KSUN D03 (FSR); KSUN D10 (SCBR); KSUN D13 (RCB); KSUN D14 (REO); KSUN D15 (LOLB); KSUN D19 (MLB); KSUN D22 (LCB); KSUN D30 (MLB); KSUN D97 (DRT); KSUN D98 (DLT)</t>
  </si>
  <si>
    <t>KSUN D01 (0.0); KSUN D03 (0.0); KSUN D10 (-0.5); KSUN D13 (0.0); KSUN D14 (0.0); KSUN D15 (0.0); KSUN D19 (0.0); KSUN D22 (0.0); KSUN D30 (0.0); KSUN D97 (0.0); KSUN D98 (0.0)</t>
  </si>
  <si>
    <t>KSUN D10; KSUN D14</t>
  </si>
  <si>
    <t>DLT (17); DRT (27); REO (35)</t>
  </si>
  <si>
    <t>KSST 01; KSST 17; KSST 19; KSST 22; KSST 86</t>
  </si>
  <si>
    <t>KSST 01 (RWR); KSST 07 (QB); KSST 17 (SLWR); KSST 19 (TE-R); KSST 22 (HB-R); KSST 50 (LT); KSST 63 (RG); KSST 69 (C); KSST 73 (RT); KSST 76 (LG); KSST 86 (LWR)</t>
  </si>
  <si>
    <t>KSST 01 (+0.5); KSST 07 (0.0); KSST 17 (0.0); KSST 19 (0.0); KSST 22 (+0.5); KSST 50 (0.0); KSST 63 (0.0); KSST 69 (0.0); KSST 73 (0.0); KSST 76 (0.0); KSST 86 (0.0)</t>
  </si>
  <si>
    <t>KSST 01 (RWR); KSST 22 (HB-R); KSUN D10 (SCBR)</t>
  </si>
  <si>
    <t>4; KSUN D14 (REO); KSUN D19 (MLB); KSUN D97 (DRT); KSUN D98 (DLT)</t>
  </si>
  <si>
    <t>KSST 01* (R:L{R}&gt;L:R{R})</t>
  </si>
  <si>
    <t>LWR^(-15.5); SLWR(-5.5); RWR(+14.5)</t>
  </si>
  <si>
    <t>LOLB (0); MLB (0); MLB (5)</t>
  </si>
  <si>
    <t>7; KSUN D01; KSUN D03; KSUN D10; KSUN D13; KSUN D15; KSUN D22; KSUN D30</t>
  </si>
  <si>
    <t>LWR 87(19); SLWR xo(10); HB-R h31(-4); TE-R 6(11); RWR xd(3)</t>
  </si>
  <si>
    <t>7; X; H5; 6; X</t>
  </si>
  <si>
    <t>KSST 86 87(19); KSST 17 xo(10); KSST 22 h31(-4); KSST 19 6(11); KSST 01 xd(3)</t>
  </si>
  <si>
    <t>h31(-4)</t>
  </si>
  <si>
    <t>KSST 01; KSST 22</t>
  </si>
  <si>
    <t>2109 KSU OFF VS KU, Play 036</t>
  </si>
  <si>
    <t>12DANSMY</t>
  </si>
  <si>
    <t>GUN LOU PRO F FLY</t>
  </si>
  <si>
    <t>P. 10 STEEL F POP Y SHAKE</t>
  </si>
  <si>
    <t>F POP Y SHAKE</t>
  </si>
  <si>
    <t>9; KSUN D00 (02); KSUN D01 (30); KSUN D13 (38); KSUN D14 (10); KSUN D15 (34); KSUN D19 (16); KSUN D30 (26); KSUN D97 (27); KSUN D98 (18)</t>
  </si>
  <si>
    <t>LCB (6); SCBL (8); SS (8)</t>
  </si>
  <si>
    <t>LLB (02); LEO (10); LILB (16); DLT (18); RILB (26); DRT (27); SS (30); REO (34); RLB (38)</t>
  </si>
  <si>
    <t>KSUN D00 (LLB); KSUN D01 (SS); KSUN D05 (SCBL); KSUN D13 (RLB); KSUN D14 (LEO); KSUN D15 (REO); KSUN D19 (LILB); KSUN D22 (LCB); KSUN D30 (RILB); KSUN D97 (DRT); KSUN D98 (DLT)</t>
  </si>
  <si>
    <t>KSUN D00 (-0.5); KSUN D01 (0.0); KSUN D05 (0.0); KSUN D13 (0.0); KSUN D14 (0.0); KSUN D15 (0.0); KSUN D19 (0.0); KSUN D22 (0.0); KSUN D30 (0.0); KSUN D97 (0.0); KSUN D98 (0.0)</t>
  </si>
  <si>
    <t>KSST 00; KSST 12; KSST 19; KSST 20; KSST 85</t>
  </si>
  <si>
    <t>KSST 00 (TE-L); KSST 07 (QB); KSST 12 (SRWR); KSST 19 (TE-R); KSST 20 (HB-L); KSST 50 (LT); KSST 63 (RG); KSST 69 (C); KSST 73 (RT); KSST 76 (LG); KSST 85 (RWR)</t>
  </si>
  <si>
    <t>KSST 00 (0.0); KSST 07 (0.0); KSST 12 (0.0); KSST 19 (-0.5); KSST 20 (0.0); KSST 50 (0.0); KSST 63 (0.0); KSST 69 (0.0); KSST 73 (0.0); KSST 76 (0.0); KSST 85 (0.0)</t>
  </si>
  <si>
    <t>KSST 00; KSST 12; KSST 20; KSST 85</t>
  </si>
  <si>
    <t>KSST 07 (QB); KSST 19 (TE-R); KSUN D00 (LLB)</t>
  </si>
  <si>
    <t>4; KSUN D14 (LEO); KSUN D15 (REO); KSUN D97 (DRT); KSUN D98 (DLT)</t>
  </si>
  <si>
    <t>LLB (4); LILB (4); RILB (4); RLB (4)</t>
  </si>
  <si>
    <t>KSST 19; KSUN D00</t>
  </si>
  <si>
    <t>7; KSUN D00; KSUN D01; KSUN D05; KSUN D13; KSUN D19; KSUN D22; KSUN D30</t>
  </si>
  <si>
    <t>TE-L 78(14); HB-L fr; TE-R 9s; SRWR 7(14); RWR 6(6)</t>
  </si>
  <si>
    <t>8; -; 9; 7; 6</t>
  </si>
  <si>
    <t>KSST 00 78(14); KSST 20 fr; KSST 19 9s; KSST 12 7(14); KSST 85 6(6)</t>
  </si>
  <si>
    <t>2109 KSU OFF VS KU, Play 037</t>
  </si>
  <si>
    <t>12DMK</t>
  </si>
  <si>
    <t>GUN LT ON  X PLANE</t>
  </si>
  <si>
    <t>7 SLANT NAKED FCORNER H SWIPE</t>
  </si>
  <si>
    <t>NAKED FCORNER H SWIPE</t>
  </si>
  <si>
    <t>7; KSUN D00 (08); KSUN D11 (18); KSUN D14 (12); KSUN D15 (31); KSUN D19 (15); KSUN D30 (26); KSUN D93 (26)</t>
  </si>
  <si>
    <t>LCB (4); SSL (7); SSR (7); RCB (2)</t>
  </si>
  <si>
    <t>SSL (04); LOLB (08); LEO (12); LLB (15); DLT (18); DRT (26); RILB (26); RE (31); SSR (33)</t>
  </si>
  <si>
    <t>KSUN D00 (LOLB); KSUN D01 (SSR); KSUN D05 (SSL); KSUN D11 (DLT); KSUN D13 (RCB); KSUN D14 (LEO); KSUN D15 (RE); KSUN D19 (LLB); KSUN D22 (LCB); KSUN D30 (RILB); KSUN D93 (DRT)</t>
  </si>
  <si>
    <t>KSUN D00 (0.0); KSUN D01 (0.0); KSUN D05 (+0.5); KSUN D11 (0.0); KSUN D13 (0.0); KSUN D14 (0.0); KSUN D15 (0.0); KSUN D19 (-0.5); KSUN D22 (0.0); KSUN D30 (0.0); KSUN D93 (0.0)</t>
  </si>
  <si>
    <t>KSUN D11; KSUN D93</t>
  </si>
  <si>
    <t>LEO (12); DLT (18); DRT (26); RE (31)</t>
  </si>
  <si>
    <t>KSST 04; KSST 22; KSST 34; KSST 81; KSST 85</t>
  </si>
  <si>
    <t>KSST 04 (RWR); KSST 07 (QB); KSST 22 (HB-L); KSST 34 (TE-R); KSST 50 (LT); KSST 63 (RG); KSST 69 (C); KSST 73 (RT); KSST 76 (LG); KSST 81 (TE-L); KSST 85 (LWR)</t>
  </si>
  <si>
    <t>KSST 04 (0.0); KSST 07 (0.0); KSST 22 (0.0); KSST 34 (0.0); KSST 50 (0.0); KSST 63 (0.0); KSST 69 (0.0); KSST 73 (0.0); KSST 76 (0.0); KSST 81 (0.0); KSST 85 (0.0)</t>
  </si>
  <si>
    <t>KSST 04; KSST 22; KSST 34; KSST 81</t>
  </si>
  <si>
    <t>KSST 34; KSST 81</t>
  </si>
  <si>
    <t>KSUN D05 (SSL); KSUN D19 (LLB)</t>
  </si>
  <si>
    <t>4; KSUN D11 (DLT); KSUN D14 (LEO); KSUN D15 (RE); KSUN D93 (DRT)</t>
  </si>
  <si>
    <t>KSUN D13 &gt; KSST 85</t>
  </si>
  <si>
    <t>LWR(-16.5); RWR(+0.5)</t>
  </si>
  <si>
    <t>LOLB (0); LLB (4); RILB (3)</t>
  </si>
  <si>
    <t>LWR 84(19); TE-L xl(9); HB-L h21(0); TE-R 3(15); RWR flxj(-4)</t>
  </si>
  <si>
    <t>4; X; H4; 3; X</t>
  </si>
  <si>
    <t>KSST 85 84(19); KSST 81 xl(9); KSST 22 h21(0); KSST 34 3(15); KSST 04 flxj(-4)</t>
  </si>
  <si>
    <t>2109 KSU OFF VS KU, Play 038</t>
  </si>
  <si>
    <t>2109 KSU OFF VS KU, Play 039</t>
  </si>
  <si>
    <t>JUMP GUN RT OUT   BUNCH</t>
  </si>
  <si>
    <t>HURRICANE 60C DELAWARE</t>
  </si>
  <si>
    <t>7; KSUN D00 (34); KSUN D11 (17); KSUN D14 (34); KSUN D15 (06); KSUN D19 (22); KSUN D30 (18); KSUN D93 (25)</t>
  </si>
  <si>
    <t>LCB (3); SSL (8); SCBR (7); RCB (4)</t>
  </si>
  <si>
    <t>LOLB (06); SSL (10); DLT (17); LILB (18); MLB (22); DRT (25); REO (34); RLB (34)</t>
  </si>
  <si>
    <t>KSUN D00 (RLB); KSUN D01 (SSL); KSUN D05 (SCBR); KSUN D11 (DLT); KSUN D13 (RCB); KSUN D14 (REO); KSUN D15 (LOLB); KSUN D19 (MLB); KSUN D22 (LCB); KSUN D30 (LILB); KSUN D93 (DRT)</t>
  </si>
  <si>
    <t>KSUN D00 (+1.0); KSUN D01 (0.0); KSUN D05 (0.0); KSUN D11 (0.0); KSUN D13 (0.0); KSUN D14 (0.0); KSUN D15 (0.0); KSUN D19 (0.0); KSUN D22 (0.0); KSUN D30 (0.0); KSUN D93 (0.0)</t>
  </si>
  <si>
    <t>KSUN D93</t>
  </si>
  <si>
    <t>KSST 01; KSST 04; KSST 20; KSST 81; KSST 85</t>
  </si>
  <si>
    <t>KSST 01 (RWR); KSST 04 (LWR); KSST 07 (QB); KSST 20 (HB-R); KSST 50 (LT); KSST 63 (RG); KSST 69 (C); KSST 73 (RT); KSST 76 (LG); KSST 81 (TE-R); KSST 85 (SLWR)</t>
  </si>
  <si>
    <t>KSST 01 (0.0); KSST 04 (0.0); KSST 07 (0.0); KSST 20 (0.0); KSST 50 (0.0); KSST 63 (-1.0); KSST 69 (0.0); KSST 73 (0.0); KSST 76 (0.0); KSST 81 (0.0); KSST 85 (0.0)</t>
  </si>
  <si>
    <t>KSST 01; KSST 20</t>
  </si>
  <si>
    <t>KSST 01 (RWR); KSST 63 (RG); KSUN D00 (RLB); KSUN D93 (DRT)</t>
  </si>
  <si>
    <t>4; KSUN D11 (DLT); KSUN D14 (REO); KSUN D15 (LOLB); KSUN D93 (DRT)</t>
  </si>
  <si>
    <t>KSUN D93 (U) KSST 63</t>
  </si>
  <si>
    <t>KSST 81* (L:Rx)</t>
  </si>
  <si>
    <t>KSUN D93 (R.B.N) DRT</t>
  </si>
  <si>
    <t>LWR(-3.5); SLWR^(-1.5); RWR(+15.5)</t>
  </si>
  <si>
    <t>LOLB (0); LILB (4); MLB (4); RLB (4)</t>
  </si>
  <si>
    <t>LWR xd(2); SLWR xl(10); HB-R h2(-7); TE-R xd(4); RWR x6(1)</t>
  </si>
  <si>
    <t>KSST 04 xd(2); KSST 85 xl(10); KSST 20 h2(-7); KSST 81 xd(4); KSST 01 x6(1)</t>
  </si>
  <si>
    <t>x6(1)</t>
  </si>
  <si>
    <t>2109 KSU OFF VS KU, Play 040</t>
  </si>
  <si>
    <t>JUMP  LOU</t>
  </si>
  <si>
    <t>41 POWER KEY</t>
  </si>
  <si>
    <t>9; KSUN D01 (30); KSUN D06 (27); KSUN D11 (19); KSUN D13 (39); KSUN D14 (10); KSUN D15 (34); KSUN D19 (01); KSUN D30 (21); KSUN D93 (27)</t>
  </si>
  <si>
    <t>LCB (8); SCBL (10); SS (8)</t>
  </si>
  <si>
    <t>LLB (01); LOLB (10); DLT (19); MLB (21); DRT (27); RILB (27); SS (30); REO (34); RLB (39)</t>
  </si>
  <si>
    <t>KSUN D01 (SS); KSUN D05 (SCBL); KSUN D06 (RILB); KSUN D11 (DLT); KSUN D13 (RLB); KSUN D14 (LOLB); KSUN D15 (REO); KSUN D19 (LLB); KSUN D22 (LCB); KSUN D30 (MLB); KSUN D93 (DRT)</t>
  </si>
  <si>
    <t>KSUN D01 (0.0); KSUN D05 (0.0); KSUN D06 (0.0); KSUN D11 (0.0); KSUN D13 (0.0); KSUN D14 (0.0); KSUN D15 (0.0); KSUN D19 (0.0); KSUN D22 (0.0); KSUN D30 (0.0); KSUN D93 (0.0)</t>
  </si>
  <si>
    <t>KSST 00; KSST 17; KSST 20; KSST 36; KSST 85</t>
  </si>
  <si>
    <t>KSST 00 (TE-L); KSST 07 (QB); KSST 17 (SRWR); KSST 20 (HB); KSST 36 (FB); KSST 50 (LT); KSST 63 (RG); KSST 69 (C); KSST 71 (RT); KSST 76 (LG); KSST 85 (RWR)</t>
  </si>
  <si>
    <t>KSST 00 (0.0); KSST 07 (0.0); KSST 17 (0.0); KSST 20 (0.0); KSST 36 (0.0); KSST 50 (0.0); KSST 63 (0.0); KSST 69 (0.0); KSST 71 (0.0); KSST 76 (0.0); KSST 85 (0.0)</t>
  </si>
  <si>
    <t>KSST 17</t>
  </si>
  <si>
    <t>4; KSUN D11 (DLT); KSUN D14 (LOLB); KSUN D15 (REO); KSUN D93 (DRT)</t>
  </si>
  <si>
    <t>KSST 00* (R:Lx)</t>
  </si>
  <si>
    <t>LOLB (0); LLB (4); MLB (4); RILB (4); RLB (4)</t>
  </si>
  <si>
    <t>7; KSUN D01; KSUN D05; KSUN D06; KSUN D13; KSUN D19; KSUN D22; KSUN D30</t>
  </si>
  <si>
    <t>TE-L r; FB r; HB r; SRWR 0u(-4); RWR z</t>
  </si>
  <si>
    <t>KSST 00 r; KSST 36 r; KSST 20 r; KSST 17 0u(-4); KSST 85 z</t>
  </si>
  <si>
    <t>2109 KSU OFF VS KU, Play 041</t>
  </si>
  <si>
    <t>8; KSUN D06 (23); KSUN D11 (19); KSUN D14 (33); KSUN D15 (13); KSUN D19 (42); KSUN D22 (07); KSUN D30 (30); KSUN D93 (27)</t>
  </si>
  <si>
    <t>SSL (8); SSR (9); RCB (7)</t>
  </si>
  <si>
    <t>LOLB (07); SSL (12); LE (13); DLT (19); MLB (23); DRT (27); RLB (30); REO (33); RLB (42); SSR (44)</t>
  </si>
  <si>
    <t>KSUN D01 (SSL); KSUN D05 (SSR); KSUN D06 (MLB); KSUN D11 (DLT); KSUN D13 (RCB); KSUN D14 (REO); KSUN D15 (LE); KSUN D19 (RLB); KSUN D22 (LOLB); KSUN D30 (RLB); KSUN D93 (DRT)</t>
  </si>
  <si>
    <t>KSUN D01 (0.0); KSUN D05 (0.0); KSUN D06 (0.0); KSUN D11 (0.0); KSUN D13 (0.0); KSUN D14 (0.0); KSUN D15 (0.0); KSUN D19 (-0.5); KSUN D22 (0.0); KSUN D30 (+0.5); KSUN D93 (0.0)</t>
  </si>
  <si>
    <t>LE (13); DLT (19); DRT (27); REO (33)</t>
  </si>
  <si>
    <t>KSST 07 (0.0); KSST 18 (0.0); KSST 22 (0.0); KSST 29 (0.0); KSST 36 (0.0); KSST 50 (0.0); KSST 63 (0.0); KSST 69 (0.0); KSST 71 (0.0); KSST 76 (+0.5); KSST 87 (0.0)</t>
  </si>
  <si>
    <t>KSST 18; KSST 22; KSST 29; KSST 87</t>
  </si>
  <si>
    <t>KSST 76 (LG); KSUN D19 (RLB); KSUN D30 (RLB)</t>
  </si>
  <si>
    <t>LWR^(-8.5)</t>
  </si>
  <si>
    <t>LOLB (0); MLB (4); RLB (2); RLB (4)</t>
  </si>
  <si>
    <t>KSST 76; KSUN D30</t>
  </si>
  <si>
    <t>2109 KSU OFF VS KU, Play 042</t>
  </si>
  <si>
    <t>GUN PACK RT  F PEEL SQUEEZE</t>
  </si>
  <si>
    <t>6; KSUN D06 (25); KSUN D11 (19); KSUN D14 (09); KSUN D15 (36); KSUN D30 (16); KSUN D93 (28)</t>
  </si>
  <si>
    <t>LCB (3); SCBoL (10); SCBoL (1); SSR (8); RCB (5)</t>
  </si>
  <si>
    <t>LEO (09); LILB (16); DLT (19); RILB (25); DRT (28); SSR (34); ROLB (36)</t>
  </si>
  <si>
    <t>KSUN D01 (SSR); KSUN D05 (SCBoL); KSUN D06 (RILB); KSUN D11 (DLT); KSUN D13 (RCB); KSUN D14 (LEO); KSUN D15 (ROLB); KSUN D19 (SCBoL); KSUN D22 (LCB); KSUN D30 (LILB); KSUN D93 (DRT)</t>
  </si>
  <si>
    <t>KSUN D01 (0.0); KSUN D05 (0.0); KSUN D06 (0.0); KSUN D11 (0.0); KSUN D13 (0.0); KSUN D14 (0.0); KSUN D15 (0.0); KSUN D19 (-1.0); KSUN D22 (-0.5); KSUN D30 (0.0); KSUN D93 (0.0)</t>
  </si>
  <si>
    <t>LEO (09); DLT (19); DRT (28)</t>
  </si>
  <si>
    <t>KSST 00; KSST 04; KSST 22; KSST 85; KSST 86</t>
  </si>
  <si>
    <t>KSST 00 (SRoWR); KSST 04 (LWR); KSST 07 (QB); KSST 22 (HB-L); KSST 50 (LT); KSST 63 (RG); KSST 69 (C); KSST 71 (RT); KSST 76 (LG); KSST 85 (SRiWR); KSST 86 (RWR)</t>
  </si>
  <si>
    <t>KSST 00 (0.0); KSST 04 (0.0); KSST 07 (0.0); KSST 22 (0.0); KSST 50 (0.0); KSST 63 (0.0); KSST 69 (0.0); KSST 71 (0.0); KSST 76 (0.0); KSST 85 (+0.5); KSST 86 (0.0)</t>
  </si>
  <si>
    <t>KSST 00; KSST 04; KSST 85; KSST 86</t>
  </si>
  <si>
    <t>KSST 85 (SRiWR); KSUN D19 (SCBoL); KSUN D22 (LCB)</t>
  </si>
  <si>
    <t>4; KSUN D11 (DLT); KSUN D14 (LEO); KSUN D15 (ROLB); KSUN D93 (DRT)</t>
  </si>
  <si>
    <t>KSUN D19 &gt; KSST 00</t>
  </si>
  <si>
    <t>KSST 85* (R:L{R}&gt;L:R{R})</t>
  </si>
  <si>
    <t>LWR^(-16.5); SRiWR(+4.5); SRoWR^(+8.5); RWR(+9.5)</t>
  </si>
  <si>
    <t>LILB (2); RILB (1); ROLB (0)</t>
  </si>
  <si>
    <t>KSUN D19; KSUN D22</t>
  </si>
  <si>
    <t>LWR 6(9); HB-L ch3(-11); SRiWR 1; SRoWR 46(7); RWR 6(14)</t>
  </si>
  <si>
    <t>6; H3; 3; 4; 6</t>
  </si>
  <si>
    <t>KSST 04 6(9); KSST 22 ch3(-11); KSST 85 1; KSST 00 46(7); KSST 86 6(14)</t>
  </si>
  <si>
    <t>KSUN D11</t>
  </si>
  <si>
    <t>2109 KSU OFF VS KU, Play 043</t>
  </si>
  <si>
    <t>12GLAN</t>
  </si>
  <si>
    <t>GUN RT CON WK</t>
  </si>
  <si>
    <t>FK 76 Z STUTTER-TEXAS</t>
  </si>
  <si>
    <t>Z STUTTER-TEXAS</t>
  </si>
  <si>
    <t>7; KSUN D06 (19); KSUN D11 (23); KSUN D14 (33); KSUN D19 (36); KSUN D30 (26); KSUN D35 (10); KSUN D93 (14)</t>
  </si>
  <si>
    <t>LCB (0); SSL (8); SSR (10); RCB (7)</t>
  </si>
  <si>
    <t>SSL (09); LEO (10); LE (14); LILB (19); NRT (23); RILB (26); ROLB (33); RLB (36); SSR (42)</t>
  </si>
  <si>
    <t>KSUN D01 (SSL); KSUN D05 (SSR); KSUN D06 (LILB); KSUN D11 (NRT); KSUN D13 (RCB); KSUN D14 (ROLB); KSUN D19 (RLB); KSUN D22 (LCB); KSUN D30 (RILB); KSUN D35 (LEO); KSUN D93 (LE)</t>
  </si>
  <si>
    <t>KSUN D01 (0.0); KSUN D05 (-1.0); KSUN D06 (0.0); KSUN D11 (0.0); KSUN D13 (-1.0); KSUN D14 (0.0); KSUN D19 (0.0); KSUN D22 (0.0); KSUN D30 (0.0); KSUN D35 (0.0); KSUN D93 (0.0)</t>
  </si>
  <si>
    <t>KSUN D35</t>
  </si>
  <si>
    <t>LEO (10); LE (14); NRT (23)</t>
  </si>
  <si>
    <t>KSST 00; KSST 01; KSST 12; KSST 22; KSST 34</t>
  </si>
  <si>
    <t>KSST 00 (TE-L); KSST 01 (LWR); KSST 07 (QB); KSST 12 (RWR); KSST 22 (HB-L); KSST 34 (TE-R); KSST 50 (LT); KSST 63 (RG); KSST 69 (C); KSST 71 (RT); KSST 76 (LG)</t>
  </si>
  <si>
    <t>KSST 00 (0.0); KSST 01 (0.0); KSST 07 (-0.5); KSST 12 (0.0); KSST 22 (0.0); KSST 34 (0.0); KSST 50 (0.0); KSST 63 (0.0); KSST 69 (0.0); KSST 71 (0.0); KSST 76 (0.0)</t>
  </si>
  <si>
    <t>KSST 01; KSST 12; KSST 34</t>
  </si>
  <si>
    <t>7; KSST 22 (HB-L); KSST 34 (TE-R); KSST 50 (LT); KSST 63 (RG); KSST 69 (C); KSST 71 (RT); KSST 76 (LG)</t>
  </si>
  <si>
    <t>KSST 01 (LWR); KSST 07 (QB); KSUN D05 (SSR); KSUN D13 (RCB)</t>
  </si>
  <si>
    <t>4; KSUN D11 (NRT); KSUN D14 (ROLB); KSUN D35 (LEO); KSUN D93 (LE)</t>
  </si>
  <si>
    <t>KSUN D22 &gt; KSST 12</t>
  </si>
  <si>
    <t>LWR^(-12.5); RWR(+20.5)</t>
  </si>
  <si>
    <t>LILB (4); RILB (4); RLB (4); ROLB (0)</t>
  </si>
  <si>
    <t>KSST 07; KSUN D05; KSUN D13</t>
  </si>
  <si>
    <t>LWR 8(16); TE-L 4(11); HB-L frkr; TE-R k; RWR 669(7)</t>
  </si>
  <si>
    <t>8; 4; -; -; 9</t>
  </si>
  <si>
    <t>KSST 01 8(16); KSST 00 4(11); KSST 22 frkr; KSST 34 k; KSST 12 669(7)</t>
  </si>
  <si>
    <t>8(16)</t>
  </si>
  <si>
    <t>2109 KSU OFF VS KU, Play 044</t>
  </si>
  <si>
    <t>21L</t>
  </si>
  <si>
    <t>RENO LT FAR Z LNG FLY</t>
  </si>
  <si>
    <t>47 SLANT F SURGE</t>
  </si>
  <si>
    <t>2B SLANT</t>
  </si>
  <si>
    <t>46/47 SLANT</t>
  </si>
  <si>
    <t>8; KSUN D02 (44); KSUN D06 (16); KSUN D19 (30); KSUN D30 (23); KSUN D35 (10); KSUN D97 (27); KSUN D98 (18); KSUN D99 (33)</t>
  </si>
  <si>
    <t>LCB (1); SCBL (6); FSR (11)</t>
  </si>
  <si>
    <t>LEO (10); LILB (16); DLT (18); MLB (23); DRT (27); RLB (30); REO (33); RLB (44)</t>
  </si>
  <si>
    <t>KSUN D01 (SCBL); KSUN D02 (RLB); KSUN D05 (FSR); KSUN D06 (LILB); KSUN D09 (LCB); KSUN D19 (RLB); KSUN D30 (MLB); KSUN D35 (LEO); KSUN D97 (DRT); KSUN D98 (DLT); KSUN D99 (REO)</t>
  </si>
  <si>
    <t>KSUN D01 (0.0); KSUN D02 (0.0); KSUN D05 (0.0); KSUN D06 (0.0); KSUN D09 (0.0); KSUN D19 (-1.0); KSUN D30 (-0.5); KSUN D35 (0.0); KSUN D97 (-0.5); KSUN D98 (0.0); KSUN D99 (-0.5)</t>
  </si>
  <si>
    <t>KSUN D02; KSUN D09; KSUN D97; KSUN D98; KSUN D99</t>
  </si>
  <si>
    <t>TE-L^; HB; FB-R; SRWR; RWR^</t>
  </si>
  <si>
    <t>KSST 04; KSST 22; KSST 36; KSST 85; KSST 87</t>
  </si>
  <si>
    <t>KSST 04 (RWR); KSST 07 (QB); KSST 22 (HB); KSST 36 (FB-R); KSST 50 (LT); KSST 63 (RG); KSST 69 (C); KSST 71 (RT); KSST 76 (LG); KSST 85 (SRWR); KSST 87 (TE-L)</t>
  </si>
  <si>
    <t>KSST 04 (0.0); KSST 07 (0.0); KSST 22 (+0.5); KSST 36 (0.0); KSST 50 (+0.5); KSST 63 (0.0); KSST 69 (+0.5); KSST 71 (0.0); KSST 76 (+0.5); KSST 85 (0.0); KSST 87 (+0.5)</t>
  </si>
  <si>
    <t>KSST 04; KSST 36; KSST 85; KSST 87</t>
  </si>
  <si>
    <t>KSST 22 (HB); KSST 50 (LT); KSST 69 (C); KSST 76 (LG); KSST 87 (TE-L); KSUN D19 (RLB); KSUN D30 (MLB); KSUN D97 (DRT); KSUN D99 (REO)</t>
  </si>
  <si>
    <t>KSUN D09 &gt; KSST 04</t>
  </si>
  <si>
    <t>SRWR(+13.5); RWR^(+20.5)</t>
  </si>
  <si>
    <t>LILB (4); MLB (4); RLB (4); RLB (4)</t>
  </si>
  <si>
    <t>KSUN D19; KSUN D30; KSUN D97; KSUN D99</t>
  </si>
  <si>
    <t>KSST 22; KSST 50; KSST 69; KSST 76; KSST 87</t>
  </si>
  <si>
    <t>2109 KSU OFF VS KU, Play 045</t>
  </si>
  <si>
    <t>41 POWER-KEY</t>
  </si>
  <si>
    <t>7; KSUN D06 (35); KSUN D19 (17); KSUN D30 (28); KSUN D35 (31); KSUN D97 (25); KSUN D98 (16); KSUN D99 (11)</t>
  </si>
  <si>
    <t>LCB (0); SCBL (6); SSL (7); SSR (7)</t>
  </si>
  <si>
    <t>SSL (00); LEO (11); DLT (16); LILB (17); DRT (25); RILB (28); RE (31); SSR (33); ROLB (35)</t>
  </si>
  <si>
    <t>KSUN D01 (SSR); KSUN D02 (SCBL); KSUN D05 (SSL); KSUN D06 (ROLB); KSUN D09 (LCB); KSUN D19 (LILB); KSUN D30 (RILB); KSUN D35 (RE); KSUN D97 (DRT); KSUN D98 (DLT); KSUN D99 (LEO)</t>
  </si>
  <si>
    <t>KSUN D01 (+0.5); KSUN D02 (0.0); KSUN D05 (0.0); KSUN D06 (0.0); KSUN D09 (0.0); KSUN D19 (+0.5); KSUN D30 (0.0); KSUN D35 (0.0); KSUN D97 (0.0); KSUN D98 (0.0); KSUN D99 (0.0)</t>
  </si>
  <si>
    <t>LEO (11); DLT (16); DRT (25); RE (31)</t>
  </si>
  <si>
    <t>KSST 12; KSST 17; KSST 20; KSST 36; KSST 87</t>
  </si>
  <si>
    <t>KSST 07 (QB); KSST 12 (RWR); KSST 17 (SRWR); KSST 20 (HB); KSST 36 (FB); KSST 50 (LT); KSST 63 (RG); KSST 69 (C); KSST 71 (RT); KSST 76 (LG); KSST 87 (TE-L)</t>
  </si>
  <si>
    <t>KSST 07 (0.0); KSST 12 (0.0); KSST 17 (0.0); KSST 20 (0.0); KSST 36 (0.0); KSST 50 (0.0); KSST 63 (0.0); KSST 69 (0.0); KSST 71 (0.0); KSST 76 (0.0); KSST 87 (0.0)</t>
  </si>
  <si>
    <t>KSST 12; KSST 17; KSST 20</t>
  </si>
  <si>
    <t>KSST 63 (RG); KSUN D01 (SSR); KSUN D19 (LILB); KSUN D30 (RILB)</t>
  </si>
  <si>
    <t>LILB (3); RILB (4); ROLB (0)</t>
  </si>
  <si>
    <t>KSUN D01; KSUN D19</t>
  </si>
  <si>
    <t>2109 KSU OFF VS KU, Play 046</t>
  </si>
  <si>
    <t>STOPS 50C DIMES</t>
  </si>
  <si>
    <t>5; KSUN D30 (30); KSUN D35 (35); KSUN D97 (27); KSUN D98 (18); KSUN D99 (11)</t>
  </si>
  <si>
    <t>LCB (12); SCBoL (4); SCBiL (3); FSL (15); SCBR (6); RCB (6)</t>
  </si>
  <si>
    <t>LEO (11); DLT (18); DRT (27); RLB (30); REO (35)</t>
  </si>
  <si>
    <t>KSUN D01 (SCBR); KSUN D02 (LCB); KSUN D05 (FSL); KSUN D09 (RCB); KSUN D10 (SCBoL); KSUN D19 (SCBiL); KSUN D30 (RLB); KSUN D35 (REO); KSUN D97 (DRT); KSUN D98 (DLT); KSUN D99 (LEO)</t>
  </si>
  <si>
    <t>KSUN D01 (0.0); KSUN D02 (0.0); KSUN D05 (0.0); KSUN D09 (0.0); KSUN D10 (0.0); KSUN D19 (0.0); KSUN D30 (0.0); KSUN D35 (+0.5); KSUN D97 (0.0); KSUN D98 (0.0); KSUN D99 (0.0)</t>
  </si>
  <si>
    <t>LEO (11); DLT (18); DRT (27); REO (35)</t>
  </si>
  <si>
    <t>KSST 07 (QB); KSST 12 (LWR); KSST 19 (SLWR); KSST 22 (SRiWR); KSST 50 (LT); KSST 63 (RG); KSST 69 (C); KSST 71 (RT); KSST 76 (LG); KSST 85 (SRoWR); KSST 86 (RWR)</t>
  </si>
  <si>
    <t>KSST 07 (0.0); KSST 12 (0.0); KSST 19 (0.0); KSST 22 (0.0); KSST 50 (-0.5); KSST 63 (0.0); KSST 69 (0.0); KSST 71 (0.0); KSST 76 (0.0); KSST 85 (0.0); KSST 86 (0.0)</t>
  </si>
  <si>
    <t>KSST 19; KSST 22; KSST 85; KSST 86</t>
  </si>
  <si>
    <t>KSST 50 (LT); KSUN D35 (REO)</t>
  </si>
  <si>
    <t>4; KSUN D35 (REO); KSUN D97 (DRT); KSUN D98 (DLT); KSUN D99 (LEO)</t>
  </si>
  <si>
    <t>KSUN D35 (I) KSST 50</t>
  </si>
  <si>
    <t>LWR(-21.5); SLWR^(-14.5); SRiWR(+2.5); SRoWR(+10.5); RWR^(+17.5)</t>
  </si>
  <si>
    <t>LWR 6(7); SLWR 6(10); SRiWR x6(5); SRoWR 6(11); RWR 6(7)</t>
  </si>
  <si>
    <t>6; 6; X; 6; 6</t>
  </si>
  <si>
    <t>KSST 12 6(7); KSST 19 6(10); KSST 22 x6(5); KSST 85 6(11); KSST 86 6(7)</t>
  </si>
  <si>
    <t>2109 KSU OFF VS KU, Play 047</t>
  </si>
  <si>
    <t>12RJW</t>
  </si>
  <si>
    <t>GUN LOU OUT   PACK</t>
  </si>
  <si>
    <t>PACK</t>
  </si>
  <si>
    <t>60C F RETURN Z POST</t>
  </si>
  <si>
    <t>F RETURN Z POST</t>
  </si>
  <si>
    <t>7; KSUN D06 (24); KSUN D09 (44); KSUN D30 (11); KSUN D35 (38); KSUN D97 (27); KSUN D98 (19); KSUN D99 (08)</t>
  </si>
  <si>
    <t>KSST 17; KSST 19; KSST 85</t>
  </si>
  <si>
    <t>LCB (11); SCBoL (3); SCBiL (7); FS (13)</t>
  </si>
  <si>
    <t>LEO (08); LLB (11); DLT (19); RILB (24); DRT (27); REO (38); RLB (44)</t>
  </si>
  <si>
    <t>KSUN D01 (FS); KSUN D02 (LCB); KSUN D05 (SCBiL); KSUN D06 (RILB); KSUN D09 (RLB); KSUN D19 (SCBoL); KSUN D30 (LLB); KSUN D35 (REO); KSUN D97 (DRT); KSUN D98 (DLT); KSUN D99 (LEO)</t>
  </si>
  <si>
    <t>KSUN D01 (0.0); KSUN D02 (0.0); KSUN D05 (0.0); KSUN D06 (0.0); KSUN D09 (0.0); KSUN D19 (0.0); KSUN D30 (-1.0); KSUN D35 (0.0); KSUN D97 (0.0); KSUN D98 (0.0); KSUN D99 (0.0)</t>
  </si>
  <si>
    <t>LEO (08); DLT (19); DRT (27); REO (38)</t>
  </si>
  <si>
    <t>KSST 17; KSST 19; KSST 22; KSST 85; KSST 87</t>
  </si>
  <si>
    <t>KSST 07 (QB); KSST 17 (SRiWR); KSST 19 (SRoWR); KSST 22 (HB-L); KSST 50 (LT); KSST 63 (RG); KSST 69 (C); KSST 71 (RT); KSST 76 (LG); KSST 85 (RWR); KSST 87 (TE-L)</t>
  </si>
  <si>
    <t>KSST 07 (+0.5); KSST 17 (0.0); KSST 19 (0.0); KSST 22 (0.0); KSST 50 (0.0); KSST 63 (0.0); KSST 69 (0.0); KSST 71 (0.0); KSST 76 (0.0); KSST 85 (+0.5); KSST 87 (0.0)</t>
  </si>
  <si>
    <t>KSST 17; KSST 87</t>
  </si>
  <si>
    <t>KSST 07 (QB); KSST 85 (RWR); KSUN D30 (LLB)</t>
  </si>
  <si>
    <t>SRiWR(+8.5); SRoWR^(+9.5); RWR(+10.5)</t>
  </si>
  <si>
    <t>LLB (5); RILB (4); RLB (3)</t>
  </si>
  <si>
    <t>7; KSUN D01; KSUN D02; KSUN D05; KSUN D06; KSUN D09; KSUN D19; KSUN D30</t>
  </si>
  <si>
    <t>TE-L 7(12); HB-L h5(1); SRiWR 8(12); SRoWR 21(3); RWR 4(12)</t>
  </si>
  <si>
    <t>7; H5; 8; 3; 4</t>
  </si>
  <si>
    <t>KSST 87 7(12); KSST 22 h5(1); KSST 17 8(12); KSST 19 21(3); KSST 85 4(12)</t>
  </si>
  <si>
    <t>2109 KSU OFF VS KU, Play 048</t>
  </si>
  <si>
    <t>50C Y STOP F STICK</t>
  </si>
  <si>
    <t>Y STOP F STICK</t>
  </si>
  <si>
    <t>7; KSUN D06 (41); KSUN D15 (32); KSUN D19 (10); KSUN D30 (31); KSUN D97 (27); KSUN D98 (18); KSUN D99 (11)</t>
  </si>
  <si>
    <t>LCB (9); SCBoL (8); SCBiL (8); FS (13)</t>
  </si>
  <si>
    <t>LLB (10); LEO (11); DLT (18); DRT (27); RLB (31); REO (32); RLB (41)</t>
  </si>
  <si>
    <t>KSUN D01 (FS); KSUN D02 (LCB); KSUN D05 (SCBoL); KSUN D06 (RLB); KSUN D09 (SCBiL); KSUN D15 (REO); KSUN D19 (LLB); KSUN D30 (RLB); KSUN D97 (DRT); KSUN D98 (DLT); KSUN D99 (LEO)</t>
  </si>
  <si>
    <t>KSUN D01 (0.0); KSUN D02 (0.0); KSUN D05 (0.0); KSUN D06 (0.0); KSUN D09 (0.0); KSUN D15 (0.0); KSUN D19 (-0.5); KSUN D30 (0.0); KSUN D97 (0.0); KSUN D98 (0.0); KSUN D99 (0.0)</t>
  </si>
  <si>
    <t>LEO (11); DLT (18); DRT (27); REO (32)</t>
  </si>
  <si>
    <t>KSST 04 (RWR); KSST 07 (QB); KSST 12 (SRiWR); KSST 19 (TE-L); KSST 20 (HB-L); KSST 50 (LT); KSST 63 (RG); KSST 69 (C); KSST 71 (RT); KSST 76 (LG); KSST 86 (SRoWR)</t>
  </si>
  <si>
    <t>KSST 04 (0.0); KSST 07 (0.0); KSST 12 (0.0); KSST 19 (0.0); KSST 20 (+0.5); KSST 50 (0.0); KSST 63 (0.0); KSST 69 (0.0); KSST 71 (0.0); KSST 76 (0.0); KSST 86 (0.0)</t>
  </si>
  <si>
    <t>KSST 04; KSST 12; KSST 20; KSST 86</t>
  </si>
  <si>
    <t>KSST 20 (HB-L); KSUN D19 (LLB)</t>
  </si>
  <si>
    <t>5; KSUN D06 (RLB); KSUN D15 (REO); KSUN D97 (DRT); KSUN D98 (DLT); KSUN D99 (LEO)</t>
  </si>
  <si>
    <t>SRiWR(+3.5); SRoWR(+10.5); RWR^(+13.5)</t>
  </si>
  <si>
    <t>LLB (4); RLB (3); RLB (4)</t>
  </si>
  <si>
    <t>6; KSUN D01; KSUN D02; KSUN D05; KSUN D09; KSUN D19; KSUN D30</t>
  </si>
  <si>
    <t>TE-L 6(10); HB-L h31(-1); SRiWR 3(6); SRoWR 3(5); RWR 9</t>
  </si>
  <si>
    <t>6; H5; 3; 3; 9</t>
  </si>
  <si>
    <t>KSST 19 6(10); KSST 20 h31(-1); KSST 12 3(6); KSST 86 3(5); KSST 04 9</t>
  </si>
  <si>
    <t>2109 KSU OFF VS KU, Play 049</t>
  </si>
  <si>
    <t>MARCH  RT WING OVER NEAR</t>
  </si>
  <si>
    <t>42 DUO F SURGE</t>
  </si>
  <si>
    <t>10; KSUN D01 (38); KSUN D05 (00); KSUN D06 (22); KSUN D09 (30); KSUN D15 (33); KSUN D19 (07); KSUN D30 (15); KSUN D97 (29); KSUN D98 (22); KSUN D99 (15)</t>
  </si>
  <si>
    <t>LCB (7)</t>
  </si>
  <si>
    <t>LLB (00); LOLB (07); LLB (15); LE (15); NT (22); MLB (22); RE (29); RLB (30); ROLB (33); ROLB (38)</t>
  </si>
  <si>
    <t>KSUN D01 (ROLB); KSUN D02 (LCB); KSUN D05 (LLB); KSUN D06 (MLB); KSUN D09 (RLB); KSUN D15 (ROLB); KSUN D19 (LOLB); KSUN D30 (LLB); KSUN D97 (RE); KSUN D98 (NT); KSUN D99 (LE)</t>
  </si>
  <si>
    <t>KSUN D01 (-0.5); KSUN D02 (0.0); KSUN D05 (0.0); KSUN D06 (0.0); KSUN D09 (0.0); KSUN D15 (0.0); KSUN D19 (+0.5); KSUN D30 (0.0); KSUN D97 (0.0); KSUN D98 (0.0); KSUN D99 (-0.5)</t>
  </si>
  <si>
    <t>HB; FB-R; TE-iR^; TE-oR; RWR^</t>
  </si>
  <si>
    <t>KSST 07 (QB); KSST 18 (RWR); KSST 20 (HB); KSST 29 (FB-R); KSST 36 (TE-oR); KSST 50 (LT); KSST 63 (RG); KSST 69 (C); KSST 71 (RT); KSST 76 (LG); KSST 87 (TE-iR)</t>
  </si>
  <si>
    <t>KSST 07 (0.0); KSST 18 (0.0); KSST 20 (0.0); KSST 29 (0.0); KSST 36 (-0.5); KSST 50 (0.0); KSST 63 (0.0); KSST 69 (0.0); KSST 71 (+0.5); KSST 76 (0.0); KSST 87 (0.0)</t>
  </si>
  <si>
    <t>KSST 20 (HB); KSST 36 (TE-oR); KSST 71 (RT); KSUN D01 (ROLB); KSUN D19 (LOLB); KSUN D99 (LE)</t>
  </si>
  <si>
    <t>RWR^(+10.5)</t>
  </si>
  <si>
    <t>LOLB (0); LLB (6); LLB (5); MLB (4); RLB (4); ROLB (0); ROLB (0)</t>
  </si>
  <si>
    <t>KSST 36; KSUN D01; KSUN D99</t>
  </si>
  <si>
    <t>KSST 71; KSUN D19</t>
  </si>
  <si>
    <t>2109 KSU OFF VS KU, Play 050</t>
  </si>
  <si>
    <t>MARCH GUN LOU PRO</t>
  </si>
  <si>
    <t>P. 10 STEEL HOOSIER-SMASH</t>
  </si>
  <si>
    <t>HOOSIER-SMASH</t>
  </si>
  <si>
    <t>8; KSUN D06 (38); KSUN D09 (44); KSUN D15 (34); KSUN D19 (00); KSUN D30 (21); KSUN D97 (27); KSUN D98 (15); KSUN D99 (11)</t>
  </si>
  <si>
    <t>LCB (9); SCBL (9); FS (10)</t>
  </si>
  <si>
    <t>LLB (00); LEO (11); LE (15); MLB (21); DRT (27); REO (34); RLB (38); RLB (44)</t>
  </si>
  <si>
    <t>KSUN D01 (FS); KSUN D02 (LCB); KSUN D05 (SCBL); KSUN D06 (RLB); KSUN D09 (RLB); KSUN D15 (REO); KSUN D19 (LLB); KSUN D30 (MLB); KSUN D97 (DRT); KSUN D98 (LE); KSUN D99 (LEO)</t>
  </si>
  <si>
    <t>KSUN D01 (0.0); KSUN D02 (0.0); KSUN D05 (0.0); KSUN D06 (0.0); KSUN D09 (0.0); KSUN D15 (0.0); KSUN D19 (-1.0); KSUN D30 (0.0); KSUN D97 (0.0); KSUN D98 (-0.5); KSUN D99 (0.0)</t>
  </si>
  <si>
    <t>LEO (11); LE (15); DRT (27); REO (34)</t>
  </si>
  <si>
    <t>KSUN D97; KSUN D98</t>
  </si>
  <si>
    <t>KSST 00; KSST 04; KSST 20; KSST 34; KSST 86</t>
  </si>
  <si>
    <t>KSST 00 (TE-iL); KSST 04 (RWR); KSST 07 (QB); KSST 20 (HB-L); KSST 34 (TE-oL); KSST 50 (LT); KSST 63 (RG); KSST 69 (C); KSST 71 (RT); KSST 76 (LG); KSST 86 (SRWR)</t>
  </si>
  <si>
    <t>KSST 00 (0.0); KSST 04 (0.0); KSST 07 (0.0); KSST 20 (0.0); KSST 34 (0.0); KSST 50 (0.0); KSST 63 (0.0); KSST 69 (0.0); KSST 71 (0.0); KSST 76 (0.0); KSST 86 (0.0)</t>
  </si>
  <si>
    <t>KSST 00; KSST 04; KSST 34; KSST 86</t>
  </si>
  <si>
    <t>KSST 07 (QB); KSUN D19 (LLB); KSUN D97 (DRT); KSUN D98 (LE)</t>
  </si>
  <si>
    <t>4; KSUN D15 (REO); KSUN D97 (DRT); KSUN D98 (LE); KSUN D99 (LEO)</t>
  </si>
  <si>
    <t>KSUN D97 (CU); KSUN D98 (CU)</t>
  </si>
  <si>
    <t>KSST 00 (R:Lx); KSST 34 (R:Lx)</t>
  </si>
  <si>
    <t>SRWR(+9.5); RWR^(+15.5)</t>
  </si>
  <si>
    <t>LLB (5); MLB (5); RLB (4); RLB (3)</t>
  </si>
  <si>
    <t>KSUN D19; KSUN D98</t>
  </si>
  <si>
    <t>TE-oL 8(11); TE-iL 7(15); HB-L frh2(-5); SRWR 3(15); RWR 6(5)</t>
  </si>
  <si>
    <t>8; 7; H2; 3; 6</t>
  </si>
  <si>
    <t>KSST 34 8(11); KSST 00 7(15); KSST 20 frh2(-5); KSST 86 3(15); KSST 04 6(5)</t>
  </si>
  <si>
    <t>KSUN D19 UNRd</t>
  </si>
  <si>
    <t>2109 KSU OFF VS KU, Play 051</t>
  </si>
  <si>
    <t>GUN LIZ OUTSIDE</t>
  </si>
  <si>
    <t>11 F IRON ARC</t>
  </si>
  <si>
    <t>8; KSUN D00 (34); KSUN D03 (42); KSUN D06 (16); KSUN D15 (10); KSUN D30 (23); KSUN D97 (27); KSUN D98 (19); KSUN D99 (33)</t>
  </si>
  <si>
    <t>LCB (3); SCBL (3); RCB (3)</t>
  </si>
  <si>
    <t>LOLB (10); LILB (16); DLT (19); MLB (23); DRT (27); REO (33); RLB (34); RLB (42)</t>
  </si>
  <si>
    <t>KSUN D00 (RLB); KSUN D02 (LCB); KSUN D03 (RLB); KSUN D06 (LILB); KSUN D09 (RCB); KSUN D15 (LOLB); KSUN D18 (SCBL); KSUN D30 (MLB); KSUN D97 (DRT); KSUN D98 (DLT); KSUN D99 (REO)</t>
  </si>
  <si>
    <t>KSUN D00 (-0.5); KSUN D02 (0.0); KSUN D03 (0.0); KSUN D06 (0.0); KSUN D09 (0.0); KSUN D15 (0.0); KSUN D18 (0.0); KSUN D30 (+0.5); KSUN D97 (0.0); KSUN D98 (0.0); KSUN D99 (0.0)</t>
  </si>
  <si>
    <t>KSUN D00; KSUN D03; KSUN D18</t>
  </si>
  <si>
    <t>KSST 04 (SRWR); KSST 07 (QB); KSST 22 (HB-L); KSST 50 (LT); KSST 63 (RG); KSST 69 (C); KSST 71 (RT); KSST 76 (LG); KSST 85 (RWR); KSST 86 (LWR); KSST 87 (TE-L)</t>
  </si>
  <si>
    <t>KSST 04 (0.0); KSST 07 (0.0); KSST 22 (0.0); KSST 50 (0.0); KSST 63 (0.0); KSST 69 (0.0); KSST 71 (0.0); KSST 76 (0.0); KSST 85 (0.0); KSST 86 (0.0); KSST 87 (-0.5)</t>
  </si>
  <si>
    <t>KSST 04 (SRWR); KSST 87 (TE-L); KSUN D00 (RLB); KSUN D30 (MLB)</t>
  </si>
  <si>
    <t>LWR^(-8.5); SRWR(+12.5); RWR^(+17.5)</t>
  </si>
  <si>
    <t>LOLB (0); LILB (3); MLB (3); RLB (3); RLB (3)</t>
  </si>
  <si>
    <t>KSST 87; KSUN D00</t>
  </si>
  <si>
    <t>2109 KSU OFF VS KU, Play 052</t>
  </si>
  <si>
    <t>9; KSUN D00 (18); KSUN D06 (30); KSUN D09 (43); KSUN D15 (34); KSUN D18 (37); KSUN D30 (24); KSUN D97 (26); KSUN D98 (18); KSUN D99 (12)</t>
  </si>
  <si>
    <t>LCB (1); SCBL (3)</t>
  </si>
  <si>
    <t>LEO (12); LILB (18); DLT (18); RILB (24); DRT (26); RLB (30); REO (34); RLB (37); ROLB (43)</t>
  </si>
  <si>
    <t>KSUN D00 (LILB); KSUN D02 (LCB); KSUN D03 (SCBL); KSUN D06 (RLB); KSUN D09 (ROLB); KSUN D15 (REO); KSUN D18 (RLB); KSUN D30 (RILB); KSUN D97 (DRT); KSUN D98 (DLT); KSUN D99 (LEO)</t>
  </si>
  <si>
    <t>KSUN D00 (0.0); KSUN D02 (0.0); KSUN D03 (0.0); KSUN D06 (0.0); KSUN D09 (0.0); KSUN D15 (0.0); KSUN D18 (-1.0); KSUN D30 (0.0); KSUN D97 (0.0); KSUN D98 (0.0); KSUN D99 (0.0)</t>
  </si>
  <si>
    <t>LEO (12); DLT (18); DRT (26); REO (34)</t>
  </si>
  <si>
    <t>KSUN D18</t>
  </si>
  <si>
    <t>KSST 18; KSST 22; KSST 34; KSST 86; KSST 87</t>
  </si>
  <si>
    <t>KSST 07 (QB); KSST 18 (SRWR); KSST 22 (HB-L); KSST 34 (TE-oL); KSST 50 (LT); KSST 63 (RG); KSST 69 (C); KSST 71 (RT); KSST 76 (LG); KSST 86 (RWR); KSST 87 (TE-iL)</t>
  </si>
  <si>
    <t>KSST 07 (0.0); KSST 18 (0.0); KSST 22 (+0.5); KSST 34 (0.0); KSST 50 (0.0); KSST 63 (0.0); KSST 69 (0.0); KSST 71 (0.0); KSST 76 (0.0); KSST 86 (0.0); KSST 87 (0.0)</t>
  </si>
  <si>
    <t>KSST 18; KSST 34</t>
  </si>
  <si>
    <t>KSST 22 (HB-L); KSST 50 (LT); KSST 87 (TE-iL); KSUN D15 (REO); KSUN D18 (RLB); KSUN D97 (DRT)</t>
  </si>
  <si>
    <t>KSUN D02 &gt; KSST 86</t>
  </si>
  <si>
    <t>SRWR(-0.5); RWR^(+13.5)</t>
  </si>
  <si>
    <t>LILB (5); RILB (3); RLB (3); RLB (5); ROLB (0)</t>
  </si>
  <si>
    <t>2109 KSU OFF VS KU, Play 053</t>
  </si>
  <si>
    <t>MARCH GUN LT PRO STR  CLOSE</t>
  </si>
  <si>
    <t>42 DUO X HITCH</t>
  </si>
  <si>
    <t>HITCH</t>
  </si>
  <si>
    <t>X HITCH</t>
  </si>
  <si>
    <t>7; KSUN D00 (18); KSUN D06 (35); KSUN D15 (34); KSUN D30 (26); KSUN D95 (26); KSUN D98 (19); KSUN D99 (12)</t>
  </si>
  <si>
    <t>LCB (6); SSL (10); FS (9); RCB (6)</t>
  </si>
  <si>
    <t>SSL (00); LEO (12); LILB (18); DLT (19); DRT (26); RILB (26); ROLB (34); RLB (35)</t>
  </si>
  <si>
    <t>KSUN D00 (LILB); KSUN D01 (FS); KSUN D05 (SSL); KSUN D06 (RLB); KSUN D13 (LCB); KSUN D15 (ROLB); KSUN D16 (RCB); KSUN D30 (RILB); KSUN D95 (DRT); KSUN D98 (DLT); KSUN D99 (LEO)</t>
  </si>
  <si>
    <t>KSUN D00 (0.0); KSUN D01 (0.0); KSUN D05 (0.0); KSUN D06 (0.0); KSUN D13 (0.0); KSUN D15 (0.0); KSUN D16 (0.0); KSUN D30 (0.0); KSUN D95 (0.0); KSUN D98 (0.0); KSUN D99 (0.0)</t>
  </si>
  <si>
    <t>KSST 03; KSST 09; KSST 13; KSST 34; KSST 81</t>
  </si>
  <si>
    <t>KSST 03 (RWR); KSST 09 (HB-L); KSST 13 (LWR); KSST 15 (QB); KSST 34 (TE-oL); KSST 50 (LT); KSST 54 (RG); KSST 69 (C); KSST 70 (LG); KSST 73 (RT); KSST 81 (TE-iL)</t>
  </si>
  <si>
    <t>KSST 03 (-1.0); KSST 09 (0.0); KSST 13 (0.0); KSST 15 (0.0); KSST 34 (0.0); KSST 50 (0.0); KSST 54 (0.0); KSST 69 (0.0); KSST 70 (0.0); KSST 73 (0.0); KSST 81 (0.0)</t>
  </si>
  <si>
    <t>KSST 03; KSST 81</t>
  </si>
  <si>
    <t>5; KSST 50 (LT); KSST 54 (RG); KSST 69 (C); KSST 70 (LG); KSST 73 (RT)</t>
  </si>
  <si>
    <t>KSST 03 (RWR)</t>
  </si>
  <si>
    <t>KSST 03</t>
  </si>
  <si>
    <t>4; KSUN D15 (ROLB); KSUN D95 (DRT); KSUN D98 (DLT); KSUN D99 (LEO)</t>
  </si>
  <si>
    <t>KSST 34 (R:Lx); KSST 81 (R:Lx)</t>
  </si>
  <si>
    <t>LWR(-17.5); RWR^(+15.5)</t>
  </si>
  <si>
    <t>7; KSUN D00; KSUN D01; KSUN D05; KSUN D06; KSUN D13; KSUN D16; KSUN D30</t>
  </si>
  <si>
    <t>LWR r; TE-oL r; TE-iL r; HB-L fr; RWR 6(7)</t>
  </si>
  <si>
    <t>KSST 13 r; KSST 34 r; KSST 81 r; KSST 09 fr; KSST 03 6(7)</t>
  </si>
  <si>
    <t>KSST 03 ILF</t>
  </si>
  <si>
    <t>2109 KSU OFF VS KU, Play 054</t>
  </si>
  <si>
    <t>GUN RIP WIDE STR F FLY</t>
  </si>
  <si>
    <t>45 PLUS BARK</t>
  </si>
  <si>
    <t>8; KSUN D00 (10); KSUN D01 (26); KSUN D06 (30); KSUN D15 (34); KSUN D30 (23); KSUN D95 (27); KSUN D98 (18); KSUN D99 (06)</t>
  </si>
  <si>
    <t>LCB (8); FSL (13); SS (7); RCB (8)</t>
  </si>
  <si>
    <t>LOLB (06); LLB (10); DLT (18); MLB (23); SS (26); DRT (27); RLB (30); ROLB (34)</t>
  </si>
  <si>
    <t>KSUN D00 (LLB); KSUN D01 (SS); KSUN D05 (FSL); KSUN D06 (RLB); KSUN D13 (LCB); KSUN D15 (ROLB); KSUN D16 (RCB); KSUN D30 (MLB); KSUN D95 (DRT); KSUN D98 (DLT); KSUN D99 (LOLB)</t>
  </si>
  <si>
    <t>KSUN D00 (0.0); KSUN D01 (0.0); KSUN D05 (0.0); KSUN D06 (0.0); KSUN D13 (0.0); KSUN D15 (0.0); KSUN D16 (0.0); KSUN D30 (0.0); KSUN D95 (0.0); KSUN D98 (-0.5); KSUN D99 (0.0)</t>
  </si>
  <si>
    <t>DLT (18); DRT (27)</t>
  </si>
  <si>
    <t>LWR^; FB-L; HB-R; TE-R; RWR^</t>
  </si>
  <si>
    <t>KSST 09; KSST 17; KSST 34; KSST 81; KSST 86</t>
  </si>
  <si>
    <t>KSST 09 (HB-R); KSST 15 (QB); KSST 17 (RWR); KSST 34 (FB-L); KSST 50 (LT); KSST 54 (RG); KSST 69 (C); KSST 70 (LG); KSST 73 (RT); KSST 81 (TE-R); KSST 86 (LWR)</t>
  </si>
  <si>
    <t>KSST 09 (+0.5); KSST 15 (0.0); KSST 17 (0.0); KSST 34 (0.0); KSST 50 (0.0); KSST 54 (0.0); KSST 69 (0.0); KSST 70 (0.0); KSST 73 (+0.5); KSST 81 (0.0); KSST 86 (0.0)</t>
  </si>
  <si>
    <t>KSST 17; KSST 86</t>
  </si>
  <si>
    <t>KSST 09 (HB-R); KSST 73 (RT); KSUN D98 (DLT)</t>
  </si>
  <si>
    <t>2; KSST 09 (HB-R); KSST 34 (FB-L)</t>
  </si>
  <si>
    <t>LWR^(-18.5); RWR^(+15.5)</t>
  </si>
  <si>
    <t>KSST 09; KSST 73</t>
  </si>
  <si>
    <t>2109 KSU OFF VS KU, Play 055</t>
  </si>
  <si>
    <t>RENO RIP WIDE</t>
  </si>
  <si>
    <t>4 LASER SCREEN Y STICK</t>
  </si>
  <si>
    <t>LASER SCREEN Y STICK</t>
  </si>
  <si>
    <t>7; KSUN D00 (01); KSUN D06 (24); KSUN D15 (33); KSUN D30 (16); KSUN D95 (27); KSUN D98 (19); KSUN D99 (11)</t>
  </si>
  <si>
    <t>LCB (5); SCBL (9); FS (15); RCB (8)</t>
  </si>
  <si>
    <t>LLB (01); LEO (11); LILB (16); DLT (19); RILB (24); DRT (27); ROLB (33)</t>
  </si>
  <si>
    <t>KSUN D00 (LLB); KSUN D01 (FS); KSUN D05 (SCBL); KSUN D06 (RILB); KSUN D13 (LCB); KSUN D15 (ROLB); KSUN D16 (RCB); KSUN D30 (LILB); KSUN D95 (DRT); KSUN D98 (DLT); KSUN D99 (LEO)</t>
  </si>
  <si>
    <t>KSUN D00 (0.0); KSUN D01 (0.0); KSUN D05 (0.0); KSUN D06 (0.0); KSUN D13 (0.0); KSUN D15 (0.0); KSUN D16 (-0.5); KSUN D30 (0.0); KSUN D95 (0.0); KSUN D98 (0.0); KSUN D99 (0.0)</t>
  </si>
  <si>
    <t>LWR^; HB; TE-R; SRWR; RWR^</t>
  </si>
  <si>
    <t>KSST 01; KSST 09; KSST 17; KSST 81; KSST 86</t>
  </si>
  <si>
    <t>KSST 01 (RWR); KSST 09 (HB); KSST 15 (QB); KSST 17 (SRWR); KSST 50 (LT); KSST 54 (RG); KSST 69 (C); KSST 70 (LG); KSST 73 (RT); KSST 81 (TE-R); KSST 86 (LWR)</t>
  </si>
  <si>
    <t>KSST 01 (0.0); KSST 09 (0.0); KSST 15 (0.0); KSST 17 (0.0); KSST 50 (-0.5); KSST 54 (0.0); KSST 69 (0.0); KSST 70 (0.0); KSST 73 (0.0); KSST 81 (0.0); KSST 86 (+0.5)</t>
  </si>
  <si>
    <t>KSST 50 (LT); KSST 86 (LWR); KSUN D16 (RCB)</t>
  </si>
  <si>
    <t>1; KSST 09 (HB)</t>
  </si>
  <si>
    <t>KSST 50; KSUN D16</t>
  </si>
  <si>
    <t>LWR 0(-1); HB fr; TE-R r; SRWR 3(4); RWR r</t>
  </si>
  <si>
    <t>0; -; -; 3; -</t>
  </si>
  <si>
    <t>KSST 86 0(-1); KSST 09 fr; KSST 81 r; KSST 17 3(4); KSST 01 r</t>
  </si>
  <si>
    <t>2109 KSU OFF VS KU, Play 056</t>
  </si>
  <si>
    <t>GUN LOU CON</t>
  </si>
  <si>
    <t>7; KSUN D06 (25); KSUN D15 (34); KSUN D16 (44); KSUN D30 (17); KSUN D95 (26); KSUN D98 (19); KSUN D99 (10)</t>
  </si>
  <si>
    <t>LCB (7); SCBL (4); FSL (11); FS (10)</t>
  </si>
  <si>
    <t>LEO (10); LILB (17); DLT (19); RILB (25); DRT (26); REO (34); RLB (44)</t>
  </si>
  <si>
    <t>KSUN D00 (SCBL); KSUN D01 (FS); KSUN D05 (FSL); KSUN D06 (RILB); KSUN D13 (LCB); KSUN D15 (REO); KSUN D16 (RLB); KSUN D30 (LILB); KSUN D95 (DRT); KSUN D98 (DLT); KSUN D99 (LEO)</t>
  </si>
  <si>
    <t>KSUN D00 (0.0); KSUN D01 (0.0); KSUN D05 (0.0); KSUN D06 (-1.0); KSUN D13 (0.0); KSUN D15 (0.0); KSUN D16 (0.0); KSUN D30 (0.0); KSUN D95 (0.0); KSUN D98 (0.0); KSUN D99 (+0.5)</t>
  </si>
  <si>
    <t>KSST 01; KSST 09; KSST 34; KSST 81; KSST 86</t>
  </si>
  <si>
    <t>KSST 01 (SRWR); KSST 09 (HB-L); KSST 15 (QB); KSST 34 (TE-R); KSST 50 (LT); KSST 54 (RG); KSST 69 (C); KSST 70 (LG); KSST 73 (RT); KSST 81 (TE-L); KSST 86 (RWR)</t>
  </si>
  <si>
    <t>KSST 01 (0.0); KSST 09 (0.0); KSST 15 (+0.5); KSST 34 (0.0); KSST 50 (0.0); KSST 54 (0.0); KSST 69 (0.0); KSST 70 (0.0); KSST 73 (-1.0); KSST 81 (0.0); KSST 86 (0.0)</t>
  </si>
  <si>
    <t>KSST 15 (QB); KSST 73 (RT); KSUN D06 (RILB); KSUN D99 (LEO)</t>
  </si>
  <si>
    <t>LILB (4); RILB (4); RLB (5)</t>
  </si>
  <si>
    <t>KSST 73; KSUN D06</t>
  </si>
  <si>
    <t>KSST 15; KSUN D99</t>
  </si>
  <si>
    <t>2109 KSU OFF VS KU, Play 057</t>
  </si>
  <si>
    <t>7; KSUN D00 (36); KSUN D06 (11); KSUN D14 (11); KSUN D15 (29); KSUN D30 (23); KSUN D95 (22); KSUN D98 (17)</t>
  </si>
  <si>
    <t>LCB (9); SSL (9); SCBR (10); RCB (6)</t>
  </si>
  <si>
    <t>SSL (10); LLB (11); LEO (11); DLT (17); NT (22); MLB (23); RE (29); RLB (36)</t>
  </si>
  <si>
    <t>KSUN D00 (RLB); KSUN D01 (SSL); KSUN D05 (SCBR); KSUN D06 (LLB); KSUN D13 (LCB); KSUN D14 (LEO); KSUN D15 (RE); KSUN D16 (RCB); KSUN D30 (MLB); KSUN D95 (NT); KSUN D98 (DLT)</t>
  </si>
  <si>
    <t>KSUN D00 (0.0); KSUN D01 (0.0); KSUN D05 (0.0); KSUN D06 (0.0); KSUN D13 (0.0); KSUN D14 (0.0); KSUN D15 (0.0); KSUN D16 (0.0); KSUN D30 (0.0); KSUN D95 (0.0); KSUN D98 (0.0)</t>
  </si>
  <si>
    <t>KSUN D14</t>
  </si>
  <si>
    <t>LEO (11); DLT (17); NT (22); RE (29)</t>
  </si>
  <si>
    <t>KSST 01; KSST 09; KSST 17; KSST 34; KSST 86</t>
  </si>
  <si>
    <t>KSST 01 (RWR); KSST 09 (HB-R); KSST 15 (QB); KSST 17 (SLWR); KSST 34 (TE-R); KSST 50 (LT); KSST 54 (RG); KSST 55 (C); KSST 70 (LG); KSST 73 (RT); KSST 86 (LWR)</t>
  </si>
  <si>
    <t>KSST 01 (0.0); KSST 09 (0.0); KSST 15 (0.0); KSST 17 (+0.5); KSST 34 (-1.0); KSST 50 (0.0); KSST 54 (0.0); KSST 55 (0.0); KSST 70 (0.0); KSST 73 (0.0); KSST 86 (0.0)</t>
  </si>
  <si>
    <t>KSST 17; KSST 55</t>
  </si>
  <si>
    <t>KSST 17 (SLWR); KSST 34 (TE-R); KSUN D06 (LLB)</t>
  </si>
  <si>
    <t>KSST 17* (L:R{L})</t>
  </si>
  <si>
    <t>LWR^(-14.5); SLWR(-9.5); RWR^(+15.5)</t>
  </si>
  <si>
    <t>KSST 34 LBL</t>
  </si>
  <si>
    <t>2109 KSU OFF VS KU, Play 058</t>
  </si>
  <si>
    <t>GUN RT UGLY LOWER</t>
  </si>
  <si>
    <t>RT UGLY LOWER</t>
  </si>
  <si>
    <t>50C Z SNAG H FRESNO</t>
  </si>
  <si>
    <t>Z SNAG H FRESNO</t>
  </si>
  <si>
    <t>7; KSUN D00 (40); KSUN D06 (09); KSUN D14 (34); KSUN D15 (10); KSUN D30 (17); KSUN D95 (27); KSUN D98 (19)</t>
  </si>
  <si>
    <t>LCB (6); FS (15); SCBR (8); RCB (10)</t>
  </si>
  <si>
    <t>LLB (09); LOLB (10); LILB (17); DLT (19); DRT (27); REO (34); RLB (40)</t>
  </si>
  <si>
    <t>KSUN D00 (RLB); KSUN D01 (FS); KSUN D05 (SCBR); KSUN D06 (LLB); KSUN D13 (LCB); KSUN D14 (REO); KSUN D15 (LOLB); KSUN D16 (RCB); KSUN D30 (LILB); KSUN D95 (DRT); KSUN D98 (DLT)</t>
  </si>
  <si>
    <t>KSUN D00 (0.0); KSUN D01 (0.0); KSUN D05 (0.0); KSUN D06 (0.0); KSUN D13 (0.0); KSUN D14 (0.0); KSUN D15 (0.0); KSUN D16 (0.0); KSUN D30 (0.0); KSUN D95 (0.0); KSUN D98 (+1.0)</t>
  </si>
  <si>
    <t>LWR^; SLWR; TE-iR; TE-oR^; RWR</t>
  </si>
  <si>
    <t>KSST 01 (RWR); KSST 09 (SLWR); KSST 15 (QB); KSST 34 (TE-iR); KSST 50 (LT); KSST 54 (RG); KSST 55 (C); KSST 70 (LG); KSST 73 (RT); KSST 81 (TE-oR); KSST 86 (LWR)</t>
  </si>
  <si>
    <t>KSST 01 (0.0); KSST 09 (0.0); KSST 15 (0.0); KSST 34 (0.0); KSST 50 (0.0); KSST 54 (-1.0); KSST 55 (0.0); KSST 70 (0.0); KSST 73 (0.0); KSST 81 (0.0); KSST 86 (0.0)</t>
  </si>
  <si>
    <t>5; KSST 50 (LT); KSST 54 (RG); KSST 55 (C); KSST 70 (LG); KSST 73 (RT)</t>
  </si>
  <si>
    <t>KSST 54 (RG); KSUN D98 (DLT)</t>
  </si>
  <si>
    <t>4; KSUN D14 (REO); KSUN D15 (LOLB); KSUN D95 (DRT); KSUN D98 (DLT)</t>
  </si>
  <si>
    <t>KSUN D98 (O) KSST 54</t>
  </si>
  <si>
    <t>LWR^(-13.5); SLWR(-3.5); RWR(+17.5)</t>
  </si>
  <si>
    <t>LWR 9; SLWR 6(5); TE-iR 1; TE-oR 7(13); RWR 26(6)</t>
  </si>
  <si>
    <t>9; 6; 3; 7; 6</t>
  </si>
  <si>
    <t>KSST 86 9; KSST 09 6(5); KSST 34 1; KSST 81 7(13); KSST 01 26(6)</t>
  </si>
  <si>
    <t>26(6)</t>
  </si>
  <si>
    <t>2109 KSU OFF VS KU, Play 059</t>
  </si>
  <si>
    <t>50C Z RETURN-STOPS</t>
  </si>
  <si>
    <t>Z RETURN-STOPS</t>
  </si>
  <si>
    <t>7; KSUN D01 (10); KSUN D14 (33); KSUN D15 (05); KSUN D19 (28); KSUN D30 (15); KSUN D95 (25); KSUN D98 (17)</t>
  </si>
  <si>
    <t>LCB (2); FSR (12); SCBR (4); RCB (2)</t>
  </si>
  <si>
    <t>LOLB (05); LLB (10); LLB (15); DLT (17); DRT (25); RILB (28); ROLB (33)</t>
  </si>
  <si>
    <t>KSUN D01 (LLB); KSUN D05 (FSR); KSUN D10 (SCBR); KSUN D13 (LCB); KSUN D14 (ROLB); KSUN D15 (LOLB); KSUN D16 (RCB); KSUN D19 (RILB); KSUN D30 (LLB); KSUN D95 (DRT); KSUN D98 (DLT)</t>
  </si>
  <si>
    <t>KSUN D01 (-1.0); KSUN D05 (0.0); KSUN D10 (0.0); KSUN D13 (0.0); KSUN D14 (0.0); KSUN D15 (0.0); KSUN D16 (0.0); KSUN D19 (0.0); KSUN D30 (0.0); KSUN D95 (+0.5); KSUN D98 (0.0)</t>
  </si>
  <si>
    <t>KSUN D10; KSUN D19</t>
  </si>
  <si>
    <t>KSUN D19; KSUN D95</t>
  </si>
  <si>
    <t>KSST 01 (RWR); KSST 09 (HB-R); KSST 15 (QB); KSST 17 (SLWR); KSST 54 (RG); KSST 55 (C); KSST 70 (LG); KSST 71 (LT); KSST 73 (RT); KSST 81 (TE-R); KSST 86 (LWR)</t>
  </si>
  <si>
    <t>KSST 01 (0.0); KSST 09 (0.0); KSST 15 (+0.5); KSST 17 (0.0); KSST 54 (0.0); KSST 55 (-0.5); KSST 70 (-0.5); KSST 71 (-1.0); KSST 73 (0.0); KSST 81 (0.0); KSST 86 (0.0)</t>
  </si>
  <si>
    <t>KSST 17; KSST 71</t>
  </si>
  <si>
    <t>5; KSST 54 (RG); KSST 55 (C); KSST 70 (LG); KSST 71 (LT); KSST 73 (RT)</t>
  </si>
  <si>
    <t>KSST 15 (QB); KSST 55 (C); KSST 70 (LG); KSST 71 (LT); KSUN D01 (LLB); KSUN D14 (ROLB); KSUN D19 (RILB); KSUN D95 (DRT)</t>
  </si>
  <si>
    <t>5; KSUN D14 (ROLB); KSUN D15 (LOLB); KSUN D19 (RILB); KSUN D95 (DRT); KSUN D98 (DLT)</t>
  </si>
  <si>
    <t>KSUN D16 &gt; KSST 86</t>
  </si>
  <si>
    <t>KSUN D19 (U) KSST 70; KSUN D95 (B) KSST 55</t>
  </si>
  <si>
    <t>KSST 55; KSST 70</t>
  </si>
  <si>
    <t>KSUN D19 (R.A.S) RILB</t>
  </si>
  <si>
    <t>LWR^(-12.5); SLWR(-6.5); RWR(+15.5)</t>
  </si>
  <si>
    <t>LOLB (0); LLB (4); LLB (5); RILB (3); ROLB (0)</t>
  </si>
  <si>
    <t>KSST 55; KSST 70; KSST 71; KSUN D01</t>
  </si>
  <si>
    <t>6; KSUN D01; KSUN D05; KSUN D10; KSUN D13; KSUN D16; KSUN D30</t>
  </si>
  <si>
    <t>LWR 6(7); SLWR 6(8); HB-R h8(-2); TE-R 4(11); RWR 21(3)</t>
  </si>
  <si>
    <t>6; 6; H8; 4; 3</t>
  </si>
  <si>
    <t>KSST 86 6(7); KSST 17 6(8); KSST 09 h8(-2); KSST 81 4(11); KSST 01 21(3)</t>
  </si>
  <si>
    <t>KSST 71 OH</t>
  </si>
  <si>
    <t>KSST 15; KSUN D95</t>
  </si>
  <si>
    <t>2109 KSU OFF VS KU, Play 060</t>
  </si>
  <si>
    <t>12DDAN</t>
  </si>
  <si>
    <t>GUN ROG LOW PRO</t>
  </si>
  <si>
    <t>ROG LOW</t>
  </si>
  <si>
    <t>50C TOMAHAWK</t>
  </si>
  <si>
    <t>5; KSUN D15 (06); KSUN D30 (19); KSUN D95 (26); KSUN D98 (18); KSUN D99 (34)</t>
  </si>
  <si>
    <t>SSL (7); SSL (9); FSR (11); SCBiR (3); SCBoR (6); RCB (10)</t>
  </si>
  <si>
    <t>SSL (00); LOLB (06); SSL (12); DLT (18); LILB (19); DRT (26); REO (34)</t>
  </si>
  <si>
    <t>KSUN D01 (SSL); KSUN D05 (FSR); KSUN D09 (SSL); KSUN D10 (SCBoR); KSUN D15 (LOLB); KSUN D16 (RCB); KSUN D19 (SCBiR); KSUN D30 (LILB); KSUN D95 (DRT); KSUN D98 (DLT); KSUN D99 (REO)</t>
  </si>
  <si>
    <t>KSUN D01 (0.0); KSUN D05 (+1.0); KSUN D09 (0.0); KSUN D10 (0.0); KSUN D15 (0.0); KSUN D16 (0.0); KSUN D19 (0.0); KSUN D30 (0.0); KSUN D95 (+0.5); KSUN D98 (0.0); KSUN D99 (0.0)</t>
  </si>
  <si>
    <t>KSUN D09; KSUN D99</t>
  </si>
  <si>
    <t>LWR^; SLoWR; SLiWR; TE-iR^; TE-oR</t>
  </si>
  <si>
    <t>KSST 00; KSST 09; KSST 17; KSST 19; KSST 86</t>
  </si>
  <si>
    <t>KSST 00 (TE-iR); KSST 09 (SLiWR); KSST 15 (QB); KSST 17 (SLoWR); KSST 19 (TE-oR); KSST 54 (RG); KSST 55 (C); KSST 62 (LG); KSST 70 (LT); KSST 71 (RT); KSST 86 (LWR)</t>
  </si>
  <si>
    <t>KSST 00 (0.0); KSST 09 (0.0); KSST 15 (0.0); KSST 17 (0.0); KSST 19 (0.0); KSST 54 (-0.5); KSST 55 (0.0); KSST 62 (0.0); KSST 70 (0.0); KSST 71 (0.0); KSST 86 (0.0)</t>
  </si>
  <si>
    <t>KSST 00; KSST 19; KSST 62</t>
  </si>
  <si>
    <t>5; KSST 54 (RG); KSST 55 (C); KSST 62 (LG); KSST 70 (LT); KSST 71 (RT)</t>
  </si>
  <si>
    <t>KSST 17 (SLoWR); KSST 54 (RG); KSUN D05 (FSR); KSUN D95 (DRT)</t>
  </si>
  <si>
    <t>KSUN D95 (O) KSST 54</t>
  </si>
  <si>
    <t>LWR^(-15.5); SLoWR(-7.5); SLiWR(-1.5)</t>
  </si>
  <si>
    <t>LOLB (0); LILB (5)</t>
  </si>
  <si>
    <t>7; KSUN D01; KSUN D05; KSUN D09; KSUN D10; KSUN D16; KSUN D19; KSUN D30</t>
  </si>
  <si>
    <t>LWR 86(18); SLoWR 4(15); SLiWR 1; TE-iR 9y; TE-oR 3(5)</t>
  </si>
  <si>
    <t>8; 4; 3; 9; 3</t>
  </si>
  <si>
    <t>KSST 86 86(18); KSST 17 4(15); KSST 09 1; KSST 00 9y; KSST 19 3(5)</t>
  </si>
  <si>
    <t>4(15)</t>
  </si>
  <si>
    <t>KSUN D05; KSUN D95</t>
  </si>
  <si>
    <t>2109 KSU OFF VS KU, Play 061</t>
  </si>
  <si>
    <t>RENO RT FAR Z LNG FLY</t>
  </si>
  <si>
    <t>46 SLANT F SURGE</t>
  </si>
  <si>
    <t>7; KSUN D09 (05); KSUN D14 (12); KSUN D20 (09); KSUN D35 (33); KSUN D43 (18); KSUN D53 (25); KSUN D93 (17)</t>
  </si>
  <si>
    <t>SSL (9); FSR (11); SCBR (3); RCB (8)</t>
  </si>
  <si>
    <t>LOLB (05); LLB (09); SSL (11); LEO (12); DLT (17); LILB (18); DRT (25); REO (33)</t>
  </si>
  <si>
    <t>KSUN D05 (SSL); KSUN D09 (LOLB); KSUN D14 (LEO); KSUN D16 (RCB); KSUN D18 (FSR); KSUN D20 (LLB); KSUN D35 (REO); KSUN D43 (LILB); KSUN D49 (SCBR); KSUN D53 (DRT); KSUN D93 (DLT)</t>
  </si>
  <si>
    <t>KSUN D05 (+0.5); KSUN D09 (0.0); KSUN D14 (-0.5); KSUN D16 (0.0); KSUN D18 (0.0); KSUN D20 (-0.5); KSUN D35 (0.0); KSUN D43 (-1.0); KSUN D49 (0.0); KSUN D53 (0.0); KSUN D93 (-0.5)</t>
  </si>
  <si>
    <t>LEO (12); DLT (17); DRT (25); REO (33)</t>
  </si>
  <si>
    <t>LWR^; SLWR; FB-L; HB; TE-R^</t>
  </si>
  <si>
    <t>KSST 03; KSST 17; KSST 36; KSST 39; KSST 87</t>
  </si>
  <si>
    <t>KSST 03 (SLWR); KSST 15 (QB); KSST 17 (LWR); KSST 36 (FB-L); KSST 39 (HB); KSST 54 (RG); KSST 55 (C); KSST 62 (LG); KSST 70 (LT); KSST 71 (RT); KSST 87 (TE-R)</t>
  </si>
  <si>
    <t>KSST 03 (0.0); KSST 15 (0.0); KSST 17 (0.0); KSST 36 (0.0); KSST 39 (0.0); KSST 54 (+0.5); KSST 55 (+0.5); KSST 62 (0.0); KSST 70 (0.0); KSST 71 (+0.5); KSST 87 (+0.5)</t>
  </si>
  <si>
    <t>KSST 54 (RG); KSST 55 (C); KSST 71 (RT); KSST 87 (TE-R); KSUN D05 (SSL); KSUN D14 (LEO); KSUN D20 (LLB); KSUN D43 (LILB); KSUN D93 (DLT)</t>
  </si>
  <si>
    <t>2; KSST 36 (FB-L); KSST 39 (HB)</t>
  </si>
  <si>
    <t>KSST 03* (R:Lx)</t>
  </si>
  <si>
    <t>LOLB (0); LLB (3); LILB (3)</t>
  </si>
  <si>
    <t>KSUN D14; KSUN D20; KSUN D43; KSUN D93</t>
  </si>
  <si>
    <t>KSST 54; KSST 55; KSST 71; KSST 87; KSUN D05</t>
  </si>
  <si>
    <t>2109 KSU OFF VS KU, Play 062</t>
  </si>
  <si>
    <t>MARCH GUN RT PRO STR  CLOSE</t>
  </si>
  <si>
    <t>7; KSUN D14 (33); KSUN D20 (33); KSUN D35 (10); KSUN D43 (23); KSUN D49 (09); KSUN D53 (25); KSUN D93 (17)</t>
  </si>
  <si>
    <t>LCB (6); SSL (9); FS (10); RCB (8)</t>
  </si>
  <si>
    <t>SSL (05); LLB (09); LEO (10); DLT (17); MLB (23); DRT (25); REO (33); RLB (33)</t>
  </si>
  <si>
    <t>KSUN D09 (LCB); KSUN D10 (FS); KSUN D14 (REO); KSUN D16 (RCB); KSUN D18 (SSL); KSUN D20 (RLB); KSUN D35 (LEO); KSUN D43 (MLB); KSUN D49 (LLB); KSUN D53 (DRT); KSUN D93 (DLT)</t>
  </si>
  <si>
    <t>KSUN D09 (0.0); KSUN D10 (0.0); KSUN D14 (0.0); KSUN D16 (0.0); KSUN D18 (0.0); KSUN D20 (0.0); KSUN D35 (0.0); KSUN D43 (0.0); KSUN D49 (0.0); KSUN D53 (0.0); KSUN D93 (0.0)</t>
  </si>
  <si>
    <t>KSST 03; KSST 17; KSST 34; KSST 39; KSST 81</t>
  </si>
  <si>
    <t>KSST 03 (RWR); KSST 15 (QB); KSST 17 (LWR); KSST 34 (TE-oR); KSST 39 (HB-R); KSST 54 (RG); KSST 55 (C); KSST 62 (LG); KSST 70 (LT); KSST 71 (RT); KSST 81 (TE-iR)</t>
  </si>
  <si>
    <t>KSST 03 (0.0); KSST 15 (0.0); KSST 17 (0.0); KSST 34 (0.0); KSST 39 (+0.5); KSST 54 (-0.5); KSST 55 (0.0); KSST 62 (0.0); KSST 70 (0.0); KSST 71 (0.0); KSST 81 (0.0)</t>
  </si>
  <si>
    <t>KSST 17; KSST 81</t>
  </si>
  <si>
    <t>KSST 39 (HB-R); KSST 54 (RG); KSST 81 (TE-iR); KSUN D35 (LEO); KSUN D93 (DLT)</t>
  </si>
  <si>
    <t>1; KSST 39 (HB-R)</t>
  </si>
  <si>
    <t>KSST 34 (L:Rx); KSST 81 (L:Rx)</t>
  </si>
  <si>
    <t>LLB (3); MLB (4); RLB (5)</t>
  </si>
  <si>
    <t>KSST 39</t>
  </si>
  <si>
    <t>MARCH RENO LT WING OVER NEAR</t>
  </si>
  <si>
    <t>46 COUNTER WRAP</t>
  </si>
  <si>
    <t>COUNTER WRAP</t>
  </si>
  <si>
    <t>WVUN</t>
  </si>
  <si>
    <t>9; WVUN D03 (43); WVUN D04 (44); WVUN D06 (04); WVUN D07 (20); WVUN D12 (34); WVUN D23 (14); WVUN D44 (13); WVUN D55 (18); WVUN D90 (27)</t>
  </si>
  <si>
    <t>SS (8); SSR (7); RCB (8)</t>
  </si>
  <si>
    <t>LLB (04); LOLB (13); SS (14); DLT (18); LILB (20); DRT (27); REO (34); RLB (43); RLB (44); SSR (44)</t>
  </si>
  <si>
    <t>WVUN D02 (RCB); WVUN D03 (RLB); WVUN D04 (RLB); WVUN D06 (LLB); WVUN D07 (LILB); WVUN D12 (REO); WVUN D23 (SS); WVUN D29 (SSR); WVUN D44 (LOLB); WVUN D55 (DLT); WVUN D90 (DRT)</t>
  </si>
  <si>
    <t>WVUN D02 (0.0); WVUN D03 (0.0); WVUN D04 (-0.5); WVUN D06 (0.0); WVUN D07 (0.0); WVUN D12 (0.0); WVUN D23 (0.0); WVUN D29 (0.0); WVUN D44 (0.0); WVUN D55 (-0.5); WVUN D90 (0.0)</t>
  </si>
  <si>
    <t>WVUN D23</t>
  </si>
  <si>
    <t>LWR^; TE-oL; TE-iL^; FB-L; HB</t>
  </si>
  <si>
    <t>KSST 22; KSST 29; KSST 36; KSST 87; KSST 88</t>
  </si>
  <si>
    <t>KSST 07 (QB); KSST 22 (HB); KSST 29 (FB-L); KSST 36 (TE-oL); KSST 50 (LT); KSST 63 (RG); KSST 69 (C); KSST 73 (RT); KSST 76 (LG); KSST 87 (TE-iL); KSST 88 (LWR)</t>
  </si>
  <si>
    <t>KSST 07 (0.0); KSST 22 (+0.5); KSST 29 (0.0); KSST 36 (0.0); KSST 50 (0.0); KSST 63 (+0.5); KSST 69 (0.0); KSST 73 (+0.5); KSST 76 (0.0); KSST 87 (+0.5); KSST 88 (0.0)</t>
  </si>
  <si>
    <t>KSST 22 (HB); KSST 63 (RG); KSST 69 (C); KSST 73 (RT); KSST 87 (TE-iL); WVUN D04 (RLB); WVUN D07 (LILB); WVUN D44 (LOLB); WVUN D55 (DLT)</t>
  </si>
  <si>
    <t>LWR^(-7.5)</t>
  </si>
  <si>
    <t>LOLB (0); LLB (3); LILB (5); RLB (3); RLB (6)</t>
  </si>
  <si>
    <t>WVUN D04; WVUN D55</t>
  </si>
  <si>
    <t>KSST 22; KSST 63; KSST 73; KSST 87</t>
  </si>
  <si>
    <t>MARCH GUN RT PRO STR ZIP</t>
  </si>
  <si>
    <t>42 DUO Z OUT X STOP</t>
  </si>
  <si>
    <t>8; WVUN D03 (36); WVUN D04 (04); WVUN D06 (13); WVUN D07 (22); WVUN D12 (34); WVUN D44 (12); WVUN D55 (17); WVUN D90 (25)</t>
  </si>
  <si>
    <t>LCB (4); FSR (14); RCB (7)</t>
  </si>
  <si>
    <t>LLB (04); LOLB (12); LLB (13); DLT (17); MLB (22); DRT (25); REO (34); RLB (36)</t>
  </si>
  <si>
    <t>WVUN D02 (RCB); WVUN D03 (RLB); WVUN D04 (LLB); WVUN D06 (LLB); WVUN D07 (MLB); WVUN D12 (REO); WVUN D23 (LCB); WVUN D29 (FSR); WVUN D44 (LOLB); WVUN D55 (DLT); WVUN D90 (DRT)</t>
  </si>
  <si>
    <t>WVUN D02 (0.0); WVUN D03 (0.0); WVUN D04 (0.0); WVUN D06 (0.0); WVUN D07 (0.0); WVUN D12 (0.0); WVUN D23 (0.0); WVUN D29 (0.0); WVUN D44 (0.0); WVUN D55 (0.0); WVUN D90 (-0.5)</t>
  </si>
  <si>
    <t>WVUN D55</t>
  </si>
  <si>
    <t>KSST 04 (LWR); KSST 07 (QB); KSST 12 (RWR); KSST 19 (TE-oR); KSST 22 (HB-R); KSST 50 (LT); KSST 63 (RG); KSST 69 (C); KSST 73 (RT); KSST 76 (LG); KSST 87 (TE-iR)</t>
  </si>
  <si>
    <t>KSST 04 (0.0); KSST 07 (0.0); KSST 12 (0.0); KSST 19 (-0.5); KSST 22 (+0.5); KSST 50 (0.0); KSST 63 (-0.5); KSST 69 (+0.5); KSST 73 (0.0); KSST 76 (+0.5); KSST 87 (0.0)</t>
  </si>
  <si>
    <t>KSST 04; KSST 12; KSST 19</t>
  </si>
  <si>
    <t>KSST 19 (TE-oR); KSST 22 (HB-R); KSST 63 (RG); KSST 69 (C); KSST 76 (LG); WVUN D06 (LLB); WVUN D55 (DLT); WVUN D90 (DRT)</t>
  </si>
  <si>
    <t>KSST 12* (R:L{R}); KSST 19 (L:Rx); KSST 87 (L:Rx)</t>
  </si>
  <si>
    <t>LWR^(-12.5); RWR(+15.5)</t>
  </si>
  <si>
    <t>LOLB (1); LLB (5); LLB (5); MLB (5); RLB (5)</t>
  </si>
  <si>
    <t>KSST 19; KSST 63; WVUN D90</t>
  </si>
  <si>
    <t>LWR 6(7); HB-R r; TE-iR r; TE-oR r; RWR 3(6)</t>
  </si>
  <si>
    <t>6; -; -; -; 3</t>
  </si>
  <si>
    <t>KSST 04 6(7); KSST 22 r; KSST 87 r; KSST 19 r; KSST 12 3(6)</t>
  </si>
  <si>
    <t>WVUN D04</t>
  </si>
  <si>
    <t>WVUN D06</t>
  </si>
  <si>
    <t>7; WVUN D03 (42); WVUN D06 (17); WVUN D07 (31); WVUN D12 (35); WVUN D44 (13); WVUN D55 (21); WVUN D90 (28)</t>
  </si>
  <si>
    <t>LCB (4); FSL (17); SSR (9); RCB (8)</t>
  </si>
  <si>
    <t>LOLB (13); LILB (17); NLT (21); DRT (28); RLB (31); REO (35); SSR (37); RLB (42)</t>
  </si>
  <si>
    <t>WVUN D02 (RCB); WVUN D03 (RLB); WVUN D04 (FSL); WVUN D06 (LILB); WVUN D07 (RLB); WVUN D12 (REO); WVUN D23 (LCB); WVUN D29 (SSR); WVUN D44 (LOLB); WVUN D55 (NLT); WVUN D90 (DRT)</t>
  </si>
  <si>
    <t>WVUN D02 (0.0); WVUN D03 (0.0); WVUN D04 (0.0); WVUN D06 (0.0); WVUN D07 (0.0); WVUN D12 (0.0); WVUN D23 (0.0); WVUN D29 (0.0); WVUN D44 (+0.5); WVUN D55 (0.0); WVUN D90 (0.0)</t>
  </si>
  <si>
    <t>NLT (21); DRT (28); REO (35)</t>
  </si>
  <si>
    <t>KSST 04 (RWR); KSST 07 (QB); KSST 12 (LWR); KSST 19 (TE-oL); KSST 22 (HB-R); KSST 50 (LT); KSST 63 (RG); KSST 69 (C); KSST 73 (RT); KSST 76 (LG); KSST 87 (TE-iL)</t>
  </si>
  <si>
    <t>KSST 04 (0.0); KSST 07 (0.0); KSST 12 (0.0); KSST 19 (0.0); KSST 22 (0.0); KSST 50 (0.0); KSST 63 (0.0); KSST 69 (0.0); KSST 73 (-0.5); KSST 76 (0.0); KSST 87 (0.0)</t>
  </si>
  <si>
    <t>KSST 73 (RT); WVUN D44 (LOLB)</t>
  </si>
  <si>
    <t>4; WVUN D12 (REO); WVUN D44 (LOLB); WVUN D55 (NLT); WVUN D90 (DRT)</t>
  </si>
  <si>
    <t>WVUN D44 (O) KSST 73</t>
  </si>
  <si>
    <t>LWR^(-3.5); RWR(+20.5)</t>
  </si>
  <si>
    <t>LOLB (0); LILB (5); RLB (5); RLB (5)</t>
  </si>
  <si>
    <t>7; WVUN D02; WVUN D03; WVUN D04; WVUN D06; WVUN D07; WVUN D23; WVUN D29</t>
  </si>
  <si>
    <t>LWR xd(3); TE-oL 4(10); TE-iL k; HB-R flkl; RWR 7(11)</t>
  </si>
  <si>
    <t>X; 4; -; -; 7</t>
  </si>
  <si>
    <t>KSST 12 xd(3); KSST 19 4(10); KSST 87 k; KSST 22 flkl; KSST 04 7(11)</t>
  </si>
  <si>
    <t>WVUN D44</t>
  </si>
  <si>
    <t>RT TIGHT  Z LNG FLY</t>
  </si>
  <si>
    <t>40 POWER Y HIT</t>
  </si>
  <si>
    <t>9; WVUN D03 (40); WVUN D04 (11); WVUN D06 (17); WVUN D07 (26); WVUN D23 (03); WVUN D55 (11); WVUN D90 (29); WVUN D95 (22); WVUN D96 (16)</t>
  </si>
  <si>
    <t>SSR (8); RCB (5)</t>
  </si>
  <si>
    <t>LLB (03); LLB (11); LEO (11); DLT (16); LILB (17); NT (22); RILB (26); RE (29); SSR (34); RLB (40)</t>
  </si>
  <si>
    <t>WVUN D02 (RCB); WVUN D03 (RLB); WVUN D04 (LLB); WVUN D06 (LILB); WVUN D07 (RILB); WVUN D23 (LLB); WVUN D29 (SSR); WVUN D55 (LEO); WVUN D90 (RE); WVUN D95 (NT); WVUN D96 (DLT)</t>
  </si>
  <si>
    <t>WVUN D02 (0.0); WVUN D03 (0.0); WVUN D04 (0.0); WVUN D06 (-1.0); WVUN D07 (-0.5); WVUN D23 (0.0); WVUN D29 (0.0); WVUN D55 (0.0); WVUN D90 (0.0); WVUN D95 (0.0); WVUN D96 (0.0)</t>
  </si>
  <si>
    <t>WVUN D95; WVUN D96</t>
  </si>
  <si>
    <t>LEO (11); DLT (16); NT (22); RE (29)</t>
  </si>
  <si>
    <t>LWR; TE-L^; FB; HB; TE-R^</t>
  </si>
  <si>
    <t>KSST 07 (QB); KSST 18 (LWR); KSST 22 (HB); KSST 29 (FB); KSST 36 (TE-L); KSST 50 (LT); KSST 63 (RG); KSST 69 (C); KSST 73 (RT); KSST 76 (LG); KSST 87 (TE-R)</t>
  </si>
  <si>
    <t>KSST 07 (0.0); KSST 18 (0.0); KSST 22 (+0.5); KSST 29 (0.0); KSST 36 (0.0); KSST 50 (0.0); KSST 63 (0.0); KSST 69 (0.0); KSST 73 (0.0); KSST 76 (+0.5); KSST 87 (0.0)</t>
  </si>
  <si>
    <t>KSST 18; KSST 29; KSST 36</t>
  </si>
  <si>
    <t>KSST 22 (HB); KSST 76 (LG); WVUN D06 (LILB); WVUN D07 (RILB)</t>
  </si>
  <si>
    <t>KSST 18* (R:Lx)</t>
  </si>
  <si>
    <t>LWR(-2.5)</t>
  </si>
  <si>
    <t>LLB (3); LLB (6); LILB (4); RILB (4); RLB (4)</t>
  </si>
  <si>
    <t>WVUN D06; WVUN D07</t>
  </si>
  <si>
    <t>WVUN D03</t>
  </si>
  <si>
    <t>WVUN D07</t>
  </si>
  <si>
    <t>5 ROLL KEY X HITCH</t>
  </si>
  <si>
    <t>7; WVUN D03 (44); WVUN D06 (03); WVUN D07 (18); WVUN D12 (35); WVUN D44 (30); WVUN D55 (11); WVUN D90 (22)</t>
  </si>
  <si>
    <t>LCB (9); SSR (10); FSR (11); RCB (6)</t>
  </si>
  <si>
    <t>LLB (03); LEO (11); LILB (18); NT (22); RLB (30); SSR (34); REO (35); RLB (44)</t>
  </si>
  <si>
    <t>WVUN D02 (RCB); WVUN D03 (RLB); WVUN D04 (SSR); WVUN D06 (LLB); WVUN D07 (LILB); WVUN D12 (REO); WVUN D23 (LCB); WVUN D29 (FSR); WVUN D44 (RLB); WVUN D55 (LEO); WVUN D90 (NT)</t>
  </si>
  <si>
    <t>WVUN D02 (0.0); WVUN D03 (-1.0); WVUN D04 (-1.0); WVUN D06 (0.0); WVUN D07 (-0.5); WVUN D12 (0.0); WVUN D23 (0.0); WVUN D29 (0.0); WVUN D44 (-0.5); WVUN D55 (0.0); WVUN D90 (-0.5)</t>
  </si>
  <si>
    <t>WVUN D12; WVUN D44</t>
  </si>
  <si>
    <t>KSST 00; KSST 20; KSST 85; KSST 86; KSST 88</t>
  </si>
  <si>
    <t>KSST 00 (TE-L); KSST 07 (QB); KSST 20 (HB-R); KSST 50 (LT); KSST 63 (RG); KSST 69 (C); KSST 73 (RT); KSST 76 (LG); KSST 85 (LWR); KSST 86 (RWR); KSST 88 (SLWR)</t>
  </si>
  <si>
    <t>KSST 00 (0.0); KSST 07 (0.0); KSST 20 (+1.0); KSST 50 (0.0); KSST 63 (+0.5); KSST 69 (0.0); KSST 73 (+0.5); KSST 76 (-1.0); KSST 85 (0.0); KSST 86 (0.0); KSST 88 (0.0)</t>
  </si>
  <si>
    <t>KSST 20 (HB-R); KSST 63 (RG); KSST 73 (RT); KSST 76 (LG); WVUN D03 (RLB); WVUN D04 (SSR); WVUN D07 (LILB); WVUN D44 (RLB); WVUN D90 (NT)</t>
  </si>
  <si>
    <t>LWR^(-15.5); SLWR(-7.5); RWR^(+19.5)</t>
  </si>
  <si>
    <t>LLB (6); LILB (5); RLB (2); RLB (6)</t>
  </si>
  <si>
    <t>WVUN D03; WVUN D04</t>
  </si>
  <si>
    <t>KSST 76; WVUN D03; WVUN D04; WVUN D07; WVUN D44; WVUN D90</t>
  </si>
  <si>
    <t>LWR z; SLWR 0u(-2); TE-L r; HB-R r; RWR 6(6)</t>
  </si>
  <si>
    <t>-; 0; -; -; 6</t>
  </si>
  <si>
    <t>KSST 85 z; KSST 88 0u(-2); KSST 00 r; KSST 20 r; KSST 86 6(6)</t>
  </si>
  <si>
    <t>KSST 20; KSST 63; KSST 73</t>
  </si>
  <si>
    <t>WVUN D29</t>
  </si>
  <si>
    <t>GL LT</t>
  </si>
  <si>
    <t>GL LT/RT</t>
  </si>
  <si>
    <t>11; WVUN D02 (41); WVUN D03 (38); WVUN D04 (13); WVUN D06 (16); WVUN D07 (29); WVUN D23 (08); WVUN D29 (26); WVUN D55 (13); WVUN D90 (32); WVUN D95 (26); WVUN D96 (19)</t>
  </si>
  <si>
    <t>LLB (08); LLB (13); LE (13); LILB (16); DLT (19); DRT (26); RILB (26); ROLB (29); REO (32); RLB (38); ROLB (41)</t>
  </si>
  <si>
    <t>WVUN D02 (ROLB); WVUN D03 (RLB); WVUN D04 (LLB); WVUN D06 (LILB); WVUN D07 (ROLB); WVUN D23 (LLB); WVUN D29 (RILB); WVUN D55 (LE); WVUN D90 (REO); WVUN D95 (DRT); WVUN D96 (DLT)</t>
  </si>
  <si>
    <t>WVUN D02 (0.0); WVUN D03 (-1.0); WVUN D04 (0.0); WVUN D06 (0.0); WVUN D07 (-0.5); WVUN D23 (0.0); WVUN D29 (-1.0); WVUN D55 (0.0); WVUN D90 (0.0); WVUN D95 (0.0); WVUN D96 (0.0)</t>
  </si>
  <si>
    <t>LE (13); DLT (19); DRT (26); REO (32)</t>
  </si>
  <si>
    <t>TE-oL; TE-iL^; FB; HB; TE-R^</t>
  </si>
  <si>
    <t>KSST 20; KSST 29; KSST 34; KSST 36; KSST 87</t>
  </si>
  <si>
    <t>KSST 07 (QB); KSST 20 (HB); KSST 29 (FB); KSST 34 (TE-R); KSST 36 (TE-oL); KSST 50 (LT); KSST 63 (RG); KSST 69 (C); KSST 73 (RT); KSST 76 (LG); KSST 87 (TE-iL)</t>
  </si>
  <si>
    <t>KSST 07 (0.0); KSST 20 (+0.5); KSST 29 (+1.0); KSST 34 (0.0); KSST 36 (+0.5); KSST 50 (0.0); KSST 63 (0.0); KSST 69 (0.0); KSST 73 (0.0); KSST 76 (+0.5); KSST 87 (0.0)</t>
  </si>
  <si>
    <t>KSST 29; KSST 34; KSST 36; KSST 87</t>
  </si>
  <si>
    <t>KSST 20 (HB); KSST 29 (FB); KSST 36 (TE-oL); KSST 76 (LG); WVUN D03 (RLB); WVUN D07 (ROLB); WVUN D29 (RILB)</t>
  </si>
  <si>
    <t>L;L;R</t>
  </si>
  <si>
    <t>LLB (2); LLB (3); LILB (0); RILB (3); RLB (2); ROLB (1); ROLB (1)</t>
  </si>
  <si>
    <t>WVUN D03; WVUN D07; WVUN D29</t>
  </si>
  <si>
    <t>KSST 20; KSST 29; KSST 36; KSST 76</t>
  </si>
  <si>
    <t>RENO LOU OUT   PACK #S</t>
  </si>
  <si>
    <t>PACK #S</t>
  </si>
  <si>
    <t>6 SLANT SMOKE</t>
  </si>
  <si>
    <t>7; WVUN D06 (21); WVUN D07 (10); WVUN D08 (37); WVUN D12 (11); WVUN D23 (44); WVUN D55 (27); WVUN D95 (19)</t>
  </si>
  <si>
    <t>KSST 12; KSST 85; KSST 86</t>
  </si>
  <si>
    <t>LCB (2); SCBoL (10); SCBiL (4); FS (10)</t>
  </si>
  <si>
    <t>LLB (10); LEO (11); DLT (19); MLB (21); DRT (27); ROLB (37); RLB (44)</t>
  </si>
  <si>
    <t>WVUN D02 (LCB); WVUN D03 (SCBiL); WVUN D04 (FS); WVUN D06 (MLB); WVUN D07 (LLB); WVUN D08 (ROLB); WVUN D12 (LEO); WVUN D19 (SCBoL); WVUN D23 (RLB); WVUN D55 (DRT); WVUN D95 (DLT)</t>
  </si>
  <si>
    <t>WVUN D02 (0.0); WVUN D03 (0.0); WVUN D04 (0.0); WVUN D06 (0.0); WVUN D07 (0.0); WVUN D08 (0.0); WVUN D12 (+0.5); WVUN D19 (0.0); WVUN D23 (0.0); WVUN D55 (0.0); WVUN D95 (+0.5)</t>
  </si>
  <si>
    <t>WVUN D95</t>
  </si>
  <si>
    <t>TE-L^; HB; SRiWR; SRoWR^; RWR</t>
  </si>
  <si>
    <t>KSST 00 (TE-L); KSST 07 (QB); KSST 12 (SRoWR); KSST 22 (HB); KSST 50 (LT); KSST 63 (RG); KSST 69 (C); KSST 71 (RT); KSST 76 (LG); KSST 85 (SRiWR); KSST 86 (RWR)</t>
  </si>
  <si>
    <t>KSST 00 (0.0); KSST 07 (0.0); KSST 12 (0.0); KSST 22 (0.0); KSST 50 (0.0); KSST 63 (-0.5); KSST 69 (0.0); KSST 71 (0.0); KSST 76 (-0.5); KSST 85 (0.0); KSST 86 (0.0)</t>
  </si>
  <si>
    <t>KSST 63 (RG); KSST 76 (LG); WVUN D12 (LEO); WVUN D95 (DLT)</t>
  </si>
  <si>
    <t>WVUN D02 &gt; KSST 86</t>
  </si>
  <si>
    <t>SRiWR(+17.5); SRoWR^(+18.5); RWR(+20.5)</t>
  </si>
  <si>
    <t>TE-L r; HB r; SRiWR z; SRoWR z; RWR 0(-3)</t>
  </si>
  <si>
    <t>KSST 00 r; KSST 22 r; KSST 85 z; KSST 12 z; KSST 86 0(-3)</t>
  </si>
  <si>
    <t>WVUN D12; WVUN D95</t>
  </si>
  <si>
    <t>WVUN D12</t>
  </si>
  <si>
    <t>P. Z 11 STEEL SEAHAWK F EXCHANGE</t>
  </si>
  <si>
    <t>P. Z 11 STEEL</t>
  </si>
  <si>
    <t>8; WVUN D03 (44); WVUN D04 (11); WVUN D06 (08); WVUN D07 (28); WVUN D08 (41); WVUN D12 (13); WVUN D55 (26); WVUN D95 (20)</t>
  </si>
  <si>
    <t>LCB (3); FSR (12); RCB (7)</t>
  </si>
  <si>
    <t>LOLB (08); LLB (11); LE (13); DLT (20); DRT (26); RILB (28); ROLB (41); RLB (44)</t>
  </si>
  <si>
    <t>WVUN D02 (RCB); WVUN D03 (RLB); WVUN D04 (LLB); WVUN D06 (LOLB); WVUN D07 (RILB); WVUN D08 (ROLB); WVUN D12 (LE); WVUN D19 (FSR); WVUN D23 (LCB); WVUN D55 (DRT); WVUN D95 (DLT)</t>
  </si>
  <si>
    <t>WVUN D02 (0.0); WVUN D03 (0.0); WVUN D04 (0.0); WVUN D06 (0.0); WVUN D07 (0.0); WVUN D08 (+0.5); WVUN D12 (0.0); WVUN D19 (0.0); WVUN D23 (0.0); WVUN D55 (0.0); WVUN D95 (0.0)</t>
  </si>
  <si>
    <t>LE (13); DLT (20); DRT (26)</t>
  </si>
  <si>
    <t>WVUN D08</t>
  </si>
  <si>
    <t>KSST 00; KSST 04; KSST 19; KSST 22; KSST 88</t>
  </si>
  <si>
    <t>KSST 00 (TE-R); KSST 04 (LWR); KSST 07 (QB); KSST 19 (TE-L); KSST 22 (HB-L); KSST 50 (LT); KSST 63 (RG); KSST 69 (C); KSST 71 (RT); KSST 76 (LG); KSST 88 (RWR)</t>
  </si>
  <si>
    <t>KSST 00 (0.0); KSST 04 (0.0); KSST 07 (0.0); KSST 19 (0.0); KSST 22 (0.0); KSST 50 (0.0); KSST 63 (0.0); KSST 69 (0.0); KSST 71 (0.0); KSST 76 (0.0); KSST 88 (0.0)</t>
  </si>
  <si>
    <t>KSST 88 (RWR); WVUN D08 (ROLB)</t>
  </si>
  <si>
    <t>3; WVUN D12 (LE); WVUN D55 (DRT); WVUN D95 (DLT)</t>
  </si>
  <si>
    <t>LWR^(-14.5); RWR(+12.5)</t>
  </si>
  <si>
    <t>LOLB (1); LLB (5); RILB (4); RLB (5); ROLB (1)</t>
  </si>
  <si>
    <t>8; WVUN D02; WVUN D03; WVUN D04; WVUN D06; WVUN D07; WVUN D08; WVUN D19; WVUN D23</t>
  </si>
  <si>
    <t>LWR 6(16); TE-L 9s; HB-L h7s(-3); TE-R 6o(13); RWR flxj(-4)</t>
  </si>
  <si>
    <t>6; 9; 9; 6; X</t>
  </si>
  <si>
    <t>KSST 04 6(16); KSST 19 9s; KSST 22 h7s(-3); KSST 00 6o(13); KSST 88 flxj(-4)</t>
  </si>
  <si>
    <t>60C INDIAN F SHALLOW</t>
  </si>
  <si>
    <t>INDIAN F SHALLOW</t>
  </si>
  <si>
    <t>6; WVUN D03 (01); WVUN D07 (25); WVUN D08 (35); WVUN D12 (12); WVUN D55 (27); WVUN D95 (17)</t>
  </si>
  <si>
    <t>LCB (1); FSL (12); FSR (13); SCBR (5); RCB (1)</t>
  </si>
  <si>
    <t>LLB (01); LEO (12); DLT (17); RILB (25); DRT (27); ROLB (35)</t>
  </si>
  <si>
    <t>WVUN D02 (LCB); WVUN D03 (LLB); WVUN D04 (FSR); WVUN D06 (SCBR); WVUN D07 (RILB); WVUN D08 (ROLB); WVUN D12 (LEO); WVUN D19 (FSL); WVUN D23 (RCB); WVUN D55 (DRT); WVUN D95 (DLT)</t>
  </si>
  <si>
    <t>WVUN D02 (0.0); WVUN D03 (0.0); WVUN D04 (0.0); WVUN D06 (+0.5); WVUN D07 (0.0); WVUN D08 (-2.0); WVUN D12 (0.0); WVUN D19 (0.0); WVUN D23 (0.0); WVUN D55 (0.0); WVUN D95 (0.0)</t>
  </si>
  <si>
    <t>LEO (12); DLT (17); DRT (27)</t>
  </si>
  <si>
    <t>KSST 00 (TE-R); KSST 04 (LWR); KSST 07 (QB); KSST 12 (RWR); KSST 22 (HB-L); KSST 50 (LT); KSST 63 (RG); KSST 69 (C); KSST 71 (RT); KSST 76 (LG); KSST 88 (SLWR)</t>
  </si>
  <si>
    <t>KSST 00 (0.0); KSST 04 (0.0); KSST 07 (-1.5); KSST 12 (0.0); KSST 22 (0.0); KSST 50 (0.0); KSST 63 (0.0); KSST 69 (0.0); KSST 71 (0.0); KSST 76 (0.0); KSST 88 (0.0)</t>
  </si>
  <si>
    <t>KSST 07 (QB); WVUN D06 (SCBR); WVUN D08 (ROLB)</t>
  </si>
  <si>
    <t>4; WVUN D08 (ROLB); WVUN D12 (LEO); WVUN D55 (DRT); WVUN D95 (DLT)</t>
  </si>
  <si>
    <t>WVUN D02 &gt; KSST 12; WVUN D23 &gt; KSST 04</t>
  </si>
  <si>
    <t>WVUN D08 (CU) KSST 07</t>
  </si>
  <si>
    <t>LWR^(-21.5); SLWR(-14.5); RWR^(+11.5)</t>
  </si>
  <si>
    <t>LLB (5); RILB (5); ROLB (0)</t>
  </si>
  <si>
    <t>KSST 07; WVUN D08</t>
  </si>
  <si>
    <t>2b</t>
  </si>
  <si>
    <t>7; WVUN D02; WVUN D03; WVUN D04; WVUN D06; WVUN D07; WVUN D19; WVUN D23</t>
  </si>
  <si>
    <t>LWR 4(18); SLWR xd(2); HB-L kl; TE-R 6(5); RWR 6(16)</t>
  </si>
  <si>
    <t>4; X; -; 6; 6</t>
  </si>
  <si>
    <t>KSST 04 4(18); KSST 88 xd(2); KSST 22 kl; KSST 00 6(5); KSST 12 6(16)</t>
  </si>
  <si>
    <t>4(18)</t>
  </si>
  <si>
    <t>WVUN D08 RPS</t>
  </si>
  <si>
    <t>REDUCE  RT WING OVER</t>
  </si>
  <si>
    <t>10; WVUN D03 (02); WVUN D04 (10); WVUN D06 (40); WVUN D07 (21); WVUN D10 (32); WVUN D12 (09); WVUN D19 (00); WVUN D23 (29); WVUN D55 (24); WVUN D95 (16)</t>
  </si>
  <si>
    <t>LCB (8); SS (7)</t>
  </si>
  <si>
    <t>LLB (00); LLB (02); LEO (09); LLB (10); DLT (16); MLB (21); DRT (24); SS (29); ROLB (32); RLB (40)</t>
  </si>
  <si>
    <t>WVUN D02 (LCB); WVUN D03 (LLB); WVUN D04 (LLB); WVUN D06 (RLB); WVUN D07 (MLB); WVUN D10 (ROLB); WVUN D12 (LEO); WVUN D19 (LLB); WVUN D23 (SS); WVUN D55 (DRT); WVUN D95 (DLT)</t>
  </si>
  <si>
    <t>WVUN D02 (0.0); WVUN D03 (+0.5); WVUN D04 (0.0); WVUN D06 (0.0); WVUN D07 (-0.5); WVUN D10 (0.0); WVUN D12 (0.0); WVUN D19 (0.0); WVUN D23 (0.0); WVUN D55 (-0.5); WVUN D95 (0.0)</t>
  </si>
  <si>
    <t>WVUN D10</t>
  </si>
  <si>
    <t>LEO (09); DLT (16); DRT (24)</t>
  </si>
  <si>
    <t>KSST 07 (QB); KSST 18 (RWR); KSST 22 (HB); KSST 29 (FB); KSST 36 (TE-oR); KSST 50 (LT); KSST 63 (RG); KSST 69 (C); KSST 71 (RT); KSST 76 (LG); KSST 87 (TE-iR)</t>
  </si>
  <si>
    <t>KSST 07 (0.0); KSST 18 (0.0); KSST 22 (+0.5); KSST 29 (0.0); KSST 36 (-0.5); KSST 50 (0.0); KSST 63 (+0.5); KSST 69 (0.0); KSST 71 (0.0); KSST 76 (+0.5); KSST 87 (0.0)</t>
  </si>
  <si>
    <t>KSST 22 (HB); KSST 36 (TE-oR); KSST 63 (RG); KSST 71 (RT); KSST 76 (LG); WVUN D03 (LLB); WVUN D07 (MLB); WVUN D55 (DRT); WVUN D95 (DLT)</t>
  </si>
  <si>
    <t>RWR^(+7.5)</t>
  </si>
  <si>
    <t>LLB (5); LLB (3); LLB (6); MLB (5); RLB (2); ROLB (0)</t>
  </si>
  <si>
    <t>KSST 36; WVUN D07; WVUN D55</t>
  </si>
  <si>
    <t>KSST 22; KSST 63; KSST 76; WVUN D03</t>
  </si>
  <si>
    <t>MARCH RENO RT WING OVER NEAR</t>
  </si>
  <si>
    <t>47 COUNTER WRAP</t>
  </si>
  <si>
    <t>9; WVUN D03 (06); WVUN D04 (13); WVUN D06 (40); WVUN D07 (22); WVUN D23 (32); WVUN D55 (32); WVUN D90 (12); WVUN D95 (18); WVUN D96 (28)</t>
  </si>
  <si>
    <t>LCB (8); SSL (7)</t>
  </si>
  <si>
    <t>SSL (02); LLB (06); LEO (12); LLB (13); DLT (18); MLB (22); DRT (28); REO (32); RLB (32); ROLB (40)</t>
  </si>
  <si>
    <t>WVUN D02 (LCB); WVUN D03 (LLB); WVUN D04 (LLB); WVUN D06 (ROLB); WVUN D07 (MLB); WVUN D19 (SSL); WVUN D23 (RLB); WVUN D55 (REO); WVUN D90 (LEO); WVUN D95 (DLT); WVUN D96 (DRT)</t>
  </si>
  <si>
    <t>WVUN D02 (0.0); WVUN D03 (0.0); WVUN D04 (-0.5); WVUN D06 (0.0); WVUN D07 (+0.5); WVUN D19 (0.0); WVUN D23 (0.0); WVUN D55 (0.0); WVUN D90 (0.0); WVUN D95 (+1.0); WVUN D96 (0.0)</t>
  </si>
  <si>
    <t>WVUN D90; WVUN D96</t>
  </si>
  <si>
    <t>LEO (12); DLT (18); DRT (28); REO (32)</t>
  </si>
  <si>
    <t>KSST 07 (QB); KSST 18 (RWR); KSST 22 (HB); KSST 29 (FB-R); KSST 36 (TE-oR); KSST 50 (LT); KSST 63 (RG); KSST 69 (C); KSST 71 (RT); KSST 76 (LG); KSST 87 (TE-iR)</t>
  </si>
  <si>
    <t>KSST 07 (0.0); KSST 18 (0.0); KSST 22 (0.0); KSST 29 (0.0); KSST 36 (0.0); KSST 50 (-0.5); KSST 63 (0.0); KSST 69 (0.0); KSST 71 (0.0); KSST 76 (-1.0); KSST 87 (+0.5)</t>
  </si>
  <si>
    <t>KSST 50 (LT); KSST 76 (LG); KSST 87 (TE-iR); WVUN D04 (LLB); WVUN D07 (MLB); WVUN D95 (DLT)</t>
  </si>
  <si>
    <t>RWR^(+11.5)</t>
  </si>
  <si>
    <t>LLB (6); LLB (3); MLB (5); RLB (6); ROLB (0)</t>
  </si>
  <si>
    <t>KSST 50; KSST 76; WVUN D04</t>
  </si>
  <si>
    <t>KSST 87; WVUN D07; WVUN D95</t>
  </si>
  <si>
    <t>11DHOW</t>
  </si>
  <si>
    <t>6; WVUN D06 (34); WVUN D07 (22); WVUN D10 (26); WVUN D12 (14); WVUN D55 (29); WVUN D90 (22)</t>
  </si>
  <si>
    <t>LCB (9); SCBoL (6); SCBiL (10); SS (7); FS (9); RCB (11)</t>
  </si>
  <si>
    <t>LE (14); NT (22); SS (22); RILB (26); RE (29); RLB (34)</t>
  </si>
  <si>
    <t>WVUN D02 (LCB); WVUN D03 (SCBoL); WVUN D04 (FS); WVUN D06 (RLB); WVUN D07 (SS); WVUN D10 (RILB); WVUN D12 (LE); WVUN D19 (SCBiL); WVUN D23 (RCB); WVUN D55 (RE); WVUN D90 (NT)</t>
  </si>
  <si>
    <t>WVUN D02 (0.0); WVUN D03 (0.0); WVUN D04 (0.0); WVUN D06 (0.0); WVUN D07 (0.0); WVUN D10 (0.0); WVUN D12 (0.0); WVUN D19 (0.0); WVUN D23 (0.0); WVUN D55 (0.0); WVUN D90 (0.0)</t>
  </si>
  <si>
    <t>WVUN D10; WVUN D12</t>
  </si>
  <si>
    <t>KSST 04 (LWR); KSST 07 (QB); KSST 19 (SRiWR); KSST 22 (HB-L); KSST 50 (LT); KSST 63 (RG); KSST 69 (C); KSST 71 (RT); KSST 76 (LG); KSST 86 (RWR); KSST 88 (SRoWR)</t>
  </si>
  <si>
    <t>KSST 04 (0.0); KSST 07 (0.0); KSST 19 (0.0); KSST 22 (-1.0); KSST 50 (0.0); KSST 63 (0.0); KSST 69 (0.0); KSST 71 (0.0); KSST 76 (0.0); KSST 86 (0.0); KSST 88 (0.0)</t>
  </si>
  <si>
    <t>KSST 22 (HB-L); WVUN D06 (RLB)</t>
  </si>
  <si>
    <t>4; WVUN D10 (RILB); WVUN D12 (LE); WVUN D55 (RE); WVUN D90 (NT)</t>
  </si>
  <si>
    <t>LWR^(-15.5); SRiWR^(+1.5); SRoWR(+8.5); RWR(+13.5)</t>
  </si>
  <si>
    <t>RILB (3); RLB (3)</t>
  </si>
  <si>
    <t>LWR xd(3); HB-L h7(-1); SRiWR 3(13); SRoWR 9s; RWR 9</t>
  </si>
  <si>
    <t>KSST 04 xd(3); KSST 22 h7(-1); KSST 19 3(13); KSST 88 9s; KSST 86 9</t>
  </si>
  <si>
    <t>h7(-1)</t>
  </si>
  <si>
    <t>7 SLANT TROJAN LEAD</t>
  </si>
  <si>
    <t>7; WVUN D06 (35); WVUN D07 (24); WVUN D25 (00); WVUN D44 (34); WVUN D90 (22); WVUN D91 (15); WVUN D96 (29)</t>
  </si>
  <si>
    <t>LCB (2); FSL (12); SCBR (8); RCB (3)</t>
  </si>
  <si>
    <t>LLB (00); LE (15); NT (22); RILB (24); RE (29); ROLB (34); RLB (35)</t>
  </si>
  <si>
    <t>WVUN D02 (LCB); WVUN D04 (SCBR); WVUN D06 (RLB); WVUN D07 (RILB); WVUN D23 (RCB); WVUN D25 (LLB); WVUN D29 (FSL); WVUN D44 (ROLB); WVUN D90 (NT); WVUN D91 (LE); WVUN D96 (RE)</t>
  </si>
  <si>
    <t>WVUN D02 (0.0); WVUN D04 (0.0); WVUN D06 (0.0); WVUN D07 (0.0); WVUN D23 (0.0); WVUN D25 (0.0); WVUN D29 (0.0); WVUN D44 (0.0); WVUN D90 (0.0); WVUN D91 (0.0); WVUN D96 (0.0)</t>
  </si>
  <si>
    <t>KSST 04 (RWR); KSST 07 (QB); KSST 12 (LWR); KSST 20 (HB-R); KSST 50 (LT); KSST 63 (RG); KSST 69 (C); KSST 71 (RT); KSST 76 (LG); KSST 87 (TE-L); KSST 88 (SLWR)</t>
  </si>
  <si>
    <t>KSST 04 (0.0); KSST 07 (0.0); KSST 12 (0.0); KSST 20 (0.0); KSST 50 (0.0); KSST 63 (0.0); KSST 69 (0.0); KSST 71 (0.0); KSST 76 (0.0); KSST 87 (0.0); KSST 88 (0.0)</t>
  </si>
  <si>
    <t>KSST 63 (RG); WVUN D06 (RLB); WVUN D90 (NT)</t>
  </si>
  <si>
    <t>WVUN D02 &gt; KSST 04</t>
  </si>
  <si>
    <t>LWR^(-20.5); SLWR(-13.5); RWR^(+13.5)</t>
  </si>
  <si>
    <t>LLB (4); RILB (5); RLB (5); ROLB (0)</t>
  </si>
  <si>
    <t>LWR r; SLWR r; TE-L r; HB-R r; RWR 2(2)</t>
  </si>
  <si>
    <t>-; -; -; -; 2</t>
  </si>
  <si>
    <t>KSST 12 r; KSST 88 r; KSST 87 r; KSST 20 r; KSST 04 2(2)</t>
  </si>
  <si>
    <t>12SINMK</t>
  </si>
  <si>
    <t>RENO ROG CON</t>
  </si>
  <si>
    <t>7 SLANT NAKED STAY F SWIPE</t>
  </si>
  <si>
    <t>NAKED STAY F SWIPE</t>
  </si>
  <si>
    <t>8; WVUN D02 (00); WVUN D07 (31); WVUN D25 (06); WVUN D29 (19); WVUN D44 (33); WVUN D90 (17); WVUN D91 (11); WVUN D96 (23)</t>
  </si>
  <si>
    <t>FS (12); SCBR (4); RCB (3)</t>
  </si>
  <si>
    <t>LLB (00); LLB (06); LEO (11); DLT (17); LILB (19); NRT (23); RLB (31); ROLB (33)</t>
  </si>
  <si>
    <t>WVUN D02 (LLB); WVUN D04 (FS); WVUN D06 (SCBR); WVUN D07 (RLB); WVUN D23 (RCB); WVUN D25 (LLB); WVUN D29 (LILB); WVUN D44 (ROLB); WVUN D90 (DLT); WVUN D91 (LEO); WVUN D96 (NRT)</t>
  </si>
  <si>
    <t>LWR^; SLWR; TE-L; HB; TE-R^</t>
  </si>
  <si>
    <t>KSST 04 (SLWR); KSST 07 (QB); KSST 20 (HB); KSST 34 (TE-L); KSST 50 (LT); KSST 63 (RG); KSST 69 (C); KSST 71 (RT); KSST 76 (LG); KSST 87 (TE-R); KSST 88 (LWR)</t>
  </si>
  <si>
    <t>KSST 04 (0.0); KSST 07 (0.0); KSST 20 (0.0); KSST 34 (0.0); KSST 50 (0.0); KSST 63 (0.0); KSST 69 (0.0); KSST 71 (0.0); KSST 76 (0.0); KSST 87 (0.0); KSST 88 (0.0)</t>
  </si>
  <si>
    <t>6; KSST 50 (LT); KSST 63 (RG); KSST 69 (C); KSST 71 (RT); KSST 76 (LG); KSST 87 (TE-R)</t>
  </si>
  <si>
    <t>WVUN D07 (RLB)</t>
  </si>
  <si>
    <t>5; WVUN D07 (RLB); WVUN D44 (ROLB); WVUN D90 (DLT); WVUN D91 (LEO); WVUN D96 (NRT)</t>
  </si>
  <si>
    <t>WVUN D07 (P)</t>
  </si>
  <si>
    <t>LWR^(-19.5); SLWR(-12.5)</t>
  </si>
  <si>
    <t>LLB (5); LLB (4); LILB (5); RLB (4); ROLB (0)</t>
  </si>
  <si>
    <t>6; WVUN D02; WVUN D04; WVUN D06; WVUN D23; WVUN D25; WVUN D29</t>
  </si>
  <si>
    <t>LWR 4(26); SLWR xo(7); TE-L xu(-3); HB fl; TE-R k</t>
  </si>
  <si>
    <t>4; X; X; -; -</t>
  </si>
  <si>
    <t>KSST 88 4(26); KSST 04 xo(7); KSST 34 xu(-3); KSST 20 fl; KSST 87 k</t>
  </si>
  <si>
    <t>60C DIMES Y BASIC</t>
  </si>
  <si>
    <t>DIMES Y BASIC</t>
  </si>
  <si>
    <t>6; WVUN D04 (16); WVUN D07 (26); WVUN D12 (10); WVUN D44 (37); WVUN D55 (27); WVUN D90 (20)</t>
  </si>
  <si>
    <t>LCB (1); SCBiL (6); FSL (11); SS (8); RCB (8); RCB (4)</t>
  </si>
  <si>
    <t>LEO (10); SS (16); DLT (20); RILB (26); DRT (27); ROLB (37)</t>
  </si>
  <si>
    <t>WVUN D02 (LCB); WVUN D04 (SS); WVUN D06 (RCB); WVUN D07 (RILB); WVUN D12 (LEO); WVUN D23 (RCB); WVUN D25 (SCBiL); WVUN D29 (FSL); WVUN D44 (ROLB); WVUN D55 (DRT); WVUN D90 (DLT)</t>
  </si>
  <si>
    <t>WVUN D02 (0.0); WVUN D04 (0.0); WVUN D06 (0.0); WVUN D07 (0.0); WVUN D12 (0.0); WVUN D23 (0.0); WVUN D25 (0.0); WVUN D29 (0.0); WVUN D44 (0.0); WVUN D55 (0.0); WVUN D90 (0.0)</t>
  </si>
  <si>
    <t>WVUN D12; WVUN D55</t>
  </si>
  <si>
    <t>LEO (10); DLT (20); DRT (27)</t>
  </si>
  <si>
    <t>KSST 12; KSST 17; KSST 19; KSST 22; KSST 86</t>
  </si>
  <si>
    <t>KSST 07 (QB); KSST 12 (RWR); KSST 17 (SRoWR); KSST 19 (SRiWR); KSST 22 (HB-L); KSST 50 (LT); KSST 63 (RG); KSST 69 (C); KSST 71 (RT); KSST 76 (LG); KSST 86 (LWR)</t>
  </si>
  <si>
    <t>KSST 07 (+0.5); KSST 12 (0.0); KSST 17 (0.0); KSST 19 (0.0); KSST 22 (0.0); KSST 50 (0.0); KSST 63 (0.0); KSST 69 (0.0); KSST 71 (-1.0); KSST 76 (0.0); KSST 86 (0.0)</t>
  </si>
  <si>
    <t>KSST 07 (QB); KSST 71 (RT); WVUN D12 (LEO)</t>
  </si>
  <si>
    <t>4; WVUN D12 (LEO); WVUN D44 (ROLB); WVUN D55 (DRT); WVUN D90 (DLT)</t>
  </si>
  <si>
    <t>LWR^(-17.5); SRiWR^(+5.5); SRoWR(+12.5); RWR(+17.5)</t>
  </si>
  <si>
    <t>RILB (5); ROLB (0)</t>
  </si>
  <si>
    <t>7; WVUN D02; WVUN D04; WVUN D06; WVUN D07; WVUN D23; WVUN D25; WVUN D29</t>
  </si>
  <si>
    <t>LWR 6(10); HB-L klh31(-1); SRiWR 4(11); SRoWR 6(11); RWR 9</t>
  </si>
  <si>
    <t>6; H5; 4; 6; 9</t>
  </si>
  <si>
    <t>KSST 86 6(10); KSST 22 klh31(-1); KSST 19 4(11); KSST 17 6(11); KSST 12 9</t>
  </si>
  <si>
    <t>11BMK</t>
  </si>
  <si>
    <t>60C CHINA X DEWEY X</t>
  </si>
  <si>
    <t>CHINA X DEWEY X</t>
  </si>
  <si>
    <t>6; WVUN D03 (00); WVUN D07 (16); WVUN D12 (09); WVUN D19 (32); WVUN D55 (29); WVUN D90 (19)</t>
  </si>
  <si>
    <t>LCB (6); FSL (16); FSR (14); SCBR (6); RCB (13)</t>
  </si>
  <si>
    <t>LLB (00); LEO (09); LILB (16); DLT (19); RE (29); RLB (32)</t>
  </si>
  <si>
    <t>WVUN D02 (LCB); WVUN D03 (LLB); WVUN D04 (FSR); WVUN D06 (SCBR); WVUN D07 (LILB); WVUN D12 (LEO); WVUN D19 (RLB); WVUN D23 (RCB); WVUN D29 (FSL); WVUN D55 (RE); WVUN D90 (DLT)</t>
  </si>
  <si>
    <t>WVUN D02 (0.0); WVUN D03 (0.0); WVUN D04 (0.0); WVUN D06 (0.0); WVUN D07 (0.0); WVUN D12 (0.0); WVUN D19 (0.0); WVUN D23 (0.0); WVUN D29 (0.0); WVUN D55 (0.0); WVUN D90 (0.0)</t>
  </si>
  <si>
    <t>WVUN D03; WVUN D19</t>
  </si>
  <si>
    <t>LEO (09); DLT (19); RE (29)</t>
  </si>
  <si>
    <t>KSST 00 (TE-L); KSST 04 (RWR); KSST 07 (QB); KSST 22 (HB-R); KSST 50 (LT); KSST 63 (RG); KSST 69 (C); KSST 71 (RT); KSST 76 (LG); KSST 85 (LWR); KSST 88 (SLWR)</t>
  </si>
  <si>
    <t>KSST 00 (0.0); KSST 04 (0.0); KSST 07 (0.0); KSST 22 (0.0); KSST 50 (0.0); KSST 63 (0.0); KSST 69 (0.0); KSST 71 (0.0); KSST 76 (0.0); KSST 85 (0.0); KSST 88 (0.0)</t>
  </si>
  <si>
    <t>KSST 00; KSST 04; KSST 85; KSST 88</t>
  </si>
  <si>
    <t>3; WVUN D12 (LEO); WVUN D55 (RE); WVUN D90 (DLT)</t>
  </si>
  <si>
    <t>LLB (6); LILB (1); RLB (6)</t>
  </si>
  <si>
    <t>8; WVUN D02; WVUN D03; WVUN D04; WVUN D06; WVUN D07; WVUN D19; WVUN D23; WVUN D29</t>
  </si>
  <si>
    <t>LWR 4(14); SLWR 6(20); TE-L k1; HB-R kr; RWR 87(19)</t>
  </si>
  <si>
    <t>4; 6; 3; -; 7</t>
  </si>
  <si>
    <t>KSST 85 4(14); KSST 88 6(20); KSST 00 k1; KSST 22 kr; KSST 04 87(19)</t>
  </si>
  <si>
    <t>43 DUO-FLAT</t>
  </si>
  <si>
    <t>7; WVUN D06 (18); WVUN D07 (24); WVUN D10 (06); WVUN D12 (37); WVUN D23 (19); WVUN D55 (19); WVUN D95 (28)</t>
  </si>
  <si>
    <t>SS (8); FS (10); SCBR (5); SCBR (8); RCB (7)</t>
  </si>
  <si>
    <t>LLB (06); LILB (18); DLT (19); SS (19); RILB (24); DRT (28); REO (37)</t>
  </si>
  <si>
    <t>WVUN D02 (RCB); WVUN D06 (LILB); WVUN D07 (RILB); WVUN D10 (LLB); WVUN D12 (REO); WVUN D19 (FS); WVUN D23 (SS); WVUN D25 (SCBR); WVUN D29 (SCBR); WVUN D55 (DLT); WVUN D95 (DRT)</t>
  </si>
  <si>
    <t>WVUN D02 (0.0); WVUN D06 (0.0); WVUN D07 (0.0); WVUN D10 (0.0); WVUN D12 (0.0); WVUN D19 (0.0); WVUN D23 (0.0); WVUN D25 (0.0); WVUN D29 (0.0); WVUN D55 (0.0); WVUN D95 (0.0)</t>
  </si>
  <si>
    <t>DLT (19); DRT (28); REO (37)</t>
  </si>
  <si>
    <t>KSST 04 (LWR); KSST 07 (QB); KSST 22 (HB-L); KSST 34 (TE-oL); KSST 50 (LT); KSST 63 (RG); KSST 69 (C); KSST 73 (RT); KSST 76 (LG); KSST 87 (TE-iL); KSST 88 (SLWR)</t>
  </si>
  <si>
    <t>KSST 04 (0.0); KSST 07 (0.0); KSST 22 (0.0); KSST 34 (0.0); KSST 50 (-0.5); KSST 63 (0.0); KSST 69 (-0.5); KSST 73 (0.0); KSST 76 (0.0); KSST 87 (0.0); KSST 88 (0.0)</t>
  </si>
  <si>
    <t>KSST 50 (LT); KSST 69 (C); WVUN D06 (LILB); WVUN D95 (DRT)</t>
  </si>
  <si>
    <t>LWR^(-17.5); SLWR(-6.5)</t>
  </si>
  <si>
    <t>LLB (2); LILB (4); RILB (1)</t>
  </si>
  <si>
    <t>KSST 50; KSST 69</t>
  </si>
  <si>
    <t>LWR 9; SLWR 3(6); TE-oL r; TE-iL r; HB-L r</t>
  </si>
  <si>
    <t>KSST 04 9; KSST 88 3(6); KSST 34 r; KSST 87 r; KSST 22 r</t>
  </si>
  <si>
    <t>WVUN D19</t>
  </si>
  <si>
    <t>50C Y STICK X SNAG</t>
  </si>
  <si>
    <t>Y STICK X SNAG</t>
  </si>
  <si>
    <t>7; WVUN D06 (19); WVUN D07 (27); WVUN D10 (07); WVUN D12 (29); WVUN D25 (44); WVUN D55 (15); WVUN D95 (22)</t>
  </si>
  <si>
    <t>LCB (1); FS (10); FSR (11); RCB (6)</t>
  </si>
  <si>
    <t>LOLB (07); LE (15); LILB (19); NT (22); RILB (27); RE (29); RLB (44)</t>
  </si>
  <si>
    <t>WVUN D02 (RCB); WVUN D06 (LILB); WVUN D07 (RILB); WVUN D10 (LOLB); WVUN D12 (RE); WVUN D19 (FS); WVUN D23 (LCB); WVUN D25 (RLB); WVUN D29 (FSR); WVUN D55 (LE); WVUN D95 (NT)</t>
  </si>
  <si>
    <t>WVUN D02 (0.0); WVUN D06 (-0.5); WVUN D07 (+0.5); WVUN D10 (0.0); WVUN D12 (0.0); WVUN D19 (0.0); WVUN D23 (0.0); WVUN D25 (0.0); WVUN D29 (0.0); WVUN D55 (0.0); WVUN D95 (0.0)</t>
  </si>
  <si>
    <t>KSST 07 (QB); KSST 22 (HB-R); KSST 34 (TE-oL); KSST 50 (LT); KSST 63 (RG); KSST 69 (C); KSST 73 (RT); KSST 76 (LG); KSST 85 (LWR); KSST 86 (RWR); KSST 87 (TE-iL)</t>
  </si>
  <si>
    <t>KSST 07 (0.0); KSST 22 (0.0); KSST 34 (0.0); KSST 50 (0.0); KSST 63 (0.0); KSST 69 (0.0); KSST 73 (0.0); KSST 76 (-1.0); KSST 85 (0.0); KSST 86 (0.0); KSST 87 (+0.5)</t>
  </si>
  <si>
    <t>KSST 76 (LG); KSST 87 (TE-iL); WVUN D06 (LILB); WVUN D07 (RILB)</t>
  </si>
  <si>
    <t>4; WVUN D07 (RILB); WVUN D12 (RE); WVUN D55 (LE); WVUN D95 (NT)</t>
  </si>
  <si>
    <t>WVUN D23 &gt; KSST 86</t>
  </si>
  <si>
    <t>WVUN D07 (U) KSST 76</t>
  </si>
  <si>
    <t>WVUN D07 (L.B.N) RILB</t>
  </si>
  <si>
    <t>LWR(-16.5); RWR^(+14.5)</t>
  </si>
  <si>
    <t>LOLB (0); LILB (5); RILB (2); RLB (5)</t>
  </si>
  <si>
    <t>KSST 76; WVUN D06</t>
  </si>
  <si>
    <t>7; WVUN D02; WVUN D06; WVUN D10; WVUN D19; WVUN D23; WVUN D25; WVUN D29</t>
  </si>
  <si>
    <t>LWR 9; TE-oL 3(3); TE-iL 6(5); HB-R h2(-7); RWR x6(6)</t>
  </si>
  <si>
    <t>9; 3; 6; H2; X</t>
  </si>
  <si>
    <t>KSST 85 9; KSST 34 3(3); KSST 87 6(5); KSST 22 h2(-7); KSST 86 x6(6)</t>
  </si>
  <si>
    <t>KSST 87; WVUN D07</t>
  </si>
  <si>
    <t>45 PLUS X 3</t>
  </si>
  <si>
    <t>8; WVUN D03 (36); WVUN D06 (10); WVUN D07 (22); WVUN D10 (07); WVUN D12 (34); WVUN D19 (00); WVUN D55 (14); WVUN D95 (24)</t>
  </si>
  <si>
    <t>LCB (1); FSR (12); RCB (2)</t>
  </si>
  <si>
    <t>LLB (00); LOLB (07); LLB (10); LE (14); MLB (22); DRT (24); REO (34); RLB (36)</t>
  </si>
  <si>
    <t>WVUN D02 (RCB); WVUN D03 (RLB); WVUN D06 (LLB); WVUN D07 (MLB); WVUN D10 (LOLB); WVUN D12 (REO); WVUN D19 (LLB); WVUN D23 (LCB); WVUN D29 (FSR); WVUN D55 (LE); WVUN D95 (DRT)</t>
  </si>
  <si>
    <t>WVUN D02 (0.0); WVUN D03 (+0.5); WVUN D06 (0.0); WVUN D07 (0.0); WVUN D10 (0.0); WVUN D12 (0.0); WVUN D19 (0.0); WVUN D23 (0.0); WVUN D29 (0.0); WVUN D55 (+0.5); WVUN D95 (0.0)</t>
  </si>
  <si>
    <t>LE (14); DRT (24); REO (34)</t>
  </si>
  <si>
    <t>KSST 07 (QB); KSST 22 (HB-R); KSST 34 (TE-oR); KSST 50 (LT); KSST 63 (RG); KSST 69 (C); KSST 73 (RT); KSST 76 (LG); KSST 85 (RWR); KSST 86 (LWR); KSST 87 (TE-iR)</t>
  </si>
  <si>
    <t>KSST 07 (0.0); KSST 22 (0.0); KSST 34 (0.0); KSST 50 (0.0); KSST 63 (0.0); KSST 69 (0.0); KSST 73 (0.0); KSST 76 (0.0); KSST 85 (0.0); KSST 86 (0.0); KSST 87 (-0.5)</t>
  </si>
  <si>
    <t>KSST 76 (LG); KSST 87 (TE-iR); WVUN D03 (RLB); WVUN D55 (LE)</t>
  </si>
  <si>
    <t>WVUN D02 &gt; KSST 86; WVUN D23 &gt; KSST 85</t>
  </si>
  <si>
    <t>LWR^(-8.5); RWR(+18.5)</t>
  </si>
  <si>
    <t>LOLB (0); LLB (6); LLB (4); MLB (4); RLB (4)</t>
  </si>
  <si>
    <t>WVUN D03; WVUN D55</t>
  </si>
  <si>
    <t>43 MATCH DRAW FLAT-INDY</t>
  </si>
  <si>
    <t>42/43 DRAW</t>
  </si>
  <si>
    <t>6; WVUN D06 (26); WVUN D07 (13); WVUN D10 (38); WVUN D12 (10); WVUN D55 (29); WVUN D95 (21)</t>
  </si>
  <si>
    <t>LCB (8); SCBL (7); FSL (14); SCBR (9); RCB (2)</t>
  </si>
  <si>
    <t>LEO (10); LLB (13); NLT (21); RILB (26); RE (29); ROLB (38)</t>
  </si>
  <si>
    <t>WVUN D02 (LCB); WVUN D03 (SCBL); WVUN D06 (RILB); WVUN D07 (LLB); WVUN D10 (ROLB); WVUN D12 (LEO); WVUN D19 (SCBR); WVUN D23 (RCB); WVUN D29 (FSL); WVUN D55 (RE); WVUN D95 (NLT)</t>
  </si>
  <si>
    <t>WVUN D02 (0.0); WVUN D03 (0.0); WVUN D06 (0.0); WVUN D07 (0.0); WVUN D10 (+0.5); WVUN D12 (0.0); WVUN D19 (0.0); WVUN D23 (0.0); WVUN D29 (0.0); WVUN D55 (+0.5); WVUN D95 (0.0)</t>
  </si>
  <si>
    <t>LEO (10); NLT (21); RE (29)</t>
  </si>
  <si>
    <t>KSST 00 (SLWR); KSST 04 (RWR); KSST 07 (QB); KSST 12 (LWR); KSST 22 (HB-R); KSST 50 (LT); KSST 63 (RG); KSST 69 (C); KSST 73 (RT); KSST 76 (LG); KSST 88 (SRWR)</t>
  </si>
  <si>
    <t>WVUN D10 (ROLB); WVUN D55 (RE)</t>
  </si>
  <si>
    <t>WVUN D23 &gt; KSST 12</t>
  </si>
  <si>
    <t>LWR(-19.5); SLWR^(-11.5); SRWR(+10.5); RWR^(+17.5)</t>
  </si>
  <si>
    <t>WVUN D10; WVUN D55</t>
  </si>
  <si>
    <t>5; WVUN D07 (16); WVUN D12 (09); WVUN D19 (25); WVUN D55 (29); WVUN D90 (20)</t>
  </si>
  <si>
    <t>LCB (2); SCBiL (5); FSL (11); FS (9); SCBR (3); RCB (8)</t>
  </si>
  <si>
    <t>LEO (09); LILB (16); DLT (20); RILB (25); RE (29)</t>
  </si>
  <si>
    <t>WVUN D02 (LCB); WVUN D03 (SCBiL); WVUN D04 (FS); WVUN D06 (SCBR); WVUN D07 (LILB); WVUN D12 (LEO); WVUN D19 (RILB); WVUN D23 (RCB); WVUN D29 (FSL); WVUN D55 (RE); WVUN D90 (DLT)</t>
  </si>
  <si>
    <t>WVUN D02 (0.0); WVUN D03 (0.0); WVUN D04 (0.0); WVUN D06 (0.0); WVUN D07 (0.0); WVUN D12 (0.0); WVUN D19 (-1.0); WVUN D23 (0.0); WVUN D29 (0.0); WVUN D55 (0.0); WVUN D90 (0.0)</t>
  </si>
  <si>
    <t>WVUN D04; WVUN D90</t>
  </si>
  <si>
    <t>LEO (09); DLT (20); RE (29)</t>
  </si>
  <si>
    <t>KSST 00 (SRiWR); KSST 04 (LWR); KSST 07 (QB); KSST 12 (SRoWR); KSST 22 (HB-L); KSST 50 (LT); KSST 63 (RG); KSST 69 (C); KSST 73 (RT); KSST 76 (LG); KSST 88 (RWR)</t>
  </si>
  <si>
    <t>KSST 00 (0.0); KSST 04 (0.0); KSST 07 (0.0); KSST 12 (0.0); KSST 22 (0.0); KSST 50 (0.0); KSST 63 (0.0); KSST 69 (0.0); KSST 73 (0.0); KSST 76 (0.0); KSST 88 (+0.5)</t>
  </si>
  <si>
    <t>KSST 88 (RWR); WVUN D19 (RILB)</t>
  </si>
  <si>
    <t>4; WVUN D07 (LILB); WVUN D12 (LEO); WVUN D55 (RE); WVUN D90 (DLT)</t>
  </si>
  <si>
    <t>LWR^(-12.5); SRiWR^(+6.5); SRoWR(+7.5); RWR(+9.5)</t>
  </si>
  <si>
    <t>LILB (1); RILB (1)</t>
  </si>
  <si>
    <t>7; WVUN D02; WVUN D03; WVUN D04; WVUN D06; WVUN D19; WVUN D23; WVUN D29</t>
  </si>
  <si>
    <t>LWR xd(1); HB-L klh9(-6); SRiWR 9si; SRoWR x6(11); RWR xd(4)</t>
  </si>
  <si>
    <t>X; H9; 9; X; X</t>
  </si>
  <si>
    <t>KSST 04 xd(1); KSST 22 klh9(-6); KSST 00 9si; KSST 12 x6(11); KSST 88 xd(4)</t>
  </si>
  <si>
    <t>GUN LIZ CON  SQUEEZE</t>
  </si>
  <si>
    <t>P. 44 ROLL Z 16 X SLAP X</t>
  </si>
  <si>
    <t>Z 16 X SLAP X</t>
  </si>
  <si>
    <t>8; WVUN D03 (00); WVUN D06 (26); WVUN D07 (19); WVUN D10 (40); WVUN D12 (15); WVUN D29 (11); WVUN D90 (22); WVUN D96 (29)</t>
  </si>
  <si>
    <t>LCB (8); SSR (9); RCB (1)</t>
  </si>
  <si>
    <t>LLB (00); LLB (11); LE (15); LILB (19); NT (22); RILB (26); RE (29); ROLB (40); SSR (44)</t>
  </si>
  <si>
    <t>WVUN D02 (LCB); WVUN D03 (LLB); WVUN D06 (RILB); WVUN D07 (LILB); WVUN D10 (ROLB); WVUN D12 (LE); WVUN D19 (SSR); WVUN D23 (RCB); WVUN D29 (LLB); WVUN D90 (NT); WVUN D96 (RE)</t>
  </si>
  <si>
    <t>WVUN D02 (0.0); WVUN D03 (0.0); WVUN D06 (0.0); WVUN D07 (0.0); WVUN D10 (0.0); WVUN D12 (+1.0); WVUN D19 (0.0); WVUN D23 (0.0); WVUN D29 (0.0); WVUN D90 (0.0); WVUN D96 (0.0)</t>
  </si>
  <si>
    <t>WVUN D10; WVUN D96</t>
  </si>
  <si>
    <t>KSST 04 (RWR); KSST 07 (QB); KSST 19 (TE-R); KSST 20 (HB-L); KSST 50 (LT); KSST 63 (RG); KSST 69 (C); KSST 73 (RT); KSST 76 (LG); KSST 85 (LWR); KSST 87 (TE-L)</t>
  </si>
  <si>
    <t>KSST 04 (0.0); KSST 07 (-0.5); KSST 19 (0.0); KSST 20 (0.0); KSST 50 (0.0); KSST 63 (0.0); KSST 69 (0.0); KSST 73 (-1.0); KSST 76 (0.0); KSST 85 (0.0); KSST 87 (0.0)</t>
  </si>
  <si>
    <t>KSST 19; KSST 20; KSST 85; KSST 87</t>
  </si>
  <si>
    <t>7; KSST 19 (TE-R); KSST 50 (LT); KSST 63 (RG); KSST 69 (C); KSST 73 (RT); KSST 76 (LG); KSST 87 (TE-L)</t>
  </si>
  <si>
    <t>KSST 07 (QB); KSST 73 (RT); WVUN D03 (LLB); WVUN D07 (LILB); WVUN D12 (LE)</t>
  </si>
  <si>
    <t>4; WVUN D07 (LILB); WVUN D12 (LE); WVUN D90 (NT); WVUN D96 (RE)</t>
  </si>
  <si>
    <t>WVUN D23 &gt; KSST 85</t>
  </si>
  <si>
    <t>WVUN D07 (P); WVUN D12 (O) KSST 73</t>
  </si>
  <si>
    <t>LWR^(-17.5); RWR^(+8.5)</t>
  </si>
  <si>
    <t>LLB (6); LLB (6); LILB (1); RILB (5); ROLB (0)</t>
  </si>
  <si>
    <t>7; WVUN D02; WVUN D03; WVUN D06; WVUN D10; WVUN D19; WVUN D23; WVUN D29</t>
  </si>
  <si>
    <t>LWR 36(5); TE-L k; HB-L frh21(0); TE-R klxu(-3); RWR 29s(6)</t>
  </si>
  <si>
    <t>3; -; H4; X; 9</t>
  </si>
  <si>
    <t>KSST 85 36(5); KSST 87 k; KSST 20 frh21(0); KSST 19 klxu(-3); KSST 04 29s(6)</t>
  </si>
  <si>
    <t>frh21(0)</t>
  </si>
  <si>
    <t>4 ROLL KEY X HITCH</t>
  </si>
  <si>
    <t>KEY X HITCH</t>
  </si>
  <si>
    <t>7; WVUN D03 (04); WVUN D06 (36); WVUN D07 (15); WVUN D10 (29); WVUN D91 (15); WVUN D95 (22); WVUN D96 (34)</t>
  </si>
  <si>
    <t>LCB (5); SCBL (10); FSR (11); RCB (3)</t>
  </si>
  <si>
    <t>LLB (04); LLB (15); LE (15); NT (22); RLB (29); REO (34); RLB (36)</t>
  </si>
  <si>
    <t>WVUN D02 (LCB); WVUN D03 (LLB); WVUN D06 (RLB); WVUN D07 (LLB); WVUN D10 (RLB); WVUN D19 (FSR); WVUN D23 (RCB); WVUN D29 (SCBL); WVUN D91 (LE); WVUN D95 (NT); WVUN D96 (REO)</t>
  </si>
  <si>
    <t>WVUN D02 (0.0); WVUN D03 (0.0); WVUN D06 (0.0); WVUN D07 (0.0); WVUN D10 (0.0); WVUN D19 (0.0); WVUN D23 (+1.0); WVUN D29 (0.0); WVUN D91 (0.0); WVUN D95 (+0.5); WVUN D96 (0.0)</t>
  </si>
  <si>
    <t>WVUN D91; WVUN D95</t>
  </si>
  <si>
    <t>LE (15); NT (22); REO (34)</t>
  </si>
  <si>
    <t>KSST 04; KSST 20; KSST 81; KSST 85; KSST 86</t>
  </si>
  <si>
    <t>KSST 04 (LWR); KSST 07 (QB); KSST 20 (HB-L); KSST 50 (LT); KSST 63 (RG); KSST 69 (C); KSST 73 (RT); KSST 76 (LG); KSST 81 (TE-R); KSST 85 (SRWR); KSST 86 (RWR)</t>
  </si>
  <si>
    <t>KSST 04 (0.0); KSST 07 (-1.5); KSST 20 (0.0); KSST 50 (0.0); KSST 63 (0.0); KSST 69 (-0.5); KSST 73 (0.0); KSST 76 (0.0); KSST 81 (0.0); KSST 85 (0.0); KSST 86 (0.0)</t>
  </si>
  <si>
    <t>KSST 07 (QB); KSST 69 (C); WVUN D23 (RCB); WVUN D95 (NT)</t>
  </si>
  <si>
    <t>4; WVUN D10 (RLB); WVUN D91 (LE); WVUN D95 (NT); WVUN D96 (REO)</t>
  </si>
  <si>
    <t>WVUN D95 (CL) KSST 69</t>
  </si>
  <si>
    <t>LWR^(-17.5); SRWR(+10.5); RWR^(+14.5)</t>
  </si>
  <si>
    <t>LLB (5); LLB (5); RLB (2); RLB (6)</t>
  </si>
  <si>
    <t>7; WVUN D02; WVUN D03; WVUN D06; WVUN D07; WVUN D19; WVUN D23; WVUN D29</t>
  </si>
  <si>
    <t>LWR 9; HB-L fr; TE-R r; SRWR 0u(-4); RWR z</t>
  </si>
  <si>
    <t>9; -; -; 0; -</t>
  </si>
  <si>
    <t>KSST 04 9; KSST 20 fr; KSST 81 r; KSST 85 0u(-4); KSST 86 z</t>
  </si>
  <si>
    <t>WVUN D23; WVUN D95</t>
  </si>
  <si>
    <t>53 CHIPPER SCREEN RT SEAHAWK</t>
  </si>
  <si>
    <t>SCREEN RT SEAHAWK</t>
  </si>
  <si>
    <t>53 CHIPPER</t>
  </si>
  <si>
    <t>7; WVUN D03 (02); WVUN D06 (30); WVUN D07 (27); WVUN D12 (10); WVUN D19 (17); WVUN D55 (38); WVUN D90 (21)</t>
  </si>
  <si>
    <t>LCB (7); FSL (11); SSR (10); RCB (8)</t>
  </si>
  <si>
    <t>LLB (02); LEO (10); LILB (17); NLT (21); RILB (27); ROLB (30); SSR (37); REO (38)</t>
  </si>
  <si>
    <t>WVUN D02 (LCB); WVUN D03 (LLB); WVUN D04 (SSR); WVUN D06 (ROLB); WVUN D07 (RILB); WVUN D12 (LEO); WVUN D19 (LILB); WVUN D23 (RCB); WVUN D29 (FSL); WVUN D55 (REO); WVUN D90 (NLT)</t>
  </si>
  <si>
    <t>WVUN D02 (0.0); WVUN D03 (0.0); WVUN D04 (0.0); WVUN D06 (0.0); WVUN D07 (0.0); WVUN D12 (0.0); WVUN D19 (+0.5); WVUN D23 (0.0); WVUN D29 (0.0); WVUN D55 (0.0); WVUN D90 (0.0)</t>
  </si>
  <si>
    <t>WVUN D04; WVUN D12; WVUN D55; WVUN D90</t>
  </si>
  <si>
    <t>LEO (10); NLT (21); REO (38)</t>
  </si>
  <si>
    <t>KSST 00 (SLWR); KSST 04 (RWR); KSST 07 (QB); KSST 22 (HB-R); KSST 50 (LT); KSST 63 (RG); KSST 69 (C); KSST 73 (RT); KSST 76 (LG); KSST 85 (SRWR); KSST 86 (LWR)</t>
  </si>
  <si>
    <t>KSST 00 (0.0); KSST 04 (0.0); KSST 07 (0.0); KSST 22 (0.0); KSST 50 (0.0); KSST 63 (-0.5); KSST 69 (-0.5); KSST 73 (0.0); KSST 76 (0.0); KSST 85 (0.0); KSST 86 (0.0)</t>
  </si>
  <si>
    <t>KSST 63 (RG); KSST 69 (C); WVUN D19 (LILB)</t>
  </si>
  <si>
    <t>4; WVUN D03 (LLB); WVUN D12 (LEO); WVUN D55 (REO); WVUN D90 (NLT)</t>
  </si>
  <si>
    <t>LWR(-19.5); SLWR^(-16.5); SRWR(+8.5); RWR^(+16.5)</t>
  </si>
  <si>
    <t>LLB (2); LILB (1); RILB (1); ROLB (1)</t>
  </si>
  <si>
    <t>7; WVUN D02; WVUN D04; WVUN D06; WVUN D07; WVUN D19; WVUN D23; WVUN D29</t>
  </si>
  <si>
    <t>LWR 6(14); SLWR z; HB-R h0(-7); SRWR z; RWR z</t>
  </si>
  <si>
    <t>6; -; H0; -; -</t>
  </si>
  <si>
    <t>KSST 86 6(14); KSST 00 z; KSST 22 h0(-7); KSST 85 z; KSST 04 z</t>
  </si>
  <si>
    <t>h0(-7)</t>
  </si>
  <si>
    <t>8; WVUN D03 (02); WVUN D04 (23); WVUN D06 (42); WVUN D07 (22); WVUN D55 (34); WVUN D90 (11); WVUN D95 (18); WVUN D96 (28)</t>
  </si>
  <si>
    <t>LCB (8); SSL (7); SSR (8)</t>
  </si>
  <si>
    <t>SSL (00); LLB (02); LEO (11); DLT (18); MLB (22); MLB (23); DRT (28); REO (34); SSR (34); RLB (42)</t>
  </si>
  <si>
    <t>WVUN D02 (LCB); WVUN D03 (LLB); WVUN D04 (MLB); WVUN D06 (RLB); WVUN D07 (MLB); WVUN D23 (SSR); WVUN D29 (SSL); WVUN D55 (REO); WVUN D90 (LEO); WVUN D95 (DLT); WVUN D96 (DRT)</t>
  </si>
  <si>
    <t>WVUN D02 (0.0); WVUN D03 (0.0); WVUN D04 (0.0); WVUN D06 (0.0); WVUN D07 (0.0); WVUN D23 (0.0); WVUN D29 (-0.5); WVUN D55 (0.0); WVUN D90 (0.0); WVUN D95 (0.0); WVUN D96 (0.0)</t>
  </si>
  <si>
    <t>LEO (11); DLT (18); DRT (28); REO (34)</t>
  </si>
  <si>
    <t>KSST 07 (QB); KSST 18 (RWR); KSST 22 (HB); KSST 29 (FB); KSST 36 (TE-oR); KSST 50 (RG); KSST 69 (C); KSST 70 (LT); KSST 73 (RT); KSST 76 (LG); KSST 87 (TE-iR)</t>
  </si>
  <si>
    <t>KSST 07 (0.0); KSST 18 (+0.5); KSST 22 (+0.5); KSST 29 (-1.0); KSST 36 (0.0); KSST 50 (0.0); KSST 69 (0.0); KSST 70 (0.0); KSST 73 (0.0); KSST 76 (0.0); KSST 87 (0.0)</t>
  </si>
  <si>
    <t>KSST 18 (RWR); KSST 22 (HB); KSST 29 (FB); WVUN D04 (MLB); WVUN D29 (SSL)</t>
  </si>
  <si>
    <t>RWR^(+6.5)</t>
  </si>
  <si>
    <t>LLB (3); MLB (6); MLB (4); RLB (3)</t>
  </si>
  <si>
    <t>KSST 29; WVUN D29</t>
  </si>
  <si>
    <t>KSST 18; KSST 22</t>
  </si>
  <si>
    <t>YAZ  RT</t>
  </si>
  <si>
    <t>40 POWER</t>
  </si>
  <si>
    <t>7; WVUN D03 (06); WVUN D06 (29); WVUN D07 (21); WVUN D55 (34); WVUN D90 (15); WVUN D95 (18); WVUN D96 (28)</t>
  </si>
  <si>
    <t>LCB (6); FS (10); SSR (9); RCB (6)</t>
  </si>
  <si>
    <t>LLB (06); LE (15); DLT (18); MLB (21); DRT (28); RLB (29); REO (34); SSR (35)</t>
  </si>
  <si>
    <t>WVUN D02 (LCB); WVUN D03 (LLB); WVUN D04 (SSR); WVUN D06 (RLB); WVUN D07 (MLB); WVUN D23 (RCB); WVUN D29 (FS); WVUN D55 (REO); WVUN D90 (LE); WVUN D95 (DLT); WVUN D96 (DRT)</t>
  </si>
  <si>
    <t>WVUN D02 (0.0); WVUN D03 (0.0); WVUN D04 (0.0); WVUN D06 (0.0); WVUN D07 (-0.5); WVUN D23 (0.0); WVUN D29 (0.0); WVUN D55 (0.0); WVUN D90 (+1.0); WVUN D95 (0.0); WVUN D96 (-0.5)</t>
  </si>
  <si>
    <t>LE (15); DLT (18); DRT (28); REO (34)</t>
  </si>
  <si>
    <t>WVUN D90</t>
  </si>
  <si>
    <t>KSST 12; KSST 22; KSST 44; KSST 85; KSST 87</t>
  </si>
  <si>
    <t>KSST 07 (QB); KSST 12 (RWR); KSST 22 (HB); KSST 44 (FB); KSST 50 (RG); KSST 69 (C); KSST 70 (LT); KSST 73 (RT); KSST 76 (LG); KSST 85 (LWR); KSST 87 (TE-R)</t>
  </si>
  <si>
    <t>KSST 07 (0.0); KSST 12 (0.0); KSST 22 (0.0); KSST 44 (-1.0); KSST 50 (0.0); KSST 69 (+0.5); KSST 70 (0.0); KSST 73 (+0.5); KSST 76 (+0.5); KSST 85 (0.0); KSST 87 (0.0)</t>
  </si>
  <si>
    <t>KSST 12; KSST 44; KSST 85</t>
  </si>
  <si>
    <t>KSST 44 (FB); KSST 69 (C); KSST 73 (RT); KSST 76 (LG); WVUN D07 (MLB); WVUN D90 (LE); WVUN D96 (DRT)</t>
  </si>
  <si>
    <t>KSST 12* (L:Rx); KSST 87* (L:Rx)</t>
  </si>
  <si>
    <t>LWR^(-17.5); RWR(+7.5)</t>
  </si>
  <si>
    <t>KSST 44; WVUN D07; WVUN D96</t>
  </si>
  <si>
    <t>KSST 69; KSST 73; KSST 76; WVUN D90</t>
  </si>
  <si>
    <t>MARCH  LT PRO STR ZIP</t>
  </si>
  <si>
    <t>43 DUO Z OUT X STOP</t>
  </si>
  <si>
    <t>8; WVUN D03 (00); WVUN D04 (44); WVUN D06 (29); WVUN D07 (22); WVUN D12 (11); WVUN D44 (37); WVUN D55 (29); WVUN D95 (20)</t>
  </si>
  <si>
    <t>LCB (8); FS (11); RCB (3)</t>
  </si>
  <si>
    <t>LLB (00); LEO (11); DLT (20); MLB (22); RE (29); RLB (29); ROLB (37); RLB (44)</t>
  </si>
  <si>
    <t>WVUN D02 (LCB); WVUN D03 (LLB); WVUN D04 (RLB); WVUN D06 (RLB); WVUN D07 (MLB); WVUN D12 (LEO); WVUN D23 (RCB); WVUN D29 (FS); WVUN D44 (ROLB); WVUN D55 (RE); WVUN D95 (DLT)</t>
  </si>
  <si>
    <t>WVUN D02 (0.0); WVUN D03 (0.0); WVUN D04 (0.0); WVUN D06 (0.0); WVUN D07 (0.0); WVUN D12 (0.0); WVUN D23 (0.0); WVUN D29 (0.0); WVUN D44 (0.0); WVUN D55 (+0.5); WVUN D95 (0.0)</t>
  </si>
  <si>
    <t>LEO (11); DLT (20); RE (29)</t>
  </si>
  <si>
    <t>KSST 00; KSST 04; KSST 19; KSST 22; KSST 86</t>
  </si>
  <si>
    <t>KSST 00 (TE-iL); KSST 04 (RWR); KSST 07 (QB); KSST 19 (TE-oL); KSST 22 (HB-L); KSST 50 (RG); KSST 69 (C); KSST 70 (LT); KSST 73 (RT); KSST 76 (LG); KSST 86 (LWR)</t>
  </si>
  <si>
    <t>KSST 00 (-1.0); KSST 04 (0.0); KSST 07 (0.0); KSST 19 (0.0); KSST 22 (0.0); KSST 50 (0.0); KSST 69 (0.0); KSST 70 (0.0); KSST 73 (0.0); KSST 76 (0.0); KSST 86 (0.0)</t>
  </si>
  <si>
    <t>KSST 00; KSST 04; KSST 19; KSST 86</t>
  </si>
  <si>
    <t>KSST 00 (TE-iL); WVUN D55 (RE)</t>
  </si>
  <si>
    <t>KSST 00 (R:Lx); KSST 19 (R:Lx); KSST 86* (L:R{L})</t>
  </si>
  <si>
    <t>LWR(-13.5); RWR^(+15.5)</t>
  </si>
  <si>
    <t>LLB (6); MLB (5); RLB (5); RLB (5); ROLB (0)</t>
  </si>
  <si>
    <t>LWR 3(5); TE-oL r; TE-iL r; HB-L r; RWR 6(8)</t>
  </si>
  <si>
    <t>3; -; -; -; 6</t>
  </si>
  <si>
    <t>KSST 86 3(5); KSST 19 r; KSST 00 r; KSST 22 r; KSST 04 6(8)</t>
  </si>
  <si>
    <t>STOPS 50C SEAHAWK H BASIC</t>
  </si>
  <si>
    <t>SEAHAWK H BASIC</t>
  </si>
  <si>
    <t>6; WVUN D07 (09); WVUN D12 (36); WVUN D19 (23); WVUN D29 (36); WVUN D55 (14); WVUN D95 (24)</t>
  </si>
  <si>
    <t>LCB (7); SCBL (5); SS (7); FS (13); SCBoR (6); RCB (8)</t>
  </si>
  <si>
    <t>LOLB (09); LE (14); SS (23); DRT (24); REO (36); RLB (36)</t>
  </si>
  <si>
    <t>WVUN D02 (RCB); WVUN D03 (SCBoR); WVUN D04 (FS); WVUN D06 (SCBL); WVUN D07 (LOLB); WVUN D12 (REO); WVUN D19 (SS); WVUN D23 (LCB); WVUN D29 (RLB); WVUN D55 (LE); WVUN D95 (DRT)</t>
  </si>
  <si>
    <t>WVUN D02 (0.0); WVUN D03 (0.0); WVUN D04 (0.0); WVUN D06 (0.0); WVUN D07 (0.0); WVUN D12 (0.0); WVUN D19 (0.0); WVUN D23 (0.0); WVUN D29 (0.0); WVUN D55 (0.0); WVUN D95 (0.0)</t>
  </si>
  <si>
    <t>LE (14); DRT (24); REO (36)</t>
  </si>
  <si>
    <t>KSST 04 (LWR); KSST 07 (QB); KSST 19 (SRWR); KSST 22 (SLiWR); KSST 50 (RG); KSST 69 (C); KSST 70 (LT); KSST 73 (RT); KSST 76 (LG); KSST 86 (RWR); KSST 88 (SLoWR)</t>
  </si>
  <si>
    <t>KSST 04 (0.0); KSST 07 (0.0); KSST 19 (0.0); KSST 22 (0.0); KSST 50 (0.0); KSST 69 (0.0); KSST 70 (0.0); KSST 73 (0.0); KSST 76 (0.0); KSST 86 (0.0); KSST 88 (0.0)</t>
  </si>
  <si>
    <t>3; WVUN D12 (REO); WVUN D55 (LE); WVUN D95 (DRT)</t>
  </si>
  <si>
    <t>LWR^(-18.5); SLoWR(-8.5); SLiWR(-3.5); SRWR^(+12.5); RWR(+18.5)</t>
  </si>
  <si>
    <t>LOLB (0); RLB (6)</t>
  </si>
  <si>
    <t>LWR 6(10); SLoWR 9s; SLiWR 9s; SRWR 6(8); RWR 6(8)</t>
  </si>
  <si>
    <t>6; 9; 9; 6; 6</t>
  </si>
  <si>
    <t>KSST 04 6(10); KSST 88 9s; KSST 22 9s; KSST 19 6(8); KSST 86 6(8)</t>
  </si>
  <si>
    <t>10; WVUN D02 (01); WVUN D03 (02); WVUN D04 (24); WVUN D06 (31); WVUN D07 (18); WVUN D12 (13); WVUN D23 (42); WVUN D55 (39); WVUN D95 (20); WVUN D96 (27)</t>
  </si>
  <si>
    <t>FS (9)</t>
  </si>
  <si>
    <t>LLB (01); LLB (02); LE (13); LILB (18); DLT (20); RILB (24); DRT (27); RLB (31); REO (39); RLB (42)</t>
  </si>
  <si>
    <t>WVUN D02 (LLB); WVUN D03 (LLB); WVUN D04 (RILB); WVUN D06 (RLB); WVUN D07 (LILB); WVUN D12 (LE); WVUN D23 (RLB); WVUN D29 (FS); WVUN D55 (REO); WVUN D95 (DLT); WVUN D96 (DRT)</t>
  </si>
  <si>
    <t>WVUN D02 (0.0); WVUN D03 (0.0); WVUN D04 (0.0); WVUN D06 (0.0); WVUN D07 (0.0); WVUN D12 (0.0); WVUN D23 (0.0); WVUN D29 (0.0); WVUN D55 (0.0); WVUN D95 (0.0); WVUN D96 (0.0)</t>
  </si>
  <si>
    <t>LE (13); DLT (20); DRT (27); REO (39)</t>
  </si>
  <si>
    <t>KSST 00 (TE-R); KSST 07 (QB); KSST 18 (HB); KSST 22 (FB-L); KSST 29 (FB-R); KSST 50 (LT); KSST 63 (RG); KSST 69 (C); KSST 73 (RT); KSST 76 (LG); KSST 87 (TE-L)</t>
  </si>
  <si>
    <t>KSST 00 (0.0); KSST 07 (0.0); KSST 18 (0.0); KSST 22 (0.0); KSST 29 (0.0); KSST 50 (0.0); KSST 63 (0.0); KSST 69 (0.0); KSST 73 (0.0); KSST 76 (0.0); KSST 87 (0.0)</t>
  </si>
  <si>
    <t>LLB (2); LLB (4); LILB (1); RILB (2); RLB (4); RLB (2)</t>
  </si>
  <si>
    <t>42 DUO X TROY</t>
  </si>
  <si>
    <t>8; WVUN D02 (00); WVUN D03 (02); WVUN D06 (25); WVUN D07 (16); WVUN D12 (12); WVUN D44 (32); WVUN D55 (28); WVUN D90 (19)</t>
  </si>
  <si>
    <t>KSST 18; KSST 86</t>
  </si>
  <si>
    <t>FS (11); SCBR (8); RCB (7)</t>
  </si>
  <si>
    <t>LLB (00); LLB (02); LEO (12); LILB (16); DLT (19); RILB (25); DRT (28); ROLB (32)</t>
  </si>
  <si>
    <t>WVUN D02 (LLB); WVUN D03 (LLB); WVUN D04 (SCBR); WVUN D06 (RILB); WVUN D07 (LILB); WVUN D12 (LEO); WVUN D23 (RCB); WVUN D29 (FS); WVUN D44 (ROLB); WVUN D55 (DRT); WVUN D90 (DLT)</t>
  </si>
  <si>
    <t>WVUN D02 (0.0); WVUN D03 (0.0); WVUN D04 (0.0); WVUN D06 (+0.5); WVUN D07 (0.0); WVUN D12 (+0.5); WVUN D23 (0.0); WVUN D29 (0.0); WVUN D44 (0.0); WVUN D55 (0.0); WVUN D90 (0.0)</t>
  </si>
  <si>
    <t>LEO (12); DLT (19); DRT (28)</t>
  </si>
  <si>
    <t>KSST 00; KSST 18; KSST 22; KSST 86; KSST 87</t>
  </si>
  <si>
    <t>KSST 00 (TE-oR); KSST 07 (QB); KSST 18 (SLWR); KSST 22 (HB-R); KSST 50 (LT); KSST 63 (RG); KSST 69 (C); KSST 73 (RT); KSST 76 (LG); KSST 86 (LWR); KSST 87 (TE-iR)</t>
  </si>
  <si>
    <t>KSST 00 (0.0); KSST 07 (0.0); KSST 18 (0.0); KSST 22 (0.0); KSST 50 (0.0); KSST 63 (0.0); KSST 69 (0.0); KSST 73 (-0.5); KSST 76 (0.0); KSST 86 (0.0); KSST 87 (0.0)</t>
  </si>
  <si>
    <t>KSST 73 (RT); WVUN D06 (RILB); WVUN D12 (LEO)</t>
  </si>
  <si>
    <t>LLB (6); LLB (5); LILB (4); RILB (4); ROLB (0)</t>
  </si>
  <si>
    <t>WVUN D06; WVUN D12</t>
  </si>
  <si>
    <t>8; WVUN D03 (04); WVUN D06 (29); WVUN D07 (14); WVUN D12 (15); WVUN D23 (44); WVUN D44 (34); WVUN D55 (29); WVUN D90 (22)</t>
  </si>
  <si>
    <t>LCB (5); FSL (11); SSR (8)</t>
  </si>
  <si>
    <t>LLB (04); LLB (14); LE (15); NT (22); RE (29); RLB (29); SSR (33); ROLB (34); RLB (44)</t>
  </si>
  <si>
    <t>WVUN D02 (LCB); WVUN D03 (LLB); WVUN D04 (SSR); WVUN D06 (RLB); WVUN D07 (LLB); WVUN D12 (LE); WVUN D23 (RLB); WVUN D29 (FSL); WVUN D44 (ROLB); WVUN D55 (RE); WVUN D90 (NT)</t>
  </si>
  <si>
    <t>WVUN D02 (0.0); WVUN D03 (-0.5); WVUN D04 (0.0); WVUN D06 (0.0); WVUN D07 (0.0); WVUN D12 (0.0); WVUN D23 (0.0); WVUN D29 (0.0); WVUN D44 (0.0); WVUN D55 (0.0); WVUN D90 (0.0)</t>
  </si>
  <si>
    <t>KSST 12; KSST 19; KSST 22; KSST 87; KSST 88</t>
  </si>
  <si>
    <t>KSST 07 (QB); KSST 12 (RWR); KSST 19 (TE-R); KSST 22 (HB-L); KSST 50 (LT); KSST 63 (RG); KSST 69 (C); KSST 73 (RT); KSST 76 (LG); KSST 87 (TE-L); KSST 88 (SRWR)</t>
  </si>
  <si>
    <t>KSST 07 (0.0); KSST 12 (0.0); KSST 19 (0.0); KSST 22 (0.0); KSST 50 (0.0); KSST 63 (0.0); KSST 69 (0.0); KSST 73 (0.0); KSST 76 (0.0); KSST 87 (0.0); KSST 88 (+0.5)</t>
  </si>
  <si>
    <t>KSST 88 (SRWR); WVUN D03 (LLB)</t>
  </si>
  <si>
    <t>4; WVUN D12 (LE); WVUN D44 (ROLB); WVUN D55 (RE); WVUN D90 (NT)</t>
  </si>
  <si>
    <t>LLB (5); LLB (4); RLB (4); RLB (4); ROLB (0)</t>
  </si>
  <si>
    <t>TE-L 6(8); HB-L h31(-2); TE-R 3(5); SRWR 6(3); RWR 9</t>
  </si>
  <si>
    <t>6; H5; 3; 6; 9</t>
  </si>
  <si>
    <t>KSST 87 6(8); KSST 22 h31(-2); KSST 19 3(5); KSST 88 6(3); KSST 12 9</t>
  </si>
  <si>
    <t>JUMP  ROG</t>
  </si>
  <si>
    <t>40 POWER KEY</t>
  </si>
  <si>
    <t>8; WVUN D03 (01); WVUN D06 (26); WVUN D07 (15); WVUN D12 (09); WVUN D29 (20); WVUN D44 (34); WVUN D55 (23); WVUN D90 (13)</t>
  </si>
  <si>
    <t>SSL (9); SS (8); SCBR (9); RCB (5)</t>
  </si>
  <si>
    <t>SSL (01); LLB (01); LEO (09); LE (13); LLB (15); SS (20); NRT (23); RILB (26); ROLB (34)</t>
  </si>
  <si>
    <t>WVUN D02 (SSL); WVUN D03 (LLB); WVUN D04 (SCBR); WVUN D06 (RILB); WVUN D07 (LLB); WVUN D12 (LEO); WVUN D23 (RCB); WVUN D29 (SS); WVUN D44 (ROLB); WVUN D55 (NRT); WVUN D90 (LE)</t>
  </si>
  <si>
    <t>WVUN D02 (0.0); WVUN D03 (0.0); WVUN D04 (0.0); WVUN D06 (0.0); WVUN D07 (0.0); WVUN D12 (0.0); WVUN D23 (+0.5); WVUN D29 (0.0); WVUN D44 (0.0); WVUN D55 (0.0); WVUN D90 (0.0)</t>
  </si>
  <si>
    <t>LEO (09); LE (13); NRT (23)</t>
  </si>
  <si>
    <t>KSST 01; KSST 22; KSST 29; KSST 85; KSST 87</t>
  </si>
  <si>
    <t>KSST 01 (LWR); KSST 07 (QB); KSST 22 (HB); KSST 29 (FB); KSST 50 (LT); KSST 63 (RG); KSST 69 (C); KSST 73 (RT); KSST 76 (LG); KSST 85 (SLWR); KSST 87 (TE-R)</t>
  </si>
  <si>
    <t>KSST 01 (-0.5); KSST 07 (0.0); KSST 22 (0.0); KSST 29 (0.0); KSST 50 (0.0); KSST 63 (0.0); KSST 69 (0.0); KSST 73 (0.0); KSST 76 (0.0); KSST 85 (0.0); KSST 87 (0.0)</t>
  </si>
  <si>
    <t>KSST 01 (LWR); WVUN D23 (RCB)</t>
  </si>
  <si>
    <t>4; WVUN D12 (LEO); WVUN D44 (ROLB); WVUN D55 (NRT); WVUN D90 (LE)</t>
  </si>
  <si>
    <t>LWR^(-19.5); SLWR(-14.5)</t>
  </si>
  <si>
    <t>LWR z; SLWR 0u(-1); FB r; HB n; TE-R r</t>
  </si>
  <si>
    <t>KSST 01 z; KSST 85 0u(-1); KSST 29 r; KSST 22 n; KSST 87 r</t>
  </si>
  <si>
    <t>0u(-1)</t>
  </si>
  <si>
    <t>9; WVUN D03 (02); WVUN D04 (33); WVUN D06 (26); WVUN D07 (19); WVUN D12 (08); WVUN D23 (44); WVUN D44 (40); WVUN D55 (30); WVUN D90 (19)</t>
  </si>
  <si>
    <t>LCB (4); FSL (11)</t>
  </si>
  <si>
    <t>LLB (02); LEO (08); LILB (19); DLT (19); RILB (26); RE (30); RLB (33); ROLB (40); RLB (44)</t>
  </si>
  <si>
    <t>WVUN D02 (LCB); WVUN D03 (LLB); WVUN D04 (RLB); WVUN D06 (RILB); WVUN D07 (LILB); WVUN D12 (LEO); WVUN D23 (RLB); WVUN D29 (FSL); WVUN D44 (ROLB); WVUN D55 (RE); WVUN D90 (DLT)</t>
  </si>
  <si>
    <t>WVUN D02 (0.0); WVUN D03 (0.0); WVUN D04 (0.0); WVUN D06 (0.0); WVUN D07 (0.0); WVUN D12 (0.0); WVUN D23 (0.0); WVUN D29 (0.0); WVUN D44 (0.0); WVUN D55 (0.0); WVUN D90 (0.0)</t>
  </si>
  <si>
    <t>LEO (08); DLT (19); RE (30)</t>
  </si>
  <si>
    <t>KSST 22; KSST 83; KSST 86; KSST 87; KSST 88</t>
  </si>
  <si>
    <t>KSST 07 (QB); KSST 22 (HB-L); KSST 50 (LT); KSST 63 (RG); KSST 69 (C); KSST 73 (RT); KSST 76 (LG); KSST 83 (TE-L); KSST 86 (RWR); KSST 87 (TE-R); KSST 88 (SRWR)</t>
  </si>
  <si>
    <t>KSST 07 (0.0); KSST 22 (+0.5); KSST 50 (0.0); KSST 63 (0.0); KSST 69 (0.0); KSST 73 (0.0); KSST 76 (0.0); KSST 83 (0.0); KSST 86 (0.0); KSST 87 (0.0); KSST 88 (0.0)</t>
  </si>
  <si>
    <t>KSST 83; KSST 86; KSST 88</t>
  </si>
  <si>
    <t>LLB (4); LILB (4); RILB (1); RLB (5); RLB (4); ROLB (0)</t>
  </si>
  <si>
    <t>MARCH GUN REX PRO X PLANE</t>
  </si>
  <si>
    <t>9; WVUN D03 (00); WVUN D04 (17); WVUN D06 (25); WVUN D07 (18); WVUN D12 (07); WVUN D29 (09); WVUN D44 (34); WVUN D55 (25); WVUN D90 (17)</t>
  </si>
  <si>
    <t>LCB (2); RCB (4)</t>
  </si>
  <si>
    <t>LLB (00); LEO (07); LLB (09); LILB (17); DLT (17); LILB (18); DRT (25); RILB (25); ROLB (34)</t>
  </si>
  <si>
    <t>WVUN D02 (LCB); WVUN D03 (LLB); WVUN D04 (LILB); WVUN D06 (RILB); WVUN D07 (LILB); WVUN D12 (LEO); WVUN D23 (RCB); WVUN D29 (LLB); WVUN D44 (ROLB); WVUN D55 (DRT); WVUN D90 (DLT)</t>
  </si>
  <si>
    <t>WVUN D02 (0.0); WVUN D03 (0.0); WVUN D04 (0.0); WVUN D06 (-0.5); WVUN D07 (0.0); WVUN D12 (0.0); WVUN D23 (0.0); WVUN D29 (0.0); WVUN D44 (0.0); WVUN D55 (0.0); WVUN D90 (0.0)</t>
  </si>
  <si>
    <t>LEO (07); DLT (17); DRT (25)</t>
  </si>
  <si>
    <t>KSST 12; KSST 18; KSST 22; KSST 83; KSST 87</t>
  </si>
  <si>
    <t>KSST 07 (QB); KSST 12 (RWR); KSST 18 (LWR); KSST 22 (HB-R); KSST 50 (LT); KSST 63 (RG); KSST 69 (C); KSST 73 (RT); KSST 76 (LG); KSST 83 (TE-oR); KSST 87 (TE-iR)</t>
  </si>
  <si>
    <t>KSST 07 (0.0); KSST 12 (0.0); KSST 18 (0.0); KSST 22 (+0.5); KSST 50 (0.0); KSST 63 (0.0); KSST 69 (+0.5); KSST 73 (0.0); KSST 76 (0.0); KSST 83 (0.0); KSST 87 (0.0)</t>
  </si>
  <si>
    <t>KSST 22 (HB-R); KSST 69 (C); WVUN D06 (RILB)</t>
  </si>
  <si>
    <t>WVUN D02 &gt; KSST 12</t>
  </si>
  <si>
    <t>KSST 18* (L:R{L}); KSST 83 (L:Rx); KSST 87 (L:Rx)</t>
  </si>
  <si>
    <t>LLB (4); LLB (5); LILB (2); LILB (5); RILB (3); ROLB (0)</t>
  </si>
  <si>
    <t>9; WVUN D04 (37); WVUN D06 (29); WVUN D07 (16); WVUN D12 (10); WVUN D23 (44); WVUN D29 (29); WVUN D44 (34); WVUN D55 (26); WVUN D90 (16)</t>
  </si>
  <si>
    <t>LEO (10); LILB (16); DLT (16); DRT (26); RLB (29); ROLB (29); ROLB (34); RLB (37); RLB (44)</t>
  </si>
  <si>
    <t>WVUN D02 (LCB); WVUN D03 (SCBL); WVUN D04 (RLB); WVUN D06 (ROLB); WVUN D07 (LILB); WVUN D12 (LEO); WVUN D23 (RLB); WVUN D29 (RLB); WVUN D44 (ROLB); WVUN D55 (DRT); WVUN D90 (DLT)</t>
  </si>
  <si>
    <t>WVUN D02 (0.0); WVUN D03 (+0.5); WVUN D04 (+0.5); WVUN D06 (0.0); WVUN D07 (0.0); WVUN D12 (0.0); WVUN D23 (0.0); WVUN D29 (0.0); WVUN D44 (0.0); WVUN D55 (0.0); WVUN D90 (0.0)</t>
  </si>
  <si>
    <t>KSST 04; KSST 22; KSST 83; KSST 86; KSST 87</t>
  </si>
  <si>
    <t>KSST 04 (SRWR); KSST 07 (QB); KSST 22 (HB-L); KSST 50 (LT); KSST 63 (RG); KSST 69 (C); KSST 73 (RT); KSST 76 (LG); KSST 83 (TE-oL); KSST 86 (RWR); KSST 87 (TE-iL)</t>
  </si>
  <si>
    <t>KSST 04 (0.0); KSST 07 (0.0); KSST 22 (-0.5); KSST 50 (0.0); KSST 63 (0.0); KSST 69 (0.0); KSST 73 (0.0); KSST 76 (0.0); KSST 83 (0.0); KSST 86 (0.0); KSST 87 (0.0)</t>
  </si>
  <si>
    <t>KSST 22 (HB-L); WVUN D03 (SCBL); WVUN D04 (RLB)</t>
  </si>
  <si>
    <t>SRWR(-0.5); RWR^(+10.5)</t>
  </si>
  <si>
    <t>LILB (0); RLB (4); RLB (4); RLB (4); ROLB (1); ROLB (0)</t>
  </si>
  <si>
    <t>GUN LT UGLY STR  CLOSE</t>
  </si>
  <si>
    <t>9; WVUN D03 (00); WVUN D04 (36); WVUN D06 (24); WVUN D07 (08); WVUN D12 (16); WVUN D29 (23); WVUN D44 (37); WVUN D55 (28); WVUN D90 (22)</t>
  </si>
  <si>
    <t>LCB (0); RCB (3)</t>
  </si>
  <si>
    <t>LLB (00); LOLB (08); DLT (16); NT (22); MLB (23); RILB (24); DRT (28); RLB (36); ROLB (37)</t>
  </si>
  <si>
    <t>WVUN D02 (LCB); WVUN D03 (LLB); WVUN D04 (RLB); WVUN D06 (RILB); WVUN D07 (LOLB); WVUN D12 (DLT); WVUN D23 (RCB); WVUN D29 (MLB); WVUN D44 (ROLB); WVUN D55 (DRT); WVUN D90 (NT)</t>
  </si>
  <si>
    <t>WVUN D02 (0.0); WVUN D03 (0.0); WVUN D04 (0.0); WVUN D06 (+0.5); WVUN D07 (0.0); WVUN D12 (0.0); WVUN D23 (0.0); WVUN D29 (0.0); WVUN D44 (+0.5); WVUN D55 (0.0); WVUN D90 (-0.5)</t>
  </si>
  <si>
    <t>LWR; TE-oL^; TE-iL; HB-L; RWR^</t>
  </si>
  <si>
    <t>KSST 18; KSST 19; KSST 22; KSST 86; KSST 87</t>
  </si>
  <si>
    <t>KSST 07 (QB); KSST 18 (LWR); KSST 19 (TE-oL); KSST 22 (HB-L); KSST 50 (LT); KSST 63 (RG); KSST 69 (C); KSST 73 (RT); KSST 76 (LG); KSST 86 (RWR); KSST 87 (TE-iL)</t>
  </si>
  <si>
    <t>KSST 07 (0.0); KSST 18 (0.0); KSST 19 (0.0); KSST 22 (0.0); KSST 50 (0.0); KSST 63 (0.0); KSST 69 (+0.5); KSST 73 (0.0); KSST 76 (+0.5); KSST 86 (0.0); KSST 87 (-1.0)</t>
  </si>
  <si>
    <t>KSST 69 (C); KSST 76 (LG); KSST 87 (TE-iL); WVUN D06 (RILB); WVUN D44 (ROLB); WVUN D90 (NT)</t>
  </si>
  <si>
    <t>LWR(-13.5); RWR^(+9.5)</t>
  </si>
  <si>
    <t>LOLB (0); LLB (3); MLB (4); RILB (3); RLB (2); ROLB (0)</t>
  </si>
  <si>
    <t>KSST 87; WVUN D90</t>
  </si>
  <si>
    <t>KSST 69; KSST 76; WVUN D06; WVUN D44</t>
  </si>
  <si>
    <t>GUN RUDOLPH STR X PLANE</t>
  </si>
  <si>
    <t>17 COUNTER H Y POP</t>
  </si>
  <si>
    <t>17 COUNTER H</t>
  </si>
  <si>
    <t>8; WVUN D04 (15); WVUN D06 (21); WVUN D07 (11); WVUN D12 (16); WVUN D29 (02); WVUN D44 (37); WVUN D55 (28); WVUN D90 (22)</t>
  </si>
  <si>
    <t>LCB (2); SCBL (4); RCB (3)</t>
  </si>
  <si>
    <t>LLB (02); LOLB (11); LLB (15); DLT (16); MLB (21); NT (22); DRT (28); ROLB (37)</t>
  </si>
  <si>
    <t>WVUN D02 (LCB); WVUN D03 (SCBL); WVUN D04 (LLB); WVUN D06 (MLB); WVUN D07 (LOLB); WVUN D12 (DLT); WVUN D23 (RCB); WVUN D29 (LLB); WVUN D44 (ROLB); WVUN D55 (DRT); WVUN D90 (NT)</t>
  </si>
  <si>
    <t>WVUN D02 (0.0); WVUN D03 (0.0); WVUN D04 (0.0); WVUN D06 (0.0); WVUN D07 (0.0); WVUN D12 (0.0); WVUN D23 (0.0); WVUN D29 (-1.0); WVUN D44 (+0.5); WVUN D55 (+0.5); WVUN D90 (0.0)</t>
  </si>
  <si>
    <t>KSST 04 (LWR); KSST 07 (QB); KSST 12 (RWR); KSST 19 (TE-R); KSST 22 (HB-R); KSST 50 (LT); KSST 63 (RG); KSST 69 (C); KSST 73 (RT); KSST 76 (LG); KSST 88 (SRWR)</t>
  </si>
  <si>
    <t>KSST 04 (0.0); KSST 07 (+0.5); KSST 12 (0.0); KSST 19 (+0.5); KSST 22 (0.0); KSST 50 (-0.5); KSST 63 (-0.5); KSST 69 (0.0); KSST 73 (0.0); KSST 76 (0.0); KSST 88 (0.0)</t>
  </si>
  <si>
    <t>KSST 07 (QB); KSST 19 (TE-R); KSST 50 (LT); KSST 63 (RG); WVUN D29 (LLB); WVUN D44 (ROLB); WVUN D55 (DRT)</t>
  </si>
  <si>
    <t>6; WVUN D06 (MLB); WVUN D07 (LOLB); WVUN D12 (DLT); WVUN D44 (ROLB); WVUN D55 (DRT); WVUN D90 (NT)</t>
  </si>
  <si>
    <t>WVUN D44 (O) KSST 63; WVUN D55 (I) KSST 50</t>
  </si>
  <si>
    <t>LWR(-8.5); SRWR^(+10.5); RWR^(+17.5)</t>
  </si>
  <si>
    <t>LOLB (0); LLB (4); LLB (4); MLB (4); ROLB (0)</t>
  </si>
  <si>
    <t>KSST 50; KSST 63; WVUN D29</t>
  </si>
  <si>
    <t>5; WVUN D02; WVUN D03; WVUN D04; WVUN D23; WVUN D29</t>
  </si>
  <si>
    <t>LWR frxj(-4); HB-R z; TE-R 9s; SRWR 0u(0); RWR 2(3)</t>
  </si>
  <si>
    <t>X; -; 9; 0; 2</t>
  </si>
  <si>
    <t>KSST 04 frxj(-4); KSST 22 z; KSST 19 9s; KSST 88 0u(0); KSST 12 2(3)</t>
  </si>
  <si>
    <t>KSST 07; KSST 19; WVUN D44; WVUN D55</t>
  </si>
  <si>
    <t>10; WVUN D03 (00); WVUN D04 (16); WVUN D06 (37); WVUN D07 (18); WVUN D23 (36); WVUN D29 (09); WVUN D55 (28); WVUN D91 (09); WVUN D95 (16); WVUN D96 (20)</t>
  </si>
  <si>
    <t>LCB (8)</t>
  </si>
  <si>
    <t>LLB (00); LLB (09); LEO (09); LILB (16); DLT (16); LILB (18); DLT (20); DRT (28); RLB (36); RLB (37)</t>
  </si>
  <si>
    <t>WVUN D02 (LCB); WVUN D03 (LLB); WVUN D04 (LILB); WVUN D06 (RLB); WVUN D07 (LILB); WVUN D23 (RLB); WVUN D29 (LLB); WVUN D55 (DRT); WVUN D91 (LEO); WVUN D95 (DLT); WVUN D96 (DLT)</t>
  </si>
  <si>
    <t>WVUN D02 (0.0); WVUN D03 (0.0); WVUN D04 (-1.0); WVUN D06 (0.0); WVUN D07 (-1.0); WVUN D23 (0.0); WVUN D29 (0.0); WVUN D55 (0.0); WVUN D91 (0.0); WVUN D95 (0.0); WVUN D96 (0.0)</t>
  </si>
  <si>
    <t>LEO (09); DLT (16); DLT (20); DRT (28)</t>
  </si>
  <si>
    <t>KSST 07 (QB); KSST 18 (RWR); KSST 22 (HB); KSST 29 (FB-R); KSST 36 (TE-oR); KSST 50 (LT); KSST 63 (RG); KSST 69 (C); KSST 73 (RT); KSST 76 (LG); KSST 87 (TE-iR)</t>
  </si>
  <si>
    <t>KSST 07 (0.0); KSST 18 (0.0); KSST 22 (+1.0); KSST 29 (0.0); KSST 36 (0.0); KSST 50 (0.0); KSST 63 (0.0); KSST 69 (0.0); KSST 73 (0.0); KSST 76 (0.0); KSST 87 (0.0)</t>
  </si>
  <si>
    <t>KSST 22 (HB); KSST 29 (FB-R); KSST 36 (TE-oR); WVUN D04 (LILB); WVUN D07 (LILB); WVUN D23 (RLB)</t>
  </si>
  <si>
    <t>HB-R (-5); FB-R (-4)</t>
  </si>
  <si>
    <t>RWR^(+8.5)</t>
  </si>
  <si>
    <t>LLB (5); LLB (5); LILB (4); LILB (5); RLB (6); RLB (3)</t>
  </si>
  <si>
    <t>WVUN D04; WVUN D07</t>
  </si>
  <si>
    <t>WVUN D02</t>
  </si>
  <si>
    <t>GUN LOU UGLY</t>
  </si>
  <si>
    <t>50C F SNAG-DIMES</t>
  </si>
  <si>
    <t>F SNAG-DIMES</t>
  </si>
  <si>
    <t>8; WVUN D04 (37); WVUN D06 (26); WVUN D07 (16); WVUN D14 (44); WVUN D55 (33); WVUN D91 (12); WVUN D95 (20); WVUN D96 (28)</t>
  </si>
  <si>
    <t>LCB (6); SCBL (6); FSL (14)</t>
  </si>
  <si>
    <t>LEO (12); LILB (16); DLT (20); RILB (26); DRT (28); REO (33); RLB (37); RLB (44)</t>
  </si>
  <si>
    <t>WVUN D02 (LCB); WVUN D03 (SCBL); WVUN D04 (RLB); WVUN D06 (RILB); WVUN D07 (LILB); WVUN D14 (RLB); WVUN D29 (FSL); WVUN D55 (REO); WVUN D91 (LEO); WVUN D95 (DLT); WVUN D96 (DRT)</t>
  </si>
  <si>
    <t>WVUN D02 (0.0); WVUN D03 (0.0); WVUN D04 (-1.0); WVUN D06 (0.0); WVUN D07 (0.0); WVUN D14 (0.0); WVUN D29 (0.0); WVUN D55 (0.0); WVUN D91 (0.0); WVUN D95 (0.0); WVUN D96 (0.0)</t>
  </si>
  <si>
    <t>WVUN D14</t>
  </si>
  <si>
    <t>LEO (12); DLT (20); DRT (28); REO (33)</t>
  </si>
  <si>
    <t>KSST 00; KSST 04; KSST 22; KSST 34; KSST 85</t>
  </si>
  <si>
    <t>KSST 00 (TE-oL); KSST 04 (RWR); KSST 07 (QB); KSST 22 (HB-L); KSST 34 (TE-iL); KSST 50 (LT); KSST 63 (RG); KSST 69 (C); KSST 73 (RT); KSST 76 (LG); KSST 85 (SRWR)</t>
  </si>
  <si>
    <t>KSST 00 (0.0); KSST 04 (0.0); KSST 07 (0.0); KSST 22 (+0.5); KSST 34 (0.0); KSST 50 (0.0); KSST 63 (0.0); KSST 69 (0.0); KSST 73 (0.0); KSST 76 (0.0); KSST 85 (0.0)</t>
  </si>
  <si>
    <t>KSST 00; KSST 04; KSST 34; KSST 85</t>
  </si>
  <si>
    <t>KSST 22 (HB-L); WVUN D04 (RLB)</t>
  </si>
  <si>
    <t>4; WVUN D55 (REO); WVUN D91 (LEO); WVUN D95 (DLT); WVUN D96 (DRT)</t>
  </si>
  <si>
    <t>SRWR(+8.5); RWR^(+16.5)</t>
  </si>
  <si>
    <t>LILB (4); RILB (4); RLB (6); RLB (3)</t>
  </si>
  <si>
    <t>7; WVUN D02; WVUN D03; WVUN D04; WVUN D06; WVUN D07; WVUN D14; WVUN D29</t>
  </si>
  <si>
    <t>TE-oL 7(14); TE-iL 6(6); HB-L h31(-1); SRWR 6(11); RWR 6(13)</t>
  </si>
  <si>
    <t>7; 6; H5; 6; 6</t>
  </si>
  <si>
    <t>KSST 00 7(14); KSST 34 6(6); KSST 22 h31(-1); KSST 85 6(11); KSST 04 6(13)</t>
  </si>
  <si>
    <t>42 DUO F TROY</t>
  </si>
  <si>
    <t>7; WVUN D03 (00); WVUN D06 (26); WVUN D07 (16); WVUN D10 (18); WVUN D55 (29); WVUN D91 (15); WVUN D95 (22)</t>
  </si>
  <si>
    <t>LCB (8); FSL (11); SCBR (7); RCB (6)</t>
  </si>
  <si>
    <t>LLB (00); LE (15); LILB (16); LILB (18); NT (22); RILB (26); RE (29)</t>
  </si>
  <si>
    <t>WVUN D02 (LCB); WVUN D03 (LLB); WVUN D04 (SCBR); WVUN D06 (RILB); WVUN D07 (LILB); WVUN D10 (LILB); WVUN D23 (RCB); WVUN D29 (FSL); WVUN D55 (RE); WVUN D91 (LE); WVUN D95 (NT)</t>
  </si>
  <si>
    <t>WVUN D02 (0.0); WVUN D03 (0.0); WVUN D04 (0.0); WVUN D06 (0.0); WVUN D07 (0.0); WVUN D10 (0.0); WVUN D23 (0.0); WVUN D29 (0.0); WVUN D55 (0.0); WVUN D91 (0.0); WVUN D95 (0.0)</t>
  </si>
  <si>
    <t>WVUN D10; WVUN D23</t>
  </si>
  <si>
    <t>KSST 00; KSST 04; KSST 20; KSST 85; KSST 86</t>
  </si>
  <si>
    <t>KSST 00 (TE-R); KSST 04 (LWR); KSST 07 (QB); KSST 20 (HB-R); KSST 50 (LT); KSST 63 (RG); KSST 69 (C); KSST 73 (RT); KSST 76 (LG); KSST 85 (SLWR); KSST 86 (RWR)</t>
  </si>
  <si>
    <t>KSST 00 (0.0); KSST 04 (0.0); KSST 07 (0.0); KSST 20 (+0.5); KSST 50 (0.0); KSST 63 (0.0); KSST 69 (0.0); KSST 73 (0.0); KSST 76 (0.0); KSST 85 (0.0); KSST 86 (0.0)</t>
  </si>
  <si>
    <t>KSST 20; KSST 86</t>
  </si>
  <si>
    <t>KSST 20 (HB-R); KSST 73 (RT); WVUN D10 (LILB)</t>
  </si>
  <si>
    <t>LLB (4); LILB (1); LILB (4); RILB (4)</t>
  </si>
  <si>
    <t>5 ROLL Z OUT-FLAT</t>
  </si>
  <si>
    <t>7; WVUN D03 (04); WVUN D06 (39); WVUN D07 (24); WVUN D10 (37); WVUN D55 (28); WVUN D91 (12); WVUN D95 (19)</t>
  </si>
  <si>
    <t>LCB (6); SSL (8); SCBR (9); RCB (8)</t>
  </si>
  <si>
    <t>SSL (01); LLB (04); LEO (12); DLT (19); RILB (24); DRT (28); ROLB (37); RLB (39)</t>
  </si>
  <si>
    <t>WVUN D02 (LCB); WVUN D03 (LLB); WVUN D04 (SCBR); WVUN D06 (RLB); WVUN D07 (RILB); WVUN D10 (ROLB); WVUN D23 (RCB); WVUN D29 (SSL); WVUN D55 (DRT); WVUN D91 (LEO); WVUN D95 (DLT)</t>
  </si>
  <si>
    <t>WVUN D02 (0.0); WVUN D03 (0.0); WVUN D04 (0.0); WVUN D06 (0.0); WVUN D07 (+0.5); WVUN D10 (0.0); WVUN D23 (0.0); WVUN D29 (0.0); WVUN D55 (0.0); WVUN D91 (0.0); WVUN D95 (-0.5)</t>
  </si>
  <si>
    <t>KSST 00 (TE-R); KSST 04 (LWR); KSST 07 (QB); KSST 20 (HB-R); KSST 50 (LT); KSST 63 (RG); KSST 69 (C); KSST 73 (RT); KSST 76 (LG); KSST 86 (RWR); KSST 88 (SLWR)</t>
  </si>
  <si>
    <t>KSST 00 (0.0); KSST 04 (0.0); KSST 07 (0.0); KSST 20 (0.0); KSST 50 (0.0); KSST 63 (-0.5); KSST 69 (0.0); KSST 73 (+0.5); KSST 76 (0.0); KSST 86 (0.0); KSST 88 (0.0)</t>
  </si>
  <si>
    <t>KSST 63 (RG); KSST 73 (RT); WVUN D07 (RILB); WVUN D95 (DLT)</t>
  </si>
  <si>
    <t>LWR^(-19.5); SLWR(-12.5); RWR^(+11.5)</t>
  </si>
  <si>
    <t>LLB (4); RILB (3); RLB (4); ROLB (0)</t>
  </si>
  <si>
    <t>KSST 63; WVUN D95</t>
  </si>
  <si>
    <t>LWR 8(10); SLWR 3(5); HB-R r; TE-R r; RWR 3(5)</t>
  </si>
  <si>
    <t>8; 3; -; -; 3</t>
  </si>
  <si>
    <t>KSST 04 8(10); KSST 88 3(5); KSST 20 r; KSST 00 r; KSST 86 3(5)</t>
  </si>
  <si>
    <t>KSST 73; WVUN D07</t>
  </si>
  <si>
    <t>RENO RIP OUT  F PLANE</t>
  </si>
  <si>
    <t>19 SPEED OPTION</t>
  </si>
  <si>
    <t>7; WVUN D03 (03); WVUN D06 (29); WVUN D07 (18); WVUN D12 (14); WVUN D19 (22); WVUN D55 (30); WVUN D95 (22)</t>
  </si>
  <si>
    <t>LCB (0); SSL (7); SCBR (5); RCB (1)</t>
  </si>
  <si>
    <t>LLB (03); SSL (07); LE (14); LILB (18); NT (22); MLB (22); RLB (29); RE (30)</t>
  </si>
  <si>
    <t>WVUN D02 (LCB); WVUN D03 (LLB); WVUN D04 (SCBR); WVUN D06 (RLB); WVUN D07 (LILB); WVUN D12 (LE); WVUN D19 (MLB); WVUN D23 (RCB); WVUN D29 (SSL); WVUN D55 (RE); WVUN D95 (NT)</t>
  </si>
  <si>
    <t>WVUN D02 (0.0); WVUN D03 (0.0); WVUN D04 (0.0); WVUN D06 (-1.0); WVUN D07 (0.0); WVUN D12 (0.0); WVUN D19 (+0.5); WVUN D23 (0.0); WVUN D29 (0.0); WVUN D55 (0.0); WVUN D95 (-0.5)</t>
  </si>
  <si>
    <t>WVUN D12; WVUN D19</t>
  </si>
  <si>
    <t>LWR^; SLWR; HB; TE-R; RWR^</t>
  </si>
  <si>
    <t>KSST 00 (TE-R); KSST 04 (LWR); KSST 07 (QB); KSST 12 (RWR); KSST 22 (HB); KSST 50 (LT); KSST 63 (RG); KSST 69 (C); KSST 73 (RT); KSST 76 (LG); KSST 88 (SLWR)</t>
  </si>
  <si>
    <t>KSST 00 (0.0); KSST 04 (0.0); KSST 07 (0.0); KSST 12 (0.0); KSST 22 (0.0); KSST 50 (+1.0); KSST 63 (0.0); KSST 69 (+0.5); KSST 73 (0.0); KSST 76 (0.0); KSST 88 (0.0)</t>
  </si>
  <si>
    <t>KSST 50 (LT); KSST 63 (RG); KSST 69 (C); KSST 76 (LG); WVUN D06 (RLB); WVUN D07 (LILB); WVUN D19 (MLB); WVUN D55 (RE); WVUN D95 (NT)</t>
  </si>
  <si>
    <t>LWR^(-20.5); SLWR(-11.5); RWR^(+9.5)</t>
  </si>
  <si>
    <t>LLB (4); LILB (0); MLB (5); RLB (3)</t>
  </si>
  <si>
    <t>WVUN D06; WVUN D95</t>
  </si>
  <si>
    <t>KSST 50; KSST 69; WVUN D19</t>
  </si>
  <si>
    <t>50C Y STICK-SPARTY</t>
  </si>
  <si>
    <t>Y STICK-SPARTY</t>
  </si>
  <si>
    <t>5; WVUN D07 (25); WVUN D10 (06); WVUN D12 (36); WVUN D55 (16); WVUN D90 (25)</t>
  </si>
  <si>
    <t>LCB (5); SCBL (4); FS (16); SCBiR (6); SCBoR (5); RCB (6)</t>
  </si>
  <si>
    <t>LOLB (06); DLT (16); DRT (25); RILB (25); REO (36)</t>
  </si>
  <si>
    <t>WVUN D02 (RCB); WVUN D03 (SCBoR); WVUN D06 (SCBL); WVUN D07 (RILB); WVUN D10 (LOLB); WVUN D12 (REO); WVUN D19 (FS); WVUN D23 (LCB); WVUN D29 (SCBiR); WVUN D55 (DLT); WVUN D90 (DRT)</t>
  </si>
  <si>
    <t>WVUN D02 (0.0); WVUN D03 (0.0); WVUN D06 (0.0); WVUN D07 (0.0); WVUN D10 (0.0); WVUN D12 (0.0); WVUN D19 (0.0); WVUN D23 (0.0); WVUN D29 (0.0); WVUN D55 (0.0); WVUN D90 (0.0)</t>
  </si>
  <si>
    <t>DLT (16); DRT (25); REO (36)</t>
  </si>
  <si>
    <t>QS</t>
  </si>
  <si>
    <t>KSST 04; KSST 22; KSST 81; KSST 85; KSST 86</t>
  </si>
  <si>
    <t>KSST 04 (RWR); KSST 07 (QB); KSST 22 (SRWR); KSST 50 (LT); KSST 63 (RG); KSST 69 (C); KSST 71 (RT); KSST 76 (LG); KSST 81 (SLiWR); KSST 85 (SLoWR); KSST 86 (LWR)</t>
  </si>
  <si>
    <t>KSST 04 (0.0); KSST 07 (-0.5); KSST 22 (0.0); KSST 50 (0.0); KSST 63 (0.0); KSST 69 (0.0); KSST 71 (0.0); KSST 76 (0.0); KSST 81 (0.0); KSST 85 (0.0); KSST 86 (0.0)</t>
  </si>
  <si>
    <t>KSST 07 (QB); WVUN D06 (SCBL)</t>
  </si>
  <si>
    <t>3; WVUN D12 (REO); WVUN D55 (DLT); WVUN D90 (DRT)</t>
  </si>
  <si>
    <t>LWR(-16.5); SLoWR(-11.5); SLiWR^(-2.5); SRWR(+14.5); RWR^(+23.5)</t>
  </si>
  <si>
    <t>LOLB (0); RILB (4)</t>
  </si>
  <si>
    <t>8; WVUN D02; WVUN D03; WVUN D06; WVUN D07; WVUN D10; WVUN D19; WVUN D23; WVUN D29</t>
  </si>
  <si>
    <t>LWR 9; SLoWR 3(4); SLiWR 6(6); SRWR 2(3); RWR 6(6)</t>
  </si>
  <si>
    <t>9; 3; 6; 2; 6</t>
  </si>
  <si>
    <t>KSST 86 9; KSST 85 3(4); KSST 81 6(6); KSST 22 2(3); KSST 04 6(6)</t>
  </si>
  <si>
    <t>6; WVUN D06 (17); WVUN D07 (29); WVUN D10 (10); WVUN D12 (37); WVUN D55 (15); WVUN D90 (24)</t>
  </si>
  <si>
    <t>LCB (4); FSL (11); FSR (11); SCBR (4); RCB (6)</t>
  </si>
  <si>
    <t>LOLB (10); LE (15); LILB (17); DRT (24); RLB (29); REO (37)</t>
  </si>
  <si>
    <t>WVUN D02 (RCB); WVUN D03 (SCBR); WVUN D06 (LILB); WVUN D07 (RLB); WVUN D10 (LOLB); WVUN D12 (REO); WVUN D19 (FSL); WVUN D23 (LCB); WVUN D29 (FSR); WVUN D55 (LE); WVUN D90 (DRT)</t>
  </si>
  <si>
    <t>WVUN D02 (0.0); WVUN D03 (-0.5); WVUN D06 (0.0); WVUN D07 (-0.5); WVUN D10 (0.0); WVUN D12 (0.0); WVUN D19 (0.0); WVUN D23 (0.0); WVUN D29 (+0.5); WVUN D55 (0.0); WVUN D90 (0.0)</t>
  </si>
  <si>
    <t>LE (15); DRT (24); REO (37)</t>
  </si>
  <si>
    <t>KSST 04; KSST 22; KSST 34; KSST 81; KSST 86</t>
  </si>
  <si>
    <t>KSST 04 (LWR); KSST 07 (QB); KSST 22 (HB-R); KSST 34 (SLWR); KSST 50 (LT); KSST 63 (RG); KSST 69 (C); KSST 71 (RT); KSST 76 (LG); KSST 81 (TE-L); KSST 86 (RWR)</t>
  </si>
  <si>
    <t>KSST 04 (0.0); KSST 07 (0.0); KSST 22 (0.0); KSST 34 (-0.5); KSST 50 (0.0); KSST 63 (0.0); KSST 69 (+0.5); KSST 71 (0.0); KSST 76 (0.0); KSST 81 (+0.5); KSST 86 (0.0)</t>
  </si>
  <si>
    <t>KSST 34 (SLWR); KSST 50 (LT); KSST 69 (C); KSST 81 (TE-L); WVUN D03 (SCBR); WVUN D07 (RLB); WVUN D12 (REO); WVUN D29 (FSR)</t>
  </si>
  <si>
    <t>KSST 81* (R:Lx)</t>
  </si>
  <si>
    <t>LWR^(-15.5); SLWR(-5.5); RWR^(+20.5)</t>
  </si>
  <si>
    <t>LOLB (1); LILB (4); RLB (4)</t>
  </si>
  <si>
    <t>KSST 34; WVUN D03; WVUN D07</t>
  </si>
  <si>
    <t>KSST 69; KSST 81; WVUN D29</t>
  </si>
  <si>
    <t>7; WVUN D03 (00); WVUN D06 (29); WVUN D07 (26); WVUN D12 (09); WVUN D19 (17); WVUN D55 (37); WVUN D90 (20)</t>
  </si>
  <si>
    <t>LCB (7); SSL (9); SCBR (10); RCB (7)</t>
  </si>
  <si>
    <t>SSL (00); LLB (00); LEO (09); LILB (17); DLT (20); RILB (26); ROLB (29); REO (37)</t>
  </si>
  <si>
    <t>WVUN D02 (LCB); WVUN D03 (LLB); WVUN D04 (SCBR); WVUN D06 (ROLB); WVUN D07 (RILB); WVUN D12 (LEO); WVUN D19 (LILB); WVUN D23 (RCB); WVUN D29 (SSL); WVUN D55 (REO); WVUN D90 (DLT)</t>
  </si>
  <si>
    <t>WVUN D02 (0.0); WVUN D03 (0.0); WVUN D04 (-0.5); WVUN D06 (0.0); WVUN D07 (0.0); WVUN D12 (+1.0); WVUN D19 (0.0); WVUN D23 (0.0); WVUN D29 (0.0); WVUN D55 (0.0); WVUN D90 (0.0)</t>
  </si>
  <si>
    <t>LEO (09); DLT (20); REO (37)</t>
  </si>
  <si>
    <t>WVUN D03; WVUN D12</t>
  </si>
  <si>
    <t>KSST 12; KSST 22; KSST 81; KSST 86; KSST 88</t>
  </si>
  <si>
    <t>KSST 07 (QB); KSST 12 (RWR); KSST 22 (HB-L); KSST 50 (LT); KSST 63 (RG); KSST 69 (C); KSST 71 (RT); KSST 76 (LG); KSST 81 (TE-R); KSST 86 (LWR); KSST 88 (SLWR)</t>
  </si>
  <si>
    <t>KSST 07 (0.0); KSST 12 (0.0); KSST 22 (0.0); KSST 50 (0.0); KSST 63 (0.0); KSST 69 (0.0); KSST 71 (-1.5); KSST 76 (0.0); KSST 81 (0.0); KSST 86 (0.0); KSST 88 (+0.5)</t>
  </si>
  <si>
    <t>KSST 71 (RT); KSST 88 (SLWR); WVUN D03 (LLB); WVUN D04 (SCBR); WVUN D12 (LEO)</t>
  </si>
  <si>
    <t>5; WVUN D03 (LLB); WVUN D07 (RILB); WVUN D12 (LEO); WVUN D55 (REO); WVUN D90 (DLT)</t>
  </si>
  <si>
    <t>WVUN D03 (U); WVUN D12 (I) KSST 71</t>
  </si>
  <si>
    <t>WVUN D03 (R.E.O) LLB</t>
  </si>
  <si>
    <t>LWR^(-19.5); SLWR(-14.5); RWR^(+12.5)</t>
  </si>
  <si>
    <t>LLB (3); LILB (1); RILB (2); ROLB (0)</t>
  </si>
  <si>
    <t>KSST 71; WVUN D04</t>
  </si>
  <si>
    <t>6; WVUN D02; WVUN D04; WVUN D06; WVUN D19; WVUN D23; WVUN D29</t>
  </si>
  <si>
    <t>LWR z; SLWR xd(2); HB-L kr; TE-R z; RWR z</t>
  </si>
  <si>
    <t>-; X; -; -; -</t>
  </si>
  <si>
    <t>KSST 86 z; KSST 88 xd(2); KSST 22 kr; KSST 81 z; KSST 12 z</t>
  </si>
  <si>
    <t>KSST 88; WVUN D12</t>
  </si>
  <si>
    <t>12DD</t>
  </si>
  <si>
    <t>GUN RT UGLY STR Z DISCO SQUEEZE</t>
  </si>
  <si>
    <t>4 ROLL NAKED PUP Y-H BULLET</t>
  </si>
  <si>
    <t>NAKED PUP Y-H BULLET</t>
  </si>
  <si>
    <t>8; WVUN D06 (19); WVUN D07 (27); WVUN D10 (03); WVUN D12 (29); WVUN D19 (13); WVUN D23 (00); WVUN D90 (22); WVUN D96 (15)</t>
  </si>
  <si>
    <t>SS (7); SCBR (6); SCBR (7); RCB (8)</t>
  </si>
  <si>
    <t>RSL</t>
  </si>
  <si>
    <t>LLB (00); LOLB (03); SS (13); LE (15); LILB (19); NT (22); RILB (27); RE (29)</t>
  </si>
  <si>
    <t>WVUN D02 (RCB); WVUN D03 (SCBR); WVUN D06 (LILB); WVUN D07 (RILB); WVUN D10 (LOLB); WVUN D12 (RE); WVUN D19 (SS); WVUN D23 (LLB); WVUN D29 (SCBR); WVUN D90 (NT); WVUN D96 (LE)</t>
  </si>
  <si>
    <t>WVUN D02 (0.0); WVUN D03 (0.0); WVUN D06 (0.0); WVUN D07 (0.0); WVUN D10 (0.0); WVUN D12 (0.0); WVUN D19 (0.0); WVUN D23 (0.0); WVUN D29 (0.0); WVUN D90 (0.0); WVUN D96 (0.0)</t>
  </si>
  <si>
    <t>KSST 00 (TE-oR); KSST 04 (LWR); KSST 07 (QB); KSST 22 (HB-R); KSST 50 (LT); KSST 63 (RG); KSST 69 (C); KSST 71 (RT); KSST 76 (LG); KSST 85 (SLWR); KSST 87 (TE-iR)</t>
  </si>
  <si>
    <t>KSST 00 (0.0); KSST 04 (0.0); KSST 07 (0.0); KSST 22 (0.0); KSST 50 (0.0); KSST 63 (0.0); KSST 69 (0.0); KSST 71 (0.0); KSST 76 (0.0); KSST 85 (0.0); KSST 87 (0.0)</t>
  </si>
  <si>
    <t>KSST 00; KSST 04; KSST 85; KSST 87</t>
  </si>
  <si>
    <t>6; KSST 50 (LT); KSST 63 (RG); KSST 69 (C); KSST 71 (RT); KSST 76 (LG); KSST 87 (TE-iR)</t>
  </si>
  <si>
    <t>KSST 07 (QB); WVUN D12 (RE)</t>
  </si>
  <si>
    <t>4; WVUN D07 (RILB); WVUN D12 (RE); WVUN D90 (NT); WVUN D96 (LE)</t>
  </si>
  <si>
    <t>WVUN D12 (P)</t>
  </si>
  <si>
    <t>LOLB (1); LLB (6); LILB (4); RILB (2)</t>
  </si>
  <si>
    <t>LWR 5(20); SLWR xj(-4); HB-R h8(-1); TE-iR xu(-3); TE-oR xo(4)</t>
  </si>
  <si>
    <t>5; X; H8; X; X</t>
  </si>
  <si>
    <t>KSST 04 5(20); KSST 85 xj(-4); KSST 22 h8(-1); KSST 87 xu(-3); KSST 00 xo(4)</t>
  </si>
  <si>
    <t>7 SLANT BYPASS F REVERSE RT</t>
  </si>
  <si>
    <t>REVERSE</t>
  </si>
  <si>
    <t>REVERSE LT/RT</t>
  </si>
  <si>
    <t>6; WVUN D03 (08); WVUN D07 (23); WVUN D10 (35); WVUN D12 (10); WVUN D95 (19); WVUN D96 (27)</t>
  </si>
  <si>
    <t>LCB (1); FSL (12); FSR (11); SCBR (3); RCB (6)</t>
  </si>
  <si>
    <t>LLB (08); LEO (10); DLT (19); MLB (23); DRT (27); ROLB (35)</t>
  </si>
  <si>
    <t>WVUN D02 (LCB); WVUN D03 (LLB); WVUN D06 (SCBR); WVUN D07 (MLB); WVUN D10 (ROLB); WVUN D12 (LEO); WVUN D19 (FSR); WVUN D23 (RCB); WVUN D29 (FSL); WVUN D95 (DLT); WVUN D96 (DRT)</t>
  </si>
  <si>
    <t>WVUN D02 (+0.5); WVUN D03 (+0.5); WVUN D06 (0.0); WVUN D07 (+0.5); WVUN D10 (0.0); WVUN D12 (0.0); WVUN D19 (0.0); WVUN D23 (0.0); WVUN D29 (0.0); WVUN D95 (0.0); WVUN D96 (0.0)</t>
  </si>
  <si>
    <t>KSST 12; KSST 17; KSST 19; KSST 20; KSST 86</t>
  </si>
  <si>
    <t>KSST 07 (QB); KSST 12 (LWR); KSST 17 (SLWR); KSST 19 (TE-L); KSST 20 (HB-R); KSST 50 (LT); KSST 63 (RG); KSST 69 (C); KSST 71 (RT); KSST 76 (LG); KSST 86 (RWR)</t>
  </si>
  <si>
    <t>KSST 07 (0.0); KSST 12 (0.0); KSST 17 (0.0); KSST 19 (-0.5); KSST 20 (0.0); KSST 50 (0.0); KSST 63 (0.0); KSST 69 (0.0); KSST 71 (0.0); KSST 76 (0.0); KSST 86 (0.0)</t>
  </si>
  <si>
    <t>KSST 19 (TE-L); WVUN D02 (LCB); WVUN D03 (LLB); WVUN D07 (MLB)</t>
  </si>
  <si>
    <t>REVERSE - RIGHT</t>
  </si>
  <si>
    <t>PITCH;SPLIT</t>
  </si>
  <si>
    <t>LWR^(-20.5); SLWR(-14.5); RWR^(+13.5)</t>
  </si>
  <si>
    <t>WVUN D02; WVUN D03; WVUN D07</t>
  </si>
  <si>
    <t>50C Y CROSS X DEWEY H BULLET</t>
  </si>
  <si>
    <t>Y CROSS X DEWEY H BULLET</t>
  </si>
  <si>
    <t>5; WVUN D03 (44); WVUN D07 (09); WVUN D55 (14); WVUN D91 (30); WVUN D95 (22)</t>
  </si>
  <si>
    <t>LCB (4); SSL (10); FS (10); SSR (7); FSR (14); RCB (1)</t>
  </si>
  <si>
    <t>SSL (00); LOLB (09); LE (14); NT (22); RE (30); SSR (43); ROLB (44)</t>
  </si>
  <si>
    <t>WVUN D02 (RCB); WVUN D03 (ROLB); WVUN D04 (FS); WVUN D06 (LCB); WVUN D07 (LOLB); WVUN D19 (SSR); WVUN D23 (SSL); WVUN D29 (FSR); WVUN D55 (LE); WVUN D91 (RE); WVUN D95 (NT)</t>
  </si>
  <si>
    <t>WVUN D02 (0.0); WVUN D03 (0.0); WVUN D04 (0.0); WVUN D06 (0.0); WVUN D07 (0.0); WVUN D19 (0.0); WVUN D23 (0.0); WVUN D29 (0.0); WVUN D55 (0.0); WVUN D91 (0.0); WVUN D95 (0.0)</t>
  </si>
  <si>
    <t>WVUN D04; WVUN D55; WVUN D91</t>
  </si>
  <si>
    <t>KSST 04 (RWR); KSST 07 (QB); KSST 12 (LWR); KSST 19 (TE-L); KSST 22 (HB-R); KSST 50 (LT); KSST 63 (RG); KSST 69 (C); KSST 71 (RT); KSST 76 (LG); KSST 88 (SLWR)</t>
  </si>
  <si>
    <t>KSST 04 (0.0); KSST 07 (0.0); KSST 12 (0.0); KSST 19 (0.0); KSST 22 (0.0); KSST 50 (0.0); KSST 63 (0.0); KSST 69 (0.0); KSST 71 (0.0); KSST 76 (0.0); KSST 88 (0.0)</t>
  </si>
  <si>
    <t>4; WVUN D03 (ROLB); WVUN D55 (LE); WVUN D91 (RE); WVUN D95 (NT)</t>
  </si>
  <si>
    <t>LOLB (0); ROLB (1)</t>
  </si>
  <si>
    <t>LWR 7i(12); SLWR 9s; TE-L xd(2); HB-R h8(-3); RWR x6(19)</t>
  </si>
  <si>
    <t>7; 9; X; H8; X</t>
  </si>
  <si>
    <t>KSST 12 7i(12); KSST 88 9s; KSST 19 xd(2); KSST 22 h8(-3); KSST 04 x6(19)</t>
  </si>
  <si>
    <t>GUN LIZ OUT  H LNGST MOT SQUEEZE</t>
  </si>
  <si>
    <t>H LNGST MOT</t>
  </si>
  <si>
    <t>50C SEAHAWK Z EXCHANGE X SHALLOW</t>
  </si>
  <si>
    <t>SEAHAWK Z EXCHANGE X SHALLOW</t>
  </si>
  <si>
    <t>6; WVUN D07 (25); WVUN D10 (06); WVUN D12 (35); WVUN D29 (41); WVUN D55 (18); WVUN D95 (25)</t>
  </si>
  <si>
    <t>LCB (5); SCBL (5); FS (13); SCBR (6); RCB (6)</t>
  </si>
  <si>
    <t>LOLB (06); DLT (18); DRT (25); RILB (25); REO (35); RLB (41)</t>
  </si>
  <si>
    <t>WVUN D02 (RCB); WVUN D03 (SCBR); WVUN D04 (FS); WVUN D07 (RILB); WVUN D10 (LOLB); WVUN D12 (REO); WVUN D19 (SCBL); WVUN D23 (LCB); WVUN D29 (RLB); WVUN D55 (DLT); WVUN D95 (DRT)</t>
  </si>
  <si>
    <t>WVUN D02 (0.0); WVUN D03 (-1.0); WVUN D04 (-0.5); WVUN D07 (0.0); WVUN D10 (0.0); WVUN D12 (0.0); WVUN D19 (0.0); WVUN D23 (0.0); WVUN D29 (0.0); WVUN D55 (0.0); WVUN D95 (0.0)</t>
  </si>
  <si>
    <t>LWR; SLWR^; TE-L; SRWR^; RWR</t>
  </si>
  <si>
    <t>HB&gt;LWR</t>
  </si>
  <si>
    <t>KSST 04 (RWR); KSST 07 (QB); KSST 12 (SLWR); KSST 19 (TE-L); KSST 22 (LWR); KSST 50 (LT); KSST 63 (RG); KSST 69 (C); KSST 71 (RT); KSST 76 (LG); KSST 88 (SRWR)</t>
  </si>
  <si>
    <t>KSST 04 (0.0); KSST 07 (+1.0); KSST 12 (0.0); KSST 19 (+1.0); KSST 22 (0.0); KSST 50 (0.0); KSST 63 (0.0); KSST 69 (0.0); KSST 71 (0.0); KSST 76 (0.0); KSST 88 (0.0)</t>
  </si>
  <si>
    <t>KSST 07 (QB); KSST 19 (TE-L); WVUN D03 (SCBR); WVUN D04 (FS)</t>
  </si>
  <si>
    <t>3; WVUN D12 (REO); WVUN D55 (DLT); WVUN D95 (DRT)</t>
  </si>
  <si>
    <t>LWR(-16.5); SLWR^(-5.5); SRWR^(+15.5); RWR(+17.5)</t>
  </si>
  <si>
    <t>LOLB (0); RILB (5); RLB (6)</t>
  </si>
  <si>
    <t>8; WVUN D02; WVUN D03; WVUN D04; WVUN D07; WVUN D10; WVUN D19; WVUN D23; WVUN D29</t>
  </si>
  <si>
    <t>LWR 6(15); SLWR 9s; TE-L 9so; SRWR 9s; RWR xd(4)</t>
  </si>
  <si>
    <t>6; 9; 9; 9; X</t>
  </si>
  <si>
    <t>KSST 22 6(15); KSST 12 9s; KSST 19 9so; KSST 88 9s; KSST 04 xd(4)</t>
  </si>
  <si>
    <t>KSST 07; KSST 19</t>
  </si>
  <si>
    <t>43 DUO X TROY</t>
  </si>
  <si>
    <t>9; WVUN D04 (35); WVUN D07 (06); WVUN D10 (37); WVUN D12 (16); WVUN D19 (20); WVUN D23 (44); WVUN D29 (33); WVUN D55 (28); WVUN D95 (22)</t>
  </si>
  <si>
    <t>LCB (3); SCBL (3)</t>
  </si>
  <si>
    <t>LOLB (06); DLT (16); LILB (20); NT (22); DRT (28); RLB (33); RLB (35); ROLB (37); RLB (44)</t>
  </si>
  <si>
    <t>WVUN D02 (LCB); WVUN D03 (SCBL); WVUN D04 (RLB); WVUN D07 (LOLB); WVUN D10 (ROLB); WVUN D12 (DLT); WVUN D19 (LILB); WVUN D23 (RLB); WVUN D29 (RLB); WVUN D55 (DRT); WVUN D95 (NT)</t>
  </si>
  <si>
    <t>WVUN D02 (0.0); WVUN D03 (0.0); WVUN D04 (0.0); WVUN D07 (0.0); WVUN D10 (-0.5); WVUN D12 (0.0); WVUN D19 (0.0); WVUN D23 (0.0); WVUN D29 (0.0); WVUN D55 (0.0); WVUN D95 (0.0)</t>
  </si>
  <si>
    <t>KSST 12; KSST 18; KSST 19; KSST 22; KSST 87</t>
  </si>
  <si>
    <t>KSST 07 (QB); KSST 12 (RWR); KSST 18 (SRWR); KSST 19 (TE-oL); KSST 22 (HB-L); KSST 50 (LT); KSST 63 (RG); KSST 69 (C); KSST 71 (RT); KSST 76 (LG); KSST 87 (TE-iL)</t>
  </si>
  <si>
    <t>KSST 07 (0.0); KSST 12 (0.0); KSST 18 (0.0); KSST 19 (+0.5); KSST 22 (+0.5); KSST 50 (0.0); KSST 63 (0.0); KSST 69 (0.0); KSST 71 (0.0); KSST 76 (0.0); KSST 87 (0.0)</t>
  </si>
  <si>
    <t>KSST 19 (TE-oL); KSST 22 (HB-L); KSST 87 (TE-iL); WVUN D04 (RLB); WVUN D10 (ROLB)</t>
  </si>
  <si>
    <t>SRWR(-3.5); RWR^(+7.5)</t>
  </si>
  <si>
    <t>LOLB (0); LILB (3); RLB (3); RLB (5); RLB (4); ROLB (0)</t>
  </si>
  <si>
    <t>REDUCE  LT WING OVER</t>
  </si>
  <si>
    <t>47 BADGER U SURGE</t>
  </si>
  <si>
    <t>9; WVUN D04 (24); WVUN D07 (30); WVUN D12 (35); WVUN D19 (13); WVUN D29 (42); WVUN D55 (28); WVUN D90 (11); WVUN D95 (22); WVUN D96 (17)</t>
  </si>
  <si>
    <t>SSR (7); RCB (1)</t>
  </si>
  <si>
    <t>LEO (11); LLB (13); DLT (17); NT (22); RILB (24); DRT (28); RLB (30); REO (35); RLB (42); SSR (44)</t>
  </si>
  <si>
    <t>WVUN D03 (SSR); WVUN D04 (RILB); WVUN D07 (RLB); WVUN D12 (REO); WVUN D19 (LLB); WVUN D23 (RCB); WVUN D29 (RLB); WVUN D55 (DRT); WVUN D90 (LEO); WVUN D95 (NT); WVUN D96 (DLT)</t>
  </si>
  <si>
    <t>WVUN D03 (0.0); WVUN D04 (0.0); WVUN D07 (-0.5); WVUN D12 (+0.5); WVUN D19 (0.0); WVUN D23 (0.0); WVUN D29 (0.0); WVUN D55 (+0.5); WVUN D90 (0.0); WVUN D95 (0.0); WVUN D96 (0.0)</t>
  </si>
  <si>
    <t>LEO (11); DLT (17); NT (22); DRT (28); REO (35)</t>
  </si>
  <si>
    <t>KSST 07 (0.0); KSST 18 (0.0); KSST 22 (0.0); KSST 29 (+0.5); KSST 36 (0.0); KSST 50 (-0.5); KSST 63 (0.0); KSST 69 (0.0); KSST 71 (0.0); KSST 76 (0.0); KSST 87 (-0.5)</t>
  </si>
  <si>
    <t>KSST 29 (FB); KSST 36 (TE-oL); KSST 50 (LT); KSST 87 (TE-iL); WVUN D07 (RLB); WVUN D12 (REO); WVUN D29 (RLB); WVUN D55 (DRT)</t>
  </si>
  <si>
    <t>WVUN D23 &gt; KSST 18</t>
  </si>
  <si>
    <t>LWR^(-6.5)</t>
  </si>
  <si>
    <t>LLB (5); RILB (5); RLB (4); RLB (4)</t>
  </si>
  <si>
    <t>KSST 50; KSST 87; WVUN D07</t>
  </si>
  <si>
    <t>KSST 29; WVUN D12; WVUN D55</t>
  </si>
  <si>
    <t>8; WVUN D03 (00); WVUN D07 (19); WVUN D12 (11); WVUN D19 (24); WVUN D29 (08); WVUN D55 (30); WVUN D95 (18); WVUN D96 (24)</t>
  </si>
  <si>
    <t>LCB (1); FS (9); RCB (3)</t>
  </si>
  <si>
    <t>LLB (00); LLB (08); LEO (11); DLT (18); LILB (19); DRT (24); RILB (24); RE (30)</t>
  </si>
  <si>
    <t>WVUN D02 (LCB); WVUN D03 (LLB); WVUN D04 (FS); WVUN D07 (LILB); WVUN D12 (LEO); WVUN D19 (RILB); WVUN D23 (RCB); WVUN D29 (LLB); WVUN D55 (RE); WVUN D95 (DLT); WVUN D96 (DRT)</t>
  </si>
  <si>
    <t>WVUN D02 (0.0); WVUN D03 (0.0); WVUN D04 (0.0); WVUN D07 (0.0); WVUN D12 (0.0); WVUN D19 (0.0); WVUN D23 (0.0); WVUN D29 (0.0); WVUN D55 (+0.5); WVUN D95 (0.0); WVUN D96 (-0.5)</t>
  </si>
  <si>
    <t>LEO (11); DLT (18); DRT (24); RE (30)</t>
  </si>
  <si>
    <t>KSST 07 (QB); KSST 12 (RWR); KSST 18 (LWR); KSST 19 (TE-oR); KSST 22 (HB-R); KSST 50 (LT); KSST 63 (RG); KSST 69 (C); KSST 71 (RT); KSST 76 (LG); KSST 87 (TE-iR)</t>
  </si>
  <si>
    <t>KSST 07 (0.0); KSST 12 (0.0); KSST 18 (0.0); KSST 19 (0.0); KSST 22 (+0.5); KSST 50 (-0.5); KSST 63 (0.0); KSST 69 (+0.5); KSST 71 (0.0); KSST 76 (0.0); KSST 87 (0.0)</t>
  </si>
  <si>
    <t>KSST 22 (HB-R); KSST 50 (LT); KSST 69 (C); KSST 76 (LG); WVUN D19 (RILB); WVUN D55 (RE); WVUN D96 (DRT)</t>
  </si>
  <si>
    <t>KSST 18* (L:R{L}); KSST 19 (L:Rx); KSST 22 (B:B); KSST 87 (L:Rx)</t>
  </si>
  <si>
    <t>LWR(-6.5); RWR^(+14.5)</t>
  </si>
  <si>
    <t>LLB (4); LLB (5); LILB (4); RILB (4)</t>
  </si>
  <si>
    <t>KSST 50; WVUN D96</t>
  </si>
  <si>
    <t>KSST 22; KSST 69; WVUN D55</t>
  </si>
  <si>
    <t>GUN R   SKIP</t>
  </si>
  <si>
    <t>7; WVUN D03 (04); WVUN D07 (23); WVUN D12 (09); WVUN D19 (35); WVUN D44 (33); WVUN D55 (28); WVUN D95 (20)</t>
  </si>
  <si>
    <t>LCB (0); SCBL (8); FSR (11); RCB (2)</t>
  </si>
  <si>
    <t>LLB (04); LEO (09); DLT (20); MLB (23); DRT (28); ROLB (33); RLB (35)</t>
  </si>
  <si>
    <t>WVUN D02 (LCB); WVUN D03 (LLB); WVUN D04 (FSR); WVUN D07 (MLB); WVUN D12 (LEO); WVUN D19 (RLB); WVUN D23 (RCB); WVUN D29 (SCBL); WVUN D44 (ROLB); WVUN D55 (DRT); WVUN D95 (DLT)</t>
  </si>
  <si>
    <t>WVUN D02 (0.0); WVUN D03 (0.0); WVUN D04 (0.0); WVUN D07 (0.0); WVUN D12 (0.0); WVUN D19 (0.0); WVUN D23 (0.0); WVUN D29 (0.0); WVUN D44 (-1.0); WVUN D55 (0.0); WVUN D95 (0.0)</t>
  </si>
  <si>
    <t>LEO (09); DLT (20); DRT (28)</t>
  </si>
  <si>
    <t>TE&gt;RWR</t>
  </si>
  <si>
    <t>KSST 04 (LWR); KSST 07 (QB); KSST 12 (SRWR); KSST 19 (RWR); KSST 22 (HB-R); KSST 50 (LT); KSST 63 (RG); KSST 69 (C); KSST 71 (RT); KSST 76 (LG); KSST 88 (SLWR)</t>
  </si>
  <si>
    <t>KSST 04 (0.0); KSST 07 (0.0); KSST 12 (0.0); KSST 19 (0.0); KSST 22 (+0.5); KSST 50 (0.0); KSST 63 (0.0); KSST 69 (0.0); KSST 71 (0.0); KSST 76 (0.0); KSST 88 (0.0)</t>
  </si>
  <si>
    <t>KSST 22 (HB-R); KSST 50 (LT); WVUN D44 (ROLB)</t>
  </si>
  <si>
    <t>WVUN D02 &gt; KSST 19; WVUN D23 &gt; KSST 04</t>
  </si>
  <si>
    <t>LWR^(-19.5); SLWR(-12.5); SRWR(+10.5); RWR^(+16.5)</t>
  </si>
  <si>
    <t>LLB (4); MLB (3); RLB (5); ROLB (0)</t>
  </si>
  <si>
    <t>LWR z; SLWR 0u(-3); HB-R r; SRWR 0u(-5); RWR 9o</t>
  </si>
  <si>
    <t>-; 0; -; 0; 9</t>
  </si>
  <si>
    <t>KSST 04 z; KSST 88 0u(-3); KSST 22 r; KSST 12 0u(-5); KSST 19 9o</t>
  </si>
  <si>
    <t>10; WVUN D03 (02); WVUN D04 (15); WVUN D07 (19); WVUN D12 (13); WVUN D19 (27); WVUN D23 (39); WVUN D29 (11); WVUN D55 (33); WVUN D95 (22); WVUN D96 (29)</t>
  </si>
  <si>
    <t>LLB (02); LLB (11); LE (13); LLB (15); LILB (19); NT (22); RILB (27); RE (29); REO (33); RLB (39)</t>
  </si>
  <si>
    <t>WVUN D02 (LCB); WVUN D03 (LLB); WVUN D04 (LLB); WVUN D07 (LILB); WVUN D12 (LE); WVUN D19 (RILB); WVUN D23 (RLB); WVUN D29 (LLB); WVUN D55 (REO); WVUN D95 (NT); WVUN D96 (RE)</t>
  </si>
  <si>
    <t>WVUN D02 (0.0); WVUN D03 (0.0); WVUN D04 (+0.5); WVUN D07 (-0.5); WVUN D12 (0.0); WVUN D19 (0.0); WVUN D23 (0.0); WVUN D29 (0.0); WVUN D55 (0.0); WVUN D95 (0.0); WVUN D96 (0.0)</t>
  </si>
  <si>
    <t>WVUN D96</t>
  </si>
  <si>
    <t>LE (13); NT (22); RE (29); REO (33)</t>
  </si>
  <si>
    <t>KSST 07 (0.0); KSST 18 (0.0); KSST 22 (0.0); KSST 29 (-0.5); KSST 36 (+0.5); KSST 50 (0.0); KSST 63 (0.0); KSST 69 (0.0); KSST 71 (0.0); KSST 76 (0.0); KSST 87 (0.0)</t>
  </si>
  <si>
    <t>KSST 29 (FB-R); KSST 36 (TE-oR); WVUN D04 (LLB); WVUN D07 (LILB); WVUN D19 (RILB)</t>
  </si>
  <si>
    <t>WVUN D02 &gt; KSST 18</t>
  </si>
  <si>
    <t>HB (-7); FB-R (-4)</t>
  </si>
  <si>
    <t>LLB (2); LLB (3); LLB (5); LILB (4); RILB (4); RLB (4)</t>
  </si>
  <si>
    <t>KSST 29; WVUN D07</t>
  </si>
  <si>
    <t>KSST 36; WVUN D04</t>
  </si>
  <si>
    <t>7; WVUN D03 (06); WVUN D07 (24); WVUN D12 (10); WVUN D19 (33); WVUN D55 (35); WVUN D95 (20); WVUN D96 (27)</t>
  </si>
  <si>
    <t>LCB (3); SCBL (7); FSR (12); RCB (7)</t>
  </si>
  <si>
    <t>LLB (06); LEO (10); DLT (20); RILB (24); DRT (27); RLB (33); REO (35)</t>
  </si>
  <si>
    <t>WVUN D02 (LCB); WVUN D03 (LLB); WVUN D04 (FSR); WVUN D07 (RILB); WVUN D12 (LEO); WVUN D19 (RLB); WVUN D23 (RCB); WVUN D29 (SCBL); WVUN D55 (REO); WVUN D95 (DLT); WVUN D96 (DRT)</t>
  </si>
  <si>
    <t>WVUN D02 (0.0); WVUN D03 (0.0); WVUN D04 (0.0); WVUN D07 (0.0); WVUN D12 (0.0); WVUN D19 (0.0); WVUN D23 (-0.5); WVUN D29 (0.0); WVUN D55 (0.0); WVUN D95 (0.0); WVUN D96 (0.0)</t>
  </si>
  <si>
    <t>LEO (10); DLT (20); DRT (27); REO (35)</t>
  </si>
  <si>
    <t>KSST 04; KSST 22; KSST 81; KSST 86; KSST 88</t>
  </si>
  <si>
    <t>KSST 04 (LWR); KSST 07 (QB); KSST 22 (HB-R); KSST 50 (LT); KSST 63 (RG); KSST 69 (C); KSST 71 (RT); KSST 76 (LG); KSST 81 (RWR); KSST 86 (SRWR); KSST 88 (SLWR)</t>
  </si>
  <si>
    <t>KSST 04 (0.0); KSST 07 (0.0); KSST 22 (0.0); KSST 50 (0.0); KSST 63 (0.0); KSST 69 (0.0); KSST 71 (0.0); KSST 76 (0.0); KSST 81 (0.0); KSST 86 (0.0); KSST 88 (0.0)</t>
  </si>
  <si>
    <t>KSST 04; KSST 81; KSST 86; KSST 88</t>
  </si>
  <si>
    <t>KSST 04 (LWR); WVUN D23 (RCB)</t>
  </si>
  <si>
    <t>4; WVUN D12 (LEO); WVUN D55 (REO); WVUN D95 (DLT); WVUN D96 (DRT)</t>
  </si>
  <si>
    <t>LWR^(-20.5); SLWR(-16.5); SRWR(+8.5); RWR^(+14.5)</t>
  </si>
  <si>
    <t>LLB (4); RILB (4); RLB (5)</t>
  </si>
  <si>
    <t>7; WVUN D02; WVUN D03; WVUN D04; WVUN D07; WVUN D19; WVUN D23; WVUN D29</t>
  </si>
  <si>
    <t>LWR z; SLWR 0u(-2); HB-R fl; SRWR 0u(-2); RWR z</t>
  </si>
  <si>
    <t>-; 0; -; 0; -</t>
  </si>
  <si>
    <t>KSST 04 z; KSST 88 0u(-2); KSST 22 fl; KSST 86 0u(-2); KSST 81 z</t>
  </si>
  <si>
    <t>0u(-2)</t>
  </si>
  <si>
    <t>GUN RIP WIDE LOWER</t>
  </si>
  <si>
    <t>RIP WIDE LOWER</t>
  </si>
  <si>
    <t>10 H IRON ARC</t>
  </si>
  <si>
    <t>7; WVUN D03 (04); WVUN D07 (20); WVUN D10 (21); WVUN D12 (15); WVUN D19 (36); WVUN D55 (28); WVUN D95 (20)</t>
  </si>
  <si>
    <t>LCB (2); SCBL (10); SCBR (9); RCB (6)</t>
  </si>
  <si>
    <t>LLB (04); LE (15); LILB (20); DLT (20); MLB (21); DRT (28); RLB (36)</t>
  </si>
  <si>
    <t>WVUN D02 (LCB); WVUN D03 (LLB); WVUN D04 (SCBR); WVUN D07 (LILB); WVUN D10 (MLB); WVUN D12 (LE); WVUN D19 (RLB); WVUN D23 (RCB); WVUN D29 (SCBL); WVUN D55 (DRT); WVUN D95 (DLT)</t>
  </si>
  <si>
    <t>WVUN D02 (0.0); WVUN D03 (0.0); WVUN D04 (0.0); WVUN D07 (-0.5); WVUN D10 (0.0); WVUN D12 (0.0); WVUN D19 (0.0); WVUN D23 (0.0); WVUN D29 (0.0); WVUN D55 (0.0); WVUN D95 (0.0)</t>
  </si>
  <si>
    <t>LE (15); DLT (20); DRT (28)</t>
  </si>
  <si>
    <t>LWR^; SLWR; TE-R; SRWR; RWR^</t>
  </si>
  <si>
    <t>KSST 04 (LWR); KSST 07 (QB); KSST 22 (SLWR); KSST 50 (LT); KSST 63 (RG); KSST 69 (C); KSST 71 (RT); KSST 76 (LG); KSST 81 (TE-R); KSST 86 (RWR); KSST 88 (SRWR)</t>
  </si>
  <si>
    <t>KSST 04 (0.0); KSST 07 (+0.5); KSST 22 (0.0); KSST 50 (0.0); KSST 63 (0.0); KSST 69 (0.0); KSST 71 (0.0); KSST 76 (+0.5); KSST 81 (0.0); KSST 86 (0.0); KSST 88 (0.0)</t>
  </si>
  <si>
    <t>KSST 07 (QB); KSST 76 (LG); WVUN D07 (LILB)</t>
  </si>
  <si>
    <t>LWR^(-20.5); SLWR(-7.5); SRWR(+7.5); RWR^(+16.5)</t>
  </si>
  <si>
    <t>LLB (4); LILB (4); MLB (3); RLB (5)</t>
  </si>
  <si>
    <t>GL RT</t>
  </si>
  <si>
    <t>11; WVUN D03 (05); WVUN D04 (36); WVUN D07 (18); WVUN D12 (12); WVUN D19 (29); WVUN D23 (00); WVUN D29 (13); WVUN D55 (17); WVUN D90 (36); WVUN D95 (22); WVUN D96 (28)</t>
  </si>
  <si>
    <t>LLB (00); LLB (05); LEO (12); LLB (13); DLT (17); LILB (18); NT (22); DRT (28); RLB (29); REO (36); RLB (36)</t>
  </si>
  <si>
    <t>WVUN D03 (LLB); WVUN D04 (RLB); WVUN D07 (LILB); WVUN D12 (LEO); WVUN D19 (RLB); WVUN D23 (LLB); WVUN D29 (LLB); WVUN D55 (DLT); WVUN D90 (REO); WVUN D95 (NT); WVUN D96 (DRT)</t>
  </si>
  <si>
    <t>WVUN D03 (+0.5); WVUN D04 (0.0); WVUN D07 (-0.5); WVUN D12 (0.0); WVUN D19 (0.0); WVUN D23 (0.0); WVUN D29 (0.0); WVUN D55 (+0.5); WVUN D90 (0.0); WVUN D95 (0.0); WVUN D96 (0.0)</t>
  </si>
  <si>
    <t>LEO (12); DLT (17); NT (22); DRT (28); REO (36)</t>
  </si>
  <si>
    <t>TE-L^; FB; HB; TE-iR^; TE-oR</t>
  </si>
  <si>
    <t>KSST 07 (QB); KSST 20 (HB); KSST 29 (FB); KSST 34 (TE-L); KSST 36 (TE-oR); KSST 50 (LT); KSST 63 (RG); KSST 69 (C); KSST 71 (RT); KSST 76 (LG); KSST 87 (TE-iR)</t>
  </si>
  <si>
    <t>KSST 07 (0.0); KSST 20 (0.0); KSST 29 (-0.5); KSST 34 (0.0); KSST 36 (+0.5); KSST 50 (0.0); KSST 63 (0.0); KSST 69 (0.0); KSST 71 (-0.5); KSST 76 (0.0); KSST 87 (0.0)</t>
  </si>
  <si>
    <t>KSST 29 (FB); KSST 36 (TE-oR); KSST 71 (RT); WVUN D03 (LLB); WVUN D07 (LILB); WVUN D55 (DLT)</t>
  </si>
  <si>
    <t>LLB (4); LLB (2); LLB (5); LILB (3); RLB (4); RLB (3)</t>
  </si>
  <si>
    <t>KSST 29; KSST 71; WVUN D07</t>
  </si>
  <si>
    <t>KSST 36; WVUN D03; WVUN D55</t>
  </si>
  <si>
    <t>9; WVUN D03 (43); WVUN D04 (33); WVUN D07 (27); WVUN D12 (29); WVUN D19 (19); WVUN D23 (08); WVUN D55 (09); WVUN D95 (22); WVUN D96 (15)</t>
  </si>
  <si>
    <t>SCBR (6); RCB (5)</t>
  </si>
  <si>
    <t>LLB (08); LEO (09); LE (15); LILB (19); NT (22); RILB (27); RE (29); RLB (33); RLB (43)</t>
  </si>
  <si>
    <t>WVUN D02 (RCB); WVUN D03 (RLB); WVUN D04 (RLB); WVUN D07 (RILB); WVUN D12 (RE); WVUN D19 (LILB); WVUN D23 (LLB); WVUN D29 (SCBR); WVUN D55 (LEO); WVUN D95 (NT); WVUN D96 (LE)</t>
  </si>
  <si>
    <t>WVUN D02 (0.0); WVUN D03 (+0.5); WVUN D04 (+0.5); WVUN D07 (0.0); WVUN D12 (0.0); WVUN D19 (0.0); WVUN D23 (0.0); WVUN D29 (0.0); WVUN D55 (0.0); WVUN D95 (0.0); WVUN D96 (0.0)</t>
  </si>
  <si>
    <t>LEO (09); LE (15); NT (22); RE (29)</t>
  </si>
  <si>
    <t>KSST 12; KSST 20; KSST 34; KSST 85; KSST 87</t>
  </si>
  <si>
    <t>KSST 07 (QB); KSST 12 (SLWR); KSST 20 (HB-L); KSST 34 (TE-oL); KSST 50 (LT); KSST 63 (RG); KSST 69 (C); KSST 71 (RT); KSST 76 (LG); KSST 85 (LWR); KSST 87 (TE-iL)</t>
  </si>
  <si>
    <t>KSST 07 (0.0); KSST 12 (0.0); KSST 20 (0.0); KSST 34 (-0.5); KSST 50 (0.0); KSST 63 (0.0); KSST 69 (0.0); KSST 71 (0.0); KSST 76 (0.0); KSST 85 (0.0); KSST 87 (0.0)</t>
  </si>
  <si>
    <t>KSST 34 (TE-oL); WVUN D03 (RLB); WVUN D04 (RLB)</t>
  </si>
  <si>
    <t>LLB (4); LILB (5); RILB (1); RLB (4); RLB (4)</t>
  </si>
  <si>
    <t>KSST 85 9; KSST 12 3(6); KSST 34 r; KSST 87 r; KSST 20 r</t>
  </si>
  <si>
    <t>7; WVUN D03 (40); WVUN D07 (21); WVUN D10 (29); WVUN D12 (29); WVUN D19 (13); WVUN D55 (15); WVUN D95 (22)</t>
  </si>
  <si>
    <t>LCB (1); SCBL (8); SSR (9); RCB (1)</t>
  </si>
  <si>
    <t>LLB (13); LE (15); MLB (21); NT (22); RE (29); RLB (29); RLB (40); SSR (44)</t>
  </si>
  <si>
    <t>WVUN D02 (RCB); WVUN D03 (RLB); WVUN D04 (SCBL); WVUN D07 (MLB); WVUN D10 (RLB); WVUN D12 (RE); WVUN D19 (LLB); WVUN D23 (LCB); WVUN D29 (SSR); WVUN D55 (LE); WVUN D95 (NT)</t>
  </si>
  <si>
    <t>WVUN D02 (0.0); WVUN D03 (0.0); WVUN D04 (0.0); WVUN D07 (0.0); WVUN D10 (-0.5); WVUN D12 (0.0); WVUN D19 (0.0); WVUN D23 (0.0); WVUN D29 (0.0); WVUN D55 (-1.0); WVUN D95 (+0.5)</t>
  </si>
  <si>
    <t>KSST 07 (QB); KSST 12 (RWR); KSST 22 (HB-L); KSST 50 (LT); KSST 63 (RG); KSST 69 (C); KSST 71 (RT); KSST 76 (LG); KSST 85 (SRWR); KSST 87 (TE-L); KSST 88 (LWR)</t>
  </si>
  <si>
    <t>KSST 07 (0.0); KSST 12 (0.0); KSST 22 (+0.5); KSST 50 (0.0); KSST 63 (0.0); KSST 69 (-1.0); KSST 71 (0.0); KSST 76 (+0.5); KSST 85 (0.0); KSST 87 (0.0); KSST 88 (0.0)</t>
  </si>
  <si>
    <t>KSST 22 (HB-L); KSST 69 (C); KSST 71 (RT); KSST 76 (LG); WVUN D10 (RLB); WVUN D55 (LE); WVUN D95 (NT)</t>
  </si>
  <si>
    <t>WVUN D02 &gt; KSST 88; WVUN D23 &gt; KSST 12</t>
  </si>
  <si>
    <t>LWR^(-11.5); SRWR(+9.5); RWR^(+20.5)</t>
  </si>
  <si>
    <t>LLB (4); MLB (4); RLB (3); RLB (3)</t>
  </si>
  <si>
    <t>KSST 69; WVUN D10; WVUN D55</t>
  </si>
  <si>
    <t>KSST 22; KSST 76; WVUN D95</t>
  </si>
  <si>
    <t>7; WVUN D03 (05); WVUN D07 (22); WVUN D10 (34); WVUN D19 (30); WVUN D91 (10); WVUN D95 (17); WVUN D96 (26)</t>
  </si>
  <si>
    <t>LCB (1); SSL (10); SSR (10); RCB (5)</t>
  </si>
  <si>
    <t>LLB (05); SSL (07); LEO (10); DLT (17); MLB (22); DRT (26); RLB (30); ROLB (34); SSR (38)</t>
  </si>
  <si>
    <t>WVUN D02 (LCB); WVUN D03 (LLB); WVUN D04 (SSR); WVUN D07 (MLB); WVUN D10 (ROLB); WVUN D14 (RCB); WVUN D19 (RLB); WVUN D29 (SSL); WVUN D91 (LEO); WVUN D95 (DLT); WVUN D96 (DRT)</t>
  </si>
  <si>
    <t>WVUN D02 (0.0); WVUN D03 (+1.0); WVUN D04 (0.0); WVUN D07 (0.0); WVUN D10 (0.0); WVUN D14 (0.0); WVUN D19 (0.0); WVUN D29 (0.0); WVUN D91 (+0.5); WVUN D95 (+0.5); WVUN D96 (0.0)</t>
  </si>
  <si>
    <t>LEO (10); DLT (17); DRT (26)</t>
  </si>
  <si>
    <t>KSST 18; KSST 20; KSST 34; KSST 83; KSST 88</t>
  </si>
  <si>
    <t>KSST 05 (QB); KSST 18 (RWR); KSST 20 (HB); KSST 34 (TE-R); KSST 54 (RG); KSST 55 (C); KSST 56 (RT); KSST 62 (LG); KSST 70 (LT); KSST 83 (TE-L); KSST 88 (LWR)</t>
  </si>
  <si>
    <t>KSST 05 (0.0); KSST 18 (0.0); KSST 20 (0.0); KSST 34 (-1.0); KSST 54 (0.0); KSST 55 (-0.5); KSST 56 (-0.5); KSST 62 (0.0); KSST 70 (0.0); KSST 83 (0.0); KSST 88 (0.0)</t>
  </si>
  <si>
    <t>KSST 34; KSST 83</t>
  </si>
  <si>
    <t>KSST 34 (TE-R); KSST 55 (C); KSST 56 (RT); WVUN D03 (LLB); WVUN D91 (LEO); WVUN D95 (DLT)</t>
  </si>
  <si>
    <t>LWR(-17.5); RWR(+11.5)</t>
  </si>
  <si>
    <t>KSST 34; KSST 55; KSST 56</t>
  </si>
  <si>
    <t>WVUN D03; WVUN D91; WVUN D95</t>
  </si>
  <si>
    <t>WVUN D91</t>
  </si>
  <si>
    <t>8; WVUN D03 (05); WVUN D04 (44); WVUN D07 (26); WVUN D10 (10); WVUN D19 (42); WVUN D91 (17); WVUN D95 (23); WVUN D96 (31)</t>
  </si>
  <si>
    <t>LCB (8); FS (11); RCB (6)</t>
  </si>
  <si>
    <t>LLB (05); LOLB (10); DLT (17); NRT (23); RILB (26); RE (31); RLB (42); RLB (44)</t>
  </si>
  <si>
    <t>WVUN D02 (LCB); WVUN D03 (LLB); WVUN D04 (RLB); WVUN D07 (RILB); WVUN D10 (LOLB); WVUN D14 (RCB); WVUN D19 (RLB); WVUN D29 (FS); WVUN D91 (DLT); WVUN D95 (NRT); WVUN D96 (RE)</t>
  </si>
  <si>
    <t>WVUN D02 (0.0); WVUN D03 (0.0); WVUN D04 (0.0); WVUN D07 (+0.5); WVUN D10 (+0.5); WVUN D14 (0.0); WVUN D19 (0.0); WVUN D29 (0.0); WVUN D91 (0.0); WVUN D95 (+0.5); WVUN D96 (0.0)</t>
  </si>
  <si>
    <t>DLT (17); NRT (23); RE (31)</t>
  </si>
  <si>
    <t>KSST 17; KSST 18; KSST 20; KSST 34; KSST 83</t>
  </si>
  <si>
    <t>KSST 05 (QB); KSST 17 (LWR); KSST 18 (RWR); KSST 20 (HB-L); KSST 34 (TE-oL); KSST 55 (C); KSST 56 (RT); KSST 62 (LG); KSST 70 (LT); KSST 78 (RG); KSST 83 (TE-iL)</t>
  </si>
  <si>
    <t>KSST 05 (0.0); KSST 17 (0.0); KSST 18 (0.0); KSST 20 (0.0); KSST 34 (0.0); KSST 55 (0.0); KSST 56 (-0.5); KSST 62 (-0.5); KSST 70 (0.0); KSST 78 (0.0); KSST 83 (0.0)</t>
  </si>
  <si>
    <t>KSST 17; KSST 78</t>
  </si>
  <si>
    <t>KSST 17; KSST 83</t>
  </si>
  <si>
    <t>KSST 56 (RT); KSST 62 (LG); WVUN D07 (RILB); WVUN D10 (LOLB); WVUN D95 (NRT)</t>
  </si>
  <si>
    <t>LWR^(-15.5); RWR(+6.5)</t>
  </si>
  <si>
    <t>LOLB (0); LLB (4); RILB (3); RLB (3); RLB (6)</t>
  </si>
  <si>
    <t>KSST 56; KSST 62</t>
  </si>
  <si>
    <t>WVUN D07; WVUN D10; WVUN D95</t>
  </si>
  <si>
    <t>STEM  LT OVER NEAR</t>
  </si>
  <si>
    <t>TXBA</t>
  </si>
  <si>
    <t>8; TXBA D02 (27); TXBA D05 (38); TXBA D08 (41); TXBA D34 (08); TXBA D42 (15); TXBA D90 (29); TXBA D95 (17); TXBA D98 (23)</t>
  </si>
  <si>
    <t>FS (12); SCBR (4); RCB (1)</t>
  </si>
  <si>
    <t>LOLB (08); LLB (15); DLT (17); NRT (23); RILB (27); RE (29); ROLB (38); RLB (41)</t>
  </si>
  <si>
    <t>TXBA D02 (RILB); TXBA D05 (ROLB); TXBA D08 (RLB); TXBA D13 (SCBR); TXBA D22 (FS); TXBA D34 (LOLB); TXBA D37 (RCB); TXBA D42 (LLB); TXBA D90 (RE); TXBA D95 (DLT); TXBA D98 (NRT)</t>
  </si>
  <si>
    <t>TXBA D02 (0.0); TXBA D05 (+0.5); TXBA D08 (0.0); TXBA D13 (0.0); TXBA D22 (0.0); TXBA D34 (0.0); TXBA D37 (0.0); TXBA D42 (-0.5); TXBA D90 (0.0); TXBA D95 (+0.5); TXBA D98 (+0.5)</t>
  </si>
  <si>
    <t>DLT (17); NRT (23); RE (29)</t>
  </si>
  <si>
    <t>TXBA D95</t>
  </si>
  <si>
    <t>LWR^; SLWR; TE-L^; FB-L; HB</t>
  </si>
  <si>
    <t>KSST 04 (LWR); KSST 07 (QB); KSST 22 (HB); KSST 29 (FB-L); KSST 50 (LT); KSST 63 (RG); KSST 69 (C); KSST 73 (RT); KSST 76 (LG); KSST 87 (TE-L); KSST 88 (SLWR)</t>
  </si>
  <si>
    <t>KSST 04 (0.0); KSST 07 (0.0); KSST 22 (0.0); KSST 29 (-0.5); KSST 50 (0.0); KSST 63 (0.0); KSST 69 (0.0); KSST 73 (0.0); KSST 76 (0.0); KSST 87 (+0.5); KSST 88 (0.0)</t>
  </si>
  <si>
    <t>KSST 29 (FB-L); KSST 69 (C); KSST 87 (TE-L); TXBA D05 (ROLB); TXBA D42 (LLB); TXBA D95 (DLT); TXBA D98 (NRT)</t>
  </si>
  <si>
    <t>TXBA D37 &gt; KSST 04</t>
  </si>
  <si>
    <t>LOLB (0); LLB (4); RILB (4); RLB (3); ROLB (0)</t>
  </si>
  <si>
    <t>KSST 29; TXBA D42</t>
  </si>
  <si>
    <t>KSST 87; TXBA D05; TXBA D95; TXBA D98</t>
  </si>
  <si>
    <t>TXBA D05</t>
  </si>
  <si>
    <t>GUN TRIPSY LT HIGHER</t>
  </si>
  <si>
    <t>TRIPSY LT HIGHER</t>
  </si>
  <si>
    <t>50C SEAHAWK H SMOKE</t>
  </si>
  <si>
    <t>SEAHAWK H SMOKE</t>
  </si>
  <si>
    <t>5; TXBA D02 (30); TXBA D34 (00); TXBA D90 (36); TXBA D95 (08); TXBA D98 (22)</t>
  </si>
  <si>
    <t>LCB (5); FSL (12); FSR (11); SCBR (4); SCBoR (5); RCB (5)</t>
  </si>
  <si>
    <t>LLB (00); LEO (08); NT (22); RLB (30); REO (36)</t>
  </si>
  <si>
    <t>TXBA D02 (RLB); TXBA D05 (SCBR); TXBA D08 (SCBoR); TXBA D13 (LCB); TXBA D22 (FSR); TXBA D34 (LLB); TXBA D37 (RCB); TXBA D42 (FSL); TXBA D90 (REO); TXBA D95 (LEO); TXBA D98 (NT)</t>
  </si>
  <si>
    <t>TXBA D02 (0.0); TXBA D05 (0.0); TXBA D08 (0.0); TXBA D13 (0.0); TXBA D22 (0.0); TXBA D34 (0.0); TXBA D37 (0.0); TXBA D42 (0.0); TXBA D90 (0.0); TXBA D95 (0.0); TXBA D98 (0.0)</t>
  </si>
  <si>
    <t>LEO (08); NT (22); REO (36)</t>
  </si>
  <si>
    <t>LWR; SLoWR^; SLWR; SLiWR; RWR^</t>
  </si>
  <si>
    <t>HB&gt;SLWR; TE&gt;SLoWR</t>
  </si>
  <si>
    <t>KSST 04 (RWR); KSST 07 (QB); KSST 12 (LWR); KSST 22 (SLWR); KSST 50 (LT); KSST 63 (RG); KSST 69 (C); KSST 73 (RT); KSST 76 (LG); KSST 87 (SLoWR); KSST 88 (SLiWR)</t>
  </si>
  <si>
    <t>3; TXBA D90 (REO); TXBA D95 (LEO); TXBA D98 (NT)</t>
  </si>
  <si>
    <t>LWR(-17.5); SLoWR^(-9.5); SLWR(-5.5); SLiWR(-1.5); RWR^(+18.5)</t>
  </si>
  <si>
    <t>LLB (5); RLB (5)</t>
  </si>
  <si>
    <t>TXBA D08</t>
  </si>
  <si>
    <t>8; TXBA D02; TXBA D05; TXBA D08; TXBA D13; TXBA D22; TXBA D34; TXBA D37; TXBA D42</t>
  </si>
  <si>
    <t>LWR 6(16); SLoWR 9s; SLWR 0(-3); SLiWR 9s; RWR 6(17)</t>
  </si>
  <si>
    <t>6; 9; 0; 9; 6</t>
  </si>
  <si>
    <t>KSST 12 6(16); KSST 87 9s; KSST 22 0(-3); KSST 88 9s; KSST 04 6(17)</t>
  </si>
  <si>
    <t>0(-3)</t>
  </si>
  <si>
    <t>50C Y STICK H PISTOL</t>
  </si>
  <si>
    <t>Y STICK H PISTOL</t>
  </si>
  <si>
    <t>5; TXBA D02 (25); TXBA D45 (10); TXBA D90 (17); TXBA D93 (35); TXBA D95 (28)</t>
  </si>
  <si>
    <t>LCB (1); SCBoL (6); SCBiL (7); FS (12); SCBR (5); RCB (1)</t>
  </si>
  <si>
    <t>LOLB (10); DLT (17); RILB (25); DRT (28); ROLB (35)</t>
  </si>
  <si>
    <t>TXBA D02 (RILB); TXBA D08 (SCBR); TXBA D11 (SCBoL); TXBA D13 (RCB); TXBA D22 (SCBiL); TXBA D37 (LCB); TXBA D42 (FS); TXBA D45 (LOLB); TXBA D90 (DLT); TXBA D93 (ROLB); TXBA D95 (DRT)</t>
  </si>
  <si>
    <t>TXBA D02 (0.0); TXBA D08 (0.0); TXBA D11 (0.0); TXBA D13 (+0.5); TXBA D22 (0.0); TXBA D37 (0.0); TXBA D42 (0.0); TXBA D45 (0.0); TXBA D90 (0.0); TXBA D93 (0.0); TXBA D95 (0.0)</t>
  </si>
  <si>
    <t>TXBA D11; TXBA D45; TXBA D93</t>
  </si>
  <si>
    <t>TXBA D02</t>
  </si>
  <si>
    <t>KSST 04 (LWR); KSST 07 (QB); KSST 19 (SRiWR); KSST 22 (SLWR); KSST 50 (LT); KSST 63 (RG); KSST 69 (C); KSST 73 (RT); KSST 76 (LG); KSST 86 (RWR); KSST 88 (SRoWR)</t>
  </si>
  <si>
    <t>KSST 04 (0.0); KSST 07 (-0.5); KSST 19 (0.0); KSST 22 (0.0); KSST 50 (-1.0); KSST 63 (0.0); KSST 69 (0.0); KSST 73 (0.0); KSST 76 (0.0); KSST 86 (0.0); KSST 88 (0.0)</t>
  </si>
  <si>
    <t>KSST 07 (QB); KSST 50 (LT); TXBA D02 (RILB); TXBA D13 (RCB)</t>
  </si>
  <si>
    <t>4; TXBA D02 (RILB); TXBA D90 (DLT); TXBA D93 (ROLB); TXBA D95 (DRT)</t>
  </si>
  <si>
    <t>TXBA D13 &gt; KSST 04; TXBA D37 &gt; KSST 86</t>
  </si>
  <si>
    <t>TXBA D02 (I) KSST 50</t>
  </si>
  <si>
    <t>LWR^(-20.5); SLWR(-14.5); SRiWR^(+1.5); SRoWR(+8.5); RWR(+14.5)</t>
  </si>
  <si>
    <t>KSST 07; KSST 50</t>
  </si>
  <si>
    <t>TXBA D13</t>
  </si>
  <si>
    <t>7; TXBA D08; TXBA D11; TXBA D13; TXBA D22; TXBA D37; TXBA D42; TXBA D45</t>
  </si>
  <si>
    <t>LWR 8(8); SLWR 3(5); SRiWR 3(6); SRoWR 3(6); RWR 9o</t>
  </si>
  <si>
    <t>8; 3; 3; 3; 9</t>
  </si>
  <si>
    <t>KSST 04 8(8); KSST 22 3(5); KSST 19 3(6); KSST 88 3(6); KSST 86 9o</t>
  </si>
  <si>
    <t>TXBA D02 RPS</t>
  </si>
  <si>
    <t>GUN LOU ON</t>
  </si>
  <si>
    <t>7; TXBA D02 (36); TXBA D05 (22); TXBA D08 (03); TXBA D34 (34); TXBA D90 (13); TXBA D95 (17); TXBA D98 (25)</t>
  </si>
  <si>
    <t>LCB (3); SCBL (3); SSL (10); SSR (10)</t>
  </si>
  <si>
    <t>SSL (00); LOLB (03); LE (13); DLT (17); MLB (22); DRT (25); ROLB (34); SSR (34); RLB (36)</t>
  </si>
  <si>
    <t>TXBA D02 (RLB); TXBA D05 (MLB); TXBA D08 (LOLB); TXBA D13 (SCBL); TXBA D22 (SSL); TXBA D34 (ROLB); TXBA D37 (LCB); TXBA D42 (SSR); TXBA D90 (LE); TXBA D95 (DLT); TXBA D98 (DRT)</t>
  </si>
  <si>
    <t>TXBA D02 (0.0); TXBA D05 (0.0); TXBA D08 (0.0); TXBA D13 (0.0); TXBA D22 (0.0); TXBA D34 (0.0); TXBA D37 (0.0); TXBA D42 (0.0); TXBA D90 (+0.5); TXBA D95 (+0.5); TXBA D98 (0.0)</t>
  </si>
  <si>
    <t>TXBA D05; TXBA D34; TXBA D98</t>
  </si>
  <si>
    <t>LE (13); DLT (17); DRT (25)</t>
  </si>
  <si>
    <t>TXBA D90</t>
  </si>
  <si>
    <t>TE-L^; HB-L; TE-R^; SRWR; RWR</t>
  </si>
  <si>
    <t>KSST 01 (RWR); KSST 07 (QB); KSST 19 (TE-R); KSST 22 (HB-L); KSST 50 (LT); KSST 63 (RG); KSST 69 (C); KSST 73 (RT); KSST 76 (LG); KSST 85 (SRWR); KSST 87 (TE-L)</t>
  </si>
  <si>
    <t>KSST 01 (0.0); KSST 07 (0.0); KSST 19 (0.0); KSST 22 (0.0); KSST 50 (0.0); KSST 63 (0.0); KSST 69 (0.0); KSST 73 (-0.5); KSST 76 (0.0); KSST 85 (0.0); KSST 87 (0.0)</t>
  </si>
  <si>
    <t>KSST 01; KSST 85; KSST 87</t>
  </si>
  <si>
    <t>KSST 07 (QB); KSST 73 (RT); TXBA D90 (LE); TXBA D95 (DLT)</t>
  </si>
  <si>
    <t>4; TXBA D34 (ROLB); TXBA D90 (LE); TXBA D95 (DLT); TXBA D98 (DRT)</t>
  </si>
  <si>
    <t>TXBA D90 (I) KSST 73; TXBA D95 (P) KSST 07</t>
  </si>
  <si>
    <t>TXBA D90; TXBA D95</t>
  </si>
  <si>
    <t>KSST 19 (R:L{R}); KSST 87 (R:Lx)</t>
  </si>
  <si>
    <t>SRWR(+9.5); RWR(+14.5)</t>
  </si>
  <si>
    <t>LOLB (1); MLB (4); RLB (4); ROLB (0)</t>
  </si>
  <si>
    <t>7; TXBA D02; TXBA D05; TXBA D08; TXBA D13; TXBA D22; TXBA D37; TXBA D42</t>
  </si>
  <si>
    <t>TE-L 4(10); HB-L h31(-3); TE-R 6(8); SRWR 3(4); RWR 9o</t>
  </si>
  <si>
    <t>4; H5; 6; 3; 9</t>
  </si>
  <si>
    <t>KSST 87 4(10); KSST 22 h31(-3); KSST 19 6(8); KSST 85 3(4); KSST 01 9o</t>
  </si>
  <si>
    <t>11 X IRON NOAH</t>
  </si>
  <si>
    <t>7; TXBA D02 (27); TXBA D05 (17); TXBA D08 (02); TXBA D34 (40); TXBA D90 (10); TXBA D95 (17); TXBA D98 (25)</t>
  </si>
  <si>
    <t>LCB (5); FSL (12); FSR (11); RCB (5)</t>
  </si>
  <si>
    <t>LOLB (02); LEO (10); LILB (17); DLT (17); DRT (25); RILB (27); ROLB (40)</t>
  </si>
  <si>
    <t>TXBA D02 (RILB); TXBA D05 (LILB); TXBA D08 (LOLB); TXBA D13 (LCB); TXBA D22 (FSR); TXBA D34 (ROLB); TXBA D37 (RCB); TXBA D42 (FSL); TXBA D90 (LEO); TXBA D95 (DLT); TXBA D98 (DRT)</t>
  </si>
  <si>
    <t>TXBA D02 (0.0); TXBA D05 (-0.5); TXBA D08 (+0.5); TXBA D13 (0.0); TXBA D22 (0.0); TXBA D34 (+0.5); TXBA D37 (0.0); TXBA D42 (0.0); TXBA D90 (0.0); TXBA D95 (0.0); TXBA D98 (0.0)</t>
  </si>
  <si>
    <t>KSST 00 (TE-L); KSST 04 (SRWR); KSST 07 (QB); KSST 12 (LWR); KSST 20 (HB-L); KSST 50 (LT); KSST 63 (RG); KSST 69 (C); KSST 73 (RT); KSST 76 (LG); KSST 88 (RWR)</t>
  </si>
  <si>
    <t>KSST 00 (-0.5); KSST 04 (0.0); KSST 07 (0.0); KSST 12 (0.0); KSST 20 (0.0); KSST 50 (0.0); KSST 63 (+0.5); KSST 69 (0.0); KSST 73 (0.0); KSST 76 (0.0); KSST 88 (0.0)</t>
  </si>
  <si>
    <t>KSST 00 (TE-L); KSST 63 (RG); TXBA D05 (LILB); TXBA D08 (LOLB); TXBA D34 (ROLB)</t>
  </si>
  <si>
    <t>LWR^(-12.5); SRWR(+11.5); RWR^(+14.5)</t>
  </si>
  <si>
    <t>KSST 00; TXBA D05</t>
  </si>
  <si>
    <t>KSST 63; TXBA D08; TXBA D34</t>
  </si>
  <si>
    <t>GUN PACK LT   SQUEEZE</t>
  </si>
  <si>
    <t>60C F SPACE X DAGGER</t>
  </si>
  <si>
    <t>F SPACE X DAGGER</t>
  </si>
  <si>
    <t>5; TXBA D02 (24); TXBA D45 (38); TXBA D90 (27); TXBA D93 (06); TXBA D95 (17)</t>
  </si>
  <si>
    <t>LCB (1); SSL (9); SCBiR (10); SCBiR (4); SCBoR (1); RCB (5)</t>
  </si>
  <si>
    <t>SSL (01); LOLB (06); DLT (17); RILB (24); DRT (27); ROLB (38)</t>
  </si>
  <si>
    <t>TXBA D02 (RILB); TXBA D08 (SCBiR); TXBA D11 (SCBoR); TXBA D13 (LCB); TXBA D22 (SCBiR); TXBA D37 (RCB); TXBA D42 (SSL); TXBA D45 (ROLB); TXBA D90 (DRT); TXBA D93 (LOLB); TXBA D95 (DLT)</t>
  </si>
  <si>
    <t>TXBA D02 (0.0); TXBA D08 (0.0); TXBA D11 (+0.5); TXBA D13 (0.0); TXBA D22 (0.0); TXBA D37 (0.0); TXBA D42 (0.0); TXBA D45 (0.0); TXBA D90 (0.0); TXBA D93 (+0.5); TXBA D95 (0.0)</t>
  </si>
  <si>
    <t>TXBA D11</t>
  </si>
  <si>
    <t>TXBA D93</t>
  </si>
  <si>
    <t>KSST 00 (SLoWR); KSST 04 (RWR); KSST 07 (QB); KSST 22 (HB-R); KSST 50 (LT); KSST 63 (RG); KSST 69 (C); KSST 73 (RT); KSST 76 (LG); KSST 86 (LWR); KSST 88 (SLiWR)</t>
  </si>
  <si>
    <t>KSST 00 (+0.5); KSST 04 (0.0); KSST 07 (0.0); KSST 22 (0.0); KSST 50 (0.0); KSST 63 (0.0); KSST 69 (0.0); KSST 73 (-0.5); KSST 76 (0.0); KSST 86 (0.0); KSST 88 (0.0)</t>
  </si>
  <si>
    <t>KSST 00 (SLoWR); KSST 73 (RT); TXBA D11 (SCBoR); TXBA D93 (LOLB)</t>
  </si>
  <si>
    <t>4; TXBA D45 (ROLB); TXBA D90 (DRT); TXBA D93 (LOLB); TXBA D95 (DLT)</t>
  </si>
  <si>
    <t>TXBA D11 &gt; KSST 00; TXBA D13 &gt; KSST 04</t>
  </si>
  <si>
    <t>TXBA D93 (O) KSST 73</t>
  </si>
  <si>
    <t>LWR(-6.5); SLoWR^(-4.5); SLiWR(-2.5); RWR^(+18.5)</t>
  </si>
  <si>
    <t>LOLB (0); RILB (1); ROLB (0)</t>
  </si>
  <si>
    <t>7; TXBA D02; TXBA D08; TXBA D11; TXBA D13; TXBA D22; TXBA D37; TXBA D42</t>
  </si>
  <si>
    <t>LWR 3(5); SLoWR x6(5); SLiWR 6o(7); HB-R h2(-7); RWR 6i(15)</t>
  </si>
  <si>
    <t>3; X; 6; H2; 6</t>
  </si>
  <si>
    <t>KSST 86 3(5); KSST 00 x6(5); KSST 88 6o(7); KSST 22 h2(-7); KSST 04 6i(15)</t>
  </si>
  <si>
    <t>KSST 00; TXBA D11; TXBA D93</t>
  </si>
  <si>
    <t>GUN L  H MOT SQUEEZE</t>
  </si>
  <si>
    <t>5; TXBA D05 (30); TXBA D34 (07); TXBA D90 (33); TXBA D95 (17); TXBA D98 (25)</t>
  </si>
  <si>
    <t>LCB (5); SCBL (3); FSL (11); SCBoR (10); SCBoR (4); RCB (5)</t>
  </si>
  <si>
    <t>LOLB (07); DLT (17); DRT (25); RLB (30); REO (33)</t>
  </si>
  <si>
    <t>TXBA D02 (SCBL); TXBA D03 (RCB); TXBA D05 (RLB); TXBA D08 (SCBoR); TXBA D13 (LCB); TXBA D22 (SCBoR); TXBA D34 (LOLB); TXBA D42 (FSL); TXBA D90 (REO); TXBA D95 (DLT); TXBA D98 (DRT)</t>
  </si>
  <si>
    <t>TXBA D02 (0.0); TXBA D03 (0.0); TXBA D05 (0.0); TXBA D08 (-0.5); TXBA D13 (0.0); TXBA D22 (0.0); TXBA D34 (0.0); TXBA D42 (0.0); TXBA D90 (0.0); TXBA D95 (0.0); TXBA D98 (0.0)</t>
  </si>
  <si>
    <t>TXBA D03; TXBA D05; TXBA D34; TXBA D98</t>
  </si>
  <si>
    <t>1; TXBA D90</t>
  </si>
  <si>
    <t>KSST 00 (SLoWR); KSST 04 (RWR); KSST 07 (QB); KSST 22 (SLiWR); KSST 50 (LT); KSST 63 (RG); KSST 69 (C); KSST 73 (RT); KSST 76 (LG); KSST 86 (LWR); KSST 88 (SRWR)</t>
  </si>
  <si>
    <t>KSST 00 (0.0); KSST 04 (0.0); KSST 07 (0.0); KSST 22 (+0.5); KSST 50 (0.0); KSST 63 (0.0); KSST 69 (0.0); KSST 73 (0.0); KSST 76 (0.0); KSST 86 (0.0); KSST 88 (0.0)</t>
  </si>
  <si>
    <t>KSST 22 (SLiWR); TXBA D08 (SCBoR)</t>
  </si>
  <si>
    <t>4; TXBA D02 (SCBL); TXBA D34 (LOLB); TXBA D95 (DLT); TXBA D98 (DRT)</t>
  </si>
  <si>
    <t>LWR(-6.5); SLoWR^(-5.5); SLiWR(+0.5); SRWR(+13.5); RWR^(+19.5)</t>
  </si>
  <si>
    <t>LOLB (0); RLB (3)</t>
  </si>
  <si>
    <t>4d</t>
  </si>
  <si>
    <t>7; TXBA D03; TXBA D05; TXBA D08; TXBA D13; TXBA D22; TXBA D42; TXBA D90</t>
  </si>
  <si>
    <t>LWR xd(2); SLoWR 7(12); SLiWR 18(3); SRWR 3(12); RWR 9o</t>
  </si>
  <si>
    <t>X; 7; 8; 3; 9</t>
  </si>
  <si>
    <t>KSST 86 xd(2); KSST 00 7(12); KSST 22 18(3); KSST 88 3(12); KSST 04 9o</t>
  </si>
  <si>
    <t>18(3)</t>
  </si>
  <si>
    <t>RENO LOU CON F MOT</t>
  </si>
  <si>
    <t>7 SLANT NAKED Z SAIL F SWIPE</t>
  </si>
  <si>
    <t>NAKED Z SAIL F SWIPE</t>
  </si>
  <si>
    <t>7; TXBA D02 (21); TXBA D05 (33); TXBA D08 (44); TXBA D34 (09); TXBA D90 (33); TXBA D95 (19); TXBA D98 (27)</t>
  </si>
  <si>
    <t>LCB (1); SCBL (4); FSL (13); FSR (11)</t>
  </si>
  <si>
    <t>LOLB (09); DLT (19); MLB (21); DRT (27); REO (33); RLB (33); RLB (44)</t>
  </si>
  <si>
    <t>TXBA D02 (MLB); TXBA D03 (SCBL); TXBA D05 (RLB); TXBA D08 (RLB); TXBA D13 (LCB); TXBA D22 (FSR); TXBA D34 (LOLB); TXBA D42 (FSL); TXBA D90 (REO); TXBA D95 (DLT); TXBA D98 (DRT)</t>
  </si>
  <si>
    <t>TXBA D02 (0.0); TXBA D03 (0.0); TXBA D05 (0.0); TXBA D08 (0.0); TXBA D13 (0.0); TXBA D22 (0.0); TXBA D34 (0.0); TXBA D42 (0.0); TXBA D90 (0.0); TXBA D95 (0.0); TXBA D98 (0.0)</t>
  </si>
  <si>
    <t>TXBA D34</t>
  </si>
  <si>
    <t>TE-oL^; TE-iL; HB; SRWR; RWR^</t>
  </si>
  <si>
    <t>KSST 12; KSST 19; KSST 22; KSST 85; KSST 87</t>
  </si>
  <si>
    <t>KSST 07 (QB); KSST 12 (SRWR); KSST 19 (TE-iL); KSST 22 (HB); KSST 50 (LT); KSST 63 (RG); KSST 69 (C); KSST 73 (RT); KSST 76 (LG); KSST 85 (RWR); KSST 87 (TE-oL)</t>
  </si>
  <si>
    <t>KSST 07 (0.0); KSST 12 (0.0); KSST 19 (0.0); KSST 22 (0.0); KSST 50 (0.0); KSST 63 (0.0); KSST 69 (0.0); KSST 73 (0.0); KSST 76 (0.0); KSST 85 (0.0); KSST 87 (0.0)</t>
  </si>
  <si>
    <t>KSST 12; KSST 19; KSST 85; KSST 87</t>
  </si>
  <si>
    <t>TXBA D34 (LOLB)</t>
  </si>
  <si>
    <t>4; TXBA D34 (LOLB); TXBA D90 (REO); TXBA D95 (DLT); TXBA D98 (DRT)</t>
  </si>
  <si>
    <t>TXBA D13 &gt; KSST 85</t>
  </si>
  <si>
    <t>TXBA D34 (U)</t>
  </si>
  <si>
    <t>TXBA D34 (R.E.D) LOLB</t>
  </si>
  <si>
    <t>LOLB (0); MLB (5); RLB (2); RLB (5)</t>
  </si>
  <si>
    <t>7; TXBA D02; TXBA D03; TXBA D05; TXBA D08; TXBA D13; TXBA D22; TXBA D42</t>
  </si>
  <si>
    <t>TE-oL xo(7); TE-iL xu(-3); HB fl; SRWR 3(15); RWR 9o</t>
  </si>
  <si>
    <t>X; X; -; 3; 9</t>
  </si>
  <si>
    <t>KSST 87 xo(7); KSST 19 xu(-3); KSST 22 fl; KSST 12 3(15); KSST 85 9o</t>
  </si>
  <si>
    <t>8; TXBA D02 (20); TXBA D05 (39); TXBA D08 (36); TXBA D34 (07); TXBA D42 (02); TXBA D54 (16); TXBA D62 (22); TXBA D92 (29)</t>
  </si>
  <si>
    <t>LCB (1); FSR (13); RCB (1)</t>
  </si>
  <si>
    <t>LLB (02); LOLB (07); DLT (16); LILB (20); NT (22); RE (29); RLB (36); ROLB (39)</t>
  </si>
  <si>
    <t>TXBA D02 (LILB); TXBA D03 (LCB); TXBA D05 (ROLB); TXBA D08 (RLB); TXBA D22 (FSR); TXBA D34 (LOLB); TXBA D37 (RCB); TXBA D42 (LLB); TXBA D54 (DLT); TXBA D62 (NT); TXBA D92 (RE)</t>
  </si>
  <si>
    <t>TXBA D02 (0.0); TXBA D03 (0.0); TXBA D05 (0.0); TXBA D08 (0.0); TXBA D22 (0.0); TXBA D34 (0.0); TXBA D37 (0.0); TXBA D42 (+0.5); TXBA D54 (0.0); TXBA D62 (0.0); TXBA D92 (0.0)</t>
  </si>
  <si>
    <t>TXBA D37; TXBA D54; TXBA D62; TXBA D92</t>
  </si>
  <si>
    <t>KSST 12; KSST 22; KSST 29; KSST 85; KSST 87</t>
  </si>
  <si>
    <t>KSST 07 (QB); KSST 12 (RWR); KSST 22 (HB-R); KSST 29 (TE-L); KSST 50 (LT); KSST 63 (RG); KSST 69 (C); KSST 73 (RT); KSST 76 (LG); KSST 85 (LWR); KSST 87 (TE-R)</t>
  </si>
  <si>
    <t>KSST 07 (0.0); KSST 12 (0.0); KSST 22 (0.0); KSST 29 (0.0); KSST 50 (0.0); KSST 63 (0.0); KSST 69 (0.0); KSST 73 (0.0); KSST 76 (0.0); KSST 85 (0.0); KSST 87 (0.0)</t>
  </si>
  <si>
    <t>KSST 07 (QB); KSST 29 (TE-L); TXBA D34 (LOLB); TXBA D42 (LLB)</t>
  </si>
  <si>
    <t>TXBA D03 &gt; KSST 12; TXBA D37 &gt; KSST 85</t>
  </si>
  <si>
    <t>LWR^(-8.5); RWR^(+19.5)</t>
  </si>
  <si>
    <t>TXBA D42</t>
  </si>
  <si>
    <t>60C SUPERMAN Z DEWEY H FIELD</t>
  </si>
  <si>
    <t>SUPERMAN Z DEWEY H FIELD</t>
  </si>
  <si>
    <t>6; TXBA D02 (19); TXBA D05 (15); TXBA D45 (36); TXBA D54 (22); TXBA D92 (32); TXBA D93 (07)</t>
  </si>
  <si>
    <t>LCB (5); SCBL (6); FS (11); FSR (11); RCB (4)</t>
  </si>
  <si>
    <t>LOLB (07); LOLB (15); LILB (19); NT (22); REO (32); ROLB (36)</t>
  </si>
  <si>
    <t>TXBA D02 (LILB); TXBA D03 (LCB); TXBA D05 (LOLB); TXBA D08 (SCBL); TXBA D22 (FSR); TXBA D37 (RCB); TXBA D42 (FS); TXBA D45 (ROLB); TXBA D54 (NT); TXBA D92 (REO); TXBA D93 (LOLB)</t>
  </si>
  <si>
    <t>TXBA D02 (+0.5); TXBA D03 (0.0); TXBA D05 (0.0); TXBA D08 (0.0); TXBA D22 (0.0); TXBA D37 (0.0); TXBA D42 (0.0); TXBA D45 (0.0); TXBA D54 (+0.5); TXBA D92 (0.0); TXBA D93 (0.0)</t>
  </si>
  <si>
    <t>TXBA D45; TXBA D93</t>
  </si>
  <si>
    <t>TXBA D54</t>
  </si>
  <si>
    <t>KSST 00 (SRoWR); KSST 04 (LWR); KSST 07 (QB); KSST 22 (HB-L); KSST 50 (LT); KSST 63 (RG); KSST 69 (C); KSST 73 (RT); KSST 76 (LG); KSST 86 (RWR); KSST 88 (SRiWR)</t>
  </si>
  <si>
    <t>KSST 00 (0.0); KSST 04 (0.0); KSST 07 (0.0); KSST 22 (-1.0); KSST 50 (0.0); KSST 63 (-1.0); KSST 69 (0.0); KSST 73 (0.0); KSST 76 (0.0); KSST 86 (0.0); KSST 88 (0.0)</t>
  </si>
  <si>
    <t>KSST 00; KSST 04; KSST 86; KSST 88</t>
  </si>
  <si>
    <t>KSST 22 (HB-L); KSST 63 (RG); TXBA D02 (LILB); TXBA D54 (NT)</t>
  </si>
  <si>
    <t>4; TXBA D02 (LILB); TXBA D54 (NT); TXBA D92 (REO); TXBA D93 (LOLB)</t>
  </si>
  <si>
    <t>TXBA D02 (BBL) KSST 22; TXBA D54 (I) KSST 63</t>
  </si>
  <si>
    <t>TXBA D02; TXBA D54</t>
  </si>
  <si>
    <t>LWR^(-14.5); SRiWR(+12.5); SRoWR^(+13.5); RWR(+16.5)</t>
  </si>
  <si>
    <t>LOLB (0); LOLB (0); LILB (4); ROLB (0)</t>
  </si>
  <si>
    <t>7; TXBA D03; TXBA D05; TXBA D08; TXBA D22; TXBA D37; TXBA D42; TXBA D45</t>
  </si>
  <si>
    <t>LWR 9i; HB-L kl; SRiWR 9y; SRoWR 9s; RWR 6(14)</t>
  </si>
  <si>
    <t>9; -; 9; 9; 6</t>
  </si>
  <si>
    <t>KSST 04 9i; KSST 22 kl; KSST 88 9y; KSST 00 9s; KSST 86 6(14)</t>
  </si>
  <si>
    <t>GUN L WK  SQUEEZE</t>
  </si>
  <si>
    <t>60C Z RETURN</t>
  </si>
  <si>
    <t>Z RETURN</t>
  </si>
  <si>
    <t>6; TXBA D02 (29); TXBA D05 (15); TXBA D45 (37); TXBA D54 (22); TXBA D92 (29); TXBA D93 (08)</t>
  </si>
  <si>
    <t>LCB (5); FSL (12); FS (14); FSR (11); RCB (3)</t>
  </si>
  <si>
    <t>LOLB (08); LOLB (15); NT (22); RE (29); RLB (29); ROLB (37)</t>
  </si>
  <si>
    <t>TXBA D02 (RLB); TXBA D03 (LCB); TXBA D05 (LOLB); TXBA D08 (FSL); TXBA D22 (FSR); TXBA D37 (RCB); TXBA D42 (FS); TXBA D45 (ROLB); TXBA D54 (NT); TXBA D92 (RE); TXBA D93 (LOLB)</t>
  </si>
  <si>
    <t>TXBA D02 (0.0); TXBA D03 (0.0); TXBA D05 (0.0); TXBA D08 (0.0); TXBA D22 (0.0); TXBA D37 (0.0); TXBA D42 (0.0); TXBA D45 (0.0); TXBA D54 (0.0); TXBA D92 (+0.5); TXBA D93 (0.0)</t>
  </si>
  <si>
    <t>NT (22); RE (29)</t>
  </si>
  <si>
    <t>TXBA D45</t>
  </si>
  <si>
    <t>TXBA D92</t>
  </si>
  <si>
    <t>KSST 04 (RWR); KSST 07 (QB); KSST 19 (SLWR); KSST 22 (HB-R); KSST 50 (LT); KSST 63 (RG); KSST 69 (C); KSST 73 (RT); KSST 76 (LG); KSST 86 (LWR); KSST 88 (SRWR)</t>
  </si>
  <si>
    <t>KSST 04 (0.0); KSST 07 (0.0); KSST 19 (0.0); KSST 22 (0.0); KSST 50 (-0.5); KSST 63 (0.0); KSST 69 (0.0); KSST 73 (0.0); KSST 76 (0.0); KSST 86 (0.0); KSST 88 (0.0)</t>
  </si>
  <si>
    <t>KSST 50 (LT); TXBA D45 (ROLB); TXBA D92 (RE)</t>
  </si>
  <si>
    <t>4; TXBA D45 (ROLB); TXBA D54 (NT); TXBA D92 (RE); TXBA D93 (LOLB)</t>
  </si>
  <si>
    <t>TXBA D45 (CU); TXBA D92 (O) KSST 50</t>
  </si>
  <si>
    <t>TXBA D45; TXBA D92</t>
  </si>
  <si>
    <t>LWR(-5.5); SLWR^(-1.5); SRWR(+13.5); RWR^(+18.5)</t>
  </si>
  <si>
    <t>LOLB (0); LOLB (0); RLB (5); ROLB (0)</t>
  </si>
  <si>
    <t>7; TXBA D02; TXBA D03; TXBA D05; TXBA D08; TXBA D22; TXBA D37; TXBA D42</t>
  </si>
  <si>
    <t>LWR 26(7); SLWR 4(12); HB-R krh5(1); SRWR 3(13); RWR 9i</t>
  </si>
  <si>
    <t>6; 4; H5; 3; 9</t>
  </si>
  <si>
    <t>KSST 86 26(7); KSST 19 4(12); KSST 22 krh5(1); KSST 88 3(13); KSST 04 9i</t>
  </si>
  <si>
    <t>krh5(1)</t>
  </si>
  <si>
    <t>42 DUO STOPS F GLANCE</t>
  </si>
  <si>
    <t>6; TXBA D02 (08); TXBA D05 (24); TXBA D34 (38); TXBA D54 (27); TXBA D62 (21); TXBA D92 (15)</t>
  </si>
  <si>
    <t>LCB (5); SCBoL (4); SCBiL (6); FSL (11); FS (11)</t>
  </si>
  <si>
    <t>LLB (08); LE (15); NLT (21); RILB (24); DRT (27); ROLB (38)</t>
  </si>
  <si>
    <t>TXBA D02 (LLB); TXBA D05 (RILB); TXBA D08 (SCBiL); TXBA D13 (SCBoL); TXBA D22 (FSL); TXBA D34 (ROLB); TXBA D37 (LCB); TXBA D42 (FS); TXBA D54 (DRT); TXBA D62 (NLT); TXBA D92 (LE)</t>
  </si>
  <si>
    <t>TXBA D02 (0.0); TXBA D05 (0.0); TXBA D08 (0.0); TXBA D13 (0.0); TXBA D22 (0.0); TXBA D34 (0.0); TXBA D37 (0.0); TXBA D42 (0.0); TXBA D54 (0.0); TXBA D62 (0.0); TXBA D92 (-0.5)</t>
  </si>
  <si>
    <t>LE (15); NLT (21); DRT (27)</t>
  </si>
  <si>
    <t>HB-R; TE-R^; SRiWR^; SRoWR; RWR</t>
  </si>
  <si>
    <t>KSST 04 (RWR); KSST 07 (QB); KSST 22 (HB-R); KSST 50 (LT); KSST 63 (RG); KSST 69 (C); KSST 71 (RT); KSST 76 (LG); KSST 86 (SRoWR); KSST 87 (TE-R); KSST 88 (SRiWR)</t>
  </si>
  <si>
    <t>KSST 04 (0.0); KSST 07 (0.0); KSST 22 (+0.5); KSST 50 (0.0); KSST 63 (0.0); KSST 69 (0.0); KSST 71 (+0.5); KSST 76 (0.0); KSST 86 (0.0); KSST 87 (0.0); KSST 88 (0.0)</t>
  </si>
  <si>
    <t>KSST 22 (HB-R); KSST 71 (RT); TXBA D92 (LE)</t>
  </si>
  <si>
    <t>SRiWR^(+6.5); SRoWR(+12.5); RWR(+18.5)</t>
  </si>
  <si>
    <t>LLB (4); RILB (5); ROLB (1)</t>
  </si>
  <si>
    <t>HB-R r; TE-R 4(7); SRiWR 6(8); SRoWR 6o(7); RWR 6(8)</t>
  </si>
  <si>
    <t>-; 4; 6; 6; 6</t>
  </si>
  <si>
    <t>KSST 22 r; KSST 87 4(7); KSST 88 6(8); KSST 86 6o(7); KSST 04 6(8)</t>
  </si>
  <si>
    <t>KSST 22; KSST 71</t>
  </si>
  <si>
    <t>47 SLANT WK M. 46 SLANT WK</t>
  </si>
  <si>
    <t>7; TXBA D02 (32); TXBA D05 (22); TXBA D08 (03); TXBA D34 (39); TXBA D54 (29); TXBA D62 (22); TXBA D92 (15)</t>
  </si>
  <si>
    <t>LCB (3); FSL (11); SSR (10); RCB (6)</t>
  </si>
  <si>
    <t>LOLB (03); LE (15); NT (22); MLB (22); RE (29); RLB (32); SSR (36); ROLB (39)</t>
  </si>
  <si>
    <t>TXBA D02 (RLB); TXBA D05 (MLB); TXBA D08 (LOLB); TXBA D13 (RCB); TXBA D22 (FSL); TXBA D34 (ROLB); TXBA D37 (LCB); TXBA D42 (SSR); TXBA D54 (RE); TXBA D62 (NT); TXBA D92 (LE)</t>
  </si>
  <si>
    <t>TXBA D02 (0.0); TXBA D05 (0.0); TXBA D08 (0.0); TXBA D13 (0.0); TXBA D22 (0.0); TXBA D34 (0.0); TXBA D37 (0.0); TXBA D42 (0.0); TXBA D54 (-0.5); TXBA D62 (+0.5); TXBA D92 (0.0)</t>
  </si>
  <si>
    <t>KSST 22; KSST 34; KSST 86; KSST 87; KSST 88</t>
  </si>
  <si>
    <t>KSST 07 (QB); KSST 22 (HB); KSST 34 (TE-L); KSST 50 (LT); KSST 63 (RG); KSST 69 (C); KSST 71 (RT); KSST 76 (LG); KSST 86 (LWR); KSST 87 (TE-R); KSST 88 (RWR)</t>
  </si>
  <si>
    <t>KSST 07 (0.0); KSST 22 (+0.5); KSST 34 (0.0); KSST 50 (0.0); KSST 63 (-0.5); KSST 69 (0.0); KSST 71 (-0.5); KSST 76 (+0.5); KSST 86 (0.0); KSST 87 (0.0); KSST 88 (0.0)</t>
  </si>
  <si>
    <t>KSST 22 (HB); KSST 63 (RG); KSST 71 (RT); KSST 76 (LG); TXBA D54 (RE); TXBA D62 (NT); TXBA D92 (LE)</t>
  </si>
  <si>
    <t>LWR(-15.5); RWR(+12.5)</t>
  </si>
  <si>
    <t>LOLB (0); MLB (4); RLB (5); ROLB (0)</t>
  </si>
  <si>
    <t>KSST 63; KSST 71; TXBA D54</t>
  </si>
  <si>
    <t>KSST 22; KSST 76; TXBA D62</t>
  </si>
  <si>
    <t>20B</t>
  </si>
  <si>
    <t>GUN RT FLEX  Y FLY STACK</t>
  </si>
  <si>
    <t>P. 5 ROLL Y K Z BASIC</t>
  </si>
  <si>
    <t>Y K Z BASIC</t>
  </si>
  <si>
    <t>6; TXBA D02 (17); TXBA D05 (27); TXBA D34 (36); TXBA D54 (26); TXBA D62 (20); TXBA D92 (15)</t>
  </si>
  <si>
    <t>LCB (3); SSL (8); SSR (8); SCBR (4); RCB (2)</t>
  </si>
  <si>
    <t>SSL (00); LE (15); LILB (17); DLT (20); DRT (26); RILB (27); ROLB (36); SSR (44)</t>
  </si>
  <si>
    <t>TXBA D02 (LILB); TXBA D05 (RILB); TXBA D08 (SCBR); TXBA D13 (RCB); TXBA D22 (SSL); TXBA D34 (ROLB); TXBA D37 (LCB); TXBA D42 (SSR); TXBA D54 (DRT); TXBA D62 (DLT); TXBA D92 (LE)</t>
  </si>
  <si>
    <t>TXBA D02 (0.0); TXBA D05 (0.0); TXBA D08 (0.0); TXBA D13 (0.0); TXBA D22 (0.0); TXBA D34 (0.0); TXBA D37 (0.0); TXBA D42 (0.0); TXBA D54 (0.0); TXBA D62 (0.0); TXBA D92 (+0.5)</t>
  </si>
  <si>
    <t>LE (15); DLT (20); DRT (26)</t>
  </si>
  <si>
    <t>LWR^; SLWR; FB-L; HB-R; RWR^</t>
  </si>
  <si>
    <t>KSST 12; KSST 22; KSST 29; KSST 85; KSST 88</t>
  </si>
  <si>
    <t>KSST 07 (QB); KSST 12 (RWR); KSST 22 (HB-R); KSST 29 (FB-L); KSST 50 (LT); KSST 63 (RG); KSST 69 (C); KSST 71 (RT); KSST 76 (LG); KSST 85 (LWR); KSST 88 (SLWR)</t>
  </si>
  <si>
    <t>KSST 07 (-0.5); KSST 12 (0.0); KSST 22 (0.0); KSST 29 (-0.5); KSST 50 (0.0); KSST 63 (0.0); KSST 69 (0.0); KSST 71 (0.0); KSST 76 (0.0); KSST 85 (0.0); KSST 88 (0.0)</t>
  </si>
  <si>
    <t>KSST 12; KSST 29; KSST 85</t>
  </si>
  <si>
    <t>6; KSST 29 (FB-L); KSST 50 (LT); KSST 63 (RG); KSST 69 (C); KSST 71 (RT); KSST 76 (LG)</t>
  </si>
  <si>
    <t>KSST 07 (QB); KSST 29 (FB-L); TXBA D92 (LE)</t>
  </si>
  <si>
    <t>5; TXBA D02 (LILB); TXBA D34 (ROLB); TXBA D54 (DRT); TXBA D62 (DLT); TXBA D92 (LE)</t>
  </si>
  <si>
    <t>TXBA D92 (BOR) KSST 29</t>
  </si>
  <si>
    <t>LWR^(-19.5); SLWR(-13.5); RWR^(+8.5)</t>
  </si>
  <si>
    <t>LILB (5); RILB (4); ROLB (1)</t>
  </si>
  <si>
    <t>6; TXBA D05; TXBA D08; TXBA D13; TXBA D22; TXBA D37; TXBA D42</t>
  </si>
  <si>
    <t>LWR 9o; SLWR 3(12); FB-L kl; HB-R flklh5(1); RWR 4(11)</t>
  </si>
  <si>
    <t>9; 3; -; H5; 4</t>
  </si>
  <si>
    <t>KSST 85 9o; KSST 88 3(12); KSST 29 kl; KSST 22 flklh5(1); KSST 12 4(11)</t>
  </si>
  <si>
    <t>50C Z HURRICANE X POST H BULLET</t>
  </si>
  <si>
    <t>Z HURRICANE X POST H BULLET</t>
  </si>
  <si>
    <t>6; TXBA D02 (26); TXBA D05 (17); TXBA D34 (40); TXBA D62 (22); TXBA D90 (15); TXBA D95 (29)</t>
  </si>
  <si>
    <t>LCB (2); SCBL (10); SCBL (3); SSR (10); RCB (3)</t>
  </si>
  <si>
    <t>LE (15); LILB (17); NT (22); RILB (26); RE (29); SSR (37); ROLB (40)</t>
  </si>
  <si>
    <t>TXBA D02 (RILB); TXBA D05 (LILB); TXBA D08 (SCBL); TXBA D13 (RCB); TXBA D22 (SCBL); TXBA D34 (ROLB); TXBA D37 (LCB); TXBA D42 (SSR); TXBA D62 (NT); TXBA D90 (LE); TXBA D95 (RE)</t>
  </si>
  <si>
    <t>TXBA D02 (+0.5); TXBA D05 (0.0); TXBA D08 (0.0); TXBA D13 (0.0); TXBA D22 (0.0); TXBA D34 (0.0); TXBA D37 (0.0); TXBA D42 (0.0); TXBA D62 (0.0); TXBA D90 (0.0); TXBA D95 (+0.5)</t>
  </si>
  <si>
    <t>KSST 04 (RWR); KSST 07 (QB); KSST 19 (TE-L); KSST 22 (HB-L); KSST 50 (LT); KSST 63 (RG); KSST 69 (C); KSST 71 (RT); KSST 76 (LG); KSST 86 (LWR); KSST 88 (SRWR)</t>
  </si>
  <si>
    <t>KSST 04 (0.0); KSST 07 (0.0); KSST 19 (0.0); KSST 22 (0.0); KSST 50 (-0.5); KSST 63 (0.0); KSST 69 (0.0); KSST 71 (0.0); KSST 76 (-0.5); KSST 86 (0.0); KSST 88 (0.0)</t>
  </si>
  <si>
    <t>KSST 04; KSST 19; KSST 86</t>
  </si>
  <si>
    <t>KSST 50 (LT); KSST 76 (LG); TXBA D02 (RILB); TXBA D95 (RE)</t>
  </si>
  <si>
    <t>4; TXBA D02 (RILB); TXBA D62 (NT); TXBA D90 (LE); TXBA D95 (RE)</t>
  </si>
  <si>
    <t>TXBA D02 (O) KSST 76; TXBA D95 (O) KSST 50</t>
  </si>
  <si>
    <t>TXBA D02; TXBA D95</t>
  </si>
  <si>
    <t>LWR(-16.5); SRWR(+3.5); RWR^(+13.5)</t>
  </si>
  <si>
    <t>7; TXBA D05; TXBA D08; TXBA D13; TXBA D22; TXBA D34; TXBA D37; TXBA D42</t>
  </si>
  <si>
    <t>LWR xd(3); TE-L 4(11); HB-L h9(-4); SRWR xl(5); RWR 9i</t>
  </si>
  <si>
    <t>X; 4; H9; X; 9</t>
  </si>
  <si>
    <t>KSST 86 xd(3); KSST 19 4(11); KSST 22 h9(-4); KSST 88 xl(5); KSST 04 9i</t>
  </si>
  <si>
    <t>5; TXBA D02 (21); TXBA D45 (07); TXBA D90 (29); TXBA D93 (39); TXBA D95 (19)</t>
  </si>
  <si>
    <t>LCB (3); FSL (11); FSR (12); SCBiR (4); SCBoR (2); RCB (5)</t>
  </si>
  <si>
    <t>LOLB (07); DLT (19); MLB (21); RE (29); ROLB (39)</t>
  </si>
  <si>
    <t>TXBA D02 (MLB); TXBA D03 (RCB); TXBA D08 (SCBiR); TXBA D11 (SCBoR); TXBA D22 (FSL); TXBA D37 (LCB); TXBA D42 (FSR); TXBA D45 (LOLB); TXBA D90 (RE); TXBA D93 (ROLB); TXBA D95 (DLT)</t>
  </si>
  <si>
    <t>TXBA D02 (0.0); TXBA D03 (0.0); TXBA D08 (0.0); TXBA D11 (0.0); TXBA D22 (0.0); TXBA D37 (0.0); TXBA D42 (0.0); TXBA D45 (-1.0); TXBA D90 (+0.5); TXBA D93 (0.0); TXBA D95 (0.0)</t>
  </si>
  <si>
    <t>TXBA D03; TXBA D11; TXBA D45; TXBA D93</t>
  </si>
  <si>
    <t>DLT (19); RE (29)</t>
  </si>
  <si>
    <t>KSST 07 (QB); KSST 12 (LWR); KSST 19 (SLoWR); KSST 20 (HB-R); KSST 50 (LT); KSST 63 (RG); KSST 69 (C); KSST 71 (RT); KSST 76 (LG); KSST 86 (RWR); KSST 88 (SLiWR)</t>
  </si>
  <si>
    <t>KSST 07 (-0.5); KSST 12 (0.0); KSST 19 (0.0); KSST 20 (0.0); KSST 50 (0.0); KSST 63 (0.0); KSST 69 (-0.5); KSST 71 (0.0); KSST 76 (0.0); KSST 86 (0.0); KSST 88 (0.0)</t>
  </si>
  <si>
    <t>KSST 07 (QB); KSST 69 (C); TXBA D45 (LOLB); TXBA D90 (RE); TXBA D95 (DLT)</t>
  </si>
  <si>
    <t>4; TXBA D08 (SCBiR); TXBA D90 (RE); TXBA D93 (ROLB); TXBA D95 (DLT)</t>
  </si>
  <si>
    <t>TXBA D11 &gt; KSST 19</t>
  </si>
  <si>
    <t>TXBA D90 (B) KSST 69; TXBA D95 (CU)</t>
  </si>
  <si>
    <t>LWR(-18.5); SLoWR^(-16.5); SLiWR(-15.5); RWR^(+12.5)</t>
  </si>
  <si>
    <t>LOLB (0); MLB (4); ROLB (0)</t>
  </si>
  <si>
    <t>KSST 07; KSST 69; TXBA D45</t>
  </si>
  <si>
    <t>7; TXBA D02; TXBA D03; TXBA D11; TXBA D22; TXBA D37; TXBA D42; TXBA D45</t>
  </si>
  <si>
    <t>LWR 6(20); SLoWR 9s; SLiWR 9y; HB-R krh2(-8); RWR 5(15)</t>
  </si>
  <si>
    <t>6; 9; 9; H2; 5</t>
  </si>
  <si>
    <t>KSST 12 6(20); KSST 19 9s; KSST 88 9y; KSST 20 krh2(-8); KSST 86 5(15)</t>
  </si>
  <si>
    <t>krh2(-8)</t>
  </si>
  <si>
    <t>GUN RT CON ZIP</t>
  </si>
  <si>
    <t>46 COUNTER STR</t>
  </si>
  <si>
    <t>COUNTER STR</t>
  </si>
  <si>
    <t>8; TXBA D02 (21); TXBA D05 (06); TXBA D08 (08); TXBA D34 (40); TXBA D42 (39); TXBA D90 (16); TXBA D91 (21); TXBA D95 (27)</t>
  </si>
  <si>
    <t>LCB (2); FSL (12); RCB (2)</t>
  </si>
  <si>
    <t>LOLB (06); LLB (08); DLT (16); NLT (21); MLB (21); DRT (27); RLB (39); ROLB (40)</t>
  </si>
  <si>
    <t>TXBA D02 (MLB); TXBA D03 (LCB); TXBA D05 (LOLB); TXBA D08 (LLB); TXBA D13 (RCB); TXBA D22 (FSL); TXBA D34 (ROLB); TXBA D42 (RLB); TXBA D90 (DLT); TXBA D91 (NLT); TXBA D95 (DRT)</t>
  </si>
  <si>
    <t>TXBA D02 (-1.0); TXBA D03 (-1.0); TXBA D05 (-0.5); TXBA D08 (0.0); TXBA D13 (0.0); TXBA D22 (0.0); TXBA D34 (0.0); TXBA D42 (0.0); TXBA D90 (0.0); TXBA D91 (0.0); TXBA D95 (0.0)</t>
  </si>
  <si>
    <t>DLT (16); NLT (21); DRT (27)</t>
  </si>
  <si>
    <t>KSST 04 (LWR); KSST 07 (QB); KSST 22 (HB-R); KSST 29 (TE-L); KSST 50 (LT); KSST 63 (RG); KSST 69 (C); KSST 71 (RT); KSST 76 (LG); KSST 85 (RWR); KSST 87 (TE-R)</t>
  </si>
  <si>
    <t>KSST 04 (0.0); KSST 07 (0.0); KSST 22 (+1.0); KSST 29 (0.0); KSST 50 (0.0); KSST 63 (0.0); KSST 69 (0.0); KSST 71 (0.0); KSST 76 (-0.5); KSST 85 (+0.5); KSST 87 (-0.5)</t>
  </si>
  <si>
    <t>KSST 22 (HB-R); KSST 76 (LG); KSST 85 (RWR); KSST 87 (TE-R); TXBA D02 (MLB); TXBA D03 (LCB); TXBA D05 (LOLB)</t>
  </si>
  <si>
    <t>TXBA D03 &gt; KSST 85; TXBA D13 &gt; KSST 04</t>
  </si>
  <si>
    <t>LWR^(-20.5); RWR(+5.5)</t>
  </si>
  <si>
    <t>KSST 76; KSST 87; TXBA D02; TXBA D03; TXBA D05</t>
  </si>
  <si>
    <t>F JUMP GUN ROG CON</t>
  </si>
  <si>
    <t>7; TXBA D02 (15); TXBA D05 (22); TXBA D08 (40); TXBA D34 (06); TXBA D90 (29); TXBA D91 (22); TXBA D95 (16)</t>
  </si>
  <si>
    <t>FSL (11); FSR (13); SCBR (3); RCB (4)</t>
  </si>
  <si>
    <t>LOLB (06); LLB (15); DLT (16); NT (22); MLB (22); RE (29); RLB (40)</t>
  </si>
  <si>
    <t>TXBA D02 (LLB); TXBA D03 (RCB); TXBA D05 (MLB); TXBA D08 (RLB); TXBA D13 (SCBR); TXBA D22 (FSR); TXBA D34 (LOLB); TXBA D42 (FSL); TXBA D90 (RE); TXBA D91 (NT); TXBA D95 (DLT)</t>
  </si>
  <si>
    <t>TXBA D02 (0.0); TXBA D03 (0.0); TXBA D05 (0.0); TXBA D08 (-0.5); TXBA D13 (0.0); TXBA D22 (0.0); TXBA D34 (0.0); TXBA D42 (0.0); TXBA D90 (0.0); TXBA D91 (0.0); TXBA D95 (0.0)</t>
  </si>
  <si>
    <t>TXBA D22</t>
  </si>
  <si>
    <t>KSST 04 (LWR); KSST 07 (QB); KSST 22 (HB-R); KSST 29 (TE-L); KSST 50 (LT); KSST 63 (RG); KSST 69 (C); KSST 71 (RT); KSST 76 (LG); KSST 85 (SLWR); KSST 87 (TE-R)</t>
  </si>
  <si>
    <t>KSST 04 (0.0); KSST 07 (0.0); KSST 22 (+0.5); KSST 29 (-0.5); KSST 50 (0.0); KSST 63 (0.0); KSST 69 (0.0); KSST 71 (0.0); KSST 76 (0.0); KSST 85 (0.0); KSST 87 (0.0)</t>
  </si>
  <si>
    <t>KSST 22 (HB-R); KSST 29 (TE-L); TXBA D08 (RLB)</t>
  </si>
  <si>
    <t>LOLB (0); LLB (5); MLB (5); RLB (2)</t>
  </si>
  <si>
    <t>KSST 29; TXBA D08</t>
  </si>
  <si>
    <t>GUN REX PRO STR EXIT SQUEEZE</t>
  </si>
  <si>
    <t>7; TXBA D02 (12); TXBA D05 (23); TXBA D08 (05); TXBA D34 (36); TXBA D90 (15); TXBA D91 (21); TXBA D95 (27)</t>
  </si>
  <si>
    <t>LCB (3); SSL (10); FS (10); RCB (5)</t>
  </si>
  <si>
    <t>SSL (00); LOLB (05); LLB (12); LE (15); NLT (21); MLB (23); DRT (27); ROLB (36)</t>
  </si>
  <si>
    <t>TXBA D02 (LLB); TXBA D03 (RCB); TXBA D05 (MLB); TXBA D08 (LOLB); TXBA D22 (SSL); TXBA D34 (ROLB); TXBA D37 (LCB); TXBA D42 (FS); TXBA D90 (LE); TXBA D91 (NLT); TXBA D95 (DRT)</t>
  </si>
  <si>
    <t>TXBA D02 (0.0); TXBA D03 (0.0); TXBA D05 (0.0); TXBA D08 (0.0); TXBA D22 (0.0); TXBA D34 (0.0); TXBA D37 (0.0); TXBA D42 (0.0); TXBA D90 (0.0); TXBA D91 (0.0); TXBA D95 (0.0)</t>
  </si>
  <si>
    <t>TXBA D37</t>
  </si>
  <si>
    <t>TXBA D08; TXBA D34</t>
  </si>
  <si>
    <t>KSST 00; KSST 04; KSST 19; KSST 20; KSST 86</t>
  </si>
  <si>
    <t>KSST 00 (TE-iR); KSST 04 (LWR); KSST 07 (QB); KSST 19 (TE-oR); KSST 20 (HB-R); KSST 50 (LT); KSST 63 (RG); KSST 69 (C); KSST 71 (RT); KSST 76 (LG); KSST 86 (RWR)</t>
  </si>
  <si>
    <t>KSST 00 (0.0); KSST 04 (0.0); KSST 07 (0.0); KSST 19 (-0.5); KSST 20 (0.0); KSST 50 (0.0); KSST 63 (0.0); KSST 69 (0.0); KSST 71 (0.0); KSST 76 (0.0); KSST 86 (0.0)</t>
  </si>
  <si>
    <t>KSST 00; KSST 19; KSST 20; KSST 86</t>
  </si>
  <si>
    <t>7; KSST 00 (TE-iR); KSST 19 (TE-oR); KSST 50 (LT); KSST 63 (RG); KSST 69 (C); KSST 71 (RT); KSST 76 (LG)</t>
  </si>
  <si>
    <t>KSST 07 (QB); KSST 19 (TE-oR); TXBA D08 (LOLB); TXBA D34 (ROLB)</t>
  </si>
  <si>
    <t>5; TXBA D08 (LOLB); TXBA D34 (ROLB); TXBA D90 (LE); TXBA D91 (NLT); TXBA D95 (DRT)</t>
  </si>
  <si>
    <t>TXBA D08 (I) KSST 19; TXBA D34 (CU)</t>
  </si>
  <si>
    <t>LWR(-17.5); RWR^(+7.5)</t>
  </si>
  <si>
    <t>6; TXBA D02; TXBA D03; TXBA D05; TXBA D22; TXBA D37; TXBA D42</t>
  </si>
  <si>
    <t>LWR 78s(16); HB-R flh5(1); TE-iR k; TE-oR k; RWR xo(15)</t>
  </si>
  <si>
    <t>KSST 04 78s(16); KSST 20 flh5(1); KSST 00 k; KSST 19 k; KSST 86 xo(15)</t>
  </si>
  <si>
    <t>42 DUO F SWIPE</t>
  </si>
  <si>
    <t>7; TXBA D02 (15); TXBA D05 (27); TXBA D08 (05); TXBA D34 (40); TXBA D90 (15); TXBA D91 (21); TXBA D95 (28)</t>
  </si>
  <si>
    <t>LCB (2); SSL (10); SSR (10); RCB (1)</t>
  </si>
  <si>
    <t>SSL (02); LOLB (05); LLB (15); LE (15); NLT (21); RILB (27); DRT (28); SSR (35); ROLB (40)</t>
  </si>
  <si>
    <t>TXBA D02 (LLB); TXBA D03 (RCB); TXBA D05 (RILB); TXBA D08 (LOLB); TXBA D22 (SSL); TXBA D34 (ROLB); TXBA D37 (LCB); TXBA D42 (SSR); TXBA D90 (LE); TXBA D91 (NLT); TXBA D95 (DRT)</t>
  </si>
  <si>
    <t>TXBA D02 (0.0); TXBA D03 (0.0); TXBA D05 (+0.5); TXBA D08 (0.0); TXBA D22 (0.0); TXBA D34 (0.0); TXBA D37 (0.0); TXBA D42 (0.0); TXBA D90 (+0.5); TXBA D91 (0.0); TXBA D95 (0.0)</t>
  </si>
  <si>
    <t>LE (15); NLT (21); DRT (28)</t>
  </si>
  <si>
    <t>KSST 07 (QB); KSST 12 (LWR); KSST 20 (HB-R); KSST 34 (TE-L); KSST 50 (LT); KSST 63 (RG); KSST 69 (C); KSST 71 (RT); KSST 76 (LG); KSST 87 (TE-R); KSST 88 (RWR)</t>
  </si>
  <si>
    <t>KSST 07 (0.0); KSST 12 (0.0); KSST 20 (+0.5); KSST 34 (0.0); KSST 50 (0.0); KSST 63 (-0.5); KSST 69 (0.0); KSST 71 (0.0); KSST 76 (0.0); KSST 87 (-0.5); KSST 88 (0.0)</t>
  </si>
  <si>
    <t>KSST 12; KSST 34; KSST 87; KSST 88</t>
  </si>
  <si>
    <t>KSST 20 (HB-R); KSST 34 (TE-L); KSST 63 (RG); KSST 87 (TE-R); TXBA D05 (RILB); TXBA D08 (LOLB); TXBA D90 (LE)</t>
  </si>
  <si>
    <t>TXBA D03 &gt; KSST 12; TXBA D37 &gt; KSST 88</t>
  </si>
  <si>
    <t>LWR^(-18.5); RWR(+10.5)</t>
  </si>
  <si>
    <t>KSST 20; TXBA D05; TXBA D90</t>
  </si>
  <si>
    <t>17 X PLATINUM T AARC</t>
  </si>
  <si>
    <t>7; TXBA D02 (13); TXBA D05 (24); TXBA D08 (04); TXBA D34 (36); TXBA D90 (15); TXBA D95 (27); TXBA D98 (21)</t>
  </si>
  <si>
    <t>LCB (4); SCBL (9); FS (11); RCB (3)</t>
  </si>
  <si>
    <t>LOLB (04); LLB (13); LE (15); NLT (21); RILB (24); DRT (27); ROLB (36)</t>
  </si>
  <si>
    <t>TXBA D02 (LLB); TXBA D03 (LCB); TXBA D05 (RILB); TXBA D08 (LOLB); TXBA D22 (SCBL); TXBA D34 (ROLB); TXBA D37 (RCB); TXBA D42 (FS); TXBA D90 (LE); TXBA D95 (DRT); TXBA D98 (NLT)</t>
  </si>
  <si>
    <t>TXBA D02 (0.0); TXBA D03 (0.0); TXBA D05 (0.0); TXBA D08 (+1.5); TXBA D22 (0.0); TXBA D34 (0.0); TXBA D37 (0.0); TXBA D42 (0.0); TXBA D90 (0.0); TXBA D95 (0.0); TXBA D98 (0.0)</t>
  </si>
  <si>
    <t>TXBA D98</t>
  </si>
  <si>
    <t>KSST 04 (LWR); KSST 07 (QB); KSST 12 (RWR); KSST 20 (HB-R); KSST 50 (LT); KSST 63 (RG); KSST 69 (C); KSST 71 (RT); KSST 76 (LG); KSST 87 (TE-R); KSST 88 (SRWR)</t>
  </si>
  <si>
    <t>KSST 04 (0.0); KSST 07 (0.0); KSST 12 (0.0); KSST 20 (0.0); KSST 50 (0.0); KSST 63 (0.0); KSST 69 (0.0); KSST 71 (0.0); KSST 76 (0.0); KSST 87 (-1.0); KSST 88 (0.0)</t>
  </si>
  <si>
    <t>KSST 87 (TE-R); TXBA D08 (LOLB)</t>
  </si>
  <si>
    <t>LWR(-5.5); SRWR^(+11.5); RWR^(+18.5)</t>
  </si>
  <si>
    <t>LOLB (1); LLB (4); RILB (4); ROLB (0)</t>
  </si>
  <si>
    <t>6; TXBA D02 (38); TXBA D05 (25); TXBA D45 (37); TXBA D90 (28); TXBA D93 (10); TXBA D95 (16)</t>
  </si>
  <si>
    <t>LCB (6); FS (13); SCBiR (8); SCBoR (5); RCB (5)</t>
  </si>
  <si>
    <t>LOLB (10); DLT (16); RILB (25); DRT (28); ROLB (37); RLB (38)</t>
  </si>
  <si>
    <t>TXBA D02 (RLB); TXBA D03 (LCB); TXBA D05 (RILB); TXBA D08 (SCBoR); TXBA D22 (SCBiR); TXBA D37 (RCB); TXBA D42 (FS); TXBA D45 (ROLB); TXBA D90 (DRT); TXBA D93 (LOLB); TXBA D95 (DLT)</t>
  </si>
  <si>
    <t>TXBA D02 (0.0); TXBA D03 (0.0); TXBA D05 (0.0); TXBA D08 (0.0); TXBA D22 (0.0); TXBA D37 (0.0); TXBA D42 (0.0); TXBA D45 (0.0); TXBA D90 (0.0); TXBA D93 (0.0); TXBA D95 (0.0)</t>
  </si>
  <si>
    <t>KSST 00 (SLoWR); KSST 07 (QB); KSST 22 (HB-L); KSST 50 (LT); KSST 63 (RG); KSST 69 (C); KSST 71 (RT); KSST 76 (LG); KSST 85 (LWR); KSST 86 (RWR); KSST 88 (SLiWR)</t>
  </si>
  <si>
    <t>KSST 00 (0.0); KSST 07 (0.0); KSST 22 (0.0); KSST 50 (0.0); KSST 63 (0.0); KSST 69 (0.0); KSST 71 (0.0); KSST 76 (0.0); KSST 85 (0.0); KSST 86 (0.0); KSST 88 (0.0)</t>
  </si>
  <si>
    <t>KSST 00; KSST 22; KSST 85; KSST 86</t>
  </si>
  <si>
    <t>5; TXBA D05 (RILB); TXBA D45 (ROLB); TXBA D90 (DRT); TXBA D93 (LOLB); TXBA D95 (DLT)</t>
  </si>
  <si>
    <t>LWR(-14.5); SLoWR^(-8.5); SLiWR(-4.5); RWR^(+16.5)</t>
  </si>
  <si>
    <t>LOLB (0); RILB (0); RLB (5); ROLB (0)</t>
  </si>
  <si>
    <t>6; TXBA D02; TXBA D03; TXBA D08; TXBA D22; TXBA D37; TXBA D42</t>
  </si>
  <si>
    <t>LWR z; SLoWR z; SLiWR 0u(-4); HB-L r; RWR r</t>
  </si>
  <si>
    <t>KSST 85 z; KSST 00 z; KSST 88 0u(-4); KSST 22 r; KSST 86 r</t>
  </si>
  <si>
    <t>GUN LOU CON H LNGST MOT</t>
  </si>
  <si>
    <t>50C Y SHAKE F STASH</t>
  </si>
  <si>
    <t>Y SHAKE F STASH</t>
  </si>
  <si>
    <t>6; TXBA D02 (24); TXBA D08 (40); TXBA D45 (09); TXBA D90 (27); TXBA D93 (32); TXBA D95 (19)</t>
  </si>
  <si>
    <t>LCB (1); SCBoL (6); SCBiL (1); FSL (13); RCB (6)</t>
  </si>
  <si>
    <t>LOLB (09); DLT (19); RILB (24); DRT (27); REO (32); RLB (40)</t>
  </si>
  <si>
    <t>TXBA D02 (RILB); TXBA D03 (SCBiL); TXBA D08 (RLB); TXBA D11 (SCBoL); TXBA D22 (FSL); TXBA D37 (LCB); TXBA D42 (RCB); TXBA D45 (LOLB); TXBA D90 (DRT); TXBA D93 (REO); TXBA D95 (DLT)</t>
  </si>
  <si>
    <t>TXBA D02 (0.0); TXBA D03 (0.0); TXBA D08 (0.0); TXBA D11 (-1.0); TXBA D22 (0.0); TXBA D37 (0.0); TXBA D42 (0.0); TXBA D45 (0.0); TXBA D90 (0.0); TXBA D93 (0.0); TXBA D95 (0.0)</t>
  </si>
  <si>
    <t>LWR; TE-L^; SRiWR; SRoWR; RWR^</t>
  </si>
  <si>
    <t>KSST 00 (TE-L); KSST 07 (QB); KSST 22 (LWR); KSST 50 (LT); KSST 63 (RG); KSST 69 (C); KSST 71 (RT); KSST 76 (LG); KSST 85 (SRiWR); KSST 86 (RWR); KSST 88 (SRoWR)</t>
  </si>
  <si>
    <t>KSST 88 (SRoWR); TXBA D11 (SCBoL)</t>
  </si>
  <si>
    <t>4; TXBA D02 (RILB); TXBA D90 (DRT); TXBA D93 (REO); TXBA D95 (DLT)</t>
  </si>
  <si>
    <t>TXBA D03 &gt; KSST 85; TXBA D37 &gt; KSST 86</t>
  </si>
  <si>
    <t>LWR(-20.5); SRiWR(+4.5); SRoWR(+10.5); RWR^(+18.5)</t>
  </si>
  <si>
    <t>7; TXBA D03; TXBA D08; TXBA D11; TXBA D22; TXBA D37; TXBA D42; TXBA D45</t>
  </si>
  <si>
    <t>LWR 6(5); TE-L 9s; SRiWR 3(4); SRoWR 9s; RWR 6(6)</t>
  </si>
  <si>
    <t>6; 9; 3; 9; 6</t>
  </si>
  <si>
    <t>KSST 22 6(5); KSST 00 9s; KSST 85 3(4); KSST 88 9s; KSST 86 6(6)</t>
  </si>
  <si>
    <t>JUMP GUN RT OUT  FIP</t>
  </si>
  <si>
    <t>7; TXBA D02 (23); TXBA D08 (42); TXBA D34 (06); TXBA D41 (14); TXBA D54 (17); TXBA D62 (23); TXBA D92 (29)</t>
  </si>
  <si>
    <t>LCB (5); FSL (11); SSR (9); RCB (4)</t>
  </si>
  <si>
    <t>LOLB (06); LLB (14); DLT (17); NRT (23); MLB (23); RE (29); ROLB (42); SSR (44)</t>
  </si>
  <si>
    <t>TXBA D02 (MLB); TXBA D08 (ROLB); TXBA D13 (LCB); TXBA D22 (SSR); TXBA D34 (LOLB); TXBA D37 (RCB); TXBA D41 (LLB); TXBA D42 (FSL); TXBA D54 (DLT); TXBA D62 (NRT); TXBA D92 (RE)</t>
  </si>
  <si>
    <t>TXBA D02 (0.0); TXBA D08 (0.0); TXBA D13 (0.0); TXBA D22 (0.0); TXBA D34 (0.0); TXBA D37 (0.0); TXBA D41 (-0.5); TXBA D42 (0.0); TXBA D54 (+0.5); TXBA D62 (0.0); TXBA D92 (0.0)</t>
  </si>
  <si>
    <t>KSST 01; KSST 22; KSST 34; KSST 86; KSST 87</t>
  </si>
  <si>
    <t>KSST 01 (RWR); KSST 07 (QB); KSST 22 (HB-R); KSST 34 (TE-L); KSST 50 (LT); KSST 63 (RG); KSST 69 (C); KSST 71 (RT); KSST 76 (LG); KSST 86 (LWR); KSST 87 (TE-R)</t>
  </si>
  <si>
    <t>KSST 01 (0.0); KSST 07 (0.0); KSST 22 (+0.5); KSST 34 (0.0); KSST 50 (0.0); KSST 63 (-0.5); KSST 69 (0.0); KSST 71 (0.0); KSST 76 (0.0); KSST 86 (0.0); KSST 87 (+0.5)</t>
  </si>
  <si>
    <t>KSST 22 (HB-R); KSST 34 (TE-L); KSST 63 (RG); KSST 87 (TE-R); TXBA D34 (LOLB); TXBA D41 (LLB); TXBA D54 (DLT)</t>
  </si>
  <si>
    <t>KSST 34* (L:R{L}); KSST 87 (L:Rx)</t>
  </si>
  <si>
    <t>LWR^(-11.5); RWR(+17.5)</t>
  </si>
  <si>
    <t>LOLB (0); LLB (3); MLB (4); ROLB (0)</t>
  </si>
  <si>
    <t>KSST 63; TXBA D41</t>
  </si>
  <si>
    <t>KSST 22; KSST 87; TXBA D54</t>
  </si>
  <si>
    <t>GUN LOU CON WK Z DISCO</t>
  </si>
  <si>
    <t>P. 10 Z STEEL HEMAN</t>
  </si>
  <si>
    <t>P. 10 Z STEEL</t>
  </si>
  <si>
    <t>7; TXBA D02 (18); TXBA D08 (04); TXBA D34 (40); TXBA D41 (28); TXBA D54 (29); TXBA D62 (22); TXBA D92 (16)</t>
  </si>
  <si>
    <t>LCB (1); SSL (10); SSR (9); RCB (5)</t>
  </si>
  <si>
    <t>LOLB (04); SSL (08); DLT (16); LILB (18); NT (22); RILB (28); RE (29); ROLB (40); SSR (44)</t>
  </si>
  <si>
    <t>TXBA D02 (LILB); TXBA D08 (LOLB); TXBA D13 (LCB); TXBA D22 (SSR); TXBA D34 (ROLB); TXBA D37 (RCB); TXBA D41 (RILB); TXBA D42 (SSL); TXBA D54 (RE); TXBA D62 (NT); TXBA D92 (DLT)</t>
  </si>
  <si>
    <t>TXBA D02 (0.0); TXBA D08 (0.0); TXBA D13 (0.0); TXBA D22 (0.0); TXBA D34 (0.0); TXBA D37 (0.0); TXBA D41 (0.0); TXBA D42 (0.0); TXBA D54 (0.0); TXBA D62 (+0.5); TXBA D92 (0.0)</t>
  </si>
  <si>
    <t>TXBA D62</t>
  </si>
  <si>
    <t>LWR; TE-L^; HB-R; TE-R; RWR^</t>
  </si>
  <si>
    <t>KSST 04 (RWR); KSST 07 (QB); KSST 19 (TE-R); KSST 22 (HB-R); KSST 50 (LT); KSST 63 (RG); KSST 69 (C); KSST 71 (RT); KSST 76 (LG); KSST 87 (TE-L); KSST 88 (LWR)</t>
  </si>
  <si>
    <t>KSST 04 (0.0); KSST 07 (0.0); KSST 19 (0.0); KSST 22 (0.0); KSST 50 (0.0); KSST 63 (0.0); KSST 69 (0.0); KSST 71 (-1.0); KSST 76 (0.0); KSST 87 (0.0); KSST 88 (0.0)</t>
  </si>
  <si>
    <t>KSST 07 (QB); KSST 71 (RT); TXBA D62 (NT); TXBA D92 (DLT)</t>
  </si>
  <si>
    <t>3; TXBA D54 (RE); TXBA D62 (NT); TXBA D92 (DLT)</t>
  </si>
  <si>
    <t>TXBA D13 &gt; KSST 04</t>
  </si>
  <si>
    <t>TXBA D62 (I) KSST 71; TXBA D92 (CU)</t>
  </si>
  <si>
    <t>TXBA D62; TXBA D92</t>
  </si>
  <si>
    <t>KSST 88* (R:Lx&gt;L:R{L})</t>
  </si>
  <si>
    <t>LWR(+3.5); RWR^(+18.5)</t>
  </si>
  <si>
    <t>8; TXBA D02; TXBA D08; TXBA D13; TXBA D22; TXBA D34; TXBA D37; TXBA D41; TXBA D42</t>
  </si>
  <si>
    <t>LWR frxj(-4); TE-L 9so; HB-R h6s(-3); TE-R 9y; RWR 8i(10)</t>
  </si>
  <si>
    <t>X; 9; 9; 9; 8</t>
  </si>
  <si>
    <t>KSST 88 frxj(-4); KSST 87 9so; KSST 22 h6s(-3); KSST 19 9y; KSST 04 8i(10)</t>
  </si>
  <si>
    <t>12 DRAW WK FLAT</t>
  </si>
  <si>
    <t>12 DRAW WK</t>
  </si>
  <si>
    <t>5; TXBA D02 (20); TXBA D45 (37); TXBA D54 (27); TXBA D92 (18); TXBA D93 (07)</t>
  </si>
  <si>
    <t>LCB (1); SCBL (5); FSL (12); SSR (8); SCBR (5); RCB (1)</t>
  </si>
  <si>
    <t>LEO (07); DLT (18); LILB (20); DRT (27); ROLB (37); SSR (40)</t>
  </si>
  <si>
    <t>TXBA D02 (LILB); TXBA D08 (SCBR); TXBA D11 (SCBL); TXBA D13 (LCB); TXBA D22 (SSR); TXBA D37 (RCB); TXBA D42 (FSL); TXBA D45 (ROLB); TXBA D54 (DRT); TXBA D92 (DLT); TXBA D93 (LEO)</t>
  </si>
  <si>
    <t>TXBA D02 (0.0); TXBA D08 (0.0); TXBA D11 (0.0); TXBA D13 (0.0); TXBA D22 (0.0); TXBA D37 (0.0); TXBA D42 (0.0); TXBA D45 (0.0); TXBA D54 (0.0); TXBA D92 (0.0); TXBA D93 (0.0)</t>
  </si>
  <si>
    <t>LEO (07); DLT (18); DRT (27)</t>
  </si>
  <si>
    <t>KSST 00 (SLWR); KSST 04 (RWR); KSST 07 (QB); KSST 12 (LWR); KSST 22 (HB-L); KSST 50 (LT); KSST 63 (RG); KSST 69 (C); KSST 71 (RT); KSST 76 (LG); KSST 88 (SRWR)</t>
  </si>
  <si>
    <t>KSST 00 (0.0); KSST 04 (0.0); KSST 07 (-0.5); KSST 12 (0.0); KSST 22 (0.0); KSST 50 (0.0); KSST 63 (0.0); KSST 69 (0.0); KSST 71 (0.0); KSST 76 (0.0); KSST 88 (0.0)</t>
  </si>
  <si>
    <t>KSST 07 (QB); TXBA D11 (SCBL)</t>
  </si>
  <si>
    <t>6; TXBA D02 (LILB); TXBA D22 (SSR); TXBA D45 (ROLB); TXBA D54 (DRT); TXBA D92 (DLT); TXBA D93 (LEO)</t>
  </si>
  <si>
    <t>TXBA D13 &gt; KSST 04; TXBA D37 &gt; KSST 12</t>
  </si>
  <si>
    <t>LWR(-14.5); SLWR^(-6.5); SRWR(+15.5); RWR^(+19.5)</t>
  </si>
  <si>
    <t>LILB (4); ROLB (0)</t>
  </si>
  <si>
    <t>5; TXBA D08; TXBA D11; TXBA D13; TXBA D37; TXBA D42</t>
  </si>
  <si>
    <t>LWR 9o; SLWR 3(6); HB-L kl; SRWR 3(6); RWR 9o</t>
  </si>
  <si>
    <t>KSST 12 9o; KSST 00 3(6); KSST 22 kl; KSST 88 3(6); KSST 04 9o</t>
  </si>
  <si>
    <t>43 DUO STOPS F GLANCE</t>
  </si>
  <si>
    <t>5; TXBA D05 (23); TXBA D34 (09); TXBA D90 (29); TXBA D95 (15); TXBA D98 (22)</t>
  </si>
  <si>
    <t>FS (9); SSR (10); FSR (12); SCBiR (2); SCBoR (6); RCB (5)</t>
  </si>
  <si>
    <t>LOLB (09); LE (15); NT (22); MLB (23); RE (29); SSR (36)</t>
  </si>
  <si>
    <t>TXBA D02 (SCBiR); TXBA D05 (MLB); TXBA D08 (SCBoR); TXBA D13 (FS); TXBA D22 (FSR); TXBA D34 (LOLB); TXBA D37 (RCB); TXBA D42 (SSR); TXBA D90 (RE); TXBA D95 (LE); TXBA D98 (NT)</t>
  </si>
  <si>
    <t>TXBA D02 (-1.0); TXBA D05 (0.0); TXBA D08 (0.0); TXBA D13 (0.0); TXBA D22 (-1.0); TXBA D34 (0.0); TXBA D37 (0.0); TXBA D42 (0.0); TXBA D90 (0.0); TXBA D95 (0.0); TXBA D98 (0.0)</t>
  </si>
  <si>
    <t>TXBA D02; TXBA D05; TXBA D08; TXBA D13; TXBA D22; TXBA D34; TXBA D37; TXBA D42; TXBA D90; TXBA D95;</t>
  </si>
  <si>
    <t>LWR; SLoWR; SLiWR^; TE-L^; HB-L</t>
  </si>
  <si>
    <t>KSST 04 (LWR); KSST 07 (QB); KSST 22 (HB-L); KSST 50 (LT); KSST 63 (RG); KSST 69 (C); KSST 71 (RT); KSST 76 (LG); KSST 86 (SLoWR); KSST 87 (TE-L); KSST 88 (SLiWR)</t>
  </si>
  <si>
    <t>KSST 04 (0.0); KSST 07 (0.0); KSST 22 (+1.5); KSST 50 (0.0); KSST 63 (0.0); KSST 69 (0.0); KSST 71 (0.0); KSST 76 (0.0); KSST 86 (0.0); KSST 87 (0.0); KSST 88 (0.0)</t>
  </si>
  <si>
    <t>KSST 04; KSST 07; KSST 22; KSST 63; KSST 69; KSST 76; KSST 88</t>
  </si>
  <si>
    <t>KSST 22 (HB-L); KSST 87 (TE-L); TXBA D02 (SCBiR); TXBA D22 (FSR)</t>
  </si>
  <si>
    <t>LWR(-19.5); SLoWR(-12.5); SLiWR^(-5.5)</t>
  </si>
  <si>
    <t>LOLB (0); MLB (4)</t>
  </si>
  <si>
    <t>TXBA D02; TXBA D22</t>
  </si>
  <si>
    <t>LWR 6(8); SLoWR 6(5); SLiWR 4(9); TE-L r; HB-L r</t>
  </si>
  <si>
    <t>6; 6; 4; -; -</t>
  </si>
  <si>
    <t>KSST 04 6(8); KSST 86 6(5); KSST 88 4(9); KSST 87 r; KSST 22 r</t>
  </si>
  <si>
    <t>MARCH GUN LT NEAR</t>
  </si>
  <si>
    <t>43 DUO F SURGE</t>
  </si>
  <si>
    <t>7; TXBA D02 (20); TXBA D05 (33); TXBA D08 (07); TXBA D52 (36); TXBA D90 (17); TXBA D95 (29); TXBA D98 (23)</t>
  </si>
  <si>
    <t>LCB (2); FSL (11); SSR (10); RCB (3)</t>
  </si>
  <si>
    <t>LOLB (07); DLT (17); LILB (20); NRT (23); RE (29); RLB (33); ROLB (36); SSR (44)</t>
  </si>
  <si>
    <t>TXBA D02 (LILB); TXBA D05 (RLB); TXBA D08 (LOLB); TXBA D13 (LCB); TXBA D22 (SSR); TXBA D37 (RCB); TXBA D42 (FSL); TXBA D52 (ROLB); TXBA D90 (DLT); TXBA D95 (RE); TXBA D98 (NRT)</t>
  </si>
  <si>
    <t>TXBA D02 (0.0); TXBA D05 (0.0); TXBA D08 (0.0); TXBA D13 (0.0); TXBA D22 (0.0); TXBA D37 (0.0); TXBA D42 (0.0); TXBA D52 (-1.0); TXBA D90 (0.0); TXBA D95 (-0.5); TXBA D98 (+0.5)</t>
  </si>
  <si>
    <t>KSST 04 (RWR); KSST 07 (QB); KSST 22 (HB); KSST 29 (FB-L); KSST 50 (LT); KSST 63 (RG); KSST 69 (C); KSST 73 (RT); KSST 76 (LG); KSST 87 (TE-L); KSST 88 (LWR)</t>
  </si>
  <si>
    <t>KSST 04 (0.0); KSST 07 (0.0); KSST 22 (+0.5); KSST 29 (-0.5); KSST 50 (+0.5); KSST 63 (0.0); KSST 69 (-0.5); KSST 73 (0.0); KSST 76 (0.0); KSST 87 (0.0); KSST 88 (0.0)</t>
  </si>
  <si>
    <t>KSST 22 (HB); KSST 29 (FB-L); KSST 50 (LT); KSST 69 (C); TXBA D52 (ROLB); TXBA D95 (RE); TXBA D98 (NRT)</t>
  </si>
  <si>
    <t>LWR(-8.5); RWR^(+19.5)</t>
  </si>
  <si>
    <t>KSST 29; KSST 69; TXBA D52; TXBA D95</t>
  </si>
  <si>
    <t>KSST 22; KSST 50; TXBA D98</t>
  </si>
  <si>
    <t>HOP GUN RT WIDE LOWER</t>
  </si>
  <si>
    <t>RT WIDE LOWER</t>
  </si>
  <si>
    <t>5; TXBA D02 (15); TXBA D05 (25); TXBA D90 (12); TXBA D95 (33); TXBA D98 (21)</t>
  </si>
  <si>
    <t>LCB (5); SCBL (5); FS (14); SSR (10); SCBR (5); RCB (5)</t>
  </si>
  <si>
    <t>LEO (12); LLB (15); NLT (21); RILB (25); REO (33); SSR (44)</t>
  </si>
  <si>
    <t>TXBA D02 (LLB); TXBA D05 (RILB); TXBA D08 (SCBL); TXBA D13 (LCB); TXBA D22 (SSR); TXBA D37 (RCB); TXBA D42 (FS); TXBA D52 (SCBR); TXBA D90 (LEO); TXBA D95 (REO); TXBA D98 (NLT)</t>
  </si>
  <si>
    <t>TXBA D02 (0.0); TXBA D05 (0.0); TXBA D08 (0.0); TXBA D13 (0.0); TXBA D22 (0.0); TXBA D37 (0.0); TXBA D42 (0.0); TXBA D52 (+0.5); TXBA D90 (0.0); TXBA D95 (0.0); TXBA D98 (0.0)</t>
  </si>
  <si>
    <t>LEO (12); NLT (21); REO (33)</t>
  </si>
  <si>
    <t>LWR^; SLWR; TE-R^; SRWR; RWR</t>
  </si>
  <si>
    <t>KSST 04 (LWR); KSST 07 (QB); KSST 22 (SLWR); KSST 50 (LT); KSST 63 (RG); KSST 69 (C); KSST 73 (RT); KSST 76 (LG); KSST 86 (RWR); KSST 87 (TE-R); KSST 88 (SRWR)</t>
  </si>
  <si>
    <t>KSST 04 (0.0); KSST 07 (-0.5); KSST 22 (0.0); KSST 50 (0.0); KSST 63 (0.0); KSST 69 (0.0); KSST 73 (0.0); KSST 76 (0.0); KSST 86 (0.0); KSST 87 (0.0); KSST 88 (0.0)</t>
  </si>
  <si>
    <t>KSST 07 (QB); TXBA D52 (SCBR)</t>
  </si>
  <si>
    <t>3; TXBA D90 (LEO); TXBA D95 (REO); TXBA D98 (NLT)</t>
  </si>
  <si>
    <t>LWR^(-13.5); SLWR(-6.5); SRWR(+13.5); RWR(+18.5)</t>
  </si>
  <si>
    <t>TXBA D52</t>
  </si>
  <si>
    <t>8; TXBA D02; TXBA D05; TXBA D08; TXBA D13; TXBA D22; TXBA D37; TXBA D42; TXBA D52</t>
  </si>
  <si>
    <t>LWR 9o; SLWR 6(5); TE-R 36(5); SRWR 6(5); RWR 6(3)</t>
  </si>
  <si>
    <t>9; 6; 3; 6; 6</t>
  </si>
  <si>
    <t>KSST 04 9o; KSST 22 6(5); KSST 87 36(5); KSST 88 6(5); KSST 86 6(3)</t>
  </si>
  <si>
    <t>60C Y DRIVE F BULLET</t>
  </si>
  <si>
    <t>Y DRIVE F BULLET</t>
  </si>
  <si>
    <t>6; TXBA D02 (19); TXBA D05 (15); TXBA D45 (37); TXBA D52 (07); TXBA D90 (33); TXBA D95 (22)</t>
  </si>
  <si>
    <t>LCB (4); FS (16); SCBiR (2); SCBiR (7); RCB (8)</t>
  </si>
  <si>
    <t>LOLB (07); LOLB (15); LILB (19); NT (22); REO (33); ROLB (37)</t>
  </si>
  <si>
    <t>TXBA D02 (LILB); TXBA D05 (LOLB); TXBA D08 (SCBiR); TXBA D13 (LCB); TXBA D22 (SCBiR); TXBA D37 (RCB); TXBA D42 (FS); TXBA D45 (ROLB); TXBA D52 (LOLB); TXBA D90 (REO); TXBA D95 (NT)</t>
  </si>
  <si>
    <t>TXBA D02 (+0.5); TXBA D05 (+1.0); TXBA D08 (0.0); TXBA D13 (0.0); TXBA D22 (0.0); TXBA D37 (0.0); TXBA D42 (0.0); TXBA D45 (0.0); TXBA D52 (+1.0); TXBA D90 (0.0); TXBA D95 (0.0)</t>
  </si>
  <si>
    <t>KSST 00 (0.0); KSST 04 (0.0); KSST 07 (0.0); KSST 22 (-1.0); KSST 50 (0.0); KSST 63 (0.0); KSST 69 (0.0); KSST 73 (-1.0); KSST 76 (0.0); KSST 86 (0.0); KSST 88 (0.0)</t>
  </si>
  <si>
    <t>KSST 00 (SLoWR); KSST 22 (HB-R); KSST 73 (RT); TXBA D02 (LILB); TXBA D05 (LOLB); TXBA D52 (LOLB)</t>
  </si>
  <si>
    <t>4; TXBA D02 (LILB); TXBA D52 (LOLB); TXBA D90 (REO); TXBA D95 (NT)</t>
  </si>
  <si>
    <t>TXBA D08 &gt; KSST 88</t>
  </si>
  <si>
    <t>TXBA D02 (BIL) KSST 22; TXBA D52 (O) KSST 73</t>
  </si>
  <si>
    <t>TXBA D02; TXBA D52</t>
  </si>
  <si>
    <t>LWR(-7.5); SLoWR^(-5.5); SLiWR(-4.5); RWR^(+16.5)</t>
  </si>
  <si>
    <t>LOLB (0); LOLB (0); LILB (3); ROLB (0)</t>
  </si>
  <si>
    <t>7; TXBA D05; TXBA D08; TXBA D13; TXBA D22; TXBA D37; TXBA D42; TXBA D45</t>
  </si>
  <si>
    <t>LWR 4(13); SLoWR xd(3); SLiWR 9y; HB-R kr; RWR 7(16)</t>
  </si>
  <si>
    <t>4; X; 9; -; 7</t>
  </si>
  <si>
    <t>KSST 86 4(13); KSST 00 xd(3); KSST 88 9y; KSST 22 kr; KSST 04 7(16)</t>
  </si>
  <si>
    <t>TXBA D02; TXBA D05; TXBA D52</t>
  </si>
  <si>
    <t>11DANHOW</t>
  </si>
  <si>
    <t>GUN RIP WIDE  Y FLY</t>
  </si>
  <si>
    <t>P. 10 STEEL INDIAN X SMOKE Y</t>
  </si>
  <si>
    <t>INDIAN X SMOKE Y</t>
  </si>
  <si>
    <t>6; TXBA D02 (19); TXBA D05 (25); TXBA D52 (37); TXBA D62 (28); TXBA D95 (19); TXBA D96 (12)</t>
  </si>
  <si>
    <t>LCB (4); SCBL (4); FSL (12); FSR (11); RCB (3)</t>
  </si>
  <si>
    <t>LEO (12); LILB (19); DLT (19); RILB (25); DRT (28); ROLB (37)</t>
  </si>
  <si>
    <t>TXBA D02 (LILB); TXBA D05 (RILB); TXBA D08 (SCBL); TXBA D13 (RCB); TXBA D22 (FSL); TXBA D37 (LCB); TXBA D42 (FSR); TXBA D52 (ROLB); TXBA D62 (DRT); TXBA D95 (DLT); TXBA D96 (LEO)</t>
  </si>
  <si>
    <t>TXBA D02 (0.0); TXBA D05 (0.0); TXBA D08 (+0.5); TXBA D13 (0.0); TXBA D22 (-0.5); TXBA D37 (0.0); TXBA D42 (0.0); TXBA D52 (0.0); TXBA D62 (0.0); TXBA D95 (0.0); TXBA D96 (0.0)</t>
  </si>
  <si>
    <t>KSST 00 (SLWR); KSST 07 (QB); KSST 12 (RWR); KSST 22 (HB-L); KSST 50 (LT); KSST 63 (RG); KSST 69 (C); KSST 73 (RT); KSST 76 (LG); KSST 86 (LWR); KSST 88 (SRWR)</t>
  </si>
  <si>
    <t>KSST 00 (0.0); KSST 07 (+0.5); KSST 12 (+0.5); KSST 22 (-1.0); KSST 50 (0.0); KSST 63 (0.0); KSST 69 (0.0); KSST 73 (0.0); KSST 76 (0.0); KSST 86 (0.0); KSST 88 (0.0)</t>
  </si>
  <si>
    <t>KSST 07 (QB); KSST 12 (RWR); KSST 22 (HB-L); TXBA D08 (SCBL); TXBA D22 (FSL)</t>
  </si>
  <si>
    <t>4; TXBA D08 (SCBL); TXBA D62 (DRT); TXBA D95 (DLT); TXBA D96 (LEO)</t>
  </si>
  <si>
    <t>TXBA D08 (BIR) KSST 22</t>
  </si>
  <si>
    <t>LWR^(-20.5); SLWR(-11.5); SRWR(+6.5); RWR^(+14.5)</t>
  </si>
  <si>
    <t>KSST 22; TXBA D22</t>
  </si>
  <si>
    <t>7; TXBA D02; TXBA D05; TXBA D13; TXBA D22; TXBA D37; TXBA D42; TXBA D52</t>
  </si>
  <si>
    <t>LWR 0(-1); SLWR 9t(4); HB-L frkr; SRWR xo(13); RWR 6(16)</t>
  </si>
  <si>
    <t>0; 9; -; X; 6</t>
  </si>
  <si>
    <t>KSST 86 0(-1); KSST 00 9t(4); KSST 22 frkr; KSST 88 xo(13); KSST 12 6(16)</t>
  </si>
  <si>
    <t>KSST 07; KSST 12; TXBA D08</t>
  </si>
  <si>
    <t>REDUCE  LT FLEX</t>
  </si>
  <si>
    <t>47 SLANT WK LEAD M. POWER COMBO</t>
  </si>
  <si>
    <t>6; TXBA D02 (27); TXBA D05 (19); TXBA D52 (11); TXBA D62 (27); TXBA D95 (17); TXBA D96 (32)</t>
  </si>
  <si>
    <t>LCB (1); FSL (12); FSR (12); SCBR (5); RCB (5)</t>
  </si>
  <si>
    <t>LOLB (11); DLT (17); LILB (19); DRT (27); RILB (27); REO (32)</t>
  </si>
  <si>
    <t>TXBA D02 (RILB); TXBA D05 (LILB); TXBA D08 (SCBR); TXBA D13 (LCB); TXBA D22 (FSR); TXBA D37 (RCB); TXBA D42 (FSL); TXBA D52 (LOLB); TXBA D62 (DRT); TXBA D95 (DLT); TXBA D96 (REO)</t>
  </si>
  <si>
    <t>TXBA D02 (0.0); TXBA D05 (-0.5); TXBA D08 (0.0); TXBA D13 (0.0); TXBA D22 (0.0); TXBA D37 (0.0); TXBA D42 (0.0); TXBA D52 (+1.0); TXBA D62 (0.0); TXBA D95 (0.0); TXBA D96 (+0.5)</t>
  </si>
  <si>
    <t>DLT (17); DRT (27); REO (32)</t>
  </si>
  <si>
    <t>LWR; SLWR^; FB; HB; RWR^</t>
  </si>
  <si>
    <t>KSST 01; KSST 04; KSST 20; KSST 29; KSST 85</t>
  </si>
  <si>
    <t>KSST 01 (LWR); KSST 04 (RWR); KSST 07 (QB); KSST 20 (HB); KSST 29 (FB); KSST 50 (LT); KSST 63 (RG); KSST 69 (C); KSST 73 (RT); KSST 76 (LG); KSST 85 (SLWR)</t>
  </si>
  <si>
    <t>KSST 01 (0.0); KSST 04 (0.0); KSST 07 (0.0); KSST 20 (0.0); KSST 29 (-0.5); KSST 50 (+0.5); KSST 63 (0.0); KSST 69 (0.0); KSST 73 (-1.0); KSST 76 (0.0); KSST 85 (0.0)</t>
  </si>
  <si>
    <t>KSST 29 (FB); KSST 50 (LT); KSST 73 (RT); TXBA D05 (LILB); TXBA D52 (LOLB); TXBA D96 (REO)</t>
  </si>
  <si>
    <t>LWR(-14.5); SLWR^(-7.5); RWR^(+18.5)</t>
  </si>
  <si>
    <t>KSST 29; KSST 73; TXBA D05</t>
  </si>
  <si>
    <t>KSST 50; TXBA D52; TXBA D96</t>
  </si>
  <si>
    <t>22SMYSIN</t>
  </si>
  <si>
    <t>RT TIGHT FAR</t>
  </si>
  <si>
    <t>45 ROLL NAKED Y SAIL F SWIPE</t>
  </si>
  <si>
    <t>NAKED Y SAIL F SWIPE</t>
  </si>
  <si>
    <t>7; TXBA D02 (14); TXBA D05 (27); TXBA D08 (38); TXBA D52 (07); TXBA D62 (22); TXBA D95 (15); TXBA D96 (29)</t>
  </si>
  <si>
    <t>LCB (3); FSL (11); SSR (7); SSR (9)</t>
  </si>
  <si>
    <t>LOLB (07); LLB (14); LE (15); NT (22); RILB (27); RE (29); SSR (33); ROLB (38); SSR (39)</t>
  </si>
  <si>
    <t>TXBA D02 (LLB); TXBA D05 (RILB); TXBA D08 (ROLB); TXBA D13 (LCB); TXBA D22 (SSR); TXBA D37 (SSR); TXBA D42 (FSL); TXBA D52 (LOLB); TXBA D62 (NT); TXBA D95 (LE); TXBA D96 (RE)</t>
  </si>
  <si>
    <t>TXBA D02 (0.0); TXBA D05 (0.0); TXBA D08 (0.0); TXBA D13 (0.0); TXBA D22 (0.0); TXBA D37 (0.0); TXBA D42 (-0.5); TXBA D52 (0.0); TXBA D62 (0.0); TXBA D95 (0.0); TXBA D96 (0.0)</t>
  </si>
  <si>
    <t>TE-L^; FB-L; HB; TE-R^; RWR</t>
  </si>
  <si>
    <t>KSST 18; KSST 19; KSST 20; KSST 29; KSST 34</t>
  </si>
  <si>
    <t>KSST 07 (QB); KSST 18 (RWR); KSST 19 (TE-R); KSST 20 (HB); KSST 29 (FB-L); KSST 34 (TE-L); KSST 50 (LT); KSST 63 (RG); KSST 69 (C); KSST 73 (RT); KSST 76 (LG)</t>
  </si>
  <si>
    <t>KSST 07 (-0.5); KSST 18 (0.0); KSST 19 (0.0); KSST 20 (0.0); KSST 29 (0.0); KSST 34 (0.0); KSST 50 (0.0); KSST 63 (-1.0); KSST 69 (0.0); KSST 73 (0.0); KSST 76 (0.0)</t>
  </si>
  <si>
    <t>KSST 18; KSST 19; KSST 34</t>
  </si>
  <si>
    <t>KSST 07 (QB); KSST 63 (RG); TXBA D42 (FSL); TXBA D62 (NT)</t>
  </si>
  <si>
    <t>5; TXBA D08 (ROLB); TXBA D52 (LOLB); TXBA D62 (NT); TXBA D95 (LE); TXBA D96 (RE)</t>
  </si>
  <si>
    <t>TXBA D62 (U) KSST 63</t>
  </si>
  <si>
    <t>2; KSST 20 (HB); KSST 29 (FB-L)</t>
  </si>
  <si>
    <t>RWR(+18.5)</t>
  </si>
  <si>
    <t>KSST 07; KSST 63; TXBA D42</t>
  </si>
  <si>
    <t>6; TXBA D02; TXBA D05; TXBA D13; TXBA D22; TXBA D37; TXBA D42</t>
  </si>
  <si>
    <t>TE-L xo(11); FB-L xu(-3); HB flkl; TE-R 7(10); RWR 9o</t>
  </si>
  <si>
    <t>X; X; -; 7; 9</t>
  </si>
  <si>
    <t>KSST 34 xo(11); KSST 29 xu(-3); KSST 20 flkl; KSST 19 7(10); KSST 18 9o</t>
  </si>
  <si>
    <t>GUN L WK F LNG MOT SQUEEZE</t>
  </si>
  <si>
    <t>6; TXBA D02 (24); TXBA D05 (21); TXBA D52 (07); TXBA D62 (16); TXBA D95 (27); TXBA D96 (33)</t>
  </si>
  <si>
    <t>LCB (6); FSL (12); SCBiR (10); SCBoR (5); RCB (6)</t>
  </si>
  <si>
    <t>LOLB (07); DLT (16); MLB (21); RILB (24); DRT (27); REO (33)</t>
  </si>
  <si>
    <t>TXBA D02 (RILB); TXBA D05 (MLB); TXBA D08 (SCBoR); TXBA D13 (LCB); TXBA D22 (SCBiR); TXBA D37 (RCB); TXBA D42 (FSL); TXBA D52 (LOLB); TXBA D62 (DLT); TXBA D95 (DRT); TXBA D96 (REO)</t>
  </si>
  <si>
    <t>TXBA D02 (0.0); TXBA D05 (0.0); TXBA D08 (-1.0); TXBA D13 (0.0); TXBA D22 (0.0); TXBA D37 (0.0); TXBA D42 (0.0); TXBA D52 (0.0); TXBA D62 (0.0); TXBA D95 (0.0); TXBA D96 (0.0)</t>
  </si>
  <si>
    <t>DLT (16); DRT (27); REO (33)</t>
  </si>
  <si>
    <t>KSST 00 (SLoWR); KSST 07 (QB); KSST 12 (LWR); KSST 22 (HB-R); KSST 50 (LT); KSST 63 (RG); KSST 69 (C); KSST 73 (RT); KSST 76 (LG); KSST 86 (RWR); KSST 88 (SLiWR)</t>
  </si>
  <si>
    <t>KSST 00 (0.0); KSST 07 (+0.5); KSST 12 (0.0); KSST 22 (0.0); KSST 50 (0.0); KSST 63 (0.0); KSST 69 (0.0); KSST 73 (0.0); KSST 76 (0.0); KSST 86 (0.0); KSST 88 (+0.5)</t>
  </si>
  <si>
    <t>KSST 07 (QB); KSST 88 (SLiWR); TXBA D08 (SCBoR)</t>
  </si>
  <si>
    <t>3; TXBA D62 (DLT); TXBA D95 (DRT); TXBA D96 (REO)</t>
  </si>
  <si>
    <t>LWR(-9.5); SLoWR^(-5.5); SLiWR(-3.5); RWR^(+14.5)</t>
  </si>
  <si>
    <t>LOLB (0); MLB (0); RILB (3)</t>
  </si>
  <si>
    <t>LWR x6(5); SLoWR 9s; SLiWR x6(13); HB-R h2(-7); RWR xd(2)</t>
  </si>
  <si>
    <t>X; 9; X; H2; X</t>
  </si>
  <si>
    <t>KSST 12 x6(5); KSST 00 9s; KSST 88 x6(13); KSST 22 h2(-7); KSST 86 xd(2)</t>
  </si>
  <si>
    <t>60C SEAHAWK H FLARE</t>
  </si>
  <si>
    <t>SEAHAWK H FLARE</t>
  </si>
  <si>
    <t>6; TXBA D02 (43); TXBA D05 (20); TXBA D52 (36); TXBA D62 (18); TXBA D95 (27); TXBA D96 (09)</t>
  </si>
  <si>
    <t>LCB (5); SCBL (6); SSL (10); FSR (11); RCB (5)</t>
  </si>
  <si>
    <t>SSL (00); LEO (09); DLT (18); LILB (20); DRT (27); ROLB (36); RLB (43)</t>
  </si>
  <si>
    <t>TXBA D02 (RLB); TXBA D03 (LCB); TXBA D05 (LILB); TXBA D08 (SCBL); TXBA D13 (RCB); TXBA D22 (SSL); TXBA D42 (FSR); TXBA D52 (ROLB); TXBA D62 (DLT); TXBA D95 (DRT); TXBA D96 (LEO)</t>
  </si>
  <si>
    <t>TXBA D02 (+0.5); TXBA D03 (0.0); TXBA D05 (0.0); TXBA D08 (0.0); TXBA D13 (0.0); TXBA D22 (0.0); TXBA D42 (0.0); TXBA D52 (0.0); TXBA D62 (0.0); TXBA D95 (0.0); TXBA D96 (-1.0)</t>
  </si>
  <si>
    <t>TXBA D03</t>
  </si>
  <si>
    <t>1; TXBA D96</t>
  </si>
  <si>
    <t>LEO (09); DLT (18); DRT (27)</t>
  </si>
  <si>
    <t>TXBA D96</t>
  </si>
  <si>
    <t>KSST 00 (SLWR); KSST 04 (RWR); KSST 07 (QB); KSST 12 (LWR); KSST 22 (HB-R); KSST 50 (LT); KSST 63 (RG); KSST 69 (C); KSST 73 (RT); KSST 76 (LG); KSST 85 (SRWR)</t>
  </si>
  <si>
    <t>KSST 00 (0.0); KSST 04 (0.0); KSST 07 (0.0); KSST 12 (0.0); KSST 22 (+0.5); KSST 50 (0.0); KSST 63 (0.0); KSST 69 (0.0); KSST 73 (0.0); KSST 76 (-1.0); KSST 85 (0.0)</t>
  </si>
  <si>
    <t>KSST 22 (HB-R); KSST 76 (LG); TXBA D02 (RLB); TXBA D96 (LEO)</t>
  </si>
  <si>
    <t>4; TXBA D02 (RLB); TXBA D52 (ROLB); TXBA D62 (DLT); TXBA D95 (DRT)</t>
  </si>
  <si>
    <t>TXBA D02 (I) KSST 76</t>
  </si>
  <si>
    <t>LWR(-20.5); SLWR^(-15.5); SRWR(+7.5); RWR^(+13.5)</t>
  </si>
  <si>
    <t>LILB (4); RLB (3); ROLB (0)</t>
  </si>
  <si>
    <t>KSST 76; TXBA D96</t>
  </si>
  <si>
    <t>3d</t>
  </si>
  <si>
    <t>7; TXBA D03; TXBA D05; TXBA D08; TXBA D13; TXBA D22; TXBA D42; TXBA D96</t>
  </si>
  <si>
    <t>LWR 6(16); SLWR 9s; HB-R krh2(-9); SRWR 9s; RWR 6(17)</t>
  </si>
  <si>
    <t>KSST 12 6(16); KSST 00 9s; KSST 22 krh2(-9); KSST 85 9s; KSST 04 6(17)</t>
  </si>
  <si>
    <t>krh2(-9)</t>
  </si>
  <si>
    <t>KSST 22; TXBA D02</t>
  </si>
  <si>
    <t>5; TXBA D02 (38); TXBA D52 (09); TXBA D62 (25); TXBA D95 (17); TXBA D96 (33)</t>
  </si>
  <si>
    <t>LCB (5); SCBL (6); FSR (11); SCBiR (4); SCBoR (5); RCB (6)</t>
  </si>
  <si>
    <t>LOLB (09); DLT (17); DRT (25); REO (33); LLB (38)</t>
  </si>
  <si>
    <t>TXBA D02 (LLB); TXBA D03 (RCB); TXBA D05 (SCBiR); TXBA D08 (SCBoR); TXBA D13 (LCB); TXBA D22 (FSR); TXBA D42 (SCBL); TXBA D52 (LOLB); TXBA D62 (DRT); TXBA D95 (DLT); TXBA D96 (REO)</t>
  </si>
  <si>
    <t>TXBA D02 (0.0); TXBA D03 (0.0); TXBA D05 (0.0); TXBA D08 (0.0); TXBA D13 (0.0); TXBA D22 (-0.5); TXBA D42 (0.0); TXBA D52 (0.0); TXBA D62 (0.0); TXBA D95 (0.0); TXBA D96 (0.0)</t>
  </si>
  <si>
    <t>TXBA D95; TXBA D96</t>
  </si>
  <si>
    <t>KSST 00 (SLoWR); KSST 04 (RWR); KSST 07 (QB); KSST 12 (LWR); KSST 22 (SLiWR); KSST 50 (LT); KSST 63 (RG); KSST 69 (C); KSST 73 (RT); KSST 76 (LG); KSST 85 (SRWR)</t>
  </si>
  <si>
    <t>KSST 07 (QB); TXBA D22 (FSR); TXBA D95 (DLT); TXBA D96 (REO)</t>
  </si>
  <si>
    <t>4; TXBA D52 (LOLB); TXBA D62 (DRT); TXBA D95 (DLT); TXBA D96 (REO)</t>
  </si>
  <si>
    <t>TXBA D95 (CU) KSST 07; TXBA D96 (CU)</t>
  </si>
  <si>
    <t>LWR(-6.5); SLoWR^(-2.5); SLiWR(+0.5); SRWR(+13.5); RWR^(+18.5)</t>
  </si>
  <si>
    <t>LOLB (0); LLB (2)</t>
  </si>
  <si>
    <t>KSST 07; TXBA D22</t>
  </si>
  <si>
    <t>LWR xd(2); SLoWR 78(13); SLiWR 12(3); SRWR 3(12); RWR 8(12)</t>
  </si>
  <si>
    <t>X; 8; 4; 3; 8</t>
  </si>
  <si>
    <t>KSST 12 xd(2); KSST 00 78(13); KSST 22 12(3); KSST 85 3(12); KSST 04 8(12)</t>
  </si>
  <si>
    <t>GUN LIZ WIDE STR</t>
  </si>
  <si>
    <t>16 COUNTER H Y POP</t>
  </si>
  <si>
    <t>16 COUNTER H</t>
  </si>
  <si>
    <t>8; TXBA D02 (30); TXBA D05 (17); TXBA D22 (08); TXBA D42 (36); TXBA D52 (07); TXBA D62 (20); TXBA D95 (27); TXBA D96 (32)</t>
  </si>
  <si>
    <t>LCB (1); SCBR (6); RCB (2)</t>
  </si>
  <si>
    <t>LOLB (07); LLB (08); LILB (17); DLT (20); DRT (27); RLB (30); REO (32); RLB (36)</t>
  </si>
  <si>
    <t>TXBA D02 (RLB); TXBA D03 (RCB); TXBA D05 (LILB); TXBA D08 (SCBR); TXBA D13 (LCB); TXBA D22 (LLB); TXBA D42 (RLB); TXBA D52 (LOLB); TXBA D62 (DLT); TXBA D95 (DRT); TXBA D96 (REO)</t>
  </si>
  <si>
    <t>TXBA D02 (0.0); TXBA D03 (0.0); TXBA D05 (0.0); TXBA D08 (0.0); TXBA D13 (0.0); TXBA D22 (0.0); TXBA D42 (+1.0); TXBA D52 (0.0); TXBA D62 (0.0); TXBA D95 (0.0); TXBA D96 (0.0)</t>
  </si>
  <si>
    <t>DLT (20); DRT (27); REO (32)</t>
  </si>
  <si>
    <t>KSST 04 (RWR); KSST 07 (QB); KSST 19 (TE-L); KSST 20 (HB-L); KSST 50 (LT); KSST 63 (RG); KSST 69 (C); KSST 73 (RT); KSST 76 (LG); KSST 86 (LWR); KSST 88 (SLWR)</t>
  </si>
  <si>
    <t>KSST 19; KSST 20; KSST 86; KSST 88</t>
  </si>
  <si>
    <t>6; KSST 20 (HB-L); KSST 50 (LT); KSST 63 (RG); KSST 69 (C); KSST 73 (RT); KSST 76 (LG)</t>
  </si>
  <si>
    <t>KSST 19 (TE-L); TXBA D42 (RLB)</t>
  </si>
  <si>
    <t>7; TXBA D02 (RLB); TXBA D05 (LILB); TXBA D22 (LLB); TXBA D52 (LOLB); TXBA D62 (DLT); TXBA D95 (DRT); TXBA D96 (REO)</t>
  </si>
  <si>
    <t>TXBA D03 &gt; KSST 86; TXBA D13 &gt; KSST 04</t>
  </si>
  <si>
    <t>LWR^(-11.5); SLWR(-6.5); RWR^(+17.5)</t>
  </si>
  <si>
    <t>LOLB (0); LLB (2); LILB (2); RLB (3); RLB (2)</t>
  </si>
  <si>
    <t>4; TXBA D03; TXBA D08; TXBA D13; TXBA D42</t>
  </si>
  <si>
    <t>LWR 4(3); SLWR 9y; TE-L 9s; HB-L frkr; RWR 8(6)</t>
  </si>
  <si>
    <t>4; 9; 9; -; 8</t>
  </si>
  <si>
    <t>KSST 86 4(3); KSST 88 9y; KSST 19 9s; KSST 20 frkr; KSST 04 8(6)</t>
  </si>
  <si>
    <t>8; TXBA D02 (37); TXBA D05 (19); TXBA D22 (43); TXBA D42 (05); TXBA D52 (35); TXBA D54 (28); TXBA D90 (08); TXBA D98 (19)</t>
  </si>
  <si>
    <t>LCB (5); SCBR (6); RCB (1)</t>
  </si>
  <si>
    <t>LLB (05); LEO (08); LILB (19); DLT (19); DRT (28); ROLB (35); RLB (37); RLB (43)</t>
  </si>
  <si>
    <t>TXBA D02 (RLB); TXBA D03 (RCB); TXBA D05 (LILB); TXBA D08 (SCBR); TXBA D13 (LCB); TXBA D22 (RLB); TXBA D42 (LLB); TXBA D52 (ROLB); TXBA D54 (DRT); TXBA D90 (LEO); TXBA D98 (DLT)</t>
  </si>
  <si>
    <t>TXBA D02 (0.0); TXBA D03 (0.0); TXBA D05 (0.0); TXBA D08 (0.0); TXBA D13 (0.0); TXBA D22 (+0.5); TXBA D42 (0.0); TXBA D52 (0.0); TXBA D54 (0.0); TXBA D90 (0.0); TXBA D98 (0.0)</t>
  </si>
  <si>
    <t>TXBA D54; TXBA D90; TXBA D98</t>
  </si>
  <si>
    <t>LEO (08); DLT (19); DRT (28)</t>
  </si>
  <si>
    <t>FO</t>
  </si>
  <si>
    <t>KSST 04 (RWR); KSST 07 (QB); KSST 22 (HB-R); KSST 34 (TE-L); KSST 50 (LT); KSST 63 (RG); KSST 69 (C); KSST 73 (RT); KSST 76 (LG); KSST 86 (LWR); KSST 88 (SLWR)</t>
  </si>
  <si>
    <t>KSST 04 (0.0); KSST 07 (0.0); KSST 22 (0.0); KSST 34 (0.0); KSST 50 (0.0); KSST 63 (0.0); KSST 69 (0.0); KSST 73 (0.0); KSST 76 (0.0); KSST 86 (0.0); KSST 88 (0.0)</t>
  </si>
  <si>
    <t>KSST 88 (SLWR); TXBA D22 (RLB)</t>
  </si>
  <si>
    <t>4; TXBA D52 (ROLB); TXBA D54 (DRT); TXBA D90 (LEO); TXBA D98 (DLT)</t>
  </si>
  <si>
    <t>TXBA D03 &gt; KSST 86</t>
  </si>
  <si>
    <t>LWR^(-11.5); SLWR(-5.5); RWR^(+15.5)</t>
  </si>
  <si>
    <t>LLB (5); LILB (4); RLB (2); RLB (3); ROLB (0)</t>
  </si>
  <si>
    <t>LWR 4(10); SLWR 9s; TE-L c1; HB-R h62(-2); RWR xd(2)</t>
  </si>
  <si>
    <t>4; 9; 3; H6; X</t>
  </si>
  <si>
    <t>KSST 86 4(10); KSST 88 9s; KSST 34 c1; KSST 22 h62(-2); KSST 04 xd(2)</t>
  </si>
  <si>
    <t>6; TXBA D02 (15); TXBA D05 (25); TXBA D52 (36); TXBA D54 (28); TXBA D90 (15); TXBA D98 (21)</t>
  </si>
  <si>
    <t>LCB (4); SCBoL (5); SCBiL (5); FSL (12); FS (10)</t>
  </si>
  <si>
    <t>LLB (15); LE (15); NLT (21); RILB (25); DRT (28); ROLB (36)</t>
  </si>
  <si>
    <t>TXBA D02 (LLB); TXBA D03 (FS); TXBA D05 (RILB); TXBA D08 (SCBiL); TXBA D22 (SCBoL); TXBA D37 (LCB); TXBA D42 (FSL); TXBA D52 (ROLB); TXBA D54 (DRT); TXBA D90 (LE); TXBA D98 (NLT)</t>
  </si>
  <si>
    <t>TXBA D02 (+1.0); TXBA D03 (0.0); TXBA D05 (0.0); TXBA D08 (0.0); TXBA D22 (0.0); TXBA D37 (0.0); TXBA D42 (0.0); TXBA D52 (0.0); TXBA D54 (+0.5); TXBA D90 (0.0); TXBA D98 (0.0)</t>
  </si>
  <si>
    <t>KSST 04 (0.0); KSST 07 (0.0); KSST 22 (0.0); KSST 50 (0.0); KSST 63 (0.0); KSST 69 (0.0); KSST 71 (-0.5); KSST 76 (-0.5); KSST 86 (0.0); KSST 87 (0.0); KSST 88 (0.0)</t>
  </si>
  <si>
    <t>KSST 71 (RT); KSST 76 (LG); TXBA D02 (LLB); TXBA D54 (DRT)</t>
  </si>
  <si>
    <t>SRiWR^(+7.5); SRoWR(+12.5); RWR(+18.5)</t>
  </si>
  <si>
    <t>KSST 71; KSST 76</t>
  </si>
  <si>
    <t>HB-R r; TE-R r; SRiWR 9s; SRoWR z; RWR 6(7)</t>
  </si>
  <si>
    <t>-; -; 9; -; 6</t>
  </si>
  <si>
    <t>KSST 22 r; KSST 87 r; KSST 88 9s; KSST 86 z; KSST 04 6(7)</t>
  </si>
  <si>
    <t>7; TXBA D02 (18); TXBA D03 (42); TXBA D05 (07); TXBA D52 (38); TXBA D54 (29); TXBA D90 (16); TXBA D98 (22)</t>
  </si>
  <si>
    <t>LCB (4); SCBiL (8); FSL (11); FS (12)</t>
  </si>
  <si>
    <t>LOLB (07); DLT (16); LILB (18); NT (22); RE (29); ROLB (38); RLB (42)</t>
  </si>
  <si>
    <t>TXBA D02 (LILB); TXBA D03 (RLB); TXBA D05 (LOLB); TXBA D08 (FSL); TXBA D22 (SCBiL); TXBA D37 (LCB); TXBA D42 (FS); TXBA D52 (ROLB); TXBA D54 (RE); TXBA D90 (DLT); TXBA D98 (NT)</t>
  </si>
  <si>
    <t>TXBA D02 (0.0); TXBA D03 (0.0); TXBA D05 (0.0); TXBA D08 (0.0); TXBA D22 (0.0); TXBA D37 (0.0); TXBA D42 (0.0); TXBA D52 (-0.5); TXBA D54 (0.0); TXBA D90 (0.0); TXBA D98 (0.0)</t>
  </si>
  <si>
    <t>KSST 04 (RWR); KSST 07 (QB); KSST 22 (HB-L); KSST 50 (LT); KSST 63 (RG); KSST 69 (C); KSST 71 (RT); KSST 76 (LG); KSST 86 (SRoWR); KSST 87 (TE-L); KSST 88 (SRiWR)</t>
  </si>
  <si>
    <t>KSST 04 (0.0); KSST 07 (0.0); KSST 22 (0.0); KSST 50 (0.0); KSST 63 (0.0); KSST 69 (0.0); KSST 71 (0.0); KSST 76 (0.0); KSST 86 (0.0); KSST 87 (0.0); KSST 88 (+0.5)</t>
  </si>
  <si>
    <t>KSST 88 (SRiWR); TXBA D52 (ROLB)</t>
  </si>
  <si>
    <t>3; TXBA D54 (RE); TXBA D90 (DLT); TXBA D98 (NT)</t>
  </si>
  <si>
    <t>SRiWR(+5.5); SRoWR(+10.5); RWR^(+16.5)</t>
  </si>
  <si>
    <t>8; TXBA D02; TXBA D03; TXBA D05; TXBA D08; TXBA D22; TXBA D37; TXBA D42; TXBA D52</t>
  </si>
  <si>
    <t>TE-L 4(12); HB-L h9(-3); SRiWR xd(4); SRoWR 9s; RWR 7(15)</t>
  </si>
  <si>
    <t>4; H9; X; 9; 7</t>
  </si>
  <si>
    <t>KSST 87 4(12); KSST 22 h9(-3); KSST 88 xd(4); KSST 86 9s; KSST 04 7(15)</t>
  </si>
  <si>
    <t>GUN R WK  SQUEEZE</t>
  </si>
  <si>
    <t>6; TXBA D02 (24); TXBA D05 (29); TXBA D45 (08); TXBA D52 (36); TXBA D90 (11); TXBA D92 (21)</t>
  </si>
  <si>
    <t>LCB (6); SCBoL (4); SCBiL (8); FS (12); RCB (5)</t>
  </si>
  <si>
    <t>LOLB (08); LEO (11); NLT (21); RILB (24); ROLB (29); ROLB (36)</t>
  </si>
  <si>
    <t>TXBA D02 (RILB); TXBA D03 (RCB); TXBA D05 (ROLB); TXBA D08 (SCBoL); TXBA D22 (SCBiL); TXBA D37 (LCB); TXBA D42 (FS); TXBA D45 (LOLB); TXBA D52 (ROLB); TXBA D90 (LEO); TXBA D92 (NLT)</t>
  </si>
  <si>
    <t>TXBA D02 (0.0); TXBA D03 (0.0); TXBA D05 (+1.0); TXBA D08 (0.0); TXBA D22 (0.0); TXBA D37 (0.0); TXBA D42 (0.0); TXBA D45 (0.0); TXBA D52 (0.0); TXBA D90 (0.0); TXBA D92 (0.0)</t>
  </si>
  <si>
    <t>LEO (11); NLT (21)</t>
  </si>
  <si>
    <t>KSST 04 (LWR); KSST 07 (QB); KSST 19 (SRoWR); KSST 22 (HB-L); KSST 50 (LT); KSST 63 (RG); KSST 69 (C); KSST 71 (RT); KSST 76 (LG); KSST 86 (RWR); KSST 88 (SRiWR)</t>
  </si>
  <si>
    <t>KSST 07 (QB); KSST 88 (SRiWR); TXBA D05 (ROLB); TXBA D45 (LOLB)</t>
  </si>
  <si>
    <t>4; TXBA D02 (RILB); TXBA D52 (ROLB); TXBA D90 (LEO); TXBA D92 (NLT)</t>
  </si>
  <si>
    <t>TXBA D45 (CU) KSST 07</t>
  </si>
  <si>
    <t>LWR^(-15.5); SRiWR(+1.5); SRoWR^(+2.5); RWR(+6.5)</t>
  </si>
  <si>
    <t>LOLB (0); RILB (4); ROLB (0); ROLB (0)</t>
  </si>
  <si>
    <t>LWR xd(2); HB-L klh3(-3); SRiWR x6(13); SRoWR 9s; RWR xd(2)</t>
  </si>
  <si>
    <t>X; H3; X; 9; X</t>
  </si>
  <si>
    <t>KSST 04 xd(2); KSST 22 klh3(-3); KSST 88 x6(13); KSST 19 9s; KSST 86 xd(2)</t>
  </si>
  <si>
    <t>50C F SNAG-STOPS</t>
  </si>
  <si>
    <t>F SNAG-STOPS</t>
  </si>
  <si>
    <t>7; TXBA D02 (22); TXBA D05 (32); TXBA D08 (43); TXBA D34 (08); TXBA D62 (25); TXBA D95 (17); TXBA D96 (31)</t>
  </si>
  <si>
    <t>LCB (5); SCBL (4); SSL (10); FSR (11)</t>
  </si>
  <si>
    <t>SSL (00); LOLB (08); DLT (17); MLB (22); DRT (25); RE (31); RLB (32); RLB (43)</t>
  </si>
  <si>
    <t>TXBA D02 (MLB); TXBA D05 (RLB); TXBA D08 (RLB); TXBA D13 (SCBL); TXBA D22 (SSL); TXBA D34 (LOLB); TXBA D37 (LCB); TXBA D42 (FSR); TXBA D62 (DRT); TXBA D95 (DLT); TXBA D96 (RE)</t>
  </si>
  <si>
    <t>TXBA D02 (0.0); TXBA D05 (0.0); TXBA D08 (0.0); TXBA D13 (0.0); TXBA D22 (0.0); TXBA D34 (0.0); TXBA D37 (0.0); TXBA D42 (0.0); TXBA D62 (0.0); TXBA D95 (+0.5); TXBA D96 (0.0)</t>
  </si>
  <si>
    <t>DLT (17); DRT (25); RE (31)</t>
  </si>
  <si>
    <t>KSST 04; KSST 19; KSST 22; KSST 34; KSST 86</t>
  </si>
  <si>
    <t>KSST 04 (RWR); KSST 07 (QB); KSST 19 (TE-iL); KSST 22 (HB-L); KSST 34 (TE-oL); KSST 50 (LT); KSST 63 (RG); KSST 69 (C); KSST 71 (RT); KSST 76 (LG); KSST 86 (SRWR)</t>
  </si>
  <si>
    <t>KSST 04 (0.0); KSST 07 (0.0); KSST 19 (0.0); KSST 22 (0.0); KSST 34 (0.0); KSST 50 (0.0); KSST 63 (-0.5); KSST 69 (0.0); KSST 71 (0.0); KSST 76 (0.0); KSST 86 (0.0)</t>
  </si>
  <si>
    <t>KSST 63 (RG); TXBA D95 (DLT)</t>
  </si>
  <si>
    <t>4; TXBA D34 (LOLB); TXBA D62 (DRT); TXBA D95 (DLT); TXBA D96 (RE)</t>
  </si>
  <si>
    <t>TXBA D95 () KSST 63</t>
  </si>
  <si>
    <t>TE-oL 6(6); TE-iL 7(12); HB-L h31(-2); SRWR 6(6); RWR 6(5)</t>
  </si>
  <si>
    <t>KSST 34 6(6); KSST 19 7(12); KSST 22 h31(-2); KSST 86 6(6); KSST 04 6(5)</t>
  </si>
  <si>
    <t>6; TXBA D02 (08); TXBA D05 (20); TXBA D45 (08); TXBA D52 (35); TXBA D95 (28); TXBA D96 (16)</t>
  </si>
  <si>
    <t>LCB (2); SCBoL (5); SCBiL (9); FSR (13); RCB (2)</t>
  </si>
  <si>
    <t>LOLB (08); LLB (08); DLT (16); LILB (20); DRT (28); ROLB (35)</t>
  </si>
  <si>
    <t>TXBA D02 (LLB); TXBA D05 (LILB); TXBA D08 (SCBoL); TXBA D13 (RCB); TXBA D22 (SCBiL); TXBA D37 (LCB); TXBA D42 (FSR); TXBA D45 (LOLB); TXBA D52 (ROLB); TXBA D95 (DRT); TXBA D96 (DLT)</t>
  </si>
  <si>
    <t>TXBA D02 (0.0); TXBA D05 (0.0); TXBA D08 (0.0); TXBA D13 (0.0); TXBA D22 (0.0); TXBA D37 (0.0); TXBA D42 (0.0); TXBA D45 (0.0); TXBA D52 (0.0); TXBA D95 (0.0); TXBA D96 (0.0)</t>
  </si>
  <si>
    <t>TXBA D45; TXBA D52</t>
  </si>
  <si>
    <t>KSST 04 (LWR); KSST 07 (QB); KSST 19 (SRoWR); KSST 22 (HB-R); KSST 50 (LT); KSST 63 (RG); KSST 69 (C); KSST 71 (RT); KSST 76 (LG); KSST 86 (RWR); KSST 88 (SRiWR)</t>
  </si>
  <si>
    <t>KSST 04 (0.0); KSST 07 (0.0); KSST 19 (0.0); KSST 22 (+0.5); KSST 50 (0.0); KSST 63 (0.0); KSST 69 (0.0); KSST 71 (0.0); KSST 76 (0.0); KSST 86 (0.0); KSST 88 (0.0)</t>
  </si>
  <si>
    <t>KSST 22 (HB-R)</t>
  </si>
  <si>
    <t>LWR^(-17.5); SRiWR(+6.5); SRoWR^(+10.5); RWR(+15.5)</t>
  </si>
  <si>
    <t>LOLB (0); LLB (5); LILB (0); ROLB (0)</t>
  </si>
  <si>
    <t>LWR r; HB-R r; SRiWR 0u(-4); SRoWR z; RWR z</t>
  </si>
  <si>
    <t>KSST 04 r; KSST 22 r; KSST 88 0u(-4); KSST 19 z; KSST 86 z</t>
  </si>
  <si>
    <t>GUN TRIPS RT LOWEST</t>
  </si>
  <si>
    <t>TRIPS RT LOWEST</t>
  </si>
  <si>
    <t>50C SEAHAWK Y SIT</t>
  </si>
  <si>
    <t>SEAHAWK Y SIT</t>
  </si>
  <si>
    <t>6; TXBA D02 (11); TXBA D05 (25); TXBA D45 (07); TXBA D52 (36); TXBA D90 (12); TXBA D95 (22)</t>
  </si>
  <si>
    <t>LCB (4); SCBiL (7); FSL (11); FSR (12); RCB (5)</t>
  </si>
  <si>
    <t>LOLB (07); LLB (11); LEO (12); NT (22); RILB (25); ROLB (36)</t>
  </si>
  <si>
    <t>TXBA D02 (LLB); TXBA D05 (RILB); TXBA D08 (FSL); TXBA D13 (RCB); TXBA D22 (SCBiL); TXBA D37 (LCB); TXBA D42 (FSR); TXBA D45 (LOLB); TXBA D52 (ROLB); TXBA D90 (LEO); TXBA D95 (NT)</t>
  </si>
  <si>
    <t>TXBA D02 (0.0); TXBA D05 (0.0); TXBA D08 (-1.0); TXBA D13 (0.0); TXBA D22 (0.0); TXBA D37 (0.0); TXBA D42 (-1.0); TXBA D45 (0.0); TXBA D52 (0.0); TXBA D90 (0.0); TXBA D95 (+0.5)</t>
  </si>
  <si>
    <t>LWR; SLWR^; SRiWR^; SRoWR; RWR</t>
  </si>
  <si>
    <t>HB&gt;LWR; TE&gt;SRiWR</t>
  </si>
  <si>
    <t>KSST 04 (SLWR); KSST 07 (QB); KSST 19 (SRiWR); KSST 22 (LWR); KSST 50 (LT); KSST 63 (RG); KSST 69 (C); KSST 71 (RT); KSST 76 (LG); KSST 86 (RWR); KSST 88 (SRoWR)</t>
  </si>
  <si>
    <t>KSST 04 (+1.0); KSST 07 (+1.0); KSST 19 (0.0); KSST 22 (0.0); KSST 50 (0.0); KSST 63 (0.0); KSST 69 (-0.5); KSST 71 (0.0); KSST 76 (0.0); KSST 86 (0.0); KSST 88 (0.0)</t>
  </si>
  <si>
    <t>KSST 04 (SLWR); KSST 07 (QB); KSST 69 (C); TXBA D08 (FSL); TXBA D42 (FSR); TXBA D95 (NT)</t>
  </si>
  <si>
    <t>4; TXBA D45 (LOLB); TXBA D52 (ROLB); TXBA D90 (LEO); TXBA D95 (NT)</t>
  </si>
  <si>
    <t>TXBA D95 (CR) KSST 69</t>
  </si>
  <si>
    <t>LWR(-21.5); SLWR^(-15.5); SRiWR^(+2.5); SRoWR(+7.5); RWR(+14.5)</t>
  </si>
  <si>
    <t>LOLB (0); LLB (5); RILB (1); ROLB (0)</t>
  </si>
  <si>
    <t>KSST 69; TXBA D08; TXBA D42</t>
  </si>
  <si>
    <t>LWR 9o; SLWR 9s; SRiWR x6(7); SRoWR 9s; RWR 9o</t>
  </si>
  <si>
    <t>9; 9; X; 9; 9</t>
  </si>
  <si>
    <t>KSST 22 9o; KSST 04 9s; KSST 19 x6(7); KSST 88 9s; KSST 86 9o</t>
  </si>
  <si>
    <t>KSST 04; KSST 07; TXBA D95</t>
  </si>
  <si>
    <t>5; TXBA D05 (20); TXBA D52 (09); TXBA D62 (16); TXBA D95 (25); TXBA D96 (32)</t>
  </si>
  <si>
    <t>LCB (2); FSL (11); SCBiR (10); SCBiR (3); SCBoR (5); RCB (5)</t>
  </si>
  <si>
    <t>LOLB (09); DLT (16); LILB (20); DRT (25); REO (32)</t>
  </si>
  <si>
    <t>TXBA D02 (SCBiR); TXBA D05 (LILB); TXBA D08 (SCBoR); TXBA D13 (LCB); TXBA D22 (SCBiR); TXBA D37 (RCB); TXBA D42 (FSL); TXBA D52 (LOLB); TXBA D62 (DLT); TXBA D95 (DRT); TXBA D96 (REO)</t>
  </si>
  <si>
    <t>TXBA D02 (0.0); TXBA D05 (0.0); TXBA D08 (0.0); TXBA D13 (0.0); TXBA D22 (0.0); TXBA D37 (0.0); TXBA D42 (0.0); TXBA D52 (0.0); TXBA D62 (+0.5); TXBA D95 (0.0); TXBA D96 (+0.5)</t>
  </si>
  <si>
    <t>TXBA D62; TXBA D96</t>
  </si>
  <si>
    <t>DLT (16); DRT (25); REO (32)</t>
  </si>
  <si>
    <t>KSST 07 (QB); KSST 12 (LWR); KSST 19 (SLoWR); KSST 22 (HB-L); KSST 50 (LT); KSST 63 (RG); KSST 69 (C); KSST 71 (RT); KSST 76 (LG); KSST 85 (RWR); KSST 88 (SLiWR)</t>
  </si>
  <si>
    <t>KSST 07 (0.0); KSST 12 (0.0); KSST 19 (0.0); KSST 22 (0.0); KSST 50 (-0.5); KSST 63 (-0.5); KSST 69 (0.0); KSST 71 (0.0); KSST 76 (0.0); KSST 85 (0.0); KSST 88 (0.0)</t>
  </si>
  <si>
    <t>KSST 50 (LT); KSST 63 (RG); TXBA D62 (DLT); TXBA D96 (REO)</t>
  </si>
  <si>
    <t>LWR(-17.5); SLoWR^(-10.5); SLiWR(-5.5); RWR^(+18.5)</t>
  </si>
  <si>
    <t>LOLB (0); LILB (4)</t>
  </si>
  <si>
    <t>5; TXBA D05 (20); TXBA D52 (09); TXBA D62 (19); TXBA D95 (27); TXBA D96 (32)</t>
  </si>
  <si>
    <t>KSST 00; KSST 12; KSST 85; KSST 88</t>
  </si>
  <si>
    <t>LCB (4); FSL (12); FSR (11); SCBiR (4); SCBoR (6); RCB (6)</t>
  </si>
  <si>
    <t>LOLB (09); DLT (19); LILB (20); DRT (27); REO (32)</t>
  </si>
  <si>
    <t>TXBA D02 (SCBiR); TXBA D03 (LCB); TXBA D05 (LILB); TXBA D08 (SCBoR); TXBA D22 (FSR); TXBA D37 (RCB); TXBA D42 (FSL); TXBA D52 (LOLB); TXBA D62 (DLT); TXBA D95 (DRT); TXBA D96 (REO)</t>
  </si>
  <si>
    <t>TXBA D02 (0.0); TXBA D03 (0.0); TXBA D05 (0.0); TXBA D08 (0.0); TXBA D22 (0.0); TXBA D37 (0.0); TXBA D42 (0.0); TXBA D52 (0.0); TXBA D62 (0.0); TXBA D95 (+0.5); TXBA D96 (0.0)</t>
  </si>
  <si>
    <t>KSST 00; KSST 12; KSST 22; KSST 85; KSST 88</t>
  </si>
  <si>
    <t>KSST 00 (SLoWR); KSST 07 (QB); KSST 12 (LWR); KSST 22 (SLiWR); KSST 50 (LT); KSST 63 (RG); KSST 69 (C); KSST 71 (RT); KSST 76 (LG); KSST 85 (RWR); KSST 88 (SRWR)</t>
  </si>
  <si>
    <t>KSST 00 (0.0); KSST 07 (0.0); KSST 12 (0.0); KSST 22 (0.0); KSST 50 (0.0); KSST 63 (0.0); KSST 69 (-0.5); KSST 71 (0.0); KSST 76 (0.0); KSST 85 (0.0); KSST 88 (0.0)</t>
  </si>
  <si>
    <t>KSST 69 (C); TXBA D95 (DRT)</t>
  </si>
  <si>
    <t>4; TXBA D02 (SCBiR); TXBA D62 (DLT); TXBA D95 (DRT); TXBA D96 (REO)</t>
  </si>
  <si>
    <t>TXBA D95 (CL) KSST 69</t>
  </si>
  <si>
    <t>LWR(-9.5); SLoWR^(-6.5); SLiWR(-1.5); SRWR^(+15.5); RWR(+16.5)</t>
  </si>
  <si>
    <t>7; TXBA D03; TXBA D05; TXBA D08; TXBA D22; TXBA D37; TXBA D42; TXBA D52</t>
  </si>
  <si>
    <t>LWR 3(4); SLoWR 7(16); SLiWR x6(6); SRWR 9s; RWR 9o</t>
  </si>
  <si>
    <t>3; 7; X; 9; 9</t>
  </si>
  <si>
    <t>KSST 12 3(4); KSST 00 7(16); KSST 22 x6(6); KSST 88 9s; KSST 85 9o</t>
  </si>
  <si>
    <t>50C F HURRICANE X POST H FIELD</t>
  </si>
  <si>
    <t>F HURRICANE X POST H FIELD</t>
  </si>
  <si>
    <t>7; TXBA D02 (19); TXBA D08 (19); TXBA D42 (17); TXBA D45 (35); TXBA D52 (07); TXBA D90 (27); TXBA D95 (20)</t>
  </si>
  <si>
    <t>LCB (1); SS (8); FSR (11); SCBR (5); RCB (7)</t>
  </si>
  <si>
    <t>LOLB (07); SS (17); LILB (19); LILB (19); DLT (20); DRT (27); ROLB (35)</t>
  </si>
  <si>
    <t>TXBA D02 (LILB); TXBA D03 (LCB); TXBA D08 (LILB); TXBA D11 (SCBR); TXBA D22 (FSR); TXBA D37 (RCB); TXBA D42 (SS); TXBA D45 (ROLB); TXBA D52 (LOLB); TXBA D90 (DRT); TXBA D95 (DLT)</t>
  </si>
  <si>
    <t>TXBA D02 (0.0); TXBA D03 (0.0); TXBA D08 (0.0); TXBA D11 (0.0); TXBA D22 (0.0); TXBA D37 (0.0); TXBA D42 (+0.5); TXBA D45 (0.0); TXBA D52 (0.0); TXBA D90 (0.0); TXBA D95 (0.0)</t>
  </si>
  <si>
    <t>TXBA D11; TXBA D45; TXBA D90</t>
  </si>
  <si>
    <t>KSST 00 (TE-L); KSST 04 (LWR); KSST 07 (QB); KSST 22 (HB-R); KSST 50 (LT); KSST 63 (RG); KSST 69 (C); KSST 71 (RT); KSST 76 (LG); KSST 85 (RWR); KSST 88 (SLWR)</t>
  </si>
  <si>
    <t>KSST 00 (0.0); KSST 04 (0.0); KSST 07 (0.0); KSST 22 (0.0); KSST 50 (0.0); KSST 63 (0.0); KSST 69 (0.0); KSST 71 (0.0); KSST 76 (-1.0); KSST 85 (0.0); KSST 88 (0.0)</t>
  </si>
  <si>
    <t>KSST 22 (HB-R); KSST 76 (LG); TXBA D02 (LILB); TXBA D42 (SS)</t>
  </si>
  <si>
    <t>5; TXBA D02 (LILB); TXBA D45 (ROLB); TXBA D52 (LOLB); TXBA D90 (DRT); TXBA D95 (DLT)</t>
  </si>
  <si>
    <t>TXBA D03 &gt; KSST 85; TXBA D37 &gt; KSST 04</t>
  </si>
  <si>
    <t>TXBA D02 (U) KSST 76</t>
  </si>
  <si>
    <t>TXBA D02 (L.A.S) LILB</t>
  </si>
  <si>
    <t>LWR^(-14.5); SLWR(-5.5); RWR^(+14.5)</t>
  </si>
  <si>
    <t>LOLB (0); LILB (4); LILB (3); ROLB (0)</t>
  </si>
  <si>
    <t>6; TXBA D03; TXBA D08; TXBA D11; TXBA D22; TXBA D37; TXBA D42</t>
  </si>
  <si>
    <t>LWR 9o; SLWR xd(2); TE-L x6(10); HB-R flklh31(-2); RWR xd(3)</t>
  </si>
  <si>
    <t>9; X; X; H5; X</t>
  </si>
  <si>
    <t>KSST 04 9o; KSST 88 xd(2); KSST 00 x6(10); KSST 22 flklh31(-2); KSST 85 xd(3)</t>
  </si>
  <si>
    <t>flklh31(-2)</t>
  </si>
  <si>
    <t>6; TXBA D02 (41); TXBA D05 (20); TXBA D52 (12); TXBA D54 (17); TXBA D90 (35); TXBA D98 (23)</t>
  </si>
  <si>
    <t>LCB (1); FSL (12); SCBiR (10); SCBoR (2); RCB (6)</t>
  </si>
  <si>
    <t>LOLB (12); DLT (17); LILB (20); NRT (23); REO (35); RLB (41)</t>
  </si>
  <si>
    <t>TXBA D02 (RLB); TXBA D05 (LILB); TXBA D08 (SCBoR); TXBA D13 (LCB); TXBA D22 (SCBiR); TXBA D37 (RCB); TXBA D42 (FSL); TXBA D52 (LOLB); TXBA D54 (DLT); TXBA D90 (REO); TXBA D98 (NRT)</t>
  </si>
  <si>
    <t>TXBA D02 (0.0); TXBA D05 (0.0); TXBA D08 (0.0); TXBA D13 (+0.5); TXBA D22 (0.0); TXBA D37 (0.0); TXBA D42 (0.0); TXBA D52 (0.0); TXBA D54 (+0.5); TXBA D90 (0.0); TXBA D98 (0.0)</t>
  </si>
  <si>
    <t>DLT (17); NRT (23); REO (35)</t>
  </si>
  <si>
    <t>TXBA D13; TXBA D90</t>
  </si>
  <si>
    <t>KSST 00 (SLoWR); KSST 04 (RWR); KSST 07 (QB); KSST 12 (LWR); KSST 22 (HB-R); KSST 50 (LT); KSST 63 (RG); KSST 69 (C); KSST 73 (RT); KSST 76 (LG); KSST 88 (SLiWR)</t>
  </si>
  <si>
    <t>KSST 00 (0.0); KSST 04 (0.0); KSST 07 (0.0); KSST 12 (0.0); KSST 22 (-0.5); KSST 50 (0.0); KSST 63 (0.0); KSST 69 (0.0); KSST 73 (0.0); KSST 76 (0.0); KSST 88 (0.0)</t>
  </si>
  <si>
    <t>KSST 07 (QB); KSST 22 (HB-R); TXBA D13 (LCB); TXBA D54 (DLT); TXBA D90 (REO)</t>
  </si>
  <si>
    <t>5; TXBA D13 (LCB); TXBA D52 (LOLB); TXBA D54 (DLT); TXBA D90 (REO); TXBA D98 (NRT)</t>
  </si>
  <si>
    <t>TXBA D08 &gt; KSST 00; TXBA D13 &gt; KSST 04</t>
  </si>
  <si>
    <t>TXBA D13 (BBR) KSST 22; TXBA D54 (CU); TXBA D90 (CU)</t>
  </si>
  <si>
    <t>TXBA D13; TXBA D54; TXBA D90</t>
  </si>
  <si>
    <t>LOLB (0); LILB (4); RLB (2)</t>
  </si>
  <si>
    <t>6; TXBA D02; TXBA D05; TXBA D08; TXBA D22; TXBA D37; TXBA D42</t>
  </si>
  <si>
    <t>LWR 6(16); SLoWR 9s; SLiWR 9so; HB-R kr; RWR 9o</t>
  </si>
  <si>
    <t>6; 9; 9; -; 9</t>
  </si>
  <si>
    <t>KSST 12 6(16); KSST 00 9s; KSST 88 9so; KSST 22 kr; KSST 04 9o</t>
  </si>
  <si>
    <t>TXBA D13; TXBA D54</t>
  </si>
  <si>
    <t>6; TXBA D02 (16); TXBA D05 (23); TXBA D52 (37); TXBA D54 (16); TXBA D90 (11); TXBA D98 (27)</t>
  </si>
  <si>
    <t>LCB (4); SCBL (9); SCBL (4); FSR (11); RCB (3)</t>
  </si>
  <si>
    <t>LEO (11); LILB (16); DLT (16); MLB (23); DRT (27); ROLB (37)</t>
  </si>
  <si>
    <t>TXBA D02 (LILB); TXBA D05 (MLB); TXBA D08 (SCBL); TXBA D13 (RCB); TXBA D22 (SCBL); TXBA D37 (LCB); TXBA D42 (FSR); TXBA D52 (ROLB); TXBA D54 (DLT); TXBA D90 (LEO); TXBA D98 (DRT)</t>
  </si>
  <si>
    <t>TXBA D02 (0.0); TXBA D05 (0.0); TXBA D08 (0.0); TXBA D13 (0.0); TXBA D22 (+0.5); TXBA D37 (0.0); TXBA D42 (0.0); TXBA D52 (0.0); TXBA D54 (0.0); TXBA D90 (0.0); TXBA D98 (0.0)</t>
  </si>
  <si>
    <t>LEO (11); DLT (16); DRT (27)</t>
  </si>
  <si>
    <t>KSST 04 (RWR); KSST 07 (QB); KSST 12 (LWR); KSST 19 (TE-R); KSST 22 (HB-L); KSST 50 (LT); KSST 63 (RG); KSST 69 (C); KSST 73 (RT); KSST 76 (LG); KSST 88 (SRWR)</t>
  </si>
  <si>
    <t>KSST 04 (0.0); KSST 07 (0.0); KSST 12 (0.0); KSST 19 (0.0); KSST 22 (0.0); KSST 50 (0.0); KSST 63 (-0.5); KSST 69 (0.0); KSST 73 (0.0); KSST 76 (0.0); KSST 88 (0.0)</t>
  </si>
  <si>
    <t>KSST 19 (TE-R); KSST 63 (RG); TXBA D22 (SCBL); TXBA D90 (LEO)</t>
  </si>
  <si>
    <t>4; TXBA D08 (SCBL); TXBA D54 (DLT); TXBA D90 (LEO); TXBA D98 (DRT)</t>
  </si>
  <si>
    <t>TXBA D90 (O) KSST 63</t>
  </si>
  <si>
    <t>LWR^(-19.5); SRWR(+6.5); RWR^(+15.5)</t>
  </si>
  <si>
    <t>LILB (5); MLB (1); ROLB (0)</t>
  </si>
  <si>
    <t>LWR 9; HB-L kl; TE-R c1; SRWR 9si; RWR 86(17)</t>
  </si>
  <si>
    <t>9; -; 3; 9; 8</t>
  </si>
  <si>
    <t>KSST 12 9; KSST 22 kl; KSST 19 c1; KSST 88 9si; KSST 04 86(17)</t>
  </si>
  <si>
    <t>c1</t>
  </si>
  <si>
    <t>5; TXBA D02 (27); TXBA D45 (07); TXBA D52 (36); TXBA D95 (17); TXBA D96 (25)</t>
  </si>
  <si>
    <t>LCB (6); SCBL (1); FS (13); SCBiR (7); SCBoR (5); RCB (1)</t>
  </si>
  <si>
    <t>LOLB (07); DLT (17); DRT (25); RILB (27); ROLB (36)</t>
  </si>
  <si>
    <t>TXBA D02 (RILB); TXBA D08 (LCB); TXBA D11 (SCBoR); TXBA D13 (SCBL); TXBA D22 (SCBiR); TXBA D37 (RCB); TXBA D42 (FS); TXBA D45 (LOLB); TXBA D52 (ROLB); TXBA D95 (DLT); TXBA D96 (DRT)</t>
  </si>
  <si>
    <t>TXBA D02 (0.0); TXBA D08 (0.0); TXBA D11 (0.0); TXBA D13 (0.0); TXBA D22 (-0.5); TXBA D37 (0.0); TXBA D42 (0.0); TXBA D45 (0.0); TXBA D52 (0.0); TXBA D95 (0.0); TXBA D96 (0.0)</t>
  </si>
  <si>
    <t>TXBA D11; TXBA D45; TXBA D95; TXBA D96</t>
  </si>
  <si>
    <t>KSST 04 (SRWR); KSST 07 (QB); KSST 12 (LWR); KSST 19 (SLiWR); KSST 22 (RWR); KSST 50 (LT); KSST 63 (RG); KSST 69 (C); KSST 73 (RT); KSST 76 (LG); KSST 88 (SLoWR)</t>
  </si>
  <si>
    <t>KSST 04 (0.0); KSST 07 (+0.5); KSST 12 (0.0); KSST 19 (+0.5); KSST 22 (0.0); KSST 50 (0.0); KSST 63 (0.0); KSST 69 (0.0); KSST 73 (0.0); KSST 76 (0.0); KSST 88 (0.0)</t>
  </si>
  <si>
    <t>KSST 07 (QB); KSST 19 (SLiWR); TXBA D22 (SCBiR); TXBA D45 (LOLB)</t>
  </si>
  <si>
    <t>4; TXBA D45 (LOLB); TXBA D52 (ROLB); TXBA D95 (DLT); TXBA D96 (DRT)</t>
  </si>
  <si>
    <t>LWR(-15.5); SLoWR(-7.5); SLiWR^(-1.5); SRWR^(+16.5); RWR(+21.5)</t>
  </si>
  <si>
    <t>LOLB (0); RILB (2); ROLB (0)</t>
  </si>
  <si>
    <t>LWR 6o(16); SLoWR 9s; SLiWR x6(5); SRWR 9si; RWR 9o</t>
  </si>
  <si>
    <t>6; 9; X; 9; 9</t>
  </si>
  <si>
    <t>KSST 12 6o(16); KSST 88 9s; KSST 19 x6(5); KSST 04 9si; KSST 22 9o</t>
  </si>
  <si>
    <t>60C DUCKS</t>
  </si>
  <si>
    <t>DUCKS</t>
  </si>
  <si>
    <t>6; TXBA D02 (36); TXBA D05 (20); TXBA D52 (08); TXBA D95 (27); TXBA D96 (32); TXBA D98 (16)</t>
  </si>
  <si>
    <t>LCB (5); FS (12); FSR (11); SCBR (5); RCB (5)</t>
  </si>
  <si>
    <t>LOLB (08); DLT (16); LILB (20); DRT (27); REO (32); RLB (36)</t>
  </si>
  <si>
    <t>TXBA D02 (RLB); TXBA D05 (LILB); TXBA D08 (SCBR); TXBA D13 (LCB); TXBA D22 (FSR); TXBA D37 (RCB); TXBA D42 (FS); TXBA D52 (LOLB); TXBA D95 (DRT); TXBA D96 (REO); TXBA D98 (DLT)</t>
  </si>
  <si>
    <t>TXBA D02 (+0.5); TXBA D05 (0.0); TXBA D08 (0.0); TXBA D13 (0.0); TXBA D22 (0.0); TXBA D37 (0.0); TXBA D42 (0.0); TXBA D52 (0.0); TXBA D95 (0.0); TXBA D96 (+1.0); TXBA D98 (0.0)</t>
  </si>
  <si>
    <t>TXBA D05; TXBA D98</t>
  </si>
  <si>
    <t>DLT (16); DRT (27); REO (32)</t>
  </si>
  <si>
    <t>KSST 04 (0.0); KSST 07 (0.0); KSST 12 (0.0); KSST 19 (0.0); KSST 22 (0.0); KSST 50 (-1.5); KSST 63 (0.0); KSST 69 (0.0); KSST 73 (0.0); KSST 76 (-0.5); KSST 88 (0.0)</t>
  </si>
  <si>
    <t>KSST 50 (LT); KSST 76 (LG); TXBA D02 (RLB); TXBA D96 (REO)</t>
  </si>
  <si>
    <t>4; TXBA D02 (RLB); TXBA D95 (DRT); TXBA D96 (REO); TXBA D98 (DLT)</t>
  </si>
  <si>
    <t>TXBA D02 (O) KSST 76; TXBA D96 (O) KSST 50</t>
  </si>
  <si>
    <t>TXBA D02; TXBA D96</t>
  </si>
  <si>
    <t>LWR(-14.5); SLWR(-5.5); RWR^(+17.5)</t>
  </si>
  <si>
    <t>LOLB (0); LILB (1); RLB (4)</t>
  </si>
  <si>
    <t>7; TXBA D05; TXBA D08; TXBA D13; TXBA D22; TXBA D37; TXBA D42; TXBA D52</t>
  </si>
  <si>
    <t>LWR 8(15); SLWR xd(5); TE-L 4(11); HB-R kr; RWR 3i(20)</t>
  </si>
  <si>
    <t>8; X; 4; -; 3</t>
  </si>
  <si>
    <t>KSST 12 8(15); KSST 88 xd(5); KSST 19 4(11); KSST 22 kr; KSST 04 3i(20)</t>
  </si>
  <si>
    <t>60C Z DRIVE H BULLET</t>
  </si>
  <si>
    <t>Z DRIVE H BULLET</t>
  </si>
  <si>
    <t>6; TXBA D02 (19); TXBA D05 (38); TXBA D52 (08); TXBA D62 (22); TXBA D95 (16); TXBA D96 (28)</t>
  </si>
  <si>
    <t>LCB (1); FSL (11); SSR (10); SCBR (6); RCB (1)</t>
  </si>
  <si>
    <t>LOLB (08); DLT (16); LILB (19); NT (22); DRT (28); ROLB (38); SSR (44)</t>
  </si>
  <si>
    <t>TXBA D02 (LILB); TXBA D05 (ROLB); TXBA D08 (SCBR); TXBA D13 (LCB); TXBA D22 (SSR); TXBA D37 (RCB); TXBA D42 (FSL); TXBA D52 (LOLB); TXBA D62 (NT); TXBA D95 (DLT); TXBA D96 (DRT)</t>
  </si>
  <si>
    <t>TXBA D02 (0.0); TXBA D05 (0.0); TXBA D08 (0.0); TXBA D13 (+1.0); TXBA D22 (0.0); TXBA D37 (0.0); TXBA D42 (0.0); TXBA D52 (0.0); TXBA D62 (0.0); TXBA D95 (0.0); TXBA D96 (0.0)</t>
  </si>
  <si>
    <t>KSST 00 (SRWR); KSST 04 (LWR); KSST 05 (QB); KSST 12 (RWR); KSST 22 (HB-R); KSST 50 (LT); KSST 63 (RG); KSST 69 (C); KSST 73 (RT); KSST 76 (LG); KSST 88 (SLWR)</t>
  </si>
  <si>
    <t>KSST 00 (0.0); KSST 04 (0.0); KSST 05 (0.0); KSST 12 (-1.0); KSST 22 (0.0); KSST 50 (0.0); KSST 63 (0.0); KSST 69 (0.0); KSST 73 (0.0); KSST 76 (0.0); KSST 88 (0.0)</t>
  </si>
  <si>
    <t>KSST 00; KSST 05</t>
  </si>
  <si>
    <t>KSST 12 (RWR); TXBA D13 (LCB)</t>
  </si>
  <si>
    <t>4; TXBA D02 (LILB); TXBA D62 (NT); TXBA D95 (DLT); TXBA D96 (DRT)</t>
  </si>
  <si>
    <t>TXBA D13 &gt; KSST 12; TXBA D37 &gt; KSST 04</t>
  </si>
  <si>
    <t>LWR^(-13.5); SLWR(-6.5); SRWR^(+14.5); RWR(+19.5)</t>
  </si>
  <si>
    <t>LOLB (0); LILB (3); ROLB (1)</t>
  </si>
  <si>
    <t>LWR 9; SLWR 3(12); HB-R kr; SRWR 4(14); RWR xd(0)</t>
  </si>
  <si>
    <t>9; 3; -; 4; X</t>
  </si>
  <si>
    <t>KSST 04 9; KSST 88 3(12); KSST 22 kr; KSST 00 4(14); KSST 12 xd(0)</t>
  </si>
  <si>
    <t>xd(0)</t>
  </si>
  <si>
    <t>2112 KSU OFF VS TX, Play 001</t>
  </si>
  <si>
    <t>47 CENTER LEAD CHECK OMAHA</t>
  </si>
  <si>
    <t>6; TXUN D03 (35); TXUN D18 (06); TXUN D33 (16); TXUN D41 (24); TXUN D98 (27); TXUN D99 (19)</t>
  </si>
  <si>
    <t>LCB (4); FSL (11); FSR (11); SCBR (4); RCB (7)</t>
  </si>
  <si>
    <t>LOLB (06); LILB (16); DLT (19); RILB (24); DRT (27); ROLB (35)</t>
  </si>
  <si>
    <t>TXUN D03 (ROLB); TXUN D05 (RCB); TXUN D11 (SCBR); TXUN D14 (FSR); TXUN D18 (LOLB); TXUN D23 (LCB); TXUN D28 (FSL); TXUN D33 (LILB); TXUN D41 (RILB); TXUN D98 (DRT); TXUN D99 (DLT)</t>
  </si>
  <si>
    <t>TXUN D03 (0.0); TXUN D05 (0.0); TXUN D11 (0.0); TXUN D14 (0.0); TXUN D18 (0.0); TXUN D23 (+0.5); TXUN D28 (0.0); TXUN D33 (0.0); TXUN D41 (-0.5); TXUN D98 (0.0); TXUN D99 (0.0)</t>
  </si>
  <si>
    <t>TXUN</t>
  </si>
  <si>
    <t>TXUN D23</t>
  </si>
  <si>
    <t>KSST 12 (RWR); KSST 15 (QB); KSST 22 (HB-L); KSST 50 (LT); KSST 63 (RG); KSST 69 (C); KSST 73 (RT); KSST 76 (LG); KSST 86 (LWR); KSST 87 (TE-R); KSST 88 (SLWR)</t>
  </si>
  <si>
    <t>KSST 12 (0.0); KSST 15 (0.0); KSST 22 (0.0); KSST 50 (0.0); KSST 63 (0.0); KSST 69 (0.0); KSST 73 (0.0); KSST 76 (+0.5); KSST 86 (0.0); KSST 87 (-1.0); KSST 88 (0.0)</t>
  </si>
  <si>
    <t>KSST 63 (RG); KSST 76 (LG); KSST 87 (TE-R); TXUN D23 (LCB); TXUN D41 (RILB); TXUN D99 (DLT)</t>
  </si>
  <si>
    <t>LWR^(-16.5); SLWR(-6.5); RWR^(+18.5)</t>
  </si>
  <si>
    <t>LOLB (0); LILB (5); RILB (5); ROLB (0)</t>
  </si>
  <si>
    <t>KSST 87; TXUN D41</t>
  </si>
  <si>
    <t>KSST 76; TXUN D23</t>
  </si>
  <si>
    <t>2112 KSU OFF VS TX, Play 002</t>
  </si>
  <si>
    <t>12DAN</t>
  </si>
  <si>
    <t>FLOP GUN ROG CON</t>
  </si>
  <si>
    <t>50C Y CORNER X SNAG</t>
  </si>
  <si>
    <t>Y CORNER X SNAG</t>
  </si>
  <si>
    <t>7; TXUN D23 (00); TXUN D33 (21); TXUN D41 (32); TXUN D46 (07); TXUN D95 (33); TXUN D98 (17); TXUN D99 (25)</t>
  </si>
  <si>
    <t>FS (11); FSR (12); SCBR (4); RCB (7)</t>
  </si>
  <si>
    <t>LLB (00); LOLB (07); DLT (17); MLB (21); DRT (25); RLB (32); REO (33)</t>
  </si>
  <si>
    <t>TXUN D05 (RCB); TXUN D14 (FSR); TXUN D18 (SCBR); TXUN D23 (LLB); TXUN D28 (FS); TXUN D33 (MLB); TXUN D41 (RLB); TXUN D46 (LOLB); TXUN D95 (REO); TXUN D98 (DLT); TXUN D99 (DRT)</t>
  </si>
  <si>
    <t>TXUN D05 (0.0); TXUN D14 (0.0); TXUN D18 (0.0); TXUN D23 (0.0); TXUN D28 (0.0); TXUN D33 (0.0); TXUN D41 (0.0); TXUN D46 (0.0); TXUN D95 (0.0); TXUN D98 (+0.5); TXUN D99 (0.0)</t>
  </si>
  <si>
    <t>TXUN D46; TXUN D95</t>
  </si>
  <si>
    <t>TXUN D98</t>
  </si>
  <si>
    <t>TXUN D99</t>
  </si>
  <si>
    <t>KSST 00 (TE-R); KSST 04 (LWR); KSST 15 (QB); KSST 19 (TE-L); KSST 22 (HB-R); KSST 50 (LT); KSST 63 (RG); KSST 69 (C); KSST 73 (RT); KSST 76 (LG); KSST 88 (SLWR)</t>
  </si>
  <si>
    <t>KSST 00 (0.0); KSST 04 (0.0); KSST 15 (0.0); KSST 19 (0.0); KSST 22 (0.0); KSST 50 (0.0); KSST 63 (0.0); KSST 69 (0.0); KSST 73 (0.0); KSST 76 (0.0); KSST 88 (0.0)</t>
  </si>
  <si>
    <t>KSST 00; KSST 04; KSST 19</t>
  </si>
  <si>
    <t>TXUN D98 (DLT)</t>
  </si>
  <si>
    <t>4; TXUN D46 (LOLB); TXUN D95 (REO); TXUN D98 (DLT); TXUN D99 (DRT)</t>
  </si>
  <si>
    <t>LWR^(-12.5); SLWR(-5.5)</t>
  </si>
  <si>
    <t>LOLB (0); LLB (6); MLB (5); RLB (4)</t>
  </si>
  <si>
    <t>7; TXUN D05; TXUN D14; TXUN D18; TXUN D23; TXUN D28; TXUN D33; TXUN D41</t>
  </si>
  <si>
    <t>LWR 26(7); SLWR 7(15); TE-L 1; HB-R krh2(-8); TE-R 7(11)</t>
  </si>
  <si>
    <t>6; 7; 3; H2; 7</t>
  </si>
  <si>
    <t>KSST 04 26(7); KSST 88 7(15); KSST 19 1; KSST 22 krh2(-8); KSST 00 7(11)</t>
  </si>
  <si>
    <t>2112 KSU OFF VS TX, Play 003</t>
  </si>
  <si>
    <t>11MKHOW</t>
  </si>
  <si>
    <t>60C PADRES</t>
  </si>
  <si>
    <t>7; TXUN D18 (07); TXUN D28 (02); TXUN D33 (16); TXUN D41 (29); TXUN D46 (36); TXUN D90 (22); TXUN D98 (28)</t>
  </si>
  <si>
    <t>LCB (6); FSR (15); SCBR (4); RCB (7)</t>
  </si>
  <si>
    <t>LLB (02); LOLB (07); LILB (16); NT (22); RILB (28); RLB (29); REO (36)</t>
  </si>
  <si>
    <t>TXUN D05 (RCB); TXUN D11 (SCBR); TXUN D14 (FSR); TXUN D18 (LOLB); TXUN D23 (LCB); TXUN D28 (LLB); TXUN D33 (LILB); TXUN D41 (RLB); TXUN D46 (REO); TXUN D90 (NT); TXUN D98 (RILB)</t>
  </si>
  <si>
    <t>TXUN D05 (0.0); TXUN D11 (0.0); TXUN D14 (0.0); TXUN D18 (0.0); TXUN D23 (0.0); TXUN D28 (0.0); TXUN D33 (0.0); TXUN D41 (0.0); TXUN D46 (0.0); TXUN D90 (0.0); TXUN D98 (0.0)</t>
  </si>
  <si>
    <t>TXUN D11; TXUN D90</t>
  </si>
  <si>
    <t>NT (22); REO (36)</t>
  </si>
  <si>
    <t>KSST 00 (TE-R); KSST 04 (LWR); KSST 15 (QB); KSST 22 (HB-R); KSST 50 (LT); KSST 63 (RG); KSST 69 (C); KSST 73 (RT); KSST 76 (LG); KSST 86 (RWR); KSST 88 (SLWR)</t>
  </si>
  <si>
    <t>KSST 00 (0.0); KSST 04 (0.0); KSST 15 (0.0); KSST 22 (0.0); KSST 50 (0.0); KSST 63 (0.0); KSST 69 (0.0); KSST 73 (0.0); KSST 76 (0.0); KSST 86 (0.0); KSST 88 (0.0)</t>
  </si>
  <si>
    <t>4; TXUN D18 (LOLB); TXUN D46 (REO); TXUN D90 (NT); TXUN D98 (RILB)</t>
  </si>
  <si>
    <t>LWR^(-16.5); SLWR(-6.5); RWR(+19.5)</t>
  </si>
  <si>
    <t>LOLB (0); LLB (5); LILB (4); RILB (1); RLB (5)</t>
  </si>
  <si>
    <t>TXUN D05</t>
  </si>
  <si>
    <t>7; TXUN D05; TXUN D11; TXUN D14; TXUN D23; TXUN D28; TXUN D33; TXUN D41</t>
  </si>
  <si>
    <t>LWR 6(9); SLWR 6(9); HB-R kr; TE-R 6(8); RWR 6(8)</t>
  </si>
  <si>
    <t>KSST 04 6(9); KSST 88 6(9); KSST 22 kr; KSST 00 6(8); KSST 86 6(8)</t>
  </si>
  <si>
    <t>2112 KSU OFF VS TX, Play 004</t>
  </si>
  <si>
    <t>RENO LT ON</t>
  </si>
  <si>
    <t>46 SLANT WK M. 47 SLANT WK</t>
  </si>
  <si>
    <t>7; TXUN D18 (41); TXUN D33 (16); TXUN D41 (26); TXUN D46 (07); TXUN D90 (22); TXUN D95 (29); TXUN D98 (15)</t>
  </si>
  <si>
    <t>LCB (6); FSL (11); SSR (9); RCB (3)</t>
  </si>
  <si>
    <t>LOLB (07); LE (15); LILB (16); NT (22); RILB (26); RE (29); ROLB (41); SSR (44)</t>
  </si>
  <si>
    <t>TXUN D05 (RCB); TXUN D14 (SSR); TXUN D18 (ROLB); TXUN D23 (LCB); TXUN D25 (FSL); TXUN D33 (LILB); TXUN D41 (RILB); TXUN D46 (LOLB); TXUN D90 (NT); TXUN D95 (RE); TXUN D98 (LE)</t>
  </si>
  <si>
    <t>TXUN D05 (0.0); TXUN D14 (0.0); TXUN D18 (0.0); TXUN D23 (0.0); TXUN D25 (0.0); TXUN D33 (+0.5); TXUN D41 (0.0); TXUN D46 (+0.5); TXUN D90 (+0.5); TXUN D95 (-0.5); TXUN D98 (+0.5)</t>
  </si>
  <si>
    <t>TXUN D33</t>
  </si>
  <si>
    <t>KSST 12 (LWR); KSST 15 (QB); KSST 22 (HB); KSST 34 (TE-R); KSST 50 (LT); KSST 63 (RG); KSST 69 (C); KSST 73 (RT); KSST 76 (LG); KSST 85 (RWR); KSST 87 (TE-L)</t>
  </si>
  <si>
    <t>KSST 12 (0.0); KSST 15 (0.0); KSST 22 (0.0); KSST 34 (-0.5); KSST 50 (+0.5); KSST 63 (-0.5); KSST 69 (0.0); KSST 73 (0.0); KSST 76 (0.0); KSST 85 (0.0); KSST 87 (0.0)</t>
  </si>
  <si>
    <t>KSST 34 (TE-R); KSST 50 (LT); KSST 63 (RG); KSST 69 (C); KSST 73 (RT); TXUN D33 (LILB); TXUN D46 (LOLB); TXUN D90 (NT); TXUN D95 (RE); TXUN D98 (LE)</t>
  </si>
  <si>
    <t>LWR(-10.5); RWR(+18.5)</t>
  </si>
  <si>
    <t>KSST 34; KSST 63; TXUN D95</t>
  </si>
  <si>
    <t>KSST 50; TXUN D33; TXUN D46; TXUN D90; TXUN D98</t>
  </si>
  <si>
    <t>TXUN D90</t>
  </si>
  <si>
    <t>2112 KSU OFF VS TX, Play 005</t>
  </si>
  <si>
    <t>23D</t>
  </si>
  <si>
    <t>POWERCAT LT</t>
  </si>
  <si>
    <t>16 COUNTER STR WRAP</t>
  </si>
  <si>
    <t>8; TXUN D18 (41); TXUN D23 (00); TXUN D33 (20); TXUN D41 (30); TXUN D46 (08); TXUN D90 (25); TXUN D95 (33); TXUN D98 (17)</t>
  </si>
  <si>
    <t>FS (10); FSR (11); RCB (4)</t>
  </si>
  <si>
    <t>LLB (00); LOLB (08); DLT (17); LILB (20); DRT (25); RLB (30); REO (33); ROLB (41)</t>
  </si>
  <si>
    <t>TXUN D05 (RCB); TXUN D14 (FSR); TXUN D18 (ROLB); TXUN D23 (LLB); TXUN D25 (FS); TXUN D33 (LILB); TXUN D41 (RLB); TXUN D46 (LOLB); TXUN D90 (DRT); TXUN D95 (REO); TXUN D98 (DLT)</t>
  </si>
  <si>
    <t>TXUN D05 (0.0); TXUN D14 (0.0); TXUN D18 (0.0); TXUN D23 (-1.0); TXUN D25 (-1.0); TXUN D33 (-0.5); TXUN D41 (-0.5); TXUN D46 (+0.5); TXUN D90 (0.0); TXUN D95 (0.0); TXUN D98 (-0.5)</t>
  </si>
  <si>
    <t>LWR; TE-oL; TE-iL^; HB-L; TE-R^</t>
  </si>
  <si>
    <t>KSST 15; KSST 19; KSST 29; KSST 34; KSST 87</t>
  </si>
  <si>
    <t>KSST 15 (LWR); KSST 19 (TE-iL); KSST 22 (QB); KSST 29 (HB-L); KSST 34 (TE-oL); KSST 50 (LT); KSST 63 (RG); KSST 69 (C); KSST 73 (RT); KSST 76 (LG); KSST 87 (TE-R)</t>
  </si>
  <si>
    <t>KSST 15 (0.0); KSST 19 (0.0); KSST 22 (+0.5); KSST 29 (0.0); KSST 34 (0.0); KSST 50 (0.0); KSST 63 (0.0); KSST 69 (0.0); KSST 73 (+0.5); KSST 76 (+0.5); KSST 87 (-0.5)</t>
  </si>
  <si>
    <t>KSST 19; KSST 29</t>
  </si>
  <si>
    <t>KSST 22 (QB); KSST 29 (HB-L); KSST 73 (RT); KSST 76 (LG); KSST 87 (TE-R); TXUN D23 (LLB); TXUN D25 (FS); TXUN D33 (LILB); TXUN D41 (RLB); TXUN D46 (LOLB); TXUN D98 (DLT)</t>
  </si>
  <si>
    <t>1; KSST 29 (HB-L)</t>
  </si>
  <si>
    <t>CROSS LEAD;QB RUNS</t>
  </si>
  <si>
    <t>LWR(-18.5)</t>
  </si>
  <si>
    <t>KSST 87; TXUN D23; TXUN D25; TXUN D33; TXUN D41; TXUN D98</t>
  </si>
  <si>
    <t>KSST 22; KSST 73; KSST 76; TXUN D46</t>
  </si>
  <si>
    <t>TXUN D14</t>
  </si>
  <si>
    <t>TXUN D41</t>
  </si>
  <si>
    <t>2112 KSU OFF VS TX, Play 006</t>
  </si>
  <si>
    <t>12BL</t>
  </si>
  <si>
    <t>7; TXUN D05 (44); TXUN D18 (39); TXUN D41 (26); TXUN D46 (09); TXUN D90 (22); TXUN D95 (33); TXUN D98 (16)</t>
  </si>
  <si>
    <t>LCB (7); SCBL (5); FSL (12); FSR (11)</t>
  </si>
  <si>
    <t>LOLB (09); DLT (16); NT (22); RILB (26); REO (33); ROLB (39); RLB (44)</t>
  </si>
  <si>
    <t>TXUN D05 (RLB); TXUN D14 (FSR); TXUN D18 (ROLB); TXUN D23 (LCB); TXUN D25 (FSL); TXUN D33 (SCBL); TXUN D41 (RILB); TXUN D46 (LOLB); TXUN D90 (NT); TXUN D95 (REO); TXUN D98 (DLT)</t>
  </si>
  <si>
    <t>TXUN D05 (0.0); TXUN D14 (-1.0); TXUN D18 (0.0); TXUN D23 (0.0); TXUN D25 (0.0); TXUN D33 (0.0); TXUN D41 (0.0); TXUN D46 (0.0); TXUN D90 (0.0); TXUN D95 (0.0); TXUN D98 (0.0)</t>
  </si>
  <si>
    <t>DLT (16); NT (22); REO (33)</t>
  </si>
  <si>
    <t>TXUN D25</t>
  </si>
  <si>
    <t>KSST 04 (RWR); KSST 15 (QB); KSST 22 (HB-L); KSST 34 (TE-oL); KSST 50 (LT); KSST 63 (RG); KSST 69 (C); KSST 73 (RT); KSST 76 (LG); KSST 87 (TE-iL); KSST 88 (SRWR)</t>
  </si>
  <si>
    <t>KSST 04 (0.0); KSST 15 (0.0); KSST 22 (+0.5); KSST 34 (0.0); KSST 50 (0.0); KSST 63 (0.0); KSST 69 (0.0); KSST 73 (0.0); KSST 76 (0.0); KSST 87 (0.0); KSST 88 (0.0)</t>
  </si>
  <si>
    <t>KSST 22 (HB-L); KSST 34 (TE-oL); KSST 87 (TE-iL); TXUN D14 (FSR); TXUN D18 (ROLB); TXUN D95 (REO)</t>
  </si>
  <si>
    <t>SRWR(+12.5); RWR^(+19.5)</t>
  </si>
  <si>
    <t>LOLB (0); RILB (5); RLB (4); ROLB (0)</t>
  </si>
  <si>
    <t>2112 KSU OFF VS TX, Play 007</t>
  </si>
  <si>
    <t>7 SLANT NAKED STAY-SMASH</t>
  </si>
  <si>
    <t>NAKED STAY-SMASH</t>
  </si>
  <si>
    <t>8; TXUN D05 (44); TXUN D25 (26); TXUN D33 (25); TXUN D41 (14); TXUN D46 (38); TXUN D90 (21); TXUN D95 (10); TXUN D98 (28)</t>
  </si>
  <si>
    <t>LCB (8); SCBL (2); FSL (14); SS (8)</t>
  </si>
  <si>
    <t>LEO (10); LLB (14); NLT (21); RILB (25); SS (26); DRT (28); ROLB (38); RLB (44)</t>
  </si>
  <si>
    <t>TXUN D05 (RLB); TXUN D14 (FSL); TXUN D18 (SCBL); TXUN D23 (LCB); TXUN D25 (SS); TXUN D33 (RILB); TXUN D41 (LLB); TXUN D46 (ROLB); TXUN D90 (NLT); TXUN D95 (LEO); TXUN D98 (DRT)</t>
  </si>
  <si>
    <t>TXUN D05 (0.0); TXUN D14 (0.0); TXUN D18 (-1.0); TXUN D23 (-1.0); TXUN D25 (0.0); TXUN D33 (0.0); TXUN D41 (0.0); TXUN D46 (0.0); TXUN D90 (0.0); TXUN D95 (0.0); TXUN D98 (0.0)</t>
  </si>
  <si>
    <t>LEO (10); NLT (21); DRT (28)</t>
  </si>
  <si>
    <t>KSST 04 (RWR); KSST 15 (QB); KSST 22 (HB-R); KSST 34 (TE-R); KSST 50 (LT); KSST 63 (RG); KSST 69 (C); KSST 73 (RT); KSST 76 (LG); KSST 87 (TE-L); KSST 88 (SRWR)</t>
  </si>
  <si>
    <t>KSST 04 (+0.5); KSST 15 (0.0); KSST 22 (0.0); KSST 34 (0.0); KSST 50 (0.0); KSST 63 (0.0); KSST 69 (0.0); KSST 73 (0.0); KSST 76 (0.0); KSST 87 (0.0); KSST 88 (0.0)</t>
  </si>
  <si>
    <t>KSST 04 (RWR); TXUN D18 (SCBL); TXUN D23 (LCB)</t>
  </si>
  <si>
    <t>5; TXUN D33 (RILB); TXUN D46 (ROLB); TXUN D90 (NLT); TXUN D95 (LEO); TXUN D98 (DRT)</t>
  </si>
  <si>
    <t>LLB (4); RILB (3); RLB (6); ROLB (0)</t>
  </si>
  <si>
    <t>TXUN D18; TXUN D23</t>
  </si>
  <si>
    <t>6; TXUN D05; TXUN D14; TXUN D18; TXUN D23; TXUN D25; TXUN D41</t>
  </si>
  <si>
    <t>TE-L xo(10); HB-R flh7(0); TE-R k; SRWR 7(14); RWR 6(5)</t>
  </si>
  <si>
    <t>X; H7; -; 7; 6</t>
  </si>
  <si>
    <t>KSST 87 xo(10); KSST 22 flh7(0); KSST 34 k; KSST 88 7(14); KSST 04 6(5)</t>
  </si>
  <si>
    <t>2112 KSU OFF VS TX, Play 008</t>
  </si>
  <si>
    <t>ROG  LEE</t>
  </si>
  <si>
    <t>47 SLANT WK LEAD</t>
  </si>
  <si>
    <t>8; TXUN D18 (38); TXUN D23 (00); TXUN D33 (16); TXUN D41 (25); TXUN D45 (15); TXUN D46 (07); TXUN D93 (23); TXUN D95 (29)</t>
  </si>
  <si>
    <t>FS (14); SCBR (10); RCB (6)</t>
  </si>
  <si>
    <t>LLB (00); LOLB (07); LE (15); LILB (16); NRT (23); RILB (25); RE (29); ROLB (38)</t>
  </si>
  <si>
    <t>TXUN D05 (RCB); TXUN D14 (SCBR); TXUN D18 (ROLB); TXUN D23 (LLB); TXUN D25 (FS); TXUN D33 (LILB); TXUN D41 (RILB); TXUN D45 (LE); TXUN D46 (LOLB); TXUN D93 (NRT); TXUN D95 (RE)</t>
  </si>
  <si>
    <t>TXUN D05 (0.0); TXUN D14 (0.0); TXUN D18 (+0.5); TXUN D23 (0.0); TXUN D25 (0.0); TXUN D33 (0.0); TXUN D41 (-1.0); TXUN D45 (0.0); TXUN D46 (0.0); TXUN D93 (0.0); TXUN D95 (-0.5)</t>
  </si>
  <si>
    <t>TXUN D45; TXUN D93</t>
  </si>
  <si>
    <t>LE (15); NRT (23); RE (29)</t>
  </si>
  <si>
    <t>TXUN D18</t>
  </si>
  <si>
    <t>LWR; SLWR^; FB-L; HB; TE-R^</t>
  </si>
  <si>
    <t>KSST 22; KSST 29; KSST 85; KSST 86; KSST 87</t>
  </si>
  <si>
    <t>KSST 15 (QB); KSST 22 (HB); KSST 29 (FB-L); KSST 50 (LT); KSST 63 (RG); KSST 69 (C); KSST 73 (RT); KSST 76 (LG); KSST 85 (SLWR); KSST 86 (LWR); KSST 87 (TE-R)</t>
  </si>
  <si>
    <t>KSST 15 (0.0); KSST 22 (+0.5); KSST 29 (-1.0); KSST 50 (+1.0); KSST 63 (0.0); KSST 69 (0.0); KSST 73 (0.0); KSST 76 (+0.5); KSST 85 (0.0); KSST 86 (0.0); KSST 87 (0.0)</t>
  </si>
  <si>
    <t>KSST 22 (HB); KSST 29 (FB-L); KSST 50 (LT); KSST 76 (LG); TXUN D18 (ROLB); TXUN D41 (RILB); TXUN D95 (RE)</t>
  </si>
  <si>
    <t>LOLB (0); LLB (6); LILB (4); RILB (4); ROLB (0)</t>
  </si>
  <si>
    <t>KSST 29; TXUN D41; TXUN D95</t>
  </si>
  <si>
    <t>KSST 22; KSST 50; KSST 76; TXUN D18</t>
  </si>
  <si>
    <t>2112 KSU OFF VS TX, Play 009</t>
  </si>
  <si>
    <t>19 G KEY</t>
  </si>
  <si>
    <t>19 G</t>
  </si>
  <si>
    <t>7; TXUN D03 (12); TXUN D05 (39); TXUN D18 (34); TXUN D33 (24); TXUN D41 (10); TXUN D45 (27); TXUN D93 (19)</t>
  </si>
  <si>
    <t>LCB (8); SCBoL (6); SCBiL (10); FS (10)</t>
  </si>
  <si>
    <t>LLB (10); LOLB (12); DLT (19); RILB (24); DRT (27); ROLB (34); RLB (39)</t>
  </si>
  <si>
    <t>TXUN D03 (LOLB); TXUN D05 (RLB); TXUN D11 (SCBoL); TXUN D14 (SCBiL); TXUN D18 (ROLB); TXUN D23 (LCB); TXUN D25 (FS); TXUN D33 (RILB); TXUN D41 (LLB); TXUN D45 (DRT); TXUN D93 (DLT)</t>
  </si>
  <si>
    <t>TXUN D03 (0.0); TXUN D05 (0.0); TXUN D11 (-0.5); TXUN D14 (0.0); TXUN D18 (0.0); TXUN D23 (-0.5); TXUN D25 (0.0); TXUN D33 (0.0); TXUN D41 (0.0); TXUN D45 (0.0); TXUN D93 (0.0)</t>
  </si>
  <si>
    <t>TXUN D03; TXUN D11</t>
  </si>
  <si>
    <t>KSST 00; KSST 09; KSST 12; KSST 86; KSST 88</t>
  </si>
  <si>
    <t>KSST 00 (TE-L); KSST 09 (HB-L); KSST 12 (SRoWR); KSST 15 (QB); KSST 50 (LT); KSST 63 (RG); KSST 69 (C); KSST 73 (RT); KSST 76 (LG); KSST 86 (RWR); KSST 88 (SRiWR)</t>
  </si>
  <si>
    <t>KSST 00 (0.0); KSST 09 (0.0); KSST 12 (+0.5); KSST 15 (0.0); KSST 50 (0.0); KSST 63 (0.0); KSST 69 (0.0); KSST 73 (0.0); KSST 76 (0.0); KSST 86 (+0.5); KSST 88 (+0.5)</t>
  </si>
  <si>
    <t>KSST 00; KSST 09; KSST 12; KSST 88</t>
  </si>
  <si>
    <t>KSST 12 (SRoWR); KSST 86 (RWR); KSST 88 (SRiWR); TXUN D11 (SCBoL); TXUN D23 (LCB)</t>
  </si>
  <si>
    <t>4; TXUN D03 (LOLB); TXUN D18 (ROLB); TXUN D45 (DRT); TXUN D93 (DLT)</t>
  </si>
  <si>
    <t>SRiWR(+7.5); SRoWR(+12.5); RWR^(+18.5)</t>
  </si>
  <si>
    <t>LOLB (0); LLB (5); RILB (5); RLB (5); ROLB (0)</t>
  </si>
  <si>
    <t>TXUN D11; TXUN D23</t>
  </si>
  <si>
    <t>TXUN D11</t>
  </si>
  <si>
    <t>7; TXUN D05; TXUN D11; TXUN D14; TXUN D23; TXUN D25; TXUN D33; TXUN D41</t>
  </si>
  <si>
    <t>TE-L r; HB-L r; SRiWR 0u(-3); SRoWR z; RWR z</t>
  </si>
  <si>
    <t>KSST 00 r; KSST 09 r; KSST 88 0u(-3); KSST 12 z; KSST 86 z</t>
  </si>
  <si>
    <t>2112 KSU OFF VS TX, Play 010</t>
  </si>
  <si>
    <t>EXPAND GUN LT TIGHT CHANGE</t>
  </si>
  <si>
    <t>LT/RT RIGHT</t>
  </si>
  <si>
    <t>LT TIGHT</t>
  </si>
  <si>
    <t>47 CENTER FORCE</t>
  </si>
  <si>
    <t>10; TXUN D18 (06); TXUN D23 (30); TXUN D25 (10); TXUN D30 (38); TXUN D40 (18); TXUN D46 (39); TXUN D90 (19); TXUN D93 (25); TXUN D95 (31); TXUN D98 (13)</t>
  </si>
  <si>
    <t>RCB (6)</t>
  </si>
  <si>
    <t>LOLB (06); LLB (10); LE (13); LILB (18); DLT (19); DRT (25); RLB (30); RE (31); RLB (38); ROLB (39)</t>
  </si>
  <si>
    <t>TXUN D14 (RCB); TXUN D18 (LOLB); TXUN D23 (RLB); TXUN D25 (LLB); TXUN D30 (RLB); TXUN D40 (LILB); TXUN D46 (ROLB); TXUN D90 (DLT); TXUN D93 (DRT); TXUN D95 (RE); TXUN D98 (LE)</t>
  </si>
  <si>
    <t>TXUN D14 (-0.5); TXUN D18 (0.0); TXUN D23 (-1.0); TXUN D25 (0.0); TXUN D30 (-0.5); TXUN D40 (0.0); TXUN D46 (0.0); TXUN D90 (0.0); TXUN D93 (0.0); TXUN D95 (0.0); TXUN D98 (0.0)</t>
  </si>
  <si>
    <t>TXUN D30; TXUN D40; TXUN D46; TXUN D90; TXUN D95; TXUN D98</t>
  </si>
  <si>
    <t>LE (13); DLT (19); DRT (25); RE (31)</t>
  </si>
  <si>
    <t>LWR; TE-L^; HB-L; HB-R; TE-R^</t>
  </si>
  <si>
    <t>KSST 15 (QB); KSST 18 (LWR); KSST 22 (HB-R); KSST 29 (HB-L); KSST 34 (TE-R); KSST 50 (LT); KSST 63 (RG); KSST 69 (C); KSST 73 (RT); KSST 76 (LG); KSST 87 (TE-L)</t>
  </si>
  <si>
    <t>KSST 15 (0.0); KSST 18 (+0.5); KSST 22 (+0.5); KSST 29 (0.0); KSST 34 (0.0); KSST 50 (0.0); KSST 63 (0.0); KSST 69 (+0.5); KSST 73 (0.0); KSST 76 (0.0); KSST 87 (0.0)</t>
  </si>
  <si>
    <t>KSST 18 (LWR); KSST 22 (HB-R); KSST 69 (C); TXUN D14 (RCB); TXUN D23 (RLB); TXUN D30 (RLB)</t>
  </si>
  <si>
    <t>LWR(-15.5)</t>
  </si>
  <si>
    <t>LOLB (1); LLB (5); LILB (4); RLB (4); RLB (5); ROLB (0)</t>
  </si>
  <si>
    <t>TXUN D14; TXUN D23; TXUN D30</t>
  </si>
  <si>
    <t>KSST 18; KSST 22; KSST 69</t>
  </si>
  <si>
    <t>2112 KSU OFF VS TX, Play 011</t>
  </si>
  <si>
    <t>17 PLATINUM T ARC</t>
  </si>
  <si>
    <t>6; TXUN D03 (11); TXUN D06 (34); TXUN D30 (14); TXUN D33 (24); TXUN D45 (27); TXUN D93 (19)</t>
  </si>
  <si>
    <t>LCB (6); SCBL (5); SSL (8); FSR (13); RCB (1)</t>
  </si>
  <si>
    <t>SSL (01); LEO (11); LLB (14); DLT (19); RILB (24); DRT (27); REO (34)</t>
  </si>
  <si>
    <t>TXUN D01 (SSL); TXUN D03 (LEO); TXUN D04 (LCB); TXUN D05 (RCB); TXUN D06 (REO); TXUN D11 (SCBL); TXUN D25 (FSR); TXUN D30 (LLB); TXUN D33 (RILB); TXUN D45 (DRT); TXUN D93 (DLT)</t>
  </si>
  <si>
    <t>TXUN D01 (0.0); TXUN D03 (0.0); TXUN D04 (0.0); TXUN D05 (0.0); TXUN D06 (0.0); TXUN D11 (0.0); TXUN D25 (-1.0); TXUN D30 (-1.0); TXUN D33 (-1.0); TXUN D45 (0.0); TXUN D93 (0.0)</t>
  </si>
  <si>
    <t>KSST 04 (LWR); KSST 12 (RWR); KSST 15 (QB); KSST 22 (HB-L); KSST 50 (LT); KSST 63 (RG); KSST 69 (C); KSST 71 (RT); KSST 76 (LG); KSST 87 (TE-R); KSST 88 (SRWR)</t>
  </si>
  <si>
    <t>KSST 04 (0.0); KSST 12 (0.0); KSST 15 (+1.0); KSST 22 (0.0); KSST 50 (0.0); KSST 63 (0.0); KSST 69 (-0.5); KSST 71 (+0.5); KSST 76 (0.0); KSST 87 (0.0); KSST 88 (0.0)</t>
  </si>
  <si>
    <t>KSST 15 (QB); KSST 69 (C); KSST 71 (RT); TXUN D06 (REO); TXUN D25 (FSR); TXUN D30 (LLB); TXUN D33 (RILB)</t>
  </si>
  <si>
    <t>TXUN D05 &gt; KSST 04</t>
  </si>
  <si>
    <t>LWR^(-18.5); SRWR(+7.5); RWR^(+16.5)</t>
  </si>
  <si>
    <t>KSST 69; TXUN D25; TXUN D30; TXUN D33</t>
  </si>
  <si>
    <t>KSST 15; KSST 71</t>
  </si>
  <si>
    <t>2112 KSU OFF VS TX, Play 012</t>
  </si>
  <si>
    <t>5 ROLL NAKED</t>
  </si>
  <si>
    <t>6; TXUN D11 (11); TXUN D18 (35); TXUN D41 (20); TXUN D43 (12); TXUN D45 (29); TXUN D93 (21)</t>
  </si>
  <si>
    <t>LCB (8); FSL (12); FSR (11); SCBR (4); RCB (3)</t>
  </si>
  <si>
    <t>LLB (11); LEO (12); LILB (20); NLT (21); RE (29); ROLB (35)</t>
  </si>
  <si>
    <t>TXUN D04 (LCB); TXUN D05 (RCB); TXUN D11 (LLB); TXUN D14 (FSL); TXUN D18 (ROLB); TXUN D28 (FSR); TXUN D33 (SCBR); TXUN D41 (LILB); TXUN D43 (LEO); TXUN D45 (RE); TXUN D93 (NLT)</t>
  </si>
  <si>
    <t>TXUN D04 (0.0); TXUN D05 (0.0); TXUN D11 (0.0); TXUN D14 (0.0); TXUN D18 (0.0); TXUN D28 (0.0); TXUN D33 (0.0); TXUN D41 (0.0); TXUN D43 (0.0); TXUN D45 (0.0); TXUN D93 (0.0)</t>
  </si>
  <si>
    <t>LEO (12); NLT (21); RE (29)</t>
  </si>
  <si>
    <t>TXUN D43</t>
  </si>
  <si>
    <t>LWR; SLWR^; FB-L; HB-R; RWR^</t>
  </si>
  <si>
    <t>KSST 04 (RWR); KSST 12 (LWR); KSST 15 (QB); KSST 22 (HB-R); KSST 29 (FB-L); KSST 50 (LT); KSST 63 (RG); KSST 69 (C); KSST 71 (RT); KSST 76 (LG); KSST 85 (SLWR)</t>
  </si>
  <si>
    <t>KSST 04 (0.0); KSST 12 (0.0); KSST 15 (0.0); KSST 22 (0.0); KSST 29 (0.0); KSST 50 (0.0); KSST 63 (0.0); KSST 69 (0.0); KSST 71 (0.0); KSST 76 (0.0); KSST 85 (0.0)</t>
  </si>
  <si>
    <t>TXUN D43 (LEO)</t>
  </si>
  <si>
    <t>FB-L</t>
  </si>
  <si>
    <t>4; TXUN D18 (ROLB); TXUN D43 (LEO); TXUN D45 (RE); TXUN D93 (NLT)</t>
  </si>
  <si>
    <t>TXUN D43 (U)</t>
  </si>
  <si>
    <t>HB-R (-5); FB-L (-4)</t>
  </si>
  <si>
    <t>TXUN D43 (R.E.D) LEO</t>
  </si>
  <si>
    <t>LWR(-20.5); SLWR^(-14.5); RWR^(+12.5)</t>
  </si>
  <si>
    <t>LLB (4); LILB (5); ROLB (0)</t>
  </si>
  <si>
    <t>7; TXUN D04; TXUN D05; TXUN D11; TXUN D14; TXUN D28; TXUN D33; TXUN D41</t>
  </si>
  <si>
    <t>LWR 8s(10); SLWR xo(11); FB-L h21(-1); HB-R fl; RWR 5(21)</t>
  </si>
  <si>
    <t>8; X; H4; -; 5</t>
  </si>
  <si>
    <t>KSST 12 8s(10); KSST 85 xo(11); KSST 29 h21(-1); KSST 22 fl; KSST 04 5(21)</t>
  </si>
  <si>
    <t>2112 KSU OFF VS TX, Play 013</t>
  </si>
  <si>
    <t>46 COUNTER INFLUENCE</t>
  </si>
  <si>
    <t>7; TXUN D18 (40); TXUN D33 (16); TXUN D40 (07); TXUN D41 (27); TXUN D45 (15); TXUN D93 (23); TXUN D95 (29)</t>
  </si>
  <si>
    <t>LCB (5); FS (13); SCBR (10); RCB (6)</t>
  </si>
  <si>
    <t>LOLB (07); LE (15); LILB (16); NRT (23); RILB (27); RE (29); ROLB (40)</t>
  </si>
  <si>
    <t>TXUN D04 (LCB); TXUN D05 (RCB); TXUN D14 (SCBR); TXUN D18 (ROLB); TXUN D28 (FS); TXUN D33 (LILB); TXUN D40 (LOLB); TXUN D41 (RILB); TXUN D45 (LE); TXUN D93 (NRT); TXUN D95 (RE)</t>
  </si>
  <si>
    <t>TXUN D04 (0.0); TXUN D05 (0.0); TXUN D14 (0.0); TXUN D18 (0.0); TXUN D28 (0.0); TXUN D33 (+0.5); TXUN D40 (0.0); TXUN D41 (-0.5); TXUN D45 (0.0); TXUN D93 (+0.5); TXUN D95 (0.0)</t>
  </si>
  <si>
    <t>TXUN D40; TXUN D95</t>
  </si>
  <si>
    <t>KSST 00; KSST 04; KSST 22; KSST 29; KSST 85</t>
  </si>
  <si>
    <t>KSST 00 (SLWR); KSST 04 (RWR); KSST 15 (QB); KSST 22 (HB-R); KSST 29 (FB-L); KSST 50 (LT); KSST 63 (RG); KSST 69 (C); KSST 71 (RT); KSST 76 (LG); KSST 85 (LWR)</t>
  </si>
  <si>
    <t>KSST 00 (0.0); KSST 04 (0.0); KSST 15 (0.0); KSST 22 (0.0); KSST 29 (-0.5); KSST 50 (0.0); KSST 63 (+0.5); KSST 69 (-0.5); KSST 71 (0.0); KSST 76 (0.0); KSST 85 (0.0)</t>
  </si>
  <si>
    <t>KSST 29 (FB-L); KSST 63 (RG); KSST 69 (C); KSST 76 (LG); TXUN D33 (LILB); TXUN D41 (RILB); TXUN D45 (LE); TXUN D93 (NRT)</t>
  </si>
  <si>
    <t>LWR(-10.5); SLWR^(-4.5); RWR^(+18.5)</t>
  </si>
  <si>
    <t>KSST 29; KSST 69; TXUN D41</t>
  </si>
  <si>
    <t>KSST 63; TXUN D33; TXUN D93</t>
  </si>
  <si>
    <t>TXUN D93</t>
  </si>
  <si>
    <t>2112 KSU OFF VS TX, Play 014</t>
  </si>
  <si>
    <t>MARCH GUN LT WING OVER PRO STR</t>
  </si>
  <si>
    <t>LT/RT WING OVER</t>
  </si>
  <si>
    <t>43 DUO X HITCH</t>
  </si>
  <si>
    <t>9; TXUN D04 (01); TXUN D18 (43); TXUN D28 (20); TXUN D33 (21); TXUN D40 (13); TXUN D41 (34); TXUN D45 (16); TXUN D93 (24); TXUN D95 (33)</t>
  </si>
  <si>
    <t>SS (8); SSR (10); RCB (6)</t>
  </si>
  <si>
    <t>LOLB (01); LOLB (13); DLT (16); SS (20); MLB (21); DRT (24); REO (33); RLB (34); ROLB (43); SSR (44)</t>
  </si>
  <si>
    <t>TXUN D04 (LOLB); TXUN D05 (RCB); TXUN D14 (SSR); TXUN D18 (ROLB); TXUN D28 (SS); TXUN D33 (MLB); TXUN D40 (LOLB); TXUN D41 (RLB); TXUN D45 (DLT); TXUN D93 (DRT); TXUN D95 (REO)</t>
  </si>
  <si>
    <t>TXUN D04 (0.0); TXUN D05 (-0.5); TXUN D14 (0.0); TXUN D18 (0.0); TXUN D28 (0.0); TXUN D33 (0.0); TXUN D40 (0.0); TXUN D41 (0.0); TXUN D45 (0.0); TXUN D93 (0.0); TXUN D95 (0.0)</t>
  </si>
  <si>
    <t>LWR^; TE-oL; TE-L; TE-iL^; HB-L</t>
  </si>
  <si>
    <t>KSST 15 (QB); KSST 18 (LWR); KSST 22 (HB-L); KSST 29 (TE-oL); KSST 34 (TE-L); KSST 50 (LT); KSST 63 (RG); KSST 69 (C); KSST 71 (RT); KSST 76 (LG); KSST 87 (TE-iL)</t>
  </si>
  <si>
    <t>KSST 15 (+0.5); KSST 18 (+0.5); KSST 22 (0.0); KSST 29 (0.0); KSST 34 (0.0); KSST 50 (0.0); KSST 63 (0.0); KSST 69 (0.0); KSST 71 (0.0); KSST 76 (0.0); KSST 87 (0.0)</t>
  </si>
  <si>
    <t>KSST 18; KSST 34; KSST 87</t>
  </si>
  <si>
    <t>8; KSST 29 (TE-oL); KSST 34 (TE-L); KSST 50 (LT); KSST 63 (RG); KSST 69 (C); KSST 71 (RT); KSST 76 (LG); KSST 87 (TE-iL)</t>
  </si>
  <si>
    <t>KSST 15 (QB); KSST 18 (LWR); TXUN D05 (RCB)</t>
  </si>
  <si>
    <t>KSST 18</t>
  </si>
  <si>
    <t>6; TXUN D04 (LOLB); TXUN D18 (ROLB); TXUN D40 (LOLB); TXUN D45 (DLT); TXUN D93 (DRT); TXUN D95 (REO)</t>
  </si>
  <si>
    <t>KSST 29 (B:L); KSST 34 (R:Lx); KSST 87 (R:Lx)</t>
  </si>
  <si>
    <t>LWR^(-13.5)</t>
  </si>
  <si>
    <t>LOLB (0); LOLB (1); MLB (4); RLB (4); ROLB (0)</t>
  </si>
  <si>
    <t>5; TXUN D05; TXUN D14; TXUN D28; TXUN D33; TXUN D41</t>
  </si>
  <si>
    <t>LWR 6(5); TE-oL r; TE-L r; TE-iL r; HB-L fr</t>
  </si>
  <si>
    <t>KSST 18 6(5); KSST 29 r; KSST 34 r; KSST 87 r; KSST 22 fr</t>
  </si>
  <si>
    <t>KSST 15; KSST 18</t>
  </si>
  <si>
    <t>2112 KSU OFF VS TX, Play 015</t>
  </si>
  <si>
    <t>GUN REX WIDE  EXIT</t>
  </si>
  <si>
    <t>LEX/REX WIDE</t>
  </si>
  <si>
    <t>FK 76 X CLIMB H ARROW</t>
  </si>
  <si>
    <t>X CLIMB H ARROW</t>
  </si>
  <si>
    <t>6; TXUN D03 (14); TXUN D18 (36); TXUN D33 (25); TXUN D41 (14); TXUN D45 (29); TXUN D93 (22)</t>
  </si>
  <si>
    <t>LCB (7); SCBL (4); FSL (11); FS (11); RCB (4)</t>
  </si>
  <si>
    <t>LLB (14); LE (14); NT (22); RILB (25); RE (29); ROLB (36)</t>
  </si>
  <si>
    <t>TXUN D03 (LE); TXUN D04 (LCB); TXUN D05 (RCB); TXUN D11 (SCBL); TXUN D14 (FSL); TXUN D18 (ROLB); TXUN D28 (FS); TXUN D33 (RILB); TXUN D41 (LLB); TXUN D45 (RE); TXUN D93 (NT)</t>
  </si>
  <si>
    <t>TXUN D03 (+0.5); TXUN D04 (+0.5); TXUN D05 (0.0); TXUN D11 (0.0); TXUN D14 (0.0); TXUN D18 (0.0); TXUN D28 (0.0); TXUN D33 (0.0); TXUN D41 (0.0); TXUN D45 (0.0); TXUN D93 (0.0)</t>
  </si>
  <si>
    <t>KSST 00 (TE-R); KSST 04 (LWR); KSST 12 (RWR); KSST 15 (QB); KSST 22 (HB-L); KSST 50 (LT); KSST 63 (RG); KSST 69 (C); KSST 71 (RT); KSST 76 (LG); KSST 88 (SRWR)</t>
  </si>
  <si>
    <t>KSST 00 (-0.5); KSST 04 (0.0); KSST 12 (0.0); KSST 15 (-0.5); KSST 22 (0.0); KSST 50 (0.0); KSST 63 (0.0); KSST 69 (0.0); KSST 71 (0.0); KSST 76 (0.0); KSST 88 (0.0)</t>
  </si>
  <si>
    <t>6; KSST 00 (TE-R); KSST 50 (LT); KSST 63 (RG); KSST 69 (C); KSST 71 (RT); KSST 76 (LG)</t>
  </si>
  <si>
    <t>KSST 00 (TE-R); KSST 15 (QB); TXUN D03 (LE); TXUN D04 (LCB)</t>
  </si>
  <si>
    <t>3; TXUN D03 (LE); TXUN D45 (RE); TXUN D93 (NT)</t>
  </si>
  <si>
    <t>TXUN D03 (I) KSST 00</t>
  </si>
  <si>
    <t>LLB (4); RILB (5); ROLB (0)</t>
  </si>
  <si>
    <t>TXUN D04</t>
  </si>
  <si>
    <t>8; TXUN D04; TXUN D05; TXUN D11; TXUN D14; TXUN D18; TXUN D28; TXUN D33; TXUN D41</t>
  </si>
  <si>
    <t>LWR xl(6); HB-L frkrh21(-2); TE-R k; SRWR xo(25); RWR 8s(15)</t>
  </si>
  <si>
    <t>X; H4; -; X; 8</t>
  </si>
  <si>
    <t>KSST 04 xl(6); KSST 22 frkrh21(-2); KSST 00 k; KSST 88 xo(25); KSST 12 8s(15)</t>
  </si>
  <si>
    <t>8s(15)</t>
  </si>
  <si>
    <t>TXUN D03; TXUN D04</t>
  </si>
  <si>
    <t>2112 KSU OFF VS TX, Play 016</t>
  </si>
  <si>
    <t>LOU  RAY</t>
  </si>
  <si>
    <t>46 SLANT WK LEAD</t>
  </si>
  <si>
    <t>7; TXUN D05 (44); TXUN D33 (24); TXUN D40 (38); TXUN D41 (15); TXUN D45 (27); TXUN D93 (19); TXUN D95 (12)</t>
  </si>
  <si>
    <t>LCB (7); SCBL (3); FSL (11); FS (11)</t>
  </si>
  <si>
    <t>LEO (12); LLB (15); DLT (19); RILB (24); DRT (27); ROLB (38); RLB (44)</t>
  </si>
  <si>
    <t>TXUN D04 (LCB); TXUN D05 (RLB); TXUN D11 (SCBL); TXUN D14 (FSL); TXUN D28 (FS); TXUN D33 (RILB); TXUN D40 (ROLB); TXUN D41 (LLB); TXUN D45 (DRT); TXUN D93 (DLT); TXUN D95 (LEO)</t>
  </si>
  <si>
    <t>TXUN D04 (0.0); TXUN D05 (0.0); TXUN D11 (0.0); TXUN D14 (0.0); TXUN D28 (0.0); TXUN D33 (-0.5); TXUN D40 (0.0); TXUN D41 (0.0); TXUN D45 (-0.5); TXUN D93 (0.0); TXUN D95 (0.0)</t>
  </si>
  <si>
    <t>TE-L^; HB; FB-R; SRWR^; RWR</t>
  </si>
  <si>
    <t>KSST 00 (TE-L); KSST 15 (QB); KSST 22 (HB); KSST 29 (FB-R); KSST 50 (LT); KSST 63 (RG); KSST 69 (C); KSST 71 (RT); KSST 76 (LG); KSST 85 (SRWR); KSST 86 (RWR)</t>
  </si>
  <si>
    <t>KSST 00 (0.0); KSST 15 (0.0); KSST 22 (+0.5); KSST 29 (0.0); KSST 50 (-0.5); KSST 63 (0.0); KSST 69 (0.0); KSST 71 (0.0); KSST 76 (+0.5); KSST 85 (0.0); KSST 86 (0.0)</t>
  </si>
  <si>
    <t>KSST 22 (HB); KSST 50 (LT); KSST 69 (C); KSST 76 (LG); TXUN D28 (FS); TXUN D33 (RILB); TXUN D45 (DRT); TXUN D93 (DLT)</t>
  </si>
  <si>
    <t>SRWR^(+7.5); RWR(+14.5)</t>
  </si>
  <si>
    <t>LLB (5); RILB (4); RLB (5); ROLB (0)</t>
  </si>
  <si>
    <t>KSST 50; TXUN D33; TXUN D45</t>
  </si>
  <si>
    <t>TXUN D28</t>
  </si>
  <si>
    <t>2112 KSU OFF VS TX, Play 017</t>
  </si>
  <si>
    <t>GUN LIZ WIDE LOWER  H DOT</t>
  </si>
  <si>
    <t>NO BACKS 3X2 (LIZ/RIP WIDE)</t>
  </si>
  <si>
    <t>4 ROLL READ-HITCHES</t>
  </si>
  <si>
    <t>6; TXUN D18 (07); TXUN D33 (20); TXUN D41 (32); TXUN D43 (34); TXUN D90 (19); TXUN D98 (27)</t>
  </si>
  <si>
    <t>LCB (3); FS (15); SSR (8); SCBR (3); RCB (1)</t>
  </si>
  <si>
    <t>LEO (07); DLT (19); LILB (20); DRT (27); RLB (32); REO (34); SSR (36)</t>
  </si>
  <si>
    <t>TXUN D05 (RCB); TXUN D11 (SCBR); TXUN D14 (SSR); TXUN D18 (LEO); TXUN D23 (LCB); TXUN D28 (FS); TXUN D33 (LILB); TXUN D41 (RLB); TXUN D43 (REO); TXUN D90 (DLT); TXUN D98 (DRT)</t>
  </si>
  <si>
    <t>TXUN D05 (0.0); TXUN D11 (0.0); TXUN D14 (0.0); TXUN D18 (+0.5); TXUN D23 (0.0); TXUN D28 (0.0); TXUN D33 (0.0); TXUN D41 (-0.5); TXUN D43 (+0.5); TXUN D90 (0.0); TXUN D98 (+0.5)</t>
  </si>
  <si>
    <t>TXUN D18; TXUN D23; TXUN D43; TXUN D90; TXUN D98</t>
  </si>
  <si>
    <t>LEO (07); DLT (19); DRT (27); REO (34)</t>
  </si>
  <si>
    <t>KSST 15 (QB); KSST 19 (TE-L); KSST 22 (HB-L); KSST 50 (LT); KSST 63 (RG); KSST 69 (C); KSST 71 (RT); KSST 76 (LG); KSST 85 (LWR); KSST 86 (RWR); KSST 88 (SLWR)</t>
  </si>
  <si>
    <t>KSST 15 (0.0); KSST 19 (-0.5); KSST 22 (0.0); KSST 50 (+0.5); KSST 63 (0.0); KSST 69 (0.0); KSST 71 (-0.5); KSST 76 (0.0); KSST 85 (0.0); KSST 86 (0.0); KSST 88 (0.0)</t>
  </si>
  <si>
    <t>KSST 19 (TE-L); KSST 50 (LT); KSST 71 (RT); KSST 76 (LG); TXUN D18 (LEO); TXUN D41 (RLB); TXUN D43 (REO); TXUN D98 (DRT)</t>
  </si>
  <si>
    <t>TXUN D05 &gt; KSST 85</t>
  </si>
  <si>
    <t>LWR^(-18.5); SLWR(-7.5); RWR^(+18.5)</t>
  </si>
  <si>
    <t>LILB (5); RLB (4)</t>
  </si>
  <si>
    <t>KSST 19; KSST 71; TXUN D41</t>
  </si>
  <si>
    <t>LWR 9o; SLWR 6(6); TE-L r; HB-L r; RWR 9o</t>
  </si>
  <si>
    <t>KSST 85 9o; KSST 88 6(6); KSST 19 r; KSST 22 r; KSST 86 9o</t>
  </si>
  <si>
    <t>KSST 50; TXUN D18; TXUN D43; TXUN D98</t>
  </si>
  <si>
    <t>2112 KSU OFF VS TX, Play 018</t>
  </si>
  <si>
    <t>REDUCE  LT</t>
  </si>
  <si>
    <t>8; TXUN D01 (39); TXUN D03 (29); TXUN D18 (39); TXUN D33 (18); TXUN D41 (27); TXUN D43 (08); TXUN D90 (22); TXUN D98 (15)</t>
  </si>
  <si>
    <t>LCB (4); FS (15); RCB (4)</t>
  </si>
  <si>
    <t>LOLB (08); LE (15); LILB (18); NT (22); RILB (27); RE (29); RLB (39); ROLB (39)</t>
  </si>
  <si>
    <t>TXUN D01 (RLB); TXUN D03 (RE); TXUN D05 (RCB); TXUN D18 (ROLB); TXUN D23 (LCB); TXUN D28 (FS); TXUN D33 (LILB); TXUN D41 (RILB); TXUN D43 (LOLB); TXUN D90 (NT); TXUN D98 (LE)</t>
  </si>
  <si>
    <t>TXUN D01 (0.0); TXUN D03 (0.0); TXUN D05 (0.0); TXUN D18 (0.0); TXUN D23 (0.0); TXUN D28 (0.0); TXUN D33 (-1.0); TXUN D41 (0.0); TXUN D43 (0.0); TXUN D90 (-0.5); TXUN D98 (+0.5)</t>
  </si>
  <si>
    <t>KSST 12 (LWR); KSST 15 (QB); KSST 22 (HB); KSST 29 (FB); KSST 50 (RG); KSST 69 (C); KSST 70 (LT); KSST 73 (RT); KSST 76 (LG); KSST 85 (RWR); KSST 87 (TE-L)</t>
  </si>
  <si>
    <t>KSST 12 (0.0); KSST 15 (0.0); KSST 22 (0.0); KSST 29 (0.0); KSST 50 (0.0); KSST 69 (0.0); KSST 70 (0.0); KSST 73 (-0.5); KSST 76 (-0.5); KSST 85 (0.0); KSST 87 (0.0)</t>
  </si>
  <si>
    <t>KSST 70 (LT); KSST 73 (RT); KSST 76 (LG); TXUN D33 (LILB); TXUN D90 (NT); TXUN D98 (LE)</t>
  </si>
  <si>
    <t>KSST 22 (R:B); KSST 29 (L:B); KSST 87 (L:R{L})</t>
  </si>
  <si>
    <t>KSST 73; KSST 76; TXUN D33; TXUN D90</t>
  </si>
  <si>
    <t>2112 KSU OFF VS TX, Play 019</t>
  </si>
  <si>
    <t>7; TXUN D03 (30); TXUN D05 (44); TXUN D18 (39); TXUN D33 (16); TXUN D41 (25); TXUN D90 (22); TXUN D98 (14)</t>
  </si>
  <si>
    <t>LCB (4); SCBL (2); SCBL (10); SSR (8)</t>
  </si>
  <si>
    <t>LE (14); LILB (16); NT (22); RILB (25); RE (30); SSR (37); ROLB (39); RLB (44)</t>
  </si>
  <si>
    <t>TXUN D01 (SSR); TXUN D03 (RE); TXUN D05 (RLB); TXUN D18 (ROLB); TXUN D23 (LCB); TXUN D28 (SCBL); TXUN D33 (LILB); TXUN D41 (RILB); TXUN D43 (SCBL); TXUN D90 (NT); TXUN D98 (LE)</t>
  </si>
  <si>
    <t>TXUN D01 (-1.0); TXUN D03 (0.0); TXUN D05 (0.0); TXUN D18 (0.0); TXUN D23 (0.0); TXUN D28 (0.0); TXUN D33 (-0.5); TXUN D41 (-0.5); TXUN D43 (0.0); TXUN D90 (0.0); TXUN D98 (0.0)</t>
  </si>
  <si>
    <t>TXUN D01</t>
  </si>
  <si>
    <t>KSST 15 (QB); KSST 19 (TE-oL); KSST 22 (HB-L); KSST 50 (RG); KSST 69 (C); KSST 70 (LT); KSST 73 (RT); KSST 76 (LG); KSST 85 (RWR); KSST 87 (TE-iL); KSST 88 (SRWR)</t>
  </si>
  <si>
    <t>KSST 15 (0.0); KSST 19 (0.0); KSST 22 (+0.5); KSST 50 (0.0); KSST 69 (0.0); KSST 70 (+0.5); KSST 73 (0.0); KSST 76 (+0.5); KSST 85 (0.0); KSST 87 (0.0); KSST 88 (0.0)</t>
  </si>
  <si>
    <t>KSST 22 (HB-L); KSST 70 (LT); KSST 76 (LG); KSST 87 (TE-iL); TXUN D01 (SSR); TXUN D03 (RE); TXUN D33 (LILB); TXUN D41 (RILB)</t>
  </si>
  <si>
    <t>LILB (5); RILB (3); RLB (4); ROLB (0)</t>
  </si>
  <si>
    <t>TXUN D01; TXUN D33; TXUN D41</t>
  </si>
  <si>
    <t>KSST 22; KSST 70; KSST 76</t>
  </si>
  <si>
    <t>2112 KSU OFF VS TX, Play 020</t>
  </si>
  <si>
    <t>17 SLANT SURGE</t>
  </si>
  <si>
    <t>16/17 SLANT</t>
  </si>
  <si>
    <t>8; TXUN D03 (33); TXUN D18 (41); TXUN D23 (00); TXUN D33 (19); TXUN D41 (29); TXUN D43 (09); TXUN D90 (25); TXUN D98 (17)</t>
  </si>
  <si>
    <t>FS (11); SSR (7); RCB (3)</t>
  </si>
  <si>
    <t>LLB (00); LOLB (09); DLT (17); LILB (19); DRT (25); RLB (29); REO (33); SSR (40); ROLB (41)</t>
  </si>
  <si>
    <t>TXUN D01 (SSR); TXUN D03 (REO); TXUN D05 (RCB); TXUN D18 (ROLB); TXUN D23 (LLB); TXUN D28 (FS); TXUN D33 (LILB); TXUN D41 (RLB); TXUN D43 (LOLB); TXUN D90 (DRT); TXUN D98 (DLT)</t>
  </si>
  <si>
    <t>TXUN D01 (0.0); TXUN D03 (0.0); TXUN D05 (0.0); TXUN D18 (+0.5); TXUN D23 (0.0); TXUN D28 (0.0); TXUN D33 (0.0); TXUN D41 (+0.5); TXUN D43 (0.0); TXUN D90 (0.0); TXUN D98 (0.0)</t>
  </si>
  <si>
    <t>KSST 15 (LWR); KSST 19 (TE-R); KSST 22 (QB); KSST 29 (HB-L); KSST 34 (TE-oL); KSST 50 (RG); KSST 69 (C); KSST 70 (LT); KSST 73 (RT); KSST 76 (LG); KSST 87 (TE-iL)</t>
  </si>
  <si>
    <t>KSST 15 (0.0); KSST 19 (0.0); KSST 22 (0.0); KSST 29 (0.0); KSST 34 (-0.5); KSST 50 (-1.0); KSST 69 (0.0); KSST 70 (0.0); KSST 73 (0.0); KSST 76 (-1.0); KSST 87 (0.0)</t>
  </si>
  <si>
    <t>KSST 29; KSST 34</t>
  </si>
  <si>
    <t>KSST 34 (TE-oL); KSST 50 (RG); KSST 73 (RT); KSST 76 (LG); TXUN D18 (ROLB); TXUN D33 (LILB); TXUN D41 (RLB); TXUN D98 (DLT)</t>
  </si>
  <si>
    <t>LWR(-19.5)</t>
  </si>
  <si>
    <t>LOLB (0); LLB (3); LILB (5); RLB (5); ROLB (1)</t>
  </si>
  <si>
    <t>KSST 34; KSST 50; KSST 76</t>
  </si>
  <si>
    <t>TXUN D18; TXUN D41</t>
  </si>
  <si>
    <t>2112 KSU OFF VS TX, Play 021</t>
  </si>
  <si>
    <t>GUN LT OUT WK Z DOT</t>
  </si>
  <si>
    <t>7; TXUN D03 (08); TXUN D05 (44); TXUN D18 (35); TXUN D33 (26); TXUN D41 (16); TXUN D90 (21); TXUN D98 (29)</t>
  </si>
  <si>
    <t>LCB (6); SCBL (4); SCBL (10); FS (13)</t>
  </si>
  <si>
    <t>LEO (08); LILB (16); NLT (21); RILB (26); RE (29); ROLB (35); RLB (44)</t>
  </si>
  <si>
    <t>TXUN D01 (FS); TXUN D03 (LEO); TXUN D05 (RLB); TXUN D11 (SCBL); TXUN D18 (ROLB); TXUN D23 (LCB); TXUN D28 (SCBL); TXUN D33 (RILB); TXUN D41 (LILB); TXUN D90 (NLT); TXUN D98 (RE)</t>
  </si>
  <si>
    <t>TXUN D01 (0.0); TXUN D03 (0.0); TXUN D05 (0.0); TXUN D11 (0.0); TXUN D18 (0.0); TXUN D23 (0.0); TXUN D28 (0.0); TXUN D33 (-1.0); TXUN D41 (0.0); TXUN D90 (0.0); TXUN D98 (-1.0)</t>
  </si>
  <si>
    <t>LEO (08); NLT (21); RE (29)</t>
  </si>
  <si>
    <t>WR&gt;HB-L</t>
  </si>
  <si>
    <t>KSST 00 (TE-L); KSST 04 (HB-L); KSST 15 (QB); KSST 22 (HB-R); KSST 50 (RG); KSST 69 (C); KSST 70 (LT); KSST 73 (RT); KSST 76 (LG); KSST 86 (RWR); KSST 88 (SRWR)</t>
  </si>
  <si>
    <t>KSST 00 (0.0); KSST 04 (+0.5); KSST 15 (0.0); KSST 22 (0.0); KSST 50 (0.0); KSST 69 (0.0); KSST 70 (0.0); KSST 73 (0.0); KSST 76 (+0.5); KSST 86 (0.0); KSST 88 (0.0)</t>
  </si>
  <si>
    <t>KSST 04 (HB-L); KSST 50 (RG); KSST 69 (C); KSST 76 (LG); TXUN D33 (RILB); TXUN D41 (LILB); TXUN D90 (NLT); TXUN D98 (RE)</t>
  </si>
  <si>
    <t>2; KSST 04 (HB-L); KSST 22 (HB-R)</t>
  </si>
  <si>
    <t>KSST 04* (L:B)</t>
  </si>
  <si>
    <t>LILB (5); RILB (5); RLB (6); ROLB (0)</t>
  </si>
  <si>
    <t>TXUN D33; TXUN D98</t>
  </si>
  <si>
    <t>KSST 04; KSST 76</t>
  </si>
  <si>
    <t>2112 KSU OFF VS TX, Play 022</t>
  </si>
  <si>
    <t>12BIG</t>
  </si>
  <si>
    <t>GUN ROG ON WK</t>
  </si>
  <si>
    <t>17 BADGER</t>
  </si>
  <si>
    <t>8; TXUN D03 (29); TXUN D18 (41); TXUN D23 (00); TXUN D33 (15); TXUN D41 (27); TXUN D43 (09); TXUN D45 (15); TXUN D90 (22)</t>
  </si>
  <si>
    <t>FS (12); SCBR (9); RCB (2)</t>
  </si>
  <si>
    <t>LLB (00); LOLB (09); LLB (15); LE (15); NT (22); RILB (27); RE (29); ROLB (41)</t>
  </si>
  <si>
    <t>TXUN D01 (SCBR); TXUN D03 (RE); TXUN D05 (RCB); TXUN D18 (ROLB); TXUN D23 (LLB); TXUN D28 (FS); TXUN D33 (LLB); TXUN D41 (RILB); TXUN D43 (LOLB); TXUN D45 (LE); TXUN D90 (NT)</t>
  </si>
  <si>
    <t>TXUN D01 (0.0); TXUN D03 (+0.5); TXUN D05 (0.0); TXUN D18 (+0.5); TXUN D23 (0.0); TXUN D28 (0.0); TXUN D33 (+0.5); TXUN D41 (+0.5); TXUN D43 (0.0); TXUN D45 (0.0); TXUN D90 (0.0)</t>
  </si>
  <si>
    <t>TXUN D43; TXUN D45</t>
  </si>
  <si>
    <t>LWR; SLWR; TE-L^; HB-L; TE-R^</t>
  </si>
  <si>
    <t>2-1-0-2</t>
  </si>
  <si>
    <t>KSST 12; KSST 29; KSST 34; KSST 85; KSST 87</t>
  </si>
  <si>
    <t>KSST 12 (LWR); KSST 15 (QB); KSST 29 (HB-L); KSST 34 (TE-R); KSST 50 (RG); KSST 69 (C); KSST 70 (LT); KSST 73 (RT); KSST 76 (LG); KSST 85 (SLWR); KSST 87 (TE-L)</t>
  </si>
  <si>
    <t>KSST 12 (0.0); KSST 15 (0.0); KSST 29 (+0.5); KSST 34 (0.0); KSST 50 (0.0); KSST 69 (0.0); KSST 70 (-0.5); KSST 73 (0.0); KSST 76 (0.0); KSST 85 (0.0); KSST 87 (-0.5)</t>
  </si>
  <si>
    <t>KSST 29 (HB-L); KSST 50 (RG); KSST 70 (LT); KSST 87 (TE-L); TXUN D03 (RE); TXUN D18 (ROLB); TXUN D33 (LLB); TXUN D41 (RILB)</t>
  </si>
  <si>
    <t>TXUN D05 &gt; KSST 12</t>
  </si>
  <si>
    <t>LWR(-18.5); SLWR(-12.5)</t>
  </si>
  <si>
    <t>LOLB (0); LLB (5); LLB (4); RILB (5); ROLB (0)</t>
  </si>
  <si>
    <t>KSST 70; KSST 87</t>
  </si>
  <si>
    <t>KSST 29; TXUN D03; TXUN D18; TXUN D33; TXUN D41</t>
  </si>
  <si>
    <t>2112 KSU OFF VS TX, Play 023</t>
  </si>
  <si>
    <t>12 DRAW Y STICK</t>
  </si>
  <si>
    <t>QB DRAW</t>
  </si>
  <si>
    <t>12/13 DRAW</t>
  </si>
  <si>
    <t>6; TXUN D03 (10); TXUN D18 (37); TXUN D33 (27); TXUN D41 (13); TXUN D45 (17); TXUN D90 (25)</t>
  </si>
  <si>
    <t>LCB (6); SCBoL (4); FSL (12); SSR (10); RCB (3)</t>
  </si>
  <si>
    <t>LOLB (10); LLB (13); DLT (17); DRT (25); RILB (27); ROLB (37); SSR (43)</t>
  </si>
  <si>
    <t>TXUN D01 (SSR); TXUN D03 (LOLB); TXUN D05 (RCB); TXUN D11 (SCBoL); TXUN D18 (ROLB); TXUN D23 (LCB); TXUN D28 (FSL); TXUN D33 (RILB); TXUN D41 (LLB); TXUN D45 (DLT); TXUN D90 (DRT)</t>
  </si>
  <si>
    <t>TXUN D01 (0.0); TXUN D03 (0.0); TXUN D05 (+0.5); TXUN D11 (0.0); TXUN D18 (0.0); TXUN D23 (0.0); TXUN D28 (0.0); TXUN D33 (0.0); TXUN D41 (0.0); TXUN D45 (0.0); TXUN D90 (0.0)</t>
  </si>
  <si>
    <t>KSST 04 (LWR); KSST 15 (QB); KSST 22 (HB-L); KSST 50 (RG); KSST 69 (C); KSST 70 (LT); KSST 73 (RT); KSST 76 (LG); KSST 85 (RWR); KSST 87 (SRiWR); KSST 88 (SRoWR)</t>
  </si>
  <si>
    <t>KSST 04 (0.0); KSST 15 (0.0); KSST 22 (0.0); KSST 50 (0.0); KSST 69 (0.0); KSST 70 (0.0); KSST 73 (0.0); KSST 76 (0.0); KSST 85 (0.0); KSST 87 (0.0); KSST 88 (0.0)</t>
  </si>
  <si>
    <t>TXUN D05 (RCB)</t>
  </si>
  <si>
    <t>LWR^(-19.5); SRiWR^(+3.5); SRoWR(+9.5); RWR(+18.5)</t>
  </si>
  <si>
    <t>LOLB (0); LLB (5); RILB (5); ROLB (0)</t>
  </si>
  <si>
    <t>LWR r; HB-L r; SRiWR 3(6); SRoWR 3(3); RWR r</t>
  </si>
  <si>
    <t>-; -; 3; 3; -</t>
  </si>
  <si>
    <t>KSST 04 r; KSST 22 r; KSST 87 3(6); KSST 88 3(3); KSST 85 r</t>
  </si>
  <si>
    <t>2112 KSU OFF VS TX, Play 024</t>
  </si>
  <si>
    <t>50C F HURRICANE Z POST H FIELD</t>
  </si>
  <si>
    <t>F HURRICANE Z POST H FIELD</t>
  </si>
  <si>
    <t>5; TXUN D18 (36); TXUN D33 (25); TXUN D43 (09); TXUN D45 (27); TXUN D90 (19)</t>
  </si>
  <si>
    <t>LCB (5); SCBoL (6); SCBiL (6); FSL (11); FS (11); RCB (3)</t>
  </si>
  <si>
    <t>LEO (09); DLT (19); RILB (25); DRT (27); REO (36)</t>
  </si>
  <si>
    <t>TXUN D01 (FS); TXUN D05 (RCB); TXUN D11 (SCBoL); TXUN D18 (REO); TXUN D23 (LCB); TXUN D28 (FSL); TXUN D33 (RILB); TXUN D41 (SCBiL); TXUN D43 (LEO); TXUN D45 (DRT); TXUN D90 (DLT)</t>
  </si>
  <si>
    <t>TXUN D01 (0.0); TXUN D05 (0.0); TXUN D11 (+0.5); TXUN D18 (0.0); TXUN D23 (0.0); TXUN D28 (0.0); TXUN D33 (0.0); TXUN D41 (+0.5); TXUN D43 (0.0); TXUN D45 (0.0); TXUN D90 (0.0)</t>
  </si>
  <si>
    <t>LEO (09); DLT (19); DRT (27); REO (36)</t>
  </si>
  <si>
    <t>KSST 04 (LWR); KSST 15 (QB); KSST 19 (SRiWR); KSST 22 (HB-L); KSST 50 (RG); KSST 69 (C); KSST 70 (LT); KSST 73 (RT); KSST 76 (LG); KSST 86 (RWR); KSST 88 (SRoWR)</t>
  </si>
  <si>
    <t>KSST 04 (0.0); KSST 15 (0.0); KSST 19 (0.0); KSST 22 (0.0); KSST 50 (0.0); KSST 69 (0.0); KSST 70 (0.0); KSST 73 (0.0); KSST 76 (0.0); KSST 86 (0.0); KSST 88 (0.0)</t>
  </si>
  <si>
    <t>KSST 22 (HB-L); TXUN D11 (SCBoL); TXUN D41 (SCBiL)</t>
  </si>
  <si>
    <t>4; TXUN D18 (REO); TXUN D43 (LEO); TXUN D45 (DRT); TXUN D90 (DLT)</t>
  </si>
  <si>
    <t>LWR^(-14.5); SRiWR^(+1.5); SRoWR(+7.5); RWR(+13.5)</t>
  </si>
  <si>
    <t>RILB (5)</t>
  </si>
  <si>
    <t>7; TXUN D01; TXUN D05; TXUN D11; TXUN D23; TXUN D28; TXUN D33; TXUN D41</t>
  </si>
  <si>
    <t>LWR xd(3); HB-L h21(-2); SRiWR 6(12); SRoWR xd(4); RWR 8s(15)</t>
  </si>
  <si>
    <t>X; H4; 6; X; 8</t>
  </si>
  <si>
    <t>KSST 04 xd(3); KSST 22 h21(-2); KSST 19 6(12); KSST 88 xd(4); KSST 86 8s(15)</t>
  </si>
  <si>
    <t>TXUN D11; TXUN D41</t>
  </si>
  <si>
    <t>2112 KSU OFF VS TX, Play 025</t>
  </si>
  <si>
    <t>7; TXUN D03 (14); TXUN D18 (07); TXUN D33 (24); TXUN D41 (15); TXUN D46 (35); TXUN D98 (28); TXUN D99 (21)</t>
  </si>
  <si>
    <t>LCB (3); SSL (10); SSR (10); RCB (1)</t>
  </si>
  <si>
    <t>SSL (01); LOLB (07); LE (14); LLB (15); NLT (21); RILB (24); DRT (28); SSR (33); ROLB (35)</t>
  </si>
  <si>
    <t>TXUN D03 (LE); TXUN D04 (LCB); TXUN D05 (RCB); TXUN D14 (SSL); TXUN D18 (LOLB); TXUN D28 (SSR); TXUN D33 (RILB); TXUN D41 (LLB); TXUN D46 (ROLB); TXUN D98 (DRT); TXUN D99 (NLT)</t>
  </si>
  <si>
    <t>TXUN D03 (0.0); TXUN D04 (0.0); TXUN D05 (0.0); TXUN D14 (0.0); TXUN D18 (0.0); TXUN D28 (0.0); TXUN D33 (0.0); TXUN D41 (0.0); TXUN D46 (0.0); TXUN D98 (0.0); TXUN D99 (-1.0)</t>
  </si>
  <si>
    <t>KSST 12; KSST 22; KSST 29; KSST 87; KSST 88</t>
  </si>
  <si>
    <t>KSST 12 (RWR); KSST 15 (QB); KSST 22 (HB); KSST 29 (FB-R); KSST 50 (LT); KSST 63 (RG); KSST 69 (C); KSST 73 (RT); KSST 76 (LG); KSST 87 (TE-R); KSST 88 (LWR)</t>
  </si>
  <si>
    <t>KSST 12 (0.0); KSST 15 (0.0); KSST 22 (0.0); KSST 29 (0.0); KSST 50 (0.0); KSST 63 (0.0); KSST 69 (0.0); KSST 73 (0.0); KSST 76 (0.0); KSST 87 (0.0); KSST 88 (0.0)</t>
  </si>
  <si>
    <t>TXUN D99 (NLT)</t>
  </si>
  <si>
    <t>TXUN D05 &gt; KSST 88</t>
  </si>
  <si>
    <t>LWR^(-16.5); RWR(+11.5)</t>
  </si>
  <si>
    <t>TXUN D99 ENC</t>
  </si>
  <si>
    <t>2112 KSU OFF VS TX, Play 026</t>
  </si>
  <si>
    <t>RT  RAY</t>
  </si>
  <si>
    <t>47 COUNTER INFLUENCE</t>
  </si>
  <si>
    <t>7; TXUN D03 (13); TXUN D18 (05); TXUN D33 (24); TXUN D41 (16); TXUN D46 (35); TXUN D98 (28); TXUN D99 (20)</t>
  </si>
  <si>
    <t>LCB (4); FSL (11); SSR (9); RCB (1)</t>
  </si>
  <si>
    <t>LOLB (05); LE (13); LILB (16); DLT (20); RILB (24); DRT (28); SSR (32); ROLB (35)</t>
  </si>
  <si>
    <t>TXUN D03 (LE); TXUN D04 (LCB); TXUN D05 (RCB); TXUN D14 (FSL); TXUN D18 (LOLB); TXUN D28 (SSR); TXUN D33 (RILB); TXUN D41 (LILB); TXUN D46 (ROLB); TXUN D98 (DRT); TXUN D99 (DLT)</t>
  </si>
  <si>
    <t>TXUN D03 (0.0); TXUN D04 (0.0); TXUN D05 (0.0); TXUN D14 (0.0); TXUN D18 (0.0); TXUN D28 (-1.0); TXUN D33 (-0.5); TXUN D41 (0.0); TXUN D46 (0.0); TXUN D98 (-0.5); TXUN D99 (0.0)</t>
  </si>
  <si>
    <t>LE (13); DLT (20); DRT (28)</t>
  </si>
  <si>
    <t>KSST 12 (0.0); KSST 15 (0.0); KSST 22 (+0.5); KSST 29 (+0.5); KSST 50 (0.0); KSST 63 (+0.5); KSST 69 (0.0); KSST 73 (0.0); KSST 76 (-0.5); KSST 87 (0.0); KSST 88 (0.0)</t>
  </si>
  <si>
    <t>KSST 22 (HB); KSST 29 (FB-R); KSST 63 (RG); KSST 76 (LG); TXUN D28 (SSR); TXUN D33 (RILB); TXUN D41 (LILB); TXUN D98 (DRT)</t>
  </si>
  <si>
    <t>KSST 76; TXUN D28; TXUN D33; TXUN D98</t>
  </si>
  <si>
    <t>KSST 22; KSST 29; KSST 63</t>
  </si>
  <si>
    <t>2112 KSU OFF VS TX, Play 027</t>
  </si>
  <si>
    <t>7; TXUN D03 (15); TXUN D18 (03); TXUN D33 (25); TXUN D41 (14); TXUN D46 (35); TXUN D98 (29); TXUN D99 (22)</t>
  </si>
  <si>
    <t>LCB (5); SCBL (9); FSR (12); RCB (2)</t>
  </si>
  <si>
    <t>LOLB (03); LLB (14); LE (15); NT (22); RILB (25); RE (29); ROLB (35)</t>
  </si>
  <si>
    <t>TXUN D03 (LE); TXUN D04 (LCB); TXUN D05 (RCB); TXUN D14 (SCBL); TXUN D18 (LOLB); TXUN D28 (FSR); TXUN D33 (RILB); TXUN D41 (LLB); TXUN D46 (ROLB); TXUN D98 (RE); TXUN D99 (NT)</t>
  </si>
  <si>
    <t>TXUN D03 (0.0); TXUN D04 (0.0); TXUN D05 (0.0); TXUN D14 (0.0); TXUN D18 (-1.0); TXUN D28 (0.0); TXUN D33 (0.0); TXUN D41 (-1.0); TXUN D46 (0.0); TXUN D98 (0.0); TXUN D99 (0.0)</t>
  </si>
  <si>
    <t>KSST 04 (LWR); KSST 15 (QB); KSST 22 (HB-L); KSST 29 (HB-R); KSST 50 (LT); KSST 63 (RG); KSST 69 (C); KSST 73 (RT); KSST 76 (LG); KSST 85 (SRWR); KSST 86 (RWR)</t>
  </si>
  <si>
    <t>KSST 04 (0.0); KSST 15 (0.0); KSST 22 (+0.5); KSST 29 (+0.5); KSST 50 (0.0); KSST 63 (0.0); KSST 69 (-0.5); KSST 73 (0.0); KSST 76 (0.0); KSST 85 (0.0); KSST 86 (0.0)</t>
  </si>
  <si>
    <t>KSST 04; KSST 85; KSST 86</t>
  </si>
  <si>
    <t>KSST 22 (HB-L); KSST 29 (HB-R); KSST 69 (C); TXUN D18 (LOLB); TXUN D41 (LLB)</t>
  </si>
  <si>
    <t>LWR^(-20.5); SRWR^(+8.5); RWR(+17.5)</t>
  </si>
  <si>
    <t>KSST 69; TXUN D18; TXUN D41</t>
  </si>
  <si>
    <t>KSST 22; KSST 29</t>
  </si>
  <si>
    <t>2112 KSU OFF VS TX, Play 028</t>
  </si>
  <si>
    <t>GUN LIZ WIDE STR F DISCO</t>
  </si>
  <si>
    <t>16 F PLATINUM T ARC</t>
  </si>
  <si>
    <t>6; TXUN D03 (32); TXUN D11 (42); TXUN D18 (09); TXUN D41 (27); TXUN D98 (16); TXUN D99 (22)</t>
  </si>
  <si>
    <t>LCB (2); SCBL (8); SCBL (5); SSR (10); RCB (5)</t>
  </si>
  <si>
    <t>LOLB (09); DLT (16); NT (22); RILB (27); REO (32); RLB (42); SSR (42)</t>
  </si>
  <si>
    <t>TXUN D03 (REO); TXUN D04 (LCB); TXUN D05 (RCB); TXUN D11 (RLB); TXUN D14 (SSR); TXUN D18 (LOLB); TXUN D28 (SCBL); TXUN D33 (SCBL); TXUN D41 (RILB); TXUN D98 (DLT); TXUN D99 (NT)</t>
  </si>
  <si>
    <t>TXUN D03 (+0.5); TXUN D04 (0.0); TXUN D05 (0.0); TXUN D11 (0.0); TXUN D14 (0.0); TXUN D18 (0.0); TXUN D28 (0.0); TXUN D33 (0.0); TXUN D41 (0.0); TXUN D98 (0.0); TXUN D99 (0.0)</t>
  </si>
  <si>
    <t>DLT (16); NT (22); REO (32)</t>
  </si>
  <si>
    <t>TXUN D03</t>
  </si>
  <si>
    <t>KSST 00 (-0.5); KSST 04 (0.0); KSST 15 (0.0); KSST 22 (0.0); KSST 50 (0.0); KSST 63 (0.0); KSST 69 (0.0); KSST 73 (0.0); KSST 76 (0.0); KSST 86 (0.0); KSST 88 (-0.5)</t>
  </si>
  <si>
    <t>KSST 00 (TE-L); KSST 88 (SRWR); TXUN D03 (REO); TXUN D11 (RLB)</t>
  </si>
  <si>
    <t>TXUN D04 &gt; KSST 04</t>
  </si>
  <si>
    <t>LWR^(-14.5); SRWR(+10.5); RWR^(+19.5)</t>
  </si>
  <si>
    <t>LOLB (0); RILB (5); RLB (2)</t>
  </si>
  <si>
    <t>2112 KSU OFF VS TX, Play 029</t>
  </si>
  <si>
    <t>6; TXUN D18 (36); TXUN D33 (23); TXUN D41 (02); TXUN D46 (11); TXUN D98 (27); TXUN D99 (19)</t>
  </si>
  <si>
    <t>LCB (3); SCBoL (3); FSL (12); FS (12); RCB (4)</t>
  </si>
  <si>
    <t>LLB (02); LOLB (11); DLT (19); MLB (23); DRT (27); REO (36)</t>
  </si>
  <si>
    <t>TXUN D04 (LCB); TXUN D05 (RCB); TXUN D11 (SCBoL); TXUN D14 (FSL); TXUN D18 (REO); TXUN D28 (FS); TXUN D33 (MLB); TXUN D41 (LLB); TXUN D46 (LOLB); TXUN D98 (DRT); TXUN D99 (DLT)</t>
  </si>
  <si>
    <t>TXUN D04 (0.0); TXUN D05 (0.0); TXUN D11 (0.0); TXUN D14 (0.0); TXUN D18 (0.0); TXUN D28 (0.0); TXUN D33 (+0.5); TXUN D41 (0.0); TXUN D46 (0.0); TXUN D98 (0.0); TXUN D99 (0.0)</t>
  </si>
  <si>
    <t>TXUN D46</t>
  </si>
  <si>
    <t>KSST 04 (LWR); KSST 15 (QB); KSST 22 (HB-R); KSST 50 (LT); KSST 63 (RG); KSST 69 (C); KSST 73 (RT); KSST 76 (LG); KSST 86 (RWR); KSST 87 (SRoWR); KSST 88 (SRiWR)</t>
  </si>
  <si>
    <t>KSST 04 (0.0); KSST 15 (0.0); KSST 22 (0.0); KSST 50 (0.0); KSST 63 (0.0); KSST 69 (0.0); KSST 73 (0.0); KSST 76 (0.0); KSST 86 (0.0); KSST 87 (0.0); KSST 88 (0.0)</t>
  </si>
  <si>
    <t>KSST 15 (QB); TXUN D33 (MLB)</t>
  </si>
  <si>
    <t>4; TXUN D18 (REO); TXUN D46 (LOLB); TXUN D98 (DRT); TXUN D99 (DLT)</t>
  </si>
  <si>
    <t>TXUN D33 (CU) KSST 15</t>
  </si>
  <si>
    <t>LWR^(-16.5); SRiWR(+6.5); SRoWR^(+10.5); RWR(+15.5)</t>
  </si>
  <si>
    <t>LOLB (0); LLB (5); MLB (6)</t>
  </si>
  <si>
    <t>LWR r; HB-R fl; SRiWR 0u(-3); SRoWR z; RWR z</t>
  </si>
  <si>
    <t>KSST 04 r; KSST 22 fl; KSST 88 0u(-3); KSST 87 z; KSST 86 z</t>
  </si>
  <si>
    <t>2112 KSU OFF VS TX, Play 030</t>
  </si>
  <si>
    <t>6; TXUN D03 (29); TXUN D06 (09); TXUN D33 (18); TXUN D41 (26); TXUN D98 (15); TXUN D99 (22)</t>
  </si>
  <si>
    <t>LCB (4); FSL (11); FSR (12); SCBR (4); RCB (5)</t>
  </si>
  <si>
    <t>LOLB (09); LE (15); LILB (18); NT (22); RILB (26); RE (29)</t>
  </si>
  <si>
    <t>TXUN D03 (RE); TXUN D05 (RCB); TXUN D06 (LOLB); TXUN D11 (SCBR); TXUN D14 (FSR); TXUN D23 (LCB); TXUN D28 (FSL); TXUN D33 (LILB); TXUN D41 (RILB); TXUN D98 (LE); TXUN D99 (NT)</t>
  </si>
  <si>
    <t>TXUN D03 (0.0); TXUN D05 (0.0); TXUN D06 (0.0); TXUN D11 (0.0); TXUN D14 (+0.5); TXUN D23 (0.0); TXUN D28 (0.0); TXUN D33 (0.0); TXUN D41 (0.0); TXUN D98 (0.0); TXUN D99 (0.0)</t>
  </si>
  <si>
    <t>KSST 04 (RWR); KSST 15 (QB); KSST 22 (HB-R); KSST 34 (FB-L); KSST 50 (LT); KSST 63 (RG); KSST 69 (C); KSST 73 (RT); KSST 76 (LG); KSST 86 (LWR); KSST 88 (SLWR)</t>
  </si>
  <si>
    <t>KSST 04 (0.0); KSST 15 (-0.5); KSST 22 (0.0); KSST 34 (0.0); KSST 50 (0.0); KSST 63 (0.0); KSST 69 (0.0); KSST 73 (0.0); KSST 76 (0.0); KSST 86 (0.0); KSST 88 (0.0)</t>
  </si>
  <si>
    <t>6; KSST 34 (FB-L); KSST 50 (LT); KSST 63 (RG); KSST 69 (C); KSST 73 (RT); KSST 76 (LG)</t>
  </si>
  <si>
    <t>KSST 15 (QB); TXUN D14 (FSR)</t>
  </si>
  <si>
    <t>5; TXUN D03 (RE); TXUN D06 (LOLB); TXUN D41 (RILB); TXUN D98 (LE); TXUN D99 (NT)</t>
  </si>
  <si>
    <t>LWR(-18.5); SLWR^(-11.5); RWR^(+13.5)</t>
  </si>
  <si>
    <t>LOLB (0); LILB (5); RILB (2)</t>
  </si>
  <si>
    <t>6; TXUN D05; TXUN D11; TXUN D14; TXUN D23; TXUN D28; TXUN D33</t>
  </si>
  <si>
    <t>LWR 6(17); SLWR 89(13); FB-L kr; HB-R flh7(2); RWR 9</t>
  </si>
  <si>
    <t>6; 9; -; H7; 9</t>
  </si>
  <si>
    <t>KSST 86 6(17); KSST 88 89(13); KSST 34 kr; KSST 22 flh7(2); KSST 04 9</t>
  </si>
  <si>
    <t>89(13)</t>
  </si>
  <si>
    <t>2112 KSU OFF VS TX, Play 031</t>
  </si>
  <si>
    <t>7; TXUN D03 (10); TXUN D05 (44); TXUN D06 (36); TXUN D33 (24); TXUN D41 (16); TXUN D98 (28); TXUN D99 (21)</t>
  </si>
  <si>
    <t>LCB (6); SCBL (4); FSL (12); FS (12)</t>
  </si>
  <si>
    <t>LEO (10); LILB (16); NLT (21); RILB (24); DRT (28); REO (36); RLB (44)</t>
  </si>
  <si>
    <t>TXUN D03 (LEO); TXUN D05 (RLB); TXUN D06 (REO); TXUN D11 (SCBL); TXUN D14 (FSL); TXUN D23 (LCB); TXUN D28 (FS); TXUN D33 (RILB); TXUN D41 (LILB); TXUN D98 (DRT); TXUN D99 (NLT)</t>
  </si>
  <si>
    <t>TXUN D03 (+0.5); TXUN D05 (0.0); TXUN D06 (0.0); TXUN D11 (+0.5); TXUN D14 (0.0); TXUN D23 (0.0); TXUN D28 (0.0); TXUN D33 (0.0); TXUN D41 (+1.0); TXUN D98 (+0.5); TXUN D99 (0.0)</t>
  </si>
  <si>
    <t>LEO (10); NLT (21); DRT (28); REO (36)</t>
  </si>
  <si>
    <t>TE-L^; HB-L; HB-R; SRWR^; RWR</t>
  </si>
  <si>
    <t>KSST 04 (HB-L); KSST 15 (QB); KSST 22 (HB-R); KSST 50 (LT); KSST 63 (RG); KSST 69 (C); KSST 73 (RT); KSST 76 (LG); KSST 85 (SRWR); KSST 86 (RWR); KSST 87 (TE-L)</t>
  </si>
  <si>
    <t>KSST 04 (0.0); KSST 15 (0.0); KSST 22 (-0.5); KSST 50 (0.0); KSST 63 (0.0); KSST 69 (-1.0); KSST 73 (-0.5); KSST 76 (0.0); KSST 85 (0.0); KSST 86 (0.0); KSST 87 (0.0)</t>
  </si>
  <si>
    <t>KSST 22 (HB-R); KSST 69 (C); KSST 73 (RT); TXUN D03 (LEO); TXUN D11 (SCBL); TXUN D41 (LILB); TXUN D98 (DRT)</t>
  </si>
  <si>
    <t>SRWR^(+9.5); RWR(+17.5)</t>
  </si>
  <si>
    <t>LILB (4); RILB (5); RLB (4)</t>
  </si>
  <si>
    <t>KSST 22; KSST 69; KSST 73</t>
  </si>
  <si>
    <t>TXUN D03; TXUN D11; TXUN D41; TXUN D98</t>
  </si>
  <si>
    <t>2112 KSU OFF VS TX, Play 032</t>
  </si>
  <si>
    <t>60C APACHE F SHALLOW</t>
  </si>
  <si>
    <t>APACHE F SHALLOW</t>
  </si>
  <si>
    <t>6; TXUN D18 (05); TXUN D33 (18); TXUN D41 (27); TXUN D43 (35); TXUN D98 (17); TXUN D99 (28)</t>
  </si>
  <si>
    <t>LCB (4); SCBL (9); FS (16); SSR (7); RCB (8)</t>
  </si>
  <si>
    <t>LEO (05); DLT (17); LILB (18); RILB (27); DRT (28); ROLB (35); SSR (44)</t>
  </si>
  <si>
    <t>TXUN D05 (RCB); TXUN D11 (SSR); TXUN D14 (FS); TXUN D18 (LEO); TXUN D23 (LCB); TXUN D28 (SCBL); TXUN D33 (LILB); TXUN D41 (RILB); TXUN D43 (ROLB); TXUN D98 (DLT); TXUN D99 (DRT)</t>
  </si>
  <si>
    <t>TXUN D05 (0.0); TXUN D11 (0.0); TXUN D14 (0.0); TXUN D18 (0.0); TXUN D23 (0.0); TXUN D28 (0.0); TXUN D33 (-0.5); TXUN D41 (0.0); TXUN D43 (0.0); TXUN D98 (0.0); TXUN D99 (0.0)</t>
  </si>
  <si>
    <t>TXUN D18; TXUN D43</t>
  </si>
  <si>
    <t>LEO (05); DLT (17); DRT (28)</t>
  </si>
  <si>
    <t>KSST 04 (0.0); KSST 15 (-1.0); KSST 19 (0.0); KSST 22 (0.0); KSST 50 (0.0); KSST 63 (0.0); KSST 69 (0.0); KSST 73 (0.0); KSST 76 (0.0); KSST 85 (0.0); KSST 86 (0.0)</t>
  </si>
  <si>
    <t>KSST 15 (QB); TXUN D33 (LILB)</t>
  </si>
  <si>
    <t>4; TXUN D18 (LEO); TXUN D23 (LCB); TXUN D98 (DLT); TXUN D99 (DRT)</t>
  </si>
  <si>
    <t>LWR(-13.5); SRWR(+14.5); RWR^(+19.5)</t>
  </si>
  <si>
    <t>KSST 15; TXUN D33</t>
  </si>
  <si>
    <t>7; TXUN D05; TXUN D11; TXUN D14; TXUN D28; TXUN D33; TXUN D41; TXUN D43</t>
  </si>
  <si>
    <t>LWR 4(15); TE-L 7(12); HB-R krh4(0); SRWR xd(2); RWR 4(14)</t>
  </si>
  <si>
    <t>4; 7; H4; X; 4</t>
  </si>
  <si>
    <t>KSST 86 4(15); KSST 19 7(12); KSST 22 krh4(0); KSST 85 xd(2); KSST 04 4(14)</t>
  </si>
  <si>
    <t>7(12)</t>
  </si>
  <si>
    <t>2112 KSU OFF VS TX, Play 033</t>
  </si>
  <si>
    <t>POWERCAT RT</t>
  </si>
  <si>
    <t>12 DUO F SURGE</t>
  </si>
  <si>
    <t>12/13 DUO</t>
  </si>
  <si>
    <t>9; TXUN D01 (31); TXUN D05 (44); TXUN D18 (01); TXUN D33 (24); TXUN D41 (12); TXUN D46 (38); TXUN D90 (19); TXUN D93 (28); TXUN D95 (13)</t>
  </si>
  <si>
    <t>LCB (8); SSL (7); SS (8)</t>
  </si>
  <si>
    <t>SSL (00); LOLB (01); LLB (12); LE (13); DLT (19); RILB (24); DRT (28); SS (31); ROLB (38); RLB (44)</t>
  </si>
  <si>
    <t>TXUN D01 (SS); TXUN D04 (LCB); TXUN D05 (RLB); TXUN D14 (SSL); TXUN D18 (LOLB); TXUN D33 (RILB); TXUN D41 (LLB); TXUN D46 (ROLB); TXUN D90 (DLT); TXUN D93 (DRT); TXUN D95 (LE)</t>
  </si>
  <si>
    <t>TXUN D01 (0.0); TXUN D04 (0.0); TXUN D05 (0.0); TXUN D14 (0.0); TXUN D18 (0.0); TXUN D33 (0.0); TXUN D41 (0.0); TXUN D46 (0.0); TXUN D90 (0.0); TXUN D93 (0.0); TXUN D95 (0.0)</t>
  </si>
  <si>
    <t>LE (13); DLT (19); DRT (28)</t>
  </si>
  <si>
    <t>TE-L^; HB-R; TE-iR^; TE-oR; RWR</t>
  </si>
  <si>
    <t>HB&gt;QB; QB&gt;RWR; TE&gt;HB-R</t>
  </si>
  <si>
    <t>0-0-1-4</t>
  </si>
  <si>
    <t>KSST 15; KSST 19; KSST 34; KSST 81; KSST 87</t>
  </si>
  <si>
    <t>KSST 15 (RWR); KSST 19 (TE-L); KSST 22 (QB); KSST 34 (HB-R); KSST 50 (LT); KSST 63 (RG); KSST 69 (C); KSST 71 (RT); KSST 76 (LG); KSST 81 (TE-oR); KSST 87 (TE-iR)</t>
  </si>
  <si>
    <t>KSST 15 (0.0); KSST 19 (0.0); KSST 22 (+0.5); KSST 34 (0.0); KSST 50 (0.0); KSST 63 (0.0); KSST 69 (0.0); KSST 71 (0.0); KSST 76 (0.0); KSST 81 (0.0); KSST 87 (0.0)</t>
  </si>
  <si>
    <t>KSST 22 (QB); KSST 34 (HB-R); KSST 81 (TE-oR); KSST 87 (TE-iR); TXUN D18 (LOLB); TXUN D41 (LLB); TXUN D95 (LE)</t>
  </si>
  <si>
    <t>1; KSST 34 (HB-R)</t>
  </si>
  <si>
    <t>RWR(+20.5)</t>
  </si>
  <si>
    <t>LOLB (0); LLB (5); RILB (5); RLB (4); ROLB (0)</t>
  </si>
  <si>
    <t>2112 KSU OFF VS TX, Play 034</t>
  </si>
  <si>
    <t>8; TXUN D05 (44); TXUN D18 (40); TXUN D33 (18); TXUN D41 (31); TXUN D46 (07); TXUN D90 (22); TXUN D93 (15); TXUN D95 (29)</t>
  </si>
  <si>
    <t>LCB (2); SCBL (6); FSR (12)</t>
  </si>
  <si>
    <t>LOLB (07); LE (15); LILB (18); NT (22); RE (29); RLB (31); ROLB (40); RLB (44)</t>
  </si>
  <si>
    <t>TXUN D01 (SCBL); TXUN D04 (LCB); TXUN D05 (RLB); TXUN D14 (FSR); TXUN D18 (ROLB); TXUN D33 (LILB); TXUN D41 (RLB); TXUN D46 (LOLB); TXUN D90 (NT); TXUN D93 (LE); TXUN D95 (RE)</t>
  </si>
  <si>
    <t>TXUN D01 (0.0); TXUN D04 (0.0); TXUN D05 (0.0); TXUN D14 (0.0); TXUN D18 (0.0); TXUN D33 (-0.5); TXUN D41 (-0.5); TXUN D46 (+0.5); TXUN D90 (0.0); TXUN D93 (-1.0); TXUN D95 (0.0)</t>
  </si>
  <si>
    <t>KSST 12; KSST 22; KSST 34; KSST 87; KSST 88</t>
  </si>
  <si>
    <t>KSST 12 (RWR); KSST 15 (QB); KSST 22 (HB-L); KSST 34 (TE-oL); KSST 50 (LT); KSST 63 (RG); KSST 69 (C); KSST 71 (RT); KSST 76 (LG); KSST 87 (TE-iL); KSST 88 (SRWR)</t>
  </si>
  <si>
    <t>KSST 12 (0.0); KSST 15 (0.0); KSST 22 (0.0); KSST 34 (0.0); KSST 50 (+0.5); KSST 63 (0.0); KSST 69 (+0.5); KSST 71 (-0.5); KSST 76 (0.0); KSST 87 (0.0); KSST 88 (0.0)</t>
  </si>
  <si>
    <t>KSST 50 (LT); KSST 63 (RG); KSST 69 (C); KSST 71 (RT); TXUN D33 (LILB); TXUN D41 (RLB); TXUN D46 (LOLB); TXUN D93 (LE)</t>
  </si>
  <si>
    <t>TXUN D04 &gt; KSST 12</t>
  </si>
  <si>
    <t>SRWR(+6.5); RWR^(+18.5)</t>
  </si>
  <si>
    <t>LOLB (0); LILB (5); RLB (5); RLB (6); ROLB (0)</t>
  </si>
  <si>
    <t>KSST 71; TXUN D33; TXUN D41; TXUN D93</t>
  </si>
  <si>
    <t>KSST 50; KSST 69; TXUN D46</t>
  </si>
  <si>
    <t>2112 KSU OFF VS TX, Play 035</t>
  </si>
  <si>
    <t>18 G KEY</t>
  </si>
  <si>
    <t>18 G</t>
  </si>
  <si>
    <t>6; TXUN D04 (00); TXUN D33 (21); TXUN D46 (07); TXUN D90 (25); TXUN D93 (17); TXUN D95 (32)</t>
  </si>
  <si>
    <t>FS (10); FSR (11); SCBiR (5); SCBoR (2); RCB (5)</t>
  </si>
  <si>
    <t>LLB (00); LOLB (07); DLT (17); MLB (21); DRT (25); REO (32)</t>
  </si>
  <si>
    <t>TXUN D01 (FS); TXUN D04 (LLB); TXUN D05 (RCB); TXUN D14 (FSR); TXUN D18 (SCBoR); TXUN D33 (MLB); TXUN D41 (SCBiR); TXUN D46 (LOLB); TXUN D90 (DRT); TXUN D93 (DLT); TXUN D95 (REO)</t>
  </si>
  <si>
    <t>TXUN D01 (0.0); TXUN D04 (0.0); TXUN D05 (0.0); TXUN D14 (0.0); TXUN D18 (+0.5); TXUN D33 (0.0); TXUN D41 (0.0); TXUN D46 (0.0); TXUN D90 (0.0); TXUN D93 (0.0); TXUN D95 (0.0)</t>
  </si>
  <si>
    <t>DLT (17); DRT (25); REO (32)</t>
  </si>
  <si>
    <t>KSST 04; KSST 09; KSST 12; KSST 87; KSST 88</t>
  </si>
  <si>
    <t>KSST 04 (LWR); KSST 09 (HB-R); KSST 12 (SLoWR); KSST 15 (QB); KSST 50 (LT); KSST 63 (RG); KSST 69 (C); KSST 71 (RT); KSST 76 (LG); KSST 87 (TE-R); KSST 88 (SLiWR)</t>
  </si>
  <si>
    <t>KSST 04 (0.0); KSST 09 (0.0); KSST 12 (-0.5); KSST 15 (0.0); KSST 50 (0.0); KSST 63 (0.0); KSST 69 (0.0); KSST 71 (0.0); KSST 76 (0.0); KSST 87 (0.0); KSST 88 (0.0)</t>
  </si>
  <si>
    <t>KSST 12 (SLoWR); TXUN D18 (SCBoR)</t>
  </si>
  <si>
    <t>4; TXUN D46 (LOLB); TXUN D90 (DRT); TXUN D93 (DLT); TXUN D95 (REO)</t>
  </si>
  <si>
    <t>TXUN D18 &gt; KSST 12</t>
  </si>
  <si>
    <t>LWR^(-19.5); SLoWR(-12.5); SLiWR(-6.5)</t>
  </si>
  <si>
    <t>LOLB (0); LLB (5); MLB (5)</t>
  </si>
  <si>
    <t>7; TXUN D01; TXUN D04; TXUN D05; TXUN D14; TXUN D18; TXUN D33; TXUN D41</t>
  </si>
  <si>
    <t>LWR z; SLoWR z; SLiWR 0u(-4); HB-R r; TE-R r</t>
  </si>
  <si>
    <t>KSST 04 z; KSST 12 z; KSST 88 0u(-4); KSST 09 r; KSST 87 r</t>
  </si>
  <si>
    <t>2112 KSU OFF VS TX, Play 036</t>
  </si>
  <si>
    <t>FLOP GUN LOU CON</t>
  </si>
  <si>
    <t>43 DUO F SWIPE-KEY</t>
  </si>
  <si>
    <t>7; TXUN D05 (44); TXUN D33 (27); TXUN D41 (10); TXUN D46 (37); TXUN D90 (19); TXUN D93 (27); TXUN D95 (09)</t>
  </si>
  <si>
    <t>LCB (8); SCBL (4); FSL (11); FS (10)</t>
  </si>
  <si>
    <t>LEO (09); LLB (10); DLT (19); DRT (27); RILB (27); ROLB (37); RLB (44)</t>
  </si>
  <si>
    <t>TXUN D01 (FS); TXUN D05 (RLB); TXUN D14 (FSL); TXUN D18 (SCBL); TXUN D23 (LCB); TXUN D33 (RILB); TXUN D41 (LLB); TXUN D46 (ROLB); TXUN D90 (DLT); TXUN D93 (DRT); TXUN D95 (LEO)</t>
  </si>
  <si>
    <t>TXUN D01 (0.0); TXUN D05 (0.0); TXUN D14 (0.0); TXUN D18 (0.0); TXUN D23 (0.0); TXUN D33 (0.0); TXUN D41 (0.0); TXUN D46 (0.0); TXUN D90 (0.0); TXUN D93 (-0.5); TXUN D95 (0.0)</t>
  </si>
  <si>
    <t>KSST 04 (RWR); KSST 15 (QB); KSST 22 (HB-L); KSST 34 (TE-R); KSST 50 (LT); KSST 63 (RG); KSST 69 (C); KSST 73 (RT); KSST 76 (LG); KSST 87 (TE-L); KSST 88 (SRWR)</t>
  </si>
  <si>
    <t>KSST 04 (0.0); KSST 15 (0.0); KSST 22 (+0.5); KSST 34 (0.0); KSST 50 (+0.5); KSST 63 (0.0); KSST 69 (0.0); KSST 73 (0.0); KSST 76 (+0.5); KSST 87 (0.0); KSST 88 (0.0)</t>
  </si>
  <si>
    <t>KSST 22 (HB-L); KSST 34 (TE-R); KSST 50 (LT); KSST 76 (LG); KSST 87 (TE-L); TXUN D33 (RILB); TXUN D46 (ROLB); TXUN D93 (DRT)</t>
  </si>
  <si>
    <t>CROSS LEAD;READ OPTION</t>
  </si>
  <si>
    <t>LLB (4); RILB (5); RLB (3); ROLB (0)</t>
  </si>
  <si>
    <t>TE-L r; HB-L r; TE-R r; SRWR 0u(-3); RWR z</t>
  </si>
  <si>
    <t>KSST 87 r; KSST 22 r; KSST 34 r; KSST 88 0u(-3); KSST 04 z</t>
  </si>
  <si>
    <t>2112 KSU OFF VS TX, Play 037</t>
  </si>
  <si>
    <t>8; TXUN D05 (44); TXUN D18 (01); TXUN D33 (27); TXUN D41 (16); TXUN D46 (37); TXUN D90 (22); TXUN D93 (28); TXUN D95 (16)</t>
  </si>
  <si>
    <t>LCB (8); SCBL (8); FS (13)</t>
  </si>
  <si>
    <t>LOLB (01); LILB (16); DLT (16); NT (22); RILB (27); DRT (28); ROLB (37); RLB (44)</t>
  </si>
  <si>
    <t>TXUN D01 (FS); TXUN D05 (RLB); TXUN D14 (SCBL); TXUN D18 (LOLB); TXUN D23 (LCB); TXUN D33 (RILB); TXUN D41 (LILB); TXUN D46 (ROLB); TXUN D90 (NT); TXUN D93 (DRT); TXUN D95 (DLT)</t>
  </si>
  <si>
    <t>TXUN D01 (0.0); TXUN D05 (0.0); TXUN D14 (0.0); TXUN D18 (0.0); TXUN D23 (0.0); TXUN D33 (0.0); TXUN D41 (0.0); TXUN D46 (0.0); TXUN D90 (0.0); TXUN D93 (0.0); TXUN D95 (0.0)</t>
  </si>
  <si>
    <t>KSST 04 (0.0); KSST 15 (0.0); KSST 22 (+0.5); KSST 34 (0.0); KSST 50 (0.0); KSST 63 (0.0); KSST 69 (0.0); KSST 73 (0.0); KSST 76 (-1.0); KSST 87 (0.0); KSST 88 (0.0)</t>
  </si>
  <si>
    <t>KSST 22 (HB-L); KSST 69 (C); KSST 76 (LG); TXUN D33 (RILB); TXUN D41 (LILB)</t>
  </si>
  <si>
    <t>LOLB (0); LILB (4); RILB (5); RLB (6); ROLB (0)</t>
  </si>
  <si>
    <t>2112 KSU OFF VS TX, Play 038</t>
  </si>
  <si>
    <t>16 PLATINUM T ARC</t>
  </si>
  <si>
    <t>6; TXUN D03 (34); TXUN D06 (11); TXUN D33 (20); TXUN D41 (33); TXUN D90 (25); TXUN D93 (17)</t>
  </si>
  <si>
    <t>LCB (6); SSL (10); FSR (11); SCBR (4); RCB (2)</t>
  </si>
  <si>
    <t>LEO (11); SSL (12); DLT (17); LILB (20); DRT (25); RLB (33); ROLB (34)</t>
  </si>
  <si>
    <t>TXUN D01 (SSL); TXUN D03 (ROLB); TXUN D05 (RCB); TXUN D06 (LEO); TXUN D11 (SCBR); TXUN D14 (FSR); TXUN D23 (LCB); TXUN D33 (LILB); TXUN D41 (RLB); TXUN D90 (DRT); TXUN D93 (DLT)</t>
  </si>
  <si>
    <t>TXUN D01 (0.0); TXUN D03 (0.0); TXUN D05 (0.0); TXUN D06 (0.0); TXUN D11 (0.0); TXUN D14 (0.0); TXUN D23 (0.0); TXUN D33 (-0.5); TXUN D41 (0.0); TXUN D90 (0.0); TXUN D93 (0.0)</t>
  </si>
  <si>
    <t>TXUN D03; TXUN D06; TXUN D11</t>
  </si>
  <si>
    <t>KSST 04 (RWR); KSST 12 (LWR); KSST 15 (QB); KSST 22 (HB-R); KSST 50 (LT); KSST 63 (RG); KSST 69 (C); KSST 73 (RT); KSST 76 (LG); KSST 87 (TE-L); KSST 88 (SLWR)</t>
  </si>
  <si>
    <t>KSST 04 (-0.5); KSST 12 (0.0); KSST 15 (0.0); KSST 22 (0.0); KSST 50 (+0.5); KSST 63 (0.0); KSST 69 (0.0); KSST 73 (0.0); KSST 76 (0.0); KSST 87 (0.0); KSST 88 (0.0)</t>
  </si>
  <si>
    <t>KSST 04 (RWR); KSST 50 (LT); KSST 76 (LG); TXUN D06 (LEO); TXUN D23 (LCB); TXUN D33 (LILB)</t>
  </si>
  <si>
    <t>LILB (5); RLB (5); ROLB (0)</t>
  </si>
  <si>
    <t>KSST 04; TXUN D33</t>
  </si>
  <si>
    <t>2112 KSU OFF VS TX, Play 039</t>
  </si>
  <si>
    <t>7; TXUN D03 (33); TXUN D06 (10); TXUN D23 (00); TXUN D33 (16); TXUN D41 (27); TXUN D90 (19); TXUN D93 (27)</t>
  </si>
  <si>
    <t>FS (9); FSR (14); SCBR (5); RCB (6)</t>
  </si>
  <si>
    <t>LLB (00); LEO (10); LILB (16); DLT (19); DRT (27); RILB (27); ROLB (33)</t>
  </si>
  <si>
    <t>TXUN D01 (FS); TXUN D03 (ROLB); TXUN D05 (RCB); TXUN D06 (LEO); TXUN D11 (SCBR); TXUN D14 (FSR); TXUN D23 (LLB); TXUN D33 (LILB); TXUN D41 (RILB); TXUN D90 (DLT); TXUN D93 (DRT)</t>
  </si>
  <si>
    <t>TXUN D01 (0.0); TXUN D03 (0.0); TXUN D05 (0.0); TXUN D06 (0.0); TXUN D11 (0.0); TXUN D14 (0.0); TXUN D23 (0.0); TXUN D33 (0.0); TXUN D41 (0.0); TXUN D90 (-0.5); TXUN D93 (0.0)</t>
  </si>
  <si>
    <t>KSST 15 (QB); KSST 19 (TE-L); KSST 22 (HB-R); KSST 50 (LT); KSST 63 (RG); KSST 69 (C); KSST 73 (RT); KSST 76 (LG); KSST 85 (SLWR); KSST 86 (LWR); KSST 87 (TE-R)</t>
  </si>
  <si>
    <t>KSST 15 (0.0); KSST 19 (-0.5); KSST 22 (+0.5); KSST 50 (0.0); KSST 63 (+0.5); KSST 69 (0.0); KSST 73 (0.0); KSST 76 (0.0); KSST 85 (0.0); KSST 86 (0.0); KSST 87 (0.0)</t>
  </si>
  <si>
    <t>KSST 19 (TE-L); KSST 22 (HB-R); KSST 50 (LT); KSST 63 (RG); KSST 69 (C); TXUN D03 (ROLB); TXUN D11 (SCBR); TXUN D41 (RILB); TXUN D90 (DLT)</t>
  </si>
  <si>
    <t>KSST 19 (R:Lx)</t>
  </si>
  <si>
    <t>LWR(-16.5); SLWR^(-7.5)</t>
  </si>
  <si>
    <t>LLB (2); LILB (4); RILB (5); ROLB (0)</t>
  </si>
  <si>
    <t>KSST 19; TXUN D90</t>
  </si>
  <si>
    <t>2112 KSU OFF VS TX, Play 040</t>
  </si>
  <si>
    <t>9; TXUN D01 (38); TXUN D05 (44); TXUN D18 (06); TXUN D33 (26); TXUN D41 (17); TXUN D46 (38); TXUN D95 (15); TXUN D98 (29); TXUN D99 (22)</t>
  </si>
  <si>
    <t>LCB (3); FSL (13)</t>
  </si>
  <si>
    <t>LOLB (06); LE (15); LILB (17); NT (22); RILB (26); RE (29); RLB (38); ROLB (38); RLB (44)</t>
  </si>
  <si>
    <t>TXUN D01 (RLB); TXUN D05 (RLB); TXUN D14 (FSL); TXUN D18 (LOLB); TXUN D23 (LCB); TXUN D33 (RILB); TXUN D41 (LILB); TXUN D46 (ROLB); TXUN D95 (LE); TXUN D98 (RE); TXUN D99 (NT)</t>
  </si>
  <si>
    <t>TXUN D01 (0.0); TXUN D05 (0.0); TXUN D14 (0.0); TXUN D18 (0.0); TXUN D23 (0.0); TXUN D33 (-0.5); TXUN D41 (0.0); TXUN D46 (0.0); TXUN D95 (0.0); TXUN D98 (+1.0); TXUN D99 (+1.0)</t>
  </si>
  <si>
    <t>TXUN D18; TXUN D46; TXUN D95; TXUN D98; TXUN D99</t>
  </si>
  <si>
    <t>TE-oL; TE-iL^; FB; HB; RWR^</t>
  </si>
  <si>
    <t>KSST 18; KSST 19; KSST 22; KSST 34; KSST 87</t>
  </si>
  <si>
    <t>KSST 15 (QB); KSST 18 (RWR); KSST 19 (TE-oL); KSST 22 (HB); KSST 34 (FB); KSST 50 (LT); KSST 63 (RG); KSST 69 (C); KSST 73 (RT); KSST 76 (LG); KSST 87 (TE-iL)</t>
  </si>
  <si>
    <t>KSST 15 (0.0); KSST 18 (0.0); KSST 19 (0.0); KSST 22 (0.0); KSST 34 (0.0); KSST 50 (-1.0); KSST 63 (+0.5); KSST 69 (0.0); KSST 73 (0.0); KSST 76 (-1.0); KSST 87 (0.0)</t>
  </si>
  <si>
    <t>KSST 50 (LT); KSST 63 (RG); KSST 76 (LG); TXUN D33 (RILB); TXUN D98 (RE); TXUN D99 (NT)</t>
  </si>
  <si>
    <t>LOLB (0); LILB (4); RILB (4); RLB (4); RLB (4); ROLB (0)</t>
  </si>
  <si>
    <t>KSST 50; KSST 76; TXUN D33</t>
  </si>
  <si>
    <t>KSST 63; TXUN D98; TXUN D99</t>
  </si>
  <si>
    <t>2112 KSU OFF VS TX, Play 041</t>
  </si>
  <si>
    <t>10; TXUN D01 (34); TXUN D14 (00); TXUN D18 (06); TXUN D30 (12); TXUN D40 (25); TXUN D46 (37); TXUN D93 (24); TXUN D95 (31); TXUN D98 (14); TXUN D99 (20)</t>
  </si>
  <si>
    <t>LCB (4)</t>
  </si>
  <si>
    <t>LLB (00); LOLB (06); LLB (12); LE (14); DLT (20); DRT (24); RILB (25); RE (31); RLB (34); ROLB (37)</t>
  </si>
  <si>
    <t>TXUN D01 (RLB); TXUN D14 (LLB); TXUN D18 (LOLB); TXUN D23 (LCB); TXUN D30 (LLB); TXUN D40 (RILB); TXUN D46 (ROLB); TXUN D93 (DRT); TXUN D95 (RE); TXUN D98 (LE); TXUN D99 (DLT)</t>
  </si>
  <si>
    <t>TXUN D01 (0.0); TXUN D14 (0.0); TXUN D18 (0.0); TXUN D23 (0.0); TXUN D30 (0.0); TXUN D40 (0.0); TXUN D46 (0.0); TXUN D93 (+0.5); TXUN D95 (0.0); TXUN D98 (+0.5); TXUN D99 (0.0)</t>
  </si>
  <si>
    <t>TXUN D30; TXUN D40; TXUN D93</t>
  </si>
  <si>
    <t>LE (14); DLT (20); DRT (24); RE (31)</t>
  </si>
  <si>
    <t>KSST 15 (RWR); KSST 19 (TE-L); KSST 22 (QB); KSST 34 (HB-R); KSST 50 (LT); KSST 63 (RG); KSST 69 (C); KSST 73 (RT); KSST 76 (LG); KSST 81 (TE-oR); KSST 87 (TE-iR)</t>
  </si>
  <si>
    <t>KSST 15 (0.0); KSST 19 (0.0); KSST 22 (0.0); KSST 34 (0.0); KSST 50 (0.0); KSST 63 (0.0); KSST 69 (0.0); KSST 73 (0.0); KSST 76 (-0.5); KSST 81 (0.0); KSST 87 (0.0)</t>
  </si>
  <si>
    <t>KSST 73 (RT); KSST 76 (LG); TXUN D93 (DRT); TXUN D98 (LE)</t>
  </si>
  <si>
    <t>LOLB (0); LLB (4); LLB (4); RILB (3); RLB (5); ROLB (1)</t>
  </si>
  <si>
    <t>TXUN D93; TXUN D98</t>
  </si>
  <si>
    <t>2112 KSU OFF VS TX, Play 042</t>
  </si>
  <si>
    <t>GUN LT WIDE LOWEST</t>
  </si>
  <si>
    <t>NO BACKS 3X2 (LT/RT WIDE)</t>
  </si>
  <si>
    <t>LT WIDE LOWEST</t>
  </si>
  <si>
    <t>6; TXUN D03 (06); TXUN D06 (35); TXUN D33 (37); TXUN D41 (20); TXUN D98 (16); TXUN D99 (25)</t>
  </si>
  <si>
    <t>LCB (7); SCBL (5); FSL (12); FSR (12); RCB (3)</t>
  </si>
  <si>
    <t>LOLB (06); DLT (16); LILB (20); DRT (25); REO (35); RLB (37)</t>
  </si>
  <si>
    <t>TXUN D03 (LOLB); TXUN D04 (LCB); TXUN D05 (RCB); TXUN D06 (REO); TXUN D11 (SCBL); TXUN D14 (FSL); TXUN D28 (FSR); TXUN D33 (RLB); TXUN D41 (LILB); TXUN D98 (DLT); TXUN D99 (DRT)</t>
  </si>
  <si>
    <t>TXUN D03 (0.0); TXUN D04 (0.0); TXUN D05 (-0.5); TXUN D06 (0.0); TXUN D11 (0.0); TXUN D14 (0.0); TXUN D28 (-0.5); TXUN D33 (0.0); TXUN D41 (0.0); TXUN D98 (0.0); TXUN D99 (0.0)</t>
  </si>
  <si>
    <t>DLT (16); DRT (25); REO (35)</t>
  </si>
  <si>
    <t>LWR; SLWR; TE-L^; SRWR^; RWR</t>
  </si>
  <si>
    <t>KSST 04 (SRWR); KSST 15 (QB); KSST 19 (TE-L); KSST 22 (RWR); KSST 50 (LT); KSST 63 (RG); KSST 69 (C); KSST 73 (RT); KSST 76 (LG); KSST 86 (LWR); KSST 88 (SLWR)</t>
  </si>
  <si>
    <t>KSST 04 (0.0); KSST 15 (+0.5); KSST 19 (0.0); KSST 22 (0.0); KSST 50 (0.0); KSST 63 (0.0); KSST 69 (0.0); KSST 73 (0.0); KSST 76 (0.0); KSST 86 (+0.5); KSST 88 (0.0)</t>
  </si>
  <si>
    <t>KSST 15 (QB); KSST 86 (LWR); TXUN D05 (RCB); TXUN D28 (FSR)</t>
  </si>
  <si>
    <t>4; TXUN D06 (REO); TXUN D33 (RLB); TXUN D98 (DLT); TXUN D99 (DRT)</t>
  </si>
  <si>
    <t>LWR(-19.5); SLWR(-15.5); SRWR^(+11.5); RWR(+18.5)</t>
  </si>
  <si>
    <t>LOLB (0); LILB (6); RLB (3)</t>
  </si>
  <si>
    <t>TXUN D05; TXUN D28</t>
  </si>
  <si>
    <t>7; TXUN D03; TXUN D04; TXUN D05; TXUN D11; TXUN D14; TXUN D28; TXUN D41</t>
  </si>
  <si>
    <t>LWR 6(15); SLWR 9s; TE-L 6(5); SRWR 9s; RWR 6(15)</t>
  </si>
  <si>
    <t>6; 9; 6; 9; 6</t>
  </si>
  <si>
    <t>KSST 86 6(15); KSST 88 9s; KSST 19 6(5); KSST 04 9s; KSST 22 6(15)</t>
  </si>
  <si>
    <t>KSST 15; KSST 86</t>
  </si>
  <si>
    <t>2112 KSU OFF VS TX, Play 043</t>
  </si>
  <si>
    <t>6; TXUN D03 (12); TXUN D06 (34); TXUN D33 (25); TXUN D41 (15); TXUN D98 (28); TXUN D99 (21)</t>
  </si>
  <si>
    <t>LCB (8); SCBL (5); FSL (12); FSR (11); RCB (2)</t>
  </si>
  <si>
    <t>LEO (12); LLB (15); NLT (21); RILB (25); DRT (28); ROLB (34)</t>
  </si>
  <si>
    <t>TXUN D03 (LEO); TXUN D04 (LCB); TXUN D05 (RCB); TXUN D06 (ROLB); TXUN D11 (SCBL); TXUN D14 (FSL); TXUN D28 (FSR); TXUN D33 (RILB); TXUN D41 (LLB); TXUN D98 (DRT); TXUN D99 (NLT)</t>
  </si>
  <si>
    <t>TXUN D03 (0.0); TXUN D04 (0.0); TXUN D05 (0.0); TXUN D06 (0.0); TXUN D11 (-1.0); TXUN D14 (-1.0); TXUN D28 (0.0); TXUN D33 (0.0); TXUN D41 (-1.0); TXUN D98 (0.0); TXUN D99 (0.0)</t>
  </si>
  <si>
    <t>KSST 04; KSST 22; KSST 34; KSST 85; KSST 86</t>
  </si>
  <si>
    <t>KSST 04 (LWR); KSST 15 (QB); KSST 22 (HB-L); KSST 34 (HB-R); KSST 50 (LT); KSST 63 (RG); KSST 69 (C); KSST 73 (RT); KSST 76 (LG); KSST 85 (SRWR); KSST 86 (RWR)</t>
  </si>
  <si>
    <t>KSST 04 (0.0); KSST 15 (0.0); KSST 22 (+0.5); KSST 34 (0.0); KSST 50 (0.0); KSST 63 (0.0); KSST 69 (0.0); KSST 73 (0.0); KSST 76 (0.0); KSST 85 (+0.5); KSST 86 (0.0)</t>
  </si>
  <si>
    <t>KSST 22 (HB-L); KSST 69 (C); KSST 85 (SRWR); KSST 86 (RWR); TXUN D04 (LCB); TXUN D11 (SCBL); TXUN D14 (FSL); TXUN D41 (LLB)</t>
  </si>
  <si>
    <t>LWR^(-19.5); SRWR^(+8.5); RWR(+16.5)</t>
  </si>
  <si>
    <t>LLB (5); RILB (6); ROLB (0)</t>
  </si>
  <si>
    <t>TXUN D11; TXUN D14; TXUN D41</t>
  </si>
  <si>
    <t>2112 KSU OFF VS TX, Play 044</t>
  </si>
  <si>
    <t>8; TXUN D03 (16); TXUN D04 (03); TXUN D18 (44); TXUN D33 (16); TXUN D41 (27); TXUN D95 (29); TXUN D98 (15); TXUN D99 (22)</t>
  </si>
  <si>
    <t>FS (14); SCBR (7); RCB (5)</t>
  </si>
  <si>
    <t>LLB (03); LE (15); LILB (16); LILB (16); NT (22); RILB (27); RE (29); ROLB (44)</t>
  </si>
  <si>
    <t>TXUN D03 (LILB); TXUN D04 (LLB); TXUN D05 (RCB); TXUN D14 (SCBR); TXUN D18 (ROLB); TXUN D28 (FS); TXUN D33 (LILB); TXUN D41 (RILB); TXUN D95 (RE); TXUN D98 (LE); TXUN D99 (NT)</t>
  </si>
  <si>
    <t>TXUN D03 (0.0); TXUN D04 (0.0); TXUN D05 (0.0); TXUN D14 (0.0); TXUN D18 (0.0); TXUN D28 (0.0); TXUN D33 (0.0); TXUN D41 (0.0); TXUN D95 (0.0); TXUN D98 (+0.5); TXUN D99 (0.0)</t>
  </si>
  <si>
    <t>TXUN D18; TXUN D95</t>
  </si>
  <si>
    <t>2-0-0-3</t>
  </si>
  <si>
    <t>KSST 04; KSST 19; KSST 34; KSST 85; KSST 87</t>
  </si>
  <si>
    <t>KSST 04 (LWR); KSST 15 (QB); KSST 19 (TE-R); KSST 34 (HB-L); KSST 50 (LT); KSST 63 (RG); KSST 69 (C); KSST 73 (RT); KSST 76 (LG); KSST 85 (SLWR); KSST 87 (TE-L)</t>
  </si>
  <si>
    <t>KSST 04 (0.0); KSST 15 (0.0); KSST 19 (0.0); KSST 34 (0.0); KSST 50 (0.0); KSST 63 (0.0); KSST 69 (0.0); KSST 73 (0.0); KSST 76 (0.0); KSST 85 (0.0); KSST 87 (0.0)</t>
  </si>
  <si>
    <t>KSST 63 (RG); KSST 69 (C); KSST 87 (TE-L); TXUN D33 (LILB); TXUN D41 (RILB); TXUN D98 (LE)</t>
  </si>
  <si>
    <t>1; KSST 34 (HB-L)</t>
  </si>
  <si>
    <t>LWR(-16.5); SLWR(-7.5)</t>
  </si>
  <si>
    <t>LLB (6); LILB (5); LILB (3); RILB (4); ROLB (1)</t>
  </si>
  <si>
    <t>2112 KSU OFF VS TX, Play 045</t>
  </si>
  <si>
    <t>6; TXUN D03 (33); TXUN D06 (09); TXUN D33 (19); TXUN D41 (30); TXUN D98 (17); TXUN D99 (25)</t>
  </si>
  <si>
    <t>LCB (2); FSL (12); FSR (11); SCBR (3); RCB (5)</t>
  </si>
  <si>
    <t>LOLB (09); DLT (17); LILB (19); DRT (25); RLB (30); REO (33)</t>
  </si>
  <si>
    <t>TXUN D03 (REO); TXUN D04 (LCB); TXUN D05 (RCB); TXUN D06 (LOLB); TXUN D11 (SCBR); TXUN D14 (FSR); TXUN D28 (FSL); TXUN D33 (LILB); TXUN D41 (RLB); TXUN D98 (DLT); TXUN D99 (DRT)</t>
  </si>
  <si>
    <t>TXUN D03 (0.0); TXUN D04 (0.0); TXUN D05 (0.0); TXUN D06 (0.0); TXUN D11 (-0.5); TXUN D14 (0.0); TXUN D28 (0.0); TXUN D33 (0.0); TXUN D41 (0.0); TXUN D98 (-1.0); TXUN D99 (0.0)</t>
  </si>
  <si>
    <t>TXUN D06; TXUN D11</t>
  </si>
  <si>
    <t>KSST 04 (RWR); KSST 12 (LWR); KSST 15 (QB); KSST 22 (HB-R); KSST 34 (HB-L); KSST 50 (LT); KSST 63 (RG); KSST 69 (C); KSST 73 (RT); KSST 76 (LG); KSST 85 (SLWR)</t>
  </si>
  <si>
    <t>KSST 04 (0.0); KSST 12 (0.0); KSST 15 (0.0); KSST 22 (+0.5); KSST 34 (+0.5); KSST 50 (0.0); KSST 63 (0.0); KSST 69 (0.0); KSST 73 (0.0); KSST 76 (0.0); KSST 85 (0.0)</t>
  </si>
  <si>
    <t>KSST 22 (HB-R); KSST 34 (HB-L); KSST 69 (C); KSST 76 (LG); TXUN D11 (SCBR); TXUN D41 (RLB); TXUN D98 (DLT); TXUN D99 (DRT)</t>
  </si>
  <si>
    <t>LOLB (0); LILB (5); RLB (4)</t>
  </si>
  <si>
    <t>TXUN D11; TXUN D98</t>
  </si>
  <si>
    <t>2112 KSU OFF VS TX, Play 046</t>
  </si>
  <si>
    <t>10; TXUN D14 (01); TXUN D18 (05); TXUN D28 (33); TXUN D30 (11); TXUN D40 (26); TXUN D46 (39); TXUN D93 (24); TXUN D95 (31); TXUN D98 (14); TXUN D99 (20)</t>
  </si>
  <si>
    <t>LCB (6)</t>
  </si>
  <si>
    <t>LLB (01); LOLB (05); LLB (11); LE (14); DLT (20); DRT (24); RILB (26); RE (31); RLB (33); ROLB (39)</t>
  </si>
  <si>
    <t>TXUN D14 (LLB); TXUN D18 (LOLB); TXUN D23 (LCB); TXUN D28 (RLB); TXUN D30 (LLB); TXUN D40 (RILB); TXUN D46 (ROLB); TXUN D93 (DRT); TXUN D95 (RE); TXUN D98 (LE); TXUN D99 (DLT)</t>
  </si>
  <si>
    <t>TXUN D14 (+0.5); TXUN D18 (+0.5); TXUN D23 (0.0); TXUN D28 (0.0); TXUN D30 (0.0); TXUN D40 (0.0); TXUN D46 (0.0); TXUN D93 (+0.5); TXUN D95 (0.0); TXUN D98 (0.0); TXUN D99 (0.0)</t>
  </si>
  <si>
    <t>TXUN D18; TXUN D23; TXUN D30; TXUN D40; TXUN D46; TXUN D93; TXUN D95</t>
  </si>
  <si>
    <t>KSST 15 (0.0); KSST 19 (0.0); KSST 22 (0.0); KSST 34 (-1.0); KSST 50 (0.0); KSST 63 (0.0); KSST 69 (-0.5); KSST 73 (0.0); KSST 76 (0.0); KSST 81 (0.0); KSST 87 (0.0)</t>
  </si>
  <si>
    <t>KSST 19; KSST 81; KSST 87</t>
  </si>
  <si>
    <t>KSST 34 (HB-R); KSST 69 (C); TXUN D14 (LLB); TXUN D18 (LOLB); TXUN D93 (DRT)</t>
  </si>
  <si>
    <t>LOLB (0); LLB (5); LLB (4); RILB (3); RLB (4); ROLB (0)</t>
  </si>
  <si>
    <t>KSST 34; KSST 69</t>
  </si>
  <si>
    <t>TXUN D14; TXUN D18; TXUN D93</t>
  </si>
  <si>
    <t>2112 KSU OFF VS TX, Play 047</t>
  </si>
  <si>
    <t>18 OPTION LEAD M. 5 ROLL</t>
  </si>
  <si>
    <t>OPTION</t>
  </si>
  <si>
    <t>8; TXUN D18 (01); TXUN D28 (07); TXUN D33 (24); TXUN D41 (15); TXUN D46 (37); TXUN D95 (15); TXUN D98 (28); TXUN D99 (22)</t>
  </si>
  <si>
    <t>LCB (6); SCBL (2); RCB (1)</t>
  </si>
  <si>
    <t>LOLB (01); LLB (07); LLB (15); LE (15); NT (22); RILB (24); DRT (28); ROLB (37)</t>
  </si>
  <si>
    <t>TXUN D05 (RCB); TXUN D14 (SCBL); TXUN D18 (LOLB); TXUN D23 (LCB); TXUN D28 (LLB); TXUN D33 (RILB); TXUN D41 (LLB); TXUN D46 (ROLB); TXUN D95 (LE); TXUN D98 (DRT); TXUN D99 (NT)</t>
  </si>
  <si>
    <t>TXUN D05 (0.0); TXUN D14 (0.0); TXUN D18 (-1.0); TXUN D23 (0.0); TXUN D28 (0.0); TXUN D33 (+0.5); TXUN D41 (0.0); TXUN D46 (0.0); TXUN D95 (0.0); TXUN D98 (+0.5); TXUN D99 (+1.0)</t>
  </si>
  <si>
    <t>TXUN D05; TXUN D33; TXUN D41</t>
  </si>
  <si>
    <t>LWR^; HB-R; TE-R; SRWR^; RWR</t>
  </si>
  <si>
    <t>KSST 04 (LWR); KSST 15 (QB); KSST 22 (HB-R); KSST 34 (SRWR); KSST 50 (LT); KSST 63 (RG); KSST 69 (C); KSST 73 (RT); KSST 76 (LG); KSST 87 (TE-R); KSST 88 (RWR)</t>
  </si>
  <si>
    <t>KSST 04 (0.0); KSST 15 (0.0); KSST 22 (0.0); KSST 34 (0.0); KSST 50 (-0.5); KSST 63 (0.0); KSST 69 (-0.5); KSST 73 (0.0); KSST 76 (-1.0); KSST 87 (0.0); KSST 88 (0.0)</t>
  </si>
  <si>
    <t>KSST 15 (QB); KSST 50 (LT); KSST 69 (C); KSST 76 (LG); TXUN D18 (LOLB); TXUN D33 (RILB); TXUN D98 (DRT); TXUN D99 (NT)</t>
  </si>
  <si>
    <t>TXUN D05 &gt; KSST 04; TXUN D14 &gt; KSST 34</t>
  </si>
  <si>
    <t>LWR^(-18.5); SRWR^(+8.5); RWR(+18.5)</t>
  </si>
  <si>
    <t>KSST 50; KSST 69; KSST 76; TXUN D18</t>
  </si>
  <si>
    <t>TXUN D33; TXUN D98; TXUN D99</t>
  </si>
  <si>
    <t>2112 KSU OFF VS TX, Play 048</t>
  </si>
  <si>
    <t>NO BACKS 3X2</t>
  </si>
  <si>
    <t>STOPS 60C SEAHAWK Y SIT</t>
  </si>
  <si>
    <t>3; TXUN D03 (37); TXUN D91 (22); TXUN D92 (10)</t>
  </si>
  <si>
    <t>LCB (11); SCBL (4); FSL (19); FSL (11); FS (10); FSR (18); SCBoR (10); RCB (12)</t>
  </si>
  <si>
    <t>LEO (10); NT (22); REO (37)</t>
  </si>
  <si>
    <t>TXUN D03 (REO); TXUN D05 (RCB); TXUN D11 (SCBoR); TXUN D14 (FSR); TXUN D18 (SCBL); TXUN D23 (LCB); TXUN D28 (FSL); TXUN D33 (FSL); TXUN D41 (FS); TXUN D91 (NT); TXUN D92 (LEO)</t>
  </si>
  <si>
    <t>TXUN D03 (0.0); TXUN D05 (0.0); TXUN D11 (0.0); TXUN D14 (0.0); TXUN D18 (0.0); TXUN D23 (0.0); TXUN D28 (0.0); TXUN D33 (0.0); TXUN D41 (0.0); TXUN D91 (0.0); TXUN D92 (0.0)</t>
  </si>
  <si>
    <t>KSST 04 (SRWR); KSST 12 (LWR); KSST 15 (QB); KSST 19 (SLiWR); KSST 22 (RWR); KSST 50 (LT); KSST 63 (RG); KSST 69 (C); KSST 73 (RT); KSST 76 (LG); KSST 88 (SLoWR)</t>
  </si>
  <si>
    <t>KSST 04 (0.0); KSST 12 (0.0); KSST 15 (+0.5); KSST 19 (+0.5); KSST 22 (0.0); KSST 50 (0.0); KSST 63 (0.0); KSST 69 (0.0); KSST 73 (0.0); KSST 76 (0.0); KSST 88 (0.0)</t>
  </si>
  <si>
    <t>KSST 15 (QB); KSST 19 (SLiWR); TXUN D41 (FS)</t>
  </si>
  <si>
    <t>3; TXUN D03 (REO); TXUN D91 (NT); TXUN D92 (LEO)</t>
  </si>
  <si>
    <t>LWR(-17.5); SLoWR(-7.5); SLiWR^(-1.5); SRWR^(+14.5); RWR(+20.5)</t>
  </si>
  <si>
    <t>8; TXUN D05; TXUN D11; TXUN D14; TXUN D18; TXUN D23; TXUN D28; TXUN D33; TXUN D41</t>
  </si>
  <si>
    <t>LWR 6(8); SLoWR 9s; SLiWR x6(7); SRWR 9s; RWR 6(8)</t>
  </si>
  <si>
    <t>6; 9; X; 9; 6</t>
  </si>
  <si>
    <t>KSST 12 6(8); KSST 88 9s; KSST 19 x6(7); KSST 04 9s; KSST 22 6(8)</t>
  </si>
  <si>
    <t>x6(7)</t>
  </si>
  <si>
    <t>KSST 15; KSST 19</t>
  </si>
  <si>
    <t>2112 KSU OFF VS TX, Play 049</t>
  </si>
  <si>
    <t>60C SEAHAWK</t>
  </si>
  <si>
    <t>4; TXUN D03 (36); TXUN D18 (02); TXUN D90 (25); TXUN D93 (15)</t>
  </si>
  <si>
    <t>LCB (10); FS (9); FS (19); SSR (8); FSR (18); SCBoR (7); RCB (9)</t>
  </si>
  <si>
    <t>LLB (02); LOLB (15); DRT (25); SSR (33); ROLB (36)</t>
  </si>
  <si>
    <t>TXUN D03 (ROLB); TXUN D05 (RCB); TXUN D11 (SCBoR); TXUN D14 (FSR); TXUN D18 (LLB); TXUN D23 (LCB); TXUN D28 (FS); TXUN D33 (FS); TXUN D41 (SSR); TXUN D90 (DRT); TXUN D93 (LOLB)</t>
  </si>
  <si>
    <t>TXUN D03 (0.0); TXUN D05 (0.0); TXUN D11 (0.0); TXUN D14 (0.0); TXUN D18 (-0.5); TXUN D23 (0.0); TXUN D28 (0.0); TXUN D33 (0.0); TXUN D41 (0.0); TXUN D90 (0.0); TXUN D93 (0.0)</t>
  </si>
  <si>
    <t>TXUN D90; TXUN D93</t>
  </si>
  <si>
    <t>DRT (25)</t>
  </si>
  <si>
    <t>KSST 04 (RWR); KSST 12 (LWR); KSST 15 (QB); KSST 19 (SLiWR); KSST 22 (HB-R); KSST 50 (LT); KSST 63 (RG); KSST 69 (C); KSST 73 (RT); KSST 76 (LG); KSST 88 (SLoWR)</t>
  </si>
  <si>
    <t>KSST 04 (0.0); KSST 12 (0.0); KSST 15 (0.0); KSST 19 (0.0); KSST 22 (0.0); KSST 50 (0.0); KSST 63 (0.0); KSST 69 (0.0); KSST 73 (0.0); KSST 76 (0.0); KSST 88 (0.0)</t>
  </si>
  <si>
    <t>KSST 22 (HB-R); TXUN D18 (LLB)</t>
  </si>
  <si>
    <t>3; TXUN D03 (ROLB); TXUN D90 (DRT); TXUN D93 (LOLB)</t>
  </si>
  <si>
    <t>LWR(-16.5); SLoWR(-6.5); SLiWR^(-0.5); RWR^(+20.5)</t>
  </si>
  <si>
    <t>LOLB (1); LLB (2); ROLB (0)</t>
  </si>
  <si>
    <t>LWR 6(18); SLoWR 9s; SLiWR 9s; HB-R krh66(1); RWR 6(16)</t>
  </si>
  <si>
    <t>6; 9; 9; H6; 6</t>
  </si>
  <si>
    <t>KSST 12 6(18); KSST 88 9s; KSST 19 9s; KSST 22 krh66(1); KSST 04 6(16)</t>
  </si>
  <si>
    <t>krh66(1)</t>
  </si>
  <si>
    <t>2112 KSU OFF VS TX, Play 050</t>
  </si>
  <si>
    <t>Game #</t>
  </si>
  <si>
    <t>Balanced Scorecard</t>
  </si>
  <si>
    <t> </t>
  </si>
  <si>
    <t>Overall Statistics</t>
  </si>
  <si>
    <t>Q1</t>
  </si>
  <si>
    <t>Q3</t>
  </si>
  <si>
    <t>Δ</t>
  </si>
  <si>
    <t>Δ (%)</t>
  </si>
  <si>
    <t>Total Yards</t>
  </si>
  <si>
    <t>Total Plays</t>
  </si>
  <si>
    <t>Total Efficient</t>
  </si>
  <si>
    <t>Overall Efficiency</t>
  </si>
  <si>
    <t>Total Big Play</t>
  </si>
  <si>
    <t>Yards from Big Plays</t>
  </si>
  <si>
    <t>YDS Per Play</t>
  </si>
  <si>
    <t>Passing</t>
  </si>
  <si>
    <t>Total Pass Yards</t>
  </si>
  <si>
    <t>Plays</t>
  </si>
  <si>
    <t>YD's per pass</t>
  </si>
  <si>
    <t>Attempts</t>
  </si>
  <si>
    <t>Completed</t>
  </si>
  <si>
    <t>Touchdowns</t>
  </si>
  <si>
    <t>Interceptions</t>
  </si>
  <si>
    <t>QBR</t>
  </si>
  <si>
    <t>Efficent Passes</t>
  </si>
  <si>
    <t>% Efficent</t>
  </si>
  <si>
    <t>Yards from Efficient Pass</t>
  </si>
  <si>
    <t>% Pass Yards from Efficient</t>
  </si>
  <si>
    <t># of Big Plays</t>
  </si>
  <si>
    <t>% Yards from Big Plays</t>
  </si>
  <si>
    <t>Sacks</t>
  </si>
  <si>
    <t>Yards From Sacks</t>
  </si>
  <si>
    <t>Rushing</t>
  </si>
  <si>
    <t>Total Rush Yards</t>
  </si>
  <si>
    <t>Efficent Rushes</t>
  </si>
  <si>
    <t>Yards From Efficient Run</t>
  </si>
  <si>
    <t>% Yards from Efficient</t>
  </si>
  <si>
    <t>LOLB (0); LLB (4); RILB (4); RLB (4); ROLB (2)</t>
  </si>
  <si>
    <t>LOLB (0); RILB (4); ROLB (2)</t>
  </si>
  <si>
    <t>LOLB (0); MLB (4); RLB (4); ROLB (2)</t>
  </si>
  <si>
    <t>LOLB (0); LILB (4); RILB (4); ROLB (2)</t>
  </si>
  <si>
    <t>KSST 00; TXBA D45; TXBA D93</t>
  </si>
  <si>
    <t>LOLB (0); RLB (4)</t>
  </si>
  <si>
    <t>KSST 73; TXBA D08</t>
  </si>
  <si>
    <t>LOLB (0); MLB (4); RLB (4); RLB (4)</t>
  </si>
  <si>
    <t>LOLB (0); LLB (4); MLB (4); RLB (4); ROLB (2)</t>
  </si>
  <si>
    <t>LOLB (0); LOLB (0); LILB (4); ROLB (2)</t>
  </si>
  <si>
    <t>LOLB (0); LILB (4); RLB (4); ROLB (2)</t>
  </si>
  <si>
    <t>LLB (4); RILB (4); ROLB (2)</t>
  </si>
  <si>
    <t>LILB (4); RILB (4); ROLB (2)</t>
  </si>
  <si>
    <t>LOLB (0); MLB (4); ROLB (2)</t>
  </si>
  <si>
    <t>KSST 87; TXBA D02</t>
  </si>
  <si>
    <t>KSST 22; TXBA D05</t>
  </si>
  <si>
    <t>LOLB (0); LLB (4); MLB (4); RLB (4)</t>
  </si>
  <si>
    <t>LOLB (0); LLB (4); MLB (4); ROLB (2)</t>
  </si>
  <si>
    <t>LOLB (0); LLB (4); RILB (4); ROLB (2)</t>
  </si>
  <si>
    <t>LOLB (0); RILB (4); RLB (4); ROLB (2)</t>
  </si>
  <si>
    <t>LILB (4); ROLB (2)</t>
  </si>
  <si>
    <t>TXBA D11; TXBA D54</t>
  </si>
  <si>
    <t>TXBA D05; TXBA D22</t>
  </si>
  <si>
    <t>KSST 29; KSST 69; TXBA D95</t>
  </si>
  <si>
    <t>KSST 19; KSST 63; TXBA D02</t>
  </si>
  <si>
    <t>LOLB (0); MLB (4); MLB (4)</t>
  </si>
  <si>
    <t>LILB (4); RLB (4); ROLB (2)</t>
  </si>
  <si>
    <t>LOLB (0); LLB (4); LILB (4); RLB (4); RLB (4)</t>
  </si>
  <si>
    <t>LLB (4); LILB (4); RLB (4); RLB (4); ROLB (2)</t>
  </si>
  <si>
    <t>TXBA D02; TXBA D54; TXBA D98</t>
  </si>
  <si>
    <t>LOLB (0); MLB (4); ROLB (2); ROLB (2)</t>
  </si>
  <si>
    <t>LOLB (0); LLB (4); LILB (4); ROLB (2)</t>
  </si>
  <si>
    <t>KSST 69; TXBA D05; TXBA D08; TXBA D42</t>
  </si>
  <si>
    <t>LOLB (0); LILB (4); LILB (4); ROLB (2)</t>
  </si>
  <si>
    <t>KSST 22; TXBA D90</t>
  </si>
  <si>
    <t>LILB (4); MLB (4); ROLB (2)</t>
  </si>
  <si>
    <t>KSST 07; KSST 19; TXBA D45</t>
  </si>
  <si>
    <t>LOLB (0); LILB (4); ROLB (2)</t>
  </si>
  <si>
    <t>Stanford</t>
  </si>
  <si>
    <t>Southern Illinois</t>
  </si>
  <si>
    <t>Nevada</t>
  </si>
  <si>
    <t>Oklahoma State</t>
  </si>
  <si>
    <t>Oklahoma</t>
  </si>
  <si>
    <t>Iowa State</t>
  </si>
  <si>
    <t>Texas Tech</t>
  </si>
  <si>
    <t>TCU</t>
  </si>
  <si>
    <t>Kansas</t>
  </si>
  <si>
    <t>Play 1</t>
  </si>
  <si>
    <t>STAN</t>
  </si>
  <si>
    <t>SIU,</t>
  </si>
  <si>
    <t>NV,</t>
  </si>
  <si>
    <t>OSU,</t>
  </si>
  <si>
    <t>OU,</t>
  </si>
  <si>
    <t>ISU,</t>
  </si>
  <si>
    <t>TECH</t>
  </si>
  <si>
    <t>TCU,</t>
  </si>
  <si>
    <t>KU,</t>
  </si>
  <si>
    <t>TX,</t>
  </si>
  <si>
    <t>Column1</t>
  </si>
  <si>
    <t>4-Feb</t>
  </si>
  <si>
    <t>Pass Play</t>
  </si>
  <si>
    <t>Passing Attempts</t>
  </si>
  <si>
    <t>Completed Passes</t>
  </si>
  <si>
    <t>Pass Yards</t>
  </si>
  <si>
    <t>Efficent Pass</t>
  </si>
  <si>
    <t>Efficent Pass Yards</t>
  </si>
  <si>
    <t>Big Play Passes</t>
  </si>
  <si>
    <t>Big Play Pass Yards</t>
  </si>
  <si>
    <t>Rush Attempts</t>
  </si>
  <si>
    <t>Rush Yards</t>
  </si>
  <si>
    <t>Efficent Rush</t>
  </si>
  <si>
    <t>Efficent Rush Yards</t>
  </si>
  <si>
    <t>Big Play Run</t>
  </si>
  <si>
    <t>Big Play Run Yds</t>
  </si>
  <si>
    <t>Sack Yards</t>
  </si>
  <si>
    <t>Penalty</t>
  </si>
  <si>
    <t>Penalty Yards</t>
  </si>
  <si>
    <t>Touchdown</t>
  </si>
  <si>
    <t>FG</t>
  </si>
  <si>
    <t>Turnover2</t>
  </si>
  <si>
    <t>Pass TD</t>
  </si>
  <si>
    <t>QBR Yards</t>
  </si>
  <si>
    <t>3rd down attempt</t>
  </si>
  <si>
    <t>3rd down converted</t>
  </si>
  <si>
    <t>3rd &amp; 7 plus</t>
  </si>
  <si>
    <t>4th down attempt</t>
  </si>
  <si>
    <t>4th down converted</t>
  </si>
  <si>
    <t>Redzone Play</t>
  </si>
  <si>
    <t>1st down</t>
  </si>
  <si>
    <t>Drives Finished in Quarter</t>
  </si>
  <si>
    <t>TD's</t>
  </si>
  <si>
    <t>Completed FG</t>
  </si>
  <si>
    <t>Negative Plays</t>
  </si>
  <si>
    <t>pff_DBDEPTH2</t>
  </si>
  <si>
    <t>Efficiency Statistics</t>
  </si>
  <si>
    <t>Efficient Plays</t>
  </si>
  <si>
    <t>1st Downs</t>
  </si>
  <si>
    <t>Redzone Plays</t>
  </si>
  <si>
    <t>Run Game Efficiency</t>
  </si>
  <si>
    <t>Total Run Plays</t>
  </si>
  <si>
    <t>Total Rushing Yards</t>
  </si>
  <si>
    <t>Efficient Runs</t>
  </si>
  <si>
    <t>Pass Game Efficiency</t>
  </si>
  <si>
    <t>Total Pass Plays</t>
  </si>
  <si>
    <t>Total Passing Yards</t>
  </si>
  <si>
    <t>Yards lost to sacks</t>
  </si>
  <si>
    <t>Efficient Passes</t>
  </si>
  <si>
    <t>3rd Down Efficiency</t>
  </si>
  <si>
    <t>3rd Downs Attempted</t>
  </si>
  <si>
    <t>3rd Downs Converted</t>
  </si>
  <si>
    <t>Plays with 3rd &amp;7+</t>
  </si>
  <si>
    <t>4th Down Efficiency</t>
  </si>
  <si>
    <t>4th Downs Attempted</t>
  </si>
  <si>
    <t>4th Downs Converted</t>
  </si>
  <si>
    <t>Win % Statistics</t>
  </si>
  <si>
    <t>Change in Win %</t>
  </si>
  <si>
    <t>Points per drive</t>
  </si>
  <si>
    <t>Points for</t>
  </si>
  <si>
    <t>Run/pass ratio</t>
  </si>
  <si>
    <t>General Statistics</t>
  </si>
  <si>
    <t>Overall</t>
  </si>
  <si>
    <t>Time of Posession (min)</t>
  </si>
  <si>
    <t>Total Yardage</t>
  </si>
  <si>
    <t>3-and-outs</t>
  </si>
  <si>
    <t>Penalties</t>
  </si>
  <si>
    <t>Penalty Yardage</t>
  </si>
  <si>
    <t>Negative Plays (not including Penalties)</t>
  </si>
  <si>
    <t>Busts/Play</t>
  </si>
  <si>
    <t>Times Pressured</t>
  </si>
  <si>
    <t>Turnovers</t>
  </si>
  <si>
    <t>SIU</t>
  </si>
  <si>
    <t>OK St</t>
  </si>
  <si>
    <t>OU</t>
  </si>
  <si>
    <t>ISU</t>
  </si>
  <si>
    <t>TTU</t>
  </si>
  <si>
    <t>KU</t>
  </si>
  <si>
    <t>WVU</t>
  </si>
  <si>
    <t>BU</t>
  </si>
  <si>
    <t>3 and outs</t>
  </si>
  <si>
    <t>OSU</t>
  </si>
  <si>
    <t>Baylor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</si>
</sst>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202124"/>
      <name val="Roboto"/>
      <charset val="1"/>
    </font>
    <font>
      <sz val="11"/>
      <color rgb="FF9C0006"/>
      <name val="Calibri"/>
      <family val="2"/>
    </font>
    <font>
      <sz val="11"/>
      <color rgb="FF9C0006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444444"/>
      <name val="Calibri"/>
      <family val="2"/>
      <scheme val="minor"/>
    </font>
    <font>
      <sz val="11"/>
      <color rgb="FF444444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</fonts>
  <fills count="19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F86C6B"/>
        <bgColor rgb="FF000000"/>
      </patternFill>
    </fill>
    <fill>
      <patternFill patternType="solid">
        <fgColor rgb="FFF97F6F"/>
        <bgColor rgb="FF000000"/>
      </patternFill>
    </fill>
    <fill>
      <patternFill patternType="solid">
        <fgColor rgb="FFF8796E"/>
        <bgColor rgb="FF000000"/>
      </patternFill>
    </fill>
    <fill>
      <patternFill patternType="solid">
        <fgColor rgb="FFFBA576"/>
        <bgColor rgb="FF000000"/>
      </patternFill>
    </fill>
    <fill>
      <patternFill patternType="solid">
        <fgColor rgb="FFF8696B"/>
        <bgColor rgb="FF000000"/>
      </patternFill>
    </fill>
    <fill>
      <patternFill patternType="solid">
        <fgColor rgb="FFFBAE78"/>
        <bgColor rgb="FF000000"/>
      </patternFill>
    </fill>
    <fill>
      <patternFill patternType="solid">
        <fgColor rgb="FFFDD57F"/>
        <bgColor rgb="FF000000"/>
      </patternFill>
    </fill>
    <fill>
      <patternFill patternType="solid">
        <fgColor rgb="FFFEE182"/>
        <bgColor rgb="FF000000"/>
      </patternFill>
    </fill>
    <fill>
      <patternFill patternType="solid">
        <fgColor rgb="FFF98A71"/>
        <bgColor rgb="FF000000"/>
      </patternFill>
    </fill>
    <fill>
      <patternFill patternType="solid">
        <fgColor rgb="FFFED880"/>
        <bgColor rgb="FF000000"/>
      </patternFill>
    </fill>
    <fill>
      <patternFill patternType="solid">
        <fgColor rgb="FFF8786E"/>
        <bgColor rgb="FF000000"/>
      </patternFill>
    </fill>
    <fill>
      <patternFill patternType="solid">
        <fgColor rgb="FFFDCF7E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85C87D"/>
        <bgColor rgb="FF000000"/>
      </patternFill>
    </fill>
    <fill>
      <patternFill patternType="solid">
        <fgColor rgb="FFF9816F"/>
        <bgColor rgb="FF000000"/>
      </patternFill>
    </fill>
    <fill>
      <patternFill patternType="solid">
        <fgColor rgb="FFE1E383"/>
        <bgColor rgb="FF000000"/>
      </patternFill>
    </fill>
    <fill>
      <patternFill patternType="solid">
        <fgColor rgb="FFF2E884"/>
        <bgColor rgb="FF000000"/>
      </patternFill>
    </fill>
    <fill>
      <patternFill patternType="solid">
        <fgColor rgb="FF69C07C"/>
        <bgColor rgb="FF000000"/>
      </patternFill>
    </fill>
    <fill>
      <patternFill patternType="solid">
        <fgColor rgb="FFC0D981"/>
        <bgColor rgb="FF000000"/>
      </patternFill>
    </fill>
    <fill>
      <patternFill patternType="solid">
        <fgColor rgb="FF8BCA7E"/>
        <bgColor rgb="FF000000"/>
      </patternFill>
    </fill>
    <fill>
      <patternFill patternType="solid">
        <fgColor rgb="FFAAD380"/>
        <bgColor rgb="FF000000"/>
      </patternFill>
    </fill>
    <fill>
      <patternFill patternType="solid">
        <fgColor rgb="FFE0E383"/>
        <bgColor rgb="FF000000"/>
      </patternFill>
    </fill>
    <fill>
      <patternFill patternType="solid">
        <fgColor rgb="FFFFEB84"/>
        <bgColor rgb="FF000000"/>
      </patternFill>
    </fill>
    <fill>
      <patternFill patternType="solid">
        <fgColor rgb="FFDDE283"/>
        <bgColor rgb="FF000000"/>
      </patternFill>
    </fill>
    <fill>
      <patternFill patternType="solid">
        <fgColor rgb="FFFEE382"/>
        <bgColor rgb="FF000000"/>
      </patternFill>
    </fill>
    <fill>
      <patternFill patternType="solid">
        <fgColor rgb="FFFDC57C"/>
        <bgColor rgb="FF000000"/>
      </patternFill>
    </fill>
    <fill>
      <patternFill patternType="solid">
        <fgColor rgb="FFFEDE81"/>
        <bgColor rgb="FF000000"/>
      </patternFill>
    </fill>
    <fill>
      <patternFill patternType="solid">
        <fgColor rgb="FFFDD17F"/>
        <bgColor rgb="FF000000"/>
      </patternFill>
    </fill>
    <fill>
      <patternFill patternType="solid">
        <fgColor rgb="FFFCBE7B"/>
        <bgColor rgb="FF000000"/>
      </patternFill>
    </fill>
    <fill>
      <patternFill patternType="solid">
        <fgColor rgb="FFFBAF78"/>
        <bgColor rgb="FF000000"/>
      </patternFill>
    </fill>
    <fill>
      <patternFill patternType="solid">
        <fgColor rgb="FFFCBF7B"/>
        <bgColor rgb="FF000000"/>
      </patternFill>
    </fill>
    <fill>
      <patternFill patternType="solid">
        <fgColor rgb="FFFDEB84"/>
        <bgColor rgb="FF000000"/>
      </patternFill>
    </fill>
    <fill>
      <patternFill patternType="solid">
        <fgColor rgb="FFE2E383"/>
        <bgColor rgb="FF000000"/>
      </patternFill>
    </fill>
    <fill>
      <patternFill patternType="solid">
        <fgColor rgb="FFBFD981"/>
        <bgColor rgb="FF000000"/>
      </patternFill>
    </fill>
    <fill>
      <patternFill patternType="solid">
        <fgColor rgb="FFE8E583"/>
        <bgColor rgb="FF000000"/>
      </patternFill>
    </fill>
    <fill>
      <patternFill patternType="solid">
        <fgColor rgb="FFEEE683"/>
        <bgColor rgb="FF000000"/>
      </patternFill>
    </fill>
    <fill>
      <patternFill patternType="solid">
        <fgColor rgb="FF92CC7E"/>
        <bgColor rgb="FF000000"/>
      </patternFill>
    </fill>
    <fill>
      <patternFill patternType="solid">
        <fgColor rgb="FFFDCD7E"/>
        <bgColor rgb="FF000000"/>
      </patternFill>
    </fill>
    <fill>
      <patternFill patternType="solid">
        <fgColor rgb="FFFEDA80"/>
        <bgColor rgb="FF000000"/>
      </patternFill>
    </fill>
    <fill>
      <patternFill patternType="solid">
        <fgColor rgb="FFFEE883"/>
        <bgColor rgb="FF000000"/>
      </patternFill>
    </fill>
    <fill>
      <patternFill patternType="solid">
        <fgColor rgb="FFFBAA77"/>
        <bgColor rgb="FF000000"/>
      </patternFill>
    </fill>
    <fill>
      <patternFill patternType="solid">
        <fgColor rgb="FFFEEA83"/>
        <bgColor rgb="FF000000"/>
      </patternFill>
    </fill>
    <fill>
      <patternFill patternType="solid">
        <fgColor rgb="FFFEE081"/>
        <bgColor rgb="FF000000"/>
      </patternFill>
    </fill>
    <fill>
      <patternFill patternType="solid">
        <fgColor rgb="FFFBB178"/>
        <bgColor rgb="FF000000"/>
      </patternFill>
    </fill>
    <fill>
      <patternFill patternType="solid">
        <fgColor rgb="FFFCBA7A"/>
        <bgColor rgb="FF000000"/>
      </patternFill>
    </fill>
    <fill>
      <patternFill patternType="solid">
        <fgColor rgb="FFF8E984"/>
        <bgColor rgb="FF000000"/>
      </patternFill>
    </fill>
    <fill>
      <patternFill patternType="solid">
        <fgColor rgb="FF7DC67D"/>
        <bgColor rgb="FF000000"/>
      </patternFill>
    </fill>
    <fill>
      <patternFill patternType="solid">
        <fgColor rgb="FFFCB379"/>
        <bgColor rgb="FF000000"/>
      </patternFill>
    </fill>
    <fill>
      <patternFill patternType="solid">
        <fgColor rgb="FFFAEA84"/>
        <bgColor rgb="FF000000"/>
      </patternFill>
    </fill>
    <fill>
      <patternFill patternType="solid">
        <fgColor rgb="FFE9E583"/>
        <bgColor rgb="FF000000"/>
      </patternFill>
    </fill>
    <fill>
      <patternFill patternType="solid">
        <fgColor rgb="FFFBEA84"/>
        <bgColor rgb="FF000000"/>
      </patternFill>
    </fill>
    <fill>
      <patternFill patternType="solid">
        <fgColor rgb="FFFDCC7E"/>
        <bgColor rgb="FF000000"/>
      </patternFill>
    </fill>
    <fill>
      <patternFill patternType="solid">
        <fgColor rgb="FFFCEA84"/>
        <bgColor rgb="FF000000"/>
      </patternFill>
    </fill>
    <fill>
      <patternFill patternType="solid">
        <fgColor rgb="FFFDCE7E"/>
        <bgColor rgb="FF000000"/>
      </patternFill>
    </fill>
    <fill>
      <patternFill patternType="solid">
        <fgColor rgb="FFB1D580"/>
        <bgColor rgb="FF000000"/>
      </patternFill>
    </fill>
    <fill>
      <patternFill patternType="solid">
        <fgColor rgb="FFF98470"/>
        <bgColor rgb="FF000000"/>
      </patternFill>
    </fill>
    <fill>
      <patternFill patternType="solid">
        <fgColor rgb="FFABD380"/>
        <bgColor rgb="FF000000"/>
      </patternFill>
    </fill>
    <fill>
      <patternFill patternType="solid">
        <fgColor rgb="FFFBA977"/>
        <bgColor rgb="FF000000"/>
      </patternFill>
    </fill>
    <fill>
      <patternFill patternType="solid">
        <fgColor rgb="FFFCB579"/>
        <bgColor rgb="FF000000"/>
      </patternFill>
    </fill>
    <fill>
      <patternFill patternType="solid">
        <fgColor rgb="FFFEE983"/>
        <bgColor rgb="FF000000"/>
      </patternFill>
    </fill>
    <fill>
      <patternFill patternType="solid">
        <fgColor rgb="FFF4E884"/>
        <bgColor rgb="FF000000"/>
      </patternFill>
    </fill>
    <fill>
      <patternFill patternType="solid">
        <fgColor rgb="FFFEE482"/>
        <bgColor rgb="FF000000"/>
      </patternFill>
    </fill>
    <fill>
      <patternFill patternType="solid">
        <fgColor rgb="FFFCB77A"/>
        <bgColor rgb="FF000000"/>
      </patternFill>
    </fill>
    <fill>
      <patternFill patternType="solid">
        <fgColor rgb="FFEBE683"/>
        <bgColor rgb="FF000000"/>
      </patternFill>
    </fill>
    <fill>
      <patternFill patternType="solid">
        <fgColor rgb="FFCCDD82"/>
        <bgColor rgb="FF000000"/>
      </patternFill>
    </fill>
    <fill>
      <patternFill patternType="solid">
        <fgColor rgb="FFF9EA84"/>
        <bgColor rgb="FF000000"/>
      </patternFill>
    </fill>
    <fill>
      <patternFill patternType="solid">
        <fgColor rgb="FFF98770"/>
        <bgColor rgb="FF000000"/>
      </patternFill>
    </fill>
    <fill>
      <patternFill patternType="solid">
        <fgColor rgb="FFF98370"/>
        <bgColor rgb="FF000000"/>
      </patternFill>
    </fill>
    <fill>
      <patternFill patternType="solid">
        <fgColor rgb="FFF86D6B"/>
        <bgColor rgb="FF000000"/>
      </patternFill>
    </fill>
    <fill>
      <patternFill patternType="solid">
        <fgColor rgb="FFFBA476"/>
        <bgColor rgb="FF000000"/>
      </patternFill>
    </fill>
    <fill>
      <patternFill patternType="solid">
        <fgColor rgb="FFFCB87A"/>
        <bgColor rgb="FF000000"/>
      </patternFill>
    </fill>
    <fill>
      <patternFill patternType="solid">
        <fgColor rgb="FFD7E082"/>
        <bgColor rgb="FF000000"/>
      </patternFill>
    </fill>
    <fill>
      <patternFill patternType="solid">
        <fgColor rgb="FFDEE283"/>
        <bgColor rgb="FF000000"/>
      </patternFill>
    </fill>
    <fill>
      <patternFill patternType="solid">
        <fgColor rgb="FFF7E984"/>
        <bgColor rgb="FF000000"/>
      </patternFill>
    </fill>
    <fill>
      <patternFill patternType="solid">
        <fgColor rgb="FFFCC17C"/>
        <bgColor rgb="FF000000"/>
      </patternFill>
    </fill>
    <fill>
      <patternFill patternType="solid">
        <fgColor rgb="FFFED980"/>
        <bgColor rgb="FF000000"/>
      </patternFill>
    </fill>
    <fill>
      <patternFill patternType="solid">
        <fgColor rgb="FF90CB7E"/>
        <bgColor rgb="FF000000"/>
      </patternFill>
    </fill>
    <fill>
      <patternFill patternType="solid">
        <fgColor rgb="FFF86E6C"/>
        <bgColor rgb="FF000000"/>
      </patternFill>
    </fill>
    <fill>
      <patternFill patternType="solid">
        <fgColor rgb="FFE4E483"/>
        <bgColor rgb="FF000000"/>
      </patternFill>
    </fill>
    <fill>
      <patternFill patternType="solid">
        <fgColor rgb="FFF0E784"/>
        <bgColor rgb="FF000000"/>
      </patternFill>
    </fill>
    <fill>
      <patternFill patternType="solid">
        <fgColor rgb="FFFEDF81"/>
        <bgColor rgb="FF000000"/>
      </patternFill>
    </fill>
    <fill>
      <patternFill patternType="solid">
        <fgColor rgb="FFFA9B74"/>
        <bgColor rgb="FF000000"/>
      </patternFill>
    </fill>
    <fill>
      <patternFill patternType="solid">
        <fgColor rgb="FFFEE783"/>
        <bgColor rgb="FF000000"/>
      </patternFill>
    </fill>
    <fill>
      <patternFill patternType="solid">
        <fgColor rgb="FFFDC97D"/>
        <bgColor rgb="FF000000"/>
      </patternFill>
    </fill>
    <fill>
      <patternFill patternType="solid">
        <fgColor rgb="FFE7E483"/>
        <bgColor rgb="FF000000"/>
      </patternFill>
    </fill>
    <fill>
      <patternFill patternType="solid">
        <fgColor rgb="FFE0E283"/>
        <bgColor rgb="FF000000"/>
      </patternFill>
    </fill>
    <fill>
      <patternFill patternType="solid">
        <fgColor rgb="FFA6D27F"/>
        <bgColor rgb="FF000000"/>
      </patternFill>
    </fill>
    <fill>
      <patternFill patternType="solid">
        <fgColor rgb="FFE3E383"/>
        <bgColor rgb="FF000000"/>
      </patternFill>
    </fill>
    <fill>
      <patternFill patternType="solid">
        <fgColor rgb="FFFEEB84"/>
        <bgColor rgb="FF000000"/>
      </patternFill>
    </fill>
    <fill>
      <patternFill patternType="solid">
        <fgColor rgb="FFF97E6F"/>
        <bgColor rgb="FF000000"/>
      </patternFill>
    </fill>
    <fill>
      <patternFill patternType="solid">
        <fgColor rgb="FFFEDD81"/>
        <bgColor rgb="FF000000"/>
      </patternFill>
    </fill>
    <fill>
      <patternFill patternType="solid">
        <fgColor rgb="FFFCBB7A"/>
        <bgColor rgb="FF000000"/>
      </patternFill>
    </fill>
    <fill>
      <patternFill patternType="solid">
        <fgColor rgb="FFF5E984"/>
        <bgColor rgb="FF000000"/>
      </patternFill>
    </fill>
    <fill>
      <patternFill patternType="solid">
        <fgColor rgb="FF88C97E"/>
        <bgColor rgb="FF000000"/>
      </patternFill>
    </fill>
    <fill>
      <patternFill patternType="solid">
        <fgColor rgb="FFF86A6B"/>
        <bgColor rgb="FF000000"/>
      </patternFill>
    </fill>
    <fill>
      <patternFill patternType="solid">
        <fgColor rgb="FFF8766D"/>
        <bgColor rgb="FF000000"/>
      </patternFill>
    </fill>
    <fill>
      <patternFill patternType="solid">
        <fgColor rgb="FFFA9172"/>
        <bgColor rgb="FF000000"/>
      </patternFill>
    </fill>
    <fill>
      <patternFill patternType="solid">
        <fgColor rgb="FF95CD7E"/>
        <bgColor rgb="FF000000"/>
      </patternFill>
    </fill>
    <fill>
      <patternFill patternType="solid">
        <fgColor rgb="FFC9DC81"/>
        <bgColor rgb="FF000000"/>
      </patternFill>
    </fill>
    <fill>
      <patternFill patternType="solid">
        <fgColor rgb="FFFBAC77"/>
        <bgColor rgb="FF000000"/>
      </patternFill>
    </fill>
    <fill>
      <patternFill patternType="solid">
        <fgColor rgb="FF7AC57D"/>
        <bgColor rgb="FF000000"/>
      </patternFill>
    </fill>
    <fill>
      <patternFill patternType="solid">
        <fgColor rgb="FF83C77D"/>
        <bgColor rgb="FF000000"/>
      </patternFill>
    </fill>
    <fill>
      <patternFill patternType="solid">
        <fgColor rgb="FFF87A6E"/>
        <bgColor rgb="FF000000"/>
      </patternFill>
    </fill>
    <fill>
      <patternFill patternType="solid">
        <fgColor rgb="FFF97D6E"/>
        <bgColor rgb="FF000000"/>
      </patternFill>
    </fill>
    <fill>
      <patternFill patternType="solid">
        <fgColor rgb="FF7BC57D"/>
        <bgColor rgb="FF000000"/>
      </patternFill>
    </fill>
    <fill>
      <patternFill patternType="solid">
        <fgColor rgb="FFFDCA7D"/>
        <bgColor rgb="FF000000"/>
      </patternFill>
    </fill>
    <fill>
      <patternFill patternType="solid">
        <fgColor rgb="FFFEDB81"/>
        <bgColor rgb="FF000000"/>
      </patternFill>
    </fill>
    <fill>
      <patternFill patternType="solid">
        <fgColor rgb="FFBDD881"/>
        <bgColor rgb="FF000000"/>
      </patternFill>
    </fill>
    <fill>
      <patternFill patternType="solid">
        <fgColor rgb="FFD1DE82"/>
        <bgColor rgb="FF000000"/>
      </patternFill>
    </fill>
    <fill>
      <patternFill patternType="solid">
        <fgColor rgb="FFFDD07E"/>
        <bgColor rgb="FF000000"/>
      </patternFill>
    </fill>
    <fill>
      <patternFill patternType="solid">
        <fgColor rgb="FFF8736D"/>
        <bgColor rgb="FF000000"/>
      </patternFill>
    </fill>
    <fill>
      <patternFill patternType="solid">
        <fgColor rgb="FFFDD37F"/>
        <bgColor rgb="FF000000"/>
      </patternFill>
    </fill>
    <fill>
      <patternFill patternType="solid">
        <fgColor rgb="FFFA9E75"/>
        <bgColor rgb="FF000000"/>
      </patternFill>
    </fill>
    <fill>
      <patternFill patternType="solid">
        <fgColor rgb="FFF5E884"/>
        <bgColor rgb="FF000000"/>
      </patternFill>
    </fill>
    <fill>
      <patternFill patternType="solid">
        <fgColor rgb="FFD3DF82"/>
        <bgColor rgb="FF000000"/>
      </patternFill>
    </fill>
    <fill>
      <patternFill patternType="solid">
        <fgColor rgb="FF86C97E"/>
        <bgColor rgb="FF000000"/>
      </patternFill>
    </fill>
    <fill>
      <patternFill patternType="solid">
        <fgColor rgb="FFF1E784"/>
        <bgColor rgb="FF000000"/>
      </patternFill>
    </fill>
    <fill>
      <patternFill patternType="solid">
        <fgColor rgb="FFF9826F"/>
        <bgColor rgb="FF000000"/>
      </patternFill>
    </fill>
    <fill>
      <patternFill patternType="solid">
        <fgColor rgb="FFE5E483"/>
        <bgColor rgb="FF000000"/>
      </patternFill>
    </fill>
    <fill>
      <patternFill patternType="solid">
        <fgColor rgb="FFF3E884"/>
        <bgColor rgb="FF000000"/>
      </patternFill>
    </fill>
    <fill>
      <patternFill patternType="solid">
        <fgColor rgb="FFDDE182"/>
        <bgColor rgb="FF000000"/>
      </patternFill>
    </fill>
    <fill>
      <patternFill patternType="solid">
        <fgColor rgb="FFFCEB84"/>
        <bgColor rgb="FF000000"/>
      </patternFill>
    </fill>
    <fill>
      <patternFill patternType="solid">
        <fgColor rgb="FFD8E082"/>
        <bgColor rgb="FF000000"/>
      </patternFill>
    </fill>
    <fill>
      <patternFill patternType="solid">
        <fgColor rgb="FFFEE583"/>
        <bgColor rgb="FF000000"/>
      </patternFill>
    </fill>
    <fill>
      <patternFill patternType="solid">
        <fgColor rgb="FFFEE683"/>
        <bgColor rgb="FF000000"/>
      </patternFill>
    </fill>
    <fill>
      <patternFill patternType="solid">
        <fgColor rgb="FFFEDC81"/>
        <bgColor rgb="FF000000"/>
      </patternFill>
    </fill>
    <fill>
      <patternFill patternType="solid">
        <fgColor rgb="FFE4E383"/>
        <bgColor rgb="FF000000"/>
      </patternFill>
    </fill>
    <fill>
      <patternFill patternType="solid">
        <fgColor rgb="FF8ACA7E"/>
        <bgColor rgb="FF000000"/>
      </patternFill>
    </fill>
    <fill>
      <patternFill patternType="solid">
        <fgColor rgb="FFF98971"/>
        <bgColor rgb="FF000000"/>
      </patternFill>
    </fill>
    <fill>
      <patternFill patternType="solid">
        <fgColor rgb="FFF9806F"/>
        <bgColor rgb="FF000000"/>
      </patternFill>
    </fill>
    <fill>
      <patternFill patternType="solid">
        <fgColor rgb="FFDCE182"/>
        <bgColor rgb="FF000000"/>
      </patternFill>
    </fill>
    <fill>
      <patternFill patternType="solid">
        <fgColor rgb="FFECE683"/>
        <bgColor rgb="FF000000"/>
      </patternFill>
    </fill>
    <fill>
      <patternFill patternType="solid">
        <fgColor rgb="FFF98570"/>
        <bgColor rgb="FF000000"/>
      </patternFill>
    </fill>
    <fill>
      <patternFill patternType="solid">
        <fgColor rgb="FFB2D580"/>
        <bgColor rgb="FF000000"/>
      </patternFill>
    </fill>
    <fill>
      <patternFill patternType="solid">
        <fgColor rgb="FFF8746D"/>
        <bgColor rgb="FF000000"/>
      </patternFill>
    </fill>
    <fill>
      <patternFill patternType="solid">
        <fgColor rgb="FF76C47D"/>
        <bgColor rgb="FF000000"/>
      </patternFill>
    </fill>
    <fill>
      <patternFill patternType="solid">
        <fgColor rgb="FF9DCF7F"/>
        <bgColor rgb="FF000000"/>
      </patternFill>
    </fill>
    <fill>
      <patternFill patternType="solid">
        <fgColor rgb="FFEAE583"/>
        <bgColor rgb="FF000000"/>
      </patternFill>
    </fill>
    <fill>
      <patternFill patternType="solid">
        <fgColor rgb="FF89C97E"/>
        <bgColor rgb="FF000000"/>
      </patternFill>
    </fill>
    <fill>
      <patternFill patternType="solid">
        <fgColor rgb="FFF8776D"/>
        <bgColor rgb="FF000000"/>
      </patternFill>
    </fill>
    <fill>
      <patternFill patternType="solid">
        <fgColor rgb="FFFA9F75"/>
        <bgColor rgb="FF000000"/>
      </patternFill>
    </fill>
    <fill>
      <patternFill patternType="solid">
        <fgColor rgb="FFDBE182"/>
        <bgColor rgb="FF000000"/>
      </patternFill>
    </fill>
    <fill>
      <patternFill patternType="solid">
        <fgColor rgb="FFF8786D"/>
        <bgColor rgb="FF000000"/>
      </patternFill>
    </fill>
    <fill>
      <patternFill patternType="solid">
        <fgColor rgb="FFFDD680"/>
        <bgColor rgb="FF000000"/>
      </patternFill>
    </fill>
    <fill>
      <patternFill patternType="solid">
        <fgColor rgb="FFCADC81"/>
        <bgColor rgb="FF000000"/>
      </patternFill>
    </fill>
    <fill>
      <patternFill patternType="solid">
        <fgColor rgb="FFFAA075"/>
        <bgColor rgb="FF000000"/>
      </patternFill>
    </fill>
    <fill>
      <patternFill patternType="solid">
        <fgColor rgb="FFFDCB7D"/>
        <bgColor rgb="FF000000"/>
      </patternFill>
    </fill>
    <fill>
      <patternFill patternType="solid">
        <fgColor rgb="FF75C37C"/>
        <bgColor rgb="FF000000"/>
      </patternFill>
    </fill>
    <fill>
      <patternFill patternType="solid">
        <fgColor rgb="FFA2D07F"/>
        <bgColor rgb="FF000000"/>
      </patternFill>
    </fill>
    <fill>
      <patternFill patternType="solid">
        <fgColor rgb="FFFA9072"/>
        <bgColor rgb="FF000000"/>
      </patternFill>
    </fill>
    <fill>
      <patternFill patternType="solid">
        <fgColor rgb="FFF6E984"/>
        <bgColor rgb="FF000000"/>
      </patternFill>
    </fill>
    <fill>
      <patternFill patternType="solid">
        <fgColor rgb="FF93CC7E"/>
        <bgColor rgb="FF000000"/>
      </patternFill>
    </fill>
    <fill>
      <patternFill patternType="solid">
        <fgColor rgb="FFFCB97A"/>
        <bgColor rgb="FF000000"/>
      </patternFill>
    </fill>
    <fill>
      <patternFill patternType="solid">
        <fgColor rgb="FF75C47D"/>
        <bgColor rgb="FF000000"/>
      </patternFill>
    </fill>
    <fill>
      <patternFill patternType="solid">
        <fgColor rgb="FF66BF7C"/>
        <bgColor rgb="FF000000"/>
      </patternFill>
    </fill>
    <fill>
      <patternFill patternType="solid">
        <fgColor rgb="FFFA9473"/>
        <bgColor rgb="FF000000"/>
      </patternFill>
    </fill>
    <fill>
      <patternFill patternType="solid">
        <fgColor rgb="FFB7D680"/>
        <bgColor rgb="FF000000"/>
      </patternFill>
    </fill>
    <fill>
      <patternFill patternType="solid">
        <fgColor rgb="FFC1DA81"/>
        <bgColor rgb="FF000000"/>
      </patternFill>
    </fill>
    <fill>
      <patternFill patternType="solid">
        <fgColor rgb="FFCBDC81"/>
        <bgColor rgb="FF000000"/>
      </patternFill>
    </fill>
    <fill>
      <patternFill patternType="solid">
        <fgColor rgb="FFB9D780"/>
        <bgColor rgb="FF000000"/>
      </patternFill>
    </fill>
    <fill>
      <patternFill patternType="solid">
        <fgColor rgb="FFFEE582"/>
        <bgColor rgb="FF000000"/>
      </patternFill>
    </fill>
    <fill>
      <patternFill patternType="solid">
        <fgColor rgb="FFFCC47C"/>
        <bgColor rgb="FF000000"/>
      </patternFill>
    </fill>
    <fill>
      <patternFill patternType="solid">
        <fgColor rgb="FFFBA075"/>
        <bgColor rgb="FF000000"/>
      </patternFill>
    </fill>
    <fill>
      <patternFill patternType="solid">
        <fgColor rgb="FFFEE082"/>
        <bgColor rgb="FF000000"/>
      </patternFill>
    </fill>
    <fill>
      <patternFill patternType="solid">
        <fgColor rgb="FFFA9D75"/>
        <bgColor rgb="FF000000"/>
      </patternFill>
    </fill>
    <fill>
      <patternFill patternType="solid">
        <fgColor rgb="FFFCC57C"/>
        <bgColor rgb="FF000000"/>
      </patternFill>
    </fill>
    <fill>
      <patternFill patternType="solid">
        <fgColor rgb="FFFCC27C"/>
        <bgColor rgb="FF000000"/>
      </patternFill>
    </fill>
    <fill>
      <patternFill patternType="solid">
        <fgColor rgb="FFFA9774"/>
        <bgColor rgb="FF000000"/>
      </patternFill>
    </fill>
    <fill>
      <patternFill patternType="solid">
        <fgColor rgb="FF6EC17C"/>
        <bgColor rgb="FF000000"/>
      </patternFill>
    </fill>
    <fill>
      <patternFill patternType="solid">
        <fgColor rgb="FFFEE282"/>
        <bgColor rgb="FF000000"/>
      </patternFill>
    </fill>
    <fill>
      <patternFill patternType="solid">
        <fgColor rgb="FFFDC77D"/>
        <bgColor rgb="FF000000"/>
      </patternFill>
    </fill>
    <fill>
      <patternFill patternType="solid">
        <fgColor rgb="FF78C47D"/>
        <bgColor rgb="FF000000"/>
      </patternFill>
    </fill>
    <fill>
      <patternFill patternType="solid">
        <fgColor rgb="FFE6E483"/>
        <bgColor rgb="FF000000"/>
      </patternFill>
    </fill>
    <fill>
      <patternFill patternType="solid">
        <fgColor rgb="FFC4DA81"/>
        <bgColor rgb="FF000000"/>
      </patternFill>
    </fill>
    <fill>
      <patternFill patternType="solid">
        <fgColor rgb="FFD6DF82"/>
        <bgColor rgb="FF000000"/>
      </patternFill>
    </fill>
    <fill>
      <patternFill patternType="solid">
        <fgColor rgb="FFFCC17B"/>
        <bgColor rgb="FF000000"/>
      </patternFill>
    </fill>
    <fill>
      <patternFill patternType="solid">
        <fgColor rgb="FFC8DC81"/>
        <bgColor rgb="FF000000"/>
      </patternFill>
    </fill>
    <fill>
      <patternFill patternType="solid">
        <fgColor rgb="FFFBA175"/>
        <bgColor rgb="FF000000"/>
      </patternFill>
    </fill>
    <fill>
      <patternFill patternType="solid">
        <fgColor rgb="FFFBA376"/>
        <bgColor rgb="FF000000"/>
      </patternFill>
    </fill>
    <fill>
      <patternFill patternType="solid">
        <fgColor rgb="FFDAE182"/>
        <bgColor rgb="FF000000"/>
      </patternFill>
    </fill>
    <fill>
      <patternFill patternType="solid">
        <fgColor rgb="FF99CE7F"/>
        <bgColor rgb="FF000000"/>
      </patternFill>
    </fill>
    <fill>
      <patternFill patternType="solid">
        <fgColor rgb="FFEDE683"/>
        <bgColor rgb="FF000000"/>
      </patternFill>
    </fill>
    <fill>
      <patternFill patternType="solid">
        <fgColor rgb="FFD9E08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0">
    <xf numFmtId="0" fontId="0" fillId="0" borderId="0" xfId="0"/>
    <xf numFmtId="16" fontId="0" fillId="0" borderId="0" xfId="0" applyNumberFormat="1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0" applyFont="1"/>
    <xf numFmtId="0" fontId="3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5" fillId="2" borderId="5" xfId="0" applyFont="1" applyFill="1" applyBorder="1"/>
    <xf numFmtId="0" fontId="5" fillId="2" borderId="7" xfId="0" applyFont="1" applyFill="1" applyBorder="1"/>
    <xf numFmtId="0" fontId="2" fillId="0" borderId="8" xfId="0" applyFont="1" applyBorder="1"/>
    <xf numFmtId="0" fontId="2" fillId="0" borderId="7" xfId="0" applyFont="1" applyBorder="1"/>
    <xf numFmtId="0" fontId="6" fillId="3" borderId="9" xfId="0" applyFont="1" applyFill="1" applyBorder="1"/>
    <xf numFmtId="10" fontId="6" fillId="4" borderId="10" xfId="0" applyNumberFormat="1" applyFont="1" applyFill="1" applyBorder="1"/>
    <xf numFmtId="0" fontId="6" fillId="5" borderId="9" xfId="0" applyFont="1" applyFill="1" applyBorder="1"/>
    <xf numFmtId="10" fontId="6" fillId="6" borderId="10" xfId="0" applyNumberFormat="1" applyFont="1" applyFill="1" applyBorder="1"/>
    <xf numFmtId="0" fontId="6" fillId="7" borderId="9" xfId="0" applyFont="1" applyFill="1" applyBorder="1"/>
    <xf numFmtId="10" fontId="6" fillId="8" borderId="10" xfId="0" applyNumberFormat="1" applyFont="1" applyFill="1" applyBorder="1"/>
    <xf numFmtId="0" fontId="6" fillId="9" borderId="9" xfId="0" applyFont="1" applyFill="1" applyBorder="1"/>
    <xf numFmtId="10" fontId="6" fillId="10" borderId="10" xfId="0" applyNumberFormat="1" applyFont="1" applyFill="1" applyBorder="1"/>
    <xf numFmtId="0" fontId="6" fillId="11" borderId="9" xfId="0" applyFont="1" applyFill="1" applyBorder="1"/>
    <xf numFmtId="10" fontId="6" fillId="12" borderId="10" xfId="0" applyNumberFormat="1" applyFont="1" applyFill="1" applyBorder="1"/>
    <xf numFmtId="0" fontId="6" fillId="13" borderId="9" xfId="0" applyFont="1" applyFill="1" applyBorder="1"/>
    <xf numFmtId="10" fontId="6" fillId="14" borderId="10" xfId="0" applyNumberFormat="1" applyFont="1" applyFill="1" applyBorder="1"/>
    <xf numFmtId="0" fontId="6" fillId="15" borderId="9" xfId="0" applyFont="1" applyFill="1" applyBorder="1"/>
    <xf numFmtId="10" fontId="6" fillId="16" borderId="10" xfId="0" applyNumberFormat="1" applyFont="1" applyFill="1" applyBorder="1"/>
    <xf numFmtId="10" fontId="6" fillId="17" borderId="10" xfId="0" applyNumberFormat="1" applyFont="1" applyFill="1" applyBorder="1"/>
    <xf numFmtId="0" fontId="6" fillId="18" borderId="9" xfId="0" applyFont="1" applyFill="1" applyBorder="1"/>
    <xf numFmtId="10" fontId="6" fillId="19" borderId="10" xfId="0" applyNumberFormat="1" applyFont="1" applyFill="1" applyBorder="1"/>
    <xf numFmtId="0" fontId="6" fillId="20" borderId="9" xfId="0" applyFont="1" applyFill="1" applyBorder="1"/>
    <xf numFmtId="10" fontId="6" fillId="21" borderId="10" xfId="0" applyNumberFormat="1" applyFont="1" applyFill="1" applyBorder="1"/>
    <xf numFmtId="0" fontId="6" fillId="22" borderId="9" xfId="0" applyFont="1" applyFill="1" applyBorder="1"/>
    <xf numFmtId="10" fontId="6" fillId="23" borderId="10" xfId="0" applyNumberFormat="1" applyFont="1" applyFill="1" applyBorder="1"/>
    <xf numFmtId="0" fontId="6" fillId="24" borderId="11" xfId="0" applyFont="1" applyFill="1" applyBorder="1"/>
    <xf numFmtId="0" fontId="6" fillId="25" borderId="8" xfId="0" applyFont="1" applyFill="1" applyBorder="1"/>
    <xf numFmtId="10" fontId="6" fillId="25" borderId="8" xfId="0" applyNumberFormat="1" applyFont="1" applyFill="1" applyBorder="1"/>
    <xf numFmtId="0" fontId="6" fillId="26" borderId="11" xfId="0" applyFont="1" applyFill="1" applyBorder="1"/>
    <xf numFmtId="10" fontId="6" fillId="24" borderId="8" xfId="0" applyNumberFormat="1" applyFont="1" applyFill="1" applyBorder="1"/>
    <xf numFmtId="0" fontId="6" fillId="27" borderId="11" xfId="0" applyFont="1" applyFill="1" applyBorder="1"/>
    <xf numFmtId="10" fontId="6" fillId="28" borderId="8" xfId="0" applyNumberFormat="1" applyFont="1" applyFill="1" applyBorder="1"/>
    <xf numFmtId="0" fontId="6" fillId="29" borderId="11" xfId="0" applyFont="1" applyFill="1" applyBorder="1"/>
    <xf numFmtId="10" fontId="6" fillId="30" borderId="8" xfId="0" applyNumberFormat="1" applyFont="1" applyFill="1" applyBorder="1"/>
    <xf numFmtId="0" fontId="6" fillId="31" borderId="11" xfId="0" applyFont="1" applyFill="1" applyBorder="1"/>
    <xf numFmtId="10" fontId="6" fillId="32" borderId="8" xfId="0" applyNumberFormat="1" applyFont="1" applyFill="1" applyBorder="1"/>
    <xf numFmtId="0" fontId="6" fillId="30" borderId="11" xfId="0" applyFont="1" applyFill="1" applyBorder="1"/>
    <xf numFmtId="10" fontId="6" fillId="33" borderId="8" xfId="0" applyNumberFormat="1" applyFont="1" applyFill="1" applyBorder="1"/>
    <xf numFmtId="0" fontId="6" fillId="34" borderId="11" xfId="0" applyFont="1" applyFill="1" applyBorder="1"/>
    <xf numFmtId="10" fontId="6" fillId="35" borderId="8" xfId="0" applyNumberFormat="1" applyFont="1" applyFill="1" applyBorder="1"/>
    <xf numFmtId="0" fontId="6" fillId="36" borderId="11" xfId="0" applyFont="1" applyFill="1" applyBorder="1"/>
    <xf numFmtId="10" fontId="6" fillId="37" borderId="8" xfId="0" applyNumberFormat="1" applyFont="1" applyFill="1" applyBorder="1"/>
    <xf numFmtId="0" fontId="6" fillId="38" borderId="11" xfId="0" applyFont="1" applyFill="1" applyBorder="1"/>
    <xf numFmtId="10" fontId="6" fillId="39" borderId="8" xfId="0" applyNumberFormat="1" applyFont="1" applyFill="1" applyBorder="1"/>
    <xf numFmtId="0" fontId="6" fillId="25" borderId="11" xfId="0" applyFont="1" applyFill="1" applyBorder="1"/>
    <xf numFmtId="0" fontId="6" fillId="40" borderId="11" xfId="0" applyFont="1" applyFill="1" applyBorder="1"/>
    <xf numFmtId="10" fontId="6" fillId="41" borderId="8" xfId="0" applyNumberFormat="1" applyFont="1" applyFill="1" applyBorder="1"/>
    <xf numFmtId="0" fontId="6" fillId="42" borderId="11" xfId="0" applyFont="1" applyFill="1" applyBorder="1"/>
    <xf numFmtId="10" fontId="6" fillId="43" borderId="8" xfId="0" applyNumberFormat="1" applyFont="1" applyFill="1" applyBorder="1"/>
    <xf numFmtId="0" fontId="6" fillId="44" borderId="11" xfId="0" applyFont="1" applyFill="1" applyBorder="1"/>
    <xf numFmtId="10" fontId="6" fillId="45" borderId="8" xfId="0" applyNumberFormat="1" applyFont="1" applyFill="1" applyBorder="1"/>
    <xf numFmtId="10" fontId="6" fillId="46" borderId="8" xfId="0" applyNumberFormat="1" applyFont="1" applyFill="1" applyBorder="1"/>
    <xf numFmtId="0" fontId="6" fillId="10" borderId="11" xfId="0" applyFont="1" applyFill="1" applyBorder="1"/>
    <xf numFmtId="10" fontId="6" fillId="47" borderId="8" xfId="0" applyNumberFormat="1" applyFont="1" applyFill="1" applyBorder="1"/>
    <xf numFmtId="0" fontId="6" fillId="9" borderId="11" xfId="0" applyFont="1" applyFill="1" applyBorder="1"/>
    <xf numFmtId="0" fontId="6" fillId="48" borderId="11" xfId="0" applyFont="1" applyFill="1" applyBorder="1"/>
    <xf numFmtId="10" fontId="6" fillId="49" borderId="8" xfId="0" applyNumberFormat="1" applyFont="1" applyFill="1" applyBorder="1"/>
    <xf numFmtId="10" fontId="6" fillId="50" borderId="8" xfId="0" applyNumberFormat="1" applyFont="1" applyFill="1" applyBorder="1"/>
    <xf numFmtId="0" fontId="6" fillId="51" borderId="11" xfId="0" applyFont="1" applyFill="1" applyBorder="1"/>
    <xf numFmtId="10" fontId="6" fillId="52" borderId="8" xfId="0" applyNumberFormat="1" applyFont="1" applyFill="1" applyBorder="1"/>
    <xf numFmtId="0" fontId="4" fillId="0" borderId="0" xfId="0" applyFont="1"/>
    <xf numFmtId="9" fontId="4" fillId="0" borderId="0" xfId="0" applyNumberFormat="1" applyFont="1"/>
    <xf numFmtId="9" fontId="4" fillId="0" borderId="7" xfId="0" applyNumberFormat="1" applyFont="1" applyBorder="1"/>
    <xf numFmtId="0" fontId="6" fillId="52" borderId="11" xfId="0" applyFont="1" applyFill="1" applyBorder="1"/>
    <xf numFmtId="0" fontId="6" fillId="53" borderId="11" xfId="0" applyFont="1" applyFill="1" applyBorder="1"/>
    <xf numFmtId="10" fontId="6" fillId="54" borderId="8" xfId="0" applyNumberFormat="1" applyFont="1" applyFill="1" applyBorder="1"/>
    <xf numFmtId="0" fontId="6" fillId="55" borderId="11" xfId="0" applyFont="1" applyFill="1" applyBorder="1"/>
    <xf numFmtId="10" fontId="6" fillId="56" borderId="8" xfId="0" applyNumberFormat="1" applyFont="1" applyFill="1" applyBorder="1"/>
    <xf numFmtId="10" fontId="6" fillId="57" borderId="8" xfId="0" applyNumberFormat="1" applyFont="1" applyFill="1" applyBorder="1"/>
    <xf numFmtId="0" fontId="6" fillId="58" borderId="11" xfId="0" applyFont="1" applyFill="1" applyBorder="1"/>
    <xf numFmtId="10" fontId="6" fillId="59" borderId="8" xfId="0" applyNumberFormat="1" applyFont="1" applyFill="1" applyBorder="1"/>
    <xf numFmtId="10" fontId="6" fillId="60" borderId="8" xfId="0" applyNumberFormat="1" applyFont="1" applyFill="1" applyBorder="1"/>
    <xf numFmtId="10" fontId="6" fillId="61" borderId="8" xfId="0" applyNumberFormat="1" applyFont="1" applyFill="1" applyBorder="1"/>
    <xf numFmtId="0" fontId="6" fillId="62" borderId="11" xfId="0" applyFont="1" applyFill="1" applyBorder="1"/>
    <xf numFmtId="0" fontId="6" fillId="63" borderId="11" xfId="0" applyFont="1" applyFill="1" applyBorder="1"/>
    <xf numFmtId="0" fontId="6" fillId="64" borderId="11" xfId="0" applyFont="1" applyFill="1" applyBorder="1"/>
    <xf numFmtId="10" fontId="6" fillId="65" borderId="8" xfId="0" applyNumberFormat="1" applyFont="1" applyFill="1" applyBorder="1"/>
    <xf numFmtId="0" fontId="6" fillId="66" borderId="11" xfId="0" applyFont="1" applyFill="1" applyBorder="1"/>
    <xf numFmtId="0" fontId="6" fillId="15" borderId="8" xfId="0" applyFont="1" applyFill="1" applyBorder="1"/>
    <xf numFmtId="10" fontId="6" fillId="15" borderId="8" xfId="0" applyNumberFormat="1" applyFont="1" applyFill="1" applyBorder="1"/>
    <xf numFmtId="10" fontId="6" fillId="7" borderId="8" xfId="0" applyNumberFormat="1" applyFont="1" applyFill="1" applyBorder="1"/>
    <xf numFmtId="10" fontId="6" fillId="67" borderId="8" xfId="0" applyNumberFormat="1" applyFont="1" applyFill="1" applyBorder="1"/>
    <xf numFmtId="0" fontId="6" fillId="43" borderId="11" xfId="0" applyFont="1" applyFill="1" applyBorder="1"/>
    <xf numFmtId="0" fontId="6" fillId="68" borderId="11" xfId="0" applyFont="1" applyFill="1" applyBorder="1"/>
    <xf numFmtId="0" fontId="7" fillId="0" borderId="8" xfId="0" applyFont="1" applyBorder="1"/>
    <xf numFmtId="0" fontId="6" fillId="69" borderId="11" xfId="0" applyFont="1" applyFill="1" applyBorder="1"/>
    <xf numFmtId="10" fontId="6" fillId="70" borderId="8" xfId="0" applyNumberFormat="1" applyFont="1" applyFill="1" applyBorder="1"/>
    <xf numFmtId="0" fontId="6" fillId="71" borderId="11" xfId="0" applyFont="1" applyFill="1" applyBorder="1"/>
    <xf numFmtId="0" fontId="6" fillId="72" borderId="11" xfId="0" applyFont="1" applyFill="1" applyBorder="1"/>
    <xf numFmtId="10" fontId="6" fillId="73" borderId="8" xfId="0" applyNumberFormat="1" applyFont="1" applyFill="1" applyBorder="1"/>
    <xf numFmtId="0" fontId="6" fillId="74" borderId="11" xfId="0" applyFont="1" applyFill="1" applyBorder="1"/>
    <xf numFmtId="10" fontId="6" fillId="75" borderId="8" xfId="0" applyNumberFormat="1" applyFont="1" applyFill="1" applyBorder="1"/>
    <xf numFmtId="10" fontId="6" fillId="76" borderId="8" xfId="0" applyNumberFormat="1" applyFont="1" applyFill="1" applyBorder="1"/>
    <xf numFmtId="0" fontId="6" fillId="77" borderId="11" xfId="0" applyFont="1" applyFill="1" applyBorder="1"/>
    <xf numFmtId="10" fontId="6" fillId="78" borderId="8" xfId="0" applyNumberFormat="1" applyFont="1" applyFill="1" applyBorder="1"/>
    <xf numFmtId="0" fontId="6" fillId="79" borderId="11" xfId="0" applyFont="1" applyFill="1" applyBorder="1"/>
    <xf numFmtId="0" fontId="6" fillId="80" borderId="11" xfId="0" applyFont="1" applyFill="1" applyBorder="1"/>
    <xf numFmtId="0" fontId="6" fillId="81" borderId="11" xfId="0" applyFont="1" applyFill="1" applyBorder="1"/>
    <xf numFmtId="10" fontId="6" fillId="82" borderId="8" xfId="0" applyNumberFormat="1" applyFont="1" applyFill="1" applyBorder="1"/>
    <xf numFmtId="10" fontId="6" fillId="53" borderId="8" xfId="0" applyNumberFormat="1" applyFont="1" applyFill="1" applyBorder="1"/>
    <xf numFmtId="0" fontId="6" fillId="22" borderId="11" xfId="0" applyFont="1" applyFill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6" fillId="83" borderId="11" xfId="0" applyFont="1" applyFill="1" applyBorder="1"/>
    <xf numFmtId="10" fontId="6" fillId="4" borderId="8" xfId="0" applyNumberFormat="1" applyFont="1" applyFill="1" applyBorder="1"/>
    <xf numFmtId="10" fontId="6" fillId="84" borderId="8" xfId="0" applyNumberFormat="1" applyFont="1" applyFill="1" applyBorder="1"/>
    <xf numFmtId="0" fontId="6" fillId="85" borderId="11" xfId="0" applyFont="1" applyFill="1" applyBorder="1"/>
    <xf numFmtId="10" fontId="6" fillId="86" borderId="8" xfId="0" applyNumberFormat="1" applyFont="1" applyFill="1" applyBorder="1"/>
    <xf numFmtId="10" fontId="6" fillId="87" borderId="8" xfId="0" applyNumberFormat="1" applyFont="1" applyFill="1" applyBorder="1"/>
    <xf numFmtId="0" fontId="6" fillId="88" borderId="11" xfId="0" applyFont="1" applyFill="1" applyBorder="1"/>
    <xf numFmtId="10" fontId="6" fillId="89" borderId="8" xfId="0" applyNumberFormat="1" applyFont="1" applyFill="1" applyBorder="1"/>
    <xf numFmtId="0" fontId="6" fillId="19" borderId="11" xfId="0" applyFont="1" applyFill="1" applyBorder="1"/>
    <xf numFmtId="10" fontId="6" fillId="90" borderId="8" xfId="0" applyNumberFormat="1" applyFont="1" applyFill="1" applyBorder="1"/>
    <xf numFmtId="0" fontId="6" fillId="91" borderId="11" xfId="0" applyFont="1" applyFill="1" applyBorder="1"/>
    <xf numFmtId="10" fontId="6" fillId="92" borderId="8" xfId="0" applyNumberFormat="1" applyFont="1" applyFill="1" applyBorder="1"/>
    <xf numFmtId="0" fontId="6" fillId="93" borderId="11" xfId="0" applyFont="1" applyFill="1" applyBorder="1"/>
    <xf numFmtId="10" fontId="6" fillId="94" borderId="8" xfId="0" applyNumberFormat="1" applyFont="1" applyFill="1" applyBorder="1"/>
    <xf numFmtId="10" fontId="6" fillId="21" borderId="8" xfId="0" applyNumberFormat="1" applyFont="1" applyFill="1" applyBorder="1"/>
    <xf numFmtId="0" fontId="6" fillId="95" borderId="11" xfId="0" applyFont="1" applyFill="1" applyBorder="1"/>
    <xf numFmtId="10" fontId="6" fillId="96" borderId="8" xfId="0" applyNumberFormat="1" applyFont="1" applyFill="1" applyBorder="1"/>
    <xf numFmtId="0" fontId="5" fillId="2" borderId="1" xfId="0" applyFont="1" applyFill="1" applyBorder="1"/>
    <xf numFmtId="0" fontId="5" fillId="2" borderId="12" xfId="0" applyFont="1" applyFill="1" applyBorder="1"/>
    <xf numFmtId="0" fontId="6" fillId="7" borderId="11" xfId="0" applyFont="1" applyFill="1" applyBorder="1"/>
    <xf numFmtId="10" fontId="6" fillId="7" borderId="10" xfId="0" applyNumberFormat="1" applyFont="1" applyFill="1" applyBorder="1"/>
    <xf numFmtId="0" fontId="6" fillId="97" borderId="11" xfId="0" applyFont="1" applyFill="1" applyBorder="1"/>
    <xf numFmtId="10" fontId="6" fillId="80" borderId="10" xfId="0" applyNumberFormat="1" applyFont="1" applyFill="1" applyBorder="1"/>
    <xf numFmtId="0" fontId="6" fillId="98" borderId="11" xfId="0" applyFont="1" applyFill="1" applyBorder="1"/>
    <xf numFmtId="10" fontId="6" fillId="99" borderId="10" xfId="0" applyNumberFormat="1" applyFont="1" applyFill="1" applyBorder="1"/>
    <xf numFmtId="0" fontId="6" fillId="100" borderId="11" xfId="0" applyFont="1" applyFill="1" applyBorder="1"/>
    <xf numFmtId="10" fontId="6" fillId="100" borderId="10" xfId="0" applyNumberFormat="1" applyFont="1" applyFill="1" applyBorder="1"/>
    <xf numFmtId="0" fontId="6" fillId="101" borderId="11" xfId="0" applyFont="1" applyFill="1" applyBorder="1"/>
    <xf numFmtId="10" fontId="6" fillId="95" borderId="10" xfId="0" applyNumberFormat="1" applyFont="1" applyFill="1" applyBorder="1"/>
    <xf numFmtId="10" fontId="6" fillId="102" borderId="10" xfId="0" applyNumberFormat="1" applyFont="1" applyFill="1" applyBorder="1"/>
    <xf numFmtId="0" fontId="6" fillId="103" borderId="11" xfId="0" applyFont="1" applyFill="1" applyBorder="1"/>
    <xf numFmtId="10" fontId="6" fillId="104" borderId="10" xfId="0" applyNumberFormat="1" applyFont="1" applyFill="1" applyBorder="1"/>
    <xf numFmtId="0" fontId="6" fillId="105" borderId="11" xfId="0" applyFont="1" applyFill="1" applyBorder="1"/>
    <xf numFmtId="10" fontId="6" fillId="97" borderId="10" xfId="0" applyNumberFormat="1" applyFont="1" applyFill="1" applyBorder="1"/>
    <xf numFmtId="0" fontId="6" fillId="106" borderId="11" xfId="0" applyFont="1" applyFill="1" applyBorder="1"/>
    <xf numFmtId="10" fontId="6" fillId="43" borderId="10" xfId="0" applyNumberFormat="1" applyFont="1" applyFill="1" applyBorder="1"/>
    <xf numFmtId="0" fontId="6" fillId="107" borderId="11" xfId="0" applyFont="1" applyFill="1" applyBorder="1"/>
    <xf numFmtId="10" fontId="6" fillId="15" borderId="10" xfId="0" applyNumberFormat="1" applyFont="1" applyFill="1" applyBorder="1"/>
    <xf numFmtId="0" fontId="6" fillId="15" borderId="11" xfId="0" applyFont="1" applyFill="1" applyBorder="1"/>
    <xf numFmtId="10" fontId="6" fillId="108" borderId="8" xfId="0" applyNumberFormat="1" applyFont="1" applyFill="1" applyBorder="1"/>
    <xf numFmtId="0" fontId="6" fillId="109" borderId="11" xfId="0" applyFont="1" applyFill="1" applyBorder="1"/>
    <xf numFmtId="10" fontId="6" fillId="110" borderId="8" xfId="0" applyNumberFormat="1" applyFont="1" applyFill="1" applyBorder="1"/>
    <xf numFmtId="0" fontId="6" fillId="111" borderId="11" xfId="0" applyFont="1" applyFill="1" applyBorder="1"/>
    <xf numFmtId="0" fontId="6" fillId="82" borderId="11" xfId="0" applyFont="1" applyFill="1" applyBorder="1"/>
    <xf numFmtId="0" fontId="6" fillId="112" borderId="11" xfId="0" applyFont="1" applyFill="1" applyBorder="1"/>
    <xf numFmtId="0" fontId="6" fillId="54" borderId="11" xfId="0" applyFont="1" applyFill="1" applyBorder="1"/>
    <xf numFmtId="10" fontId="6" fillId="113" borderId="8" xfId="0" applyNumberFormat="1" applyFont="1" applyFill="1" applyBorder="1"/>
    <xf numFmtId="0" fontId="6" fillId="114" borderId="11" xfId="0" applyFont="1" applyFill="1" applyBorder="1"/>
    <xf numFmtId="10" fontId="6" fillId="115" borderId="8" xfId="0" applyNumberFormat="1" applyFont="1" applyFill="1" applyBorder="1"/>
    <xf numFmtId="0" fontId="6" fillId="116" borderId="11" xfId="0" applyFont="1" applyFill="1" applyBorder="1"/>
    <xf numFmtId="10" fontId="6" fillId="100" borderId="8" xfId="0" applyNumberFormat="1" applyFont="1" applyFill="1" applyBorder="1"/>
    <xf numFmtId="0" fontId="6" fillId="117" borderId="11" xfId="0" applyFont="1" applyFill="1" applyBorder="1"/>
    <xf numFmtId="10" fontId="6" fillId="118" borderId="8" xfId="0" applyNumberFormat="1" applyFont="1" applyFill="1" applyBorder="1"/>
    <xf numFmtId="10" fontId="6" fillId="68" borderId="8" xfId="0" applyNumberFormat="1" applyFont="1" applyFill="1" applyBorder="1"/>
    <xf numFmtId="10" fontId="6" fillId="74" borderId="8" xfId="0" applyNumberFormat="1" applyFont="1" applyFill="1" applyBorder="1"/>
    <xf numFmtId="10" fontId="6" fillId="97" borderId="8" xfId="0" applyNumberFormat="1" applyFont="1" applyFill="1" applyBorder="1"/>
    <xf numFmtId="0" fontId="6" fillId="33" borderId="11" xfId="0" applyFont="1" applyFill="1" applyBorder="1"/>
    <xf numFmtId="0" fontId="6" fillId="75" borderId="11" xfId="0" applyFont="1" applyFill="1" applyBorder="1"/>
    <xf numFmtId="0" fontId="6" fillId="119" borderId="11" xfId="0" applyFont="1" applyFill="1" applyBorder="1"/>
    <xf numFmtId="10" fontId="6" fillId="120" borderId="8" xfId="0" applyNumberFormat="1" applyFont="1" applyFill="1" applyBorder="1"/>
    <xf numFmtId="10" fontId="6" fillId="29" borderId="8" xfId="0" applyNumberFormat="1" applyFont="1" applyFill="1" applyBorder="1"/>
    <xf numFmtId="10" fontId="6" fillId="121" borderId="8" xfId="0" applyNumberFormat="1" applyFont="1" applyFill="1" applyBorder="1"/>
    <xf numFmtId="0" fontId="6" fillId="122" borderId="11" xfId="0" applyFont="1" applyFill="1" applyBorder="1"/>
    <xf numFmtId="10" fontId="6" fillId="123" borderId="8" xfId="0" applyNumberFormat="1" applyFont="1" applyFill="1" applyBorder="1"/>
    <xf numFmtId="0" fontId="6" fillId="124" borderId="11" xfId="0" applyFont="1" applyFill="1" applyBorder="1"/>
    <xf numFmtId="10" fontId="6" fillId="125" borderId="8" xfId="0" applyNumberFormat="1" applyFont="1" applyFill="1" applyBorder="1"/>
    <xf numFmtId="0" fontId="6" fillId="126" borderId="11" xfId="0" applyFont="1" applyFill="1" applyBorder="1"/>
    <xf numFmtId="10" fontId="6" fillId="104" borderId="8" xfId="0" applyNumberFormat="1" applyFont="1" applyFill="1" applyBorder="1"/>
    <xf numFmtId="0" fontId="6" fillId="127" borderId="11" xfId="0" applyFont="1" applyFill="1" applyBorder="1"/>
    <xf numFmtId="0" fontId="6" fillId="128" borderId="11" xfId="0" applyFont="1" applyFill="1" applyBorder="1"/>
    <xf numFmtId="0" fontId="6" fillId="5" borderId="11" xfId="0" applyFont="1" applyFill="1" applyBorder="1"/>
    <xf numFmtId="0" fontId="6" fillId="129" borderId="11" xfId="0" applyFont="1" applyFill="1" applyBorder="1"/>
    <xf numFmtId="10" fontId="6" fillId="130" borderId="8" xfId="0" applyNumberFormat="1" applyFont="1" applyFill="1" applyBorder="1"/>
    <xf numFmtId="10" fontId="6" fillId="131" borderId="8" xfId="0" applyNumberFormat="1" applyFont="1" applyFill="1" applyBorder="1"/>
    <xf numFmtId="0" fontId="6" fillId="132" borderId="11" xfId="0" applyFont="1" applyFill="1" applyBorder="1"/>
    <xf numFmtId="10" fontId="6" fillId="133" borderId="8" xfId="0" applyNumberFormat="1" applyFont="1" applyFill="1" applyBorder="1"/>
    <xf numFmtId="0" fontId="6" fillId="134" borderId="11" xfId="0" applyFont="1" applyFill="1" applyBorder="1"/>
    <xf numFmtId="10" fontId="6" fillId="135" borderId="8" xfId="0" applyNumberFormat="1" applyFont="1" applyFill="1" applyBorder="1"/>
    <xf numFmtId="10" fontId="6" fillId="8" borderId="8" xfId="0" applyNumberFormat="1" applyFont="1" applyFill="1" applyBorder="1"/>
    <xf numFmtId="10" fontId="6" fillId="136" borderId="8" xfId="0" applyNumberFormat="1" applyFont="1" applyFill="1" applyBorder="1"/>
    <xf numFmtId="0" fontId="6" fillId="137" borderId="11" xfId="0" applyFont="1" applyFill="1" applyBorder="1"/>
    <xf numFmtId="10" fontId="6" fillId="137" borderId="8" xfId="0" applyNumberFormat="1" applyFont="1" applyFill="1" applyBorder="1"/>
    <xf numFmtId="10" fontId="6" fillId="99" borderId="8" xfId="0" applyNumberFormat="1" applyFont="1" applyFill="1" applyBorder="1"/>
    <xf numFmtId="0" fontId="6" fillId="138" borderId="11" xfId="0" applyFont="1" applyFill="1" applyBorder="1"/>
    <xf numFmtId="0" fontId="6" fillId="139" borderId="11" xfId="0" applyFont="1" applyFill="1" applyBorder="1"/>
    <xf numFmtId="10" fontId="6" fillId="140" borderId="8" xfId="0" applyNumberFormat="1" applyFont="1" applyFill="1" applyBorder="1"/>
    <xf numFmtId="10" fontId="6" fillId="102" borderId="8" xfId="0" applyNumberFormat="1" applyFont="1" applyFill="1" applyBorder="1"/>
    <xf numFmtId="0" fontId="6" fillId="118" borderId="11" xfId="0" applyFont="1" applyFill="1" applyBorder="1"/>
    <xf numFmtId="10" fontId="6" fillId="141" borderId="8" xfId="0" applyNumberFormat="1" applyFont="1" applyFill="1" applyBorder="1"/>
    <xf numFmtId="0" fontId="6" fillId="92" borderId="11" xfId="0" applyFont="1" applyFill="1" applyBorder="1"/>
    <xf numFmtId="10" fontId="6" fillId="142" borderId="8" xfId="0" applyNumberFormat="1" applyFont="1" applyFill="1" applyBorder="1"/>
    <xf numFmtId="10" fontId="6" fillId="143" borderId="8" xfId="0" applyNumberFormat="1" applyFont="1" applyFill="1" applyBorder="1"/>
    <xf numFmtId="10" fontId="6" fillId="144" borderId="8" xfId="0" applyNumberFormat="1" applyFont="1" applyFill="1" applyBorder="1"/>
    <xf numFmtId="10" fontId="6" fillId="95" borderId="8" xfId="0" applyNumberFormat="1" applyFont="1" applyFill="1" applyBorder="1"/>
    <xf numFmtId="0" fontId="6" fillId="145" borderId="11" xfId="0" applyFont="1" applyFill="1" applyBorder="1"/>
    <xf numFmtId="10" fontId="6" fillId="42" borderId="8" xfId="0" applyNumberFormat="1" applyFont="1" applyFill="1" applyBorder="1"/>
    <xf numFmtId="10" fontId="6" fillId="146" borderId="8" xfId="0" applyNumberFormat="1" applyFont="1" applyFill="1" applyBorder="1"/>
    <xf numFmtId="10" fontId="6" fillId="69" borderId="8" xfId="0" applyNumberFormat="1" applyFont="1" applyFill="1" applyBorder="1"/>
    <xf numFmtId="10" fontId="6" fillId="147" borderId="8" xfId="0" applyNumberFormat="1" applyFont="1" applyFill="1" applyBorder="1"/>
    <xf numFmtId="0" fontId="6" fillId="113" borderId="11" xfId="0" applyFont="1" applyFill="1" applyBorder="1"/>
    <xf numFmtId="10" fontId="6" fillId="148" borderId="8" xfId="0" applyNumberFormat="1" applyFont="1" applyFill="1" applyBorder="1"/>
    <xf numFmtId="0" fontId="6" fillId="135" borderId="11" xfId="0" applyFont="1" applyFill="1" applyBorder="1"/>
    <xf numFmtId="10" fontId="6" fillId="149" borderId="8" xfId="0" applyNumberFormat="1" applyFont="1" applyFill="1" applyBorder="1"/>
    <xf numFmtId="10" fontId="6" fillId="150" borderId="8" xfId="0" applyNumberFormat="1" applyFont="1" applyFill="1" applyBorder="1"/>
    <xf numFmtId="10" fontId="6" fillId="114" borderId="8" xfId="0" applyNumberFormat="1" applyFont="1" applyFill="1" applyBorder="1"/>
    <xf numFmtId="0" fontId="6" fillId="70" borderId="11" xfId="0" applyFont="1" applyFill="1" applyBorder="1"/>
    <xf numFmtId="0" fontId="7" fillId="0" borderId="4" xfId="0" applyFont="1" applyBorder="1"/>
    <xf numFmtId="0" fontId="6" fillId="25" borderId="4" xfId="0" applyFont="1" applyFill="1" applyBorder="1"/>
    <xf numFmtId="0" fontId="6" fillId="15" borderId="4" xfId="0" applyFont="1" applyFill="1" applyBorder="1"/>
    <xf numFmtId="0" fontId="6" fillId="151" borderId="11" xfId="0" applyFont="1" applyFill="1" applyBorder="1"/>
    <xf numFmtId="0" fontId="6" fillId="39" borderId="11" xfId="0" applyFont="1" applyFill="1" applyBorder="1"/>
    <xf numFmtId="10" fontId="6" fillId="18" borderId="10" xfId="0" applyNumberFormat="1" applyFont="1" applyFill="1" applyBorder="1"/>
    <xf numFmtId="10" fontId="6" fillId="41" borderId="10" xfId="0" applyNumberFormat="1" applyFont="1" applyFill="1" applyBorder="1"/>
    <xf numFmtId="0" fontId="6" fillId="3" borderId="11" xfId="0" applyFont="1" applyFill="1" applyBorder="1"/>
    <xf numFmtId="10" fontId="6" fillId="5" borderId="10" xfId="0" applyNumberFormat="1" applyFont="1" applyFill="1" applyBorder="1"/>
    <xf numFmtId="10" fontId="6" fillId="152" borderId="10" xfId="0" applyNumberFormat="1" applyFont="1" applyFill="1" applyBorder="1"/>
    <xf numFmtId="10" fontId="6" fillId="153" borderId="10" xfId="0" applyNumberFormat="1" applyFont="1" applyFill="1" applyBorder="1"/>
    <xf numFmtId="10" fontId="6" fillId="154" borderId="10" xfId="0" applyNumberFormat="1" applyFont="1" applyFill="1" applyBorder="1"/>
    <xf numFmtId="10" fontId="6" fillId="155" borderId="10" xfId="0" applyNumberFormat="1" applyFont="1" applyFill="1" applyBorder="1"/>
    <xf numFmtId="0" fontId="6" fillId="156" borderId="11" xfId="0" applyFont="1" applyFill="1" applyBorder="1"/>
    <xf numFmtId="10" fontId="6" fillId="157" borderId="10" xfId="0" applyNumberFormat="1" applyFont="1" applyFill="1" applyBorder="1"/>
    <xf numFmtId="10" fontId="6" fillId="76" borderId="10" xfId="0" applyNumberFormat="1" applyFont="1" applyFill="1" applyBorder="1"/>
    <xf numFmtId="0" fontId="6" fillId="158" borderId="11" xfId="0" applyFont="1" applyFill="1" applyBorder="1"/>
    <xf numFmtId="10" fontId="6" fillId="72" borderId="10" xfId="0" applyNumberFormat="1" applyFont="1" applyFill="1" applyBorder="1"/>
    <xf numFmtId="0" fontId="6" fillId="159" borderId="11" xfId="0" applyFont="1" applyFill="1" applyBorder="1"/>
    <xf numFmtId="10" fontId="6" fillId="160" borderId="8" xfId="0" applyNumberFormat="1" applyFont="1" applyFill="1" applyBorder="1"/>
    <xf numFmtId="0" fontId="6" fillId="161" borderId="11" xfId="0" applyFont="1" applyFill="1" applyBorder="1"/>
    <xf numFmtId="10" fontId="6" fillId="162" borderId="8" xfId="0" applyNumberFormat="1" applyFont="1" applyFill="1" applyBorder="1"/>
    <xf numFmtId="0" fontId="6" fillId="163" borderId="11" xfId="0" applyFont="1" applyFill="1" applyBorder="1"/>
    <xf numFmtId="10" fontId="6" fillId="164" borderId="8" xfId="0" applyNumberFormat="1" applyFont="1" applyFill="1" applyBorder="1"/>
    <xf numFmtId="0" fontId="6" fillId="41" borderId="11" xfId="0" applyFont="1" applyFill="1" applyBorder="1"/>
    <xf numFmtId="10" fontId="6" fillId="165" borderId="8" xfId="0" applyNumberFormat="1" applyFont="1" applyFill="1" applyBorder="1"/>
    <xf numFmtId="0" fontId="6" fillId="166" borderId="11" xfId="0" applyFont="1" applyFill="1" applyBorder="1"/>
    <xf numFmtId="10" fontId="6" fillId="167" borderId="8" xfId="0" applyNumberFormat="1" applyFont="1" applyFill="1" applyBorder="1"/>
    <xf numFmtId="10" fontId="6" fillId="158" borderId="8" xfId="0" applyNumberFormat="1" applyFont="1" applyFill="1" applyBorder="1"/>
    <xf numFmtId="0" fontId="6" fillId="121" borderId="11" xfId="0" applyFont="1" applyFill="1" applyBorder="1"/>
    <xf numFmtId="10" fontId="6" fillId="168" borderId="8" xfId="0" applyNumberFormat="1" applyFont="1" applyFill="1" applyBorder="1"/>
    <xf numFmtId="10" fontId="6" fillId="169" borderId="8" xfId="0" applyNumberFormat="1" applyFont="1" applyFill="1" applyBorder="1"/>
    <xf numFmtId="10" fontId="6" fillId="12" borderId="8" xfId="0" applyNumberFormat="1" applyFont="1" applyFill="1" applyBorder="1"/>
    <xf numFmtId="10" fontId="6" fillId="9" borderId="8" xfId="0" applyNumberFormat="1" applyFont="1" applyFill="1" applyBorder="1"/>
    <xf numFmtId="10" fontId="6" fillId="112" borderId="8" xfId="0" applyNumberFormat="1" applyFont="1" applyFill="1" applyBorder="1"/>
    <xf numFmtId="10" fontId="6" fillId="111" borderId="8" xfId="0" applyNumberFormat="1" applyFont="1" applyFill="1" applyBorder="1"/>
    <xf numFmtId="10" fontId="6" fillId="128" borderId="8" xfId="0" applyNumberFormat="1" applyFont="1" applyFill="1" applyBorder="1"/>
    <xf numFmtId="10" fontId="6" fillId="170" borderId="8" xfId="0" applyNumberFormat="1" applyFont="1" applyFill="1" applyBorder="1"/>
    <xf numFmtId="0" fontId="6" fillId="171" borderId="11" xfId="0" applyFont="1" applyFill="1" applyBorder="1"/>
    <xf numFmtId="0" fontId="6" fillId="172" borderId="11" xfId="0" applyFont="1" applyFill="1" applyBorder="1"/>
    <xf numFmtId="10" fontId="6" fillId="173" borderId="8" xfId="0" applyNumberFormat="1" applyFont="1" applyFill="1" applyBorder="1"/>
    <xf numFmtId="0" fontId="6" fillId="174" borderId="11" xfId="0" applyFont="1" applyFill="1" applyBorder="1"/>
    <xf numFmtId="10" fontId="6" fillId="127" borderId="8" xfId="0" applyNumberFormat="1" applyFont="1" applyFill="1" applyBorder="1"/>
    <xf numFmtId="0" fontId="6" fillId="175" borderId="11" xfId="0" applyFont="1" applyFill="1" applyBorder="1"/>
    <xf numFmtId="10" fontId="6" fillId="19" borderId="8" xfId="0" applyNumberFormat="1" applyFont="1" applyFill="1" applyBorder="1"/>
    <xf numFmtId="10" fontId="6" fillId="34" borderId="8" xfId="0" applyNumberFormat="1" applyFont="1" applyFill="1" applyBorder="1"/>
    <xf numFmtId="10" fontId="6" fillId="176" borderId="8" xfId="0" applyNumberFormat="1" applyFont="1" applyFill="1" applyBorder="1"/>
    <xf numFmtId="10" fontId="6" fillId="88" borderId="8" xfId="0" applyNumberFormat="1" applyFont="1" applyFill="1" applyBorder="1"/>
    <xf numFmtId="10" fontId="6" fillId="177" borderId="8" xfId="0" applyNumberFormat="1" applyFont="1" applyFill="1" applyBorder="1"/>
    <xf numFmtId="0" fontId="6" fillId="18" borderId="11" xfId="0" applyFont="1" applyFill="1" applyBorder="1"/>
    <xf numFmtId="10" fontId="6" fillId="91" borderId="8" xfId="0" applyNumberFormat="1" applyFont="1" applyFill="1" applyBorder="1"/>
    <xf numFmtId="10" fontId="6" fillId="178" borderId="8" xfId="0" applyNumberFormat="1" applyFont="1" applyFill="1" applyBorder="1"/>
    <xf numFmtId="0" fontId="6" fillId="67" borderId="11" xfId="0" applyFont="1" applyFill="1" applyBorder="1"/>
    <xf numFmtId="0" fontId="6" fillId="153" borderId="11" xfId="0" applyFont="1" applyFill="1" applyBorder="1"/>
    <xf numFmtId="10" fontId="6" fillId="179" borderId="8" xfId="0" applyNumberFormat="1" applyFont="1" applyFill="1" applyBorder="1"/>
    <xf numFmtId="0" fontId="6" fillId="180" borderId="11" xfId="0" applyFont="1" applyFill="1" applyBorder="1"/>
    <xf numFmtId="10" fontId="6" fillId="181" borderId="8" xfId="0" applyNumberFormat="1" applyFont="1" applyFill="1" applyBorder="1"/>
    <xf numFmtId="0" fontId="6" fillId="146" borderId="11" xfId="0" applyFont="1" applyFill="1" applyBorder="1"/>
    <xf numFmtId="9" fontId="4" fillId="0" borderId="5" xfId="0" applyNumberFormat="1" applyFont="1" applyBorder="1"/>
    <xf numFmtId="9" fontId="4" fillId="0" borderId="6" xfId="0" applyNumberFormat="1" applyFont="1" applyBorder="1"/>
    <xf numFmtId="0" fontId="6" fillId="75" borderId="13" xfId="0" applyFont="1" applyFill="1" applyBorder="1"/>
    <xf numFmtId="10" fontId="6" fillId="182" borderId="4" xfId="0" applyNumberFormat="1" applyFont="1" applyFill="1" applyBorder="1"/>
    <xf numFmtId="0" fontId="6" fillId="51" borderId="13" xfId="0" applyFont="1" applyFill="1" applyBorder="1"/>
    <xf numFmtId="10" fontId="6" fillId="126" borderId="4" xfId="0" applyNumberFormat="1" applyFont="1" applyFill="1" applyBorder="1"/>
    <xf numFmtId="0" fontId="6" fillId="76" borderId="13" xfId="0" applyFont="1" applyFill="1" applyBorder="1"/>
    <xf numFmtId="10" fontId="6" fillId="15" borderId="4" xfId="0" applyNumberFormat="1" applyFont="1" applyFill="1" applyBorder="1"/>
    <xf numFmtId="0" fontId="6" fillId="42" borderId="13" xfId="0" applyFont="1" applyFill="1" applyBorder="1"/>
    <xf numFmtId="10" fontId="6" fillId="7" borderId="4" xfId="0" applyNumberFormat="1" applyFont="1" applyFill="1" applyBorder="1"/>
    <xf numFmtId="0" fontId="6" fillId="68" borderId="13" xfId="0" applyFont="1" applyFill="1" applyBorder="1"/>
    <xf numFmtId="10" fontId="6" fillId="136" borderId="4" xfId="0" applyNumberFormat="1" applyFont="1" applyFill="1" applyBorder="1"/>
    <xf numFmtId="0" fontId="6" fillId="34" borderId="13" xfId="0" applyFont="1" applyFill="1" applyBorder="1"/>
    <xf numFmtId="10" fontId="6" fillId="183" borderId="4" xfId="0" applyNumberFormat="1" applyFont="1" applyFill="1" applyBorder="1"/>
    <xf numFmtId="0" fontId="6" fillId="5" borderId="13" xfId="0" applyFont="1" applyFill="1" applyBorder="1"/>
    <xf numFmtId="0" fontId="6" fillId="184" borderId="13" xfId="0" applyFont="1" applyFill="1" applyBorder="1"/>
    <xf numFmtId="0" fontId="6" fillId="25" borderId="13" xfId="0" applyFont="1" applyFill="1" applyBorder="1"/>
    <xf numFmtId="10" fontId="6" fillId="185" borderId="4" xfId="0" applyNumberFormat="1" applyFont="1" applyFill="1" applyBorder="1"/>
    <xf numFmtId="0" fontId="6" fillId="62" borderId="13" xfId="0" applyFont="1" applyFill="1" applyBorder="1"/>
    <xf numFmtId="10" fontId="6" fillId="85" borderId="4" xfId="0" applyNumberFormat="1" applyFont="1" applyFill="1" applyBorder="1"/>
    <xf numFmtId="0" fontId="6" fillId="44" borderId="13" xfId="0" applyFont="1" applyFill="1" applyBorder="1"/>
    <xf numFmtId="0" fontId="5" fillId="0" borderId="0" xfId="0" applyFont="1"/>
    <xf numFmtId="0" fontId="11" fillId="0" borderId="0" xfId="0" applyFont="1" applyAlignment="1">
      <alignment horizontal="center"/>
    </xf>
    <xf numFmtId="0" fontId="12" fillId="2" borderId="1" xfId="0" applyFont="1" applyFill="1" applyBorder="1" applyAlignment="1"/>
    <xf numFmtId="0" fontId="12" fillId="186" borderId="1" xfId="0" applyFont="1" applyFill="1" applyBorder="1" applyAlignment="1">
      <alignment horizontal="center"/>
    </xf>
    <xf numFmtId="0" fontId="12" fillId="186" borderId="2" xfId="0" applyFont="1" applyFill="1" applyBorder="1" applyAlignment="1">
      <alignment horizontal="center"/>
    </xf>
    <xf numFmtId="0" fontId="12" fillId="186" borderId="3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186" borderId="14" xfId="0" applyFont="1" applyFill="1" applyBorder="1" applyAlignment="1">
      <alignment horizontal="center"/>
    </xf>
    <xf numFmtId="0" fontId="12" fillId="186" borderId="12" xfId="0" applyFont="1" applyFill="1" applyBorder="1" applyAlignment="1">
      <alignment horizontal="center"/>
    </xf>
    <xf numFmtId="0" fontId="5" fillId="186" borderId="9" xfId="0" applyFont="1" applyFill="1" applyBorder="1" applyAlignment="1">
      <alignment horizontal="center"/>
    </xf>
    <xf numFmtId="0" fontId="5" fillId="186" borderId="12" xfId="0" applyFont="1" applyFill="1" applyBorder="1" applyAlignment="1">
      <alignment horizontal="center"/>
    </xf>
    <xf numFmtId="0" fontId="1" fillId="187" borderId="0" xfId="0" applyFont="1" applyFill="1" applyAlignment="1">
      <alignment horizontal="center"/>
    </xf>
    <xf numFmtId="0" fontId="0" fillId="0" borderId="0" xfId="0" applyBorder="1"/>
    <xf numFmtId="0" fontId="12" fillId="2" borderId="14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0" fillId="188" borderId="0" xfId="0" applyFill="1"/>
    <xf numFmtId="0" fontId="13" fillId="0" borderId="15" xfId="0" applyFont="1" applyBorder="1"/>
    <xf numFmtId="0" fontId="12" fillId="0" borderId="16" xfId="0" applyFont="1" applyBorder="1"/>
    <xf numFmtId="0" fontId="12" fillId="0" borderId="17" xfId="0" applyFont="1" applyBorder="1"/>
    <xf numFmtId="0" fontId="12" fillId="0" borderId="18" xfId="0" applyFont="1" applyBorder="1"/>
    <xf numFmtId="0" fontId="10" fillId="0" borderId="19" xfId="0" applyFont="1" applyBorder="1" applyAlignment="1">
      <alignment horizontal="center"/>
    </xf>
    <xf numFmtId="10" fontId="10" fillId="0" borderId="20" xfId="0" applyNumberFormat="1" applyFont="1" applyBorder="1" applyAlignment="1">
      <alignment horizontal="center"/>
    </xf>
    <xf numFmtId="0" fontId="0" fillId="0" borderId="21" xfId="0" applyBorder="1"/>
    <xf numFmtId="0" fontId="13" fillId="0" borderId="0" xfId="0" applyFont="1" applyBorder="1"/>
    <xf numFmtId="0" fontId="10" fillId="0" borderId="22" xfId="0" applyFont="1" applyBorder="1" applyAlignment="1">
      <alignment horizontal="center"/>
    </xf>
    <xf numFmtId="10" fontId="10" fillId="0" borderId="23" xfId="0" applyNumberFormat="1" applyFont="1" applyBorder="1" applyAlignment="1">
      <alignment horizontal="center"/>
    </xf>
    <xf numFmtId="0" fontId="12" fillId="0" borderId="15" xfId="0" applyFont="1" applyBorder="1"/>
    <xf numFmtId="0" fontId="10" fillId="0" borderId="24" xfId="0" applyFont="1" applyBorder="1" applyAlignment="1">
      <alignment horizontal="center"/>
    </xf>
    <xf numFmtId="10" fontId="10" fillId="0" borderId="25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26" xfId="0" applyFont="1" applyBorder="1"/>
    <xf numFmtId="0" fontId="10" fillId="0" borderId="27" xfId="0" applyFont="1" applyBorder="1" applyAlignment="1">
      <alignment horizontal="center"/>
    </xf>
    <xf numFmtId="10" fontId="10" fillId="0" borderId="28" xfId="0" applyNumberFormat="1" applyFont="1" applyBorder="1" applyAlignment="1">
      <alignment horizontal="center"/>
    </xf>
    <xf numFmtId="0" fontId="12" fillId="0" borderId="19" xfId="0" applyFont="1" applyBorder="1"/>
    <xf numFmtId="0" fontId="10" fillId="0" borderId="29" xfId="0" applyFont="1" applyBorder="1" applyAlignment="1">
      <alignment horizontal="center"/>
    </xf>
    <xf numFmtId="9" fontId="10" fillId="0" borderId="30" xfId="1" applyFont="1" applyBorder="1" applyAlignment="1">
      <alignment horizontal="center"/>
    </xf>
    <xf numFmtId="9" fontId="10" fillId="0" borderId="25" xfId="1" applyFont="1" applyBorder="1" applyAlignment="1">
      <alignment horizontal="center"/>
    </xf>
    <xf numFmtId="0" fontId="13" fillId="0" borderId="31" xfId="0" applyFont="1" applyBorder="1"/>
    <xf numFmtId="0" fontId="13" fillId="0" borderId="32" xfId="0" applyFont="1" applyBorder="1"/>
    <xf numFmtId="0" fontId="10" fillId="0" borderId="28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3" fillId="0" borderId="33" xfId="0" applyFont="1" applyBorder="1"/>
    <xf numFmtId="0" fontId="14" fillId="0" borderId="0" xfId="0" applyFont="1"/>
    <xf numFmtId="0" fontId="13" fillId="0" borderId="34" xfId="0" applyFont="1" applyBorder="1"/>
    <xf numFmtId="0" fontId="10" fillId="0" borderId="35" xfId="0" applyFont="1" applyBorder="1" applyAlignment="1">
      <alignment horizontal="center"/>
    </xf>
    <xf numFmtId="10" fontId="10" fillId="0" borderId="36" xfId="0" applyNumberFormat="1" applyFont="1" applyBorder="1" applyAlignment="1">
      <alignment horizontal="center"/>
    </xf>
    <xf numFmtId="0" fontId="15" fillId="0" borderId="0" xfId="0" applyFont="1"/>
    <xf numFmtId="0" fontId="10" fillId="0" borderId="25" xfId="0" applyFont="1" applyBorder="1" applyAlignment="1">
      <alignment horizontal="center"/>
    </xf>
    <xf numFmtId="0" fontId="1" fillId="189" borderId="0" xfId="0" applyFont="1" applyFill="1" applyAlignment="1">
      <alignment horizontal="center"/>
    </xf>
    <xf numFmtId="0" fontId="0" fillId="190" borderId="0" xfId="0" applyFill="1"/>
    <xf numFmtId="0" fontId="12" fillId="2" borderId="15" xfId="0" applyFont="1" applyFill="1" applyBorder="1" applyAlignment="1"/>
    <xf numFmtId="0" fontId="12" fillId="2" borderId="17" xfId="0" applyFont="1" applyFill="1" applyBorder="1" applyAlignment="1"/>
    <xf numFmtId="0" fontId="12" fillId="2" borderId="18" xfId="0" applyFont="1" applyFill="1" applyBorder="1" applyAlignment="1"/>
    <xf numFmtId="0" fontId="5" fillId="186" borderId="37" xfId="0" applyFont="1" applyFill="1" applyBorder="1" applyAlignment="1">
      <alignment horizontal="center"/>
    </xf>
    <xf numFmtId="0" fontId="5" fillId="186" borderId="38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5" fillId="186" borderId="0" xfId="0" applyFont="1" applyFill="1" applyBorder="1" applyAlignment="1">
      <alignment horizontal="center"/>
    </xf>
    <xf numFmtId="0" fontId="5" fillId="186" borderId="7" xfId="0" applyFont="1" applyFill="1" applyBorder="1" applyAlignment="1">
      <alignment horizontal="center"/>
    </xf>
    <xf numFmtId="0" fontId="13" fillId="0" borderId="39" xfId="0" applyFont="1" applyBorder="1"/>
    <xf numFmtId="0" fontId="12" fillId="0" borderId="40" xfId="0" applyFont="1" applyBorder="1"/>
    <xf numFmtId="10" fontId="10" fillId="0" borderId="41" xfId="0" applyNumberFormat="1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" fillId="191" borderId="0" xfId="0" applyFont="1" applyFill="1" applyAlignment="1">
      <alignment horizontal="center"/>
    </xf>
    <xf numFmtId="0" fontId="0" fillId="192" borderId="0" xfId="0" applyFill="1"/>
    <xf numFmtId="0" fontId="13" fillId="0" borderId="0" xfId="0" applyFont="1"/>
    <xf numFmtId="0" fontId="1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42" xfId="0" applyFont="1" applyBorder="1"/>
    <xf numFmtId="0" fontId="12" fillId="2" borderId="0" xfId="0" applyFont="1" applyFill="1" applyBorder="1" applyAlignment="1"/>
    <xf numFmtId="0" fontId="12" fillId="0" borderId="44" xfId="0" applyFont="1" applyBorder="1"/>
    <xf numFmtId="0" fontId="13" fillId="0" borderId="43" xfId="0" applyFont="1" applyBorder="1"/>
    <xf numFmtId="0" fontId="12" fillId="0" borderId="45" xfId="0" applyFont="1" applyBorder="1"/>
    <xf numFmtId="0" fontId="0" fillId="0" borderId="0" xfId="0" applyNumberFormat="1"/>
    <xf numFmtId="0" fontId="12" fillId="0" borderId="9" xfId="0" applyFont="1" applyBorder="1"/>
    <xf numFmtId="0" fontId="13" fillId="0" borderId="11" xfId="0" applyFont="1" applyBorder="1"/>
    <xf numFmtId="0" fontId="13" fillId="0" borderId="49" xfId="0" applyFont="1" applyBorder="1"/>
    <xf numFmtId="0" fontId="12" fillId="0" borderId="11" xfId="0" applyFont="1" applyBorder="1"/>
    <xf numFmtId="0" fontId="10" fillId="0" borderId="50" xfId="0" applyFont="1" applyBorder="1" applyAlignment="1">
      <alignment horizontal="center"/>
    </xf>
    <xf numFmtId="0" fontId="13" fillId="0" borderId="13" xfId="0" applyFont="1" applyBorder="1"/>
    <xf numFmtId="9" fontId="17" fillId="0" borderId="46" xfId="1" applyFont="1" applyBorder="1" applyAlignment="1">
      <alignment horizontal="center"/>
    </xf>
    <xf numFmtId="9" fontId="17" fillId="0" borderId="47" xfId="1" applyFont="1" applyBorder="1" applyAlignment="1">
      <alignment horizontal="center"/>
    </xf>
    <xf numFmtId="164" fontId="10" fillId="0" borderId="25" xfId="1" applyNumberFormat="1" applyFont="1" applyBorder="1" applyAlignment="1">
      <alignment horizontal="center"/>
    </xf>
    <xf numFmtId="164" fontId="10" fillId="0" borderId="48" xfId="1" applyNumberFormat="1" applyFont="1" applyBorder="1" applyAlignment="1">
      <alignment horizontal="center"/>
    </xf>
    <xf numFmtId="164" fontId="10" fillId="0" borderId="25" xfId="0" applyNumberFormat="1" applyFont="1" applyBorder="1" applyAlignment="1">
      <alignment horizontal="center"/>
    </xf>
    <xf numFmtId="164" fontId="10" fillId="0" borderId="48" xfId="0" applyNumberFormat="1" applyFont="1" applyBorder="1" applyAlignment="1">
      <alignment horizontal="center"/>
    </xf>
    <xf numFmtId="164" fontId="10" fillId="0" borderId="51" xfId="0" applyNumberFormat="1" applyFont="1" applyBorder="1" applyAlignment="1">
      <alignment horizontal="center"/>
    </xf>
    <xf numFmtId="164" fontId="10" fillId="0" borderId="5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25" formatCode="h:mm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0</xdr:row>
      <xdr:rowOff>66675</xdr:rowOff>
    </xdr:from>
    <xdr:to>
      <xdr:col>11</xdr:col>
      <xdr:colOff>66675</xdr:colOff>
      <xdr:row>4</xdr:row>
      <xdr:rowOff>38100</xdr:rowOff>
    </xdr:to>
    <xdr:sp macro="[0]!Creator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1106150" y="66675"/>
          <a:ext cx="819150" cy="771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1" displayName="Table1" ref="A1:KE741" totalsRowShown="0">
  <autoFilter ref="A1:KE741">
    <filterColumn colId="1" hiddenButton="1">
      <filters>
        <filter val="2112"/>
      </filters>
    </filterColumn>
    <filterColumn colId="3" hiddenButton="1">
      <filters>
        <filter val="3"/>
      </filters>
    </filterColumn>
  </autoFilter>
  <tableColumns count="291">
    <tableColumn id="1" name="#"/>
    <tableColumn id="2" name="Name"/>
    <tableColumn id="3" name="Column1"/>
    <tableColumn id="4" name="QTR"/>
    <tableColumn id="5" name="Dn"/>
    <tableColumn id="6" name="Dist"/>
    <tableColumn id="7" name="Gn"/>
    <tableColumn id="8" name="FPos"/>
    <tableColumn id="9" name="DDesc"/>
    <tableColumn id="10" name="EFF"/>
    <tableColumn id="11" name="OFF PER FAM"/>
    <tableColumn id="12" name="OFF PER"/>
    <tableColumn id="13" name="cFULL FORMATION"/>
    <tableColumn id="14" name="FORMATION FAMILY"/>
    <tableColumn id="15" name="UNBAL"/>
    <tableColumn id="16" name="FORMATION"/>
    <tableColumn id="17" name="BACKSET"/>
    <tableColumn id="18" name="WRALGIN"/>
    <tableColumn id="19" name="OFF SHIFT"/>
    <tableColumn id="20" name="OFF MOTION"/>
    <tableColumn id="21" name="OFF PLAY"/>
    <tableColumn id="22" name="OFF SCHEME"/>
    <tableColumn id="23" name="R/P"/>
    <tableColumn id="24" name="cOFFENSIVE PLAY"/>
    <tableColumn id="25" name="OFF PASS CONCEPT"/>
    <tableColumn id="26" name="OFF PASS PLAY"/>
    <tableColumn id="27" name="PASSPRE"/>
    <tableColumn id="28" name="OFF PROT FAM"/>
    <tableColumn id="29" name="OFF PROT"/>
    <tableColumn id="30" name="PASS TYPE"/>
    <tableColumn id="31" name="OFF RUN TYPE"/>
    <tableColumn id="32" name="OFF RUN FAMILY"/>
    <tableColumn id="33" name="OFF RUN PLAY"/>
    <tableColumn id="34" name="RunDir"/>
    <tableColumn id="35" name="OFF RUN"/>
    <tableColumn id="36" name="BC#"/>
    <tableColumn id="37" name="PaRes"/>
    <tableColumn id="38" name="S/End"/>
    <tableColumn id="39" name="Scr"/>
    <tableColumn id="40" name="BUBBLE"/>
    <tableColumn id="41" name="STRONG"/>
    <tableColumn id="42" name="QB"/>
    <tableColumn id="43" name="Fum"/>
    <tableColumn id="44" name="FUMLOST"/>
    <tableColumn id="45" name="TURNOVER"/>
    <tableColumn id="46" name="MISC"/>
    <tableColumn id="47" name="FIB"/>
    <tableColumn id="48" name="4-Feb"/>
    <tableColumn id="49" name="COVER"/>
    <tableColumn id="50" name="FRONT STRUCTURE"/>
    <tableColumn id="51" name="FRONT FAMILY"/>
    <tableColumn id="52" name="FRONT TQ"/>
    <tableColumn id="53" name="FRONT"/>
    <tableColumn id="54" name="LB ALGIN"/>
    <tableColumn id="55" name="STUNT"/>
    <tableColumn id="56" name="GAME"/>
    <tableColumn id="57" name="MOVEMENT"/>
    <tableColumn id="58" name="BLITZ TYPE"/>
    <tableColumn id="59" name="BLITZ STUNT"/>
    <tableColumn id="60" name="PRESSURE"/>
    <tableColumn id="61" name="RZ"/>
    <tableColumn id="62" name="H"/>
    <tableColumn id="63" name="BIGPLAY"/>
    <tableColumn id="64" name="FIRSTPLAY"/>
    <tableColumn id="65" name="DRIVE SCORE"/>
    <tableColumn id="66" name="FINAL FORMATION"/>
    <tableColumn id="67" name="MISSED PROT"/>
    <tableColumn id="68" name="OG DEF CALL"/>
    <tableColumn id="69" name="PASS DUPLICATE"/>
    <tableColumn id="70" name="RUN DUPLICATE"/>
    <tableColumn id="71" name="pff_2MIN"/>
    <tableColumn id="72" name="pff_AWAYTEAM"/>
    <tableColumn id="73" name="pff_AWYSTSORTORD"/>
    <tableColumn id="74" name="pff_AYSCORE"/>
    <tableColumn id="75" name="pff_BALLCARRIER"/>
    <tableColumn id="76" name="pff_BLITZDOG"/>
    <tableColumn id="77" name="pff_BOXPLAYERS"/>
    <tableColumn id="78" name="pff_BUNCHED"/>
    <tableColumn id="79" name="pff_CATCHABLE"/>
    <tableColumn id="80" name="pff_CHECKROUTE"/>
    <tableColumn id="81" name="pff_CHIPROUTE"/>
    <tableColumn id="82" name="pff_CLOCK" dataDxfId="38"/>
    <tableColumn id="83" name="pff_CTRPASSBLKDIR"/>
    <tableColumn id="84" name="pff_DBDEPTH"/>
    <tableColumn id="85" name="pff_DBDEPTH2"/>
    <tableColumn id="86" name="pff_DBLTEAM"/>
    <tableColumn id="87" name="pff_DBTYPE"/>
    <tableColumn id="88" name="pff_DEEPPASS"/>
    <tableColumn id="89" name="pff_DEFFRONT"/>
    <tableColumn id="90" name="pff_DEFPER" dataDxfId="37"/>
    <tableColumn id="91" name="pff_DEFPLAYERS"/>
    <tableColumn id="92" name="pff_DEFPLYRRATE"/>
    <tableColumn id="93" name="pff_DEFSCORE"/>
    <tableColumn id="94" name="pff_DEFSUB"/>
    <tableColumn id="95" name="pff_DEFSUCCESS"/>
    <tableColumn id="96" name="pff_DEFTEAM"/>
    <tableColumn id="97" name="pff_DISTANCE"/>
    <tableColumn id="98" name="pff_DLDROP"/>
    <tableColumn id="99" name="pff_DLTECH"/>
    <tableColumn id="100" name="pff_DOWN"/>
    <tableColumn id="101" name="pff_DRAW"/>
    <tableColumn id="102" name="pff_DRIVE"/>
    <tableColumn id="103" name="pff_DRIVEPLAY"/>
    <tableColumn id="104" name="pff_DRVENDEVENT"/>
    <tableColumn id="105" name="pff_DRVENDFPOS"/>
    <tableColumn id="106" name="pff_DRVENDPSN"/>
    <tableColumn id="107" name="pff_DRVSTARTEVENT"/>
    <tableColumn id="108" name="pff_DRVSTARTFPOS"/>
    <tableColumn id="109" name="pff_FIELDPOSITION"/>
    <tableColumn id="110" name="pff_FIRSTCONTACT"/>
    <tableColumn id="111" name="pff_FORCEFUMB"/>
    <tableColumn id="112" name="pff_FUMBLE"/>
    <tableColumn id="113" name="pff_FUMBREC"/>
    <tableColumn id="114" name="pff_GAINLOSS"/>
    <tableColumn id="115" name="pff_GAINLOSSNET"/>
    <tableColumn id="116" name="pff_GAMEDATE" dataDxfId="36"/>
    <tableColumn id="117" name="pff_GAMEID"/>
    <tableColumn id="118" name="pff_GAMESEASON"/>
    <tableColumn id="119" name="pff_GARBAGETIME"/>
    <tableColumn id="120" name="pff_GETOFFTIME"/>
    <tableColumn id="121" name="pff_GSISGAMEKEY"/>
    <tableColumn id="122" name="pff_GSISPLAYID"/>
    <tableColumn id="123" name="pff_GUNNERS"/>
    <tableColumn id="124" name="pff_HANGTIME"/>
    <tableColumn id="125" name="pff_HASH"/>
    <tableColumn id="126" name="pff_HASHDEF"/>
    <tableColumn id="127" name="pff_HIT"/>
    <tableColumn id="128" name="pff_HOMESCORE"/>
    <tableColumn id="129" name="pff_HOMETEAM"/>
    <tableColumn id="130" name="pff_HOSTSORTORD"/>
    <tableColumn id="131" name="pff_HURRY"/>
    <tableColumn id="132" name="pff_INCTYPE"/>
    <tableColumn id="133" name="pff_INJURED"/>
    <tableColumn id="134" name="pff_INT"/>
    <tableColumn id="135" name="pff_NOHUDDLE"/>
    <tableColumn id="136" name="pff_OFFFORM"/>
    <tableColumn id="137" name="pff_OFFFORMGRP"/>
    <tableColumn id="138" name="pff_OFFFORMUNBAL"/>
    <tableColumn id="139" name="pff_OFFODDITIES"/>
    <tableColumn id="140" name="pff_OFFPER"/>
    <tableColumn id="141" name="pff_OFFPERSKILL"/>
    <tableColumn id="142" name="pff_OFFPLAYERS"/>
    <tableColumn id="143" name="pff_OFFPLYRRAT"/>
    <tableColumn id="144" name="pff_OFFSUB"/>
    <tableColumn id="145" name="pff_OFFSUCCESS"/>
    <tableColumn id="146" name="pff_ONLOS"/>
    <tableColumn id="147" name="pff_OPTION"/>
    <tableColumn id="148" name="pff_PASSBLK"/>
    <tableColumn id="149" name="pff_PBU"/>
    <tableColumn id="150" name="pff_KEYPLAYERS"/>
    <tableColumn id="151" name="pff_PASSDEPTH"/>
    <tableColumn id="152" name="pff_PASSDIR"/>
    <tableColumn id="153" name="pff_PASSER"/>
    <tableColumn id="154" name="pff_PASSWRPOSTAR"/>
    <tableColumn id="155" name="pff_PASSWRTAR"/>
    <tableColumn id="156" name="pff_KICKCONTACT"/>
    <tableColumn id="157" name="pff_KICKDEPTH"/>
    <tableColumn id="158" name="pff_PASSRTETARGRP"/>
    <tableColumn id="159" name="pff_PASSRUSHPLYRS"/>
    <tableColumn id="160" name="pff_PISTOL"/>
    <tableColumn id="161" name="pff_PLAYACTION"/>
    <tableColumn id="162" name="pff_PLAYCLOCK"/>
    <tableColumn id="163" name="pff_POAACTUAL"/>
    <tableColumn id="164" name="pff_POACHNGREA"/>
    <tableColumn id="165" name="pff_POAINTENDED"/>
    <tableColumn id="166" name="pff_PRESS"/>
    <tableColumn id="167" name="pff_PRESSDETAIL"/>
    <tableColumn id="168" name="pff_PUMPFAKE"/>
    <tableColumn id="169" name="pff_QB"/>
    <tableColumn id="170" name="pff_QBMOVOFFSPOT"/>
    <tableColumn id="171" name="pff_QBPRESS"/>
    <tableColumn id="172" name="pff_QBPRESSALLOW"/>
    <tableColumn id="173" name="pff_QBRESET"/>
    <tableColumn id="174" name="pff_QBSCRAM"/>
    <tableColumn id="175" name="pff_RBALIGN"/>
    <tableColumn id="176" name="pff_RBDEPTH"/>
    <tableColumn id="177" name="pff_RBDIR"/>
    <tableColumn id="178" name="pff_RBSINBKFLD"/>
    <tableColumn id="179" name="pff_RUNCON1"/>
    <tableColumn id="180" name="pff_RUNCON2"/>
    <tableColumn id="181" name="pff_RUNPASSOPT"/>
    <tableColumn id="182" name="pff_SACK"/>
    <tableColumn id="183" name="pff_SCORE"/>
    <tableColumn id="184" name="pff_SCOREDIFF"/>
    <tableColumn id="185" name="pff_SCREEN"/>
    <tableColumn id="186" name="pff_SHIFTMOT"/>
    <tableColumn id="187" name="pff_SHOTGUN"/>
    <tableColumn id="188" name="pff_STUNT"/>
    <tableColumn id="189" name="pff_TEALIGN"/>
    <tableColumn id="190" name="pff_TIMETOPRESS"/>
    <tableColumn id="191" name="pff_TIMETOTHROW"/>
    <tableColumn id="192" name="pff_TRKLOOK"/>
    <tableColumn id="193" name="pff_TRKPLAY"/>
    <tableColumn id="194" name="pff_UNBLKPRESS"/>
    <tableColumn id="195" name="pff_WRALIGN"/>
    <tableColumn id="196" name="pff_YARDSAFTCOM"/>
    <tableColumn id="197" name="pff_YARDSAFTCON"/>
    <tableColumn id="198" name="pff_PASSZONE"/>
    <tableColumn id="199" name="pff_PASSRUSHRES"/>
    <tableColumn id="200" name="pff_PASSWIDTH"/>
    <tableColumn id="201" name="pff_KICKDIRACTUAL"/>
    <tableColumn id="202" name="pff_KICKDIRINTEND"/>
    <tableColumn id="203" name="pff_KICKER"/>
    <tableColumn id="204" name="pff_KICKRESULT"/>
    <tableColumn id="205" name="pff_KICKTYPE"/>
    <tableColumn id="206" name="pff_KICKWIDTH"/>
    <tableColumn id="207" name="pff_KICKYARDS"/>
    <tableColumn id="208" name="pff_KICKZONE"/>
    <tableColumn id="209" name="pff_LBDEPTH"/>
    <tableColumn id="210" name="pff_MISSEDTACKLE"/>
    <tableColumn id="211" name="pff_MOFOCPLAYED"/>
    <tableColumn id="212" name="pff_MOFOCSHOWN"/>
    <tableColumn id="213" name="pff_NEGGRADE"/>
    <tableColumn id="214" name="pff_NOPLAY"/>
    <tableColumn id="215" name="pff_OFFPERBASIC"/>
    <tableColumn id="216" name="pff_OFFSCORE"/>
    <tableColumn id="217" name="pff_OFFTEAM"/>
    <tableColumn id="218" name="pff_OPTIME"/>
    <tableColumn id="219" name="pff_PAFAKE"/>
    <tableColumn id="220" name="pff_PASSCOV"/>
    <tableColumn id="221" name="pff_PASSCOV1"/>
    <tableColumn id="222" name="pff_PASSCOV2"/>
    <tableColumn id="223" name="pff_PASSCOVPLYRS"/>
    <tableColumn id="224" name="pff_PASSPAT"/>
    <tableColumn id="225" name="pff_PASSPATBASIC"/>
    <tableColumn id="226" name="pff_PASSPATTPLYR"/>
    <tableColumn id="227" name="pff_PASSRESULT"/>
    <tableColumn id="228" name="pff_PASSRTETAR"/>
    <tableColumn id="229" name="pff_PENALTY"/>
    <tableColumn id="230" name="pff_PENYARDS"/>
    <tableColumn id="231" name="pff_PLAYENDFPOS"/>
    <tableColumn id="232" name="pff_PLAYID"/>
    <tableColumn id="233" name="pff_POSGRD"/>
    <tableColumn id="234" name="pff_PREVPLAYID"/>
    <tableColumn id="235" name="pff_PUNTRUSH"/>
    <tableColumn id="236" name="pff_PURSUIT"/>
    <tableColumn id="237" name="pff_QBGRADE"/>
    <tableColumn id="238" name="pff_QBKEYPLAY"/>
    <tableColumn id="239" name="pff_QTR"/>
    <tableColumn id="240" name="pff_RET"/>
    <tableColumn id="241" name="pff_RETDIR"/>
    <tableColumn id="242" name="pff_RETDIRINTEND"/>
    <tableColumn id="243" name="pff_RETYRDS"/>
    <tableColumn id="244" name="pff_RUNCON3"/>
    <tableColumn id="245" name="pff_RUNPASS"/>
    <tableColumn id="246" name="pff_SNTIME"/>
    <tableColumn id="247" name="pff_SORTORDER"/>
    <tableColumn id="248" name="pff_SPTTYPE"/>
    <tableColumn id="249" name="pff_STOP"/>
    <tableColumn id="250" name="pff_STSAFETIES"/>
    <tableColumn id="251" name="pff_TAC"/>
    <tableColumn id="252" name="pff_TACASST"/>
    <tableColumn id="253" name="pff_TOUCHDOWN"/>
    <tableColumn id="254" name="pff_VISE"/>
    <tableColumn id="255" name="pff_WEEK"/>
    <tableColumn id="256" name="Pass Play" dataDxfId="35">
      <calculatedColumnFormula>IF(AND(Table1[[#This Row],[R/P]]="P",Table1[[#This Row],[PaRes]]&lt;&gt;"SCRBL",Table1[[#This Row],[PaRes]]&lt;&gt;"RUN",Table1[[#This Row],[Penalty]]&lt;&gt;1),1,0)</calculatedColumnFormula>
    </tableColumn>
    <tableColumn id="257" name="Passing Attempts" dataDxfId="34">
      <calculatedColumnFormula>IF(AND(Table1[[#This Row],[Pass Play]]=1,Table1[[#This Row],[PaRes]]&lt;&gt;"SAC"),1,0)</calculatedColumnFormula>
    </tableColumn>
    <tableColumn id="258" name="Completed Passes" dataDxfId="33">
      <calculatedColumnFormula>IF(Table1[[#This Row],[PaRes]]="COM",1,0)</calculatedColumnFormula>
    </tableColumn>
    <tableColumn id="259" name="Pass Yards" dataDxfId="32">
      <calculatedColumnFormula>IF(Table1[[#This Row],[Pass Play]]=1,Table1[[#This Row],[Gn]],0)</calculatedColumnFormula>
    </tableColumn>
    <tableColumn id="260" name="Efficent Pass" dataDxfId="31">
      <calculatedColumnFormula>IF(AND(Table1[[#This Row],[Pass Play]]=1,Table1[[#This Row],[EFF]]="Y"),1,0)</calculatedColumnFormula>
    </tableColumn>
    <tableColumn id="261" name="Efficent Pass Yards" dataDxfId="30">
      <calculatedColumnFormula>IF(AND(Table1[[#This Row],[Pass Play]]=1,Table1[[#This Row],[EFF]]="Y"),Table1[[#This Row],[Gn]],0)</calculatedColumnFormula>
    </tableColumn>
    <tableColumn id="262" name="Big Play Passes" dataDxfId="29">
      <calculatedColumnFormula>IF(AND(Table1[[#This Row],[Pass Play]]=1,Table1[[#This Row],[Gn]]&gt;=15),1,0)</calculatedColumnFormula>
    </tableColumn>
    <tableColumn id="263" name="Big Play Pass Yards" dataDxfId="28">
      <calculatedColumnFormula>IF(AND(Table1[[#This Row],[Pass Play]]=1,Table1[[#This Row],[Big Play Passes]]=1),Table1[[#This Row],[Gn]],0)</calculatedColumnFormula>
    </tableColumn>
    <tableColumn id="264" name="Rush Attempts" dataDxfId="27">
      <calculatedColumnFormula>IF(AND(OR(Table1[[#This Row],[R/P]]="R",Table1[[#This Row],[PaRes]]="SCRBL",Table1[[#This Row],[PaRes]]="RUN"),Table1[[#This Row],[Penalty]]&lt;&gt;1),1,0)</calculatedColumnFormula>
    </tableColumn>
    <tableColumn id="265" name="Rush Yards" dataDxfId="26">
      <calculatedColumnFormula>IF(Table1[[#This Row],[Rush Attempts]]=1,Table1[[#This Row],[Gn]],0)</calculatedColumnFormula>
    </tableColumn>
    <tableColumn id="266" name="Efficent Rush" dataDxfId="25">
      <calculatedColumnFormula>IF(AND(Table1[[#This Row],[Rush Attempts]]=1,Table1[[#This Row],[EFF]]="Y"),1,0)</calculatedColumnFormula>
    </tableColumn>
    <tableColumn id="267" name="Efficent Rush Yards" dataDxfId="24">
      <calculatedColumnFormula>IF(AND(Table1[[#This Row],[Rush Attempts]]=1,Table1[[#This Row],[EFF]]="Y"),Table1[[#This Row],[Gn]],0)</calculatedColumnFormula>
    </tableColumn>
    <tableColumn id="268" name="Big Play Run" dataDxfId="23">
      <calculatedColumnFormula>IF(AND(Table1[[#This Row],[Rush Attempts]]=1,Table1[[#This Row],[Gn]]&gt;=10),1,0)</calculatedColumnFormula>
    </tableColumn>
    <tableColumn id="269" name="Big Play Run Yds" dataDxfId="22">
      <calculatedColumnFormula>IF(AND(Table1[[#This Row],[Rush Attempts]]=1,Table1[[#This Row],[Big Play Run]]=1),Table1[[#This Row],[Gn]],0)</calculatedColumnFormula>
    </tableColumn>
    <tableColumn id="270" name="Sacks" dataDxfId="21">
      <calculatedColumnFormula>IF(Table1[[#This Row],[PaRes]]="SAC",1,0)</calculatedColumnFormula>
    </tableColumn>
    <tableColumn id="271" name="Sack Yards" dataDxfId="20">
      <calculatedColumnFormula>IF(Table1[[#This Row],[Sacks]]=1,Table1[[#This Row],[Gn]],0)</calculatedColumnFormula>
    </tableColumn>
    <tableColumn id="272" name="Interceptions" dataDxfId="19">
      <calculatedColumnFormula>IF(Table1[[#This Row],[PaRes]]="INT",1,0)</calculatedColumnFormula>
    </tableColumn>
    <tableColumn id="273" name="Penalty" dataDxfId="18">
      <calculatedColumnFormula>IF(Table1[[#This Row],[pff_PENALTY]]&lt;&gt;"",1,0)</calculatedColumnFormula>
    </tableColumn>
    <tableColumn id="274" name="Penalty Yards" dataDxfId="17">
      <calculatedColumnFormula>Table1[[#This Row],[pff_PENYARDS]]</calculatedColumnFormula>
    </tableColumn>
    <tableColumn id="275" name="Touchdown" dataDxfId="16">
      <calculatedColumnFormula>IF(Table1[[#This Row],[S/End]]="TD",1,0)</calculatedColumnFormula>
    </tableColumn>
    <tableColumn id="276" name="FG" dataDxfId="15">
      <calculatedColumnFormula>IF(OR(Table1[[#This Row],[S/End]]="FGGD"),1,0)</calculatedColumnFormula>
    </tableColumn>
    <tableColumn id="277" name="Turnover2" dataDxfId="14">
      <calculatedColumnFormula>IF(OR(Table1[[#This Row],[S/End]]="FUM",Table1[[#This Row],[S/End]]="INT"),1,0)</calculatedColumnFormula>
    </tableColumn>
    <tableColumn id="278" name="Pass TD" dataDxfId="13">
      <calculatedColumnFormula>IF(AND(Table1[[#This Row],[Touchdown]]=1,Table1[[#This Row],[Pass Play]]=1),1,0)</calculatedColumnFormula>
    </tableColumn>
    <tableColumn id="279" name="QBR Yards" dataDxfId="12">
      <calculatedColumnFormula>IF(BY3=1,G3,0)</calculatedColumnFormula>
    </tableColumn>
    <tableColumn id="280" name="3rd down attempt" dataDxfId="11">
      <calculatedColumnFormula>IF(AND(OR(Table1[[#This Row],[Pass Play]]=1,Table1[[#This Row],[Rush Attempts]]=1),Table1[[#This Row],[Dn]]=3),1,0)</calculatedColumnFormula>
    </tableColumn>
    <tableColumn id="281" name="3rd down converted" dataDxfId="10">
      <calculatedColumnFormula>IF(AND(Table1[[#This Row],[3rd down attempt]]=1,Table1[[#This Row],[EFF]]="Y"),1,0)</calculatedColumnFormula>
    </tableColumn>
    <tableColumn id="282" name="3rd &amp; 7 plus" dataDxfId="9">
      <calculatedColumnFormula>IF(AND(Table1[[#This Row],[3rd down attempt]]=1,Table1[[#This Row],[Dist]]&gt;=7),1,0)</calculatedColumnFormula>
    </tableColumn>
    <tableColumn id="283" name="4th down attempt" dataDxfId="8">
      <calculatedColumnFormula>IF(AND(OR(Table1[[#This Row],[Pass Play]]=1,Table1[[#This Row],[Rush Attempts]]=1),Table1[[#This Row],[Dn]]=4),1,0)</calculatedColumnFormula>
    </tableColumn>
    <tableColumn id="284" name="4th down converted" dataDxfId="7">
      <calculatedColumnFormula>IF(AND(Table1[[#This Row],[4th down attempt]]=1,Table1[[#This Row],[EFF]]="Y"),1,0)</calculatedColumnFormula>
    </tableColumn>
    <tableColumn id="285" name="Redzone Play" dataDxfId="6">
      <calculatedColumnFormula>IF(AND(OR(Table1[[#This Row],[Pass Play]]=1,Table1[[#This Row],[Rush Attempts]]=1),Table1[[#This Row],[FPos]]&gt;=0,Table1[[#This Row],[FPos]]&lt;=20),1,0)</calculatedColumnFormula>
    </tableColumn>
    <tableColumn id="286" name="1st down" dataDxfId="5">
      <calculatedColumnFormula>IF(AND(OR(Table1[[#This Row],[Pass Play]]=1,Table1[[#This Row],[Rush Attempts]]=1),Table1[[#This Row],[Dist]]&lt;=Table1[[#This Row],[Gn]]),1,0)</calculatedColumnFormula>
    </tableColumn>
    <tableColumn id="287" name="Drives Finished in Quarter" dataDxfId="4">
      <calculatedColumnFormula>IF(Table1[[#This Row],[S/End]]&lt;&gt;"",1,0)</calculatedColumnFormula>
    </tableColumn>
    <tableColumn id="288" name="TD's" dataDxfId="3">
      <calculatedColumnFormula>IF(Table1[[#This Row],[S/End]]="TD",1,0)</calculatedColumnFormula>
    </tableColumn>
    <tableColumn id="289" name="Completed FG" dataDxfId="2">
      <calculatedColumnFormula>IF(Table1[[#This Row],[S/End]]="FGGD",1,0)</calculatedColumnFormula>
    </tableColumn>
    <tableColumn id="290" name="Negative Plays" dataDxfId="1">
      <calculatedColumnFormula>IF(AND(OR(Table1[[#This Row],[Pass Play]]=1,Table1[[#This Row],[Rush Attempts]]=1),Table1[[#This Row],[Gn]]&lt;0),1,0)</calculatedColumnFormula>
    </tableColumn>
    <tableColumn id="293" name="3 and outs" dataDxfId="0">
      <calculatedColumnFormula>IF(AND(Table1[[#This Row],[pff_DRVENDPSN]]=3,Table1[[#This Row],[pff_DRVENDEVENT]]="PUNT"),1,0)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T51"/>
  <sheetViews>
    <sheetView topLeftCell="HY17" workbookViewId="0">
      <selection sqref="A1:IT51"/>
    </sheetView>
  </sheetViews>
  <sheetFormatPr defaultColWidth="8.85546875" defaultRowHeight="15"/>
  <cols>
    <col min="9" max="9" width="8.85546875" customWidth="1"/>
    <col min="10" max="10" width="14.7109375" customWidth="1"/>
    <col min="11" max="67" width="8.85546875" customWidth="1"/>
    <col min="68" max="68" width="16" customWidth="1"/>
    <col min="69" max="69" width="15.7109375" customWidth="1"/>
    <col min="70" max="74" width="8.85546875" customWidth="1"/>
    <col min="75" max="75" width="13.5703125" customWidth="1"/>
    <col min="76" max="227" width="8.85546875" customWidth="1"/>
    <col min="228" max="228" width="14.7109375" customWidth="1"/>
    <col min="232" max="232" width="56.5703125" bestFit="1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252</v>
      </c>
      <c r="C2">
        <v>1</v>
      </c>
      <c r="D2">
        <v>1</v>
      </c>
      <c r="E2">
        <v>10</v>
      </c>
      <c r="F2">
        <v>17</v>
      </c>
      <c r="G2">
        <v>-5</v>
      </c>
      <c r="H2" t="s">
        <v>253</v>
      </c>
      <c r="I2" t="s">
        <v>254</v>
      </c>
      <c r="J2">
        <v>21</v>
      </c>
      <c r="K2">
        <v>21</v>
      </c>
      <c r="L2" t="s">
        <v>255</v>
      </c>
      <c r="M2" t="s">
        <v>256</v>
      </c>
      <c r="O2" t="s">
        <v>255</v>
      </c>
      <c r="V2" t="s">
        <v>257</v>
      </c>
      <c r="W2" t="s">
        <v>258</v>
      </c>
      <c r="AD2" t="s">
        <v>259</v>
      </c>
      <c r="AE2" t="s">
        <v>260</v>
      </c>
      <c r="AF2" t="s">
        <v>258</v>
      </c>
      <c r="AG2" t="s">
        <v>257</v>
      </c>
      <c r="AI2">
        <v>22</v>
      </c>
      <c r="AO2">
        <v>7</v>
      </c>
      <c r="BI2" t="s">
        <v>261</v>
      </c>
      <c r="BP2">
        <f>COUNTIFS(M:M,M2,Y:Y,Y2)</f>
        <v>0</v>
      </c>
      <c r="BQ2">
        <f>COUNTIFS(M:M,M2,AE:AE,AE2)</f>
        <v>3</v>
      </c>
      <c r="BS2" t="s">
        <v>262</v>
      </c>
      <c r="BU2">
        <v>0</v>
      </c>
      <c r="BW2">
        <v>0</v>
      </c>
      <c r="BX2" t="s">
        <v>263</v>
      </c>
      <c r="CC2" s="3">
        <v>0.42222222222222222</v>
      </c>
      <c r="CE2" t="s">
        <v>264</v>
      </c>
      <c r="CI2">
        <v>0</v>
      </c>
      <c r="CJ2" t="s">
        <v>265</v>
      </c>
      <c r="CK2" s="4">
        <v>38050</v>
      </c>
      <c r="CL2" t="s">
        <v>266</v>
      </c>
      <c r="CM2" t="s">
        <v>267</v>
      </c>
      <c r="CN2">
        <v>0</v>
      </c>
      <c r="CO2" t="s">
        <v>268</v>
      </c>
      <c r="CP2" t="s">
        <v>269</v>
      </c>
      <c r="CQ2" t="s">
        <v>262</v>
      </c>
      <c r="CT2" t="s">
        <v>270</v>
      </c>
      <c r="CV2">
        <v>0</v>
      </c>
      <c r="CX2">
        <v>1</v>
      </c>
      <c r="CY2" t="s">
        <v>271</v>
      </c>
      <c r="CZ2">
        <v>23</v>
      </c>
      <c r="DA2">
        <v>8</v>
      </c>
      <c r="DB2" t="s">
        <v>272</v>
      </c>
      <c r="DC2">
        <v>-5</v>
      </c>
      <c r="DE2" t="s">
        <v>273</v>
      </c>
      <c r="DJ2">
        <v>17</v>
      </c>
      <c r="DK2" s="4">
        <v>44442</v>
      </c>
      <c r="DL2">
        <v>19965</v>
      </c>
      <c r="DM2">
        <v>2021</v>
      </c>
      <c r="DN2">
        <v>0</v>
      </c>
      <c r="DP2">
        <v>78672</v>
      </c>
      <c r="DQ2">
        <v>12</v>
      </c>
      <c r="DT2" t="s">
        <v>274</v>
      </c>
      <c r="DU2" t="s">
        <v>257</v>
      </c>
      <c r="DW2">
        <v>0</v>
      </c>
      <c r="DX2" t="s">
        <v>275</v>
      </c>
      <c r="ED2">
        <v>0</v>
      </c>
      <c r="EE2" t="s">
        <v>276</v>
      </c>
      <c r="EF2" t="s">
        <v>277</v>
      </c>
      <c r="EG2">
        <v>0</v>
      </c>
      <c r="EI2" t="s">
        <v>278</v>
      </c>
      <c r="EJ2" t="s">
        <v>279</v>
      </c>
      <c r="EK2" t="s">
        <v>280</v>
      </c>
      <c r="EL2" t="s">
        <v>281</v>
      </c>
      <c r="EM2" t="s">
        <v>268</v>
      </c>
      <c r="EN2" t="s">
        <v>282</v>
      </c>
      <c r="EO2" t="s">
        <v>283</v>
      </c>
      <c r="EP2">
        <v>0</v>
      </c>
      <c r="ES2" t="s">
        <v>284</v>
      </c>
      <c r="FD2">
        <v>0</v>
      </c>
      <c r="FF2" t="s">
        <v>285</v>
      </c>
      <c r="FH2" t="s">
        <v>285</v>
      </c>
      <c r="FI2" t="s">
        <v>286</v>
      </c>
      <c r="FK2">
        <v>0</v>
      </c>
      <c r="FM2">
        <v>0</v>
      </c>
      <c r="FP2">
        <v>0</v>
      </c>
      <c r="FR2" t="s">
        <v>287</v>
      </c>
      <c r="FS2" t="s">
        <v>288</v>
      </c>
      <c r="FT2" t="s">
        <v>257</v>
      </c>
      <c r="FU2" t="s">
        <v>289</v>
      </c>
      <c r="FV2" t="s">
        <v>290</v>
      </c>
      <c r="FW2" t="s">
        <v>291</v>
      </c>
      <c r="FX2">
        <v>0</v>
      </c>
      <c r="FZ2">
        <v>0</v>
      </c>
      <c r="GA2">
        <v>0</v>
      </c>
      <c r="GB2">
        <v>0</v>
      </c>
      <c r="GE2">
        <v>0</v>
      </c>
      <c r="GF2" t="s">
        <v>274</v>
      </c>
      <c r="GI2">
        <v>0</v>
      </c>
      <c r="GJ2">
        <v>0</v>
      </c>
      <c r="GL2" t="s">
        <v>292</v>
      </c>
      <c r="GN2">
        <v>2</v>
      </c>
      <c r="GZ2" t="s">
        <v>293</v>
      </c>
      <c r="HB2" t="s">
        <v>294</v>
      </c>
      <c r="HC2" t="s">
        <v>294</v>
      </c>
      <c r="HD2" t="s">
        <v>295</v>
      </c>
      <c r="HE2">
        <v>0</v>
      </c>
      <c r="HF2">
        <v>21</v>
      </c>
      <c r="HG2">
        <v>0</v>
      </c>
      <c r="HH2" t="s">
        <v>275</v>
      </c>
      <c r="HK2">
        <v>1</v>
      </c>
      <c r="HV2">
        <v>-22</v>
      </c>
      <c r="HW2">
        <v>3909274</v>
      </c>
      <c r="HX2" t="s">
        <v>296</v>
      </c>
      <c r="HY2">
        <v>3909248</v>
      </c>
      <c r="IB2">
        <v>0</v>
      </c>
      <c r="IC2">
        <v>0</v>
      </c>
      <c r="IL2">
        <v>11</v>
      </c>
      <c r="IP2" t="s">
        <v>273</v>
      </c>
      <c r="IT2">
        <v>1</v>
      </c>
    </row>
    <row r="3" spans="1:254">
      <c r="A3">
        <v>2</v>
      </c>
      <c r="B3" t="s">
        <v>297</v>
      </c>
      <c r="C3">
        <v>1</v>
      </c>
      <c r="D3">
        <v>1</v>
      </c>
      <c r="E3">
        <v>10</v>
      </c>
      <c r="F3">
        <v>0</v>
      </c>
      <c r="G3">
        <v>-22</v>
      </c>
      <c r="I3" t="s">
        <v>298</v>
      </c>
      <c r="J3">
        <v>21</v>
      </c>
      <c r="K3">
        <v>21</v>
      </c>
      <c r="L3" t="s">
        <v>255</v>
      </c>
      <c r="M3" t="s">
        <v>256</v>
      </c>
      <c r="O3" t="s">
        <v>255</v>
      </c>
      <c r="V3" t="s">
        <v>257</v>
      </c>
      <c r="W3" t="s">
        <v>258</v>
      </c>
      <c r="AD3" t="s">
        <v>259</v>
      </c>
      <c r="AE3" t="s">
        <v>260</v>
      </c>
      <c r="AF3" t="s">
        <v>258</v>
      </c>
      <c r="AG3" t="s">
        <v>257</v>
      </c>
      <c r="AI3">
        <v>22</v>
      </c>
      <c r="AO3">
        <v>7</v>
      </c>
      <c r="BI3" t="s">
        <v>257</v>
      </c>
      <c r="BP3">
        <f t="shared" ref="BP3:BP51" si="0">COUNTIFS(M:M,M3,Y:Y,Y3)</f>
        <v>0</v>
      </c>
      <c r="BQ3">
        <f>COUNTIFS(M:M,M3,AE:AE,AE3)</f>
        <v>3</v>
      </c>
      <c r="BS3" t="s">
        <v>262</v>
      </c>
      <c r="BU3">
        <v>0</v>
      </c>
      <c r="BW3">
        <v>0</v>
      </c>
      <c r="BX3" t="s">
        <v>299</v>
      </c>
      <c r="CC3" s="3">
        <v>0.40763888888888888</v>
      </c>
      <c r="CE3" t="s">
        <v>300</v>
      </c>
      <c r="CI3">
        <v>0</v>
      </c>
      <c r="CJ3" t="s">
        <v>301</v>
      </c>
      <c r="CK3" s="4">
        <v>38050</v>
      </c>
      <c r="CL3" t="s">
        <v>302</v>
      </c>
      <c r="CM3" t="s">
        <v>303</v>
      </c>
      <c r="CN3">
        <v>0</v>
      </c>
      <c r="CO3" t="s">
        <v>304</v>
      </c>
      <c r="CP3" t="s">
        <v>282</v>
      </c>
      <c r="CQ3" t="s">
        <v>262</v>
      </c>
      <c r="CT3" t="s">
        <v>270</v>
      </c>
      <c r="CV3">
        <v>0</v>
      </c>
      <c r="CX3">
        <v>2</v>
      </c>
      <c r="CY3" t="s">
        <v>271</v>
      </c>
      <c r="CZ3">
        <v>23</v>
      </c>
      <c r="DA3">
        <v>8</v>
      </c>
      <c r="DB3" t="s">
        <v>272</v>
      </c>
      <c r="DC3">
        <v>-5</v>
      </c>
      <c r="DE3" t="s">
        <v>305</v>
      </c>
      <c r="DJ3">
        <v>0</v>
      </c>
      <c r="DK3" s="4">
        <v>44442</v>
      </c>
      <c r="DL3">
        <v>19965</v>
      </c>
      <c r="DM3">
        <v>2021</v>
      </c>
      <c r="DN3">
        <v>0</v>
      </c>
      <c r="DP3">
        <v>78672</v>
      </c>
      <c r="DQ3">
        <v>13</v>
      </c>
      <c r="DT3" t="s">
        <v>257</v>
      </c>
      <c r="DU3" t="s">
        <v>274</v>
      </c>
      <c r="DW3">
        <v>0</v>
      </c>
      <c r="DX3" t="s">
        <v>275</v>
      </c>
      <c r="ED3">
        <v>0</v>
      </c>
      <c r="EE3" t="s">
        <v>276</v>
      </c>
      <c r="EF3" t="s">
        <v>277</v>
      </c>
      <c r="EG3">
        <v>0</v>
      </c>
      <c r="EI3" t="s">
        <v>278</v>
      </c>
      <c r="EJ3" t="s">
        <v>279</v>
      </c>
      <c r="EK3" t="s">
        <v>280</v>
      </c>
      <c r="EL3" t="s">
        <v>306</v>
      </c>
      <c r="EN3" t="s">
        <v>269</v>
      </c>
      <c r="EO3" t="s">
        <v>283</v>
      </c>
      <c r="EP3">
        <v>0</v>
      </c>
      <c r="ES3" t="s">
        <v>307</v>
      </c>
      <c r="FD3">
        <v>0</v>
      </c>
      <c r="FE3">
        <v>24</v>
      </c>
      <c r="FF3" t="s">
        <v>308</v>
      </c>
      <c r="FG3" t="s">
        <v>309</v>
      </c>
      <c r="FH3" t="s">
        <v>310</v>
      </c>
      <c r="FI3" t="s">
        <v>286</v>
      </c>
      <c r="FK3">
        <v>0</v>
      </c>
      <c r="FM3">
        <v>0</v>
      </c>
      <c r="FP3">
        <v>0</v>
      </c>
      <c r="FR3" t="s">
        <v>287</v>
      </c>
      <c r="FT3" t="s">
        <v>257</v>
      </c>
      <c r="FU3" t="s">
        <v>289</v>
      </c>
      <c r="FV3" t="s">
        <v>290</v>
      </c>
      <c r="FW3" t="s">
        <v>291</v>
      </c>
      <c r="FX3">
        <v>0</v>
      </c>
      <c r="FZ3">
        <v>0</v>
      </c>
      <c r="GA3">
        <v>0</v>
      </c>
      <c r="GB3">
        <v>0</v>
      </c>
      <c r="GE3">
        <v>0</v>
      </c>
      <c r="GF3" t="s">
        <v>274</v>
      </c>
      <c r="GI3">
        <v>0</v>
      </c>
      <c r="GJ3">
        <v>0</v>
      </c>
      <c r="GL3" t="s">
        <v>311</v>
      </c>
      <c r="GN3">
        <v>2</v>
      </c>
      <c r="GZ3" t="s">
        <v>312</v>
      </c>
      <c r="HB3" t="s">
        <v>313</v>
      </c>
      <c r="HC3" t="s">
        <v>313</v>
      </c>
      <c r="HD3" t="s">
        <v>314</v>
      </c>
      <c r="HE3">
        <v>0</v>
      </c>
      <c r="HF3">
        <v>21</v>
      </c>
      <c r="HG3">
        <v>0</v>
      </c>
      <c r="HH3" t="s">
        <v>275</v>
      </c>
      <c r="HK3">
        <v>4</v>
      </c>
      <c r="HV3">
        <v>-22</v>
      </c>
      <c r="HW3">
        <v>3909279</v>
      </c>
      <c r="HX3" t="s">
        <v>315</v>
      </c>
      <c r="HY3">
        <v>3909274</v>
      </c>
      <c r="IB3">
        <v>0</v>
      </c>
      <c r="IC3">
        <v>0</v>
      </c>
      <c r="IL3">
        <v>12</v>
      </c>
      <c r="IN3" t="s">
        <v>305</v>
      </c>
      <c r="IP3" t="s">
        <v>305</v>
      </c>
      <c r="IT3">
        <v>1</v>
      </c>
    </row>
    <row r="4" spans="1:254">
      <c r="A4">
        <v>3</v>
      </c>
      <c r="B4" t="s">
        <v>316</v>
      </c>
      <c r="C4">
        <v>1</v>
      </c>
      <c r="D4">
        <v>2</v>
      </c>
      <c r="E4">
        <v>10</v>
      </c>
      <c r="F4">
        <v>22</v>
      </c>
      <c r="G4">
        <v>-22</v>
      </c>
      <c r="I4" t="s">
        <v>254</v>
      </c>
      <c r="J4">
        <v>11</v>
      </c>
      <c r="K4" t="s">
        <v>317</v>
      </c>
      <c r="L4" t="s">
        <v>318</v>
      </c>
      <c r="M4" t="s">
        <v>319</v>
      </c>
      <c r="O4" t="s">
        <v>320</v>
      </c>
      <c r="R4" t="s">
        <v>321</v>
      </c>
      <c r="V4" t="s">
        <v>253</v>
      </c>
      <c r="W4" t="s">
        <v>322</v>
      </c>
      <c r="X4" t="s">
        <v>323</v>
      </c>
      <c r="Y4" t="s">
        <v>324</v>
      </c>
      <c r="AA4" t="s">
        <v>325</v>
      </c>
      <c r="AB4" t="s">
        <v>326</v>
      </c>
      <c r="AI4">
        <v>88</v>
      </c>
      <c r="AJ4" t="s">
        <v>327</v>
      </c>
      <c r="AO4">
        <v>7</v>
      </c>
      <c r="BI4" t="s">
        <v>257</v>
      </c>
      <c r="BP4">
        <f t="shared" si="0"/>
        <v>3</v>
      </c>
      <c r="BQ4">
        <f t="shared" ref="BQ4:BQ51" si="1">COUNTIFS(M:M,M4,AE:AE,AE4)</f>
        <v>0</v>
      </c>
      <c r="BS4" t="s">
        <v>262</v>
      </c>
      <c r="BU4">
        <v>0</v>
      </c>
      <c r="BW4">
        <v>0</v>
      </c>
      <c r="BX4" t="s">
        <v>328</v>
      </c>
      <c r="BY4" t="s">
        <v>329</v>
      </c>
      <c r="BZ4">
        <v>1</v>
      </c>
      <c r="CC4" s="3">
        <v>0.3888888888888889</v>
      </c>
      <c r="CD4" t="s">
        <v>274</v>
      </c>
      <c r="CE4" t="s">
        <v>330</v>
      </c>
      <c r="CF4">
        <v>8</v>
      </c>
      <c r="CH4" t="s">
        <v>331</v>
      </c>
      <c r="CI4">
        <v>0</v>
      </c>
      <c r="CJ4" t="s">
        <v>332</v>
      </c>
      <c r="CK4" s="4">
        <v>38387</v>
      </c>
      <c r="CL4" t="s">
        <v>333</v>
      </c>
      <c r="CM4" t="s">
        <v>334</v>
      </c>
      <c r="CN4">
        <v>0</v>
      </c>
      <c r="CO4" t="s">
        <v>335</v>
      </c>
      <c r="CP4" t="s">
        <v>269</v>
      </c>
      <c r="CQ4" t="s">
        <v>262</v>
      </c>
      <c r="CT4" t="s">
        <v>336</v>
      </c>
      <c r="CV4">
        <v>0</v>
      </c>
      <c r="CX4">
        <v>3</v>
      </c>
      <c r="CY4" t="s">
        <v>271</v>
      </c>
      <c r="CZ4">
        <v>23</v>
      </c>
      <c r="DA4">
        <v>8</v>
      </c>
      <c r="DB4" t="s">
        <v>272</v>
      </c>
      <c r="DC4">
        <v>-5</v>
      </c>
      <c r="DE4" t="s">
        <v>304</v>
      </c>
      <c r="DJ4">
        <v>22</v>
      </c>
      <c r="DK4" s="4">
        <v>44442</v>
      </c>
      <c r="DL4">
        <v>19965</v>
      </c>
      <c r="DM4">
        <v>2021</v>
      </c>
      <c r="DN4">
        <v>0</v>
      </c>
      <c r="DP4">
        <v>78672</v>
      </c>
      <c r="DQ4">
        <v>14</v>
      </c>
      <c r="DT4" t="s">
        <v>257</v>
      </c>
      <c r="DU4" t="s">
        <v>274</v>
      </c>
      <c r="DW4">
        <v>0</v>
      </c>
      <c r="DX4" t="s">
        <v>275</v>
      </c>
      <c r="ED4">
        <v>0</v>
      </c>
      <c r="EE4" t="s">
        <v>337</v>
      </c>
      <c r="EF4" t="s">
        <v>338</v>
      </c>
      <c r="EG4">
        <v>0</v>
      </c>
      <c r="EH4" t="s">
        <v>339</v>
      </c>
      <c r="EI4" t="s">
        <v>340</v>
      </c>
      <c r="EJ4" t="s">
        <v>341</v>
      </c>
      <c r="EK4" t="s">
        <v>342</v>
      </c>
      <c r="EL4" t="s">
        <v>343</v>
      </c>
      <c r="EM4" t="s">
        <v>344</v>
      </c>
      <c r="EN4" t="s">
        <v>282</v>
      </c>
      <c r="EO4" t="s">
        <v>345</v>
      </c>
      <c r="EP4">
        <v>0</v>
      </c>
      <c r="EQ4" t="s">
        <v>346</v>
      </c>
      <c r="ES4" t="s">
        <v>347</v>
      </c>
      <c r="ET4">
        <v>4</v>
      </c>
      <c r="EU4" t="s">
        <v>348</v>
      </c>
      <c r="EV4" t="s">
        <v>349</v>
      </c>
      <c r="EW4" t="s">
        <v>350</v>
      </c>
      <c r="EX4" t="s">
        <v>351</v>
      </c>
      <c r="FA4" t="s">
        <v>269</v>
      </c>
      <c r="FB4" t="s">
        <v>352</v>
      </c>
      <c r="FD4">
        <v>0</v>
      </c>
      <c r="FE4">
        <v>7</v>
      </c>
      <c r="FI4" t="s">
        <v>353</v>
      </c>
      <c r="FK4">
        <v>0</v>
      </c>
      <c r="FM4">
        <v>0</v>
      </c>
      <c r="FP4">
        <v>0</v>
      </c>
      <c r="FR4" t="s">
        <v>354</v>
      </c>
      <c r="FX4">
        <v>0</v>
      </c>
      <c r="FZ4">
        <v>0</v>
      </c>
      <c r="GA4">
        <v>0</v>
      </c>
      <c r="GB4">
        <v>0</v>
      </c>
      <c r="GD4" t="s">
        <v>355</v>
      </c>
      <c r="GE4">
        <v>1</v>
      </c>
      <c r="GH4">
        <v>2.4</v>
      </c>
      <c r="GI4">
        <v>0</v>
      </c>
      <c r="GJ4">
        <v>0</v>
      </c>
      <c r="GL4" t="s">
        <v>356</v>
      </c>
      <c r="GM4">
        <v>18</v>
      </c>
      <c r="GN4">
        <v>10</v>
      </c>
      <c r="GO4" t="s">
        <v>357</v>
      </c>
      <c r="GQ4">
        <v>12</v>
      </c>
      <c r="GZ4" t="s">
        <v>358</v>
      </c>
      <c r="HA4" t="s">
        <v>304</v>
      </c>
      <c r="HB4" t="s">
        <v>294</v>
      </c>
      <c r="HC4" t="s">
        <v>313</v>
      </c>
      <c r="HD4" t="s">
        <v>304</v>
      </c>
      <c r="HE4">
        <v>0</v>
      </c>
      <c r="HF4">
        <v>11</v>
      </c>
      <c r="HG4">
        <v>0</v>
      </c>
      <c r="HH4" t="s">
        <v>275</v>
      </c>
      <c r="HK4">
        <v>1</v>
      </c>
      <c r="HL4" t="s">
        <v>304</v>
      </c>
      <c r="HN4" t="s">
        <v>359</v>
      </c>
      <c r="HO4" t="s">
        <v>360</v>
      </c>
      <c r="HP4" t="s">
        <v>361</v>
      </c>
      <c r="HQ4" t="s">
        <v>362</v>
      </c>
      <c r="HS4" t="s">
        <v>363</v>
      </c>
      <c r="HV4">
        <v>-44</v>
      </c>
      <c r="HW4">
        <v>3909285</v>
      </c>
      <c r="HX4" t="s">
        <v>351</v>
      </c>
      <c r="HY4">
        <v>3909279</v>
      </c>
      <c r="IB4">
        <v>0</v>
      </c>
      <c r="IC4">
        <v>0</v>
      </c>
      <c r="IL4">
        <v>13</v>
      </c>
      <c r="IP4" t="s">
        <v>364</v>
      </c>
      <c r="IT4">
        <v>1</v>
      </c>
    </row>
    <row r="5" spans="1:254">
      <c r="A5">
        <v>4</v>
      </c>
      <c r="B5" t="s">
        <v>365</v>
      </c>
      <c r="C5">
        <v>1</v>
      </c>
      <c r="D5">
        <v>1</v>
      </c>
      <c r="E5">
        <v>10</v>
      </c>
      <c r="F5">
        <v>16</v>
      </c>
      <c r="G5">
        <v>-44</v>
      </c>
      <c r="I5" t="s">
        <v>254</v>
      </c>
      <c r="J5">
        <v>11</v>
      </c>
      <c r="K5">
        <v>11</v>
      </c>
      <c r="L5" t="s">
        <v>366</v>
      </c>
      <c r="M5" t="s">
        <v>367</v>
      </c>
      <c r="O5" t="s">
        <v>368</v>
      </c>
      <c r="V5" t="s">
        <v>253</v>
      </c>
      <c r="W5" t="s">
        <v>369</v>
      </c>
      <c r="X5" t="s">
        <v>370</v>
      </c>
      <c r="Y5" t="s">
        <v>371</v>
      </c>
      <c r="AA5" t="s">
        <v>372</v>
      </c>
      <c r="AB5" t="s">
        <v>373</v>
      </c>
      <c r="AI5">
        <v>0</v>
      </c>
      <c r="AJ5" t="s">
        <v>327</v>
      </c>
      <c r="AO5">
        <v>7</v>
      </c>
      <c r="BI5" t="s">
        <v>261</v>
      </c>
      <c r="BP5">
        <f t="shared" si="0"/>
        <v>2</v>
      </c>
      <c r="BQ5">
        <f t="shared" si="1"/>
        <v>0</v>
      </c>
      <c r="BS5" t="s">
        <v>262</v>
      </c>
      <c r="BU5">
        <v>0</v>
      </c>
      <c r="BW5">
        <v>0</v>
      </c>
      <c r="BX5" t="s">
        <v>374</v>
      </c>
      <c r="BZ5">
        <v>1</v>
      </c>
      <c r="CC5" s="3">
        <v>0.36458333333333331</v>
      </c>
      <c r="CD5" t="s">
        <v>274</v>
      </c>
      <c r="CE5" t="s">
        <v>375</v>
      </c>
      <c r="CF5">
        <v>7</v>
      </c>
      <c r="CH5" t="s">
        <v>331</v>
      </c>
      <c r="CI5">
        <v>0</v>
      </c>
      <c r="CJ5" t="s">
        <v>376</v>
      </c>
      <c r="CK5" s="4">
        <v>38387</v>
      </c>
      <c r="CL5" t="s">
        <v>377</v>
      </c>
      <c r="CM5" t="s">
        <v>378</v>
      </c>
      <c r="CN5">
        <v>0</v>
      </c>
      <c r="CO5" t="s">
        <v>379</v>
      </c>
      <c r="CP5" t="s">
        <v>269</v>
      </c>
      <c r="CQ5" t="s">
        <v>262</v>
      </c>
      <c r="CT5" t="s">
        <v>380</v>
      </c>
      <c r="CV5">
        <v>0</v>
      </c>
      <c r="CX5">
        <v>4</v>
      </c>
      <c r="CY5" t="s">
        <v>271</v>
      </c>
      <c r="CZ5">
        <v>23</v>
      </c>
      <c r="DA5">
        <v>8</v>
      </c>
      <c r="DB5" t="s">
        <v>272</v>
      </c>
      <c r="DC5">
        <v>-5</v>
      </c>
      <c r="DE5" t="s">
        <v>381</v>
      </c>
      <c r="DJ5">
        <v>16</v>
      </c>
      <c r="DK5" s="4">
        <v>44442</v>
      </c>
      <c r="DL5">
        <v>19965</v>
      </c>
      <c r="DM5">
        <v>2021</v>
      </c>
      <c r="DN5">
        <v>0</v>
      </c>
      <c r="DP5">
        <v>78672</v>
      </c>
      <c r="DQ5">
        <v>15</v>
      </c>
      <c r="DT5" t="s">
        <v>274</v>
      </c>
      <c r="DU5" t="s">
        <v>257</v>
      </c>
      <c r="DW5">
        <v>0</v>
      </c>
      <c r="DX5" t="s">
        <v>275</v>
      </c>
      <c r="ED5">
        <v>0</v>
      </c>
      <c r="EE5" t="s">
        <v>382</v>
      </c>
      <c r="EF5" t="s">
        <v>383</v>
      </c>
      <c r="EG5">
        <v>0</v>
      </c>
      <c r="EI5" t="s">
        <v>340</v>
      </c>
      <c r="EJ5" t="s">
        <v>384</v>
      </c>
      <c r="EK5" t="s">
        <v>385</v>
      </c>
      <c r="EL5" t="s">
        <v>386</v>
      </c>
      <c r="EM5" t="s">
        <v>387</v>
      </c>
      <c r="EN5" t="s">
        <v>282</v>
      </c>
      <c r="EO5" t="s">
        <v>388</v>
      </c>
      <c r="EP5">
        <v>0</v>
      </c>
      <c r="EQ5" t="s">
        <v>346</v>
      </c>
      <c r="ES5" t="s">
        <v>389</v>
      </c>
      <c r="ET5">
        <v>4</v>
      </c>
      <c r="EU5" t="s">
        <v>348</v>
      </c>
      <c r="EV5" t="s">
        <v>349</v>
      </c>
      <c r="EW5" t="s">
        <v>390</v>
      </c>
      <c r="EX5" t="s">
        <v>391</v>
      </c>
      <c r="FA5" t="s">
        <v>392</v>
      </c>
      <c r="FB5" t="s">
        <v>393</v>
      </c>
      <c r="FD5">
        <v>1</v>
      </c>
      <c r="FE5">
        <v>11</v>
      </c>
      <c r="FI5" t="s">
        <v>394</v>
      </c>
      <c r="FK5">
        <v>0</v>
      </c>
      <c r="FM5">
        <v>0</v>
      </c>
      <c r="FP5">
        <v>0</v>
      </c>
      <c r="FR5" t="s">
        <v>395</v>
      </c>
      <c r="FU5" t="s">
        <v>396</v>
      </c>
      <c r="FV5" t="s">
        <v>397</v>
      </c>
      <c r="FX5">
        <v>0</v>
      </c>
      <c r="FZ5">
        <v>0</v>
      </c>
      <c r="GA5">
        <v>0</v>
      </c>
      <c r="GB5">
        <v>0</v>
      </c>
      <c r="GD5" t="s">
        <v>355</v>
      </c>
      <c r="GE5">
        <v>0</v>
      </c>
      <c r="GF5" t="s">
        <v>257</v>
      </c>
      <c r="GH5">
        <v>2.5</v>
      </c>
      <c r="GI5">
        <v>0</v>
      </c>
      <c r="GJ5">
        <v>0</v>
      </c>
      <c r="GL5" t="s">
        <v>398</v>
      </c>
      <c r="GM5">
        <v>12</v>
      </c>
      <c r="GN5">
        <v>0</v>
      </c>
      <c r="GO5" t="s">
        <v>357</v>
      </c>
      <c r="GQ5">
        <v>13</v>
      </c>
      <c r="GZ5" t="s">
        <v>399</v>
      </c>
      <c r="HB5" t="s">
        <v>294</v>
      </c>
      <c r="HC5" t="s">
        <v>294</v>
      </c>
      <c r="HD5" t="s">
        <v>400</v>
      </c>
      <c r="HE5">
        <v>0</v>
      </c>
      <c r="HF5">
        <v>11</v>
      </c>
      <c r="HG5">
        <v>0</v>
      </c>
      <c r="HH5" t="s">
        <v>275</v>
      </c>
      <c r="HK5">
        <v>1</v>
      </c>
      <c r="HL5" t="s">
        <v>400</v>
      </c>
      <c r="HN5" t="s">
        <v>401</v>
      </c>
      <c r="HO5" t="s">
        <v>402</v>
      </c>
      <c r="HP5" t="s">
        <v>403</v>
      </c>
      <c r="HQ5" t="s">
        <v>404</v>
      </c>
      <c r="HS5" t="s">
        <v>405</v>
      </c>
      <c r="HV5">
        <v>40</v>
      </c>
      <c r="HW5">
        <v>3909297</v>
      </c>
      <c r="HX5" t="s">
        <v>391</v>
      </c>
      <c r="HY5">
        <v>3909285</v>
      </c>
      <c r="IB5">
        <v>0</v>
      </c>
      <c r="IC5">
        <v>0</v>
      </c>
      <c r="IL5">
        <v>14</v>
      </c>
      <c r="IP5" t="s">
        <v>381</v>
      </c>
      <c r="IT5">
        <v>1</v>
      </c>
    </row>
    <row r="6" spans="1:254">
      <c r="A6">
        <v>5</v>
      </c>
      <c r="B6" t="s">
        <v>406</v>
      </c>
      <c r="C6">
        <v>1</v>
      </c>
      <c r="D6">
        <v>1</v>
      </c>
      <c r="E6">
        <v>10</v>
      </c>
      <c r="F6">
        <v>6</v>
      </c>
      <c r="G6">
        <v>40</v>
      </c>
      <c r="I6" t="s">
        <v>254</v>
      </c>
      <c r="J6">
        <v>11</v>
      </c>
      <c r="K6">
        <v>11</v>
      </c>
      <c r="L6" t="s">
        <v>407</v>
      </c>
      <c r="M6" t="s">
        <v>408</v>
      </c>
      <c r="O6" t="s">
        <v>409</v>
      </c>
      <c r="V6" t="s">
        <v>257</v>
      </c>
      <c r="W6" t="s">
        <v>410</v>
      </c>
      <c r="AD6" t="s">
        <v>411</v>
      </c>
      <c r="AE6" t="s">
        <v>412</v>
      </c>
      <c r="AF6" t="s">
        <v>410</v>
      </c>
      <c r="AG6" t="s">
        <v>257</v>
      </c>
      <c r="AI6">
        <v>20</v>
      </c>
      <c r="AO6">
        <v>7</v>
      </c>
      <c r="BI6" t="s">
        <v>274</v>
      </c>
      <c r="BP6">
        <f t="shared" si="0"/>
        <v>0</v>
      </c>
      <c r="BQ6">
        <f t="shared" si="1"/>
        <v>1</v>
      </c>
      <c r="BS6" t="s">
        <v>262</v>
      </c>
      <c r="BU6">
        <v>0</v>
      </c>
      <c r="BW6">
        <v>0</v>
      </c>
      <c r="BX6" t="s">
        <v>413</v>
      </c>
      <c r="CC6" s="3">
        <v>0.33611111111111108</v>
      </c>
      <c r="CE6" t="s">
        <v>414</v>
      </c>
      <c r="CI6">
        <v>0</v>
      </c>
      <c r="CJ6" t="s">
        <v>415</v>
      </c>
      <c r="CK6" s="4">
        <v>38387</v>
      </c>
      <c r="CL6" t="s">
        <v>416</v>
      </c>
      <c r="CM6" t="s">
        <v>417</v>
      </c>
      <c r="CN6">
        <v>0</v>
      </c>
      <c r="CP6" t="s">
        <v>418</v>
      </c>
      <c r="CQ6" t="s">
        <v>262</v>
      </c>
      <c r="CT6" t="s">
        <v>419</v>
      </c>
      <c r="CV6">
        <v>0</v>
      </c>
      <c r="CX6">
        <v>5</v>
      </c>
      <c r="CY6" t="s">
        <v>271</v>
      </c>
      <c r="CZ6">
        <v>23</v>
      </c>
      <c r="DA6">
        <v>8</v>
      </c>
      <c r="DB6" t="s">
        <v>272</v>
      </c>
      <c r="DC6">
        <v>-5</v>
      </c>
      <c r="DE6" t="s">
        <v>420</v>
      </c>
      <c r="DJ6">
        <v>6</v>
      </c>
      <c r="DK6" s="4">
        <v>44442</v>
      </c>
      <c r="DL6">
        <v>19965</v>
      </c>
      <c r="DM6">
        <v>2021</v>
      </c>
      <c r="DN6">
        <v>0</v>
      </c>
      <c r="DP6">
        <v>78672</v>
      </c>
      <c r="DQ6">
        <v>16</v>
      </c>
      <c r="DT6" t="s">
        <v>274</v>
      </c>
      <c r="DU6" t="s">
        <v>257</v>
      </c>
      <c r="DW6">
        <v>0</v>
      </c>
      <c r="DX6" t="s">
        <v>275</v>
      </c>
      <c r="ED6">
        <v>0</v>
      </c>
      <c r="EE6" t="s">
        <v>421</v>
      </c>
      <c r="EF6" t="s">
        <v>422</v>
      </c>
      <c r="EG6">
        <v>0</v>
      </c>
      <c r="EI6" t="s">
        <v>340</v>
      </c>
      <c r="EJ6" t="s">
        <v>423</v>
      </c>
      <c r="EK6" t="s">
        <v>424</v>
      </c>
      <c r="EL6" t="s">
        <v>425</v>
      </c>
      <c r="EM6" t="s">
        <v>426</v>
      </c>
      <c r="EN6" t="s">
        <v>418</v>
      </c>
      <c r="EO6" t="s">
        <v>427</v>
      </c>
      <c r="EP6">
        <v>1</v>
      </c>
      <c r="ES6" t="s">
        <v>428</v>
      </c>
      <c r="FD6">
        <v>0</v>
      </c>
      <c r="FE6">
        <v>7</v>
      </c>
      <c r="FF6" t="s">
        <v>429</v>
      </c>
      <c r="FH6" t="s">
        <v>429</v>
      </c>
      <c r="FI6" t="s">
        <v>430</v>
      </c>
      <c r="FK6">
        <v>0</v>
      </c>
      <c r="FM6">
        <v>0</v>
      </c>
      <c r="FP6">
        <v>0</v>
      </c>
      <c r="FR6" t="s">
        <v>395</v>
      </c>
      <c r="FT6" t="s">
        <v>257</v>
      </c>
      <c r="FU6" t="s">
        <v>396</v>
      </c>
      <c r="FV6" t="s">
        <v>431</v>
      </c>
      <c r="FW6" t="s">
        <v>432</v>
      </c>
      <c r="FX6">
        <v>0</v>
      </c>
      <c r="FZ6">
        <v>0</v>
      </c>
      <c r="GA6">
        <v>0</v>
      </c>
      <c r="GB6">
        <v>0</v>
      </c>
      <c r="GD6" t="s">
        <v>355</v>
      </c>
      <c r="GE6">
        <v>0</v>
      </c>
      <c r="GF6" t="s">
        <v>274</v>
      </c>
      <c r="GI6">
        <v>0</v>
      </c>
      <c r="GJ6">
        <v>0</v>
      </c>
      <c r="GL6" t="s">
        <v>433</v>
      </c>
      <c r="GN6">
        <v>3</v>
      </c>
      <c r="GZ6" t="s">
        <v>434</v>
      </c>
      <c r="HB6" t="s">
        <v>313</v>
      </c>
      <c r="HC6" t="s">
        <v>313</v>
      </c>
      <c r="HD6" t="s">
        <v>435</v>
      </c>
      <c r="HE6">
        <v>0</v>
      </c>
      <c r="HF6">
        <v>11</v>
      </c>
      <c r="HG6">
        <v>0</v>
      </c>
      <c r="HH6" t="s">
        <v>275</v>
      </c>
      <c r="HK6">
        <v>4</v>
      </c>
      <c r="HV6">
        <v>34</v>
      </c>
      <c r="HW6">
        <v>3909312</v>
      </c>
      <c r="HX6" t="s">
        <v>436</v>
      </c>
      <c r="HY6">
        <v>3909297</v>
      </c>
      <c r="IB6">
        <v>0</v>
      </c>
      <c r="IC6">
        <v>0</v>
      </c>
      <c r="IL6">
        <v>15</v>
      </c>
      <c r="IP6" t="s">
        <v>420</v>
      </c>
      <c r="IT6">
        <v>1</v>
      </c>
    </row>
    <row r="7" spans="1:254">
      <c r="A7">
        <v>6</v>
      </c>
      <c r="B7" t="s">
        <v>437</v>
      </c>
      <c r="C7">
        <v>1</v>
      </c>
      <c r="D7">
        <v>2</v>
      </c>
      <c r="E7">
        <v>4</v>
      </c>
      <c r="F7">
        <v>5</v>
      </c>
      <c r="G7">
        <v>34</v>
      </c>
      <c r="I7" t="s">
        <v>254</v>
      </c>
      <c r="J7">
        <v>12</v>
      </c>
      <c r="K7" t="s">
        <v>438</v>
      </c>
      <c r="L7" t="s">
        <v>439</v>
      </c>
      <c r="M7" t="s">
        <v>440</v>
      </c>
      <c r="N7" t="s">
        <v>254</v>
      </c>
      <c r="O7" t="s">
        <v>441</v>
      </c>
      <c r="P7" t="s">
        <v>442</v>
      </c>
      <c r="R7" t="s">
        <v>443</v>
      </c>
      <c r="V7" t="s">
        <v>257</v>
      </c>
      <c r="W7" t="s">
        <v>444</v>
      </c>
      <c r="AD7" t="s">
        <v>445</v>
      </c>
      <c r="AE7" t="s">
        <v>446</v>
      </c>
      <c r="AF7" t="s">
        <v>444</v>
      </c>
      <c r="AG7" t="s">
        <v>257</v>
      </c>
      <c r="AI7">
        <v>4</v>
      </c>
      <c r="AO7">
        <v>7</v>
      </c>
      <c r="BI7" t="s">
        <v>274</v>
      </c>
      <c r="BP7">
        <f t="shared" si="0"/>
        <v>0</v>
      </c>
      <c r="BQ7">
        <f t="shared" si="1"/>
        <v>2</v>
      </c>
      <c r="BS7" t="s">
        <v>262</v>
      </c>
      <c r="BU7">
        <v>0</v>
      </c>
      <c r="BW7">
        <v>0</v>
      </c>
      <c r="BX7" t="s">
        <v>447</v>
      </c>
      <c r="CC7" s="3">
        <v>0.31111111111111112</v>
      </c>
      <c r="CE7" t="s">
        <v>448</v>
      </c>
      <c r="CI7">
        <v>0</v>
      </c>
      <c r="CJ7" t="s">
        <v>449</v>
      </c>
      <c r="CK7" s="4">
        <v>38050</v>
      </c>
      <c r="CL7" t="s">
        <v>450</v>
      </c>
      <c r="CM7" t="s">
        <v>451</v>
      </c>
      <c r="CN7">
        <v>0</v>
      </c>
      <c r="CO7" t="s">
        <v>452</v>
      </c>
      <c r="CP7" t="s">
        <v>269</v>
      </c>
      <c r="CQ7" t="s">
        <v>262</v>
      </c>
      <c r="CT7" t="s">
        <v>270</v>
      </c>
      <c r="CV7">
        <v>0</v>
      </c>
      <c r="CX7">
        <v>6</v>
      </c>
      <c r="CY7" t="s">
        <v>271</v>
      </c>
      <c r="CZ7">
        <v>23</v>
      </c>
      <c r="DA7">
        <v>8</v>
      </c>
      <c r="DB7" t="s">
        <v>272</v>
      </c>
      <c r="DC7">
        <v>-5</v>
      </c>
      <c r="DE7" t="s">
        <v>305</v>
      </c>
      <c r="DJ7">
        <v>5</v>
      </c>
      <c r="DK7" s="4">
        <v>44442</v>
      </c>
      <c r="DL7">
        <v>19965</v>
      </c>
      <c r="DM7">
        <v>2021</v>
      </c>
      <c r="DN7">
        <v>0</v>
      </c>
      <c r="DP7">
        <v>78672</v>
      </c>
      <c r="DQ7">
        <v>17</v>
      </c>
      <c r="DT7" t="s">
        <v>274</v>
      </c>
      <c r="DU7" t="s">
        <v>257</v>
      </c>
      <c r="DW7">
        <v>0</v>
      </c>
      <c r="DX7" t="s">
        <v>275</v>
      </c>
      <c r="ED7">
        <v>0</v>
      </c>
      <c r="EE7" t="s">
        <v>453</v>
      </c>
      <c r="EF7" t="s">
        <v>383</v>
      </c>
      <c r="EG7">
        <v>1</v>
      </c>
      <c r="EI7" t="s">
        <v>454</v>
      </c>
      <c r="EJ7" t="s">
        <v>455</v>
      </c>
      <c r="EK7" t="s">
        <v>456</v>
      </c>
      <c r="EL7" t="s">
        <v>457</v>
      </c>
      <c r="EM7" t="s">
        <v>458</v>
      </c>
      <c r="EN7" t="s">
        <v>282</v>
      </c>
      <c r="EO7" t="s">
        <v>459</v>
      </c>
      <c r="EP7">
        <v>0</v>
      </c>
      <c r="ES7" t="s">
        <v>460</v>
      </c>
      <c r="FD7">
        <v>0</v>
      </c>
      <c r="FE7">
        <v>12</v>
      </c>
      <c r="FF7" t="s">
        <v>461</v>
      </c>
      <c r="FH7" t="s">
        <v>461</v>
      </c>
      <c r="FK7">
        <v>0</v>
      </c>
      <c r="FM7">
        <v>0</v>
      </c>
      <c r="FP7">
        <v>0</v>
      </c>
      <c r="FR7" t="s">
        <v>462</v>
      </c>
      <c r="FT7" t="s">
        <v>257</v>
      </c>
      <c r="FU7" t="s">
        <v>463</v>
      </c>
      <c r="FV7" t="s">
        <v>464</v>
      </c>
      <c r="FW7" t="s">
        <v>291</v>
      </c>
      <c r="FX7">
        <v>0</v>
      </c>
      <c r="FZ7">
        <v>0</v>
      </c>
      <c r="GA7">
        <v>0</v>
      </c>
      <c r="GB7">
        <v>0</v>
      </c>
      <c r="GC7" t="s">
        <v>465</v>
      </c>
      <c r="GD7" t="s">
        <v>355</v>
      </c>
      <c r="GE7">
        <v>0</v>
      </c>
      <c r="GF7" t="s">
        <v>466</v>
      </c>
      <c r="GI7">
        <v>1</v>
      </c>
      <c r="GJ7">
        <v>1</v>
      </c>
      <c r="GL7" t="s">
        <v>467</v>
      </c>
      <c r="GN7">
        <v>3</v>
      </c>
      <c r="GZ7" t="s">
        <v>468</v>
      </c>
      <c r="HB7" t="s">
        <v>313</v>
      </c>
      <c r="HC7" t="s">
        <v>313</v>
      </c>
      <c r="HD7" t="s">
        <v>469</v>
      </c>
      <c r="HE7">
        <v>0</v>
      </c>
      <c r="HF7">
        <v>12</v>
      </c>
      <c r="HG7">
        <v>0</v>
      </c>
      <c r="HH7" t="s">
        <v>275</v>
      </c>
      <c r="HK7">
        <v>2</v>
      </c>
      <c r="HV7">
        <v>29</v>
      </c>
      <c r="HW7">
        <v>3909317</v>
      </c>
      <c r="HY7">
        <v>3909312</v>
      </c>
      <c r="IB7">
        <v>0</v>
      </c>
      <c r="IC7">
        <v>0</v>
      </c>
      <c r="IL7">
        <v>16</v>
      </c>
      <c r="IP7" t="s">
        <v>305</v>
      </c>
      <c r="IT7">
        <v>1</v>
      </c>
    </row>
    <row r="8" spans="1:254">
      <c r="A8">
        <v>7</v>
      </c>
      <c r="B8" t="s">
        <v>470</v>
      </c>
      <c r="C8">
        <v>1</v>
      </c>
      <c r="D8">
        <v>1</v>
      </c>
      <c r="E8">
        <v>10</v>
      </c>
      <c r="F8">
        <v>6</v>
      </c>
      <c r="G8">
        <v>29</v>
      </c>
      <c r="I8" t="s">
        <v>254</v>
      </c>
      <c r="J8">
        <v>11</v>
      </c>
      <c r="K8" t="s">
        <v>471</v>
      </c>
      <c r="L8" t="s">
        <v>472</v>
      </c>
      <c r="M8" t="s">
        <v>408</v>
      </c>
      <c r="O8" t="s">
        <v>409</v>
      </c>
      <c r="S8" t="s">
        <v>473</v>
      </c>
      <c r="V8" t="s">
        <v>253</v>
      </c>
      <c r="W8" t="s">
        <v>474</v>
      </c>
      <c r="X8" t="s">
        <v>475</v>
      </c>
      <c r="Y8" t="s">
        <v>476</v>
      </c>
      <c r="AA8" t="s">
        <v>477</v>
      </c>
      <c r="AB8" t="s">
        <v>478</v>
      </c>
      <c r="AI8">
        <v>22</v>
      </c>
      <c r="AJ8" t="s">
        <v>327</v>
      </c>
      <c r="AO8">
        <v>7</v>
      </c>
      <c r="AT8" t="s">
        <v>254</v>
      </c>
      <c r="BI8" t="s">
        <v>257</v>
      </c>
      <c r="BP8">
        <f t="shared" si="0"/>
        <v>2</v>
      </c>
      <c r="BQ8">
        <f t="shared" si="1"/>
        <v>0</v>
      </c>
      <c r="BS8" t="s">
        <v>262</v>
      </c>
      <c r="BU8">
        <v>0</v>
      </c>
      <c r="BW8">
        <v>0</v>
      </c>
      <c r="BX8" t="s">
        <v>479</v>
      </c>
      <c r="BZ8">
        <v>1</v>
      </c>
      <c r="CC8" s="3">
        <v>0.28750000000000003</v>
      </c>
      <c r="CD8" t="s">
        <v>274</v>
      </c>
      <c r="CE8" t="s">
        <v>480</v>
      </c>
      <c r="CF8">
        <v>0</v>
      </c>
      <c r="CH8" t="s">
        <v>481</v>
      </c>
      <c r="CI8">
        <v>0</v>
      </c>
      <c r="CJ8" t="s">
        <v>482</v>
      </c>
      <c r="CK8" s="4">
        <v>38387</v>
      </c>
      <c r="CL8" t="s">
        <v>483</v>
      </c>
      <c r="CM8" t="s">
        <v>484</v>
      </c>
      <c r="CN8">
        <v>0</v>
      </c>
      <c r="CO8" t="s">
        <v>335</v>
      </c>
      <c r="CP8" t="s">
        <v>418</v>
      </c>
      <c r="CQ8" t="s">
        <v>262</v>
      </c>
      <c r="CT8" t="s">
        <v>485</v>
      </c>
      <c r="CV8">
        <v>0</v>
      </c>
      <c r="CX8">
        <v>7</v>
      </c>
      <c r="CY8" t="s">
        <v>271</v>
      </c>
      <c r="CZ8">
        <v>23</v>
      </c>
      <c r="DA8">
        <v>8</v>
      </c>
      <c r="DB8" t="s">
        <v>272</v>
      </c>
      <c r="DC8">
        <v>-5</v>
      </c>
      <c r="DE8" t="s">
        <v>379</v>
      </c>
      <c r="DJ8">
        <v>6</v>
      </c>
      <c r="DK8" s="4">
        <v>44442</v>
      </c>
      <c r="DL8">
        <v>19965</v>
      </c>
      <c r="DM8">
        <v>2021</v>
      </c>
      <c r="DN8">
        <v>0</v>
      </c>
      <c r="DP8">
        <v>78672</v>
      </c>
      <c r="DQ8">
        <v>18</v>
      </c>
      <c r="DT8" t="s">
        <v>257</v>
      </c>
      <c r="DU8" t="s">
        <v>274</v>
      </c>
      <c r="DW8">
        <v>0</v>
      </c>
      <c r="DX8" t="s">
        <v>275</v>
      </c>
      <c r="ED8">
        <v>0</v>
      </c>
      <c r="EE8" t="s">
        <v>421</v>
      </c>
      <c r="EF8" t="s">
        <v>422</v>
      </c>
      <c r="EG8">
        <v>0</v>
      </c>
      <c r="EI8" t="s">
        <v>340</v>
      </c>
      <c r="EJ8" t="s">
        <v>486</v>
      </c>
      <c r="EK8" t="s">
        <v>487</v>
      </c>
      <c r="EL8" t="s">
        <v>488</v>
      </c>
      <c r="EM8" t="s">
        <v>489</v>
      </c>
      <c r="EN8" t="s">
        <v>418</v>
      </c>
      <c r="EO8" t="s">
        <v>490</v>
      </c>
      <c r="EP8">
        <v>0</v>
      </c>
      <c r="EQ8" t="s">
        <v>491</v>
      </c>
      <c r="ET8">
        <v>2</v>
      </c>
      <c r="EU8" t="s">
        <v>257</v>
      </c>
      <c r="EV8" t="s">
        <v>349</v>
      </c>
      <c r="EW8" t="s">
        <v>395</v>
      </c>
      <c r="EX8" t="s">
        <v>492</v>
      </c>
      <c r="FA8" t="s">
        <v>493</v>
      </c>
      <c r="FB8" t="s">
        <v>494</v>
      </c>
      <c r="FD8">
        <v>1</v>
      </c>
      <c r="FE8">
        <v>12</v>
      </c>
      <c r="FI8" t="s">
        <v>495</v>
      </c>
      <c r="FK8">
        <v>0</v>
      </c>
      <c r="FM8">
        <v>0</v>
      </c>
      <c r="FP8">
        <v>0</v>
      </c>
      <c r="FR8" t="s">
        <v>395</v>
      </c>
      <c r="FU8" t="s">
        <v>496</v>
      </c>
      <c r="FV8" t="s">
        <v>464</v>
      </c>
      <c r="FX8">
        <v>0</v>
      </c>
      <c r="FZ8">
        <v>0</v>
      </c>
      <c r="GA8">
        <v>0</v>
      </c>
      <c r="GB8">
        <v>0</v>
      </c>
      <c r="GC8" t="s">
        <v>497</v>
      </c>
      <c r="GD8" t="s">
        <v>355</v>
      </c>
      <c r="GE8">
        <v>0</v>
      </c>
      <c r="GF8" t="s">
        <v>274</v>
      </c>
      <c r="GH8">
        <v>2.7</v>
      </c>
      <c r="GI8">
        <v>1</v>
      </c>
      <c r="GJ8">
        <v>0</v>
      </c>
      <c r="GL8" t="s">
        <v>498</v>
      </c>
      <c r="GM8">
        <v>4</v>
      </c>
      <c r="GN8">
        <v>1</v>
      </c>
      <c r="GO8" t="s">
        <v>499</v>
      </c>
      <c r="GQ8">
        <v>47</v>
      </c>
      <c r="GZ8" t="s">
        <v>500</v>
      </c>
      <c r="HB8" t="s">
        <v>294</v>
      </c>
      <c r="HC8" t="s">
        <v>294</v>
      </c>
      <c r="HE8">
        <v>0</v>
      </c>
      <c r="HF8">
        <v>11</v>
      </c>
      <c r="HG8">
        <v>0</v>
      </c>
      <c r="HH8" t="s">
        <v>275</v>
      </c>
      <c r="HJ8" t="s">
        <v>351</v>
      </c>
      <c r="HK8">
        <v>3</v>
      </c>
      <c r="HL8" t="s">
        <v>379</v>
      </c>
      <c r="HN8" t="s">
        <v>401</v>
      </c>
      <c r="HO8" t="s">
        <v>501</v>
      </c>
      <c r="HP8" t="s">
        <v>502</v>
      </c>
      <c r="HQ8" t="s">
        <v>503</v>
      </c>
      <c r="HS8" t="s">
        <v>504</v>
      </c>
      <c r="HV8">
        <v>23</v>
      </c>
      <c r="HW8">
        <v>3909326</v>
      </c>
      <c r="HY8">
        <v>3909317</v>
      </c>
      <c r="IB8">
        <v>0</v>
      </c>
      <c r="IC8">
        <v>0</v>
      </c>
      <c r="IL8">
        <v>17</v>
      </c>
      <c r="IP8" t="s">
        <v>379</v>
      </c>
      <c r="IT8">
        <v>1</v>
      </c>
    </row>
    <row r="9" spans="1:254">
      <c r="A9">
        <v>8</v>
      </c>
      <c r="B9" t="s">
        <v>505</v>
      </c>
      <c r="C9">
        <v>1</v>
      </c>
      <c r="D9">
        <v>2</v>
      </c>
      <c r="E9">
        <v>4</v>
      </c>
      <c r="F9">
        <v>0</v>
      </c>
      <c r="G9">
        <v>23</v>
      </c>
      <c r="I9" t="s">
        <v>298</v>
      </c>
      <c r="J9">
        <v>11</v>
      </c>
      <c r="K9" t="s">
        <v>506</v>
      </c>
      <c r="L9" t="s">
        <v>507</v>
      </c>
      <c r="M9" t="s">
        <v>408</v>
      </c>
      <c r="O9" t="s">
        <v>508</v>
      </c>
      <c r="P9" t="s">
        <v>509</v>
      </c>
      <c r="V9" t="s">
        <v>253</v>
      </c>
      <c r="W9" t="s">
        <v>510</v>
      </c>
      <c r="X9" t="s">
        <v>511</v>
      </c>
      <c r="Y9" t="s">
        <v>512</v>
      </c>
      <c r="AA9" t="s">
        <v>325</v>
      </c>
      <c r="AB9" t="s">
        <v>326</v>
      </c>
      <c r="AJ9" t="s">
        <v>513</v>
      </c>
      <c r="AK9" t="s">
        <v>513</v>
      </c>
      <c r="AO9">
        <v>7</v>
      </c>
      <c r="BI9" t="s">
        <v>257</v>
      </c>
      <c r="BP9">
        <f t="shared" si="0"/>
        <v>1</v>
      </c>
      <c r="BQ9">
        <f t="shared" si="1"/>
        <v>0</v>
      </c>
      <c r="BS9" t="s">
        <v>262</v>
      </c>
      <c r="BU9">
        <v>0</v>
      </c>
      <c r="BW9">
        <v>1</v>
      </c>
      <c r="BX9" t="s">
        <v>514</v>
      </c>
      <c r="BZ9">
        <v>0</v>
      </c>
      <c r="CC9" s="3">
        <v>0.26041666666666669</v>
      </c>
      <c r="CD9" t="s">
        <v>274</v>
      </c>
      <c r="CE9" t="s">
        <v>515</v>
      </c>
      <c r="CF9">
        <v>8</v>
      </c>
      <c r="CH9" t="s">
        <v>331</v>
      </c>
      <c r="CI9">
        <v>1</v>
      </c>
      <c r="CJ9" t="s">
        <v>516</v>
      </c>
      <c r="CK9" s="4">
        <v>38387</v>
      </c>
      <c r="CL9" t="s">
        <v>517</v>
      </c>
      <c r="CM9" t="s">
        <v>518</v>
      </c>
      <c r="CN9">
        <v>0</v>
      </c>
      <c r="CO9" t="s">
        <v>519</v>
      </c>
      <c r="CP9" t="s">
        <v>282</v>
      </c>
      <c r="CQ9" t="s">
        <v>262</v>
      </c>
      <c r="CS9" t="s">
        <v>520</v>
      </c>
      <c r="CT9" t="s">
        <v>521</v>
      </c>
      <c r="CV9">
        <v>0</v>
      </c>
      <c r="CX9">
        <v>8</v>
      </c>
      <c r="CY9" t="s">
        <v>271</v>
      </c>
      <c r="CZ9">
        <v>23</v>
      </c>
      <c r="DA9">
        <v>8</v>
      </c>
      <c r="DB9" t="s">
        <v>272</v>
      </c>
      <c r="DC9">
        <v>-5</v>
      </c>
      <c r="DJ9">
        <v>0</v>
      </c>
      <c r="DK9" s="4">
        <v>44442</v>
      </c>
      <c r="DL9">
        <v>19965</v>
      </c>
      <c r="DM9">
        <v>2021</v>
      </c>
      <c r="DN9">
        <v>0</v>
      </c>
      <c r="DP9">
        <v>78672</v>
      </c>
      <c r="DQ9">
        <v>19</v>
      </c>
      <c r="DT9" t="s">
        <v>257</v>
      </c>
      <c r="DU9" t="s">
        <v>274</v>
      </c>
      <c r="DW9">
        <v>0</v>
      </c>
      <c r="DX9" t="s">
        <v>275</v>
      </c>
      <c r="EA9" t="s">
        <v>522</v>
      </c>
      <c r="EC9" t="s">
        <v>273</v>
      </c>
      <c r="ED9">
        <v>0</v>
      </c>
      <c r="EE9" t="s">
        <v>523</v>
      </c>
      <c r="EF9" t="s">
        <v>422</v>
      </c>
      <c r="EG9">
        <v>0</v>
      </c>
      <c r="EI9" t="s">
        <v>340</v>
      </c>
      <c r="EJ9" t="s">
        <v>341</v>
      </c>
      <c r="EK9" t="s">
        <v>524</v>
      </c>
      <c r="EL9" t="s">
        <v>525</v>
      </c>
      <c r="EM9" t="s">
        <v>391</v>
      </c>
      <c r="EN9" t="s">
        <v>269</v>
      </c>
      <c r="EO9" t="s">
        <v>345</v>
      </c>
      <c r="EP9">
        <v>0</v>
      </c>
      <c r="EQ9" t="s">
        <v>526</v>
      </c>
      <c r="ES9" t="s">
        <v>527</v>
      </c>
      <c r="ET9">
        <v>29</v>
      </c>
      <c r="EU9" t="s">
        <v>274</v>
      </c>
      <c r="EV9" t="s">
        <v>349</v>
      </c>
      <c r="EW9" t="s">
        <v>528</v>
      </c>
      <c r="EX9" t="s">
        <v>351</v>
      </c>
      <c r="FA9" t="s">
        <v>529</v>
      </c>
      <c r="FB9" t="s">
        <v>530</v>
      </c>
      <c r="FD9">
        <v>0</v>
      </c>
      <c r="FE9">
        <v>5</v>
      </c>
      <c r="FI9" t="s">
        <v>394</v>
      </c>
      <c r="FJ9" t="s">
        <v>531</v>
      </c>
      <c r="FK9">
        <v>0</v>
      </c>
      <c r="FM9">
        <v>0</v>
      </c>
      <c r="FP9">
        <v>0</v>
      </c>
      <c r="FR9" t="s">
        <v>395</v>
      </c>
      <c r="FT9" t="s">
        <v>257</v>
      </c>
      <c r="FU9" t="s">
        <v>496</v>
      </c>
      <c r="FX9">
        <v>0</v>
      </c>
      <c r="FZ9">
        <v>0</v>
      </c>
      <c r="GA9">
        <v>0</v>
      </c>
      <c r="GB9">
        <v>0</v>
      </c>
      <c r="GD9" t="s">
        <v>355</v>
      </c>
      <c r="GE9">
        <v>0</v>
      </c>
      <c r="GF9" t="s">
        <v>257</v>
      </c>
      <c r="GH9">
        <v>2.4</v>
      </c>
      <c r="GI9">
        <v>0</v>
      </c>
      <c r="GJ9">
        <v>0</v>
      </c>
      <c r="GL9" t="s">
        <v>532</v>
      </c>
      <c r="GO9" t="s">
        <v>533</v>
      </c>
      <c r="GQ9">
        <v>1</v>
      </c>
      <c r="GZ9" t="s">
        <v>534</v>
      </c>
      <c r="HB9" t="s">
        <v>294</v>
      </c>
      <c r="HC9" t="s">
        <v>294</v>
      </c>
      <c r="HD9" t="s">
        <v>535</v>
      </c>
      <c r="HE9">
        <v>0</v>
      </c>
      <c r="HF9">
        <v>11</v>
      </c>
      <c r="HG9">
        <v>0</v>
      </c>
      <c r="HH9" t="s">
        <v>275</v>
      </c>
      <c r="HK9" t="s">
        <v>536</v>
      </c>
      <c r="HL9" t="s">
        <v>273</v>
      </c>
      <c r="HN9" t="s">
        <v>537</v>
      </c>
      <c r="HO9" t="s">
        <v>538</v>
      </c>
      <c r="HP9" t="s">
        <v>539</v>
      </c>
      <c r="HQ9" t="s">
        <v>540</v>
      </c>
      <c r="HS9" t="s">
        <v>541</v>
      </c>
      <c r="HV9">
        <v>23</v>
      </c>
      <c r="HW9">
        <v>3909338</v>
      </c>
      <c r="HX9" t="s">
        <v>542</v>
      </c>
      <c r="HY9">
        <v>3909326</v>
      </c>
      <c r="IB9">
        <v>0</v>
      </c>
      <c r="IC9">
        <v>0</v>
      </c>
      <c r="IL9">
        <v>18</v>
      </c>
      <c r="IT9">
        <v>1</v>
      </c>
    </row>
    <row r="10" spans="1:254">
      <c r="A10">
        <v>9</v>
      </c>
      <c r="B10" t="s">
        <v>543</v>
      </c>
      <c r="C10">
        <v>1</v>
      </c>
      <c r="D10">
        <v>1</v>
      </c>
      <c r="E10">
        <v>10</v>
      </c>
      <c r="F10">
        <v>56</v>
      </c>
      <c r="G10">
        <v>-38</v>
      </c>
      <c r="H10" t="s">
        <v>253</v>
      </c>
      <c r="I10" t="s">
        <v>254</v>
      </c>
      <c r="J10">
        <v>11</v>
      </c>
      <c r="K10" t="s">
        <v>506</v>
      </c>
      <c r="L10" t="s">
        <v>507</v>
      </c>
      <c r="M10" t="s">
        <v>408</v>
      </c>
      <c r="O10" t="s">
        <v>508</v>
      </c>
      <c r="P10" t="s">
        <v>509</v>
      </c>
      <c r="V10" t="s">
        <v>253</v>
      </c>
      <c r="W10" t="s">
        <v>544</v>
      </c>
      <c r="X10" t="s">
        <v>545</v>
      </c>
      <c r="Y10" t="s">
        <v>546</v>
      </c>
      <c r="AA10" t="s">
        <v>325</v>
      </c>
      <c r="AB10" t="s">
        <v>326</v>
      </c>
      <c r="AI10">
        <v>88</v>
      </c>
      <c r="AJ10" t="s">
        <v>327</v>
      </c>
      <c r="AO10">
        <v>7</v>
      </c>
      <c r="BI10" t="s">
        <v>257</v>
      </c>
      <c r="BP10">
        <f t="shared" si="0"/>
        <v>1</v>
      </c>
      <c r="BQ10">
        <f t="shared" si="1"/>
        <v>0</v>
      </c>
      <c r="BS10" t="s">
        <v>262</v>
      </c>
      <c r="BU10">
        <v>0</v>
      </c>
      <c r="BW10">
        <v>0</v>
      </c>
      <c r="BX10" t="s">
        <v>547</v>
      </c>
      <c r="BZ10">
        <v>1</v>
      </c>
      <c r="CC10" s="3">
        <v>0.16805555555555554</v>
      </c>
      <c r="CD10" t="s">
        <v>257</v>
      </c>
      <c r="CE10" t="s">
        <v>548</v>
      </c>
      <c r="CF10">
        <v>9</v>
      </c>
      <c r="CH10" t="s">
        <v>331</v>
      </c>
      <c r="CI10">
        <v>1</v>
      </c>
      <c r="CJ10" t="s">
        <v>549</v>
      </c>
      <c r="CK10" s="4">
        <v>38387</v>
      </c>
      <c r="CL10" t="s">
        <v>550</v>
      </c>
      <c r="CM10" t="s">
        <v>551</v>
      </c>
      <c r="CN10">
        <v>0</v>
      </c>
      <c r="CO10" t="s">
        <v>268</v>
      </c>
      <c r="CP10" t="s">
        <v>269</v>
      </c>
      <c r="CQ10" t="s">
        <v>262</v>
      </c>
      <c r="CT10" t="s">
        <v>552</v>
      </c>
      <c r="CV10">
        <v>0</v>
      </c>
      <c r="CX10">
        <v>1</v>
      </c>
      <c r="CY10" t="s">
        <v>553</v>
      </c>
      <c r="CZ10">
        <v>0</v>
      </c>
      <c r="DA10">
        <v>2</v>
      </c>
      <c r="DB10" t="s">
        <v>554</v>
      </c>
      <c r="DC10">
        <v>-38</v>
      </c>
      <c r="DE10" t="s">
        <v>400</v>
      </c>
      <c r="DJ10">
        <v>56</v>
      </c>
      <c r="DK10" s="4">
        <v>44442</v>
      </c>
      <c r="DL10">
        <v>19965</v>
      </c>
      <c r="DM10">
        <v>2021</v>
      </c>
      <c r="DN10">
        <v>0</v>
      </c>
      <c r="DP10">
        <v>78672</v>
      </c>
      <c r="DQ10">
        <v>24</v>
      </c>
      <c r="DT10" t="s">
        <v>257</v>
      </c>
      <c r="DU10" t="s">
        <v>274</v>
      </c>
      <c r="DW10">
        <v>0</v>
      </c>
      <c r="DX10" t="s">
        <v>275</v>
      </c>
      <c r="ED10">
        <v>0</v>
      </c>
      <c r="EE10" t="s">
        <v>523</v>
      </c>
      <c r="EF10" t="s">
        <v>422</v>
      </c>
      <c r="EG10">
        <v>0</v>
      </c>
      <c r="EI10" t="s">
        <v>340</v>
      </c>
      <c r="EJ10" t="s">
        <v>341</v>
      </c>
      <c r="EK10" t="s">
        <v>524</v>
      </c>
      <c r="EL10" t="s">
        <v>555</v>
      </c>
      <c r="EM10" t="s">
        <v>268</v>
      </c>
      <c r="EN10" t="s">
        <v>282</v>
      </c>
      <c r="EO10" t="s">
        <v>345</v>
      </c>
      <c r="EP10">
        <v>0</v>
      </c>
      <c r="EQ10" t="s">
        <v>491</v>
      </c>
      <c r="ES10" t="s">
        <v>556</v>
      </c>
      <c r="ET10">
        <v>31</v>
      </c>
      <c r="EU10" t="s">
        <v>257</v>
      </c>
      <c r="EV10" t="s">
        <v>349</v>
      </c>
      <c r="EW10" t="s">
        <v>528</v>
      </c>
      <c r="EX10" t="s">
        <v>351</v>
      </c>
      <c r="FA10" t="s">
        <v>392</v>
      </c>
      <c r="FB10" t="s">
        <v>557</v>
      </c>
      <c r="FD10">
        <v>0</v>
      </c>
      <c r="FE10">
        <v>16</v>
      </c>
      <c r="FI10" t="s">
        <v>558</v>
      </c>
      <c r="FK10">
        <v>0</v>
      </c>
      <c r="FM10">
        <v>1</v>
      </c>
      <c r="FP10">
        <v>1</v>
      </c>
      <c r="FR10" t="s">
        <v>395</v>
      </c>
      <c r="FU10" t="s">
        <v>496</v>
      </c>
      <c r="FX10">
        <v>0</v>
      </c>
      <c r="FZ10">
        <v>0</v>
      </c>
      <c r="GA10">
        <v>0</v>
      </c>
      <c r="GB10">
        <v>0</v>
      </c>
      <c r="GD10" t="s">
        <v>355</v>
      </c>
      <c r="GE10">
        <v>0</v>
      </c>
      <c r="GF10" t="s">
        <v>257</v>
      </c>
      <c r="GG10">
        <v>3.6</v>
      </c>
      <c r="GH10">
        <v>5.3</v>
      </c>
      <c r="GI10">
        <v>0</v>
      </c>
      <c r="GJ10">
        <v>0</v>
      </c>
      <c r="GL10" t="s">
        <v>559</v>
      </c>
      <c r="GM10">
        <v>25</v>
      </c>
      <c r="GN10">
        <v>7</v>
      </c>
      <c r="GO10" t="s">
        <v>499</v>
      </c>
      <c r="GQ10">
        <v>48</v>
      </c>
      <c r="GZ10" t="s">
        <v>560</v>
      </c>
      <c r="HB10" t="s">
        <v>294</v>
      </c>
      <c r="HC10" t="s">
        <v>294</v>
      </c>
      <c r="HD10" t="s">
        <v>400</v>
      </c>
      <c r="HE10">
        <v>0</v>
      </c>
      <c r="HF10">
        <v>11</v>
      </c>
      <c r="HG10">
        <v>0</v>
      </c>
      <c r="HH10" t="s">
        <v>275</v>
      </c>
      <c r="HK10">
        <v>3</v>
      </c>
      <c r="HL10" t="s">
        <v>400</v>
      </c>
      <c r="HN10" t="s">
        <v>401</v>
      </c>
      <c r="HO10" t="s">
        <v>561</v>
      </c>
      <c r="HP10" t="s">
        <v>562</v>
      </c>
      <c r="HQ10" t="s">
        <v>563</v>
      </c>
      <c r="HS10" t="s">
        <v>564</v>
      </c>
      <c r="HV10">
        <v>6</v>
      </c>
      <c r="HW10">
        <v>3909390</v>
      </c>
      <c r="HX10" t="s">
        <v>565</v>
      </c>
      <c r="HY10">
        <v>3909381</v>
      </c>
      <c r="IB10">
        <v>0.5</v>
      </c>
      <c r="IC10">
        <v>1</v>
      </c>
      <c r="IL10">
        <v>23</v>
      </c>
      <c r="IP10" t="s">
        <v>400</v>
      </c>
      <c r="IT10">
        <v>1</v>
      </c>
    </row>
    <row r="11" spans="1:254">
      <c r="A11">
        <v>10</v>
      </c>
      <c r="B11" t="s">
        <v>566</v>
      </c>
      <c r="C11">
        <v>1</v>
      </c>
      <c r="D11">
        <v>1</v>
      </c>
      <c r="E11">
        <v>6</v>
      </c>
      <c r="F11">
        <v>6</v>
      </c>
      <c r="G11">
        <v>6</v>
      </c>
      <c r="I11" t="s">
        <v>254</v>
      </c>
      <c r="J11">
        <v>12</v>
      </c>
      <c r="K11">
        <v>12</v>
      </c>
      <c r="L11" t="s">
        <v>567</v>
      </c>
      <c r="M11" t="s">
        <v>568</v>
      </c>
      <c r="O11" t="s">
        <v>569</v>
      </c>
      <c r="P11" t="s">
        <v>570</v>
      </c>
      <c r="S11" t="s">
        <v>571</v>
      </c>
      <c r="V11" t="s">
        <v>257</v>
      </c>
      <c r="W11" t="s">
        <v>572</v>
      </c>
      <c r="AD11" t="s">
        <v>573</v>
      </c>
      <c r="AE11" t="s">
        <v>574</v>
      </c>
      <c r="AF11" t="s">
        <v>572</v>
      </c>
      <c r="AG11" t="s">
        <v>274</v>
      </c>
      <c r="AI11">
        <v>7</v>
      </c>
      <c r="AK11" t="s">
        <v>575</v>
      </c>
      <c r="AO11">
        <v>7</v>
      </c>
      <c r="BI11" t="s">
        <v>257</v>
      </c>
      <c r="BP11">
        <f t="shared" si="0"/>
        <v>0</v>
      </c>
      <c r="BQ11">
        <f t="shared" si="1"/>
        <v>1</v>
      </c>
      <c r="BS11" t="s">
        <v>262</v>
      </c>
      <c r="BU11">
        <v>0</v>
      </c>
      <c r="BW11">
        <v>0</v>
      </c>
      <c r="BX11" t="s">
        <v>576</v>
      </c>
      <c r="CC11" s="3">
        <v>0.13333333333333333</v>
      </c>
      <c r="CE11" t="s">
        <v>577</v>
      </c>
      <c r="CI11">
        <v>0</v>
      </c>
      <c r="CJ11" t="s">
        <v>578</v>
      </c>
      <c r="CK11" s="4">
        <v>38050</v>
      </c>
      <c r="CL11" t="s">
        <v>579</v>
      </c>
      <c r="CM11" t="s">
        <v>580</v>
      </c>
      <c r="CN11">
        <v>0</v>
      </c>
      <c r="CO11" t="s">
        <v>581</v>
      </c>
      <c r="CP11" t="s">
        <v>269</v>
      </c>
      <c r="CQ11" t="s">
        <v>262</v>
      </c>
      <c r="CT11" t="s">
        <v>582</v>
      </c>
      <c r="CV11">
        <v>0</v>
      </c>
      <c r="CX11">
        <v>2</v>
      </c>
      <c r="CY11" t="s">
        <v>553</v>
      </c>
      <c r="CZ11">
        <v>0</v>
      </c>
      <c r="DA11">
        <v>2</v>
      </c>
      <c r="DB11" t="s">
        <v>554</v>
      </c>
      <c r="DC11">
        <v>-38</v>
      </c>
      <c r="DJ11">
        <v>6</v>
      </c>
      <c r="DK11" s="4">
        <v>44442</v>
      </c>
      <c r="DL11">
        <v>19965</v>
      </c>
      <c r="DM11">
        <v>2021</v>
      </c>
      <c r="DN11">
        <v>0</v>
      </c>
      <c r="DP11">
        <v>78672</v>
      </c>
      <c r="DQ11">
        <v>25</v>
      </c>
      <c r="DT11" t="s">
        <v>257</v>
      </c>
      <c r="DU11" t="s">
        <v>274</v>
      </c>
      <c r="DW11">
        <v>0</v>
      </c>
      <c r="DX11" t="s">
        <v>275</v>
      </c>
      <c r="ED11">
        <v>0</v>
      </c>
      <c r="EE11" t="s">
        <v>583</v>
      </c>
      <c r="EF11" t="s">
        <v>277</v>
      </c>
      <c r="EG11">
        <v>0</v>
      </c>
      <c r="EH11" t="s">
        <v>584</v>
      </c>
      <c r="EI11" t="s">
        <v>454</v>
      </c>
      <c r="EJ11" t="s">
        <v>585</v>
      </c>
      <c r="EK11" t="s">
        <v>586</v>
      </c>
      <c r="EL11" t="s">
        <v>587</v>
      </c>
      <c r="EM11" t="s">
        <v>588</v>
      </c>
      <c r="EN11" t="s">
        <v>282</v>
      </c>
      <c r="EO11" t="s">
        <v>345</v>
      </c>
      <c r="EP11">
        <v>1</v>
      </c>
      <c r="ES11" t="s">
        <v>589</v>
      </c>
      <c r="FD11">
        <v>0</v>
      </c>
      <c r="FE11">
        <v>17</v>
      </c>
      <c r="FF11" t="s">
        <v>590</v>
      </c>
      <c r="FH11" t="s">
        <v>590</v>
      </c>
      <c r="FI11" t="s">
        <v>591</v>
      </c>
      <c r="FK11">
        <v>0</v>
      </c>
      <c r="FM11">
        <v>0</v>
      </c>
      <c r="FP11">
        <v>0</v>
      </c>
      <c r="FR11" t="s">
        <v>592</v>
      </c>
      <c r="FT11" t="s">
        <v>257</v>
      </c>
      <c r="FU11" t="s">
        <v>593</v>
      </c>
      <c r="FV11" t="s">
        <v>431</v>
      </c>
      <c r="FW11" t="s">
        <v>594</v>
      </c>
      <c r="FX11">
        <v>0</v>
      </c>
      <c r="FZ11">
        <v>0</v>
      </c>
      <c r="GA11">
        <v>0</v>
      </c>
      <c r="GB11">
        <v>0</v>
      </c>
      <c r="GC11" t="s">
        <v>595</v>
      </c>
      <c r="GD11" t="s">
        <v>355</v>
      </c>
      <c r="GE11">
        <v>0</v>
      </c>
      <c r="GF11" t="s">
        <v>257</v>
      </c>
      <c r="GI11">
        <v>0</v>
      </c>
      <c r="GJ11">
        <v>0</v>
      </c>
      <c r="GL11" t="s">
        <v>596</v>
      </c>
      <c r="GN11">
        <v>0</v>
      </c>
      <c r="GZ11" t="s">
        <v>597</v>
      </c>
      <c r="HB11" t="s">
        <v>313</v>
      </c>
      <c r="HC11" t="s">
        <v>313</v>
      </c>
      <c r="HD11" t="s">
        <v>598</v>
      </c>
      <c r="HE11">
        <v>0</v>
      </c>
      <c r="HF11">
        <v>12</v>
      </c>
      <c r="HG11">
        <v>0</v>
      </c>
      <c r="HH11" t="s">
        <v>275</v>
      </c>
      <c r="HK11">
        <v>0</v>
      </c>
      <c r="HV11">
        <v>0</v>
      </c>
      <c r="HW11">
        <v>3909408</v>
      </c>
      <c r="HX11" t="s">
        <v>599</v>
      </c>
      <c r="HY11">
        <v>3909390</v>
      </c>
      <c r="IB11">
        <v>0.5</v>
      </c>
      <c r="IC11">
        <v>1</v>
      </c>
      <c r="IL11">
        <v>24</v>
      </c>
      <c r="IR11" t="s">
        <v>600</v>
      </c>
      <c r="IT11">
        <v>1</v>
      </c>
    </row>
    <row r="12" spans="1:254">
      <c r="A12">
        <v>11</v>
      </c>
      <c r="B12" t="s">
        <v>601</v>
      </c>
      <c r="C12">
        <v>2</v>
      </c>
      <c r="D12">
        <v>1</v>
      </c>
      <c r="E12">
        <v>10</v>
      </c>
      <c r="F12">
        <v>4</v>
      </c>
      <c r="G12">
        <v>-20</v>
      </c>
      <c r="H12" t="s">
        <v>253</v>
      </c>
      <c r="I12" t="s">
        <v>254</v>
      </c>
      <c r="J12">
        <v>21</v>
      </c>
      <c r="K12">
        <v>21</v>
      </c>
      <c r="L12" t="s">
        <v>602</v>
      </c>
      <c r="M12" t="s">
        <v>256</v>
      </c>
      <c r="O12" t="s">
        <v>255</v>
      </c>
      <c r="S12" t="s">
        <v>603</v>
      </c>
      <c r="V12" t="s">
        <v>257</v>
      </c>
      <c r="W12" t="s">
        <v>604</v>
      </c>
      <c r="AD12" t="s">
        <v>605</v>
      </c>
      <c r="AE12" t="s">
        <v>606</v>
      </c>
      <c r="AF12" t="s">
        <v>604</v>
      </c>
      <c r="AG12" t="s">
        <v>257</v>
      </c>
      <c r="AI12">
        <v>22</v>
      </c>
      <c r="AO12">
        <v>7</v>
      </c>
      <c r="BI12" t="s">
        <v>607</v>
      </c>
      <c r="BP12">
        <f t="shared" si="0"/>
        <v>0</v>
      </c>
      <c r="BQ12">
        <f t="shared" si="1"/>
        <v>1</v>
      </c>
      <c r="BS12" t="s">
        <v>262</v>
      </c>
      <c r="BU12">
        <v>0</v>
      </c>
      <c r="BW12">
        <v>0</v>
      </c>
      <c r="BX12" t="s">
        <v>608</v>
      </c>
      <c r="CC12" s="3">
        <v>0.54375000000000007</v>
      </c>
      <c r="CE12" t="s">
        <v>609</v>
      </c>
      <c r="CI12">
        <v>0</v>
      </c>
      <c r="CJ12" t="s">
        <v>610</v>
      </c>
      <c r="CK12" s="4">
        <v>38050</v>
      </c>
      <c r="CL12" t="s">
        <v>611</v>
      </c>
      <c r="CM12" t="s">
        <v>612</v>
      </c>
      <c r="CN12">
        <v>0</v>
      </c>
      <c r="CO12" t="s">
        <v>268</v>
      </c>
      <c r="CP12" t="s">
        <v>418</v>
      </c>
      <c r="CQ12" t="s">
        <v>262</v>
      </c>
      <c r="CT12" t="s">
        <v>613</v>
      </c>
      <c r="CV12">
        <v>0</v>
      </c>
      <c r="CX12">
        <v>1</v>
      </c>
      <c r="CY12" t="s">
        <v>614</v>
      </c>
      <c r="CZ12">
        <v>50</v>
      </c>
      <c r="DA12">
        <v>5</v>
      </c>
      <c r="DB12" t="s">
        <v>615</v>
      </c>
      <c r="DC12">
        <v>-20</v>
      </c>
      <c r="DE12" t="s">
        <v>519</v>
      </c>
      <c r="DJ12">
        <v>4</v>
      </c>
      <c r="DK12" s="4">
        <v>44442</v>
      </c>
      <c r="DL12">
        <v>19965</v>
      </c>
      <c r="DM12">
        <v>2021</v>
      </c>
      <c r="DN12">
        <v>0</v>
      </c>
      <c r="DP12">
        <v>78672</v>
      </c>
      <c r="DQ12">
        <v>43</v>
      </c>
      <c r="DT12" t="s">
        <v>257</v>
      </c>
      <c r="DU12" t="s">
        <v>274</v>
      </c>
      <c r="DW12">
        <v>7</v>
      </c>
      <c r="DX12" t="s">
        <v>275</v>
      </c>
      <c r="ED12">
        <v>0</v>
      </c>
      <c r="EE12" t="s">
        <v>616</v>
      </c>
      <c r="EF12" t="s">
        <v>277</v>
      </c>
      <c r="EG12">
        <v>0</v>
      </c>
      <c r="EI12" t="s">
        <v>278</v>
      </c>
      <c r="EJ12" t="s">
        <v>617</v>
      </c>
      <c r="EK12" t="s">
        <v>618</v>
      </c>
      <c r="EL12" t="s">
        <v>619</v>
      </c>
      <c r="EM12" t="s">
        <v>268</v>
      </c>
      <c r="EN12" t="s">
        <v>418</v>
      </c>
      <c r="EO12" t="s">
        <v>490</v>
      </c>
      <c r="EP12">
        <v>0</v>
      </c>
      <c r="ES12" t="s">
        <v>620</v>
      </c>
      <c r="FD12">
        <v>0</v>
      </c>
      <c r="FE12">
        <v>18</v>
      </c>
      <c r="FF12" t="s">
        <v>621</v>
      </c>
      <c r="FH12" t="s">
        <v>621</v>
      </c>
      <c r="FI12" t="s">
        <v>591</v>
      </c>
      <c r="FK12">
        <v>0</v>
      </c>
      <c r="FM12">
        <v>0</v>
      </c>
      <c r="FP12">
        <v>0</v>
      </c>
      <c r="FR12" t="s">
        <v>622</v>
      </c>
      <c r="FT12" t="s">
        <v>257</v>
      </c>
      <c r="FU12" t="s">
        <v>623</v>
      </c>
      <c r="FV12" t="s">
        <v>624</v>
      </c>
      <c r="FW12" t="s">
        <v>625</v>
      </c>
      <c r="FX12">
        <v>0</v>
      </c>
      <c r="FZ12">
        <v>7</v>
      </c>
      <c r="GA12">
        <v>7</v>
      </c>
      <c r="GB12">
        <v>0</v>
      </c>
      <c r="GC12" t="s">
        <v>626</v>
      </c>
      <c r="GE12">
        <v>0</v>
      </c>
      <c r="GF12" t="s">
        <v>274</v>
      </c>
      <c r="GI12">
        <v>0</v>
      </c>
      <c r="GJ12">
        <v>0</v>
      </c>
      <c r="GL12" t="s">
        <v>627</v>
      </c>
      <c r="GN12">
        <v>2</v>
      </c>
      <c r="GZ12" t="s">
        <v>312</v>
      </c>
      <c r="HB12" t="s">
        <v>313</v>
      </c>
      <c r="HC12" t="s">
        <v>313</v>
      </c>
      <c r="HD12" t="s">
        <v>628</v>
      </c>
      <c r="HE12">
        <v>0</v>
      </c>
      <c r="HF12">
        <v>21</v>
      </c>
      <c r="HG12">
        <v>7</v>
      </c>
      <c r="HH12" t="s">
        <v>275</v>
      </c>
      <c r="HK12">
        <v>4</v>
      </c>
      <c r="HV12">
        <v>-24</v>
      </c>
      <c r="HW12">
        <v>3909672</v>
      </c>
      <c r="HX12" t="s">
        <v>629</v>
      </c>
      <c r="HY12">
        <v>3909617</v>
      </c>
      <c r="IB12">
        <v>0</v>
      </c>
      <c r="IC12">
        <v>0</v>
      </c>
      <c r="IL12">
        <v>39</v>
      </c>
      <c r="IN12" t="s">
        <v>519</v>
      </c>
      <c r="IP12" t="s">
        <v>519</v>
      </c>
      <c r="IT12">
        <v>1</v>
      </c>
    </row>
    <row r="13" spans="1:254">
      <c r="A13">
        <v>12</v>
      </c>
      <c r="B13" t="s">
        <v>630</v>
      </c>
      <c r="C13">
        <v>2</v>
      </c>
      <c r="D13">
        <v>2</v>
      </c>
      <c r="E13">
        <v>6</v>
      </c>
      <c r="F13">
        <v>30</v>
      </c>
      <c r="G13">
        <v>-24</v>
      </c>
      <c r="I13" t="s">
        <v>254</v>
      </c>
      <c r="J13">
        <v>11</v>
      </c>
      <c r="K13" t="s">
        <v>631</v>
      </c>
      <c r="L13" t="s">
        <v>632</v>
      </c>
      <c r="M13" t="s">
        <v>408</v>
      </c>
      <c r="O13" t="s">
        <v>508</v>
      </c>
      <c r="P13" t="s">
        <v>509</v>
      </c>
      <c r="S13" t="s">
        <v>633</v>
      </c>
      <c r="V13" t="s">
        <v>257</v>
      </c>
      <c r="W13" t="s">
        <v>634</v>
      </c>
      <c r="AD13" t="s">
        <v>635</v>
      </c>
      <c r="AE13" t="s">
        <v>636</v>
      </c>
      <c r="AF13" t="s">
        <v>634</v>
      </c>
      <c r="AG13" t="s">
        <v>274</v>
      </c>
      <c r="AI13">
        <v>4</v>
      </c>
      <c r="AO13">
        <v>7</v>
      </c>
      <c r="BI13" t="s">
        <v>607</v>
      </c>
      <c r="BP13">
        <f t="shared" si="0"/>
        <v>0</v>
      </c>
      <c r="BQ13">
        <f t="shared" si="1"/>
        <v>1</v>
      </c>
      <c r="BS13" t="s">
        <v>262</v>
      </c>
      <c r="BU13">
        <v>0</v>
      </c>
      <c r="BW13">
        <v>0</v>
      </c>
      <c r="BX13" t="s">
        <v>637</v>
      </c>
      <c r="CC13" s="3">
        <v>0.51736111111111105</v>
      </c>
      <c r="CE13" t="s">
        <v>638</v>
      </c>
      <c r="CI13">
        <v>0</v>
      </c>
      <c r="CJ13" t="s">
        <v>639</v>
      </c>
      <c r="CK13" s="4">
        <v>38050</v>
      </c>
      <c r="CL13" t="s">
        <v>640</v>
      </c>
      <c r="CM13" t="s">
        <v>641</v>
      </c>
      <c r="CN13">
        <v>0</v>
      </c>
      <c r="CP13" t="s">
        <v>269</v>
      </c>
      <c r="CQ13" t="s">
        <v>262</v>
      </c>
      <c r="CT13" t="s">
        <v>642</v>
      </c>
      <c r="CV13">
        <v>0</v>
      </c>
      <c r="CX13">
        <v>2</v>
      </c>
      <c r="CY13" t="s">
        <v>614</v>
      </c>
      <c r="CZ13">
        <v>50</v>
      </c>
      <c r="DA13">
        <v>5</v>
      </c>
      <c r="DB13" t="s">
        <v>615</v>
      </c>
      <c r="DC13">
        <v>-20</v>
      </c>
      <c r="DE13" t="s">
        <v>381</v>
      </c>
      <c r="DJ13">
        <v>30</v>
      </c>
      <c r="DK13" s="4">
        <v>44442</v>
      </c>
      <c r="DL13">
        <v>19965</v>
      </c>
      <c r="DM13">
        <v>2021</v>
      </c>
      <c r="DN13">
        <v>0</v>
      </c>
      <c r="DP13">
        <v>78672</v>
      </c>
      <c r="DQ13">
        <v>44</v>
      </c>
      <c r="DT13" t="s">
        <v>257</v>
      </c>
      <c r="DU13" t="s">
        <v>274</v>
      </c>
      <c r="DW13">
        <v>7</v>
      </c>
      <c r="DX13" t="s">
        <v>275</v>
      </c>
      <c r="ED13">
        <v>0</v>
      </c>
      <c r="EE13" t="s">
        <v>643</v>
      </c>
      <c r="EF13" t="s">
        <v>277</v>
      </c>
      <c r="EG13">
        <v>0</v>
      </c>
      <c r="EH13" t="s">
        <v>644</v>
      </c>
      <c r="EI13" t="s">
        <v>340</v>
      </c>
      <c r="EJ13" t="s">
        <v>645</v>
      </c>
      <c r="EK13" t="s">
        <v>646</v>
      </c>
      <c r="EL13" t="s">
        <v>647</v>
      </c>
      <c r="EM13" t="s">
        <v>648</v>
      </c>
      <c r="EN13" t="s">
        <v>282</v>
      </c>
      <c r="EO13" t="s">
        <v>649</v>
      </c>
      <c r="EP13">
        <v>1</v>
      </c>
      <c r="ES13" t="s">
        <v>650</v>
      </c>
      <c r="FD13">
        <v>0</v>
      </c>
      <c r="FE13">
        <v>10</v>
      </c>
      <c r="FF13" t="s">
        <v>429</v>
      </c>
      <c r="FH13" t="s">
        <v>429</v>
      </c>
      <c r="FK13">
        <v>0</v>
      </c>
      <c r="FM13">
        <v>0</v>
      </c>
      <c r="FP13">
        <v>0</v>
      </c>
      <c r="FR13" t="s">
        <v>651</v>
      </c>
      <c r="FT13" t="s">
        <v>274</v>
      </c>
      <c r="FU13" t="s">
        <v>652</v>
      </c>
      <c r="FV13" t="s">
        <v>290</v>
      </c>
      <c r="FW13" t="s">
        <v>653</v>
      </c>
      <c r="FX13">
        <v>0</v>
      </c>
      <c r="FZ13">
        <v>7</v>
      </c>
      <c r="GA13">
        <v>7</v>
      </c>
      <c r="GB13">
        <v>0</v>
      </c>
      <c r="GC13" t="s">
        <v>654</v>
      </c>
      <c r="GD13" t="s">
        <v>355</v>
      </c>
      <c r="GE13">
        <v>0</v>
      </c>
      <c r="GF13" t="s">
        <v>257</v>
      </c>
      <c r="GI13">
        <v>0</v>
      </c>
      <c r="GJ13">
        <v>0</v>
      </c>
      <c r="GL13" t="s">
        <v>655</v>
      </c>
      <c r="GN13">
        <v>7</v>
      </c>
      <c r="GZ13" t="s">
        <v>656</v>
      </c>
      <c r="HA13" t="s">
        <v>381</v>
      </c>
      <c r="HB13" t="s">
        <v>294</v>
      </c>
      <c r="HC13" t="s">
        <v>294</v>
      </c>
      <c r="HD13" t="s">
        <v>657</v>
      </c>
      <c r="HE13">
        <v>0</v>
      </c>
      <c r="HF13">
        <v>11</v>
      </c>
      <c r="HG13">
        <v>7</v>
      </c>
      <c r="HH13" t="s">
        <v>275</v>
      </c>
      <c r="HK13" t="s">
        <v>658</v>
      </c>
      <c r="HV13">
        <v>46</v>
      </c>
      <c r="HW13">
        <v>3909686</v>
      </c>
      <c r="HX13" t="s">
        <v>659</v>
      </c>
      <c r="HY13">
        <v>3909672</v>
      </c>
      <c r="IB13">
        <v>0</v>
      </c>
      <c r="IC13">
        <v>0</v>
      </c>
      <c r="IL13">
        <v>40</v>
      </c>
      <c r="IP13" t="s">
        <v>364</v>
      </c>
      <c r="IT13">
        <v>1</v>
      </c>
    </row>
    <row r="14" spans="1:254">
      <c r="A14">
        <v>13</v>
      </c>
      <c r="B14" t="s">
        <v>660</v>
      </c>
      <c r="C14">
        <v>2</v>
      </c>
      <c r="D14">
        <v>1</v>
      </c>
      <c r="E14">
        <v>10</v>
      </c>
      <c r="F14">
        <v>-7</v>
      </c>
      <c r="G14">
        <v>46</v>
      </c>
      <c r="I14" t="s">
        <v>298</v>
      </c>
      <c r="J14">
        <v>11</v>
      </c>
      <c r="K14" t="s">
        <v>631</v>
      </c>
      <c r="L14" t="s">
        <v>661</v>
      </c>
      <c r="M14" t="s">
        <v>367</v>
      </c>
      <c r="O14" t="s">
        <v>662</v>
      </c>
      <c r="V14" t="s">
        <v>253</v>
      </c>
      <c r="W14" t="s">
        <v>663</v>
      </c>
      <c r="X14" t="s">
        <v>664</v>
      </c>
      <c r="Y14" t="s">
        <v>665</v>
      </c>
      <c r="AA14" t="s">
        <v>666</v>
      </c>
      <c r="AB14" t="s">
        <v>667</v>
      </c>
      <c r="AI14">
        <v>7</v>
      </c>
      <c r="AJ14" t="s">
        <v>668</v>
      </c>
      <c r="AO14">
        <v>7</v>
      </c>
      <c r="AT14" t="s">
        <v>254</v>
      </c>
      <c r="BI14" t="s">
        <v>274</v>
      </c>
      <c r="BP14">
        <f t="shared" si="0"/>
        <v>1</v>
      </c>
      <c r="BQ14">
        <f t="shared" si="1"/>
        <v>0</v>
      </c>
      <c r="BS14" t="s">
        <v>262</v>
      </c>
      <c r="BU14">
        <v>0</v>
      </c>
      <c r="BW14">
        <v>0</v>
      </c>
      <c r="BX14" t="s">
        <v>669</v>
      </c>
      <c r="BZ14">
        <v>0</v>
      </c>
      <c r="CC14" s="3">
        <v>0.5</v>
      </c>
      <c r="CD14" t="s">
        <v>294</v>
      </c>
      <c r="CE14" t="s">
        <v>670</v>
      </c>
      <c r="CF14">
        <v>8</v>
      </c>
      <c r="CH14" t="s">
        <v>331</v>
      </c>
      <c r="CI14">
        <v>0</v>
      </c>
      <c r="CJ14" t="s">
        <v>671</v>
      </c>
      <c r="CK14" s="4">
        <v>38050</v>
      </c>
      <c r="CL14" t="s">
        <v>672</v>
      </c>
      <c r="CM14" t="s">
        <v>673</v>
      </c>
      <c r="CN14">
        <v>0</v>
      </c>
      <c r="CP14" t="s">
        <v>282</v>
      </c>
      <c r="CQ14" t="s">
        <v>262</v>
      </c>
      <c r="CT14" t="s">
        <v>582</v>
      </c>
      <c r="CV14">
        <v>0</v>
      </c>
      <c r="CX14">
        <v>3</v>
      </c>
      <c r="CY14" t="s">
        <v>614</v>
      </c>
      <c r="CZ14">
        <v>50</v>
      </c>
      <c r="DA14">
        <v>5</v>
      </c>
      <c r="DB14" t="s">
        <v>615</v>
      </c>
      <c r="DC14">
        <v>-20</v>
      </c>
      <c r="DE14" t="s">
        <v>519</v>
      </c>
      <c r="DJ14">
        <v>-7</v>
      </c>
      <c r="DK14" s="4">
        <v>44442</v>
      </c>
      <c r="DL14">
        <v>19965</v>
      </c>
      <c r="DM14">
        <v>2021</v>
      </c>
      <c r="DN14">
        <v>0</v>
      </c>
      <c r="DP14">
        <v>78672</v>
      </c>
      <c r="DQ14">
        <v>45</v>
      </c>
      <c r="DT14" t="s">
        <v>274</v>
      </c>
      <c r="DU14" t="s">
        <v>257</v>
      </c>
      <c r="DW14">
        <v>7</v>
      </c>
      <c r="DX14" t="s">
        <v>275</v>
      </c>
      <c r="ED14">
        <v>0</v>
      </c>
      <c r="EE14" t="s">
        <v>674</v>
      </c>
      <c r="EF14" t="s">
        <v>675</v>
      </c>
      <c r="EG14">
        <v>1</v>
      </c>
      <c r="EI14" t="s">
        <v>340</v>
      </c>
      <c r="EJ14" t="s">
        <v>645</v>
      </c>
      <c r="EK14" t="s">
        <v>676</v>
      </c>
      <c r="EL14" t="s">
        <v>677</v>
      </c>
      <c r="EN14" t="s">
        <v>269</v>
      </c>
      <c r="EO14" t="s">
        <v>490</v>
      </c>
      <c r="EP14">
        <v>0</v>
      </c>
      <c r="EQ14" t="s">
        <v>491</v>
      </c>
      <c r="ES14" t="s">
        <v>678</v>
      </c>
      <c r="ET14">
        <v>0</v>
      </c>
      <c r="EU14" t="s">
        <v>679</v>
      </c>
      <c r="EV14" t="s">
        <v>349</v>
      </c>
      <c r="FB14" t="s">
        <v>680</v>
      </c>
      <c r="FD14">
        <v>0</v>
      </c>
      <c r="FE14">
        <v>25</v>
      </c>
      <c r="FI14" t="s">
        <v>681</v>
      </c>
      <c r="FJ14" t="s">
        <v>682</v>
      </c>
      <c r="FK14">
        <v>0</v>
      </c>
      <c r="FM14">
        <v>1</v>
      </c>
      <c r="FN14" t="s">
        <v>519</v>
      </c>
      <c r="FO14" t="s">
        <v>600</v>
      </c>
      <c r="FP14">
        <v>0</v>
      </c>
      <c r="FR14" t="s">
        <v>462</v>
      </c>
      <c r="FU14" t="s">
        <v>683</v>
      </c>
      <c r="FX14">
        <v>0</v>
      </c>
      <c r="FY14" t="s">
        <v>519</v>
      </c>
      <c r="FZ14">
        <v>7</v>
      </c>
      <c r="GA14">
        <v>7</v>
      </c>
      <c r="GB14">
        <v>0</v>
      </c>
      <c r="GE14">
        <v>1</v>
      </c>
      <c r="GF14" t="s">
        <v>274</v>
      </c>
      <c r="GG14">
        <v>3.8</v>
      </c>
      <c r="GH14">
        <v>4.0999999999999996</v>
      </c>
      <c r="GI14">
        <v>0</v>
      </c>
      <c r="GJ14">
        <v>0</v>
      </c>
      <c r="GL14" t="s">
        <v>684</v>
      </c>
      <c r="GP14" t="s">
        <v>685</v>
      </c>
      <c r="GZ14" t="s">
        <v>686</v>
      </c>
      <c r="HB14" t="s">
        <v>294</v>
      </c>
      <c r="HC14" t="s">
        <v>294</v>
      </c>
      <c r="HE14">
        <v>0</v>
      </c>
      <c r="HF14">
        <v>11</v>
      </c>
      <c r="HG14">
        <v>7</v>
      </c>
      <c r="HH14" t="s">
        <v>275</v>
      </c>
      <c r="HK14" t="s">
        <v>658</v>
      </c>
      <c r="HN14" t="s">
        <v>687</v>
      </c>
      <c r="HO14" t="s">
        <v>688</v>
      </c>
      <c r="HP14" t="s">
        <v>689</v>
      </c>
      <c r="HQ14" t="s">
        <v>690</v>
      </c>
      <c r="HV14">
        <v>-47</v>
      </c>
      <c r="HW14">
        <v>3909702</v>
      </c>
      <c r="HX14" t="s">
        <v>519</v>
      </c>
      <c r="HY14">
        <v>3909686</v>
      </c>
      <c r="IB14">
        <v>0</v>
      </c>
      <c r="IC14">
        <v>1</v>
      </c>
      <c r="IL14">
        <v>41</v>
      </c>
      <c r="IN14" t="s">
        <v>519</v>
      </c>
      <c r="IT14">
        <v>1</v>
      </c>
    </row>
    <row r="15" spans="1:254">
      <c r="A15">
        <v>14</v>
      </c>
      <c r="B15" t="s">
        <v>691</v>
      </c>
      <c r="C15">
        <v>2</v>
      </c>
      <c r="D15">
        <v>2</v>
      </c>
      <c r="E15">
        <v>17</v>
      </c>
      <c r="F15">
        <v>3</v>
      </c>
      <c r="G15">
        <v>-47</v>
      </c>
      <c r="I15" t="s">
        <v>298</v>
      </c>
      <c r="J15">
        <v>11</v>
      </c>
      <c r="K15" t="s">
        <v>317</v>
      </c>
      <c r="L15" t="s">
        <v>692</v>
      </c>
      <c r="M15" t="s">
        <v>319</v>
      </c>
      <c r="O15" t="s">
        <v>693</v>
      </c>
      <c r="R15" t="s">
        <v>321</v>
      </c>
      <c r="V15" t="s">
        <v>253</v>
      </c>
      <c r="W15" t="s">
        <v>322</v>
      </c>
      <c r="X15" t="s">
        <v>323</v>
      </c>
      <c r="Y15" t="s">
        <v>324</v>
      </c>
      <c r="AA15" t="s">
        <v>325</v>
      </c>
      <c r="AB15" t="s">
        <v>326</v>
      </c>
      <c r="AI15">
        <v>88</v>
      </c>
      <c r="AJ15" t="s">
        <v>327</v>
      </c>
      <c r="AO15">
        <v>7</v>
      </c>
      <c r="BI15" t="s">
        <v>274</v>
      </c>
      <c r="BP15">
        <f t="shared" si="0"/>
        <v>3</v>
      </c>
      <c r="BQ15">
        <f t="shared" si="1"/>
        <v>0</v>
      </c>
      <c r="BS15" t="s">
        <v>262</v>
      </c>
      <c r="BU15">
        <v>0</v>
      </c>
      <c r="BW15">
        <v>0</v>
      </c>
      <c r="BX15" t="s">
        <v>694</v>
      </c>
      <c r="BY15" t="s">
        <v>329</v>
      </c>
      <c r="BZ15">
        <v>1</v>
      </c>
      <c r="CC15" s="3">
        <v>0.4694444444444445</v>
      </c>
      <c r="CD15" t="s">
        <v>274</v>
      </c>
      <c r="CE15" t="s">
        <v>695</v>
      </c>
      <c r="CF15">
        <v>8</v>
      </c>
      <c r="CH15" t="s">
        <v>331</v>
      </c>
      <c r="CI15">
        <v>0</v>
      </c>
      <c r="CJ15" t="s">
        <v>696</v>
      </c>
      <c r="CK15" s="4">
        <v>38387</v>
      </c>
      <c r="CL15" t="s">
        <v>697</v>
      </c>
      <c r="CM15" t="s">
        <v>698</v>
      </c>
      <c r="CN15">
        <v>0</v>
      </c>
      <c r="CO15" t="s">
        <v>335</v>
      </c>
      <c r="CP15" t="s">
        <v>282</v>
      </c>
      <c r="CQ15" t="s">
        <v>262</v>
      </c>
      <c r="CT15" t="s">
        <v>699</v>
      </c>
      <c r="CV15">
        <v>0</v>
      </c>
      <c r="CX15">
        <v>4</v>
      </c>
      <c r="CY15" t="s">
        <v>614</v>
      </c>
      <c r="CZ15">
        <v>50</v>
      </c>
      <c r="DA15">
        <v>5</v>
      </c>
      <c r="DB15" t="s">
        <v>615</v>
      </c>
      <c r="DC15">
        <v>-20</v>
      </c>
      <c r="DE15" t="s">
        <v>400</v>
      </c>
      <c r="DJ15">
        <v>3</v>
      </c>
      <c r="DK15" s="4">
        <v>44442</v>
      </c>
      <c r="DL15">
        <v>19965</v>
      </c>
      <c r="DM15">
        <v>2021</v>
      </c>
      <c r="DN15">
        <v>0</v>
      </c>
      <c r="DP15">
        <v>78672</v>
      </c>
      <c r="DQ15">
        <v>46</v>
      </c>
      <c r="DT15" t="s">
        <v>274</v>
      </c>
      <c r="DU15" t="s">
        <v>257</v>
      </c>
      <c r="DW15">
        <v>7</v>
      </c>
      <c r="DX15" t="s">
        <v>275</v>
      </c>
      <c r="ED15">
        <v>0</v>
      </c>
      <c r="EE15" t="s">
        <v>700</v>
      </c>
      <c r="EF15" t="s">
        <v>701</v>
      </c>
      <c r="EG15">
        <v>0</v>
      </c>
      <c r="EH15" t="s">
        <v>702</v>
      </c>
      <c r="EI15" t="s">
        <v>340</v>
      </c>
      <c r="EJ15" t="s">
        <v>703</v>
      </c>
      <c r="EK15" t="s">
        <v>704</v>
      </c>
      <c r="EL15" t="s">
        <v>705</v>
      </c>
      <c r="EM15" t="s">
        <v>706</v>
      </c>
      <c r="EN15" t="s">
        <v>269</v>
      </c>
      <c r="EO15" t="s">
        <v>707</v>
      </c>
      <c r="EP15">
        <v>0</v>
      </c>
      <c r="EQ15" t="s">
        <v>491</v>
      </c>
      <c r="ES15" t="s">
        <v>708</v>
      </c>
      <c r="ET15">
        <v>3</v>
      </c>
      <c r="EU15" t="s">
        <v>348</v>
      </c>
      <c r="EV15" t="s">
        <v>349</v>
      </c>
      <c r="EW15" t="s">
        <v>709</v>
      </c>
      <c r="EX15" t="s">
        <v>351</v>
      </c>
      <c r="FA15" t="s">
        <v>269</v>
      </c>
      <c r="FB15" t="s">
        <v>710</v>
      </c>
      <c r="FD15">
        <v>0</v>
      </c>
      <c r="FE15">
        <v>3</v>
      </c>
      <c r="FI15" t="s">
        <v>711</v>
      </c>
      <c r="FK15">
        <v>0</v>
      </c>
      <c r="FM15">
        <v>0</v>
      </c>
      <c r="FP15">
        <v>0</v>
      </c>
      <c r="FR15" t="s">
        <v>354</v>
      </c>
      <c r="FX15">
        <v>0</v>
      </c>
      <c r="FZ15">
        <v>7</v>
      </c>
      <c r="GA15">
        <v>7</v>
      </c>
      <c r="GB15">
        <v>0</v>
      </c>
      <c r="GD15" t="s">
        <v>355</v>
      </c>
      <c r="GE15">
        <v>1</v>
      </c>
      <c r="GH15">
        <v>2.4</v>
      </c>
      <c r="GI15">
        <v>0</v>
      </c>
      <c r="GJ15">
        <v>0</v>
      </c>
      <c r="GL15" t="s">
        <v>712</v>
      </c>
      <c r="GM15">
        <v>0</v>
      </c>
      <c r="GN15">
        <v>0</v>
      </c>
      <c r="GO15" t="s">
        <v>713</v>
      </c>
      <c r="GQ15">
        <v>38</v>
      </c>
      <c r="GZ15" t="s">
        <v>714</v>
      </c>
      <c r="HB15" t="s">
        <v>294</v>
      </c>
      <c r="HC15" t="s">
        <v>313</v>
      </c>
      <c r="HE15">
        <v>0</v>
      </c>
      <c r="HF15">
        <v>11</v>
      </c>
      <c r="HG15">
        <v>7</v>
      </c>
      <c r="HH15" t="s">
        <v>275</v>
      </c>
      <c r="HK15">
        <v>1</v>
      </c>
      <c r="HL15" t="s">
        <v>400</v>
      </c>
      <c r="HN15" t="s">
        <v>715</v>
      </c>
      <c r="HO15" t="s">
        <v>716</v>
      </c>
      <c r="HP15" t="s">
        <v>717</v>
      </c>
      <c r="HQ15" t="s">
        <v>718</v>
      </c>
      <c r="HS15" t="s">
        <v>719</v>
      </c>
      <c r="HV15">
        <v>50</v>
      </c>
      <c r="HW15">
        <v>3909712</v>
      </c>
      <c r="HX15" t="s">
        <v>400</v>
      </c>
      <c r="HY15">
        <v>3909702</v>
      </c>
      <c r="IB15">
        <v>0</v>
      </c>
      <c r="IC15">
        <v>0</v>
      </c>
      <c r="IL15">
        <v>42</v>
      </c>
      <c r="IN15" t="s">
        <v>400</v>
      </c>
      <c r="IP15" t="s">
        <v>400</v>
      </c>
      <c r="IT15">
        <v>1</v>
      </c>
    </row>
    <row r="16" spans="1:254">
      <c r="A16">
        <v>15</v>
      </c>
      <c r="B16" t="s">
        <v>720</v>
      </c>
      <c r="C16">
        <v>2</v>
      </c>
      <c r="D16">
        <v>3</v>
      </c>
      <c r="E16">
        <v>14</v>
      </c>
      <c r="F16">
        <v>0</v>
      </c>
      <c r="G16">
        <v>50</v>
      </c>
      <c r="I16" t="s">
        <v>298</v>
      </c>
      <c r="J16">
        <v>11</v>
      </c>
      <c r="K16" t="s">
        <v>471</v>
      </c>
      <c r="L16" t="s">
        <v>721</v>
      </c>
      <c r="M16" t="s">
        <v>319</v>
      </c>
      <c r="O16" t="s">
        <v>722</v>
      </c>
      <c r="V16" t="s">
        <v>253</v>
      </c>
      <c r="W16" t="s">
        <v>723</v>
      </c>
      <c r="X16" t="s">
        <v>724</v>
      </c>
      <c r="Y16" t="s">
        <v>725</v>
      </c>
      <c r="AA16" t="s">
        <v>325</v>
      </c>
      <c r="AB16" t="s">
        <v>326</v>
      </c>
      <c r="AJ16" t="s">
        <v>726</v>
      </c>
      <c r="AK16" t="s">
        <v>614</v>
      </c>
      <c r="AO16">
        <v>7</v>
      </c>
      <c r="AX16">
        <v>4</v>
      </c>
      <c r="BI16" t="s">
        <v>257</v>
      </c>
      <c r="BP16">
        <f t="shared" si="0"/>
        <v>1</v>
      </c>
      <c r="BQ16">
        <f t="shared" si="1"/>
        <v>0</v>
      </c>
      <c r="BS16" t="s">
        <v>262</v>
      </c>
      <c r="BU16">
        <v>0</v>
      </c>
      <c r="BW16">
        <v>0</v>
      </c>
      <c r="BX16" t="s">
        <v>727</v>
      </c>
      <c r="BY16" t="s">
        <v>728</v>
      </c>
      <c r="BZ16">
        <v>1</v>
      </c>
      <c r="CC16" s="3">
        <v>0.44027777777777777</v>
      </c>
      <c r="CD16" t="s">
        <v>274</v>
      </c>
      <c r="CE16" t="s">
        <v>729</v>
      </c>
      <c r="CF16">
        <v>8</v>
      </c>
      <c r="CH16" t="s">
        <v>331</v>
      </c>
      <c r="CI16">
        <v>1</v>
      </c>
      <c r="CJ16" t="s">
        <v>730</v>
      </c>
      <c r="CK16" s="4">
        <v>38387</v>
      </c>
      <c r="CL16" t="s">
        <v>731</v>
      </c>
      <c r="CM16" t="s">
        <v>732</v>
      </c>
      <c r="CN16">
        <v>0</v>
      </c>
      <c r="CO16" t="s">
        <v>733</v>
      </c>
      <c r="CP16" t="s">
        <v>282</v>
      </c>
      <c r="CQ16" t="s">
        <v>262</v>
      </c>
      <c r="CT16" t="s">
        <v>734</v>
      </c>
      <c r="CV16">
        <v>0</v>
      </c>
      <c r="CX16">
        <v>5</v>
      </c>
      <c r="CY16" t="s">
        <v>614</v>
      </c>
      <c r="CZ16">
        <v>50</v>
      </c>
      <c r="DA16">
        <v>5</v>
      </c>
      <c r="DB16" t="s">
        <v>615</v>
      </c>
      <c r="DC16">
        <v>-20</v>
      </c>
      <c r="DJ16">
        <v>0</v>
      </c>
      <c r="DK16" s="4">
        <v>44442</v>
      </c>
      <c r="DL16">
        <v>19965</v>
      </c>
      <c r="DM16">
        <v>2021</v>
      </c>
      <c r="DN16">
        <v>0</v>
      </c>
      <c r="DP16">
        <v>78672</v>
      </c>
      <c r="DQ16">
        <v>47</v>
      </c>
      <c r="DT16" t="s">
        <v>257</v>
      </c>
      <c r="DU16" t="s">
        <v>274</v>
      </c>
      <c r="DW16">
        <v>7</v>
      </c>
      <c r="DX16" t="s">
        <v>275</v>
      </c>
      <c r="EA16" t="s">
        <v>735</v>
      </c>
      <c r="ED16">
        <v>0</v>
      </c>
      <c r="EE16" t="s">
        <v>736</v>
      </c>
      <c r="EF16" t="s">
        <v>338</v>
      </c>
      <c r="EG16">
        <v>0</v>
      </c>
      <c r="EH16" t="s">
        <v>737</v>
      </c>
      <c r="EI16" t="s">
        <v>340</v>
      </c>
      <c r="EJ16" t="s">
        <v>703</v>
      </c>
      <c r="EK16" t="s">
        <v>738</v>
      </c>
      <c r="EL16" t="s">
        <v>739</v>
      </c>
      <c r="EN16" t="s">
        <v>269</v>
      </c>
      <c r="EO16" t="s">
        <v>707</v>
      </c>
      <c r="EP16">
        <v>0</v>
      </c>
      <c r="EQ16" t="s">
        <v>491</v>
      </c>
      <c r="ES16" t="s">
        <v>740</v>
      </c>
      <c r="ET16">
        <v>30</v>
      </c>
      <c r="EU16" t="s">
        <v>348</v>
      </c>
      <c r="EV16" t="s">
        <v>349</v>
      </c>
      <c r="EW16" t="s">
        <v>350</v>
      </c>
      <c r="EX16" t="s">
        <v>391</v>
      </c>
      <c r="FA16" t="s">
        <v>741</v>
      </c>
      <c r="FB16" t="s">
        <v>742</v>
      </c>
      <c r="FD16">
        <v>0</v>
      </c>
      <c r="FE16">
        <v>6</v>
      </c>
      <c r="FK16">
        <v>0</v>
      </c>
      <c r="FM16">
        <v>0</v>
      </c>
      <c r="FP16">
        <v>0</v>
      </c>
      <c r="FR16" t="s">
        <v>354</v>
      </c>
      <c r="FX16">
        <v>0</v>
      </c>
      <c r="FZ16">
        <v>7</v>
      </c>
      <c r="GA16">
        <v>7</v>
      </c>
      <c r="GB16">
        <v>0</v>
      </c>
      <c r="GD16" t="s">
        <v>355</v>
      </c>
      <c r="GE16">
        <v>1</v>
      </c>
      <c r="GH16">
        <v>2.8</v>
      </c>
      <c r="GI16">
        <v>0</v>
      </c>
      <c r="GJ16">
        <v>0</v>
      </c>
      <c r="GL16" t="s">
        <v>743</v>
      </c>
      <c r="GO16">
        <v>4</v>
      </c>
      <c r="GQ16">
        <v>29</v>
      </c>
      <c r="GZ16" t="s">
        <v>744</v>
      </c>
      <c r="HB16" t="s">
        <v>313</v>
      </c>
      <c r="HC16" t="s">
        <v>313</v>
      </c>
      <c r="HD16" t="s">
        <v>745</v>
      </c>
      <c r="HE16">
        <v>0</v>
      </c>
      <c r="HF16">
        <v>11</v>
      </c>
      <c r="HG16">
        <v>7</v>
      </c>
      <c r="HH16" t="s">
        <v>275</v>
      </c>
      <c r="HK16" t="s">
        <v>499</v>
      </c>
      <c r="HL16" t="s">
        <v>304</v>
      </c>
      <c r="HN16" t="s">
        <v>715</v>
      </c>
      <c r="HO16" t="s">
        <v>746</v>
      </c>
      <c r="HP16" t="s">
        <v>747</v>
      </c>
      <c r="HQ16" t="s">
        <v>748</v>
      </c>
      <c r="HS16" t="s">
        <v>749</v>
      </c>
      <c r="HV16">
        <v>50</v>
      </c>
      <c r="HW16">
        <v>3909725</v>
      </c>
      <c r="HX16" t="s">
        <v>600</v>
      </c>
      <c r="HY16">
        <v>3909712</v>
      </c>
      <c r="IB16">
        <v>0.5</v>
      </c>
      <c r="IC16">
        <v>1</v>
      </c>
      <c r="IL16">
        <v>43</v>
      </c>
      <c r="IT16">
        <v>1</v>
      </c>
    </row>
    <row r="17" spans="1:254">
      <c r="A17">
        <v>16</v>
      </c>
      <c r="B17" t="s">
        <v>750</v>
      </c>
      <c r="C17">
        <v>2</v>
      </c>
      <c r="D17">
        <v>1</v>
      </c>
      <c r="E17">
        <v>10</v>
      </c>
      <c r="G17">
        <v>-29</v>
      </c>
      <c r="H17" t="s">
        <v>253</v>
      </c>
      <c r="I17" t="s">
        <v>254</v>
      </c>
      <c r="J17">
        <v>11</v>
      </c>
      <c r="K17" t="s">
        <v>751</v>
      </c>
      <c r="L17" t="s">
        <v>752</v>
      </c>
      <c r="M17" t="s">
        <v>408</v>
      </c>
      <c r="O17" t="s">
        <v>508</v>
      </c>
      <c r="V17" t="s">
        <v>253</v>
      </c>
      <c r="W17" t="s">
        <v>753</v>
      </c>
      <c r="X17" t="s">
        <v>754</v>
      </c>
      <c r="Y17" t="s">
        <v>755</v>
      </c>
      <c r="AA17" t="s">
        <v>325</v>
      </c>
      <c r="AB17" t="s">
        <v>326</v>
      </c>
      <c r="AJ17" t="s">
        <v>756</v>
      </c>
      <c r="AO17">
        <v>7</v>
      </c>
      <c r="AT17" t="s">
        <v>254</v>
      </c>
      <c r="BI17" t="s">
        <v>274</v>
      </c>
      <c r="BP17">
        <f t="shared" si="0"/>
        <v>2</v>
      </c>
      <c r="BQ17">
        <f t="shared" si="1"/>
        <v>0</v>
      </c>
      <c r="BS17" t="s">
        <v>262</v>
      </c>
      <c r="BU17">
        <v>0</v>
      </c>
      <c r="BW17">
        <v>0</v>
      </c>
      <c r="BX17" t="s">
        <v>757</v>
      </c>
      <c r="BZ17">
        <v>0</v>
      </c>
      <c r="CC17" s="3">
        <v>0.33055555555555555</v>
      </c>
      <c r="CD17" t="s">
        <v>274</v>
      </c>
      <c r="CE17" t="s">
        <v>758</v>
      </c>
      <c r="CF17">
        <v>9</v>
      </c>
      <c r="CH17" t="s">
        <v>331</v>
      </c>
      <c r="CI17">
        <v>1</v>
      </c>
      <c r="CJ17" t="s">
        <v>759</v>
      </c>
      <c r="CK17" s="4">
        <v>38387</v>
      </c>
      <c r="CL17" t="s">
        <v>760</v>
      </c>
      <c r="CM17" t="s">
        <v>761</v>
      </c>
      <c r="CN17">
        <v>0</v>
      </c>
      <c r="CO17" t="s">
        <v>268</v>
      </c>
      <c r="CP17" t="s">
        <v>269</v>
      </c>
      <c r="CQ17" t="s">
        <v>262</v>
      </c>
      <c r="CT17" t="s">
        <v>762</v>
      </c>
      <c r="CV17">
        <v>0</v>
      </c>
      <c r="CX17">
        <v>1</v>
      </c>
      <c r="CY17" t="s">
        <v>553</v>
      </c>
      <c r="CZ17">
        <v>0</v>
      </c>
      <c r="DA17">
        <v>4</v>
      </c>
      <c r="DB17" t="s">
        <v>272</v>
      </c>
      <c r="DC17">
        <v>-29</v>
      </c>
      <c r="DJ17">
        <v>15</v>
      </c>
      <c r="DK17" s="4">
        <v>44442</v>
      </c>
      <c r="DL17">
        <v>19965</v>
      </c>
      <c r="DM17">
        <v>2021</v>
      </c>
      <c r="DN17">
        <v>0</v>
      </c>
      <c r="DP17">
        <v>78672</v>
      </c>
      <c r="DQ17">
        <v>53</v>
      </c>
      <c r="DT17" t="s">
        <v>274</v>
      </c>
      <c r="DU17" t="s">
        <v>257</v>
      </c>
      <c r="DW17">
        <v>7</v>
      </c>
      <c r="DX17" t="s">
        <v>275</v>
      </c>
      <c r="DZ17" t="s">
        <v>763</v>
      </c>
      <c r="EA17" t="s">
        <v>764</v>
      </c>
      <c r="ED17">
        <v>0</v>
      </c>
      <c r="EE17" t="s">
        <v>765</v>
      </c>
      <c r="EF17" t="s">
        <v>422</v>
      </c>
      <c r="EG17">
        <v>0</v>
      </c>
      <c r="EI17" t="s">
        <v>340</v>
      </c>
      <c r="EJ17" t="s">
        <v>766</v>
      </c>
      <c r="EK17" t="s">
        <v>767</v>
      </c>
      <c r="EL17" t="s">
        <v>768</v>
      </c>
      <c r="EM17" t="s">
        <v>268</v>
      </c>
      <c r="EN17" t="s">
        <v>282</v>
      </c>
      <c r="EO17" t="s">
        <v>490</v>
      </c>
      <c r="EP17">
        <v>0</v>
      </c>
      <c r="EQ17" t="s">
        <v>769</v>
      </c>
      <c r="ES17" t="s">
        <v>770</v>
      </c>
      <c r="ET17">
        <v>41</v>
      </c>
      <c r="EU17" t="s">
        <v>348</v>
      </c>
      <c r="EV17" t="s">
        <v>349</v>
      </c>
      <c r="EW17" t="s">
        <v>771</v>
      </c>
      <c r="EX17" t="s">
        <v>772</v>
      </c>
      <c r="FA17" t="s">
        <v>773</v>
      </c>
      <c r="FB17" t="s">
        <v>774</v>
      </c>
      <c r="FD17">
        <v>0</v>
      </c>
      <c r="FE17">
        <v>16</v>
      </c>
      <c r="FI17" t="s">
        <v>430</v>
      </c>
      <c r="FJ17" t="s">
        <v>775</v>
      </c>
      <c r="FK17">
        <v>0</v>
      </c>
      <c r="FM17">
        <v>0</v>
      </c>
      <c r="FN17" t="s">
        <v>763</v>
      </c>
      <c r="FO17" t="s">
        <v>776</v>
      </c>
      <c r="FP17">
        <v>0</v>
      </c>
      <c r="FR17" t="s">
        <v>462</v>
      </c>
      <c r="FU17" t="s">
        <v>777</v>
      </c>
      <c r="FX17">
        <v>0</v>
      </c>
      <c r="FZ17">
        <v>7</v>
      </c>
      <c r="GA17">
        <v>7</v>
      </c>
      <c r="GB17">
        <v>0</v>
      </c>
      <c r="GD17" t="s">
        <v>355</v>
      </c>
      <c r="GE17">
        <v>0</v>
      </c>
      <c r="GF17" t="s">
        <v>257</v>
      </c>
      <c r="GG17">
        <v>2.7</v>
      </c>
      <c r="GH17">
        <v>2.8</v>
      </c>
      <c r="GI17">
        <v>0</v>
      </c>
      <c r="GJ17">
        <v>0</v>
      </c>
      <c r="GL17" t="s">
        <v>778</v>
      </c>
      <c r="GO17" t="s">
        <v>713</v>
      </c>
      <c r="GP17" t="s">
        <v>779</v>
      </c>
      <c r="GQ17">
        <v>41</v>
      </c>
      <c r="GZ17" t="s">
        <v>780</v>
      </c>
      <c r="HB17" t="s">
        <v>313</v>
      </c>
      <c r="HC17" t="s">
        <v>313</v>
      </c>
      <c r="HD17" t="s">
        <v>781</v>
      </c>
      <c r="HE17">
        <v>1</v>
      </c>
      <c r="HF17">
        <v>11</v>
      </c>
      <c r="HG17">
        <v>7</v>
      </c>
      <c r="HH17" t="s">
        <v>275</v>
      </c>
      <c r="HK17">
        <v>4</v>
      </c>
      <c r="HL17" t="s">
        <v>364</v>
      </c>
      <c r="HN17" t="s">
        <v>782</v>
      </c>
      <c r="HO17" t="s">
        <v>783</v>
      </c>
      <c r="HP17" t="s">
        <v>784</v>
      </c>
      <c r="HQ17" t="s">
        <v>785</v>
      </c>
      <c r="HS17" t="s">
        <v>786</v>
      </c>
      <c r="HT17" t="s">
        <v>787</v>
      </c>
      <c r="HU17">
        <v>15</v>
      </c>
      <c r="HV17">
        <v>-44</v>
      </c>
      <c r="HW17">
        <v>3909851</v>
      </c>
      <c r="HX17" t="s">
        <v>788</v>
      </c>
      <c r="HY17">
        <v>3909826</v>
      </c>
      <c r="IB17">
        <v>0</v>
      </c>
      <c r="IC17">
        <v>0</v>
      </c>
      <c r="IL17">
        <v>49</v>
      </c>
      <c r="IT17">
        <v>1</v>
      </c>
    </row>
    <row r="18" spans="1:254">
      <c r="A18">
        <v>17</v>
      </c>
      <c r="B18" t="s">
        <v>789</v>
      </c>
      <c r="C18">
        <v>2</v>
      </c>
      <c r="D18">
        <v>1</v>
      </c>
      <c r="E18">
        <v>10</v>
      </c>
      <c r="F18">
        <v>-4</v>
      </c>
      <c r="G18">
        <v>-44</v>
      </c>
      <c r="I18" t="s">
        <v>298</v>
      </c>
      <c r="J18">
        <v>21</v>
      </c>
      <c r="K18">
        <v>21</v>
      </c>
      <c r="L18" t="s">
        <v>255</v>
      </c>
      <c r="M18" t="s">
        <v>256</v>
      </c>
      <c r="O18" t="s">
        <v>255</v>
      </c>
      <c r="V18" t="s">
        <v>257</v>
      </c>
      <c r="W18" t="s">
        <v>258</v>
      </c>
      <c r="AD18" t="s">
        <v>259</v>
      </c>
      <c r="AE18" t="s">
        <v>260</v>
      </c>
      <c r="AF18" t="s">
        <v>258</v>
      </c>
      <c r="AG18" t="s">
        <v>257</v>
      </c>
      <c r="AI18">
        <v>22</v>
      </c>
      <c r="AO18">
        <v>7</v>
      </c>
      <c r="BI18" t="s">
        <v>274</v>
      </c>
      <c r="BP18">
        <f t="shared" si="0"/>
        <v>0</v>
      </c>
      <c r="BQ18">
        <f t="shared" si="1"/>
        <v>3</v>
      </c>
      <c r="BS18" t="s">
        <v>262</v>
      </c>
      <c r="BU18">
        <v>0</v>
      </c>
      <c r="BW18">
        <v>0</v>
      </c>
      <c r="BX18" t="s">
        <v>790</v>
      </c>
      <c r="CC18" s="3">
        <v>0.32569444444444445</v>
      </c>
      <c r="CE18" t="s">
        <v>791</v>
      </c>
      <c r="CI18">
        <v>0</v>
      </c>
      <c r="CJ18" t="s">
        <v>792</v>
      </c>
      <c r="CK18" s="4">
        <v>38050</v>
      </c>
      <c r="CL18" t="s">
        <v>793</v>
      </c>
      <c r="CM18" t="s">
        <v>794</v>
      </c>
      <c r="CN18">
        <v>0</v>
      </c>
      <c r="CO18" t="s">
        <v>581</v>
      </c>
      <c r="CP18" t="s">
        <v>282</v>
      </c>
      <c r="CQ18" t="s">
        <v>262</v>
      </c>
      <c r="CT18" t="s">
        <v>795</v>
      </c>
      <c r="CV18">
        <v>0</v>
      </c>
      <c r="CX18">
        <v>2</v>
      </c>
      <c r="CY18" t="s">
        <v>553</v>
      </c>
      <c r="CZ18">
        <v>0</v>
      </c>
      <c r="DA18">
        <v>4</v>
      </c>
      <c r="DB18" t="s">
        <v>272</v>
      </c>
      <c r="DC18">
        <v>-29</v>
      </c>
      <c r="DE18" t="s">
        <v>796</v>
      </c>
      <c r="DJ18">
        <v>-4</v>
      </c>
      <c r="DK18" s="4">
        <v>44442</v>
      </c>
      <c r="DL18">
        <v>19965</v>
      </c>
      <c r="DM18">
        <v>2021</v>
      </c>
      <c r="DN18">
        <v>0</v>
      </c>
      <c r="DP18">
        <v>78672</v>
      </c>
      <c r="DQ18">
        <v>54</v>
      </c>
      <c r="DT18" t="s">
        <v>274</v>
      </c>
      <c r="DU18" t="s">
        <v>257</v>
      </c>
      <c r="DW18">
        <v>7</v>
      </c>
      <c r="DX18" t="s">
        <v>275</v>
      </c>
      <c r="ED18">
        <v>0</v>
      </c>
      <c r="EE18" t="s">
        <v>276</v>
      </c>
      <c r="EF18" t="s">
        <v>277</v>
      </c>
      <c r="EG18">
        <v>0</v>
      </c>
      <c r="EI18" t="s">
        <v>278</v>
      </c>
      <c r="EJ18" t="s">
        <v>797</v>
      </c>
      <c r="EK18" t="s">
        <v>798</v>
      </c>
      <c r="EL18" t="s">
        <v>799</v>
      </c>
      <c r="EM18" t="s">
        <v>800</v>
      </c>
      <c r="EN18" t="s">
        <v>269</v>
      </c>
      <c r="EO18" t="s">
        <v>283</v>
      </c>
      <c r="EP18">
        <v>0</v>
      </c>
      <c r="ES18" t="s">
        <v>801</v>
      </c>
      <c r="FD18">
        <v>0</v>
      </c>
      <c r="FE18">
        <v>14</v>
      </c>
      <c r="FF18" t="s">
        <v>621</v>
      </c>
      <c r="FH18" t="s">
        <v>621</v>
      </c>
      <c r="FK18">
        <v>0</v>
      </c>
      <c r="FM18">
        <v>0</v>
      </c>
      <c r="FP18">
        <v>0</v>
      </c>
      <c r="FR18" t="s">
        <v>287</v>
      </c>
      <c r="FT18" t="s">
        <v>257</v>
      </c>
      <c r="FU18" t="s">
        <v>289</v>
      </c>
      <c r="FV18" t="s">
        <v>290</v>
      </c>
      <c r="FW18" t="s">
        <v>291</v>
      </c>
      <c r="FX18">
        <v>0</v>
      </c>
      <c r="FZ18">
        <v>7</v>
      </c>
      <c r="GA18">
        <v>7</v>
      </c>
      <c r="GB18">
        <v>0</v>
      </c>
      <c r="GE18">
        <v>0</v>
      </c>
      <c r="GF18" t="s">
        <v>274</v>
      </c>
      <c r="GI18">
        <v>0</v>
      </c>
      <c r="GJ18">
        <v>0</v>
      </c>
      <c r="GL18" t="s">
        <v>802</v>
      </c>
      <c r="GN18">
        <v>1</v>
      </c>
      <c r="GZ18" t="s">
        <v>803</v>
      </c>
      <c r="HA18" t="s">
        <v>400</v>
      </c>
      <c r="HB18" t="s">
        <v>313</v>
      </c>
      <c r="HC18" t="s">
        <v>313</v>
      </c>
      <c r="HD18" t="s">
        <v>804</v>
      </c>
      <c r="HE18">
        <v>0</v>
      </c>
      <c r="HF18">
        <v>21</v>
      </c>
      <c r="HG18">
        <v>7</v>
      </c>
      <c r="HH18" t="s">
        <v>275</v>
      </c>
      <c r="HK18" t="s">
        <v>499</v>
      </c>
      <c r="HV18">
        <v>-40</v>
      </c>
      <c r="HW18">
        <v>3909864</v>
      </c>
      <c r="HX18" t="s">
        <v>733</v>
      </c>
      <c r="HY18">
        <v>3909851</v>
      </c>
      <c r="IB18">
        <v>0</v>
      </c>
      <c r="IC18">
        <v>0</v>
      </c>
      <c r="IL18">
        <v>50</v>
      </c>
      <c r="IN18" t="s">
        <v>733</v>
      </c>
      <c r="IP18" t="s">
        <v>733</v>
      </c>
      <c r="IQ18" t="s">
        <v>400</v>
      </c>
      <c r="IT18">
        <v>1</v>
      </c>
    </row>
    <row r="19" spans="1:254">
      <c r="A19">
        <v>18</v>
      </c>
      <c r="B19" t="s">
        <v>805</v>
      </c>
      <c r="C19">
        <v>2</v>
      </c>
      <c r="D19">
        <v>2</v>
      </c>
      <c r="E19">
        <v>14</v>
      </c>
      <c r="F19">
        <v>1</v>
      </c>
      <c r="G19">
        <v>-40</v>
      </c>
      <c r="I19" t="s">
        <v>298</v>
      </c>
      <c r="J19">
        <v>11</v>
      </c>
      <c r="K19">
        <v>11</v>
      </c>
      <c r="L19" t="s">
        <v>752</v>
      </c>
      <c r="M19" t="s">
        <v>408</v>
      </c>
      <c r="O19" t="s">
        <v>508</v>
      </c>
      <c r="V19" t="s">
        <v>257</v>
      </c>
      <c r="W19" t="s">
        <v>806</v>
      </c>
      <c r="AD19" t="s">
        <v>807</v>
      </c>
      <c r="AE19" t="s">
        <v>808</v>
      </c>
      <c r="AF19" t="s">
        <v>806</v>
      </c>
      <c r="AG19" t="s">
        <v>257</v>
      </c>
      <c r="AI19">
        <v>20</v>
      </c>
      <c r="AO19">
        <v>7</v>
      </c>
      <c r="BI19" t="s">
        <v>607</v>
      </c>
      <c r="BP19">
        <f t="shared" si="0"/>
        <v>0</v>
      </c>
      <c r="BQ19">
        <f t="shared" si="1"/>
        <v>1</v>
      </c>
      <c r="BS19" t="s">
        <v>262</v>
      </c>
      <c r="BU19">
        <v>0</v>
      </c>
      <c r="BW19">
        <v>0</v>
      </c>
      <c r="BX19" t="s">
        <v>809</v>
      </c>
      <c r="CC19" s="3">
        <v>0.29722222222222222</v>
      </c>
      <c r="CE19" t="s">
        <v>810</v>
      </c>
      <c r="CI19">
        <v>0</v>
      </c>
      <c r="CJ19" t="s">
        <v>811</v>
      </c>
      <c r="CK19" s="4">
        <v>38387</v>
      </c>
      <c r="CL19" t="s">
        <v>812</v>
      </c>
      <c r="CM19" t="s">
        <v>813</v>
      </c>
      <c r="CN19">
        <v>0</v>
      </c>
      <c r="CO19" t="s">
        <v>335</v>
      </c>
      <c r="CP19" t="s">
        <v>282</v>
      </c>
      <c r="CQ19" t="s">
        <v>262</v>
      </c>
      <c r="CT19" t="s">
        <v>582</v>
      </c>
      <c r="CV19">
        <v>0</v>
      </c>
      <c r="CX19">
        <v>3</v>
      </c>
      <c r="CY19" t="s">
        <v>553</v>
      </c>
      <c r="CZ19">
        <v>0</v>
      </c>
      <c r="DA19">
        <v>4</v>
      </c>
      <c r="DB19" t="s">
        <v>272</v>
      </c>
      <c r="DC19">
        <v>-29</v>
      </c>
      <c r="DE19" t="s">
        <v>814</v>
      </c>
      <c r="DJ19">
        <v>1</v>
      </c>
      <c r="DK19" s="4">
        <v>44442</v>
      </c>
      <c r="DL19">
        <v>19965</v>
      </c>
      <c r="DM19">
        <v>2021</v>
      </c>
      <c r="DN19">
        <v>0</v>
      </c>
      <c r="DP19">
        <v>78672</v>
      </c>
      <c r="DQ19">
        <v>55</v>
      </c>
      <c r="DT19" t="s">
        <v>257</v>
      </c>
      <c r="DU19" t="s">
        <v>274</v>
      </c>
      <c r="DW19">
        <v>7</v>
      </c>
      <c r="DX19" t="s">
        <v>275</v>
      </c>
      <c r="ED19">
        <v>0</v>
      </c>
      <c r="EE19" t="s">
        <v>765</v>
      </c>
      <c r="EF19" t="s">
        <v>422</v>
      </c>
      <c r="EG19">
        <v>0</v>
      </c>
      <c r="EI19" t="s">
        <v>340</v>
      </c>
      <c r="EJ19" t="s">
        <v>815</v>
      </c>
      <c r="EK19" t="s">
        <v>816</v>
      </c>
      <c r="EL19" t="s">
        <v>817</v>
      </c>
      <c r="EM19" t="s">
        <v>818</v>
      </c>
      <c r="EN19" t="s">
        <v>269</v>
      </c>
      <c r="EO19" t="s">
        <v>490</v>
      </c>
      <c r="EP19">
        <v>0</v>
      </c>
      <c r="ES19" t="s">
        <v>819</v>
      </c>
      <c r="FD19">
        <v>0</v>
      </c>
      <c r="FE19">
        <v>7</v>
      </c>
      <c r="FF19" t="s">
        <v>310</v>
      </c>
      <c r="FH19" t="s">
        <v>310</v>
      </c>
      <c r="FI19" t="s">
        <v>820</v>
      </c>
      <c r="FK19">
        <v>0</v>
      </c>
      <c r="FM19">
        <v>0</v>
      </c>
      <c r="FP19">
        <v>0</v>
      </c>
      <c r="FR19" t="s">
        <v>462</v>
      </c>
      <c r="FT19" t="s">
        <v>274</v>
      </c>
      <c r="FU19" t="s">
        <v>463</v>
      </c>
      <c r="FV19" t="s">
        <v>431</v>
      </c>
      <c r="FX19">
        <v>0</v>
      </c>
      <c r="FZ19">
        <v>7</v>
      </c>
      <c r="GA19">
        <v>7</v>
      </c>
      <c r="GB19">
        <v>0</v>
      </c>
      <c r="GD19" t="s">
        <v>355</v>
      </c>
      <c r="GE19">
        <v>0</v>
      </c>
      <c r="GF19" t="s">
        <v>257</v>
      </c>
      <c r="GI19">
        <v>0</v>
      </c>
      <c r="GJ19">
        <v>0</v>
      </c>
      <c r="GL19" t="s">
        <v>821</v>
      </c>
      <c r="GN19">
        <v>1</v>
      </c>
      <c r="GZ19" t="s">
        <v>822</v>
      </c>
      <c r="HA19" t="s">
        <v>814</v>
      </c>
      <c r="HB19" t="s">
        <v>313</v>
      </c>
      <c r="HC19" t="s">
        <v>313</v>
      </c>
      <c r="HD19" t="s">
        <v>823</v>
      </c>
      <c r="HE19">
        <v>0</v>
      </c>
      <c r="HF19">
        <v>11</v>
      </c>
      <c r="HG19">
        <v>7</v>
      </c>
      <c r="HH19" t="s">
        <v>275</v>
      </c>
      <c r="HK19">
        <v>4</v>
      </c>
      <c r="HV19">
        <v>-41</v>
      </c>
      <c r="HW19">
        <v>3909877</v>
      </c>
      <c r="HX19" t="s">
        <v>824</v>
      </c>
      <c r="HY19">
        <v>3909864</v>
      </c>
      <c r="IB19">
        <v>0</v>
      </c>
      <c r="IC19">
        <v>0</v>
      </c>
      <c r="IL19">
        <v>51</v>
      </c>
      <c r="IN19" t="s">
        <v>733</v>
      </c>
      <c r="IP19" t="s">
        <v>733</v>
      </c>
      <c r="IT19">
        <v>1</v>
      </c>
    </row>
    <row r="20" spans="1:254">
      <c r="A20">
        <v>19</v>
      </c>
      <c r="B20" t="s">
        <v>825</v>
      </c>
      <c r="C20">
        <v>2</v>
      </c>
      <c r="D20">
        <v>3</v>
      </c>
      <c r="E20">
        <v>13</v>
      </c>
      <c r="F20">
        <v>59</v>
      </c>
      <c r="G20">
        <v>-41</v>
      </c>
      <c r="I20" t="s">
        <v>254</v>
      </c>
      <c r="J20">
        <v>11</v>
      </c>
      <c r="K20">
        <v>11</v>
      </c>
      <c r="L20" t="s">
        <v>826</v>
      </c>
      <c r="M20" t="s">
        <v>827</v>
      </c>
      <c r="O20" t="s">
        <v>828</v>
      </c>
      <c r="V20" t="s">
        <v>257</v>
      </c>
      <c r="W20" t="s">
        <v>829</v>
      </c>
      <c r="AD20" t="s">
        <v>411</v>
      </c>
      <c r="AE20" t="s">
        <v>412</v>
      </c>
      <c r="AF20" t="s">
        <v>829</v>
      </c>
      <c r="AG20" t="s">
        <v>274</v>
      </c>
      <c r="AI20">
        <v>22</v>
      </c>
      <c r="AK20" t="s">
        <v>575</v>
      </c>
      <c r="AO20">
        <v>7</v>
      </c>
      <c r="AX20">
        <v>4</v>
      </c>
      <c r="BI20" t="s">
        <v>257</v>
      </c>
      <c r="BP20">
        <f t="shared" si="0"/>
        <v>0</v>
      </c>
      <c r="BQ20">
        <f t="shared" si="1"/>
        <v>3</v>
      </c>
      <c r="BS20" t="s">
        <v>262</v>
      </c>
      <c r="BU20">
        <v>0</v>
      </c>
      <c r="BW20">
        <v>0</v>
      </c>
      <c r="BX20" t="s">
        <v>830</v>
      </c>
      <c r="CC20" s="3">
        <v>0.26944444444444443</v>
      </c>
      <c r="CE20" t="s">
        <v>831</v>
      </c>
      <c r="CI20">
        <v>0</v>
      </c>
      <c r="CJ20" t="s">
        <v>832</v>
      </c>
      <c r="CK20" s="4">
        <v>38387</v>
      </c>
      <c r="CL20" t="s">
        <v>833</v>
      </c>
      <c r="CM20" t="s">
        <v>834</v>
      </c>
      <c r="CN20">
        <v>0</v>
      </c>
      <c r="CP20" t="s">
        <v>269</v>
      </c>
      <c r="CQ20" t="s">
        <v>262</v>
      </c>
      <c r="CT20" t="s">
        <v>835</v>
      </c>
      <c r="CV20">
        <v>0</v>
      </c>
      <c r="CX20">
        <v>4</v>
      </c>
      <c r="CY20" t="s">
        <v>553</v>
      </c>
      <c r="CZ20">
        <v>0</v>
      </c>
      <c r="DA20">
        <v>4</v>
      </c>
      <c r="DB20" t="s">
        <v>272</v>
      </c>
      <c r="DC20">
        <v>-29</v>
      </c>
      <c r="DJ20">
        <v>59</v>
      </c>
      <c r="DK20" s="4">
        <v>44442</v>
      </c>
      <c r="DL20">
        <v>19965</v>
      </c>
      <c r="DM20">
        <v>2021</v>
      </c>
      <c r="DN20">
        <v>0</v>
      </c>
      <c r="DP20">
        <v>78672</v>
      </c>
      <c r="DQ20">
        <v>56</v>
      </c>
      <c r="DT20" t="s">
        <v>257</v>
      </c>
      <c r="DU20" t="s">
        <v>274</v>
      </c>
      <c r="DW20">
        <v>7</v>
      </c>
      <c r="DX20" t="s">
        <v>275</v>
      </c>
      <c r="ED20">
        <v>0</v>
      </c>
      <c r="EE20" t="s">
        <v>836</v>
      </c>
      <c r="EF20" t="s">
        <v>675</v>
      </c>
      <c r="EG20">
        <v>0</v>
      </c>
      <c r="EH20" t="s">
        <v>837</v>
      </c>
      <c r="EI20" t="s">
        <v>340</v>
      </c>
      <c r="EJ20" t="s">
        <v>486</v>
      </c>
      <c r="EK20" t="s">
        <v>838</v>
      </c>
      <c r="EL20" t="s">
        <v>839</v>
      </c>
      <c r="EM20" t="s">
        <v>492</v>
      </c>
      <c r="EN20" t="s">
        <v>282</v>
      </c>
      <c r="EO20" t="s">
        <v>490</v>
      </c>
      <c r="EP20">
        <v>1</v>
      </c>
      <c r="ES20" t="s">
        <v>840</v>
      </c>
      <c r="FD20">
        <v>0</v>
      </c>
      <c r="FE20">
        <v>6</v>
      </c>
      <c r="FF20" t="s">
        <v>429</v>
      </c>
      <c r="FH20" t="s">
        <v>429</v>
      </c>
      <c r="FI20" t="s">
        <v>841</v>
      </c>
      <c r="FK20">
        <v>0</v>
      </c>
      <c r="FM20">
        <v>0</v>
      </c>
      <c r="FP20">
        <v>0</v>
      </c>
      <c r="FR20" t="s">
        <v>462</v>
      </c>
      <c r="FT20" t="s">
        <v>274</v>
      </c>
      <c r="FU20" t="s">
        <v>777</v>
      </c>
      <c r="FV20" t="s">
        <v>431</v>
      </c>
      <c r="FW20" t="s">
        <v>432</v>
      </c>
      <c r="FX20">
        <v>0</v>
      </c>
      <c r="FZ20">
        <v>7</v>
      </c>
      <c r="GA20">
        <v>7</v>
      </c>
      <c r="GB20">
        <v>0</v>
      </c>
      <c r="GD20" t="s">
        <v>355</v>
      </c>
      <c r="GE20">
        <v>0</v>
      </c>
      <c r="GI20">
        <v>0</v>
      </c>
      <c r="GJ20">
        <v>0</v>
      </c>
      <c r="GL20" t="s">
        <v>842</v>
      </c>
      <c r="GN20">
        <v>0</v>
      </c>
      <c r="GZ20" t="s">
        <v>843</v>
      </c>
      <c r="HB20" t="s">
        <v>294</v>
      </c>
      <c r="HC20" t="s">
        <v>294</v>
      </c>
      <c r="HD20" t="s">
        <v>844</v>
      </c>
      <c r="HE20">
        <v>0</v>
      </c>
      <c r="HF20">
        <v>11</v>
      </c>
      <c r="HG20">
        <v>7</v>
      </c>
      <c r="HH20" t="s">
        <v>275</v>
      </c>
      <c r="HK20">
        <v>1</v>
      </c>
      <c r="HV20">
        <v>0</v>
      </c>
      <c r="HW20">
        <v>3909888</v>
      </c>
      <c r="HX20" t="s">
        <v>845</v>
      </c>
      <c r="HY20">
        <v>3909877</v>
      </c>
      <c r="IB20">
        <v>0</v>
      </c>
      <c r="IC20">
        <v>0</v>
      </c>
      <c r="IL20">
        <v>52</v>
      </c>
      <c r="IR20" t="s">
        <v>492</v>
      </c>
      <c r="IT20">
        <v>1</v>
      </c>
    </row>
    <row r="21" spans="1:254">
      <c r="A21">
        <v>20</v>
      </c>
      <c r="B21" t="s">
        <v>846</v>
      </c>
      <c r="C21">
        <v>2</v>
      </c>
      <c r="D21">
        <v>1</v>
      </c>
      <c r="E21">
        <v>10</v>
      </c>
      <c r="F21">
        <v>6</v>
      </c>
      <c r="G21">
        <v>-31</v>
      </c>
      <c r="H21" t="s">
        <v>253</v>
      </c>
      <c r="I21" t="s">
        <v>254</v>
      </c>
      <c r="J21">
        <v>11</v>
      </c>
      <c r="K21" t="s">
        <v>471</v>
      </c>
      <c r="L21" t="s">
        <v>472</v>
      </c>
      <c r="M21" t="s">
        <v>408</v>
      </c>
      <c r="O21" t="s">
        <v>409</v>
      </c>
      <c r="S21" t="s">
        <v>473</v>
      </c>
      <c r="V21" t="s">
        <v>253</v>
      </c>
      <c r="W21" t="s">
        <v>474</v>
      </c>
      <c r="X21" t="s">
        <v>475</v>
      </c>
      <c r="Y21" t="s">
        <v>476</v>
      </c>
      <c r="AA21" t="s">
        <v>477</v>
      </c>
      <c r="AB21" t="s">
        <v>478</v>
      </c>
      <c r="AI21">
        <v>22</v>
      </c>
      <c r="AJ21" t="s">
        <v>327</v>
      </c>
      <c r="AO21">
        <v>7</v>
      </c>
      <c r="AT21" t="s">
        <v>254</v>
      </c>
      <c r="BI21" t="s">
        <v>607</v>
      </c>
      <c r="BP21">
        <f t="shared" si="0"/>
        <v>2</v>
      </c>
      <c r="BQ21">
        <f t="shared" si="1"/>
        <v>0</v>
      </c>
      <c r="BS21" t="s">
        <v>262</v>
      </c>
      <c r="BU21">
        <v>0</v>
      </c>
      <c r="BW21">
        <v>0</v>
      </c>
      <c r="BX21" t="s">
        <v>847</v>
      </c>
      <c r="BZ21">
        <v>1</v>
      </c>
      <c r="CC21" s="3">
        <v>0.125</v>
      </c>
      <c r="CD21" t="s">
        <v>274</v>
      </c>
      <c r="CE21" t="s">
        <v>848</v>
      </c>
      <c r="CF21">
        <v>0</v>
      </c>
      <c r="CH21" t="s">
        <v>481</v>
      </c>
      <c r="CI21">
        <v>0</v>
      </c>
      <c r="CJ21" t="s">
        <v>849</v>
      </c>
      <c r="CK21" s="4">
        <v>38387</v>
      </c>
      <c r="CL21" t="s">
        <v>850</v>
      </c>
      <c r="CM21" t="s">
        <v>851</v>
      </c>
      <c r="CN21">
        <v>0</v>
      </c>
      <c r="CO21" t="s">
        <v>268</v>
      </c>
      <c r="CP21" t="s">
        <v>418</v>
      </c>
      <c r="CQ21" t="s">
        <v>262</v>
      </c>
      <c r="CT21" t="s">
        <v>852</v>
      </c>
      <c r="CV21">
        <v>0</v>
      </c>
      <c r="CX21">
        <v>1</v>
      </c>
      <c r="CY21" t="s">
        <v>853</v>
      </c>
      <c r="CZ21">
        <v>-36</v>
      </c>
      <c r="DA21">
        <v>5</v>
      </c>
      <c r="DB21" t="s">
        <v>271</v>
      </c>
      <c r="DC21">
        <v>-31</v>
      </c>
      <c r="DE21" t="s">
        <v>379</v>
      </c>
      <c r="DJ21">
        <v>6</v>
      </c>
      <c r="DK21" s="4">
        <v>44442</v>
      </c>
      <c r="DL21">
        <v>19965</v>
      </c>
      <c r="DM21">
        <v>2021</v>
      </c>
      <c r="DN21">
        <v>0</v>
      </c>
      <c r="DP21">
        <v>78672</v>
      </c>
      <c r="DQ21">
        <v>66</v>
      </c>
      <c r="DT21" t="s">
        <v>257</v>
      </c>
      <c r="DU21" t="s">
        <v>274</v>
      </c>
      <c r="DW21">
        <v>14</v>
      </c>
      <c r="DX21" t="s">
        <v>275</v>
      </c>
      <c r="DZ21" t="s">
        <v>796</v>
      </c>
      <c r="ED21">
        <v>0</v>
      </c>
      <c r="EE21" t="s">
        <v>421</v>
      </c>
      <c r="EF21" t="s">
        <v>422</v>
      </c>
      <c r="EG21">
        <v>0</v>
      </c>
      <c r="EI21" t="s">
        <v>340</v>
      </c>
      <c r="EJ21" t="s">
        <v>854</v>
      </c>
      <c r="EK21" t="s">
        <v>855</v>
      </c>
      <c r="EL21" t="s">
        <v>856</v>
      </c>
      <c r="EM21" t="s">
        <v>268</v>
      </c>
      <c r="EN21" t="s">
        <v>418</v>
      </c>
      <c r="EO21" t="s">
        <v>283</v>
      </c>
      <c r="EP21">
        <v>0</v>
      </c>
      <c r="EQ21" t="s">
        <v>769</v>
      </c>
      <c r="ES21" t="s">
        <v>857</v>
      </c>
      <c r="ET21">
        <v>3</v>
      </c>
      <c r="EU21" t="s">
        <v>348</v>
      </c>
      <c r="EV21" t="s">
        <v>349</v>
      </c>
      <c r="EW21" t="s">
        <v>395</v>
      </c>
      <c r="EX21" t="s">
        <v>492</v>
      </c>
      <c r="FA21" t="s">
        <v>493</v>
      </c>
      <c r="FB21" t="s">
        <v>858</v>
      </c>
      <c r="FD21">
        <v>1</v>
      </c>
      <c r="FE21">
        <v>17</v>
      </c>
      <c r="FI21" t="s">
        <v>394</v>
      </c>
      <c r="FJ21" t="s">
        <v>859</v>
      </c>
      <c r="FK21">
        <v>0</v>
      </c>
      <c r="FM21">
        <v>0</v>
      </c>
      <c r="FN21" t="s">
        <v>796</v>
      </c>
      <c r="FP21">
        <v>0</v>
      </c>
      <c r="FR21" t="s">
        <v>395</v>
      </c>
      <c r="FU21" t="s">
        <v>496</v>
      </c>
      <c r="FV21" t="s">
        <v>464</v>
      </c>
      <c r="FX21">
        <v>0</v>
      </c>
      <c r="FZ21">
        <v>14</v>
      </c>
      <c r="GA21">
        <v>14</v>
      </c>
      <c r="GB21">
        <v>0</v>
      </c>
      <c r="GC21" t="s">
        <v>497</v>
      </c>
      <c r="GD21" t="s">
        <v>355</v>
      </c>
      <c r="GE21">
        <v>0</v>
      </c>
      <c r="GF21" t="s">
        <v>274</v>
      </c>
      <c r="GG21">
        <v>2.5</v>
      </c>
      <c r="GH21">
        <v>2.6</v>
      </c>
      <c r="GI21">
        <v>1</v>
      </c>
      <c r="GJ21">
        <v>0</v>
      </c>
      <c r="GK21" t="s">
        <v>860</v>
      </c>
      <c r="GL21" t="s">
        <v>861</v>
      </c>
      <c r="GM21">
        <v>3</v>
      </c>
      <c r="GN21">
        <v>2</v>
      </c>
      <c r="GO21" t="s">
        <v>713</v>
      </c>
      <c r="GP21" t="s">
        <v>779</v>
      </c>
      <c r="GQ21">
        <v>43</v>
      </c>
      <c r="GZ21" t="s">
        <v>862</v>
      </c>
      <c r="HB21" t="s">
        <v>294</v>
      </c>
      <c r="HC21" t="s">
        <v>294</v>
      </c>
      <c r="HE21">
        <v>0</v>
      </c>
      <c r="HF21">
        <v>11</v>
      </c>
      <c r="HG21">
        <v>14</v>
      </c>
      <c r="HH21" t="s">
        <v>275</v>
      </c>
      <c r="HK21">
        <v>1</v>
      </c>
      <c r="HL21" t="s">
        <v>379</v>
      </c>
      <c r="HN21" t="s">
        <v>401</v>
      </c>
      <c r="HO21" t="s">
        <v>863</v>
      </c>
      <c r="HP21" t="s">
        <v>864</v>
      </c>
      <c r="HQ21" t="s">
        <v>865</v>
      </c>
      <c r="HS21" t="s">
        <v>866</v>
      </c>
      <c r="HV21">
        <v>-37</v>
      </c>
      <c r="HW21">
        <v>3909989</v>
      </c>
      <c r="HY21">
        <v>3909977</v>
      </c>
      <c r="IB21">
        <v>0</v>
      </c>
      <c r="IC21">
        <v>0</v>
      </c>
      <c r="IL21">
        <v>61</v>
      </c>
      <c r="IP21" t="s">
        <v>379</v>
      </c>
      <c r="IT21">
        <v>1</v>
      </c>
    </row>
    <row r="22" spans="1:254">
      <c r="A22">
        <v>21</v>
      </c>
      <c r="B22" t="s">
        <v>867</v>
      </c>
      <c r="C22">
        <v>2</v>
      </c>
      <c r="D22">
        <v>2</v>
      </c>
      <c r="E22">
        <v>3</v>
      </c>
      <c r="F22">
        <v>6</v>
      </c>
      <c r="G22">
        <v>-37</v>
      </c>
      <c r="I22" t="s">
        <v>254</v>
      </c>
      <c r="J22">
        <v>21</v>
      </c>
      <c r="K22" t="s">
        <v>868</v>
      </c>
      <c r="L22" t="s">
        <v>869</v>
      </c>
      <c r="M22" t="s">
        <v>440</v>
      </c>
      <c r="N22" t="s">
        <v>254</v>
      </c>
      <c r="O22" t="s">
        <v>870</v>
      </c>
      <c r="P22" t="s">
        <v>871</v>
      </c>
      <c r="R22" t="s">
        <v>443</v>
      </c>
      <c r="S22" t="s">
        <v>872</v>
      </c>
      <c r="V22" t="s">
        <v>253</v>
      </c>
      <c r="W22" t="s">
        <v>873</v>
      </c>
      <c r="X22" t="s">
        <v>874</v>
      </c>
      <c r="Y22" t="s">
        <v>875</v>
      </c>
      <c r="AA22" t="s">
        <v>876</v>
      </c>
      <c r="AB22" t="s">
        <v>877</v>
      </c>
      <c r="AI22">
        <v>7</v>
      </c>
      <c r="AJ22" t="s">
        <v>878</v>
      </c>
      <c r="AO22">
        <v>7</v>
      </c>
      <c r="BI22" t="s">
        <v>257</v>
      </c>
      <c r="BP22">
        <f t="shared" si="0"/>
        <v>1</v>
      </c>
      <c r="BQ22">
        <f t="shared" si="1"/>
        <v>0</v>
      </c>
      <c r="BS22" t="s">
        <v>262</v>
      </c>
      <c r="BU22">
        <v>0</v>
      </c>
      <c r="BW22">
        <v>0</v>
      </c>
      <c r="BX22" t="s">
        <v>879</v>
      </c>
      <c r="BZ22">
        <v>0</v>
      </c>
      <c r="CC22" s="3">
        <v>9.6527777777777768E-2</v>
      </c>
      <c r="CD22" t="s">
        <v>257</v>
      </c>
      <c r="CE22" t="s">
        <v>880</v>
      </c>
      <c r="CF22">
        <v>6</v>
      </c>
      <c r="CH22" t="s">
        <v>493</v>
      </c>
      <c r="CI22">
        <v>0</v>
      </c>
      <c r="CJ22" t="s">
        <v>881</v>
      </c>
      <c r="CK22" s="4">
        <v>38050</v>
      </c>
      <c r="CL22" t="s">
        <v>882</v>
      </c>
      <c r="CM22" t="s">
        <v>883</v>
      </c>
      <c r="CN22">
        <v>0</v>
      </c>
      <c r="CO22" t="s">
        <v>581</v>
      </c>
      <c r="CP22" t="s">
        <v>269</v>
      </c>
      <c r="CQ22" t="s">
        <v>262</v>
      </c>
      <c r="CT22" t="s">
        <v>884</v>
      </c>
      <c r="CV22">
        <v>0</v>
      </c>
      <c r="CX22">
        <v>2</v>
      </c>
      <c r="CY22" t="s">
        <v>853</v>
      </c>
      <c r="CZ22">
        <v>-36</v>
      </c>
      <c r="DA22">
        <v>5</v>
      </c>
      <c r="DB22" t="s">
        <v>271</v>
      </c>
      <c r="DC22">
        <v>-31</v>
      </c>
      <c r="DJ22">
        <v>6</v>
      </c>
      <c r="DK22" s="4">
        <v>44442</v>
      </c>
      <c r="DL22">
        <v>19965</v>
      </c>
      <c r="DM22">
        <v>2021</v>
      </c>
      <c r="DN22">
        <v>0</v>
      </c>
      <c r="DP22">
        <v>78672</v>
      </c>
      <c r="DQ22">
        <v>67</v>
      </c>
      <c r="DT22" t="s">
        <v>257</v>
      </c>
      <c r="DU22" t="s">
        <v>274</v>
      </c>
      <c r="DW22">
        <v>14</v>
      </c>
      <c r="DX22" t="s">
        <v>275</v>
      </c>
      <c r="ED22">
        <v>0</v>
      </c>
      <c r="EE22" t="s">
        <v>885</v>
      </c>
      <c r="EF22" t="s">
        <v>675</v>
      </c>
      <c r="EG22">
        <v>1</v>
      </c>
      <c r="EH22" t="s">
        <v>886</v>
      </c>
      <c r="EI22" t="s">
        <v>278</v>
      </c>
      <c r="EJ22" t="s">
        <v>279</v>
      </c>
      <c r="EK22" t="s">
        <v>887</v>
      </c>
      <c r="EL22" t="s">
        <v>888</v>
      </c>
      <c r="EM22" t="s">
        <v>889</v>
      </c>
      <c r="EN22" t="s">
        <v>282</v>
      </c>
      <c r="EO22" t="s">
        <v>890</v>
      </c>
      <c r="EP22">
        <v>0</v>
      </c>
      <c r="EQ22" t="s">
        <v>891</v>
      </c>
      <c r="ES22" t="s">
        <v>349</v>
      </c>
      <c r="ET22">
        <v>0</v>
      </c>
      <c r="EU22" t="s">
        <v>679</v>
      </c>
      <c r="EV22" t="s">
        <v>349</v>
      </c>
      <c r="FB22" t="s">
        <v>892</v>
      </c>
      <c r="FD22">
        <v>0</v>
      </c>
      <c r="FE22">
        <v>7</v>
      </c>
      <c r="FF22" t="s">
        <v>893</v>
      </c>
      <c r="FH22" t="s">
        <v>893</v>
      </c>
      <c r="FK22">
        <v>0</v>
      </c>
      <c r="FM22">
        <v>1</v>
      </c>
      <c r="FP22">
        <v>0</v>
      </c>
      <c r="FQ22" t="s">
        <v>257</v>
      </c>
      <c r="FR22" t="s">
        <v>395</v>
      </c>
      <c r="FU22" t="s">
        <v>496</v>
      </c>
      <c r="FX22">
        <v>0</v>
      </c>
      <c r="FZ22">
        <v>14</v>
      </c>
      <c r="GA22">
        <v>14</v>
      </c>
      <c r="GB22">
        <v>0</v>
      </c>
      <c r="GC22" t="s">
        <v>894</v>
      </c>
      <c r="GD22" t="s">
        <v>355</v>
      </c>
      <c r="GE22">
        <v>0</v>
      </c>
      <c r="GF22" t="s">
        <v>895</v>
      </c>
      <c r="GG22">
        <v>3.8</v>
      </c>
      <c r="GH22">
        <v>6.3</v>
      </c>
      <c r="GI22">
        <v>1</v>
      </c>
      <c r="GJ22">
        <v>0</v>
      </c>
      <c r="GL22" t="s">
        <v>896</v>
      </c>
      <c r="GN22">
        <v>0</v>
      </c>
      <c r="GZ22" t="s">
        <v>897</v>
      </c>
      <c r="HB22" t="s">
        <v>294</v>
      </c>
      <c r="HC22" t="s">
        <v>294</v>
      </c>
      <c r="HE22">
        <v>0</v>
      </c>
      <c r="HF22">
        <v>21</v>
      </c>
      <c r="HG22">
        <v>14</v>
      </c>
      <c r="HH22" t="s">
        <v>275</v>
      </c>
      <c r="HJ22" t="s">
        <v>898</v>
      </c>
      <c r="HK22">
        <v>3</v>
      </c>
      <c r="HN22" t="s">
        <v>899</v>
      </c>
      <c r="HO22" t="s">
        <v>900</v>
      </c>
      <c r="HP22" t="s">
        <v>901</v>
      </c>
      <c r="HQ22" t="s">
        <v>902</v>
      </c>
      <c r="HV22">
        <v>-43</v>
      </c>
      <c r="HW22">
        <v>3909998</v>
      </c>
      <c r="HX22" t="s">
        <v>600</v>
      </c>
      <c r="HY22">
        <v>3909989</v>
      </c>
      <c r="IB22">
        <v>0.5</v>
      </c>
      <c r="IC22">
        <v>1</v>
      </c>
      <c r="IL22">
        <v>62</v>
      </c>
      <c r="IP22" t="s">
        <v>796</v>
      </c>
      <c r="IT22">
        <v>1</v>
      </c>
    </row>
    <row r="23" spans="1:254">
      <c r="A23">
        <v>22</v>
      </c>
      <c r="B23" t="s">
        <v>903</v>
      </c>
      <c r="C23">
        <v>2</v>
      </c>
      <c r="D23">
        <v>1</v>
      </c>
      <c r="E23">
        <v>10</v>
      </c>
      <c r="G23">
        <v>-43</v>
      </c>
      <c r="I23" t="s">
        <v>298</v>
      </c>
      <c r="J23">
        <v>11</v>
      </c>
      <c r="K23">
        <v>11</v>
      </c>
      <c r="L23" t="s">
        <v>904</v>
      </c>
      <c r="M23" t="s">
        <v>827</v>
      </c>
      <c r="O23" t="s">
        <v>905</v>
      </c>
      <c r="V23" t="s">
        <v>253</v>
      </c>
      <c r="W23" t="s">
        <v>906</v>
      </c>
      <c r="X23" t="s">
        <v>511</v>
      </c>
      <c r="Y23" t="s">
        <v>907</v>
      </c>
      <c r="AA23" t="s">
        <v>666</v>
      </c>
      <c r="AB23" t="s">
        <v>667</v>
      </c>
      <c r="AI23">
        <v>86</v>
      </c>
      <c r="AJ23" t="s">
        <v>327</v>
      </c>
      <c r="AO23">
        <v>7</v>
      </c>
      <c r="BI23" t="s">
        <v>257</v>
      </c>
      <c r="BP23">
        <f t="shared" si="0"/>
        <v>1</v>
      </c>
      <c r="BQ23">
        <f t="shared" si="1"/>
        <v>0</v>
      </c>
      <c r="BS23" t="s">
        <v>262</v>
      </c>
      <c r="BU23">
        <v>0</v>
      </c>
      <c r="BW23">
        <v>0</v>
      </c>
      <c r="BX23" t="s">
        <v>908</v>
      </c>
      <c r="BZ23">
        <v>1</v>
      </c>
      <c r="CC23" s="3">
        <v>6.9444444444444434E-2</v>
      </c>
      <c r="CD23" t="s">
        <v>294</v>
      </c>
      <c r="CE23" t="s">
        <v>909</v>
      </c>
      <c r="CF23">
        <v>8</v>
      </c>
      <c r="CH23" t="s">
        <v>331</v>
      </c>
      <c r="CI23">
        <v>0</v>
      </c>
      <c r="CJ23" t="s">
        <v>910</v>
      </c>
      <c r="CK23" s="4">
        <v>38387</v>
      </c>
      <c r="CL23" t="s">
        <v>911</v>
      </c>
      <c r="CM23" t="s">
        <v>851</v>
      </c>
      <c r="CN23">
        <v>0</v>
      </c>
      <c r="CO23" t="s">
        <v>335</v>
      </c>
      <c r="CP23" t="s">
        <v>282</v>
      </c>
      <c r="CQ23" t="s">
        <v>262</v>
      </c>
      <c r="CT23" t="s">
        <v>419</v>
      </c>
      <c r="CV23">
        <v>0</v>
      </c>
      <c r="CX23">
        <v>3</v>
      </c>
      <c r="CY23" t="s">
        <v>853</v>
      </c>
      <c r="CZ23">
        <v>-36</v>
      </c>
      <c r="DA23">
        <v>5</v>
      </c>
      <c r="DB23" t="s">
        <v>271</v>
      </c>
      <c r="DC23">
        <v>-31</v>
      </c>
      <c r="DE23" t="s">
        <v>364</v>
      </c>
      <c r="DJ23">
        <v>-15</v>
      </c>
      <c r="DK23" s="4">
        <v>44442</v>
      </c>
      <c r="DL23">
        <v>19965</v>
      </c>
      <c r="DM23">
        <v>2021</v>
      </c>
      <c r="DN23">
        <v>0</v>
      </c>
      <c r="DP23">
        <v>78672</v>
      </c>
      <c r="DQ23">
        <v>68</v>
      </c>
      <c r="DT23" t="s">
        <v>257</v>
      </c>
      <c r="DU23" t="s">
        <v>274</v>
      </c>
      <c r="DW23">
        <v>14</v>
      </c>
      <c r="DX23" t="s">
        <v>275</v>
      </c>
      <c r="ED23">
        <v>0</v>
      </c>
      <c r="EE23" t="s">
        <v>912</v>
      </c>
      <c r="EF23" t="s">
        <v>675</v>
      </c>
      <c r="EG23">
        <v>0</v>
      </c>
      <c r="EH23" t="s">
        <v>913</v>
      </c>
      <c r="EI23" t="s">
        <v>340</v>
      </c>
      <c r="EJ23" t="s">
        <v>914</v>
      </c>
      <c r="EK23" t="s">
        <v>915</v>
      </c>
      <c r="EL23" t="s">
        <v>916</v>
      </c>
      <c r="EM23" t="s">
        <v>917</v>
      </c>
      <c r="EN23" t="s">
        <v>269</v>
      </c>
      <c r="EO23" t="s">
        <v>918</v>
      </c>
      <c r="EP23">
        <v>0</v>
      </c>
      <c r="EQ23" t="s">
        <v>919</v>
      </c>
      <c r="ES23" t="s">
        <v>920</v>
      </c>
      <c r="ET23">
        <v>5</v>
      </c>
      <c r="EU23" t="s">
        <v>257</v>
      </c>
      <c r="EV23" t="s">
        <v>349</v>
      </c>
      <c r="EW23" t="s">
        <v>771</v>
      </c>
      <c r="EX23" t="s">
        <v>921</v>
      </c>
      <c r="FA23" t="s">
        <v>499</v>
      </c>
      <c r="FB23" t="s">
        <v>922</v>
      </c>
      <c r="FD23">
        <v>0</v>
      </c>
      <c r="FE23">
        <v>5</v>
      </c>
      <c r="FI23" t="s">
        <v>923</v>
      </c>
      <c r="FK23">
        <v>0</v>
      </c>
      <c r="FM23">
        <v>0</v>
      </c>
      <c r="FP23">
        <v>0</v>
      </c>
      <c r="FR23" t="s">
        <v>462</v>
      </c>
      <c r="FT23" t="s">
        <v>257</v>
      </c>
      <c r="FU23" t="s">
        <v>777</v>
      </c>
      <c r="FX23">
        <v>0</v>
      </c>
      <c r="FZ23">
        <v>14</v>
      </c>
      <c r="GA23">
        <v>14</v>
      </c>
      <c r="GB23">
        <v>0</v>
      </c>
      <c r="GD23" t="s">
        <v>355</v>
      </c>
      <c r="GE23">
        <v>0</v>
      </c>
      <c r="GH23">
        <v>2.6</v>
      </c>
      <c r="GI23">
        <v>0</v>
      </c>
      <c r="GJ23">
        <v>0</v>
      </c>
      <c r="GL23" t="s">
        <v>924</v>
      </c>
      <c r="GM23">
        <v>1</v>
      </c>
      <c r="GN23">
        <v>1</v>
      </c>
      <c r="GO23" t="s">
        <v>499</v>
      </c>
      <c r="GQ23">
        <v>51</v>
      </c>
      <c r="GZ23" t="s">
        <v>925</v>
      </c>
      <c r="HB23" t="s">
        <v>313</v>
      </c>
      <c r="HC23" t="s">
        <v>313</v>
      </c>
      <c r="HD23" t="s">
        <v>926</v>
      </c>
      <c r="HE23">
        <v>1</v>
      </c>
      <c r="HF23">
        <v>11</v>
      </c>
      <c r="HG23">
        <v>14</v>
      </c>
      <c r="HH23" t="s">
        <v>275</v>
      </c>
      <c r="HK23">
        <v>4</v>
      </c>
      <c r="HL23" t="s">
        <v>364</v>
      </c>
      <c r="HN23" t="s">
        <v>927</v>
      </c>
      <c r="HO23" t="s">
        <v>928</v>
      </c>
      <c r="HP23" t="s">
        <v>929</v>
      </c>
      <c r="HQ23" t="s">
        <v>930</v>
      </c>
      <c r="HS23" t="s">
        <v>931</v>
      </c>
      <c r="HT23" t="s">
        <v>932</v>
      </c>
      <c r="HU23">
        <v>-15</v>
      </c>
      <c r="HV23">
        <v>-28</v>
      </c>
      <c r="HW23">
        <v>3910010</v>
      </c>
      <c r="HY23">
        <v>3909998</v>
      </c>
      <c r="IB23">
        <v>0</v>
      </c>
      <c r="IC23">
        <v>0</v>
      </c>
      <c r="IL23">
        <v>63</v>
      </c>
      <c r="IP23" t="s">
        <v>796</v>
      </c>
      <c r="IQ23" t="s">
        <v>364</v>
      </c>
      <c r="IT23">
        <v>1</v>
      </c>
    </row>
    <row r="24" spans="1:254">
      <c r="A24">
        <v>23</v>
      </c>
      <c r="B24" t="s">
        <v>933</v>
      </c>
      <c r="C24">
        <v>2</v>
      </c>
      <c r="D24">
        <v>1</v>
      </c>
      <c r="E24">
        <v>25</v>
      </c>
      <c r="F24">
        <v>6</v>
      </c>
      <c r="G24">
        <v>-28</v>
      </c>
      <c r="I24" t="s">
        <v>298</v>
      </c>
      <c r="J24">
        <v>11</v>
      </c>
      <c r="K24">
        <v>11</v>
      </c>
      <c r="L24" t="s">
        <v>934</v>
      </c>
      <c r="M24" t="s">
        <v>319</v>
      </c>
      <c r="O24" t="s">
        <v>935</v>
      </c>
      <c r="V24" t="s">
        <v>253</v>
      </c>
      <c r="W24" t="s">
        <v>936</v>
      </c>
      <c r="X24" t="s">
        <v>937</v>
      </c>
      <c r="Y24" t="s">
        <v>938</v>
      </c>
      <c r="AA24" t="s">
        <v>325</v>
      </c>
      <c r="AB24" t="s">
        <v>326</v>
      </c>
      <c r="AI24">
        <v>7</v>
      </c>
      <c r="AJ24" t="s">
        <v>878</v>
      </c>
      <c r="AO24">
        <v>7</v>
      </c>
      <c r="BI24" t="s">
        <v>257</v>
      </c>
      <c r="BP24">
        <f t="shared" si="0"/>
        <v>1</v>
      </c>
      <c r="BQ24">
        <f t="shared" si="1"/>
        <v>0</v>
      </c>
      <c r="BS24" t="s">
        <v>262</v>
      </c>
      <c r="BU24">
        <v>0</v>
      </c>
      <c r="BW24">
        <v>0</v>
      </c>
      <c r="BX24" t="s">
        <v>939</v>
      </c>
      <c r="BZ24">
        <v>0</v>
      </c>
      <c r="CC24" s="3">
        <v>6.458333333333334E-2</v>
      </c>
      <c r="CD24" t="s">
        <v>294</v>
      </c>
      <c r="CE24" t="s">
        <v>940</v>
      </c>
      <c r="CF24">
        <v>8</v>
      </c>
      <c r="CH24" t="s">
        <v>331</v>
      </c>
      <c r="CI24">
        <v>0</v>
      </c>
      <c r="CJ24" t="s">
        <v>941</v>
      </c>
      <c r="CK24" s="4">
        <v>38387</v>
      </c>
      <c r="CL24" t="s">
        <v>942</v>
      </c>
      <c r="CM24" t="s">
        <v>851</v>
      </c>
      <c r="CN24">
        <v>0</v>
      </c>
      <c r="CP24" t="s">
        <v>282</v>
      </c>
      <c r="CQ24" t="s">
        <v>262</v>
      </c>
      <c r="CT24" t="s">
        <v>943</v>
      </c>
      <c r="CV24">
        <v>0</v>
      </c>
      <c r="CX24">
        <v>4</v>
      </c>
      <c r="CY24" t="s">
        <v>853</v>
      </c>
      <c r="CZ24">
        <v>-36</v>
      </c>
      <c r="DA24">
        <v>5</v>
      </c>
      <c r="DB24" t="s">
        <v>271</v>
      </c>
      <c r="DC24">
        <v>-31</v>
      </c>
      <c r="DE24" t="s">
        <v>379</v>
      </c>
      <c r="DJ24">
        <v>6</v>
      </c>
      <c r="DK24" s="4">
        <v>44442</v>
      </c>
      <c r="DL24">
        <v>19965</v>
      </c>
      <c r="DM24">
        <v>2021</v>
      </c>
      <c r="DN24">
        <v>0</v>
      </c>
      <c r="DP24">
        <v>78672</v>
      </c>
      <c r="DQ24">
        <v>69</v>
      </c>
      <c r="DT24" t="s">
        <v>257</v>
      </c>
      <c r="DU24" t="s">
        <v>274</v>
      </c>
      <c r="DW24">
        <v>14</v>
      </c>
      <c r="DX24" t="s">
        <v>275</v>
      </c>
      <c r="ED24">
        <v>0</v>
      </c>
      <c r="EE24" t="s">
        <v>944</v>
      </c>
      <c r="EF24" t="s">
        <v>338</v>
      </c>
      <c r="EG24">
        <v>0</v>
      </c>
      <c r="EH24" t="s">
        <v>945</v>
      </c>
      <c r="EI24" t="s">
        <v>340</v>
      </c>
      <c r="EJ24" t="s">
        <v>946</v>
      </c>
      <c r="EK24" t="s">
        <v>947</v>
      </c>
      <c r="EL24" t="s">
        <v>948</v>
      </c>
      <c r="EM24" t="s">
        <v>898</v>
      </c>
      <c r="EN24" t="s">
        <v>269</v>
      </c>
      <c r="EO24" t="s">
        <v>490</v>
      </c>
      <c r="EP24">
        <v>0</v>
      </c>
      <c r="EQ24" t="s">
        <v>769</v>
      </c>
      <c r="ET24">
        <v>0</v>
      </c>
      <c r="EU24" t="s">
        <v>679</v>
      </c>
      <c r="EV24" t="s">
        <v>349</v>
      </c>
      <c r="FB24" t="s">
        <v>949</v>
      </c>
      <c r="FD24">
        <v>0</v>
      </c>
      <c r="FE24">
        <v>3</v>
      </c>
      <c r="FF24" t="s">
        <v>893</v>
      </c>
      <c r="FH24" t="s">
        <v>893</v>
      </c>
      <c r="FI24" t="s">
        <v>950</v>
      </c>
      <c r="FK24">
        <v>1</v>
      </c>
      <c r="FM24">
        <v>1</v>
      </c>
      <c r="FP24">
        <v>0</v>
      </c>
      <c r="FQ24" t="s">
        <v>257</v>
      </c>
      <c r="FR24" t="s">
        <v>354</v>
      </c>
      <c r="FX24">
        <v>0</v>
      </c>
      <c r="FZ24">
        <v>14</v>
      </c>
      <c r="GA24">
        <v>14</v>
      </c>
      <c r="GB24">
        <v>0</v>
      </c>
      <c r="GD24" t="s">
        <v>355</v>
      </c>
      <c r="GE24">
        <v>0</v>
      </c>
      <c r="GG24">
        <v>4.5</v>
      </c>
      <c r="GH24">
        <v>8.3000000000000007</v>
      </c>
      <c r="GI24">
        <v>0</v>
      </c>
      <c r="GJ24">
        <v>0</v>
      </c>
      <c r="GL24" t="s">
        <v>951</v>
      </c>
      <c r="GN24">
        <v>1</v>
      </c>
      <c r="GZ24" t="s">
        <v>952</v>
      </c>
      <c r="HB24" t="s">
        <v>313</v>
      </c>
      <c r="HC24" t="s">
        <v>294</v>
      </c>
      <c r="HE24">
        <v>0</v>
      </c>
      <c r="HF24">
        <v>11</v>
      </c>
      <c r="HG24">
        <v>14</v>
      </c>
      <c r="HH24" t="s">
        <v>275</v>
      </c>
      <c r="HK24" t="s">
        <v>499</v>
      </c>
      <c r="HN24" t="s">
        <v>953</v>
      </c>
      <c r="HO24" t="s">
        <v>954</v>
      </c>
      <c r="HP24" t="s">
        <v>955</v>
      </c>
      <c r="HQ24" t="s">
        <v>956</v>
      </c>
      <c r="HV24">
        <v>-34</v>
      </c>
      <c r="HW24">
        <v>3910029</v>
      </c>
      <c r="HY24">
        <v>3910010</v>
      </c>
      <c r="IB24">
        <v>0</v>
      </c>
      <c r="IC24">
        <v>0</v>
      </c>
      <c r="IL24">
        <v>64</v>
      </c>
      <c r="IN24" t="s">
        <v>379</v>
      </c>
      <c r="IP24" t="s">
        <v>379</v>
      </c>
      <c r="IT24">
        <v>1</v>
      </c>
    </row>
    <row r="25" spans="1:254">
      <c r="A25">
        <v>24</v>
      </c>
      <c r="B25" t="s">
        <v>957</v>
      </c>
      <c r="C25">
        <v>2</v>
      </c>
      <c r="D25">
        <v>2</v>
      </c>
      <c r="E25">
        <v>19</v>
      </c>
      <c r="F25">
        <v>2</v>
      </c>
      <c r="G25">
        <v>-34</v>
      </c>
      <c r="I25" t="s">
        <v>298</v>
      </c>
      <c r="J25">
        <v>11</v>
      </c>
      <c r="K25">
        <v>11</v>
      </c>
      <c r="L25" t="s">
        <v>826</v>
      </c>
      <c r="M25" t="s">
        <v>827</v>
      </c>
      <c r="O25" t="s">
        <v>828</v>
      </c>
      <c r="V25" t="s">
        <v>257</v>
      </c>
      <c r="W25" t="s">
        <v>829</v>
      </c>
      <c r="AD25" t="s">
        <v>411</v>
      </c>
      <c r="AE25" t="s">
        <v>412</v>
      </c>
      <c r="AF25" t="s">
        <v>829</v>
      </c>
      <c r="AG25" t="s">
        <v>274</v>
      </c>
      <c r="AI25">
        <v>22</v>
      </c>
      <c r="AK25" t="s">
        <v>958</v>
      </c>
      <c r="AO25">
        <v>7</v>
      </c>
      <c r="BI25" t="s">
        <v>257</v>
      </c>
      <c r="BP25">
        <f t="shared" si="0"/>
        <v>0</v>
      </c>
      <c r="BQ25">
        <f t="shared" si="1"/>
        <v>3</v>
      </c>
      <c r="BS25" t="s">
        <v>262</v>
      </c>
      <c r="BU25">
        <v>0</v>
      </c>
      <c r="BW25">
        <v>0</v>
      </c>
      <c r="BX25" t="s">
        <v>959</v>
      </c>
      <c r="BY25" t="s">
        <v>459</v>
      </c>
      <c r="CC25" s="3">
        <v>2.9861111111111113E-2</v>
      </c>
      <c r="CE25" t="s">
        <v>960</v>
      </c>
      <c r="CI25">
        <v>0</v>
      </c>
      <c r="CJ25" t="s">
        <v>961</v>
      </c>
      <c r="CK25" s="4">
        <v>38387</v>
      </c>
      <c r="CL25" t="s">
        <v>962</v>
      </c>
      <c r="CM25" t="s">
        <v>963</v>
      </c>
      <c r="CN25">
        <v>0</v>
      </c>
      <c r="CP25" t="s">
        <v>282</v>
      </c>
      <c r="CQ25" t="s">
        <v>262</v>
      </c>
      <c r="CT25" t="s">
        <v>964</v>
      </c>
      <c r="CV25">
        <v>0</v>
      </c>
      <c r="CX25">
        <v>5</v>
      </c>
      <c r="CY25" t="s">
        <v>853</v>
      </c>
      <c r="CZ25">
        <v>-36</v>
      </c>
      <c r="DA25">
        <v>5</v>
      </c>
      <c r="DB25" t="s">
        <v>271</v>
      </c>
      <c r="DC25">
        <v>-31</v>
      </c>
      <c r="DE25" t="s">
        <v>733</v>
      </c>
      <c r="DJ25">
        <v>2</v>
      </c>
      <c r="DK25" s="4">
        <v>44442</v>
      </c>
      <c r="DL25">
        <v>19965</v>
      </c>
      <c r="DM25">
        <v>2021</v>
      </c>
      <c r="DN25">
        <v>0</v>
      </c>
      <c r="DP25">
        <v>78672</v>
      </c>
      <c r="DQ25">
        <v>70</v>
      </c>
      <c r="DT25" t="s">
        <v>257</v>
      </c>
      <c r="DU25" t="s">
        <v>274</v>
      </c>
      <c r="DW25">
        <v>14</v>
      </c>
      <c r="DX25" t="s">
        <v>275</v>
      </c>
      <c r="ED25">
        <v>0</v>
      </c>
      <c r="EE25" t="s">
        <v>912</v>
      </c>
      <c r="EF25" t="s">
        <v>675</v>
      </c>
      <c r="EG25">
        <v>0</v>
      </c>
      <c r="EH25" t="s">
        <v>837</v>
      </c>
      <c r="EI25" t="s">
        <v>340</v>
      </c>
      <c r="EJ25" t="s">
        <v>965</v>
      </c>
      <c r="EK25" t="s">
        <v>966</v>
      </c>
      <c r="EL25" t="s">
        <v>967</v>
      </c>
      <c r="EM25" t="s">
        <v>588</v>
      </c>
      <c r="EN25" t="s">
        <v>269</v>
      </c>
      <c r="EO25" t="s">
        <v>968</v>
      </c>
      <c r="EP25">
        <v>1</v>
      </c>
      <c r="ES25" t="s">
        <v>969</v>
      </c>
      <c r="FD25">
        <v>0</v>
      </c>
      <c r="FE25">
        <v>5</v>
      </c>
      <c r="FF25" t="s">
        <v>310</v>
      </c>
      <c r="FH25" t="s">
        <v>310</v>
      </c>
      <c r="FI25" t="s">
        <v>970</v>
      </c>
      <c r="FK25">
        <v>0</v>
      </c>
      <c r="FM25">
        <v>0</v>
      </c>
      <c r="FP25">
        <v>0</v>
      </c>
      <c r="FR25" t="s">
        <v>462</v>
      </c>
      <c r="FT25" t="s">
        <v>274</v>
      </c>
      <c r="FU25" t="s">
        <v>777</v>
      </c>
      <c r="FV25" t="s">
        <v>431</v>
      </c>
      <c r="FW25" t="s">
        <v>432</v>
      </c>
      <c r="FX25">
        <v>0</v>
      </c>
      <c r="FZ25">
        <v>14</v>
      </c>
      <c r="GA25">
        <v>14</v>
      </c>
      <c r="GB25">
        <v>0</v>
      </c>
      <c r="GD25" t="s">
        <v>355</v>
      </c>
      <c r="GE25">
        <v>0</v>
      </c>
      <c r="GI25">
        <v>0</v>
      </c>
      <c r="GJ25">
        <v>0</v>
      </c>
      <c r="GL25" t="s">
        <v>971</v>
      </c>
      <c r="GN25">
        <v>1</v>
      </c>
      <c r="GZ25" t="s">
        <v>972</v>
      </c>
      <c r="HB25" t="s">
        <v>294</v>
      </c>
      <c r="HC25" t="s">
        <v>294</v>
      </c>
      <c r="HD25" t="s">
        <v>973</v>
      </c>
      <c r="HE25">
        <v>0</v>
      </c>
      <c r="HF25">
        <v>11</v>
      </c>
      <c r="HG25">
        <v>14</v>
      </c>
      <c r="HH25" t="s">
        <v>275</v>
      </c>
      <c r="HK25">
        <v>1</v>
      </c>
      <c r="HV25">
        <v>-36</v>
      </c>
      <c r="HW25">
        <v>3910043</v>
      </c>
      <c r="HX25" t="s">
        <v>974</v>
      </c>
      <c r="HY25">
        <v>3910029</v>
      </c>
      <c r="IB25">
        <v>0</v>
      </c>
      <c r="IC25">
        <v>0</v>
      </c>
      <c r="IL25">
        <v>65</v>
      </c>
      <c r="IN25" t="s">
        <v>733</v>
      </c>
      <c r="IP25" t="s">
        <v>733</v>
      </c>
      <c r="IQ25" t="s">
        <v>796</v>
      </c>
      <c r="IT25">
        <v>1</v>
      </c>
    </row>
    <row r="26" spans="1:254">
      <c r="A26">
        <v>25</v>
      </c>
      <c r="B26" t="s">
        <v>975</v>
      </c>
      <c r="C26">
        <v>3</v>
      </c>
      <c r="D26">
        <v>1</v>
      </c>
      <c r="E26">
        <v>10</v>
      </c>
      <c r="F26">
        <v>0</v>
      </c>
      <c r="G26">
        <v>-35</v>
      </c>
      <c r="H26" t="s">
        <v>253</v>
      </c>
      <c r="I26" t="s">
        <v>298</v>
      </c>
      <c r="J26" t="s">
        <v>976</v>
      </c>
      <c r="K26" t="s">
        <v>976</v>
      </c>
      <c r="L26" t="s">
        <v>977</v>
      </c>
      <c r="M26" t="s">
        <v>978</v>
      </c>
      <c r="O26" t="s">
        <v>979</v>
      </c>
      <c r="V26" t="s">
        <v>253</v>
      </c>
      <c r="W26" t="s">
        <v>980</v>
      </c>
      <c r="X26" t="s">
        <v>981</v>
      </c>
      <c r="Y26" t="s">
        <v>981</v>
      </c>
      <c r="AA26" t="s">
        <v>981</v>
      </c>
      <c r="AB26" t="s">
        <v>982</v>
      </c>
      <c r="AJ26" t="s">
        <v>756</v>
      </c>
      <c r="AO26">
        <v>7</v>
      </c>
      <c r="BI26" t="s">
        <v>257</v>
      </c>
      <c r="BP26">
        <f t="shared" si="0"/>
        <v>1</v>
      </c>
      <c r="BQ26">
        <f t="shared" si="1"/>
        <v>0</v>
      </c>
      <c r="BS26" t="s">
        <v>262</v>
      </c>
      <c r="BU26">
        <v>0</v>
      </c>
      <c r="BW26">
        <v>0</v>
      </c>
      <c r="BX26" t="s">
        <v>983</v>
      </c>
      <c r="BZ26">
        <v>0</v>
      </c>
      <c r="CC26" s="3">
        <v>0.625</v>
      </c>
      <c r="CD26" t="s">
        <v>257</v>
      </c>
      <c r="CE26" t="s">
        <v>984</v>
      </c>
      <c r="CF26">
        <v>6</v>
      </c>
      <c r="CH26" t="s">
        <v>331</v>
      </c>
      <c r="CI26">
        <v>0</v>
      </c>
      <c r="CJ26" t="s">
        <v>985</v>
      </c>
      <c r="CK26" s="4">
        <v>38387</v>
      </c>
      <c r="CL26" t="s">
        <v>986</v>
      </c>
      <c r="CM26" t="s">
        <v>987</v>
      </c>
      <c r="CN26">
        <v>0</v>
      </c>
      <c r="CO26" t="s">
        <v>268</v>
      </c>
      <c r="CP26" t="s">
        <v>282</v>
      </c>
      <c r="CQ26" t="s">
        <v>262</v>
      </c>
      <c r="CT26" t="s">
        <v>419</v>
      </c>
      <c r="CV26">
        <v>0</v>
      </c>
      <c r="CX26">
        <v>1</v>
      </c>
      <c r="CY26" t="s">
        <v>614</v>
      </c>
      <c r="CZ26">
        <v>-35</v>
      </c>
      <c r="DA26">
        <v>3</v>
      </c>
      <c r="DB26" t="s">
        <v>988</v>
      </c>
      <c r="DC26">
        <v>-35</v>
      </c>
      <c r="DJ26">
        <v>0</v>
      </c>
      <c r="DK26" s="4">
        <v>44442</v>
      </c>
      <c r="DL26">
        <v>19965</v>
      </c>
      <c r="DM26">
        <v>2021</v>
      </c>
      <c r="DN26">
        <v>0</v>
      </c>
      <c r="DP26">
        <v>78672</v>
      </c>
      <c r="DQ26">
        <v>73</v>
      </c>
      <c r="DT26" t="s">
        <v>257</v>
      </c>
      <c r="DU26" t="s">
        <v>274</v>
      </c>
      <c r="DW26">
        <v>14</v>
      </c>
      <c r="DX26" t="s">
        <v>275</v>
      </c>
      <c r="EA26" t="s">
        <v>989</v>
      </c>
      <c r="ED26">
        <v>0</v>
      </c>
      <c r="EE26" t="s">
        <v>990</v>
      </c>
      <c r="EF26" t="s">
        <v>675</v>
      </c>
      <c r="EG26">
        <v>0</v>
      </c>
      <c r="EH26" t="s">
        <v>991</v>
      </c>
      <c r="EI26" t="s">
        <v>992</v>
      </c>
      <c r="EJ26" t="s">
        <v>993</v>
      </c>
      <c r="EK26" t="s">
        <v>994</v>
      </c>
      <c r="EL26" t="s">
        <v>995</v>
      </c>
      <c r="EM26" t="s">
        <v>268</v>
      </c>
      <c r="EN26" t="s">
        <v>269</v>
      </c>
      <c r="EO26" t="s">
        <v>996</v>
      </c>
      <c r="EP26">
        <v>0</v>
      </c>
      <c r="EQ26" t="s">
        <v>997</v>
      </c>
      <c r="ES26" t="s">
        <v>998</v>
      </c>
      <c r="ET26">
        <v>-4</v>
      </c>
      <c r="EU26" t="s">
        <v>348</v>
      </c>
      <c r="EV26" t="s">
        <v>349</v>
      </c>
      <c r="EW26" t="s">
        <v>350</v>
      </c>
      <c r="EX26" t="s">
        <v>492</v>
      </c>
      <c r="FA26" t="s">
        <v>999</v>
      </c>
      <c r="FB26" t="s">
        <v>1000</v>
      </c>
      <c r="FD26">
        <v>0</v>
      </c>
      <c r="FE26">
        <v>10</v>
      </c>
      <c r="FI26" t="s">
        <v>1001</v>
      </c>
      <c r="FK26">
        <v>0</v>
      </c>
      <c r="FM26">
        <v>0</v>
      </c>
      <c r="FP26">
        <v>0</v>
      </c>
      <c r="FR26" t="s">
        <v>462</v>
      </c>
      <c r="FS26" t="s">
        <v>1002</v>
      </c>
      <c r="FU26" t="s">
        <v>463</v>
      </c>
      <c r="FV26" t="s">
        <v>431</v>
      </c>
      <c r="FX26">
        <v>1</v>
      </c>
      <c r="FZ26">
        <v>14</v>
      </c>
      <c r="GA26">
        <v>14</v>
      </c>
      <c r="GB26">
        <v>1</v>
      </c>
      <c r="GD26" t="s">
        <v>355</v>
      </c>
      <c r="GE26">
        <v>0</v>
      </c>
      <c r="GF26" t="s">
        <v>257</v>
      </c>
      <c r="GH26">
        <v>1.4</v>
      </c>
      <c r="GI26">
        <v>0</v>
      </c>
      <c r="GJ26">
        <v>0</v>
      </c>
      <c r="GL26" t="s">
        <v>1003</v>
      </c>
      <c r="GO26" t="s">
        <v>357</v>
      </c>
      <c r="GQ26">
        <v>14</v>
      </c>
      <c r="GZ26" t="s">
        <v>1004</v>
      </c>
      <c r="HB26" t="s">
        <v>313</v>
      </c>
      <c r="HC26" t="s">
        <v>313</v>
      </c>
      <c r="HD26" t="s">
        <v>1005</v>
      </c>
      <c r="HE26">
        <v>0</v>
      </c>
      <c r="HF26">
        <v>21</v>
      </c>
      <c r="HG26">
        <v>14</v>
      </c>
      <c r="HH26" t="s">
        <v>275</v>
      </c>
      <c r="HJ26" t="s">
        <v>387</v>
      </c>
      <c r="HK26">
        <v>4</v>
      </c>
      <c r="HL26" t="s">
        <v>273</v>
      </c>
      <c r="HN26" t="s">
        <v>1006</v>
      </c>
      <c r="HO26" t="s">
        <v>1007</v>
      </c>
      <c r="HP26" t="s">
        <v>1008</v>
      </c>
      <c r="HQ26" t="s">
        <v>1009</v>
      </c>
      <c r="HS26" t="s">
        <v>1010</v>
      </c>
      <c r="HV26">
        <v>-35</v>
      </c>
      <c r="HW26">
        <v>3910260</v>
      </c>
      <c r="HX26" t="s">
        <v>273</v>
      </c>
      <c r="HY26">
        <v>3910051</v>
      </c>
      <c r="IB26">
        <v>0</v>
      </c>
      <c r="IC26">
        <v>1</v>
      </c>
      <c r="IL26">
        <v>67</v>
      </c>
      <c r="IT26">
        <v>1</v>
      </c>
    </row>
    <row r="27" spans="1:254">
      <c r="A27">
        <v>26</v>
      </c>
      <c r="B27" t="s">
        <v>1011</v>
      </c>
      <c r="C27">
        <v>3</v>
      </c>
      <c r="D27">
        <v>2</v>
      </c>
      <c r="E27">
        <v>10</v>
      </c>
      <c r="F27">
        <v>6</v>
      </c>
      <c r="G27">
        <v>-35</v>
      </c>
      <c r="I27" t="s">
        <v>254</v>
      </c>
      <c r="J27">
        <v>11</v>
      </c>
      <c r="K27" t="s">
        <v>631</v>
      </c>
      <c r="L27" t="s">
        <v>1012</v>
      </c>
      <c r="M27" t="s">
        <v>440</v>
      </c>
      <c r="N27" t="s">
        <v>254</v>
      </c>
      <c r="O27" t="s">
        <v>1013</v>
      </c>
      <c r="P27" t="s">
        <v>442</v>
      </c>
      <c r="R27" t="s">
        <v>1014</v>
      </c>
      <c r="V27" t="s">
        <v>257</v>
      </c>
      <c r="W27" t="s">
        <v>1015</v>
      </c>
      <c r="AD27" t="s">
        <v>445</v>
      </c>
      <c r="AE27" t="s">
        <v>446</v>
      </c>
      <c r="AF27" t="s">
        <v>1015</v>
      </c>
      <c r="AG27" t="s">
        <v>257</v>
      </c>
      <c r="AI27">
        <v>7</v>
      </c>
      <c r="AO27">
        <v>7</v>
      </c>
      <c r="BI27" t="s">
        <v>257</v>
      </c>
      <c r="BP27">
        <f t="shared" si="0"/>
        <v>0</v>
      </c>
      <c r="BQ27">
        <f t="shared" si="1"/>
        <v>2</v>
      </c>
      <c r="BS27" t="s">
        <v>262</v>
      </c>
      <c r="BU27">
        <v>0</v>
      </c>
      <c r="BW27">
        <v>0</v>
      </c>
      <c r="BX27" t="s">
        <v>1016</v>
      </c>
      <c r="CC27" s="3">
        <v>0.62222222222222223</v>
      </c>
      <c r="CE27" t="s">
        <v>1017</v>
      </c>
      <c r="CI27">
        <v>0</v>
      </c>
      <c r="CJ27" t="s">
        <v>1018</v>
      </c>
      <c r="CK27" s="4">
        <v>38387</v>
      </c>
      <c r="CL27" t="s">
        <v>1019</v>
      </c>
      <c r="CM27" t="s">
        <v>1020</v>
      </c>
      <c r="CN27">
        <v>0</v>
      </c>
      <c r="CP27" t="s">
        <v>418</v>
      </c>
      <c r="CQ27" t="s">
        <v>262</v>
      </c>
      <c r="CT27" t="s">
        <v>1021</v>
      </c>
      <c r="CV27">
        <v>0</v>
      </c>
      <c r="CX27">
        <v>2</v>
      </c>
      <c r="CY27" t="s">
        <v>614</v>
      </c>
      <c r="CZ27">
        <v>-35</v>
      </c>
      <c r="DA27">
        <v>3</v>
      </c>
      <c r="DB27" t="s">
        <v>988</v>
      </c>
      <c r="DC27">
        <v>-35</v>
      </c>
      <c r="DE27" t="s">
        <v>733</v>
      </c>
      <c r="DJ27">
        <v>6</v>
      </c>
      <c r="DK27" s="4">
        <v>44442</v>
      </c>
      <c r="DL27">
        <v>19965</v>
      </c>
      <c r="DM27">
        <v>2021</v>
      </c>
      <c r="DN27">
        <v>0</v>
      </c>
      <c r="DP27">
        <v>78672</v>
      </c>
      <c r="DQ27">
        <v>74</v>
      </c>
      <c r="DT27" t="s">
        <v>257</v>
      </c>
      <c r="DU27" t="s">
        <v>274</v>
      </c>
      <c r="DW27">
        <v>14</v>
      </c>
      <c r="DX27" t="s">
        <v>275</v>
      </c>
      <c r="ED27">
        <v>0</v>
      </c>
      <c r="EE27" t="s">
        <v>1022</v>
      </c>
      <c r="EF27" t="s">
        <v>675</v>
      </c>
      <c r="EG27">
        <v>1</v>
      </c>
      <c r="EI27" t="s">
        <v>340</v>
      </c>
      <c r="EJ27" t="s">
        <v>815</v>
      </c>
      <c r="EK27" t="s">
        <v>1023</v>
      </c>
      <c r="EL27" t="s">
        <v>1024</v>
      </c>
      <c r="EM27" t="s">
        <v>1025</v>
      </c>
      <c r="EN27" t="s">
        <v>418</v>
      </c>
      <c r="EO27" t="s">
        <v>1026</v>
      </c>
      <c r="EP27">
        <v>1</v>
      </c>
      <c r="ES27" t="s">
        <v>1027</v>
      </c>
      <c r="FD27">
        <v>0</v>
      </c>
      <c r="FE27">
        <v>7</v>
      </c>
      <c r="FF27" t="s">
        <v>621</v>
      </c>
      <c r="FG27" t="s">
        <v>1028</v>
      </c>
      <c r="FH27" t="s">
        <v>255</v>
      </c>
      <c r="FI27" t="s">
        <v>820</v>
      </c>
      <c r="FK27">
        <v>0</v>
      </c>
      <c r="FM27">
        <v>0</v>
      </c>
      <c r="FP27">
        <v>0</v>
      </c>
      <c r="FR27" t="s">
        <v>395</v>
      </c>
      <c r="FS27" t="s">
        <v>1029</v>
      </c>
      <c r="FT27" t="s">
        <v>274</v>
      </c>
      <c r="FU27" t="s">
        <v>396</v>
      </c>
      <c r="FV27" t="s">
        <v>397</v>
      </c>
      <c r="FW27" t="s">
        <v>1030</v>
      </c>
      <c r="FX27">
        <v>0</v>
      </c>
      <c r="FZ27">
        <v>14</v>
      </c>
      <c r="GA27">
        <v>14</v>
      </c>
      <c r="GB27">
        <v>0</v>
      </c>
      <c r="GC27" t="s">
        <v>1031</v>
      </c>
      <c r="GD27" t="s">
        <v>355</v>
      </c>
      <c r="GE27">
        <v>0</v>
      </c>
      <c r="GF27" t="s">
        <v>274</v>
      </c>
      <c r="GI27">
        <v>1</v>
      </c>
      <c r="GJ27">
        <v>0</v>
      </c>
      <c r="GL27" t="s">
        <v>1032</v>
      </c>
      <c r="GN27">
        <v>6</v>
      </c>
      <c r="GZ27" t="s">
        <v>1033</v>
      </c>
      <c r="HA27" t="s">
        <v>733</v>
      </c>
      <c r="HB27" t="s">
        <v>294</v>
      </c>
      <c r="HC27" t="s">
        <v>294</v>
      </c>
      <c r="HD27" t="s">
        <v>763</v>
      </c>
      <c r="HE27">
        <v>0</v>
      </c>
      <c r="HF27">
        <v>11</v>
      </c>
      <c r="HG27">
        <v>14</v>
      </c>
      <c r="HH27" t="s">
        <v>275</v>
      </c>
      <c r="HK27">
        <v>1</v>
      </c>
      <c r="HV27">
        <v>-41</v>
      </c>
      <c r="HW27">
        <v>3910282</v>
      </c>
      <c r="HX27" t="s">
        <v>1034</v>
      </c>
      <c r="HY27">
        <v>3910260</v>
      </c>
      <c r="IB27">
        <v>0.5</v>
      </c>
      <c r="IC27">
        <v>1</v>
      </c>
      <c r="IL27">
        <v>68</v>
      </c>
      <c r="IN27" t="s">
        <v>379</v>
      </c>
      <c r="IP27" t="s">
        <v>379</v>
      </c>
      <c r="IT27">
        <v>1</v>
      </c>
    </row>
    <row r="28" spans="1:254">
      <c r="A28">
        <v>27</v>
      </c>
      <c r="B28" t="s">
        <v>1035</v>
      </c>
      <c r="C28">
        <v>3</v>
      </c>
      <c r="D28">
        <v>3</v>
      </c>
      <c r="E28">
        <v>4</v>
      </c>
      <c r="F28">
        <v>-6</v>
      </c>
      <c r="G28">
        <v>-41</v>
      </c>
      <c r="I28" t="s">
        <v>298</v>
      </c>
      <c r="J28" t="s">
        <v>976</v>
      </c>
      <c r="K28" t="s">
        <v>976</v>
      </c>
      <c r="L28" t="s">
        <v>1036</v>
      </c>
      <c r="M28" t="s">
        <v>1037</v>
      </c>
      <c r="O28" t="s">
        <v>274</v>
      </c>
      <c r="S28" t="s">
        <v>1038</v>
      </c>
      <c r="V28" t="s">
        <v>253</v>
      </c>
      <c r="W28" t="s">
        <v>1039</v>
      </c>
      <c r="X28" t="s">
        <v>1040</v>
      </c>
      <c r="Y28" t="s">
        <v>1041</v>
      </c>
      <c r="AA28" t="s">
        <v>325</v>
      </c>
      <c r="AB28" t="s">
        <v>326</v>
      </c>
      <c r="AI28">
        <v>7</v>
      </c>
      <c r="AJ28" t="s">
        <v>668</v>
      </c>
      <c r="AK28" t="s">
        <v>614</v>
      </c>
      <c r="AO28">
        <v>7</v>
      </c>
      <c r="AX28">
        <v>4</v>
      </c>
      <c r="BI28" t="s">
        <v>257</v>
      </c>
      <c r="BP28">
        <f t="shared" si="0"/>
        <v>1</v>
      </c>
      <c r="BQ28">
        <f t="shared" si="1"/>
        <v>0</v>
      </c>
      <c r="BS28" t="s">
        <v>262</v>
      </c>
      <c r="BU28">
        <v>0</v>
      </c>
      <c r="BW28">
        <v>0</v>
      </c>
      <c r="BX28" t="s">
        <v>1042</v>
      </c>
      <c r="BY28" t="s">
        <v>1043</v>
      </c>
      <c r="BZ28">
        <v>0</v>
      </c>
      <c r="CC28" s="3">
        <v>0.59583333333333333</v>
      </c>
      <c r="CD28" t="s">
        <v>274</v>
      </c>
      <c r="CE28" t="s">
        <v>1044</v>
      </c>
      <c r="CF28">
        <v>7</v>
      </c>
      <c r="CH28" t="s">
        <v>331</v>
      </c>
      <c r="CI28">
        <v>0</v>
      </c>
      <c r="CJ28" t="s">
        <v>1045</v>
      </c>
      <c r="CK28" s="4">
        <v>38387</v>
      </c>
      <c r="CL28" t="s">
        <v>1046</v>
      </c>
      <c r="CM28" t="s">
        <v>1047</v>
      </c>
      <c r="CN28">
        <v>0</v>
      </c>
      <c r="CP28" t="s">
        <v>282</v>
      </c>
      <c r="CQ28" t="s">
        <v>262</v>
      </c>
      <c r="CT28" t="s">
        <v>1048</v>
      </c>
      <c r="CV28">
        <v>0</v>
      </c>
      <c r="CX28">
        <v>3</v>
      </c>
      <c r="CY28" t="s">
        <v>614</v>
      </c>
      <c r="CZ28">
        <v>-35</v>
      </c>
      <c r="DA28">
        <v>3</v>
      </c>
      <c r="DB28" t="s">
        <v>988</v>
      </c>
      <c r="DC28">
        <v>-35</v>
      </c>
      <c r="DE28" t="s">
        <v>1049</v>
      </c>
      <c r="DJ28">
        <v>-6</v>
      </c>
      <c r="DK28" s="4">
        <v>44442</v>
      </c>
      <c r="DL28">
        <v>19965</v>
      </c>
      <c r="DM28">
        <v>2021</v>
      </c>
      <c r="DN28">
        <v>0</v>
      </c>
      <c r="DP28">
        <v>78672</v>
      </c>
      <c r="DQ28">
        <v>75</v>
      </c>
      <c r="DT28" t="s">
        <v>257</v>
      </c>
      <c r="DU28" t="s">
        <v>274</v>
      </c>
      <c r="DW28">
        <v>14</v>
      </c>
      <c r="DX28" t="s">
        <v>275</v>
      </c>
      <c r="ED28">
        <v>0</v>
      </c>
      <c r="EE28" t="s">
        <v>736</v>
      </c>
      <c r="EF28" t="s">
        <v>338</v>
      </c>
      <c r="EG28">
        <v>0</v>
      </c>
      <c r="EH28" t="s">
        <v>1050</v>
      </c>
      <c r="EI28" t="s">
        <v>992</v>
      </c>
      <c r="EJ28" t="s">
        <v>1051</v>
      </c>
      <c r="EK28" t="s">
        <v>1052</v>
      </c>
      <c r="EL28" t="s">
        <v>1053</v>
      </c>
      <c r="EM28" t="s">
        <v>492</v>
      </c>
      <c r="EN28" t="s">
        <v>269</v>
      </c>
      <c r="EO28" t="s">
        <v>490</v>
      </c>
      <c r="EP28">
        <v>0</v>
      </c>
      <c r="EQ28" t="s">
        <v>491</v>
      </c>
      <c r="ES28" t="s">
        <v>1054</v>
      </c>
      <c r="ET28">
        <v>0</v>
      </c>
      <c r="EU28" t="s">
        <v>679</v>
      </c>
      <c r="EV28" t="s">
        <v>349</v>
      </c>
      <c r="FB28" t="s">
        <v>393</v>
      </c>
      <c r="FD28">
        <v>0</v>
      </c>
      <c r="FE28">
        <v>5</v>
      </c>
      <c r="FI28" t="s">
        <v>1055</v>
      </c>
      <c r="FJ28" t="s">
        <v>1056</v>
      </c>
      <c r="FK28">
        <v>0</v>
      </c>
      <c r="FM28">
        <v>1</v>
      </c>
      <c r="FN28" t="s">
        <v>1049</v>
      </c>
      <c r="FO28" t="s">
        <v>1057</v>
      </c>
      <c r="FP28">
        <v>0</v>
      </c>
      <c r="FR28" t="s">
        <v>354</v>
      </c>
      <c r="FX28">
        <v>0</v>
      </c>
      <c r="FY28" t="s">
        <v>1049</v>
      </c>
      <c r="FZ28">
        <v>14</v>
      </c>
      <c r="GA28">
        <v>14</v>
      </c>
      <c r="GB28">
        <v>0</v>
      </c>
      <c r="GC28" t="s">
        <v>1058</v>
      </c>
      <c r="GD28" t="s">
        <v>355</v>
      </c>
      <c r="GE28">
        <v>0</v>
      </c>
      <c r="GG28">
        <v>2.5</v>
      </c>
      <c r="GH28">
        <v>2.7</v>
      </c>
      <c r="GI28">
        <v>0</v>
      </c>
      <c r="GJ28">
        <v>0</v>
      </c>
      <c r="GL28" t="s">
        <v>1059</v>
      </c>
      <c r="GP28" t="s">
        <v>685</v>
      </c>
      <c r="GZ28" t="s">
        <v>1060</v>
      </c>
      <c r="HB28" t="s">
        <v>294</v>
      </c>
      <c r="HC28" t="s">
        <v>294</v>
      </c>
      <c r="HD28" t="s">
        <v>1057</v>
      </c>
      <c r="HE28">
        <v>0</v>
      </c>
      <c r="HF28">
        <v>21</v>
      </c>
      <c r="HG28">
        <v>14</v>
      </c>
      <c r="HH28" t="s">
        <v>275</v>
      </c>
      <c r="HK28">
        <v>1</v>
      </c>
      <c r="HN28" t="s">
        <v>401</v>
      </c>
      <c r="HO28" t="s">
        <v>1061</v>
      </c>
      <c r="HP28" t="s">
        <v>1062</v>
      </c>
      <c r="HQ28" t="s">
        <v>1063</v>
      </c>
      <c r="HV28">
        <v>-35</v>
      </c>
      <c r="HW28">
        <v>3910301</v>
      </c>
      <c r="HX28" t="s">
        <v>1049</v>
      </c>
      <c r="HY28">
        <v>3910282</v>
      </c>
      <c r="IB28">
        <v>0</v>
      </c>
      <c r="IC28">
        <v>0</v>
      </c>
      <c r="IL28">
        <v>69</v>
      </c>
      <c r="IN28" t="s">
        <v>1049</v>
      </c>
      <c r="IT28">
        <v>1</v>
      </c>
    </row>
    <row r="29" spans="1:254">
      <c r="A29">
        <v>28</v>
      </c>
      <c r="B29" t="s">
        <v>1064</v>
      </c>
      <c r="C29">
        <v>3</v>
      </c>
      <c r="D29">
        <v>1</v>
      </c>
      <c r="E29">
        <v>10</v>
      </c>
      <c r="G29">
        <v>-9</v>
      </c>
      <c r="H29" t="s">
        <v>253</v>
      </c>
      <c r="I29" t="s">
        <v>298</v>
      </c>
      <c r="J29">
        <v>12</v>
      </c>
      <c r="K29">
        <v>12</v>
      </c>
      <c r="L29" t="s">
        <v>1065</v>
      </c>
      <c r="M29" t="s">
        <v>568</v>
      </c>
      <c r="O29" t="s">
        <v>1066</v>
      </c>
      <c r="P29" t="s">
        <v>1067</v>
      </c>
      <c r="R29" t="s">
        <v>321</v>
      </c>
      <c r="V29" t="s">
        <v>253</v>
      </c>
      <c r="W29" t="s">
        <v>1068</v>
      </c>
      <c r="X29" t="s">
        <v>1069</v>
      </c>
      <c r="Y29" t="s">
        <v>1070</v>
      </c>
      <c r="AA29" t="s">
        <v>325</v>
      </c>
      <c r="AB29" t="s">
        <v>326</v>
      </c>
      <c r="AI29">
        <v>7</v>
      </c>
      <c r="AJ29" t="s">
        <v>878</v>
      </c>
      <c r="AO29">
        <v>7</v>
      </c>
      <c r="AT29" t="s">
        <v>254</v>
      </c>
      <c r="BI29" t="s">
        <v>257</v>
      </c>
      <c r="BP29">
        <f t="shared" si="0"/>
        <v>1</v>
      </c>
      <c r="BQ29">
        <f t="shared" si="1"/>
        <v>0</v>
      </c>
      <c r="BS29" t="s">
        <v>262</v>
      </c>
      <c r="BU29">
        <v>0</v>
      </c>
      <c r="BW29">
        <v>0</v>
      </c>
      <c r="BX29" t="s">
        <v>1071</v>
      </c>
      <c r="BZ29">
        <v>0</v>
      </c>
      <c r="CC29" s="3">
        <v>0.26180555555555557</v>
      </c>
      <c r="CD29" t="s">
        <v>274</v>
      </c>
      <c r="CE29" t="s">
        <v>1072</v>
      </c>
      <c r="CF29">
        <v>8</v>
      </c>
      <c r="CH29" t="s">
        <v>331</v>
      </c>
      <c r="CI29">
        <v>0</v>
      </c>
      <c r="CJ29" t="s">
        <v>1073</v>
      </c>
      <c r="CK29" s="4">
        <v>38050</v>
      </c>
      <c r="CL29" t="s">
        <v>1074</v>
      </c>
      <c r="CM29" t="s">
        <v>1075</v>
      </c>
      <c r="CN29">
        <v>0</v>
      </c>
      <c r="CO29" t="s">
        <v>268</v>
      </c>
      <c r="CP29" t="s">
        <v>282</v>
      </c>
      <c r="CQ29" t="s">
        <v>262</v>
      </c>
      <c r="CT29" t="s">
        <v>795</v>
      </c>
      <c r="CV29">
        <v>0</v>
      </c>
      <c r="CX29">
        <v>1</v>
      </c>
      <c r="CY29" t="s">
        <v>614</v>
      </c>
      <c r="CZ29">
        <v>-27</v>
      </c>
      <c r="DA29">
        <v>7</v>
      </c>
      <c r="DB29" t="s">
        <v>554</v>
      </c>
      <c r="DC29">
        <v>-9</v>
      </c>
      <c r="DE29" t="s">
        <v>1049</v>
      </c>
      <c r="DJ29">
        <v>-5</v>
      </c>
      <c r="DK29" s="4">
        <v>44442</v>
      </c>
      <c r="DL29">
        <v>19965</v>
      </c>
      <c r="DM29">
        <v>2021</v>
      </c>
      <c r="DN29">
        <v>0</v>
      </c>
      <c r="DP29">
        <v>78672</v>
      </c>
      <c r="DQ29">
        <v>93</v>
      </c>
      <c r="DT29" t="s">
        <v>257</v>
      </c>
      <c r="DU29" t="s">
        <v>274</v>
      </c>
      <c r="DW29">
        <v>14</v>
      </c>
      <c r="DX29" t="s">
        <v>275</v>
      </c>
      <c r="DZ29" t="s">
        <v>379</v>
      </c>
      <c r="ED29">
        <v>0</v>
      </c>
      <c r="EE29" t="s">
        <v>1076</v>
      </c>
      <c r="EF29" t="s">
        <v>422</v>
      </c>
      <c r="EG29">
        <v>0</v>
      </c>
      <c r="EI29" t="s">
        <v>454</v>
      </c>
      <c r="EJ29" t="s">
        <v>1077</v>
      </c>
      <c r="EK29" t="s">
        <v>1078</v>
      </c>
      <c r="EL29" t="s">
        <v>1079</v>
      </c>
      <c r="EM29" t="s">
        <v>268</v>
      </c>
      <c r="EN29" t="s">
        <v>269</v>
      </c>
      <c r="EO29" t="s">
        <v>283</v>
      </c>
      <c r="EP29">
        <v>0</v>
      </c>
      <c r="EQ29" t="s">
        <v>491</v>
      </c>
      <c r="ES29" t="s">
        <v>1080</v>
      </c>
      <c r="ET29">
        <v>0</v>
      </c>
      <c r="EU29" t="s">
        <v>679</v>
      </c>
      <c r="EV29" t="s">
        <v>349</v>
      </c>
      <c r="FB29" t="s">
        <v>1081</v>
      </c>
      <c r="FD29">
        <v>0</v>
      </c>
      <c r="FE29">
        <v>18</v>
      </c>
      <c r="FF29" t="s">
        <v>893</v>
      </c>
      <c r="FH29" t="s">
        <v>893</v>
      </c>
      <c r="FJ29" t="s">
        <v>1082</v>
      </c>
      <c r="FK29">
        <v>0</v>
      </c>
      <c r="FM29">
        <v>1</v>
      </c>
      <c r="FN29" t="s">
        <v>379</v>
      </c>
      <c r="FO29" t="s">
        <v>1083</v>
      </c>
      <c r="FP29">
        <v>0</v>
      </c>
      <c r="FQ29" t="s">
        <v>257</v>
      </c>
      <c r="FR29" t="s">
        <v>395</v>
      </c>
      <c r="FS29" t="s">
        <v>1029</v>
      </c>
      <c r="FU29" t="s">
        <v>496</v>
      </c>
      <c r="FX29">
        <v>0</v>
      </c>
      <c r="FZ29">
        <v>14</v>
      </c>
      <c r="GA29">
        <v>14</v>
      </c>
      <c r="GB29">
        <v>0</v>
      </c>
      <c r="GC29" t="s">
        <v>1084</v>
      </c>
      <c r="GD29" t="s">
        <v>355</v>
      </c>
      <c r="GE29">
        <v>0</v>
      </c>
      <c r="GF29" t="s">
        <v>895</v>
      </c>
      <c r="GG29">
        <v>2.1</v>
      </c>
      <c r="GH29">
        <v>4.9000000000000004</v>
      </c>
      <c r="GI29">
        <v>0</v>
      </c>
      <c r="GJ29">
        <v>0</v>
      </c>
      <c r="GL29" t="s">
        <v>1085</v>
      </c>
      <c r="GN29">
        <v>2</v>
      </c>
      <c r="GP29" t="s">
        <v>779</v>
      </c>
      <c r="GZ29" t="s">
        <v>1086</v>
      </c>
      <c r="HB29" t="s">
        <v>313</v>
      </c>
      <c r="HC29" t="s">
        <v>313</v>
      </c>
      <c r="HD29" t="s">
        <v>1087</v>
      </c>
      <c r="HE29">
        <v>1</v>
      </c>
      <c r="HF29">
        <v>12</v>
      </c>
      <c r="HG29">
        <v>14</v>
      </c>
      <c r="HH29" t="s">
        <v>275</v>
      </c>
      <c r="HK29">
        <v>4</v>
      </c>
      <c r="HN29" t="s">
        <v>1088</v>
      </c>
      <c r="HO29" t="s">
        <v>1089</v>
      </c>
      <c r="HP29" t="s">
        <v>1090</v>
      </c>
      <c r="HQ29" t="s">
        <v>1091</v>
      </c>
      <c r="HT29" t="s">
        <v>1092</v>
      </c>
      <c r="HU29">
        <v>-5</v>
      </c>
      <c r="HV29">
        <v>-4</v>
      </c>
      <c r="HW29">
        <v>3910540</v>
      </c>
      <c r="HX29" t="s">
        <v>435</v>
      </c>
      <c r="HY29">
        <v>3910524</v>
      </c>
      <c r="IB29">
        <v>0</v>
      </c>
      <c r="IC29">
        <v>1</v>
      </c>
      <c r="IL29">
        <v>85</v>
      </c>
      <c r="IN29" t="s">
        <v>1049</v>
      </c>
      <c r="IP29" t="s">
        <v>1049</v>
      </c>
      <c r="IT29">
        <v>1</v>
      </c>
    </row>
    <row r="30" spans="1:254">
      <c r="A30">
        <v>29</v>
      </c>
      <c r="B30" t="s">
        <v>1093</v>
      </c>
      <c r="C30">
        <v>3</v>
      </c>
      <c r="D30">
        <v>1</v>
      </c>
      <c r="E30">
        <v>15</v>
      </c>
      <c r="F30">
        <v>4</v>
      </c>
      <c r="G30">
        <v>-4</v>
      </c>
      <c r="I30" t="s">
        <v>254</v>
      </c>
      <c r="J30">
        <v>11</v>
      </c>
      <c r="K30">
        <v>11</v>
      </c>
      <c r="L30" t="s">
        <v>1094</v>
      </c>
      <c r="M30" t="s">
        <v>1095</v>
      </c>
      <c r="O30" t="s">
        <v>1096</v>
      </c>
      <c r="S30" t="s">
        <v>473</v>
      </c>
      <c r="V30" t="s">
        <v>257</v>
      </c>
      <c r="W30" t="s">
        <v>1097</v>
      </c>
      <c r="AD30" t="s">
        <v>1098</v>
      </c>
      <c r="AE30" t="s">
        <v>1099</v>
      </c>
      <c r="AF30" t="s">
        <v>1097</v>
      </c>
      <c r="AG30" t="s">
        <v>257</v>
      </c>
      <c r="AI30">
        <v>22</v>
      </c>
      <c r="AO30">
        <v>7</v>
      </c>
      <c r="AT30" t="s">
        <v>254</v>
      </c>
      <c r="BI30" t="s">
        <v>257</v>
      </c>
      <c r="BP30">
        <f t="shared" si="0"/>
        <v>0</v>
      </c>
      <c r="BQ30">
        <f t="shared" si="1"/>
        <v>1</v>
      </c>
      <c r="BS30" t="s">
        <v>262</v>
      </c>
      <c r="BU30">
        <v>0</v>
      </c>
      <c r="BW30">
        <v>0</v>
      </c>
      <c r="BX30" t="s">
        <v>1100</v>
      </c>
      <c r="CC30" s="3">
        <v>0.24444444444444446</v>
      </c>
      <c r="CE30" t="s">
        <v>1101</v>
      </c>
      <c r="CI30">
        <v>0</v>
      </c>
      <c r="CJ30" t="s">
        <v>1102</v>
      </c>
      <c r="CK30" s="4">
        <v>38387</v>
      </c>
      <c r="CL30" t="s">
        <v>1103</v>
      </c>
      <c r="CM30" t="s">
        <v>1104</v>
      </c>
      <c r="CN30">
        <v>0</v>
      </c>
      <c r="CO30" t="s">
        <v>335</v>
      </c>
      <c r="CP30" t="s">
        <v>282</v>
      </c>
      <c r="CQ30" t="s">
        <v>262</v>
      </c>
      <c r="CT30" t="s">
        <v>419</v>
      </c>
      <c r="CV30">
        <v>0</v>
      </c>
      <c r="CX30">
        <v>2</v>
      </c>
      <c r="CY30" t="s">
        <v>614</v>
      </c>
      <c r="CZ30">
        <v>-27</v>
      </c>
      <c r="DA30">
        <v>7</v>
      </c>
      <c r="DB30" t="s">
        <v>554</v>
      </c>
      <c r="DC30">
        <v>-9</v>
      </c>
      <c r="DE30" t="s">
        <v>304</v>
      </c>
      <c r="DJ30">
        <v>4</v>
      </c>
      <c r="DK30" s="4">
        <v>44442</v>
      </c>
      <c r="DL30">
        <v>19965</v>
      </c>
      <c r="DM30">
        <v>2021</v>
      </c>
      <c r="DN30">
        <v>0</v>
      </c>
      <c r="DP30">
        <v>78672</v>
      </c>
      <c r="DQ30">
        <v>94</v>
      </c>
      <c r="DT30" t="s">
        <v>257</v>
      </c>
      <c r="DU30" t="s">
        <v>274</v>
      </c>
      <c r="DW30">
        <v>14</v>
      </c>
      <c r="DX30" t="s">
        <v>275</v>
      </c>
      <c r="ED30">
        <v>0</v>
      </c>
      <c r="EE30" t="s">
        <v>1105</v>
      </c>
      <c r="EF30" t="s">
        <v>422</v>
      </c>
      <c r="EG30">
        <v>0</v>
      </c>
      <c r="EI30" t="s">
        <v>340</v>
      </c>
      <c r="EJ30" t="s">
        <v>1106</v>
      </c>
      <c r="EK30" t="s">
        <v>1107</v>
      </c>
      <c r="EL30" t="s">
        <v>1108</v>
      </c>
      <c r="EM30" t="s">
        <v>1109</v>
      </c>
      <c r="EN30" t="s">
        <v>269</v>
      </c>
      <c r="EO30" t="s">
        <v>1110</v>
      </c>
      <c r="EP30">
        <v>1</v>
      </c>
      <c r="ES30" t="s">
        <v>1111</v>
      </c>
      <c r="FD30">
        <v>0</v>
      </c>
      <c r="FE30">
        <v>9</v>
      </c>
      <c r="FF30" t="s">
        <v>429</v>
      </c>
      <c r="FH30" t="s">
        <v>429</v>
      </c>
      <c r="FI30" t="s">
        <v>923</v>
      </c>
      <c r="FK30">
        <v>0</v>
      </c>
      <c r="FM30">
        <v>0</v>
      </c>
      <c r="FP30">
        <v>0</v>
      </c>
      <c r="FR30" t="s">
        <v>395</v>
      </c>
      <c r="FT30" t="s">
        <v>257</v>
      </c>
      <c r="FU30" t="s">
        <v>496</v>
      </c>
      <c r="FV30" t="s">
        <v>431</v>
      </c>
      <c r="FW30" t="s">
        <v>432</v>
      </c>
      <c r="FX30">
        <v>0</v>
      </c>
      <c r="FZ30">
        <v>14</v>
      </c>
      <c r="GA30">
        <v>14</v>
      </c>
      <c r="GB30">
        <v>0</v>
      </c>
      <c r="GC30" t="s">
        <v>1112</v>
      </c>
      <c r="GD30" t="s">
        <v>355</v>
      </c>
      <c r="GE30">
        <v>0</v>
      </c>
      <c r="GF30" t="s">
        <v>274</v>
      </c>
      <c r="GI30">
        <v>1</v>
      </c>
      <c r="GJ30">
        <v>0</v>
      </c>
      <c r="GL30" t="s">
        <v>1113</v>
      </c>
      <c r="GN30">
        <v>3</v>
      </c>
      <c r="GZ30" t="s">
        <v>1114</v>
      </c>
      <c r="HB30" t="s">
        <v>313</v>
      </c>
      <c r="HC30" t="s">
        <v>313</v>
      </c>
      <c r="HD30" t="s">
        <v>1115</v>
      </c>
      <c r="HE30">
        <v>0</v>
      </c>
      <c r="HF30">
        <v>11</v>
      </c>
      <c r="HG30">
        <v>14</v>
      </c>
      <c r="HH30" t="s">
        <v>275</v>
      </c>
      <c r="HK30">
        <v>4</v>
      </c>
      <c r="HV30">
        <v>-8</v>
      </c>
      <c r="HW30">
        <v>3910578</v>
      </c>
      <c r="HX30" t="s">
        <v>379</v>
      </c>
      <c r="HY30">
        <v>3910540</v>
      </c>
      <c r="IB30">
        <v>0</v>
      </c>
      <c r="IC30">
        <v>0</v>
      </c>
      <c r="IL30">
        <v>86</v>
      </c>
      <c r="IN30" t="s">
        <v>304</v>
      </c>
      <c r="IP30" t="s">
        <v>304</v>
      </c>
      <c r="IT30">
        <v>1</v>
      </c>
    </row>
    <row r="31" spans="1:254">
      <c r="A31">
        <v>30</v>
      </c>
      <c r="B31" t="s">
        <v>1116</v>
      </c>
      <c r="C31">
        <v>3</v>
      </c>
      <c r="D31">
        <v>2</v>
      </c>
      <c r="E31">
        <v>11</v>
      </c>
      <c r="F31">
        <v>7</v>
      </c>
      <c r="G31">
        <v>-8</v>
      </c>
      <c r="I31" t="s">
        <v>254</v>
      </c>
      <c r="J31">
        <v>11</v>
      </c>
      <c r="K31">
        <v>11</v>
      </c>
      <c r="L31" t="s">
        <v>1117</v>
      </c>
      <c r="M31" t="s">
        <v>440</v>
      </c>
      <c r="N31" t="s">
        <v>254</v>
      </c>
      <c r="O31" t="s">
        <v>1118</v>
      </c>
      <c r="R31" t="s">
        <v>1014</v>
      </c>
      <c r="V31" t="s">
        <v>257</v>
      </c>
      <c r="W31" t="s">
        <v>1119</v>
      </c>
      <c r="AD31" t="s">
        <v>411</v>
      </c>
      <c r="AE31" t="s">
        <v>1120</v>
      </c>
      <c r="AF31" t="s">
        <v>1119</v>
      </c>
      <c r="AG31" t="s">
        <v>257</v>
      </c>
      <c r="AI31">
        <v>7</v>
      </c>
      <c r="AO31">
        <v>7</v>
      </c>
      <c r="BI31" t="s">
        <v>257</v>
      </c>
      <c r="BP31">
        <f t="shared" si="0"/>
        <v>0</v>
      </c>
      <c r="BQ31">
        <f t="shared" si="1"/>
        <v>1</v>
      </c>
      <c r="BS31" t="s">
        <v>262</v>
      </c>
      <c r="BU31">
        <v>0</v>
      </c>
      <c r="BW31">
        <v>0</v>
      </c>
      <c r="BX31" t="s">
        <v>1121</v>
      </c>
      <c r="BY31" t="s">
        <v>1109</v>
      </c>
      <c r="CC31" s="3">
        <v>0.21458333333333335</v>
      </c>
      <c r="CE31" t="s">
        <v>1122</v>
      </c>
      <c r="CI31">
        <v>0</v>
      </c>
      <c r="CJ31" t="s">
        <v>1123</v>
      </c>
      <c r="CK31" s="4">
        <v>38387</v>
      </c>
      <c r="CL31" t="s">
        <v>1124</v>
      </c>
      <c r="CM31" t="s">
        <v>1125</v>
      </c>
      <c r="CN31">
        <v>0</v>
      </c>
      <c r="CP31" t="s">
        <v>418</v>
      </c>
      <c r="CQ31" t="s">
        <v>262</v>
      </c>
      <c r="CT31" t="s">
        <v>1126</v>
      </c>
      <c r="CV31">
        <v>0</v>
      </c>
      <c r="CX31">
        <v>3</v>
      </c>
      <c r="CY31" t="s">
        <v>614</v>
      </c>
      <c r="CZ31">
        <v>-27</v>
      </c>
      <c r="DA31">
        <v>7</v>
      </c>
      <c r="DB31" t="s">
        <v>554</v>
      </c>
      <c r="DC31">
        <v>-9</v>
      </c>
      <c r="DE31" t="s">
        <v>379</v>
      </c>
      <c r="DJ31">
        <v>7</v>
      </c>
      <c r="DK31" s="4">
        <v>44442</v>
      </c>
      <c r="DL31">
        <v>19965</v>
      </c>
      <c r="DM31">
        <v>2021</v>
      </c>
      <c r="DN31">
        <v>0</v>
      </c>
      <c r="DP31">
        <v>78672</v>
      </c>
      <c r="DQ31">
        <v>95</v>
      </c>
      <c r="DT31" t="s">
        <v>257</v>
      </c>
      <c r="DU31" t="s">
        <v>274</v>
      </c>
      <c r="DW31">
        <v>14</v>
      </c>
      <c r="DX31" t="s">
        <v>275</v>
      </c>
      <c r="ED31">
        <v>0</v>
      </c>
      <c r="EE31" t="s">
        <v>1127</v>
      </c>
      <c r="EF31" t="s">
        <v>1128</v>
      </c>
      <c r="EG31">
        <v>1</v>
      </c>
      <c r="EI31" t="s">
        <v>340</v>
      </c>
      <c r="EJ31" t="s">
        <v>1106</v>
      </c>
      <c r="EK31" t="s">
        <v>1129</v>
      </c>
      <c r="EL31" t="s">
        <v>1130</v>
      </c>
      <c r="EN31" t="s">
        <v>418</v>
      </c>
      <c r="EO31" t="s">
        <v>1110</v>
      </c>
      <c r="EP31">
        <v>1</v>
      </c>
      <c r="ES31" t="s">
        <v>1131</v>
      </c>
      <c r="FD31">
        <v>0</v>
      </c>
      <c r="FE31">
        <v>4</v>
      </c>
      <c r="FF31" t="s">
        <v>285</v>
      </c>
      <c r="FH31" t="s">
        <v>285</v>
      </c>
      <c r="FI31" t="s">
        <v>591</v>
      </c>
      <c r="FK31">
        <v>0</v>
      </c>
      <c r="FM31">
        <v>0</v>
      </c>
      <c r="FP31">
        <v>0</v>
      </c>
      <c r="FR31" t="s">
        <v>462</v>
      </c>
      <c r="FT31" t="s">
        <v>274</v>
      </c>
      <c r="FU31" t="s">
        <v>777</v>
      </c>
      <c r="FV31" t="s">
        <v>431</v>
      </c>
      <c r="FW31" t="s">
        <v>594</v>
      </c>
      <c r="FX31">
        <v>1</v>
      </c>
      <c r="FZ31">
        <v>14</v>
      </c>
      <c r="GA31">
        <v>14</v>
      </c>
      <c r="GB31">
        <v>0</v>
      </c>
      <c r="GC31" t="s">
        <v>1132</v>
      </c>
      <c r="GD31" t="s">
        <v>355</v>
      </c>
      <c r="GE31">
        <v>0</v>
      </c>
      <c r="GF31" t="s">
        <v>274</v>
      </c>
      <c r="GI31">
        <v>0</v>
      </c>
      <c r="GJ31">
        <v>0</v>
      </c>
      <c r="GL31" t="s">
        <v>1133</v>
      </c>
      <c r="GN31">
        <v>1</v>
      </c>
      <c r="GZ31" t="s">
        <v>1134</v>
      </c>
      <c r="HB31" t="s">
        <v>294</v>
      </c>
      <c r="HC31" t="s">
        <v>294</v>
      </c>
      <c r="HD31" t="s">
        <v>1135</v>
      </c>
      <c r="HE31">
        <v>0</v>
      </c>
      <c r="HF31">
        <v>11</v>
      </c>
      <c r="HG31">
        <v>14</v>
      </c>
      <c r="HH31" t="s">
        <v>275</v>
      </c>
      <c r="HJ31" t="s">
        <v>492</v>
      </c>
      <c r="HK31">
        <v>1</v>
      </c>
      <c r="HO31" t="s">
        <v>1136</v>
      </c>
      <c r="HP31" t="s">
        <v>1008</v>
      </c>
      <c r="HQ31" t="s">
        <v>1137</v>
      </c>
      <c r="HV31">
        <v>-15</v>
      </c>
      <c r="HW31">
        <v>3910588</v>
      </c>
      <c r="HX31" t="s">
        <v>1034</v>
      </c>
      <c r="HY31">
        <v>3910578</v>
      </c>
      <c r="IB31">
        <v>0.5</v>
      </c>
      <c r="IC31">
        <v>1</v>
      </c>
      <c r="IL31">
        <v>87</v>
      </c>
      <c r="IP31" t="s">
        <v>379</v>
      </c>
      <c r="IT31">
        <v>1</v>
      </c>
    </row>
    <row r="32" spans="1:254">
      <c r="A32">
        <v>31</v>
      </c>
      <c r="B32" t="s">
        <v>1138</v>
      </c>
      <c r="C32">
        <v>3</v>
      </c>
      <c r="D32">
        <v>3</v>
      </c>
      <c r="E32">
        <v>4</v>
      </c>
      <c r="F32">
        <v>10</v>
      </c>
      <c r="G32">
        <v>-15</v>
      </c>
      <c r="I32" t="s">
        <v>254</v>
      </c>
      <c r="J32">
        <v>11</v>
      </c>
      <c r="K32">
        <v>11</v>
      </c>
      <c r="L32" t="s">
        <v>752</v>
      </c>
      <c r="M32" t="s">
        <v>408</v>
      </c>
      <c r="O32" t="s">
        <v>508</v>
      </c>
      <c r="V32" t="s">
        <v>253</v>
      </c>
      <c r="W32" t="s">
        <v>1139</v>
      </c>
      <c r="X32" t="s">
        <v>1140</v>
      </c>
      <c r="Y32" t="s">
        <v>1141</v>
      </c>
      <c r="AA32" t="s">
        <v>325</v>
      </c>
      <c r="AB32" t="s">
        <v>326</v>
      </c>
      <c r="AI32">
        <v>7</v>
      </c>
      <c r="AJ32" t="s">
        <v>878</v>
      </c>
      <c r="AO32">
        <v>7</v>
      </c>
      <c r="AX32">
        <v>4</v>
      </c>
      <c r="BI32" t="s">
        <v>257</v>
      </c>
      <c r="BP32">
        <f t="shared" si="0"/>
        <v>1</v>
      </c>
      <c r="BQ32">
        <f t="shared" si="1"/>
        <v>0</v>
      </c>
      <c r="BS32" t="s">
        <v>262</v>
      </c>
      <c r="BU32">
        <v>0</v>
      </c>
      <c r="BW32">
        <v>0</v>
      </c>
      <c r="BX32" t="s">
        <v>1142</v>
      </c>
      <c r="BZ32">
        <v>0</v>
      </c>
      <c r="CC32" s="3">
        <v>0.18124999999999999</v>
      </c>
      <c r="CD32" t="s">
        <v>257</v>
      </c>
      <c r="CE32" t="s">
        <v>1143</v>
      </c>
      <c r="CF32">
        <v>8</v>
      </c>
      <c r="CH32" t="s">
        <v>1144</v>
      </c>
      <c r="CI32">
        <v>0</v>
      </c>
      <c r="CJ32" t="s">
        <v>1145</v>
      </c>
      <c r="CK32" s="4">
        <v>38387</v>
      </c>
      <c r="CL32" t="s">
        <v>1146</v>
      </c>
      <c r="CM32" t="s">
        <v>1147</v>
      </c>
      <c r="CN32">
        <v>0</v>
      </c>
      <c r="CO32" t="s">
        <v>814</v>
      </c>
      <c r="CP32" t="s">
        <v>269</v>
      </c>
      <c r="CQ32" t="s">
        <v>262</v>
      </c>
      <c r="CT32" t="s">
        <v>1148</v>
      </c>
      <c r="CV32">
        <v>0</v>
      </c>
      <c r="CX32">
        <v>4</v>
      </c>
      <c r="CY32" t="s">
        <v>614</v>
      </c>
      <c r="CZ32">
        <v>-27</v>
      </c>
      <c r="DA32">
        <v>7</v>
      </c>
      <c r="DB32" t="s">
        <v>554</v>
      </c>
      <c r="DC32">
        <v>-9</v>
      </c>
      <c r="DJ32">
        <v>10</v>
      </c>
      <c r="DK32" s="4">
        <v>44442</v>
      </c>
      <c r="DL32">
        <v>19965</v>
      </c>
      <c r="DM32">
        <v>2021</v>
      </c>
      <c r="DN32">
        <v>0</v>
      </c>
      <c r="DP32">
        <v>78672</v>
      </c>
      <c r="DQ32">
        <v>96</v>
      </c>
      <c r="DT32" t="s">
        <v>257</v>
      </c>
      <c r="DU32" t="s">
        <v>274</v>
      </c>
      <c r="DW32">
        <v>14</v>
      </c>
      <c r="DX32" t="s">
        <v>275</v>
      </c>
      <c r="DZ32" t="s">
        <v>1049</v>
      </c>
      <c r="ED32">
        <v>0</v>
      </c>
      <c r="EE32" t="s">
        <v>765</v>
      </c>
      <c r="EF32" t="s">
        <v>422</v>
      </c>
      <c r="EG32">
        <v>0</v>
      </c>
      <c r="EI32" t="s">
        <v>340</v>
      </c>
      <c r="EJ32" t="s">
        <v>1149</v>
      </c>
      <c r="EK32" t="s">
        <v>1150</v>
      </c>
      <c r="EL32" t="s">
        <v>1151</v>
      </c>
      <c r="EM32" t="s">
        <v>1152</v>
      </c>
      <c r="EN32" t="s">
        <v>282</v>
      </c>
      <c r="EO32" t="s">
        <v>490</v>
      </c>
      <c r="EP32">
        <v>0</v>
      </c>
      <c r="EQ32" t="s">
        <v>491</v>
      </c>
      <c r="ES32" t="s">
        <v>1153</v>
      </c>
      <c r="ET32">
        <v>0</v>
      </c>
      <c r="EU32" t="s">
        <v>679</v>
      </c>
      <c r="EV32" t="s">
        <v>349</v>
      </c>
      <c r="FB32" t="s">
        <v>352</v>
      </c>
      <c r="FD32">
        <v>0</v>
      </c>
      <c r="FE32">
        <v>3</v>
      </c>
      <c r="FF32" t="s">
        <v>893</v>
      </c>
      <c r="FH32" t="s">
        <v>893</v>
      </c>
      <c r="FI32" t="s">
        <v>591</v>
      </c>
      <c r="FJ32" t="s">
        <v>1154</v>
      </c>
      <c r="FK32">
        <v>0</v>
      </c>
      <c r="FM32">
        <v>1</v>
      </c>
      <c r="FN32" t="s">
        <v>1049</v>
      </c>
      <c r="FP32">
        <v>0</v>
      </c>
      <c r="FQ32" t="s">
        <v>274</v>
      </c>
      <c r="FR32" t="s">
        <v>462</v>
      </c>
      <c r="FU32" t="s">
        <v>777</v>
      </c>
      <c r="FX32">
        <v>0</v>
      </c>
      <c r="FZ32">
        <v>14</v>
      </c>
      <c r="GA32">
        <v>14</v>
      </c>
      <c r="GB32">
        <v>0</v>
      </c>
      <c r="GD32" t="s">
        <v>355</v>
      </c>
      <c r="GE32">
        <v>0</v>
      </c>
      <c r="GF32" t="s">
        <v>257</v>
      </c>
      <c r="GG32">
        <v>3.6</v>
      </c>
      <c r="GH32">
        <v>6.8</v>
      </c>
      <c r="GI32">
        <v>0</v>
      </c>
      <c r="GJ32">
        <v>0</v>
      </c>
      <c r="GK32" t="s">
        <v>1155</v>
      </c>
      <c r="GL32" t="s">
        <v>1156</v>
      </c>
      <c r="GN32">
        <v>0</v>
      </c>
      <c r="GP32" t="s">
        <v>779</v>
      </c>
      <c r="GZ32" t="s">
        <v>1157</v>
      </c>
      <c r="HB32" t="s">
        <v>294</v>
      </c>
      <c r="HC32" t="s">
        <v>294</v>
      </c>
      <c r="HE32">
        <v>0</v>
      </c>
      <c r="HF32">
        <v>11</v>
      </c>
      <c r="HG32">
        <v>14</v>
      </c>
      <c r="HH32" t="s">
        <v>275</v>
      </c>
      <c r="HK32">
        <v>1</v>
      </c>
      <c r="HN32" t="s">
        <v>715</v>
      </c>
      <c r="HO32" t="s">
        <v>1158</v>
      </c>
      <c r="HP32" t="s">
        <v>1159</v>
      </c>
      <c r="HQ32" t="s">
        <v>1160</v>
      </c>
      <c r="HV32">
        <v>-25</v>
      </c>
      <c r="HW32">
        <v>3910599</v>
      </c>
      <c r="HX32" t="s">
        <v>600</v>
      </c>
      <c r="HY32">
        <v>3910588</v>
      </c>
      <c r="IB32">
        <v>0.5</v>
      </c>
      <c r="IC32">
        <v>1</v>
      </c>
      <c r="IL32">
        <v>88</v>
      </c>
      <c r="IP32" t="s">
        <v>304</v>
      </c>
      <c r="IT32">
        <v>1</v>
      </c>
    </row>
    <row r="33" spans="1:254">
      <c r="A33">
        <v>32</v>
      </c>
      <c r="B33" t="s">
        <v>1161</v>
      </c>
      <c r="C33">
        <v>3</v>
      </c>
      <c r="D33">
        <v>1</v>
      </c>
      <c r="E33">
        <v>10</v>
      </c>
      <c r="F33">
        <v>-3</v>
      </c>
      <c r="G33">
        <v>-25</v>
      </c>
      <c r="I33" t="s">
        <v>298</v>
      </c>
      <c r="J33">
        <v>12</v>
      </c>
      <c r="K33">
        <v>12</v>
      </c>
      <c r="L33" t="s">
        <v>1162</v>
      </c>
      <c r="M33" t="s">
        <v>1163</v>
      </c>
      <c r="O33" t="s">
        <v>1162</v>
      </c>
      <c r="V33" t="s">
        <v>257</v>
      </c>
      <c r="W33" t="s">
        <v>1164</v>
      </c>
      <c r="AD33" t="s">
        <v>259</v>
      </c>
      <c r="AE33" t="s">
        <v>260</v>
      </c>
      <c r="AF33" t="s">
        <v>1164</v>
      </c>
      <c r="AG33" t="s">
        <v>274</v>
      </c>
      <c r="AI33">
        <v>20</v>
      </c>
      <c r="AO33">
        <v>7</v>
      </c>
      <c r="BI33" t="s">
        <v>274</v>
      </c>
      <c r="BP33">
        <f t="shared" si="0"/>
        <v>0</v>
      </c>
      <c r="BQ33">
        <f t="shared" si="1"/>
        <v>1</v>
      </c>
      <c r="BS33" t="s">
        <v>262</v>
      </c>
      <c r="BU33">
        <v>0</v>
      </c>
      <c r="BW33">
        <v>0</v>
      </c>
      <c r="BX33" t="s">
        <v>1165</v>
      </c>
      <c r="CC33" s="3">
        <v>0.15138888888888888</v>
      </c>
      <c r="CE33" t="s">
        <v>1166</v>
      </c>
      <c r="CI33">
        <v>0</v>
      </c>
      <c r="CJ33" t="s">
        <v>1167</v>
      </c>
      <c r="CK33" s="4">
        <v>38050</v>
      </c>
      <c r="CL33" t="s">
        <v>1168</v>
      </c>
      <c r="CM33" t="s">
        <v>1169</v>
      </c>
      <c r="CN33">
        <v>0</v>
      </c>
      <c r="CO33" t="s">
        <v>581</v>
      </c>
      <c r="CP33" t="s">
        <v>282</v>
      </c>
      <c r="CQ33" t="s">
        <v>262</v>
      </c>
      <c r="CT33" t="s">
        <v>419</v>
      </c>
      <c r="CV33">
        <v>0</v>
      </c>
      <c r="CX33">
        <v>5</v>
      </c>
      <c r="CY33" t="s">
        <v>614</v>
      </c>
      <c r="CZ33">
        <v>-27</v>
      </c>
      <c r="DA33">
        <v>7</v>
      </c>
      <c r="DB33" t="s">
        <v>554</v>
      </c>
      <c r="DC33">
        <v>-9</v>
      </c>
      <c r="DE33" t="s">
        <v>581</v>
      </c>
      <c r="DJ33">
        <v>-3</v>
      </c>
      <c r="DK33" s="4">
        <v>44442</v>
      </c>
      <c r="DL33">
        <v>19965</v>
      </c>
      <c r="DM33">
        <v>2021</v>
      </c>
      <c r="DN33">
        <v>0</v>
      </c>
      <c r="DP33">
        <v>78672</v>
      </c>
      <c r="DQ33">
        <v>97</v>
      </c>
      <c r="DT33" t="s">
        <v>274</v>
      </c>
      <c r="DU33" t="s">
        <v>257</v>
      </c>
      <c r="DW33">
        <v>14</v>
      </c>
      <c r="DX33" t="s">
        <v>275</v>
      </c>
      <c r="ED33">
        <v>0</v>
      </c>
      <c r="EE33" t="s">
        <v>1170</v>
      </c>
      <c r="EF33" t="s">
        <v>422</v>
      </c>
      <c r="EG33">
        <v>0</v>
      </c>
      <c r="EI33" t="s">
        <v>454</v>
      </c>
      <c r="EJ33" t="s">
        <v>1171</v>
      </c>
      <c r="EK33" t="s">
        <v>1172</v>
      </c>
      <c r="EL33" t="s">
        <v>1173</v>
      </c>
      <c r="EM33" t="s">
        <v>1174</v>
      </c>
      <c r="EN33" t="s">
        <v>269</v>
      </c>
      <c r="EO33" t="s">
        <v>1175</v>
      </c>
      <c r="EP33">
        <v>0</v>
      </c>
      <c r="ES33" t="s">
        <v>1176</v>
      </c>
      <c r="FD33">
        <v>0</v>
      </c>
      <c r="FE33">
        <v>5</v>
      </c>
      <c r="FF33" t="s">
        <v>590</v>
      </c>
      <c r="FG33" t="s">
        <v>309</v>
      </c>
      <c r="FH33" t="s">
        <v>429</v>
      </c>
      <c r="FI33" t="s">
        <v>430</v>
      </c>
      <c r="FK33">
        <v>0</v>
      </c>
      <c r="FM33">
        <v>0</v>
      </c>
      <c r="FP33">
        <v>0</v>
      </c>
      <c r="FR33" t="s">
        <v>1177</v>
      </c>
      <c r="FT33" t="s">
        <v>274</v>
      </c>
      <c r="FU33" t="s">
        <v>1178</v>
      </c>
      <c r="FV33" t="s">
        <v>290</v>
      </c>
      <c r="FX33">
        <v>0</v>
      </c>
      <c r="FZ33">
        <v>14</v>
      </c>
      <c r="GA33">
        <v>14</v>
      </c>
      <c r="GB33">
        <v>0</v>
      </c>
      <c r="GE33">
        <v>0</v>
      </c>
      <c r="GF33" t="s">
        <v>1179</v>
      </c>
      <c r="GI33">
        <v>0</v>
      </c>
      <c r="GJ33">
        <v>0</v>
      </c>
      <c r="GL33" t="s">
        <v>1180</v>
      </c>
      <c r="GN33">
        <v>0</v>
      </c>
      <c r="GZ33" t="s">
        <v>1181</v>
      </c>
      <c r="HB33" t="s">
        <v>294</v>
      </c>
      <c r="HC33" t="s">
        <v>294</v>
      </c>
      <c r="HD33" t="s">
        <v>1182</v>
      </c>
      <c r="HE33">
        <v>0</v>
      </c>
      <c r="HF33">
        <v>12</v>
      </c>
      <c r="HG33">
        <v>14</v>
      </c>
      <c r="HH33" t="s">
        <v>275</v>
      </c>
      <c r="HK33">
        <v>1</v>
      </c>
      <c r="HV33">
        <v>-22</v>
      </c>
      <c r="HW33">
        <v>3910611</v>
      </c>
      <c r="HX33" t="s">
        <v>581</v>
      </c>
      <c r="HY33">
        <v>3910599</v>
      </c>
      <c r="IB33">
        <v>0</v>
      </c>
      <c r="IC33">
        <v>0</v>
      </c>
      <c r="IL33">
        <v>89</v>
      </c>
      <c r="IN33" t="s">
        <v>581</v>
      </c>
      <c r="IP33" t="s">
        <v>581</v>
      </c>
      <c r="IT33">
        <v>1</v>
      </c>
    </row>
    <row r="34" spans="1:254">
      <c r="A34">
        <v>33</v>
      </c>
      <c r="B34" t="s">
        <v>1183</v>
      </c>
      <c r="C34">
        <v>3</v>
      </c>
      <c r="D34">
        <v>2</v>
      </c>
      <c r="E34">
        <v>13</v>
      </c>
      <c r="F34">
        <v>-8</v>
      </c>
      <c r="G34">
        <v>-22</v>
      </c>
      <c r="I34" t="s">
        <v>298</v>
      </c>
      <c r="J34">
        <v>11</v>
      </c>
      <c r="K34" t="s">
        <v>1184</v>
      </c>
      <c r="L34" t="s">
        <v>1185</v>
      </c>
      <c r="M34" t="s">
        <v>1186</v>
      </c>
      <c r="O34" t="s">
        <v>1187</v>
      </c>
      <c r="Q34" t="s">
        <v>1188</v>
      </c>
      <c r="S34" t="s">
        <v>571</v>
      </c>
      <c r="V34" t="s">
        <v>253</v>
      </c>
      <c r="W34" t="s">
        <v>1189</v>
      </c>
      <c r="X34" t="s">
        <v>475</v>
      </c>
      <c r="Y34" t="s">
        <v>1190</v>
      </c>
      <c r="AA34" t="s">
        <v>477</v>
      </c>
      <c r="AB34" t="s">
        <v>478</v>
      </c>
      <c r="AI34">
        <v>7</v>
      </c>
      <c r="AJ34" t="s">
        <v>668</v>
      </c>
      <c r="AO34">
        <v>7</v>
      </c>
      <c r="BI34" t="s">
        <v>274</v>
      </c>
      <c r="BP34">
        <f t="shared" si="0"/>
        <v>1</v>
      </c>
      <c r="BQ34">
        <f t="shared" si="1"/>
        <v>0</v>
      </c>
      <c r="BS34" t="s">
        <v>262</v>
      </c>
      <c r="BU34">
        <v>0</v>
      </c>
      <c r="BW34">
        <v>0</v>
      </c>
      <c r="BX34" t="s">
        <v>1191</v>
      </c>
      <c r="BZ34">
        <v>0</v>
      </c>
      <c r="CA34" t="s">
        <v>890</v>
      </c>
      <c r="CC34" s="3">
        <v>0.12013888888888889</v>
      </c>
      <c r="CD34" t="s">
        <v>274</v>
      </c>
      <c r="CE34" t="s">
        <v>1192</v>
      </c>
      <c r="CF34">
        <v>0</v>
      </c>
      <c r="CH34" t="s">
        <v>481</v>
      </c>
      <c r="CI34">
        <v>0</v>
      </c>
      <c r="CJ34" t="s">
        <v>1193</v>
      </c>
      <c r="CK34" s="4">
        <v>38387</v>
      </c>
      <c r="CL34" t="s">
        <v>1194</v>
      </c>
      <c r="CM34" t="s">
        <v>1195</v>
      </c>
      <c r="CN34">
        <v>0</v>
      </c>
      <c r="CO34" t="s">
        <v>335</v>
      </c>
      <c r="CP34" t="s">
        <v>282</v>
      </c>
      <c r="CQ34" t="s">
        <v>262</v>
      </c>
      <c r="CT34" t="s">
        <v>419</v>
      </c>
      <c r="CV34">
        <v>0</v>
      </c>
      <c r="CX34">
        <v>6</v>
      </c>
      <c r="CY34" t="s">
        <v>614</v>
      </c>
      <c r="CZ34">
        <v>-27</v>
      </c>
      <c r="DA34">
        <v>7</v>
      </c>
      <c r="DB34" t="s">
        <v>554</v>
      </c>
      <c r="DC34">
        <v>-9</v>
      </c>
      <c r="DE34" t="s">
        <v>581</v>
      </c>
      <c r="DJ34">
        <v>-8</v>
      </c>
      <c r="DK34" s="4">
        <v>44442</v>
      </c>
      <c r="DL34">
        <v>19965</v>
      </c>
      <c r="DM34">
        <v>2021</v>
      </c>
      <c r="DN34">
        <v>0</v>
      </c>
      <c r="DP34">
        <v>78672</v>
      </c>
      <c r="DQ34">
        <v>98</v>
      </c>
      <c r="DT34" t="s">
        <v>274</v>
      </c>
      <c r="DU34" t="s">
        <v>257</v>
      </c>
      <c r="DW34">
        <v>14</v>
      </c>
      <c r="DX34" t="s">
        <v>275</v>
      </c>
      <c r="ED34">
        <v>0</v>
      </c>
      <c r="EE34" t="s">
        <v>1196</v>
      </c>
      <c r="EF34" t="s">
        <v>383</v>
      </c>
      <c r="EG34">
        <v>0</v>
      </c>
      <c r="EH34" t="s">
        <v>1197</v>
      </c>
      <c r="EI34" t="s">
        <v>340</v>
      </c>
      <c r="EJ34" t="s">
        <v>1198</v>
      </c>
      <c r="EK34" t="s">
        <v>1199</v>
      </c>
      <c r="EL34" t="s">
        <v>1200</v>
      </c>
      <c r="EM34" t="s">
        <v>388</v>
      </c>
      <c r="EN34" t="s">
        <v>269</v>
      </c>
      <c r="EO34" t="s">
        <v>283</v>
      </c>
      <c r="EP34">
        <v>0</v>
      </c>
      <c r="EQ34" t="s">
        <v>491</v>
      </c>
      <c r="ES34" t="s">
        <v>1201</v>
      </c>
      <c r="ET34">
        <v>0</v>
      </c>
      <c r="EU34" t="s">
        <v>679</v>
      </c>
      <c r="EV34" t="s">
        <v>349</v>
      </c>
      <c r="FB34" t="s">
        <v>1202</v>
      </c>
      <c r="FD34">
        <v>1</v>
      </c>
      <c r="FE34">
        <v>1</v>
      </c>
      <c r="FI34" t="s">
        <v>1203</v>
      </c>
      <c r="FJ34" t="s">
        <v>1204</v>
      </c>
      <c r="FK34">
        <v>0</v>
      </c>
      <c r="FM34">
        <v>1</v>
      </c>
      <c r="FN34" t="s">
        <v>1205</v>
      </c>
      <c r="FO34" t="s">
        <v>1083</v>
      </c>
      <c r="FP34">
        <v>0</v>
      </c>
      <c r="FR34" t="s">
        <v>1177</v>
      </c>
      <c r="FU34" t="s">
        <v>1178</v>
      </c>
      <c r="FV34" t="s">
        <v>290</v>
      </c>
      <c r="FX34">
        <v>0</v>
      </c>
      <c r="FY34" t="s">
        <v>1205</v>
      </c>
      <c r="FZ34">
        <v>14</v>
      </c>
      <c r="GA34">
        <v>14</v>
      </c>
      <c r="GB34">
        <v>0</v>
      </c>
      <c r="GC34" t="s">
        <v>1206</v>
      </c>
      <c r="GE34">
        <v>0</v>
      </c>
      <c r="GF34" t="s">
        <v>466</v>
      </c>
      <c r="GG34">
        <v>2.7</v>
      </c>
      <c r="GH34">
        <v>3</v>
      </c>
      <c r="GI34">
        <v>0</v>
      </c>
      <c r="GJ34">
        <v>0</v>
      </c>
      <c r="GK34" t="s">
        <v>1207</v>
      </c>
      <c r="GL34" t="s">
        <v>1208</v>
      </c>
      <c r="GP34" t="s">
        <v>685</v>
      </c>
      <c r="GZ34" t="s">
        <v>1209</v>
      </c>
      <c r="HB34" t="s">
        <v>313</v>
      </c>
      <c r="HC34" t="s">
        <v>313</v>
      </c>
      <c r="HD34" t="s">
        <v>1083</v>
      </c>
      <c r="HE34">
        <v>0</v>
      </c>
      <c r="HF34">
        <v>11</v>
      </c>
      <c r="HG34">
        <v>14</v>
      </c>
      <c r="HH34" t="s">
        <v>275</v>
      </c>
      <c r="HJ34" t="s">
        <v>387</v>
      </c>
      <c r="HK34">
        <v>4</v>
      </c>
      <c r="HN34" t="s">
        <v>1210</v>
      </c>
      <c r="HO34" t="s">
        <v>1211</v>
      </c>
      <c r="HP34" t="s">
        <v>1212</v>
      </c>
      <c r="HQ34" t="s">
        <v>1213</v>
      </c>
      <c r="HV34">
        <v>-14</v>
      </c>
      <c r="HW34">
        <v>3910616</v>
      </c>
      <c r="HX34" t="s">
        <v>1205</v>
      </c>
      <c r="HY34">
        <v>3910611</v>
      </c>
      <c r="IB34">
        <v>0</v>
      </c>
      <c r="IC34">
        <v>0</v>
      </c>
      <c r="IL34">
        <v>90</v>
      </c>
      <c r="IN34" t="s">
        <v>581</v>
      </c>
      <c r="IT34">
        <v>1</v>
      </c>
    </row>
    <row r="35" spans="1:254">
      <c r="A35">
        <v>34</v>
      </c>
      <c r="B35" t="s">
        <v>1214</v>
      </c>
      <c r="C35">
        <v>3</v>
      </c>
      <c r="D35">
        <v>3</v>
      </c>
      <c r="E35">
        <v>21</v>
      </c>
      <c r="F35">
        <v>13</v>
      </c>
      <c r="G35">
        <v>-14</v>
      </c>
      <c r="I35" t="s">
        <v>298</v>
      </c>
      <c r="J35">
        <v>11</v>
      </c>
      <c r="K35">
        <v>11</v>
      </c>
      <c r="L35" t="s">
        <v>1215</v>
      </c>
      <c r="M35" t="s">
        <v>827</v>
      </c>
      <c r="O35" t="s">
        <v>1216</v>
      </c>
      <c r="V35" t="s">
        <v>257</v>
      </c>
      <c r="W35" t="s">
        <v>1217</v>
      </c>
      <c r="AD35" t="s">
        <v>411</v>
      </c>
      <c r="AE35" t="s">
        <v>412</v>
      </c>
      <c r="AF35" t="s">
        <v>1217</v>
      </c>
      <c r="AG35" t="s">
        <v>257</v>
      </c>
      <c r="AI35">
        <v>22</v>
      </c>
      <c r="AK35" t="s">
        <v>614</v>
      </c>
      <c r="AO35">
        <v>7</v>
      </c>
      <c r="AX35">
        <v>3</v>
      </c>
      <c r="BI35" t="s">
        <v>274</v>
      </c>
      <c r="BP35">
        <f t="shared" si="0"/>
        <v>0</v>
      </c>
      <c r="BQ35">
        <f t="shared" si="1"/>
        <v>3</v>
      </c>
      <c r="BS35" t="s">
        <v>262</v>
      </c>
      <c r="BU35">
        <v>0</v>
      </c>
      <c r="BW35">
        <v>0</v>
      </c>
      <c r="BX35" t="s">
        <v>1218</v>
      </c>
      <c r="CC35" s="3">
        <v>9.0972222222222218E-2</v>
      </c>
      <c r="CE35" t="s">
        <v>1219</v>
      </c>
      <c r="CI35">
        <v>0</v>
      </c>
      <c r="CJ35" t="s">
        <v>1220</v>
      </c>
      <c r="CK35" s="4">
        <v>38387</v>
      </c>
      <c r="CL35" t="s">
        <v>1221</v>
      </c>
      <c r="CM35" t="s">
        <v>1222</v>
      </c>
      <c r="CN35">
        <v>0</v>
      </c>
      <c r="CO35" t="s">
        <v>796</v>
      </c>
      <c r="CP35" t="s">
        <v>418</v>
      </c>
      <c r="CQ35" t="s">
        <v>262</v>
      </c>
      <c r="CT35" t="s">
        <v>1220</v>
      </c>
      <c r="CV35">
        <v>0</v>
      </c>
      <c r="CX35">
        <v>7</v>
      </c>
      <c r="CY35" t="s">
        <v>614</v>
      </c>
      <c r="CZ35">
        <v>-27</v>
      </c>
      <c r="DA35">
        <v>7</v>
      </c>
      <c r="DB35" t="s">
        <v>554</v>
      </c>
      <c r="DC35">
        <v>-9</v>
      </c>
      <c r="DE35" t="s">
        <v>381</v>
      </c>
      <c r="DJ35">
        <v>13</v>
      </c>
      <c r="DK35" s="4">
        <v>44442</v>
      </c>
      <c r="DL35">
        <v>19965</v>
      </c>
      <c r="DM35">
        <v>2021</v>
      </c>
      <c r="DN35">
        <v>0</v>
      </c>
      <c r="DP35">
        <v>78672</v>
      </c>
      <c r="DQ35">
        <v>99</v>
      </c>
      <c r="DT35" t="s">
        <v>274</v>
      </c>
      <c r="DU35" t="s">
        <v>257</v>
      </c>
      <c r="DW35">
        <v>14</v>
      </c>
      <c r="DX35" t="s">
        <v>275</v>
      </c>
      <c r="ED35">
        <v>0</v>
      </c>
      <c r="EE35" t="s">
        <v>1223</v>
      </c>
      <c r="EF35" t="s">
        <v>383</v>
      </c>
      <c r="EG35">
        <v>0</v>
      </c>
      <c r="EH35" t="s">
        <v>1224</v>
      </c>
      <c r="EI35" t="s">
        <v>340</v>
      </c>
      <c r="EJ35" t="s">
        <v>1225</v>
      </c>
      <c r="EK35" t="s">
        <v>1226</v>
      </c>
      <c r="EL35" t="s">
        <v>1227</v>
      </c>
      <c r="EM35" t="s">
        <v>1225</v>
      </c>
      <c r="EN35" t="s">
        <v>418</v>
      </c>
      <c r="EO35" t="s">
        <v>1109</v>
      </c>
      <c r="EP35">
        <v>0</v>
      </c>
      <c r="ES35" t="s">
        <v>1228</v>
      </c>
      <c r="FD35">
        <v>0</v>
      </c>
      <c r="FE35">
        <v>6</v>
      </c>
      <c r="FF35" t="s">
        <v>429</v>
      </c>
      <c r="FH35" t="s">
        <v>429</v>
      </c>
      <c r="FK35">
        <v>0</v>
      </c>
      <c r="FM35">
        <v>0</v>
      </c>
      <c r="FP35">
        <v>0</v>
      </c>
      <c r="FR35" t="s">
        <v>395</v>
      </c>
      <c r="FT35" t="s">
        <v>257</v>
      </c>
      <c r="FU35" t="s">
        <v>496</v>
      </c>
      <c r="FV35" t="s">
        <v>431</v>
      </c>
      <c r="FX35">
        <v>0</v>
      </c>
      <c r="FZ35">
        <v>14</v>
      </c>
      <c r="GA35">
        <v>14</v>
      </c>
      <c r="GB35">
        <v>0</v>
      </c>
      <c r="GD35" t="s">
        <v>355</v>
      </c>
      <c r="GE35">
        <v>0</v>
      </c>
      <c r="GI35">
        <v>0</v>
      </c>
      <c r="GJ35">
        <v>0</v>
      </c>
      <c r="GL35" t="s">
        <v>1229</v>
      </c>
      <c r="GN35">
        <v>9</v>
      </c>
      <c r="HA35" t="s">
        <v>381</v>
      </c>
      <c r="HB35" t="s">
        <v>294</v>
      </c>
      <c r="HC35" t="s">
        <v>294</v>
      </c>
      <c r="HD35" t="s">
        <v>381</v>
      </c>
      <c r="HE35">
        <v>0</v>
      </c>
      <c r="HF35">
        <v>11</v>
      </c>
      <c r="HG35">
        <v>14</v>
      </c>
      <c r="HH35" t="s">
        <v>275</v>
      </c>
      <c r="HK35">
        <v>3</v>
      </c>
      <c r="HV35">
        <v>-27</v>
      </c>
      <c r="HW35">
        <v>3910622</v>
      </c>
      <c r="HX35" t="s">
        <v>492</v>
      </c>
      <c r="HY35">
        <v>3910616</v>
      </c>
      <c r="IB35">
        <v>0</v>
      </c>
      <c r="IC35">
        <v>0</v>
      </c>
      <c r="IL35">
        <v>91</v>
      </c>
      <c r="IN35" t="s">
        <v>364</v>
      </c>
      <c r="IP35" t="s">
        <v>364</v>
      </c>
      <c r="IT35">
        <v>1</v>
      </c>
    </row>
    <row r="36" spans="1:254">
      <c r="A36">
        <v>35</v>
      </c>
      <c r="B36" t="s">
        <v>1230</v>
      </c>
      <c r="C36">
        <v>4</v>
      </c>
      <c r="D36">
        <v>1</v>
      </c>
      <c r="E36">
        <v>10</v>
      </c>
      <c r="F36">
        <v>10</v>
      </c>
      <c r="G36">
        <v>-35</v>
      </c>
      <c r="H36" t="s">
        <v>253</v>
      </c>
      <c r="I36" t="s">
        <v>254</v>
      </c>
      <c r="J36">
        <v>11</v>
      </c>
      <c r="K36">
        <v>11</v>
      </c>
      <c r="L36" t="s">
        <v>752</v>
      </c>
      <c r="M36" t="s">
        <v>408</v>
      </c>
      <c r="O36" t="s">
        <v>508</v>
      </c>
      <c r="V36" t="s">
        <v>253</v>
      </c>
      <c r="W36" t="s">
        <v>1231</v>
      </c>
      <c r="X36" t="s">
        <v>1232</v>
      </c>
      <c r="Y36" t="s">
        <v>1233</v>
      </c>
      <c r="AA36" t="s">
        <v>1234</v>
      </c>
      <c r="AB36" t="s">
        <v>1235</v>
      </c>
      <c r="AI36">
        <v>4</v>
      </c>
      <c r="AJ36" t="s">
        <v>327</v>
      </c>
      <c r="AO36">
        <v>7</v>
      </c>
      <c r="BI36" t="s">
        <v>257</v>
      </c>
      <c r="BP36">
        <f t="shared" si="0"/>
        <v>1</v>
      </c>
      <c r="BQ36">
        <f t="shared" si="1"/>
        <v>0</v>
      </c>
      <c r="BS36" t="s">
        <v>262</v>
      </c>
      <c r="BU36">
        <v>0</v>
      </c>
      <c r="BW36">
        <v>1</v>
      </c>
      <c r="BX36" t="s">
        <v>1236</v>
      </c>
      <c r="BZ36">
        <v>1</v>
      </c>
      <c r="CC36" s="3">
        <v>0.61875000000000002</v>
      </c>
      <c r="CD36" t="s">
        <v>274</v>
      </c>
      <c r="CE36" t="s">
        <v>1237</v>
      </c>
      <c r="CF36">
        <v>6</v>
      </c>
      <c r="CH36" t="s">
        <v>331</v>
      </c>
      <c r="CI36">
        <v>0</v>
      </c>
      <c r="CJ36" t="s">
        <v>1238</v>
      </c>
      <c r="CK36" s="4">
        <v>38387</v>
      </c>
      <c r="CL36" t="s">
        <v>1239</v>
      </c>
      <c r="CM36" t="s">
        <v>1240</v>
      </c>
      <c r="CN36">
        <v>0</v>
      </c>
      <c r="CO36" t="s">
        <v>268</v>
      </c>
      <c r="CP36" t="s">
        <v>269</v>
      </c>
      <c r="CQ36" t="s">
        <v>262</v>
      </c>
      <c r="CT36" t="s">
        <v>1241</v>
      </c>
      <c r="CV36">
        <v>0</v>
      </c>
      <c r="CX36">
        <v>1</v>
      </c>
      <c r="CY36" t="s">
        <v>1242</v>
      </c>
      <c r="CZ36">
        <v>21</v>
      </c>
      <c r="DA36">
        <v>9</v>
      </c>
      <c r="DB36" t="s">
        <v>1243</v>
      </c>
      <c r="DC36">
        <v>-35</v>
      </c>
      <c r="DE36" t="s">
        <v>335</v>
      </c>
      <c r="DJ36">
        <v>10</v>
      </c>
      <c r="DK36" s="4">
        <v>44442</v>
      </c>
      <c r="DL36">
        <v>19965</v>
      </c>
      <c r="DM36">
        <v>2021</v>
      </c>
      <c r="DN36">
        <v>0</v>
      </c>
      <c r="DP36">
        <v>78672</v>
      </c>
      <c r="DQ36">
        <v>106</v>
      </c>
      <c r="DT36" t="s">
        <v>257</v>
      </c>
      <c r="DU36" t="s">
        <v>274</v>
      </c>
      <c r="DW36">
        <v>14</v>
      </c>
      <c r="DX36" t="s">
        <v>275</v>
      </c>
      <c r="ED36">
        <v>0</v>
      </c>
      <c r="EE36" t="s">
        <v>1244</v>
      </c>
      <c r="EF36" t="s">
        <v>422</v>
      </c>
      <c r="EG36">
        <v>0</v>
      </c>
      <c r="EI36" t="s">
        <v>340</v>
      </c>
      <c r="EJ36" t="s">
        <v>1245</v>
      </c>
      <c r="EK36" t="s">
        <v>1246</v>
      </c>
      <c r="EL36" t="s">
        <v>1247</v>
      </c>
      <c r="EM36" t="s">
        <v>268</v>
      </c>
      <c r="EN36" t="s">
        <v>282</v>
      </c>
      <c r="EO36" t="s">
        <v>1248</v>
      </c>
      <c r="EP36">
        <v>0</v>
      </c>
      <c r="EQ36" t="s">
        <v>1249</v>
      </c>
      <c r="ES36" t="s">
        <v>1250</v>
      </c>
      <c r="ET36">
        <v>5</v>
      </c>
      <c r="EU36" t="s">
        <v>348</v>
      </c>
      <c r="EV36" t="s">
        <v>349</v>
      </c>
      <c r="EW36" t="s">
        <v>1251</v>
      </c>
      <c r="EX36" t="s">
        <v>898</v>
      </c>
      <c r="FA36" t="s">
        <v>499</v>
      </c>
      <c r="FB36" t="s">
        <v>1252</v>
      </c>
      <c r="FD36">
        <v>0</v>
      </c>
      <c r="FE36">
        <v>19</v>
      </c>
      <c r="FI36" t="s">
        <v>1253</v>
      </c>
      <c r="FK36">
        <v>0</v>
      </c>
      <c r="FM36">
        <v>0</v>
      </c>
      <c r="FP36">
        <v>0</v>
      </c>
      <c r="FR36" t="s">
        <v>462</v>
      </c>
      <c r="FT36" t="s">
        <v>257</v>
      </c>
      <c r="FU36" t="s">
        <v>683</v>
      </c>
      <c r="FX36">
        <v>0</v>
      </c>
      <c r="FZ36">
        <v>14</v>
      </c>
      <c r="GA36">
        <v>14</v>
      </c>
      <c r="GB36">
        <v>0</v>
      </c>
      <c r="GD36" t="s">
        <v>355</v>
      </c>
      <c r="GE36">
        <v>0</v>
      </c>
      <c r="GF36" t="s">
        <v>257</v>
      </c>
      <c r="GH36">
        <v>2.2999999999999998</v>
      </c>
      <c r="GI36">
        <v>0</v>
      </c>
      <c r="GJ36">
        <v>0</v>
      </c>
      <c r="GL36" t="s">
        <v>1254</v>
      </c>
      <c r="GM36">
        <v>5</v>
      </c>
      <c r="GN36">
        <v>5</v>
      </c>
      <c r="GO36" t="s">
        <v>357</v>
      </c>
      <c r="GQ36">
        <v>10</v>
      </c>
      <c r="GZ36" t="s">
        <v>1255</v>
      </c>
      <c r="HB36" t="s">
        <v>294</v>
      </c>
      <c r="HC36" t="s">
        <v>294</v>
      </c>
      <c r="HD36" t="s">
        <v>335</v>
      </c>
      <c r="HE36">
        <v>0</v>
      </c>
      <c r="HF36">
        <v>11</v>
      </c>
      <c r="HG36">
        <v>14</v>
      </c>
      <c r="HH36" t="s">
        <v>275</v>
      </c>
      <c r="HK36" t="s">
        <v>1256</v>
      </c>
      <c r="HL36" t="s">
        <v>335</v>
      </c>
      <c r="HN36" t="s">
        <v>1257</v>
      </c>
      <c r="HO36" t="s">
        <v>1258</v>
      </c>
      <c r="HP36" t="s">
        <v>1259</v>
      </c>
      <c r="HQ36" t="s">
        <v>1260</v>
      </c>
      <c r="HS36" t="s">
        <v>1261</v>
      </c>
      <c r="HV36">
        <v>-45</v>
      </c>
      <c r="HW36">
        <v>3910783</v>
      </c>
      <c r="HX36" t="s">
        <v>898</v>
      </c>
      <c r="HY36">
        <v>3910687</v>
      </c>
      <c r="IB36">
        <v>0</v>
      </c>
      <c r="IC36">
        <v>0</v>
      </c>
      <c r="IL36">
        <v>97</v>
      </c>
      <c r="IP36" t="s">
        <v>335</v>
      </c>
      <c r="IQ36" t="s">
        <v>273</v>
      </c>
      <c r="IT36">
        <v>1</v>
      </c>
    </row>
    <row r="37" spans="1:254">
      <c r="A37">
        <v>36</v>
      </c>
      <c r="B37" t="s">
        <v>1262</v>
      </c>
      <c r="C37">
        <v>4</v>
      </c>
      <c r="D37">
        <v>1</v>
      </c>
      <c r="E37">
        <v>10</v>
      </c>
      <c r="F37">
        <v>0</v>
      </c>
      <c r="G37">
        <v>-45</v>
      </c>
      <c r="I37" t="s">
        <v>298</v>
      </c>
      <c r="J37">
        <v>11</v>
      </c>
      <c r="K37">
        <v>11</v>
      </c>
      <c r="L37" t="s">
        <v>366</v>
      </c>
      <c r="M37" t="s">
        <v>367</v>
      </c>
      <c r="O37" t="s">
        <v>368</v>
      </c>
      <c r="V37" t="s">
        <v>253</v>
      </c>
      <c r="W37" t="s">
        <v>369</v>
      </c>
      <c r="X37" t="s">
        <v>370</v>
      </c>
      <c r="Y37" t="s">
        <v>371</v>
      </c>
      <c r="AA37" t="s">
        <v>372</v>
      </c>
      <c r="AB37" t="s">
        <v>373</v>
      </c>
      <c r="AJ37" t="s">
        <v>726</v>
      </c>
      <c r="AO37">
        <v>7</v>
      </c>
      <c r="BI37" t="s">
        <v>274</v>
      </c>
      <c r="BP37">
        <f t="shared" si="0"/>
        <v>2</v>
      </c>
      <c r="BQ37">
        <f t="shared" si="1"/>
        <v>0</v>
      </c>
      <c r="BS37" t="s">
        <v>262</v>
      </c>
      <c r="BU37">
        <v>0</v>
      </c>
      <c r="BW37">
        <v>0</v>
      </c>
      <c r="BX37" t="s">
        <v>1263</v>
      </c>
      <c r="BZ37">
        <v>1</v>
      </c>
      <c r="CC37" s="3">
        <v>0.59027777777777779</v>
      </c>
      <c r="CD37" t="s">
        <v>274</v>
      </c>
      <c r="CE37" t="s">
        <v>1264</v>
      </c>
      <c r="CF37">
        <v>7</v>
      </c>
      <c r="CH37" t="s">
        <v>331</v>
      </c>
      <c r="CI37">
        <v>0</v>
      </c>
      <c r="CJ37" t="s">
        <v>1265</v>
      </c>
      <c r="CK37" s="4">
        <v>38387</v>
      </c>
      <c r="CL37" t="s">
        <v>1266</v>
      </c>
      <c r="CM37" t="s">
        <v>1267</v>
      </c>
      <c r="CN37">
        <v>0</v>
      </c>
      <c r="CP37" t="s">
        <v>282</v>
      </c>
      <c r="CQ37" t="s">
        <v>262</v>
      </c>
      <c r="CS37" t="s">
        <v>1268</v>
      </c>
      <c r="CT37" t="s">
        <v>1269</v>
      </c>
      <c r="CV37">
        <v>0</v>
      </c>
      <c r="CX37">
        <v>2</v>
      </c>
      <c r="CY37" t="s">
        <v>1242</v>
      </c>
      <c r="CZ37">
        <v>21</v>
      </c>
      <c r="DA37">
        <v>9</v>
      </c>
      <c r="DB37" t="s">
        <v>1243</v>
      </c>
      <c r="DC37">
        <v>-35</v>
      </c>
      <c r="DJ37">
        <v>0</v>
      </c>
      <c r="DK37" s="4">
        <v>44442</v>
      </c>
      <c r="DL37">
        <v>19965</v>
      </c>
      <c r="DM37">
        <v>2021</v>
      </c>
      <c r="DN37">
        <v>0</v>
      </c>
      <c r="DP37">
        <v>78672</v>
      </c>
      <c r="DQ37">
        <v>107</v>
      </c>
      <c r="DT37" t="s">
        <v>274</v>
      </c>
      <c r="DU37" t="s">
        <v>257</v>
      </c>
      <c r="DW37">
        <v>14</v>
      </c>
      <c r="DX37" t="s">
        <v>275</v>
      </c>
      <c r="EA37" t="s">
        <v>735</v>
      </c>
      <c r="ED37">
        <v>0</v>
      </c>
      <c r="EE37" t="s">
        <v>1270</v>
      </c>
      <c r="EF37" t="s">
        <v>383</v>
      </c>
      <c r="EG37">
        <v>0</v>
      </c>
      <c r="EI37" t="s">
        <v>340</v>
      </c>
      <c r="EJ37" t="s">
        <v>1271</v>
      </c>
      <c r="EK37" t="s">
        <v>1272</v>
      </c>
      <c r="EL37" t="s">
        <v>1273</v>
      </c>
      <c r="EM37" t="s">
        <v>1005</v>
      </c>
      <c r="EN37" t="s">
        <v>269</v>
      </c>
      <c r="EO37" t="s">
        <v>707</v>
      </c>
      <c r="EP37">
        <v>0</v>
      </c>
      <c r="EQ37" t="s">
        <v>491</v>
      </c>
      <c r="ES37" t="s">
        <v>1274</v>
      </c>
      <c r="ET37">
        <v>5</v>
      </c>
      <c r="EU37" t="s">
        <v>348</v>
      </c>
      <c r="EV37" t="s">
        <v>349</v>
      </c>
      <c r="EW37" t="s">
        <v>390</v>
      </c>
      <c r="EX37" t="s">
        <v>391</v>
      </c>
      <c r="FA37" t="s">
        <v>392</v>
      </c>
      <c r="FB37" t="s">
        <v>1275</v>
      </c>
      <c r="FD37">
        <v>1</v>
      </c>
      <c r="FE37">
        <v>8</v>
      </c>
      <c r="FI37" t="s">
        <v>1276</v>
      </c>
      <c r="FK37">
        <v>0</v>
      </c>
      <c r="FM37">
        <v>0</v>
      </c>
      <c r="FP37">
        <v>0</v>
      </c>
      <c r="FR37" t="s">
        <v>395</v>
      </c>
      <c r="FU37" t="s">
        <v>1277</v>
      </c>
      <c r="FV37" t="s">
        <v>397</v>
      </c>
      <c r="FX37">
        <v>0</v>
      </c>
      <c r="FZ37">
        <v>14</v>
      </c>
      <c r="GA37">
        <v>14</v>
      </c>
      <c r="GB37">
        <v>0</v>
      </c>
      <c r="GD37" t="s">
        <v>355</v>
      </c>
      <c r="GE37">
        <v>1</v>
      </c>
      <c r="GF37" t="s">
        <v>257</v>
      </c>
      <c r="GH37">
        <v>2.5</v>
      </c>
      <c r="GI37">
        <v>0</v>
      </c>
      <c r="GJ37">
        <v>0</v>
      </c>
      <c r="GL37" t="s">
        <v>1278</v>
      </c>
      <c r="GO37" t="s">
        <v>357</v>
      </c>
      <c r="GQ37">
        <v>9</v>
      </c>
      <c r="GZ37" t="s">
        <v>1279</v>
      </c>
      <c r="HB37" t="s">
        <v>294</v>
      </c>
      <c r="HC37" t="s">
        <v>294</v>
      </c>
      <c r="HD37" t="s">
        <v>1280</v>
      </c>
      <c r="HE37">
        <v>0</v>
      </c>
      <c r="HF37">
        <v>11</v>
      </c>
      <c r="HG37">
        <v>14</v>
      </c>
      <c r="HH37" t="s">
        <v>275</v>
      </c>
      <c r="HJ37" t="s">
        <v>1281</v>
      </c>
      <c r="HK37" t="s">
        <v>1282</v>
      </c>
      <c r="HL37" t="s">
        <v>400</v>
      </c>
      <c r="HN37" t="s">
        <v>1283</v>
      </c>
      <c r="HO37" t="s">
        <v>1284</v>
      </c>
      <c r="HP37" t="s">
        <v>1285</v>
      </c>
      <c r="HQ37" t="s">
        <v>1286</v>
      </c>
      <c r="HS37" t="s">
        <v>405</v>
      </c>
      <c r="HV37">
        <v>-45</v>
      </c>
      <c r="HW37">
        <v>3910800</v>
      </c>
      <c r="HY37">
        <v>3910783</v>
      </c>
      <c r="IB37">
        <v>0</v>
      </c>
      <c r="IC37">
        <v>0</v>
      </c>
      <c r="IL37">
        <v>98</v>
      </c>
      <c r="IT37">
        <v>1</v>
      </c>
    </row>
    <row r="38" spans="1:254">
      <c r="A38">
        <v>37</v>
      </c>
      <c r="B38" t="s">
        <v>1287</v>
      </c>
      <c r="C38">
        <v>4</v>
      </c>
      <c r="D38">
        <v>2</v>
      </c>
      <c r="E38">
        <v>10</v>
      </c>
      <c r="F38">
        <v>6</v>
      </c>
      <c r="G38">
        <v>-45</v>
      </c>
      <c r="I38" t="s">
        <v>254</v>
      </c>
      <c r="J38">
        <v>11</v>
      </c>
      <c r="K38">
        <v>11</v>
      </c>
      <c r="L38" t="s">
        <v>1288</v>
      </c>
      <c r="M38" t="s">
        <v>440</v>
      </c>
      <c r="N38" t="s">
        <v>254</v>
      </c>
      <c r="O38" t="s">
        <v>1289</v>
      </c>
      <c r="V38" t="s">
        <v>257</v>
      </c>
      <c r="W38" t="s">
        <v>1290</v>
      </c>
      <c r="AD38" t="s">
        <v>1291</v>
      </c>
      <c r="AE38" t="s">
        <v>1292</v>
      </c>
      <c r="AF38" t="s">
        <v>1290</v>
      </c>
      <c r="AG38" t="s">
        <v>274</v>
      </c>
      <c r="AI38">
        <v>9</v>
      </c>
      <c r="AO38">
        <v>7</v>
      </c>
      <c r="BI38" t="s">
        <v>274</v>
      </c>
      <c r="BP38">
        <f t="shared" si="0"/>
        <v>0</v>
      </c>
      <c r="BQ38">
        <f t="shared" si="1"/>
        <v>1</v>
      </c>
      <c r="BS38" t="s">
        <v>262</v>
      </c>
      <c r="BU38">
        <v>0</v>
      </c>
      <c r="BW38">
        <v>0</v>
      </c>
      <c r="BX38" t="s">
        <v>1293</v>
      </c>
      <c r="CC38" s="3">
        <v>0.58611111111111114</v>
      </c>
      <c r="CE38" t="s">
        <v>1294</v>
      </c>
      <c r="CI38">
        <v>0</v>
      </c>
      <c r="CJ38" t="s">
        <v>1295</v>
      </c>
      <c r="CK38" s="4">
        <v>38387</v>
      </c>
      <c r="CL38" t="s">
        <v>1296</v>
      </c>
      <c r="CM38" t="s">
        <v>1297</v>
      </c>
      <c r="CN38">
        <v>0</v>
      </c>
      <c r="CO38" t="s">
        <v>581</v>
      </c>
      <c r="CP38" t="s">
        <v>418</v>
      </c>
      <c r="CQ38" t="s">
        <v>262</v>
      </c>
      <c r="CT38" t="s">
        <v>642</v>
      </c>
      <c r="CV38">
        <v>0</v>
      </c>
      <c r="CX38">
        <v>3</v>
      </c>
      <c r="CY38" t="s">
        <v>1242</v>
      </c>
      <c r="CZ38">
        <v>21</v>
      </c>
      <c r="DA38">
        <v>9</v>
      </c>
      <c r="DB38" t="s">
        <v>1243</v>
      </c>
      <c r="DC38">
        <v>-35</v>
      </c>
      <c r="DE38" t="s">
        <v>305</v>
      </c>
      <c r="DJ38">
        <v>6</v>
      </c>
      <c r="DK38" s="4">
        <v>44442</v>
      </c>
      <c r="DL38">
        <v>19965</v>
      </c>
      <c r="DM38">
        <v>2021</v>
      </c>
      <c r="DN38">
        <v>0</v>
      </c>
      <c r="DP38">
        <v>78672</v>
      </c>
      <c r="DQ38">
        <v>108</v>
      </c>
      <c r="DT38" t="s">
        <v>274</v>
      </c>
      <c r="DU38" t="s">
        <v>257</v>
      </c>
      <c r="DW38">
        <v>14</v>
      </c>
      <c r="DX38" t="s">
        <v>275</v>
      </c>
      <c r="ED38">
        <v>0</v>
      </c>
      <c r="EE38" t="s">
        <v>1298</v>
      </c>
      <c r="EF38" t="s">
        <v>1299</v>
      </c>
      <c r="EG38">
        <v>1</v>
      </c>
      <c r="EI38" t="s">
        <v>340</v>
      </c>
      <c r="EJ38" t="s">
        <v>1300</v>
      </c>
      <c r="EK38" t="s">
        <v>1301</v>
      </c>
      <c r="EL38" t="s">
        <v>1302</v>
      </c>
      <c r="EM38" t="s">
        <v>588</v>
      </c>
      <c r="EN38" t="s">
        <v>418</v>
      </c>
      <c r="EO38" t="s">
        <v>1303</v>
      </c>
      <c r="EP38">
        <v>0</v>
      </c>
      <c r="ES38" t="s">
        <v>1304</v>
      </c>
      <c r="FD38">
        <v>0</v>
      </c>
      <c r="FE38">
        <v>10</v>
      </c>
      <c r="FF38" t="s">
        <v>255</v>
      </c>
      <c r="FH38" t="s">
        <v>255</v>
      </c>
      <c r="FI38" t="s">
        <v>923</v>
      </c>
      <c r="FK38">
        <v>0</v>
      </c>
      <c r="FM38">
        <v>0</v>
      </c>
      <c r="FP38">
        <v>0</v>
      </c>
      <c r="FR38" t="s">
        <v>395</v>
      </c>
      <c r="FT38" t="s">
        <v>274</v>
      </c>
      <c r="FU38" t="s">
        <v>1277</v>
      </c>
      <c r="FV38" t="s">
        <v>1291</v>
      </c>
      <c r="FW38" t="s">
        <v>625</v>
      </c>
      <c r="FX38">
        <v>1</v>
      </c>
      <c r="FZ38">
        <v>14</v>
      </c>
      <c r="GA38">
        <v>14</v>
      </c>
      <c r="GB38">
        <v>0</v>
      </c>
      <c r="GD38" t="s">
        <v>355</v>
      </c>
      <c r="GE38">
        <v>0</v>
      </c>
      <c r="GF38" t="s">
        <v>257</v>
      </c>
      <c r="GI38">
        <v>0</v>
      </c>
      <c r="GJ38">
        <v>0</v>
      </c>
      <c r="GL38" t="s">
        <v>1305</v>
      </c>
      <c r="GN38">
        <v>3</v>
      </c>
      <c r="GZ38" t="s">
        <v>1306</v>
      </c>
      <c r="HA38" t="s">
        <v>305</v>
      </c>
      <c r="HB38" t="s">
        <v>313</v>
      </c>
      <c r="HC38" t="s">
        <v>313</v>
      </c>
      <c r="HD38" t="s">
        <v>1307</v>
      </c>
      <c r="HE38">
        <v>0</v>
      </c>
      <c r="HF38">
        <v>11</v>
      </c>
      <c r="HG38">
        <v>14</v>
      </c>
      <c r="HH38" t="s">
        <v>275</v>
      </c>
      <c r="HK38" t="s">
        <v>499</v>
      </c>
      <c r="HO38" t="s">
        <v>1308</v>
      </c>
      <c r="HP38" t="s">
        <v>1008</v>
      </c>
      <c r="HQ38" t="s">
        <v>1309</v>
      </c>
      <c r="HV38">
        <v>49</v>
      </c>
      <c r="HW38">
        <v>3910806</v>
      </c>
      <c r="HX38" t="s">
        <v>1310</v>
      </c>
      <c r="HY38">
        <v>3910800</v>
      </c>
      <c r="IB38">
        <v>0</v>
      </c>
      <c r="IC38">
        <v>0</v>
      </c>
      <c r="IL38">
        <v>99</v>
      </c>
      <c r="IN38" t="s">
        <v>304</v>
      </c>
      <c r="IP38" t="s">
        <v>304</v>
      </c>
      <c r="IQ38" t="s">
        <v>381</v>
      </c>
      <c r="IT38">
        <v>1</v>
      </c>
    </row>
    <row r="39" spans="1:254">
      <c r="A39">
        <v>38</v>
      </c>
      <c r="B39" t="s">
        <v>1311</v>
      </c>
      <c r="C39">
        <v>4</v>
      </c>
      <c r="D39">
        <v>3</v>
      </c>
      <c r="E39">
        <v>4</v>
      </c>
      <c r="G39">
        <v>49</v>
      </c>
      <c r="I39" t="s">
        <v>254</v>
      </c>
      <c r="J39">
        <v>11</v>
      </c>
      <c r="K39" t="s">
        <v>471</v>
      </c>
      <c r="L39" t="s">
        <v>692</v>
      </c>
      <c r="M39" t="s">
        <v>319</v>
      </c>
      <c r="O39" t="s">
        <v>693</v>
      </c>
      <c r="R39" t="s">
        <v>321</v>
      </c>
      <c r="V39" t="s">
        <v>253</v>
      </c>
      <c r="W39" t="s">
        <v>322</v>
      </c>
      <c r="X39" t="s">
        <v>323</v>
      </c>
      <c r="Y39" t="s">
        <v>324</v>
      </c>
      <c r="AA39" t="s">
        <v>325</v>
      </c>
      <c r="AB39" t="s">
        <v>326</v>
      </c>
      <c r="AI39">
        <v>88</v>
      </c>
      <c r="AJ39" t="s">
        <v>327</v>
      </c>
      <c r="AO39">
        <v>7</v>
      </c>
      <c r="AX39">
        <v>4</v>
      </c>
      <c r="BI39" t="s">
        <v>274</v>
      </c>
      <c r="BP39">
        <f t="shared" si="0"/>
        <v>3</v>
      </c>
      <c r="BQ39">
        <f t="shared" si="1"/>
        <v>0</v>
      </c>
      <c r="BS39" t="s">
        <v>262</v>
      </c>
      <c r="BU39">
        <v>0</v>
      </c>
      <c r="BW39">
        <v>0</v>
      </c>
      <c r="BX39" t="s">
        <v>1312</v>
      </c>
      <c r="BY39" t="s">
        <v>1313</v>
      </c>
      <c r="BZ39">
        <v>1</v>
      </c>
      <c r="CC39" s="3">
        <v>0.55486111111111114</v>
      </c>
      <c r="CD39" t="s">
        <v>274</v>
      </c>
      <c r="CE39" t="s">
        <v>1314</v>
      </c>
      <c r="CF39">
        <v>8</v>
      </c>
      <c r="CH39" t="s">
        <v>331</v>
      </c>
      <c r="CI39">
        <v>0</v>
      </c>
      <c r="CJ39" t="s">
        <v>1315</v>
      </c>
      <c r="CK39" s="4">
        <v>38387</v>
      </c>
      <c r="CL39" t="s">
        <v>1316</v>
      </c>
      <c r="CM39" t="s">
        <v>1317</v>
      </c>
      <c r="CN39">
        <v>0</v>
      </c>
      <c r="CP39" t="s">
        <v>269</v>
      </c>
      <c r="CQ39" t="s">
        <v>262</v>
      </c>
      <c r="CT39" t="s">
        <v>699</v>
      </c>
      <c r="CV39">
        <v>0</v>
      </c>
      <c r="CX39">
        <v>4</v>
      </c>
      <c r="CY39" t="s">
        <v>1242</v>
      </c>
      <c r="CZ39">
        <v>21</v>
      </c>
      <c r="DA39">
        <v>9</v>
      </c>
      <c r="DB39" t="s">
        <v>1243</v>
      </c>
      <c r="DC39">
        <v>-35</v>
      </c>
      <c r="DE39" t="s">
        <v>273</v>
      </c>
      <c r="DJ39">
        <v>5</v>
      </c>
      <c r="DK39" s="4">
        <v>44442</v>
      </c>
      <c r="DL39">
        <v>19965</v>
      </c>
      <c r="DM39">
        <v>2021</v>
      </c>
      <c r="DN39">
        <v>0</v>
      </c>
      <c r="DP39">
        <v>78672</v>
      </c>
      <c r="DQ39">
        <v>109</v>
      </c>
      <c r="DT39" t="s">
        <v>274</v>
      </c>
      <c r="DU39" t="s">
        <v>257</v>
      </c>
      <c r="DW39">
        <v>14</v>
      </c>
      <c r="DX39" t="s">
        <v>275</v>
      </c>
      <c r="DZ39" t="s">
        <v>796</v>
      </c>
      <c r="ED39">
        <v>0</v>
      </c>
      <c r="EE39" t="s">
        <v>700</v>
      </c>
      <c r="EF39" t="s">
        <v>701</v>
      </c>
      <c r="EG39">
        <v>0</v>
      </c>
      <c r="EH39" t="s">
        <v>702</v>
      </c>
      <c r="EI39" t="s">
        <v>340</v>
      </c>
      <c r="EJ39" t="s">
        <v>1318</v>
      </c>
      <c r="EK39" t="s">
        <v>1319</v>
      </c>
      <c r="EL39" t="s">
        <v>1320</v>
      </c>
      <c r="EM39" t="s">
        <v>1321</v>
      </c>
      <c r="EN39" t="s">
        <v>282</v>
      </c>
      <c r="EO39" t="s">
        <v>283</v>
      </c>
      <c r="EP39">
        <v>0</v>
      </c>
      <c r="EQ39" t="s">
        <v>491</v>
      </c>
      <c r="ES39" t="s">
        <v>1322</v>
      </c>
      <c r="ET39">
        <v>3</v>
      </c>
      <c r="EU39" t="s">
        <v>348</v>
      </c>
      <c r="EV39" t="s">
        <v>349</v>
      </c>
      <c r="EW39" t="s">
        <v>709</v>
      </c>
      <c r="EX39" t="s">
        <v>351</v>
      </c>
      <c r="FA39" t="s">
        <v>269</v>
      </c>
      <c r="FB39" t="s">
        <v>1323</v>
      </c>
      <c r="FD39">
        <v>0</v>
      </c>
      <c r="FE39">
        <v>4</v>
      </c>
      <c r="FI39" t="s">
        <v>1324</v>
      </c>
      <c r="FJ39" t="s">
        <v>1325</v>
      </c>
      <c r="FK39">
        <v>0</v>
      </c>
      <c r="FM39">
        <v>0</v>
      </c>
      <c r="FN39" t="s">
        <v>796</v>
      </c>
      <c r="FO39" t="s">
        <v>1057</v>
      </c>
      <c r="FP39">
        <v>0</v>
      </c>
      <c r="FR39" t="s">
        <v>354</v>
      </c>
      <c r="FX39">
        <v>0</v>
      </c>
      <c r="FZ39">
        <v>14</v>
      </c>
      <c r="GA39">
        <v>14</v>
      </c>
      <c r="GB39">
        <v>0</v>
      </c>
      <c r="GC39" t="s">
        <v>1326</v>
      </c>
      <c r="GD39" t="s">
        <v>355</v>
      </c>
      <c r="GE39">
        <v>1</v>
      </c>
      <c r="GG39">
        <v>2</v>
      </c>
      <c r="GH39">
        <v>2</v>
      </c>
      <c r="GI39">
        <v>0</v>
      </c>
      <c r="GJ39">
        <v>0</v>
      </c>
      <c r="GL39" t="s">
        <v>1327</v>
      </c>
      <c r="GM39">
        <v>1</v>
      </c>
      <c r="GN39">
        <v>1</v>
      </c>
      <c r="GO39" t="s">
        <v>713</v>
      </c>
      <c r="GP39" t="s">
        <v>779</v>
      </c>
      <c r="GQ39">
        <v>36</v>
      </c>
      <c r="GZ39" t="s">
        <v>1328</v>
      </c>
      <c r="HB39" t="s">
        <v>294</v>
      </c>
      <c r="HC39" t="s">
        <v>294</v>
      </c>
      <c r="HD39" t="s">
        <v>1329</v>
      </c>
      <c r="HE39">
        <v>1</v>
      </c>
      <c r="HF39">
        <v>11</v>
      </c>
      <c r="HG39">
        <v>14</v>
      </c>
      <c r="HH39" t="s">
        <v>275</v>
      </c>
      <c r="HK39">
        <v>1</v>
      </c>
      <c r="HL39" t="s">
        <v>273</v>
      </c>
      <c r="HN39" t="s">
        <v>359</v>
      </c>
      <c r="HO39" t="s">
        <v>1330</v>
      </c>
      <c r="HP39" t="s">
        <v>361</v>
      </c>
      <c r="HQ39" t="s">
        <v>1331</v>
      </c>
      <c r="HS39" t="s">
        <v>363</v>
      </c>
      <c r="HT39" t="s">
        <v>1332</v>
      </c>
      <c r="HU39">
        <v>5</v>
      </c>
      <c r="HV39">
        <v>44</v>
      </c>
      <c r="HW39">
        <v>3910820</v>
      </c>
      <c r="HX39" t="s">
        <v>1333</v>
      </c>
      <c r="HY39">
        <v>3910806</v>
      </c>
      <c r="IB39">
        <v>0</v>
      </c>
      <c r="IC39">
        <v>0</v>
      </c>
      <c r="IL39">
        <v>100</v>
      </c>
      <c r="IP39" t="s">
        <v>273</v>
      </c>
      <c r="IT39">
        <v>1</v>
      </c>
    </row>
    <row r="40" spans="1:254">
      <c r="A40">
        <v>39</v>
      </c>
      <c r="B40" t="s">
        <v>1334</v>
      </c>
      <c r="C40">
        <v>4</v>
      </c>
      <c r="D40">
        <v>1</v>
      </c>
      <c r="E40">
        <v>10</v>
      </c>
      <c r="F40">
        <v>1</v>
      </c>
      <c r="G40">
        <v>44</v>
      </c>
      <c r="I40" t="s">
        <v>298</v>
      </c>
      <c r="J40">
        <v>12</v>
      </c>
      <c r="K40">
        <v>12</v>
      </c>
      <c r="L40" t="s">
        <v>1335</v>
      </c>
      <c r="M40" t="s">
        <v>256</v>
      </c>
      <c r="O40" t="s">
        <v>255</v>
      </c>
      <c r="P40" t="s">
        <v>1336</v>
      </c>
      <c r="V40" t="s">
        <v>257</v>
      </c>
      <c r="W40" t="s">
        <v>1337</v>
      </c>
      <c r="AD40" t="s">
        <v>1338</v>
      </c>
      <c r="AE40" t="s">
        <v>1339</v>
      </c>
      <c r="AF40" t="s">
        <v>1337</v>
      </c>
      <c r="AG40" t="s">
        <v>257</v>
      </c>
      <c r="AI40">
        <v>22</v>
      </c>
      <c r="AO40">
        <v>7</v>
      </c>
      <c r="BI40" t="s">
        <v>274</v>
      </c>
      <c r="BP40">
        <f t="shared" si="0"/>
        <v>0</v>
      </c>
      <c r="BQ40">
        <f t="shared" si="1"/>
        <v>1</v>
      </c>
      <c r="BS40" t="s">
        <v>262</v>
      </c>
      <c r="BU40">
        <v>0</v>
      </c>
      <c r="BW40">
        <v>0</v>
      </c>
      <c r="BX40" t="s">
        <v>1340</v>
      </c>
      <c r="CC40" s="3">
        <v>0.53749999999999998</v>
      </c>
      <c r="CE40" t="s">
        <v>1341</v>
      </c>
      <c r="CI40">
        <v>0</v>
      </c>
      <c r="CJ40" t="s">
        <v>1342</v>
      </c>
      <c r="CK40" s="4">
        <v>38050</v>
      </c>
      <c r="CL40" t="s">
        <v>1343</v>
      </c>
      <c r="CM40" t="s">
        <v>1344</v>
      </c>
      <c r="CN40">
        <v>0</v>
      </c>
      <c r="CO40" t="s">
        <v>519</v>
      </c>
      <c r="CP40" t="s">
        <v>282</v>
      </c>
      <c r="CQ40" t="s">
        <v>262</v>
      </c>
      <c r="CT40" t="s">
        <v>582</v>
      </c>
      <c r="CV40">
        <v>0</v>
      </c>
      <c r="CX40">
        <v>5</v>
      </c>
      <c r="CY40" t="s">
        <v>1242</v>
      </c>
      <c r="CZ40">
        <v>21</v>
      </c>
      <c r="DA40">
        <v>9</v>
      </c>
      <c r="DB40" t="s">
        <v>1243</v>
      </c>
      <c r="DC40">
        <v>-35</v>
      </c>
      <c r="DE40" t="s">
        <v>581</v>
      </c>
      <c r="DJ40">
        <v>1</v>
      </c>
      <c r="DK40" s="4">
        <v>44442</v>
      </c>
      <c r="DL40">
        <v>19965</v>
      </c>
      <c r="DM40">
        <v>2021</v>
      </c>
      <c r="DN40">
        <v>0</v>
      </c>
      <c r="DP40">
        <v>78672</v>
      </c>
      <c r="DQ40">
        <v>110</v>
      </c>
      <c r="DT40" t="s">
        <v>274</v>
      </c>
      <c r="DU40" t="s">
        <v>257</v>
      </c>
      <c r="DW40">
        <v>14</v>
      </c>
      <c r="DX40" t="s">
        <v>275</v>
      </c>
      <c r="ED40">
        <v>0</v>
      </c>
      <c r="EE40" t="s">
        <v>1345</v>
      </c>
      <c r="EF40" t="s">
        <v>422</v>
      </c>
      <c r="EG40">
        <v>0</v>
      </c>
      <c r="EI40" t="s">
        <v>454</v>
      </c>
      <c r="EJ40" t="s">
        <v>1346</v>
      </c>
      <c r="EK40" t="s">
        <v>1347</v>
      </c>
      <c r="EL40" t="s">
        <v>1348</v>
      </c>
      <c r="EM40" t="s">
        <v>1349</v>
      </c>
      <c r="EN40" t="s">
        <v>269</v>
      </c>
      <c r="EO40" t="s">
        <v>283</v>
      </c>
      <c r="EP40">
        <v>1</v>
      </c>
      <c r="ES40" t="s">
        <v>1350</v>
      </c>
      <c r="FD40">
        <v>0</v>
      </c>
      <c r="FE40">
        <v>8</v>
      </c>
      <c r="FF40" t="s">
        <v>621</v>
      </c>
      <c r="FH40" t="s">
        <v>621</v>
      </c>
      <c r="FI40" t="s">
        <v>591</v>
      </c>
      <c r="FK40">
        <v>0</v>
      </c>
      <c r="FM40">
        <v>0</v>
      </c>
      <c r="FP40">
        <v>0</v>
      </c>
      <c r="FR40" t="s">
        <v>395</v>
      </c>
      <c r="FT40" t="s">
        <v>257</v>
      </c>
      <c r="FU40" t="s">
        <v>496</v>
      </c>
      <c r="FV40" t="s">
        <v>431</v>
      </c>
      <c r="FW40" t="s">
        <v>594</v>
      </c>
      <c r="FX40">
        <v>0</v>
      </c>
      <c r="FZ40">
        <v>14</v>
      </c>
      <c r="GA40">
        <v>14</v>
      </c>
      <c r="GB40">
        <v>0</v>
      </c>
      <c r="GD40" t="s">
        <v>355</v>
      </c>
      <c r="GE40">
        <v>0</v>
      </c>
      <c r="GF40" t="s">
        <v>1179</v>
      </c>
      <c r="GI40">
        <v>0</v>
      </c>
      <c r="GJ40">
        <v>0</v>
      </c>
      <c r="GL40" t="s">
        <v>1351</v>
      </c>
      <c r="GN40">
        <v>1</v>
      </c>
      <c r="GZ40" t="s">
        <v>1352</v>
      </c>
      <c r="HB40" t="s">
        <v>294</v>
      </c>
      <c r="HC40" t="s">
        <v>294</v>
      </c>
      <c r="HD40" t="s">
        <v>1353</v>
      </c>
      <c r="HE40">
        <v>0</v>
      </c>
      <c r="HF40">
        <v>12</v>
      </c>
      <c r="HG40">
        <v>14</v>
      </c>
      <c r="HH40" t="s">
        <v>275</v>
      </c>
      <c r="HK40">
        <v>1</v>
      </c>
      <c r="HV40">
        <v>43</v>
      </c>
      <c r="HW40">
        <v>3910847</v>
      </c>
      <c r="HX40" t="s">
        <v>1354</v>
      </c>
      <c r="HY40">
        <v>3910820</v>
      </c>
      <c r="IB40">
        <v>0</v>
      </c>
      <c r="IC40">
        <v>0</v>
      </c>
      <c r="IL40">
        <v>101</v>
      </c>
      <c r="IN40" t="s">
        <v>581</v>
      </c>
      <c r="IP40" t="s">
        <v>581</v>
      </c>
      <c r="IT40">
        <v>1</v>
      </c>
    </row>
    <row r="41" spans="1:254">
      <c r="A41">
        <v>40</v>
      </c>
      <c r="B41" t="s">
        <v>1355</v>
      </c>
      <c r="C41">
        <v>4</v>
      </c>
      <c r="D41">
        <v>2</v>
      </c>
      <c r="E41">
        <v>9</v>
      </c>
      <c r="F41">
        <v>22</v>
      </c>
      <c r="G41">
        <v>43</v>
      </c>
      <c r="I41" t="s">
        <v>254</v>
      </c>
      <c r="J41">
        <v>12</v>
      </c>
      <c r="K41">
        <v>12</v>
      </c>
      <c r="L41" t="s">
        <v>1356</v>
      </c>
      <c r="M41" t="s">
        <v>256</v>
      </c>
      <c r="O41" t="s">
        <v>1357</v>
      </c>
      <c r="P41" t="s">
        <v>1336</v>
      </c>
      <c r="V41" t="s">
        <v>253</v>
      </c>
      <c r="W41" t="s">
        <v>1358</v>
      </c>
      <c r="X41" t="s">
        <v>323</v>
      </c>
      <c r="Y41" t="s">
        <v>1359</v>
      </c>
      <c r="AA41" t="s">
        <v>1360</v>
      </c>
      <c r="AB41" t="s">
        <v>1361</v>
      </c>
      <c r="AI41">
        <v>0</v>
      </c>
      <c r="AJ41" t="s">
        <v>327</v>
      </c>
      <c r="AO41">
        <v>7</v>
      </c>
      <c r="BI41" t="s">
        <v>607</v>
      </c>
      <c r="BP41">
        <f t="shared" si="0"/>
        <v>1</v>
      </c>
      <c r="BQ41">
        <f t="shared" si="1"/>
        <v>0</v>
      </c>
      <c r="BS41" t="s">
        <v>262</v>
      </c>
      <c r="BU41">
        <v>0</v>
      </c>
      <c r="BW41">
        <v>0</v>
      </c>
      <c r="BX41" t="s">
        <v>1362</v>
      </c>
      <c r="BZ41">
        <v>1</v>
      </c>
      <c r="CC41" s="3">
        <v>0.5083333333333333</v>
      </c>
      <c r="CD41" t="s">
        <v>274</v>
      </c>
      <c r="CE41" t="s">
        <v>1363</v>
      </c>
      <c r="CF41">
        <v>0</v>
      </c>
      <c r="CH41" t="s">
        <v>481</v>
      </c>
      <c r="CI41">
        <v>1</v>
      </c>
      <c r="CJ41" t="s">
        <v>1364</v>
      </c>
      <c r="CK41" s="4">
        <v>38050</v>
      </c>
      <c r="CL41" t="s">
        <v>1365</v>
      </c>
      <c r="CM41" t="s">
        <v>1366</v>
      </c>
      <c r="CN41">
        <v>0</v>
      </c>
      <c r="CP41" t="s">
        <v>269</v>
      </c>
      <c r="CQ41" t="s">
        <v>262</v>
      </c>
      <c r="CT41" t="s">
        <v>419</v>
      </c>
      <c r="CV41">
        <v>0</v>
      </c>
      <c r="CX41">
        <v>6</v>
      </c>
      <c r="CY41" t="s">
        <v>1242</v>
      </c>
      <c r="CZ41">
        <v>21</v>
      </c>
      <c r="DA41">
        <v>9</v>
      </c>
      <c r="DB41" t="s">
        <v>1243</v>
      </c>
      <c r="DC41">
        <v>-35</v>
      </c>
      <c r="DJ41">
        <v>22</v>
      </c>
      <c r="DK41" s="4">
        <v>44442</v>
      </c>
      <c r="DL41">
        <v>19965</v>
      </c>
      <c r="DM41">
        <v>2021</v>
      </c>
      <c r="DN41">
        <v>0</v>
      </c>
      <c r="DP41">
        <v>78672</v>
      </c>
      <c r="DQ41">
        <v>111</v>
      </c>
      <c r="DT41" t="s">
        <v>294</v>
      </c>
      <c r="DU41" t="s">
        <v>294</v>
      </c>
      <c r="DW41">
        <v>14</v>
      </c>
      <c r="DX41" t="s">
        <v>275</v>
      </c>
      <c r="ED41">
        <v>0</v>
      </c>
      <c r="EE41" t="s">
        <v>1367</v>
      </c>
      <c r="EF41" t="s">
        <v>422</v>
      </c>
      <c r="EG41">
        <v>0</v>
      </c>
      <c r="EI41" t="s">
        <v>454</v>
      </c>
      <c r="EJ41" t="s">
        <v>1368</v>
      </c>
      <c r="EK41" t="s">
        <v>1369</v>
      </c>
      <c r="EL41" t="s">
        <v>1370</v>
      </c>
      <c r="EM41" t="s">
        <v>391</v>
      </c>
      <c r="EN41" t="s">
        <v>282</v>
      </c>
      <c r="EO41" t="s">
        <v>345</v>
      </c>
      <c r="EP41">
        <v>0</v>
      </c>
      <c r="EQ41" t="s">
        <v>491</v>
      </c>
      <c r="ES41" t="s">
        <v>1371</v>
      </c>
      <c r="ET41">
        <v>21</v>
      </c>
      <c r="EU41" t="s">
        <v>257</v>
      </c>
      <c r="EV41" t="s">
        <v>349</v>
      </c>
      <c r="EW41" t="s">
        <v>390</v>
      </c>
      <c r="EX41" t="s">
        <v>391</v>
      </c>
      <c r="FA41" t="s">
        <v>529</v>
      </c>
      <c r="FB41" t="s">
        <v>1372</v>
      </c>
      <c r="FD41">
        <v>1</v>
      </c>
      <c r="FE41">
        <v>5</v>
      </c>
      <c r="FI41" t="s">
        <v>430</v>
      </c>
      <c r="FJ41" t="s">
        <v>1373</v>
      </c>
      <c r="FK41">
        <v>0</v>
      </c>
      <c r="FM41">
        <v>0</v>
      </c>
      <c r="FP41">
        <v>0</v>
      </c>
      <c r="FR41" t="s">
        <v>1177</v>
      </c>
      <c r="FU41" t="s">
        <v>1374</v>
      </c>
      <c r="FV41" t="s">
        <v>431</v>
      </c>
      <c r="FX41">
        <v>0</v>
      </c>
      <c r="FZ41">
        <v>14</v>
      </c>
      <c r="GA41">
        <v>14</v>
      </c>
      <c r="GB41">
        <v>0</v>
      </c>
      <c r="GE41">
        <v>0</v>
      </c>
      <c r="GF41" t="s">
        <v>1179</v>
      </c>
      <c r="GH41">
        <v>3.3</v>
      </c>
      <c r="GI41">
        <v>0</v>
      </c>
      <c r="GJ41">
        <v>0</v>
      </c>
      <c r="GL41" t="s">
        <v>1375</v>
      </c>
      <c r="GM41">
        <v>1</v>
      </c>
      <c r="GN41">
        <v>0</v>
      </c>
      <c r="GO41" t="s">
        <v>499</v>
      </c>
      <c r="GQ41">
        <v>50</v>
      </c>
      <c r="GZ41" t="s">
        <v>1376</v>
      </c>
      <c r="HB41" t="s">
        <v>313</v>
      </c>
      <c r="HC41" t="s">
        <v>313</v>
      </c>
      <c r="HD41" t="s">
        <v>1377</v>
      </c>
      <c r="HE41">
        <v>0</v>
      </c>
      <c r="HF41">
        <v>12</v>
      </c>
      <c r="HG41">
        <v>14</v>
      </c>
      <c r="HH41" t="s">
        <v>275</v>
      </c>
      <c r="HJ41" t="s">
        <v>492</v>
      </c>
      <c r="HK41">
        <v>4</v>
      </c>
      <c r="HL41" t="s">
        <v>400</v>
      </c>
      <c r="HN41" t="s">
        <v>1378</v>
      </c>
      <c r="HO41" t="s">
        <v>1379</v>
      </c>
      <c r="HP41" t="s">
        <v>1380</v>
      </c>
      <c r="HQ41" t="s">
        <v>1381</v>
      </c>
      <c r="HS41" t="s">
        <v>1382</v>
      </c>
      <c r="HV41">
        <v>21</v>
      </c>
      <c r="HW41">
        <v>3910857</v>
      </c>
      <c r="HX41" t="s">
        <v>1383</v>
      </c>
      <c r="HY41">
        <v>3910847</v>
      </c>
      <c r="IB41">
        <v>1</v>
      </c>
      <c r="IC41">
        <v>1</v>
      </c>
      <c r="IL41">
        <v>102</v>
      </c>
      <c r="IT41">
        <v>1</v>
      </c>
    </row>
    <row r="42" spans="1:254">
      <c r="A42">
        <v>41</v>
      </c>
      <c r="B42" t="s">
        <v>1384</v>
      </c>
      <c r="C42">
        <v>4</v>
      </c>
      <c r="D42">
        <v>1</v>
      </c>
      <c r="E42">
        <v>10</v>
      </c>
      <c r="F42">
        <v>0</v>
      </c>
      <c r="G42">
        <v>21</v>
      </c>
      <c r="I42" t="s">
        <v>298</v>
      </c>
      <c r="J42">
        <v>11</v>
      </c>
      <c r="K42" t="s">
        <v>471</v>
      </c>
      <c r="L42" t="s">
        <v>407</v>
      </c>
      <c r="M42" t="s">
        <v>408</v>
      </c>
      <c r="O42" t="s">
        <v>409</v>
      </c>
      <c r="V42" t="s">
        <v>253</v>
      </c>
      <c r="W42" t="s">
        <v>753</v>
      </c>
      <c r="X42" t="s">
        <v>754</v>
      </c>
      <c r="Y42" t="s">
        <v>755</v>
      </c>
      <c r="AA42" t="s">
        <v>325</v>
      </c>
      <c r="AB42" t="s">
        <v>326</v>
      </c>
      <c r="AJ42" t="s">
        <v>756</v>
      </c>
      <c r="AO42">
        <v>7</v>
      </c>
      <c r="AT42" t="s">
        <v>254</v>
      </c>
      <c r="BI42" t="s">
        <v>257</v>
      </c>
      <c r="BP42">
        <f t="shared" si="0"/>
        <v>2</v>
      </c>
      <c r="BQ42">
        <f t="shared" si="1"/>
        <v>0</v>
      </c>
      <c r="BS42" t="s">
        <v>262</v>
      </c>
      <c r="BU42">
        <v>0</v>
      </c>
      <c r="BW42">
        <v>0</v>
      </c>
      <c r="BX42" t="s">
        <v>1385</v>
      </c>
      <c r="BY42" t="s">
        <v>1025</v>
      </c>
      <c r="BZ42">
        <v>0</v>
      </c>
      <c r="CC42" s="3">
        <v>0.48055555555555557</v>
      </c>
      <c r="CD42" t="s">
        <v>274</v>
      </c>
      <c r="CE42" t="s">
        <v>1386</v>
      </c>
      <c r="CF42">
        <v>8</v>
      </c>
      <c r="CH42" t="s">
        <v>331</v>
      </c>
      <c r="CI42">
        <v>0</v>
      </c>
      <c r="CJ42" t="s">
        <v>1387</v>
      </c>
      <c r="CK42" s="4">
        <v>38387</v>
      </c>
      <c r="CL42" t="s">
        <v>1388</v>
      </c>
      <c r="CM42" t="s">
        <v>1389</v>
      </c>
      <c r="CN42">
        <v>0</v>
      </c>
      <c r="CO42" t="s">
        <v>335</v>
      </c>
      <c r="CP42" t="s">
        <v>282</v>
      </c>
      <c r="CQ42" t="s">
        <v>262</v>
      </c>
      <c r="CS42" t="s">
        <v>520</v>
      </c>
      <c r="CT42" t="s">
        <v>1390</v>
      </c>
      <c r="CV42">
        <v>0</v>
      </c>
      <c r="CX42">
        <v>7</v>
      </c>
      <c r="CY42" t="s">
        <v>1242</v>
      </c>
      <c r="CZ42">
        <v>21</v>
      </c>
      <c r="DA42">
        <v>9</v>
      </c>
      <c r="DB42" t="s">
        <v>1243</v>
      </c>
      <c r="DC42">
        <v>-35</v>
      </c>
      <c r="DJ42">
        <v>0</v>
      </c>
      <c r="DK42" s="4">
        <v>44442</v>
      </c>
      <c r="DL42">
        <v>19965</v>
      </c>
      <c r="DM42">
        <v>2021</v>
      </c>
      <c r="DN42">
        <v>0</v>
      </c>
      <c r="DP42">
        <v>78672</v>
      </c>
      <c r="DQ42">
        <v>112</v>
      </c>
      <c r="DT42" t="s">
        <v>257</v>
      </c>
      <c r="DU42" t="s">
        <v>274</v>
      </c>
      <c r="DV42" t="s">
        <v>796</v>
      </c>
      <c r="DW42">
        <v>14</v>
      </c>
      <c r="DX42" t="s">
        <v>275</v>
      </c>
      <c r="DZ42" t="s">
        <v>1049</v>
      </c>
      <c r="EA42" t="s">
        <v>1391</v>
      </c>
      <c r="ED42">
        <v>0</v>
      </c>
      <c r="EE42" t="s">
        <v>421</v>
      </c>
      <c r="EF42" t="s">
        <v>422</v>
      </c>
      <c r="EG42">
        <v>0</v>
      </c>
      <c r="EI42" t="s">
        <v>340</v>
      </c>
      <c r="EJ42" t="s">
        <v>1392</v>
      </c>
      <c r="EK42" t="s">
        <v>1393</v>
      </c>
      <c r="EL42" t="s">
        <v>1394</v>
      </c>
      <c r="EM42" t="s">
        <v>1395</v>
      </c>
      <c r="EN42" t="s">
        <v>269</v>
      </c>
      <c r="EO42" t="s">
        <v>345</v>
      </c>
      <c r="EP42">
        <v>0</v>
      </c>
      <c r="EQ42" t="s">
        <v>491</v>
      </c>
      <c r="ES42" t="s">
        <v>1396</v>
      </c>
      <c r="ET42">
        <v>0</v>
      </c>
      <c r="EU42" t="s">
        <v>679</v>
      </c>
      <c r="EV42" t="s">
        <v>349</v>
      </c>
      <c r="FB42" t="s">
        <v>1397</v>
      </c>
      <c r="FD42">
        <v>0</v>
      </c>
      <c r="FE42">
        <v>6</v>
      </c>
      <c r="FI42" t="s">
        <v>1398</v>
      </c>
      <c r="FJ42" t="s">
        <v>1399</v>
      </c>
      <c r="FK42">
        <v>0</v>
      </c>
      <c r="FM42">
        <v>1</v>
      </c>
      <c r="FN42" t="s">
        <v>1400</v>
      </c>
      <c r="FP42">
        <v>0</v>
      </c>
      <c r="FR42" t="s">
        <v>395</v>
      </c>
      <c r="FU42" t="s">
        <v>496</v>
      </c>
      <c r="FX42">
        <v>0</v>
      </c>
      <c r="FZ42">
        <v>14</v>
      </c>
      <c r="GA42">
        <v>14</v>
      </c>
      <c r="GB42">
        <v>0</v>
      </c>
      <c r="GD42" t="s">
        <v>355</v>
      </c>
      <c r="GE42">
        <v>0</v>
      </c>
      <c r="GF42" t="s">
        <v>274</v>
      </c>
      <c r="GG42">
        <v>1.9</v>
      </c>
      <c r="GH42">
        <v>3.1</v>
      </c>
      <c r="GI42">
        <v>0</v>
      </c>
      <c r="GJ42">
        <v>0</v>
      </c>
      <c r="GK42" t="s">
        <v>1401</v>
      </c>
      <c r="GL42" t="s">
        <v>1402</v>
      </c>
      <c r="GP42" t="s">
        <v>1403</v>
      </c>
      <c r="GZ42" t="s">
        <v>1404</v>
      </c>
      <c r="HB42" t="s">
        <v>294</v>
      </c>
      <c r="HC42" t="s">
        <v>294</v>
      </c>
      <c r="HE42">
        <v>0</v>
      </c>
      <c r="HF42">
        <v>11</v>
      </c>
      <c r="HG42">
        <v>14</v>
      </c>
      <c r="HH42" t="s">
        <v>275</v>
      </c>
      <c r="HK42" t="s">
        <v>1282</v>
      </c>
      <c r="HN42" t="s">
        <v>1405</v>
      </c>
      <c r="HO42" t="s">
        <v>1406</v>
      </c>
      <c r="HP42" t="s">
        <v>1407</v>
      </c>
      <c r="HQ42" t="s">
        <v>1408</v>
      </c>
      <c r="HV42">
        <v>21</v>
      </c>
      <c r="HW42">
        <v>3910868</v>
      </c>
      <c r="HX42" t="s">
        <v>796</v>
      </c>
      <c r="HY42">
        <v>3910857</v>
      </c>
      <c r="IB42">
        <v>0</v>
      </c>
      <c r="IC42">
        <v>0</v>
      </c>
      <c r="IL42">
        <v>103</v>
      </c>
      <c r="IT42">
        <v>1</v>
      </c>
    </row>
    <row r="43" spans="1:254">
      <c r="A43">
        <v>42</v>
      </c>
      <c r="B43" t="s">
        <v>1409</v>
      </c>
      <c r="C43">
        <v>4</v>
      </c>
      <c r="D43">
        <v>2</v>
      </c>
      <c r="E43">
        <v>10</v>
      </c>
      <c r="G43">
        <v>21</v>
      </c>
      <c r="I43" t="s">
        <v>298</v>
      </c>
      <c r="J43">
        <v>11</v>
      </c>
      <c r="K43">
        <v>11</v>
      </c>
      <c r="L43" t="s">
        <v>507</v>
      </c>
      <c r="M43" t="s">
        <v>408</v>
      </c>
      <c r="O43" t="s">
        <v>508</v>
      </c>
      <c r="P43" t="s">
        <v>509</v>
      </c>
      <c r="V43" t="s">
        <v>257</v>
      </c>
      <c r="W43" t="s">
        <v>1410</v>
      </c>
      <c r="AD43" t="s">
        <v>1411</v>
      </c>
      <c r="AE43" t="s">
        <v>1412</v>
      </c>
      <c r="AF43" t="s">
        <v>1410</v>
      </c>
      <c r="AG43" t="s">
        <v>274</v>
      </c>
      <c r="AI43">
        <v>20</v>
      </c>
      <c r="AO43">
        <v>7</v>
      </c>
      <c r="BI43" t="s">
        <v>257</v>
      </c>
      <c r="BP43">
        <f t="shared" si="0"/>
        <v>0</v>
      </c>
      <c r="BQ43">
        <f t="shared" si="1"/>
        <v>1</v>
      </c>
      <c r="BS43" t="s">
        <v>262</v>
      </c>
      <c r="BU43">
        <v>0</v>
      </c>
      <c r="BW43">
        <v>0</v>
      </c>
      <c r="BX43" t="s">
        <v>1413</v>
      </c>
      <c r="CC43" s="3">
        <v>0.47569444444444442</v>
      </c>
      <c r="CE43" t="s">
        <v>1414</v>
      </c>
      <c r="CI43">
        <v>0</v>
      </c>
      <c r="CJ43" t="s">
        <v>1415</v>
      </c>
      <c r="CK43" s="4">
        <v>38387</v>
      </c>
      <c r="CL43" t="s">
        <v>1416</v>
      </c>
      <c r="CM43" t="s">
        <v>1417</v>
      </c>
      <c r="CN43">
        <v>0</v>
      </c>
      <c r="CP43" t="s">
        <v>282</v>
      </c>
      <c r="CQ43" t="s">
        <v>262</v>
      </c>
      <c r="CT43" t="s">
        <v>1418</v>
      </c>
      <c r="CV43">
        <v>0</v>
      </c>
      <c r="CX43">
        <v>8</v>
      </c>
      <c r="CY43" t="s">
        <v>1242</v>
      </c>
      <c r="CZ43">
        <v>21</v>
      </c>
      <c r="DA43">
        <v>9</v>
      </c>
      <c r="DB43" t="s">
        <v>1243</v>
      </c>
      <c r="DC43">
        <v>-35</v>
      </c>
      <c r="DE43" t="s">
        <v>304</v>
      </c>
      <c r="DJ43">
        <v>-3</v>
      </c>
      <c r="DK43" s="4">
        <v>44442</v>
      </c>
      <c r="DL43">
        <v>19965</v>
      </c>
      <c r="DM43">
        <v>2021</v>
      </c>
      <c r="DN43">
        <v>0</v>
      </c>
      <c r="DP43">
        <v>78672</v>
      </c>
      <c r="DQ43">
        <v>113</v>
      </c>
      <c r="DT43" t="s">
        <v>257</v>
      </c>
      <c r="DU43" t="s">
        <v>274</v>
      </c>
      <c r="DW43">
        <v>14</v>
      </c>
      <c r="DX43" t="s">
        <v>275</v>
      </c>
      <c r="ED43">
        <v>0</v>
      </c>
      <c r="EE43" t="s">
        <v>523</v>
      </c>
      <c r="EF43" t="s">
        <v>422</v>
      </c>
      <c r="EG43">
        <v>0</v>
      </c>
      <c r="EI43" t="s">
        <v>340</v>
      </c>
      <c r="EJ43" t="s">
        <v>1419</v>
      </c>
      <c r="EK43" t="s">
        <v>1420</v>
      </c>
      <c r="EL43" t="s">
        <v>1421</v>
      </c>
      <c r="EM43" t="s">
        <v>1422</v>
      </c>
      <c r="EN43" t="s">
        <v>269</v>
      </c>
      <c r="EO43" t="s">
        <v>918</v>
      </c>
      <c r="EP43">
        <v>1</v>
      </c>
      <c r="ES43" t="s">
        <v>1423</v>
      </c>
      <c r="FD43">
        <v>0</v>
      </c>
      <c r="FE43">
        <v>4</v>
      </c>
      <c r="FF43" t="s">
        <v>590</v>
      </c>
      <c r="FH43" t="s">
        <v>590</v>
      </c>
      <c r="FI43" t="s">
        <v>1276</v>
      </c>
      <c r="FK43">
        <v>0</v>
      </c>
      <c r="FM43">
        <v>0</v>
      </c>
      <c r="FP43">
        <v>0</v>
      </c>
      <c r="FR43" t="s">
        <v>395</v>
      </c>
      <c r="FT43" t="s">
        <v>274</v>
      </c>
      <c r="FU43" t="s">
        <v>396</v>
      </c>
      <c r="FV43" t="s">
        <v>290</v>
      </c>
      <c r="FW43" t="s">
        <v>1411</v>
      </c>
      <c r="FX43">
        <v>0</v>
      </c>
      <c r="FZ43">
        <v>14</v>
      </c>
      <c r="GA43">
        <v>14</v>
      </c>
      <c r="GB43">
        <v>0</v>
      </c>
      <c r="GD43" t="s">
        <v>355</v>
      </c>
      <c r="GE43">
        <v>0</v>
      </c>
      <c r="GF43" t="s">
        <v>257</v>
      </c>
      <c r="GI43">
        <v>0</v>
      </c>
      <c r="GJ43">
        <v>0</v>
      </c>
      <c r="GL43" t="s">
        <v>1424</v>
      </c>
      <c r="GN43">
        <v>-1</v>
      </c>
      <c r="GZ43" t="s">
        <v>1425</v>
      </c>
      <c r="HB43" t="s">
        <v>294</v>
      </c>
      <c r="HC43" t="s">
        <v>294</v>
      </c>
      <c r="HD43" t="s">
        <v>1057</v>
      </c>
      <c r="HE43">
        <v>0</v>
      </c>
      <c r="HF43">
        <v>11</v>
      </c>
      <c r="HG43">
        <v>14</v>
      </c>
      <c r="HH43" t="s">
        <v>275</v>
      </c>
      <c r="HK43">
        <v>1</v>
      </c>
      <c r="HT43" t="s">
        <v>1426</v>
      </c>
      <c r="HU43">
        <v>0</v>
      </c>
      <c r="HV43">
        <v>24</v>
      </c>
      <c r="HW43">
        <v>3910880</v>
      </c>
      <c r="HX43" t="s">
        <v>1427</v>
      </c>
      <c r="HY43">
        <v>3910868</v>
      </c>
      <c r="IB43">
        <v>0</v>
      </c>
      <c r="IC43">
        <v>0</v>
      </c>
      <c r="IL43">
        <v>104</v>
      </c>
      <c r="IN43" t="s">
        <v>304</v>
      </c>
      <c r="IP43" t="s">
        <v>304</v>
      </c>
      <c r="IT43">
        <v>1</v>
      </c>
    </row>
    <row r="44" spans="1:254">
      <c r="A44">
        <v>43</v>
      </c>
      <c r="B44" t="s">
        <v>1428</v>
      </c>
      <c r="C44">
        <v>4</v>
      </c>
      <c r="D44">
        <v>3</v>
      </c>
      <c r="E44">
        <v>13</v>
      </c>
      <c r="F44">
        <v>3</v>
      </c>
      <c r="G44">
        <v>24</v>
      </c>
      <c r="I44" t="s">
        <v>298</v>
      </c>
      <c r="J44">
        <v>11</v>
      </c>
      <c r="K44" t="s">
        <v>471</v>
      </c>
      <c r="L44" t="s">
        <v>1429</v>
      </c>
      <c r="M44" t="s">
        <v>827</v>
      </c>
      <c r="O44" t="s">
        <v>1430</v>
      </c>
      <c r="V44" t="s">
        <v>253</v>
      </c>
      <c r="W44" t="s">
        <v>1431</v>
      </c>
      <c r="X44" t="s">
        <v>1432</v>
      </c>
      <c r="Y44" t="s">
        <v>1433</v>
      </c>
      <c r="AA44" t="s">
        <v>325</v>
      </c>
      <c r="AB44" t="s">
        <v>326</v>
      </c>
      <c r="AI44">
        <v>4</v>
      </c>
      <c r="AJ44" t="s">
        <v>327</v>
      </c>
      <c r="AK44" t="s">
        <v>1434</v>
      </c>
      <c r="AO44">
        <v>7</v>
      </c>
      <c r="AX44">
        <v>4</v>
      </c>
      <c r="BI44" t="s">
        <v>274</v>
      </c>
      <c r="BP44">
        <f t="shared" si="0"/>
        <v>1</v>
      </c>
      <c r="BQ44">
        <f t="shared" si="1"/>
        <v>0</v>
      </c>
      <c r="BS44" t="s">
        <v>262</v>
      </c>
      <c r="BU44">
        <v>0</v>
      </c>
      <c r="BW44">
        <v>0</v>
      </c>
      <c r="BX44" t="s">
        <v>1435</v>
      </c>
      <c r="BZ44">
        <v>1</v>
      </c>
      <c r="CC44" s="3">
        <v>0.4513888888888889</v>
      </c>
      <c r="CD44" t="s">
        <v>257</v>
      </c>
      <c r="CE44" t="s">
        <v>1436</v>
      </c>
      <c r="CF44">
        <v>9</v>
      </c>
      <c r="CH44" t="s">
        <v>493</v>
      </c>
      <c r="CI44">
        <v>0</v>
      </c>
      <c r="CJ44" t="s">
        <v>1437</v>
      </c>
      <c r="CK44" s="4">
        <v>38387</v>
      </c>
      <c r="CL44" t="s">
        <v>1438</v>
      </c>
      <c r="CM44" t="s">
        <v>1439</v>
      </c>
      <c r="CN44">
        <v>0</v>
      </c>
      <c r="CP44" t="s">
        <v>282</v>
      </c>
      <c r="CQ44" t="s">
        <v>262</v>
      </c>
      <c r="CT44" t="s">
        <v>1440</v>
      </c>
      <c r="CV44">
        <v>0</v>
      </c>
      <c r="CX44">
        <v>9</v>
      </c>
      <c r="CY44" t="s">
        <v>1242</v>
      </c>
      <c r="CZ44">
        <v>21</v>
      </c>
      <c r="DA44">
        <v>9</v>
      </c>
      <c r="DB44" t="s">
        <v>1243</v>
      </c>
      <c r="DC44">
        <v>-35</v>
      </c>
      <c r="DE44" t="s">
        <v>335</v>
      </c>
      <c r="DJ44">
        <v>3</v>
      </c>
      <c r="DK44" s="4">
        <v>44442</v>
      </c>
      <c r="DL44">
        <v>19965</v>
      </c>
      <c r="DM44">
        <v>2021</v>
      </c>
      <c r="DN44">
        <v>0</v>
      </c>
      <c r="DP44">
        <v>78672</v>
      </c>
      <c r="DQ44">
        <v>114</v>
      </c>
      <c r="DT44" t="s">
        <v>274</v>
      </c>
      <c r="DU44" t="s">
        <v>257</v>
      </c>
      <c r="DW44">
        <v>14</v>
      </c>
      <c r="DX44" t="s">
        <v>275</v>
      </c>
      <c r="ED44">
        <v>0</v>
      </c>
      <c r="EE44" t="s">
        <v>1223</v>
      </c>
      <c r="EF44" t="s">
        <v>383</v>
      </c>
      <c r="EG44">
        <v>0</v>
      </c>
      <c r="EH44" t="s">
        <v>1441</v>
      </c>
      <c r="EI44" t="s">
        <v>340</v>
      </c>
      <c r="EJ44" t="s">
        <v>486</v>
      </c>
      <c r="EK44" t="s">
        <v>1442</v>
      </c>
      <c r="EL44" t="s">
        <v>1443</v>
      </c>
      <c r="EM44" t="s">
        <v>1444</v>
      </c>
      <c r="EN44" t="s">
        <v>269</v>
      </c>
      <c r="EO44" t="s">
        <v>490</v>
      </c>
      <c r="EP44">
        <v>0</v>
      </c>
      <c r="EQ44" t="s">
        <v>491</v>
      </c>
      <c r="ES44" t="s">
        <v>1445</v>
      </c>
      <c r="ET44">
        <v>1</v>
      </c>
      <c r="EU44" t="s">
        <v>348</v>
      </c>
      <c r="EV44" t="s">
        <v>349</v>
      </c>
      <c r="EW44" t="s">
        <v>1251</v>
      </c>
      <c r="EX44" t="s">
        <v>898</v>
      </c>
      <c r="FA44" t="s">
        <v>392</v>
      </c>
      <c r="FB44" t="s">
        <v>1446</v>
      </c>
      <c r="FD44">
        <v>0</v>
      </c>
      <c r="FE44">
        <v>3</v>
      </c>
      <c r="FI44" t="s">
        <v>1447</v>
      </c>
      <c r="FJ44" t="s">
        <v>1448</v>
      </c>
      <c r="FK44">
        <v>0</v>
      </c>
      <c r="FM44">
        <v>1</v>
      </c>
      <c r="FP44">
        <v>0</v>
      </c>
      <c r="FR44" t="s">
        <v>395</v>
      </c>
      <c r="FU44" t="s">
        <v>496</v>
      </c>
      <c r="FX44">
        <v>0</v>
      </c>
      <c r="FZ44">
        <v>14</v>
      </c>
      <c r="GA44">
        <v>14</v>
      </c>
      <c r="GB44">
        <v>0</v>
      </c>
      <c r="GD44" t="s">
        <v>355</v>
      </c>
      <c r="GE44">
        <v>1</v>
      </c>
      <c r="GG44">
        <v>2.6</v>
      </c>
      <c r="GH44">
        <v>3.8</v>
      </c>
      <c r="GI44">
        <v>0</v>
      </c>
      <c r="GJ44">
        <v>0</v>
      </c>
      <c r="GL44" t="s">
        <v>1449</v>
      </c>
      <c r="GM44">
        <v>2</v>
      </c>
      <c r="GN44">
        <v>2</v>
      </c>
      <c r="GO44" t="s">
        <v>713</v>
      </c>
      <c r="GQ44">
        <v>42</v>
      </c>
      <c r="GZ44" t="s">
        <v>1450</v>
      </c>
      <c r="HB44" t="s">
        <v>294</v>
      </c>
      <c r="HC44" t="s">
        <v>294</v>
      </c>
      <c r="HD44" t="s">
        <v>1115</v>
      </c>
      <c r="HE44">
        <v>0</v>
      </c>
      <c r="HF44">
        <v>11</v>
      </c>
      <c r="HG44">
        <v>14</v>
      </c>
      <c r="HH44" t="s">
        <v>275</v>
      </c>
      <c r="HK44">
        <v>1</v>
      </c>
      <c r="HL44" t="s">
        <v>335</v>
      </c>
      <c r="HN44" t="s">
        <v>359</v>
      </c>
      <c r="HO44" t="s">
        <v>1451</v>
      </c>
      <c r="HP44" t="s">
        <v>1452</v>
      </c>
      <c r="HQ44" t="s">
        <v>1453</v>
      </c>
      <c r="HS44" t="s">
        <v>1454</v>
      </c>
      <c r="HV44">
        <v>21</v>
      </c>
      <c r="HW44">
        <v>3910893</v>
      </c>
      <c r="HX44" t="s">
        <v>335</v>
      </c>
      <c r="HY44">
        <v>3910880</v>
      </c>
      <c r="IB44">
        <v>0</v>
      </c>
      <c r="IC44">
        <v>0</v>
      </c>
      <c r="IL44">
        <v>105</v>
      </c>
      <c r="IN44" t="s">
        <v>335</v>
      </c>
      <c r="IP44" t="s">
        <v>335</v>
      </c>
      <c r="IT44">
        <v>1</v>
      </c>
    </row>
    <row r="45" spans="1:254">
      <c r="A45">
        <v>44</v>
      </c>
      <c r="B45" t="s">
        <v>1455</v>
      </c>
      <c r="C45">
        <v>4</v>
      </c>
      <c r="D45">
        <v>1</v>
      </c>
      <c r="E45">
        <v>10</v>
      </c>
      <c r="F45">
        <v>7</v>
      </c>
      <c r="G45">
        <v>20</v>
      </c>
      <c r="H45" t="s">
        <v>253</v>
      </c>
      <c r="I45" t="s">
        <v>254</v>
      </c>
      <c r="J45">
        <v>12</v>
      </c>
      <c r="K45">
        <v>12</v>
      </c>
      <c r="L45" t="s">
        <v>1456</v>
      </c>
      <c r="M45" t="s">
        <v>440</v>
      </c>
      <c r="N45" t="s">
        <v>254</v>
      </c>
      <c r="O45" t="s">
        <v>441</v>
      </c>
      <c r="S45" t="s">
        <v>872</v>
      </c>
      <c r="V45" t="s">
        <v>257</v>
      </c>
      <c r="W45" t="s">
        <v>1337</v>
      </c>
      <c r="AD45" t="s">
        <v>1338</v>
      </c>
      <c r="AE45" t="s">
        <v>1339</v>
      </c>
      <c r="AF45" t="s">
        <v>1337</v>
      </c>
      <c r="AG45" t="s">
        <v>257</v>
      </c>
      <c r="AI45">
        <v>22</v>
      </c>
      <c r="AO45">
        <v>7</v>
      </c>
      <c r="BI45" t="s">
        <v>274</v>
      </c>
      <c r="BP45">
        <f t="shared" si="0"/>
        <v>0</v>
      </c>
      <c r="BQ45">
        <f t="shared" si="1"/>
        <v>1</v>
      </c>
      <c r="BS45" t="s">
        <v>262</v>
      </c>
      <c r="BU45">
        <v>0</v>
      </c>
      <c r="BW45">
        <v>0</v>
      </c>
      <c r="BX45" t="s">
        <v>1457</v>
      </c>
      <c r="CC45" s="3">
        <v>0.33055555555555555</v>
      </c>
      <c r="CE45" t="s">
        <v>1458</v>
      </c>
      <c r="CI45">
        <v>0</v>
      </c>
      <c r="CJ45" t="s">
        <v>1459</v>
      </c>
      <c r="CK45" s="4">
        <v>38050</v>
      </c>
      <c r="CL45" t="s">
        <v>1460</v>
      </c>
      <c r="CM45" t="s">
        <v>1461</v>
      </c>
      <c r="CN45">
        <v>0</v>
      </c>
      <c r="CO45" t="s">
        <v>268</v>
      </c>
      <c r="CP45" t="s">
        <v>269</v>
      </c>
      <c r="CQ45" t="s">
        <v>262</v>
      </c>
      <c r="CT45" t="s">
        <v>1462</v>
      </c>
      <c r="CV45">
        <v>0</v>
      </c>
      <c r="CX45">
        <v>1</v>
      </c>
      <c r="CY45" t="s">
        <v>553</v>
      </c>
      <c r="CZ45">
        <v>0</v>
      </c>
      <c r="DA45">
        <v>2</v>
      </c>
      <c r="DB45" t="s">
        <v>271</v>
      </c>
      <c r="DC45">
        <v>20</v>
      </c>
      <c r="DE45" t="s">
        <v>305</v>
      </c>
      <c r="DJ45">
        <v>7</v>
      </c>
      <c r="DK45" s="4">
        <v>44442</v>
      </c>
      <c r="DL45">
        <v>19965</v>
      </c>
      <c r="DM45">
        <v>2021</v>
      </c>
      <c r="DN45">
        <v>0</v>
      </c>
      <c r="DP45">
        <v>78672</v>
      </c>
      <c r="DQ45">
        <v>122</v>
      </c>
      <c r="DT45" t="s">
        <v>274</v>
      </c>
      <c r="DU45" t="s">
        <v>257</v>
      </c>
      <c r="DW45">
        <v>17</v>
      </c>
      <c r="DX45" t="s">
        <v>275</v>
      </c>
      <c r="ED45">
        <v>0</v>
      </c>
      <c r="EE45" t="s">
        <v>1463</v>
      </c>
      <c r="EF45" t="s">
        <v>383</v>
      </c>
      <c r="EG45">
        <v>1</v>
      </c>
      <c r="EI45" t="s">
        <v>454</v>
      </c>
      <c r="EJ45" t="s">
        <v>1077</v>
      </c>
      <c r="EK45" t="s">
        <v>1464</v>
      </c>
      <c r="EL45" t="s">
        <v>1465</v>
      </c>
      <c r="EM45" t="s">
        <v>268</v>
      </c>
      <c r="EN45" t="s">
        <v>282</v>
      </c>
      <c r="EO45" t="s">
        <v>890</v>
      </c>
      <c r="EP45">
        <v>1</v>
      </c>
      <c r="ES45" t="s">
        <v>1466</v>
      </c>
      <c r="FD45">
        <v>0</v>
      </c>
      <c r="FE45">
        <v>3</v>
      </c>
      <c r="FF45" t="s">
        <v>308</v>
      </c>
      <c r="FH45" t="s">
        <v>308</v>
      </c>
      <c r="FI45" t="s">
        <v>286</v>
      </c>
      <c r="FK45">
        <v>0</v>
      </c>
      <c r="FM45">
        <v>0</v>
      </c>
      <c r="FP45">
        <v>0</v>
      </c>
      <c r="FR45" t="s">
        <v>395</v>
      </c>
      <c r="FT45" t="s">
        <v>257</v>
      </c>
      <c r="FU45" t="s">
        <v>496</v>
      </c>
      <c r="FV45" t="s">
        <v>431</v>
      </c>
      <c r="FW45" t="s">
        <v>594</v>
      </c>
      <c r="FX45">
        <v>0</v>
      </c>
      <c r="FZ45">
        <v>17</v>
      </c>
      <c r="GA45">
        <v>17</v>
      </c>
      <c r="GB45">
        <v>0</v>
      </c>
      <c r="GC45" t="s">
        <v>465</v>
      </c>
      <c r="GD45" t="s">
        <v>355</v>
      </c>
      <c r="GE45">
        <v>0</v>
      </c>
      <c r="GF45" t="s">
        <v>466</v>
      </c>
      <c r="GI45">
        <v>1</v>
      </c>
      <c r="GJ45">
        <v>0</v>
      </c>
      <c r="GL45" t="s">
        <v>1467</v>
      </c>
      <c r="GN45">
        <v>3</v>
      </c>
      <c r="GZ45" t="s">
        <v>1468</v>
      </c>
      <c r="HB45" t="s">
        <v>294</v>
      </c>
      <c r="HC45" t="s">
        <v>294</v>
      </c>
      <c r="HD45" t="s">
        <v>420</v>
      </c>
      <c r="HE45">
        <v>0</v>
      </c>
      <c r="HF45">
        <v>12</v>
      </c>
      <c r="HG45">
        <v>17</v>
      </c>
      <c r="HH45" t="s">
        <v>275</v>
      </c>
      <c r="HK45">
        <v>3</v>
      </c>
      <c r="HV45">
        <v>13</v>
      </c>
      <c r="HW45">
        <v>3910998</v>
      </c>
      <c r="HX45" t="s">
        <v>492</v>
      </c>
      <c r="HY45">
        <v>3910984</v>
      </c>
      <c r="IB45">
        <v>0</v>
      </c>
      <c r="IC45">
        <v>0</v>
      </c>
      <c r="IL45">
        <v>113</v>
      </c>
      <c r="IP45" t="s">
        <v>379</v>
      </c>
      <c r="IT45">
        <v>1</v>
      </c>
    </row>
    <row r="46" spans="1:254">
      <c r="A46">
        <v>45</v>
      </c>
      <c r="B46" t="s">
        <v>1469</v>
      </c>
      <c r="C46">
        <v>4</v>
      </c>
      <c r="D46">
        <v>2</v>
      </c>
      <c r="E46">
        <v>3</v>
      </c>
      <c r="F46">
        <v>13</v>
      </c>
      <c r="G46">
        <v>13</v>
      </c>
      <c r="I46" t="s">
        <v>254</v>
      </c>
      <c r="J46">
        <v>20</v>
      </c>
      <c r="K46">
        <v>20</v>
      </c>
      <c r="L46" t="s">
        <v>1470</v>
      </c>
      <c r="M46" t="s">
        <v>1471</v>
      </c>
      <c r="O46" t="s">
        <v>1472</v>
      </c>
      <c r="P46" t="s">
        <v>1473</v>
      </c>
      <c r="Q46" t="s">
        <v>1474</v>
      </c>
      <c r="V46" t="s">
        <v>257</v>
      </c>
      <c r="W46" t="s">
        <v>1475</v>
      </c>
      <c r="AD46" t="s">
        <v>1476</v>
      </c>
      <c r="AE46" t="s">
        <v>1477</v>
      </c>
      <c r="AF46" t="s">
        <v>1475</v>
      </c>
      <c r="AG46" t="s">
        <v>274</v>
      </c>
      <c r="AI46">
        <v>7</v>
      </c>
      <c r="AK46" t="s">
        <v>575</v>
      </c>
      <c r="AO46">
        <v>7</v>
      </c>
      <c r="BI46" t="s">
        <v>274</v>
      </c>
      <c r="BP46">
        <f t="shared" si="0"/>
        <v>0</v>
      </c>
      <c r="BQ46">
        <f t="shared" si="1"/>
        <v>1</v>
      </c>
      <c r="BS46" t="s">
        <v>262</v>
      </c>
      <c r="BU46">
        <v>0</v>
      </c>
      <c r="BW46">
        <v>0</v>
      </c>
      <c r="BX46" t="s">
        <v>1478</v>
      </c>
      <c r="CC46" s="3">
        <v>0.3034722222222222</v>
      </c>
      <c r="CE46" t="s">
        <v>1479</v>
      </c>
      <c r="CI46">
        <v>0</v>
      </c>
      <c r="CJ46" t="s">
        <v>1480</v>
      </c>
      <c r="CK46" s="4">
        <v>38387</v>
      </c>
      <c r="CL46" t="s">
        <v>1481</v>
      </c>
      <c r="CM46" t="s">
        <v>1482</v>
      </c>
      <c r="CN46">
        <v>0</v>
      </c>
      <c r="CO46" t="s">
        <v>335</v>
      </c>
      <c r="CP46" t="s">
        <v>269</v>
      </c>
      <c r="CQ46" t="s">
        <v>262</v>
      </c>
      <c r="CT46" t="s">
        <v>1483</v>
      </c>
      <c r="CV46">
        <v>0</v>
      </c>
      <c r="CX46">
        <v>2</v>
      </c>
      <c r="CY46" t="s">
        <v>553</v>
      </c>
      <c r="CZ46">
        <v>0</v>
      </c>
      <c r="DA46">
        <v>2</v>
      </c>
      <c r="DB46" t="s">
        <v>271</v>
      </c>
      <c r="DC46">
        <v>20</v>
      </c>
      <c r="DJ46">
        <v>13</v>
      </c>
      <c r="DK46" s="4">
        <v>44442</v>
      </c>
      <c r="DL46">
        <v>19965</v>
      </c>
      <c r="DM46">
        <v>2021</v>
      </c>
      <c r="DN46">
        <v>0</v>
      </c>
      <c r="DP46">
        <v>78672</v>
      </c>
      <c r="DQ46">
        <v>123</v>
      </c>
      <c r="DT46" t="s">
        <v>274</v>
      </c>
      <c r="DU46" t="s">
        <v>257</v>
      </c>
      <c r="DW46">
        <v>17</v>
      </c>
      <c r="DX46" t="s">
        <v>275</v>
      </c>
      <c r="ED46">
        <v>0</v>
      </c>
      <c r="EE46" t="s">
        <v>1484</v>
      </c>
      <c r="EF46" t="s">
        <v>1485</v>
      </c>
      <c r="EG46">
        <v>0</v>
      </c>
      <c r="EI46" t="s">
        <v>1486</v>
      </c>
      <c r="EJ46" t="s">
        <v>1487</v>
      </c>
      <c r="EK46" t="s">
        <v>1488</v>
      </c>
      <c r="EL46" t="s">
        <v>1489</v>
      </c>
      <c r="EM46" t="s">
        <v>1490</v>
      </c>
      <c r="EN46" t="s">
        <v>282</v>
      </c>
      <c r="EO46" t="s">
        <v>388</v>
      </c>
      <c r="EP46">
        <v>0</v>
      </c>
      <c r="ES46" t="s">
        <v>1491</v>
      </c>
      <c r="FD46">
        <v>0</v>
      </c>
      <c r="FE46">
        <v>7</v>
      </c>
      <c r="FF46" t="s">
        <v>590</v>
      </c>
      <c r="FH46" t="s">
        <v>590</v>
      </c>
      <c r="FI46" t="s">
        <v>820</v>
      </c>
      <c r="FK46">
        <v>0</v>
      </c>
      <c r="FM46">
        <v>0</v>
      </c>
      <c r="FP46">
        <v>0</v>
      </c>
      <c r="FR46" t="s">
        <v>651</v>
      </c>
      <c r="FT46" t="s">
        <v>274</v>
      </c>
      <c r="FU46" t="s">
        <v>1492</v>
      </c>
      <c r="FV46" t="s">
        <v>1291</v>
      </c>
      <c r="FW46" t="s">
        <v>1493</v>
      </c>
      <c r="FX46">
        <v>0</v>
      </c>
      <c r="FZ46">
        <v>17</v>
      </c>
      <c r="GA46">
        <v>17</v>
      </c>
      <c r="GB46">
        <v>0</v>
      </c>
      <c r="GD46" t="s">
        <v>355</v>
      </c>
      <c r="GE46">
        <v>0</v>
      </c>
      <c r="GI46">
        <v>0</v>
      </c>
      <c r="GJ46">
        <v>0</v>
      </c>
      <c r="GL46" t="s">
        <v>1494</v>
      </c>
      <c r="GN46">
        <v>0</v>
      </c>
      <c r="GZ46" t="s">
        <v>1495</v>
      </c>
      <c r="HB46" t="s">
        <v>313</v>
      </c>
      <c r="HC46" t="s">
        <v>313</v>
      </c>
      <c r="HD46" t="s">
        <v>1496</v>
      </c>
      <c r="HE46">
        <v>0</v>
      </c>
      <c r="HF46">
        <v>20</v>
      </c>
      <c r="HG46">
        <v>17</v>
      </c>
      <c r="HH46" t="s">
        <v>275</v>
      </c>
      <c r="HK46" t="s">
        <v>58</v>
      </c>
      <c r="HV46">
        <v>0</v>
      </c>
      <c r="HW46">
        <v>3911007</v>
      </c>
      <c r="HX46" t="s">
        <v>1497</v>
      </c>
      <c r="HY46">
        <v>3910998</v>
      </c>
      <c r="IB46">
        <v>0.5</v>
      </c>
      <c r="IC46">
        <v>1</v>
      </c>
      <c r="IL46">
        <v>114</v>
      </c>
      <c r="IR46" t="s">
        <v>600</v>
      </c>
      <c r="IT46">
        <v>1</v>
      </c>
    </row>
    <row r="47" spans="1:254">
      <c r="A47">
        <v>46</v>
      </c>
      <c r="B47" t="s">
        <v>1498</v>
      </c>
      <c r="C47">
        <v>4</v>
      </c>
      <c r="D47">
        <v>1</v>
      </c>
      <c r="E47">
        <v>10</v>
      </c>
      <c r="G47">
        <v>47</v>
      </c>
      <c r="I47" t="s">
        <v>298</v>
      </c>
      <c r="J47">
        <v>12</v>
      </c>
      <c r="K47">
        <v>12</v>
      </c>
      <c r="L47" t="s">
        <v>1499</v>
      </c>
      <c r="M47" t="s">
        <v>256</v>
      </c>
      <c r="O47" t="s">
        <v>255</v>
      </c>
      <c r="P47" t="s">
        <v>1067</v>
      </c>
      <c r="S47" t="s">
        <v>1500</v>
      </c>
      <c r="V47" t="s">
        <v>257</v>
      </c>
      <c r="W47" t="s">
        <v>1501</v>
      </c>
      <c r="AD47" t="s">
        <v>1338</v>
      </c>
      <c r="AE47" t="s">
        <v>1502</v>
      </c>
      <c r="AF47" t="s">
        <v>1501</v>
      </c>
      <c r="AG47" t="s">
        <v>257</v>
      </c>
      <c r="AI47">
        <v>22</v>
      </c>
      <c r="AO47">
        <v>7</v>
      </c>
      <c r="BI47" t="s">
        <v>274</v>
      </c>
      <c r="BP47">
        <f t="shared" si="0"/>
        <v>0</v>
      </c>
      <c r="BQ47">
        <f t="shared" si="1"/>
        <v>4</v>
      </c>
      <c r="BS47" t="s">
        <v>262</v>
      </c>
      <c r="BU47">
        <v>7</v>
      </c>
      <c r="BW47">
        <v>0</v>
      </c>
      <c r="BX47" t="s">
        <v>1503</v>
      </c>
      <c r="CC47" s="3">
        <v>0.13541666666666666</v>
      </c>
      <c r="CE47" t="s">
        <v>1504</v>
      </c>
      <c r="CI47">
        <v>0</v>
      </c>
      <c r="CJ47" t="s">
        <v>1505</v>
      </c>
      <c r="CK47" s="4">
        <v>38050</v>
      </c>
      <c r="CL47" t="s">
        <v>1506</v>
      </c>
      <c r="CM47" t="s">
        <v>1507</v>
      </c>
      <c r="CN47">
        <v>7</v>
      </c>
      <c r="CO47" t="s">
        <v>268</v>
      </c>
      <c r="CP47" t="s">
        <v>282</v>
      </c>
      <c r="CQ47" t="s">
        <v>262</v>
      </c>
      <c r="CT47" t="s">
        <v>1508</v>
      </c>
      <c r="CV47">
        <v>0</v>
      </c>
      <c r="CX47">
        <v>1</v>
      </c>
      <c r="CY47" t="s">
        <v>1509</v>
      </c>
      <c r="CZ47">
        <v>35</v>
      </c>
      <c r="DA47">
        <v>5</v>
      </c>
      <c r="DB47" t="s">
        <v>1510</v>
      </c>
      <c r="DC47">
        <v>47</v>
      </c>
      <c r="DE47" t="s">
        <v>400</v>
      </c>
      <c r="DJ47">
        <v>-10</v>
      </c>
      <c r="DK47" s="4">
        <v>44442</v>
      </c>
      <c r="DL47">
        <v>19965</v>
      </c>
      <c r="DM47">
        <v>2021</v>
      </c>
      <c r="DN47">
        <v>1</v>
      </c>
      <c r="DP47">
        <v>78672</v>
      </c>
      <c r="DQ47">
        <v>139</v>
      </c>
      <c r="DT47" t="s">
        <v>274</v>
      </c>
      <c r="DU47" t="s">
        <v>257</v>
      </c>
      <c r="DW47">
        <v>24</v>
      </c>
      <c r="DX47" t="s">
        <v>275</v>
      </c>
      <c r="ED47">
        <v>0</v>
      </c>
      <c r="EE47" t="s">
        <v>1511</v>
      </c>
      <c r="EF47" t="s">
        <v>422</v>
      </c>
      <c r="EG47">
        <v>0</v>
      </c>
      <c r="EI47" t="s">
        <v>454</v>
      </c>
      <c r="EJ47" t="s">
        <v>1512</v>
      </c>
      <c r="EK47" t="s">
        <v>1513</v>
      </c>
      <c r="EL47" t="s">
        <v>1514</v>
      </c>
      <c r="EM47" t="s">
        <v>268</v>
      </c>
      <c r="EN47" t="s">
        <v>269</v>
      </c>
      <c r="EO47" t="s">
        <v>707</v>
      </c>
      <c r="EP47">
        <v>0</v>
      </c>
      <c r="ES47" t="s">
        <v>1515</v>
      </c>
      <c r="FD47">
        <v>0</v>
      </c>
      <c r="FE47">
        <v>13</v>
      </c>
      <c r="FF47" t="s">
        <v>310</v>
      </c>
      <c r="FH47" t="s">
        <v>310</v>
      </c>
      <c r="FI47" t="s">
        <v>923</v>
      </c>
      <c r="FK47">
        <v>0</v>
      </c>
      <c r="FM47">
        <v>0</v>
      </c>
      <c r="FP47">
        <v>0</v>
      </c>
      <c r="FR47" t="s">
        <v>1177</v>
      </c>
      <c r="FS47" t="s">
        <v>1516</v>
      </c>
      <c r="FT47" t="s">
        <v>257</v>
      </c>
      <c r="FU47" t="s">
        <v>1374</v>
      </c>
      <c r="FV47" t="s">
        <v>431</v>
      </c>
      <c r="FW47" t="s">
        <v>1517</v>
      </c>
      <c r="FX47">
        <v>0</v>
      </c>
      <c r="FZ47">
        <v>24.07</v>
      </c>
      <c r="GA47">
        <v>17</v>
      </c>
      <c r="GB47">
        <v>0</v>
      </c>
      <c r="GC47" t="s">
        <v>1518</v>
      </c>
      <c r="GE47">
        <v>0</v>
      </c>
      <c r="GF47" t="s">
        <v>1179</v>
      </c>
      <c r="GI47">
        <v>0</v>
      </c>
      <c r="GJ47">
        <v>0</v>
      </c>
      <c r="GL47" t="s">
        <v>1519</v>
      </c>
      <c r="GN47">
        <v>8</v>
      </c>
      <c r="GZ47" t="s">
        <v>1520</v>
      </c>
      <c r="HB47" t="s">
        <v>294</v>
      </c>
      <c r="HC47" t="s">
        <v>294</v>
      </c>
      <c r="HD47" t="s">
        <v>1521</v>
      </c>
      <c r="HE47">
        <v>1</v>
      </c>
      <c r="HF47">
        <v>12</v>
      </c>
      <c r="HG47">
        <v>24</v>
      </c>
      <c r="HH47" t="s">
        <v>275</v>
      </c>
      <c r="HK47">
        <v>1</v>
      </c>
      <c r="HT47" t="s">
        <v>1522</v>
      </c>
      <c r="HU47">
        <v>-10</v>
      </c>
      <c r="HV47">
        <v>-43</v>
      </c>
      <c r="HW47">
        <v>3911349</v>
      </c>
      <c r="HX47" t="s">
        <v>1523</v>
      </c>
      <c r="HY47">
        <v>3911269</v>
      </c>
      <c r="IB47">
        <v>0</v>
      </c>
      <c r="IC47">
        <v>0</v>
      </c>
      <c r="IL47">
        <v>129</v>
      </c>
      <c r="IP47" t="s">
        <v>400</v>
      </c>
      <c r="IT47">
        <v>1</v>
      </c>
    </row>
    <row r="48" spans="1:254">
      <c r="A48">
        <v>47</v>
      </c>
      <c r="B48" t="s">
        <v>1524</v>
      </c>
      <c r="C48">
        <v>4</v>
      </c>
      <c r="D48">
        <v>1</v>
      </c>
      <c r="E48">
        <v>20</v>
      </c>
      <c r="F48">
        <v>1</v>
      </c>
      <c r="G48">
        <v>-43</v>
      </c>
      <c r="I48" t="s">
        <v>298</v>
      </c>
      <c r="J48">
        <v>21</v>
      </c>
      <c r="K48">
        <v>21</v>
      </c>
      <c r="L48" t="s">
        <v>1066</v>
      </c>
      <c r="M48" t="s">
        <v>568</v>
      </c>
      <c r="O48" t="s">
        <v>1066</v>
      </c>
      <c r="V48" t="s">
        <v>257</v>
      </c>
      <c r="W48" t="s">
        <v>1525</v>
      </c>
      <c r="AD48" t="s">
        <v>1526</v>
      </c>
      <c r="AE48" t="s">
        <v>1527</v>
      </c>
      <c r="AF48" t="s">
        <v>1525</v>
      </c>
      <c r="AG48" t="s">
        <v>274</v>
      </c>
      <c r="AI48">
        <v>20</v>
      </c>
      <c r="AO48">
        <v>7</v>
      </c>
      <c r="BI48" t="s">
        <v>274</v>
      </c>
      <c r="BP48">
        <f t="shared" si="0"/>
        <v>0</v>
      </c>
      <c r="BQ48">
        <f t="shared" si="1"/>
        <v>1</v>
      </c>
      <c r="BS48" t="s">
        <v>262</v>
      </c>
      <c r="BU48">
        <v>7</v>
      </c>
      <c r="BW48">
        <v>0</v>
      </c>
      <c r="BX48" t="s">
        <v>1528</v>
      </c>
      <c r="CC48" s="3">
        <v>0.11875000000000001</v>
      </c>
      <c r="CE48" t="s">
        <v>1529</v>
      </c>
      <c r="CI48">
        <v>0</v>
      </c>
      <c r="CJ48" t="s">
        <v>1530</v>
      </c>
      <c r="CK48" s="4">
        <v>38050</v>
      </c>
      <c r="CL48" t="s">
        <v>1531</v>
      </c>
      <c r="CM48" t="s">
        <v>1532</v>
      </c>
      <c r="CN48">
        <v>7</v>
      </c>
      <c r="CP48" t="s">
        <v>282</v>
      </c>
      <c r="CQ48" t="s">
        <v>262</v>
      </c>
      <c r="CT48" t="s">
        <v>419</v>
      </c>
      <c r="CV48">
        <v>0</v>
      </c>
      <c r="CX48">
        <v>2</v>
      </c>
      <c r="CY48" t="s">
        <v>1509</v>
      </c>
      <c r="CZ48">
        <v>35</v>
      </c>
      <c r="DA48">
        <v>5</v>
      </c>
      <c r="DB48" t="s">
        <v>1510</v>
      </c>
      <c r="DC48">
        <v>47</v>
      </c>
      <c r="DE48" t="s">
        <v>379</v>
      </c>
      <c r="DJ48">
        <v>1</v>
      </c>
      <c r="DK48" s="4">
        <v>44442</v>
      </c>
      <c r="DL48">
        <v>19965</v>
      </c>
      <c r="DM48">
        <v>2021</v>
      </c>
      <c r="DN48">
        <v>1</v>
      </c>
      <c r="DP48">
        <v>78672</v>
      </c>
      <c r="DQ48">
        <v>140</v>
      </c>
      <c r="DT48" t="s">
        <v>274</v>
      </c>
      <c r="DU48" t="s">
        <v>257</v>
      </c>
      <c r="DW48">
        <v>24</v>
      </c>
      <c r="DX48" t="s">
        <v>275</v>
      </c>
      <c r="ED48">
        <v>0</v>
      </c>
      <c r="EE48" t="s">
        <v>1533</v>
      </c>
      <c r="EF48" t="s">
        <v>1485</v>
      </c>
      <c r="EG48">
        <v>0</v>
      </c>
      <c r="EI48" t="s">
        <v>454</v>
      </c>
      <c r="EJ48" t="s">
        <v>1534</v>
      </c>
      <c r="EK48" t="s">
        <v>1535</v>
      </c>
      <c r="EL48" t="s">
        <v>1536</v>
      </c>
      <c r="EM48" t="s">
        <v>1537</v>
      </c>
      <c r="EN48" t="s">
        <v>269</v>
      </c>
      <c r="EO48" t="s">
        <v>427</v>
      </c>
      <c r="EP48">
        <v>0</v>
      </c>
      <c r="ES48" t="s">
        <v>1538</v>
      </c>
      <c r="FD48">
        <v>0</v>
      </c>
      <c r="FE48">
        <v>3</v>
      </c>
      <c r="FF48" t="s">
        <v>308</v>
      </c>
      <c r="FH48" t="s">
        <v>308</v>
      </c>
      <c r="FK48">
        <v>0</v>
      </c>
      <c r="FM48">
        <v>0</v>
      </c>
      <c r="FP48">
        <v>0</v>
      </c>
      <c r="FR48" t="s">
        <v>287</v>
      </c>
      <c r="FS48" t="s">
        <v>288</v>
      </c>
      <c r="FT48" t="s">
        <v>274</v>
      </c>
      <c r="FU48" t="s">
        <v>1539</v>
      </c>
      <c r="FV48" t="s">
        <v>397</v>
      </c>
      <c r="FW48" t="s">
        <v>291</v>
      </c>
      <c r="FX48">
        <v>0</v>
      </c>
      <c r="FZ48">
        <v>24.07</v>
      </c>
      <c r="GA48">
        <v>17</v>
      </c>
      <c r="GB48">
        <v>0</v>
      </c>
      <c r="GE48">
        <v>0</v>
      </c>
      <c r="GF48" t="s">
        <v>274</v>
      </c>
      <c r="GI48">
        <v>0</v>
      </c>
      <c r="GJ48">
        <v>0</v>
      </c>
      <c r="GL48" t="s">
        <v>1540</v>
      </c>
      <c r="GN48">
        <v>1</v>
      </c>
      <c r="GZ48" t="s">
        <v>1520</v>
      </c>
      <c r="HB48" t="s">
        <v>313</v>
      </c>
      <c r="HC48" t="s">
        <v>294</v>
      </c>
      <c r="HD48" t="s">
        <v>1541</v>
      </c>
      <c r="HE48">
        <v>0</v>
      </c>
      <c r="HF48">
        <v>12</v>
      </c>
      <c r="HG48">
        <v>24</v>
      </c>
      <c r="HH48" t="s">
        <v>275</v>
      </c>
      <c r="HK48">
        <v>0</v>
      </c>
      <c r="HV48">
        <v>-44</v>
      </c>
      <c r="HW48">
        <v>3911364</v>
      </c>
      <c r="HX48" t="s">
        <v>581</v>
      </c>
      <c r="HY48">
        <v>3911349</v>
      </c>
      <c r="IB48">
        <v>0</v>
      </c>
      <c r="IC48">
        <v>0</v>
      </c>
      <c r="IL48">
        <v>130</v>
      </c>
      <c r="IN48" t="s">
        <v>379</v>
      </c>
      <c r="IP48" t="s">
        <v>379</v>
      </c>
      <c r="IT48">
        <v>1</v>
      </c>
    </row>
    <row r="49" spans="1:254">
      <c r="A49">
        <v>48</v>
      </c>
      <c r="B49" t="s">
        <v>1542</v>
      </c>
      <c r="C49">
        <v>4</v>
      </c>
      <c r="D49">
        <v>2</v>
      </c>
      <c r="E49">
        <v>19</v>
      </c>
      <c r="F49">
        <v>7</v>
      </c>
      <c r="G49">
        <v>-44</v>
      </c>
      <c r="I49" t="s">
        <v>298</v>
      </c>
      <c r="J49">
        <v>12</v>
      </c>
      <c r="K49">
        <v>12</v>
      </c>
      <c r="L49" t="s">
        <v>1499</v>
      </c>
      <c r="M49" t="s">
        <v>256</v>
      </c>
      <c r="O49" t="s">
        <v>255</v>
      </c>
      <c r="P49" t="s">
        <v>1067</v>
      </c>
      <c r="S49" t="s">
        <v>1500</v>
      </c>
      <c r="V49" t="s">
        <v>257</v>
      </c>
      <c r="W49" t="s">
        <v>1501</v>
      </c>
      <c r="AD49" t="s">
        <v>1338</v>
      </c>
      <c r="AE49" t="s">
        <v>1502</v>
      </c>
      <c r="AF49" t="s">
        <v>1501</v>
      </c>
      <c r="AG49" t="s">
        <v>257</v>
      </c>
      <c r="AI49">
        <v>22</v>
      </c>
      <c r="AO49">
        <v>7</v>
      </c>
      <c r="BI49" t="s">
        <v>274</v>
      </c>
      <c r="BP49">
        <f t="shared" si="0"/>
        <v>0</v>
      </c>
      <c r="BQ49">
        <f t="shared" si="1"/>
        <v>4</v>
      </c>
      <c r="BS49" t="s">
        <v>262</v>
      </c>
      <c r="BU49">
        <v>7</v>
      </c>
      <c r="BW49">
        <v>0</v>
      </c>
      <c r="BX49" t="s">
        <v>1543</v>
      </c>
      <c r="CC49" s="3">
        <v>8.819444444444445E-2</v>
      </c>
      <c r="CE49" t="s">
        <v>1544</v>
      </c>
      <c r="CI49">
        <v>0</v>
      </c>
      <c r="CJ49" t="s">
        <v>1545</v>
      </c>
      <c r="CK49" s="4">
        <v>38050</v>
      </c>
      <c r="CL49" t="s">
        <v>1546</v>
      </c>
      <c r="CM49" t="s">
        <v>1547</v>
      </c>
      <c r="CN49">
        <v>7</v>
      </c>
      <c r="CP49" t="s">
        <v>282</v>
      </c>
      <c r="CQ49" t="s">
        <v>262</v>
      </c>
      <c r="CT49" t="s">
        <v>1548</v>
      </c>
      <c r="CV49">
        <v>0</v>
      </c>
      <c r="CX49">
        <v>3</v>
      </c>
      <c r="CY49" t="s">
        <v>1509</v>
      </c>
      <c r="CZ49">
        <v>35</v>
      </c>
      <c r="DA49">
        <v>5</v>
      </c>
      <c r="DB49" t="s">
        <v>1510</v>
      </c>
      <c r="DC49">
        <v>47</v>
      </c>
      <c r="DE49" t="s">
        <v>420</v>
      </c>
      <c r="DJ49">
        <v>7</v>
      </c>
      <c r="DK49" s="4">
        <v>44442</v>
      </c>
      <c r="DL49">
        <v>19965</v>
      </c>
      <c r="DM49">
        <v>2021</v>
      </c>
      <c r="DN49">
        <v>1</v>
      </c>
      <c r="DP49">
        <v>78672</v>
      </c>
      <c r="DQ49">
        <v>141</v>
      </c>
      <c r="DT49" t="s">
        <v>274</v>
      </c>
      <c r="DU49" t="s">
        <v>257</v>
      </c>
      <c r="DW49">
        <v>24</v>
      </c>
      <c r="DX49" t="s">
        <v>275</v>
      </c>
      <c r="ED49">
        <v>0</v>
      </c>
      <c r="EE49" t="s">
        <v>1511</v>
      </c>
      <c r="EF49" t="s">
        <v>422</v>
      </c>
      <c r="EG49">
        <v>0</v>
      </c>
      <c r="EI49" t="s">
        <v>454</v>
      </c>
      <c r="EJ49" t="s">
        <v>1549</v>
      </c>
      <c r="EK49" t="s">
        <v>1550</v>
      </c>
      <c r="EL49" t="s">
        <v>1551</v>
      </c>
      <c r="EM49" t="s">
        <v>1552</v>
      </c>
      <c r="EN49" t="s">
        <v>269</v>
      </c>
      <c r="EO49" t="s">
        <v>707</v>
      </c>
      <c r="EP49">
        <v>0</v>
      </c>
      <c r="ES49" t="s">
        <v>1553</v>
      </c>
      <c r="FD49">
        <v>0</v>
      </c>
      <c r="FE49">
        <v>3</v>
      </c>
      <c r="FF49" t="s">
        <v>590</v>
      </c>
      <c r="FH49" t="s">
        <v>590</v>
      </c>
      <c r="FI49" t="s">
        <v>923</v>
      </c>
      <c r="FK49">
        <v>0</v>
      </c>
      <c r="FM49">
        <v>0</v>
      </c>
      <c r="FP49">
        <v>0</v>
      </c>
      <c r="FR49" t="s">
        <v>1177</v>
      </c>
      <c r="FT49" t="s">
        <v>257</v>
      </c>
      <c r="FU49" t="s">
        <v>1374</v>
      </c>
      <c r="FV49" t="s">
        <v>431</v>
      </c>
      <c r="FX49">
        <v>0</v>
      </c>
      <c r="FZ49">
        <v>24.07</v>
      </c>
      <c r="GA49">
        <v>17</v>
      </c>
      <c r="GB49">
        <v>0</v>
      </c>
      <c r="GC49" t="s">
        <v>1554</v>
      </c>
      <c r="GE49">
        <v>0</v>
      </c>
      <c r="GF49" t="s">
        <v>1179</v>
      </c>
      <c r="GI49">
        <v>0</v>
      </c>
      <c r="GJ49">
        <v>0</v>
      </c>
      <c r="GL49" t="s">
        <v>1519</v>
      </c>
      <c r="GN49">
        <v>4</v>
      </c>
      <c r="GZ49" t="s">
        <v>1555</v>
      </c>
      <c r="HA49" t="s">
        <v>420</v>
      </c>
      <c r="HB49" t="s">
        <v>294</v>
      </c>
      <c r="HC49" t="s">
        <v>294</v>
      </c>
      <c r="HD49" t="s">
        <v>1556</v>
      </c>
      <c r="HE49">
        <v>0</v>
      </c>
      <c r="HF49">
        <v>12</v>
      </c>
      <c r="HG49">
        <v>24</v>
      </c>
      <c r="HH49" t="s">
        <v>275</v>
      </c>
      <c r="HK49">
        <v>1</v>
      </c>
      <c r="HV49">
        <v>49</v>
      </c>
      <c r="HW49">
        <v>3911372</v>
      </c>
      <c r="HX49" t="s">
        <v>1557</v>
      </c>
      <c r="HY49">
        <v>3911364</v>
      </c>
      <c r="IB49">
        <v>0</v>
      </c>
      <c r="IC49">
        <v>0</v>
      </c>
      <c r="IL49">
        <v>131</v>
      </c>
      <c r="IN49" t="s">
        <v>305</v>
      </c>
      <c r="IP49" t="s">
        <v>305</v>
      </c>
      <c r="IT49">
        <v>1</v>
      </c>
    </row>
    <row r="50" spans="1:254">
      <c r="A50">
        <v>49</v>
      </c>
      <c r="B50" t="s">
        <v>1558</v>
      </c>
      <c r="C50">
        <v>4</v>
      </c>
      <c r="D50">
        <v>3</v>
      </c>
      <c r="E50">
        <v>12</v>
      </c>
      <c r="F50">
        <v>10</v>
      </c>
      <c r="G50">
        <v>49</v>
      </c>
      <c r="I50" t="s">
        <v>298</v>
      </c>
      <c r="J50">
        <v>12</v>
      </c>
      <c r="K50">
        <v>12</v>
      </c>
      <c r="L50" t="s">
        <v>1499</v>
      </c>
      <c r="M50" t="s">
        <v>256</v>
      </c>
      <c r="O50" t="s">
        <v>255</v>
      </c>
      <c r="P50" t="s">
        <v>1067</v>
      </c>
      <c r="S50" t="s">
        <v>1500</v>
      </c>
      <c r="V50" t="s">
        <v>257</v>
      </c>
      <c r="W50" t="s">
        <v>1501</v>
      </c>
      <c r="AD50" t="s">
        <v>1338</v>
      </c>
      <c r="AE50" t="s">
        <v>1502</v>
      </c>
      <c r="AF50" t="s">
        <v>1501</v>
      </c>
      <c r="AG50" t="s">
        <v>257</v>
      </c>
      <c r="AI50">
        <v>22</v>
      </c>
      <c r="AO50">
        <v>7</v>
      </c>
      <c r="AX50">
        <v>3</v>
      </c>
      <c r="BI50" t="s">
        <v>274</v>
      </c>
      <c r="BP50">
        <f t="shared" si="0"/>
        <v>0</v>
      </c>
      <c r="BQ50">
        <f t="shared" si="1"/>
        <v>4</v>
      </c>
      <c r="BS50" t="s">
        <v>262</v>
      </c>
      <c r="BU50">
        <v>7</v>
      </c>
      <c r="BW50">
        <v>0</v>
      </c>
      <c r="BX50" t="s">
        <v>1559</v>
      </c>
      <c r="CC50" s="3">
        <v>5.6250000000000001E-2</v>
      </c>
      <c r="CE50" t="s">
        <v>1560</v>
      </c>
      <c r="CI50">
        <v>0</v>
      </c>
      <c r="CJ50" t="s">
        <v>1561</v>
      </c>
      <c r="CK50" s="4">
        <v>38050</v>
      </c>
      <c r="CL50" t="s">
        <v>1562</v>
      </c>
      <c r="CM50" t="s">
        <v>1563</v>
      </c>
      <c r="CN50">
        <v>7</v>
      </c>
      <c r="CP50" t="s">
        <v>418</v>
      </c>
      <c r="CQ50" t="s">
        <v>262</v>
      </c>
      <c r="CT50" t="s">
        <v>1548</v>
      </c>
      <c r="CV50">
        <v>0</v>
      </c>
      <c r="CX50">
        <v>4</v>
      </c>
      <c r="CY50" t="s">
        <v>1509</v>
      </c>
      <c r="CZ50">
        <v>35</v>
      </c>
      <c r="DA50">
        <v>5</v>
      </c>
      <c r="DB50" t="s">
        <v>1510</v>
      </c>
      <c r="DC50">
        <v>47</v>
      </c>
      <c r="DE50" t="s">
        <v>814</v>
      </c>
      <c r="DJ50">
        <v>10</v>
      </c>
      <c r="DK50" s="4">
        <v>44442</v>
      </c>
      <c r="DL50">
        <v>19965</v>
      </c>
      <c r="DM50">
        <v>2021</v>
      </c>
      <c r="DN50">
        <v>1</v>
      </c>
      <c r="DP50">
        <v>78672</v>
      </c>
      <c r="DQ50">
        <v>142</v>
      </c>
      <c r="DT50" t="s">
        <v>274</v>
      </c>
      <c r="DU50" t="s">
        <v>257</v>
      </c>
      <c r="DW50">
        <v>24</v>
      </c>
      <c r="DX50" t="s">
        <v>275</v>
      </c>
      <c r="ED50">
        <v>0</v>
      </c>
      <c r="EE50" t="s">
        <v>1511</v>
      </c>
      <c r="EF50" t="s">
        <v>422</v>
      </c>
      <c r="EG50">
        <v>0</v>
      </c>
      <c r="EH50" t="s">
        <v>1564</v>
      </c>
      <c r="EI50" t="s">
        <v>454</v>
      </c>
      <c r="EJ50" t="s">
        <v>1565</v>
      </c>
      <c r="EK50" t="s">
        <v>1566</v>
      </c>
      <c r="EL50" t="s">
        <v>1567</v>
      </c>
      <c r="EM50" t="s">
        <v>1568</v>
      </c>
      <c r="EN50" t="s">
        <v>418</v>
      </c>
      <c r="EO50" t="s">
        <v>707</v>
      </c>
      <c r="EP50">
        <v>0</v>
      </c>
      <c r="ES50" t="s">
        <v>1569</v>
      </c>
      <c r="FD50">
        <v>0</v>
      </c>
      <c r="FE50">
        <v>2</v>
      </c>
      <c r="FF50" t="s">
        <v>429</v>
      </c>
      <c r="FH50" t="s">
        <v>429</v>
      </c>
      <c r="FI50" t="s">
        <v>923</v>
      </c>
      <c r="FK50">
        <v>0</v>
      </c>
      <c r="FM50">
        <v>0</v>
      </c>
      <c r="FP50">
        <v>0</v>
      </c>
      <c r="FR50" t="s">
        <v>1177</v>
      </c>
      <c r="FT50" t="s">
        <v>257</v>
      </c>
      <c r="FU50" t="s">
        <v>1374</v>
      </c>
      <c r="FV50" t="s">
        <v>431</v>
      </c>
      <c r="FW50" t="s">
        <v>1517</v>
      </c>
      <c r="FX50">
        <v>0</v>
      </c>
      <c r="FZ50">
        <v>24.07</v>
      </c>
      <c r="GA50">
        <v>17</v>
      </c>
      <c r="GB50">
        <v>0</v>
      </c>
      <c r="GC50" t="s">
        <v>1570</v>
      </c>
      <c r="GE50">
        <v>0</v>
      </c>
      <c r="GF50" t="s">
        <v>1179</v>
      </c>
      <c r="GI50">
        <v>0</v>
      </c>
      <c r="GJ50">
        <v>0</v>
      </c>
      <c r="GL50" t="s">
        <v>1571</v>
      </c>
      <c r="GN50">
        <v>9</v>
      </c>
      <c r="GZ50" t="s">
        <v>1572</v>
      </c>
      <c r="HA50" t="s">
        <v>1573</v>
      </c>
      <c r="HB50" t="s">
        <v>313</v>
      </c>
      <c r="HC50" t="s">
        <v>313</v>
      </c>
      <c r="HD50" t="s">
        <v>1574</v>
      </c>
      <c r="HE50">
        <v>0</v>
      </c>
      <c r="HF50">
        <v>12</v>
      </c>
      <c r="HG50">
        <v>24</v>
      </c>
      <c r="HH50" t="s">
        <v>275</v>
      </c>
      <c r="HK50">
        <v>4</v>
      </c>
      <c r="HV50">
        <v>39</v>
      </c>
      <c r="HW50">
        <v>3911385</v>
      </c>
      <c r="HX50" t="s">
        <v>1575</v>
      </c>
      <c r="HY50">
        <v>3911372</v>
      </c>
      <c r="IB50">
        <v>0</v>
      </c>
      <c r="IC50">
        <v>0</v>
      </c>
      <c r="IL50">
        <v>132</v>
      </c>
      <c r="IN50" t="s">
        <v>381</v>
      </c>
      <c r="IP50" t="s">
        <v>381</v>
      </c>
      <c r="IT50">
        <v>1</v>
      </c>
    </row>
    <row r="51" spans="1:254">
      <c r="A51">
        <v>50</v>
      </c>
      <c r="B51" t="s">
        <v>1576</v>
      </c>
      <c r="C51">
        <v>4</v>
      </c>
      <c r="D51">
        <v>4</v>
      </c>
      <c r="E51">
        <v>2</v>
      </c>
      <c r="F51">
        <v>4</v>
      </c>
      <c r="G51">
        <v>39</v>
      </c>
      <c r="I51" t="s">
        <v>254</v>
      </c>
      <c r="J51">
        <v>12</v>
      </c>
      <c r="K51">
        <v>12</v>
      </c>
      <c r="L51" t="s">
        <v>1499</v>
      </c>
      <c r="M51" t="s">
        <v>256</v>
      </c>
      <c r="O51" t="s">
        <v>255</v>
      </c>
      <c r="P51" t="s">
        <v>1067</v>
      </c>
      <c r="S51" t="s">
        <v>1500</v>
      </c>
      <c r="V51" t="s">
        <v>257</v>
      </c>
      <c r="W51" t="s">
        <v>1501</v>
      </c>
      <c r="AD51" t="s">
        <v>1338</v>
      </c>
      <c r="AE51" t="s">
        <v>1502</v>
      </c>
      <c r="AF51" t="s">
        <v>1501</v>
      </c>
      <c r="AG51" t="s">
        <v>257</v>
      </c>
      <c r="AI51">
        <v>22</v>
      </c>
      <c r="AK51" t="s">
        <v>1577</v>
      </c>
      <c r="AO51">
        <v>7</v>
      </c>
      <c r="BI51" t="s">
        <v>274</v>
      </c>
      <c r="BP51">
        <f t="shared" si="0"/>
        <v>0</v>
      </c>
      <c r="BQ51">
        <f t="shared" si="1"/>
        <v>4</v>
      </c>
      <c r="BS51" t="s">
        <v>262</v>
      </c>
      <c r="BU51">
        <v>7</v>
      </c>
      <c r="BW51">
        <v>0</v>
      </c>
      <c r="BX51" t="s">
        <v>1578</v>
      </c>
      <c r="CC51" s="3">
        <v>2.2222222222222223E-2</v>
      </c>
      <c r="CE51" t="s">
        <v>1579</v>
      </c>
      <c r="CI51">
        <v>0</v>
      </c>
      <c r="CJ51" t="s">
        <v>1580</v>
      </c>
      <c r="CK51" s="4">
        <v>38050</v>
      </c>
      <c r="CL51" t="s">
        <v>1581</v>
      </c>
      <c r="CM51" t="s">
        <v>1582</v>
      </c>
      <c r="CN51">
        <v>7</v>
      </c>
      <c r="CP51" t="s">
        <v>269</v>
      </c>
      <c r="CQ51" t="s">
        <v>262</v>
      </c>
      <c r="CT51" t="s">
        <v>1583</v>
      </c>
      <c r="CV51">
        <v>0</v>
      </c>
      <c r="CX51">
        <v>5</v>
      </c>
      <c r="CY51" t="s">
        <v>1509</v>
      </c>
      <c r="CZ51">
        <v>35</v>
      </c>
      <c r="DA51">
        <v>5</v>
      </c>
      <c r="DB51" t="s">
        <v>1510</v>
      </c>
      <c r="DC51">
        <v>47</v>
      </c>
      <c r="DE51" t="s">
        <v>379</v>
      </c>
      <c r="DJ51">
        <v>4</v>
      </c>
      <c r="DK51" s="4">
        <v>44442</v>
      </c>
      <c r="DL51">
        <v>19965</v>
      </c>
      <c r="DM51">
        <v>2021</v>
      </c>
      <c r="DN51">
        <v>1</v>
      </c>
      <c r="DP51">
        <v>78672</v>
      </c>
      <c r="DQ51">
        <v>144</v>
      </c>
      <c r="DT51" t="s">
        <v>274</v>
      </c>
      <c r="DU51" t="s">
        <v>257</v>
      </c>
      <c r="DW51">
        <v>24</v>
      </c>
      <c r="DX51" t="s">
        <v>275</v>
      </c>
      <c r="ED51">
        <v>0</v>
      </c>
      <c r="EE51" t="s">
        <v>1584</v>
      </c>
      <c r="EF51" t="s">
        <v>277</v>
      </c>
      <c r="EG51">
        <v>0</v>
      </c>
      <c r="EI51" t="s">
        <v>454</v>
      </c>
      <c r="EJ51" t="s">
        <v>1565</v>
      </c>
      <c r="EK51" t="s">
        <v>1585</v>
      </c>
      <c r="EL51" t="s">
        <v>1586</v>
      </c>
      <c r="EN51" t="s">
        <v>282</v>
      </c>
      <c r="EO51" t="s">
        <v>707</v>
      </c>
      <c r="EP51">
        <v>0</v>
      </c>
      <c r="ES51" t="s">
        <v>1587</v>
      </c>
      <c r="FD51">
        <v>0</v>
      </c>
      <c r="FE51">
        <v>17</v>
      </c>
      <c r="FF51" t="s">
        <v>621</v>
      </c>
      <c r="FH51" t="s">
        <v>621</v>
      </c>
      <c r="FK51">
        <v>0</v>
      </c>
      <c r="FM51">
        <v>0</v>
      </c>
      <c r="FP51">
        <v>0</v>
      </c>
      <c r="FR51" t="s">
        <v>1588</v>
      </c>
      <c r="FT51" t="s">
        <v>257</v>
      </c>
      <c r="FU51" t="s">
        <v>1589</v>
      </c>
      <c r="FV51" t="s">
        <v>431</v>
      </c>
      <c r="FW51" t="s">
        <v>1517</v>
      </c>
      <c r="FX51">
        <v>0</v>
      </c>
      <c r="FZ51">
        <v>24.07</v>
      </c>
      <c r="GA51">
        <v>17</v>
      </c>
      <c r="GB51">
        <v>0</v>
      </c>
      <c r="GC51" t="s">
        <v>1590</v>
      </c>
      <c r="GE51">
        <v>0</v>
      </c>
      <c r="GF51" t="s">
        <v>274</v>
      </c>
      <c r="GI51">
        <v>0</v>
      </c>
      <c r="GJ51">
        <v>0</v>
      </c>
      <c r="GL51" t="s">
        <v>1591</v>
      </c>
      <c r="GN51">
        <v>1</v>
      </c>
      <c r="GZ51" t="s">
        <v>803</v>
      </c>
      <c r="HB51" t="s">
        <v>294</v>
      </c>
      <c r="HC51" t="s">
        <v>294</v>
      </c>
      <c r="HD51" t="s">
        <v>1592</v>
      </c>
      <c r="HE51">
        <v>0</v>
      </c>
      <c r="HF51">
        <v>12</v>
      </c>
      <c r="HG51">
        <v>24</v>
      </c>
      <c r="HH51" t="s">
        <v>275</v>
      </c>
      <c r="HK51">
        <v>1</v>
      </c>
      <c r="HV51">
        <v>35</v>
      </c>
      <c r="HW51">
        <v>3911395</v>
      </c>
      <c r="HX51" t="s">
        <v>1593</v>
      </c>
      <c r="HY51">
        <v>3911385</v>
      </c>
      <c r="IB51">
        <v>0</v>
      </c>
      <c r="IC51">
        <v>0</v>
      </c>
      <c r="IL51">
        <v>133</v>
      </c>
      <c r="IP51" t="s">
        <v>379</v>
      </c>
      <c r="IQ51" t="s">
        <v>814</v>
      </c>
      <c r="IT51">
        <v>1</v>
      </c>
    </row>
  </sheetData>
  <autoFilter ref="A1:IT5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T75"/>
  <sheetViews>
    <sheetView topLeftCell="HX1" zoomScale="106" workbookViewId="0">
      <selection activeCell="A75" sqref="A2:IT75"/>
    </sheetView>
  </sheetViews>
  <sheetFormatPr defaultColWidth="8.85546875" defaultRowHeight="15"/>
  <cols>
    <col min="1" max="1" width="3.140625" bestFit="1" customWidth="1"/>
    <col min="2" max="2" width="24.42578125" bestFit="1" customWidth="1"/>
    <col min="4" max="4" width="5.85546875" bestFit="1" customWidth="1"/>
    <col min="5" max="5" width="6.7109375" bestFit="1" customWidth="1"/>
    <col min="6" max="6" width="11.5703125" customWidth="1"/>
    <col min="7" max="7" width="4.7109375" bestFit="1" customWidth="1"/>
    <col min="8" max="8" width="5.85546875" bestFit="1" customWidth="1"/>
    <col min="9" max="9" width="3.7109375" bestFit="1" customWidth="1"/>
    <col min="10" max="10" width="11.140625" customWidth="1"/>
    <col min="11" max="11" width="8.140625" customWidth="1"/>
    <col min="12" max="12" width="27.85546875" customWidth="1"/>
    <col min="13" max="13" width="16.7109375" customWidth="1"/>
    <col min="14" max="14" width="6.28515625" customWidth="1"/>
    <col min="15" max="15" width="13.7109375" customWidth="1"/>
    <col min="16" max="20" width="8.85546875" customWidth="1"/>
    <col min="21" max="21" width="10.85546875" customWidth="1"/>
    <col min="22" max="22" width="8.85546875" customWidth="1"/>
    <col min="23" max="23" width="28" customWidth="1"/>
    <col min="24" max="24" width="15.85546875" customWidth="1"/>
    <col min="25" max="25" width="24.42578125" customWidth="1"/>
    <col min="26" max="26" width="7.7109375" customWidth="1"/>
    <col min="27" max="27" width="19" customWidth="1"/>
    <col min="28" max="29" width="8.85546875" customWidth="1"/>
    <col min="30" max="30" width="19.140625" customWidth="1"/>
    <col min="31" max="31" width="17.28515625" customWidth="1"/>
    <col min="32" max="57" width="8.85546875" customWidth="1"/>
    <col min="58" max="58" width="10.7109375" customWidth="1"/>
    <col min="59" max="59" width="10.85546875" customWidth="1"/>
    <col min="60" max="63" width="8.85546875" customWidth="1"/>
    <col min="64" max="64" width="13.7109375" customWidth="1"/>
    <col min="65" max="65" width="17.28515625" customWidth="1"/>
    <col min="66" max="66" width="13" customWidth="1"/>
    <col min="67" max="67" width="8.85546875" customWidth="1"/>
    <col min="68" max="68" width="16" customWidth="1"/>
    <col min="69" max="69" width="15.7109375" customWidth="1"/>
    <col min="70" max="226" width="8.85546875" customWidth="1"/>
    <col min="228" max="228" width="12.42578125" bestFit="1" customWidth="1"/>
    <col min="231" max="231" width="13.85546875" customWidth="1"/>
    <col min="232" max="232" width="12.4257812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s="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1594</v>
      </c>
      <c r="C2">
        <v>1</v>
      </c>
      <c r="D2">
        <v>1</v>
      </c>
      <c r="E2">
        <v>10</v>
      </c>
      <c r="F2">
        <v>10</v>
      </c>
      <c r="G2">
        <v>-25</v>
      </c>
      <c r="H2" t="s">
        <v>253</v>
      </c>
      <c r="I2" t="s">
        <v>254</v>
      </c>
      <c r="J2">
        <v>12</v>
      </c>
      <c r="K2" t="s">
        <v>1595</v>
      </c>
      <c r="L2" t="s">
        <v>1596</v>
      </c>
      <c r="M2" t="s">
        <v>319</v>
      </c>
      <c r="N2" t="s">
        <v>254</v>
      </c>
      <c r="O2" t="s">
        <v>1597</v>
      </c>
      <c r="P2" t="s">
        <v>1067</v>
      </c>
      <c r="S2" t="s">
        <v>1598</v>
      </c>
      <c r="V2" t="s">
        <v>257</v>
      </c>
      <c r="W2" t="s">
        <v>1599</v>
      </c>
      <c r="AD2" t="s">
        <v>1600</v>
      </c>
      <c r="AE2" t="s">
        <v>1601</v>
      </c>
      <c r="AF2" t="s">
        <v>1599</v>
      </c>
      <c r="AG2" t="s">
        <v>274</v>
      </c>
      <c r="AI2">
        <v>22</v>
      </c>
      <c r="AO2">
        <v>7</v>
      </c>
      <c r="AT2" t="s">
        <v>254</v>
      </c>
      <c r="BI2" t="s">
        <v>261</v>
      </c>
      <c r="BP2">
        <f>COUNTIFS(M:M,M2,Y:Y,Y2)</f>
        <v>0</v>
      </c>
      <c r="BQ2">
        <f>COUNTIFS(M:M,M2,AE:AE,AE2)</f>
        <v>2</v>
      </c>
      <c r="BS2" t="s">
        <v>1602</v>
      </c>
      <c r="BU2">
        <v>0</v>
      </c>
      <c r="BW2">
        <v>0</v>
      </c>
      <c r="BX2" t="s">
        <v>1603</v>
      </c>
      <c r="CC2" s="3">
        <v>0.625</v>
      </c>
      <c r="CE2" t="s">
        <v>1604</v>
      </c>
      <c r="CI2">
        <v>0</v>
      </c>
      <c r="CJ2" t="s">
        <v>1605</v>
      </c>
      <c r="CK2" s="4">
        <v>38444</v>
      </c>
      <c r="CL2" t="s">
        <v>1606</v>
      </c>
      <c r="CM2" t="s">
        <v>1607</v>
      </c>
      <c r="CN2">
        <v>0</v>
      </c>
      <c r="CO2" t="s">
        <v>268</v>
      </c>
      <c r="CP2" t="s">
        <v>269</v>
      </c>
      <c r="CQ2" t="s">
        <v>1602</v>
      </c>
      <c r="CT2" t="s">
        <v>1608</v>
      </c>
      <c r="CV2">
        <v>0</v>
      </c>
      <c r="CX2">
        <v>1</v>
      </c>
      <c r="CY2" t="s">
        <v>553</v>
      </c>
      <c r="CZ2">
        <v>0</v>
      </c>
      <c r="DA2">
        <v>6</v>
      </c>
      <c r="DB2" t="s">
        <v>1609</v>
      </c>
      <c r="DC2">
        <v>-25</v>
      </c>
      <c r="DE2" t="s">
        <v>1610</v>
      </c>
      <c r="DJ2">
        <v>10</v>
      </c>
      <c r="DK2" s="4">
        <v>44449</v>
      </c>
      <c r="DL2">
        <v>20022</v>
      </c>
      <c r="DM2">
        <v>2021</v>
      </c>
      <c r="DN2">
        <v>0</v>
      </c>
      <c r="DP2">
        <v>79116</v>
      </c>
      <c r="DQ2">
        <v>3</v>
      </c>
      <c r="DT2" t="s">
        <v>274</v>
      </c>
      <c r="DU2" t="s">
        <v>257</v>
      </c>
      <c r="DW2">
        <v>0</v>
      </c>
      <c r="DX2" t="s">
        <v>275</v>
      </c>
      <c r="ED2">
        <v>0</v>
      </c>
      <c r="EE2" t="s">
        <v>1611</v>
      </c>
      <c r="EF2" t="s">
        <v>1612</v>
      </c>
      <c r="EG2">
        <v>1</v>
      </c>
      <c r="EH2" t="s">
        <v>1613</v>
      </c>
      <c r="EI2" t="s">
        <v>454</v>
      </c>
      <c r="EJ2" t="s">
        <v>585</v>
      </c>
      <c r="EK2" t="s">
        <v>1614</v>
      </c>
      <c r="EL2" t="s">
        <v>1615</v>
      </c>
      <c r="EM2" t="s">
        <v>268</v>
      </c>
      <c r="EN2" t="s">
        <v>282</v>
      </c>
      <c r="EO2" t="s">
        <v>283</v>
      </c>
      <c r="EP2">
        <v>0</v>
      </c>
      <c r="ES2" t="s">
        <v>1616</v>
      </c>
      <c r="FD2">
        <v>0</v>
      </c>
      <c r="FE2">
        <v>4</v>
      </c>
      <c r="FF2" t="s">
        <v>1617</v>
      </c>
      <c r="FH2" t="s">
        <v>1617</v>
      </c>
      <c r="FK2">
        <v>0</v>
      </c>
      <c r="FM2">
        <v>0</v>
      </c>
      <c r="FP2">
        <v>0</v>
      </c>
      <c r="FR2" t="s">
        <v>354</v>
      </c>
      <c r="FT2" t="s">
        <v>274</v>
      </c>
      <c r="FV2" t="s">
        <v>464</v>
      </c>
      <c r="FX2">
        <v>0</v>
      </c>
      <c r="FZ2">
        <v>0</v>
      </c>
      <c r="GA2">
        <v>0</v>
      </c>
      <c r="GB2">
        <v>0</v>
      </c>
      <c r="GC2" t="s">
        <v>1618</v>
      </c>
      <c r="GD2" t="s">
        <v>355</v>
      </c>
      <c r="GE2">
        <v>0</v>
      </c>
      <c r="GF2" t="s">
        <v>895</v>
      </c>
      <c r="GI2">
        <v>1</v>
      </c>
      <c r="GJ2">
        <v>1</v>
      </c>
      <c r="GL2" t="s">
        <v>1619</v>
      </c>
      <c r="GN2">
        <v>2</v>
      </c>
      <c r="GZ2" t="s">
        <v>1620</v>
      </c>
      <c r="HB2" t="s">
        <v>294</v>
      </c>
      <c r="HC2" t="s">
        <v>294</v>
      </c>
      <c r="HD2" t="s">
        <v>1621</v>
      </c>
      <c r="HE2">
        <v>0</v>
      </c>
      <c r="HF2">
        <v>12</v>
      </c>
      <c r="HG2">
        <v>0</v>
      </c>
      <c r="HH2" t="s">
        <v>275</v>
      </c>
      <c r="HK2">
        <v>3</v>
      </c>
      <c r="HV2">
        <v>-35</v>
      </c>
      <c r="HW2">
        <v>3946518</v>
      </c>
      <c r="HX2" t="s">
        <v>1622</v>
      </c>
      <c r="HY2">
        <v>3946033</v>
      </c>
      <c r="IB2">
        <v>0</v>
      </c>
      <c r="IC2">
        <v>0</v>
      </c>
      <c r="IL2">
        <v>2</v>
      </c>
      <c r="IP2" t="s">
        <v>1610</v>
      </c>
      <c r="IT2">
        <v>2</v>
      </c>
    </row>
    <row r="3" spans="1:254">
      <c r="A3">
        <v>2</v>
      </c>
      <c r="B3" t="s">
        <v>1623</v>
      </c>
      <c r="C3">
        <v>1</v>
      </c>
      <c r="D3">
        <v>1</v>
      </c>
      <c r="E3">
        <v>10</v>
      </c>
      <c r="F3">
        <v>43</v>
      </c>
      <c r="G3">
        <v>-35</v>
      </c>
      <c r="I3" t="s">
        <v>254</v>
      </c>
      <c r="J3">
        <v>12</v>
      </c>
      <c r="K3" t="s">
        <v>438</v>
      </c>
      <c r="L3" t="s">
        <v>1624</v>
      </c>
      <c r="M3" t="s">
        <v>568</v>
      </c>
      <c r="O3" t="s">
        <v>569</v>
      </c>
      <c r="P3" t="s">
        <v>1067</v>
      </c>
      <c r="S3" t="s">
        <v>872</v>
      </c>
      <c r="V3" t="s">
        <v>253</v>
      </c>
      <c r="W3" t="s">
        <v>1625</v>
      </c>
      <c r="X3" t="s">
        <v>1626</v>
      </c>
      <c r="Y3" t="s">
        <v>1626</v>
      </c>
      <c r="AA3" t="s">
        <v>1627</v>
      </c>
      <c r="AB3" t="s">
        <v>1628</v>
      </c>
      <c r="AI3">
        <v>4</v>
      </c>
      <c r="AJ3" t="s">
        <v>327</v>
      </c>
      <c r="AO3">
        <v>7</v>
      </c>
      <c r="AT3" t="s">
        <v>254</v>
      </c>
      <c r="BI3" t="s">
        <v>274</v>
      </c>
      <c r="BP3">
        <f t="shared" ref="BP3:BP66" si="0">COUNTIFS(M:M,M3,Y:Y,Y3)</f>
        <v>1</v>
      </c>
      <c r="BQ3">
        <f t="shared" ref="BQ3:BQ66" si="1">COUNTIFS(M:M,M3,AE:AE,AE3)</f>
        <v>0</v>
      </c>
      <c r="BS3" t="s">
        <v>1602</v>
      </c>
      <c r="BU3">
        <v>0</v>
      </c>
      <c r="BW3">
        <v>0</v>
      </c>
      <c r="BX3" t="s">
        <v>1629</v>
      </c>
      <c r="BY3" t="s">
        <v>1025</v>
      </c>
      <c r="BZ3">
        <v>1</v>
      </c>
      <c r="CC3" s="3">
        <v>0.60138888888888886</v>
      </c>
      <c r="CD3" t="s">
        <v>274</v>
      </c>
      <c r="CE3" t="s">
        <v>1630</v>
      </c>
      <c r="CF3">
        <v>8</v>
      </c>
      <c r="CH3" t="s">
        <v>331</v>
      </c>
      <c r="CI3">
        <v>1</v>
      </c>
      <c r="CJ3" t="s">
        <v>1631</v>
      </c>
      <c r="CK3" s="4">
        <v>38444</v>
      </c>
      <c r="CL3" t="s">
        <v>1632</v>
      </c>
      <c r="CM3" t="s">
        <v>1633</v>
      </c>
      <c r="CN3">
        <v>0</v>
      </c>
      <c r="CP3" t="s">
        <v>269</v>
      </c>
      <c r="CQ3" t="s">
        <v>1602</v>
      </c>
      <c r="CT3" t="s">
        <v>1634</v>
      </c>
      <c r="CV3">
        <v>0</v>
      </c>
      <c r="CX3">
        <v>2</v>
      </c>
      <c r="CY3" t="s">
        <v>553</v>
      </c>
      <c r="CZ3">
        <v>0</v>
      </c>
      <c r="DA3">
        <v>6</v>
      </c>
      <c r="DB3" t="s">
        <v>1609</v>
      </c>
      <c r="DC3">
        <v>-25</v>
      </c>
      <c r="DE3" t="s">
        <v>1635</v>
      </c>
      <c r="DJ3">
        <v>43</v>
      </c>
      <c r="DK3" s="4">
        <v>44449</v>
      </c>
      <c r="DL3">
        <v>20022</v>
      </c>
      <c r="DM3">
        <v>2021</v>
      </c>
      <c r="DN3">
        <v>0</v>
      </c>
      <c r="DP3">
        <v>79116</v>
      </c>
      <c r="DQ3">
        <v>4</v>
      </c>
      <c r="DT3" t="s">
        <v>274</v>
      </c>
      <c r="DU3" t="s">
        <v>257</v>
      </c>
      <c r="DV3" t="s">
        <v>1636</v>
      </c>
      <c r="DW3">
        <v>0</v>
      </c>
      <c r="DX3" t="s">
        <v>275</v>
      </c>
      <c r="ED3">
        <v>0</v>
      </c>
      <c r="EE3" t="s">
        <v>1637</v>
      </c>
      <c r="EF3" t="s">
        <v>422</v>
      </c>
      <c r="EG3">
        <v>0</v>
      </c>
      <c r="EI3" t="s">
        <v>454</v>
      </c>
      <c r="EJ3" t="s">
        <v>585</v>
      </c>
      <c r="EK3" t="s">
        <v>1638</v>
      </c>
      <c r="EL3" t="s">
        <v>1639</v>
      </c>
      <c r="EN3" t="s">
        <v>282</v>
      </c>
      <c r="EO3" t="s">
        <v>283</v>
      </c>
      <c r="EP3">
        <v>0</v>
      </c>
      <c r="EQ3" t="s">
        <v>1640</v>
      </c>
      <c r="ES3" t="s">
        <v>1641</v>
      </c>
      <c r="ET3">
        <v>40</v>
      </c>
      <c r="EU3" t="s">
        <v>348</v>
      </c>
      <c r="EV3" t="s">
        <v>349</v>
      </c>
      <c r="EW3" t="s">
        <v>1251</v>
      </c>
      <c r="EX3" t="s">
        <v>898</v>
      </c>
      <c r="FA3" t="s">
        <v>392</v>
      </c>
      <c r="FB3" t="s">
        <v>1642</v>
      </c>
      <c r="FD3">
        <v>1</v>
      </c>
      <c r="FE3">
        <v>9</v>
      </c>
      <c r="FJ3" t="s">
        <v>1643</v>
      </c>
      <c r="FK3">
        <v>0</v>
      </c>
      <c r="FM3">
        <v>0</v>
      </c>
      <c r="FN3" t="s">
        <v>1636</v>
      </c>
      <c r="FO3" t="s">
        <v>1057</v>
      </c>
      <c r="FP3">
        <v>0</v>
      </c>
      <c r="FR3" t="s">
        <v>462</v>
      </c>
      <c r="FU3" t="s">
        <v>777</v>
      </c>
      <c r="FV3" t="s">
        <v>431</v>
      </c>
      <c r="FX3">
        <v>0</v>
      </c>
      <c r="FZ3">
        <v>0</v>
      </c>
      <c r="GA3">
        <v>0</v>
      </c>
      <c r="GB3">
        <v>0</v>
      </c>
      <c r="GC3" t="s">
        <v>1644</v>
      </c>
      <c r="GD3" t="s">
        <v>355</v>
      </c>
      <c r="GE3">
        <v>1</v>
      </c>
      <c r="GF3" t="s">
        <v>466</v>
      </c>
      <c r="GG3">
        <v>3.5</v>
      </c>
      <c r="GH3">
        <v>3.7</v>
      </c>
      <c r="GI3">
        <v>1</v>
      </c>
      <c r="GJ3">
        <v>0</v>
      </c>
      <c r="GL3" t="s">
        <v>1645</v>
      </c>
      <c r="GM3">
        <v>3</v>
      </c>
      <c r="GN3">
        <v>2</v>
      </c>
      <c r="GO3" t="s">
        <v>713</v>
      </c>
      <c r="GP3" t="s">
        <v>1403</v>
      </c>
      <c r="GQ3">
        <v>40</v>
      </c>
      <c r="GZ3" t="s">
        <v>1646</v>
      </c>
      <c r="HB3" t="s">
        <v>313</v>
      </c>
      <c r="HC3" t="s">
        <v>294</v>
      </c>
      <c r="HD3" t="s">
        <v>1647</v>
      </c>
      <c r="HE3">
        <v>0</v>
      </c>
      <c r="HF3">
        <v>12</v>
      </c>
      <c r="HG3">
        <v>0</v>
      </c>
      <c r="HH3" t="s">
        <v>275</v>
      </c>
      <c r="HJ3" t="s">
        <v>492</v>
      </c>
      <c r="HK3">
        <v>4</v>
      </c>
      <c r="HL3" t="s">
        <v>1635</v>
      </c>
      <c r="HN3" t="s">
        <v>1648</v>
      </c>
      <c r="HO3" t="s">
        <v>1649</v>
      </c>
      <c r="HP3" t="s">
        <v>1650</v>
      </c>
      <c r="HQ3" t="s">
        <v>1651</v>
      </c>
      <c r="HS3" t="s">
        <v>1652</v>
      </c>
      <c r="HV3">
        <v>22</v>
      </c>
      <c r="HW3">
        <v>3946563</v>
      </c>
      <c r="HX3" t="s">
        <v>1653</v>
      </c>
      <c r="HY3">
        <v>3946518</v>
      </c>
      <c r="IB3">
        <v>1.5</v>
      </c>
      <c r="IC3">
        <v>1</v>
      </c>
      <c r="IL3">
        <v>3</v>
      </c>
      <c r="IP3" t="s">
        <v>1635</v>
      </c>
      <c r="IT3">
        <v>2</v>
      </c>
    </row>
    <row r="4" spans="1:254">
      <c r="A4">
        <v>3</v>
      </c>
      <c r="B4" t="s">
        <v>1654</v>
      </c>
      <c r="C4">
        <v>1</v>
      </c>
      <c r="D4">
        <v>1</v>
      </c>
      <c r="E4">
        <v>10</v>
      </c>
      <c r="F4">
        <v>9</v>
      </c>
      <c r="G4">
        <v>22</v>
      </c>
      <c r="I4" t="s">
        <v>254</v>
      </c>
      <c r="J4" t="s">
        <v>1655</v>
      </c>
      <c r="K4" t="s">
        <v>1655</v>
      </c>
      <c r="L4" t="s">
        <v>1656</v>
      </c>
      <c r="M4" t="s">
        <v>440</v>
      </c>
      <c r="N4" t="s">
        <v>254</v>
      </c>
      <c r="O4" t="s">
        <v>1657</v>
      </c>
      <c r="V4" t="s">
        <v>257</v>
      </c>
      <c r="W4" t="s">
        <v>1658</v>
      </c>
      <c r="AD4" t="s">
        <v>411</v>
      </c>
      <c r="AE4" t="s">
        <v>412</v>
      </c>
      <c r="AF4" t="s">
        <v>1658</v>
      </c>
      <c r="AG4" t="s">
        <v>274</v>
      </c>
      <c r="AI4">
        <v>20</v>
      </c>
      <c r="AO4">
        <v>7</v>
      </c>
      <c r="BI4" t="s">
        <v>257</v>
      </c>
      <c r="BP4">
        <f t="shared" si="0"/>
        <v>0</v>
      </c>
      <c r="BQ4">
        <f t="shared" si="1"/>
        <v>1</v>
      </c>
      <c r="BS4" t="s">
        <v>1602</v>
      </c>
      <c r="BU4">
        <v>0</v>
      </c>
      <c r="BW4">
        <v>0</v>
      </c>
      <c r="BX4" t="s">
        <v>1659</v>
      </c>
      <c r="CC4" s="3">
        <v>0.57638888888888895</v>
      </c>
      <c r="CE4" t="s">
        <v>1660</v>
      </c>
      <c r="CI4">
        <v>0</v>
      </c>
      <c r="CJ4" t="s">
        <v>1661</v>
      </c>
      <c r="CK4" s="4">
        <v>38080</v>
      </c>
      <c r="CL4" t="s">
        <v>1662</v>
      </c>
      <c r="CM4" t="s">
        <v>1663</v>
      </c>
      <c r="CN4">
        <v>0</v>
      </c>
      <c r="CO4" t="s">
        <v>1664</v>
      </c>
      <c r="CP4" t="s">
        <v>269</v>
      </c>
      <c r="CQ4" t="s">
        <v>1602</v>
      </c>
      <c r="CT4" t="s">
        <v>1665</v>
      </c>
      <c r="CV4">
        <v>0</v>
      </c>
      <c r="CX4">
        <v>3</v>
      </c>
      <c r="CY4" t="s">
        <v>553</v>
      </c>
      <c r="CZ4">
        <v>0</v>
      </c>
      <c r="DA4">
        <v>6</v>
      </c>
      <c r="DB4" t="s">
        <v>1609</v>
      </c>
      <c r="DC4">
        <v>-25</v>
      </c>
      <c r="DE4" t="s">
        <v>1666</v>
      </c>
      <c r="DJ4">
        <v>9</v>
      </c>
      <c r="DK4" s="4">
        <v>44449</v>
      </c>
      <c r="DL4">
        <v>20022</v>
      </c>
      <c r="DM4">
        <v>2021</v>
      </c>
      <c r="DN4">
        <v>0</v>
      </c>
      <c r="DP4">
        <v>79116</v>
      </c>
      <c r="DQ4">
        <v>5</v>
      </c>
      <c r="DT4" t="s">
        <v>257</v>
      </c>
      <c r="DU4" t="s">
        <v>274</v>
      </c>
      <c r="DW4">
        <v>0</v>
      </c>
      <c r="DX4" t="s">
        <v>275</v>
      </c>
      <c r="ED4">
        <v>0</v>
      </c>
      <c r="EE4" t="s">
        <v>1667</v>
      </c>
      <c r="EF4" t="s">
        <v>1668</v>
      </c>
      <c r="EG4">
        <v>1</v>
      </c>
      <c r="EI4" t="s">
        <v>1669</v>
      </c>
      <c r="EJ4" t="s">
        <v>1670</v>
      </c>
      <c r="EK4" t="s">
        <v>1671</v>
      </c>
      <c r="EL4" t="s">
        <v>1672</v>
      </c>
      <c r="EM4" t="s">
        <v>1673</v>
      </c>
      <c r="EN4" t="s">
        <v>282</v>
      </c>
      <c r="EO4" t="s">
        <v>1109</v>
      </c>
      <c r="EP4">
        <v>1</v>
      </c>
      <c r="ES4" t="s">
        <v>1674</v>
      </c>
      <c r="FC4" t="s">
        <v>253</v>
      </c>
      <c r="FD4">
        <v>0</v>
      </c>
      <c r="FE4">
        <v>3</v>
      </c>
      <c r="FF4" t="s">
        <v>429</v>
      </c>
      <c r="FH4" t="s">
        <v>429</v>
      </c>
      <c r="FK4">
        <v>0</v>
      </c>
      <c r="FM4">
        <v>0</v>
      </c>
      <c r="FP4">
        <v>0</v>
      </c>
      <c r="FR4" t="s">
        <v>1675</v>
      </c>
      <c r="FT4" t="s">
        <v>274</v>
      </c>
      <c r="FU4" t="s">
        <v>1676</v>
      </c>
      <c r="FV4" t="s">
        <v>431</v>
      </c>
      <c r="FW4" t="s">
        <v>1677</v>
      </c>
      <c r="FX4">
        <v>0</v>
      </c>
      <c r="FZ4">
        <v>0</v>
      </c>
      <c r="GA4">
        <v>0</v>
      </c>
      <c r="GB4">
        <v>0</v>
      </c>
      <c r="GD4" t="s">
        <v>355</v>
      </c>
      <c r="GE4">
        <v>0</v>
      </c>
      <c r="GI4">
        <v>0</v>
      </c>
      <c r="GJ4">
        <v>0</v>
      </c>
      <c r="GL4" t="s">
        <v>1678</v>
      </c>
      <c r="GN4">
        <v>2</v>
      </c>
      <c r="GZ4" t="s">
        <v>1679</v>
      </c>
      <c r="HB4" t="s">
        <v>294</v>
      </c>
      <c r="HC4" t="s">
        <v>294</v>
      </c>
      <c r="HD4" t="s">
        <v>1680</v>
      </c>
      <c r="HE4">
        <v>0</v>
      </c>
      <c r="HF4">
        <v>30</v>
      </c>
      <c r="HG4">
        <v>0</v>
      </c>
      <c r="HH4" t="s">
        <v>275</v>
      </c>
      <c r="HK4">
        <v>3</v>
      </c>
      <c r="HV4">
        <v>13</v>
      </c>
      <c r="HW4">
        <v>3946605</v>
      </c>
      <c r="HX4" t="s">
        <v>1681</v>
      </c>
      <c r="HY4">
        <v>3946563</v>
      </c>
      <c r="IB4">
        <v>0</v>
      </c>
      <c r="IC4">
        <v>0</v>
      </c>
      <c r="IL4">
        <v>4</v>
      </c>
      <c r="IP4" t="s">
        <v>1666</v>
      </c>
      <c r="IT4">
        <v>2</v>
      </c>
    </row>
    <row r="5" spans="1:254">
      <c r="A5">
        <v>4</v>
      </c>
      <c r="B5" t="s">
        <v>1682</v>
      </c>
      <c r="C5">
        <v>1</v>
      </c>
      <c r="D5">
        <v>2</v>
      </c>
      <c r="E5">
        <v>1</v>
      </c>
      <c r="F5">
        <v>2</v>
      </c>
      <c r="G5">
        <v>13</v>
      </c>
      <c r="I5" t="s">
        <v>254</v>
      </c>
      <c r="J5">
        <v>12</v>
      </c>
      <c r="K5">
        <v>12</v>
      </c>
      <c r="L5" t="s">
        <v>1683</v>
      </c>
      <c r="M5" t="s">
        <v>568</v>
      </c>
      <c r="O5" t="s">
        <v>1066</v>
      </c>
      <c r="P5" t="s">
        <v>1336</v>
      </c>
      <c r="R5" t="s">
        <v>1014</v>
      </c>
      <c r="V5" t="s">
        <v>257</v>
      </c>
      <c r="W5" t="s">
        <v>1684</v>
      </c>
      <c r="AD5" t="s">
        <v>635</v>
      </c>
      <c r="AE5" t="s">
        <v>1685</v>
      </c>
      <c r="AF5" t="s">
        <v>1684</v>
      </c>
      <c r="AG5" t="s">
        <v>257</v>
      </c>
      <c r="AI5">
        <v>20</v>
      </c>
      <c r="AO5">
        <v>7</v>
      </c>
      <c r="BI5" t="s">
        <v>261</v>
      </c>
      <c r="BP5">
        <f t="shared" si="0"/>
        <v>0</v>
      </c>
      <c r="BQ5">
        <f t="shared" si="1"/>
        <v>2</v>
      </c>
      <c r="BS5" t="s">
        <v>1602</v>
      </c>
      <c r="BU5">
        <v>0</v>
      </c>
      <c r="BW5">
        <v>0</v>
      </c>
      <c r="BX5" t="s">
        <v>1686</v>
      </c>
      <c r="CC5" s="3">
        <v>0.54722222222222217</v>
      </c>
      <c r="CE5" t="s">
        <v>1687</v>
      </c>
      <c r="CI5">
        <v>0</v>
      </c>
      <c r="CJ5" t="s">
        <v>1688</v>
      </c>
      <c r="CK5" s="4">
        <v>38444</v>
      </c>
      <c r="CL5" t="s">
        <v>1689</v>
      </c>
      <c r="CM5" t="s">
        <v>1690</v>
      </c>
      <c r="CN5">
        <v>0</v>
      </c>
      <c r="CO5" t="s">
        <v>1691</v>
      </c>
      <c r="CP5" t="s">
        <v>269</v>
      </c>
      <c r="CQ5" t="s">
        <v>1602</v>
      </c>
      <c r="CT5" t="s">
        <v>1692</v>
      </c>
      <c r="CV5">
        <v>0</v>
      </c>
      <c r="CX5">
        <v>4</v>
      </c>
      <c r="CY5" t="s">
        <v>553</v>
      </c>
      <c r="CZ5">
        <v>0</v>
      </c>
      <c r="DA5">
        <v>6</v>
      </c>
      <c r="DB5" t="s">
        <v>1609</v>
      </c>
      <c r="DC5">
        <v>-25</v>
      </c>
      <c r="DE5" t="s">
        <v>1693</v>
      </c>
      <c r="DJ5">
        <v>2</v>
      </c>
      <c r="DK5" s="4">
        <v>44449</v>
      </c>
      <c r="DL5">
        <v>20022</v>
      </c>
      <c r="DM5">
        <v>2021</v>
      </c>
      <c r="DN5">
        <v>0</v>
      </c>
      <c r="DP5">
        <v>79116</v>
      </c>
      <c r="DQ5">
        <v>6</v>
      </c>
      <c r="DT5" t="s">
        <v>274</v>
      </c>
      <c r="DU5" t="s">
        <v>257</v>
      </c>
      <c r="DW5">
        <v>0</v>
      </c>
      <c r="DX5" t="s">
        <v>275</v>
      </c>
      <c r="ED5">
        <v>0</v>
      </c>
      <c r="EE5" t="s">
        <v>1694</v>
      </c>
      <c r="EF5" t="s">
        <v>383</v>
      </c>
      <c r="EG5">
        <v>0</v>
      </c>
      <c r="EI5" t="s">
        <v>454</v>
      </c>
      <c r="EJ5" t="s">
        <v>1695</v>
      </c>
      <c r="EK5" t="s">
        <v>1696</v>
      </c>
      <c r="EL5" t="s">
        <v>1697</v>
      </c>
      <c r="EM5" t="s">
        <v>1698</v>
      </c>
      <c r="EN5" t="s">
        <v>282</v>
      </c>
      <c r="EO5" t="s">
        <v>427</v>
      </c>
      <c r="EP5">
        <v>1</v>
      </c>
      <c r="ES5" t="s">
        <v>1699</v>
      </c>
      <c r="FD5">
        <v>0</v>
      </c>
      <c r="FE5">
        <v>7</v>
      </c>
      <c r="FF5" t="s">
        <v>310</v>
      </c>
      <c r="FH5" t="s">
        <v>310</v>
      </c>
      <c r="FK5">
        <v>0</v>
      </c>
      <c r="FM5">
        <v>0</v>
      </c>
      <c r="FP5">
        <v>0</v>
      </c>
      <c r="FR5" t="s">
        <v>395</v>
      </c>
      <c r="FT5" t="s">
        <v>257</v>
      </c>
      <c r="FU5" t="s">
        <v>396</v>
      </c>
      <c r="FV5" t="s">
        <v>1700</v>
      </c>
      <c r="FW5" t="s">
        <v>432</v>
      </c>
      <c r="FX5">
        <v>0</v>
      </c>
      <c r="FZ5">
        <v>0</v>
      </c>
      <c r="GA5">
        <v>0</v>
      </c>
      <c r="GB5">
        <v>0</v>
      </c>
      <c r="GC5" t="s">
        <v>254</v>
      </c>
      <c r="GD5" t="s">
        <v>355</v>
      </c>
      <c r="GE5">
        <v>0</v>
      </c>
      <c r="GF5" t="s">
        <v>1179</v>
      </c>
      <c r="GI5">
        <v>0</v>
      </c>
      <c r="GJ5">
        <v>0</v>
      </c>
      <c r="GL5" t="s">
        <v>1701</v>
      </c>
      <c r="GN5">
        <v>0</v>
      </c>
      <c r="GZ5" t="s">
        <v>1702</v>
      </c>
      <c r="HB5" t="s">
        <v>294</v>
      </c>
      <c r="HC5" t="s">
        <v>294</v>
      </c>
      <c r="HD5" t="s">
        <v>1703</v>
      </c>
      <c r="HE5">
        <v>0</v>
      </c>
      <c r="HF5">
        <v>12</v>
      </c>
      <c r="HG5">
        <v>0</v>
      </c>
      <c r="HH5" t="s">
        <v>275</v>
      </c>
      <c r="HK5">
        <v>3</v>
      </c>
      <c r="HV5">
        <v>11</v>
      </c>
      <c r="HW5">
        <v>3946664</v>
      </c>
      <c r="HX5" t="s">
        <v>1704</v>
      </c>
      <c r="HY5">
        <v>3946605</v>
      </c>
      <c r="IB5">
        <v>0</v>
      </c>
      <c r="IC5">
        <v>0</v>
      </c>
      <c r="IL5">
        <v>5</v>
      </c>
      <c r="IP5" t="s">
        <v>1693</v>
      </c>
      <c r="IQ5" t="s">
        <v>1705</v>
      </c>
      <c r="IT5">
        <v>2</v>
      </c>
    </row>
    <row r="6" spans="1:254">
      <c r="A6">
        <v>5</v>
      </c>
      <c r="B6" t="s">
        <v>1706</v>
      </c>
      <c r="C6">
        <v>1</v>
      </c>
      <c r="D6">
        <v>1</v>
      </c>
      <c r="E6">
        <v>10</v>
      </c>
      <c r="F6">
        <v>7</v>
      </c>
      <c r="G6">
        <v>11</v>
      </c>
      <c r="I6" t="s">
        <v>254</v>
      </c>
      <c r="J6">
        <v>12</v>
      </c>
      <c r="K6">
        <v>12</v>
      </c>
      <c r="L6" t="s">
        <v>1707</v>
      </c>
      <c r="M6" t="s">
        <v>256</v>
      </c>
      <c r="O6" t="s">
        <v>255</v>
      </c>
      <c r="P6" t="s">
        <v>1067</v>
      </c>
      <c r="R6" t="s">
        <v>443</v>
      </c>
      <c r="S6" t="s">
        <v>1708</v>
      </c>
      <c r="V6" t="s">
        <v>257</v>
      </c>
      <c r="W6" t="s">
        <v>1709</v>
      </c>
      <c r="AD6" t="s">
        <v>807</v>
      </c>
      <c r="AE6" t="s">
        <v>808</v>
      </c>
      <c r="AF6" t="s">
        <v>1709</v>
      </c>
      <c r="AG6" t="s">
        <v>274</v>
      </c>
      <c r="AI6">
        <v>22</v>
      </c>
      <c r="AO6">
        <v>7</v>
      </c>
      <c r="BI6" t="s">
        <v>257</v>
      </c>
      <c r="BP6">
        <f t="shared" si="0"/>
        <v>0</v>
      </c>
      <c r="BQ6">
        <f t="shared" si="1"/>
        <v>1</v>
      </c>
      <c r="BS6" t="s">
        <v>1602</v>
      </c>
      <c r="BU6">
        <v>0</v>
      </c>
      <c r="BW6">
        <v>0</v>
      </c>
      <c r="BX6" t="s">
        <v>1710</v>
      </c>
      <c r="CC6" s="3">
        <v>0.5229166666666667</v>
      </c>
      <c r="CE6" t="s">
        <v>1711</v>
      </c>
      <c r="CI6">
        <v>0</v>
      </c>
      <c r="CJ6" t="s">
        <v>1712</v>
      </c>
      <c r="CK6" s="4">
        <v>38444</v>
      </c>
      <c r="CL6" t="s">
        <v>1713</v>
      </c>
      <c r="CM6" t="s">
        <v>1714</v>
      </c>
      <c r="CN6">
        <v>0</v>
      </c>
      <c r="CP6" t="s">
        <v>269</v>
      </c>
      <c r="CQ6" t="s">
        <v>1602</v>
      </c>
      <c r="CT6" t="s">
        <v>1715</v>
      </c>
      <c r="CV6">
        <v>0</v>
      </c>
      <c r="CX6">
        <v>5</v>
      </c>
      <c r="CY6" t="s">
        <v>553</v>
      </c>
      <c r="CZ6">
        <v>0</v>
      </c>
      <c r="DA6">
        <v>6</v>
      </c>
      <c r="DB6" t="s">
        <v>1609</v>
      </c>
      <c r="DC6">
        <v>-25</v>
      </c>
      <c r="DE6" t="s">
        <v>1610</v>
      </c>
      <c r="DJ6">
        <v>7</v>
      </c>
      <c r="DK6" s="4">
        <v>44449</v>
      </c>
      <c r="DL6">
        <v>20022</v>
      </c>
      <c r="DM6">
        <v>2021</v>
      </c>
      <c r="DN6">
        <v>0</v>
      </c>
      <c r="DP6">
        <v>79116</v>
      </c>
      <c r="DQ6">
        <v>7</v>
      </c>
      <c r="DT6" t="s">
        <v>257</v>
      </c>
      <c r="DU6" t="s">
        <v>274</v>
      </c>
      <c r="DW6">
        <v>0</v>
      </c>
      <c r="DX6" t="s">
        <v>275</v>
      </c>
      <c r="ED6">
        <v>0</v>
      </c>
      <c r="EE6" t="s">
        <v>1716</v>
      </c>
      <c r="EF6" t="s">
        <v>675</v>
      </c>
      <c r="EG6">
        <v>0</v>
      </c>
      <c r="EI6" t="s">
        <v>454</v>
      </c>
      <c r="EJ6" t="s">
        <v>585</v>
      </c>
      <c r="EK6" t="s">
        <v>1717</v>
      </c>
      <c r="EL6" t="s">
        <v>1718</v>
      </c>
      <c r="EM6" t="s">
        <v>1321</v>
      </c>
      <c r="EN6" t="s">
        <v>282</v>
      </c>
      <c r="EO6" t="s">
        <v>283</v>
      </c>
      <c r="EP6">
        <v>0</v>
      </c>
      <c r="ES6" t="s">
        <v>1719</v>
      </c>
      <c r="FD6">
        <v>0</v>
      </c>
      <c r="FE6">
        <v>7</v>
      </c>
      <c r="FF6" t="s">
        <v>590</v>
      </c>
      <c r="FG6" t="s">
        <v>309</v>
      </c>
      <c r="FH6" t="s">
        <v>308</v>
      </c>
      <c r="FI6" t="s">
        <v>1720</v>
      </c>
      <c r="FK6">
        <v>0</v>
      </c>
      <c r="FM6">
        <v>0</v>
      </c>
      <c r="FP6">
        <v>0</v>
      </c>
      <c r="FR6" t="s">
        <v>1177</v>
      </c>
      <c r="FT6" t="s">
        <v>274</v>
      </c>
      <c r="FU6" t="s">
        <v>1374</v>
      </c>
      <c r="FV6" t="s">
        <v>1721</v>
      </c>
      <c r="FX6">
        <v>0</v>
      </c>
      <c r="FZ6">
        <v>0</v>
      </c>
      <c r="GA6">
        <v>0</v>
      </c>
      <c r="GB6">
        <v>0</v>
      </c>
      <c r="GC6" t="s">
        <v>1644</v>
      </c>
      <c r="GE6">
        <v>0</v>
      </c>
      <c r="GF6" t="s">
        <v>895</v>
      </c>
      <c r="GI6">
        <v>0</v>
      </c>
      <c r="GJ6">
        <v>0</v>
      </c>
      <c r="GL6" t="s">
        <v>1722</v>
      </c>
      <c r="GN6">
        <v>3</v>
      </c>
      <c r="GZ6" t="s">
        <v>1723</v>
      </c>
      <c r="HA6" t="s">
        <v>1610</v>
      </c>
      <c r="HB6" t="s">
        <v>313</v>
      </c>
      <c r="HC6" t="s">
        <v>313</v>
      </c>
      <c r="HD6" t="s">
        <v>1724</v>
      </c>
      <c r="HE6">
        <v>0</v>
      </c>
      <c r="HF6">
        <v>12</v>
      </c>
      <c r="HG6">
        <v>0</v>
      </c>
      <c r="HH6" t="s">
        <v>275</v>
      </c>
      <c r="HK6">
        <v>4</v>
      </c>
      <c r="HV6">
        <v>4</v>
      </c>
      <c r="HW6">
        <v>3946701</v>
      </c>
      <c r="HX6" t="s">
        <v>1725</v>
      </c>
      <c r="HY6">
        <v>3946664</v>
      </c>
      <c r="IB6">
        <v>0</v>
      </c>
      <c r="IC6">
        <v>0</v>
      </c>
      <c r="IL6">
        <v>6</v>
      </c>
      <c r="IP6" t="s">
        <v>1726</v>
      </c>
      <c r="IQ6" t="s">
        <v>1635</v>
      </c>
      <c r="IT6">
        <v>2</v>
      </c>
    </row>
    <row r="7" spans="1:254">
      <c r="A7">
        <v>6</v>
      </c>
      <c r="B7" t="s">
        <v>1727</v>
      </c>
      <c r="C7">
        <v>1</v>
      </c>
      <c r="D7">
        <v>2</v>
      </c>
      <c r="E7">
        <v>3</v>
      </c>
      <c r="F7">
        <v>4</v>
      </c>
      <c r="G7">
        <v>4</v>
      </c>
      <c r="I7" t="s">
        <v>254</v>
      </c>
      <c r="J7">
        <v>11</v>
      </c>
      <c r="K7">
        <v>11</v>
      </c>
      <c r="L7" t="s">
        <v>1728</v>
      </c>
      <c r="M7" t="s">
        <v>440</v>
      </c>
      <c r="N7" t="s">
        <v>254</v>
      </c>
      <c r="O7" t="s">
        <v>1289</v>
      </c>
      <c r="P7" t="s">
        <v>442</v>
      </c>
      <c r="V7" t="s">
        <v>257</v>
      </c>
      <c r="W7" t="s">
        <v>1729</v>
      </c>
      <c r="AD7" t="s">
        <v>1098</v>
      </c>
      <c r="AE7" t="s">
        <v>1730</v>
      </c>
      <c r="AF7" t="s">
        <v>1729</v>
      </c>
      <c r="AG7" t="s">
        <v>274</v>
      </c>
      <c r="AI7">
        <v>22</v>
      </c>
      <c r="AK7" t="s">
        <v>575</v>
      </c>
      <c r="AO7">
        <v>7</v>
      </c>
      <c r="BI7" t="s">
        <v>261</v>
      </c>
      <c r="BP7">
        <f t="shared" si="0"/>
        <v>0</v>
      </c>
      <c r="BQ7">
        <f t="shared" si="1"/>
        <v>2</v>
      </c>
      <c r="BS7" t="s">
        <v>1602</v>
      </c>
      <c r="BU7">
        <v>0</v>
      </c>
      <c r="BW7">
        <v>0</v>
      </c>
      <c r="BX7" t="s">
        <v>1731</v>
      </c>
      <c r="BY7" t="s">
        <v>1026</v>
      </c>
      <c r="CC7" s="3">
        <v>0.49236111111111108</v>
      </c>
      <c r="CE7" t="s">
        <v>1732</v>
      </c>
      <c r="CI7">
        <v>0</v>
      </c>
      <c r="CJ7" t="s">
        <v>1733</v>
      </c>
      <c r="CK7" s="4">
        <v>38444</v>
      </c>
      <c r="CL7" t="s">
        <v>1734</v>
      </c>
      <c r="CM7" t="s">
        <v>1735</v>
      </c>
      <c r="CN7">
        <v>0</v>
      </c>
      <c r="CO7" t="s">
        <v>1736</v>
      </c>
      <c r="CP7" t="s">
        <v>269</v>
      </c>
      <c r="CQ7" t="s">
        <v>1602</v>
      </c>
      <c r="CT7" t="s">
        <v>1737</v>
      </c>
      <c r="CV7">
        <v>0</v>
      </c>
      <c r="CX7">
        <v>6</v>
      </c>
      <c r="CY7" t="s">
        <v>553</v>
      </c>
      <c r="CZ7">
        <v>0</v>
      </c>
      <c r="DA7">
        <v>6</v>
      </c>
      <c r="DB7" t="s">
        <v>1609</v>
      </c>
      <c r="DC7">
        <v>-25</v>
      </c>
      <c r="DE7" t="s">
        <v>1610</v>
      </c>
      <c r="DJ7">
        <v>4</v>
      </c>
      <c r="DK7" s="4">
        <v>44449</v>
      </c>
      <c r="DL7">
        <v>20022</v>
      </c>
      <c r="DM7">
        <v>2021</v>
      </c>
      <c r="DN7">
        <v>0</v>
      </c>
      <c r="DP7">
        <v>79116</v>
      </c>
      <c r="DQ7">
        <v>8</v>
      </c>
      <c r="DT7" t="s">
        <v>274</v>
      </c>
      <c r="DU7" t="s">
        <v>257</v>
      </c>
      <c r="DW7">
        <v>0</v>
      </c>
      <c r="DX7" t="s">
        <v>275</v>
      </c>
      <c r="ED7">
        <v>0</v>
      </c>
      <c r="EE7" t="s">
        <v>1738</v>
      </c>
      <c r="EF7" t="s">
        <v>1299</v>
      </c>
      <c r="EG7">
        <v>1</v>
      </c>
      <c r="EI7" t="s">
        <v>340</v>
      </c>
      <c r="EJ7" t="s">
        <v>486</v>
      </c>
      <c r="EK7" t="s">
        <v>1739</v>
      </c>
      <c r="EL7" t="s">
        <v>1740</v>
      </c>
      <c r="EM7" t="s">
        <v>649</v>
      </c>
      <c r="EN7" t="s">
        <v>282</v>
      </c>
      <c r="EO7" t="s">
        <v>388</v>
      </c>
      <c r="EP7">
        <v>0</v>
      </c>
      <c r="ES7" t="s">
        <v>1741</v>
      </c>
      <c r="FD7">
        <v>0</v>
      </c>
      <c r="FE7">
        <v>5</v>
      </c>
      <c r="FF7" t="s">
        <v>1357</v>
      </c>
      <c r="FH7" t="s">
        <v>1357</v>
      </c>
      <c r="FI7" t="s">
        <v>1742</v>
      </c>
      <c r="FK7">
        <v>0</v>
      </c>
      <c r="FM7">
        <v>0</v>
      </c>
      <c r="FP7">
        <v>0</v>
      </c>
      <c r="FR7" t="s">
        <v>462</v>
      </c>
      <c r="FT7" t="s">
        <v>274</v>
      </c>
      <c r="FU7" t="s">
        <v>777</v>
      </c>
      <c r="FV7" t="s">
        <v>431</v>
      </c>
      <c r="FX7">
        <v>1</v>
      </c>
      <c r="FZ7">
        <v>0</v>
      </c>
      <c r="GA7">
        <v>0</v>
      </c>
      <c r="GB7">
        <v>0</v>
      </c>
      <c r="GD7" t="s">
        <v>355</v>
      </c>
      <c r="GE7">
        <v>0</v>
      </c>
      <c r="GF7" t="s">
        <v>257</v>
      </c>
      <c r="GI7">
        <v>0</v>
      </c>
      <c r="GJ7">
        <v>0</v>
      </c>
      <c r="GL7" t="s">
        <v>1743</v>
      </c>
      <c r="GN7">
        <v>2</v>
      </c>
      <c r="GZ7" t="s">
        <v>1744</v>
      </c>
      <c r="HB7" t="s">
        <v>313</v>
      </c>
      <c r="HC7" t="s">
        <v>313</v>
      </c>
      <c r="HD7" t="s">
        <v>1745</v>
      </c>
      <c r="HE7">
        <v>0</v>
      </c>
      <c r="HF7">
        <v>11</v>
      </c>
      <c r="HG7">
        <v>0</v>
      </c>
      <c r="HH7" t="s">
        <v>275</v>
      </c>
      <c r="HK7">
        <v>0</v>
      </c>
      <c r="HO7" t="s">
        <v>1746</v>
      </c>
      <c r="HP7" t="s">
        <v>1008</v>
      </c>
      <c r="HQ7" t="s">
        <v>1747</v>
      </c>
      <c r="HV7">
        <v>0</v>
      </c>
      <c r="HW7">
        <v>3946932</v>
      </c>
      <c r="HX7" t="s">
        <v>492</v>
      </c>
      <c r="HY7">
        <v>3946701</v>
      </c>
      <c r="IB7">
        <v>0</v>
      </c>
      <c r="IC7">
        <v>0</v>
      </c>
      <c r="IL7">
        <v>7</v>
      </c>
      <c r="IR7" t="s">
        <v>492</v>
      </c>
      <c r="IT7">
        <v>2</v>
      </c>
    </row>
    <row r="8" spans="1:254">
      <c r="A8">
        <v>7</v>
      </c>
      <c r="B8" t="s">
        <v>1748</v>
      </c>
      <c r="C8">
        <v>1</v>
      </c>
      <c r="D8">
        <v>1</v>
      </c>
      <c r="E8">
        <v>10</v>
      </c>
      <c r="F8">
        <v>0</v>
      </c>
      <c r="G8">
        <v>34</v>
      </c>
      <c r="H8" t="s">
        <v>253</v>
      </c>
      <c r="I8" t="s">
        <v>298</v>
      </c>
      <c r="J8">
        <v>11</v>
      </c>
      <c r="K8">
        <v>11</v>
      </c>
      <c r="L8" t="s">
        <v>1749</v>
      </c>
      <c r="M8" t="s">
        <v>978</v>
      </c>
      <c r="O8" t="s">
        <v>1750</v>
      </c>
      <c r="P8" t="s">
        <v>509</v>
      </c>
      <c r="R8" t="s">
        <v>1751</v>
      </c>
      <c r="V8" t="s">
        <v>253</v>
      </c>
      <c r="W8" t="s">
        <v>1752</v>
      </c>
      <c r="X8" t="s">
        <v>664</v>
      </c>
      <c r="Y8" t="s">
        <v>664</v>
      </c>
      <c r="AA8" t="s">
        <v>372</v>
      </c>
      <c r="AB8" t="s">
        <v>1753</v>
      </c>
      <c r="AJ8" t="s">
        <v>513</v>
      </c>
      <c r="AK8" t="s">
        <v>513</v>
      </c>
      <c r="AO8">
        <v>7</v>
      </c>
      <c r="BI8" t="s">
        <v>274</v>
      </c>
      <c r="BP8">
        <f t="shared" si="0"/>
        <v>1</v>
      </c>
      <c r="BQ8">
        <f t="shared" si="1"/>
        <v>0</v>
      </c>
      <c r="BS8" t="s">
        <v>1602</v>
      </c>
      <c r="BU8">
        <v>0</v>
      </c>
      <c r="BW8">
        <v>0</v>
      </c>
      <c r="BX8" t="s">
        <v>1754</v>
      </c>
      <c r="BY8" t="s">
        <v>1026</v>
      </c>
      <c r="BZ8">
        <v>0</v>
      </c>
      <c r="CC8" s="3">
        <v>0.47083333333333338</v>
      </c>
      <c r="CD8" t="s">
        <v>257</v>
      </c>
      <c r="CE8" t="s">
        <v>1755</v>
      </c>
      <c r="CF8">
        <v>7</v>
      </c>
      <c r="CH8" t="s">
        <v>331</v>
      </c>
      <c r="CI8">
        <v>1</v>
      </c>
      <c r="CJ8" t="s">
        <v>1756</v>
      </c>
      <c r="CK8" s="4">
        <v>38444</v>
      </c>
      <c r="CL8" t="s">
        <v>1757</v>
      </c>
      <c r="CM8" t="s">
        <v>1758</v>
      </c>
      <c r="CN8">
        <v>0</v>
      </c>
      <c r="CO8" t="s">
        <v>268</v>
      </c>
      <c r="CP8" t="s">
        <v>282</v>
      </c>
      <c r="CQ8" t="s">
        <v>1602</v>
      </c>
      <c r="CT8" t="s">
        <v>1759</v>
      </c>
      <c r="CV8">
        <v>0</v>
      </c>
      <c r="CX8">
        <v>1</v>
      </c>
      <c r="CY8" t="s">
        <v>271</v>
      </c>
      <c r="CZ8">
        <v>34</v>
      </c>
      <c r="DA8">
        <v>1</v>
      </c>
      <c r="DB8" t="s">
        <v>271</v>
      </c>
      <c r="DC8">
        <v>34</v>
      </c>
      <c r="DJ8">
        <v>0</v>
      </c>
      <c r="DK8" s="4">
        <v>44449</v>
      </c>
      <c r="DL8">
        <v>20022</v>
      </c>
      <c r="DM8">
        <v>2021</v>
      </c>
      <c r="DN8">
        <v>0</v>
      </c>
      <c r="DP8">
        <v>79116</v>
      </c>
      <c r="DQ8">
        <v>13</v>
      </c>
      <c r="DT8" t="s">
        <v>274</v>
      </c>
      <c r="DU8" t="s">
        <v>257</v>
      </c>
      <c r="DW8">
        <v>7</v>
      </c>
      <c r="DX8" t="s">
        <v>275</v>
      </c>
      <c r="EA8" t="s">
        <v>989</v>
      </c>
      <c r="EC8" t="s">
        <v>1760</v>
      </c>
      <c r="ED8">
        <v>0</v>
      </c>
      <c r="EE8" t="s">
        <v>1761</v>
      </c>
      <c r="EF8" t="s">
        <v>383</v>
      </c>
      <c r="EG8">
        <v>0</v>
      </c>
      <c r="EI8" t="s">
        <v>340</v>
      </c>
      <c r="EJ8" t="s">
        <v>486</v>
      </c>
      <c r="EK8" t="s">
        <v>1762</v>
      </c>
      <c r="EL8" t="s">
        <v>1763</v>
      </c>
      <c r="EM8" t="s">
        <v>268</v>
      </c>
      <c r="EN8" t="s">
        <v>269</v>
      </c>
      <c r="EO8" t="s">
        <v>490</v>
      </c>
      <c r="EP8">
        <v>0</v>
      </c>
      <c r="EQ8" t="s">
        <v>491</v>
      </c>
      <c r="ES8" t="s">
        <v>1764</v>
      </c>
      <c r="ET8">
        <v>24</v>
      </c>
      <c r="EU8" t="s">
        <v>348</v>
      </c>
      <c r="EV8" t="s">
        <v>349</v>
      </c>
      <c r="EW8" t="s">
        <v>709</v>
      </c>
      <c r="EX8" t="s">
        <v>351</v>
      </c>
      <c r="FA8" t="s">
        <v>392</v>
      </c>
      <c r="FB8" t="s">
        <v>1642</v>
      </c>
      <c r="FD8">
        <v>1</v>
      </c>
      <c r="FE8">
        <v>17</v>
      </c>
      <c r="FK8">
        <v>0</v>
      </c>
      <c r="FM8">
        <v>0</v>
      </c>
      <c r="FP8">
        <v>0</v>
      </c>
      <c r="FR8" t="s">
        <v>462</v>
      </c>
      <c r="FS8" t="s">
        <v>1002</v>
      </c>
      <c r="FU8" t="s">
        <v>777</v>
      </c>
      <c r="FV8" t="s">
        <v>397</v>
      </c>
      <c r="FX8">
        <v>0</v>
      </c>
      <c r="FZ8">
        <v>7</v>
      </c>
      <c r="GA8">
        <v>7</v>
      </c>
      <c r="GB8">
        <v>0</v>
      </c>
      <c r="GC8" t="s">
        <v>1765</v>
      </c>
      <c r="GD8" t="s">
        <v>355</v>
      </c>
      <c r="GE8">
        <v>0</v>
      </c>
      <c r="GF8" t="s">
        <v>274</v>
      </c>
      <c r="GH8">
        <v>2.7</v>
      </c>
      <c r="GI8">
        <v>0</v>
      </c>
      <c r="GJ8">
        <v>0</v>
      </c>
      <c r="GL8" t="s">
        <v>1766</v>
      </c>
      <c r="GO8" t="s">
        <v>357</v>
      </c>
      <c r="GQ8">
        <v>19</v>
      </c>
      <c r="GZ8" t="s">
        <v>1767</v>
      </c>
      <c r="HB8" t="s">
        <v>313</v>
      </c>
      <c r="HC8" t="s">
        <v>313</v>
      </c>
      <c r="HD8" t="s">
        <v>600</v>
      </c>
      <c r="HE8">
        <v>0</v>
      </c>
      <c r="HF8">
        <v>11</v>
      </c>
      <c r="HG8">
        <v>7</v>
      </c>
      <c r="HH8" t="s">
        <v>275</v>
      </c>
      <c r="HJ8" t="s">
        <v>492</v>
      </c>
      <c r="HK8">
        <v>4</v>
      </c>
      <c r="HL8" t="s">
        <v>1760</v>
      </c>
      <c r="HN8" t="s">
        <v>1768</v>
      </c>
      <c r="HO8" t="s">
        <v>1769</v>
      </c>
      <c r="HP8" t="s">
        <v>1770</v>
      </c>
      <c r="HQ8" t="s">
        <v>1771</v>
      </c>
      <c r="HS8" t="s">
        <v>1772</v>
      </c>
      <c r="HV8">
        <v>34</v>
      </c>
      <c r="HW8">
        <v>3950420</v>
      </c>
      <c r="HX8" t="s">
        <v>1760</v>
      </c>
      <c r="HY8">
        <v>3949999</v>
      </c>
      <c r="IB8">
        <v>-1</v>
      </c>
      <c r="IC8">
        <v>1</v>
      </c>
      <c r="IL8">
        <v>12</v>
      </c>
      <c r="IT8">
        <v>2</v>
      </c>
    </row>
    <row r="9" spans="1:254">
      <c r="A9">
        <v>8</v>
      </c>
      <c r="B9" t="s">
        <v>1773</v>
      </c>
      <c r="C9">
        <v>1</v>
      </c>
      <c r="D9">
        <v>1</v>
      </c>
      <c r="E9">
        <v>10</v>
      </c>
      <c r="F9">
        <v>10</v>
      </c>
      <c r="G9">
        <v>-23</v>
      </c>
      <c r="H9" t="s">
        <v>253</v>
      </c>
      <c r="I9" t="s">
        <v>254</v>
      </c>
      <c r="J9" t="s">
        <v>1655</v>
      </c>
      <c r="K9" t="s">
        <v>1655</v>
      </c>
      <c r="L9" t="s">
        <v>1656</v>
      </c>
      <c r="M9" t="s">
        <v>440</v>
      </c>
      <c r="N9" t="s">
        <v>254</v>
      </c>
      <c r="O9" t="s">
        <v>1657</v>
      </c>
      <c r="V9" t="s">
        <v>257</v>
      </c>
      <c r="W9" t="s">
        <v>1774</v>
      </c>
      <c r="AD9" t="s">
        <v>445</v>
      </c>
      <c r="AE9" t="s">
        <v>446</v>
      </c>
      <c r="AF9" t="s">
        <v>1774</v>
      </c>
      <c r="AG9" t="s">
        <v>274</v>
      </c>
      <c r="AI9">
        <v>20</v>
      </c>
      <c r="AO9">
        <v>7</v>
      </c>
      <c r="BI9" t="s">
        <v>257</v>
      </c>
      <c r="BP9">
        <f t="shared" si="0"/>
        <v>0</v>
      </c>
      <c r="BQ9">
        <f t="shared" si="1"/>
        <v>5</v>
      </c>
      <c r="BS9" t="s">
        <v>1602</v>
      </c>
      <c r="BU9">
        <v>0</v>
      </c>
      <c r="BW9">
        <v>0</v>
      </c>
      <c r="BX9" t="s">
        <v>1775</v>
      </c>
      <c r="CC9" s="3">
        <v>0.4236111111111111</v>
      </c>
      <c r="CE9" t="s">
        <v>1776</v>
      </c>
      <c r="CI9">
        <v>0</v>
      </c>
      <c r="CJ9" t="s">
        <v>1777</v>
      </c>
      <c r="CK9" s="4">
        <v>38444</v>
      </c>
      <c r="CL9" t="s">
        <v>1778</v>
      </c>
      <c r="CM9" t="s">
        <v>1779</v>
      </c>
      <c r="CN9">
        <v>0</v>
      </c>
      <c r="CO9" t="s">
        <v>268</v>
      </c>
      <c r="CP9" t="s">
        <v>269</v>
      </c>
      <c r="CQ9" t="s">
        <v>1602</v>
      </c>
      <c r="CT9" t="s">
        <v>1780</v>
      </c>
      <c r="CV9">
        <v>0</v>
      </c>
      <c r="CX9">
        <v>1</v>
      </c>
      <c r="CY9" t="s">
        <v>553</v>
      </c>
      <c r="CZ9">
        <v>0</v>
      </c>
      <c r="DA9">
        <v>8</v>
      </c>
      <c r="DB9" t="s">
        <v>1781</v>
      </c>
      <c r="DC9">
        <v>-23</v>
      </c>
      <c r="DE9" t="s">
        <v>1760</v>
      </c>
      <c r="DJ9">
        <v>10</v>
      </c>
      <c r="DK9" s="4">
        <v>44449</v>
      </c>
      <c r="DL9">
        <v>20022</v>
      </c>
      <c r="DM9">
        <v>2021</v>
      </c>
      <c r="DN9">
        <v>0</v>
      </c>
      <c r="DP9">
        <v>79116</v>
      </c>
      <c r="DQ9">
        <v>18</v>
      </c>
      <c r="DT9" t="s">
        <v>257</v>
      </c>
      <c r="DU9" t="s">
        <v>274</v>
      </c>
      <c r="DW9">
        <v>7</v>
      </c>
      <c r="DX9" t="s">
        <v>275</v>
      </c>
      <c r="ED9">
        <v>0</v>
      </c>
      <c r="EE9" t="s">
        <v>1667</v>
      </c>
      <c r="EF9" t="s">
        <v>1668</v>
      </c>
      <c r="EG9">
        <v>1</v>
      </c>
      <c r="EI9" t="s">
        <v>1669</v>
      </c>
      <c r="EJ9" t="s">
        <v>1670</v>
      </c>
      <c r="EK9" t="s">
        <v>1671</v>
      </c>
      <c r="EL9" t="s">
        <v>1782</v>
      </c>
      <c r="EM9" t="s">
        <v>268</v>
      </c>
      <c r="EN9" t="s">
        <v>282</v>
      </c>
      <c r="EO9" t="s">
        <v>1109</v>
      </c>
      <c r="EP9">
        <v>1</v>
      </c>
      <c r="ES9" t="s">
        <v>1783</v>
      </c>
      <c r="FC9" t="s">
        <v>253</v>
      </c>
      <c r="FD9">
        <v>0</v>
      </c>
      <c r="FE9">
        <v>19</v>
      </c>
      <c r="FF9" t="s">
        <v>590</v>
      </c>
      <c r="FH9" t="s">
        <v>590</v>
      </c>
      <c r="FK9">
        <v>0</v>
      </c>
      <c r="FM9">
        <v>0</v>
      </c>
      <c r="FP9">
        <v>0</v>
      </c>
      <c r="FR9" t="s">
        <v>1675</v>
      </c>
      <c r="FS9" t="s">
        <v>1784</v>
      </c>
      <c r="FT9" t="s">
        <v>274</v>
      </c>
      <c r="FU9" t="s">
        <v>1676</v>
      </c>
      <c r="FV9" t="s">
        <v>397</v>
      </c>
      <c r="FW9" t="s">
        <v>1030</v>
      </c>
      <c r="FX9">
        <v>0</v>
      </c>
      <c r="FZ9">
        <v>7</v>
      </c>
      <c r="GA9">
        <v>7</v>
      </c>
      <c r="GB9">
        <v>0</v>
      </c>
      <c r="GD9" t="s">
        <v>355</v>
      </c>
      <c r="GE9">
        <v>0</v>
      </c>
      <c r="GI9">
        <v>0</v>
      </c>
      <c r="GJ9">
        <v>0</v>
      </c>
      <c r="GL9" t="s">
        <v>1785</v>
      </c>
      <c r="GN9">
        <v>5</v>
      </c>
      <c r="GZ9" t="s">
        <v>1786</v>
      </c>
      <c r="HB9" t="s">
        <v>294</v>
      </c>
      <c r="HC9" t="s">
        <v>294</v>
      </c>
      <c r="HD9" t="s">
        <v>1787</v>
      </c>
      <c r="HE9">
        <v>0</v>
      </c>
      <c r="HF9">
        <v>30</v>
      </c>
      <c r="HG9">
        <v>7</v>
      </c>
      <c r="HH9" t="s">
        <v>275</v>
      </c>
      <c r="HK9" t="s">
        <v>658</v>
      </c>
      <c r="HV9">
        <v>-33</v>
      </c>
      <c r="HW9">
        <v>3950699</v>
      </c>
      <c r="HX9" t="s">
        <v>1788</v>
      </c>
      <c r="HY9">
        <v>3950632</v>
      </c>
      <c r="IB9">
        <v>0</v>
      </c>
      <c r="IC9">
        <v>0</v>
      </c>
      <c r="IL9">
        <v>17</v>
      </c>
      <c r="IP9" t="s">
        <v>1705</v>
      </c>
      <c r="IT9">
        <v>2</v>
      </c>
    </row>
    <row r="10" spans="1:254">
      <c r="A10">
        <v>9</v>
      </c>
      <c r="B10" t="s">
        <v>1789</v>
      </c>
      <c r="C10">
        <v>1</v>
      </c>
      <c r="D10">
        <v>1</v>
      </c>
      <c r="E10">
        <v>10</v>
      </c>
      <c r="F10">
        <v>2</v>
      </c>
      <c r="G10">
        <v>-33</v>
      </c>
      <c r="I10" t="s">
        <v>298</v>
      </c>
      <c r="J10" t="s">
        <v>1655</v>
      </c>
      <c r="K10" t="s">
        <v>1655</v>
      </c>
      <c r="L10" t="s">
        <v>1790</v>
      </c>
      <c r="M10" t="s">
        <v>440</v>
      </c>
      <c r="N10" t="s">
        <v>254</v>
      </c>
      <c r="O10" t="s">
        <v>1791</v>
      </c>
      <c r="V10" t="s">
        <v>257</v>
      </c>
      <c r="W10" t="s">
        <v>1792</v>
      </c>
      <c r="AD10" t="s">
        <v>445</v>
      </c>
      <c r="AE10" t="s">
        <v>446</v>
      </c>
      <c r="AF10" t="s">
        <v>1792</v>
      </c>
      <c r="AG10" t="s">
        <v>274</v>
      </c>
      <c r="AI10">
        <v>29</v>
      </c>
      <c r="AO10">
        <v>7</v>
      </c>
      <c r="BI10" t="s">
        <v>274</v>
      </c>
      <c r="BP10">
        <f t="shared" si="0"/>
        <v>0</v>
      </c>
      <c r="BQ10">
        <f t="shared" si="1"/>
        <v>5</v>
      </c>
      <c r="BS10" t="s">
        <v>1602</v>
      </c>
      <c r="BU10">
        <v>0</v>
      </c>
      <c r="BW10">
        <v>0</v>
      </c>
      <c r="BX10" t="s">
        <v>1793</v>
      </c>
      <c r="CC10" s="3">
        <v>0.3972222222222222</v>
      </c>
      <c r="CE10" t="s">
        <v>1794</v>
      </c>
      <c r="CI10">
        <v>0</v>
      </c>
      <c r="CJ10" t="s">
        <v>1795</v>
      </c>
      <c r="CK10" s="4">
        <v>38444</v>
      </c>
      <c r="CL10" t="s">
        <v>1796</v>
      </c>
      <c r="CM10" t="s">
        <v>1797</v>
      </c>
      <c r="CN10">
        <v>0</v>
      </c>
      <c r="CP10" t="s">
        <v>282</v>
      </c>
      <c r="CQ10" t="s">
        <v>1602</v>
      </c>
      <c r="CT10" t="s">
        <v>1798</v>
      </c>
      <c r="CV10">
        <v>0</v>
      </c>
      <c r="CX10">
        <v>2</v>
      </c>
      <c r="CY10" t="s">
        <v>553</v>
      </c>
      <c r="CZ10">
        <v>0</v>
      </c>
      <c r="DA10">
        <v>8</v>
      </c>
      <c r="DB10" t="s">
        <v>1781</v>
      </c>
      <c r="DC10">
        <v>-23</v>
      </c>
      <c r="DE10" t="s">
        <v>1705</v>
      </c>
      <c r="DJ10">
        <v>2</v>
      </c>
      <c r="DK10" s="4">
        <v>44449</v>
      </c>
      <c r="DL10">
        <v>20022</v>
      </c>
      <c r="DM10">
        <v>2021</v>
      </c>
      <c r="DN10">
        <v>0</v>
      </c>
      <c r="DP10">
        <v>79116</v>
      </c>
      <c r="DQ10">
        <v>19</v>
      </c>
      <c r="DT10" t="s">
        <v>274</v>
      </c>
      <c r="DU10" t="s">
        <v>257</v>
      </c>
      <c r="DW10">
        <v>7</v>
      </c>
      <c r="DX10" t="s">
        <v>275</v>
      </c>
      <c r="ED10">
        <v>0</v>
      </c>
      <c r="EE10" t="s">
        <v>1799</v>
      </c>
      <c r="EF10" t="s">
        <v>1800</v>
      </c>
      <c r="EG10">
        <v>1</v>
      </c>
      <c r="EI10" t="s">
        <v>1669</v>
      </c>
      <c r="EJ10" t="s">
        <v>1670</v>
      </c>
      <c r="EK10" t="s">
        <v>1801</v>
      </c>
      <c r="EL10" t="s">
        <v>1802</v>
      </c>
      <c r="EN10" t="s">
        <v>269</v>
      </c>
      <c r="EO10" t="s">
        <v>1109</v>
      </c>
      <c r="EP10">
        <v>1</v>
      </c>
      <c r="ES10" t="s">
        <v>1803</v>
      </c>
      <c r="FC10" t="s">
        <v>253</v>
      </c>
      <c r="FD10">
        <v>0</v>
      </c>
      <c r="FE10">
        <v>5</v>
      </c>
      <c r="FF10" t="s">
        <v>590</v>
      </c>
      <c r="FH10" t="s">
        <v>590</v>
      </c>
      <c r="FK10">
        <v>0</v>
      </c>
      <c r="FM10">
        <v>0</v>
      </c>
      <c r="FP10">
        <v>0</v>
      </c>
      <c r="FR10" t="s">
        <v>1675</v>
      </c>
      <c r="FT10" t="s">
        <v>274</v>
      </c>
      <c r="FU10" t="s">
        <v>1804</v>
      </c>
      <c r="FV10" t="s">
        <v>397</v>
      </c>
      <c r="FW10" t="s">
        <v>1030</v>
      </c>
      <c r="FX10">
        <v>0</v>
      </c>
      <c r="FZ10">
        <v>7</v>
      </c>
      <c r="GA10">
        <v>7</v>
      </c>
      <c r="GB10">
        <v>0</v>
      </c>
      <c r="GD10" t="s">
        <v>355</v>
      </c>
      <c r="GE10">
        <v>0</v>
      </c>
      <c r="GI10">
        <v>0</v>
      </c>
      <c r="GJ10">
        <v>0</v>
      </c>
      <c r="GL10" t="s">
        <v>1805</v>
      </c>
      <c r="GN10">
        <v>0</v>
      </c>
      <c r="GZ10" t="s">
        <v>1806</v>
      </c>
      <c r="HB10" t="s">
        <v>294</v>
      </c>
      <c r="HC10" t="s">
        <v>294</v>
      </c>
      <c r="HD10" t="s">
        <v>1083</v>
      </c>
      <c r="HE10">
        <v>0</v>
      </c>
      <c r="HF10">
        <v>30</v>
      </c>
      <c r="HG10">
        <v>7</v>
      </c>
      <c r="HH10" t="s">
        <v>275</v>
      </c>
      <c r="HK10" t="s">
        <v>658</v>
      </c>
      <c r="HV10">
        <v>-35</v>
      </c>
      <c r="HW10">
        <v>3950733</v>
      </c>
      <c r="HX10" t="s">
        <v>1705</v>
      </c>
      <c r="HY10">
        <v>3950699</v>
      </c>
      <c r="IB10">
        <v>0</v>
      </c>
      <c r="IC10">
        <v>0</v>
      </c>
      <c r="IL10">
        <v>18</v>
      </c>
      <c r="IN10" t="s">
        <v>1705</v>
      </c>
      <c r="IP10" t="s">
        <v>1705</v>
      </c>
      <c r="IT10">
        <v>2</v>
      </c>
    </row>
    <row r="11" spans="1:254">
      <c r="A11">
        <v>10</v>
      </c>
      <c r="B11" t="s">
        <v>1807</v>
      </c>
      <c r="C11">
        <v>1</v>
      </c>
      <c r="D11">
        <v>2</v>
      </c>
      <c r="E11">
        <v>8</v>
      </c>
      <c r="F11">
        <v>3</v>
      </c>
      <c r="G11">
        <v>-35</v>
      </c>
      <c r="I11" t="s">
        <v>298</v>
      </c>
      <c r="J11" t="s">
        <v>1655</v>
      </c>
      <c r="K11" t="s">
        <v>1655</v>
      </c>
      <c r="L11" t="s">
        <v>1790</v>
      </c>
      <c r="M11" t="s">
        <v>440</v>
      </c>
      <c r="N11" t="s">
        <v>254</v>
      </c>
      <c r="O11" t="s">
        <v>1791</v>
      </c>
      <c r="V11" t="s">
        <v>253</v>
      </c>
      <c r="W11" t="s">
        <v>1808</v>
      </c>
      <c r="X11" t="s">
        <v>874</v>
      </c>
      <c r="Y11" t="s">
        <v>1809</v>
      </c>
      <c r="AA11" t="s">
        <v>372</v>
      </c>
      <c r="AB11" t="s">
        <v>1753</v>
      </c>
      <c r="AI11">
        <v>29</v>
      </c>
      <c r="AJ11" t="s">
        <v>327</v>
      </c>
      <c r="AO11">
        <v>7</v>
      </c>
      <c r="BI11" t="s">
        <v>274</v>
      </c>
      <c r="BP11">
        <f t="shared" si="0"/>
        <v>1</v>
      </c>
      <c r="BQ11">
        <f t="shared" si="1"/>
        <v>0</v>
      </c>
      <c r="BS11" t="s">
        <v>1602</v>
      </c>
      <c r="BU11">
        <v>0</v>
      </c>
      <c r="BW11">
        <v>0</v>
      </c>
      <c r="BX11" t="s">
        <v>1810</v>
      </c>
      <c r="BZ11">
        <v>1</v>
      </c>
      <c r="CC11" s="3">
        <v>0.36944444444444446</v>
      </c>
      <c r="CD11" t="s">
        <v>257</v>
      </c>
      <c r="CE11" t="s">
        <v>1811</v>
      </c>
      <c r="CF11">
        <v>7</v>
      </c>
      <c r="CH11" t="s">
        <v>331</v>
      </c>
      <c r="CI11">
        <v>0</v>
      </c>
      <c r="CJ11" t="s">
        <v>1812</v>
      </c>
      <c r="CK11" s="4">
        <v>38444</v>
      </c>
      <c r="CL11" t="s">
        <v>1796</v>
      </c>
      <c r="CM11" t="s">
        <v>1813</v>
      </c>
      <c r="CN11">
        <v>0</v>
      </c>
      <c r="CP11" t="s">
        <v>282</v>
      </c>
      <c r="CQ11" t="s">
        <v>1602</v>
      </c>
      <c r="CT11" t="s">
        <v>1798</v>
      </c>
      <c r="CV11">
        <v>0</v>
      </c>
      <c r="CX11">
        <v>3</v>
      </c>
      <c r="CY11" t="s">
        <v>553</v>
      </c>
      <c r="CZ11">
        <v>0</v>
      </c>
      <c r="DA11">
        <v>8</v>
      </c>
      <c r="DB11" t="s">
        <v>1781</v>
      </c>
      <c r="DC11">
        <v>-23</v>
      </c>
      <c r="DE11" t="s">
        <v>1814</v>
      </c>
      <c r="DJ11">
        <v>3</v>
      </c>
      <c r="DK11" s="4">
        <v>44449</v>
      </c>
      <c r="DL11">
        <v>20022</v>
      </c>
      <c r="DM11">
        <v>2021</v>
      </c>
      <c r="DN11">
        <v>0</v>
      </c>
      <c r="DP11">
        <v>79116</v>
      </c>
      <c r="DQ11">
        <v>20</v>
      </c>
      <c r="DT11" t="s">
        <v>274</v>
      </c>
      <c r="DU11" t="s">
        <v>257</v>
      </c>
      <c r="DW11">
        <v>7</v>
      </c>
      <c r="DX11" t="s">
        <v>275</v>
      </c>
      <c r="ED11">
        <v>0</v>
      </c>
      <c r="EE11" t="s">
        <v>1799</v>
      </c>
      <c r="EF11" t="s">
        <v>1800</v>
      </c>
      <c r="EG11">
        <v>1</v>
      </c>
      <c r="EI11" t="s">
        <v>1669</v>
      </c>
      <c r="EJ11" t="s">
        <v>1670</v>
      </c>
      <c r="EK11" t="s">
        <v>1801</v>
      </c>
      <c r="EL11" t="s">
        <v>1815</v>
      </c>
      <c r="EN11" t="s">
        <v>269</v>
      </c>
      <c r="EO11" t="s">
        <v>1109</v>
      </c>
      <c r="EP11">
        <v>0</v>
      </c>
      <c r="EQ11" t="s">
        <v>491</v>
      </c>
      <c r="ES11" t="s">
        <v>1816</v>
      </c>
      <c r="ET11">
        <v>-2</v>
      </c>
      <c r="EU11" t="s">
        <v>274</v>
      </c>
      <c r="EV11" t="s">
        <v>349</v>
      </c>
      <c r="EW11" t="s">
        <v>1817</v>
      </c>
      <c r="EX11" t="s">
        <v>889</v>
      </c>
      <c r="FA11" t="s">
        <v>1818</v>
      </c>
      <c r="FB11" t="s">
        <v>1819</v>
      </c>
      <c r="FC11" t="s">
        <v>253</v>
      </c>
      <c r="FD11">
        <v>1</v>
      </c>
      <c r="FE11">
        <v>6</v>
      </c>
      <c r="FK11">
        <v>0</v>
      </c>
      <c r="FM11">
        <v>0</v>
      </c>
      <c r="FP11">
        <v>0</v>
      </c>
      <c r="FR11" t="s">
        <v>1675</v>
      </c>
      <c r="FU11" t="s">
        <v>1804</v>
      </c>
      <c r="FV11" t="s">
        <v>397</v>
      </c>
      <c r="FX11">
        <v>0</v>
      </c>
      <c r="FZ11">
        <v>7</v>
      </c>
      <c r="GA11">
        <v>7</v>
      </c>
      <c r="GB11">
        <v>0</v>
      </c>
      <c r="GD11" t="s">
        <v>355</v>
      </c>
      <c r="GE11">
        <v>0</v>
      </c>
      <c r="GH11">
        <v>2.9</v>
      </c>
      <c r="GI11">
        <v>0</v>
      </c>
      <c r="GJ11">
        <v>0</v>
      </c>
      <c r="GL11" t="s">
        <v>1820</v>
      </c>
      <c r="GM11">
        <v>5</v>
      </c>
      <c r="GN11">
        <v>1</v>
      </c>
      <c r="GO11" t="s">
        <v>533</v>
      </c>
      <c r="GQ11">
        <v>1</v>
      </c>
      <c r="GZ11" t="s">
        <v>560</v>
      </c>
      <c r="HB11" t="s">
        <v>294</v>
      </c>
      <c r="HC11" t="s">
        <v>294</v>
      </c>
      <c r="HE11">
        <v>0</v>
      </c>
      <c r="HF11">
        <v>30</v>
      </c>
      <c r="HG11">
        <v>7</v>
      </c>
      <c r="HH11" t="s">
        <v>275</v>
      </c>
      <c r="HJ11" t="s">
        <v>889</v>
      </c>
      <c r="HK11" t="s">
        <v>658</v>
      </c>
      <c r="HL11" t="s">
        <v>1814</v>
      </c>
      <c r="HN11" t="s">
        <v>1648</v>
      </c>
      <c r="HO11" t="s">
        <v>1821</v>
      </c>
      <c r="HP11" t="s">
        <v>1822</v>
      </c>
      <c r="HQ11" t="s">
        <v>1823</v>
      </c>
      <c r="HS11" t="s">
        <v>1824</v>
      </c>
      <c r="HV11">
        <v>-38</v>
      </c>
      <c r="HW11">
        <v>3950765</v>
      </c>
      <c r="HX11" t="s">
        <v>1814</v>
      </c>
      <c r="HY11">
        <v>3950733</v>
      </c>
      <c r="IB11">
        <v>0</v>
      </c>
      <c r="IC11">
        <v>0</v>
      </c>
      <c r="IL11">
        <v>19</v>
      </c>
      <c r="IN11" t="s">
        <v>1814</v>
      </c>
      <c r="IP11" t="s">
        <v>1814</v>
      </c>
      <c r="IT11">
        <v>2</v>
      </c>
    </row>
    <row r="12" spans="1:254">
      <c r="A12">
        <v>11</v>
      </c>
      <c r="B12" t="s">
        <v>1825</v>
      </c>
      <c r="C12">
        <v>1</v>
      </c>
      <c r="D12">
        <v>3</v>
      </c>
      <c r="E12">
        <v>5</v>
      </c>
      <c r="F12">
        <v>50</v>
      </c>
      <c r="G12">
        <v>-38</v>
      </c>
      <c r="I12" t="s">
        <v>254</v>
      </c>
      <c r="J12">
        <v>11</v>
      </c>
      <c r="K12" t="s">
        <v>1826</v>
      </c>
      <c r="L12" t="s">
        <v>1827</v>
      </c>
      <c r="M12" t="s">
        <v>408</v>
      </c>
      <c r="O12" t="s">
        <v>409</v>
      </c>
      <c r="S12" t="s">
        <v>1828</v>
      </c>
      <c r="V12" t="s">
        <v>253</v>
      </c>
      <c r="W12" t="s">
        <v>1829</v>
      </c>
      <c r="X12" t="s">
        <v>1830</v>
      </c>
      <c r="Y12" t="s">
        <v>1831</v>
      </c>
      <c r="AA12" t="s">
        <v>666</v>
      </c>
      <c r="AB12" t="s">
        <v>667</v>
      </c>
      <c r="AI12">
        <v>4</v>
      </c>
      <c r="AJ12" t="s">
        <v>327</v>
      </c>
      <c r="AO12">
        <v>7</v>
      </c>
      <c r="AX12">
        <v>4</v>
      </c>
      <c r="BI12" t="s">
        <v>274</v>
      </c>
      <c r="BP12">
        <f t="shared" si="0"/>
        <v>1</v>
      </c>
      <c r="BQ12">
        <f t="shared" si="1"/>
        <v>0</v>
      </c>
      <c r="BS12" t="s">
        <v>1602</v>
      </c>
      <c r="BU12">
        <v>0</v>
      </c>
      <c r="BW12">
        <v>0</v>
      </c>
      <c r="BX12" t="s">
        <v>1832</v>
      </c>
      <c r="BZ12">
        <v>1</v>
      </c>
      <c r="CC12" s="3">
        <v>0.33888888888888885</v>
      </c>
      <c r="CD12" t="s">
        <v>294</v>
      </c>
      <c r="CE12" t="s">
        <v>1833</v>
      </c>
      <c r="CF12">
        <v>8</v>
      </c>
      <c r="CH12" t="s">
        <v>493</v>
      </c>
      <c r="CI12">
        <v>1</v>
      </c>
      <c r="CJ12" t="s">
        <v>1834</v>
      </c>
      <c r="CK12" s="4">
        <v>38444</v>
      </c>
      <c r="CL12" t="s">
        <v>1835</v>
      </c>
      <c r="CM12" t="s">
        <v>1836</v>
      </c>
      <c r="CN12">
        <v>0</v>
      </c>
      <c r="CO12" t="s">
        <v>1736</v>
      </c>
      <c r="CP12" t="s">
        <v>269</v>
      </c>
      <c r="CQ12" t="s">
        <v>1602</v>
      </c>
      <c r="CT12" t="s">
        <v>1837</v>
      </c>
      <c r="CV12">
        <v>0</v>
      </c>
      <c r="CX12">
        <v>4</v>
      </c>
      <c r="CY12" t="s">
        <v>553</v>
      </c>
      <c r="CZ12">
        <v>0</v>
      </c>
      <c r="DA12">
        <v>8</v>
      </c>
      <c r="DB12" t="s">
        <v>1781</v>
      </c>
      <c r="DC12">
        <v>-23</v>
      </c>
      <c r="DE12" t="s">
        <v>1838</v>
      </c>
      <c r="DJ12">
        <v>50</v>
      </c>
      <c r="DK12" s="4">
        <v>44449</v>
      </c>
      <c r="DL12">
        <v>20022</v>
      </c>
      <c r="DM12">
        <v>2021</v>
      </c>
      <c r="DN12">
        <v>0</v>
      </c>
      <c r="DP12">
        <v>79116</v>
      </c>
      <c r="DQ12">
        <v>21</v>
      </c>
      <c r="DT12" t="s">
        <v>274</v>
      </c>
      <c r="DU12" t="s">
        <v>257</v>
      </c>
      <c r="DW12">
        <v>7</v>
      </c>
      <c r="DX12" t="s">
        <v>275</v>
      </c>
      <c r="DZ12" t="s">
        <v>1839</v>
      </c>
      <c r="ED12">
        <v>0</v>
      </c>
      <c r="EE12" t="s">
        <v>1840</v>
      </c>
      <c r="EF12" t="s">
        <v>383</v>
      </c>
      <c r="EG12">
        <v>0</v>
      </c>
      <c r="EI12" t="s">
        <v>340</v>
      </c>
      <c r="EJ12" t="s">
        <v>486</v>
      </c>
      <c r="EK12" t="s">
        <v>1841</v>
      </c>
      <c r="EL12" t="s">
        <v>1842</v>
      </c>
      <c r="EM12" t="s">
        <v>1843</v>
      </c>
      <c r="EN12" t="s">
        <v>282</v>
      </c>
      <c r="EO12" t="s">
        <v>490</v>
      </c>
      <c r="EP12">
        <v>0</v>
      </c>
      <c r="EQ12" t="s">
        <v>491</v>
      </c>
      <c r="ES12" t="s">
        <v>1844</v>
      </c>
      <c r="ET12">
        <v>46</v>
      </c>
      <c r="EU12" t="s">
        <v>257</v>
      </c>
      <c r="EV12" t="s">
        <v>349</v>
      </c>
      <c r="EW12" t="s">
        <v>771</v>
      </c>
      <c r="EX12" t="s">
        <v>898</v>
      </c>
      <c r="FA12" t="s">
        <v>1845</v>
      </c>
      <c r="FB12" t="s">
        <v>1846</v>
      </c>
      <c r="FD12">
        <v>0</v>
      </c>
      <c r="FE12">
        <v>4</v>
      </c>
      <c r="FJ12" t="s">
        <v>1847</v>
      </c>
      <c r="FK12">
        <v>0</v>
      </c>
      <c r="FM12">
        <v>1</v>
      </c>
      <c r="FN12" t="s">
        <v>1839</v>
      </c>
      <c r="FO12" t="s">
        <v>1057</v>
      </c>
      <c r="FP12">
        <v>0</v>
      </c>
      <c r="FR12" t="s">
        <v>395</v>
      </c>
      <c r="FU12" t="s">
        <v>496</v>
      </c>
      <c r="FX12">
        <v>0</v>
      </c>
      <c r="FZ12">
        <v>7</v>
      </c>
      <c r="GA12">
        <v>7</v>
      </c>
      <c r="GB12">
        <v>0</v>
      </c>
      <c r="GC12" t="s">
        <v>1848</v>
      </c>
      <c r="GD12" t="s">
        <v>355</v>
      </c>
      <c r="GE12">
        <v>1</v>
      </c>
      <c r="GF12" t="s">
        <v>274</v>
      </c>
      <c r="GG12">
        <v>1.8</v>
      </c>
      <c r="GH12">
        <v>5.8</v>
      </c>
      <c r="GI12">
        <v>0</v>
      </c>
      <c r="GJ12">
        <v>0</v>
      </c>
      <c r="GK12" t="s">
        <v>1849</v>
      </c>
      <c r="GL12" t="s">
        <v>1850</v>
      </c>
      <c r="GM12">
        <v>4</v>
      </c>
      <c r="GN12">
        <v>3</v>
      </c>
      <c r="GO12" t="s">
        <v>499</v>
      </c>
      <c r="GP12" t="s">
        <v>779</v>
      </c>
      <c r="GQ12">
        <v>46</v>
      </c>
      <c r="GZ12" t="s">
        <v>1851</v>
      </c>
      <c r="HB12" t="s">
        <v>313</v>
      </c>
      <c r="HC12" t="s">
        <v>313</v>
      </c>
      <c r="HD12" t="s">
        <v>1852</v>
      </c>
      <c r="HE12">
        <v>0</v>
      </c>
      <c r="HF12">
        <v>11</v>
      </c>
      <c r="HG12">
        <v>7</v>
      </c>
      <c r="HH12" t="s">
        <v>275</v>
      </c>
      <c r="HK12" t="s">
        <v>499</v>
      </c>
      <c r="HL12" t="s">
        <v>1838</v>
      </c>
      <c r="HN12" t="s">
        <v>1853</v>
      </c>
      <c r="HO12" t="s">
        <v>1854</v>
      </c>
      <c r="HP12" t="s">
        <v>1855</v>
      </c>
      <c r="HQ12" t="s">
        <v>1856</v>
      </c>
      <c r="HS12" t="s">
        <v>1857</v>
      </c>
      <c r="HV12">
        <v>12</v>
      </c>
      <c r="HW12">
        <v>3950818</v>
      </c>
      <c r="HX12" t="s">
        <v>898</v>
      </c>
      <c r="HY12">
        <v>3950765</v>
      </c>
      <c r="IB12">
        <v>0</v>
      </c>
      <c r="IC12">
        <v>0</v>
      </c>
      <c r="IL12">
        <v>20</v>
      </c>
      <c r="IP12" t="s">
        <v>1838</v>
      </c>
      <c r="IT12">
        <v>2</v>
      </c>
    </row>
    <row r="13" spans="1:254">
      <c r="A13">
        <v>12</v>
      </c>
      <c r="B13" t="s">
        <v>1858</v>
      </c>
      <c r="C13">
        <v>1</v>
      </c>
      <c r="D13">
        <v>1</v>
      </c>
      <c r="E13">
        <v>10</v>
      </c>
      <c r="F13">
        <v>8</v>
      </c>
      <c r="G13">
        <v>12</v>
      </c>
      <c r="I13" t="s">
        <v>254</v>
      </c>
      <c r="J13">
        <v>11</v>
      </c>
      <c r="K13">
        <v>11</v>
      </c>
      <c r="L13" t="s">
        <v>1859</v>
      </c>
      <c r="M13" t="s">
        <v>978</v>
      </c>
      <c r="O13" t="s">
        <v>979</v>
      </c>
      <c r="R13" t="s">
        <v>1014</v>
      </c>
      <c r="V13" t="s">
        <v>257</v>
      </c>
      <c r="W13" t="s">
        <v>1860</v>
      </c>
      <c r="AD13" t="s">
        <v>1098</v>
      </c>
      <c r="AE13" t="s">
        <v>1099</v>
      </c>
      <c r="AF13" t="s">
        <v>1860</v>
      </c>
      <c r="AG13" t="s">
        <v>274</v>
      </c>
      <c r="AI13">
        <v>22</v>
      </c>
      <c r="AO13">
        <v>7</v>
      </c>
      <c r="BI13" t="s">
        <v>257</v>
      </c>
      <c r="BP13">
        <f t="shared" si="0"/>
        <v>0</v>
      </c>
      <c r="BQ13">
        <f t="shared" si="1"/>
        <v>1</v>
      </c>
      <c r="BS13" t="s">
        <v>1602</v>
      </c>
      <c r="BU13">
        <v>0</v>
      </c>
      <c r="BW13">
        <v>0</v>
      </c>
      <c r="BX13" t="s">
        <v>1861</v>
      </c>
      <c r="CC13" s="3">
        <v>0.3125</v>
      </c>
      <c r="CE13" t="s">
        <v>1862</v>
      </c>
      <c r="CI13">
        <v>0</v>
      </c>
      <c r="CJ13" t="s">
        <v>1863</v>
      </c>
      <c r="CK13" s="4">
        <v>38444</v>
      </c>
      <c r="CL13" t="s">
        <v>1864</v>
      </c>
      <c r="CM13" t="s">
        <v>1865</v>
      </c>
      <c r="CN13">
        <v>0</v>
      </c>
      <c r="CO13" t="s">
        <v>1866</v>
      </c>
      <c r="CP13" t="s">
        <v>269</v>
      </c>
      <c r="CQ13" t="s">
        <v>1602</v>
      </c>
      <c r="CT13" t="s">
        <v>1867</v>
      </c>
      <c r="CV13">
        <v>0</v>
      </c>
      <c r="CX13">
        <v>5</v>
      </c>
      <c r="CY13" t="s">
        <v>553</v>
      </c>
      <c r="CZ13">
        <v>0</v>
      </c>
      <c r="DA13">
        <v>8</v>
      </c>
      <c r="DB13" t="s">
        <v>1781</v>
      </c>
      <c r="DC13">
        <v>-23</v>
      </c>
      <c r="DE13" t="s">
        <v>1693</v>
      </c>
      <c r="DJ13">
        <v>8</v>
      </c>
      <c r="DK13" s="4">
        <v>44449</v>
      </c>
      <c r="DL13">
        <v>20022</v>
      </c>
      <c r="DM13">
        <v>2021</v>
      </c>
      <c r="DN13">
        <v>0</v>
      </c>
      <c r="DP13">
        <v>79116</v>
      </c>
      <c r="DQ13">
        <v>22</v>
      </c>
      <c r="DT13" t="s">
        <v>257</v>
      </c>
      <c r="DU13" t="s">
        <v>274</v>
      </c>
      <c r="DW13">
        <v>7</v>
      </c>
      <c r="DX13" t="s">
        <v>275</v>
      </c>
      <c r="EB13" t="s">
        <v>600</v>
      </c>
      <c r="ED13">
        <v>0</v>
      </c>
      <c r="EE13" t="s">
        <v>990</v>
      </c>
      <c r="EF13" t="s">
        <v>675</v>
      </c>
      <c r="EG13">
        <v>0</v>
      </c>
      <c r="EI13" t="s">
        <v>340</v>
      </c>
      <c r="EJ13" t="s">
        <v>341</v>
      </c>
      <c r="EK13" t="s">
        <v>1868</v>
      </c>
      <c r="EL13" t="s">
        <v>1869</v>
      </c>
      <c r="EM13" t="s">
        <v>391</v>
      </c>
      <c r="EN13" t="s">
        <v>282</v>
      </c>
      <c r="EO13" t="s">
        <v>345</v>
      </c>
      <c r="EP13">
        <v>1</v>
      </c>
      <c r="ES13" t="s">
        <v>1870</v>
      </c>
      <c r="FD13">
        <v>0</v>
      </c>
      <c r="FE13">
        <v>5</v>
      </c>
      <c r="FF13" t="s">
        <v>285</v>
      </c>
      <c r="FG13" t="s">
        <v>309</v>
      </c>
      <c r="FH13" t="s">
        <v>308</v>
      </c>
      <c r="FK13">
        <v>0</v>
      </c>
      <c r="FM13">
        <v>0</v>
      </c>
      <c r="FP13">
        <v>0</v>
      </c>
      <c r="FR13" t="s">
        <v>462</v>
      </c>
      <c r="FT13" t="s">
        <v>274</v>
      </c>
      <c r="FU13" t="s">
        <v>777</v>
      </c>
      <c r="FV13" t="s">
        <v>431</v>
      </c>
      <c r="FW13" t="s">
        <v>432</v>
      </c>
      <c r="FX13">
        <v>1</v>
      </c>
      <c r="FZ13">
        <v>7</v>
      </c>
      <c r="GA13">
        <v>7</v>
      </c>
      <c r="GB13">
        <v>0</v>
      </c>
      <c r="GD13" t="s">
        <v>355</v>
      </c>
      <c r="GE13">
        <v>0</v>
      </c>
      <c r="GF13" t="s">
        <v>257</v>
      </c>
      <c r="GI13">
        <v>0</v>
      </c>
      <c r="GJ13">
        <v>0</v>
      </c>
      <c r="GL13" t="s">
        <v>1871</v>
      </c>
      <c r="GN13">
        <v>10</v>
      </c>
      <c r="GZ13" t="s">
        <v>1872</v>
      </c>
      <c r="HA13" t="s">
        <v>1873</v>
      </c>
      <c r="HB13" t="s">
        <v>313</v>
      </c>
      <c r="HC13" t="s">
        <v>313</v>
      </c>
      <c r="HD13" t="s">
        <v>1874</v>
      </c>
      <c r="HE13">
        <v>0</v>
      </c>
      <c r="HF13">
        <v>11</v>
      </c>
      <c r="HG13">
        <v>7</v>
      </c>
      <c r="HH13" t="s">
        <v>275</v>
      </c>
      <c r="HK13" t="s">
        <v>58</v>
      </c>
      <c r="HO13" t="s">
        <v>1875</v>
      </c>
      <c r="HP13" t="s">
        <v>1008</v>
      </c>
      <c r="HQ13" t="s">
        <v>1876</v>
      </c>
      <c r="HV13">
        <v>4</v>
      </c>
      <c r="HW13">
        <v>3950866</v>
      </c>
      <c r="HX13" t="s">
        <v>492</v>
      </c>
      <c r="HY13">
        <v>3950818</v>
      </c>
      <c r="IB13">
        <v>0</v>
      </c>
      <c r="IC13">
        <v>0</v>
      </c>
      <c r="IL13">
        <v>21</v>
      </c>
      <c r="IP13" t="s">
        <v>1666</v>
      </c>
      <c r="IT13">
        <v>2</v>
      </c>
    </row>
    <row r="14" spans="1:254">
      <c r="A14">
        <v>13</v>
      </c>
      <c r="B14" t="s">
        <v>1877</v>
      </c>
      <c r="C14">
        <v>1</v>
      </c>
      <c r="D14">
        <v>2</v>
      </c>
      <c r="E14">
        <v>2</v>
      </c>
      <c r="F14">
        <v>2</v>
      </c>
      <c r="G14">
        <v>4</v>
      </c>
      <c r="I14" t="s">
        <v>254</v>
      </c>
      <c r="J14">
        <v>12</v>
      </c>
      <c r="K14">
        <v>12</v>
      </c>
      <c r="L14" t="s">
        <v>1878</v>
      </c>
      <c r="M14" t="s">
        <v>1163</v>
      </c>
      <c r="O14" t="s">
        <v>1879</v>
      </c>
      <c r="V14" t="s">
        <v>257</v>
      </c>
      <c r="W14" t="s">
        <v>1880</v>
      </c>
      <c r="AD14" t="s">
        <v>1881</v>
      </c>
      <c r="AE14" t="s">
        <v>1882</v>
      </c>
      <c r="AF14" t="s">
        <v>1880</v>
      </c>
      <c r="AG14" t="s">
        <v>274</v>
      </c>
      <c r="AI14">
        <v>15</v>
      </c>
      <c r="AO14">
        <v>15</v>
      </c>
      <c r="BI14" t="s">
        <v>257</v>
      </c>
      <c r="BP14">
        <f t="shared" si="0"/>
        <v>0</v>
      </c>
      <c r="BQ14">
        <f t="shared" si="1"/>
        <v>1</v>
      </c>
      <c r="BS14" t="s">
        <v>1602</v>
      </c>
      <c r="BU14">
        <v>0</v>
      </c>
      <c r="BW14">
        <v>0</v>
      </c>
      <c r="BX14" t="s">
        <v>1883</v>
      </c>
      <c r="CC14" s="3">
        <v>0.30486111111111108</v>
      </c>
      <c r="CE14" t="s">
        <v>1884</v>
      </c>
      <c r="CI14">
        <v>0</v>
      </c>
      <c r="CJ14" t="s">
        <v>1885</v>
      </c>
      <c r="CK14" s="4">
        <v>38444</v>
      </c>
      <c r="CL14" t="s">
        <v>1886</v>
      </c>
      <c r="CM14" t="s">
        <v>1887</v>
      </c>
      <c r="CN14">
        <v>0</v>
      </c>
      <c r="CO14" t="s">
        <v>1726</v>
      </c>
      <c r="CP14" t="s">
        <v>269</v>
      </c>
      <c r="CQ14" t="s">
        <v>1602</v>
      </c>
      <c r="CT14" t="s">
        <v>1888</v>
      </c>
      <c r="CV14">
        <v>0</v>
      </c>
      <c r="CX14">
        <v>6</v>
      </c>
      <c r="CY14" t="s">
        <v>553</v>
      </c>
      <c r="CZ14">
        <v>0</v>
      </c>
      <c r="DA14">
        <v>8</v>
      </c>
      <c r="DB14" t="s">
        <v>1781</v>
      </c>
      <c r="DC14">
        <v>-23</v>
      </c>
      <c r="DE14" t="s">
        <v>1889</v>
      </c>
      <c r="DJ14">
        <v>2</v>
      </c>
      <c r="DK14" s="4">
        <v>44449</v>
      </c>
      <c r="DL14">
        <v>20022</v>
      </c>
      <c r="DM14">
        <v>2021</v>
      </c>
      <c r="DN14">
        <v>0</v>
      </c>
      <c r="DP14">
        <v>79116</v>
      </c>
      <c r="DQ14">
        <v>23</v>
      </c>
      <c r="DT14" t="s">
        <v>257</v>
      </c>
      <c r="DU14" t="s">
        <v>274</v>
      </c>
      <c r="DW14">
        <v>7</v>
      </c>
      <c r="DX14" t="s">
        <v>275</v>
      </c>
      <c r="ED14">
        <v>0</v>
      </c>
      <c r="EE14" t="s">
        <v>1890</v>
      </c>
      <c r="EF14" t="s">
        <v>422</v>
      </c>
      <c r="EG14">
        <v>0</v>
      </c>
      <c r="EI14" t="s">
        <v>454</v>
      </c>
      <c r="EJ14" t="s">
        <v>1891</v>
      </c>
      <c r="EK14" t="s">
        <v>1892</v>
      </c>
      <c r="EL14" t="s">
        <v>1893</v>
      </c>
      <c r="EM14" t="s">
        <v>1894</v>
      </c>
      <c r="EN14" t="s">
        <v>282</v>
      </c>
      <c r="EO14" t="s">
        <v>1698</v>
      </c>
      <c r="EP14">
        <v>0</v>
      </c>
      <c r="ES14" t="s">
        <v>1895</v>
      </c>
      <c r="FD14">
        <v>0</v>
      </c>
      <c r="FE14">
        <v>24</v>
      </c>
      <c r="FF14" t="s">
        <v>255</v>
      </c>
      <c r="FH14" t="s">
        <v>255</v>
      </c>
      <c r="FI14" t="s">
        <v>1896</v>
      </c>
      <c r="FK14">
        <v>0</v>
      </c>
      <c r="FM14">
        <v>0</v>
      </c>
      <c r="FP14">
        <v>0</v>
      </c>
      <c r="FR14" t="s">
        <v>395</v>
      </c>
      <c r="FT14" t="s">
        <v>274</v>
      </c>
      <c r="FU14" t="s">
        <v>396</v>
      </c>
      <c r="FV14" t="s">
        <v>397</v>
      </c>
      <c r="FW14" t="s">
        <v>1897</v>
      </c>
      <c r="FX14">
        <v>0</v>
      </c>
      <c r="FZ14">
        <v>7</v>
      </c>
      <c r="GA14">
        <v>7</v>
      </c>
      <c r="GB14">
        <v>0</v>
      </c>
      <c r="GD14" t="s">
        <v>355</v>
      </c>
      <c r="GE14">
        <v>0</v>
      </c>
      <c r="GF14" t="s">
        <v>1179</v>
      </c>
      <c r="GI14">
        <v>0</v>
      </c>
      <c r="GJ14">
        <v>0</v>
      </c>
      <c r="GL14" t="s">
        <v>1898</v>
      </c>
      <c r="GN14">
        <v>2</v>
      </c>
      <c r="GZ14" t="s">
        <v>1899</v>
      </c>
      <c r="HB14" t="s">
        <v>313</v>
      </c>
      <c r="HC14" t="s">
        <v>313</v>
      </c>
      <c r="HD14" t="s">
        <v>1900</v>
      </c>
      <c r="HE14">
        <v>0</v>
      </c>
      <c r="HF14">
        <v>12</v>
      </c>
      <c r="HG14">
        <v>7</v>
      </c>
      <c r="HH14" t="s">
        <v>275</v>
      </c>
      <c r="HK14" t="s">
        <v>58</v>
      </c>
      <c r="HV14">
        <v>2</v>
      </c>
      <c r="HW14">
        <v>3950910</v>
      </c>
      <c r="HX14" t="s">
        <v>1901</v>
      </c>
      <c r="HY14">
        <v>3950866</v>
      </c>
      <c r="IB14">
        <v>0</v>
      </c>
      <c r="IC14">
        <v>0</v>
      </c>
      <c r="IL14">
        <v>22</v>
      </c>
      <c r="IP14" t="s">
        <v>1889</v>
      </c>
      <c r="IT14">
        <v>2</v>
      </c>
    </row>
    <row r="15" spans="1:254">
      <c r="A15">
        <v>14</v>
      </c>
      <c r="B15" t="s">
        <v>1902</v>
      </c>
      <c r="C15">
        <v>1</v>
      </c>
      <c r="D15">
        <v>1</v>
      </c>
      <c r="E15">
        <v>2</v>
      </c>
      <c r="F15">
        <v>1</v>
      </c>
      <c r="G15">
        <v>2</v>
      </c>
      <c r="I15" t="s">
        <v>254</v>
      </c>
      <c r="J15">
        <v>12</v>
      </c>
      <c r="K15">
        <v>12</v>
      </c>
      <c r="L15" t="s">
        <v>1903</v>
      </c>
      <c r="M15" t="s">
        <v>568</v>
      </c>
      <c r="O15" t="s">
        <v>1066</v>
      </c>
      <c r="P15" t="s">
        <v>1067</v>
      </c>
      <c r="S15" t="s">
        <v>1904</v>
      </c>
      <c r="V15" t="s">
        <v>257</v>
      </c>
      <c r="W15" t="s">
        <v>1501</v>
      </c>
      <c r="AD15" t="s">
        <v>1338</v>
      </c>
      <c r="AE15" t="s">
        <v>1502</v>
      </c>
      <c r="AF15" t="s">
        <v>1501</v>
      </c>
      <c r="AG15" t="s">
        <v>257</v>
      </c>
      <c r="AI15">
        <v>20</v>
      </c>
      <c r="AO15">
        <v>15</v>
      </c>
      <c r="BI15" t="s">
        <v>348</v>
      </c>
      <c r="BP15">
        <f t="shared" si="0"/>
        <v>0</v>
      </c>
      <c r="BQ15">
        <f t="shared" si="1"/>
        <v>1</v>
      </c>
      <c r="BS15" t="s">
        <v>1602</v>
      </c>
      <c r="BU15">
        <v>0</v>
      </c>
      <c r="BW15">
        <v>0</v>
      </c>
      <c r="BX15" t="s">
        <v>1905</v>
      </c>
      <c r="CC15" s="3">
        <v>0.28472222222222221</v>
      </c>
      <c r="CE15" t="s">
        <v>1906</v>
      </c>
      <c r="CI15">
        <v>0</v>
      </c>
      <c r="CJ15" t="s">
        <v>1907</v>
      </c>
      <c r="CK15" s="4">
        <v>38444</v>
      </c>
      <c r="CL15" t="s">
        <v>1908</v>
      </c>
      <c r="CM15" t="s">
        <v>1909</v>
      </c>
      <c r="CN15">
        <v>0</v>
      </c>
      <c r="CP15" t="s">
        <v>282</v>
      </c>
      <c r="CQ15" t="s">
        <v>1602</v>
      </c>
      <c r="CT15" t="s">
        <v>1910</v>
      </c>
      <c r="CV15">
        <v>0</v>
      </c>
      <c r="CX15">
        <v>7</v>
      </c>
      <c r="CY15" t="s">
        <v>553</v>
      </c>
      <c r="CZ15">
        <v>0</v>
      </c>
      <c r="DA15">
        <v>8</v>
      </c>
      <c r="DB15" t="s">
        <v>1781</v>
      </c>
      <c r="DC15">
        <v>-23</v>
      </c>
      <c r="DE15" t="s">
        <v>1705</v>
      </c>
      <c r="DJ15">
        <v>1</v>
      </c>
      <c r="DK15" s="4">
        <v>44449</v>
      </c>
      <c r="DL15">
        <v>20022</v>
      </c>
      <c r="DM15">
        <v>2021</v>
      </c>
      <c r="DN15">
        <v>0</v>
      </c>
      <c r="DP15">
        <v>79116</v>
      </c>
      <c r="DQ15">
        <v>24</v>
      </c>
      <c r="DT15" t="s">
        <v>294</v>
      </c>
      <c r="DU15" t="s">
        <v>294</v>
      </c>
      <c r="DW15">
        <v>7</v>
      </c>
      <c r="DX15" t="s">
        <v>275</v>
      </c>
      <c r="ED15">
        <v>0</v>
      </c>
      <c r="EE15" t="s">
        <v>1076</v>
      </c>
      <c r="EF15" t="s">
        <v>422</v>
      </c>
      <c r="EG15">
        <v>0</v>
      </c>
      <c r="EI15" t="s">
        <v>454</v>
      </c>
      <c r="EJ15" t="s">
        <v>1911</v>
      </c>
      <c r="EK15" t="s">
        <v>1912</v>
      </c>
      <c r="EL15" t="s">
        <v>1913</v>
      </c>
      <c r="EM15" t="s">
        <v>1914</v>
      </c>
      <c r="EN15" t="s">
        <v>269</v>
      </c>
      <c r="EO15" t="s">
        <v>427</v>
      </c>
      <c r="EP15">
        <v>0</v>
      </c>
      <c r="ES15" t="s">
        <v>1915</v>
      </c>
      <c r="FD15">
        <v>0</v>
      </c>
      <c r="FE15">
        <v>15</v>
      </c>
      <c r="FF15" t="s">
        <v>590</v>
      </c>
      <c r="FH15" t="s">
        <v>590</v>
      </c>
      <c r="FI15" t="s">
        <v>1916</v>
      </c>
      <c r="FK15">
        <v>0</v>
      </c>
      <c r="FM15">
        <v>0</v>
      </c>
      <c r="FP15">
        <v>0</v>
      </c>
      <c r="FR15" t="s">
        <v>395</v>
      </c>
      <c r="FT15" t="s">
        <v>257</v>
      </c>
      <c r="FU15" t="s">
        <v>396</v>
      </c>
      <c r="FV15" t="s">
        <v>431</v>
      </c>
      <c r="FX15">
        <v>0</v>
      </c>
      <c r="FZ15">
        <v>7</v>
      </c>
      <c r="GA15">
        <v>7</v>
      </c>
      <c r="GB15">
        <v>0</v>
      </c>
      <c r="GC15" t="s">
        <v>497</v>
      </c>
      <c r="GD15" t="s">
        <v>355</v>
      </c>
      <c r="GE15">
        <v>0</v>
      </c>
      <c r="GF15" t="s">
        <v>895</v>
      </c>
      <c r="GI15">
        <v>1</v>
      </c>
      <c r="GJ15">
        <v>0</v>
      </c>
      <c r="GL15" t="s">
        <v>1917</v>
      </c>
      <c r="GN15">
        <v>2</v>
      </c>
      <c r="GZ15" t="s">
        <v>1918</v>
      </c>
      <c r="HB15" t="s">
        <v>313</v>
      </c>
      <c r="HC15" t="s">
        <v>313</v>
      </c>
      <c r="HD15" t="s">
        <v>1919</v>
      </c>
      <c r="HE15">
        <v>0</v>
      </c>
      <c r="HF15">
        <v>12</v>
      </c>
      <c r="HG15">
        <v>7</v>
      </c>
      <c r="HH15" t="s">
        <v>275</v>
      </c>
      <c r="HK15" t="s">
        <v>58</v>
      </c>
      <c r="HV15">
        <v>1</v>
      </c>
      <c r="HW15">
        <v>3950955</v>
      </c>
      <c r="HX15" t="s">
        <v>1920</v>
      </c>
      <c r="HY15">
        <v>3950910</v>
      </c>
      <c r="IB15">
        <v>0</v>
      </c>
      <c r="IC15">
        <v>0</v>
      </c>
      <c r="IL15">
        <v>23</v>
      </c>
      <c r="IP15" t="s">
        <v>1705</v>
      </c>
      <c r="IQ15" t="s">
        <v>1610</v>
      </c>
      <c r="IT15">
        <v>2</v>
      </c>
    </row>
    <row r="16" spans="1:254">
      <c r="A16">
        <v>15</v>
      </c>
      <c r="B16" t="s">
        <v>1921</v>
      </c>
      <c r="C16">
        <v>1</v>
      </c>
      <c r="D16">
        <v>2</v>
      </c>
      <c r="E16">
        <v>1</v>
      </c>
      <c r="F16">
        <v>1</v>
      </c>
      <c r="G16">
        <v>1</v>
      </c>
      <c r="I16" t="s">
        <v>254</v>
      </c>
      <c r="J16">
        <v>12</v>
      </c>
      <c r="K16">
        <v>12</v>
      </c>
      <c r="L16" t="s">
        <v>1162</v>
      </c>
      <c r="M16" t="s">
        <v>1163</v>
      </c>
      <c r="O16" t="s">
        <v>1162</v>
      </c>
      <c r="V16" t="s">
        <v>257</v>
      </c>
      <c r="W16" t="s">
        <v>1922</v>
      </c>
      <c r="AD16" t="s">
        <v>1923</v>
      </c>
      <c r="AE16" t="s">
        <v>1922</v>
      </c>
      <c r="AF16" t="s">
        <v>1922</v>
      </c>
      <c r="AG16" t="s">
        <v>274</v>
      </c>
      <c r="AI16">
        <v>15</v>
      </c>
      <c r="AK16" t="s">
        <v>575</v>
      </c>
      <c r="AO16">
        <v>15</v>
      </c>
      <c r="BI16" t="s">
        <v>274</v>
      </c>
      <c r="BP16">
        <f t="shared" si="0"/>
        <v>0</v>
      </c>
      <c r="BQ16">
        <f t="shared" si="1"/>
        <v>1</v>
      </c>
      <c r="BS16" t="s">
        <v>1602</v>
      </c>
      <c r="BU16">
        <v>0</v>
      </c>
      <c r="BW16">
        <v>0</v>
      </c>
      <c r="BX16" t="s">
        <v>1924</v>
      </c>
      <c r="CC16" s="3">
        <v>0.25347222222222221</v>
      </c>
      <c r="CE16" t="s">
        <v>1925</v>
      </c>
      <c r="CI16">
        <v>0</v>
      </c>
      <c r="CJ16" t="s">
        <v>1926</v>
      </c>
      <c r="CK16" s="4">
        <v>38444</v>
      </c>
      <c r="CL16" t="s">
        <v>1927</v>
      </c>
      <c r="CM16" t="s">
        <v>1928</v>
      </c>
      <c r="CN16">
        <v>0</v>
      </c>
      <c r="CO16" t="s">
        <v>1929</v>
      </c>
      <c r="CP16" t="s">
        <v>269</v>
      </c>
      <c r="CQ16" t="s">
        <v>1602</v>
      </c>
      <c r="CT16" t="s">
        <v>1930</v>
      </c>
      <c r="CV16">
        <v>0</v>
      </c>
      <c r="CX16">
        <v>8</v>
      </c>
      <c r="CY16" t="s">
        <v>553</v>
      </c>
      <c r="CZ16">
        <v>0</v>
      </c>
      <c r="DA16">
        <v>8</v>
      </c>
      <c r="DB16" t="s">
        <v>1781</v>
      </c>
      <c r="DC16">
        <v>-23</v>
      </c>
      <c r="DJ16">
        <v>1</v>
      </c>
      <c r="DK16" s="4">
        <v>44449</v>
      </c>
      <c r="DL16">
        <v>20022</v>
      </c>
      <c r="DM16">
        <v>2021</v>
      </c>
      <c r="DN16">
        <v>0</v>
      </c>
      <c r="DP16">
        <v>79116</v>
      </c>
      <c r="DQ16">
        <v>25</v>
      </c>
      <c r="DT16" t="s">
        <v>294</v>
      </c>
      <c r="DU16" t="s">
        <v>294</v>
      </c>
      <c r="DW16">
        <v>7</v>
      </c>
      <c r="DX16" t="s">
        <v>275</v>
      </c>
      <c r="ED16">
        <v>0</v>
      </c>
      <c r="EE16" t="s">
        <v>1170</v>
      </c>
      <c r="EF16" t="s">
        <v>422</v>
      </c>
      <c r="EG16">
        <v>0</v>
      </c>
      <c r="EI16" t="s">
        <v>454</v>
      </c>
      <c r="EJ16" t="s">
        <v>1931</v>
      </c>
      <c r="EK16" t="s">
        <v>1932</v>
      </c>
      <c r="EL16" t="s">
        <v>1933</v>
      </c>
      <c r="EM16" t="s">
        <v>1934</v>
      </c>
      <c r="EN16" t="s">
        <v>282</v>
      </c>
      <c r="EO16" t="s">
        <v>1175</v>
      </c>
      <c r="EP16">
        <v>0</v>
      </c>
      <c r="ES16" t="s">
        <v>1935</v>
      </c>
      <c r="FD16">
        <v>0</v>
      </c>
      <c r="FE16">
        <v>11</v>
      </c>
      <c r="FF16" t="s">
        <v>1936</v>
      </c>
      <c r="FH16" t="s">
        <v>1936</v>
      </c>
      <c r="FI16" t="s">
        <v>1937</v>
      </c>
      <c r="FK16">
        <v>0</v>
      </c>
      <c r="FM16">
        <v>0</v>
      </c>
      <c r="FP16">
        <v>0</v>
      </c>
      <c r="FR16" t="s">
        <v>1177</v>
      </c>
      <c r="FT16" t="s">
        <v>1938</v>
      </c>
      <c r="FU16" t="s">
        <v>1374</v>
      </c>
      <c r="FV16" t="s">
        <v>1923</v>
      </c>
      <c r="FX16">
        <v>0</v>
      </c>
      <c r="FZ16">
        <v>7</v>
      </c>
      <c r="GA16">
        <v>7</v>
      </c>
      <c r="GB16">
        <v>0</v>
      </c>
      <c r="GE16">
        <v>0</v>
      </c>
      <c r="GF16" t="s">
        <v>1179</v>
      </c>
      <c r="GI16">
        <v>0</v>
      </c>
      <c r="GJ16">
        <v>0</v>
      </c>
      <c r="GL16" t="s">
        <v>1939</v>
      </c>
      <c r="GN16">
        <v>0</v>
      </c>
      <c r="GZ16" t="s">
        <v>1940</v>
      </c>
      <c r="HB16" t="s">
        <v>313</v>
      </c>
      <c r="HC16" t="s">
        <v>313</v>
      </c>
      <c r="HE16">
        <v>0</v>
      </c>
      <c r="HF16">
        <v>12</v>
      </c>
      <c r="HG16">
        <v>7</v>
      </c>
      <c r="HH16" t="s">
        <v>275</v>
      </c>
      <c r="HK16">
        <v>0</v>
      </c>
      <c r="HV16">
        <v>0</v>
      </c>
      <c r="HW16">
        <v>3950992</v>
      </c>
      <c r="HX16" t="s">
        <v>1941</v>
      </c>
      <c r="HY16">
        <v>3950955</v>
      </c>
      <c r="IB16">
        <v>0.5</v>
      </c>
      <c r="IC16">
        <v>1</v>
      </c>
      <c r="IL16">
        <v>24</v>
      </c>
      <c r="IR16" t="s">
        <v>1942</v>
      </c>
      <c r="IT16">
        <v>2</v>
      </c>
    </row>
    <row r="17" spans="1:254">
      <c r="A17">
        <v>16</v>
      </c>
      <c r="B17" t="s">
        <v>1943</v>
      </c>
      <c r="C17">
        <v>2</v>
      </c>
      <c r="D17">
        <v>1</v>
      </c>
      <c r="E17">
        <v>10</v>
      </c>
      <c r="G17">
        <v>-45</v>
      </c>
      <c r="H17" t="s">
        <v>253</v>
      </c>
      <c r="I17" t="s">
        <v>298</v>
      </c>
      <c r="J17">
        <v>12</v>
      </c>
      <c r="K17" t="s">
        <v>1595</v>
      </c>
      <c r="L17" t="s">
        <v>1944</v>
      </c>
      <c r="M17" t="s">
        <v>319</v>
      </c>
      <c r="O17" t="s">
        <v>1945</v>
      </c>
      <c r="P17" t="s">
        <v>1067</v>
      </c>
      <c r="S17" t="s">
        <v>1598</v>
      </c>
      <c r="V17" t="s">
        <v>257</v>
      </c>
      <c r="W17" t="s">
        <v>1946</v>
      </c>
      <c r="AD17" t="s">
        <v>1600</v>
      </c>
      <c r="AE17" t="s">
        <v>1601</v>
      </c>
      <c r="AF17" t="s">
        <v>1946</v>
      </c>
      <c r="AG17" t="s">
        <v>257</v>
      </c>
      <c r="AI17">
        <v>22</v>
      </c>
      <c r="AO17">
        <v>15</v>
      </c>
      <c r="BI17" t="s">
        <v>257</v>
      </c>
      <c r="BP17">
        <f t="shared" si="0"/>
        <v>0</v>
      </c>
      <c r="BQ17">
        <f t="shared" si="1"/>
        <v>2</v>
      </c>
      <c r="BS17" t="s">
        <v>1602</v>
      </c>
      <c r="BU17">
        <v>3</v>
      </c>
      <c r="BW17">
        <v>0</v>
      </c>
      <c r="BX17" t="s">
        <v>1947</v>
      </c>
      <c r="CC17" s="3">
        <v>0.59236111111111112</v>
      </c>
      <c r="CE17" t="s">
        <v>1948</v>
      </c>
      <c r="CI17">
        <v>0</v>
      </c>
      <c r="CJ17" t="s">
        <v>1949</v>
      </c>
      <c r="CK17" s="4">
        <v>38444</v>
      </c>
      <c r="CL17" t="s">
        <v>1950</v>
      </c>
      <c r="CM17" t="s">
        <v>1951</v>
      </c>
      <c r="CN17">
        <v>3</v>
      </c>
      <c r="CO17" t="s">
        <v>268</v>
      </c>
      <c r="CP17" t="s">
        <v>282</v>
      </c>
      <c r="CQ17" t="s">
        <v>1602</v>
      </c>
      <c r="CT17" t="s">
        <v>1952</v>
      </c>
      <c r="CV17">
        <v>0</v>
      </c>
      <c r="CX17">
        <v>1</v>
      </c>
      <c r="CY17" t="s">
        <v>553</v>
      </c>
      <c r="CZ17">
        <v>0</v>
      </c>
      <c r="DA17">
        <v>11</v>
      </c>
      <c r="DB17" t="s">
        <v>1953</v>
      </c>
      <c r="DC17">
        <v>-45</v>
      </c>
      <c r="DE17" t="s">
        <v>1839</v>
      </c>
      <c r="DJ17">
        <v>-10</v>
      </c>
      <c r="DK17" s="4">
        <v>44449</v>
      </c>
      <c r="DL17">
        <v>20022</v>
      </c>
      <c r="DM17">
        <v>2021</v>
      </c>
      <c r="DN17">
        <v>0</v>
      </c>
      <c r="DP17">
        <v>79116</v>
      </c>
      <c r="DQ17">
        <v>49</v>
      </c>
      <c r="DT17" t="s">
        <v>257</v>
      </c>
      <c r="DU17" t="s">
        <v>274</v>
      </c>
      <c r="DW17">
        <v>14</v>
      </c>
      <c r="DX17" t="s">
        <v>275</v>
      </c>
      <c r="ED17">
        <v>0</v>
      </c>
      <c r="EE17" t="s">
        <v>1954</v>
      </c>
      <c r="EF17" t="s">
        <v>701</v>
      </c>
      <c r="EG17">
        <v>0</v>
      </c>
      <c r="EH17" t="s">
        <v>1955</v>
      </c>
      <c r="EI17" t="s">
        <v>454</v>
      </c>
      <c r="EJ17" t="s">
        <v>1956</v>
      </c>
      <c r="EK17" t="s">
        <v>1957</v>
      </c>
      <c r="EL17" t="s">
        <v>1958</v>
      </c>
      <c r="EM17" t="s">
        <v>268</v>
      </c>
      <c r="EN17" t="s">
        <v>269</v>
      </c>
      <c r="EO17" t="s">
        <v>427</v>
      </c>
      <c r="EP17">
        <v>0</v>
      </c>
      <c r="ES17" t="s">
        <v>1959</v>
      </c>
      <c r="FD17">
        <v>0</v>
      </c>
      <c r="FE17">
        <v>8</v>
      </c>
      <c r="FF17" t="s">
        <v>461</v>
      </c>
      <c r="FH17" t="s">
        <v>461</v>
      </c>
      <c r="FI17" t="s">
        <v>1960</v>
      </c>
      <c r="FK17">
        <v>0</v>
      </c>
      <c r="FM17">
        <v>0</v>
      </c>
      <c r="FP17">
        <v>0</v>
      </c>
      <c r="FR17" t="s">
        <v>354</v>
      </c>
      <c r="FT17" t="s">
        <v>257</v>
      </c>
      <c r="FV17" t="s">
        <v>464</v>
      </c>
      <c r="FX17">
        <v>0</v>
      </c>
      <c r="FZ17">
        <v>14.03</v>
      </c>
      <c r="GA17">
        <v>11</v>
      </c>
      <c r="GB17">
        <v>0</v>
      </c>
      <c r="GC17" t="s">
        <v>1961</v>
      </c>
      <c r="GD17" t="s">
        <v>355</v>
      </c>
      <c r="GE17">
        <v>0</v>
      </c>
      <c r="GF17" t="s">
        <v>466</v>
      </c>
      <c r="GI17">
        <v>1</v>
      </c>
      <c r="GJ17">
        <v>1</v>
      </c>
      <c r="GL17" t="s">
        <v>1962</v>
      </c>
      <c r="GN17">
        <v>0</v>
      </c>
      <c r="GZ17" t="s">
        <v>1963</v>
      </c>
      <c r="HB17" t="s">
        <v>294</v>
      </c>
      <c r="HC17" t="s">
        <v>313</v>
      </c>
      <c r="HD17" t="s">
        <v>1964</v>
      </c>
      <c r="HE17">
        <v>1</v>
      </c>
      <c r="HF17">
        <v>12</v>
      </c>
      <c r="HG17">
        <v>14</v>
      </c>
      <c r="HH17" t="s">
        <v>275</v>
      </c>
      <c r="HK17">
        <v>3</v>
      </c>
      <c r="HT17" t="s">
        <v>1965</v>
      </c>
      <c r="HU17">
        <v>-10</v>
      </c>
      <c r="HV17">
        <v>-35</v>
      </c>
      <c r="HW17">
        <v>3952013</v>
      </c>
      <c r="HX17" t="s">
        <v>588</v>
      </c>
      <c r="HY17">
        <v>3951941</v>
      </c>
      <c r="IB17">
        <v>0</v>
      </c>
      <c r="IC17">
        <v>0</v>
      </c>
      <c r="IL17">
        <v>46</v>
      </c>
      <c r="IN17" t="s">
        <v>1666</v>
      </c>
      <c r="IP17" t="s">
        <v>1666</v>
      </c>
      <c r="IQ17" t="s">
        <v>1839</v>
      </c>
      <c r="IT17">
        <v>2</v>
      </c>
    </row>
    <row r="18" spans="1:254">
      <c r="A18">
        <v>17</v>
      </c>
      <c r="B18" t="s">
        <v>1966</v>
      </c>
      <c r="C18">
        <v>2</v>
      </c>
      <c r="D18">
        <v>1</v>
      </c>
      <c r="E18">
        <v>20</v>
      </c>
      <c r="F18">
        <v>5</v>
      </c>
      <c r="G18">
        <v>-35</v>
      </c>
      <c r="I18" t="s">
        <v>298</v>
      </c>
      <c r="J18">
        <v>11</v>
      </c>
      <c r="K18">
        <v>11</v>
      </c>
      <c r="L18" t="s">
        <v>1967</v>
      </c>
      <c r="M18" t="s">
        <v>1037</v>
      </c>
      <c r="O18" t="s">
        <v>257</v>
      </c>
      <c r="Q18" t="s">
        <v>1968</v>
      </c>
      <c r="V18" t="s">
        <v>253</v>
      </c>
      <c r="W18" t="s">
        <v>1969</v>
      </c>
      <c r="X18" t="s">
        <v>981</v>
      </c>
      <c r="Y18" t="s">
        <v>1970</v>
      </c>
      <c r="AA18" t="s">
        <v>981</v>
      </c>
      <c r="AB18" t="s">
        <v>829</v>
      </c>
      <c r="AI18">
        <v>1</v>
      </c>
      <c r="AJ18" t="s">
        <v>327</v>
      </c>
      <c r="AO18">
        <v>15</v>
      </c>
      <c r="AT18" t="s">
        <v>254</v>
      </c>
      <c r="BI18" t="s">
        <v>257</v>
      </c>
      <c r="BP18">
        <f t="shared" si="0"/>
        <v>1</v>
      </c>
      <c r="BQ18">
        <f t="shared" si="1"/>
        <v>0</v>
      </c>
      <c r="BS18" t="s">
        <v>1602</v>
      </c>
      <c r="BU18">
        <v>3</v>
      </c>
      <c r="BW18">
        <v>0</v>
      </c>
      <c r="BX18" t="s">
        <v>1971</v>
      </c>
      <c r="BY18" t="s">
        <v>1972</v>
      </c>
      <c r="BZ18">
        <v>1</v>
      </c>
      <c r="CC18" s="3">
        <v>0.57986111111111105</v>
      </c>
      <c r="CD18" t="s">
        <v>274</v>
      </c>
      <c r="CE18" t="s">
        <v>1973</v>
      </c>
      <c r="CF18">
        <v>5</v>
      </c>
      <c r="CH18" t="s">
        <v>331</v>
      </c>
      <c r="CI18">
        <v>0</v>
      </c>
      <c r="CJ18" t="s">
        <v>1974</v>
      </c>
      <c r="CK18" s="4">
        <v>38444</v>
      </c>
      <c r="CL18" t="s">
        <v>1975</v>
      </c>
      <c r="CM18" t="s">
        <v>1976</v>
      </c>
      <c r="CN18">
        <v>3</v>
      </c>
      <c r="CP18" t="s">
        <v>282</v>
      </c>
      <c r="CQ18" t="s">
        <v>1602</v>
      </c>
      <c r="CT18" t="s">
        <v>1977</v>
      </c>
      <c r="CV18">
        <v>0</v>
      </c>
      <c r="CX18">
        <v>2</v>
      </c>
      <c r="CY18" t="s">
        <v>553</v>
      </c>
      <c r="CZ18">
        <v>0</v>
      </c>
      <c r="DA18">
        <v>11</v>
      </c>
      <c r="DB18" t="s">
        <v>1953</v>
      </c>
      <c r="DC18">
        <v>-45</v>
      </c>
      <c r="DE18" t="s">
        <v>1666</v>
      </c>
      <c r="DJ18">
        <v>5</v>
      </c>
      <c r="DK18" s="4">
        <v>44449</v>
      </c>
      <c r="DL18">
        <v>20022</v>
      </c>
      <c r="DM18">
        <v>2021</v>
      </c>
      <c r="DN18">
        <v>0</v>
      </c>
      <c r="DP18">
        <v>79116</v>
      </c>
      <c r="DQ18">
        <v>50</v>
      </c>
      <c r="DT18" t="s">
        <v>257</v>
      </c>
      <c r="DU18" t="s">
        <v>274</v>
      </c>
      <c r="DW18">
        <v>14</v>
      </c>
      <c r="DX18" t="s">
        <v>275</v>
      </c>
      <c r="ED18">
        <v>0</v>
      </c>
      <c r="EE18" t="s">
        <v>1978</v>
      </c>
      <c r="EF18" t="s">
        <v>422</v>
      </c>
      <c r="EG18">
        <v>0</v>
      </c>
      <c r="EH18" t="s">
        <v>1979</v>
      </c>
      <c r="EI18" t="s">
        <v>340</v>
      </c>
      <c r="EJ18" t="s">
        <v>1225</v>
      </c>
      <c r="EK18" t="s">
        <v>1980</v>
      </c>
      <c r="EL18" t="s">
        <v>1981</v>
      </c>
      <c r="EM18" t="s">
        <v>1982</v>
      </c>
      <c r="EN18" t="s">
        <v>269</v>
      </c>
      <c r="EO18" t="s">
        <v>918</v>
      </c>
      <c r="EP18">
        <v>0</v>
      </c>
      <c r="EQ18" t="s">
        <v>769</v>
      </c>
      <c r="ET18">
        <v>0</v>
      </c>
      <c r="EU18" t="s">
        <v>257</v>
      </c>
      <c r="EV18" t="s">
        <v>1983</v>
      </c>
      <c r="EW18" t="s">
        <v>771</v>
      </c>
      <c r="EX18" t="s">
        <v>772</v>
      </c>
      <c r="FA18" t="s">
        <v>999</v>
      </c>
      <c r="FB18" t="s">
        <v>1984</v>
      </c>
      <c r="FD18">
        <v>0</v>
      </c>
      <c r="FE18">
        <v>14</v>
      </c>
      <c r="FK18">
        <v>0</v>
      </c>
      <c r="FM18">
        <v>0</v>
      </c>
      <c r="FP18">
        <v>0</v>
      </c>
      <c r="FR18" t="s">
        <v>462</v>
      </c>
      <c r="FS18" t="s">
        <v>1002</v>
      </c>
      <c r="FU18" t="s">
        <v>777</v>
      </c>
      <c r="FV18" t="s">
        <v>431</v>
      </c>
      <c r="FX18">
        <v>1</v>
      </c>
      <c r="FZ18">
        <v>14.03</v>
      </c>
      <c r="GA18">
        <v>11</v>
      </c>
      <c r="GB18">
        <v>1</v>
      </c>
      <c r="GD18" t="s">
        <v>355</v>
      </c>
      <c r="GE18">
        <v>0</v>
      </c>
      <c r="GH18">
        <v>1.2</v>
      </c>
      <c r="GI18">
        <v>0</v>
      </c>
      <c r="GJ18">
        <v>0</v>
      </c>
      <c r="GL18" t="s">
        <v>1985</v>
      </c>
      <c r="GM18">
        <v>5</v>
      </c>
      <c r="GN18">
        <v>2</v>
      </c>
      <c r="GO18" t="s">
        <v>499</v>
      </c>
      <c r="GQ18">
        <v>50</v>
      </c>
      <c r="GZ18" t="s">
        <v>1986</v>
      </c>
      <c r="HB18" t="s">
        <v>313</v>
      </c>
      <c r="HC18" t="s">
        <v>313</v>
      </c>
      <c r="HE18">
        <v>0</v>
      </c>
      <c r="HF18">
        <v>11</v>
      </c>
      <c r="HG18">
        <v>14</v>
      </c>
      <c r="HH18" t="s">
        <v>275</v>
      </c>
      <c r="HJ18" t="s">
        <v>492</v>
      </c>
      <c r="HK18">
        <v>2</v>
      </c>
      <c r="HL18" t="s">
        <v>1666</v>
      </c>
      <c r="HN18" t="s">
        <v>1987</v>
      </c>
      <c r="HO18" t="s">
        <v>1988</v>
      </c>
      <c r="HP18" t="s">
        <v>1989</v>
      </c>
      <c r="HQ18" t="s">
        <v>1990</v>
      </c>
      <c r="HS18" t="s">
        <v>1991</v>
      </c>
      <c r="HV18">
        <v>-40</v>
      </c>
      <c r="HW18">
        <v>3952069</v>
      </c>
      <c r="HY18">
        <v>3952013</v>
      </c>
      <c r="IB18">
        <v>0</v>
      </c>
      <c r="IC18">
        <v>0</v>
      </c>
      <c r="IL18">
        <v>47</v>
      </c>
      <c r="IN18" t="s">
        <v>1666</v>
      </c>
      <c r="IP18" t="s">
        <v>1666</v>
      </c>
      <c r="IT18">
        <v>2</v>
      </c>
    </row>
    <row r="19" spans="1:254">
      <c r="A19">
        <v>18</v>
      </c>
      <c r="B19" t="s">
        <v>1992</v>
      </c>
      <c r="C19">
        <v>2</v>
      </c>
      <c r="D19">
        <v>2</v>
      </c>
      <c r="E19">
        <v>15</v>
      </c>
      <c r="F19">
        <v>0</v>
      </c>
      <c r="G19">
        <v>-40</v>
      </c>
      <c r="I19" t="s">
        <v>298</v>
      </c>
      <c r="J19">
        <v>11</v>
      </c>
      <c r="K19" t="s">
        <v>1184</v>
      </c>
      <c r="L19" t="s">
        <v>752</v>
      </c>
      <c r="M19" t="s">
        <v>408</v>
      </c>
      <c r="O19" t="s">
        <v>508</v>
      </c>
      <c r="V19" t="s">
        <v>253</v>
      </c>
      <c r="W19" t="s">
        <v>1993</v>
      </c>
      <c r="X19" t="s">
        <v>1994</v>
      </c>
      <c r="Y19" t="s">
        <v>1995</v>
      </c>
      <c r="AA19" t="s">
        <v>876</v>
      </c>
      <c r="AB19" t="s">
        <v>1996</v>
      </c>
      <c r="AJ19" t="s">
        <v>756</v>
      </c>
      <c r="AO19">
        <v>15</v>
      </c>
      <c r="BI19" t="s">
        <v>257</v>
      </c>
      <c r="BP19">
        <f t="shared" si="0"/>
        <v>1</v>
      </c>
      <c r="BQ19">
        <f t="shared" si="1"/>
        <v>0</v>
      </c>
      <c r="BS19" t="s">
        <v>1602</v>
      </c>
      <c r="BU19">
        <v>3</v>
      </c>
      <c r="BW19">
        <v>0</v>
      </c>
      <c r="BX19" t="s">
        <v>1997</v>
      </c>
      <c r="BZ19">
        <v>0</v>
      </c>
      <c r="CC19" s="3">
        <v>0.56180555555555556</v>
      </c>
      <c r="CD19" t="s">
        <v>274</v>
      </c>
      <c r="CE19" t="s">
        <v>1998</v>
      </c>
      <c r="CF19">
        <v>8</v>
      </c>
      <c r="CH19" t="s">
        <v>1144</v>
      </c>
      <c r="CI19">
        <v>0</v>
      </c>
      <c r="CJ19" t="s">
        <v>1999</v>
      </c>
      <c r="CK19" s="4">
        <v>38444</v>
      </c>
      <c r="CL19" t="s">
        <v>2000</v>
      </c>
      <c r="CM19" t="s">
        <v>1976</v>
      </c>
      <c r="CN19">
        <v>3</v>
      </c>
      <c r="CP19" t="s">
        <v>282</v>
      </c>
      <c r="CQ19" t="s">
        <v>1602</v>
      </c>
      <c r="CT19" t="s">
        <v>2001</v>
      </c>
      <c r="CV19">
        <v>0</v>
      </c>
      <c r="CX19">
        <v>3</v>
      </c>
      <c r="CY19" t="s">
        <v>553</v>
      </c>
      <c r="CZ19">
        <v>0</v>
      </c>
      <c r="DA19">
        <v>11</v>
      </c>
      <c r="DB19" t="s">
        <v>1953</v>
      </c>
      <c r="DC19">
        <v>-45</v>
      </c>
      <c r="DJ19">
        <v>0</v>
      </c>
      <c r="DK19" s="4">
        <v>44449</v>
      </c>
      <c r="DL19">
        <v>20022</v>
      </c>
      <c r="DM19">
        <v>2021</v>
      </c>
      <c r="DN19">
        <v>0</v>
      </c>
      <c r="DP19">
        <v>79116</v>
      </c>
      <c r="DQ19">
        <v>51</v>
      </c>
      <c r="DT19" t="s">
        <v>257</v>
      </c>
      <c r="DU19" t="s">
        <v>274</v>
      </c>
      <c r="DW19">
        <v>14</v>
      </c>
      <c r="DX19" t="s">
        <v>275</v>
      </c>
      <c r="EA19" t="s">
        <v>2002</v>
      </c>
      <c r="ED19">
        <v>0</v>
      </c>
      <c r="EE19" t="s">
        <v>765</v>
      </c>
      <c r="EF19" t="s">
        <v>422</v>
      </c>
      <c r="EG19">
        <v>0</v>
      </c>
      <c r="EI19" t="s">
        <v>340</v>
      </c>
      <c r="EJ19" t="s">
        <v>2003</v>
      </c>
      <c r="EK19" t="s">
        <v>2004</v>
      </c>
      <c r="EL19" t="s">
        <v>2005</v>
      </c>
      <c r="EM19" t="s">
        <v>351</v>
      </c>
      <c r="EN19" t="s">
        <v>269</v>
      </c>
      <c r="EO19" t="s">
        <v>918</v>
      </c>
      <c r="EP19">
        <v>0</v>
      </c>
      <c r="EQ19" t="s">
        <v>2006</v>
      </c>
      <c r="ES19" t="s">
        <v>1983</v>
      </c>
      <c r="ET19">
        <v>19</v>
      </c>
      <c r="EU19" t="s">
        <v>274</v>
      </c>
      <c r="EV19" t="s">
        <v>1983</v>
      </c>
      <c r="EW19" t="s">
        <v>1251</v>
      </c>
      <c r="EX19" t="s">
        <v>921</v>
      </c>
      <c r="FA19" t="s">
        <v>1845</v>
      </c>
      <c r="FB19" t="s">
        <v>2007</v>
      </c>
      <c r="FD19">
        <v>1</v>
      </c>
      <c r="FE19">
        <v>12</v>
      </c>
      <c r="FI19" t="s">
        <v>1960</v>
      </c>
      <c r="FK19">
        <v>0</v>
      </c>
      <c r="FM19">
        <v>1</v>
      </c>
      <c r="FP19">
        <v>0</v>
      </c>
      <c r="FR19" t="s">
        <v>462</v>
      </c>
      <c r="FS19" t="s">
        <v>1002</v>
      </c>
      <c r="FT19" t="s">
        <v>257</v>
      </c>
      <c r="FU19" t="s">
        <v>777</v>
      </c>
      <c r="FV19" t="s">
        <v>1721</v>
      </c>
      <c r="FX19">
        <v>0</v>
      </c>
      <c r="FZ19">
        <v>14.03</v>
      </c>
      <c r="GA19">
        <v>11</v>
      </c>
      <c r="GB19">
        <v>0</v>
      </c>
      <c r="GD19" t="s">
        <v>355</v>
      </c>
      <c r="GE19">
        <v>0</v>
      </c>
      <c r="GF19" t="s">
        <v>257</v>
      </c>
      <c r="GG19">
        <v>3.4</v>
      </c>
      <c r="GH19">
        <v>6.6</v>
      </c>
      <c r="GI19">
        <v>0</v>
      </c>
      <c r="GJ19">
        <v>0</v>
      </c>
      <c r="GL19" t="s">
        <v>2008</v>
      </c>
      <c r="GO19" t="s">
        <v>533</v>
      </c>
      <c r="GQ19">
        <v>0</v>
      </c>
      <c r="GZ19" t="s">
        <v>2009</v>
      </c>
      <c r="HB19" t="s">
        <v>294</v>
      </c>
      <c r="HC19" t="s">
        <v>313</v>
      </c>
      <c r="HD19" t="s">
        <v>1942</v>
      </c>
      <c r="HE19">
        <v>0</v>
      </c>
      <c r="HF19">
        <v>11</v>
      </c>
      <c r="HG19">
        <v>14</v>
      </c>
      <c r="HH19" t="s">
        <v>275</v>
      </c>
      <c r="HJ19" t="s">
        <v>492</v>
      </c>
      <c r="HK19" t="s">
        <v>2010</v>
      </c>
      <c r="HL19" t="s">
        <v>1838</v>
      </c>
      <c r="HN19" t="s">
        <v>1987</v>
      </c>
      <c r="HO19" t="s">
        <v>2011</v>
      </c>
      <c r="HP19" t="s">
        <v>2012</v>
      </c>
      <c r="HQ19" t="s">
        <v>2013</v>
      </c>
      <c r="HS19">
        <v>9</v>
      </c>
      <c r="HV19">
        <v>-40</v>
      </c>
      <c r="HW19">
        <v>3952118</v>
      </c>
      <c r="HY19">
        <v>3952069</v>
      </c>
      <c r="IB19">
        <v>-0.5</v>
      </c>
      <c r="IC19">
        <v>1</v>
      </c>
      <c r="IL19">
        <v>48</v>
      </c>
      <c r="IT19">
        <v>2</v>
      </c>
    </row>
    <row r="20" spans="1:254">
      <c r="A20">
        <v>19</v>
      </c>
      <c r="B20" t="s">
        <v>2014</v>
      </c>
      <c r="C20">
        <v>2</v>
      </c>
      <c r="D20">
        <v>3</v>
      </c>
      <c r="E20">
        <v>15</v>
      </c>
      <c r="F20">
        <v>21</v>
      </c>
      <c r="G20">
        <v>-40</v>
      </c>
      <c r="I20" t="s">
        <v>254</v>
      </c>
      <c r="J20">
        <v>11</v>
      </c>
      <c r="K20">
        <v>11</v>
      </c>
      <c r="L20" t="s">
        <v>2015</v>
      </c>
      <c r="M20" t="s">
        <v>2016</v>
      </c>
      <c r="O20" t="s">
        <v>2017</v>
      </c>
      <c r="V20" t="s">
        <v>253</v>
      </c>
      <c r="W20" t="s">
        <v>2018</v>
      </c>
      <c r="X20" t="s">
        <v>2019</v>
      </c>
      <c r="Y20" t="s">
        <v>2020</v>
      </c>
      <c r="AA20" t="s">
        <v>2021</v>
      </c>
      <c r="AB20" t="s">
        <v>2022</v>
      </c>
      <c r="AI20">
        <v>12</v>
      </c>
      <c r="AJ20" t="s">
        <v>327</v>
      </c>
      <c r="AO20">
        <v>15</v>
      </c>
      <c r="AX20">
        <v>4</v>
      </c>
      <c r="BI20" t="s">
        <v>257</v>
      </c>
      <c r="BP20">
        <f t="shared" si="0"/>
        <v>2</v>
      </c>
      <c r="BQ20">
        <f t="shared" si="1"/>
        <v>0</v>
      </c>
      <c r="BS20" t="s">
        <v>1602</v>
      </c>
      <c r="BU20">
        <v>3</v>
      </c>
      <c r="BW20">
        <v>0</v>
      </c>
      <c r="BX20" t="s">
        <v>2023</v>
      </c>
      <c r="BZ20">
        <v>1</v>
      </c>
      <c r="CC20" s="3">
        <v>0.55555555555555558</v>
      </c>
      <c r="CD20" t="s">
        <v>257</v>
      </c>
      <c r="CE20" t="s">
        <v>2024</v>
      </c>
      <c r="CF20">
        <v>8</v>
      </c>
      <c r="CH20" t="s">
        <v>331</v>
      </c>
      <c r="CI20">
        <v>1</v>
      </c>
      <c r="CJ20" t="s">
        <v>2025</v>
      </c>
      <c r="CK20" s="4">
        <v>38444</v>
      </c>
      <c r="CL20" t="s">
        <v>2026</v>
      </c>
      <c r="CM20" t="s">
        <v>2027</v>
      </c>
      <c r="CN20">
        <v>3</v>
      </c>
      <c r="CO20" t="s">
        <v>2028</v>
      </c>
      <c r="CP20" t="s">
        <v>269</v>
      </c>
      <c r="CQ20" t="s">
        <v>1602</v>
      </c>
      <c r="CT20" t="s">
        <v>2001</v>
      </c>
      <c r="CV20">
        <v>0</v>
      </c>
      <c r="CX20">
        <v>4</v>
      </c>
      <c r="CY20" t="s">
        <v>553</v>
      </c>
      <c r="CZ20">
        <v>0</v>
      </c>
      <c r="DA20">
        <v>11</v>
      </c>
      <c r="DB20" t="s">
        <v>1953</v>
      </c>
      <c r="DC20">
        <v>-45</v>
      </c>
      <c r="DE20" t="s">
        <v>1838</v>
      </c>
      <c r="DJ20">
        <v>21</v>
      </c>
      <c r="DK20" s="4">
        <v>44449</v>
      </c>
      <c r="DL20">
        <v>20022</v>
      </c>
      <c r="DM20">
        <v>2021</v>
      </c>
      <c r="DN20">
        <v>0</v>
      </c>
      <c r="DP20">
        <v>79116</v>
      </c>
      <c r="DQ20">
        <v>52</v>
      </c>
      <c r="DT20" t="s">
        <v>257</v>
      </c>
      <c r="DU20" t="s">
        <v>274</v>
      </c>
      <c r="DW20">
        <v>14</v>
      </c>
      <c r="DX20" t="s">
        <v>275</v>
      </c>
      <c r="ED20">
        <v>0</v>
      </c>
      <c r="EE20" t="s">
        <v>2029</v>
      </c>
      <c r="EF20" t="s">
        <v>675</v>
      </c>
      <c r="EG20">
        <v>0</v>
      </c>
      <c r="EI20" t="s">
        <v>340</v>
      </c>
      <c r="EJ20" t="s">
        <v>946</v>
      </c>
      <c r="EK20" t="s">
        <v>2030</v>
      </c>
      <c r="EL20" t="s">
        <v>2031</v>
      </c>
      <c r="EM20" t="s">
        <v>2032</v>
      </c>
      <c r="EN20" t="s">
        <v>282</v>
      </c>
      <c r="EO20" t="s">
        <v>968</v>
      </c>
      <c r="EP20">
        <v>0</v>
      </c>
      <c r="EQ20" t="s">
        <v>769</v>
      </c>
      <c r="ES20" t="s">
        <v>2033</v>
      </c>
      <c r="ET20">
        <v>21</v>
      </c>
      <c r="EU20" t="s">
        <v>348</v>
      </c>
      <c r="EV20" t="s">
        <v>1983</v>
      </c>
      <c r="EW20" t="s">
        <v>1251</v>
      </c>
      <c r="EX20" t="s">
        <v>1005</v>
      </c>
      <c r="FA20" t="s">
        <v>2034</v>
      </c>
      <c r="FB20" t="s">
        <v>2035</v>
      </c>
      <c r="FD20">
        <v>1</v>
      </c>
      <c r="FE20">
        <v>10</v>
      </c>
      <c r="FI20" t="s">
        <v>2036</v>
      </c>
      <c r="FK20">
        <v>0</v>
      </c>
      <c r="FM20">
        <v>0</v>
      </c>
      <c r="FP20">
        <v>0</v>
      </c>
      <c r="FR20" t="s">
        <v>462</v>
      </c>
      <c r="FS20" t="s">
        <v>1002</v>
      </c>
      <c r="FU20" t="s">
        <v>777</v>
      </c>
      <c r="FV20" t="s">
        <v>2037</v>
      </c>
      <c r="FX20">
        <v>0</v>
      </c>
      <c r="FZ20">
        <v>14.03</v>
      </c>
      <c r="GA20">
        <v>11</v>
      </c>
      <c r="GB20">
        <v>0</v>
      </c>
      <c r="GD20" t="s">
        <v>355</v>
      </c>
      <c r="GE20">
        <v>1</v>
      </c>
      <c r="GF20" t="s">
        <v>274</v>
      </c>
      <c r="GH20">
        <v>3.3</v>
      </c>
      <c r="GI20">
        <v>0</v>
      </c>
      <c r="GJ20">
        <v>0</v>
      </c>
      <c r="GL20" t="s">
        <v>2038</v>
      </c>
      <c r="GM20">
        <v>0</v>
      </c>
      <c r="GN20">
        <v>0</v>
      </c>
      <c r="GO20">
        <v>4</v>
      </c>
      <c r="GQ20">
        <v>28</v>
      </c>
      <c r="GZ20" t="s">
        <v>2039</v>
      </c>
      <c r="HB20" t="s">
        <v>313</v>
      </c>
      <c r="HC20" t="s">
        <v>313</v>
      </c>
      <c r="HD20" t="s">
        <v>1838</v>
      </c>
      <c r="HE20">
        <v>0</v>
      </c>
      <c r="HF20">
        <v>11</v>
      </c>
      <c r="HG20">
        <v>14</v>
      </c>
      <c r="HH20" t="s">
        <v>275</v>
      </c>
      <c r="HJ20" t="s">
        <v>492</v>
      </c>
      <c r="HK20" t="s">
        <v>2040</v>
      </c>
      <c r="HL20" t="s">
        <v>1838</v>
      </c>
      <c r="HN20" t="s">
        <v>2041</v>
      </c>
      <c r="HO20" t="s">
        <v>2042</v>
      </c>
      <c r="HP20" t="s">
        <v>2043</v>
      </c>
      <c r="HQ20" t="s">
        <v>2044</v>
      </c>
      <c r="HS20" t="s">
        <v>2045</v>
      </c>
      <c r="HV20">
        <v>39</v>
      </c>
      <c r="HW20">
        <v>3952162</v>
      </c>
      <c r="HX20" t="s">
        <v>2046</v>
      </c>
      <c r="HY20">
        <v>3952118</v>
      </c>
      <c r="IB20">
        <v>1</v>
      </c>
      <c r="IC20">
        <v>1</v>
      </c>
      <c r="IL20">
        <v>49</v>
      </c>
      <c r="IP20" t="s">
        <v>1838</v>
      </c>
      <c r="IT20">
        <v>2</v>
      </c>
    </row>
    <row r="21" spans="1:254">
      <c r="A21">
        <v>20</v>
      </c>
      <c r="B21" t="s">
        <v>2047</v>
      </c>
      <c r="C21">
        <v>2</v>
      </c>
      <c r="D21">
        <v>1</v>
      </c>
      <c r="E21">
        <v>10</v>
      </c>
      <c r="F21">
        <v>7</v>
      </c>
      <c r="G21">
        <v>39</v>
      </c>
      <c r="I21" t="s">
        <v>254</v>
      </c>
      <c r="J21" t="s">
        <v>2048</v>
      </c>
      <c r="K21" t="s">
        <v>2048</v>
      </c>
      <c r="L21" t="s">
        <v>1656</v>
      </c>
      <c r="M21" t="s">
        <v>440</v>
      </c>
      <c r="N21" t="s">
        <v>254</v>
      </c>
      <c r="O21" t="s">
        <v>1657</v>
      </c>
      <c r="V21" t="s">
        <v>257</v>
      </c>
      <c r="W21" t="s">
        <v>1774</v>
      </c>
      <c r="AD21" t="s">
        <v>445</v>
      </c>
      <c r="AE21" t="s">
        <v>446</v>
      </c>
      <c r="AF21" t="s">
        <v>1774</v>
      </c>
      <c r="AG21" t="s">
        <v>274</v>
      </c>
      <c r="AI21">
        <v>9</v>
      </c>
      <c r="AO21">
        <v>15</v>
      </c>
      <c r="BI21" t="s">
        <v>348</v>
      </c>
      <c r="BP21">
        <f t="shared" si="0"/>
        <v>0</v>
      </c>
      <c r="BQ21">
        <f t="shared" si="1"/>
        <v>5</v>
      </c>
      <c r="BS21" t="s">
        <v>1602</v>
      </c>
      <c r="BU21">
        <v>3</v>
      </c>
      <c r="BW21">
        <v>0</v>
      </c>
      <c r="BX21" t="s">
        <v>2049</v>
      </c>
      <c r="CC21" s="3">
        <v>0.52986111111111112</v>
      </c>
      <c r="CE21" t="s">
        <v>2050</v>
      </c>
      <c r="CI21">
        <v>0</v>
      </c>
      <c r="CJ21" t="s">
        <v>2051</v>
      </c>
      <c r="CK21" s="4">
        <v>38444</v>
      </c>
      <c r="CL21" t="s">
        <v>2052</v>
      </c>
      <c r="CM21" t="s">
        <v>2053</v>
      </c>
      <c r="CN21">
        <v>3</v>
      </c>
      <c r="CO21" t="s">
        <v>2054</v>
      </c>
      <c r="CP21" t="s">
        <v>269</v>
      </c>
      <c r="CQ21" t="s">
        <v>1602</v>
      </c>
      <c r="CT21" t="s">
        <v>2055</v>
      </c>
      <c r="CV21">
        <v>0</v>
      </c>
      <c r="CX21">
        <v>5</v>
      </c>
      <c r="CY21" t="s">
        <v>553</v>
      </c>
      <c r="CZ21">
        <v>0</v>
      </c>
      <c r="DA21">
        <v>11</v>
      </c>
      <c r="DB21" t="s">
        <v>1953</v>
      </c>
      <c r="DC21">
        <v>-45</v>
      </c>
      <c r="DE21" t="s">
        <v>1760</v>
      </c>
      <c r="DJ21">
        <v>7</v>
      </c>
      <c r="DK21" s="4">
        <v>44449</v>
      </c>
      <c r="DL21">
        <v>20022</v>
      </c>
      <c r="DM21">
        <v>2021</v>
      </c>
      <c r="DN21">
        <v>0</v>
      </c>
      <c r="DP21">
        <v>79116</v>
      </c>
      <c r="DQ21">
        <v>53</v>
      </c>
      <c r="DT21" t="s">
        <v>294</v>
      </c>
      <c r="DU21" t="s">
        <v>294</v>
      </c>
      <c r="DW21">
        <v>14</v>
      </c>
      <c r="DX21" t="s">
        <v>275</v>
      </c>
      <c r="ED21">
        <v>0</v>
      </c>
      <c r="EE21" t="s">
        <v>1667</v>
      </c>
      <c r="EF21" t="s">
        <v>1668</v>
      </c>
      <c r="EG21">
        <v>1</v>
      </c>
      <c r="EI21" t="s">
        <v>2056</v>
      </c>
      <c r="EJ21" t="s">
        <v>2057</v>
      </c>
      <c r="EK21" t="s">
        <v>2058</v>
      </c>
      <c r="EL21" t="s">
        <v>2059</v>
      </c>
      <c r="EM21" t="s">
        <v>2060</v>
      </c>
      <c r="EN21" t="s">
        <v>282</v>
      </c>
      <c r="EO21" t="s">
        <v>1109</v>
      </c>
      <c r="EP21">
        <v>1</v>
      </c>
      <c r="ES21" t="s">
        <v>2061</v>
      </c>
      <c r="FC21" t="s">
        <v>253</v>
      </c>
      <c r="FD21">
        <v>0</v>
      </c>
      <c r="FE21">
        <v>7</v>
      </c>
      <c r="FF21" t="s">
        <v>590</v>
      </c>
      <c r="FH21" t="s">
        <v>590</v>
      </c>
      <c r="FK21">
        <v>0</v>
      </c>
      <c r="FM21">
        <v>0</v>
      </c>
      <c r="FP21">
        <v>0</v>
      </c>
      <c r="FR21" t="s">
        <v>1675</v>
      </c>
      <c r="FS21" t="s">
        <v>1784</v>
      </c>
      <c r="FT21" t="s">
        <v>274</v>
      </c>
      <c r="FU21" t="s">
        <v>2062</v>
      </c>
      <c r="FV21" t="s">
        <v>397</v>
      </c>
      <c r="FW21" t="s">
        <v>1030</v>
      </c>
      <c r="FX21">
        <v>0</v>
      </c>
      <c r="FZ21">
        <v>14.03</v>
      </c>
      <c r="GA21">
        <v>11</v>
      </c>
      <c r="GB21">
        <v>0</v>
      </c>
      <c r="GD21" t="s">
        <v>355</v>
      </c>
      <c r="GE21">
        <v>0</v>
      </c>
      <c r="GI21">
        <v>0</v>
      </c>
      <c r="GJ21">
        <v>0</v>
      </c>
      <c r="GL21" t="s">
        <v>2063</v>
      </c>
      <c r="GN21">
        <v>3</v>
      </c>
      <c r="GZ21" t="s">
        <v>1806</v>
      </c>
      <c r="HB21" t="s">
        <v>294</v>
      </c>
      <c r="HC21" t="s">
        <v>294</v>
      </c>
      <c r="HD21" t="s">
        <v>2064</v>
      </c>
      <c r="HE21">
        <v>0</v>
      </c>
      <c r="HF21">
        <v>30</v>
      </c>
      <c r="HG21">
        <v>14</v>
      </c>
      <c r="HH21" t="s">
        <v>275</v>
      </c>
      <c r="HK21">
        <v>3</v>
      </c>
      <c r="HV21">
        <v>32</v>
      </c>
      <c r="HW21">
        <v>3952210</v>
      </c>
      <c r="HX21" t="s">
        <v>2065</v>
      </c>
      <c r="HY21">
        <v>3952162</v>
      </c>
      <c r="IB21">
        <v>0</v>
      </c>
      <c r="IC21">
        <v>0</v>
      </c>
      <c r="IL21">
        <v>50</v>
      </c>
      <c r="IP21" t="s">
        <v>1760</v>
      </c>
      <c r="IT21">
        <v>2</v>
      </c>
    </row>
    <row r="22" spans="1:254">
      <c r="A22">
        <v>21</v>
      </c>
      <c r="B22" t="s">
        <v>2066</v>
      </c>
      <c r="C22">
        <v>2</v>
      </c>
      <c r="D22">
        <v>2</v>
      </c>
      <c r="E22">
        <v>3</v>
      </c>
      <c r="F22">
        <v>3</v>
      </c>
      <c r="G22">
        <v>32</v>
      </c>
      <c r="I22" t="s">
        <v>254</v>
      </c>
      <c r="J22">
        <v>11</v>
      </c>
      <c r="K22" t="s">
        <v>2067</v>
      </c>
      <c r="L22" t="s">
        <v>2068</v>
      </c>
      <c r="M22" t="s">
        <v>408</v>
      </c>
      <c r="O22" t="s">
        <v>409</v>
      </c>
      <c r="R22" t="s">
        <v>321</v>
      </c>
      <c r="V22" t="s">
        <v>257</v>
      </c>
      <c r="W22" t="s">
        <v>2069</v>
      </c>
      <c r="AD22" t="s">
        <v>2070</v>
      </c>
      <c r="AE22" t="s">
        <v>2071</v>
      </c>
      <c r="AF22" t="s">
        <v>2069</v>
      </c>
      <c r="AG22" t="s">
        <v>274</v>
      </c>
      <c r="AI22">
        <v>20</v>
      </c>
      <c r="AO22">
        <v>15</v>
      </c>
      <c r="BI22" t="s">
        <v>274</v>
      </c>
      <c r="BP22">
        <f t="shared" si="0"/>
        <v>0</v>
      </c>
      <c r="BQ22">
        <f t="shared" si="1"/>
        <v>3</v>
      </c>
      <c r="BS22" t="s">
        <v>1602</v>
      </c>
      <c r="BU22">
        <v>3</v>
      </c>
      <c r="BW22">
        <v>0</v>
      </c>
      <c r="BX22" t="s">
        <v>2072</v>
      </c>
      <c r="CC22" s="3">
        <v>0.51041666666666663</v>
      </c>
      <c r="CE22" t="s">
        <v>2073</v>
      </c>
      <c r="CI22">
        <v>0</v>
      </c>
      <c r="CJ22" t="s">
        <v>2074</v>
      </c>
      <c r="CK22" s="4">
        <v>38444</v>
      </c>
      <c r="CL22" t="s">
        <v>2075</v>
      </c>
      <c r="CM22" t="s">
        <v>2076</v>
      </c>
      <c r="CN22">
        <v>3</v>
      </c>
      <c r="CP22" t="s">
        <v>269</v>
      </c>
      <c r="CQ22" t="s">
        <v>1602</v>
      </c>
      <c r="CT22" t="s">
        <v>1888</v>
      </c>
      <c r="CV22">
        <v>0</v>
      </c>
      <c r="CX22">
        <v>6</v>
      </c>
      <c r="CY22" t="s">
        <v>553</v>
      </c>
      <c r="CZ22">
        <v>0</v>
      </c>
      <c r="DA22">
        <v>11</v>
      </c>
      <c r="DB22" t="s">
        <v>1953</v>
      </c>
      <c r="DC22">
        <v>-45</v>
      </c>
      <c r="DE22" t="s">
        <v>2077</v>
      </c>
      <c r="DJ22">
        <v>3</v>
      </c>
      <c r="DK22" s="4">
        <v>44449</v>
      </c>
      <c r="DL22">
        <v>20022</v>
      </c>
      <c r="DM22">
        <v>2021</v>
      </c>
      <c r="DN22">
        <v>0</v>
      </c>
      <c r="DP22">
        <v>79116</v>
      </c>
      <c r="DQ22">
        <v>54</v>
      </c>
      <c r="DT22" t="s">
        <v>274</v>
      </c>
      <c r="DU22" t="s">
        <v>257</v>
      </c>
      <c r="DW22">
        <v>14</v>
      </c>
      <c r="DX22" t="s">
        <v>275</v>
      </c>
      <c r="ED22">
        <v>0</v>
      </c>
      <c r="EE22" t="s">
        <v>421</v>
      </c>
      <c r="EF22" t="s">
        <v>422</v>
      </c>
      <c r="EG22">
        <v>0</v>
      </c>
      <c r="EI22" t="s">
        <v>340</v>
      </c>
      <c r="EJ22" t="s">
        <v>2078</v>
      </c>
      <c r="EK22" t="s">
        <v>2079</v>
      </c>
      <c r="EL22" t="s">
        <v>2080</v>
      </c>
      <c r="EM22" t="s">
        <v>890</v>
      </c>
      <c r="EN22" t="s">
        <v>282</v>
      </c>
      <c r="EO22" t="s">
        <v>459</v>
      </c>
      <c r="EP22">
        <v>0</v>
      </c>
      <c r="ES22" t="s">
        <v>2081</v>
      </c>
      <c r="FD22">
        <v>0</v>
      </c>
      <c r="FE22">
        <v>9</v>
      </c>
      <c r="FF22" t="s">
        <v>308</v>
      </c>
      <c r="FH22" t="s">
        <v>308</v>
      </c>
      <c r="FI22" t="s">
        <v>1916</v>
      </c>
      <c r="FK22">
        <v>0</v>
      </c>
      <c r="FM22">
        <v>0</v>
      </c>
      <c r="FP22">
        <v>0</v>
      </c>
      <c r="FR22" t="s">
        <v>395</v>
      </c>
      <c r="FS22" t="s">
        <v>1029</v>
      </c>
      <c r="FT22" t="s">
        <v>274</v>
      </c>
      <c r="FU22" t="s">
        <v>396</v>
      </c>
      <c r="FV22" t="s">
        <v>397</v>
      </c>
      <c r="FX22">
        <v>1</v>
      </c>
      <c r="FZ22">
        <v>14.03</v>
      </c>
      <c r="GA22">
        <v>11</v>
      </c>
      <c r="GB22">
        <v>0</v>
      </c>
      <c r="GC22" t="s">
        <v>2082</v>
      </c>
      <c r="GD22" t="s">
        <v>355</v>
      </c>
      <c r="GE22">
        <v>0</v>
      </c>
      <c r="GF22" t="s">
        <v>274</v>
      </c>
      <c r="GI22">
        <v>0</v>
      </c>
      <c r="GJ22">
        <v>0</v>
      </c>
      <c r="GL22" t="s">
        <v>2083</v>
      </c>
      <c r="GN22">
        <v>0</v>
      </c>
      <c r="GZ22" t="s">
        <v>2084</v>
      </c>
      <c r="HB22" t="s">
        <v>294</v>
      </c>
      <c r="HC22" t="s">
        <v>313</v>
      </c>
      <c r="HD22" t="s">
        <v>2085</v>
      </c>
      <c r="HE22">
        <v>0</v>
      </c>
      <c r="HF22">
        <v>11</v>
      </c>
      <c r="HG22">
        <v>14</v>
      </c>
      <c r="HH22" t="s">
        <v>275</v>
      </c>
      <c r="HK22">
        <v>3</v>
      </c>
      <c r="HO22" t="s">
        <v>2086</v>
      </c>
      <c r="HP22" t="s">
        <v>2087</v>
      </c>
      <c r="HQ22" t="s">
        <v>2088</v>
      </c>
      <c r="HV22">
        <v>29</v>
      </c>
      <c r="HW22">
        <v>3952240</v>
      </c>
      <c r="HX22" t="s">
        <v>1541</v>
      </c>
      <c r="HY22">
        <v>3952210</v>
      </c>
      <c r="IB22">
        <v>0</v>
      </c>
      <c r="IC22">
        <v>0</v>
      </c>
      <c r="IL22">
        <v>51</v>
      </c>
      <c r="IP22" t="s">
        <v>2077</v>
      </c>
      <c r="IT22">
        <v>2</v>
      </c>
    </row>
    <row r="23" spans="1:254">
      <c r="A23">
        <v>22</v>
      </c>
      <c r="B23" t="s">
        <v>2089</v>
      </c>
      <c r="C23">
        <v>2</v>
      </c>
      <c r="D23">
        <v>1</v>
      </c>
      <c r="E23">
        <v>10</v>
      </c>
      <c r="F23">
        <v>5</v>
      </c>
      <c r="G23">
        <v>29</v>
      </c>
      <c r="I23" t="s">
        <v>254</v>
      </c>
      <c r="J23">
        <v>11</v>
      </c>
      <c r="K23">
        <v>11</v>
      </c>
      <c r="L23" t="s">
        <v>1288</v>
      </c>
      <c r="M23" t="s">
        <v>440</v>
      </c>
      <c r="N23" t="s">
        <v>254</v>
      </c>
      <c r="O23" t="s">
        <v>1289</v>
      </c>
      <c r="V23" t="s">
        <v>253</v>
      </c>
      <c r="W23" t="s">
        <v>2090</v>
      </c>
      <c r="X23" t="s">
        <v>874</v>
      </c>
      <c r="Y23" t="s">
        <v>2091</v>
      </c>
      <c r="AA23" t="s">
        <v>372</v>
      </c>
      <c r="AB23" t="s">
        <v>2092</v>
      </c>
      <c r="AI23">
        <v>15</v>
      </c>
      <c r="AJ23" t="s">
        <v>2093</v>
      </c>
      <c r="AO23">
        <v>15</v>
      </c>
      <c r="BI23" t="s">
        <v>274</v>
      </c>
      <c r="BP23">
        <f t="shared" si="0"/>
        <v>1</v>
      </c>
      <c r="BQ23">
        <f t="shared" si="1"/>
        <v>0</v>
      </c>
      <c r="BS23" t="s">
        <v>1602</v>
      </c>
      <c r="BU23">
        <v>3</v>
      </c>
      <c r="BW23">
        <v>0</v>
      </c>
      <c r="BX23" t="s">
        <v>2094</v>
      </c>
      <c r="BZ23">
        <v>0</v>
      </c>
      <c r="CC23" s="3">
        <v>0.48749999999999999</v>
      </c>
      <c r="CD23" t="s">
        <v>257</v>
      </c>
      <c r="CE23" t="s">
        <v>2095</v>
      </c>
      <c r="CF23">
        <v>8</v>
      </c>
      <c r="CH23" t="s">
        <v>331</v>
      </c>
      <c r="CI23">
        <v>0</v>
      </c>
      <c r="CJ23" t="s">
        <v>2096</v>
      </c>
      <c r="CK23" s="4">
        <v>38444</v>
      </c>
      <c r="CL23" t="s">
        <v>2097</v>
      </c>
      <c r="CM23" t="s">
        <v>2098</v>
      </c>
      <c r="CN23">
        <v>3</v>
      </c>
      <c r="CP23" t="s">
        <v>418</v>
      </c>
      <c r="CQ23" t="s">
        <v>1602</v>
      </c>
      <c r="CT23" t="s">
        <v>2099</v>
      </c>
      <c r="CV23">
        <v>0</v>
      </c>
      <c r="CX23">
        <v>7</v>
      </c>
      <c r="CY23" t="s">
        <v>553</v>
      </c>
      <c r="CZ23">
        <v>0</v>
      </c>
      <c r="DA23">
        <v>11</v>
      </c>
      <c r="DB23" t="s">
        <v>1953</v>
      </c>
      <c r="DC23">
        <v>-45</v>
      </c>
      <c r="DE23" t="s">
        <v>1838</v>
      </c>
      <c r="DJ23">
        <v>5</v>
      </c>
      <c r="DK23" s="4">
        <v>44449</v>
      </c>
      <c r="DL23">
        <v>20022</v>
      </c>
      <c r="DM23">
        <v>2021</v>
      </c>
      <c r="DN23">
        <v>0</v>
      </c>
      <c r="DP23">
        <v>79116</v>
      </c>
      <c r="DQ23">
        <v>55</v>
      </c>
      <c r="DT23" t="s">
        <v>274</v>
      </c>
      <c r="DU23" t="s">
        <v>257</v>
      </c>
      <c r="DW23">
        <v>14</v>
      </c>
      <c r="DX23" t="s">
        <v>275</v>
      </c>
      <c r="DZ23" t="s">
        <v>1929</v>
      </c>
      <c r="ED23">
        <v>0</v>
      </c>
      <c r="EE23" t="s">
        <v>382</v>
      </c>
      <c r="EF23" t="s">
        <v>383</v>
      </c>
      <c r="EG23">
        <v>0</v>
      </c>
      <c r="EI23" t="s">
        <v>340</v>
      </c>
      <c r="EJ23" t="s">
        <v>2100</v>
      </c>
      <c r="EK23" t="s">
        <v>2101</v>
      </c>
      <c r="EL23" t="s">
        <v>2102</v>
      </c>
      <c r="EM23" t="s">
        <v>492</v>
      </c>
      <c r="EN23" t="s">
        <v>418</v>
      </c>
      <c r="EO23" t="s">
        <v>1109</v>
      </c>
      <c r="EP23">
        <v>0</v>
      </c>
      <c r="EQ23" t="s">
        <v>769</v>
      </c>
      <c r="ES23" t="s">
        <v>2103</v>
      </c>
      <c r="ET23">
        <v>0</v>
      </c>
      <c r="EU23" t="s">
        <v>679</v>
      </c>
      <c r="EV23" t="s">
        <v>1983</v>
      </c>
      <c r="FB23" t="s">
        <v>2104</v>
      </c>
      <c r="FD23">
        <v>1</v>
      </c>
      <c r="FE23">
        <v>8</v>
      </c>
      <c r="FF23" t="s">
        <v>893</v>
      </c>
      <c r="FH23" t="s">
        <v>893</v>
      </c>
      <c r="FI23" t="s">
        <v>1916</v>
      </c>
      <c r="FJ23" t="s">
        <v>2105</v>
      </c>
      <c r="FK23">
        <v>0</v>
      </c>
      <c r="FM23">
        <v>1</v>
      </c>
      <c r="FN23" t="s">
        <v>1929</v>
      </c>
      <c r="FO23" t="s">
        <v>2106</v>
      </c>
      <c r="FP23">
        <v>0</v>
      </c>
      <c r="FQ23" t="s">
        <v>274</v>
      </c>
      <c r="FR23" t="s">
        <v>395</v>
      </c>
      <c r="FS23" t="s">
        <v>1029</v>
      </c>
      <c r="FU23" t="s">
        <v>496</v>
      </c>
      <c r="FV23" t="s">
        <v>397</v>
      </c>
      <c r="FX23">
        <v>0</v>
      </c>
      <c r="FZ23">
        <v>14.03</v>
      </c>
      <c r="GA23">
        <v>11</v>
      </c>
      <c r="GB23">
        <v>0</v>
      </c>
      <c r="GC23" t="s">
        <v>497</v>
      </c>
      <c r="GD23" t="s">
        <v>355</v>
      </c>
      <c r="GE23">
        <v>0</v>
      </c>
      <c r="GF23" t="s">
        <v>257</v>
      </c>
      <c r="GG23">
        <v>2.2000000000000002</v>
      </c>
      <c r="GH23">
        <v>4.4000000000000004</v>
      </c>
      <c r="GI23">
        <v>1</v>
      </c>
      <c r="GJ23">
        <v>0</v>
      </c>
      <c r="GL23" t="s">
        <v>2107</v>
      </c>
      <c r="GN23">
        <v>4</v>
      </c>
      <c r="GP23" t="s">
        <v>779</v>
      </c>
      <c r="GZ23" t="s">
        <v>972</v>
      </c>
      <c r="HB23" t="s">
        <v>294</v>
      </c>
      <c r="HC23" t="s">
        <v>313</v>
      </c>
      <c r="HD23" t="s">
        <v>2106</v>
      </c>
      <c r="HE23">
        <v>0</v>
      </c>
      <c r="HF23">
        <v>11</v>
      </c>
      <c r="HG23">
        <v>14</v>
      </c>
      <c r="HH23" t="s">
        <v>275</v>
      </c>
      <c r="HK23" t="s">
        <v>2108</v>
      </c>
      <c r="HN23" t="s">
        <v>1987</v>
      </c>
      <c r="HO23" t="s">
        <v>2109</v>
      </c>
      <c r="HP23" t="s">
        <v>2110</v>
      </c>
      <c r="HQ23" t="s">
        <v>2111</v>
      </c>
      <c r="HV23">
        <v>24</v>
      </c>
      <c r="HW23">
        <v>3952323</v>
      </c>
      <c r="HX23" t="s">
        <v>1929</v>
      </c>
      <c r="HY23">
        <v>3952240</v>
      </c>
      <c r="IB23">
        <v>0</v>
      </c>
      <c r="IC23">
        <v>0</v>
      </c>
      <c r="IL23">
        <v>52</v>
      </c>
      <c r="IT23">
        <v>2</v>
      </c>
    </row>
    <row r="24" spans="1:254">
      <c r="A24">
        <v>23</v>
      </c>
      <c r="B24" t="s">
        <v>2112</v>
      </c>
      <c r="C24">
        <v>2</v>
      </c>
      <c r="D24">
        <v>2</v>
      </c>
      <c r="E24">
        <v>5</v>
      </c>
      <c r="F24">
        <v>4</v>
      </c>
      <c r="G24">
        <v>24</v>
      </c>
      <c r="I24" t="s">
        <v>254</v>
      </c>
      <c r="J24">
        <v>12</v>
      </c>
      <c r="K24" t="s">
        <v>2113</v>
      </c>
      <c r="L24" t="s">
        <v>2114</v>
      </c>
      <c r="M24" t="s">
        <v>440</v>
      </c>
      <c r="N24" t="s">
        <v>254</v>
      </c>
      <c r="O24" t="s">
        <v>870</v>
      </c>
      <c r="P24" t="s">
        <v>871</v>
      </c>
      <c r="S24" t="s">
        <v>872</v>
      </c>
      <c r="V24" t="s">
        <v>257</v>
      </c>
      <c r="W24" t="s">
        <v>1709</v>
      </c>
      <c r="AD24" t="s">
        <v>807</v>
      </c>
      <c r="AE24" t="s">
        <v>808</v>
      </c>
      <c r="AF24" t="s">
        <v>1709</v>
      </c>
      <c r="AG24" t="s">
        <v>274</v>
      </c>
      <c r="AI24">
        <v>22</v>
      </c>
      <c r="AO24">
        <v>15</v>
      </c>
      <c r="AT24" t="s">
        <v>254</v>
      </c>
      <c r="BI24" t="s">
        <v>274</v>
      </c>
      <c r="BP24">
        <f t="shared" si="0"/>
        <v>0</v>
      </c>
      <c r="BQ24">
        <f t="shared" si="1"/>
        <v>5</v>
      </c>
      <c r="BS24" t="s">
        <v>1602</v>
      </c>
      <c r="BU24">
        <v>3</v>
      </c>
      <c r="BW24">
        <v>0</v>
      </c>
      <c r="BX24" t="s">
        <v>2115</v>
      </c>
      <c r="CC24" s="3">
        <v>0.46111111111111108</v>
      </c>
      <c r="CE24" t="s">
        <v>2116</v>
      </c>
      <c r="CI24">
        <v>0</v>
      </c>
      <c r="CJ24" t="s">
        <v>2117</v>
      </c>
      <c r="CK24" s="4">
        <v>38444</v>
      </c>
      <c r="CL24" t="s">
        <v>2118</v>
      </c>
      <c r="CM24" t="s">
        <v>2119</v>
      </c>
      <c r="CN24">
        <v>3</v>
      </c>
      <c r="CO24" t="s">
        <v>2120</v>
      </c>
      <c r="CP24" t="s">
        <v>418</v>
      </c>
      <c r="CQ24" t="s">
        <v>1602</v>
      </c>
      <c r="CT24" t="s">
        <v>2121</v>
      </c>
      <c r="CV24">
        <v>0</v>
      </c>
      <c r="CX24">
        <v>8</v>
      </c>
      <c r="CY24" t="s">
        <v>553</v>
      </c>
      <c r="CZ24">
        <v>0</v>
      </c>
      <c r="DA24">
        <v>11</v>
      </c>
      <c r="DB24" t="s">
        <v>1953</v>
      </c>
      <c r="DC24">
        <v>-45</v>
      </c>
      <c r="DE24" t="s">
        <v>2077</v>
      </c>
      <c r="DJ24">
        <v>4</v>
      </c>
      <c r="DK24" s="4">
        <v>44449</v>
      </c>
      <c r="DL24">
        <v>20022</v>
      </c>
      <c r="DM24">
        <v>2021</v>
      </c>
      <c r="DN24">
        <v>0</v>
      </c>
      <c r="DP24">
        <v>79116</v>
      </c>
      <c r="DQ24">
        <v>56</v>
      </c>
      <c r="DT24" t="s">
        <v>274</v>
      </c>
      <c r="DU24" t="s">
        <v>257</v>
      </c>
      <c r="DW24">
        <v>14</v>
      </c>
      <c r="DX24" t="s">
        <v>275</v>
      </c>
      <c r="ED24">
        <v>0</v>
      </c>
      <c r="EE24" t="s">
        <v>885</v>
      </c>
      <c r="EF24" t="s">
        <v>675</v>
      </c>
      <c r="EG24">
        <v>1</v>
      </c>
      <c r="EI24" t="s">
        <v>454</v>
      </c>
      <c r="EJ24" t="s">
        <v>1368</v>
      </c>
      <c r="EK24" t="s">
        <v>2122</v>
      </c>
      <c r="EL24" t="s">
        <v>2123</v>
      </c>
      <c r="EM24" t="s">
        <v>2124</v>
      </c>
      <c r="EN24" t="s">
        <v>418</v>
      </c>
      <c r="EO24" t="s">
        <v>2125</v>
      </c>
      <c r="EP24">
        <v>0</v>
      </c>
      <c r="ES24" t="s">
        <v>2126</v>
      </c>
      <c r="FD24">
        <v>0</v>
      </c>
      <c r="FE24">
        <v>10</v>
      </c>
      <c r="FF24" t="s">
        <v>429</v>
      </c>
      <c r="FH24" t="s">
        <v>429</v>
      </c>
      <c r="FI24" t="s">
        <v>2127</v>
      </c>
      <c r="FK24">
        <v>0</v>
      </c>
      <c r="FM24">
        <v>0</v>
      </c>
      <c r="FP24">
        <v>0</v>
      </c>
      <c r="FR24" t="s">
        <v>395</v>
      </c>
      <c r="FS24" t="s">
        <v>1029</v>
      </c>
      <c r="FT24" t="s">
        <v>274</v>
      </c>
      <c r="FU24" t="s">
        <v>496</v>
      </c>
      <c r="FV24" t="s">
        <v>1721</v>
      </c>
      <c r="FX24">
        <v>0</v>
      </c>
      <c r="FZ24">
        <v>14.03</v>
      </c>
      <c r="GA24">
        <v>11</v>
      </c>
      <c r="GB24">
        <v>0</v>
      </c>
      <c r="GC24" t="s">
        <v>2128</v>
      </c>
      <c r="GD24" t="s">
        <v>355</v>
      </c>
      <c r="GE24">
        <v>0</v>
      </c>
      <c r="GF24" t="s">
        <v>895</v>
      </c>
      <c r="GI24">
        <v>1</v>
      </c>
      <c r="GJ24">
        <v>0</v>
      </c>
      <c r="GL24" t="s">
        <v>2129</v>
      </c>
      <c r="GN24">
        <v>1</v>
      </c>
      <c r="GZ24" t="s">
        <v>2130</v>
      </c>
      <c r="HB24" t="s">
        <v>313</v>
      </c>
      <c r="HC24" t="s">
        <v>313</v>
      </c>
      <c r="HD24" t="s">
        <v>2131</v>
      </c>
      <c r="HE24">
        <v>0</v>
      </c>
      <c r="HF24">
        <v>12</v>
      </c>
      <c r="HG24">
        <v>14</v>
      </c>
      <c r="HH24" t="s">
        <v>275</v>
      </c>
      <c r="HK24">
        <v>4</v>
      </c>
      <c r="HV24">
        <v>20</v>
      </c>
      <c r="HW24">
        <v>3952367</v>
      </c>
      <c r="HX24" t="s">
        <v>2132</v>
      </c>
      <c r="HY24">
        <v>3952323</v>
      </c>
      <c r="IB24">
        <v>0</v>
      </c>
      <c r="IC24">
        <v>0</v>
      </c>
      <c r="IL24">
        <v>53</v>
      </c>
      <c r="IP24" t="s">
        <v>2077</v>
      </c>
      <c r="IQ24" t="s">
        <v>1635</v>
      </c>
      <c r="IT24">
        <v>2</v>
      </c>
    </row>
    <row r="25" spans="1:254">
      <c r="A25">
        <v>24</v>
      </c>
      <c r="B25" t="s">
        <v>2133</v>
      </c>
      <c r="C25">
        <v>2</v>
      </c>
      <c r="D25">
        <v>3</v>
      </c>
      <c r="E25">
        <v>1</v>
      </c>
      <c r="F25">
        <v>6</v>
      </c>
      <c r="G25">
        <v>20</v>
      </c>
      <c r="I25" t="s">
        <v>254</v>
      </c>
      <c r="J25">
        <v>22</v>
      </c>
      <c r="K25">
        <v>22</v>
      </c>
      <c r="L25" t="s">
        <v>2134</v>
      </c>
      <c r="M25" t="s">
        <v>2135</v>
      </c>
      <c r="O25" t="s">
        <v>2136</v>
      </c>
      <c r="S25" t="s">
        <v>2137</v>
      </c>
      <c r="V25" t="s">
        <v>257</v>
      </c>
      <c r="W25" t="s">
        <v>2138</v>
      </c>
      <c r="AD25" t="s">
        <v>1338</v>
      </c>
      <c r="AE25" t="s">
        <v>2139</v>
      </c>
      <c r="AF25" t="s">
        <v>2138</v>
      </c>
      <c r="AG25" t="s">
        <v>274</v>
      </c>
      <c r="AI25">
        <v>15</v>
      </c>
      <c r="AO25">
        <v>15</v>
      </c>
      <c r="AX25">
        <v>4</v>
      </c>
      <c r="BI25" t="s">
        <v>274</v>
      </c>
      <c r="BP25">
        <f t="shared" si="0"/>
        <v>0</v>
      </c>
      <c r="BQ25">
        <f t="shared" si="1"/>
        <v>1</v>
      </c>
      <c r="BS25" t="s">
        <v>1602</v>
      </c>
      <c r="BU25">
        <v>3</v>
      </c>
      <c r="BW25">
        <v>0</v>
      </c>
      <c r="BX25" t="s">
        <v>2140</v>
      </c>
      <c r="CC25" s="3">
        <v>0.43611111111111112</v>
      </c>
      <c r="CE25" t="s">
        <v>2141</v>
      </c>
      <c r="CI25">
        <v>0</v>
      </c>
      <c r="CJ25" t="s">
        <v>2142</v>
      </c>
      <c r="CK25" s="4">
        <v>38444</v>
      </c>
      <c r="CL25" t="s">
        <v>2143</v>
      </c>
      <c r="CM25" t="s">
        <v>2144</v>
      </c>
      <c r="CN25">
        <v>3</v>
      </c>
      <c r="CP25" t="s">
        <v>269</v>
      </c>
      <c r="CQ25" t="s">
        <v>1602</v>
      </c>
      <c r="CT25" t="s">
        <v>1692</v>
      </c>
      <c r="CV25">
        <v>0</v>
      </c>
      <c r="CX25">
        <v>9</v>
      </c>
      <c r="CY25" t="s">
        <v>553</v>
      </c>
      <c r="CZ25">
        <v>0</v>
      </c>
      <c r="DA25">
        <v>11</v>
      </c>
      <c r="DB25" t="s">
        <v>1953</v>
      </c>
      <c r="DC25">
        <v>-45</v>
      </c>
      <c r="DE25" t="s">
        <v>1705</v>
      </c>
      <c r="DJ25">
        <v>6</v>
      </c>
      <c r="DK25" s="4">
        <v>44449</v>
      </c>
      <c r="DL25">
        <v>20022</v>
      </c>
      <c r="DM25">
        <v>2021</v>
      </c>
      <c r="DN25">
        <v>0</v>
      </c>
      <c r="DP25">
        <v>79116</v>
      </c>
      <c r="DQ25">
        <v>57</v>
      </c>
      <c r="DT25" t="s">
        <v>274</v>
      </c>
      <c r="DU25" t="s">
        <v>257</v>
      </c>
      <c r="DW25">
        <v>14</v>
      </c>
      <c r="DX25" t="s">
        <v>275</v>
      </c>
      <c r="ED25">
        <v>0</v>
      </c>
      <c r="EE25" t="s">
        <v>2145</v>
      </c>
      <c r="EF25" t="s">
        <v>675</v>
      </c>
      <c r="EG25">
        <v>0</v>
      </c>
      <c r="EH25" t="s">
        <v>2146</v>
      </c>
      <c r="EI25" t="s">
        <v>2147</v>
      </c>
      <c r="EJ25" t="s">
        <v>2148</v>
      </c>
      <c r="EK25" t="s">
        <v>2149</v>
      </c>
      <c r="EL25" t="s">
        <v>2150</v>
      </c>
      <c r="EM25" t="s">
        <v>2151</v>
      </c>
      <c r="EN25" t="s">
        <v>282</v>
      </c>
      <c r="EO25" t="s">
        <v>2152</v>
      </c>
      <c r="EP25">
        <v>1</v>
      </c>
      <c r="ES25" t="s">
        <v>2153</v>
      </c>
      <c r="FD25">
        <v>0</v>
      </c>
      <c r="FE25">
        <v>11</v>
      </c>
      <c r="FF25" t="s">
        <v>590</v>
      </c>
      <c r="FH25" t="s">
        <v>590</v>
      </c>
      <c r="FK25">
        <v>0</v>
      </c>
      <c r="FM25">
        <v>0</v>
      </c>
      <c r="FP25">
        <v>0</v>
      </c>
      <c r="FR25" t="s">
        <v>395</v>
      </c>
      <c r="FS25" t="s">
        <v>1029</v>
      </c>
      <c r="FT25" t="s">
        <v>257</v>
      </c>
      <c r="FU25" t="s">
        <v>496</v>
      </c>
      <c r="FV25" t="s">
        <v>431</v>
      </c>
      <c r="FW25" t="s">
        <v>432</v>
      </c>
      <c r="FX25">
        <v>0</v>
      </c>
      <c r="FZ25">
        <v>14.03</v>
      </c>
      <c r="GA25">
        <v>11</v>
      </c>
      <c r="GB25">
        <v>0</v>
      </c>
      <c r="GC25" t="s">
        <v>2154</v>
      </c>
      <c r="GD25" t="s">
        <v>355</v>
      </c>
      <c r="GE25">
        <v>0</v>
      </c>
      <c r="GF25" t="s">
        <v>895</v>
      </c>
      <c r="GI25">
        <v>0</v>
      </c>
      <c r="GJ25">
        <v>0</v>
      </c>
      <c r="GL25" t="s">
        <v>2155</v>
      </c>
      <c r="GN25">
        <v>1</v>
      </c>
      <c r="GZ25" t="s">
        <v>2156</v>
      </c>
      <c r="HB25" t="s">
        <v>313</v>
      </c>
      <c r="HC25" t="s">
        <v>313</v>
      </c>
      <c r="HD25" t="s">
        <v>2157</v>
      </c>
      <c r="HE25">
        <v>0</v>
      </c>
      <c r="HF25">
        <v>22</v>
      </c>
      <c r="HG25">
        <v>14</v>
      </c>
      <c r="HH25" t="s">
        <v>275</v>
      </c>
      <c r="HK25">
        <v>4</v>
      </c>
      <c r="HV25">
        <v>14</v>
      </c>
      <c r="HW25">
        <v>3952393</v>
      </c>
      <c r="HX25" t="s">
        <v>1942</v>
      </c>
      <c r="HY25">
        <v>3952367</v>
      </c>
      <c r="IB25">
        <v>0.5</v>
      </c>
      <c r="IC25">
        <v>1</v>
      </c>
      <c r="IL25">
        <v>54</v>
      </c>
      <c r="IP25" t="s">
        <v>1705</v>
      </c>
      <c r="IQ25" t="s">
        <v>1666</v>
      </c>
      <c r="IT25">
        <v>2</v>
      </c>
    </row>
    <row r="26" spans="1:254">
      <c r="A26">
        <v>25</v>
      </c>
      <c r="B26" t="s">
        <v>2158</v>
      </c>
      <c r="C26">
        <v>2</v>
      </c>
      <c r="D26">
        <v>1</v>
      </c>
      <c r="E26">
        <v>10</v>
      </c>
      <c r="F26">
        <v>13</v>
      </c>
      <c r="G26">
        <v>14</v>
      </c>
      <c r="I26" t="s">
        <v>254</v>
      </c>
      <c r="J26">
        <v>12</v>
      </c>
      <c r="K26">
        <v>12</v>
      </c>
      <c r="L26" t="s">
        <v>1683</v>
      </c>
      <c r="M26" t="s">
        <v>568</v>
      </c>
      <c r="O26" t="s">
        <v>1066</v>
      </c>
      <c r="P26" t="s">
        <v>1336</v>
      </c>
      <c r="R26" t="s">
        <v>1014</v>
      </c>
      <c r="V26" t="s">
        <v>257</v>
      </c>
      <c r="W26" t="s">
        <v>1684</v>
      </c>
      <c r="AD26" t="s">
        <v>635</v>
      </c>
      <c r="AE26" t="s">
        <v>1685</v>
      </c>
      <c r="AF26" t="s">
        <v>1684</v>
      </c>
      <c r="AG26" t="s">
        <v>257</v>
      </c>
      <c r="AI26">
        <v>22</v>
      </c>
      <c r="AO26">
        <v>15</v>
      </c>
      <c r="BI26" t="s">
        <v>274</v>
      </c>
      <c r="BP26">
        <f t="shared" si="0"/>
        <v>0</v>
      </c>
      <c r="BQ26">
        <f t="shared" si="1"/>
        <v>2</v>
      </c>
      <c r="BS26" t="s">
        <v>1602</v>
      </c>
      <c r="BU26">
        <v>3</v>
      </c>
      <c r="BW26">
        <v>0</v>
      </c>
      <c r="BX26" t="s">
        <v>2159</v>
      </c>
      <c r="CC26" s="3">
        <v>0.41319444444444442</v>
      </c>
      <c r="CE26" t="s">
        <v>2160</v>
      </c>
      <c r="CI26">
        <v>0</v>
      </c>
      <c r="CJ26" t="s">
        <v>2161</v>
      </c>
      <c r="CK26" s="4">
        <v>38444</v>
      </c>
      <c r="CL26" t="s">
        <v>2162</v>
      </c>
      <c r="CM26" t="s">
        <v>2163</v>
      </c>
      <c r="CN26">
        <v>3</v>
      </c>
      <c r="CP26" t="s">
        <v>269</v>
      </c>
      <c r="CQ26" t="s">
        <v>1602</v>
      </c>
      <c r="CT26" t="s">
        <v>2121</v>
      </c>
      <c r="CV26">
        <v>0</v>
      </c>
      <c r="CX26">
        <v>10</v>
      </c>
      <c r="CY26" t="s">
        <v>553</v>
      </c>
      <c r="CZ26">
        <v>0</v>
      </c>
      <c r="DA26">
        <v>11</v>
      </c>
      <c r="DB26" t="s">
        <v>1953</v>
      </c>
      <c r="DC26">
        <v>-45</v>
      </c>
      <c r="DE26" t="s">
        <v>1666</v>
      </c>
      <c r="DJ26">
        <v>13</v>
      </c>
      <c r="DK26" s="4">
        <v>44449</v>
      </c>
      <c r="DL26">
        <v>20022</v>
      </c>
      <c r="DM26">
        <v>2021</v>
      </c>
      <c r="DN26">
        <v>0</v>
      </c>
      <c r="DP26">
        <v>79116</v>
      </c>
      <c r="DQ26">
        <v>58</v>
      </c>
      <c r="DT26" t="s">
        <v>274</v>
      </c>
      <c r="DU26" t="s">
        <v>257</v>
      </c>
      <c r="DW26">
        <v>14</v>
      </c>
      <c r="DX26" t="s">
        <v>275</v>
      </c>
      <c r="ED26">
        <v>0</v>
      </c>
      <c r="EE26" t="s">
        <v>1694</v>
      </c>
      <c r="EF26" t="s">
        <v>383</v>
      </c>
      <c r="EG26">
        <v>0</v>
      </c>
      <c r="EI26" t="s">
        <v>454</v>
      </c>
      <c r="EJ26" t="s">
        <v>2164</v>
      </c>
      <c r="EK26" t="s">
        <v>2165</v>
      </c>
      <c r="EL26" t="s">
        <v>2166</v>
      </c>
      <c r="EM26" t="s">
        <v>1313</v>
      </c>
      <c r="EN26" t="s">
        <v>282</v>
      </c>
      <c r="EO26" t="s">
        <v>707</v>
      </c>
      <c r="EP26">
        <v>0</v>
      </c>
      <c r="ES26" t="s">
        <v>2167</v>
      </c>
      <c r="FD26">
        <v>0</v>
      </c>
      <c r="FE26">
        <v>10</v>
      </c>
      <c r="FF26" t="s">
        <v>285</v>
      </c>
      <c r="FG26" t="s">
        <v>309</v>
      </c>
      <c r="FH26" t="s">
        <v>1357</v>
      </c>
      <c r="FK26">
        <v>0</v>
      </c>
      <c r="FM26">
        <v>0</v>
      </c>
      <c r="FP26">
        <v>0</v>
      </c>
      <c r="FR26" t="s">
        <v>395</v>
      </c>
      <c r="FS26" t="s">
        <v>1029</v>
      </c>
      <c r="FT26" t="s">
        <v>257</v>
      </c>
      <c r="FU26" t="s">
        <v>496</v>
      </c>
      <c r="FV26" t="s">
        <v>1721</v>
      </c>
      <c r="FX26">
        <v>0</v>
      </c>
      <c r="FZ26">
        <v>14.03</v>
      </c>
      <c r="GA26">
        <v>11</v>
      </c>
      <c r="GB26">
        <v>0</v>
      </c>
      <c r="GC26" t="s">
        <v>2168</v>
      </c>
      <c r="GD26" t="s">
        <v>355</v>
      </c>
      <c r="GE26">
        <v>0</v>
      </c>
      <c r="GF26" t="s">
        <v>1179</v>
      </c>
      <c r="GI26">
        <v>0</v>
      </c>
      <c r="GJ26">
        <v>0</v>
      </c>
      <c r="GL26" t="s">
        <v>2169</v>
      </c>
      <c r="GN26">
        <v>7</v>
      </c>
      <c r="GZ26" t="s">
        <v>2170</v>
      </c>
      <c r="HA26" t="s">
        <v>1666</v>
      </c>
      <c r="HB26" t="s">
        <v>313</v>
      </c>
      <c r="HC26" t="s">
        <v>313</v>
      </c>
      <c r="HD26" t="s">
        <v>2171</v>
      </c>
      <c r="HE26">
        <v>0</v>
      </c>
      <c r="HF26">
        <v>12</v>
      </c>
      <c r="HG26">
        <v>14</v>
      </c>
      <c r="HH26" t="s">
        <v>275</v>
      </c>
      <c r="HK26">
        <v>0</v>
      </c>
      <c r="HV26">
        <v>1</v>
      </c>
      <c r="HW26">
        <v>3952431</v>
      </c>
      <c r="HX26" t="s">
        <v>2172</v>
      </c>
      <c r="HY26">
        <v>3952393</v>
      </c>
      <c r="IB26">
        <v>0</v>
      </c>
      <c r="IC26">
        <v>0</v>
      </c>
      <c r="IL26">
        <v>55</v>
      </c>
      <c r="IP26" t="s">
        <v>1693</v>
      </c>
      <c r="IT26">
        <v>2</v>
      </c>
    </row>
    <row r="27" spans="1:254">
      <c r="A27">
        <v>26</v>
      </c>
      <c r="B27" t="s">
        <v>2173</v>
      </c>
      <c r="C27">
        <v>2</v>
      </c>
      <c r="D27">
        <v>1</v>
      </c>
      <c r="E27">
        <v>1</v>
      </c>
      <c r="F27">
        <v>1</v>
      </c>
      <c r="G27">
        <v>1</v>
      </c>
      <c r="I27" t="s">
        <v>254</v>
      </c>
      <c r="J27">
        <v>32</v>
      </c>
      <c r="K27">
        <v>32</v>
      </c>
      <c r="L27" t="s">
        <v>2174</v>
      </c>
      <c r="M27" t="s">
        <v>2175</v>
      </c>
      <c r="O27" t="s">
        <v>2176</v>
      </c>
      <c r="S27" t="s">
        <v>2137</v>
      </c>
      <c r="V27" t="s">
        <v>257</v>
      </c>
      <c r="W27" t="s">
        <v>1525</v>
      </c>
      <c r="AD27" t="s">
        <v>1526</v>
      </c>
      <c r="AE27" t="s">
        <v>1527</v>
      </c>
      <c r="AF27" t="s">
        <v>1525</v>
      </c>
      <c r="AG27" t="s">
        <v>274</v>
      </c>
      <c r="AI27">
        <v>22</v>
      </c>
      <c r="AK27" t="s">
        <v>575</v>
      </c>
      <c r="AO27">
        <v>15</v>
      </c>
      <c r="BI27" t="s">
        <v>257</v>
      </c>
      <c r="BP27">
        <f t="shared" si="0"/>
        <v>0</v>
      </c>
      <c r="BQ27">
        <f t="shared" si="1"/>
        <v>1</v>
      </c>
      <c r="BS27" t="s">
        <v>1602</v>
      </c>
      <c r="BU27">
        <v>3</v>
      </c>
      <c r="BW27">
        <v>0</v>
      </c>
      <c r="BX27" t="s">
        <v>2177</v>
      </c>
      <c r="CC27" s="3">
        <v>0.3923611111111111</v>
      </c>
      <c r="CE27" t="s">
        <v>2178</v>
      </c>
      <c r="CI27">
        <v>0</v>
      </c>
      <c r="CJ27" t="s">
        <v>2179</v>
      </c>
      <c r="CK27" s="4">
        <v>38444</v>
      </c>
      <c r="CL27" t="s">
        <v>2180</v>
      </c>
      <c r="CM27" t="s">
        <v>2181</v>
      </c>
      <c r="CN27">
        <v>3</v>
      </c>
      <c r="CO27" t="s">
        <v>2182</v>
      </c>
      <c r="CP27" t="s">
        <v>269</v>
      </c>
      <c r="CQ27" t="s">
        <v>1602</v>
      </c>
      <c r="CT27" t="s">
        <v>1759</v>
      </c>
      <c r="CV27">
        <v>0</v>
      </c>
      <c r="CX27">
        <v>11</v>
      </c>
      <c r="CY27" t="s">
        <v>553</v>
      </c>
      <c r="CZ27">
        <v>0</v>
      </c>
      <c r="DA27">
        <v>11</v>
      </c>
      <c r="DB27" t="s">
        <v>1953</v>
      </c>
      <c r="DC27">
        <v>-45</v>
      </c>
      <c r="DE27" t="s">
        <v>2183</v>
      </c>
      <c r="DJ27">
        <v>1</v>
      </c>
      <c r="DK27" s="4">
        <v>44449</v>
      </c>
      <c r="DL27">
        <v>20022</v>
      </c>
      <c r="DM27">
        <v>2021</v>
      </c>
      <c r="DN27">
        <v>0</v>
      </c>
      <c r="DP27">
        <v>79116</v>
      </c>
      <c r="DQ27">
        <v>59</v>
      </c>
      <c r="DT27" t="s">
        <v>257</v>
      </c>
      <c r="DU27" t="s">
        <v>274</v>
      </c>
      <c r="DW27">
        <v>14</v>
      </c>
      <c r="DX27" t="s">
        <v>275</v>
      </c>
      <c r="ED27">
        <v>0</v>
      </c>
      <c r="EE27" t="s">
        <v>2184</v>
      </c>
      <c r="EF27" t="s">
        <v>277</v>
      </c>
      <c r="EG27">
        <v>0</v>
      </c>
      <c r="EH27" t="s">
        <v>2185</v>
      </c>
      <c r="EI27" t="s">
        <v>2186</v>
      </c>
      <c r="EJ27" t="s">
        <v>2187</v>
      </c>
      <c r="EK27" t="s">
        <v>2188</v>
      </c>
      <c r="EL27" t="s">
        <v>2189</v>
      </c>
      <c r="EM27" t="s">
        <v>2190</v>
      </c>
      <c r="EN27" t="s">
        <v>282</v>
      </c>
      <c r="EO27" t="s">
        <v>1175</v>
      </c>
      <c r="EP27">
        <v>0</v>
      </c>
      <c r="ES27" t="s">
        <v>2191</v>
      </c>
      <c r="FD27">
        <v>0</v>
      </c>
      <c r="FE27">
        <v>5</v>
      </c>
      <c r="FF27" t="s">
        <v>590</v>
      </c>
      <c r="FH27" t="s">
        <v>590</v>
      </c>
      <c r="FK27">
        <v>0</v>
      </c>
      <c r="FM27">
        <v>0</v>
      </c>
      <c r="FP27">
        <v>0</v>
      </c>
      <c r="FR27" t="s">
        <v>622</v>
      </c>
      <c r="FS27" t="s">
        <v>2192</v>
      </c>
      <c r="FT27" t="s">
        <v>274</v>
      </c>
      <c r="FU27" t="s">
        <v>2193</v>
      </c>
      <c r="FV27" t="s">
        <v>397</v>
      </c>
      <c r="FW27" t="s">
        <v>291</v>
      </c>
      <c r="FX27">
        <v>0</v>
      </c>
      <c r="FZ27">
        <v>14.03</v>
      </c>
      <c r="GA27">
        <v>11</v>
      </c>
      <c r="GB27">
        <v>0</v>
      </c>
      <c r="GC27" t="s">
        <v>2194</v>
      </c>
      <c r="GE27">
        <v>0</v>
      </c>
      <c r="GF27" t="s">
        <v>1179</v>
      </c>
      <c r="GI27">
        <v>0</v>
      </c>
      <c r="GJ27">
        <v>0</v>
      </c>
      <c r="GL27" t="s">
        <v>2195</v>
      </c>
      <c r="GN27">
        <v>1</v>
      </c>
      <c r="GZ27" t="s">
        <v>2196</v>
      </c>
      <c r="HB27" t="s">
        <v>313</v>
      </c>
      <c r="HC27" t="s">
        <v>313</v>
      </c>
      <c r="HD27" t="s">
        <v>2197</v>
      </c>
      <c r="HE27">
        <v>0</v>
      </c>
      <c r="HF27">
        <v>23</v>
      </c>
      <c r="HG27">
        <v>14</v>
      </c>
      <c r="HH27" t="s">
        <v>275</v>
      </c>
      <c r="HK27">
        <v>0</v>
      </c>
      <c r="HV27">
        <v>0</v>
      </c>
      <c r="HW27">
        <v>3952457</v>
      </c>
      <c r="HX27" t="s">
        <v>2198</v>
      </c>
      <c r="HY27">
        <v>3952431</v>
      </c>
      <c r="IB27">
        <v>0</v>
      </c>
      <c r="IC27">
        <v>0</v>
      </c>
      <c r="IL27">
        <v>56</v>
      </c>
      <c r="IR27" t="s">
        <v>492</v>
      </c>
      <c r="IT27">
        <v>2</v>
      </c>
    </row>
    <row r="28" spans="1:254">
      <c r="A28">
        <v>27</v>
      </c>
      <c r="B28" t="s">
        <v>2199</v>
      </c>
      <c r="C28">
        <v>2</v>
      </c>
      <c r="D28">
        <v>1</v>
      </c>
      <c r="E28">
        <v>10</v>
      </c>
      <c r="F28">
        <v>0</v>
      </c>
      <c r="G28">
        <v>-25</v>
      </c>
      <c r="H28" t="s">
        <v>253</v>
      </c>
      <c r="I28" t="s">
        <v>298</v>
      </c>
      <c r="J28">
        <v>11</v>
      </c>
      <c r="K28">
        <v>11</v>
      </c>
      <c r="L28" t="s">
        <v>2200</v>
      </c>
      <c r="M28" t="s">
        <v>367</v>
      </c>
      <c r="O28" t="s">
        <v>662</v>
      </c>
      <c r="P28" t="s">
        <v>442</v>
      </c>
      <c r="V28" t="s">
        <v>257</v>
      </c>
      <c r="W28" t="s">
        <v>2201</v>
      </c>
      <c r="AD28" t="s">
        <v>411</v>
      </c>
      <c r="AE28" t="s">
        <v>412</v>
      </c>
      <c r="AF28" t="s">
        <v>2201</v>
      </c>
      <c r="AG28" t="s">
        <v>257</v>
      </c>
      <c r="AI28">
        <v>22</v>
      </c>
      <c r="AK28" t="s">
        <v>2202</v>
      </c>
      <c r="AO28">
        <v>15</v>
      </c>
      <c r="AT28" t="s">
        <v>254</v>
      </c>
      <c r="BI28" t="s">
        <v>261</v>
      </c>
      <c r="BP28">
        <f t="shared" si="0"/>
        <v>0</v>
      </c>
      <c r="BQ28">
        <f t="shared" si="1"/>
        <v>1</v>
      </c>
      <c r="BS28" t="s">
        <v>1602</v>
      </c>
      <c r="BU28">
        <v>9</v>
      </c>
      <c r="BW28">
        <v>0</v>
      </c>
      <c r="BX28" t="s">
        <v>2203</v>
      </c>
      <c r="CC28" s="3">
        <v>0.21458333333333335</v>
      </c>
      <c r="CE28" t="s">
        <v>2204</v>
      </c>
      <c r="CI28">
        <v>0</v>
      </c>
      <c r="CJ28" t="s">
        <v>2205</v>
      </c>
      <c r="CK28" s="4">
        <v>38444</v>
      </c>
      <c r="CL28" t="s">
        <v>2206</v>
      </c>
      <c r="CM28" t="s">
        <v>2207</v>
      </c>
      <c r="CN28">
        <v>9</v>
      </c>
      <c r="CO28" t="s">
        <v>268</v>
      </c>
      <c r="CP28" t="s">
        <v>282</v>
      </c>
      <c r="CQ28" t="s">
        <v>1602</v>
      </c>
      <c r="CT28" t="s">
        <v>2208</v>
      </c>
      <c r="CV28">
        <v>0</v>
      </c>
      <c r="CX28">
        <v>1</v>
      </c>
      <c r="CY28" t="s">
        <v>2209</v>
      </c>
      <c r="CZ28">
        <v>-9</v>
      </c>
      <c r="DA28">
        <v>1</v>
      </c>
      <c r="DB28" t="s">
        <v>1609</v>
      </c>
      <c r="DC28">
        <v>-25</v>
      </c>
      <c r="DE28" t="s">
        <v>1693</v>
      </c>
      <c r="DF28" t="s">
        <v>1693</v>
      </c>
      <c r="DG28" t="s">
        <v>492</v>
      </c>
      <c r="DH28" t="s">
        <v>1636</v>
      </c>
      <c r="DJ28">
        <v>-16</v>
      </c>
      <c r="DK28" s="4">
        <v>44449</v>
      </c>
      <c r="DL28">
        <v>20022</v>
      </c>
      <c r="DM28">
        <v>2021</v>
      </c>
      <c r="DN28">
        <v>0</v>
      </c>
      <c r="DP28">
        <v>79116</v>
      </c>
      <c r="DQ28">
        <v>73</v>
      </c>
      <c r="DT28" t="s">
        <v>294</v>
      </c>
      <c r="DU28" t="s">
        <v>294</v>
      </c>
      <c r="DW28">
        <v>21</v>
      </c>
      <c r="DX28" t="s">
        <v>275</v>
      </c>
      <c r="ED28">
        <v>0</v>
      </c>
      <c r="EE28" t="s">
        <v>2210</v>
      </c>
      <c r="EF28" t="s">
        <v>675</v>
      </c>
      <c r="EG28">
        <v>0</v>
      </c>
      <c r="EI28" t="s">
        <v>340</v>
      </c>
      <c r="EJ28" t="s">
        <v>1225</v>
      </c>
      <c r="EK28" t="s">
        <v>2211</v>
      </c>
      <c r="EL28" t="s">
        <v>2212</v>
      </c>
      <c r="EM28" t="s">
        <v>268</v>
      </c>
      <c r="EN28" t="s">
        <v>269</v>
      </c>
      <c r="EO28" t="s">
        <v>918</v>
      </c>
      <c r="EP28">
        <v>0</v>
      </c>
      <c r="ES28" t="s">
        <v>2213</v>
      </c>
      <c r="FD28">
        <v>0</v>
      </c>
      <c r="FE28">
        <v>7</v>
      </c>
      <c r="FF28" t="s">
        <v>255</v>
      </c>
      <c r="FG28" t="s">
        <v>309</v>
      </c>
      <c r="FH28" t="s">
        <v>429</v>
      </c>
      <c r="FI28" t="s">
        <v>2127</v>
      </c>
      <c r="FK28">
        <v>0</v>
      </c>
      <c r="FM28">
        <v>0</v>
      </c>
      <c r="FP28">
        <v>0</v>
      </c>
      <c r="FR28" t="s">
        <v>395</v>
      </c>
      <c r="FT28" t="s">
        <v>257</v>
      </c>
      <c r="FU28" t="s">
        <v>496</v>
      </c>
      <c r="FV28" t="s">
        <v>431</v>
      </c>
      <c r="FX28">
        <v>1</v>
      </c>
      <c r="FZ28">
        <v>21.09</v>
      </c>
      <c r="GA28">
        <v>12</v>
      </c>
      <c r="GB28">
        <v>0</v>
      </c>
      <c r="GD28" t="s">
        <v>355</v>
      </c>
      <c r="GE28">
        <v>0</v>
      </c>
      <c r="GF28" t="s">
        <v>274</v>
      </c>
      <c r="GI28">
        <v>0</v>
      </c>
      <c r="GJ28">
        <v>0</v>
      </c>
      <c r="GL28" t="s">
        <v>2214</v>
      </c>
      <c r="GN28">
        <v>-10</v>
      </c>
      <c r="GZ28" t="s">
        <v>1986</v>
      </c>
      <c r="HB28" t="s">
        <v>313</v>
      </c>
      <c r="HC28" t="s">
        <v>313</v>
      </c>
      <c r="HD28" t="s">
        <v>2215</v>
      </c>
      <c r="HE28">
        <v>0</v>
      </c>
      <c r="HF28">
        <v>11</v>
      </c>
      <c r="HG28">
        <v>21</v>
      </c>
      <c r="HH28" t="s">
        <v>275</v>
      </c>
      <c r="HK28">
        <v>4</v>
      </c>
      <c r="HO28" t="s">
        <v>2216</v>
      </c>
      <c r="HP28" t="s">
        <v>2217</v>
      </c>
      <c r="HQ28" t="s">
        <v>2218</v>
      </c>
      <c r="HV28">
        <v>-9</v>
      </c>
      <c r="HW28">
        <v>3952962</v>
      </c>
      <c r="HX28" t="s">
        <v>2219</v>
      </c>
      <c r="HY28">
        <v>3952920</v>
      </c>
      <c r="IB28">
        <v>0</v>
      </c>
      <c r="IC28">
        <v>0</v>
      </c>
      <c r="IL28">
        <v>70</v>
      </c>
      <c r="IN28" t="s">
        <v>1693</v>
      </c>
      <c r="IP28" t="s">
        <v>1693</v>
      </c>
      <c r="IT28">
        <v>2</v>
      </c>
    </row>
    <row r="29" spans="1:254">
      <c r="A29">
        <v>28</v>
      </c>
      <c r="B29" t="s">
        <v>2220</v>
      </c>
      <c r="C29">
        <v>2</v>
      </c>
      <c r="D29">
        <v>1</v>
      </c>
      <c r="E29">
        <v>10</v>
      </c>
      <c r="F29">
        <v>-3</v>
      </c>
      <c r="G29">
        <v>-22</v>
      </c>
      <c r="H29" t="s">
        <v>253</v>
      </c>
      <c r="I29" t="s">
        <v>298</v>
      </c>
      <c r="J29">
        <v>11</v>
      </c>
      <c r="K29">
        <v>11</v>
      </c>
      <c r="L29" t="s">
        <v>2221</v>
      </c>
      <c r="M29" t="s">
        <v>827</v>
      </c>
      <c r="O29" t="s">
        <v>1430</v>
      </c>
      <c r="R29" t="s">
        <v>321</v>
      </c>
      <c r="V29" t="s">
        <v>257</v>
      </c>
      <c r="W29" t="s">
        <v>2222</v>
      </c>
      <c r="AD29" t="s">
        <v>2223</v>
      </c>
      <c r="AE29" t="s">
        <v>2224</v>
      </c>
      <c r="AF29" t="s">
        <v>2222</v>
      </c>
      <c r="AG29" t="s">
        <v>257</v>
      </c>
      <c r="AI29">
        <v>15</v>
      </c>
      <c r="AO29">
        <v>15</v>
      </c>
      <c r="BI29" t="s">
        <v>274</v>
      </c>
      <c r="BP29">
        <f t="shared" si="0"/>
        <v>0</v>
      </c>
      <c r="BQ29">
        <f t="shared" si="1"/>
        <v>2</v>
      </c>
      <c r="BS29" t="s">
        <v>1602</v>
      </c>
      <c r="BU29">
        <v>16</v>
      </c>
      <c r="BW29">
        <v>0</v>
      </c>
      <c r="BX29" t="s">
        <v>2225</v>
      </c>
      <c r="CC29" s="3">
        <v>0.17222222222222225</v>
      </c>
      <c r="CE29" t="s">
        <v>2226</v>
      </c>
      <c r="CI29">
        <v>0</v>
      </c>
      <c r="CJ29" t="s">
        <v>2227</v>
      </c>
      <c r="CK29" s="4">
        <v>38444</v>
      </c>
      <c r="CL29" t="s">
        <v>2228</v>
      </c>
      <c r="CM29" t="s">
        <v>2229</v>
      </c>
      <c r="CN29">
        <v>16</v>
      </c>
      <c r="CO29" t="s">
        <v>268</v>
      </c>
      <c r="CP29" t="s">
        <v>282</v>
      </c>
      <c r="CQ29" t="s">
        <v>1602</v>
      </c>
      <c r="CT29" t="s">
        <v>2230</v>
      </c>
      <c r="CV29">
        <v>0</v>
      </c>
      <c r="CX29">
        <v>1</v>
      </c>
      <c r="CY29" t="s">
        <v>2231</v>
      </c>
      <c r="CZ29">
        <v>-19</v>
      </c>
      <c r="DA29">
        <v>3</v>
      </c>
      <c r="DB29" t="s">
        <v>1953</v>
      </c>
      <c r="DC29">
        <v>-22</v>
      </c>
      <c r="DE29" t="s">
        <v>2232</v>
      </c>
      <c r="DJ29">
        <v>-3</v>
      </c>
      <c r="DK29" s="4">
        <v>44449</v>
      </c>
      <c r="DL29">
        <v>20022</v>
      </c>
      <c r="DM29">
        <v>2021</v>
      </c>
      <c r="DN29">
        <v>0</v>
      </c>
      <c r="DP29">
        <v>79116</v>
      </c>
      <c r="DQ29">
        <v>78</v>
      </c>
      <c r="DT29" t="s">
        <v>274</v>
      </c>
      <c r="DU29" t="s">
        <v>257</v>
      </c>
      <c r="DW29">
        <v>21</v>
      </c>
      <c r="DX29" t="s">
        <v>275</v>
      </c>
      <c r="ED29">
        <v>0</v>
      </c>
      <c r="EE29" t="s">
        <v>2233</v>
      </c>
      <c r="EF29" t="s">
        <v>383</v>
      </c>
      <c r="EG29">
        <v>0</v>
      </c>
      <c r="EH29" t="s">
        <v>2234</v>
      </c>
      <c r="EI29" t="s">
        <v>1486</v>
      </c>
      <c r="EJ29" t="s">
        <v>2235</v>
      </c>
      <c r="EK29" t="s">
        <v>2236</v>
      </c>
      <c r="EL29" t="s">
        <v>2237</v>
      </c>
      <c r="EM29" t="s">
        <v>268</v>
      </c>
      <c r="EN29" t="s">
        <v>269</v>
      </c>
      <c r="EO29" t="s">
        <v>2238</v>
      </c>
      <c r="EP29">
        <v>1</v>
      </c>
      <c r="ES29" t="s">
        <v>2239</v>
      </c>
      <c r="FD29">
        <v>0</v>
      </c>
      <c r="FE29">
        <v>10</v>
      </c>
      <c r="FF29" t="s">
        <v>255</v>
      </c>
      <c r="FG29" t="s">
        <v>309</v>
      </c>
      <c r="FH29" t="s">
        <v>429</v>
      </c>
      <c r="FI29" t="s">
        <v>1916</v>
      </c>
      <c r="FK29">
        <v>0</v>
      </c>
      <c r="FM29">
        <v>0</v>
      </c>
      <c r="FP29">
        <v>0</v>
      </c>
      <c r="FR29" t="s">
        <v>395</v>
      </c>
      <c r="FT29" t="s">
        <v>257</v>
      </c>
      <c r="FU29" t="s">
        <v>496</v>
      </c>
      <c r="FV29" t="s">
        <v>1700</v>
      </c>
      <c r="FW29" t="s">
        <v>432</v>
      </c>
      <c r="FX29">
        <v>0</v>
      </c>
      <c r="FZ29">
        <v>21.16</v>
      </c>
      <c r="GA29">
        <v>5</v>
      </c>
      <c r="GB29">
        <v>0</v>
      </c>
      <c r="GC29" t="s">
        <v>1765</v>
      </c>
      <c r="GD29" t="s">
        <v>355</v>
      </c>
      <c r="GE29">
        <v>0</v>
      </c>
      <c r="GI29">
        <v>0</v>
      </c>
      <c r="GJ29">
        <v>0</v>
      </c>
      <c r="GL29" t="s">
        <v>2240</v>
      </c>
      <c r="GN29">
        <v>0</v>
      </c>
      <c r="GZ29" t="s">
        <v>2241</v>
      </c>
      <c r="HB29" t="s">
        <v>313</v>
      </c>
      <c r="HC29" t="s">
        <v>313</v>
      </c>
      <c r="HE29">
        <v>0</v>
      </c>
      <c r="HF29">
        <v>20</v>
      </c>
      <c r="HG29">
        <v>21</v>
      </c>
      <c r="HH29" t="s">
        <v>275</v>
      </c>
      <c r="HK29">
        <v>4</v>
      </c>
      <c r="HV29">
        <v>-19</v>
      </c>
      <c r="HW29">
        <v>3953161</v>
      </c>
      <c r="HX29" t="s">
        <v>2232</v>
      </c>
      <c r="HY29">
        <v>3953117</v>
      </c>
      <c r="IB29">
        <v>0</v>
      </c>
      <c r="IC29">
        <v>0</v>
      </c>
      <c r="IL29">
        <v>75</v>
      </c>
      <c r="IN29" t="s">
        <v>2232</v>
      </c>
      <c r="IP29" t="s">
        <v>2232</v>
      </c>
      <c r="IT29">
        <v>2</v>
      </c>
    </row>
    <row r="30" spans="1:254">
      <c r="A30">
        <v>29</v>
      </c>
      <c r="B30" t="s">
        <v>2242</v>
      </c>
      <c r="C30">
        <v>2</v>
      </c>
      <c r="D30">
        <v>2</v>
      </c>
      <c r="E30">
        <v>13</v>
      </c>
      <c r="F30">
        <v>0</v>
      </c>
      <c r="G30">
        <v>-19</v>
      </c>
      <c r="I30" t="s">
        <v>298</v>
      </c>
      <c r="J30">
        <v>11</v>
      </c>
      <c r="K30" t="s">
        <v>471</v>
      </c>
      <c r="L30" t="s">
        <v>2221</v>
      </c>
      <c r="M30" t="s">
        <v>827</v>
      </c>
      <c r="O30" t="s">
        <v>1430</v>
      </c>
      <c r="R30" t="s">
        <v>321</v>
      </c>
      <c r="V30" t="s">
        <v>253</v>
      </c>
      <c r="W30" t="s">
        <v>2243</v>
      </c>
      <c r="X30" t="s">
        <v>2244</v>
      </c>
      <c r="Y30" t="s">
        <v>2245</v>
      </c>
      <c r="AA30" t="s">
        <v>325</v>
      </c>
      <c r="AB30" t="s">
        <v>326</v>
      </c>
      <c r="AJ30" t="s">
        <v>756</v>
      </c>
      <c r="AO30">
        <v>15</v>
      </c>
      <c r="BI30" t="s">
        <v>274</v>
      </c>
      <c r="BP30">
        <f t="shared" si="0"/>
        <v>2</v>
      </c>
      <c r="BQ30">
        <f t="shared" si="1"/>
        <v>0</v>
      </c>
      <c r="BS30" t="s">
        <v>1602</v>
      </c>
      <c r="BU30">
        <v>16</v>
      </c>
      <c r="BW30">
        <v>1</v>
      </c>
      <c r="BX30" t="s">
        <v>2246</v>
      </c>
      <c r="BZ30">
        <v>1</v>
      </c>
      <c r="CC30" s="3">
        <v>0.14861111111111111</v>
      </c>
      <c r="CD30" t="s">
        <v>257</v>
      </c>
      <c r="CE30" t="s">
        <v>2247</v>
      </c>
      <c r="CF30">
        <v>7</v>
      </c>
      <c r="CH30" t="s">
        <v>331</v>
      </c>
      <c r="CI30">
        <v>0</v>
      </c>
      <c r="CJ30" t="s">
        <v>2248</v>
      </c>
      <c r="CK30" s="4">
        <v>38444</v>
      </c>
      <c r="CL30" t="s">
        <v>2249</v>
      </c>
      <c r="CM30" t="s">
        <v>2250</v>
      </c>
      <c r="CN30">
        <v>16</v>
      </c>
      <c r="CP30" t="s">
        <v>282</v>
      </c>
      <c r="CQ30" t="s">
        <v>1602</v>
      </c>
      <c r="CT30" t="s">
        <v>2251</v>
      </c>
      <c r="CV30">
        <v>0</v>
      </c>
      <c r="CX30">
        <v>2</v>
      </c>
      <c r="CY30" t="s">
        <v>2231</v>
      </c>
      <c r="CZ30">
        <v>-19</v>
      </c>
      <c r="DA30">
        <v>3</v>
      </c>
      <c r="DB30" t="s">
        <v>1953</v>
      </c>
      <c r="DC30">
        <v>-22</v>
      </c>
      <c r="DJ30">
        <v>0</v>
      </c>
      <c r="DK30" s="4">
        <v>44449</v>
      </c>
      <c r="DL30">
        <v>20022</v>
      </c>
      <c r="DM30">
        <v>2021</v>
      </c>
      <c r="DN30">
        <v>0</v>
      </c>
      <c r="DP30">
        <v>79116</v>
      </c>
      <c r="DQ30">
        <v>79</v>
      </c>
      <c r="DT30" t="s">
        <v>274</v>
      </c>
      <c r="DU30" t="s">
        <v>257</v>
      </c>
      <c r="DW30">
        <v>21</v>
      </c>
      <c r="DX30" t="s">
        <v>275</v>
      </c>
      <c r="DZ30" t="s">
        <v>1726</v>
      </c>
      <c r="EA30" t="s">
        <v>2252</v>
      </c>
      <c r="ED30">
        <v>0</v>
      </c>
      <c r="EE30" t="s">
        <v>1223</v>
      </c>
      <c r="EF30" t="s">
        <v>383</v>
      </c>
      <c r="EG30">
        <v>0</v>
      </c>
      <c r="EH30" t="s">
        <v>1441</v>
      </c>
      <c r="EI30" t="s">
        <v>340</v>
      </c>
      <c r="EJ30" t="s">
        <v>2253</v>
      </c>
      <c r="EK30" t="s">
        <v>2254</v>
      </c>
      <c r="EL30" t="s">
        <v>2255</v>
      </c>
      <c r="EM30" t="s">
        <v>2256</v>
      </c>
      <c r="EN30" t="s">
        <v>269</v>
      </c>
      <c r="EO30" t="s">
        <v>345</v>
      </c>
      <c r="EP30">
        <v>0</v>
      </c>
      <c r="EQ30" t="s">
        <v>491</v>
      </c>
      <c r="ES30" t="s">
        <v>2257</v>
      </c>
      <c r="ET30">
        <v>7</v>
      </c>
      <c r="EU30" t="s">
        <v>348</v>
      </c>
      <c r="EV30" t="s">
        <v>1983</v>
      </c>
      <c r="EW30" t="s">
        <v>395</v>
      </c>
      <c r="EX30" t="s">
        <v>492</v>
      </c>
      <c r="FA30" t="s">
        <v>2258</v>
      </c>
      <c r="FB30" t="s">
        <v>2259</v>
      </c>
      <c r="FD30">
        <v>0</v>
      </c>
      <c r="FE30">
        <v>12</v>
      </c>
      <c r="FI30" t="s">
        <v>1720</v>
      </c>
      <c r="FJ30" t="s">
        <v>2260</v>
      </c>
      <c r="FK30">
        <v>0</v>
      </c>
      <c r="FM30">
        <v>0</v>
      </c>
      <c r="FN30" t="s">
        <v>1726</v>
      </c>
      <c r="FO30" t="s">
        <v>1115</v>
      </c>
      <c r="FP30">
        <v>0</v>
      </c>
      <c r="FR30" t="s">
        <v>395</v>
      </c>
      <c r="FU30" t="s">
        <v>496</v>
      </c>
      <c r="FX30">
        <v>0</v>
      </c>
      <c r="FZ30">
        <v>21.16</v>
      </c>
      <c r="GA30">
        <v>5</v>
      </c>
      <c r="GB30">
        <v>0</v>
      </c>
      <c r="GC30" t="s">
        <v>1765</v>
      </c>
      <c r="GD30" t="s">
        <v>355</v>
      </c>
      <c r="GE30">
        <v>0</v>
      </c>
      <c r="GG30">
        <v>2.2999999999999998</v>
      </c>
      <c r="GH30">
        <v>2.4</v>
      </c>
      <c r="GI30">
        <v>0</v>
      </c>
      <c r="GJ30">
        <v>0</v>
      </c>
      <c r="GL30" t="s">
        <v>2261</v>
      </c>
      <c r="GO30">
        <v>4</v>
      </c>
      <c r="GP30" t="s">
        <v>779</v>
      </c>
      <c r="GQ30">
        <v>20</v>
      </c>
      <c r="GZ30" t="s">
        <v>2262</v>
      </c>
      <c r="HB30" t="s">
        <v>294</v>
      </c>
      <c r="HC30" t="s">
        <v>313</v>
      </c>
      <c r="HD30" t="s">
        <v>2263</v>
      </c>
      <c r="HE30">
        <v>0</v>
      </c>
      <c r="HF30">
        <v>11</v>
      </c>
      <c r="HG30">
        <v>21</v>
      </c>
      <c r="HH30" t="s">
        <v>275</v>
      </c>
      <c r="HK30" t="s">
        <v>2264</v>
      </c>
      <c r="HL30" t="s">
        <v>1610</v>
      </c>
      <c r="HN30" t="s">
        <v>2265</v>
      </c>
      <c r="HO30" t="s">
        <v>2266</v>
      </c>
      <c r="HP30" t="s">
        <v>2267</v>
      </c>
      <c r="HQ30" t="s">
        <v>2268</v>
      </c>
      <c r="HS30" t="s">
        <v>2269</v>
      </c>
      <c r="HV30">
        <v>-19</v>
      </c>
      <c r="HW30">
        <v>3953194</v>
      </c>
      <c r="HX30" t="s">
        <v>1726</v>
      </c>
      <c r="HY30">
        <v>3953161</v>
      </c>
      <c r="IB30">
        <v>-0.5</v>
      </c>
      <c r="IC30">
        <v>1</v>
      </c>
      <c r="IL30">
        <v>76</v>
      </c>
      <c r="IT30">
        <v>2</v>
      </c>
    </row>
    <row r="31" spans="1:254">
      <c r="A31">
        <v>30</v>
      </c>
      <c r="B31" t="s">
        <v>2270</v>
      </c>
      <c r="C31">
        <v>2</v>
      </c>
      <c r="D31">
        <v>3</v>
      </c>
      <c r="E31">
        <v>13</v>
      </c>
      <c r="F31">
        <v>0</v>
      </c>
      <c r="G31">
        <v>-19</v>
      </c>
      <c r="I31" t="s">
        <v>298</v>
      </c>
      <c r="J31">
        <v>11</v>
      </c>
      <c r="K31">
        <v>11</v>
      </c>
      <c r="L31" t="s">
        <v>2271</v>
      </c>
      <c r="M31" t="s">
        <v>2016</v>
      </c>
      <c r="O31" t="s">
        <v>2272</v>
      </c>
      <c r="V31" t="s">
        <v>253</v>
      </c>
      <c r="W31" t="s">
        <v>2273</v>
      </c>
      <c r="X31" t="s">
        <v>2019</v>
      </c>
      <c r="Y31" t="s">
        <v>2020</v>
      </c>
      <c r="AA31" t="s">
        <v>2021</v>
      </c>
      <c r="AB31" t="s">
        <v>2274</v>
      </c>
      <c r="AJ31" t="s">
        <v>513</v>
      </c>
      <c r="AK31" t="s">
        <v>513</v>
      </c>
      <c r="AO31">
        <v>15</v>
      </c>
      <c r="AX31">
        <v>4</v>
      </c>
      <c r="BI31" t="s">
        <v>274</v>
      </c>
      <c r="BP31">
        <f t="shared" si="0"/>
        <v>2</v>
      </c>
      <c r="BQ31">
        <f t="shared" si="1"/>
        <v>0</v>
      </c>
      <c r="BS31" t="s">
        <v>1602</v>
      </c>
      <c r="BU31">
        <v>16</v>
      </c>
      <c r="BW31">
        <v>0</v>
      </c>
      <c r="BX31" t="s">
        <v>2275</v>
      </c>
      <c r="BZ31">
        <v>0</v>
      </c>
      <c r="CA31" t="s">
        <v>492</v>
      </c>
      <c r="CC31" s="3">
        <v>0.14444444444444446</v>
      </c>
      <c r="CD31" t="s">
        <v>294</v>
      </c>
      <c r="CE31" t="s">
        <v>2276</v>
      </c>
      <c r="CF31">
        <v>7</v>
      </c>
      <c r="CH31" t="s">
        <v>331</v>
      </c>
      <c r="CI31">
        <v>0</v>
      </c>
      <c r="CJ31" t="s">
        <v>2277</v>
      </c>
      <c r="CK31" s="4">
        <v>38444</v>
      </c>
      <c r="CL31" t="s">
        <v>2278</v>
      </c>
      <c r="CM31" t="s">
        <v>2279</v>
      </c>
      <c r="CN31">
        <v>16</v>
      </c>
      <c r="CO31" t="s">
        <v>2280</v>
      </c>
      <c r="CP31" t="s">
        <v>282</v>
      </c>
      <c r="CQ31" t="s">
        <v>1602</v>
      </c>
      <c r="CT31" t="s">
        <v>2281</v>
      </c>
      <c r="CV31">
        <v>0</v>
      </c>
      <c r="CX31">
        <v>3</v>
      </c>
      <c r="CY31" t="s">
        <v>2231</v>
      </c>
      <c r="CZ31">
        <v>-19</v>
      </c>
      <c r="DA31">
        <v>3</v>
      </c>
      <c r="DB31" t="s">
        <v>1953</v>
      </c>
      <c r="DC31">
        <v>-22</v>
      </c>
      <c r="DJ31">
        <v>0</v>
      </c>
      <c r="DK31" s="4">
        <v>44449</v>
      </c>
      <c r="DL31">
        <v>20022</v>
      </c>
      <c r="DM31">
        <v>2021</v>
      </c>
      <c r="DN31">
        <v>0</v>
      </c>
      <c r="DP31">
        <v>79116</v>
      </c>
      <c r="DQ31">
        <v>80</v>
      </c>
      <c r="DT31" t="s">
        <v>274</v>
      </c>
      <c r="DU31" t="s">
        <v>257</v>
      </c>
      <c r="DW31">
        <v>21</v>
      </c>
      <c r="DX31" t="s">
        <v>275</v>
      </c>
      <c r="EA31" t="s">
        <v>2002</v>
      </c>
      <c r="EC31" t="s">
        <v>1635</v>
      </c>
      <c r="ED31">
        <v>0</v>
      </c>
      <c r="EE31" t="s">
        <v>382</v>
      </c>
      <c r="EF31" t="s">
        <v>383</v>
      </c>
      <c r="EG31">
        <v>0</v>
      </c>
      <c r="EI31" t="s">
        <v>340</v>
      </c>
      <c r="EJ31" t="s">
        <v>1392</v>
      </c>
      <c r="EK31" t="s">
        <v>2282</v>
      </c>
      <c r="EL31" t="s">
        <v>2283</v>
      </c>
      <c r="EM31" t="s">
        <v>921</v>
      </c>
      <c r="EN31" t="s">
        <v>269</v>
      </c>
      <c r="EO31" t="s">
        <v>1110</v>
      </c>
      <c r="EP31">
        <v>0</v>
      </c>
      <c r="EQ31" t="s">
        <v>491</v>
      </c>
      <c r="ES31" t="s">
        <v>2284</v>
      </c>
      <c r="ET31">
        <v>17</v>
      </c>
      <c r="EU31" t="s">
        <v>348</v>
      </c>
      <c r="EV31" t="s">
        <v>1983</v>
      </c>
      <c r="EW31" t="s">
        <v>771</v>
      </c>
      <c r="EX31" t="s">
        <v>921</v>
      </c>
      <c r="FA31" t="s">
        <v>2285</v>
      </c>
      <c r="FB31" t="s">
        <v>1846</v>
      </c>
      <c r="FD31">
        <v>1</v>
      </c>
      <c r="FE31">
        <v>10</v>
      </c>
      <c r="FI31" t="s">
        <v>1720</v>
      </c>
      <c r="FK31">
        <v>0</v>
      </c>
      <c r="FM31">
        <v>0</v>
      </c>
      <c r="FP31">
        <v>0</v>
      </c>
      <c r="FR31" t="s">
        <v>395</v>
      </c>
      <c r="FT31" t="s">
        <v>257</v>
      </c>
      <c r="FU31" t="s">
        <v>496</v>
      </c>
      <c r="FV31" t="s">
        <v>2037</v>
      </c>
      <c r="FX31">
        <v>0</v>
      </c>
      <c r="FZ31">
        <v>21.16</v>
      </c>
      <c r="GA31">
        <v>5</v>
      </c>
      <c r="GB31">
        <v>0</v>
      </c>
      <c r="GD31" t="s">
        <v>355</v>
      </c>
      <c r="GE31">
        <v>0</v>
      </c>
      <c r="GF31" t="s">
        <v>257</v>
      </c>
      <c r="GH31">
        <v>2.8</v>
      </c>
      <c r="GI31">
        <v>0</v>
      </c>
      <c r="GJ31">
        <v>0</v>
      </c>
      <c r="GL31" t="s">
        <v>2286</v>
      </c>
      <c r="GO31">
        <v>4</v>
      </c>
      <c r="GQ31">
        <v>33</v>
      </c>
      <c r="GZ31" t="s">
        <v>2287</v>
      </c>
      <c r="HB31" t="s">
        <v>313</v>
      </c>
      <c r="HC31" t="s">
        <v>313</v>
      </c>
      <c r="HD31" t="s">
        <v>2288</v>
      </c>
      <c r="HE31">
        <v>0</v>
      </c>
      <c r="HF31">
        <v>11</v>
      </c>
      <c r="HG31">
        <v>21</v>
      </c>
      <c r="HH31" t="s">
        <v>275</v>
      </c>
      <c r="HJ31" t="s">
        <v>492</v>
      </c>
      <c r="HK31" t="s">
        <v>499</v>
      </c>
      <c r="HL31" t="s">
        <v>2289</v>
      </c>
      <c r="HN31" t="s">
        <v>1853</v>
      </c>
      <c r="HO31" t="s">
        <v>2290</v>
      </c>
      <c r="HP31" t="s">
        <v>2291</v>
      </c>
      <c r="HQ31" t="s">
        <v>2292</v>
      </c>
      <c r="HS31" t="s">
        <v>2293</v>
      </c>
      <c r="HV31">
        <v>-19</v>
      </c>
      <c r="HW31">
        <v>3953212</v>
      </c>
      <c r="HX31" t="s">
        <v>1635</v>
      </c>
      <c r="HY31">
        <v>3953194</v>
      </c>
      <c r="IB31">
        <v>-1.5</v>
      </c>
      <c r="IC31">
        <v>1</v>
      </c>
      <c r="IL31">
        <v>77</v>
      </c>
      <c r="IR31" t="s">
        <v>1635</v>
      </c>
      <c r="IT31">
        <v>2</v>
      </c>
    </row>
    <row r="32" spans="1:254">
      <c r="A32">
        <v>31</v>
      </c>
      <c r="B32" t="s">
        <v>2294</v>
      </c>
      <c r="C32">
        <v>2</v>
      </c>
      <c r="D32">
        <v>1</v>
      </c>
      <c r="E32">
        <v>10</v>
      </c>
      <c r="F32">
        <v>8</v>
      </c>
      <c r="G32">
        <v>-25</v>
      </c>
      <c r="H32" t="s">
        <v>253</v>
      </c>
      <c r="I32" t="s">
        <v>254</v>
      </c>
      <c r="J32" t="s">
        <v>2048</v>
      </c>
      <c r="K32" t="s">
        <v>2048</v>
      </c>
      <c r="L32" t="s">
        <v>1790</v>
      </c>
      <c r="M32" t="s">
        <v>440</v>
      </c>
      <c r="N32" t="s">
        <v>254</v>
      </c>
      <c r="O32" t="s">
        <v>1791</v>
      </c>
      <c r="V32" t="s">
        <v>257</v>
      </c>
      <c r="W32" t="s">
        <v>1792</v>
      </c>
      <c r="AD32" t="s">
        <v>445</v>
      </c>
      <c r="AE32" t="s">
        <v>446</v>
      </c>
      <c r="AF32" t="s">
        <v>1792</v>
      </c>
      <c r="AG32" t="s">
        <v>274</v>
      </c>
      <c r="AI32">
        <v>9</v>
      </c>
      <c r="AO32">
        <v>15</v>
      </c>
      <c r="BI32" t="s">
        <v>261</v>
      </c>
      <c r="BP32">
        <f t="shared" si="0"/>
        <v>0</v>
      </c>
      <c r="BQ32">
        <f t="shared" si="1"/>
        <v>5</v>
      </c>
      <c r="BS32" t="s">
        <v>1602</v>
      </c>
      <c r="BU32">
        <v>23</v>
      </c>
      <c r="BW32">
        <v>0</v>
      </c>
      <c r="BX32" t="s">
        <v>2295</v>
      </c>
      <c r="CC32" s="3">
        <v>0.1361111111111111</v>
      </c>
      <c r="CE32" t="s">
        <v>2296</v>
      </c>
      <c r="CI32">
        <v>0</v>
      </c>
      <c r="CJ32" t="s">
        <v>2297</v>
      </c>
      <c r="CK32" s="4">
        <v>38444</v>
      </c>
      <c r="CL32" t="s">
        <v>2298</v>
      </c>
      <c r="CM32" t="s">
        <v>2299</v>
      </c>
      <c r="CN32">
        <v>23</v>
      </c>
      <c r="CO32" t="s">
        <v>268</v>
      </c>
      <c r="CP32" t="s">
        <v>269</v>
      </c>
      <c r="CQ32" t="s">
        <v>1602</v>
      </c>
      <c r="CT32" t="s">
        <v>2300</v>
      </c>
      <c r="CV32">
        <v>0</v>
      </c>
      <c r="CX32">
        <v>1</v>
      </c>
      <c r="CY32" t="s">
        <v>2209</v>
      </c>
      <c r="CZ32">
        <v>-49</v>
      </c>
      <c r="DA32">
        <v>8</v>
      </c>
      <c r="DB32" t="s">
        <v>1609</v>
      </c>
      <c r="DC32">
        <v>-25</v>
      </c>
      <c r="DE32" t="s">
        <v>2077</v>
      </c>
      <c r="DJ32">
        <v>8</v>
      </c>
      <c r="DK32" s="4">
        <v>44449</v>
      </c>
      <c r="DL32">
        <v>20022</v>
      </c>
      <c r="DM32">
        <v>2021</v>
      </c>
      <c r="DN32">
        <v>0</v>
      </c>
      <c r="DP32">
        <v>79116</v>
      </c>
      <c r="DQ32">
        <v>83</v>
      </c>
      <c r="DT32" t="s">
        <v>294</v>
      </c>
      <c r="DU32" t="s">
        <v>294</v>
      </c>
      <c r="DW32">
        <v>21</v>
      </c>
      <c r="DX32" t="s">
        <v>275</v>
      </c>
      <c r="ED32">
        <v>0</v>
      </c>
      <c r="EE32" t="s">
        <v>1799</v>
      </c>
      <c r="EF32" t="s">
        <v>1800</v>
      </c>
      <c r="EG32">
        <v>1</v>
      </c>
      <c r="EI32" t="s">
        <v>2056</v>
      </c>
      <c r="EJ32" t="s">
        <v>2301</v>
      </c>
      <c r="EK32" t="s">
        <v>2302</v>
      </c>
      <c r="EL32" t="s">
        <v>2303</v>
      </c>
      <c r="EM32" t="s">
        <v>268</v>
      </c>
      <c r="EN32" t="s">
        <v>282</v>
      </c>
      <c r="EO32" t="s">
        <v>2304</v>
      </c>
      <c r="EP32">
        <v>1</v>
      </c>
      <c r="ES32" t="s">
        <v>2305</v>
      </c>
      <c r="FC32" t="s">
        <v>253</v>
      </c>
      <c r="FD32">
        <v>0</v>
      </c>
      <c r="FE32">
        <v>8</v>
      </c>
      <c r="FF32" t="s">
        <v>590</v>
      </c>
      <c r="FH32" t="s">
        <v>590</v>
      </c>
      <c r="FK32">
        <v>0</v>
      </c>
      <c r="FM32">
        <v>0</v>
      </c>
      <c r="FP32">
        <v>0</v>
      </c>
      <c r="FR32" t="s">
        <v>1675</v>
      </c>
      <c r="FT32" t="s">
        <v>274</v>
      </c>
      <c r="FU32" t="s">
        <v>2062</v>
      </c>
      <c r="FV32" t="s">
        <v>397</v>
      </c>
      <c r="FW32" t="s">
        <v>1030</v>
      </c>
      <c r="FX32">
        <v>0</v>
      </c>
      <c r="FZ32">
        <v>21.23</v>
      </c>
      <c r="GA32">
        <v>-2</v>
      </c>
      <c r="GB32">
        <v>0</v>
      </c>
      <c r="GD32" t="s">
        <v>355</v>
      </c>
      <c r="GE32">
        <v>0</v>
      </c>
      <c r="GI32">
        <v>0</v>
      </c>
      <c r="GJ32">
        <v>0</v>
      </c>
      <c r="GL32" t="s">
        <v>2306</v>
      </c>
      <c r="GN32">
        <v>3</v>
      </c>
      <c r="GZ32" t="s">
        <v>2307</v>
      </c>
      <c r="HB32" t="s">
        <v>294</v>
      </c>
      <c r="HC32" t="s">
        <v>294</v>
      </c>
      <c r="HD32" t="s">
        <v>2308</v>
      </c>
      <c r="HE32">
        <v>0</v>
      </c>
      <c r="HF32">
        <v>30</v>
      </c>
      <c r="HG32">
        <v>21</v>
      </c>
      <c r="HH32" t="s">
        <v>275</v>
      </c>
      <c r="HK32">
        <v>3</v>
      </c>
      <c r="HV32">
        <v>-33</v>
      </c>
      <c r="HW32">
        <v>3953455</v>
      </c>
      <c r="HX32" t="s">
        <v>2309</v>
      </c>
      <c r="HY32">
        <v>3953393</v>
      </c>
      <c r="IB32">
        <v>0</v>
      </c>
      <c r="IC32">
        <v>0</v>
      </c>
      <c r="IL32">
        <v>80</v>
      </c>
      <c r="IP32" t="s">
        <v>2077</v>
      </c>
      <c r="IT32">
        <v>2</v>
      </c>
    </row>
    <row r="33" spans="1:254">
      <c r="A33">
        <v>32</v>
      </c>
      <c r="B33" t="s">
        <v>2310</v>
      </c>
      <c r="C33">
        <v>2</v>
      </c>
      <c r="D33">
        <v>2</v>
      </c>
      <c r="E33">
        <v>2</v>
      </c>
      <c r="F33">
        <v>5</v>
      </c>
      <c r="G33">
        <v>-33</v>
      </c>
      <c r="I33" t="s">
        <v>254</v>
      </c>
      <c r="J33">
        <v>11</v>
      </c>
      <c r="K33">
        <v>11</v>
      </c>
      <c r="L33" t="s">
        <v>2221</v>
      </c>
      <c r="M33" t="s">
        <v>827</v>
      </c>
      <c r="O33" t="s">
        <v>1430</v>
      </c>
      <c r="R33" t="s">
        <v>321</v>
      </c>
      <c r="V33" t="s">
        <v>253</v>
      </c>
      <c r="W33" t="s">
        <v>2243</v>
      </c>
      <c r="X33" t="s">
        <v>2244</v>
      </c>
      <c r="Y33" t="s">
        <v>2245</v>
      </c>
      <c r="AA33" t="s">
        <v>325</v>
      </c>
      <c r="AB33" t="s">
        <v>326</v>
      </c>
      <c r="AI33">
        <v>22</v>
      </c>
      <c r="AJ33" t="s">
        <v>327</v>
      </c>
      <c r="AO33">
        <v>15</v>
      </c>
      <c r="BI33" t="s">
        <v>274</v>
      </c>
      <c r="BP33">
        <f t="shared" si="0"/>
        <v>2</v>
      </c>
      <c r="BQ33">
        <f t="shared" si="1"/>
        <v>0</v>
      </c>
      <c r="BS33" t="s">
        <v>1602</v>
      </c>
      <c r="BU33">
        <v>23</v>
      </c>
      <c r="BW33">
        <v>1</v>
      </c>
      <c r="BX33" t="s">
        <v>2311</v>
      </c>
      <c r="BZ33">
        <v>1</v>
      </c>
      <c r="CC33" s="3">
        <v>0.11319444444444444</v>
      </c>
      <c r="CD33" t="s">
        <v>294</v>
      </c>
      <c r="CE33" t="s">
        <v>2312</v>
      </c>
      <c r="CF33">
        <v>8</v>
      </c>
      <c r="CH33" t="s">
        <v>331</v>
      </c>
      <c r="CI33">
        <v>0</v>
      </c>
      <c r="CJ33" t="s">
        <v>2313</v>
      </c>
      <c r="CK33" s="4">
        <v>38444</v>
      </c>
      <c r="CL33" t="s">
        <v>2314</v>
      </c>
      <c r="CM33" t="s">
        <v>2315</v>
      </c>
      <c r="CN33">
        <v>23</v>
      </c>
      <c r="CP33" t="s">
        <v>269</v>
      </c>
      <c r="CQ33" t="s">
        <v>1602</v>
      </c>
      <c r="CT33" t="s">
        <v>2316</v>
      </c>
      <c r="CV33">
        <v>0</v>
      </c>
      <c r="CX33">
        <v>2</v>
      </c>
      <c r="CY33" t="s">
        <v>2209</v>
      </c>
      <c r="CZ33">
        <v>-49</v>
      </c>
      <c r="DA33">
        <v>8</v>
      </c>
      <c r="DB33" t="s">
        <v>1609</v>
      </c>
      <c r="DC33">
        <v>-25</v>
      </c>
      <c r="DE33" t="s">
        <v>1760</v>
      </c>
      <c r="DJ33">
        <v>5</v>
      </c>
      <c r="DK33" s="4">
        <v>44449</v>
      </c>
      <c r="DL33">
        <v>20022</v>
      </c>
      <c r="DM33">
        <v>2021</v>
      </c>
      <c r="DN33">
        <v>0</v>
      </c>
      <c r="DP33">
        <v>79116</v>
      </c>
      <c r="DQ33">
        <v>84</v>
      </c>
      <c r="DT33" t="s">
        <v>274</v>
      </c>
      <c r="DU33" t="s">
        <v>257</v>
      </c>
      <c r="DW33">
        <v>21</v>
      </c>
      <c r="DX33" t="s">
        <v>275</v>
      </c>
      <c r="DZ33" t="s">
        <v>2317</v>
      </c>
      <c r="ED33">
        <v>0</v>
      </c>
      <c r="EE33" t="s">
        <v>1223</v>
      </c>
      <c r="EF33" t="s">
        <v>383</v>
      </c>
      <c r="EG33">
        <v>0</v>
      </c>
      <c r="EH33" t="s">
        <v>1441</v>
      </c>
      <c r="EI33" t="s">
        <v>340</v>
      </c>
      <c r="EJ33" t="s">
        <v>2318</v>
      </c>
      <c r="EK33" t="s">
        <v>2319</v>
      </c>
      <c r="EL33" t="s">
        <v>2320</v>
      </c>
      <c r="EM33" t="s">
        <v>345</v>
      </c>
      <c r="EN33" t="s">
        <v>282</v>
      </c>
      <c r="EO33" t="s">
        <v>345</v>
      </c>
      <c r="EP33">
        <v>0</v>
      </c>
      <c r="EQ33" t="s">
        <v>491</v>
      </c>
      <c r="ES33" t="s">
        <v>2321</v>
      </c>
      <c r="ET33">
        <v>4</v>
      </c>
      <c r="EU33" t="s">
        <v>348</v>
      </c>
      <c r="EV33" t="s">
        <v>1983</v>
      </c>
      <c r="EW33" t="s">
        <v>395</v>
      </c>
      <c r="EX33" t="s">
        <v>492</v>
      </c>
      <c r="FA33" t="s">
        <v>2258</v>
      </c>
      <c r="FB33" t="s">
        <v>2322</v>
      </c>
      <c r="FD33">
        <v>0</v>
      </c>
      <c r="FE33">
        <v>13</v>
      </c>
      <c r="FI33" t="s">
        <v>1720</v>
      </c>
      <c r="FJ33" t="s">
        <v>2323</v>
      </c>
      <c r="FK33">
        <v>0</v>
      </c>
      <c r="FM33">
        <v>0</v>
      </c>
      <c r="FN33" t="s">
        <v>2317</v>
      </c>
      <c r="FO33" t="s">
        <v>1083</v>
      </c>
      <c r="FP33">
        <v>0</v>
      </c>
      <c r="FR33" t="s">
        <v>395</v>
      </c>
      <c r="FU33" t="s">
        <v>496</v>
      </c>
      <c r="FX33">
        <v>0</v>
      </c>
      <c r="FZ33">
        <v>21.23</v>
      </c>
      <c r="GA33">
        <v>-2</v>
      </c>
      <c r="GB33">
        <v>0</v>
      </c>
      <c r="GC33" t="s">
        <v>1765</v>
      </c>
      <c r="GD33" t="s">
        <v>355</v>
      </c>
      <c r="GE33">
        <v>1</v>
      </c>
      <c r="GG33">
        <v>2.2000000000000002</v>
      </c>
      <c r="GH33">
        <v>2.2999999999999998</v>
      </c>
      <c r="GI33">
        <v>0</v>
      </c>
      <c r="GJ33">
        <v>0</v>
      </c>
      <c r="GK33" t="s">
        <v>2324</v>
      </c>
      <c r="GL33" t="s">
        <v>2325</v>
      </c>
      <c r="GM33">
        <v>1</v>
      </c>
      <c r="GN33">
        <v>1</v>
      </c>
      <c r="GO33">
        <v>4</v>
      </c>
      <c r="GP33" t="s">
        <v>779</v>
      </c>
      <c r="GQ33">
        <v>20</v>
      </c>
      <c r="GZ33" t="s">
        <v>2326</v>
      </c>
      <c r="HB33" t="s">
        <v>294</v>
      </c>
      <c r="HC33" t="s">
        <v>313</v>
      </c>
      <c r="HD33" t="s">
        <v>2327</v>
      </c>
      <c r="HE33">
        <v>0</v>
      </c>
      <c r="HF33">
        <v>11</v>
      </c>
      <c r="HG33">
        <v>21</v>
      </c>
      <c r="HH33" t="s">
        <v>275</v>
      </c>
      <c r="HK33" t="s">
        <v>2264</v>
      </c>
      <c r="HL33" t="s">
        <v>1705</v>
      </c>
      <c r="HN33" t="s">
        <v>2328</v>
      </c>
      <c r="HO33" t="s">
        <v>2329</v>
      </c>
      <c r="HP33" t="s">
        <v>2267</v>
      </c>
      <c r="HQ33" t="s">
        <v>2330</v>
      </c>
      <c r="HS33" t="s">
        <v>2269</v>
      </c>
      <c r="HV33">
        <v>-38</v>
      </c>
      <c r="HW33">
        <v>3953480</v>
      </c>
      <c r="HX33" t="s">
        <v>2331</v>
      </c>
      <c r="HY33">
        <v>3953455</v>
      </c>
      <c r="IB33">
        <v>0.5</v>
      </c>
      <c r="IC33">
        <v>1</v>
      </c>
      <c r="IL33">
        <v>81</v>
      </c>
      <c r="IP33" t="s">
        <v>1760</v>
      </c>
      <c r="IT33">
        <v>2</v>
      </c>
    </row>
    <row r="34" spans="1:254">
      <c r="A34">
        <v>33</v>
      </c>
      <c r="B34" t="s">
        <v>2332</v>
      </c>
      <c r="C34">
        <v>2</v>
      </c>
      <c r="D34">
        <v>1</v>
      </c>
      <c r="E34">
        <v>10</v>
      </c>
      <c r="F34">
        <v>11</v>
      </c>
      <c r="G34">
        <v>-38</v>
      </c>
      <c r="I34" t="s">
        <v>254</v>
      </c>
      <c r="J34">
        <v>11</v>
      </c>
      <c r="K34">
        <v>11</v>
      </c>
      <c r="L34" t="s">
        <v>2333</v>
      </c>
      <c r="M34" t="s">
        <v>1037</v>
      </c>
      <c r="O34" t="s">
        <v>274</v>
      </c>
      <c r="V34" t="s">
        <v>253</v>
      </c>
      <c r="W34" t="s">
        <v>1231</v>
      </c>
      <c r="X34" t="s">
        <v>1232</v>
      </c>
      <c r="Y34" t="s">
        <v>1233</v>
      </c>
      <c r="AA34" t="s">
        <v>1234</v>
      </c>
      <c r="AB34" t="s">
        <v>1235</v>
      </c>
      <c r="AI34">
        <v>4</v>
      </c>
      <c r="AJ34" t="s">
        <v>327</v>
      </c>
      <c r="AO34">
        <v>15</v>
      </c>
      <c r="BI34" t="s">
        <v>607</v>
      </c>
      <c r="BP34">
        <f t="shared" si="0"/>
        <v>1</v>
      </c>
      <c r="BQ34">
        <f t="shared" si="1"/>
        <v>0</v>
      </c>
      <c r="BS34" t="s">
        <v>1602</v>
      </c>
      <c r="BU34">
        <v>23</v>
      </c>
      <c r="BW34">
        <v>0</v>
      </c>
      <c r="BX34" t="s">
        <v>2334</v>
      </c>
      <c r="BZ34">
        <v>1</v>
      </c>
      <c r="CC34" s="3">
        <v>0.10069444444444443</v>
      </c>
      <c r="CD34" t="s">
        <v>257</v>
      </c>
      <c r="CE34" t="s">
        <v>2335</v>
      </c>
      <c r="CF34">
        <v>6</v>
      </c>
      <c r="CH34" t="s">
        <v>331</v>
      </c>
      <c r="CI34">
        <v>0</v>
      </c>
      <c r="CJ34" t="s">
        <v>2336</v>
      </c>
      <c r="CK34" s="4">
        <v>38444</v>
      </c>
      <c r="CL34" t="s">
        <v>2337</v>
      </c>
      <c r="CM34" t="s">
        <v>2338</v>
      </c>
      <c r="CN34">
        <v>23</v>
      </c>
      <c r="CP34" t="s">
        <v>269</v>
      </c>
      <c r="CQ34" t="s">
        <v>1602</v>
      </c>
      <c r="CT34" t="s">
        <v>2339</v>
      </c>
      <c r="CV34">
        <v>0</v>
      </c>
      <c r="CX34">
        <v>3</v>
      </c>
      <c r="CY34" t="s">
        <v>2209</v>
      </c>
      <c r="CZ34">
        <v>-49</v>
      </c>
      <c r="DA34">
        <v>8</v>
      </c>
      <c r="DB34" t="s">
        <v>1609</v>
      </c>
      <c r="DC34">
        <v>-25</v>
      </c>
      <c r="DE34" t="s">
        <v>1814</v>
      </c>
      <c r="DJ34">
        <v>11</v>
      </c>
      <c r="DK34" s="4">
        <v>44449</v>
      </c>
      <c r="DL34">
        <v>20022</v>
      </c>
      <c r="DM34">
        <v>2021</v>
      </c>
      <c r="DN34">
        <v>0</v>
      </c>
      <c r="DP34">
        <v>79116</v>
      </c>
      <c r="DQ34">
        <v>85</v>
      </c>
      <c r="DT34" t="s">
        <v>294</v>
      </c>
      <c r="DU34" t="s">
        <v>294</v>
      </c>
      <c r="DW34">
        <v>21</v>
      </c>
      <c r="DX34" t="s">
        <v>275</v>
      </c>
      <c r="ED34">
        <v>0</v>
      </c>
      <c r="EE34" t="s">
        <v>2340</v>
      </c>
      <c r="EF34" t="s">
        <v>422</v>
      </c>
      <c r="EG34">
        <v>0</v>
      </c>
      <c r="EH34" t="s">
        <v>2341</v>
      </c>
      <c r="EI34" t="s">
        <v>340</v>
      </c>
      <c r="EJ34" t="s">
        <v>2318</v>
      </c>
      <c r="EK34" t="s">
        <v>2342</v>
      </c>
      <c r="EL34" t="s">
        <v>2343</v>
      </c>
      <c r="EN34" t="s">
        <v>282</v>
      </c>
      <c r="EO34" t="s">
        <v>2152</v>
      </c>
      <c r="EP34">
        <v>0</v>
      </c>
      <c r="EQ34" t="s">
        <v>2344</v>
      </c>
      <c r="ES34" t="s">
        <v>2345</v>
      </c>
      <c r="ET34">
        <v>9</v>
      </c>
      <c r="EU34" t="s">
        <v>274</v>
      </c>
      <c r="EV34" t="s">
        <v>1983</v>
      </c>
      <c r="EW34" t="s">
        <v>1251</v>
      </c>
      <c r="EX34" t="s">
        <v>898</v>
      </c>
      <c r="FA34" t="s">
        <v>499</v>
      </c>
      <c r="FB34" t="s">
        <v>2346</v>
      </c>
      <c r="FD34">
        <v>0</v>
      </c>
      <c r="FE34">
        <v>25</v>
      </c>
      <c r="FJ34" t="s">
        <v>2347</v>
      </c>
      <c r="FK34">
        <v>0</v>
      </c>
      <c r="FM34">
        <v>0</v>
      </c>
      <c r="FP34">
        <v>0</v>
      </c>
      <c r="FR34" t="s">
        <v>395</v>
      </c>
      <c r="FT34" t="s">
        <v>274</v>
      </c>
      <c r="FU34" t="s">
        <v>496</v>
      </c>
      <c r="FX34">
        <v>0</v>
      </c>
      <c r="FZ34">
        <v>21.23</v>
      </c>
      <c r="GA34">
        <v>-2</v>
      </c>
      <c r="GB34">
        <v>0</v>
      </c>
      <c r="GD34" t="s">
        <v>355</v>
      </c>
      <c r="GE34">
        <v>0</v>
      </c>
      <c r="GH34">
        <v>1.8</v>
      </c>
      <c r="GI34">
        <v>0</v>
      </c>
      <c r="GJ34">
        <v>0</v>
      </c>
      <c r="GL34" t="s">
        <v>2348</v>
      </c>
      <c r="GM34">
        <v>2</v>
      </c>
      <c r="GN34">
        <v>1</v>
      </c>
      <c r="GO34" t="s">
        <v>2349</v>
      </c>
      <c r="GQ34">
        <v>8</v>
      </c>
      <c r="GZ34" t="s">
        <v>1060</v>
      </c>
      <c r="HB34" t="s">
        <v>313</v>
      </c>
      <c r="HC34" t="s">
        <v>313</v>
      </c>
      <c r="HD34" t="s">
        <v>2350</v>
      </c>
      <c r="HE34">
        <v>0</v>
      </c>
      <c r="HF34">
        <v>11</v>
      </c>
      <c r="HG34">
        <v>21</v>
      </c>
      <c r="HH34" t="s">
        <v>275</v>
      </c>
      <c r="HK34">
        <v>4</v>
      </c>
      <c r="HL34" t="s">
        <v>1838</v>
      </c>
      <c r="HN34" t="s">
        <v>2351</v>
      </c>
      <c r="HO34" t="s">
        <v>2352</v>
      </c>
      <c r="HP34" t="s">
        <v>1259</v>
      </c>
      <c r="HQ34" t="s">
        <v>2353</v>
      </c>
      <c r="HS34" t="s">
        <v>2354</v>
      </c>
      <c r="HV34">
        <v>-49</v>
      </c>
      <c r="HW34">
        <v>3953513</v>
      </c>
      <c r="HX34" t="s">
        <v>2355</v>
      </c>
      <c r="HY34">
        <v>3953480</v>
      </c>
      <c r="IB34">
        <v>0.5</v>
      </c>
      <c r="IC34">
        <v>1</v>
      </c>
      <c r="IL34">
        <v>82</v>
      </c>
      <c r="IP34" t="s">
        <v>1814</v>
      </c>
      <c r="IT34">
        <v>2</v>
      </c>
    </row>
    <row r="35" spans="1:254">
      <c r="A35">
        <v>34</v>
      </c>
      <c r="B35" t="s">
        <v>2356</v>
      </c>
      <c r="C35">
        <v>2</v>
      </c>
      <c r="D35">
        <v>1</v>
      </c>
      <c r="E35">
        <v>10</v>
      </c>
      <c r="F35">
        <v>0</v>
      </c>
      <c r="G35">
        <v>-49</v>
      </c>
      <c r="I35" t="s">
        <v>298</v>
      </c>
      <c r="J35">
        <v>11</v>
      </c>
      <c r="K35">
        <v>11</v>
      </c>
      <c r="L35" t="s">
        <v>2333</v>
      </c>
      <c r="M35" t="s">
        <v>1037</v>
      </c>
      <c r="O35" t="s">
        <v>274</v>
      </c>
      <c r="V35" t="s">
        <v>253</v>
      </c>
      <c r="W35" t="s">
        <v>663</v>
      </c>
      <c r="X35" t="s">
        <v>664</v>
      </c>
      <c r="Y35" t="s">
        <v>665</v>
      </c>
      <c r="AA35" t="s">
        <v>666</v>
      </c>
      <c r="AB35" t="s">
        <v>667</v>
      </c>
      <c r="AJ35" t="s">
        <v>756</v>
      </c>
      <c r="AO35">
        <v>15</v>
      </c>
      <c r="BI35" t="s">
        <v>274</v>
      </c>
      <c r="BP35">
        <f t="shared" si="0"/>
        <v>1</v>
      </c>
      <c r="BQ35">
        <f t="shared" si="1"/>
        <v>0</v>
      </c>
      <c r="BS35" t="s">
        <v>1602</v>
      </c>
      <c r="BU35">
        <v>23</v>
      </c>
      <c r="BW35">
        <v>1</v>
      </c>
      <c r="BX35" t="s">
        <v>2357</v>
      </c>
      <c r="BZ35">
        <v>0</v>
      </c>
      <c r="CA35" t="s">
        <v>492</v>
      </c>
      <c r="CC35" s="3">
        <v>8.7500000000000008E-2</v>
      </c>
      <c r="CD35" t="s">
        <v>257</v>
      </c>
      <c r="CE35" t="s">
        <v>2358</v>
      </c>
      <c r="CF35">
        <v>9</v>
      </c>
      <c r="CH35" t="s">
        <v>331</v>
      </c>
      <c r="CI35">
        <v>0</v>
      </c>
      <c r="CJ35" t="s">
        <v>2359</v>
      </c>
      <c r="CK35" s="4">
        <v>38444</v>
      </c>
      <c r="CL35" t="s">
        <v>2360</v>
      </c>
      <c r="CM35" t="s">
        <v>2361</v>
      </c>
      <c r="CN35">
        <v>23</v>
      </c>
      <c r="CO35" t="s">
        <v>2362</v>
      </c>
      <c r="CP35" t="s">
        <v>282</v>
      </c>
      <c r="CQ35" t="s">
        <v>1602</v>
      </c>
      <c r="CT35" t="s">
        <v>1888</v>
      </c>
      <c r="CV35">
        <v>0</v>
      </c>
      <c r="CX35">
        <v>4</v>
      </c>
      <c r="CY35" t="s">
        <v>2209</v>
      </c>
      <c r="CZ35">
        <v>-49</v>
      </c>
      <c r="DA35">
        <v>8</v>
      </c>
      <c r="DB35" t="s">
        <v>1609</v>
      </c>
      <c r="DC35">
        <v>-25</v>
      </c>
      <c r="DJ35">
        <v>0</v>
      </c>
      <c r="DK35" s="4">
        <v>44449</v>
      </c>
      <c r="DL35">
        <v>20022</v>
      </c>
      <c r="DM35">
        <v>2021</v>
      </c>
      <c r="DN35">
        <v>0</v>
      </c>
      <c r="DP35">
        <v>79116</v>
      </c>
      <c r="DQ35">
        <v>86</v>
      </c>
      <c r="DT35" t="s">
        <v>274</v>
      </c>
      <c r="DU35" t="s">
        <v>257</v>
      </c>
      <c r="DW35">
        <v>21</v>
      </c>
      <c r="DX35" t="s">
        <v>275</v>
      </c>
      <c r="EA35" t="s">
        <v>2363</v>
      </c>
      <c r="ED35">
        <v>0</v>
      </c>
      <c r="EE35" t="s">
        <v>2340</v>
      </c>
      <c r="EF35" t="s">
        <v>422</v>
      </c>
      <c r="EG35">
        <v>0</v>
      </c>
      <c r="EH35" t="s">
        <v>2341</v>
      </c>
      <c r="EI35" t="s">
        <v>340</v>
      </c>
      <c r="EJ35" t="s">
        <v>2318</v>
      </c>
      <c r="EK35" t="s">
        <v>2342</v>
      </c>
      <c r="EL35" t="s">
        <v>2364</v>
      </c>
      <c r="EN35" t="s">
        <v>269</v>
      </c>
      <c r="EO35" t="s">
        <v>2152</v>
      </c>
      <c r="EP35">
        <v>0</v>
      </c>
      <c r="EQ35" t="s">
        <v>491</v>
      </c>
      <c r="ET35">
        <v>16</v>
      </c>
      <c r="EU35" t="s">
        <v>274</v>
      </c>
      <c r="EV35" t="s">
        <v>1983</v>
      </c>
      <c r="EW35" t="s">
        <v>1251</v>
      </c>
      <c r="EX35" t="s">
        <v>898</v>
      </c>
      <c r="FA35" t="s">
        <v>499</v>
      </c>
      <c r="FB35" t="s">
        <v>2365</v>
      </c>
      <c r="FD35">
        <v>0</v>
      </c>
      <c r="FE35">
        <v>20</v>
      </c>
      <c r="FK35">
        <v>0</v>
      </c>
      <c r="FM35">
        <v>0</v>
      </c>
      <c r="FP35">
        <v>0</v>
      </c>
      <c r="FR35" t="s">
        <v>395</v>
      </c>
      <c r="FT35" t="s">
        <v>274</v>
      </c>
      <c r="FU35" t="s">
        <v>496</v>
      </c>
      <c r="FX35">
        <v>0</v>
      </c>
      <c r="FZ35">
        <v>21.23</v>
      </c>
      <c r="GA35">
        <v>-2</v>
      </c>
      <c r="GB35">
        <v>0</v>
      </c>
      <c r="GD35" t="s">
        <v>355</v>
      </c>
      <c r="GE35">
        <v>1</v>
      </c>
      <c r="GH35">
        <v>2.9</v>
      </c>
      <c r="GI35">
        <v>0</v>
      </c>
      <c r="GJ35">
        <v>0</v>
      </c>
      <c r="GL35" t="s">
        <v>2366</v>
      </c>
      <c r="GO35" t="s">
        <v>2349</v>
      </c>
      <c r="GQ35">
        <v>3</v>
      </c>
      <c r="GZ35" t="s">
        <v>2367</v>
      </c>
      <c r="HB35" t="s">
        <v>294</v>
      </c>
      <c r="HC35" t="s">
        <v>313</v>
      </c>
      <c r="HE35">
        <v>0</v>
      </c>
      <c r="HF35">
        <v>11</v>
      </c>
      <c r="HG35">
        <v>21</v>
      </c>
      <c r="HH35" t="s">
        <v>275</v>
      </c>
      <c r="HK35" t="s">
        <v>2264</v>
      </c>
      <c r="HL35" t="s">
        <v>1838</v>
      </c>
      <c r="HN35" t="s">
        <v>2368</v>
      </c>
      <c r="HO35" t="s">
        <v>2369</v>
      </c>
      <c r="HP35" t="s">
        <v>2370</v>
      </c>
      <c r="HQ35" t="s">
        <v>2371</v>
      </c>
      <c r="HS35" t="s">
        <v>2372</v>
      </c>
      <c r="HV35">
        <v>-49</v>
      </c>
      <c r="HW35">
        <v>3953554</v>
      </c>
      <c r="HY35">
        <v>3953513</v>
      </c>
      <c r="IB35">
        <v>0</v>
      </c>
      <c r="IC35">
        <v>0</v>
      </c>
      <c r="IL35">
        <v>83</v>
      </c>
      <c r="IT35">
        <v>2</v>
      </c>
    </row>
    <row r="36" spans="1:254">
      <c r="A36">
        <v>35</v>
      </c>
      <c r="B36" t="s">
        <v>2373</v>
      </c>
      <c r="V36" t="s">
        <v>679</v>
      </c>
      <c r="BP36">
        <f t="shared" si="0"/>
        <v>0</v>
      </c>
      <c r="BQ36">
        <f t="shared" si="1"/>
        <v>0</v>
      </c>
    </row>
    <row r="37" spans="1:254">
      <c r="A37">
        <v>36</v>
      </c>
      <c r="B37" t="s">
        <v>2374</v>
      </c>
      <c r="C37">
        <v>2</v>
      </c>
      <c r="D37">
        <v>2</v>
      </c>
      <c r="E37">
        <v>10</v>
      </c>
      <c r="F37">
        <v>0</v>
      </c>
      <c r="G37">
        <v>-49</v>
      </c>
      <c r="I37" t="s">
        <v>298</v>
      </c>
      <c r="J37">
        <v>11</v>
      </c>
      <c r="K37">
        <v>11</v>
      </c>
      <c r="L37" t="s">
        <v>2375</v>
      </c>
      <c r="M37" t="s">
        <v>978</v>
      </c>
      <c r="O37" t="s">
        <v>1750</v>
      </c>
      <c r="V37" t="s">
        <v>253</v>
      </c>
      <c r="W37" t="s">
        <v>2376</v>
      </c>
      <c r="X37" t="s">
        <v>664</v>
      </c>
      <c r="Y37" t="s">
        <v>2377</v>
      </c>
      <c r="AA37" t="s">
        <v>325</v>
      </c>
      <c r="AB37" t="s">
        <v>326</v>
      </c>
      <c r="AJ37" t="s">
        <v>756</v>
      </c>
      <c r="AO37">
        <v>15</v>
      </c>
      <c r="BI37" t="s">
        <v>274</v>
      </c>
      <c r="BP37">
        <f t="shared" si="0"/>
        <v>1</v>
      </c>
      <c r="BQ37">
        <f t="shared" si="1"/>
        <v>0</v>
      </c>
      <c r="BS37" t="s">
        <v>1602</v>
      </c>
      <c r="BU37">
        <v>23</v>
      </c>
      <c r="BW37">
        <v>0</v>
      </c>
      <c r="BX37" t="s">
        <v>2378</v>
      </c>
      <c r="BZ37">
        <v>0</v>
      </c>
      <c r="CC37" s="3">
        <v>8.3333333333333329E-2</v>
      </c>
      <c r="CD37" t="s">
        <v>294</v>
      </c>
      <c r="CE37" t="s">
        <v>2379</v>
      </c>
      <c r="CF37">
        <v>9</v>
      </c>
      <c r="CH37" t="s">
        <v>331</v>
      </c>
      <c r="CI37">
        <v>0</v>
      </c>
      <c r="CJ37" t="s">
        <v>2380</v>
      </c>
      <c r="CK37" s="4">
        <v>38444</v>
      </c>
      <c r="CL37" t="s">
        <v>2381</v>
      </c>
      <c r="CM37" t="s">
        <v>2382</v>
      </c>
      <c r="CN37">
        <v>23</v>
      </c>
      <c r="CO37" t="s">
        <v>2028</v>
      </c>
      <c r="CP37" t="s">
        <v>282</v>
      </c>
      <c r="CQ37" t="s">
        <v>1602</v>
      </c>
      <c r="CT37" t="s">
        <v>2383</v>
      </c>
      <c r="CV37">
        <v>0</v>
      </c>
      <c r="CX37">
        <v>5</v>
      </c>
      <c r="CY37" t="s">
        <v>2209</v>
      </c>
      <c r="CZ37">
        <v>-49</v>
      </c>
      <c r="DA37">
        <v>8</v>
      </c>
      <c r="DB37" t="s">
        <v>1609</v>
      </c>
      <c r="DC37">
        <v>-25</v>
      </c>
      <c r="DJ37">
        <v>0</v>
      </c>
      <c r="DK37" s="4">
        <v>44449</v>
      </c>
      <c r="DL37">
        <v>20022</v>
      </c>
      <c r="DM37">
        <v>2021</v>
      </c>
      <c r="DN37">
        <v>0</v>
      </c>
      <c r="DP37">
        <v>79116</v>
      </c>
      <c r="DQ37">
        <v>88</v>
      </c>
      <c r="DT37" t="s">
        <v>274</v>
      </c>
      <c r="DU37" t="s">
        <v>257</v>
      </c>
      <c r="DW37">
        <v>21</v>
      </c>
      <c r="DX37" t="s">
        <v>275</v>
      </c>
      <c r="DZ37" t="s">
        <v>2384</v>
      </c>
      <c r="EA37" t="s">
        <v>2385</v>
      </c>
      <c r="ED37">
        <v>0</v>
      </c>
      <c r="EE37" t="s">
        <v>1840</v>
      </c>
      <c r="EF37" t="s">
        <v>383</v>
      </c>
      <c r="EG37">
        <v>0</v>
      </c>
      <c r="EI37" t="s">
        <v>340</v>
      </c>
      <c r="EJ37" t="s">
        <v>486</v>
      </c>
      <c r="EK37" t="s">
        <v>2386</v>
      </c>
      <c r="EL37" t="s">
        <v>2387</v>
      </c>
      <c r="EM37" t="s">
        <v>2388</v>
      </c>
      <c r="EN37" t="s">
        <v>269</v>
      </c>
      <c r="EO37" t="s">
        <v>490</v>
      </c>
      <c r="EP37">
        <v>0</v>
      </c>
      <c r="EQ37" t="s">
        <v>491</v>
      </c>
      <c r="ER37" t="s">
        <v>1705</v>
      </c>
      <c r="ES37" t="s">
        <v>2389</v>
      </c>
      <c r="ET37">
        <v>9</v>
      </c>
      <c r="EU37" t="s">
        <v>348</v>
      </c>
      <c r="EV37" t="s">
        <v>1983</v>
      </c>
      <c r="EW37" t="s">
        <v>395</v>
      </c>
      <c r="EX37" t="s">
        <v>492</v>
      </c>
      <c r="FA37" t="s">
        <v>2258</v>
      </c>
      <c r="FB37" t="s">
        <v>2390</v>
      </c>
      <c r="FD37">
        <v>0</v>
      </c>
      <c r="FE37">
        <v>18</v>
      </c>
      <c r="FJ37" t="s">
        <v>2391</v>
      </c>
      <c r="FK37">
        <v>0</v>
      </c>
      <c r="FM37">
        <v>0</v>
      </c>
      <c r="FN37" t="s">
        <v>2384</v>
      </c>
      <c r="FO37" t="s">
        <v>1182</v>
      </c>
      <c r="FP37">
        <v>0</v>
      </c>
      <c r="FR37" t="s">
        <v>395</v>
      </c>
      <c r="FU37" t="s">
        <v>496</v>
      </c>
      <c r="FX37">
        <v>0</v>
      </c>
      <c r="FZ37">
        <v>21.23</v>
      </c>
      <c r="GA37">
        <v>-2</v>
      </c>
      <c r="GB37">
        <v>0</v>
      </c>
      <c r="GD37" t="s">
        <v>355</v>
      </c>
      <c r="GE37">
        <v>1</v>
      </c>
      <c r="GF37" t="s">
        <v>274</v>
      </c>
      <c r="GG37">
        <v>2.5</v>
      </c>
      <c r="GH37">
        <v>3.3</v>
      </c>
      <c r="GI37">
        <v>0</v>
      </c>
      <c r="GJ37">
        <v>0</v>
      </c>
      <c r="GK37" t="s">
        <v>2392</v>
      </c>
      <c r="GL37" t="s">
        <v>2393</v>
      </c>
      <c r="GO37">
        <v>4</v>
      </c>
      <c r="GP37" t="s">
        <v>779</v>
      </c>
      <c r="GQ37">
        <v>20</v>
      </c>
      <c r="GZ37" t="s">
        <v>2394</v>
      </c>
      <c r="HB37" t="s">
        <v>313</v>
      </c>
      <c r="HC37" t="s">
        <v>313</v>
      </c>
      <c r="HD37" t="s">
        <v>2395</v>
      </c>
      <c r="HE37">
        <v>0</v>
      </c>
      <c r="HF37">
        <v>11</v>
      </c>
      <c r="HG37">
        <v>21</v>
      </c>
      <c r="HH37" t="s">
        <v>275</v>
      </c>
      <c r="HK37" t="s">
        <v>499</v>
      </c>
      <c r="HL37" t="s">
        <v>1838</v>
      </c>
      <c r="HM37" t="s">
        <v>1705</v>
      </c>
      <c r="HN37" t="s">
        <v>2041</v>
      </c>
      <c r="HO37" t="s">
        <v>2396</v>
      </c>
      <c r="HP37" t="s">
        <v>2397</v>
      </c>
      <c r="HQ37" t="s">
        <v>2398</v>
      </c>
      <c r="HS37" t="s">
        <v>2399</v>
      </c>
      <c r="HV37">
        <v>-49</v>
      </c>
      <c r="HW37">
        <v>3953580</v>
      </c>
      <c r="HX37" t="s">
        <v>2400</v>
      </c>
      <c r="HY37">
        <v>3953554</v>
      </c>
      <c r="IB37">
        <v>-1.5</v>
      </c>
      <c r="IC37">
        <v>1</v>
      </c>
      <c r="IL37">
        <v>84</v>
      </c>
      <c r="IT37">
        <v>2</v>
      </c>
    </row>
    <row r="38" spans="1:254">
      <c r="A38">
        <v>37</v>
      </c>
      <c r="B38" t="s">
        <v>2401</v>
      </c>
      <c r="C38">
        <v>2</v>
      </c>
      <c r="D38">
        <v>3</v>
      </c>
      <c r="E38">
        <v>10</v>
      </c>
      <c r="F38">
        <v>6</v>
      </c>
      <c r="G38">
        <v>-49</v>
      </c>
      <c r="I38" t="s">
        <v>298</v>
      </c>
      <c r="J38">
        <v>12</v>
      </c>
      <c r="K38" t="s">
        <v>438</v>
      </c>
      <c r="L38" t="s">
        <v>439</v>
      </c>
      <c r="M38" t="s">
        <v>440</v>
      </c>
      <c r="N38" t="s">
        <v>254</v>
      </c>
      <c r="O38" t="s">
        <v>441</v>
      </c>
      <c r="P38" t="s">
        <v>442</v>
      </c>
      <c r="R38" t="s">
        <v>443</v>
      </c>
      <c r="V38" t="s">
        <v>257</v>
      </c>
      <c r="W38" t="s">
        <v>2402</v>
      </c>
      <c r="AD38" t="s">
        <v>445</v>
      </c>
      <c r="AE38" t="s">
        <v>446</v>
      </c>
      <c r="AF38" t="s">
        <v>2402</v>
      </c>
      <c r="AG38" t="s">
        <v>257</v>
      </c>
      <c r="AI38">
        <v>15</v>
      </c>
      <c r="AO38">
        <v>15</v>
      </c>
      <c r="AX38">
        <v>4</v>
      </c>
      <c r="BI38" t="s">
        <v>274</v>
      </c>
      <c r="BP38">
        <f t="shared" si="0"/>
        <v>0</v>
      </c>
      <c r="BQ38">
        <f t="shared" si="1"/>
        <v>5</v>
      </c>
      <c r="BS38" t="s">
        <v>1602</v>
      </c>
      <c r="BU38">
        <v>23</v>
      </c>
      <c r="BW38">
        <v>0</v>
      </c>
      <c r="BX38" t="s">
        <v>2403</v>
      </c>
      <c r="CC38" s="3">
        <v>7.9861111111111105E-2</v>
      </c>
      <c r="CE38" t="s">
        <v>2404</v>
      </c>
      <c r="CI38">
        <v>0</v>
      </c>
      <c r="CJ38" t="s">
        <v>2405</v>
      </c>
      <c r="CK38" s="4">
        <v>38444</v>
      </c>
      <c r="CL38" t="s">
        <v>2406</v>
      </c>
      <c r="CM38" t="s">
        <v>2407</v>
      </c>
      <c r="CN38">
        <v>23</v>
      </c>
      <c r="CP38" t="s">
        <v>282</v>
      </c>
      <c r="CQ38" t="s">
        <v>1602</v>
      </c>
      <c r="CT38" t="s">
        <v>2408</v>
      </c>
      <c r="CV38">
        <v>0</v>
      </c>
      <c r="CX38">
        <v>6</v>
      </c>
      <c r="CY38" t="s">
        <v>2209</v>
      </c>
      <c r="CZ38">
        <v>-49</v>
      </c>
      <c r="DA38">
        <v>8</v>
      </c>
      <c r="DB38" t="s">
        <v>1609</v>
      </c>
      <c r="DC38">
        <v>-25</v>
      </c>
      <c r="DE38" t="s">
        <v>2409</v>
      </c>
      <c r="DJ38">
        <v>6</v>
      </c>
      <c r="DK38" s="4">
        <v>44449</v>
      </c>
      <c r="DL38">
        <v>20022</v>
      </c>
      <c r="DM38">
        <v>2021</v>
      </c>
      <c r="DN38">
        <v>0</v>
      </c>
      <c r="DP38">
        <v>79116</v>
      </c>
      <c r="DQ38">
        <v>89</v>
      </c>
      <c r="DT38" t="s">
        <v>274</v>
      </c>
      <c r="DU38" t="s">
        <v>257</v>
      </c>
      <c r="DW38">
        <v>21</v>
      </c>
      <c r="DX38" t="s">
        <v>275</v>
      </c>
      <c r="ED38">
        <v>0</v>
      </c>
      <c r="EE38" t="s">
        <v>453</v>
      </c>
      <c r="EF38" t="s">
        <v>383</v>
      </c>
      <c r="EG38">
        <v>1</v>
      </c>
      <c r="EI38" t="s">
        <v>454</v>
      </c>
      <c r="EJ38" t="s">
        <v>1077</v>
      </c>
      <c r="EK38" t="s">
        <v>2410</v>
      </c>
      <c r="EL38" t="s">
        <v>2411</v>
      </c>
      <c r="EM38" t="s">
        <v>588</v>
      </c>
      <c r="EN38" t="s">
        <v>269</v>
      </c>
      <c r="EO38" t="s">
        <v>890</v>
      </c>
      <c r="EP38">
        <v>0</v>
      </c>
      <c r="ES38" t="s">
        <v>2412</v>
      </c>
      <c r="FD38">
        <v>0</v>
      </c>
      <c r="FE38">
        <v>6</v>
      </c>
      <c r="FF38" t="s">
        <v>621</v>
      </c>
      <c r="FG38" t="s">
        <v>1028</v>
      </c>
      <c r="FH38" t="s">
        <v>1357</v>
      </c>
      <c r="FK38">
        <v>0</v>
      </c>
      <c r="FM38">
        <v>0</v>
      </c>
      <c r="FP38">
        <v>0</v>
      </c>
      <c r="FR38" t="s">
        <v>462</v>
      </c>
      <c r="FT38" t="s">
        <v>257</v>
      </c>
      <c r="FU38" t="s">
        <v>777</v>
      </c>
      <c r="FV38" t="s">
        <v>397</v>
      </c>
      <c r="FW38" t="s">
        <v>2413</v>
      </c>
      <c r="FX38">
        <v>0</v>
      </c>
      <c r="FZ38">
        <v>21.23</v>
      </c>
      <c r="GA38">
        <v>-2</v>
      </c>
      <c r="GB38">
        <v>0</v>
      </c>
      <c r="GC38" t="s">
        <v>2414</v>
      </c>
      <c r="GD38" t="s">
        <v>355</v>
      </c>
      <c r="GE38">
        <v>0</v>
      </c>
      <c r="GF38" t="s">
        <v>466</v>
      </c>
      <c r="GI38">
        <v>1</v>
      </c>
      <c r="GJ38">
        <v>0</v>
      </c>
      <c r="GL38" t="s">
        <v>2415</v>
      </c>
      <c r="GN38">
        <v>3</v>
      </c>
      <c r="GZ38" t="s">
        <v>2416</v>
      </c>
      <c r="HB38" t="s">
        <v>294</v>
      </c>
      <c r="HC38" t="s">
        <v>313</v>
      </c>
      <c r="HD38" t="s">
        <v>2077</v>
      </c>
      <c r="HE38">
        <v>0</v>
      </c>
      <c r="HF38">
        <v>12</v>
      </c>
      <c r="HG38">
        <v>21</v>
      </c>
      <c r="HH38" t="s">
        <v>275</v>
      </c>
      <c r="HK38">
        <v>3</v>
      </c>
      <c r="HV38">
        <v>45</v>
      </c>
      <c r="HW38">
        <v>3953614</v>
      </c>
      <c r="HX38" t="s">
        <v>2417</v>
      </c>
      <c r="HY38">
        <v>3953580</v>
      </c>
      <c r="IB38">
        <v>0.5</v>
      </c>
      <c r="IC38">
        <v>1</v>
      </c>
      <c r="IL38">
        <v>85</v>
      </c>
      <c r="IN38" t="s">
        <v>2409</v>
      </c>
      <c r="IP38" t="s">
        <v>2409</v>
      </c>
      <c r="IQ38" t="s">
        <v>1838</v>
      </c>
      <c r="IT38">
        <v>2</v>
      </c>
    </row>
    <row r="39" spans="1:254">
      <c r="A39">
        <v>38</v>
      </c>
      <c r="B39" t="s">
        <v>2418</v>
      </c>
      <c r="V39" t="s">
        <v>679</v>
      </c>
      <c r="BP39">
        <f t="shared" si="0"/>
        <v>0</v>
      </c>
      <c r="BQ39">
        <f t="shared" si="1"/>
        <v>0</v>
      </c>
    </row>
    <row r="40" spans="1:254">
      <c r="A40">
        <v>39</v>
      </c>
      <c r="B40" t="s">
        <v>2419</v>
      </c>
      <c r="C40">
        <v>2</v>
      </c>
      <c r="D40">
        <v>4</v>
      </c>
      <c r="E40">
        <v>4</v>
      </c>
      <c r="F40">
        <v>9</v>
      </c>
      <c r="G40">
        <v>45</v>
      </c>
      <c r="I40" t="s">
        <v>254</v>
      </c>
      <c r="J40">
        <v>11</v>
      </c>
      <c r="K40">
        <v>11</v>
      </c>
      <c r="L40" t="s">
        <v>1429</v>
      </c>
      <c r="M40" t="s">
        <v>827</v>
      </c>
      <c r="O40" t="s">
        <v>1430</v>
      </c>
      <c r="V40" t="s">
        <v>253</v>
      </c>
      <c r="W40" t="s">
        <v>1231</v>
      </c>
      <c r="X40" t="s">
        <v>1232</v>
      </c>
      <c r="Y40" t="s">
        <v>1233</v>
      </c>
      <c r="AA40" t="s">
        <v>1234</v>
      </c>
      <c r="AB40" t="s">
        <v>1235</v>
      </c>
      <c r="AI40">
        <v>12</v>
      </c>
      <c r="AJ40" t="s">
        <v>327</v>
      </c>
      <c r="AO40">
        <v>15</v>
      </c>
      <c r="BI40" t="s">
        <v>274</v>
      </c>
      <c r="BP40">
        <f t="shared" si="0"/>
        <v>1</v>
      </c>
      <c r="BQ40">
        <f t="shared" si="1"/>
        <v>0</v>
      </c>
      <c r="BS40" t="s">
        <v>1602</v>
      </c>
      <c r="BU40">
        <v>23</v>
      </c>
      <c r="BW40">
        <v>0</v>
      </c>
      <c r="BX40" t="s">
        <v>2420</v>
      </c>
      <c r="BZ40">
        <v>1</v>
      </c>
      <c r="CC40" s="3">
        <v>5.486111111111111E-2</v>
      </c>
      <c r="CD40" t="s">
        <v>257</v>
      </c>
      <c r="CE40" t="s">
        <v>2421</v>
      </c>
      <c r="CF40">
        <v>9</v>
      </c>
      <c r="CH40" t="s">
        <v>331</v>
      </c>
      <c r="CI40">
        <v>0</v>
      </c>
      <c r="CJ40" t="s">
        <v>2422</v>
      </c>
      <c r="CK40" s="4">
        <v>38444</v>
      </c>
      <c r="CL40" t="s">
        <v>2423</v>
      </c>
      <c r="CM40" t="s">
        <v>2424</v>
      </c>
      <c r="CN40">
        <v>23</v>
      </c>
      <c r="CO40" t="s">
        <v>2425</v>
      </c>
      <c r="CP40" t="s">
        <v>269</v>
      </c>
      <c r="CQ40" t="s">
        <v>1602</v>
      </c>
      <c r="CT40" t="s">
        <v>2426</v>
      </c>
      <c r="CV40">
        <v>0</v>
      </c>
      <c r="CX40">
        <v>7</v>
      </c>
      <c r="CY40" t="s">
        <v>2209</v>
      </c>
      <c r="CZ40">
        <v>-49</v>
      </c>
      <c r="DA40">
        <v>8</v>
      </c>
      <c r="DB40" t="s">
        <v>1609</v>
      </c>
      <c r="DC40">
        <v>-25</v>
      </c>
      <c r="DE40" t="s">
        <v>2289</v>
      </c>
      <c r="DJ40">
        <v>9</v>
      </c>
      <c r="DK40" s="4">
        <v>44449</v>
      </c>
      <c r="DL40">
        <v>20022</v>
      </c>
      <c r="DM40">
        <v>2021</v>
      </c>
      <c r="DN40">
        <v>0</v>
      </c>
      <c r="DP40">
        <v>79116</v>
      </c>
      <c r="DQ40">
        <v>91</v>
      </c>
      <c r="DT40" t="s">
        <v>274</v>
      </c>
      <c r="DU40" t="s">
        <v>257</v>
      </c>
      <c r="DW40">
        <v>21</v>
      </c>
      <c r="DX40" t="s">
        <v>275</v>
      </c>
      <c r="DZ40" t="s">
        <v>2232</v>
      </c>
      <c r="ED40">
        <v>0</v>
      </c>
      <c r="EE40" t="s">
        <v>2233</v>
      </c>
      <c r="EF40" t="s">
        <v>383</v>
      </c>
      <c r="EG40">
        <v>0</v>
      </c>
      <c r="EH40" t="s">
        <v>1441</v>
      </c>
      <c r="EI40" t="s">
        <v>340</v>
      </c>
      <c r="EJ40" t="s">
        <v>854</v>
      </c>
      <c r="EK40" t="s">
        <v>2427</v>
      </c>
      <c r="EL40" t="s">
        <v>2428</v>
      </c>
      <c r="EM40" t="s">
        <v>1005</v>
      </c>
      <c r="EN40" t="s">
        <v>282</v>
      </c>
      <c r="EO40" t="s">
        <v>388</v>
      </c>
      <c r="EP40">
        <v>0</v>
      </c>
      <c r="EQ40" t="s">
        <v>2344</v>
      </c>
      <c r="ES40" t="s">
        <v>2429</v>
      </c>
      <c r="ET40">
        <v>4</v>
      </c>
      <c r="EU40" t="s">
        <v>257</v>
      </c>
      <c r="EV40" t="s">
        <v>1983</v>
      </c>
      <c r="EW40" t="s">
        <v>771</v>
      </c>
      <c r="EX40" t="s">
        <v>1005</v>
      </c>
      <c r="FA40" t="s">
        <v>499</v>
      </c>
      <c r="FB40" t="s">
        <v>2430</v>
      </c>
      <c r="FD40">
        <v>0</v>
      </c>
      <c r="FE40">
        <v>20</v>
      </c>
      <c r="FI40" t="s">
        <v>2431</v>
      </c>
      <c r="FJ40" t="s">
        <v>2432</v>
      </c>
      <c r="FK40">
        <v>0</v>
      </c>
      <c r="FM40">
        <v>1</v>
      </c>
      <c r="FN40" t="s">
        <v>2232</v>
      </c>
      <c r="FO40" t="s">
        <v>492</v>
      </c>
      <c r="FP40">
        <v>0</v>
      </c>
      <c r="FR40" t="s">
        <v>395</v>
      </c>
      <c r="FT40" t="s">
        <v>274</v>
      </c>
      <c r="FU40" t="s">
        <v>496</v>
      </c>
      <c r="FX40">
        <v>0</v>
      </c>
      <c r="FZ40">
        <v>21.23</v>
      </c>
      <c r="GA40">
        <v>-2</v>
      </c>
      <c r="GB40">
        <v>0</v>
      </c>
      <c r="GD40" t="s">
        <v>355</v>
      </c>
      <c r="GE40">
        <v>1</v>
      </c>
      <c r="GG40">
        <v>2.4</v>
      </c>
      <c r="GH40">
        <v>2.7</v>
      </c>
      <c r="GI40">
        <v>0</v>
      </c>
      <c r="GJ40">
        <v>0</v>
      </c>
      <c r="GL40" t="s">
        <v>2433</v>
      </c>
      <c r="GM40">
        <v>5</v>
      </c>
      <c r="GN40">
        <v>1</v>
      </c>
      <c r="GO40" t="s">
        <v>499</v>
      </c>
      <c r="GP40" t="s">
        <v>779</v>
      </c>
      <c r="GQ40">
        <v>51</v>
      </c>
      <c r="GZ40" t="s">
        <v>2241</v>
      </c>
      <c r="HB40" t="s">
        <v>313</v>
      </c>
      <c r="HC40" t="s">
        <v>313</v>
      </c>
      <c r="HD40" t="s">
        <v>2434</v>
      </c>
      <c r="HE40">
        <v>0</v>
      </c>
      <c r="HF40">
        <v>11</v>
      </c>
      <c r="HG40">
        <v>21</v>
      </c>
      <c r="HH40" t="s">
        <v>275</v>
      </c>
      <c r="HK40" t="s">
        <v>499</v>
      </c>
      <c r="HL40" t="s">
        <v>2289</v>
      </c>
      <c r="HN40" t="s">
        <v>2435</v>
      </c>
      <c r="HO40" t="s">
        <v>2436</v>
      </c>
      <c r="HP40" t="s">
        <v>2437</v>
      </c>
      <c r="HQ40" t="s">
        <v>2438</v>
      </c>
      <c r="HS40" t="s">
        <v>2439</v>
      </c>
      <c r="HV40">
        <v>36</v>
      </c>
      <c r="HW40">
        <v>3953660</v>
      </c>
      <c r="HX40" t="s">
        <v>2046</v>
      </c>
      <c r="HY40">
        <v>3953614</v>
      </c>
      <c r="IB40">
        <v>0.5</v>
      </c>
      <c r="IC40">
        <v>1</v>
      </c>
      <c r="IL40">
        <v>86</v>
      </c>
      <c r="IP40" t="s">
        <v>2289</v>
      </c>
      <c r="IT40">
        <v>2</v>
      </c>
    </row>
    <row r="41" spans="1:254">
      <c r="A41">
        <v>40</v>
      </c>
      <c r="B41" t="s">
        <v>2440</v>
      </c>
      <c r="C41">
        <v>2</v>
      </c>
      <c r="D41">
        <v>1</v>
      </c>
      <c r="E41">
        <v>10</v>
      </c>
      <c r="F41">
        <v>0</v>
      </c>
      <c r="G41">
        <v>36</v>
      </c>
      <c r="I41" t="s">
        <v>298</v>
      </c>
      <c r="J41">
        <v>11</v>
      </c>
      <c r="K41">
        <v>11</v>
      </c>
      <c r="L41" t="s">
        <v>904</v>
      </c>
      <c r="M41" t="s">
        <v>827</v>
      </c>
      <c r="O41" t="s">
        <v>905</v>
      </c>
      <c r="V41" t="s">
        <v>253</v>
      </c>
      <c r="W41" t="s">
        <v>663</v>
      </c>
      <c r="X41" t="s">
        <v>664</v>
      </c>
      <c r="Y41" t="s">
        <v>665</v>
      </c>
      <c r="AA41" t="s">
        <v>666</v>
      </c>
      <c r="AB41" t="s">
        <v>667</v>
      </c>
      <c r="AI41">
        <v>15</v>
      </c>
      <c r="AJ41" t="s">
        <v>668</v>
      </c>
      <c r="AK41" t="s">
        <v>2202</v>
      </c>
      <c r="AO41">
        <v>15</v>
      </c>
      <c r="BI41" t="s">
        <v>257</v>
      </c>
      <c r="BP41">
        <f t="shared" si="0"/>
        <v>1</v>
      </c>
      <c r="BQ41">
        <f t="shared" si="1"/>
        <v>0</v>
      </c>
      <c r="BS41" t="s">
        <v>1602</v>
      </c>
      <c r="BU41">
        <v>23</v>
      </c>
      <c r="BW41">
        <v>1</v>
      </c>
      <c r="BX41" t="s">
        <v>2441</v>
      </c>
      <c r="BZ41">
        <v>0</v>
      </c>
      <c r="CC41" s="3">
        <v>4.5833333333333337E-2</v>
      </c>
      <c r="CD41" t="s">
        <v>274</v>
      </c>
      <c r="CE41" t="s">
        <v>2442</v>
      </c>
      <c r="CF41">
        <v>8</v>
      </c>
      <c r="CH41" t="s">
        <v>331</v>
      </c>
      <c r="CI41">
        <v>0</v>
      </c>
      <c r="CJ41" t="s">
        <v>2443</v>
      </c>
      <c r="CK41" s="4">
        <v>38444</v>
      </c>
      <c r="CL41" t="s">
        <v>2444</v>
      </c>
      <c r="CM41" t="s">
        <v>2445</v>
      </c>
      <c r="CN41">
        <v>23</v>
      </c>
      <c r="CP41" t="s">
        <v>282</v>
      </c>
      <c r="CQ41" t="s">
        <v>1602</v>
      </c>
      <c r="CT41" t="s">
        <v>2446</v>
      </c>
      <c r="CV41">
        <v>0</v>
      </c>
      <c r="CX41">
        <v>8</v>
      </c>
      <c r="CY41" t="s">
        <v>2209</v>
      </c>
      <c r="CZ41">
        <v>-49</v>
      </c>
      <c r="DA41">
        <v>8</v>
      </c>
      <c r="DB41" t="s">
        <v>1609</v>
      </c>
      <c r="DC41">
        <v>-25</v>
      </c>
      <c r="DE41" t="s">
        <v>1726</v>
      </c>
      <c r="DF41" t="s">
        <v>1726</v>
      </c>
      <c r="DG41" t="s">
        <v>1942</v>
      </c>
      <c r="DH41" t="s">
        <v>1636</v>
      </c>
      <c r="DJ41">
        <v>-15</v>
      </c>
      <c r="DK41" s="4">
        <v>44449</v>
      </c>
      <c r="DL41">
        <v>20022</v>
      </c>
      <c r="DM41">
        <v>2021</v>
      </c>
      <c r="DN41">
        <v>0</v>
      </c>
      <c r="DP41">
        <v>79116</v>
      </c>
      <c r="DQ41">
        <v>92</v>
      </c>
      <c r="DT41" t="s">
        <v>257</v>
      </c>
      <c r="DU41" t="s">
        <v>274</v>
      </c>
      <c r="DW41">
        <v>21</v>
      </c>
      <c r="DX41" t="s">
        <v>275</v>
      </c>
      <c r="ED41">
        <v>0</v>
      </c>
      <c r="EE41" t="s">
        <v>912</v>
      </c>
      <c r="EF41" t="s">
        <v>675</v>
      </c>
      <c r="EG41">
        <v>0</v>
      </c>
      <c r="EH41" t="s">
        <v>913</v>
      </c>
      <c r="EI41" t="s">
        <v>340</v>
      </c>
      <c r="EJ41" t="s">
        <v>854</v>
      </c>
      <c r="EK41" t="s">
        <v>2447</v>
      </c>
      <c r="EL41" t="s">
        <v>2448</v>
      </c>
      <c r="EN41" t="s">
        <v>269</v>
      </c>
      <c r="EO41" t="s">
        <v>2449</v>
      </c>
      <c r="EP41">
        <v>0</v>
      </c>
      <c r="EQ41" t="s">
        <v>491</v>
      </c>
      <c r="ES41" t="s">
        <v>2450</v>
      </c>
      <c r="ET41">
        <v>0</v>
      </c>
      <c r="EU41" t="s">
        <v>679</v>
      </c>
      <c r="EV41" t="s">
        <v>1983</v>
      </c>
      <c r="FB41" t="s">
        <v>2451</v>
      </c>
      <c r="FD41">
        <v>0</v>
      </c>
      <c r="FE41">
        <v>28</v>
      </c>
      <c r="FI41" t="s">
        <v>2452</v>
      </c>
      <c r="FJ41" t="s">
        <v>2260</v>
      </c>
      <c r="FK41">
        <v>0</v>
      </c>
      <c r="FM41">
        <v>0</v>
      </c>
      <c r="FN41" t="s">
        <v>1726</v>
      </c>
      <c r="FO41" t="s">
        <v>1115</v>
      </c>
      <c r="FP41">
        <v>0</v>
      </c>
      <c r="FR41" t="s">
        <v>462</v>
      </c>
      <c r="FU41" t="s">
        <v>777</v>
      </c>
      <c r="FX41">
        <v>0</v>
      </c>
      <c r="FY41" t="s">
        <v>1726</v>
      </c>
      <c r="FZ41">
        <v>21.23</v>
      </c>
      <c r="GA41">
        <v>-2</v>
      </c>
      <c r="GB41">
        <v>0</v>
      </c>
      <c r="GD41" t="s">
        <v>355</v>
      </c>
      <c r="GE41">
        <v>0</v>
      </c>
      <c r="GG41">
        <v>2.4</v>
      </c>
      <c r="GH41">
        <v>2.5</v>
      </c>
      <c r="GI41">
        <v>0</v>
      </c>
      <c r="GJ41">
        <v>0</v>
      </c>
      <c r="GL41" t="s">
        <v>2453</v>
      </c>
      <c r="GP41" t="s">
        <v>685</v>
      </c>
      <c r="GZ41" t="s">
        <v>1060</v>
      </c>
      <c r="HB41" t="s">
        <v>294</v>
      </c>
      <c r="HC41" t="s">
        <v>313</v>
      </c>
      <c r="HD41" t="s">
        <v>2454</v>
      </c>
      <c r="HE41">
        <v>0</v>
      </c>
      <c r="HF41">
        <v>11</v>
      </c>
      <c r="HG41">
        <v>21</v>
      </c>
      <c r="HH41" t="s">
        <v>275</v>
      </c>
      <c r="HK41" t="s">
        <v>2264</v>
      </c>
      <c r="HN41" t="s">
        <v>2455</v>
      </c>
      <c r="HO41" t="s">
        <v>2456</v>
      </c>
      <c r="HP41" t="s">
        <v>2457</v>
      </c>
      <c r="HQ41" t="s">
        <v>2458</v>
      </c>
      <c r="HV41">
        <v>-49</v>
      </c>
      <c r="HW41">
        <v>3953708</v>
      </c>
      <c r="HX41" t="s">
        <v>2459</v>
      </c>
      <c r="HY41">
        <v>3953660</v>
      </c>
      <c r="IB41">
        <v>-1</v>
      </c>
      <c r="IC41">
        <v>1</v>
      </c>
      <c r="IL41">
        <v>87</v>
      </c>
      <c r="IN41" t="s">
        <v>1726</v>
      </c>
      <c r="IT41">
        <v>2</v>
      </c>
    </row>
    <row r="42" spans="1:254">
      <c r="A42">
        <v>41</v>
      </c>
      <c r="B42" t="s">
        <v>2460</v>
      </c>
      <c r="C42">
        <v>3</v>
      </c>
      <c r="D42">
        <v>1</v>
      </c>
      <c r="E42">
        <v>10</v>
      </c>
      <c r="F42">
        <v>4</v>
      </c>
      <c r="G42">
        <v>-18</v>
      </c>
      <c r="H42" t="s">
        <v>253</v>
      </c>
      <c r="I42" t="s">
        <v>254</v>
      </c>
      <c r="J42">
        <v>12</v>
      </c>
      <c r="K42">
        <v>12</v>
      </c>
      <c r="L42" t="s">
        <v>2461</v>
      </c>
      <c r="M42" t="s">
        <v>440</v>
      </c>
      <c r="N42" t="s">
        <v>254</v>
      </c>
      <c r="O42" t="s">
        <v>2462</v>
      </c>
      <c r="P42" t="s">
        <v>871</v>
      </c>
      <c r="S42" t="s">
        <v>872</v>
      </c>
      <c r="V42" t="s">
        <v>257</v>
      </c>
      <c r="W42" t="s">
        <v>806</v>
      </c>
      <c r="AD42" t="s">
        <v>807</v>
      </c>
      <c r="AE42" t="s">
        <v>808</v>
      </c>
      <c r="AF42" t="s">
        <v>806</v>
      </c>
      <c r="AG42" t="s">
        <v>257</v>
      </c>
      <c r="AI42">
        <v>22</v>
      </c>
      <c r="AO42">
        <v>15</v>
      </c>
      <c r="AT42" t="s">
        <v>254</v>
      </c>
      <c r="BI42" t="s">
        <v>257</v>
      </c>
      <c r="BP42">
        <f t="shared" si="0"/>
        <v>0</v>
      </c>
      <c r="BQ42">
        <f t="shared" si="1"/>
        <v>5</v>
      </c>
      <c r="BS42" t="s">
        <v>1602</v>
      </c>
      <c r="BU42">
        <v>23</v>
      </c>
      <c r="BW42">
        <v>0</v>
      </c>
      <c r="BX42" t="s">
        <v>2463</v>
      </c>
      <c r="CC42" s="3">
        <v>0.56527777777777777</v>
      </c>
      <c r="CE42" t="s">
        <v>2464</v>
      </c>
      <c r="CI42">
        <v>0</v>
      </c>
      <c r="CJ42" t="s">
        <v>2465</v>
      </c>
      <c r="CK42" s="4">
        <v>38444</v>
      </c>
      <c r="CL42" t="s">
        <v>2466</v>
      </c>
      <c r="CM42" t="s">
        <v>2467</v>
      </c>
      <c r="CN42">
        <v>23</v>
      </c>
      <c r="CO42" t="s">
        <v>268</v>
      </c>
      <c r="CP42" t="s">
        <v>418</v>
      </c>
      <c r="CQ42" t="s">
        <v>1602</v>
      </c>
      <c r="CT42" t="s">
        <v>1634</v>
      </c>
      <c r="CV42">
        <v>0</v>
      </c>
      <c r="CX42">
        <v>1</v>
      </c>
      <c r="CY42" t="s">
        <v>1242</v>
      </c>
      <c r="CZ42">
        <v>16</v>
      </c>
      <c r="DA42">
        <v>13</v>
      </c>
      <c r="DB42" t="s">
        <v>1781</v>
      </c>
      <c r="DC42">
        <v>-18</v>
      </c>
      <c r="DE42" t="s">
        <v>2468</v>
      </c>
      <c r="DJ42">
        <v>4</v>
      </c>
      <c r="DK42" s="4">
        <v>44449</v>
      </c>
      <c r="DL42">
        <v>20022</v>
      </c>
      <c r="DM42">
        <v>2021</v>
      </c>
      <c r="DN42">
        <v>0</v>
      </c>
      <c r="DP42">
        <v>79116</v>
      </c>
      <c r="DQ42">
        <v>108</v>
      </c>
      <c r="DT42" t="s">
        <v>257</v>
      </c>
      <c r="DU42" t="s">
        <v>274</v>
      </c>
      <c r="DW42">
        <v>21</v>
      </c>
      <c r="DX42" t="s">
        <v>275</v>
      </c>
      <c r="ED42">
        <v>0</v>
      </c>
      <c r="EE42" t="s">
        <v>2469</v>
      </c>
      <c r="EF42" t="s">
        <v>383</v>
      </c>
      <c r="EG42">
        <v>1</v>
      </c>
      <c r="EI42" t="s">
        <v>454</v>
      </c>
      <c r="EJ42" t="s">
        <v>2470</v>
      </c>
      <c r="EK42" t="s">
        <v>2471</v>
      </c>
      <c r="EL42" t="s">
        <v>2472</v>
      </c>
      <c r="EM42" t="s">
        <v>268</v>
      </c>
      <c r="EN42" t="s">
        <v>418</v>
      </c>
      <c r="EO42" t="s">
        <v>1698</v>
      </c>
      <c r="EP42">
        <v>0</v>
      </c>
      <c r="ES42" t="s">
        <v>2473</v>
      </c>
      <c r="FD42">
        <v>0</v>
      </c>
      <c r="FE42">
        <v>17</v>
      </c>
      <c r="FF42" t="s">
        <v>621</v>
      </c>
      <c r="FH42" t="s">
        <v>621</v>
      </c>
      <c r="FI42" t="s">
        <v>2431</v>
      </c>
      <c r="FK42">
        <v>0</v>
      </c>
      <c r="FM42">
        <v>0</v>
      </c>
      <c r="FP42">
        <v>0</v>
      </c>
      <c r="FR42" t="s">
        <v>462</v>
      </c>
      <c r="FS42" t="s">
        <v>1002</v>
      </c>
      <c r="FT42" t="s">
        <v>257</v>
      </c>
      <c r="FU42" t="s">
        <v>777</v>
      </c>
      <c r="FV42" t="s">
        <v>1721</v>
      </c>
      <c r="FX42">
        <v>0</v>
      </c>
      <c r="FZ42">
        <v>21.23</v>
      </c>
      <c r="GA42">
        <v>-2</v>
      </c>
      <c r="GB42">
        <v>0</v>
      </c>
      <c r="GC42" t="s">
        <v>2474</v>
      </c>
      <c r="GD42" t="s">
        <v>355</v>
      </c>
      <c r="GE42">
        <v>0</v>
      </c>
      <c r="GF42" t="s">
        <v>466</v>
      </c>
      <c r="GI42">
        <v>1</v>
      </c>
      <c r="GJ42">
        <v>0</v>
      </c>
      <c r="GL42" t="s">
        <v>2475</v>
      </c>
      <c r="GN42">
        <v>2</v>
      </c>
      <c r="GZ42" t="s">
        <v>2476</v>
      </c>
      <c r="HB42" t="s">
        <v>313</v>
      </c>
      <c r="HC42" t="s">
        <v>313</v>
      </c>
      <c r="HD42" t="s">
        <v>2477</v>
      </c>
      <c r="HE42">
        <v>0</v>
      </c>
      <c r="HF42">
        <v>12</v>
      </c>
      <c r="HG42">
        <v>21</v>
      </c>
      <c r="HH42" t="s">
        <v>275</v>
      </c>
      <c r="HK42">
        <v>4</v>
      </c>
      <c r="HV42">
        <v>-22</v>
      </c>
      <c r="HW42">
        <v>3955377</v>
      </c>
      <c r="HX42" t="s">
        <v>2478</v>
      </c>
      <c r="HY42">
        <v>3955280</v>
      </c>
      <c r="IB42">
        <v>0</v>
      </c>
      <c r="IC42">
        <v>0</v>
      </c>
      <c r="IL42">
        <v>100</v>
      </c>
      <c r="IN42" t="s">
        <v>2468</v>
      </c>
      <c r="IP42" t="s">
        <v>2468</v>
      </c>
      <c r="IT42">
        <v>2</v>
      </c>
    </row>
    <row r="43" spans="1:254">
      <c r="A43">
        <v>42</v>
      </c>
      <c r="B43" t="s">
        <v>2479</v>
      </c>
      <c r="C43">
        <v>3</v>
      </c>
      <c r="D43">
        <v>2</v>
      </c>
      <c r="E43">
        <v>6</v>
      </c>
      <c r="F43">
        <v>7</v>
      </c>
      <c r="G43">
        <v>-22</v>
      </c>
      <c r="I43" t="s">
        <v>254</v>
      </c>
      <c r="J43" t="s">
        <v>2048</v>
      </c>
      <c r="K43" t="s">
        <v>2048</v>
      </c>
      <c r="L43" t="s">
        <v>1656</v>
      </c>
      <c r="M43" t="s">
        <v>440</v>
      </c>
      <c r="N43" t="s">
        <v>254</v>
      </c>
      <c r="O43" t="s">
        <v>1657</v>
      </c>
      <c r="V43" t="s">
        <v>257</v>
      </c>
      <c r="W43" t="s">
        <v>2480</v>
      </c>
      <c r="AD43" t="s">
        <v>635</v>
      </c>
      <c r="AE43" t="s">
        <v>1685</v>
      </c>
      <c r="AF43" t="s">
        <v>2480</v>
      </c>
      <c r="AG43" t="s">
        <v>274</v>
      </c>
      <c r="AI43">
        <v>15</v>
      </c>
      <c r="AO43">
        <v>15</v>
      </c>
      <c r="BI43" t="s">
        <v>257</v>
      </c>
      <c r="BP43">
        <f t="shared" si="0"/>
        <v>0</v>
      </c>
      <c r="BQ43">
        <f t="shared" si="1"/>
        <v>2</v>
      </c>
      <c r="BS43" t="s">
        <v>1602</v>
      </c>
      <c r="BU43">
        <v>23</v>
      </c>
      <c r="BW43">
        <v>0</v>
      </c>
      <c r="BX43" t="s">
        <v>2481</v>
      </c>
      <c r="CC43" s="3">
        <v>0.53749999999999998</v>
      </c>
      <c r="CE43" t="s">
        <v>2482</v>
      </c>
      <c r="CI43">
        <v>0</v>
      </c>
      <c r="CJ43" t="s">
        <v>2483</v>
      </c>
      <c r="CK43" s="4">
        <v>38444</v>
      </c>
      <c r="CL43" t="s">
        <v>2484</v>
      </c>
      <c r="CM43" t="s">
        <v>2485</v>
      </c>
      <c r="CN43">
        <v>23</v>
      </c>
      <c r="CP43" t="s">
        <v>269</v>
      </c>
      <c r="CQ43" t="s">
        <v>1602</v>
      </c>
      <c r="CT43" t="s">
        <v>2486</v>
      </c>
      <c r="CV43">
        <v>0</v>
      </c>
      <c r="CX43">
        <v>2</v>
      </c>
      <c r="CY43" t="s">
        <v>1242</v>
      </c>
      <c r="CZ43">
        <v>16</v>
      </c>
      <c r="DA43">
        <v>13</v>
      </c>
      <c r="DB43" t="s">
        <v>1781</v>
      </c>
      <c r="DC43">
        <v>-18</v>
      </c>
      <c r="DE43" t="s">
        <v>2468</v>
      </c>
      <c r="DJ43">
        <v>7</v>
      </c>
      <c r="DK43" s="4">
        <v>44449</v>
      </c>
      <c r="DL43">
        <v>20022</v>
      </c>
      <c r="DM43">
        <v>2021</v>
      </c>
      <c r="DN43">
        <v>0</v>
      </c>
      <c r="DP43">
        <v>79116</v>
      </c>
      <c r="DQ43">
        <v>109</v>
      </c>
      <c r="DT43" t="s">
        <v>257</v>
      </c>
      <c r="DU43" t="s">
        <v>274</v>
      </c>
      <c r="DW43">
        <v>21</v>
      </c>
      <c r="DX43" t="s">
        <v>275</v>
      </c>
      <c r="ED43">
        <v>0</v>
      </c>
      <c r="EE43" t="s">
        <v>1667</v>
      </c>
      <c r="EF43" t="s">
        <v>1668</v>
      </c>
      <c r="EG43">
        <v>1</v>
      </c>
      <c r="EI43" t="s">
        <v>2056</v>
      </c>
      <c r="EJ43" t="s">
        <v>2057</v>
      </c>
      <c r="EK43" t="s">
        <v>2487</v>
      </c>
      <c r="EL43" t="s">
        <v>2488</v>
      </c>
      <c r="EM43" t="s">
        <v>2489</v>
      </c>
      <c r="EN43" t="s">
        <v>282</v>
      </c>
      <c r="EO43" t="s">
        <v>1109</v>
      </c>
      <c r="EP43">
        <v>1</v>
      </c>
      <c r="ES43" t="s">
        <v>2490</v>
      </c>
      <c r="FC43" t="s">
        <v>253</v>
      </c>
      <c r="FD43">
        <v>0</v>
      </c>
      <c r="FE43">
        <v>6</v>
      </c>
      <c r="FF43" t="s">
        <v>308</v>
      </c>
      <c r="FH43" t="s">
        <v>308</v>
      </c>
      <c r="FK43">
        <v>0</v>
      </c>
      <c r="FM43">
        <v>0</v>
      </c>
      <c r="FP43">
        <v>0</v>
      </c>
      <c r="FR43" t="s">
        <v>1675</v>
      </c>
      <c r="FS43" t="s">
        <v>1784</v>
      </c>
      <c r="FT43" t="s">
        <v>257</v>
      </c>
      <c r="FU43" t="s">
        <v>2491</v>
      </c>
      <c r="FV43" t="s">
        <v>1700</v>
      </c>
      <c r="FW43" t="s">
        <v>1030</v>
      </c>
      <c r="FX43">
        <v>0</v>
      </c>
      <c r="FZ43">
        <v>21.23</v>
      </c>
      <c r="GA43">
        <v>-2</v>
      </c>
      <c r="GB43">
        <v>0</v>
      </c>
      <c r="GD43" t="s">
        <v>355</v>
      </c>
      <c r="GE43">
        <v>0</v>
      </c>
      <c r="GI43">
        <v>0</v>
      </c>
      <c r="GJ43">
        <v>0</v>
      </c>
      <c r="GL43" t="s">
        <v>2492</v>
      </c>
      <c r="GN43">
        <v>4</v>
      </c>
      <c r="GZ43" t="s">
        <v>2493</v>
      </c>
      <c r="HB43" t="s">
        <v>294</v>
      </c>
      <c r="HC43" t="s">
        <v>294</v>
      </c>
      <c r="HD43" t="s">
        <v>2494</v>
      </c>
      <c r="HE43">
        <v>0</v>
      </c>
      <c r="HF43">
        <v>30</v>
      </c>
      <c r="HG43">
        <v>21</v>
      </c>
      <c r="HH43" t="s">
        <v>275</v>
      </c>
      <c r="HK43" t="s">
        <v>658</v>
      </c>
      <c r="HV43">
        <v>-29</v>
      </c>
      <c r="HW43">
        <v>3955431</v>
      </c>
      <c r="HX43" t="s">
        <v>2495</v>
      </c>
      <c r="HY43">
        <v>3955377</v>
      </c>
      <c r="IB43">
        <v>0.5</v>
      </c>
      <c r="IC43">
        <v>1</v>
      </c>
      <c r="IL43">
        <v>101</v>
      </c>
      <c r="IP43" t="s">
        <v>2468</v>
      </c>
      <c r="IQ43" t="s">
        <v>1636</v>
      </c>
      <c r="IT43">
        <v>2</v>
      </c>
    </row>
    <row r="44" spans="1:254">
      <c r="A44">
        <v>43</v>
      </c>
      <c r="B44" t="s">
        <v>2496</v>
      </c>
      <c r="C44">
        <v>3</v>
      </c>
      <c r="D44">
        <v>1</v>
      </c>
      <c r="E44">
        <v>10</v>
      </c>
      <c r="F44">
        <v>8</v>
      </c>
      <c r="G44">
        <v>-29</v>
      </c>
      <c r="I44" t="s">
        <v>254</v>
      </c>
      <c r="J44">
        <v>12</v>
      </c>
      <c r="K44" t="s">
        <v>438</v>
      </c>
      <c r="L44" t="s">
        <v>2461</v>
      </c>
      <c r="M44" t="s">
        <v>440</v>
      </c>
      <c r="N44" t="s">
        <v>254</v>
      </c>
      <c r="O44" t="s">
        <v>2462</v>
      </c>
      <c r="P44" t="s">
        <v>871</v>
      </c>
      <c r="S44" t="s">
        <v>872</v>
      </c>
      <c r="V44" t="s">
        <v>253</v>
      </c>
      <c r="W44" t="s">
        <v>2497</v>
      </c>
      <c r="X44" t="s">
        <v>874</v>
      </c>
      <c r="Y44" t="s">
        <v>2498</v>
      </c>
      <c r="AA44" t="s">
        <v>876</v>
      </c>
      <c r="AB44" t="s">
        <v>1996</v>
      </c>
      <c r="AI44">
        <v>4</v>
      </c>
      <c r="AJ44" t="s">
        <v>327</v>
      </c>
      <c r="AO44">
        <v>15</v>
      </c>
      <c r="AT44" t="s">
        <v>254</v>
      </c>
      <c r="BI44" t="s">
        <v>257</v>
      </c>
      <c r="BP44">
        <f t="shared" si="0"/>
        <v>1</v>
      </c>
      <c r="BQ44">
        <f t="shared" si="1"/>
        <v>0</v>
      </c>
      <c r="BS44" t="s">
        <v>1602</v>
      </c>
      <c r="BU44">
        <v>23</v>
      </c>
      <c r="BW44">
        <v>1</v>
      </c>
      <c r="BX44" t="s">
        <v>2499</v>
      </c>
      <c r="BZ44">
        <v>1</v>
      </c>
      <c r="CC44" s="3">
        <v>0.51666666666666672</v>
      </c>
      <c r="CD44" t="s">
        <v>274</v>
      </c>
      <c r="CE44" t="s">
        <v>2500</v>
      </c>
      <c r="CF44">
        <v>7</v>
      </c>
      <c r="CH44" t="s">
        <v>331</v>
      </c>
      <c r="CI44">
        <v>0</v>
      </c>
      <c r="CJ44" t="s">
        <v>2501</v>
      </c>
      <c r="CK44" s="4">
        <v>38444</v>
      </c>
      <c r="CL44" t="s">
        <v>2502</v>
      </c>
      <c r="CM44" t="s">
        <v>2503</v>
      </c>
      <c r="CN44">
        <v>23</v>
      </c>
      <c r="CP44" t="s">
        <v>269</v>
      </c>
      <c r="CQ44" t="s">
        <v>1602</v>
      </c>
      <c r="CT44" t="s">
        <v>2300</v>
      </c>
      <c r="CV44">
        <v>0</v>
      </c>
      <c r="CX44">
        <v>3</v>
      </c>
      <c r="CY44" t="s">
        <v>1242</v>
      </c>
      <c r="CZ44">
        <v>16</v>
      </c>
      <c r="DA44">
        <v>13</v>
      </c>
      <c r="DB44" t="s">
        <v>1781</v>
      </c>
      <c r="DC44">
        <v>-18</v>
      </c>
      <c r="DJ44">
        <v>8</v>
      </c>
      <c r="DK44" s="4">
        <v>44449</v>
      </c>
      <c r="DL44">
        <v>20022</v>
      </c>
      <c r="DM44">
        <v>2021</v>
      </c>
      <c r="DN44">
        <v>0</v>
      </c>
      <c r="DP44">
        <v>79116</v>
      </c>
      <c r="DQ44">
        <v>110</v>
      </c>
      <c r="DT44" t="s">
        <v>257</v>
      </c>
      <c r="DU44" t="s">
        <v>274</v>
      </c>
      <c r="DW44">
        <v>21</v>
      </c>
      <c r="DX44" t="s">
        <v>275</v>
      </c>
      <c r="DZ44" t="s">
        <v>1635</v>
      </c>
      <c r="ED44">
        <v>0</v>
      </c>
      <c r="EE44" t="s">
        <v>2504</v>
      </c>
      <c r="EF44" t="s">
        <v>383</v>
      </c>
      <c r="EG44">
        <v>1</v>
      </c>
      <c r="EI44" t="s">
        <v>454</v>
      </c>
      <c r="EJ44" t="s">
        <v>2505</v>
      </c>
      <c r="EK44" t="s">
        <v>2506</v>
      </c>
      <c r="EL44" t="s">
        <v>2507</v>
      </c>
      <c r="EM44" t="s">
        <v>2508</v>
      </c>
      <c r="EN44" t="s">
        <v>282</v>
      </c>
      <c r="EO44" t="s">
        <v>890</v>
      </c>
      <c r="EP44">
        <v>0</v>
      </c>
      <c r="EQ44" t="s">
        <v>2509</v>
      </c>
      <c r="ES44" t="s">
        <v>2510</v>
      </c>
      <c r="ET44">
        <v>7</v>
      </c>
      <c r="EU44" t="s">
        <v>257</v>
      </c>
      <c r="EV44" t="s">
        <v>1983</v>
      </c>
      <c r="EW44" t="s">
        <v>1251</v>
      </c>
      <c r="EX44" t="s">
        <v>898</v>
      </c>
      <c r="FA44" t="s">
        <v>2511</v>
      </c>
      <c r="FB44" t="s">
        <v>2512</v>
      </c>
      <c r="FD44">
        <v>1</v>
      </c>
      <c r="FE44">
        <v>10</v>
      </c>
      <c r="FI44" t="s">
        <v>2513</v>
      </c>
      <c r="FJ44" t="s">
        <v>2514</v>
      </c>
      <c r="FK44">
        <v>0</v>
      </c>
      <c r="FM44">
        <v>0</v>
      </c>
      <c r="FN44" t="s">
        <v>1635</v>
      </c>
      <c r="FO44" t="s">
        <v>387</v>
      </c>
      <c r="FP44">
        <v>0</v>
      </c>
      <c r="FR44" t="s">
        <v>462</v>
      </c>
      <c r="FS44" t="s">
        <v>1002</v>
      </c>
      <c r="FT44" t="s">
        <v>257</v>
      </c>
      <c r="FU44" t="s">
        <v>463</v>
      </c>
      <c r="FV44" t="s">
        <v>2037</v>
      </c>
      <c r="FX44">
        <v>0</v>
      </c>
      <c r="FZ44">
        <v>21.23</v>
      </c>
      <c r="GA44">
        <v>-2</v>
      </c>
      <c r="GB44">
        <v>0</v>
      </c>
      <c r="GC44" t="s">
        <v>465</v>
      </c>
      <c r="GD44" t="s">
        <v>355</v>
      </c>
      <c r="GE44">
        <v>0</v>
      </c>
      <c r="GF44" t="s">
        <v>466</v>
      </c>
      <c r="GG44">
        <v>1.9</v>
      </c>
      <c r="GH44">
        <v>2.1</v>
      </c>
      <c r="GI44">
        <v>1</v>
      </c>
      <c r="GJ44">
        <v>0</v>
      </c>
      <c r="GL44" t="s">
        <v>2515</v>
      </c>
      <c r="GM44">
        <v>1</v>
      </c>
      <c r="GN44">
        <v>0</v>
      </c>
      <c r="GO44" t="s">
        <v>499</v>
      </c>
      <c r="GP44" t="s">
        <v>779</v>
      </c>
      <c r="GQ44">
        <v>50</v>
      </c>
      <c r="GZ44" t="s">
        <v>399</v>
      </c>
      <c r="HB44" t="s">
        <v>294</v>
      </c>
      <c r="HC44" t="s">
        <v>313</v>
      </c>
      <c r="HD44" t="s">
        <v>2516</v>
      </c>
      <c r="HE44">
        <v>0</v>
      </c>
      <c r="HF44">
        <v>12</v>
      </c>
      <c r="HG44">
        <v>21</v>
      </c>
      <c r="HH44" t="s">
        <v>275</v>
      </c>
      <c r="HJ44" t="s">
        <v>387</v>
      </c>
      <c r="HK44" t="s">
        <v>2517</v>
      </c>
      <c r="HL44" t="s">
        <v>1610</v>
      </c>
      <c r="HN44" t="s">
        <v>2518</v>
      </c>
      <c r="HO44" t="s">
        <v>2519</v>
      </c>
      <c r="HP44" t="s">
        <v>2520</v>
      </c>
      <c r="HQ44" t="s">
        <v>2521</v>
      </c>
      <c r="HS44" t="s">
        <v>2522</v>
      </c>
      <c r="HV44">
        <v>-37</v>
      </c>
      <c r="HW44">
        <v>3955472</v>
      </c>
      <c r="HX44" t="s">
        <v>2523</v>
      </c>
      <c r="HY44">
        <v>3955431</v>
      </c>
      <c r="IB44">
        <v>0</v>
      </c>
      <c r="IC44">
        <v>0</v>
      </c>
      <c r="IL44">
        <v>102</v>
      </c>
      <c r="IT44">
        <v>2</v>
      </c>
    </row>
    <row r="45" spans="1:254">
      <c r="A45">
        <v>44</v>
      </c>
      <c r="B45" t="s">
        <v>2524</v>
      </c>
      <c r="C45">
        <v>3</v>
      </c>
      <c r="D45">
        <v>2</v>
      </c>
      <c r="E45">
        <v>2</v>
      </c>
      <c r="F45">
        <v>3</v>
      </c>
      <c r="G45">
        <v>-37</v>
      </c>
      <c r="I45" t="s">
        <v>254</v>
      </c>
      <c r="J45">
        <v>12</v>
      </c>
      <c r="K45">
        <v>12</v>
      </c>
      <c r="L45" t="s">
        <v>2525</v>
      </c>
      <c r="M45" t="s">
        <v>440</v>
      </c>
      <c r="N45" t="s">
        <v>254</v>
      </c>
      <c r="O45" t="s">
        <v>2526</v>
      </c>
      <c r="P45" t="s">
        <v>1336</v>
      </c>
      <c r="R45" t="s">
        <v>1014</v>
      </c>
      <c r="V45" t="s">
        <v>257</v>
      </c>
      <c r="W45" t="s">
        <v>2527</v>
      </c>
      <c r="AD45" t="s">
        <v>1338</v>
      </c>
      <c r="AE45" t="s">
        <v>2528</v>
      </c>
      <c r="AF45" t="s">
        <v>2527</v>
      </c>
      <c r="AG45" t="s">
        <v>274</v>
      </c>
      <c r="AI45">
        <v>22</v>
      </c>
      <c r="AO45">
        <v>15</v>
      </c>
      <c r="BI45" t="s">
        <v>257</v>
      </c>
      <c r="BP45">
        <f t="shared" si="0"/>
        <v>0</v>
      </c>
      <c r="BQ45">
        <f t="shared" si="1"/>
        <v>2</v>
      </c>
      <c r="BS45" t="s">
        <v>1602</v>
      </c>
      <c r="BU45">
        <v>23</v>
      </c>
      <c r="BW45">
        <v>0</v>
      </c>
      <c r="BX45" t="s">
        <v>2529</v>
      </c>
      <c r="CC45" s="3">
        <v>0.49722222222222223</v>
      </c>
      <c r="CE45" t="s">
        <v>2530</v>
      </c>
      <c r="CI45">
        <v>0</v>
      </c>
      <c r="CJ45" t="s">
        <v>2531</v>
      </c>
      <c r="CK45" s="4">
        <v>38444</v>
      </c>
      <c r="CL45" t="s">
        <v>2532</v>
      </c>
      <c r="CM45" t="s">
        <v>2533</v>
      </c>
      <c r="CN45">
        <v>23</v>
      </c>
      <c r="CP45" t="s">
        <v>269</v>
      </c>
      <c r="CQ45" t="s">
        <v>1602</v>
      </c>
      <c r="CT45" t="s">
        <v>2534</v>
      </c>
      <c r="CV45">
        <v>0</v>
      </c>
      <c r="CX45">
        <v>4</v>
      </c>
      <c r="CY45" t="s">
        <v>1242</v>
      </c>
      <c r="CZ45">
        <v>16</v>
      </c>
      <c r="DA45">
        <v>13</v>
      </c>
      <c r="DB45" t="s">
        <v>1781</v>
      </c>
      <c r="DC45">
        <v>-18</v>
      </c>
      <c r="DE45" t="s">
        <v>1610</v>
      </c>
      <c r="DJ45">
        <v>3</v>
      </c>
      <c r="DK45" s="4">
        <v>44449</v>
      </c>
      <c r="DL45">
        <v>20022</v>
      </c>
      <c r="DM45">
        <v>2021</v>
      </c>
      <c r="DN45">
        <v>0</v>
      </c>
      <c r="DP45">
        <v>79116</v>
      </c>
      <c r="DQ45">
        <v>111</v>
      </c>
      <c r="DT45" t="s">
        <v>257</v>
      </c>
      <c r="DU45" t="s">
        <v>274</v>
      </c>
      <c r="DW45">
        <v>21</v>
      </c>
      <c r="DX45" t="s">
        <v>275</v>
      </c>
      <c r="ED45">
        <v>0</v>
      </c>
      <c r="EE45" t="s">
        <v>2535</v>
      </c>
      <c r="EF45" t="s">
        <v>675</v>
      </c>
      <c r="EG45">
        <v>1</v>
      </c>
      <c r="EI45" t="s">
        <v>454</v>
      </c>
      <c r="EJ45" t="s">
        <v>1077</v>
      </c>
      <c r="EK45" t="s">
        <v>2536</v>
      </c>
      <c r="EL45" t="s">
        <v>2537</v>
      </c>
      <c r="EM45" t="s">
        <v>2538</v>
      </c>
      <c r="EN45" t="s">
        <v>282</v>
      </c>
      <c r="EO45" t="s">
        <v>1025</v>
      </c>
      <c r="EP45">
        <v>1</v>
      </c>
      <c r="ES45" t="s">
        <v>2539</v>
      </c>
      <c r="FD45">
        <v>0</v>
      </c>
      <c r="FE45">
        <v>10</v>
      </c>
      <c r="FF45" t="s">
        <v>1357</v>
      </c>
      <c r="FH45" t="s">
        <v>1357</v>
      </c>
      <c r="FK45">
        <v>0</v>
      </c>
      <c r="FM45">
        <v>0</v>
      </c>
      <c r="FP45">
        <v>0</v>
      </c>
      <c r="FR45" t="s">
        <v>462</v>
      </c>
      <c r="FS45" t="s">
        <v>1002</v>
      </c>
      <c r="FT45" t="s">
        <v>274</v>
      </c>
      <c r="FU45" t="s">
        <v>777</v>
      </c>
      <c r="FV45" t="s">
        <v>431</v>
      </c>
      <c r="FW45" t="s">
        <v>594</v>
      </c>
      <c r="FX45">
        <v>1</v>
      </c>
      <c r="FZ45">
        <v>21.23</v>
      </c>
      <c r="GA45">
        <v>-2</v>
      </c>
      <c r="GB45">
        <v>0</v>
      </c>
      <c r="GD45" t="s">
        <v>355</v>
      </c>
      <c r="GE45">
        <v>0</v>
      </c>
      <c r="GF45" t="s">
        <v>1179</v>
      </c>
      <c r="GI45">
        <v>0</v>
      </c>
      <c r="GJ45">
        <v>0</v>
      </c>
      <c r="GL45" t="s">
        <v>2540</v>
      </c>
      <c r="GN45">
        <v>3</v>
      </c>
      <c r="GZ45" t="s">
        <v>2541</v>
      </c>
      <c r="HB45" t="s">
        <v>294</v>
      </c>
      <c r="HC45" t="s">
        <v>294</v>
      </c>
      <c r="HE45">
        <v>0</v>
      </c>
      <c r="HF45">
        <v>12</v>
      </c>
      <c r="HG45">
        <v>21</v>
      </c>
      <c r="HH45" t="s">
        <v>275</v>
      </c>
      <c r="HK45">
        <v>3</v>
      </c>
      <c r="HO45" t="s">
        <v>2542</v>
      </c>
      <c r="HP45" t="s">
        <v>2217</v>
      </c>
      <c r="HQ45" t="s">
        <v>2543</v>
      </c>
      <c r="HV45">
        <v>-40</v>
      </c>
      <c r="HW45">
        <v>3955521</v>
      </c>
      <c r="HY45">
        <v>3955472</v>
      </c>
      <c r="IB45">
        <v>0</v>
      </c>
      <c r="IC45">
        <v>0</v>
      </c>
      <c r="IL45">
        <v>103</v>
      </c>
      <c r="IP45" t="s">
        <v>1610</v>
      </c>
      <c r="IT45">
        <v>2</v>
      </c>
    </row>
    <row r="46" spans="1:254">
      <c r="A46">
        <v>45</v>
      </c>
      <c r="B46" t="s">
        <v>2544</v>
      </c>
      <c r="C46">
        <v>3</v>
      </c>
      <c r="D46">
        <v>1</v>
      </c>
      <c r="E46">
        <v>10</v>
      </c>
      <c r="F46">
        <v>3</v>
      </c>
      <c r="G46">
        <v>-40</v>
      </c>
      <c r="I46" t="s">
        <v>298</v>
      </c>
      <c r="J46">
        <v>11</v>
      </c>
      <c r="K46" t="s">
        <v>1184</v>
      </c>
      <c r="L46" t="s">
        <v>2015</v>
      </c>
      <c r="M46" t="s">
        <v>2016</v>
      </c>
      <c r="O46" t="s">
        <v>2017</v>
      </c>
      <c r="V46" t="s">
        <v>257</v>
      </c>
      <c r="W46" t="s">
        <v>2545</v>
      </c>
      <c r="AD46" t="s">
        <v>445</v>
      </c>
      <c r="AE46" t="s">
        <v>446</v>
      </c>
      <c r="AF46" t="s">
        <v>2545</v>
      </c>
      <c r="AG46" t="s">
        <v>257</v>
      </c>
      <c r="AI46">
        <v>88</v>
      </c>
      <c r="AO46">
        <v>15</v>
      </c>
      <c r="BI46" t="s">
        <v>607</v>
      </c>
      <c r="BP46">
        <f t="shared" si="0"/>
        <v>0</v>
      </c>
      <c r="BQ46">
        <f t="shared" si="1"/>
        <v>1</v>
      </c>
      <c r="BS46" t="s">
        <v>1602</v>
      </c>
      <c r="BU46">
        <v>23</v>
      </c>
      <c r="BW46">
        <v>0</v>
      </c>
      <c r="BX46" t="s">
        <v>2546</v>
      </c>
      <c r="CC46" s="3">
        <v>0.47500000000000003</v>
      </c>
      <c r="CE46" t="s">
        <v>2547</v>
      </c>
      <c r="CI46">
        <v>0</v>
      </c>
      <c r="CJ46" t="s">
        <v>2548</v>
      </c>
      <c r="CK46" s="4">
        <v>38444</v>
      </c>
      <c r="CL46" t="s">
        <v>2549</v>
      </c>
      <c r="CM46" t="s">
        <v>2550</v>
      </c>
      <c r="CN46">
        <v>23</v>
      </c>
      <c r="CO46" t="s">
        <v>2551</v>
      </c>
      <c r="CP46" t="s">
        <v>418</v>
      </c>
      <c r="CQ46" t="s">
        <v>1602</v>
      </c>
      <c r="CT46" t="s">
        <v>2552</v>
      </c>
      <c r="CV46">
        <v>0</v>
      </c>
      <c r="CX46">
        <v>5</v>
      </c>
      <c r="CY46" t="s">
        <v>1242</v>
      </c>
      <c r="CZ46">
        <v>16</v>
      </c>
      <c r="DA46">
        <v>13</v>
      </c>
      <c r="DB46" t="s">
        <v>1781</v>
      </c>
      <c r="DC46">
        <v>-18</v>
      </c>
      <c r="DE46" t="s">
        <v>1610</v>
      </c>
      <c r="DJ46">
        <v>3</v>
      </c>
      <c r="DK46" s="4">
        <v>44449</v>
      </c>
      <c r="DL46">
        <v>20022</v>
      </c>
      <c r="DM46">
        <v>2021</v>
      </c>
      <c r="DN46">
        <v>0</v>
      </c>
      <c r="DP46">
        <v>79116</v>
      </c>
      <c r="DQ46">
        <v>112</v>
      </c>
      <c r="DT46" t="s">
        <v>257</v>
      </c>
      <c r="DU46" t="s">
        <v>274</v>
      </c>
      <c r="DW46">
        <v>21</v>
      </c>
      <c r="DX46" t="s">
        <v>275</v>
      </c>
      <c r="ED46">
        <v>0</v>
      </c>
      <c r="EE46" t="s">
        <v>2553</v>
      </c>
      <c r="EF46" t="s">
        <v>675</v>
      </c>
      <c r="EG46">
        <v>0</v>
      </c>
      <c r="EI46" t="s">
        <v>340</v>
      </c>
      <c r="EJ46" t="s">
        <v>2554</v>
      </c>
      <c r="EK46" t="s">
        <v>2555</v>
      </c>
      <c r="EL46" t="s">
        <v>2556</v>
      </c>
      <c r="EM46" t="s">
        <v>1982</v>
      </c>
      <c r="EN46" t="s">
        <v>418</v>
      </c>
      <c r="EO46" t="s">
        <v>968</v>
      </c>
      <c r="EP46">
        <v>0</v>
      </c>
      <c r="ES46" t="s">
        <v>2557</v>
      </c>
      <c r="FD46">
        <v>0</v>
      </c>
      <c r="FE46">
        <v>9</v>
      </c>
      <c r="FF46" t="s">
        <v>461</v>
      </c>
      <c r="FH46" t="s">
        <v>461</v>
      </c>
      <c r="FK46">
        <v>0</v>
      </c>
      <c r="FM46">
        <v>0</v>
      </c>
      <c r="FP46">
        <v>0</v>
      </c>
      <c r="FR46" t="s">
        <v>462</v>
      </c>
      <c r="FS46" t="s">
        <v>1002</v>
      </c>
      <c r="FT46" t="s">
        <v>257</v>
      </c>
      <c r="FU46" t="s">
        <v>777</v>
      </c>
      <c r="FV46" t="s">
        <v>464</v>
      </c>
      <c r="FW46" t="s">
        <v>291</v>
      </c>
      <c r="FX46">
        <v>0</v>
      </c>
      <c r="FZ46">
        <v>21.23</v>
      </c>
      <c r="GA46">
        <v>-2</v>
      </c>
      <c r="GB46">
        <v>0</v>
      </c>
      <c r="GC46" t="s">
        <v>1644</v>
      </c>
      <c r="GD46" t="s">
        <v>355</v>
      </c>
      <c r="GE46">
        <v>0</v>
      </c>
      <c r="GF46" t="s">
        <v>274</v>
      </c>
      <c r="GI46">
        <v>1</v>
      </c>
      <c r="GJ46">
        <v>1</v>
      </c>
      <c r="GL46" t="s">
        <v>2558</v>
      </c>
      <c r="GN46">
        <v>2</v>
      </c>
      <c r="GZ46" t="s">
        <v>2559</v>
      </c>
      <c r="HB46" t="s">
        <v>313</v>
      </c>
      <c r="HC46" t="s">
        <v>313</v>
      </c>
      <c r="HD46" t="s">
        <v>492</v>
      </c>
      <c r="HE46">
        <v>0</v>
      </c>
      <c r="HF46">
        <v>11</v>
      </c>
      <c r="HG46">
        <v>21</v>
      </c>
      <c r="HH46" t="s">
        <v>275</v>
      </c>
      <c r="HK46">
        <v>4</v>
      </c>
      <c r="HV46">
        <v>-43</v>
      </c>
      <c r="HW46">
        <v>3955555</v>
      </c>
      <c r="HX46" t="s">
        <v>1610</v>
      </c>
      <c r="HY46">
        <v>3955521</v>
      </c>
      <c r="IB46">
        <v>0</v>
      </c>
      <c r="IC46">
        <v>0</v>
      </c>
      <c r="IL46">
        <v>104</v>
      </c>
      <c r="IN46" t="s">
        <v>1610</v>
      </c>
      <c r="IP46" t="s">
        <v>1610</v>
      </c>
      <c r="IT46">
        <v>2</v>
      </c>
    </row>
    <row r="47" spans="1:254">
      <c r="A47">
        <v>46</v>
      </c>
      <c r="B47" t="s">
        <v>2560</v>
      </c>
      <c r="C47">
        <v>3</v>
      </c>
      <c r="D47">
        <v>2</v>
      </c>
      <c r="E47">
        <v>7</v>
      </c>
      <c r="F47">
        <v>9</v>
      </c>
      <c r="G47">
        <v>-43</v>
      </c>
      <c r="I47" t="s">
        <v>254</v>
      </c>
      <c r="J47" t="s">
        <v>2048</v>
      </c>
      <c r="K47" t="s">
        <v>2048</v>
      </c>
      <c r="L47" t="s">
        <v>1656</v>
      </c>
      <c r="M47" t="s">
        <v>440</v>
      </c>
      <c r="N47" t="s">
        <v>254</v>
      </c>
      <c r="O47" t="s">
        <v>1657</v>
      </c>
      <c r="V47" t="s">
        <v>257</v>
      </c>
      <c r="W47" t="s">
        <v>2561</v>
      </c>
      <c r="AD47" t="s">
        <v>635</v>
      </c>
      <c r="AE47" t="s">
        <v>1685</v>
      </c>
      <c r="AF47" t="s">
        <v>2561</v>
      </c>
      <c r="AG47" t="s">
        <v>274</v>
      </c>
      <c r="AI47">
        <v>9</v>
      </c>
      <c r="AO47">
        <v>15</v>
      </c>
      <c r="BI47" t="s">
        <v>257</v>
      </c>
      <c r="BP47">
        <f t="shared" si="0"/>
        <v>0</v>
      </c>
      <c r="BQ47">
        <f t="shared" si="1"/>
        <v>2</v>
      </c>
      <c r="BS47" t="s">
        <v>1602</v>
      </c>
      <c r="BU47">
        <v>23</v>
      </c>
      <c r="BW47">
        <v>0</v>
      </c>
      <c r="BX47" t="s">
        <v>2562</v>
      </c>
      <c r="CC47" s="3">
        <v>0.45069444444444445</v>
      </c>
      <c r="CE47" t="s">
        <v>2563</v>
      </c>
      <c r="CI47">
        <v>0</v>
      </c>
      <c r="CJ47" t="s">
        <v>2564</v>
      </c>
      <c r="CK47" s="4">
        <v>38444</v>
      </c>
      <c r="CL47" t="s">
        <v>2565</v>
      </c>
      <c r="CM47" t="s">
        <v>2566</v>
      </c>
      <c r="CN47">
        <v>23</v>
      </c>
      <c r="CP47" t="s">
        <v>269</v>
      </c>
      <c r="CQ47" t="s">
        <v>1602</v>
      </c>
      <c r="CT47" t="s">
        <v>2486</v>
      </c>
      <c r="CV47">
        <v>0</v>
      </c>
      <c r="CX47">
        <v>6</v>
      </c>
      <c r="CY47" t="s">
        <v>1242</v>
      </c>
      <c r="CZ47">
        <v>16</v>
      </c>
      <c r="DA47">
        <v>13</v>
      </c>
      <c r="DB47" t="s">
        <v>1781</v>
      </c>
      <c r="DC47">
        <v>-18</v>
      </c>
      <c r="DE47" t="s">
        <v>1760</v>
      </c>
      <c r="DJ47">
        <v>9</v>
      </c>
      <c r="DK47" s="4">
        <v>44449</v>
      </c>
      <c r="DL47">
        <v>20022</v>
      </c>
      <c r="DM47">
        <v>2021</v>
      </c>
      <c r="DN47">
        <v>0</v>
      </c>
      <c r="DP47">
        <v>79116</v>
      </c>
      <c r="DQ47">
        <v>113</v>
      </c>
      <c r="DT47" t="s">
        <v>257</v>
      </c>
      <c r="DU47" t="s">
        <v>274</v>
      </c>
      <c r="DW47">
        <v>21</v>
      </c>
      <c r="DX47" t="s">
        <v>275</v>
      </c>
      <c r="ED47">
        <v>0</v>
      </c>
      <c r="EE47" t="s">
        <v>1667</v>
      </c>
      <c r="EF47" t="s">
        <v>1668</v>
      </c>
      <c r="EG47">
        <v>1</v>
      </c>
      <c r="EI47" t="s">
        <v>2056</v>
      </c>
      <c r="EJ47" t="s">
        <v>2057</v>
      </c>
      <c r="EK47" t="s">
        <v>2487</v>
      </c>
      <c r="EL47" t="s">
        <v>2567</v>
      </c>
      <c r="EM47" t="s">
        <v>2060</v>
      </c>
      <c r="EN47" t="s">
        <v>282</v>
      </c>
      <c r="EO47" t="s">
        <v>1109</v>
      </c>
      <c r="EP47">
        <v>1</v>
      </c>
      <c r="ES47" t="s">
        <v>2568</v>
      </c>
      <c r="FC47" t="s">
        <v>253</v>
      </c>
      <c r="FD47">
        <v>0</v>
      </c>
      <c r="FE47">
        <v>11</v>
      </c>
      <c r="FF47" t="s">
        <v>590</v>
      </c>
      <c r="FH47" t="s">
        <v>590</v>
      </c>
      <c r="FK47">
        <v>0</v>
      </c>
      <c r="FM47">
        <v>0</v>
      </c>
      <c r="FP47">
        <v>0</v>
      </c>
      <c r="FR47" t="s">
        <v>1675</v>
      </c>
      <c r="FS47" t="s">
        <v>1784</v>
      </c>
      <c r="FT47" t="s">
        <v>274</v>
      </c>
      <c r="FU47" t="s">
        <v>2491</v>
      </c>
      <c r="FV47" t="s">
        <v>1700</v>
      </c>
      <c r="FW47" t="s">
        <v>432</v>
      </c>
      <c r="FX47">
        <v>0</v>
      </c>
      <c r="FZ47">
        <v>21.23</v>
      </c>
      <c r="GA47">
        <v>-2</v>
      </c>
      <c r="GB47">
        <v>0</v>
      </c>
      <c r="GD47" t="s">
        <v>355</v>
      </c>
      <c r="GE47">
        <v>0</v>
      </c>
      <c r="GI47">
        <v>0</v>
      </c>
      <c r="GJ47">
        <v>0</v>
      </c>
      <c r="GL47" t="s">
        <v>2569</v>
      </c>
      <c r="GN47">
        <v>3</v>
      </c>
      <c r="GZ47" t="s">
        <v>2570</v>
      </c>
      <c r="HB47" t="s">
        <v>294</v>
      </c>
      <c r="HC47" t="s">
        <v>294</v>
      </c>
      <c r="HD47" t="s">
        <v>1705</v>
      </c>
      <c r="HE47">
        <v>0</v>
      </c>
      <c r="HF47">
        <v>30</v>
      </c>
      <c r="HG47">
        <v>21</v>
      </c>
      <c r="HH47" t="s">
        <v>275</v>
      </c>
      <c r="HK47" t="s">
        <v>658</v>
      </c>
      <c r="HV47">
        <v>48</v>
      </c>
      <c r="HW47">
        <v>3955598</v>
      </c>
      <c r="HX47" t="s">
        <v>2571</v>
      </c>
      <c r="HY47">
        <v>3955555</v>
      </c>
      <c r="IB47">
        <v>0</v>
      </c>
      <c r="IC47">
        <v>0</v>
      </c>
      <c r="IL47">
        <v>105</v>
      </c>
      <c r="IP47" t="s">
        <v>1760</v>
      </c>
      <c r="IT47">
        <v>2</v>
      </c>
    </row>
    <row r="48" spans="1:254">
      <c r="A48">
        <v>47</v>
      </c>
      <c r="B48" t="s">
        <v>2572</v>
      </c>
      <c r="C48">
        <v>3</v>
      </c>
      <c r="D48">
        <v>1</v>
      </c>
      <c r="E48">
        <v>10</v>
      </c>
      <c r="F48">
        <v>4</v>
      </c>
      <c r="G48">
        <v>48</v>
      </c>
      <c r="I48" t="s">
        <v>254</v>
      </c>
      <c r="J48">
        <v>12</v>
      </c>
      <c r="K48" t="s">
        <v>438</v>
      </c>
      <c r="L48" t="s">
        <v>2573</v>
      </c>
      <c r="M48" t="s">
        <v>1163</v>
      </c>
      <c r="O48" t="s">
        <v>1162</v>
      </c>
      <c r="Q48" t="s">
        <v>2574</v>
      </c>
      <c r="V48" t="s">
        <v>257</v>
      </c>
      <c r="W48" t="s">
        <v>2575</v>
      </c>
      <c r="AD48" t="s">
        <v>445</v>
      </c>
      <c r="AE48" t="s">
        <v>446</v>
      </c>
      <c r="AF48" t="s">
        <v>2575</v>
      </c>
      <c r="AG48" t="s">
        <v>257</v>
      </c>
      <c r="AI48">
        <v>4</v>
      </c>
      <c r="AO48">
        <v>15</v>
      </c>
      <c r="BI48" t="s">
        <v>274</v>
      </c>
      <c r="BP48">
        <f t="shared" si="0"/>
        <v>0</v>
      </c>
      <c r="BQ48">
        <f t="shared" si="1"/>
        <v>1</v>
      </c>
      <c r="BS48" t="s">
        <v>1602</v>
      </c>
      <c r="BU48">
        <v>23</v>
      </c>
      <c r="BW48">
        <v>0</v>
      </c>
      <c r="BX48" t="s">
        <v>2576</v>
      </c>
      <c r="CC48" s="3">
        <v>0.4284722222222222</v>
      </c>
      <c r="CE48" t="s">
        <v>2577</v>
      </c>
      <c r="CI48">
        <v>0</v>
      </c>
      <c r="CJ48" t="s">
        <v>2578</v>
      </c>
      <c r="CK48" s="4">
        <v>38444</v>
      </c>
      <c r="CL48" t="s">
        <v>2579</v>
      </c>
      <c r="CM48" t="s">
        <v>2580</v>
      </c>
      <c r="CN48">
        <v>23</v>
      </c>
      <c r="CP48" t="s">
        <v>418</v>
      </c>
      <c r="CQ48" t="s">
        <v>1602</v>
      </c>
      <c r="CT48" t="s">
        <v>1692</v>
      </c>
      <c r="CV48">
        <v>0</v>
      </c>
      <c r="CX48">
        <v>7</v>
      </c>
      <c r="CY48" t="s">
        <v>1242</v>
      </c>
      <c r="CZ48">
        <v>16</v>
      </c>
      <c r="DA48">
        <v>13</v>
      </c>
      <c r="DB48" t="s">
        <v>1781</v>
      </c>
      <c r="DC48">
        <v>-18</v>
      </c>
      <c r="DE48" t="s">
        <v>2468</v>
      </c>
      <c r="DJ48">
        <v>4</v>
      </c>
      <c r="DK48" s="4">
        <v>44449</v>
      </c>
      <c r="DL48">
        <v>20022</v>
      </c>
      <c r="DM48">
        <v>2021</v>
      </c>
      <c r="DN48">
        <v>0</v>
      </c>
      <c r="DP48">
        <v>79116</v>
      </c>
      <c r="DQ48">
        <v>114</v>
      </c>
      <c r="DT48" t="s">
        <v>274</v>
      </c>
      <c r="DU48" t="s">
        <v>257</v>
      </c>
      <c r="DW48">
        <v>21</v>
      </c>
      <c r="DX48" t="s">
        <v>275</v>
      </c>
      <c r="ED48">
        <v>0</v>
      </c>
      <c r="EE48" t="s">
        <v>2581</v>
      </c>
      <c r="EF48" t="s">
        <v>422</v>
      </c>
      <c r="EG48">
        <v>0</v>
      </c>
      <c r="EI48" t="s">
        <v>454</v>
      </c>
      <c r="EJ48" t="s">
        <v>2582</v>
      </c>
      <c r="EK48" t="s">
        <v>2583</v>
      </c>
      <c r="EL48" t="s">
        <v>2584</v>
      </c>
      <c r="EM48" t="s">
        <v>2508</v>
      </c>
      <c r="EN48" t="s">
        <v>418</v>
      </c>
      <c r="EO48" t="s">
        <v>1698</v>
      </c>
      <c r="EP48">
        <v>0</v>
      </c>
      <c r="ES48" t="s">
        <v>2585</v>
      </c>
      <c r="FD48">
        <v>0</v>
      </c>
      <c r="FE48">
        <v>11</v>
      </c>
      <c r="FF48" t="s">
        <v>461</v>
      </c>
      <c r="FH48" t="s">
        <v>461</v>
      </c>
      <c r="FK48">
        <v>0</v>
      </c>
      <c r="FM48">
        <v>0</v>
      </c>
      <c r="FP48">
        <v>0</v>
      </c>
      <c r="FR48" t="s">
        <v>462</v>
      </c>
      <c r="FS48" t="s">
        <v>1002</v>
      </c>
      <c r="FT48" t="s">
        <v>257</v>
      </c>
      <c r="FU48" t="s">
        <v>683</v>
      </c>
      <c r="FV48" t="s">
        <v>464</v>
      </c>
      <c r="FW48" t="s">
        <v>291</v>
      </c>
      <c r="FX48">
        <v>0</v>
      </c>
      <c r="FZ48">
        <v>21.23</v>
      </c>
      <c r="GA48">
        <v>-2</v>
      </c>
      <c r="GB48">
        <v>0</v>
      </c>
      <c r="GC48" t="s">
        <v>465</v>
      </c>
      <c r="GD48" t="s">
        <v>355</v>
      </c>
      <c r="GE48">
        <v>0</v>
      </c>
      <c r="GF48" t="s">
        <v>1179</v>
      </c>
      <c r="GI48">
        <v>1</v>
      </c>
      <c r="GJ48">
        <v>1</v>
      </c>
      <c r="GL48" t="s">
        <v>2586</v>
      </c>
      <c r="GN48">
        <v>1</v>
      </c>
      <c r="GZ48" t="s">
        <v>2307</v>
      </c>
      <c r="HB48" t="s">
        <v>294</v>
      </c>
      <c r="HC48" t="s">
        <v>313</v>
      </c>
      <c r="HE48">
        <v>0</v>
      </c>
      <c r="HF48">
        <v>12</v>
      </c>
      <c r="HG48">
        <v>21</v>
      </c>
      <c r="HH48" t="s">
        <v>275</v>
      </c>
      <c r="HK48">
        <v>3</v>
      </c>
      <c r="HV48">
        <v>44</v>
      </c>
      <c r="HW48">
        <v>3955643</v>
      </c>
      <c r="HY48">
        <v>3955598</v>
      </c>
      <c r="IB48">
        <v>0</v>
      </c>
      <c r="IC48">
        <v>0</v>
      </c>
      <c r="IL48">
        <v>106</v>
      </c>
      <c r="IN48" t="s">
        <v>2468</v>
      </c>
      <c r="IP48" t="s">
        <v>2468</v>
      </c>
      <c r="IQ48" t="s">
        <v>1666</v>
      </c>
      <c r="IT48">
        <v>2</v>
      </c>
    </row>
    <row r="49" spans="1:254">
      <c r="A49">
        <v>48</v>
      </c>
      <c r="B49" t="s">
        <v>2587</v>
      </c>
      <c r="C49">
        <v>3</v>
      </c>
      <c r="D49">
        <v>2</v>
      </c>
      <c r="E49">
        <v>6</v>
      </c>
      <c r="F49">
        <v>13</v>
      </c>
      <c r="G49">
        <v>44</v>
      </c>
      <c r="I49" t="s">
        <v>254</v>
      </c>
      <c r="J49">
        <v>12</v>
      </c>
      <c r="K49" t="s">
        <v>2113</v>
      </c>
      <c r="L49" t="s">
        <v>2588</v>
      </c>
      <c r="M49" t="s">
        <v>440</v>
      </c>
      <c r="N49" t="s">
        <v>254</v>
      </c>
      <c r="O49" t="s">
        <v>2462</v>
      </c>
      <c r="P49" t="s">
        <v>1067</v>
      </c>
      <c r="S49" t="s">
        <v>872</v>
      </c>
      <c r="V49" t="s">
        <v>257</v>
      </c>
      <c r="W49" t="s">
        <v>2589</v>
      </c>
      <c r="AD49" t="s">
        <v>573</v>
      </c>
      <c r="AE49" t="s">
        <v>2590</v>
      </c>
      <c r="AF49" t="s">
        <v>2589</v>
      </c>
      <c r="AG49" t="s">
        <v>257</v>
      </c>
      <c r="AI49">
        <v>22</v>
      </c>
      <c r="AO49">
        <v>15</v>
      </c>
      <c r="AT49" t="s">
        <v>254</v>
      </c>
      <c r="BI49" t="s">
        <v>257</v>
      </c>
      <c r="BP49">
        <f t="shared" si="0"/>
        <v>0</v>
      </c>
      <c r="BQ49">
        <f t="shared" si="1"/>
        <v>1</v>
      </c>
      <c r="BS49" t="s">
        <v>1602</v>
      </c>
      <c r="BU49">
        <v>23</v>
      </c>
      <c r="BW49">
        <v>0</v>
      </c>
      <c r="BX49" t="s">
        <v>2591</v>
      </c>
      <c r="CC49" s="3">
        <v>0.39999999999999997</v>
      </c>
      <c r="CE49" t="s">
        <v>2592</v>
      </c>
      <c r="CI49">
        <v>0</v>
      </c>
      <c r="CJ49" t="s">
        <v>2593</v>
      </c>
      <c r="CK49" s="4">
        <v>38444</v>
      </c>
      <c r="CL49" t="s">
        <v>2594</v>
      </c>
      <c r="CM49" t="s">
        <v>2595</v>
      </c>
      <c r="CN49">
        <v>23</v>
      </c>
      <c r="CO49" t="s">
        <v>2596</v>
      </c>
      <c r="CP49" t="s">
        <v>269</v>
      </c>
      <c r="CQ49" t="s">
        <v>1602</v>
      </c>
      <c r="CT49" t="s">
        <v>2534</v>
      </c>
      <c r="CV49">
        <v>0</v>
      </c>
      <c r="CX49">
        <v>8</v>
      </c>
      <c r="CY49" t="s">
        <v>1242</v>
      </c>
      <c r="CZ49">
        <v>16</v>
      </c>
      <c r="DA49">
        <v>13</v>
      </c>
      <c r="DB49" t="s">
        <v>1781</v>
      </c>
      <c r="DC49">
        <v>-18</v>
      </c>
      <c r="DE49" t="s">
        <v>1760</v>
      </c>
      <c r="DJ49">
        <v>13</v>
      </c>
      <c r="DK49" s="4">
        <v>44449</v>
      </c>
      <c r="DL49">
        <v>20022</v>
      </c>
      <c r="DM49">
        <v>2021</v>
      </c>
      <c r="DN49">
        <v>0</v>
      </c>
      <c r="DP49">
        <v>79116</v>
      </c>
      <c r="DQ49">
        <v>115</v>
      </c>
      <c r="DT49" t="s">
        <v>257</v>
      </c>
      <c r="DU49" t="s">
        <v>274</v>
      </c>
      <c r="DW49">
        <v>21</v>
      </c>
      <c r="DX49" t="s">
        <v>275</v>
      </c>
      <c r="ED49">
        <v>0</v>
      </c>
      <c r="EE49" t="s">
        <v>2597</v>
      </c>
      <c r="EF49" t="s">
        <v>383</v>
      </c>
      <c r="EG49">
        <v>1</v>
      </c>
      <c r="EI49" t="s">
        <v>454</v>
      </c>
      <c r="EJ49" t="s">
        <v>1512</v>
      </c>
      <c r="EK49" t="s">
        <v>2598</v>
      </c>
      <c r="EL49" t="s">
        <v>2599</v>
      </c>
      <c r="EM49" t="s">
        <v>2600</v>
      </c>
      <c r="EN49" t="s">
        <v>282</v>
      </c>
      <c r="EO49" t="s">
        <v>707</v>
      </c>
      <c r="EP49">
        <v>0</v>
      </c>
      <c r="ES49" t="s">
        <v>2601</v>
      </c>
      <c r="FD49">
        <v>0</v>
      </c>
      <c r="FE49">
        <v>8</v>
      </c>
      <c r="FF49" t="s">
        <v>621</v>
      </c>
      <c r="FH49" t="s">
        <v>621</v>
      </c>
      <c r="FK49">
        <v>0</v>
      </c>
      <c r="FM49">
        <v>0</v>
      </c>
      <c r="FP49">
        <v>0</v>
      </c>
      <c r="FR49" t="s">
        <v>395</v>
      </c>
      <c r="FS49" t="s">
        <v>1029</v>
      </c>
      <c r="FT49" t="s">
        <v>257</v>
      </c>
      <c r="FU49" t="s">
        <v>496</v>
      </c>
      <c r="FV49" t="s">
        <v>431</v>
      </c>
      <c r="FW49" t="s">
        <v>1517</v>
      </c>
      <c r="FX49">
        <v>0</v>
      </c>
      <c r="FZ49">
        <v>21.23</v>
      </c>
      <c r="GA49">
        <v>-2</v>
      </c>
      <c r="GB49">
        <v>0</v>
      </c>
      <c r="GC49" t="s">
        <v>2474</v>
      </c>
      <c r="GD49" t="s">
        <v>355</v>
      </c>
      <c r="GE49">
        <v>0</v>
      </c>
      <c r="GF49" t="s">
        <v>466</v>
      </c>
      <c r="GI49">
        <v>1</v>
      </c>
      <c r="GJ49">
        <v>0</v>
      </c>
      <c r="GL49" t="s">
        <v>2602</v>
      </c>
      <c r="GN49">
        <v>2</v>
      </c>
      <c r="GZ49" t="s">
        <v>2603</v>
      </c>
      <c r="HB49" t="s">
        <v>294</v>
      </c>
      <c r="HC49" t="s">
        <v>313</v>
      </c>
      <c r="HD49" t="s">
        <v>2468</v>
      </c>
      <c r="HE49">
        <v>0</v>
      </c>
      <c r="HF49">
        <v>12</v>
      </c>
      <c r="HG49">
        <v>21</v>
      </c>
      <c r="HH49" t="s">
        <v>275</v>
      </c>
      <c r="HK49">
        <v>3</v>
      </c>
      <c r="HV49">
        <v>31</v>
      </c>
      <c r="HW49">
        <v>3955678</v>
      </c>
      <c r="HX49" t="s">
        <v>492</v>
      </c>
      <c r="HY49">
        <v>3955643</v>
      </c>
      <c r="IB49">
        <v>0</v>
      </c>
      <c r="IC49">
        <v>0</v>
      </c>
      <c r="IL49">
        <v>107</v>
      </c>
      <c r="IP49" t="s">
        <v>1760</v>
      </c>
      <c r="IT49">
        <v>2</v>
      </c>
    </row>
    <row r="50" spans="1:254">
      <c r="A50">
        <v>49</v>
      </c>
      <c r="B50" t="s">
        <v>2604</v>
      </c>
      <c r="C50">
        <v>3</v>
      </c>
      <c r="D50">
        <v>1</v>
      </c>
      <c r="E50">
        <v>10</v>
      </c>
      <c r="F50">
        <v>9</v>
      </c>
      <c r="G50">
        <v>31</v>
      </c>
      <c r="I50" t="s">
        <v>254</v>
      </c>
      <c r="J50">
        <v>12</v>
      </c>
      <c r="K50">
        <v>12</v>
      </c>
      <c r="L50" t="s">
        <v>2525</v>
      </c>
      <c r="M50" t="s">
        <v>440</v>
      </c>
      <c r="N50" t="s">
        <v>254</v>
      </c>
      <c r="O50" t="s">
        <v>2526</v>
      </c>
      <c r="P50" t="s">
        <v>1336</v>
      </c>
      <c r="R50" t="s">
        <v>1014</v>
      </c>
      <c r="V50" t="s">
        <v>257</v>
      </c>
      <c r="W50" t="s">
        <v>2527</v>
      </c>
      <c r="AD50" t="s">
        <v>1338</v>
      </c>
      <c r="AE50" t="s">
        <v>2528</v>
      </c>
      <c r="AF50" t="s">
        <v>2527</v>
      </c>
      <c r="AG50" t="s">
        <v>274</v>
      </c>
      <c r="AI50">
        <v>22</v>
      </c>
      <c r="AO50">
        <v>15</v>
      </c>
      <c r="BI50" t="s">
        <v>257</v>
      </c>
      <c r="BP50">
        <f t="shared" si="0"/>
        <v>0</v>
      </c>
      <c r="BQ50">
        <f t="shared" si="1"/>
        <v>2</v>
      </c>
      <c r="BS50" t="s">
        <v>1602</v>
      </c>
      <c r="BU50">
        <v>23</v>
      </c>
      <c r="BW50">
        <v>0</v>
      </c>
      <c r="BX50" t="s">
        <v>2605</v>
      </c>
      <c r="CC50" s="3">
        <v>0.37847222222222227</v>
      </c>
      <c r="CE50" t="s">
        <v>2606</v>
      </c>
      <c r="CI50">
        <v>0</v>
      </c>
      <c r="CJ50" t="s">
        <v>2607</v>
      </c>
      <c r="CK50" s="4">
        <v>38444</v>
      </c>
      <c r="CL50" t="s">
        <v>2608</v>
      </c>
      <c r="CM50" t="s">
        <v>2609</v>
      </c>
      <c r="CN50">
        <v>23</v>
      </c>
      <c r="CO50" t="s">
        <v>1664</v>
      </c>
      <c r="CP50" t="s">
        <v>269</v>
      </c>
      <c r="CQ50" t="s">
        <v>1602</v>
      </c>
      <c r="CT50" t="s">
        <v>2610</v>
      </c>
      <c r="CV50">
        <v>0</v>
      </c>
      <c r="CX50">
        <v>9</v>
      </c>
      <c r="CY50" t="s">
        <v>1242</v>
      </c>
      <c r="CZ50">
        <v>16</v>
      </c>
      <c r="DA50">
        <v>13</v>
      </c>
      <c r="DB50" t="s">
        <v>1781</v>
      </c>
      <c r="DC50">
        <v>-18</v>
      </c>
      <c r="DE50" t="s">
        <v>2183</v>
      </c>
      <c r="DJ50">
        <v>9</v>
      </c>
      <c r="DK50" s="4">
        <v>44449</v>
      </c>
      <c r="DL50">
        <v>20022</v>
      </c>
      <c r="DM50">
        <v>2021</v>
      </c>
      <c r="DN50">
        <v>0</v>
      </c>
      <c r="DP50">
        <v>79116</v>
      </c>
      <c r="DQ50">
        <v>116</v>
      </c>
      <c r="DT50" t="s">
        <v>257</v>
      </c>
      <c r="DU50" t="s">
        <v>274</v>
      </c>
      <c r="DW50">
        <v>21</v>
      </c>
      <c r="DX50" t="s">
        <v>275</v>
      </c>
      <c r="ED50">
        <v>0</v>
      </c>
      <c r="EE50" t="s">
        <v>2535</v>
      </c>
      <c r="EF50" t="s">
        <v>675</v>
      </c>
      <c r="EG50">
        <v>1</v>
      </c>
      <c r="EI50" t="s">
        <v>454</v>
      </c>
      <c r="EJ50" t="s">
        <v>2611</v>
      </c>
      <c r="EK50" t="s">
        <v>2612</v>
      </c>
      <c r="EL50" t="s">
        <v>2613</v>
      </c>
      <c r="EM50" t="s">
        <v>351</v>
      </c>
      <c r="EN50" t="s">
        <v>282</v>
      </c>
      <c r="EO50" t="s">
        <v>1395</v>
      </c>
      <c r="EP50">
        <v>0</v>
      </c>
      <c r="ES50" t="s">
        <v>2614</v>
      </c>
      <c r="FD50">
        <v>0</v>
      </c>
      <c r="FE50">
        <v>12</v>
      </c>
      <c r="FF50" t="s">
        <v>308</v>
      </c>
      <c r="FH50" t="s">
        <v>308</v>
      </c>
      <c r="FK50">
        <v>0</v>
      </c>
      <c r="FM50">
        <v>0</v>
      </c>
      <c r="FP50">
        <v>0</v>
      </c>
      <c r="FR50" t="s">
        <v>462</v>
      </c>
      <c r="FS50" t="s">
        <v>1002</v>
      </c>
      <c r="FT50" t="s">
        <v>274</v>
      </c>
      <c r="FU50" t="s">
        <v>777</v>
      </c>
      <c r="FV50" t="s">
        <v>431</v>
      </c>
      <c r="FW50" t="s">
        <v>1517</v>
      </c>
      <c r="FX50">
        <v>1</v>
      </c>
      <c r="FZ50">
        <v>21.23</v>
      </c>
      <c r="GA50">
        <v>-2</v>
      </c>
      <c r="GB50">
        <v>0</v>
      </c>
      <c r="GC50" t="s">
        <v>2615</v>
      </c>
      <c r="GD50" t="s">
        <v>355</v>
      </c>
      <c r="GE50">
        <v>0</v>
      </c>
      <c r="GF50" t="s">
        <v>1179</v>
      </c>
      <c r="GI50">
        <v>0</v>
      </c>
      <c r="GJ50">
        <v>0</v>
      </c>
      <c r="GL50" t="s">
        <v>2616</v>
      </c>
      <c r="GN50">
        <v>8</v>
      </c>
      <c r="GZ50" t="s">
        <v>2617</v>
      </c>
      <c r="HA50" t="s">
        <v>2618</v>
      </c>
      <c r="HB50" t="s">
        <v>294</v>
      </c>
      <c r="HC50" t="s">
        <v>294</v>
      </c>
      <c r="HD50" t="s">
        <v>2618</v>
      </c>
      <c r="HE50">
        <v>0</v>
      </c>
      <c r="HF50">
        <v>12</v>
      </c>
      <c r="HG50">
        <v>21</v>
      </c>
      <c r="HH50" t="s">
        <v>275</v>
      </c>
      <c r="HK50">
        <v>3</v>
      </c>
      <c r="HO50" t="s">
        <v>2542</v>
      </c>
      <c r="HP50" t="s">
        <v>2217</v>
      </c>
      <c r="HQ50" t="s">
        <v>2619</v>
      </c>
      <c r="HV50">
        <v>22</v>
      </c>
      <c r="HW50">
        <v>3955724</v>
      </c>
      <c r="HX50" t="s">
        <v>492</v>
      </c>
      <c r="HY50">
        <v>3955678</v>
      </c>
      <c r="IB50">
        <v>0</v>
      </c>
      <c r="IC50">
        <v>0</v>
      </c>
      <c r="IL50">
        <v>108</v>
      </c>
      <c r="IP50" t="s">
        <v>1666</v>
      </c>
      <c r="IT50">
        <v>2</v>
      </c>
    </row>
    <row r="51" spans="1:254">
      <c r="A51">
        <v>50</v>
      </c>
      <c r="B51" t="s">
        <v>2620</v>
      </c>
      <c r="C51">
        <v>3</v>
      </c>
      <c r="D51">
        <v>2</v>
      </c>
      <c r="E51">
        <v>1</v>
      </c>
      <c r="F51">
        <v>7</v>
      </c>
      <c r="G51">
        <v>22</v>
      </c>
      <c r="I51" t="s">
        <v>254</v>
      </c>
      <c r="J51">
        <v>11</v>
      </c>
      <c r="K51">
        <v>11</v>
      </c>
      <c r="L51" t="s">
        <v>2621</v>
      </c>
      <c r="M51" t="s">
        <v>408</v>
      </c>
      <c r="O51" t="s">
        <v>409</v>
      </c>
      <c r="P51" t="s">
        <v>509</v>
      </c>
      <c r="V51" t="s">
        <v>257</v>
      </c>
      <c r="W51" t="s">
        <v>2622</v>
      </c>
      <c r="AD51" t="s">
        <v>2623</v>
      </c>
      <c r="AE51" t="s">
        <v>1601</v>
      </c>
      <c r="AF51" t="s">
        <v>2622</v>
      </c>
      <c r="AG51" t="s">
        <v>274</v>
      </c>
      <c r="AI51">
        <v>20</v>
      </c>
      <c r="AO51">
        <v>15</v>
      </c>
      <c r="BI51" t="s">
        <v>274</v>
      </c>
      <c r="BP51">
        <f t="shared" si="0"/>
        <v>0</v>
      </c>
      <c r="BQ51">
        <f t="shared" si="1"/>
        <v>3</v>
      </c>
      <c r="BS51" t="s">
        <v>1602</v>
      </c>
      <c r="BU51">
        <v>23</v>
      </c>
      <c r="BW51">
        <v>0</v>
      </c>
      <c r="BX51" t="s">
        <v>2624</v>
      </c>
      <c r="CC51" s="3">
        <v>0.3527777777777778</v>
      </c>
      <c r="CE51" t="s">
        <v>2625</v>
      </c>
      <c r="CI51">
        <v>0</v>
      </c>
      <c r="CJ51" t="s">
        <v>2626</v>
      </c>
      <c r="CK51" s="4">
        <v>38444</v>
      </c>
      <c r="CL51" t="s">
        <v>2627</v>
      </c>
      <c r="CM51" t="s">
        <v>2628</v>
      </c>
      <c r="CN51">
        <v>23</v>
      </c>
      <c r="CP51" t="s">
        <v>269</v>
      </c>
      <c r="CQ51" t="s">
        <v>1602</v>
      </c>
      <c r="CT51" t="s">
        <v>2629</v>
      </c>
      <c r="CV51">
        <v>0</v>
      </c>
      <c r="CX51">
        <v>10</v>
      </c>
      <c r="CY51" t="s">
        <v>1242</v>
      </c>
      <c r="CZ51">
        <v>16</v>
      </c>
      <c r="DA51">
        <v>13</v>
      </c>
      <c r="DB51" t="s">
        <v>1781</v>
      </c>
      <c r="DC51">
        <v>-18</v>
      </c>
      <c r="DE51" t="s">
        <v>1666</v>
      </c>
      <c r="DJ51">
        <v>7</v>
      </c>
      <c r="DK51" s="4">
        <v>44449</v>
      </c>
      <c r="DL51">
        <v>20022</v>
      </c>
      <c r="DM51">
        <v>2021</v>
      </c>
      <c r="DN51">
        <v>0</v>
      </c>
      <c r="DP51">
        <v>79116</v>
      </c>
      <c r="DQ51">
        <v>117</v>
      </c>
      <c r="DT51" t="s">
        <v>274</v>
      </c>
      <c r="DU51" t="s">
        <v>257</v>
      </c>
      <c r="DW51">
        <v>21</v>
      </c>
      <c r="DX51" t="s">
        <v>275</v>
      </c>
      <c r="ED51">
        <v>0</v>
      </c>
      <c r="EE51" t="s">
        <v>2630</v>
      </c>
      <c r="EF51" t="s">
        <v>422</v>
      </c>
      <c r="EG51">
        <v>0</v>
      </c>
      <c r="EI51" t="s">
        <v>340</v>
      </c>
      <c r="EJ51" t="s">
        <v>1419</v>
      </c>
      <c r="EK51" t="s">
        <v>2631</v>
      </c>
      <c r="EL51" t="s">
        <v>2632</v>
      </c>
      <c r="EM51" t="s">
        <v>2633</v>
      </c>
      <c r="EN51" t="s">
        <v>282</v>
      </c>
      <c r="EO51" t="s">
        <v>918</v>
      </c>
      <c r="EP51">
        <v>1</v>
      </c>
      <c r="ES51" t="s">
        <v>2634</v>
      </c>
      <c r="FD51">
        <v>0</v>
      </c>
      <c r="FE51">
        <v>11</v>
      </c>
      <c r="FF51" t="s">
        <v>590</v>
      </c>
      <c r="FH51" t="s">
        <v>590</v>
      </c>
      <c r="FI51" t="s">
        <v>2452</v>
      </c>
      <c r="FK51">
        <v>0</v>
      </c>
      <c r="FM51">
        <v>0</v>
      </c>
      <c r="FP51">
        <v>0</v>
      </c>
      <c r="FR51" t="s">
        <v>462</v>
      </c>
      <c r="FS51" t="s">
        <v>1002</v>
      </c>
      <c r="FT51" t="s">
        <v>274</v>
      </c>
      <c r="FU51" t="s">
        <v>463</v>
      </c>
      <c r="FV51" t="s">
        <v>1700</v>
      </c>
      <c r="FW51" t="s">
        <v>432</v>
      </c>
      <c r="FX51">
        <v>0</v>
      </c>
      <c r="FZ51">
        <v>21.23</v>
      </c>
      <c r="GA51">
        <v>-2</v>
      </c>
      <c r="GB51">
        <v>0</v>
      </c>
      <c r="GD51" t="s">
        <v>355</v>
      </c>
      <c r="GE51">
        <v>0</v>
      </c>
      <c r="GF51" t="s">
        <v>274</v>
      </c>
      <c r="GI51">
        <v>0</v>
      </c>
      <c r="GJ51">
        <v>0</v>
      </c>
      <c r="GL51" t="s">
        <v>2635</v>
      </c>
      <c r="GN51">
        <v>3</v>
      </c>
      <c r="GZ51" t="s">
        <v>1986</v>
      </c>
      <c r="HB51" t="s">
        <v>313</v>
      </c>
      <c r="HC51" t="s">
        <v>313</v>
      </c>
      <c r="HD51" t="s">
        <v>1664</v>
      </c>
      <c r="HE51">
        <v>0</v>
      </c>
      <c r="HF51">
        <v>11</v>
      </c>
      <c r="HG51">
        <v>21</v>
      </c>
      <c r="HH51" t="s">
        <v>275</v>
      </c>
      <c r="HK51">
        <v>4</v>
      </c>
      <c r="HV51">
        <v>15</v>
      </c>
      <c r="HW51">
        <v>3955796</v>
      </c>
      <c r="HX51" t="s">
        <v>2636</v>
      </c>
      <c r="HY51">
        <v>3955724</v>
      </c>
      <c r="IB51">
        <v>0</v>
      </c>
      <c r="IC51">
        <v>0</v>
      </c>
      <c r="IL51">
        <v>109</v>
      </c>
      <c r="IP51" t="s">
        <v>1666</v>
      </c>
      <c r="IT51">
        <v>2</v>
      </c>
    </row>
    <row r="52" spans="1:254">
      <c r="A52">
        <v>51</v>
      </c>
      <c r="B52" t="s">
        <v>2637</v>
      </c>
      <c r="C52">
        <v>3</v>
      </c>
      <c r="D52">
        <v>1</v>
      </c>
      <c r="E52">
        <v>10</v>
      </c>
      <c r="F52">
        <v>0</v>
      </c>
      <c r="G52">
        <v>15</v>
      </c>
      <c r="I52" t="s">
        <v>298</v>
      </c>
      <c r="J52">
        <v>12</v>
      </c>
      <c r="K52" t="s">
        <v>2113</v>
      </c>
      <c r="L52" t="s">
        <v>2114</v>
      </c>
      <c r="M52" t="s">
        <v>440</v>
      </c>
      <c r="N52" t="s">
        <v>254</v>
      </c>
      <c r="O52" t="s">
        <v>870</v>
      </c>
      <c r="P52" t="s">
        <v>871</v>
      </c>
      <c r="S52" t="s">
        <v>872</v>
      </c>
      <c r="V52" t="s">
        <v>257</v>
      </c>
      <c r="W52" t="s">
        <v>1525</v>
      </c>
      <c r="AD52" t="s">
        <v>1526</v>
      </c>
      <c r="AE52" t="s">
        <v>1527</v>
      </c>
      <c r="AF52" t="s">
        <v>1525</v>
      </c>
      <c r="AG52" t="s">
        <v>274</v>
      </c>
      <c r="AI52">
        <v>22</v>
      </c>
      <c r="AO52">
        <v>15</v>
      </c>
      <c r="AT52" t="s">
        <v>254</v>
      </c>
      <c r="BI52" t="s">
        <v>274</v>
      </c>
      <c r="BP52">
        <f t="shared" si="0"/>
        <v>0</v>
      </c>
      <c r="BQ52">
        <f t="shared" si="1"/>
        <v>1</v>
      </c>
      <c r="BS52" t="s">
        <v>1602</v>
      </c>
      <c r="BU52">
        <v>23</v>
      </c>
      <c r="BW52">
        <v>0</v>
      </c>
      <c r="BX52" t="s">
        <v>2638</v>
      </c>
      <c r="CC52" s="3">
        <v>0.32916666666666666</v>
      </c>
      <c r="CE52" t="s">
        <v>2639</v>
      </c>
      <c r="CI52">
        <v>0</v>
      </c>
      <c r="CJ52" t="s">
        <v>2640</v>
      </c>
      <c r="CK52" s="4">
        <v>38444</v>
      </c>
      <c r="CL52" t="s">
        <v>2641</v>
      </c>
      <c r="CM52" t="s">
        <v>2642</v>
      </c>
      <c r="CN52">
        <v>23</v>
      </c>
      <c r="CO52" t="s">
        <v>1814</v>
      </c>
      <c r="CP52" t="s">
        <v>282</v>
      </c>
      <c r="CQ52" t="s">
        <v>1602</v>
      </c>
      <c r="CT52" t="s">
        <v>2643</v>
      </c>
      <c r="CV52">
        <v>0</v>
      </c>
      <c r="CX52">
        <v>11</v>
      </c>
      <c r="CY52" t="s">
        <v>1242</v>
      </c>
      <c r="CZ52">
        <v>16</v>
      </c>
      <c r="DA52">
        <v>13</v>
      </c>
      <c r="DB52" t="s">
        <v>1781</v>
      </c>
      <c r="DC52">
        <v>-18</v>
      </c>
      <c r="DE52" t="s">
        <v>1814</v>
      </c>
      <c r="DJ52">
        <v>0</v>
      </c>
      <c r="DK52" s="4">
        <v>44449</v>
      </c>
      <c r="DL52">
        <v>20022</v>
      </c>
      <c r="DM52">
        <v>2021</v>
      </c>
      <c r="DN52">
        <v>0</v>
      </c>
      <c r="DP52">
        <v>79116</v>
      </c>
      <c r="DQ52">
        <v>118</v>
      </c>
      <c r="DT52" t="s">
        <v>274</v>
      </c>
      <c r="DU52" t="s">
        <v>257</v>
      </c>
      <c r="DW52">
        <v>21</v>
      </c>
      <c r="DX52" t="s">
        <v>275</v>
      </c>
      <c r="ED52">
        <v>0</v>
      </c>
      <c r="EE52" t="s">
        <v>885</v>
      </c>
      <c r="EF52" t="s">
        <v>675</v>
      </c>
      <c r="EG52">
        <v>1</v>
      </c>
      <c r="EI52" t="s">
        <v>454</v>
      </c>
      <c r="EJ52" t="s">
        <v>1346</v>
      </c>
      <c r="EK52" t="s">
        <v>2644</v>
      </c>
      <c r="EL52" t="s">
        <v>2645</v>
      </c>
      <c r="EM52" t="s">
        <v>2646</v>
      </c>
      <c r="EN52" t="s">
        <v>269</v>
      </c>
      <c r="EO52" t="s">
        <v>283</v>
      </c>
      <c r="EP52">
        <v>0</v>
      </c>
      <c r="ES52" t="s">
        <v>2647</v>
      </c>
      <c r="FD52">
        <v>0</v>
      </c>
      <c r="FE52">
        <v>6</v>
      </c>
      <c r="FF52" t="s">
        <v>255</v>
      </c>
      <c r="FH52" t="s">
        <v>255</v>
      </c>
      <c r="FI52" t="s">
        <v>2036</v>
      </c>
      <c r="FK52">
        <v>0</v>
      </c>
      <c r="FM52">
        <v>0</v>
      </c>
      <c r="FP52">
        <v>0</v>
      </c>
      <c r="FR52" t="s">
        <v>395</v>
      </c>
      <c r="FS52" t="s">
        <v>1029</v>
      </c>
      <c r="FT52" t="s">
        <v>274</v>
      </c>
      <c r="FU52" t="s">
        <v>496</v>
      </c>
      <c r="FV52" t="s">
        <v>397</v>
      </c>
      <c r="FX52">
        <v>0</v>
      </c>
      <c r="FZ52">
        <v>21.23</v>
      </c>
      <c r="GA52">
        <v>-2</v>
      </c>
      <c r="GB52">
        <v>0</v>
      </c>
      <c r="GC52" t="s">
        <v>2648</v>
      </c>
      <c r="GD52" t="s">
        <v>355</v>
      </c>
      <c r="GE52">
        <v>0</v>
      </c>
      <c r="GF52" t="s">
        <v>895</v>
      </c>
      <c r="GI52">
        <v>0</v>
      </c>
      <c r="GJ52">
        <v>0</v>
      </c>
      <c r="GL52" t="s">
        <v>2649</v>
      </c>
      <c r="GN52">
        <v>3</v>
      </c>
      <c r="GZ52" t="s">
        <v>2650</v>
      </c>
      <c r="HB52" t="s">
        <v>313</v>
      </c>
      <c r="HC52" t="s">
        <v>313</v>
      </c>
      <c r="HE52">
        <v>0</v>
      </c>
      <c r="HF52">
        <v>12</v>
      </c>
      <c r="HG52">
        <v>21</v>
      </c>
      <c r="HH52" t="s">
        <v>275</v>
      </c>
      <c r="HK52">
        <v>4</v>
      </c>
      <c r="HV52">
        <v>15</v>
      </c>
      <c r="HW52">
        <v>3955897</v>
      </c>
      <c r="HX52" t="s">
        <v>1814</v>
      </c>
      <c r="HY52">
        <v>3955796</v>
      </c>
      <c r="IB52">
        <v>0</v>
      </c>
      <c r="IC52">
        <v>0</v>
      </c>
      <c r="IL52">
        <v>110</v>
      </c>
      <c r="IN52" t="s">
        <v>1814</v>
      </c>
      <c r="IP52" t="s">
        <v>1814</v>
      </c>
      <c r="IT52">
        <v>2</v>
      </c>
    </row>
    <row r="53" spans="1:254">
      <c r="A53">
        <v>52</v>
      </c>
      <c r="B53" t="s">
        <v>2651</v>
      </c>
      <c r="C53">
        <v>3</v>
      </c>
      <c r="D53">
        <v>2</v>
      </c>
      <c r="E53">
        <v>10</v>
      </c>
      <c r="F53">
        <v>-2</v>
      </c>
      <c r="G53">
        <v>15</v>
      </c>
      <c r="I53" t="s">
        <v>298</v>
      </c>
      <c r="J53" t="s">
        <v>2652</v>
      </c>
      <c r="K53" t="s">
        <v>2652</v>
      </c>
      <c r="L53" t="s">
        <v>2653</v>
      </c>
      <c r="M53" t="s">
        <v>1471</v>
      </c>
      <c r="O53" t="s">
        <v>1472</v>
      </c>
      <c r="V53" t="s">
        <v>257</v>
      </c>
      <c r="W53" t="s">
        <v>2654</v>
      </c>
      <c r="AD53" t="s">
        <v>2655</v>
      </c>
      <c r="AE53" t="s">
        <v>2656</v>
      </c>
      <c r="AF53" t="s">
        <v>2654</v>
      </c>
      <c r="AG53" t="s">
        <v>257</v>
      </c>
      <c r="AI53">
        <v>22</v>
      </c>
      <c r="AO53">
        <v>15</v>
      </c>
      <c r="BI53" t="s">
        <v>274</v>
      </c>
      <c r="BP53">
        <f t="shared" si="0"/>
        <v>0</v>
      </c>
      <c r="BQ53">
        <f t="shared" si="1"/>
        <v>1</v>
      </c>
      <c r="BS53" t="s">
        <v>1602</v>
      </c>
      <c r="BU53">
        <v>23</v>
      </c>
      <c r="BW53">
        <v>0</v>
      </c>
      <c r="BX53" t="s">
        <v>2657</v>
      </c>
      <c r="CC53" s="3">
        <v>0.3034722222222222</v>
      </c>
      <c r="CE53" t="s">
        <v>2658</v>
      </c>
      <c r="CI53">
        <v>0</v>
      </c>
      <c r="CJ53" t="s">
        <v>2659</v>
      </c>
      <c r="CK53" s="4">
        <v>38444</v>
      </c>
      <c r="CL53" t="s">
        <v>2660</v>
      </c>
      <c r="CM53" t="s">
        <v>2661</v>
      </c>
      <c r="CN53">
        <v>23</v>
      </c>
      <c r="CO53" t="s">
        <v>1920</v>
      </c>
      <c r="CP53" t="s">
        <v>282</v>
      </c>
      <c r="CQ53" t="s">
        <v>1602</v>
      </c>
      <c r="CT53" t="s">
        <v>2662</v>
      </c>
      <c r="CV53">
        <v>0</v>
      </c>
      <c r="CX53">
        <v>12</v>
      </c>
      <c r="CY53" t="s">
        <v>1242</v>
      </c>
      <c r="CZ53">
        <v>16</v>
      </c>
      <c r="DA53">
        <v>13</v>
      </c>
      <c r="DB53" t="s">
        <v>1781</v>
      </c>
      <c r="DC53">
        <v>-18</v>
      </c>
      <c r="DE53" t="s">
        <v>1693</v>
      </c>
      <c r="DJ53">
        <v>-2</v>
      </c>
      <c r="DK53" s="4">
        <v>44449</v>
      </c>
      <c r="DL53">
        <v>20022</v>
      </c>
      <c r="DM53">
        <v>2021</v>
      </c>
      <c r="DN53">
        <v>0</v>
      </c>
      <c r="DP53">
        <v>79116</v>
      </c>
      <c r="DQ53">
        <v>119</v>
      </c>
      <c r="DT53" t="s">
        <v>274</v>
      </c>
      <c r="DU53" t="s">
        <v>257</v>
      </c>
      <c r="DW53">
        <v>21</v>
      </c>
      <c r="DX53" t="s">
        <v>275</v>
      </c>
      <c r="ED53">
        <v>0</v>
      </c>
      <c r="EE53" t="s">
        <v>1484</v>
      </c>
      <c r="EF53" t="s">
        <v>1485</v>
      </c>
      <c r="EG53">
        <v>0</v>
      </c>
      <c r="EI53" t="s">
        <v>2663</v>
      </c>
      <c r="EJ53" t="s">
        <v>2664</v>
      </c>
      <c r="EK53" t="s">
        <v>2665</v>
      </c>
      <c r="EL53" t="s">
        <v>2666</v>
      </c>
      <c r="EM53" t="s">
        <v>2667</v>
      </c>
      <c r="EN53" t="s">
        <v>269</v>
      </c>
      <c r="EO53" t="s">
        <v>2668</v>
      </c>
      <c r="EP53">
        <v>1</v>
      </c>
      <c r="ES53" t="s">
        <v>2669</v>
      </c>
      <c r="FD53">
        <v>0</v>
      </c>
      <c r="FE53">
        <v>8</v>
      </c>
      <c r="FF53" t="s">
        <v>1357</v>
      </c>
      <c r="FH53" t="s">
        <v>1357</v>
      </c>
      <c r="FI53" t="s">
        <v>2036</v>
      </c>
      <c r="FK53">
        <v>0</v>
      </c>
      <c r="FM53">
        <v>0</v>
      </c>
      <c r="FP53">
        <v>0</v>
      </c>
      <c r="FR53" t="s">
        <v>651</v>
      </c>
      <c r="FS53" t="s">
        <v>2670</v>
      </c>
      <c r="FT53" t="s">
        <v>257</v>
      </c>
      <c r="FU53" t="s">
        <v>2671</v>
      </c>
      <c r="FV53" t="s">
        <v>290</v>
      </c>
      <c r="FW53" t="s">
        <v>653</v>
      </c>
      <c r="FX53">
        <v>0</v>
      </c>
      <c r="FZ53">
        <v>21.23</v>
      </c>
      <c r="GA53">
        <v>-2</v>
      </c>
      <c r="GB53">
        <v>0</v>
      </c>
      <c r="GD53" t="s">
        <v>355</v>
      </c>
      <c r="GE53">
        <v>0</v>
      </c>
      <c r="GI53">
        <v>0</v>
      </c>
      <c r="GJ53">
        <v>0</v>
      </c>
      <c r="GL53" t="s">
        <v>2672</v>
      </c>
      <c r="GN53">
        <v>0</v>
      </c>
      <c r="GZ53" t="s">
        <v>2084</v>
      </c>
      <c r="HB53" t="s">
        <v>313</v>
      </c>
      <c r="HC53" t="s">
        <v>313</v>
      </c>
      <c r="HD53" t="s">
        <v>2673</v>
      </c>
      <c r="HE53">
        <v>0</v>
      </c>
      <c r="HF53">
        <v>20</v>
      </c>
      <c r="HG53">
        <v>21</v>
      </c>
      <c r="HH53" t="s">
        <v>275</v>
      </c>
      <c r="HK53">
        <v>4</v>
      </c>
      <c r="HV53">
        <v>17</v>
      </c>
      <c r="HW53">
        <v>3955996</v>
      </c>
      <c r="HX53" t="s">
        <v>2674</v>
      </c>
      <c r="HY53">
        <v>3955897</v>
      </c>
      <c r="IB53">
        <v>0</v>
      </c>
      <c r="IC53">
        <v>0</v>
      </c>
      <c r="IL53">
        <v>111</v>
      </c>
      <c r="IN53" t="s">
        <v>1693</v>
      </c>
      <c r="IP53" t="s">
        <v>1693</v>
      </c>
      <c r="IQ53" t="s">
        <v>1636</v>
      </c>
      <c r="IT53">
        <v>2</v>
      </c>
    </row>
    <row r="54" spans="1:254">
      <c r="A54">
        <v>53</v>
      </c>
      <c r="B54" t="s">
        <v>2675</v>
      </c>
      <c r="C54">
        <v>3</v>
      </c>
      <c r="D54">
        <v>3</v>
      </c>
      <c r="E54">
        <v>12</v>
      </c>
      <c r="F54">
        <v>1</v>
      </c>
      <c r="G54">
        <v>17</v>
      </c>
      <c r="I54" t="s">
        <v>298</v>
      </c>
      <c r="J54">
        <v>11</v>
      </c>
      <c r="K54" t="s">
        <v>1826</v>
      </c>
      <c r="L54" t="s">
        <v>2676</v>
      </c>
      <c r="M54" t="s">
        <v>827</v>
      </c>
      <c r="O54" t="s">
        <v>905</v>
      </c>
      <c r="S54" t="s">
        <v>2677</v>
      </c>
      <c r="V54" t="s">
        <v>257</v>
      </c>
      <c r="W54" t="s">
        <v>2678</v>
      </c>
      <c r="AD54" t="s">
        <v>1411</v>
      </c>
      <c r="AE54" t="s">
        <v>1412</v>
      </c>
      <c r="AF54" t="s">
        <v>2678</v>
      </c>
      <c r="AG54" t="s">
        <v>257</v>
      </c>
      <c r="AI54">
        <v>20</v>
      </c>
      <c r="AK54" t="s">
        <v>1434</v>
      </c>
      <c r="AO54">
        <v>15</v>
      </c>
      <c r="AX54">
        <v>4</v>
      </c>
      <c r="BI54" t="s">
        <v>348</v>
      </c>
      <c r="BP54">
        <f t="shared" si="0"/>
        <v>0</v>
      </c>
      <c r="BQ54">
        <f t="shared" si="1"/>
        <v>1</v>
      </c>
      <c r="BS54" t="s">
        <v>1602</v>
      </c>
      <c r="BU54">
        <v>23</v>
      </c>
      <c r="BW54">
        <v>0</v>
      </c>
      <c r="BX54" t="s">
        <v>2679</v>
      </c>
      <c r="CC54" s="3">
        <v>0.27499999999999997</v>
      </c>
      <c r="CE54" t="s">
        <v>2680</v>
      </c>
      <c r="CI54">
        <v>0</v>
      </c>
      <c r="CJ54" t="s">
        <v>2681</v>
      </c>
      <c r="CK54" s="4">
        <v>38444</v>
      </c>
      <c r="CL54" t="s">
        <v>2682</v>
      </c>
      <c r="CM54" t="s">
        <v>2683</v>
      </c>
      <c r="CN54">
        <v>23</v>
      </c>
      <c r="CO54" t="s">
        <v>2684</v>
      </c>
      <c r="CP54" t="s">
        <v>282</v>
      </c>
      <c r="CQ54" t="s">
        <v>1602</v>
      </c>
      <c r="CT54" t="s">
        <v>2685</v>
      </c>
      <c r="CV54">
        <v>0</v>
      </c>
      <c r="CX54">
        <v>13</v>
      </c>
      <c r="CY54" t="s">
        <v>1242</v>
      </c>
      <c r="CZ54">
        <v>16</v>
      </c>
      <c r="DA54">
        <v>13</v>
      </c>
      <c r="DB54" t="s">
        <v>1781</v>
      </c>
      <c r="DC54">
        <v>-18</v>
      </c>
      <c r="DE54" t="s">
        <v>1666</v>
      </c>
      <c r="DJ54">
        <v>1</v>
      </c>
      <c r="DK54" s="4">
        <v>44449</v>
      </c>
      <c r="DL54">
        <v>20022</v>
      </c>
      <c r="DM54">
        <v>2021</v>
      </c>
      <c r="DN54">
        <v>0</v>
      </c>
      <c r="DP54">
        <v>79116</v>
      </c>
      <c r="DQ54">
        <v>120</v>
      </c>
      <c r="DT54" t="s">
        <v>294</v>
      </c>
      <c r="DU54" t="s">
        <v>294</v>
      </c>
      <c r="DW54">
        <v>21</v>
      </c>
      <c r="DX54" t="s">
        <v>275</v>
      </c>
      <c r="ED54">
        <v>0</v>
      </c>
      <c r="EE54" t="s">
        <v>2686</v>
      </c>
      <c r="EF54" t="s">
        <v>675</v>
      </c>
      <c r="EG54">
        <v>0</v>
      </c>
      <c r="EH54" t="s">
        <v>913</v>
      </c>
      <c r="EI54" t="s">
        <v>340</v>
      </c>
      <c r="EJ54" t="s">
        <v>815</v>
      </c>
      <c r="EK54" t="s">
        <v>2687</v>
      </c>
      <c r="EL54" t="s">
        <v>2688</v>
      </c>
      <c r="EM54" t="s">
        <v>649</v>
      </c>
      <c r="EN54" t="s">
        <v>269</v>
      </c>
      <c r="EO54" t="s">
        <v>388</v>
      </c>
      <c r="EP54">
        <v>1</v>
      </c>
      <c r="ES54" t="s">
        <v>2689</v>
      </c>
      <c r="FD54">
        <v>0</v>
      </c>
      <c r="FE54">
        <v>3</v>
      </c>
      <c r="FF54" t="s">
        <v>285</v>
      </c>
      <c r="FH54" t="s">
        <v>285</v>
      </c>
      <c r="FI54" t="s">
        <v>2690</v>
      </c>
      <c r="FK54">
        <v>0</v>
      </c>
      <c r="FM54">
        <v>0</v>
      </c>
      <c r="FP54">
        <v>0</v>
      </c>
      <c r="FR54" t="s">
        <v>462</v>
      </c>
      <c r="FS54" t="s">
        <v>1002</v>
      </c>
      <c r="FT54" t="s">
        <v>257</v>
      </c>
      <c r="FU54" t="s">
        <v>463</v>
      </c>
      <c r="FV54" t="s">
        <v>1721</v>
      </c>
      <c r="FW54" t="s">
        <v>1411</v>
      </c>
      <c r="FX54">
        <v>0</v>
      </c>
      <c r="FZ54">
        <v>21.23</v>
      </c>
      <c r="GA54">
        <v>-2</v>
      </c>
      <c r="GB54">
        <v>0</v>
      </c>
      <c r="GD54" t="s">
        <v>355</v>
      </c>
      <c r="GE54">
        <v>0</v>
      </c>
      <c r="GI54">
        <v>0</v>
      </c>
      <c r="GJ54">
        <v>0</v>
      </c>
      <c r="GL54" t="s">
        <v>2691</v>
      </c>
      <c r="GN54">
        <v>1</v>
      </c>
      <c r="GZ54" t="s">
        <v>2692</v>
      </c>
      <c r="HA54" t="s">
        <v>1666</v>
      </c>
      <c r="HB54" t="s">
        <v>313</v>
      </c>
      <c r="HC54" t="s">
        <v>313</v>
      </c>
      <c r="HD54" t="s">
        <v>1666</v>
      </c>
      <c r="HE54">
        <v>0</v>
      </c>
      <c r="HF54">
        <v>11</v>
      </c>
      <c r="HG54">
        <v>21</v>
      </c>
      <c r="HH54" t="s">
        <v>275</v>
      </c>
      <c r="HK54">
        <v>0</v>
      </c>
      <c r="HV54">
        <v>16</v>
      </c>
      <c r="HW54">
        <v>3956149</v>
      </c>
      <c r="HX54" t="s">
        <v>1839</v>
      </c>
      <c r="HY54">
        <v>3955996</v>
      </c>
      <c r="IB54">
        <v>0</v>
      </c>
      <c r="IC54">
        <v>0</v>
      </c>
      <c r="IL54">
        <v>112</v>
      </c>
      <c r="IN54" t="s">
        <v>1839</v>
      </c>
      <c r="IP54" t="s">
        <v>1839</v>
      </c>
      <c r="IT54">
        <v>2</v>
      </c>
    </row>
    <row r="55" spans="1:254">
      <c r="A55">
        <v>54</v>
      </c>
      <c r="B55" t="s">
        <v>2693</v>
      </c>
      <c r="C55">
        <v>3</v>
      </c>
      <c r="D55">
        <v>1</v>
      </c>
      <c r="E55">
        <v>10</v>
      </c>
      <c r="F55">
        <v>4</v>
      </c>
      <c r="G55">
        <v>49</v>
      </c>
      <c r="H55" t="s">
        <v>253</v>
      </c>
      <c r="I55" t="s">
        <v>254</v>
      </c>
      <c r="J55">
        <v>12</v>
      </c>
      <c r="K55" t="s">
        <v>2113</v>
      </c>
      <c r="L55" t="s">
        <v>2694</v>
      </c>
      <c r="M55" t="s">
        <v>2695</v>
      </c>
      <c r="O55" t="s">
        <v>2696</v>
      </c>
      <c r="S55" t="s">
        <v>872</v>
      </c>
      <c r="V55" t="s">
        <v>257</v>
      </c>
      <c r="W55" t="s">
        <v>1501</v>
      </c>
      <c r="AD55" t="s">
        <v>1338</v>
      </c>
      <c r="AE55" t="s">
        <v>1502</v>
      </c>
      <c r="AF55" t="s">
        <v>1501</v>
      </c>
      <c r="AG55" t="s">
        <v>257</v>
      </c>
      <c r="AI55">
        <v>22</v>
      </c>
      <c r="AO55">
        <v>15</v>
      </c>
      <c r="AT55" t="s">
        <v>254</v>
      </c>
      <c r="BI55" t="s">
        <v>257</v>
      </c>
      <c r="BP55">
        <f t="shared" si="0"/>
        <v>0</v>
      </c>
      <c r="BQ55">
        <f t="shared" si="1"/>
        <v>1</v>
      </c>
      <c r="BS55" t="s">
        <v>1602</v>
      </c>
      <c r="BU55">
        <v>23</v>
      </c>
      <c r="BW55">
        <v>0</v>
      </c>
      <c r="BX55" t="s">
        <v>2697</v>
      </c>
      <c r="BY55" t="s">
        <v>2668</v>
      </c>
      <c r="CC55" s="3">
        <v>0.1361111111111111</v>
      </c>
      <c r="CE55" t="s">
        <v>2698</v>
      </c>
      <c r="CI55">
        <v>0</v>
      </c>
      <c r="CJ55" t="s">
        <v>2699</v>
      </c>
      <c r="CK55" s="4">
        <v>38080</v>
      </c>
      <c r="CL55" t="s">
        <v>2700</v>
      </c>
      <c r="CM55" t="s">
        <v>2701</v>
      </c>
      <c r="CN55">
        <v>23</v>
      </c>
      <c r="CO55" t="s">
        <v>268</v>
      </c>
      <c r="CP55" t="s">
        <v>418</v>
      </c>
      <c r="CQ55" t="s">
        <v>1602</v>
      </c>
      <c r="CT55" t="s">
        <v>2702</v>
      </c>
      <c r="CV55">
        <v>0</v>
      </c>
      <c r="CX55">
        <v>1</v>
      </c>
      <c r="CY55" t="s">
        <v>614</v>
      </c>
      <c r="CZ55">
        <v>44</v>
      </c>
      <c r="DA55">
        <v>5</v>
      </c>
      <c r="DB55" t="s">
        <v>2703</v>
      </c>
      <c r="DC55">
        <v>49</v>
      </c>
      <c r="DE55" t="s">
        <v>1839</v>
      </c>
      <c r="DJ55">
        <v>4</v>
      </c>
      <c r="DK55" s="4">
        <v>44449</v>
      </c>
      <c r="DL55">
        <v>20022</v>
      </c>
      <c r="DM55">
        <v>2021</v>
      </c>
      <c r="DN55">
        <v>0</v>
      </c>
      <c r="DP55">
        <v>79116</v>
      </c>
      <c r="DQ55">
        <v>130</v>
      </c>
      <c r="DT55" t="s">
        <v>257</v>
      </c>
      <c r="DU55" t="s">
        <v>274</v>
      </c>
      <c r="DW55">
        <v>24</v>
      </c>
      <c r="DX55" t="s">
        <v>275</v>
      </c>
      <c r="ED55">
        <v>0</v>
      </c>
      <c r="EE55" t="s">
        <v>2704</v>
      </c>
      <c r="EF55" t="s">
        <v>422</v>
      </c>
      <c r="EG55">
        <v>0</v>
      </c>
      <c r="EH55" t="s">
        <v>2705</v>
      </c>
      <c r="EI55" t="s">
        <v>454</v>
      </c>
      <c r="EJ55" t="s">
        <v>2706</v>
      </c>
      <c r="EK55" t="s">
        <v>2707</v>
      </c>
      <c r="EL55" t="s">
        <v>2708</v>
      </c>
      <c r="EM55" t="s">
        <v>268</v>
      </c>
      <c r="EN55" t="s">
        <v>418</v>
      </c>
      <c r="EO55" t="s">
        <v>283</v>
      </c>
      <c r="EP55">
        <v>0</v>
      </c>
      <c r="ES55" t="s">
        <v>2709</v>
      </c>
      <c r="FD55">
        <v>0</v>
      </c>
      <c r="FE55">
        <v>19</v>
      </c>
      <c r="FF55" t="s">
        <v>255</v>
      </c>
      <c r="FH55" t="s">
        <v>255</v>
      </c>
      <c r="FI55" t="s">
        <v>2431</v>
      </c>
      <c r="FK55">
        <v>0</v>
      </c>
      <c r="FM55">
        <v>0</v>
      </c>
      <c r="FP55">
        <v>0</v>
      </c>
      <c r="FR55" t="s">
        <v>395</v>
      </c>
      <c r="FS55" t="s">
        <v>1029</v>
      </c>
      <c r="FT55" t="s">
        <v>257</v>
      </c>
      <c r="FU55" t="s">
        <v>496</v>
      </c>
      <c r="FV55" t="s">
        <v>431</v>
      </c>
      <c r="FX55">
        <v>0</v>
      </c>
      <c r="FZ55">
        <v>24.23</v>
      </c>
      <c r="GA55">
        <v>1</v>
      </c>
      <c r="GB55">
        <v>0</v>
      </c>
      <c r="GC55" t="s">
        <v>2648</v>
      </c>
      <c r="GD55" t="s">
        <v>355</v>
      </c>
      <c r="GE55">
        <v>0</v>
      </c>
      <c r="GF55" t="s">
        <v>895</v>
      </c>
      <c r="GI55">
        <v>1</v>
      </c>
      <c r="GJ55">
        <v>0</v>
      </c>
      <c r="GL55" t="s">
        <v>2710</v>
      </c>
      <c r="GN55">
        <v>2</v>
      </c>
      <c r="GZ55" t="s">
        <v>2711</v>
      </c>
      <c r="HB55" t="s">
        <v>294</v>
      </c>
      <c r="HC55" t="s">
        <v>313</v>
      </c>
      <c r="HD55" t="s">
        <v>2183</v>
      </c>
      <c r="HE55">
        <v>0</v>
      </c>
      <c r="HF55">
        <v>12</v>
      </c>
      <c r="HG55">
        <v>24</v>
      </c>
      <c r="HH55" t="s">
        <v>275</v>
      </c>
      <c r="HK55" t="s">
        <v>2010</v>
      </c>
      <c r="HV55">
        <v>45</v>
      </c>
      <c r="HW55">
        <v>3957266</v>
      </c>
      <c r="HX55" t="s">
        <v>1541</v>
      </c>
      <c r="HY55">
        <v>3957206</v>
      </c>
      <c r="IB55">
        <v>0</v>
      </c>
      <c r="IC55">
        <v>0</v>
      </c>
      <c r="IL55">
        <v>121</v>
      </c>
      <c r="IN55" t="s">
        <v>1839</v>
      </c>
      <c r="IP55" t="s">
        <v>1839</v>
      </c>
      <c r="IQ55" t="s">
        <v>1705</v>
      </c>
      <c r="IT55">
        <v>2</v>
      </c>
    </row>
    <row r="56" spans="1:254">
      <c r="A56">
        <v>55</v>
      </c>
      <c r="B56" t="s">
        <v>2712</v>
      </c>
      <c r="C56">
        <v>3</v>
      </c>
      <c r="D56">
        <v>2</v>
      </c>
      <c r="E56">
        <v>6</v>
      </c>
      <c r="F56">
        <v>10</v>
      </c>
      <c r="G56">
        <v>45</v>
      </c>
      <c r="I56" t="s">
        <v>254</v>
      </c>
      <c r="J56">
        <v>11</v>
      </c>
      <c r="K56">
        <v>11</v>
      </c>
      <c r="L56" t="s">
        <v>507</v>
      </c>
      <c r="M56" t="s">
        <v>408</v>
      </c>
      <c r="O56" t="s">
        <v>508</v>
      </c>
      <c r="P56" t="s">
        <v>509</v>
      </c>
      <c r="V56" t="s">
        <v>257</v>
      </c>
      <c r="W56" t="s">
        <v>2713</v>
      </c>
      <c r="AD56" t="s">
        <v>2070</v>
      </c>
      <c r="AE56" t="s">
        <v>2071</v>
      </c>
      <c r="AF56" t="s">
        <v>2713</v>
      </c>
      <c r="AG56" t="s">
        <v>257</v>
      </c>
      <c r="AI56">
        <v>22</v>
      </c>
      <c r="AO56">
        <v>15</v>
      </c>
      <c r="BI56" t="s">
        <v>257</v>
      </c>
      <c r="BP56">
        <f t="shared" si="0"/>
        <v>0</v>
      </c>
      <c r="BQ56">
        <f t="shared" si="1"/>
        <v>3</v>
      </c>
      <c r="BS56" t="s">
        <v>1602</v>
      </c>
      <c r="BU56">
        <v>23</v>
      </c>
      <c r="BW56">
        <v>0</v>
      </c>
      <c r="BX56" t="s">
        <v>2714</v>
      </c>
      <c r="CC56" s="3">
        <v>0.10972222222222222</v>
      </c>
      <c r="CE56" t="s">
        <v>2715</v>
      </c>
      <c r="CI56">
        <v>0</v>
      </c>
      <c r="CJ56" t="s">
        <v>2716</v>
      </c>
      <c r="CK56" s="4">
        <v>38444</v>
      </c>
      <c r="CL56" t="s">
        <v>2717</v>
      </c>
      <c r="CM56" t="s">
        <v>2718</v>
      </c>
      <c r="CN56">
        <v>23</v>
      </c>
      <c r="CO56" t="s">
        <v>2719</v>
      </c>
      <c r="CP56" t="s">
        <v>269</v>
      </c>
      <c r="CQ56" t="s">
        <v>1602</v>
      </c>
      <c r="CT56" t="s">
        <v>2720</v>
      </c>
      <c r="CV56">
        <v>0</v>
      </c>
      <c r="CX56">
        <v>2</v>
      </c>
      <c r="CY56" t="s">
        <v>614</v>
      </c>
      <c r="CZ56">
        <v>44</v>
      </c>
      <c r="DA56">
        <v>5</v>
      </c>
      <c r="DB56" t="s">
        <v>2703</v>
      </c>
      <c r="DC56">
        <v>49</v>
      </c>
      <c r="DE56" t="s">
        <v>1610</v>
      </c>
      <c r="DJ56">
        <v>10</v>
      </c>
      <c r="DK56" s="4">
        <v>44449</v>
      </c>
      <c r="DL56">
        <v>20022</v>
      </c>
      <c r="DM56">
        <v>2021</v>
      </c>
      <c r="DN56">
        <v>0</v>
      </c>
      <c r="DP56">
        <v>79116</v>
      </c>
      <c r="DQ56">
        <v>131</v>
      </c>
      <c r="DT56" t="s">
        <v>257</v>
      </c>
      <c r="DU56" t="s">
        <v>274</v>
      </c>
      <c r="DW56">
        <v>24</v>
      </c>
      <c r="DX56" t="s">
        <v>275</v>
      </c>
      <c r="ED56">
        <v>0</v>
      </c>
      <c r="EE56" t="s">
        <v>765</v>
      </c>
      <c r="EF56" t="s">
        <v>422</v>
      </c>
      <c r="EG56">
        <v>0</v>
      </c>
      <c r="EI56" t="s">
        <v>340</v>
      </c>
      <c r="EJ56" t="s">
        <v>1318</v>
      </c>
      <c r="EK56" t="s">
        <v>2721</v>
      </c>
      <c r="EL56" t="s">
        <v>2722</v>
      </c>
      <c r="EM56" t="s">
        <v>1395</v>
      </c>
      <c r="EN56" t="s">
        <v>282</v>
      </c>
      <c r="EO56" t="s">
        <v>283</v>
      </c>
      <c r="EP56">
        <v>0</v>
      </c>
      <c r="ES56" t="s">
        <v>2723</v>
      </c>
      <c r="FD56">
        <v>0</v>
      </c>
      <c r="FE56">
        <v>11</v>
      </c>
      <c r="FF56" t="s">
        <v>310</v>
      </c>
      <c r="FH56" t="s">
        <v>310</v>
      </c>
      <c r="FI56" t="s">
        <v>2724</v>
      </c>
      <c r="FK56">
        <v>0</v>
      </c>
      <c r="FM56">
        <v>0</v>
      </c>
      <c r="FP56">
        <v>0</v>
      </c>
      <c r="FR56" t="s">
        <v>462</v>
      </c>
      <c r="FS56" t="s">
        <v>1002</v>
      </c>
      <c r="FT56" t="s">
        <v>257</v>
      </c>
      <c r="FU56" t="s">
        <v>777</v>
      </c>
      <c r="FV56" t="s">
        <v>397</v>
      </c>
      <c r="FX56">
        <v>0</v>
      </c>
      <c r="FZ56">
        <v>24.23</v>
      </c>
      <c r="GA56">
        <v>1</v>
      </c>
      <c r="GB56">
        <v>0</v>
      </c>
      <c r="GC56" t="s">
        <v>1765</v>
      </c>
      <c r="GD56" t="s">
        <v>355</v>
      </c>
      <c r="GE56">
        <v>0</v>
      </c>
      <c r="GF56" t="s">
        <v>257</v>
      </c>
      <c r="GI56">
        <v>0</v>
      </c>
      <c r="GJ56">
        <v>0</v>
      </c>
      <c r="GL56" t="s">
        <v>2725</v>
      </c>
      <c r="GN56">
        <v>6</v>
      </c>
      <c r="GZ56" t="s">
        <v>2726</v>
      </c>
      <c r="HB56" t="s">
        <v>294</v>
      </c>
      <c r="HC56" t="s">
        <v>294</v>
      </c>
      <c r="HD56" t="s">
        <v>1920</v>
      </c>
      <c r="HE56">
        <v>0</v>
      </c>
      <c r="HF56">
        <v>11</v>
      </c>
      <c r="HG56">
        <v>24</v>
      </c>
      <c r="HH56" t="s">
        <v>275</v>
      </c>
      <c r="HK56">
        <v>1</v>
      </c>
      <c r="HV56">
        <v>35</v>
      </c>
      <c r="HW56">
        <v>3957369</v>
      </c>
      <c r="HX56" t="s">
        <v>492</v>
      </c>
      <c r="HY56">
        <v>3957266</v>
      </c>
      <c r="IB56">
        <v>0</v>
      </c>
      <c r="IC56">
        <v>0</v>
      </c>
      <c r="IL56">
        <v>122</v>
      </c>
      <c r="IP56" t="s">
        <v>1610</v>
      </c>
      <c r="IT56">
        <v>2</v>
      </c>
    </row>
    <row r="57" spans="1:254">
      <c r="A57">
        <v>56</v>
      </c>
      <c r="B57" t="s">
        <v>2727</v>
      </c>
      <c r="C57">
        <v>3</v>
      </c>
      <c r="D57">
        <v>1</v>
      </c>
      <c r="E57">
        <v>10</v>
      </c>
      <c r="F57">
        <v>-5</v>
      </c>
      <c r="G57">
        <v>35</v>
      </c>
      <c r="I57" t="s">
        <v>298</v>
      </c>
      <c r="J57" t="s">
        <v>2048</v>
      </c>
      <c r="K57" t="s">
        <v>2048</v>
      </c>
      <c r="L57" t="s">
        <v>2728</v>
      </c>
      <c r="M57" t="s">
        <v>2729</v>
      </c>
      <c r="O57" t="s">
        <v>2730</v>
      </c>
      <c r="V57" t="s">
        <v>257</v>
      </c>
      <c r="W57" t="s">
        <v>1774</v>
      </c>
      <c r="AD57" t="s">
        <v>445</v>
      </c>
      <c r="AE57" t="s">
        <v>446</v>
      </c>
      <c r="AF57" t="s">
        <v>1774</v>
      </c>
      <c r="AG57" t="s">
        <v>274</v>
      </c>
      <c r="AI57">
        <v>9</v>
      </c>
      <c r="AO57">
        <v>15</v>
      </c>
      <c r="BI57" t="s">
        <v>257</v>
      </c>
      <c r="BP57">
        <f t="shared" si="0"/>
        <v>0</v>
      </c>
      <c r="BQ57">
        <f t="shared" si="1"/>
        <v>1</v>
      </c>
      <c r="BS57" t="s">
        <v>1602</v>
      </c>
      <c r="BU57">
        <v>23</v>
      </c>
      <c r="BW57">
        <v>0</v>
      </c>
      <c r="BX57" t="s">
        <v>2731</v>
      </c>
      <c r="CC57" s="3">
        <v>8.8888888888888892E-2</v>
      </c>
      <c r="CE57" t="s">
        <v>2732</v>
      </c>
      <c r="CI57">
        <v>0</v>
      </c>
      <c r="CJ57" t="s">
        <v>2733</v>
      </c>
      <c r="CK57" s="4">
        <v>38444</v>
      </c>
      <c r="CL57" t="s">
        <v>2734</v>
      </c>
      <c r="CM57" t="s">
        <v>2735</v>
      </c>
      <c r="CN57">
        <v>23</v>
      </c>
      <c r="CP57" t="s">
        <v>282</v>
      </c>
      <c r="CQ57" t="s">
        <v>1602</v>
      </c>
      <c r="CT57" t="s">
        <v>2736</v>
      </c>
      <c r="CV57">
        <v>0</v>
      </c>
      <c r="CX57">
        <v>3</v>
      </c>
      <c r="CY57" t="s">
        <v>614</v>
      </c>
      <c r="CZ57">
        <v>44</v>
      </c>
      <c r="DA57">
        <v>5</v>
      </c>
      <c r="DB57" t="s">
        <v>2703</v>
      </c>
      <c r="DC57">
        <v>49</v>
      </c>
      <c r="DE57" t="s">
        <v>1814</v>
      </c>
      <c r="DJ57">
        <v>-5</v>
      </c>
      <c r="DK57" s="4">
        <v>44449</v>
      </c>
      <c r="DL57">
        <v>20022</v>
      </c>
      <c r="DM57">
        <v>2021</v>
      </c>
      <c r="DN57">
        <v>0</v>
      </c>
      <c r="DP57">
        <v>79116</v>
      </c>
      <c r="DQ57">
        <v>132</v>
      </c>
      <c r="DT57" t="s">
        <v>257</v>
      </c>
      <c r="DU57" t="s">
        <v>274</v>
      </c>
      <c r="DW57">
        <v>24</v>
      </c>
      <c r="DX57" t="s">
        <v>275</v>
      </c>
      <c r="ED57">
        <v>0</v>
      </c>
      <c r="EE57" t="s">
        <v>2737</v>
      </c>
      <c r="EF57" t="s">
        <v>2738</v>
      </c>
      <c r="EG57">
        <v>0</v>
      </c>
      <c r="EI57" t="s">
        <v>2056</v>
      </c>
      <c r="EJ57" t="s">
        <v>2057</v>
      </c>
      <c r="EK57" t="s">
        <v>2739</v>
      </c>
      <c r="EL57" t="s">
        <v>2740</v>
      </c>
      <c r="EM57" t="s">
        <v>2741</v>
      </c>
      <c r="EN57" t="s">
        <v>269</v>
      </c>
      <c r="EO57" t="s">
        <v>1109</v>
      </c>
      <c r="EP57">
        <v>1</v>
      </c>
      <c r="ES57" t="s">
        <v>2742</v>
      </c>
      <c r="FC57" t="s">
        <v>253</v>
      </c>
      <c r="FD57">
        <v>0</v>
      </c>
      <c r="FE57">
        <v>14</v>
      </c>
      <c r="FF57" t="s">
        <v>590</v>
      </c>
      <c r="FH57" t="s">
        <v>590</v>
      </c>
      <c r="FI57" t="s">
        <v>2724</v>
      </c>
      <c r="FK57">
        <v>0</v>
      </c>
      <c r="FM57">
        <v>0</v>
      </c>
      <c r="FP57">
        <v>0</v>
      </c>
      <c r="FR57" t="s">
        <v>1675</v>
      </c>
      <c r="FS57" t="s">
        <v>1784</v>
      </c>
      <c r="FT57" t="s">
        <v>274</v>
      </c>
      <c r="FU57" t="s">
        <v>2491</v>
      </c>
      <c r="FV57" t="s">
        <v>397</v>
      </c>
      <c r="FW57" t="s">
        <v>1030</v>
      </c>
      <c r="FX57">
        <v>0</v>
      </c>
      <c r="FZ57">
        <v>24.23</v>
      </c>
      <c r="GA57">
        <v>1</v>
      </c>
      <c r="GB57">
        <v>0</v>
      </c>
      <c r="GD57" t="s">
        <v>355</v>
      </c>
      <c r="GE57">
        <v>0</v>
      </c>
      <c r="GI57">
        <v>0</v>
      </c>
      <c r="GJ57">
        <v>0</v>
      </c>
      <c r="GL57" t="s">
        <v>2743</v>
      </c>
      <c r="GN57">
        <v>1</v>
      </c>
      <c r="GZ57" t="s">
        <v>2744</v>
      </c>
      <c r="HB57" t="s">
        <v>294</v>
      </c>
      <c r="HC57" t="s">
        <v>313</v>
      </c>
      <c r="HD57" t="s">
        <v>492</v>
      </c>
      <c r="HE57">
        <v>0</v>
      </c>
      <c r="HF57">
        <v>30</v>
      </c>
      <c r="HG57">
        <v>24</v>
      </c>
      <c r="HH57" t="s">
        <v>275</v>
      </c>
      <c r="HK57">
        <v>3</v>
      </c>
      <c r="HV57">
        <v>40</v>
      </c>
      <c r="HW57">
        <v>3957409</v>
      </c>
      <c r="HX57" t="s">
        <v>1814</v>
      </c>
      <c r="HY57">
        <v>3957369</v>
      </c>
      <c r="IB57">
        <v>0</v>
      </c>
      <c r="IC57">
        <v>0</v>
      </c>
      <c r="IL57">
        <v>123</v>
      </c>
      <c r="IN57" t="s">
        <v>1814</v>
      </c>
      <c r="IP57" t="s">
        <v>1814</v>
      </c>
      <c r="IT57">
        <v>2</v>
      </c>
    </row>
    <row r="58" spans="1:254">
      <c r="A58">
        <v>57</v>
      </c>
      <c r="B58" t="s">
        <v>2745</v>
      </c>
      <c r="C58">
        <v>3</v>
      </c>
      <c r="D58">
        <v>2</v>
      </c>
      <c r="E58">
        <v>15</v>
      </c>
      <c r="F58">
        <v>0</v>
      </c>
      <c r="G58">
        <v>40</v>
      </c>
      <c r="I58" t="s">
        <v>298</v>
      </c>
      <c r="J58">
        <v>11</v>
      </c>
      <c r="K58">
        <v>11</v>
      </c>
      <c r="L58" t="s">
        <v>2221</v>
      </c>
      <c r="M58" t="s">
        <v>827</v>
      </c>
      <c r="O58" t="s">
        <v>1430</v>
      </c>
      <c r="R58" t="s">
        <v>321</v>
      </c>
      <c r="V58" t="s">
        <v>257</v>
      </c>
      <c r="W58" t="s">
        <v>2222</v>
      </c>
      <c r="AD58" t="s">
        <v>2223</v>
      </c>
      <c r="AE58" t="s">
        <v>2224</v>
      </c>
      <c r="AF58" t="s">
        <v>2222</v>
      </c>
      <c r="AG58" t="s">
        <v>257</v>
      </c>
      <c r="AI58">
        <v>22</v>
      </c>
      <c r="AO58">
        <v>15</v>
      </c>
      <c r="BI58" t="s">
        <v>261</v>
      </c>
      <c r="BP58">
        <f t="shared" si="0"/>
        <v>0</v>
      </c>
      <c r="BQ58">
        <f t="shared" si="1"/>
        <v>2</v>
      </c>
      <c r="BS58" t="s">
        <v>1602</v>
      </c>
      <c r="BU58">
        <v>23</v>
      </c>
      <c r="BW58">
        <v>0</v>
      </c>
      <c r="BX58" t="s">
        <v>2746</v>
      </c>
      <c r="BY58" t="s">
        <v>1152</v>
      </c>
      <c r="CC58" s="3">
        <v>6.1805555555555558E-2</v>
      </c>
      <c r="CE58" t="s">
        <v>2747</v>
      </c>
      <c r="CI58">
        <v>0</v>
      </c>
      <c r="CJ58" t="s">
        <v>2748</v>
      </c>
      <c r="CK58" s="4">
        <v>38444</v>
      </c>
      <c r="CL58" t="s">
        <v>2749</v>
      </c>
      <c r="CM58" t="s">
        <v>2750</v>
      </c>
      <c r="CN58">
        <v>23</v>
      </c>
      <c r="CP58" t="s">
        <v>282</v>
      </c>
      <c r="CQ58" t="s">
        <v>1602</v>
      </c>
      <c r="CT58" t="s">
        <v>2751</v>
      </c>
      <c r="CV58">
        <v>0</v>
      </c>
      <c r="CX58">
        <v>4</v>
      </c>
      <c r="CY58" t="s">
        <v>614</v>
      </c>
      <c r="CZ58">
        <v>44</v>
      </c>
      <c r="DA58">
        <v>5</v>
      </c>
      <c r="DB58" t="s">
        <v>2703</v>
      </c>
      <c r="DC58">
        <v>49</v>
      </c>
      <c r="DE58" t="s">
        <v>1610</v>
      </c>
      <c r="DJ58">
        <v>0</v>
      </c>
      <c r="DK58" s="4">
        <v>44449</v>
      </c>
      <c r="DL58">
        <v>20022</v>
      </c>
      <c r="DM58">
        <v>2021</v>
      </c>
      <c r="DN58">
        <v>0</v>
      </c>
      <c r="DP58">
        <v>79116</v>
      </c>
      <c r="DQ58">
        <v>133</v>
      </c>
      <c r="DT58" t="s">
        <v>274</v>
      </c>
      <c r="DU58" t="s">
        <v>257</v>
      </c>
      <c r="DW58">
        <v>24</v>
      </c>
      <c r="DX58" t="s">
        <v>275</v>
      </c>
      <c r="ED58">
        <v>0</v>
      </c>
      <c r="EE58" t="s">
        <v>1223</v>
      </c>
      <c r="EF58" t="s">
        <v>383</v>
      </c>
      <c r="EG58">
        <v>0</v>
      </c>
      <c r="EH58" t="s">
        <v>1441</v>
      </c>
      <c r="EI58" t="s">
        <v>340</v>
      </c>
      <c r="EJ58" t="s">
        <v>2554</v>
      </c>
      <c r="EK58" t="s">
        <v>2752</v>
      </c>
      <c r="EL58" t="s">
        <v>2753</v>
      </c>
      <c r="EM58" t="s">
        <v>2754</v>
      </c>
      <c r="EN58" t="s">
        <v>269</v>
      </c>
      <c r="EO58" t="s">
        <v>490</v>
      </c>
      <c r="EP58">
        <v>1</v>
      </c>
      <c r="ES58" t="s">
        <v>2755</v>
      </c>
      <c r="FD58">
        <v>0</v>
      </c>
      <c r="FE58">
        <v>7</v>
      </c>
      <c r="FF58" t="s">
        <v>310</v>
      </c>
      <c r="FH58" t="s">
        <v>310</v>
      </c>
      <c r="FK58">
        <v>0</v>
      </c>
      <c r="FM58">
        <v>0</v>
      </c>
      <c r="FP58">
        <v>0</v>
      </c>
      <c r="FR58" t="s">
        <v>395</v>
      </c>
      <c r="FS58" t="s">
        <v>1029</v>
      </c>
      <c r="FT58" t="s">
        <v>257</v>
      </c>
      <c r="FU58" t="s">
        <v>496</v>
      </c>
      <c r="FV58" t="s">
        <v>1700</v>
      </c>
      <c r="FW58" t="s">
        <v>432</v>
      </c>
      <c r="FX58">
        <v>0</v>
      </c>
      <c r="FZ58">
        <v>24.23</v>
      </c>
      <c r="GA58">
        <v>1</v>
      </c>
      <c r="GB58">
        <v>0</v>
      </c>
      <c r="GC58" t="s">
        <v>1765</v>
      </c>
      <c r="GD58" t="s">
        <v>355</v>
      </c>
      <c r="GE58">
        <v>0</v>
      </c>
      <c r="GI58">
        <v>0</v>
      </c>
      <c r="GJ58">
        <v>0</v>
      </c>
      <c r="GL58" t="s">
        <v>2756</v>
      </c>
      <c r="GN58">
        <v>0</v>
      </c>
      <c r="GZ58" t="s">
        <v>2241</v>
      </c>
      <c r="HB58" t="s">
        <v>313</v>
      </c>
      <c r="HC58" t="s">
        <v>313</v>
      </c>
      <c r="HD58" t="s">
        <v>2757</v>
      </c>
      <c r="HE58">
        <v>0</v>
      </c>
      <c r="HF58">
        <v>11</v>
      </c>
      <c r="HG58">
        <v>24</v>
      </c>
      <c r="HH58" t="s">
        <v>275</v>
      </c>
      <c r="HK58">
        <v>2</v>
      </c>
      <c r="HV58">
        <v>40</v>
      </c>
      <c r="HW58">
        <v>3957449</v>
      </c>
      <c r="HX58" t="s">
        <v>2758</v>
      </c>
      <c r="HY58">
        <v>3957409</v>
      </c>
      <c r="IB58">
        <v>0</v>
      </c>
      <c r="IC58">
        <v>0</v>
      </c>
      <c r="IL58">
        <v>124</v>
      </c>
      <c r="IN58" t="s">
        <v>1610</v>
      </c>
      <c r="IP58" t="s">
        <v>1610</v>
      </c>
      <c r="IT58">
        <v>2</v>
      </c>
    </row>
    <row r="59" spans="1:254">
      <c r="A59">
        <v>58</v>
      </c>
      <c r="B59" t="s">
        <v>2759</v>
      </c>
      <c r="C59">
        <v>3</v>
      </c>
      <c r="D59">
        <v>3</v>
      </c>
      <c r="E59">
        <v>15</v>
      </c>
      <c r="F59">
        <v>-4</v>
      </c>
      <c r="G59">
        <v>40</v>
      </c>
      <c r="I59" t="s">
        <v>298</v>
      </c>
      <c r="J59">
        <v>11</v>
      </c>
      <c r="K59">
        <v>11</v>
      </c>
      <c r="L59" t="s">
        <v>904</v>
      </c>
      <c r="M59" t="s">
        <v>827</v>
      </c>
      <c r="O59" t="s">
        <v>905</v>
      </c>
      <c r="V59" t="s">
        <v>253</v>
      </c>
      <c r="W59" t="s">
        <v>2760</v>
      </c>
      <c r="X59" t="s">
        <v>2761</v>
      </c>
      <c r="Y59" t="s">
        <v>2762</v>
      </c>
      <c r="AA59" t="s">
        <v>2763</v>
      </c>
      <c r="AB59">
        <v>53</v>
      </c>
      <c r="AI59">
        <v>22</v>
      </c>
      <c r="AJ59" t="s">
        <v>327</v>
      </c>
      <c r="AK59" t="s">
        <v>614</v>
      </c>
      <c r="AO59">
        <v>15</v>
      </c>
      <c r="AX59">
        <v>4</v>
      </c>
      <c r="BI59" t="s">
        <v>257</v>
      </c>
      <c r="BP59">
        <f t="shared" si="0"/>
        <v>1</v>
      </c>
      <c r="BQ59">
        <f t="shared" si="1"/>
        <v>0</v>
      </c>
      <c r="BS59" t="s">
        <v>1602</v>
      </c>
      <c r="BU59">
        <v>23</v>
      </c>
      <c r="BW59">
        <v>0</v>
      </c>
      <c r="BX59" t="s">
        <v>2764</v>
      </c>
      <c r="BZ59">
        <v>1</v>
      </c>
      <c r="CC59" s="3">
        <v>3.4027777777777775E-2</v>
      </c>
      <c r="CD59" t="s">
        <v>294</v>
      </c>
      <c r="CE59" t="s">
        <v>2765</v>
      </c>
      <c r="CF59">
        <v>9</v>
      </c>
      <c r="CH59" t="s">
        <v>331</v>
      </c>
      <c r="CI59">
        <v>0</v>
      </c>
      <c r="CJ59" t="s">
        <v>2766</v>
      </c>
      <c r="CK59" s="4">
        <v>38444</v>
      </c>
      <c r="CL59" t="s">
        <v>2767</v>
      </c>
      <c r="CM59" t="s">
        <v>2768</v>
      </c>
      <c r="CN59">
        <v>23</v>
      </c>
      <c r="CO59" t="s">
        <v>2769</v>
      </c>
      <c r="CP59" t="s">
        <v>282</v>
      </c>
      <c r="CQ59" t="s">
        <v>1602</v>
      </c>
      <c r="CT59" t="s">
        <v>2770</v>
      </c>
      <c r="CV59">
        <v>0</v>
      </c>
      <c r="CX59">
        <v>5</v>
      </c>
      <c r="CY59" t="s">
        <v>614</v>
      </c>
      <c r="CZ59">
        <v>44</v>
      </c>
      <c r="DA59">
        <v>5</v>
      </c>
      <c r="DB59" t="s">
        <v>2703</v>
      </c>
      <c r="DC59">
        <v>49</v>
      </c>
      <c r="DE59" t="s">
        <v>2232</v>
      </c>
      <c r="DJ59">
        <v>-4</v>
      </c>
      <c r="DK59" s="4">
        <v>44449</v>
      </c>
      <c r="DL59">
        <v>20022</v>
      </c>
      <c r="DM59">
        <v>2021</v>
      </c>
      <c r="DN59">
        <v>0</v>
      </c>
      <c r="DP59">
        <v>79116</v>
      </c>
      <c r="DQ59">
        <v>134</v>
      </c>
      <c r="DT59" t="s">
        <v>257</v>
      </c>
      <c r="DU59" t="s">
        <v>274</v>
      </c>
      <c r="DW59">
        <v>24</v>
      </c>
      <c r="DX59" t="s">
        <v>275</v>
      </c>
      <c r="ED59">
        <v>0</v>
      </c>
      <c r="EE59" t="s">
        <v>912</v>
      </c>
      <c r="EF59" t="s">
        <v>675</v>
      </c>
      <c r="EG59">
        <v>0</v>
      </c>
      <c r="EH59" t="s">
        <v>913</v>
      </c>
      <c r="EI59" t="s">
        <v>340</v>
      </c>
      <c r="EJ59" t="s">
        <v>2554</v>
      </c>
      <c r="EK59" t="s">
        <v>2771</v>
      </c>
      <c r="EL59" t="s">
        <v>2772</v>
      </c>
      <c r="EN59" t="s">
        <v>269</v>
      </c>
      <c r="EO59" t="s">
        <v>490</v>
      </c>
      <c r="EP59">
        <v>0</v>
      </c>
      <c r="EQ59" t="s">
        <v>491</v>
      </c>
      <c r="ES59" t="s">
        <v>2773</v>
      </c>
      <c r="ET59">
        <v>-5</v>
      </c>
      <c r="EU59" t="s">
        <v>257</v>
      </c>
      <c r="EV59" t="s">
        <v>1983</v>
      </c>
      <c r="EW59" t="s">
        <v>462</v>
      </c>
      <c r="EX59" t="s">
        <v>492</v>
      </c>
      <c r="FA59" t="s">
        <v>2774</v>
      </c>
      <c r="FB59" t="s">
        <v>2035</v>
      </c>
      <c r="FD59">
        <v>0</v>
      </c>
      <c r="FE59">
        <v>7</v>
      </c>
      <c r="FK59">
        <v>0</v>
      </c>
      <c r="FM59">
        <v>0</v>
      </c>
      <c r="FP59">
        <v>0</v>
      </c>
      <c r="FR59" t="s">
        <v>462</v>
      </c>
      <c r="FU59" t="s">
        <v>777</v>
      </c>
      <c r="FX59">
        <v>0</v>
      </c>
      <c r="FZ59">
        <v>24.23</v>
      </c>
      <c r="GA59">
        <v>1</v>
      </c>
      <c r="GB59">
        <v>1</v>
      </c>
      <c r="GD59" t="s">
        <v>355</v>
      </c>
      <c r="GE59">
        <v>0</v>
      </c>
      <c r="GH59">
        <v>1.9</v>
      </c>
      <c r="GI59">
        <v>0</v>
      </c>
      <c r="GJ59">
        <v>0</v>
      </c>
      <c r="GL59" t="s">
        <v>2775</v>
      </c>
      <c r="GM59">
        <v>1</v>
      </c>
      <c r="GN59">
        <v>1</v>
      </c>
      <c r="GO59" t="s">
        <v>499</v>
      </c>
      <c r="GQ59">
        <v>45</v>
      </c>
      <c r="GZ59" t="s">
        <v>2776</v>
      </c>
      <c r="HB59" t="s">
        <v>313</v>
      </c>
      <c r="HC59" t="s">
        <v>313</v>
      </c>
      <c r="HD59" t="s">
        <v>1083</v>
      </c>
      <c r="HE59">
        <v>0</v>
      </c>
      <c r="HF59">
        <v>11</v>
      </c>
      <c r="HG59">
        <v>24</v>
      </c>
      <c r="HH59" t="s">
        <v>275</v>
      </c>
      <c r="HK59">
        <v>4</v>
      </c>
      <c r="HL59" t="s">
        <v>1705</v>
      </c>
      <c r="HN59" t="s">
        <v>2777</v>
      </c>
      <c r="HO59" t="s">
        <v>2778</v>
      </c>
      <c r="HP59" t="s">
        <v>2779</v>
      </c>
      <c r="HQ59" t="s">
        <v>2780</v>
      </c>
      <c r="HS59" t="s">
        <v>2781</v>
      </c>
      <c r="HV59">
        <v>44</v>
      </c>
      <c r="HW59">
        <v>3957495</v>
      </c>
      <c r="HX59" t="s">
        <v>2232</v>
      </c>
      <c r="HY59">
        <v>3957449</v>
      </c>
      <c r="IB59">
        <v>0</v>
      </c>
      <c r="IC59">
        <v>0</v>
      </c>
      <c r="IL59">
        <v>125</v>
      </c>
      <c r="IN59" t="s">
        <v>2232</v>
      </c>
      <c r="IP59" t="s">
        <v>2232</v>
      </c>
      <c r="IT59">
        <v>2</v>
      </c>
    </row>
    <row r="60" spans="1:254">
      <c r="A60">
        <v>59</v>
      </c>
      <c r="B60" t="s">
        <v>2782</v>
      </c>
      <c r="C60">
        <v>4</v>
      </c>
      <c r="D60">
        <v>1</v>
      </c>
      <c r="E60">
        <v>10</v>
      </c>
      <c r="F60">
        <v>10</v>
      </c>
      <c r="G60">
        <v>-30</v>
      </c>
      <c r="H60" t="s">
        <v>253</v>
      </c>
      <c r="I60" t="s">
        <v>254</v>
      </c>
      <c r="J60">
        <v>11</v>
      </c>
      <c r="K60">
        <v>11</v>
      </c>
      <c r="L60" t="s">
        <v>2621</v>
      </c>
      <c r="M60" t="s">
        <v>408</v>
      </c>
      <c r="O60" t="s">
        <v>409</v>
      </c>
      <c r="P60" t="s">
        <v>509</v>
      </c>
      <c r="V60" t="s">
        <v>257</v>
      </c>
      <c r="W60" t="s">
        <v>2622</v>
      </c>
      <c r="AD60" t="s">
        <v>2623</v>
      </c>
      <c r="AE60" t="s">
        <v>1601</v>
      </c>
      <c r="AF60" t="s">
        <v>2622</v>
      </c>
      <c r="AG60" t="s">
        <v>274</v>
      </c>
      <c r="AI60">
        <v>22</v>
      </c>
      <c r="AO60">
        <v>15</v>
      </c>
      <c r="BI60" t="s">
        <v>274</v>
      </c>
      <c r="BP60">
        <f t="shared" si="0"/>
        <v>0</v>
      </c>
      <c r="BQ60">
        <f t="shared" si="1"/>
        <v>3</v>
      </c>
      <c r="BS60" t="s">
        <v>1602</v>
      </c>
      <c r="BU60">
        <v>23</v>
      </c>
      <c r="BW60">
        <v>0</v>
      </c>
      <c r="BX60" t="s">
        <v>2783</v>
      </c>
      <c r="CC60" s="3">
        <v>0.46249999999999997</v>
      </c>
      <c r="CE60" t="s">
        <v>2784</v>
      </c>
      <c r="CI60">
        <v>0</v>
      </c>
      <c r="CJ60" t="s">
        <v>2785</v>
      </c>
      <c r="CK60" s="4">
        <v>38444</v>
      </c>
      <c r="CL60" t="s">
        <v>2786</v>
      </c>
      <c r="CM60" t="s">
        <v>2787</v>
      </c>
      <c r="CN60">
        <v>23</v>
      </c>
      <c r="CO60" t="s">
        <v>268</v>
      </c>
      <c r="CP60" t="s">
        <v>269</v>
      </c>
      <c r="CQ60" t="s">
        <v>1602</v>
      </c>
      <c r="CT60" t="s">
        <v>2788</v>
      </c>
      <c r="CV60">
        <v>0</v>
      </c>
      <c r="CX60">
        <v>1</v>
      </c>
      <c r="CY60" t="s">
        <v>614</v>
      </c>
      <c r="CZ60">
        <v>-43</v>
      </c>
      <c r="DA60">
        <v>5</v>
      </c>
      <c r="DB60" t="s">
        <v>2789</v>
      </c>
      <c r="DC60">
        <v>-30</v>
      </c>
      <c r="DE60" t="s">
        <v>1666</v>
      </c>
      <c r="DJ60">
        <v>10</v>
      </c>
      <c r="DK60" s="4">
        <v>44449</v>
      </c>
      <c r="DL60">
        <v>20022</v>
      </c>
      <c r="DM60">
        <v>2021</v>
      </c>
      <c r="DN60">
        <v>0</v>
      </c>
      <c r="DP60">
        <v>79116</v>
      </c>
      <c r="DQ60">
        <v>145</v>
      </c>
      <c r="DT60" t="s">
        <v>274</v>
      </c>
      <c r="DU60" t="s">
        <v>257</v>
      </c>
      <c r="DW60">
        <v>24</v>
      </c>
      <c r="DX60" t="s">
        <v>275</v>
      </c>
      <c r="ED60">
        <v>0</v>
      </c>
      <c r="EE60" t="s">
        <v>2630</v>
      </c>
      <c r="EF60" t="s">
        <v>422</v>
      </c>
      <c r="EG60">
        <v>0</v>
      </c>
      <c r="EI60" t="s">
        <v>340</v>
      </c>
      <c r="EJ60" t="s">
        <v>2790</v>
      </c>
      <c r="EK60" t="s">
        <v>2791</v>
      </c>
      <c r="EL60" t="s">
        <v>2792</v>
      </c>
      <c r="EM60" t="s">
        <v>268</v>
      </c>
      <c r="EN60" t="s">
        <v>282</v>
      </c>
      <c r="EO60" t="s">
        <v>2793</v>
      </c>
      <c r="EP60">
        <v>1</v>
      </c>
      <c r="ES60" t="s">
        <v>2794</v>
      </c>
      <c r="FD60">
        <v>0</v>
      </c>
      <c r="FE60">
        <v>20</v>
      </c>
      <c r="FF60" t="s">
        <v>590</v>
      </c>
      <c r="FH60" t="s">
        <v>590</v>
      </c>
      <c r="FI60" t="s">
        <v>2795</v>
      </c>
      <c r="FK60">
        <v>0</v>
      </c>
      <c r="FM60">
        <v>0</v>
      </c>
      <c r="FP60">
        <v>0</v>
      </c>
      <c r="FR60" t="s">
        <v>462</v>
      </c>
      <c r="FS60" t="s">
        <v>1002</v>
      </c>
      <c r="FT60" t="s">
        <v>274</v>
      </c>
      <c r="FU60" t="s">
        <v>777</v>
      </c>
      <c r="FV60" t="s">
        <v>1700</v>
      </c>
      <c r="FW60" t="s">
        <v>432</v>
      </c>
      <c r="FX60">
        <v>0</v>
      </c>
      <c r="FZ60">
        <v>24.23</v>
      </c>
      <c r="GA60">
        <v>1</v>
      </c>
      <c r="GB60">
        <v>0</v>
      </c>
      <c r="GD60" t="s">
        <v>355</v>
      </c>
      <c r="GE60">
        <v>0</v>
      </c>
      <c r="GF60" t="s">
        <v>274</v>
      </c>
      <c r="GI60">
        <v>0</v>
      </c>
      <c r="GJ60">
        <v>0</v>
      </c>
      <c r="GL60" t="s">
        <v>2796</v>
      </c>
      <c r="GN60">
        <v>6</v>
      </c>
      <c r="GZ60" t="s">
        <v>2797</v>
      </c>
      <c r="HA60" t="s">
        <v>1666</v>
      </c>
      <c r="HB60" t="s">
        <v>313</v>
      </c>
      <c r="HC60" t="s">
        <v>313</v>
      </c>
      <c r="HD60" t="s">
        <v>2798</v>
      </c>
      <c r="HE60">
        <v>0</v>
      </c>
      <c r="HF60">
        <v>11</v>
      </c>
      <c r="HG60">
        <v>24</v>
      </c>
      <c r="HH60" t="s">
        <v>275</v>
      </c>
      <c r="HK60">
        <v>4</v>
      </c>
      <c r="HV60">
        <v>-40</v>
      </c>
      <c r="HW60">
        <v>3958026</v>
      </c>
      <c r="HX60" t="s">
        <v>2799</v>
      </c>
      <c r="HY60">
        <v>3958012</v>
      </c>
      <c r="IB60">
        <v>0</v>
      </c>
      <c r="IC60">
        <v>0</v>
      </c>
      <c r="IL60">
        <v>135</v>
      </c>
      <c r="IP60" t="s">
        <v>1693</v>
      </c>
      <c r="IT60">
        <v>2</v>
      </c>
    </row>
    <row r="61" spans="1:254">
      <c r="A61">
        <v>60</v>
      </c>
      <c r="B61" t="s">
        <v>2800</v>
      </c>
      <c r="C61">
        <v>4</v>
      </c>
      <c r="D61">
        <v>1</v>
      </c>
      <c r="E61">
        <v>10</v>
      </c>
      <c r="F61">
        <v>0</v>
      </c>
      <c r="G61">
        <v>-40</v>
      </c>
      <c r="I61" t="s">
        <v>298</v>
      </c>
      <c r="J61">
        <v>12</v>
      </c>
      <c r="K61" t="s">
        <v>438</v>
      </c>
      <c r="L61" t="s">
        <v>2801</v>
      </c>
      <c r="M61" t="s">
        <v>568</v>
      </c>
      <c r="O61" t="s">
        <v>1066</v>
      </c>
      <c r="P61" t="s">
        <v>1067</v>
      </c>
      <c r="R61" t="s">
        <v>443</v>
      </c>
      <c r="S61" t="s">
        <v>2802</v>
      </c>
      <c r="V61" t="s">
        <v>253</v>
      </c>
      <c r="W61" t="s">
        <v>2803</v>
      </c>
      <c r="X61" t="s">
        <v>2804</v>
      </c>
      <c r="Y61" t="s">
        <v>2805</v>
      </c>
      <c r="AA61" t="s">
        <v>2806</v>
      </c>
      <c r="AB61" t="s">
        <v>2807</v>
      </c>
      <c r="AJ61" t="s">
        <v>756</v>
      </c>
      <c r="AO61">
        <v>15</v>
      </c>
      <c r="BI61" t="s">
        <v>274</v>
      </c>
      <c r="BP61">
        <f t="shared" si="0"/>
        <v>1</v>
      </c>
      <c r="BQ61">
        <f t="shared" si="1"/>
        <v>0</v>
      </c>
      <c r="BS61" t="s">
        <v>1602</v>
      </c>
      <c r="BU61">
        <v>23</v>
      </c>
      <c r="BW61">
        <v>1</v>
      </c>
      <c r="BX61" t="s">
        <v>2808</v>
      </c>
      <c r="BZ61">
        <v>0</v>
      </c>
      <c r="CC61" s="3">
        <v>0.4381944444444445</v>
      </c>
      <c r="CD61" t="s">
        <v>274</v>
      </c>
      <c r="CE61" t="s">
        <v>2809</v>
      </c>
      <c r="CF61">
        <v>7</v>
      </c>
      <c r="CH61" t="s">
        <v>331</v>
      </c>
      <c r="CI61">
        <v>0</v>
      </c>
      <c r="CJ61" t="s">
        <v>2810</v>
      </c>
      <c r="CK61" s="4">
        <v>38444</v>
      </c>
      <c r="CL61" t="s">
        <v>2811</v>
      </c>
      <c r="CM61" t="s">
        <v>2812</v>
      </c>
      <c r="CN61">
        <v>23</v>
      </c>
      <c r="CP61" t="s">
        <v>282</v>
      </c>
      <c r="CQ61" t="s">
        <v>1602</v>
      </c>
      <c r="CT61" t="s">
        <v>2813</v>
      </c>
      <c r="CV61">
        <v>0</v>
      </c>
      <c r="CX61">
        <v>2</v>
      </c>
      <c r="CY61" t="s">
        <v>614</v>
      </c>
      <c r="CZ61">
        <v>-43</v>
      </c>
      <c r="DA61">
        <v>5</v>
      </c>
      <c r="DB61" t="s">
        <v>2789</v>
      </c>
      <c r="DC61">
        <v>-30</v>
      </c>
      <c r="DJ61">
        <v>0</v>
      </c>
      <c r="DK61" s="4">
        <v>44449</v>
      </c>
      <c r="DL61">
        <v>20022</v>
      </c>
      <c r="DM61">
        <v>2021</v>
      </c>
      <c r="DN61">
        <v>0</v>
      </c>
      <c r="DP61">
        <v>79116</v>
      </c>
      <c r="DQ61">
        <v>146</v>
      </c>
      <c r="DT61" t="s">
        <v>274</v>
      </c>
      <c r="DU61" t="s">
        <v>257</v>
      </c>
      <c r="DW61">
        <v>24</v>
      </c>
      <c r="DX61" t="s">
        <v>275</v>
      </c>
      <c r="EA61" t="s">
        <v>2385</v>
      </c>
      <c r="ED61">
        <v>0</v>
      </c>
      <c r="EE61" t="s">
        <v>1533</v>
      </c>
      <c r="EF61" t="s">
        <v>1485</v>
      </c>
      <c r="EG61">
        <v>0</v>
      </c>
      <c r="EH61" t="s">
        <v>2814</v>
      </c>
      <c r="EI61" t="s">
        <v>454</v>
      </c>
      <c r="EJ61" t="s">
        <v>585</v>
      </c>
      <c r="EK61" t="s">
        <v>2815</v>
      </c>
      <c r="EL61" t="s">
        <v>2816</v>
      </c>
      <c r="EM61" t="s">
        <v>2256</v>
      </c>
      <c r="EN61" t="s">
        <v>269</v>
      </c>
      <c r="EO61" t="s">
        <v>345</v>
      </c>
      <c r="EP61">
        <v>0</v>
      </c>
      <c r="EQ61" t="s">
        <v>2817</v>
      </c>
      <c r="ER61" t="s">
        <v>1814</v>
      </c>
      <c r="ES61" t="s">
        <v>2818</v>
      </c>
      <c r="ET61">
        <v>5</v>
      </c>
      <c r="EU61" t="s">
        <v>257</v>
      </c>
      <c r="EV61" t="s">
        <v>1983</v>
      </c>
      <c r="EW61" t="s">
        <v>771</v>
      </c>
      <c r="EX61" t="s">
        <v>898</v>
      </c>
      <c r="FA61" t="s">
        <v>499</v>
      </c>
      <c r="FB61" t="s">
        <v>2819</v>
      </c>
      <c r="FD61">
        <v>1</v>
      </c>
      <c r="FE61">
        <v>8</v>
      </c>
      <c r="FK61">
        <v>0</v>
      </c>
      <c r="FM61">
        <v>0</v>
      </c>
      <c r="FP61">
        <v>0</v>
      </c>
      <c r="FR61" t="s">
        <v>287</v>
      </c>
      <c r="FS61" t="s">
        <v>288</v>
      </c>
      <c r="FT61" t="s">
        <v>2820</v>
      </c>
      <c r="FU61" t="s">
        <v>2821</v>
      </c>
      <c r="FV61" t="s">
        <v>2037</v>
      </c>
      <c r="FX61">
        <v>0</v>
      </c>
      <c r="FZ61">
        <v>24.23</v>
      </c>
      <c r="GA61">
        <v>1</v>
      </c>
      <c r="GB61">
        <v>0</v>
      </c>
      <c r="GC61" t="s">
        <v>2822</v>
      </c>
      <c r="GE61">
        <v>0</v>
      </c>
      <c r="GF61" t="s">
        <v>274</v>
      </c>
      <c r="GH61">
        <v>2.4</v>
      </c>
      <c r="GI61">
        <v>0</v>
      </c>
      <c r="GJ61">
        <v>0</v>
      </c>
      <c r="GL61" t="s">
        <v>2169</v>
      </c>
      <c r="GO61" t="s">
        <v>499</v>
      </c>
      <c r="GQ61">
        <v>50</v>
      </c>
      <c r="GZ61" t="s">
        <v>2823</v>
      </c>
      <c r="HB61" t="s">
        <v>294</v>
      </c>
      <c r="HC61" t="s">
        <v>313</v>
      </c>
      <c r="HD61" t="s">
        <v>1942</v>
      </c>
      <c r="HE61">
        <v>0</v>
      </c>
      <c r="HF61">
        <v>12</v>
      </c>
      <c r="HG61">
        <v>24</v>
      </c>
      <c r="HH61" t="s">
        <v>275</v>
      </c>
      <c r="HJ61" t="s">
        <v>492</v>
      </c>
      <c r="HK61" t="s">
        <v>2264</v>
      </c>
      <c r="HL61" t="s">
        <v>1814</v>
      </c>
      <c r="HN61" t="s">
        <v>2824</v>
      </c>
      <c r="HO61" t="s">
        <v>2825</v>
      </c>
      <c r="HP61" t="s">
        <v>2826</v>
      </c>
      <c r="HQ61" t="s">
        <v>2827</v>
      </c>
      <c r="HS61" t="s">
        <v>2828</v>
      </c>
      <c r="HV61">
        <v>-40</v>
      </c>
      <c r="HW61">
        <v>3958122</v>
      </c>
      <c r="HX61" t="s">
        <v>1814</v>
      </c>
      <c r="HY61">
        <v>3958026</v>
      </c>
      <c r="IB61">
        <v>-1.5</v>
      </c>
      <c r="IC61">
        <v>1</v>
      </c>
      <c r="IL61">
        <v>136</v>
      </c>
      <c r="IT61">
        <v>2</v>
      </c>
    </row>
    <row r="62" spans="1:254">
      <c r="A62">
        <v>61</v>
      </c>
      <c r="B62" t="s">
        <v>2829</v>
      </c>
      <c r="C62">
        <v>4</v>
      </c>
      <c r="D62">
        <v>2</v>
      </c>
      <c r="E62">
        <v>10</v>
      </c>
      <c r="G62">
        <v>-40</v>
      </c>
      <c r="I62" t="s">
        <v>298</v>
      </c>
      <c r="J62">
        <v>12</v>
      </c>
      <c r="K62" t="s">
        <v>2113</v>
      </c>
      <c r="L62" t="s">
        <v>2114</v>
      </c>
      <c r="M62" t="s">
        <v>440</v>
      </c>
      <c r="N62" t="s">
        <v>254</v>
      </c>
      <c r="O62" t="s">
        <v>870</v>
      </c>
      <c r="P62" t="s">
        <v>871</v>
      </c>
      <c r="S62" t="s">
        <v>872</v>
      </c>
      <c r="V62" t="s">
        <v>257</v>
      </c>
      <c r="W62" t="s">
        <v>1709</v>
      </c>
      <c r="AD62" t="s">
        <v>807</v>
      </c>
      <c r="AE62" t="s">
        <v>808</v>
      </c>
      <c r="AF62" t="s">
        <v>1709</v>
      </c>
      <c r="AG62" t="s">
        <v>274</v>
      </c>
      <c r="AI62">
        <v>22</v>
      </c>
      <c r="AO62">
        <v>15</v>
      </c>
      <c r="AT62" t="s">
        <v>254</v>
      </c>
      <c r="BI62" t="s">
        <v>274</v>
      </c>
      <c r="BP62">
        <f t="shared" si="0"/>
        <v>0</v>
      </c>
      <c r="BQ62">
        <f t="shared" si="1"/>
        <v>5</v>
      </c>
      <c r="BS62" t="s">
        <v>1602</v>
      </c>
      <c r="BU62">
        <v>23</v>
      </c>
      <c r="BW62">
        <v>0</v>
      </c>
      <c r="BX62" t="s">
        <v>2830</v>
      </c>
      <c r="CC62" s="3">
        <v>0.43402777777777773</v>
      </c>
      <c r="CE62" t="s">
        <v>2831</v>
      </c>
      <c r="CI62">
        <v>0</v>
      </c>
      <c r="CJ62" t="s">
        <v>2832</v>
      </c>
      <c r="CK62" s="4">
        <v>38444</v>
      </c>
      <c r="CL62" t="s">
        <v>2833</v>
      </c>
      <c r="CM62" t="s">
        <v>2834</v>
      </c>
      <c r="CN62">
        <v>23</v>
      </c>
      <c r="CP62" t="s">
        <v>282</v>
      </c>
      <c r="CQ62" t="s">
        <v>1602</v>
      </c>
      <c r="CT62" t="s">
        <v>2835</v>
      </c>
      <c r="CV62">
        <v>0</v>
      </c>
      <c r="CX62">
        <v>3</v>
      </c>
      <c r="CY62" t="s">
        <v>614</v>
      </c>
      <c r="CZ62">
        <v>-43</v>
      </c>
      <c r="DA62">
        <v>5</v>
      </c>
      <c r="DB62" t="s">
        <v>2789</v>
      </c>
      <c r="DC62">
        <v>-30</v>
      </c>
      <c r="DE62" t="s">
        <v>1760</v>
      </c>
      <c r="DJ62">
        <v>-5</v>
      </c>
      <c r="DK62" s="4">
        <v>44449</v>
      </c>
      <c r="DL62">
        <v>20022</v>
      </c>
      <c r="DM62">
        <v>2021</v>
      </c>
      <c r="DN62">
        <v>0</v>
      </c>
      <c r="DP62">
        <v>79116</v>
      </c>
      <c r="DQ62">
        <v>147</v>
      </c>
      <c r="DT62" t="s">
        <v>274</v>
      </c>
      <c r="DU62" t="s">
        <v>257</v>
      </c>
      <c r="DW62">
        <v>24</v>
      </c>
      <c r="DX62" t="s">
        <v>275</v>
      </c>
      <c r="ED62">
        <v>0</v>
      </c>
      <c r="EE62" t="s">
        <v>2836</v>
      </c>
      <c r="EF62" t="s">
        <v>675</v>
      </c>
      <c r="EG62">
        <v>1</v>
      </c>
      <c r="EI62" t="s">
        <v>454</v>
      </c>
      <c r="EJ62" t="s">
        <v>2470</v>
      </c>
      <c r="EK62" t="s">
        <v>2837</v>
      </c>
      <c r="EL62" t="s">
        <v>2838</v>
      </c>
      <c r="EM62" t="s">
        <v>772</v>
      </c>
      <c r="EN62" t="s">
        <v>269</v>
      </c>
      <c r="EO62" t="s">
        <v>1698</v>
      </c>
      <c r="EP62">
        <v>0</v>
      </c>
      <c r="ES62" t="s">
        <v>2839</v>
      </c>
      <c r="FD62">
        <v>0</v>
      </c>
      <c r="FE62">
        <v>12</v>
      </c>
      <c r="FF62" t="s">
        <v>621</v>
      </c>
      <c r="FH62" t="s">
        <v>621</v>
      </c>
      <c r="FK62">
        <v>0</v>
      </c>
      <c r="FM62">
        <v>0</v>
      </c>
      <c r="FP62">
        <v>0</v>
      </c>
      <c r="FR62" t="s">
        <v>395</v>
      </c>
      <c r="FS62" t="s">
        <v>1029</v>
      </c>
      <c r="FT62" t="s">
        <v>274</v>
      </c>
      <c r="FU62" t="s">
        <v>496</v>
      </c>
      <c r="FV62" t="s">
        <v>1721</v>
      </c>
      <c r="FX62">
        <v>0</v>
      </c>
      <c r="FZ62">
        <v>24.23</v>
      </c>
      <c r="GA62">
        <v>1</v>
      </c>
      <c r="GB62">
        <v>0</v>
      </c>
      <c r="GC62" t="s">
        <v>2648</v>
      </c>
      <c r="GD62" t="s">
        <v>355</v>
      </c>
      <c r="GE62">
        <v>0</v>
      </c>
      <c r="GF62" t="s">
        <v>895</v>
      </c>
      <c r="GI62">
        <v>1</v>
      </c>
      <c r="GJ62">
        <v>0</v>
      </c>
      <c r="GL62" t="s">
        <v>2840</v>
      </c>
      <c r="GN62">
        <v>3</v>
      </c>
      <c r="GZ62" t="s">
        <v>2841</v>
      </c>
      <c r="HB62" t="s">
        <v>313</v>
      </c>
      <c r="HC62" t="s">
        <v>313</v>
      </c>
      <c r="HD62" t="s">
        <v>2842</v>
      </c>
      <c r="HE62">
        <v>1</v>
      </c>
      <c r="HF62">
        <v>12</v>
      </c>
      <c r="HG62">
        <v>24</v>
      </c>
      <c r="HH62" t="s">
        <v>275</v>
      </c>
      <c r="HK62">
        <v>4</v>
      </c>
      <c r="HT62" t="s">
        <v>2843</v>
      </c>
      <c r="HU62">
        <v>-5</v>
      </c>
      <c r="HV62">
        <v>-35</v>
      </c>
      <c r="HW62">
        <v>3958147</v>
      </c>
      <c r="HX62" t="s">
        <v>2844</v>
      </c>
      <c r="HY62">
        <v>3958122</v>
      </c>
      <c r="IB62">
        <v>0</v>
      </c>
      <c r="IC62">
        <v>0</v>
      </c>
      <c r="IL62">
        <v>137</v>
      </c>
      <c r="IP62" t="s">
        <v>1760</v>
      </c>
      <c r="IQ62" t="s">
        <v>1666</v>
      </c>
      <c r="IT62">
        <v>2</v>
      </c>
    </row>
    <row r="63" spans="1:254">
      <c r="A63">
        <v>62</v>
      </c>
      <c r="B63" t="s">
        <v>2845</v>
      </c>
      <c r="C63">
        <v>4</v>
      </c>
      <c r="D63">
        <v>2</v>
      </c>
      <c r="E63">
        <v>15</v>
      </c>
      <c r="F63">
        <v>8</v>
      </c>
      <c r="G63">
        <v>-35</v>
      </c>
      <c r="I63" t="s">
        <v>254</v>
      </c>
      <c r="J63">
        <v>11</v>
      </c>
      <c r="K63">
        <v>11</v>
      </c>
      <c r="L63" t="s">
        <v>2846</v>
      </c>
      <c r="M63" t="s">
        <v>408</v>
      </c>
      <c r="O63" t="s">
        <v>409</v>
      </c>
      <c r="P63" t="s">
        <v>442</v>
      </c>
      <c r="V63" t="s">
        <v>257</v>
      </c>
      <c r="W63" t="s">
        <v>2847</v>
      </c>
      <c r="AD63" t="s">
        <v>2070</v>
      </c>
      <c r="AE63" t="s">
        <v>2071</v>
      </c>
      <c r="AF63" t="s">
        <v>2847</v>
      </c>
      <c r="AG63" t="s">
        <v>274</v>
      </c>
      <c r="AI63">
        <v>22</v>
      </c>
      <c r="AO63">
        <v>15</v>
      </c>
      <c r="BI63" t="s">
        <v>274</v>
      </c>
      <c r="BP63">
        <f t="shared" si="0"/>
        <v>0</v>
      </c>
      <c r="BQ63">
        <f t="shared" si="1"/>
        <v>3</v>
      </c>
      <c r="BS63" t="s">
        <v>1602</v>
      </c>
      <c r="BU63">
        <v>23</v>
      </c>
      <c r="BW63">
        <v>0</v>
      </c>
      <c r="BX63" t="s">
        <v>2848</v>
      </c>
      <c r="CC63" s="3">
        <v>0.41875000000000001</v>
      </c>
      <c r="CE63" t="s">
        <v>2849</v>
      </c>
      <c r="CI63">
        <v>0</v>
      </c>
      <c r="CJ63" t="s">
        <v>2850</v>
      </c>
      <c r="CK63" s="4">
        <v>38444</v>
      </c>
      <c r="CL63" t="s">
        <v>2851</v>
      </c>
      <c r="CM63" t="s">
        <v>2852</v>
      </c>
      <c r="CN63">
        <v>23</v>
      </c>
      <c r="CP63" t="s">
        <v>418</v>
      </c>
      <c r="CQ63" t="s">
        <v>1602</v>
      </c>
      <c r="CT63" t="s">
        <v>2610</v>
      </c>
      <c r="CV63">
        <v>0</v>
      </c>
      <c r="CX63">
        <v>4</v>
      </c>
      <c r="CY63" t="s">
        <v>614</v>
      </c>
      <c r="CZ63">
        <v>-43</v>
      </c>
      <c r="DA63">
        <v>5</v>
      </c>
      <c r="DB63" t="s">
        <v>2789</v>
      </c>
      <c r="DC63">
        <v>-30</v>
      </c>
      <c r="DE63" t="s">
        <v>1666</v>
      </c>
      <c r="DJ63">
        <v>8</v>
      </c>
      <c r="DK63" s="4">
        <v>44449</v>
      </c>
      <c r="DL63">
        <v>20022</v>
      </c>
      <c r="DM63">
        <v>2021</v>
      </c>
      <c r="DN63">
        <v>0</v>
      </c>
      <c r="DP63">
        <v>79116</v>
      </c>
      <c r="DQ63">
        <v>148</v>
      </c>
      <c r="DT63" t="s">
        <v>274</v>
      </c>
      <c r="DU63" t="s">
        <v>257</v>
      </c>
      <c r="DW63">
        <v>24</v>
      </c>
      <c r="DX63" t="s">
        <v>275</v>
      </c>
      <c r="ED63">
        <v>0</v>
      </c>
      <c r="EE63" t="s">
        <v>421</v>
      </c>
      <c r="EF63" t="s">
        <v>422</v>
      </c>
      <c r="EG63">
        <v>0</v>
      </c>
      <c r="EI63" t="s">
        <v>340</v>
      </c>
      <c r="EJ63" t="s">
        <v>2853</v>
      </c>
      <c r="EK63" t="s">
        <v>2854</v>
      </c>
      <c r="EL63" t="s">
        <v>2855</v>
      </c>
      <c r="EM63" t="s">
        <v>1395</v>
      </c>
      <c r="EN63" t="s">
        <v>418</v>
      </c>
      <c r="EO63" t="s">
        <v>707</v>
      </c>
      <c r="EP63">
        <v>0</v>
      </c>
      <c r="ES63" t="s">
        <v>2856</v>
      </c>
      <c r="FD63">
        <v>0</v>
      </c>
      <c r="FE63">
        <v>9</v>
      </c>
      <c r="FF63" t="s">
        <v>590</v>
      </c>
      <c r="FH63" t="s">
        <v>590</v>
      </c>
      <c r="FK63">
        <v>0</v>
      </c>
      <c r="FM63">
        <v>0</v>
      </c>
      <c r="FP63">
        <v>0</v>
      </c>
      <c r="FR63" t="s">
        <v>395</v>
      </c>
      <c r="FS63" t="s">
        <v>1029</v>
      </c>
      <c r="FT63" t="s">
        <v>274</v>
      </c>
      <c r="FU63" t="s">
        <v>496</v>
      </c>
      <c r="FV63" t="s">
        <v>397</v>
      </c>
      <c r="FX63">
        <v>0</v>
      </c>
      <c r="FZ63">
        <v>24.23</v>
      </c>
      <c r="GA63">
        <v>1</v>
      </c>
      <c r="GB63">
        <v>0</v>
      </c>
      <c r="GD63" t="s">
        <v>355</v>
      </c>
      <c r="GE63">
        <v>0</v>
      </c>
      <c r="GF63" t="s">
        <v>274</v>
      </c>
      <c r="GI63">
        <v>0</v>
      </c>
      <c r="GJ63">
        <v>0</v>
      </c>
      <c r="GL63" t="s">
        <v>2857</v>
      </c>
      <c r="GN63">
        <v>5</v>
      </c>
      <c r="GZ63" t="s">
        <v>2858</v>
      </c>
      <c r="HB63" t="s">
        <v>294</v>
      </c>
      <c r="HC63" t="s">
        <v>313</v>
      </c>
      <c r="HD63" t="s">
        <v>2859</v>
      </c>
      <c r="HE63">
        <v>0</v>
      </c>
      <c r="HF63">
        <v>11</v>
      </c>
      <c r="HG63">
        <v>24</v>
      </c>
      <c r="HH63" t="s">
        <v>275</v>
      </c>
      <c r="HK63">
        <v>4</v>
      </c>
      <c r="HV63">
        <v>-43</v>
      </c>
      <c r="HW63">
        <v>3958216</v>
      </c>
      <c r="HX63" t="s">
        <v>2860</v>
      </c>
      <c r="HY63">
        <v>3958147</v>
      </c>
      <c r="IB63">
        <v>0</v>
      </c>
      <c r="IC63">
        <v>0</v>
      </c>
      <c r="IL63">
        <v>138</v>
      </c>
      <c r="IN63" t="s">
        <v>1666</v>
      </c>
      <c r="IP63" t="s">
        <v>1666</v>
      </c>
      <c r="IT63">
        <v>2</v>
      </c>
    </row>
    <row r="64" spans="1:254">
      <c r="A64">
        <v>63</v>
      </c>
      <c r="B64" t="s">
        <v>2861</v>
      </c>
      <c r="C64">
        <v>4</v>
      </c>
      <c r="D64">
        <v>3</v>
      </c>
      <c r="E64">
        <v>7</v>
      </c>
      <c r="F64">
        <v>0</v>
      </c>
      <c r="G64">
        <v>-43</v>
      </c>
      <c r="I64" t="s">
        <v>298</v>
      </c>
      <c r="J64">
        <v>11</v>
      </c>
      <c r="K64" t="s">
        <v>506</v>
      </c>
      <c r="L64" t="s">
        <v>407</v>
      </c>
      <c r="M64" t="s">
        <v>408</v>
      </c>
      <c r="O64" t="s">
        <v>409</v>
      </c>
      <c r="V64" t="s">
        <v>253</v>
      </c>
      <c r="W64" t="s">
        <v>2862</v>
      </c>
      <c r="X64" t="s">
        <v>754</v>
      </c>
      <c r="Y64" t="s">
        <v>2863</v>
      </c>
      <c r="AA64" t="s">
        <v>325</v>
      </c>
      <c r="AB64" t="s">
        <v>326</v>
      </c>
      <c r="AJ64" t="s">
        <v>2864</v>
      </c>
      <c r="AK64" t="s">
        <v>614</v>
      </c>
      <c r="AO64">
        <v>15</v>
      </c>
      <c r="AX64">
        <v>4</v>
      </c>
      <c r="BI64" t="s">
        <v>274</v>
      </c>
      <c r="BP64">
        <f t="shared" si="0"/>
        <v>1</v>
      </c>
      <c r="BQ64">
        <f t="shared" si="1"/>
        <v>0</v>
      </c>
      <c r="BS64" t="s">
        <v>1602</v>
      </c>
      <c r="BU64">
        <v>23</v>
      </c>
      <c r="BW64">
        <v>0</v>
      </c>
      <c r="BX64" t="s">
        <v>2865</v>
      </c>
      <c r="BZ64">
        <v>0</v>
      </c>
      <c r="CC64" s="3">
        <v>0.39444444444444443</v>
      </c>
      <c r="CD64" t="s">
        <v>274</v>
      </c>
      <c r="CE64" t="s">
        <v>2866</v>
      </c>
      <c r="CF64">
        <v>9</v>
      </c>
      <c r="CH64" t="s">
        <v>1144</v>
      </c>
      <c r="CI64">
        <v>0</v>
      </c>
      <c r="CJ64" t="s">
        <v>2867</v>
      </c>
      <c r="CK64" s="4">
        <v>38444</v>
      </c>
      <c r="CL64" t="s">
        <v>2868</v>
      </c>
      <c r="CM64" t="s">
        <v>2869</v>
      </c>
      <c r="CN64">
        <v>23</v>
      </c>
      <c r="CO64" t="s">
        <v>2684</v>
      </c>
      <c r="CP64" t="s">
        <v>282</v>
      </c>
      <c r="CQ64" t="s">
        <v>1602</v>
      </c>
      <c r="CT64" t="s">
        <v>2870</v>
      </c>
      <c r="CV64">
        <v>0</v>
      </c>
      <c r="CX64">
        <v>5</v>
      </c>
      <c r="CY64" t="s">
        <v>614</v>
      </c>
      <c r="CZ64">
        <v>-43</v>
      </c>
      <c r="DA64">
        <v>5</v>
      </c>
      <c r="DB64" t="s">
        <v>2789</v>
      </c>
      <c r="DC64">
        <v>-30</v>
      </c>
      <c r="DJ64">
        <v>0</v>
      </c>
      <c r="DK64" s="4">
        <v>44449</v>
      </c>
      <c r="DL64">
        <v>20022</v>
      </c>
      <c r="DM64">
        <v>2021</v>
      </c>
      <c r="DN64">
        <v>0</v>
      </c>
      <c r="DP64">
        <v>79116</v>
      </c>
      <c r="DQ64">
        <v>149</v>
      </c>
      <c r="DT64" t="s">
        <v>274</v>
      </c>
      <c r="DU64" t="s">
        <v>257</v>
      </c>
      <c r="DW64">
        <v>24</v>
      </c>
      <c r="DX64" t="s">
        <v>275</v>
      </c>
      <c r="DZ64" t="s">
        <v>2871</v>
      </c>
      <c r="EA64" t="s">
        <v>1391</v>
      </c>
      <c r="ED64">
        <v>0</v>
      </c>
      <c r="EE64" t="s">
        <v>421</v>
      </c>
      <c r="EF64" t="s">
        <v>422</v>
      </c>
      <c r="EG64">
        <v>0</v>
      </c>
      <c r="EI64" t="s">
        <v>340</v>
      </c>
      <c r="EJ64" t="s">
        <v>1392</v>
      </c>
      <c r="EK64" t="s">
        <v>2872</v>
      </c>
      <c r="EL64" t="s">
        <v>2873</v>
      </c>
      <c r="EM64" t="s">
        <v>898</v>
      </c>
      <c r="EN64" t="s">
        <v>269</v>
      </c>
      <c r="EO64" t="s">
        <v>345</v>
      </c>
      <c r="EP64">
        <v>0</v>
      </c>
      <c r="EQ64" t="s">
        <v>491</v>
      </c>
      <c r="ES64" t="s">
        <v>2874</v>
      </c>
      <c r="ET64">
        <v>0</v>
      </c>
      <c r="EU64" t="s">
        <v>679</v>
      </c>
      <c r="EV64" t="s">
        <v>1983</v>
      </c>
      <c r="FB64" t="s">
        <v>1846</v>
      </c>
      <c r="FD64">
        <v>0</v>
      </c>
      <c r="FE64">
        <v>4</v>
      </c>
      <c r="FI64" t="s">
        <v>2724</v>
      </c>
      <c r="FJ64" t="s">
        <v>2875</v>
      </c>
      <c r="FK64">
        <v>0</v>
      </c>
      <c r="FM64">
        <v>1</v>
      </c>
      <c r="FN64" t="s">
        <v>2871</v>
      </c>
      <c r="FO64" t="s">
        <v>2876</v>
      </c>
      <c r="FP64">
        <v>0</v>
      </c>
      <c r="FR64" t="s">
        <v>395</v>
      </c>
      <c r="FS64" t="s">
        <v>1029</v>
      </c>
      <c r="FU64" t="s">
        <v>496</v>
      </c>
      <c r="FX64">
        <v>0</v>
      </c>
      <c r="FZ64">
        <v>24.23</v>
      </c>
      <c r="GA64">
        <v>1</v>
      </c>
      <c r="GB64">
        <v>0</v>
      </c>
      <c r="GD64" t="s">
        <v>355</v>
      </c>
      <c r="GE64">
        <v>1</v>
      </c>
      <c r="GF64" t="s">
        <v>274</v>
      </c>
      <c r="GG64">
        <v>2.5</v>
      </c>
      <c r="GH64">
        <v>4.0999999999999996</v>
      </c>
      <c r="GI64">
        <v>0</v>
      </c>
      <c r="GJ64">
        <v>0</v>
      </c>
      <c r="GL64" t="s">
        <v>2877</v>
      </c>
      <c r="GP64" t="s">
        <v>779</v>
      </c>
      <c r="GZ64" t="s">
        <v>2797</v>
      </c>
      <c r="HB64" t="s">
        <v>294</v>
      </c>
      <c r="HC64" t="s">
        <v>313</v>
      </c>
      <c r="HD64" t="s">
        <v>1087</v>
      </c>
      <c r="HE64">
        <v>0</v>
      </c>
      <c r="HF64">
        <v>11</v>
      </c>
      <c r="HG64">
        <v>24</v>
      </c>
      <c r="HH64" t="s">
        <v>275</v>
      </c>
      <c r="HK64">
        <v>3</v>
      </c>
      <c r="HN64" t="s">
        <v>2777</v>
      </c>
      <c r="HO64" t="s">
        <v>2878</v>
      </c>
      <c r="HP64" t="s">
        <v>2879</v>
      </c>
      <c r="HQ64" t="s">
        <v>2880</v>
      </c>
      <c r="HV64">
        <v>-43</v>
      </c>
      <c r="HW64">
        <v>3958249</v>
      </c>
      <c r="HX64" t="s">
        <v>2881</v>
      </c>
      <c r="HY64">
        <v>3958216</v>
      </c>
      <c r="IA64" t="s">
        <v>1726</v>
      </c>
      <c r="IB64">
        <v>0</v>
      </c>
      <c r="IC64">
        <v>1</v>
      </c>
      <c r="IL64">
        <v>139</v>
      </c>
      <c r="IT64">
        <v>2</v>
      </c>
    </row>
    <row r="65" spans="1:254">
      <c r="A65">
        <v>64</v>
      </c>
      <c r="B65" t="s">
        <v>2882</v>
      </c>
      <c r="C65">
        <v>4</v>
      </c>
      <c r="D65">
        <v>1</v>
      </c>
      <c r="E65">
        <v>9</v>
      </c>
      <c r="F65">
        <v>2</v>
      </c>
      <c r="G65">
        <v>9</v>
      </c>
      <c r="H65" t="s">
        <v>253</v>
      </c>
      <c r="I65" t="s">
        <v>298</v>
      </c>
      <c r="J65">
        <v>12</v>
      </c>
      <c r="K65">
        <v>12</v>
      </c>
      <c r="L65" t="s">
        <v>1707</v>
      </c>
      <c r="M65" t="s">
        <v>256</v>
      </c>
      <c r="O65" t="s">
        <v>255</v>
      </c>
      <c r="P65" t="s">
        <v>1067</v>
      </c>
      <c r="R65" t="s">
        <v>443</v>
      </c>
      <c r="S65" t="s">
        <v>1708</v>
      </c>
      <c r="V65" t="s">
        <v>257</v>
      </c>
      <c r="W65" t="s">
        <v>1501</v>
      </c>
      <c r="AD65" t="s">
        <v>1338</v>
      </c>
      <c r="AE65" t="s">
        <v>1502</v>
      </c>
      <c r="AF65" t="s">
        <v>1501</v>
      </c>
      <c r="AG65" t="s">
        <v>257</v>
      </c>
      <c r="AI65">
        <v>22</v>
      </c>
      <c r="AO65">
        <v>15</v>
      </c>
      <c r="AT65" t="s">
        <v>254</v>
      </c>
      <c r="BI65" t="s">
        <v>274</v>
      </c>
      <c r="BP65">
        <f t="shared" si="0"/>
        <v>0</v>
      </c>
      <c r="BQ65">
        <f t="shared" si="1"/>
        <v>1</v>
      </c>
      <c r="BS65" t="s">
        <v>1602</v>
      </c>
      <c r="BU65">
        <v>23</v>
      </c>
      <c r="BW65">
        <v>0</v>
      </c>
      <c r="BX65" t="s">
        <v>2883</v>
      </c>
      <c r="CC65" s="3">
        <v>0.35902777777777778</v>
      </c>
      <c r="CE65" t="s">
        <v>2884</v>
      </c>
      <c r="CI65">
        <v>0</v>
      </c>
      <c r="CJ65" t="s">
        <v>2885</v>
      </c>
      <c r="CK65" s="4">
        <v>38444</v>
      </c>
      <c r="CL65" t="s">
        <v>2886</v>
      </c>
      <c r="CM65" t="s">
        <v>2887</v>
      </c>
      <c r="CN65">
        <v>23</v>
      </c>
      <c r="CO65" t="s">
        <v>268</v>
      </c>
      <c r="CP65" t="s">
        <v>282</v>
      </c>
      <c r="CQ65" t="s">
        <v>1602</v>
      </c>
      <c r="CT65" t="s">
        <v>2610</v>
      </c>
      <c r="CV65">
        <v>0</v>
      </c>
      <c r="CX65">
        <v>1</v>
      </c>
      <c r="CY65" t="s">
        <v>2888</v>
      </c>
      <c r="CZ65">
        <v>6</v>
      </c>
      <c r="DA65">
        <v>3</v>
      </c>
      <c r="DB65" t="s">
        <v>2209</v>
      </c>
      <c r="DC65">
        <v>9</v>
      </c>
      <c r="DE65" t="s">
        <v>2232</v>
      </c>
      <c r="DJ65">
        <v>2</v>
      </c>
      <c r="DK65" s="4">
        <v>44449</v>
      </c>
      <c r="DL65">
        <v>20022</v>
      </c>
      <c r="DM65">
        <v>2021</v>
      </c>
      <c r="DN65">
        <v>0</v>
      </c>
      <c r="DP65">
        <v>79116</v>
      </c>
      <c r="DQ65">
        <v>154</v>
      </c>
      <c r="DT65" t="s">
        <v>274</v>
      </c>
      <c r="DU65" t="s">
        <v>257</v>
      </c>
      <c r="DW65">
        <v>24</v>
      </c>
      <c r="DX65" t="s">
        <v>275</v>
      </c>
      <c r="ED65">
        <v>0</v>
      </c>
      <c r="EE65" t="s">
        <v>1716</v>
      </c>
      <c r="EF65" t="s">
        <v>675</v>
      </c>
      <c r="EG65">
        <v>0</v>
      </c>
      <c r="EH65" t="s">
        <v>886</v>
      </c>
      <c r="EI65" t="s">
        <v>454</v>
      </c>
      <c r="EJ65" t="s">
        <v>2889</v>
      </c>
      <c r="EK65" t="s">
        <v>2890</v>
      </c>
      <c r="EL65" t="s">
        <v>2891</v>
      </c>
      <c r="EM65" t="s">
        <v>268</v>
      </c>
      <c r="EN65" t="s">
        <v>269</v>
      </c>
      <c r="EO65" t="s">
        <v>283</v>
      </c>
      <c r="EP65">
        <v>0</v>
      </c>
      <c r="ES65" t="s">
        <v>2892</v>
      </c>
      <c r="FD65">
        <v>0</v>
      </c>
      <c r="FE65">
        <v>17</v>
      </c>
      <c r="FF65" t="s">
        <v>255</v>
      </c>
      <c r="FG65" t="s">
        <v>309</v>
      </c>
      <c r="FH65" t="s">
        <v>429</v>
      </c>
      <c r="FI65" t="s">
        <v>2893</v>
      </c>
      <c r="FK65">
        <v>0</v>
      </c>
      <c r="FM65">
        <v>0</v>
      </c>
      <c r="FP65">
        <v>0</v>
      </c>
      <c r="FR65" t="s">
        <v>1177</v>
      </c>
      <c r="FS65" t="s">
        <v>1516</v>
      </c>
      <c r="FT65" t="s">
        <v>257</v>
      </c>
      <c r="FU65" t="s">
        <v>1374</v>
      </c>
      <c r="FV65" t="s">
        <v>431</v>
      </c>
      <c r="FX65">
        <v>0</v>
      </c>
      <c r="FZ65">
        <v>24.23</v>
      </c>
      <c r="GA65">
        <v>1</v>
      </c>
      <c r="GB65">
        <v>0</v>
      </c>
      <c r="GC65" t="s">
        <v>2894</v>
      </c>
      <c r="GE65">
        <v>0</v>
      </c>
      <c r="GF65" t="s">
        <v>895</v>
      </c>
      <c r="GI65">
        <v>0</v>
      </c>
      <c r="GJ65">
        <v>0</v>
      </c>
      <c r="GL65" t="s">
        <v>2895</v>
      </c>
      <c r="GN65">
        <v>1</v>
      </c>
      <c r="GZ65" t="s">
        <v>2896</v>
      </c>
      <c r="HB65" t="s">
        <v>313</v>
      </c>
      <c r="HC65" t="s">
        <v>313</v>
      </c>
      <c r="HD65" t="s">
        <v>2897</v>
      </c>
      <c r="HE65">
        <v>0</v>
      </c>
      <c r="HF65">
        <v>12</v>
      </c>
      <c r="HG65">
        <v>24</v>
      </c>
      <c r="HH65" t="s">
        <v>275</v>
      </c>
      <c r="HK65" t="s">
        <v>58</v>
      </c>
      <c r="HV65">
        <v>7</v>
      </c>
      <c r="HW65">
        <v>3958518</v>
      </c>
      <c r="HX65" t="s">
        <v>2898</v>
      </c>
      <c r="HY65">
        <v>3958429</v>
      </c>
      <c r="IB65">
        <v>0</v>
      </c>
      <c r="IC65">
        <v>0</v>
      </c>
      <c r="IL65">
        <v>144</v>
      </c>
      <c r="IN65" t="s">
        <v>2232</v>
      </c>
      <c r="IP65" t="s">
        <v>2232</v>
      </c>
      <c r="IT65">
        <v>2</v>
      </c>
    </row>
    <row r="66" spans="1:254">
      <c r="A66">
        <v>65</v>
      </c>
      <c r="B66" t="s">
        <v>2899</v>
      </c>
      <c r="C66">
        <v>4</v>
      </c>
      <c r="D66">
        <v>2</v>
      </c>
      <c r="E66">
        <v>7</v>
      </c>
      <c r="F66">
        <v>1</v>
      </c>
      <c r="G66">
        <v>7</v>
      </c>
      <c r="I66" t="s">
        <v>298</v>
      </c>
      <c r="J66">
        <v>21</v>
      </c>
      <c r="K66" t="s">
        <v>868</v>
      </c>
      <c r="L66" t="s">
        <v>2900</v>
      </c>
      <c r="M66" t="s">
        <v>2695</v>
      </c>
      <c r="O66" t="s">
        <v>2901</v>
      </c>
      <c r="S66" t="s">
        <v>2802</v>
      </c>
      <c r="V66" t="s">
        <v>257</v>
      </c>
      <c r="W66" t="s">
        <v>2902</v>
      </c>
      <c r="AD66" t="s">
        <v>397</v>
      </c>
      <c r="AE66" t="s">
        <v>2903</v>
      </c>
      <c r="AF66" t="s">
        <v>2902</v>
      </c>
      <c r="AG66" t="s">
        <v>257</v>
      </c>
      <c r="AI66">
        <v>22</v>
      </c>
      <c r="AO66">
        <v>15</v>
      </c>
      <c r="AT66" t="s">
        <v>254</v>
      </c>
      <c r="BI66" t="s">
        <v>274</v>
      </c>
      <c r="BP66">
        <f t="shared" si="0"/>
        <v>0</v>
      </c>
      <c r="BQ66">
        <f t="shared" si="1"/>
        <v>1</v>
      </c>
      <c r="BS66" t="s">
        <v>1602</v>
      </c>
      <c r="BU66">
        <v>23</v>
      </c>
      <c r="BW66">
        <v>0</v>
      </c>
      <c r="BX66" t="s">
        <v>2904</v>
      </c>
      <c r="CC66" s="3">
        <v>0.33402777777777781</v>
      </c>
      <c r="CE66" t="s">
        <v>2905</v>
      </c>
      <c r="CI66">
        <v>0</v>
      </c>
      <c r="CJ66" t="s">
        <v>2906</v>
      </c>
      <c r="CK66" s="4">
        <v>38080</v>
      </c>
      <c r="CL66" t="s">
        <v>2907</v>
      </c>
      <c r="CM66" t="s">
        <v>2908</v>
      </c>
      <c r="CN66">
        <v>23</v>
      </c>
      <c r="CO66" t="s">
        <v>2183</v>
      </c>
      <c r="CP66" t="s">
        <v>282</v>
      </c>
      <c r="CQ66" t="s">
        <v>1602</v>
      </c>
      <c r="CT66" t="s">
        <v>2909</v>
      </c>
      <c r="CV66">
        <v>0</v>
      </c>
      <c r="CX66">
        <v>2</v>
      </c>
      <c r="CY66" t="s">
        <v>2888</v>
      </c>
      <c r="CZ66">
        <v>6</v>
      </c>
      <c r="DA66">
        <v>3</v>
      </c>
      <c r="DB66" t="s">
        <v>2209</v>
      </c>
      <c r="DC66">
        <v>9</v>
      </c>
      <c r="DE66" t="s">
        <v>1705</v>
      </c>
      <c r="DJ66">
        <v>1</v>
      </c>
      <c r="DK66" s="4">
        <v>44449</v>
      </c>
      <c r="DL66">
        <v>20022</v>
      </c>
      <c r="DM66">
        <v>2021</v>
      </c>
      <c r="DN66">
        <v>0</v>
      </c>
      <c r="DP66">
        <v>79116</v>
      </c>
      <c r="DQ66">
        <v>155</v>
      </c>
      <c r="DT66" t="s">
        <v>274</v>
      </c>
      <c r="DU66" t="s">
        <v>257</v>
      </c>
      <c r="DW66">
        <v>24</v>
      </c>
      <c r="DX66" t="s">
        <v>275</v>
      </c>
      <c r="ED66">
        <v>0</v>
      </c>
      <c r="EE66" t="s">
        <v>2910</v>
      </c>
      <c r="EF66" t="s">
        <v>277</v>
      </c>
      <c r="EG66">
        <v>0</v>
      </c>
      <c r="EI66" t="s">
        <v>278</v>
      </c>
      <c r="EJ66" t="s">
        <v>279</v>
      </c>
      <c r="EK66" t="s">
        <v>2911</v>
      </c>
      <c r="EL66" t="s">
        <v>2912</v>
      </c>
      <c r="EM66" t="s">
        <v>889</v>
      </c>
      <c r="EN66" t="s">
        <v>269</v>
      </c>
      <c r="EO66" t="s">
        <v>283</v>
      </c>
      <c r="EP66">
        <v>0</v>
      </c>
      <c r="ES66" t="s">
        <v>2913</v>
      </c>
      <c r="FD66">
        <v>0</v>
      </c>
      <c r="FE66">
        <v>10</v>
      </c>
      <c r="FF66" t="s">
        <v>285</v>
      </c>
      <c r="FG66" t="s">
        <v>309</v>
      </c>
      <c r="FH66" t="s">
        <v>310</v>
      </c>
      <c r="FK66">
        <v>0</v>
      </c>
      <c r="FM66">
        <v>0</v>
      </c>
      <c r="FP66">
        <v>0</v>
      </c>
      <c r="FR66" t="s">
        <v>287</v>
      </c>
      <c r="FS66" t="s">
        <v>288</v>
      </c>
      <c r="FT66" t="s">
        <v>257</v>
      </c>
      <c r="FU66" t="s">
        <v>289</v>
      </c>
      <c r="FV66" t="s">
        <v>397</v>
      </c>
      <c r="FW66" t="s">
        <v>291</v>
      </c>
      <c r="FX66">
        <v>0</v>
      </c>
      <c r="FZ66">
        <v>24.23</v>
      </c>
      <c r="GA66">
        <v>1</v>
      </c>
      <c r="GB66">
        <v>0</v>
      </c>
      <c r="GC66" t="s">
        <v>2914</v>
      </c>
      <c r="GE66">
        <v>0</v>
      </c>
      <c r="GF66" t="s">
        <v>257</v>
      </c>
      <c r="GI66">
        <v>0</v>
      </c>
      <c r="GJ66">
        <v>0</v>
      </c>
      <c r="GL66" t="s">
        <v>2915</v>
      </c>
      <c r="GN66">
        <v>1</v>
      </c>
      <c r="GZ66" t="s">
        <v>2916</v>
      </c>
      <c r="HA66" t="s">
        <v>1705</v>
      </c>
      <c r="HB66" t="s">
        <v>313</v>
      </c>
      <c r="HC66" t="s">
        <v>313</v>
      </c>
      <c r="HD66" t="s">
        <v>1705</v>
      </c>
      <c r="HE66">
        <v>0</v>
      </c>
      <c r="HF66">
        <v>21</v>
      </c>
      <c r="HG66">
        <v>24</v>
      </c>
      <c r="HH66" t="s">
        <v>275</v>
      </c>
      <c r="HK66" t="s">
        <v>58</v>
      </c>
      <c r="HV66">
        <v>6</v>
      </c>
      <c r="HW66">
        <v>3958571</v>
      </c>
      <c r="HX66" t="s">
        <v>2917</v>
      </c>
      <c r="HY66">
        <v>3958518</v>
      </c>
      <c r="IB66">
        <v>0</v>
      </c>
      <c r="IC66">
        <v>0</v>
      </c>
      <c r="IL66">
        <v>145</v>
      </c>
      <c r="IN66" t="s">
        <v>2077</v>
      </c>
      <c r="IP66" t="s">
        <v>2077</v>
      </c>
      <c r="IT66">
        <v>2</v>
      </c>
    </row>
    <row r="67" spans="1:254">
      <c r="A67">
        <v>66</v>
      </c>
      <c r="B67" t="s">
        <v>2918</v>
      </c>
      <c r="C67">
        <v>4</v>
      </c>
      <c r="D67">
        <v>3</v>
      </c>
      <c r="E67">
        <v>6</v>
      </c>
      <c r="F67">
        <v>0</v>
      </c>
      <c r="G67">
        <v>6</v>
      </c>
      <c r="I67" t="s">
        <v>298</v>
      </c>
      <c r="J67">
        <v>12</v>
      </c>
      <c r="K67">
        <v>12</v>
      </c>
      <c r="L67" t="s">
        <v>2919</v>
      </c>
      <c r="M67" t="s">
        <v>1186</v>
      </c>
      <c r="O67" t="s">
        <v>1187</v>
      </c>
      <c r="Q67" t="s">
        <v>1188</v>
      </c>
      <c r="V67" t="s">
        <v>253</v>
      </c>
      <c r="W67" t="s">
        <v>2920</v>
      </c>
      <c r="X67" t="s">
        <v>323</v>
      </c>
      <c r="Y67" t="s">
        <v>2921</v>
      </c>
      <c r="AA67" t="s">
        <v>2922</v>
      </c>
      <c r="AB67" t="s">
        <v>2923</v>
      </c>
      <c r="AJ67" t="s">
        <v>756</v>
      </c>
      <c r="AK67" t="s">
        <v>1434</v>
      </c>
      <c r="AO67">
        <v>15</v>
      </c>
      <c r="AT67" t="s">
        <v>254</v>
      </c>
      <c r="AX67">
        <v>4</v>
      </c>
      <c r="BI67" t="s">
        <v>261</v>
      </c>
      <c r="BP67">
        <f t="shared" ref="BP67:BP75" si="2">COUNTIFS(M:M,M67,Y:Y,Y67)</f>
        <v>1</v>
      </c>
      <c r="BQ67">
        <f t="shared" ref="BQ67:BQ75" si="3">COUNTIFS(M:M,M67,AE:AE,AE67)</f>
        <v>0</v>
      </c>
      <c r="BS67" t="s">
        <v>1602</v>
      </c>
      <c r="BU67">
        <v>23</v>
      </c>
      <c r="BW67">
        <v>1</v>
      </c>
      <c r="BX67" t="s">
        <v>2924</v>
      </c>
      <c r="BZ67">
        <v>0</v>
      </c>
      <c r="CB67" t="s">
        <v>492</v>
      </c>
      <c r="CC67" s="3">
        <v>0.30763888888888891</v>
      </c>
      <c r="CD67" t="s">
        <v>274</v>
      </c>
      <c r="CE67" t="s">
        <v>2925</v>
      </c>
      <c r="CF67">
        <v>0</v>
      </c>
      <c r="CH67" t="s">
        <v>481</v>
      </c>
      <c r="CI67">
        <v>0</v>
      </c>
      <c r="CJ67" t="s">
        <v>2926</v>
      </c>
      <c r="CK67" s="4">
        <v>38080</v>
      </c>
      <c r="CL67" t="s">
        <v>2927</v>
      </c>
      <c r="CM67" t="s">
        <v>2928</v>
      </c>
      <c r="CN67">
        <v>23</v>
      </c>
      <c r="CP67" t="s">
        <v>282</v>
      </c>
      <c r="CQ67" t="s">
        <v>1602</v>
      </c>
      <c r="CT67" t="s">
        <v>2929</v>
      </c>
      <c r="CV67">
        <v>0</v>
      </c>
      <c r="CX67">
        <v>3</v>
      </c>
      <c r="CY67" t="s">
        <v>2888</v>
      </c>
      <c r="CZ67">
        <v>6</v>
      </c>
      <c r="DA67">
        <v>3</v>
      </c>
      <c r="DB67" t="s">
        <v>2209</v>
      </c>
      <c r="DC67">
        <v>9</v>
      </c>
      <c r="DJ67">
        <v>0</v>
      </c>
      <c r="DK67" s="4">
        <v>44449</v>
      </c>
      <c r="DL67">
        <v>20022</v>
      </c>
      <c r="DM67">
        <v>2021</v>
      </c>
      <c r="DN67">
        <v>0</v>
      </c>
      <c r="DP67">
        <v>79116</v>
      </c>
      <c r="DQ67">
        <v>156</v>
      </c>
      <c r="DT67" t="s">
        <v>257</v>
      </c>
      <c r="DU67" t="s">
        <v>274</v>
      </c>
      <c r="DW67">
        <v>24</v>
      </c>
      <c r="DX67" t="s">
        <v>275</v>
      </c>
      <c r="DZ67" t="s">
        <v>2077</v>
      </c>
      <c r="EA67" t="s">
        <v>2930</v>
      </c>
      <c r="ED67">
        <v>0</v>
      </c>
      <c r="EE67" t="s">
        <v>1196</v>
      </c>
      <c r="EF67" t="s">
        <v>383</v>
      </c>
      <c r="EG67">
        <v>0</v>
      </c>
      <c r="EH67" t="s">
        <v>2931</v>
      </c>
      <c r="EI67" t="s">
        <v>454</v>
      </c>
      <c r="EJ67" t="s">
        <v>2889</v>
      </c>
      <c r="EK67" t="s">
        <v>2932</v>
      </c>
      <c r="EL67" t="s">
        <v>2933</v>
      </c>
      <c r="EM67" t="s">
        <v>2934</v>
      </c>
      <c r="EN67" t="s">
        <v>269</v>
      </c>
      <c r="EO67" t="s">
        <v>2935</v>
      </c>
      <c r="EP67">
        <v>0</v>
      </c>
      <c r="EQ67" t="s">
        <v>1640</v>
      </c>
      <c r="ES67" t="s">
        <v>2936</v>
      </c>
      <c r="ET67">
        <v>-2</v>
      </c>
      <c r="EU67" t="s">
        <v>257</v>
      </c>
      <c r="EV67" t="s">
        <v>1983</v>
      </c>
      <c r="EW67" t="s">
        <v>1177</v>
      </c>
      <c r="EX67" t="s">
        <v>492</v>
      </c>
      <c r="FA67" t="s">
        <v>2937</v>
      </c>
      <c r="FB67" t="s">
        <v>2938</v>
      </c>
      <c r="FD67">
        <v>1</v>
      </c>
      <c r="FE67">
        <v>8</v>
      </c>
      <c r="FJ67" t="s">
        <v>2939</v>
      </c>
      <c r="FK67">
        <v>0</v>
      </c>
      <c r="FM67">
        <v>0</v>
      </c>
      <c r="FN67" t="s">
        <v>2077</v>
      </c>
      <c r="FP67">
        <v>0</v>
      </c>
      <c r="FR67" t="s">
        <v>1177</v>
      </c>
      <c r="FS67" t="s">
        <v>1516</v>
      </c>
      <c r="FU67" t="s">
        <v>1374</v>
      </c>
      <c r="FV67" t="s">
        <v>290</v>
      </c>
      <c r="FX67">
        <v>0</v>
      </c>
      <c r="FZ67">
        <v>24.23</v>
      </c>
      <c r="GA67">
        <v>1</v>
      </c>
      <c r="GB67">
        <v>0</v>
      </c>
      <c r="GE67">
        <v>0</v>
      </c>
      <c r="GF67" t="s">
        <v>466</v>
      </c>
      <c r="GG67">
        <v>3.1</v>
      </c>
      <c r="GH67">
        <v>3.4</v>
      </c>
      <c r="GI67">
        <v>0</v>
      </c>
      <c r="GJ67">
        <v>0</v>
      </c>
      <c r="GK67" t="s">
        <v>2940</v>
      </c>
      <c r="GL67" t="s">
        <v>2941</v>
      </c>
      <c r="GO67" t="s">
        <v>499</v>
      </c>
      <c r="GP67" t="s">
        <v>779</v>
      </c>
      <c r="GQ67">
        <v>45</v>
      </c>
      <c r="GZ67" t="s">
        <v>2942</v>
      </c>
      <c r="HB67" t="s">
        <v>313</v>
      </c>
      <c r="HC67" t="s">
        <v>313</v>
      </c>
      <c r="HD67" t="s">
        <v>1942</v>
      </c>
      <c r="HE67">
        <v>0</v>
      </c>
      <c r="HF67">
        <v>12</v>
      </c>
      <c r="HG67">
        <v>24</v>
      </c>
      <c r="HH67" t="s">
        <v>275</v>
      </c>
      <c r="HJ67" t="s">
        <v>492</v>
      </c>
      <c r="HK67" t="s">
        <v>2943</v>
      </c>
      <c r="HL67" t="s">
        <v>2183</v>
      </c>
      <c r="HN67" t="s">
        <v>2944</v>
      </c>
      <c r="HO67" t="s">
        <v>2945</v>
      </c>
      <c r="HP67" t="s">
        <v>2946</v>
      </c>
      <c r="HQ67" t="s">
        <v>2947</v>
      </c>
      <c r="HS67" t="s">
        <v>2948</v>
      </c>
      <c r="HV67">
        <v>6</v>
      </c>
      <c r="HW67">
        <v>3958610</v>
      </c>
      <c r="HY67">
        <v>3958571</v>
      </c>
      <c r="IB67">
        <v>-0.5</v>
      </c>
      <c r="IC67">
        <v>1</v>
      </c>
      <c r="IL67">
        <v>146</v>
      </c>
      <c r="IT67">
        <v>2</v>
      </c>
    </row>
    <row r="68" spans="1:254">
      <c r="A68">
        <v>67</v>
      </c>
      <c r="B68" t="s">
        <v>2949</v>
      </c>
      <c r="C68">
        <v>4</v>
      </c>
      <c r="D68">
        <v>1</v>
      </c>
      <c r="E68">
        <v>10</v>
      </c>
      <c r="F68">
        <v>0</v>
      </c>
      <c r="G68">
        <v>-41</v>
      </c>
      <c r="H68" t="s">
        <v>253</v>
      </c>
      <c r="I68" t="s">
        <v>298</v>
      </c>
      <c r="J68">
        <v>11</v>
      </c>
      <c r="K68">
        <v>11</v>
      </c>
      <c r="L68" t="s">
        <v>2621</v>
      </c>
      <c r="M68" t="s">
        <v>408</v>
      </c>
      <c r="O68" t="s">
        <v>409</v>
      </c>
      <c r="P68" t="s">
        <v>509</v>
      </c>
      <c r="V68" t="s">
        <v>257</v>
      </c>
      <c r="W68" t="s">
        <v>2622</v>
      </c>
      <c r="AD68" t="s">
        <v>2623</v>
      </c>
      <c r="AE68" t="s">
        <v>1601</v>
      </c>
      <c r="AF68" t="s">
        <v>2622</v>
      </c>
      <c r="AG68" t="s">
        <v>274</v>
      </c>
      <c r="AI68">
        <v>22</v>
      </c>
      <c r="AO68">
        <v>15</v>
      </c>
      <c r="BI68" t="s">
        <v>274</v>
      </c>
      <c r="BP68">
        <f t="shared" si="2"/>
        <v>0</v>
      </c>
      <c r="BQ68">
        <f t="shared" si="3"/>
        <v>3</v>
      </c>
      <c r="BS68" t="s">
        <v>1602</v>
      </c>
      <c r="BU68">
        <v>23</v>
      </c>
      <c r="BW68">
        <v>0</v>
      </c>
      <c r="BX68" t="s">
        <v>2950</v>
      </c>
      <c r="CC68" s="3">
        <v>0.21944444444444444</v>
      </c>
      <c r="CE68" t="s">
        <v>2951</v>
      </c>
      <c r="CI68">
        <v>0</v>
      </c>
      <c r="CJ68" t="s">
        <v>2952</v>
      </c>
      <c r="CK68" s="4">
        <v>38444</v>
      </c>
      <c r="CL68" t="s">
        <v>2953</v>
      </c>
      <c r="CM68" t="s">
        <v>2954</v>
      </c>
      <c r="CN68">
        <v>23</v>
      </c>
      <c r="CO68" t="s">
        <v>268</v>
      </c>
      <c r="CP68" t="s">
        <v>282</v>
      </c>
      <c r="CQ68" t="s">
        <v>1602</v>
      </c>
      <c r="CT68" t="s">
        <v>2929</v>
      </c>
      <c r="CV68">
        <v>0</v>
      </c>
      <c r="CX68">
        <v>1</v>
      </c>
      <c r="CY68" t="s">
        <v>553</v>
      </c>
      <c r="CZ68">
        <v>0</v>
      </c>
      <c r="DA68">
        <v>7</v>
      </c>
      <c r="DB68" t="s">
        <v>1243</v>
      </c>
      <c r="DC68">
        <v>-41</v>
      </c>
      <c r="DE68" t="s">
        <v>1839</v>
      </c>
      <c r="DJ68">
        <v>0</v>
      </c>
      <c r="DK68" s="4">
        <v>44449</v>
      </c>
      <c r="DL68">
        <v>20022</v>
      </c>
      <c r="DM68">
        <v>2021</v>
      </c>
      <c r="DN68">
        <v>0</v>
      </c>
      <c r="DP68">
        <v>79116</v>
      </c>
      <c r="DQ68">
        <v>162</v>
      </c>
      <c r="DT68" t="s">
        <v>274</v>
      </c>
      <c r="DU68" t="s">
        <v>257</v>
      </c>
      <c r="DW68">
        <v>24</v>
      </c>
      <c r="DX68" t="s">
        <v>275</v>
      </c>
      <c r="ED68">
        <v>0</v>
      </c>
      <c r="EE68" t="s">
        <v>2630</v>
      </c>
      <c r="EF68" t="s">
        <v>422</v>
      </c>
      <c r="EG68">
        <v>0</v>
      </c>
      <c r="EI68" t="s">
        <v>340</v>
      </c>
      <c r="EJ68" t="s">
        <v>2955</v>
      </c>
      <c r="EK68" t="s">
        <v>2956</v>
      </c>
      <c r="EL68" t="s">
        <v>2957</v>
      </c>
      <c r="EM68" t="s">
        <v>268</v>
      </c>
      <c r="EN68" t="s">
        <v>269</v>
      </c>
      <c r="EO68" t="s">
        <v>490</v>
      </c>
      <c r="EP68">
        <v>1</v>
      </c>
      <c r="ES68" t="s">
        <v>2958</v>
      </c>
      <c r="FD68">
        <v>0</v>
      </c>
      <c r="FE68">
        <v>18</v>
      </c>
      <c r="FF68" t="s">
        <v>590</v>
      </c>
      <c r="FH68" t="s">
        <v>590</v>
      </c>
      <c r="FI68" t="s">
        <v>2724</v>
      </c>
      <c r="FK68">
        <v>0</v>
      </c>
      <c r="FM68">
        <v>0</v>
      </c>
      <c r="FP68">
        <v>0</v>
      </c>
      <c r="FR68" t="s">
        <v>462</v>
      </c>
      <c r="FS68" t="s">
        <v>1002</v>
      </c>
      <c r="FT68" t="s">
        <v>274</v>
      </c>
      <c r="FU68" t="s">
        <v>777</v>
      </c>
      <c r="FV68" t="s">
        <v>1700</v>
      </c>
      <c r="FW68" t="s">
        <v>432</v>
      </c>
      <c r="FX68">
        <v>0</v>
      </c>
      <c r="FZ68">
        <v>24.23</v>
      </c>
      <c r="GA68">
        <v>1</v>
      </c>
      <c r="GB68">
        <v>0</v>
      </c>
      <c r="GD68" t="s">
        <v>355</v>
      </c>
      <c r="GE68">
        <v>0</v>
      </c>
      <c r="GF68" t="s">
        <v>274</v>
      </c>
      <c r="GI68">
        <v>0</v>
      </c>
      <c r="GJ68">
        <v>0</v>
      </c>
      <c r="GL68" t="s">
        <v>2959</v>
      </c>
      <c r="GN68">
        <v>1</v>
      </c>
      <c r="GZ68" t="s">
        <v>2084</v>
      </c>
      <c r="HB68" t="s">
        <v>294</v>
      </c>
      <c r="HC68" t="s">
        <v>313</v>
      </c>
      <c r="HD68" t="s">
        <v>1914</v>
      </c>
      <c r="HE68">
        <v>0</v>
      </c>
      <c r="HF68">
        <v>11</v>
      </c>
      <c r="HG68">
        <v>24</v>
      </c>
      <c r="HH68" t="s">
        <v>275</v>
      </c>
      <c r="HK68">
        <v>3</v>
      </c>
      <c r="HV68">
        <v>-41</v>
      </c>
      <c r="HW68">
        <v>3958831</v>
      </c>
      <c r="HX68" t="s">
        <v>2384</v>
      </c>
      <c r="HY68">
        <v>3958794</v>
      </c>
      <c r="IB68">
        <v>0</v>
      </c>
      <c r="IC68">
        <v>0</v>
      </c>
      <c r="IL68">
        <v>152</v>
      </c>
      <c r="IN68" t="s">
        <v>1839</v>
      </c>
      <c r="IP68" t="s">
        <v>1839</v>
      </c>
      <c r="IT68">
        <v>2</v>
      </c>
    </row>
    <row r="69" spans="1:254">
      <c r="A69">
        <v>68</v>
      </c>
      <c r="B69" t="s">
        <v>2960</v>
      </c>
      <c r="C69">
        <v>4</v>
      </c>
      <c r="D69">
        <v>2</v>
      </c>
      <c r="E69">
        <v>10</v>
      </c>
      <c r="F69">
        <v>0</v>
      </c>
      <c r="G69">
        <v>-41</v>
      </c>
      <c r="I69" t="s">
        <v>298</v>
      </c>
      <c r="J69">
        <v>12</v>
      </c>
      <c r="K69" t="s">
        <v>1595</v>
      </c>
      <c r="L69" t="s">
        <v>2961</v>
      </c>
      <c r="M69" t="s">
        <v>319</v>
      </c>
      <c r="O69" t="s">
        <v>2962</v>
      </c>
      <c r="P69" t="s">
        <v>1067</v>
      </c>
      <c r="V69" t="s">
        <v>253</v>
      </c>
      <c r="W69" t="s">
        <v>2963</v>
      </c>
      <c r="X69" t="s">
        <v>1040</v>
      </c>
      <c r="Y69" t="s">
        <v>2964</v>
      </c>
      <c r="AA69" t="s">
        <v>325</v>
      </c>
      <c r="AB69" t="s">
        <v>326</v>
      </c>
      <c r="AJ69" t="s">
        <v>756</v>
      </c>
      <c r="AO69">
        <v>15</v>
      </c>
      <c r="BI69" t="s">
        <v>274</v>
      </c>
      <c r="BP69">
        <f t="shared" si="2"/>
        <v>1</v>
      </c>
      <c r="BQ69">
        <f t="shared" si="3"/>
        <v>0</v>
      </c>
      <c r="BS69" t="s">
        <v>1602</v>
      </c>
      <c r="BU69">
        <v>23</v>
      </c>
      <c r="BW69">
        <v>0</v>
      </c>
      <c r="BX69" t="s">
        <v>2965</v>
      </c>
      <c r="BZ69">
        <v>0</v>
      </c>
      <c r="CC69" s="3">
        <v>0.19375000000000001</v>
      </c>
      <c r="CD69" t="s">
        <v>274</v>
      </c>
      <c r="CE69" t="s">
        <v>2966</v>
      </c>
      <c r="CF69">
        <v>7</v>
      </c>
      <c r="CH69" t="s">
        <v>331</v>
      </c>
      <c r="CI69">
        <v>0</v>
      </c>
      <c r="CJ69" t="s">
        <v>2967</v>
      </c>
      <c r="CK69" s="4">
        <v>38444</v>
      </c>
      <c r="CL69" t="s">
        <v>2968</v>
      </c>
      <c r="CM69" t="s">
        <v>2969</v>
      </c>
      <c r="CN69">
        <v>23</v>
      </c>
      <c r="CP69" t="s">
        <v>282</v>
      </c>
      <c r="CQ69" t="s">
        <v>1602</v>
      </c>
      <c r="CT69" t="s">
        <v>2970</v>
      </c>
      <c r="CV69">
        <v>0</v>
      </c>
      <c r="CX69">
        <v>2</v>
      </c>
      <c r="CY69" t="s">
        <v>553</v>
      </c>
      <c r="CZ69">
        <v>0</v>
      </c>
      <c r="DA69">
        <v>7</v>
      </c>
      <c r="DB69" t="s">
        <v>1243</v>
      </c>
      <c r="DC69">
        <v>-41</v>
      </c>
      <c r="DJ69">
        <v>0</v>
      </c>
      <c r="DK69" s="4">
        <v>44449</v>
      </c>
      <c r="DL69">
        <v>20022</v>
      </c>
      <c r="DM69">
        <v>2021</v>
      </c>
      <c r="DN69">
        <v>0</v>
      </c>
      <c r="DP69">
        <v>79116</v>
      </c>
      <c r="DQ69">
        <v>163</v>
      </c>
      <c r="DT69" t="s">
        <v>274</v>
      </c>
      <c r="DU69" t="s">
        <v>257</v>
      </c>
      <c r="DW69">
        <v>24</v>
      </c>
      <c r="DX69" t="s">
        <v>275</v>
      </c>
      <c r="DZ69" t="s">
        <v>1929</v>
      </c>
      <c r="EA69" t="s">
        <v>2252</v>
      </c>
      <c r="ED69">
        <v>0</v>
      </c>
      <c r="EE69" t="s">
        <v>2971</v>
      </c>
      <c r="EF69" t="s">
        <v>338</v>
      </c>
      <c r="EG69">
        <v>0</v>
      </c>
      <c r="EH69" t="s">
        <v>2972</v>
      </c>
      <c r="EI69" t="s">
        <v>454</v>
      </c>
      <c r="EJ69" t="s">
        <v>585</v>
      </c>
      <c r="EK69" t="s">
        <v>2973</v>
      </c>
      <c r="EL69" t="s">
        <v>2974</v>
      </c>
      <c r="EM69" t="s">
        <v>2975</v>
      </c>
      <c r="EN69" t="s">
        <v>269</v>
      </c>
      <c r="EO69" t="s">
        <v>283</v>
      </c>
      <c r="EP69">
        <v>0</v>
      </c>
      <c r="EQ69" t="s">
        <v>491</v>
      </c>
      <c r="ES69" t="s">
        <v>2976</v>
      </c>
      <c r="ET69">
        <v>3</v>
      </c>
      <c r="EU69" t="s">
        <v>257</v>
      </c>
      <c r="EV69" t="s">
        <v>1983</v>
      </c>
      <c r="EW69" t="s">
        <v>2977</v>
      </c>
      <c r="EX69" t="s">
        <v>492</v>
      </c>
      <c r="FA69" t="s">
        <v>269</v>
      </c>
      <c r="FB69" t="s">
        <v>2978</v>
      </c>
      <c r="FD69">
        <v>0</v>
      </c>
      <c r="FE69">
        <v>10</v>
      </c>
      <c r="FI69" t="s">
        <v>2513</v>
      </c>
      <c r="FJ69" t="s">
        <v>2979</v>
      </c>
      <c r="FK69">
        <v>0</v>
      </c>
      <c r="FM69">
        <v>0</v>
      </c>
      <c r="FN69" t="s">
        <v>1929</v>
      </c>
      <c r="FO69" t="s">
        <v>1115</v>
      </c>
      <c r="FP69">
        <v>0</v>
      </c>
      <c r="FR69" t="s">
        <v>354</v>
      </c>
      <c r="FX69">
        <v>0</v>
      </c>
      <c r="FZ69">
        <v>24.23</v>
      </c>
      <c r="GA69">
        <v>1</v>
      </c>
      <c r="GB69">
        <v>0</v>
      </c>
      <c r="GD69" t="s">
        <v>355</v>
      </c>
      <c r="GE69">
        <v>1</v>
      </c>
      <c r="GF69" t="s">
        <v>895</v>
      </c>
      <c r="GG69">
        <v>2.2999999999999998</v>
      </c>
      <c r="GH69">
        <v>2.4</v>
      </c>
      <c r="GI69">
        <v>0</v>
      </c>
      <c r="GJ69">
        <v>0</v>
      </c>
      <c r="GL69" t="s">
        <v>2980</v>
      </c>
      <c r="GO69" t="s">
        <v>499</v>
      </c>
      <c r="GP69" t="s">
        <v>779</v>
      </c>
      <c r="GQ69">
        <v>47</v>
      </c>
      <c r="GZ69" t="s">
        <v>2981</v>
      </c>
      <c r="HB69" t="s">
        <v>294</v>
      </c>
      <c r="HC69" t="s">
        <v>313</v>
      </c>
      <c r="HD69" t="s">
        <v>2454</v>
      </c>
      <c r="HE69">
        <v>0</v>
      </c>
      <c r="HF69">
        <v>12</v>
      </c>
      <c r="HG69">
        <v>24</v>
      </c>
      <c r="HH69" t="s">
        <v>275</v>
      </c>
      <c r="HK69">
        <v>3</v>
      </c>
      <c r="HL69" t="s">
        <v>1814</v>
      </c>
      <c r="HN69" t="s">
        <v>2435</v>
      </c>
      <c r="HO69" t="s">
        <v>2982</v>
      </c>
      <c r="HP69" t="s">
        <v>2983</v>
      </c>
      <c r="HQ69" t="s">
        <v>2984</v>
      </c>
      <c r="HS69" t="s">
        <v>2985</v>
      </c>
      <c r="HV69">
        <v>-41</v>
      </c>
      <c r="HW69">
        <v>3959347</v>
      </c>
      <c r="HX69" t="s">
        <v>1929</v>
      </c>
      <c r="HY69">
        <v>3958831</v>
      </c>
      <c r="IB69">
        <v>-0.5</v>
      </c>
      <c r="IC69">
        <v>1</v>
      </c>
      <c r="IL69">
        <v>153</v>
      </c>
      <c r="IT69">
        <v>2</v>
      </c>
    </row>
    <row r="70" spans="1:254">
      <c r="A70">
        <v>69</v>
      </c>
      <c r="B70" t="s">
        <v>2986</v>
      </c>
      <c r="C70">
        <v>4</v>
      </c>
      <c r="D70">
        <v>3</v>
      </c>
      <c r="E70">
        <v>10</v>
      </c>
      <c r="F70">
        <v>21</v>
      </c>
      <c r="G70">
        <v>-41</v>
      </c>
      <c r="I70" t="s">
        <v>254</v>
      </c>
      <c r="J70">
        <v>11</v>
      </c>
      <c r="K70">
        <v>11</v>
      </c>
      <c r="L70" t="s">
        <v>2987</v>
      </c>
      <c r="M70" t="s">
        <v>1095</v>
      </c>
      <c r="O70" t="s">
        <v>1096</v>
      </c>
      <c r="P70" t="s">
        <v>509</v>
      </c>
      <c r="R70" t="s">
        <v>321</v>
      </c>
      <c r="V70" t="s">
        <v>253</v>
      </c>
      <c r="W70" t="s">
        <v>2988</v>
      </c>
      <c r="X70" t="s">
        <v>370</v>
      </c>
      <c r="Y70" t="s">
        <v>2989</v>
      </c>
      <c r="AA70" t="s">
        <v>666</v>
      </c>
      <c r="AB70" t="s">
        <v>667</v>
      </c>
      <c r="AI70">
        <v>88</v>
      </c>
      <c r="AJ70" t="s">
        <v>327</v>
      </c>
      <c r="AO70">
        <v>15</v>
      </c>
      <c r="AX70">
        <v>4</v>
      </c>
      <c r="BI70" t="s">
        <v>274</v>
      </c>
      <c r="BP70">
        <f t="shared" si="2"/>
        <v>1</v>
      </c>
      <c r="BQ70">
        <f t="shared" si="3"/>
        <v>0</v>
      </c>
      <c r="BS70" t="s">
        <v>1602</v>
      </c>
      <c r="BU70">
        <v>23</v>
      </c>
      <c r="BW70">
        <v>0</v>
      </c>
      <c r="BX70" t="s">
        <v>2990</v>
      </c>
      <c r="BZ70">
        <v>1</v>
      </c>
      <c r="CC70" s="3">
        <v>0.19027777777777777</v>
      </c>
      <c r="CD70" t="s">
        <v>294</v>
      </c>
      <c r="CE70" t="s">
        <v>2991</v>
      </c>
      <c r="CF70">
        <v>8</v>
      </c>
      <c r="CH70" t="s">
        <v>331</v>
      </c>
      <c r="CI70">
        <v>0</v>
      </c>
      <c r="CJ70" t="s">
        <v>2992</v>
      </c>
      <c r="CK70" s="4">
        <v>38444</v>
      </c>
      <c r="CL70" t="s">
        <v>2993</v>
      </c>
      <c r="CM70" t="s">
        <v>2994</v>
      </c>
      <c r="CN70">
        <v>23</v>
      </c>
      <c r="CO70" t="s">
        <v>2769</v>
      </c>
      <c r="CP70" t="s">
        <v>269</v>
      </c>
      <c r="CQ70" t="s">
        <v>1602</v>
      </c>
      <c r="CT70" t="s">
        <v>2995</v>
      </c>
      <c r="CV70">
        <v>0</v>
      </c>
      <c r="CX70">
        <v>3</v>
      </c>
      <c r="CY70" t="s">
        <v>553</v>
      </c>
      <c r="CZ70">
        <v>0</v>
      </c>
      <c r="DA70">
        <v>7</v>
      </c>
      <c r="DB70" t="s">
        <v>1243</v>
      </c>
      <c r="DC70">
        <v>-41</v>
      </c>
      <c r="DE70" t="s">
        <v>1635</v>
      </c>
      <c r="DJ70">
        <v>21</v>
      </c>
      <c r="DK70" s="4">
        <v>44449</v>
      </c>
      <c r="DL70">
        <v>20022</v>
      </c>
      <c r="DM70">
        <v>2021</v>
      </c>
      <c r="DN70">
        <v>0</v>
      </c>
      <c r="DP70">
        <v>79116</v>
      </c>
      <c r="DQ70">
        <v>164</v>
      </c>
      <c r="DT70" t="s">
        <v>274</v>
      </c>
      <c r="DU70" t="s">
        <v>257</v>
      </c>
      <c r="DW70">
        <v>24</v>
      </c>
      <c r="DX70" t="s">
        <v>275</v>
      </c>
      <c r="ED70">
        <v>0</v>
      </c>
      <c r="EE70" t="s">
        <v>2996</v>
      </c>
      <c r="EF70" t="s">
        <v>422</v>
      </c>
      <c r="EG70">
        <v>0</v>
      </c>
      <c r="EI70" t="s">
        <v>340</v>
      </c>
      <c r="EJ70" t="s">
        <v>1392</v>
      </c>
      <c r="EK70" t="s">
        <v>2997</v>
      </c>
      <c r="EL70" t="s">
        <v>2998</v>
      </c>
      <c r="EM70" t="s">
        <v>921</v>
      </c>
      <c r="EN70" t="s">
        <v>282</v>
      </c>
      <c r="EO70" t="s">
        <v>1110</v>
      </c>
      <c r="EP70">
        <v>0</v>
      </c>
      <c r="EQ70" t="s">
        <v>491</v>
      </c>
      <c r="ES70" t="s">
        <v>2999</v>
      </c>
      <c r="ET70">
        <v>14</v>
      </c>
      <c r="EU70" t="s">
        <v>348</v>
      </c>
      <c r="EV70" t="s">
        <v>1983</v>
      </c>
      <c r="EW70" t="s">
        <v>2977</v>
      </c>
      <c r="EX70" t="s">
        <v>351</v>
      </c>
      <c r="FA70" t="s">
        <v>392</v>
      </c>
      <c r="FB70" t="s">
        <v>3000</v>
      </c>
      <c r="FD70">
        <v>0</v>
      </c>
      <c r="FE70">
        <v>5</v>
      </c>
      <c r="FI70" t="s">
        <v>2724</v>
      </c>
      <c r="FK70">
        <v>0</v>
      </c>
      <c r="FM70">
        <v>0</v>
      </c>
      <c r="FP70">
        <v>0</v>
      </c>
      <c r="FR70" t="s">
        <v>462</v>
      </c>
      <c r="FS70" t="s">
        <v>1002</v>
      </c>
      <c r="FU70" t="s">
        <v>777</v>
      </c>
      <c r="FX70">
        <v>0</v>
      </c>
      <c r="FZ70">
        <v>24.23</v>
      </c>
      <c r="GA70">
        <v>1</v>
      </c>
      <c r="GB70">
        <v>0</v>
      </c>
      <c r="GC70" t="s">
        <v>254</v>
      </c>
      <c r="GD70" t="s">
        <v>355</v>
      </c>
      <c r="GE70">
        <v>1</v>
      </c>
      <c r="GF70" t="s">
        <v>274</v>
      </c>
      <c r="GH70">
        <v>3.2</v>
      </c>
      <c r="GI70">
        <v>0</v>
      </c>
      <c r="GJ70">
        <v>0</v>
      </c>
      <c r="GL70" t="s">
        <v>3001</v>
      </c>
      <c r="GM70">
        <v>7</v>
      </c>
      <c r="GN70">
        <v>1</v>
      </c>
      <c r="GO70" t="s">
        <v>357</v>
      </c>
      <c r="GQ70">
        <v>13</v>
      </c>
      <c r="GZ70" t="s">
        <v>3002</v>
      </c>
      <c r="HB70" t="s">
        <v>294</v>
      </c>
      <c r="HC70" t="s">
        <v>313</v>
      </c>
      <c r="HD70" t="s">
        <v>1705</v>
      </c>
      <c r="HE70">
        <v>0</v>
      </c>
      <c r="HF70">
        <v>11</v>
      </c>
      <c r="HG70">
        <v>24</v>
      </c>
      <c r="HH70" t="s">
        <v>275</v>
      </c>
      <c r="HK70">
        <v>3</v>
      </c>
      <c r="HL70" t="s">
        <v>1705</v>
      </c>
      <c r="HN70" t="s">
        <v>3003</v>
      </c>
      <c r="HO70" t="s">
        <v>3004</v>
      </c>
      <c r="HP70" t="s">
        <v>3005</v>
      </c>
      <c r="HQ70" t="s">
        <v>3006</v>
      </c>
      <c r="HS70" t="s">
        <v>3007</v>
      </c>
      <c r="HV70">
        <v>38</v>
      </c>
      <c r="HW70">
        <v>3959378</v>
      </c>
      <c r="HX70" t="s">
        <v>3008</v>
      </c>
      <c r="HY70">
        <v>3959347</v>
      </c>
      <c r="IB70">
        <v>0.5</v>
      </c>
      <c r="IC70">
        <v>1</v>
      </c>
      <c r="IL70">
        <v>154</v>
      </c>
      <c r="IP70" t="s">
        <v>1635</v>
      </c>
      <c r="IT70">
        <v>2</v>
      </c>
    </row>
    <row r="71" spans="1:254">
      <c r="A71">
        <v>70</v>
      </c>
      <c r="B71" t="s">
        <v>3009</v>
      </c>
      <c r="C71">
        <v>4</v>
      </c>
      <c r="D71">
        <v>1</v>
      </c>
      <c r="E71">
        <v>10</v>
      </c>
      <c r="F71">
        <v>14</v>
      </c>
      <c r="G71">
        <v>38</v>
      </c>
      <c r="I71" t="s">
        <v>254</v>
      </c>
      <c r="J71">
        <v>12</v>
      </c>
      <c r="K71" t="s">
        <v>2113</v>
      </c>
      <c r="L71" t="s">
        <v>2114</v>
      </c>
      <c r="M71" t="s">
        <v>440</v>
      </c>
      <c r="N71" t="s">
        <v>254</v>
      </c>
      <c r="O71" t="s">
        <v>870</v>
      </c>
      <c r="P71" t="s">
        <v>871</v>
      </c>
      <c r="S71" t="s">
        <v>872</v>
      </c>
      <c r="V71" t="s">
        <v>257</v>
      </c>
      <c r="W71" t="s">
        <v>1709</v>
      </c>
      <c r="AD71" t="s">
        <v>807</v>
      </c>
      <c r="AE71" t="s">
        <v>808</v>
      </c>
      <c r="AF71" t="s">
        <v>1709</v>
      </c>
      <c r="AG71" t="s">
        <v>274</v>
      </c>
      <c r="AI71">
        <v>20</v>
      </c>
      <c r="AO71">
        <v>15</v>
      </c>
      <c r="AT71" t="s">
        <v>254</v>
      </c>
      <c r="BI71" t="s">
        <v>274</v>
      </c>
      <c r="BP71">
        <f t="shared" si="2"/>
        <v>0</v>
      </c>
      <c r="BQ71">
        <f t="shared" si="3"/>
        <v>5</v>
      </c>
      <c r="BS71" t="s">
        <v>1602</v>
      </c>
      <c r="BU71">
        <v>23</v>
      </c>
      <c r="BW71">
        <v>0</v>
      </c>
      <c r="BX71" t="s">
        <v>3010</v>
      </c>
      <c r="CC71" s="3">
        <v>0.16250000000000001</v>
      </c>
      <c r="CE71" t="s">
        <v>3011</v>
      </c>
      <c r="CI71">
        <v>0</v>
      </c>
      <c r="CJ71" t="s">
        <v>3012</v>
      </c>
      <c r="CK71" s="4">
        <v>38444</v>
      </c>
      <c r="CL71" t="s">
        <v>3013</v>
      </c>
      <c r="CM71" t="s">
        <v>3014</v>
      </c>
      <c r="CN71">
        <v>23</v>
      </c>
      <c r="CO71" t="s">
        <v>3015</v>
      </c>
      <c r="CP71" t="s">
        <v>269</v>
      </c>
      <c r="CQ71" t="s">
        <v>1602</v>
      </c>
      <c r="CT71" t="s">
        <v>3016</v>
      </c>
      <c r="CV71">
        <v>0</v>
      </c>
      <c r="CX71">
        <v>4</v>
      </c>
      <c r="CY71" t="s">
        <v>553</v>
      </c>
      <c r="CZ71">
        <v>0</v>
      </c>
      <c r="DA71">
        <v>7</v>
      </c>
      <c r="DB71" t="s">
        <v>1243</v>
      </c>
      <c r="DC71">
        <v>-41</v>
      </c>
      <c r="DE71" t="s">
        <v>1760</v>
      </c>
      <c r="DJ71">
        <v>14</v>
      </c>
      <c r="DK71" s="4">
        <v>44449</v>
      </c>
      <c r="DL71">
        <v>20022</v>
      </c>
      <c r="DM71">
        <v>2021</v>
      </c>
      <c r="DN71">
        <v>0</v>
      </c>
      <c r="DP71">
        <v>79116</v>
      </c>
      <c r="DQ71">
        <v>165</v>
      </c>
      <c r="DT71" t="s">
        <v>274</v>
      </c>
      <c r="DU71" t="s">
        <v>257</v>
      </c>
      <c r="DW71">
        <v>24</v>
      </c>
      <c r="DX71" t="s">
        <v>275</v>
      </c>
      <c r="ED71">
        <v>0</v>
      </c>
      <c r="EE71" t="s">
        <v>885</v>
      </c>
      <c r="EF71" t="s">
        <v>675</v>
      </c>
      <c r="EG71">
        <v>1</v>
      </c>
      <c r="EI71" t="s">
        <v>454</v>
      </c>
      <c r="EJ71" t="s">
        <v>3017</v>
      </c>
      <c r="EK71" t="s">
        <v>3018</v>
      </c>
      <c r="EL71" t="s">
        <v>3019</v>
      </c>
      <c r="EM71" t="s">
        <v>1174</v>
      </c>
      <c r="EN71" t="s">
        <v>282</v>
      </c>
      <c r="EO71" t="s">
        <v>427</v>
      </c>
      <c r="EP71">
        <v>0</v>
      </c>
      <c r="ES71" t="s">
        <v>3020</v>
      </c>
      <c r="FD71">
        <v>0</v>
      </c>
      <c r="FE71">
        <v>3</v>
      </c>
      <c r="FF71" t="s">
        <v>429</v>
      </c>
      <c r="FH71" t="s">
        <v>429</v>
      </c>
      <c r="FI71" t="s">
        <v>2724</v>
      </c>
      <c r="FK71">
        <v>0</v>
      </c>
      <c r="FM71">
        <v>0</v>
      </c>
      <c r="FP71">
        <v>0</v>
      </c>
      <c r="FR71" t="s">
        <v>395</v>
      </c>
      <c r="FS71" t="s">
        <v>1029</v>
      </c>
      <c r="FT71" t="s">
        <v>274</v>
      </c>
      <c r="FU71" t="s">
        <v>396</v>
      </c>
      <c r="FV71" t="s">
        <v>1721</v>
      </c>
      <c r="FX71">
        <v>0</v>
      </c>
      <c r="FZ71">
        <v>24.23</v>
      </c>
      <c r="GA71">
        <v>1</v>
      </c>
      <c r="GB71">
        <v>0</v>
      </c>
      <c r="GC71" t="s">
        <v>2648</v>
      </c>
      <c r="GD71" t="s">
        <v>355</v>
      </c>
      <c r="GE71">
        <v>0</v>
      </c>
      <c r="GF71" t="s">
        <v>895</v>
      </c>
      <c r="GI71">
        <v>1</v>
      </c>
      <c r="GJ71">
        <v>0</v>
      </c>
      <c r="GL71" t="s">
        <v>3021</v>
      </c>
      <c r="GN71">
        <v>11</v>
      </c>
      <c r="GZ71" t="s">
        <v>3022</v>
      </c>
      <c r="HA71" t="s">
        <v>3023</v>
      </c>
      <c r="HB71" t="s">
        <v>294</v>
      </c>
      <c r="HC71" t="s">
        <v>313</v>
      </c>
      <c r="HD71" t="s">
        <v>3024</v>
      </c>
      <c r="HE71">
        <v>0</v>
      </c>
      <c r="HF71">
        <v>12</v>
      </c>
      <c r="HG71">
        <v>24</v>
      </c>
      <c r="HH71" t="s">
        <v>275</v>
      </c>
      <c r="HK71">
        <v>3</v>
      </c>
      <c r="HV71">
        <v>24</v>
      </c>
      <c r="HW71">
        <v>3959411</v>
      </c>
      <c r="HX71" t="s">
        <v>3025</v>
      </c>
      <c r="HY71">
        <v>3959378</v>
      </c>
      <c r="IB71">
        <v>0</v>
      </c>
      <c r="IC71">
        <v>0</v>
      </c>
      <c r="IL71">
        <v>155</v>
      </c>
      <c r="IP71" t="s">
        <v>2077</v>
      </c>
      <c r="IQ71" t="s">
        <v>1635</v>
      </c>
      <c r="IT71">
        <v>2</v>
      </c>
    </row>
    <row r="72" spans="1:254">
      <c r="A72">
        <v>71</v>
      </c>
      <c r="B72" t="s">
        <v>3026</v>
      </c>
      <c r="C72">
        <v>4</v>
      </c>
      <c r="D72">
        <v>1</v>
      </c>
      <c r="E72">
        <v>10</v>
      </c>
      <c r="F72">
        <v>16</v>
      </c>
      <c r="G72">
        <v>24</v>
      </c>
      <c r="I72" t="s">
        <v>254</v>
      </c>
      <c r="J72">
        <v>12</v>
      </c>
      <c r="K72" t="s">
        <v>438</v>
      </c>
      <c r="L72" t="s">
        <v>2114</v>
      </c>
      <c r="M72" t="s">
        <v>440</v>
      </c>
      <c r="N72" t="s">
        <v>254</v>
      </c>
      <c r="O72" t="s">
        <v>870</v>
      </c>
      <c r="P72" t="s">
        <v>871</v>
      </c>
      <c r="S72" t="s">
        <v>872</v>
      </c>
      <c r="V72" t="s">
        <v>257</v>
      </c>
      <c r="W72" t="s">
        <v>1709</v>
      </c>
      <c r="AD72" t="s">
        <v>807</v>
      </c>
      <c r="AE72" t="s">
        <v>808</v>
      </c>
      <c r="AF72" t="s">
        <v>1709</v>
      </c>
      <c r="AG72" t="s">
        <v>274</v>
      </c>
      <c r="AI72">
        <v>22</v>
      </c>
      <c r="AO72">
        <v>15</v>
      </c>
      <c r="AT72" t="s">
        <v>254</v>
      </c>
      <c r="BI72" t="s">
        <v>274</v>
      </c>
      <c r="BP72">
        <f t="shared" si="2"/>
        <v>0</v>
      </c>
      <c r="BQ72">
        <f t="shared" si="3"/>
        <v>5</v>
      </c>
      <c r="BS72" t="s">
        <v>1602</v>
      </c>
      <c r="BU72">
        <v>23</v>
      </c>
      <c r="BW72">
        <v>0</v>
      </c>
      <c r="BX72" t="s">
        <v>3027</v>
      </c>
      <c r="CC72" s="3">
        <v>0.13819444444444443</v>
      </c>
      <c r="CE72" t="s">
        <v>3028</v>
      </c>
      <c r="CI72">
        <v>0</v>
      </c>
      <c r="CJ72" t="s">
        <v>3029</v>
      </c>
      <c r="CK72" s="4">
        <v>38444</v>
      </c>
      <c r="CL72" t="s">
        <v>3030</v>
      </c>
      <c r="CM72" t="s">
        <v>3031</v>
      </c>
      <c r="CN72">
        <v>23</v>
      </c>
      <c r="CP72" t="s">
        <v>269</v>
      </c>
      <c r="CQ72" t="s">
        <v>1602</v>
      </c>
      <c r="CT72" t="s">
        <v>2534</v>
      </c>
      <c r="CV72">
        <v>0</v>
      </c>
      <c r="CX72">
        <v>5</v>
      </c>
      <c r="CY72" t="s">
        <v>553</v>
      </c>
      <c r="CZ72">
        <v>0</v>
      </c>
      <c r="DA72">
        <v>7</v>
      </c>
      <c r="DB72" t="s">
        <v>1243</v>
      </c>
      <c r="DC72">
        <v>-41</v>
      </c>
      <c r="DE72" t="s">
        <v>1666</v>
      </c>
      <c r="DJ72">
        <v>16</v>
      </c>
      <c r="DK72" s="4">
        <v>44449</v>
      </c>
      <c r="DL72">
        <v>20022</v>
      </c>
      <c r="DM72">
        <v>2021</v>
      </c>
      <c r="DN72">
        <v>0</v>
      </c>
      <c r="DP72">
        <v>79116</v>
      </c>
      <c r="DQ72">
        <v>166</v>
      </c>
      <c r="DT72" t="s">
        <v>274</v>
      </c>
      <c r="DU72" t="s">
        <v>257</v>
      </c>
      <c r="DW72">
        <v>24</v>
      </c>
      <c r="DX72" t="s">
        <v>275</v>
      </c>
      <c r="ED72">
        <v>0</v>
      </c>
      <c r="EE72" t="s">
        <v>885</v>
      </c>
      <c r="EF72" t="s">
        <v>675</v>
      </c>
      <c r="EG72">
        <v>1</v>
      </c>
      <c r="EI72" t="s">
        <v>454</v>
      </c>
      <c r="EJ72" t="s">
        <v>3032</v>
      </c>
      <c r="EK72" t="s">
        <v>3033</v>
      </c>
      <c r="EL72" t="s">
        <v>3034</v>
      </c>
      <c r="EM72" t="s">
        <v>3035</v>
      </c>
      <c r="EN72" t="s">
        <v>282</v>
      </c>
      <c r="EO72" t="s">
        <v>283</v>
      </c>
      <c r="EP72">
        <v>0</v>
      </c>
      <c r="ES72" t="s">
        <v>3036</v>
      </c>
      <c r="FD72">
        <v>0</v>
      </c>
      <c r="FE72">
        <v>4</v>
      </c>
      <c r="FF72" t="s">
        <v>590</v>
      </c>
      <c r="FH72" t="s">
        <v>590</v>
      </c>
      <c r="FI72" t="s">
        <v>2431</v>
      </c>
      <c r="FK72">
        <v>0</v>
      </c>
      <c r="FM72">
        <v>0</v>
      </c>
      <c r="FP72">
        <v>0</v>
      </c>
      <c r="FR72" t="s">
        <v>395</v>
      </c>
      <c r="FS72" t="s">
        <v>1029</v>
      </c>
      <c r="FT72" t="s">
        <v>274</v>
      </c>
      <c r="FU72" t="s">
        <v>496</v>
      </c>
      <c r="FV72" t="s">
        <v>1721</v>
      </c>
      <c r="FX72">
        <v>0</v>
      </c>
      <c r="FZ72">
        <v>24.23</v>
      </c>
      <c r="GA72">
        <v>1</v>
      </c>
      <c r="GB72">
        <v>0</v>
      </c>
      <c r="GC72" t="s">
        <v>3037</v>
      </c>
      <c r="GD72" t="s">
        <v>355</v>
      </c>
      <c r="GE72">
        <v>0</v>
      </c>
      <c r="GF72" t="s">
        <v>895</v>
      </c>
      <c r="GI72">
        <v>1</v>
      </c>
      <c r="GJ72">
        <v>0</v>
      </c>
      <c r="GL72" t="s">
        <v>2129</v>
      </c>
      <c r="GN72">
        <v>1</v>
      </c>
      <c r="GZ72" t="s">
        <v>3038</v>
      </c>
      <c r="HB72" t="s">
        <v>313</v>
      </c>
      <c r="HC72" t="s">
        <v>313</v>
      </c>
      <c r="HD72" t="s">
        <v>3039</v>
      </c>
      <c r="HE72">
        <v>0</v>
      </c>
      <c r="HF72">
        <v>12</v>
      </c>
      <c r="HG72">
        <v>24</v>
      </c>
      <c r="HH72" t="s">
        <v>275</v>
      </c>
      <c r="HK72">
        <v>4</v>
      </c>
      <c r="HV72">
        <v>8</v>
      </c>
      <c r="HW72">
        <v>3959446</v>
      </c>
      <c r="HX72" t="s">
        <v>3040</v>
      </c>
      <c r="HY72">
        <v>3959411</v>
      </c>
      <c r="IB72">
        <v>0</v>
      </c>
      <c r="IC72">
        <v>0</v>
      </c>
      <c r="IL72">
        <v>156</v>
      </c>
      <c r="IP72" t="s">
        <v>1666</v>
      </c>
      <c r="IT72">
        <v>2</v>
      </c>
    </row>
    <row r="73" spans="1:254">
      <c r="A73">
        <v>72</v>
      </c>
      <c r="B73" t="s">
        <v>3041</v>
      </c>
      <c r="C73">
        <v>4</v>
      </c>
      <c r="D73">
        <v>1</v>
      </c>
      <c r="E73">
        <v>8</v>
      </c>
      <c r="F73">
        <v>4</v>
      </c>
      <c r="G73">
        <v>8</v>
      </c>
      <c r="I73" t="s">
        <v>254</v>
      </c>
      <c r="J73">
        <v>11</v>
      </c>
      <c r="K73">
        <v>11</v>
      </c>
      <c r="L73" t="s">
        <v>2375</v>
      </c>
      <c r="M73" t="s">
        <v>978</v>
      </c>
      <c r="O73" t="s">
        <v>1750</v>
      </c>
      <c r="V73" t="s">
        <v>257</v>
      </c>
      <c r="W73" t="s">
        <v>2201</v>
      </c>
      <c r="AD73" t="s">
        <v>411</v>
      </c>
      <c r="AE73" t="s">
        <v>412</v>
      </c>
      <c r="AF73" t="s">
        <v>2201</v>
      </c>
      <c r="AG73" t="s">
        <v>257</v>
      </c>
      <c r="AI73">
        <v>22</v>
      </c>
      <c r="AO73">
        <v>15</v>
      </c>
      <c r="BI73" t="s">
        <v>274</v>
      </c>
      <c r="BP73">
        <f t="shared" si="2"/>
        <v>0</v>
      </c>
      <c r="BQ73">
        <f t="shared" si="3"/>
        <v>1</v>
      </c>
      <c r="BS73" t="s">
        <v>1602</v>
      </c>
      <c r="BU73">
        <v>23</v>
      </c>
      <c r="BW73">
        <v>0</v>
      </c>
      <c r="BX73" t="s">
        <v>3042</v>
      </c>
      <c r="CC73" s="3">
        <v>0.11319444444444444</v>
      </c>
      <c r="CE73" t="s">
        <v>3043</v>
      </c>
      <c r="CI73">
        <v>0</v>
      </c>
      <c r="CJ73" t="s">
        <v>3044</v>
      </c>
      <c r="CK73" s="4">
        <v>38444</v>
      </c>
      <c r="CL73" t="s">
        <v>3045</v>
      </c>
      <c r="CM73" t="s">
        <v>3046</v>
      </c>
      <c r="CN73">
        <v>23</v>
      </c>
      <c r="CP73" t="s">
        <v>418</v>
      </c>
      <c r="CQ73" t="s">
        <v>1602</v>
      </c>
      <c r="CT73" t="s">
        <v>3047</v>
      </c>
      <c r="CV73">
        <v>0</v>
      </c>
      <c r="CX73">
        <v>6</v>
      </c>
      <c r="CY73" t="s">
        <v>553</v>
      </c>
      <c r="CZ73">
        <v>0</v>
      </c>
      <c r="DA73">
        <v>7</v>
      </c>
      <c r="DB73" t="s">
        <v>1243</v>
      </c>
      <c r="DC73">
        <v>-41</v>
      </c>
      <c r="DE73" t="s">
        <v>2077</v>
      </c>
      <c r="DJ73">
        <v>4</v>
      </c>
      <c r="DK73" s="4">
        <v>44449</v>
      </c>
      <c r="DL73">
        <v>20022</v>
      </c>
      <c r="DM73">
        <v>2021</v>
      </c>
      <c r="DN73">
        <v>0</v>
      </c>
      <c r="DP73">
        <v>79116</v>
      </c>
      <c r="DQ73">
        <v>167</v>
      </c>
      <c r="DT73" t="s">
        <v>274</v>
      </c>
      <c r="DU73" t="s">
        <v>257</v>
      </c>
      <c r="DW73">
        <v>24</v>
      </c>
      <c r="DX73" t="s">
        <v>275</v>
      </c>
      <c r="ED73">
        <v>0</v>
      </c>
      <c r="EE73" t="s">
        <v>1840</v>
      </c>
      <c r="EF73" t="s">
        <v>383</v>
      </c>
      <c r="EG73">
        <v>0</v>
      </c>
      <c r="EI73" t="s">
        <v>340</v>
      </c>
      <c r="EJ73" t="s">
        <v>3048</v>
      </c>
      <c r="EK73" t="s">
        <v>3049</v>
      </c>
      <c r="EL73" t="s">
        <v>3050</v>
      </c>
      <c r="EM73" t="s">
        <v>3051</v>
      </c>
      <c r="EN73" t="s">
        <v>418</v>
      </c>
      <c r="EO73" t="s">
        <v>918</v>
      </c>
      <c r="EP73">
        <v>0</v>
      </c>
      <c r="ES73" t="s">
        <v>3052</v>
      </c>
      <c r="FD73">
        <v>0</v>
      </c>
      <c r="FE73">
        <v>0</v>
      </c>
      <c r="FF73" t="s">
        <v>429</v>
      </c>
      <c r="FH73" t="s">
        <v>429</v>
      </c>
      <c r="FK73">
        <v>0</v>
      </c>
      <c r="FM73">
        <v>0</v>
      </c>
      <c r="FP73">
        <v>0</v>
      </c>
      <c r="FR73" t="s">
        <v>395</v>
      </c>
      <c r="FS73" t="s">
        <v>1029</v>
      </c>
      <c r="FT73" t="s">
        <v>257</v>
      </c>
      <c r="FU73" t="s">
        <v>496</v>
      </c>
      <c r="FV73" t="s">
        <v>431</v>
      </c>
      <c r="FX73">
        <v>1</v>
      </c>
      <c r="FZ73">
        <v>24.23</v>
      </c>
      <c r="GA73">
        <v>1</v>
      </c>
      <c r="GB73">
        <v>0</v>
      </c>
      <c r="GD73" t="s">
        <v>355</v>
      </c>
      <c r="GE73">
        <v>0</v>
      </c>
      <c r="GF73" t="s">
        <v>274</v>
      </c>
      <c r="GI73">
        <v>0</v>
      </c>
      <c r="GJ73">
        <v>0</v>
      </c>
      <c r="GL73" t="s">
        <v>3053</v>
      </c>
      <c r="GN73">
        <v>1</v>
      </c>
      <c r="GZ73" t="s">
        <v>3054</v>
      </c>
      <c r="HB73" t="s">
        <v>313</v>
      </c>
      <c r="HC73" t="s">
        <v>313</v>
      </c>
      <c r="HD73" t="s">
        <v>3055</v>
      </c>
      <c r="HE73">
        <v>0</v>
      </c>
      <c r="HF73">
        <v>11</v>
      </c>
      <c r="HG73">
        <v>24</v>
      </c>
      <c r="HH73" t="s">
        <v>275</v>
      </c>
      <c r="HK73" t="s">
        <v>58</v>
      </c>
      <c r="HO73" t="s">
        <v>3056</v>
      </c>
      <c r="HP73" t="s">
        <v>1008</v>
      </c>
      <c r="HQ73" t="s">
        <v>3057</v>
      </c>
      <c r="HV73">
        <v>4</v>
      </c>
      <c r="HW73">
        <v>3959477</v>
      </c>
      <c r="HX73" t="s">
        <v>3058</v>
      </c>
      <c r="HY73">
        <v>3959446</v>
      </c>
      <c r="IB73">
        <v>0</v>
      </c>
      <c r="IC73">
        <v>0</v>
      </c>
      <c r="IL73">
        <v>157</v>
      </c>
      <c r="IP73" t="s">
        <v>2077</v>
      </c>
      <c r="IT73">
        <v>2</v>
      </c>
    </row>
    <row r="74" spans="1:254">
      <c r="A74">
        <v>73</v>
      </c>
      <c r="B74" t="s">
        <v>3059</v>
      </c>
      <c r="C74">
        <v>4</v>
      </c>
      <c r="D74">
        <v>2</v>
      </c>
      <c r="E74">
        <v>4</v>
      </c>
      <c r="F74">
        <v>4</v>
      </c>
      <c r="G74">
        <v>4</v>
      </c>
      <c r="I74" t="s">
        <v>254</v>
      </c>
      <c r="J74">
        <v>11</v>
      </c>
      <c r="K74">
        <v>11</v>
      </c>
      <c r="L74" t="s">
        <v>1728</v>
      </c>
      <c r="M74" t="s">
        <v>440</v>
      </c>
      <c r="N74" t="s">
        <v>254</v>
      </c>
      <c r="O74" t="s">
        <v>1289</v>
      </c>
      <c r="P74" t="s">
        <v>442</v>
      </c>
      <c r="V74" t="s">
        <v>257</v>
      </c>
      <c r="W74" t="s">
        <v>1729</v>
      </c>
      <c r="AD74" t="s">
        <v>1098</v>
      </c>
      <c r="AE74" t="s">
        <v>1730</v>
      </c>
      <c r="AF74" t="s">
        <v>1729</v>
      </c>
      <c r="AG74" t="s">
        <v>274</v>
      </c>
      <c r="AI74">
        <v>22</v>
      </c>
      <c r="AK74" t="s">
        <v>575</v>
      </c>
      <c r="AO74">
        <v>15</v>
      </c>
      <c r="BI74" t="s">
        <v>274</v>
      </c>
      <c r="BP74">
        <f t="shared" si="2"/>
        <v>0</v>
      </c>
      <c r="BQ74">
        <f t="shared" si="3"/>
        <v>2</v>
      </c>
      <c r="BS74" t="s">
        <v>1602</v>
      </c>
      <c r="BU74">
        <v>23</v>
      </c>
      <c r="BW74">
        <v>0</v>
      </c>
      <c r="BX74" t="s">
        <v>3060</v>
      </c>
      <c r="CC74" s="3">
        <v>8.4027777777777771E-2</v>
      </c>
      <c r="CE74" t="s">
        <v>3061</v>
      </c>
      <c r="CI74">
        <v>0</v>
      </c>
      <c r="CJ74" t="s">
        <v>3062</v>
      </c>
      <c r="CK74" s="4">
        <v>38444</v>
      </c>
      <c r="CL74" t="s">
        <v>3063</v>
      </c>
      <c r="CM74" t="s">
        <v>3064</v>
      </c>
      <c r="CN74">
        <v>23</v>
      </c>
      <c r="CP74" t="s">
        <v>269</v>
      </c>
      <c r="CQ74" t="s">
        <v>1602</v>
      </c>
      <c r="CT74" t="s">
        <v>3065</v>
      </c>
      <c r="CV74">
        <v>0</v>
      </c>
      <c r="CX74">
        <v>7</v>
      </c>
      <c r="CY74" t="s">
        <v>553</v>
      </c>
      <c r="CZ74">
        <v>0</v>
      </c>
      <c r="DA74">
        <v>7</v>
      </c>
      <c r="DB74" t="s">
        <v>1243</v>
      </c>
      <c r="DC74">
        <v>-41</v>
      </c>
      <c r="DJ74">
        <v>4</v>
      </c>
      <c r="DK74" s="4">
        <v>44449</v>
      </c>
      <c r="DL74">
        <v>20022</v>
      </c>
      <c r="DM74">
        <v>2021</v>
      </c>
      <c r="DN74">
        <v>0</v>
      </c>
      <c r="DP74">
        <v>79116</v>
      </c>
      <c r="DQ74">
        <v>168</v>
      </c>
      <c r="DT74" t="s">
        <v>274</v>
      </c>
      <c r="DU74" t="s">
        <v>257</v>
      </c>
      <c r="DW74">
        <v>24</v>
      </c>
      <c r="DX74" t="s">
        <v>275</v>
      </c>
      <c r="ED74">
        <v>0</v>
      </c>
      <c r="EE74" t="s">
        <v>1738</v>
      </c>
      <c r="EF74" t="s">
        <v>1299</v>
      </c>
      <c r="EG74">
        <v>1</v>
      </c>
      <c r="EI74" t="s">
        <v>340</v>
      </c>
      <c r="EJ74" t="s">
        <v>3066</v>
      </c>
      <c r="EK74" t="s">
        <v>3067</v>
      </c>
      <c r="EL74" t="s">
        <v>3068</v>
      </c>
      <c r="EM74" t="s">
        <v>3069</v>
      </c>
      <c r="EN74" t="s">
        <v>282</v>
      </c>
      <c r="EO74" t="s">
        <v>2304</v>
      </c>
      <c r="EP74">
        <v>0</v>
      </c>
      <c r="FD74">
        <v>0</v>
      </c>
      <c r="FE74">
        <v>5</v>
      </c>
      <c r="FF74" t="s">
        <v>1357</v>
      </c>
      <c r="FH74" t="s">
        <v>1357</v>
      </c>
      <c r="FK74">
        <v>0</v>
      </c>
      <c r="FM74">
        <v>0</v>
      </c>
      <c r="FP74">
        <v>0</v>
      </c>
      <c r="FR74" t="s">
        <v>462</v>
      </c>
      <c r="FS74" t="s">
        <v>1002</v>
      </c>
      <c r="FT74" t="s">
        <v>274</v>
      </c>
      <c r="FU74" t="s">
        <v>777</v>
      </c>
      <c r="FV74" t="s">
        <v>431</v>
      </c>
      <c r="FX74">
        <v>1</v>
      </c>
      <c r="FZ74">
        <v>24.23</v>
      </c>
      <c r="GA74">
        <v>1</v>
      </c>
      <c r="GB74">
        <v>0</v>
      </c>
      <c r="GD74" t="s">
        <v>355</v>
      </c>
      <c r="GE74">
        <v>0</v>
      </c>
      <c r="GF74" t="s">
        <v>257</v>
      </c>
      <c r="GI74">
        <v>0</v>
      </c>
      <c r="GJ74">
        <v>0</v>
      </c>
      <c r="GL74" t="s">
        <v>3070</v>
      </c>
      <c r="GN74">
        <v>0</v>
      </c>
      <c r="GZ74" t="s">
        <v>3071</v>
      </c>
      <c r="HB74" t="s">
        <v>313</v>
      </c>
      <c r="HC74" t="s">
        <v>313</v>
      </c>
      <c r="HE74">
        <v>0</v>
      </c>
      <c r="HF74">
        <v>11</v>
      </c>
      <c r="HG74">
        <v>24</v>
      </c>
      <c r="HH74" t="s">
        <v>275</v>
      </c>
      <c r="HK74" t="s">
        <v>58</v>
      </c>
      <c r="HO74" t="s">
        <v>1746</v>
      </c>
      <c r="HP74" t="s">
        <v>1008</v>
      </c>
      <c r="HQ74" t="s">
        <v>3072</v>
      </c>
      <c r="HV74">
        <v>0</v>
      </c>
      <c r="HW74">
        <v>3959509</v>
      </c>
      <c r="HY74">
        <v>3959477</v>
      </c>
      <c r="IB74">
        <v>0</v>
      </c>
      <c r="IC74">
        <v>0</v>
      </c>
      <c r="IL74">
        <v>158</v>
      </c>
      <c r="IR74" t="s">
        <v>492</v>
      </c>
      <c r="IT74">
        <v>2</v>
      </c>
    </row>
    <row r="75" spans="1:254">
      <c r="A75">
        <v>74</v>
      </c>
      <c r="B75" t="s">
        <v>3073</v>
      </c>
      <c r="C75">
        <v>4</v>
      </c>
      <c r="D75">
        <v>1</v>
      </c>
      <c r="E75">
        <v>10</v>
      </c>
      <c r="F75">
        <v>-2</v>
      </c>
      <c r="G75">
        <v>-25</v>
      </c>
      <c r="V75" t="s">
        <v>679</v>
      </c>
      <c r="AI75">
        <v>15</v>
      </c>
      <c r="AK75" t="s">
        <v>1577</v>
      </c>
      <c r="AO75">
        <v>15</v>
      </c>
      <c r="BP75">
        <f t="shared" si="2"/>
        <v>0</v>
      </c>
      <c r="BQ75">
        <f t="shared" si="3"/>
        <v>0</v>
      </c>
      <c r="BS75" t="s">
        <v>1602</v>
      </c>
      <c r="BU75">
        <v>23</v>
      </c>
      <c r="BW75">
        <v>0</v>
      </c>
      <c r="BX75" t="s">
        <v>3074</v>
      </c>
      <c r="CC75" s="3">
        <v>1.3194444444444444E-2</v>
      </c>
      <c r="CE75" t="s">
        <v>3075</v>
      </c>
      <c r="CI75">
        <v>0</v>
      </c>
      <c r="CJ75" t="s">
        <v>3076</v>
      </c>
      <c r="CK75" s="4">
        <v>38444</v>
      </c>
      <c r="CL75" t="s">
        <v>3077</v>
      </c>
      <c r="CM75" t="s">
        <v>3078</v>
      </c>
      <c r="CN75">
        <v>23</v>
      </c>
      <c r="CO75" t="s">
        <v>268</v>
      </c>
      <c r="CP75" t="s">
        <v>282</v>
      </c>
      <c r="CQ75" t="s">
        <v>1602</v>
      </c>
      <c r="CT75" t="s">
        <v>2534</v>
      </c>
      <c r="CV75">
        <v>0</v>
      </c>
      <c r="CX75">
        <v>1</v>
      </c>
      <c r="CY75" t="s">
        <v>1509</v>
      </c>
      <c r="CZ75">
        <v>-23</v>
      </c>
      <c r="DA75">
        <v>1</v>
      </c>
      <c r="DB75" t="s">
        <v>2209</v>
      </c>
      <c r="DC75">
        <v>-25</v>
      </c>
      <c r="DJ75">
        <v>-2</v>
      </c>
      <c r="DK75" s="4">
        <v>44449</v>
      </c>
      <c r="DL75">
        <v>20022</v>
      </c>
      <c r="DM75">
        <v>2021</v>
      </c>
      <c r="DN75">
        <v>0</v>
      </c>
      <c r="DP75">
        <v>79116</v>
      </c>
      <c r="DQ75">
        <v>180</v>
      </c>
      <c r="DT75" t="s">
        <v>257</v>
      </c>
      <c r="DU75" t="s">
        <v>274</v>
      </c>
      <c r="DW75">
        <v>31</v>
      </c>
      <c r="DX75" t="s">
        <v>275</v>
      </c>
      <c r="ED75">
        <v>0</v>
      </c>
      <c r="EE75" t="s">
        <v>3079</v>
      </c>
      <c r="EF75" t="s">
        <v>2738</v>
      </c>
      <c r="EG75">
        <v>0</v>
      </c>
      <c r="EH75" t="s">
        <v>3080</v>
      </c>
      <c r="EI75" t="s">
        <v>2147</v>
      </c>
      <c r="EJ75" t="s">
        <v>3081</v>
      </c>
      <c r="EK75" t="s">
        <v>3082</v>
      </c>
      <c r="EL75" t="s">
        <v>3083</v>
      </c>
      <c r="EM75" t="s">
        <v>268</v>
      </c>
      <c r="EN75" t="s">
        <v>269</v>
      </c>
      <c r="EO75" t="s">
        <v>1175</v>
      </c>
      <c r="EP75">
        <v>0</v>
      </c>
      <c r="FD75">
        <v>0</v>
      </c>
      <c r="FE75">
        <v>23</v>
      </c>
      <c r="FF75" t="s">
        <v>3084</v>
      </c>
      <c r="FH75" t="s">
        <v>3084</v>
      </c>
      <c r="FK75">
        <v>0</v>
      </c>
      <c r="FM75">
        <v>0</v>
      </c>
      <c r="FP75">
        <v>0</v>
      </c>
      <c r="FR75" t="s">
        <v>1675</v>
      </c>
      <c r="FS75" t="s">
        <v>1784</v>
      </c>
      <c r="FT75" t="s">
        <v>1938</v>
      </c>
      <c r="FU75" t="s">
        <v>3085</v>
      </c>
      <c r="FV75" t="s">
        <v>2037</v>
      </c>
      <c r="FX75">
        <v>0</v>
      </c>
      <c r="FZ75">
        <v>31.23</v>
      </c>
      <c r="GA75">
        <v>8</v>
      </c>
      <c r="GB75">
        <v>0</v>
      </c>
      <c r="GE75">
        <v>0</v>
      </c>
      <c r="GF75" t="s">
        <v>1179</v>
      </c>
      <c r="GI75">
        <v>0</v>
      </c>
      <c r="GJ75">
        <v>0</v>
      </c>
      <c r="GN75">
        <v>0</v>
      </c>
      <c r="GZ75" t="s">
        <v>3086</v>
      </c>
      <c r="HE75">
        <v>0</v>
      </c>
      <c r="HF75">
        <v>22</v>
      </c>
      <c r="HG75">
        <v>31</v>
      </c>
      <c r="HH75" t="s">
        <v>275</v>
      </c>
      <c r="HV75">
        <v>-23</v>
      </c>
      <c r="HW75">
        <v>3959972</v>
      </c>
      <c r="HY75">
        <v>3959925</v>
      </c>
      <c r="IB75">
        <v>0</v>
      </c>
      <c r="IC75">
        <v>0</v>
      </c>
      <c r="IL75">
        <v>170</v>
      </c>
      <c r="IT75">
        <v>2</v>
      </c>
    </row>
  </sheetData>
  <autoFilter ref="A1:IT7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T68"/>
  <sheetViews>
    <sheetView topLeftCell="HV34" workbookViewId="0">
      <selection activeCell="A2" sqref="A2:IT68"/>
    </sheetView>
  </sheetViews>
  <sheetFormatPr defaultColWidth="8.85546875" defaultRowHeight="15"/>
  <cols>
    <col min="10" max="67" width="8.85546875" customWidth="1"/>
    <col min="68" max="68" width="16" customWidth="1"/>
    <col min="69" max="69" width="15.7109375" customWidth="1"/>
    <col min="70" max="227" width="8.85546875" customWidth="1"/>
    <col min="228" max="228" width="16.7109375" customWidth="1"/>
    <col min="229" max="229" width="11" customWidth="1"/>
    <col min="230" max="230" width="11.2851562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3087</v>
      </c>
      <c r="C2">
        <v>1</v>
      </c>
      <c r="D2">
        <v>1</v>
      </c>
      <c r="E2">
        <v>10</v>
      </c>
      <c r="F2">
        <v>7</v>
      </c>
      <c r="G2">
        <v>-25</v>
      </c>
      <c r="H2" t="s">
        <v>253</v>
      </c>
      <c r="I2" t="s">
        <v>254</v>
      </c>
      <c r="J2" t="s">
        <v>1655</v>
      </c>
      <c r="K2" t="s">
        <v>1655</v>
      </c>
      <c r="L2" t="s">
        <v>2728</v>
      </c>
      <c r="M2" t="s">
        <v>2729</v>
      </c>
      <c r="O2" t="s">
        <v>2730</v>
      </c>
      <c r="V2" t="s">
        <v>257</v>
      </c>
      <c r="W2" t="s">
        <v>3088</v>
      </c>
      <c r="AD2" t="s">
        <v>3089</v>
      </c>
      <c r="AE2" t="s">
        <v>3090</v>
      </c>
      <c r="AF2" t="s">
        <v>3088</v>
      </c>
      <c r="AG2" t="s">
        <v>257</v>
      </c>
      <c r="AI2">
        <v>15</v>
      </c>
      <c r="AO2">
        <v>15</v>
      </c>
      <c r="BI2" t="s">
        <v>607</v>
      </c>
      <c r="BP2">
        <f>COUNTIFS(M:M,M2,Y:Y,Y2)</f>
        <v>0</v>
      </c>
      <c r="BQ2">
        <f>COUNTIFS(M:M,M2,AE:AE,AE2)</f>
        <v>2</v>
      </c>
      <c r="BS2" t="s">
        <v>3091</v>
      </c>
      <c r="BU2">
        <v>0</v>
      </c>
      <c r="BW2">
        <v>0</v>
      </c>
      <c r="BX2" t="s">
        <v>3092</v>
      </c>
      <c r="CC2" s="3">
        <v>0.625</v>
      </c>
      <c r="CE2" t="s">
        <v>3093</v>
      </c>
      <c r="CI2">
        <v>0</v>
      </c>
      <c r="CJ2" t="s">
        <v>3094</v>
      </c>
      <c r="CK2" s="4">
        <v>38444</v>
      </c>
      <c r="CL2" t="s">
        <v>3095</v>
      </c>
      <c r="CM2" t="s">
        <v>3096</v>
      </c>
      <c r="CN2">
        <v>0</v>
      </c>
      <c r="CO2" t="s">
        <v>268</v>
      </c>
      <c r="CP2" t="s">
        <v>269</v>
      </c>
      <c r="CQ2" t="s">
        <v>3091</v>
      </c>
      <c r="CT2" t="s">
        <v>3097</v>
      </c>
      <c r="CV2">
        <v>0</v>
      </c>
      <c r="CX2">
        <v>1</v>
      </c>
      <c r="CY2" t="s">
        <v>553</v>
      </c>
      <c r="CZ2">
        <v>0</v>
      </c>
      <c r="DA2">
        <v>2</v>
      </c>
      <c r="DB2" t="s">
        <v>1609</v>
      </c>
      <c r="DC2">
        <v>-25</v>
      </c>
      <c r="DE2" t="s">
        <v>3098</v>
      </c>
      <c r="DJ2">
        <v>7</v>
      </c>
      <c r="DK2" s="4">
        <v>44456</v>
      </c>
      <c r="DL2">
        <v>20140</v>
      </c>
      <c r="DM2">
        <v>2021</v>
      </c>
      <c r="DN2">
        <v>0</v>
      </c>
      <c r="DP2">
        <v>79327</v>
      </c>
      <c r="DQ2">
        <v>3</v>
      </c>
      <c r="DT2" t="s">
        <v>294</v>
      </c>
      <c r="DU2" t="s">
        <v>294</v>
      </c>
      <c r="DW2">
        <v>0</v>
      </c>
      <c r="DX2" t="s">
        <v>275</v>
      </c>
      <c r="ED2">
        <v>0</v>
      </c>
      <c r="EE2" t="s">
        <v>2737</v>
      </c>
      <c r="EF2" t="s">
        <v>2738</v>
      </c>
      <c r="EG2">
        <v>0</v>
      </c>
      <c r="EI2" t="s">
        <v>1669</v>
      </c>
      <c r="EJ2" t="s">
        <v>3099</v>
      </c>
      <c r="EK2" t="s">
        <v>3100</v>
      </c>
      <c r="EL2" t="s">
        <v>3101</v>
      </c>
      <c r="EM2" t="s">
        <v>268</v>
      </c>
      <c r="EN2" t="s">
        <v>282</v>
      </c>
      <c r="EO2" t="s">
        <v>1025</v>
      </c>
      <c r="EP2">
        <v>1</v>
      </c>
      <c r="ES2" t="s">
        <v>3102</v>
      </c>
      <c r="FC2" t="s">
        <v>253</v>
      </c>
      <c r="FD2">
        <v>0</v>
      </c>
      <c r="FE2">
        <v>3</v>
      </c>
      <c r="FF2" t="s">
        <v>310</v>
      </c>
      <c r="FH2" t="s">
        <v>310</v>
      </c>
      <c r="FK2">
        <v>0</v>
      </c>
      <c r="FM2">
        <v>0</v>
      </c>
      <c r="FP2">
        <v>0</v>
      </c>
      <c r="FR2" t="s">
        <v>1675</v>
      </c>
      <c r="FT2" t="s">
        <v>257</v>
      </c>
      <c r="FU2" t="s">
        <v>3103</v>
      </c>
      <c r="FV2" t="s">
        <v>1291</v>
      </c>
      <c r="FW2" t="s">
        <v>3104</v>
      </c>
      <c r="FX2">
        <v>0</v>
      </c>
      <c r="FZ2">
        <v>0</v>
      </c>
      <c r="GA2">
        <v>0</v>
      </c>
      <c r="GB2">
        <v>0</v>
      </c>
      <c r="GD2" t="s">
        <v>355</v>
      </c>
      <c r="GE2">
        <v>0</v>
      </c>
      <c r="GI2">
        <v>0</v>
      </c>
      <c r="GJ2">
        <v>0</v>
      </c>
      <c r="GL2" t="s">
        <v>3105</v>
      </c>
      <c r="GN2">
        <v>2</v>
      </c>
      <c r="GZ2" t="s">
        <v>3106</v>
      </c>
      <c r="HB2" t="s">
        <v>313</v>
      </c>
      <c r="HC2" t="s">
        <v>313</v>
      </c>
      <c r="HD2" t="s">
        <v>3107</v>
      </c>
      <c r="HE2">
        <v>0</v>
      </c>
      <c r="HF2">
        <v>30</v>
      </c>
      <c r="HG2">
        <v>0</v>
      </c>
      <c r="HH2" t="s">
        <v>275</v>
      </c>
      <c r="HK2">
        <v>4</v>
      </c>
      <c r="HV2">
        <v>-32</v>
      </c>
      <c r="HW2">
        <v>3980054</v>
      </c>
      <c r="HX2" t="s">
        <v>3108</v>
      </c>
      <c r="HY2">
        <v>3979726</v>
      </c>
      <c r="IB2">
        <v>0.5</v>
      </c>
      <c r="IC2">
        <v>1</v>
      </c>
      <c r="IL2">
        <v>2</v>
      </c>
      <c r="IP2" t="s">
        <v>3098</v>
      </c>
      <c r="IQ2" t="s">
        <v>3109</v>
      </c>
      <c r="IT2">
        <v>3</v>
      </c>
    </row>
    <row r="3" spans="1:254">
      <c r="A3">
        <v>2</v>
      </c>
      <c r="B3" t="s">
        <v>3110</v>
      </c>
      <c r="C3">
        <v>1</v>
      </c>
      <c r="D3">
        <v>2</v>
      </c>
      <c r="E3">
        <v>3</v>
      </c>
      <c r="F3">
        <v>68</v>
      </c>
      <c r="G3">
        <v>-32</v>
      </c>
      <c r="I3" t="s">
        <v>254</v>
      </c>
      <c r="J3">
        <v>12</v>
      </c>
      <c r="K3">
        <v>12</v>
      </c>
      <c r="L3" t="s">
        <v>3111</v>
      </c>
      <c r="M3" t="s">
        <v>568</v>
      </c>
      <c r="O3" t="s">
        <v>569</v>
      </c>
      <c r="P3" t="s">
        <v>1067</v>
      </c>
      <c r="V3" t="s">
        <v>253</v>
      </c>
      <c r="W3" t="s">
        <v>3112</v>
      </c>
      <c r="X3" t="s">
        <v>1069</v>
      </c>
      <c r="Y3" t="s">
        <v>3113</v>
      </c>
      <c r="AA3" t="s">
        <v>325</v>
      </c>
      <c r="AB3" t="s">
        <v>326</v>
      </c>
      <c r="AI3">
        <v>0</v>
      </c>
      <c r="AJ3" t="s">
        <v>327</v>
      </c>
      <c r="AK3" t="s">
        <v>575</v>
      </c>
      <c r="AO3">
        <v>15</v>
      </c>
      <c r="BI3" t="s">
        <v>607</v>
      </c>
      <c r="BP3">
        <f t="shared" ref="BP3:BP66" si="0">COUNTIFS(M:M,M3,Y:Y,Y3)</f>
        <v>3</v>
      </c>
      <c r="BQ3">
        <f t="shared" ref="BQ3:BQ66" si="1">COUNTIFS(M:M,M3,AE:AE,AE3)</f>
        <v>0</v>
      </c>
      <c r="BS3" t="s">
        <v>3091</v>
      </c>
      <c r="BU3">
        <v>0</v>
      </c>
      <c r="BW3">
        <v>0</v>
      </c>
      <c r="BX3" t="s">
        <v>3114</v>
      </c>
      <c r="BZ3">
        <v>1</v>
      </c>
      <c r="CC3" s="3">
        <v>0.60277777777777775</v>
      </c>
      <c r="CD3" t="s">
        <v>274</v>
      </c>
      <c r="CE3" t="s">
        <v>3115</v>
      </c>
      <c r="CF3">
        <v>9</v>
      </c>
      <c r="CH3" t="s">
        <v>331</v>
      </c>
      <c r="CI3">
        <v>1</v>
      </c>
      <c r="CJ3" t="s">
        <v>3116</v>
      </c>
      <c r="CK3" s="4">
        <v>38444</v>
      </c>
      <c r="CL3" t="s">
        <v>3117</v>
      </c>
      <c r="CM3" t="s">
        <v>3118</v>
      </c>
      <c r="CN3">
        <v>0</v>
      </c>
      <c r="CP3" t="s">
        <v>269</v>
      </c>
      <c r="CQ3" t="s">
        <v>3091</v>
      </c>
      <c r="CT3" t="s">
        <v>3119</v>
      </c>
      <c r="CV3">
        <v>0</v>
      </c>
      <c r="CX3">
        <v>2</v>
      </c>
      <c r="CY3" t="s">
        <v>553</v>
      </c>
      <c r="CZ3">
        <v>0</v>
      </c>
      <c r="DA3">
        <v>2</v>
      </c>
      <c r="DB3" t="s">
        <v>1609</v>
      </c>
      <c r="DC3">
        <v>-25</v>
      </c>
      <c r="DE3" t="s">
        <v>3120</v>
      </c>
      <c r="DJ3">
        <v>68</v>
      </c>
      <c r="DK3" s="4">
        <v>44456</v>
      </c>
      <c r="DL3">
        <v>20140</v>
      </c>
      <c r="DM3">
        <v>2021</v>
      </c>
      <c r="DN3">
        <v>0</v>
      </c>
      <c r="DP3">
        <v>79327</v>
      </c>
      <c r="DQ3">
        <v>4</v>
      </c>
      <c r="DT3" t="s">
        <v>294</v>
      </c>
      <c r="DU3" t="s">
        <v>294</v>
      </c>
      <c r="DW3">
        <v>0</v>
      </c>
      <c r="DX3" t="s">
        <v>275</v>
      </c>
      <c r="ED3">
        <v>0</v>
      </c>
      <c r="EE3" t="s">
        <v>1637</v>
      </c>
      <c r="EF3" t="s">
        <v>422</v>
      </c>
      <c r="EG3">
        <v>0</v>
      </c>
      <c r="EI3" t="s">
        <v>454</v>
      </c>
      <c r="EJ3" t="s">
        <v>585</v>
      </c>
      <c r="EK3" t="s">
        <v>3121</v>
      </c>
      <c r="EL3" t="s">
        <v>3122</v>
      </c>
      <c r="EM3" t="s">
        <v>1698</v>
      </c>
      <c r="EN3" t="s">
        <v>282</v>
      </c>
      <c r="EO3" t="s">
        <v>345</v>
      </c>
      <c r="EP3">
        <v>0</v>
      </c>
      <c r="EQ3" t="s">
        <v>491</v>
      </c>
      <c r="ES3" t="s">
        <v>3123</v>
      </c>
      <c r="ET3">
        <v>26</v>
      </c>
      <c r="EU3" t="s">
        <v>348</v>
      </c>
      <c r="EV3" t="s">
        <v>1983</v>
      </c>
      <c r="EW3" t="s">
        <v>3124</v>
      </c>
      <c r="EX3" t="s">
        <v>391</v>
      </c>
      <c r="FA3" t="s">
        <v>741</v>
      </c>
      <c r="FB3" t="s">
        <v>3125</v>
      </c>
      <c r="FD3">
        <v>0</v>
      </c>
      <c r="FE3">
        <v>14</v>
      </c>
      <c r="FK3">
        <v>0</v>
      </c>
      <c r="FM3">
        <v>0</v>
      </c>
      <c r="FP3">
        <v>0</v>
      </c>
      <c r="FR3" t="s">
        <v>462</v>
      </c>
      <c r="FU3" t="s">
        <v>777</v>
      </c>
      <c r="FX3">
        <v>0</v>
      </c>
      <c r="FZ3">
        <v>0</v>
      </c>
      <c r="GA3">
        <v>0</v>
      </c>
      <c r="GB3">
        <v>0</v>
      </c>
      <c r="GD3" t="s">
        <v>355</v>
      </c>
      <c r="GE3">
        <v>0</v>
      </c>
      <c r="GF3" t="s">
        <v>466</v>
      </c>
      <c r="GH3">
        <v>2.8</v>
      </c>
      <c r="GI3">
        <v>0</v>
      </c>
      <c r="GJ3">
        <v>0</v>
      </c>
      <c r="GL3" t="s">
        <v>3126</v>
      </c>
      <c r="GM3">
        <v>42</v>
      </c>
      <c r="GN3">
        <v>8</v>
      </c>
      <c r="GO3">
        <v>4</v>
      </c>
      <c r="GQ3">
        <v>33</v>
      </c>
      <c r="GZ3" t="s">
        <v>3127</v>
      </c>
      <c r="HA3" t="s">
        <v>3120</v>
      </c>
      <c r="HB3" t="s">
        <v>313</v>
      </c>
      <c r="HC3" t="s">
        <v>313</v>
      </c>
      <c r="HD3" t="s">
        <v>3120</v>
      </c>
      <c r="HE3">
        <v>0</v>
      </c>
      <c r="HF3">
        <v>12</v>
      </c>
      <c r="HG3">
        <v>0</v>
      </c>
      <c r="HH3" t="s">
        <v>275</v>
      </c>
      <c r="HK3">
        <v>4</v>
      </c>
      <c r="HL3" t="s">
        <v>3120</v>
      </c>
      <c r="HN3" t="s">
        <v>3128</v>
      </c>
      <c r="HO3" t="s">
        <v>3129</v>
      </c>
      <c r="HP3" t="s">
        <v>3130</v>
      </c>
      <c r="HQ3" t="s">
        <v>3131</v>
      </c>
      <c r="HS3" t="s">
        <v>3132</v>
      </c>
      <c r="HV3">
        <v>0</v>
      </c>
      <c r="HW3">
        <v>3980120</v>
      </c>
      <c r="HX3" t="s">
        <v>3133</v>
      </c>
      <c r="HY3">
        <v>3980054</v>
      </c>
      <c r="IB3">
        <v>1</v>
      </c>
      <c r="IC3">
        <v>1</v>
      </c>
      <c r="IL3">
        <v>3</v>
      </c>
      <c r="IR3" t="s">
        <v>391</v>
      </c>
      <c r="IT3">
        <v>3</v>
      </c>
    </row>
    <row r="4" spans="1:254">
      <c r="A4">
        <v>3</v>
      </c>
      <c r="B4" t="s">
        <v>3134</v>
      </c>
      <c r="C4">
        <v>1</v>
      </c>
      <c r="D4">
        <v>1</v>
      </c>
      <c r="E4">
        <v>10</v>
      </c>
      <c r="G4">
        <v>-31</v>
      </c>
      <c r="V4" t="s">
        <v>679</v>
      </c>
      <c r="AO4">
        <v>15</v>
      </c>
      <c r="BP4">
        <f t="shared" si="0"/>
        <v>0</v>
      </c>
      <c r="BQ4">
        <f t="shared" si="1"/>
        <v>0</v>
      </c>
      <c r="BS4" t="s">
        <v>3091</v>
      </c>
      <c r="BU4">
        <v>0</v>
      </c>
      <c r="BW4">
        <v>0</v>
      </c>
      <c r="BX4" t="s">
        <v>3135</v>
      </c>
      <c r="CC4" s="3">
        <v>0.50347222222222221</v>
      </c>
      <c r="CE4" t="s">
        <v>3136</v>
      </c>
      <c r="CI4">
        <v>0</v>
      </c>
      <c r="CJ4" t="s">
        <v>3137</v>
      </c>
      <c r="CK4" s="4">
        <v>38444</v>
      </c>
      <c r="CL4" t="s">
        <v>3138</v>
      </c>
      <c r="CM4" t="s">
        <v>3139</v>
      </c>
      <c r="CN4">
        <v>0</v>
      </c>
      <c r="CO4" t="s">
        <v>268</v>
      </c>
      <c r="CQ4" t="s">
        <v>3091</v>
      </c>
      <c r="CT4" t="s">
        <v>2702</v>
      </c>
      <c r="CV4">
        <v>0</v>
      </c>
      <c r="CX4">
        <v>1</v>
      </c>
      <c r="CY4" t="s">
        <v>614</v>
      </c>
      <c r="CZ4">
        <v>43</v>
      </c>
      <c r="DA4">
        <v>9</v>
      </c>
      <c r="DB4" t="s">
        <v>1781</v>
      </c>
      <c r="DC4">
        <v>-31</v>
      </c>
      <c r="DJ4">
        <v>-5</v>
      </c>
      <c r="DK4" s="4">
        <v>44456</v>
      </c>
      <c r="DL4">
        <v>20140</v>
      </c>
      <c r="DM4">
        <v>2021</v>
      </c>
      <c r="DN4">
        <v>0</v>
      </c>
      <c r="DP4">
        <v>79327</v>
      </c>
      <c r="DQ4">
        <v>12</v>
      </c>
      <c r="DT4" t="s">
        <v>257</v>
      </c>
      <c r="DU4" t="s">
        <v>274</v>
      </c>
      <c r="DW4">
        <v>7</v>
      </c>
      <c r="DX4" t="s">
        <v>275</v>
      </c>
      <c r="ED4">
        <v>0</v>
      </c>
      <c r="EE4" t="s">
        <v>2535</v>
      </c>
      <c r="EG4">
        <v>1</v>
      </c>
      <c r="EI4" t="s">
        <v>454</v>
      </c>
      <c r="EJ4" t="s">
        <v>1077</v>
      </c>
      <c r="EK4" t="s">
        <v>3140</v>
      </c>
      <c r="EL4" t="s">
        <v>3141</v>
      </c>
      <c r="EM4" t="s">
        <v>268</v>
      </c>
      <c r="EO4" t="s">
        <v>1025</v>
      </c>
      <c r="EP4">
        <v>0</v>
      </c>
      <c r="ES4" t="s">
        <v>3142</v>
      </c>
      <c r="FD4">
        <v>0</v>
      </c>
      <c r="FE4">
        <v>16</v>
      </c>
      <c r="FK4">
        <v>0</v>
      </c>
      <c r="FM4">
        <v>0</v>
      </c>
      <c r="FP4">
        <v>0</v>
      </c>
      <c r="FR4" t="s">
        <v>462</v>
      </c>
      <c r="FU4" t="s">
        <v>777</v>
      </c>
      <c r="FX4">
        <v>0</v>
      </c>
      <c r="FZ4">
        <v>7</v>
      </c>
      <c r="GA4">
        <v>7</v>
      </c>
      <c r="GB4">
        <v>0</v>
      </c>
      <c r="GC4" t="s">
        <v>3143</v>
      </c>
      <c r="GD4" t="s">
        <v>355</v>
      </c>
      <c r="GE4">
        <v>0</v>
      </c>
      <c r="GF4" t="s">
        <v>1179</v>
      </c>
      <c r="GI4">
        <v>0</v>
      </c>
      <c r="GJ4">
        <v>0</v>
      </c>
      <c r="GL4" t="s">
        <v>3144</v>
      </c>
      <c r="GZ4" t="s">
        <v>399</v>
      </c>
      <c r="HD4" t="s">
        <v>898</v>
      </c>
      <c r="HE4">
        <v>1</v>
      </c>
      <c r="HF4">
        <v>12</v>
      </c>
      <c r="HG4">
        <v>7</v>
      </c>
      <c r="HH4" t="s">
        <v>275</v>
      </c>
      <c r="HT4" t="s">
        <v>3145</v>
      </c>
      <c r="HU4">
        <v>-5</v>
      </c>
      <c r="HV4">
        <v>-26</v>
      </c>
      <c r="HW4">
        <v>3980580</v>
      </c>
      <c r="HY4">
        <v>3980499</v>
      </c>
      <c r="IB4">
        <v>0</v>
      </c>
      <c r="IC4">
        <v>0</v>
      </c>
      <c r="IL4">
        <v>11</v>
      </c>
      <c r="IT4">
        <v>3</v>
      </c>
    </row>
    <row r="5" spans="1:254">
      <c r="A5">
        <v>4</v>
      </c>
      <c r="B5" t="s">
        <v>3146</v>
      </c>
      <c r="C5">
        <v>1</v>
      </c>
      <c r="D5">
        <v>1</v>
      </c>
      <c r="E5">
        <v>15</v>
      </c>
      <c r="F5">
        <v>9</v>
      </c>
      <c r="G5">
        <v>-26</v>
      </c>
      <c r="H5" t="s">
        <v>253</v>
      </c>
      <c r="I5" t="s">
        <v>254</v>
      </c>
      <c r="J5">
        <v>12</v>
      </c>
      <c r="K5">
        <v>12</v>
      </c>
      <c r="L5" t="s">
        <v>2525</v>
      </c>
      <c r="M5" t="s">
        <v>440</v>
      </c>
      <c r="O5" t="s">
        <v>2526</v>
      </c>
      <c r="P5" t="s">
        <v>1336</v>
      </c>
      <c r="R5" t="s">
        <v>1014</v>
      </c>
      <c r="V5" t="s">
        <v>257</v>
      </c>
      <c r="W5" t="s">
        <v>3147</v>
      </c>
      <c r="AD5" t="s">
        <v>411</v>
      </c>
      <c r="AE5" t="s">
        <v>3148</v>
      </c>
      <c r="AF5" t="s">
        <v>3147</v>
      </c>
      <c r="AG5" t="s">
        <v>274</v>
      </c>
      <c r="AI5">
        <v>15</v>
      </c>
      <c r="AO5">
        <v>15</v>
      </c>
      <c r="BI5" t="s">
        <v>257</v>
      </c>
      <c r="BP5">
        <f t="shared" si="0"/>
        <v>0</v>
      </c>
      <c r="BQ5">
        <f t="shared" si="1"/>
        <v>2</v>
      </c>
      <c r="BS5" t="s">
        <v>3091</v>
      </c>
      <c r="BU5">
        <v>0</v>
      </c>
      <c r="BW5">
        <v>0</v>
      </c>
      <c r="BX5" t="s">
        <v>3149</v>
      </c>
      <c r="CC5" s="3">
        <v>0.50347222222222221</v>
      </c>
      <c r="CE5" t="s">
        <v>3150</v>
      </c>
      <c r="CI5">
        <v>0</v>
      </c>
      <c r="CJ5" t="s">
        <v>3151</v>
      </c>
      <c r="CK5" s="4">
        <v>38444</v>
      </c>
      <c r="CL5" t="s">
        <v>3152</v>
      </c>
      <c r="CM5" t="s">
        <v>3153</v>
      </c>
      <c r="CN5">
        <v>0</v>
      </c>
      <c r="CP5" t="s">
        <v>418</v>
      </c>
      <c r="CQ5" t="s">
        <v>3091</v>
      </c>
      <c r="CT5" t="s">
        <v>3119</v>
      </c>
      <c r="CV5">
        <v>0</v>
      </c>
      <c r="CX5">
        <v>2</v>
      </c>
      <c r="CY5" t="s">
        <v>614</v>
      </c>
      <c r="CZ5">
        <v>43</v>
      </c>
      <c r="DA5">
        <v>9</v>
      </c>
      <c r="DB5" t="s">
        <v>1781</v>
      </c>
      <c r="DC5">
        <v>-31</v>
      </c>
      <c r="DE5" t="s">
        <v>3154</v>
      </c>
      <c r="DJ5">
        <v>9</v>
      </c>
      <c r="DK5" s="4">
        <v>44456</v>
      </c>
      <c r="DL5">
        <v>20140</v>
      </c>
      <c r="DM5">
        <v>2021</v>
      </c>
      <c r="DN5">
        <v>0</v>
      </c>
      <c r="DP5">
        <v>79327</v>
      </c>
      <c r="DQ5">
        <v>13</v>
      </c>
      <c r="DT5" t="s">
        <v>257</v>
      </c>
      <c r="DU5" t="s">
        <v>274</v>
      </c>
      <c r="DW5">
        <v>7</v>
      </c>
      <c r="DX5" t="s">
        <v>275</v>
      </c>
      <c r="ED5">
        <v>0</v>
      </c>
      <c r="EE5" t="s">
        <v>2535</v>
      </c>
      <c r="EF5" t="s">
        <v>675</v>
      </c>
      <c r="EG5">
        <v>1</v>
      </c>
      <c r="EI5" t="s">
        <v>454</v>
      </c>
      <c r="EJ5" t="s">
        <v>1077</v>
      </c>
      <c r="EK5" t="s">
        <v>3140</v>
      </c>
      <c r="EL5" t="s">
        <v>3155</v>
      </c>
      <c r="EN5" t="s">
        <v>418</v>
      </c>
      <c r="EO5" t="s">
        <v>1025</v>
      </c>
      <c r="EP5">
        <v>1</v>
      </c>
      <c r="ES5" t="s">
        <v>3156</v>
      </c>
      <c r="FD5">
        <v>0</v>
      </c>
      <c r="FE5">
        <v>12</v>
      </c>
      <c r="FF5" t="s">
        <v>285</v>
      </c>
      <c r="FH5" t="s">
        <v>285</v>
      </c>
      <c r="FK5">
        <v>0</v>
      </c>
      <c r="FM5">
        <v>0</v>
      </c>
      <c r="FP5">
        <v>0</v>
      </c>
      <c r="FR5" t="s">
        <v>462</v>
      </c>
      <c r="FT5" t="s">
        <v>274</v>
      </c>
      <c r="FU5" t="s">
        <v>777</v>
      </c>
      <c r="FV5" t="s">
        <v>431</v>
      </c>
      <c r="FW5" t="s">
        <v>594</v>
      </c>
      <c r="FX5">
        <v>0</v>
      </c>
      <c r="FZ5">
        <v>7</v>
      </c>
      <c r="GA5">
        <v>7</v>
      </c>
      <c r="GB5">
        <v>0</v>
      </c>
      <c r="GC5" t="s">
        <v>254</v>
      </c>
      <c r="GD5" t="s">
        <v>355</v>
      </c>
      <c r="GE5">
        <v>0</v>
      </c>
      <c r="GF5" t="s">
        <v>1179</v>
      </c>
      <c r="GI5">
        <v>0</v>
      </c>
      <c r="GJ5">
        <v>0</v>
      </c>
      <c r="GL5" t="s">
        <v>3157</v>
      </c>
      <c r="GN5">
        <v>3</v>
      </c>
      <c r="GZ5" t="s">
        <v>560</v>
      </c>
      <c r="HB5" t="s">
        <v>313</v>
      </c>
      <c r="HC5" t="s">
        <v>313</v>
      </c>
      <c r="HD5" t="s">
        <v>3158</v>
      </c>
      <c r="HE5">
        <v>0</v>
      </c>
      <c r="HF5">
        <v>12</v>
      </c>
      <c r="HG5">
        <v>7</v>
      </c>
      <c r="HH5" t="s">
        <v>275</v>
      </c>
      <c r="HK5">
        <v>4</v>
      </c>
      <c r="HV5">
        <v>-35</v>
      </c>
      <c r="HW5">
        <v>3980597</v>
      </c>
      <c r="HX5" t="s">
        <v>3159</v>
      </c>
      <c r="HY5">
        <v>3980580</v>
      </c>
      <c r="IB5">
        <v>0.5</v>
      </c>
      <c r="IC5">
        <v>1</v>
      </c>
      <c r="IL5">
        <v>12</v>
      </c>
      <c r="IP5" t="s">
        <v>3154</v>
      </c>
      <c r="IT5">
        <v>3</v>
      </c>
    </row>
    <row r="6" spans="1:254">
      <c r="A6">
        <v>5</v>
      </c>
      <c r="B6" t="s">
        <v>3160</v>
      </c>
      <c r="C6">
        <v>1</v>
      </c>
      <c r="D6">
        <v>2</v>
      </c>
      <c r="E6">
        <v>6</v>
      </c>
      <c r="F6">
        <v>6</v>
      </c>
      <c r="G6">
        <v>-35</v>
      </c>
      <c r="I6" t="s">
        <v>254</v>
      </c>
      <c r="J6">
        <v>12</v>
      </c>
      <c r="K6">
        <v>12</v>
      </c>
      <c r="L6" t="s">
        <v>661</v>
      </c>
      <c r="M6" t="s">
        <v>367</v>
      </c>
      <c r="O6" t="s">
        <v>662</v>
      </c>
      <c r="V6" t="s">
        <v>253</v>
      </c>
      <c r="W6" t="s">
        <v>3161</v>
      </c>
      <c r="X6" t="s">
        <v>3162</v>
      </c>
      <c r="Y6" t="s">
        <v>3163</v>
      </c>
      <c r="AA6" t="s">
        <v>666</v>
      </c>
      <c r="AB6" t="s">
        <v>667</v>
      </c>
      <c r="AI6">
        <v>19</v>
      </c>
      <c r="AJ6" t="s">
        <v>327</v>
      </c>
      <c r="AO6">
        <v>15</v>
      </c>
      <c r="BI6" t="s">
        <v>607</v>
      </c>
      <c r="BP6">
        <f t="shared" si="0"/>
        <v>1</v>
      </c>
      <c r="BQ6">
        <f t="shared" si="1"/>
        <v>0</v>
      </c>
      <c r="BS6" t="s">
        <v>3091</v>
      </c>
      <c r="BU6">
        <v>0</v>
      </c>
      <c r="BW6">
        <v>0</v>
      </c>
      <c r="BX6" t="s">
        <v>3164</v>
      </c>
      <c r="BZ6">
        <v>1</v>
      </c>
      <c r="CC6" s="3">
        <v>0.4861111111111111</v>
      </c>
      <c r="CD6" t="s">
        <v>274</v>
      </c>
      <c r="CE6" t="s">
        <v>3165</v>
      </c>
      <c r="CF6">
        <v>9</v>
      </c>
      <c r="CH6" t="s">
        <v>1144</v>
      </c>
      <c r="CI6">
        <v>0</v>
      </c>
      <c r="CJ6" t="s">
        <v>3166</v>
      </c>
      <c r="CK6" s="4">
        <v>38444</v>
      </c>
      <c r="CL6" t="s">
        <v>3167</v>
      </c>
      <c r="CM6" t="s">
        <v>3168</v>
      </c>
      <c r="CN6">
        <v>0</v>
      </c>
      <c r="CO6" t="s">
        <v>3169</v>
      </c>
      <c r="CP6" t="s">
        <v>269</v>
      </c>
      <c r="CQ6" t="s">
        <v>3091</v>
      </c>
      <c r="CT6" t="s">
        <v>3047</v>
      </c>
      <c r="CV6">
        <v>0</v>
      </c>
      <c r="CX6">
        <v>3</v>
      </c>
      <c r="CY6" t="s">
        <v>614</v>
      </c>
      <c r="CZ6">
        <v>43</v>
      </c>
      <c r="DA6">
        <v>9</v>
      </c>
      <c r="DB6" t="s">
        <v>1781</v>
      </c>
      <c r="DC6">
        <v>-31</v>
      </c>
      <c r="DE6" t="s">
        <v>3170</v>
      </c>
      <c r="DJ6">
        <v>6</v>
      </c>
      <c r="DK6" s="4">
        <v>44456</v>
      </c>
      <c r="DL6">
        <v>20140</v>
      </c>
      <c r="DM6">
        <v>2021</v>
      </c>
      <c r="DN6">
        <v>0</v>
      </c>
      <c r="DP6">
        <v>79327</v>
      </c>
      <c r="DQ6">
        <v>14</v>
      </c>
      <c r="DT6" t="s">
        <v>257</v>
      </c>
      <c r="DU6" t="s">
        <v>274</v>
      </c>
      <c r="DW6">
        <v>7</v>
      </c>
      <c r="DX6" t="s">
        <v>275</v>
      </c>
      <c r="DZ6" t="s">
        <v>3171</v>
      </c>
      <c r="ED6">
        <v>0</v>
      </c>
      <c r="EE6" t="s">
        <v>3172</v>
      </c>
      <c r="EF6" t="s">
        <v>675</v>
      </c>
      <c r="EG6">
        <v>0</v>
      </c>
      <c r="EH6" t="s">
        <v>2341</v>
      </c>
      <c r="EI6" t="s">
        <v>454</v>
      </c>
      <c r="EJ6" t="s">
        <v>1077</v>
      </c>
      <c r="EK6" t="s">
        <v>3173</v>
      </c>
      <c r="EL6" t="s">
        <v>3174</v>
      </c>
      <c r="EN6" t="s">
        <v>282</v>
      </c>
      <c r="EO6" t="s">
        <v>890</v>
      </c>
      <c r="EP6">
        <v>0</v>
      </c>
      <c r="EQ6" t="s">
        <v>491</v>
      </c>
      <c r="ES6" t="s">
        <v>3175</v>
      </c>
      <c r="ET6">
        <v>6</v>
      </c>
      <c r="EU6" t="s">
        <v>274</v>
      </c>
      <c r="EV6" t="s">
        <v>1983</v>
      </c>
      <c r="EW6" t="s">
        <v>528</v>
      </c>
      <c r="EX6" t="s">
        <v>1914</v>
      </c>
      <c r="FA6" t="s">
        <v>1845</v>
      </c>
      <c r="FB6" t="s">
        <v>3176</v>
      </c>
      <c r="FD6">
        <v>0</v>
      </c>
      <c r="FE6">
        <v>21</v>
      </c>
      <c r="FJ6" t="s">
        <v>3177</v>
      </c>
      <c r="FK6">
        <v>0</v>
      </c>
      <c r="FM6">
        <v>1</v>
      </c>
      <c r="FN6" t="s">
        <v>3171</v>
      </c>
      <c r="FO6" t="s">
        <v>1083</v>
      </c>
      <c r="FP6">
        <v>0</v>
      </c>
      <c r="FR6" t="s">
        <v>462</v>
      </c>
      <c r="FU6" t="s">
        <v>777</v>
      </c>
      <c r="FX6">
        <v>0</v>
      </c>
      <c r="FZ6">
        <v>7</v>
      </c>
      <c r="GA6">
        <v>7</v>
      </c>
      <c r="GB6">
        <v>0</v>
      </c>
      <c r="GC6" t="s">
        <v>254</v>
      </c>
      <c r="GD6" t="s">
        <v>355</v>
      </c>
      <c r="GE6">
        <v>1</v>
      </c>
      <c r="GF6" t="s">
        <v>274</v>
      </c>
      <c r="GG6">
        <v>2.5</v>
      </c>
      <c r="GH6">
        <v>4.8</v>
      </c>
      <c r="GI6">
        <v>0</v>
      </c>
      <c r="GJ6">
        <v>0</v>
      </c>
      <c r="GL6" t="s">
        <v>3178</v>
      </c>
      <c r="GM6">
        <v>0</v>
      </c>
      <c r="GN6">
        <v>0</v>
      </c>
      <c r="GO6" t="s">
        <v>2349</v>
      </c>
      <c r="GP6" t="s">
        <v>779</v>
      </c>
      <c r="GQ6">
        <v>2</v>
      </c>
      <c r="GZ6" t="s">
        <v>2797</v>
      </c>
      <c r="HB6" t="s">
        <v>313</v>
      </c>
      <c r="HC6" t="s">
        <v>313</v>
      </c>
      <c r="HD6" t="s">
        <v>3179</v>
      </c>
      <c r="HE6">
        <v>0</v>
      </c>
      <c r="HF6">
        <v>12</v>
      </c>
      <c r="HG6">
        <v>7</v>
      </c>
      <c r="HH6" t="s">
        <v>275</v>
      </c>
      <c r="HK6" t="s">
        <v>2040</v>
      </c>
      <c r="HL6" t="s">
        <v>3170</v>
      </c>
      <c r="HN6" t="s">
        <v>3180</v>
      </c>
      <c r="HO6" t="s">
        <v>3181</v>
      </c>
      <c r="HP6" t="s">
        <v>3182</v>
      </c>
      <c r="HQ6" t="s">
        <v>3183</v>
      </c>
      <c r="HS6" t="s">
        <v>2985</v>
      </c>
      <c r="HV6">
        <v>-41</v>
      </c>
      <c r="HW6">
        <v>3980636</v>
      </c>
      <c r="HX6" t="s">
        <v>3184</v>
      </c>
      <c r="HY6">
        <v>3980597</v>
      </c>
      <c r="IB6">
        <v>0.5</v>
      </c>
      <c r="IC6">
        <v>1</v>
      </c>
      <c r="IL6">
        <v>13</v>
      </c>
      <c r="IP6" t="s">
        <v>3170</v>
      </c>
      <c r="IT6">
        <v>3</v>
      </c>
    </row>
    <row r="7" spans="1:254">
      <c r="A7">
        <v>6</v>
      </c>
      <c r="B7" t="s">
        <v>3185</v>
      </c>
      <c r="C7">
        <v>1</v>
      </c>
      <c r="D7">
        <v>1</v>
      </c>
      <c r="E7">
        <v>10</v>
      </c>
      <c r="F7">
        <v>6</v>
      </c>
      <c r="G7">
        <v>-41</v>
      </c>
      <c r="I7" t="s">
        <v>254</v>
      </c>
      <c r="J7">
        <v>21</v>
      </c>
      <c r="K7">
        <v>21</v>
      </c>
      <c r="L7" t="s">
        <v>3186</v>
      </c>
      <c r="M7" t="s">
        <v>440</v>
      </c>
      <c r="O7" t="s">
        <v>3187</v>
      </c>
      <c r="P7" t="s">
        <v>3188</v>
      </c>
      <c r="R7" t="s">
        <v>3189</v>
      </c>
      <c r="V7" t="s">
        <v>257</v>
      </c>
      <c r="W7" t="s">
        <v>3190</v>
      </c>
      <c r="AD7" t="s">
        <v>1526</v>
      </c>
      <c r="AE7" t="s">
        <v>1527</v>
      </c>
      <c r="AF7" t="s">
        <v>3190</v>
      </c>
      <c r="AG7" t="s">
        <v>257</v>
      </c>
      <c r="AI7">
        <v>22</v>
      </c>
      <c r="AO7">
        <v>15</v>
      </c>
      <c r="BI7" t="s">
        <v>261</v>
      </c>
      <c r="BP7">
        <f t="shared" si="0"/>
        <v>0</v>
      </c>
      <c r="BQ7">
        <f t="shared" si="1"/>
        <v>5</v>
      </c>
      <c r="BS7" t="s">
        <v>3091</v>
      </c>
      <c r="BU7">
        <v>0</v>
      </c>
      <c r="BW7">
        <v>0</v>
      </c>
      <c r="BX7" t="s">
        <v>3191</v>
      </c>
      <c r="CC7" s="3">
        <v>0.4597222222222222</v>
      </c>
      <c r="CE7" t="s">
        <v>3192</v>
      </c>
      <c r="CI7">
        <v>0</v>
      </c>
      <c r="CJ7" t="s">
        <v>3193</v>
      </c>
      <c r="CK7" s="4">
        <v>38444</v>
      </c>
      <c r="CL7" t="s">
        <v>3194</v>
      </c>
      <c r="CM7" t="s">
        <v>3139</v>
      </c>
      <c r="CN7">
        <v>0</v>
      </c>
      <c r="CO7" t="s">
        <v>3195</v>
      </c>
      <c r="CP7" t="s">
        <v>418</v>
      </c>
      <c r="CQ7" t="s">
        <v>3091</v>
      </c>
      <c r="CT7" t="s">
        <v>3196</v>
      </c>
      <c r="CV7">
        <v>0</v>
      </c>
      <c r="CX7">
        <v>4</v>
      </c>
      <c r="CY7" t="s">
        <v>614</v>
      </c>
      <c r="CZ7">
        <v>43</v>
      </c>
      <c r="DA7">
        <v>9</v>
      </c>
      <c r="DB7" t="s">
        <v>1781</v>
      </c>
      <c r="DC7">
        <v>-31</v>
      </c>
      <c r="DE7" t="s">
        <v>3154</v>
      </c>
      <c r="DJ7">
        <v>6</v>
      </c>
      <c r="DK7" s="4">
        <v>44456</v>
      </c>
      <c r="DL7">
        <v>20140</v>
      </c>
      <c r="DM7">
        <v>2021</v>
      </c>
      <c r="DN7">
        <v>0</v>
      </c>
      <c r="DP7">
        <v>79327</v>
      </c>
      <c r="DQ7">
        <v>15</v>
      </c>
      <c r="DT7" t="s">
        <v>274</v>
      </c>
      <c r="DU7" t="s">
        <v>257</v>
      </c>
      <c r="DW7">
        <v>7</v>
      </c>
      <c r="DX7" t="s">
        <v>275</v>
      </c>
      <c r="ED7">
        <v>0</v>
      </c>
      <c r="EE7" t="s">
        <v>3197</v>
      </c>
      <c r="EF7" t="s">
        <v>3198</v>
      </c>
      <c r="EG7">
        <v>1</v>
      </c>
      <c r="EI7" t="s">
        <v>454</v>
      </c>
      <c r="EJ7" t="s">
        <v>3199</v>
      </c>
      <c r="EK7" t="s">
        <v>3200</v>
      </c>
      <c r="EL7" t="s">
        <v>3201</v>
      </c>
      <c r="EM7" t="s">
        <v>3202</v>
      </c>
      <c r="EN7" t="s">
        <v>418</v>
      </c>
      <c r="EO7" t="s">
        <v>918</v>
      </c>
      <c r="EP7">
        <v>0</v>
      </c>
      <c r="ES7" t="s">
        <v>3203</v>
      </c>
      <c r="FD7">
        <v>0</v>
      </c>
      <c r="FE7">
        <v>8</v>
      </c>
      <c r="FF7" t="s">
        <v>1357</v>
      </c>
      <c r="FH7" t="s">
        <v>1357</v>
      </c>
      <c r="FK7">
        <v>0</v>
      </c>
      <c r="FM7">
        <v>0</v>
      </c>
      <c r="FP7">
        <v>0</v>
      </c>
      <c r="FR7" t="s">
        <v>1588</v>
      </c>
      <c r="FT7" t="s">
        <v>257</v>
      </c>
      <c r="FU7" t="s">
        <v>1589</v>
      </c>
      <c r="FV7" t="s">
        <v>397</v>
      </c>
      <c r="FW7" t="s">
        <v>291</v>
      </c>
      <c r="FX7">
        <v>0</v>
      </c>
      <c r="FZ7">
        <v>7</v>
      </c>
      <c r="GA7">
        <v>7</v>
      </c>
      <c r="GB7">
        <v>0</v>
      </c>
      <c r="GC7" t="s">
        <v>3204</v>
      </c>
      <c r="GE7">
        <v>0</v>
      </c>
      <c r="GF7" t="s">
        <v>257</v>
      </c>
      <c r="GI7">
        <v>0</v>
      </c>
      <c r="GJ7">
        <v>0</v>
      </c>
      <c r="GL7" t="s">
        <v>3205</v>
      </c>
      <c r="GN7">
        <v>3</v>
      </c>
      <c r="GZ7" t="s">
        <v>3206</v>
      </c>
      <c r="HB7" t="s">
        <v>294</v>
      </c>
      <c r="HC7" t="s">
        <v>294</v>
      </c>
      <c r="HE7">
        <v>0</v>
      </c>
      <c r="HF7">
        <v>12</v>
      </c>
      <c r="HG7">
        <v>7</v>
      </c>
      <c r="HH7" t="s">
        <v>275</v>
      </c>
      <c r="HK7">
        <v>3</v>
      </c>
      <c r="HV7">
        <v>-47</v>
      </c>
      <c r="HW7">
        <v>3980679</v>
      </c>
      <c r="HX7" t="s">
        <v>492</v>
      </c>
      <c r="HY7">
        <v>3980636</v>
      </c>
      <c r="IB7">
        <v>0</v>
      </c>
      <c r="IC7">
        <v>0</v>
      </c>
      <c r="IL7">
        <v>14</v>
      </c>
      <c r="IP7" t="s">
        <v>3154</v>
      </c>
      <c r="IT7">
        <v>3</v>
      </c>
    </row>
    <row r="8" spans="1:254">
      <c r="A8">
        <v>7</v>
      </c>
      <c r="B8" t="s">
        <v>3207</v>
      </c>
      <c r="C8">
        <v>1</v>
      </c>
      <c r="D8">
        <v>2</v>
      </c>
      <c r="E8">
        <v>4</v>
      </c>
      <c r="F8">
        <v>2</v>
      </c>
      <c r="G8">
        <v>-47</v>
      </c>
      <c r="I8" t="s">
        <v>254</v>
      </c>
      <c r="J8" t="s">
        <v>976</v>
      </c>
      <c r="K8" t="s">
        <v>976</v>
      </c>
      <c r="L8" t="s">
        <v>2653</v>
      </c>
      <c r="M8" t="s">
        <v>1471</v>
      </c>
      <c r="O8" t="s">
        <v>1472</v>
      </c>
      <c r="V8" t="s">
        <v>257</v>
      </c>
      <c r="W8" t="s">
        <v>3208</v>
      </c>
      <c r="AD8" t="s">
        <v>445</v>
      </c>
      <c r="AE8" t="s">
        <v>446</v>
      </c>
      <c r="AF8" t="s">
        <v>3208</v>
      </c>
      <c r="AG8" t="s">
        <v>257</v>
      </c>
      <c r="AI8">
        <v>15</v>
      </c>
      <c r="AO8">
        <v>15</v>
      </c>
      <c r="BI8" t="s">
        <v>261</v>
      </c>
      <c r="BP8">
        <f t="shared" si="0"/>
        <v>0</v>
      </c>
      <c r="BQ8">
        <f t="shared" si="1"/>
        <v>1</v>
      </c>
      <c r="BS8" t="s">
        <v>3091</v>
      </c>
      <c r="BU8">
        <v>0</v>
      </c>
      <c r="BW8">
        <v>0</v>
      </c>
      <c r="BX8" t="s">
        <v>3209</v>
      </c>
      <c r="CC8" s="3">
        <v>0.4381944444444445</v>
      </c>
      <c r="CE8" t="s">
        <v>3210</v>
      </c>
      <c r="CI8">
        <v>0</v>
      </c>
      <c r="CJ8" t="s">
        <v>3211</v>
      </c>
      <c r="CK8" s="4">
        <v>38444</v>
      </c>
      <c r="CL8" t="s">
        <v>3212</v>
      </c>
      <c r="CM8" t="s">
        <v>3213</v>
      </c>
      <c r="CN8">
        <v>0</v>
      </c>
      <c r="CO8" t="s">
        <v>3214</v>
      </c>
      <c r="CP8" t="s">
        <v>418</v>
      </c>
      <c r="CQ8" t="s">
        <v>3091</v>
      </c>
      <c r="CT8" t="s">
        <v>3215</v>
      </c>
      <c r="CV8">
        <v>0</v>
      </c>
      <c r="CX8">
        <v>5</v>
      </c>
      <c r="CY8" t="s">
        <v>614</v>
      </c>
      <c r="CZ8">
        <v>43</v>
      </c>
      <c r="DA8">
        <v>9</v>
      </c>
      <c r="DB8" t="s">
        <v>1781</v>
      </c>
      <c r="DC8">
        <v>-31</v>
      </c>
      <c r="DE8" t="s">
        <v>3098</v>
      </c>
      <c r="DJ8">
        <v>2</v>
      </c>
      <c r="DK8" s="4">
        <v>44456</v>
      </c>
      <c r="DL8">
        <v>20140</v>
      </c>
      <c r="DM8">
        <v>2021</v>
      </c>
      <c r="DN8">
        <v>0</v>
      </c>
      <c r="DP8">
        <v>79327</v>
      </c>
      <c r="DQ8">
        <v>16</v>
      </c>
      <c r="DT8" t="s">
        <v>294</v>
      </c>
      <c r="DU8" t="s">
        <v>294</v>
      </c>
      <c r="DW8">
        <v>7</v>
      </c>
      <c r="DX8" t="s">
        <v>275</v>
      </c>
      <c r="ED8">
        <v>0</v>
      </c>
      <c r="EE8" t="s">
        <v>3216</v>
      </c>
      <c r="EF8" t="s">
        <v>1485</v>
      </c>
      <c r="EG8">
        <v>0</v>
      </c>
      <c r="EH8" t="s">
        <v>1979</v>
      </c>
      <c r="EI8" t="s">
        <v>992</v>
      </c>
      <c r="EJ8" t="s">
        <v>3217</v>
      </c>
      <c r="EK8" t="s">
        <v>3218</v>
      </c>
      <c r="EL8" t="s">
        <v>3219</v>
      </c>
      <c r="EM8" t="s">
        <v>387</v>
      </c>
      <c r="EN8" t="s">
        <v>418</v>
      </c>
      <c r="EO8" t="s">
        <v>918</v>
      </c>
      <c r="EP8">
        <v>1</v>
      </c>
      <c r="ES8" t="s">
        <v>3220</v>
      </c>
      <c r="FD8">
        <v>0</v>
      </c>
      <c r="FE8">
        <v>14</v>
      </c>
      <c r="FF8" t="s">
        <v>285</v>
      </c>
      <c r="FH8" t="s">
        <v>285</v>
      </c>
      <c r="FK8">
        <v>0</v>
      </c>
      <c r="FM8">
        <v>0</v>
      </c>
      <c r="FP8">
        <v>0</v>
      </c>
      <c r="FR8" t="s">
        <v>651</v>
      </c>
      <c r="FT8" t="s">
        <v>257</v>
      </c>
      <c r="FU8" t="s">
        <v>2671</v>
      </c>
      <c r="FV8" t="s">
        <v>397</v>
      </c>
      <c r="FW8" t="s">
        <v>1030</v>
      </c>
      <c r="FX8">
        <v>0</v>
      </c>
      <c r="FZ8">
        <v>7</v>
      </c>
      <c r="GA8">
        <v>7</v>
      </c>
      <c r="GB8">
        <v>0</v>
      </c>
      <c r="GD8" t="s">
        <v>355</v>
      </c>
      <c r="GE8">
        <v>0</v>
      </c>
      <c r="GI8">
        <v>0</v>
      </c>
      <c r="GJ8">
        <v>0</v>
      </c>
      <c r="GL8" t="s">
        <v>3221</v>
      </c>
      <c r="GN8">
        <v>2</v>
      </c>
      <c r="GZ8" t="s">
        <v>3222</v>
      </c>
      <c r="HB8" t="s">
        <v>313</v>
      </c>
      <c r="HC8" t="s">
        <v>313</v>
      </c>
      <c r="HD8" t="s">
        <v>3195</v>
      </c>
      <c r="HE8">
        <v>0</v>
      </c>
      <c r="HF8">
        <v>21</v>
      </c>
      <c r="HG8">
        <v>7</v>
      </c>
      <c r="HH8" t="s">
        <v>275</v>
      </c>
      <c r="HK8">
        <v>4</v>
      </c>
      <c r="HV8">
        <v>-49</v>
      </c>
      <c r="HW8">
        <v>3980723</v>
      </c>
      <c r="HX8" t="s">
        <v>3223</v>
      </c>
      <c r="HY8">
        <v>3980679</v>
      </c>
      <c r="IB8">
        <v>0</v>
      </c>
      <c r="IC8">
        <v>0</v>
      </c>
      <c r="IL8">
        <v>15</v>
      </c>
      <c r="IN8" t="s">
        <v>3098</v>
      </c>
      <c r="IP8" t="s">
        <v>3098</v>
      </c>
      <c r="IT8">
        <v>3</v>
      </c>
    </row>
    <row r="9" spans="1:254">
      <c r="A9">
        <v>8</v>
      </c>
      <c r="B9" t="s">
        <v>3224</v>
      </c>
      <c r="C9">
        <v>1</v>
      </c>
      <c r="D9">
        <v>3</v>
      </c>
      <c r="E9">
        <v>2</v>
      </c>
      <c r="F9">
        <v>4</v>
      </c>
      <c r="G9">
        <v>-49</v>
      </c>
      <c r="I9" t="s">
        <v>254</v>
      </c>
      <c r="J9">
        <v>11</v>
      </c>
      <c r="K9">
        <v>11</v>
      </c>
      <c r="L9" t="s">
        <v>1215</v>
      </c>
      <c r="M9" t="s">
        <v>827</v>
      </c>
      <c r="O9" t="s">
        <v>1216</v>
      </c>
      <c r="V9" t="s">
        <v>257</v>
      </c>
      <c r="W9" t="s">
        <v>3225</v>
      </c>
      <c r="AD9" t="s">
        <v>411</v>
      </c>
      <c r="AE9" t="s">
        <v>412</v>
      </c>
      <c r="AF9" t="s">
        <v>3225</v>
      </c>
      <c r="AG9" t="s">
        <v>257</v>
      </c>
      <c r="AI9">
        <v>22</v>
      </c>
      <c r="AO9">
        <v>15</v>
      </c>
      <c r="AX9">
        <v>4</v>
      </c>
      <c r="BI9" t="s">
        <v>261</v>
      </c>
      <c r="BP9">
        <f t="shared" si="0"/>
        <v>0</v>
      </c>
      <c r="BQ9">
        <f t="shared" si="1"/>
        <v>1</v>
      </c>
      <c r="BS9" t="s">
        <v>3091</v>
      </c>
      <c r="BU9">
        <v>0</v>
      </c>
      <c r="BW9">
        <v>0</v>
      </c>
      <c r="BX9" t="s">
        <v>3226</v>
      </c>
      <c r="CC9" s="3">
        <v>0.41250000000000003</v>
      </c>
      <c r="CE9" t="s">
        <v>3227</v>
      </c>
      <c r="CI9">
        <v>0</v>
      </c>
      <c r="CJ9" t="s">
        <v>3228</v>
      </c>
      <c r="CK9" s="4">
        <v>38444</v>
      </c>
      <c r="CL9" t="s">
        <v>3229</v>
      </c>
      <c r="CM9" t="s">
        <v>3230</v>
      </c>
      <c r="CN9">
        <v>0</v>
      </c>
      <c r="CP9" t="s">
        <v>269</v>
      </c>
      <c r="CQ9" t="s">
        <v>3091</v>
      </c>
      <c r="CT9" t="s">
        <v>3231</v>
      </c>
      <c r="CV9">
        <v>0</v>
      </c>
      <c r="CX9">
        <v>6</v>
      </c>
      <c r="CY9" t="s">
        <v>614</v>
      </c>
      <c r="CZ9">
        <v>43</v>
      </c>
      <c r="DA9">
        <v>9</v>
      </c>
      <c r="DB9" t="s">
        <v>1781</v>
      </c>
      <c r="DC9">
        <v>-31</v>
      </c>
      <c r="DE9" t="s">
        <v>3232</v>
      </c>
      <c r="DJ9">
        <v>4</v>
      </c>
      <c r="DK9" s="4">
        <v>44456</v>
      </c>
      <c r="DL9">
        <v>20140</v>
      </c>
      <c r="DM9">
        <v>2021</v>
      </c>
      <c r="DN9">
        <v>0</v>
      </c>
      <c r="DP9">
        <v>79327</v>
      </c>
      <c r="DQ9">
        <v>17</v>
      </c>
      <c r="DT9" t="s">
        <v>294</v>
      </c>
      <c r="DU9" t="s">
        <v>294</v>
      </c>
      <c r="DW9">
        <v>7</v>
      </c>
      <c r="DX9" t="s">
        <v>275</v>
      </c>
      <c r="ED9">
        <v>0</v>
      </c>
      <c r="EE9" t="s">
        <v>3233</v>
      </c>
      <c r="EF9" t="s">
        <v>383</v>
      </c>
      <c r="EG9">
        <v>0</v>
      </c>
      <c r="EH9" t="s">
        <v>1224</v>
      </c>
      <c r="EI9" t="s">
        <v>340</v>
      </c>
      <c r="EJ9" t="s">
        <v>341</v>
      </c>
      <c r="EK9" t="s">
        <v>3234</v>
      </c>
      <c r="EL9" t="s">
        <v>3235</v>
      </c>
      <c r="EM9" t="s">
        <v>3236</v>
      </c>
      <c r="EN9" t="s">
        <v>282</v>
      </c>
      <c r="EO9" t="s">
        <v>345</v>
      </c>
      <c r="EP9">
        <v>1</v>
      </c>
      <c r="ES9" t="s">
        <v>3237</v>
      </c>
      <c r="FD9">
        <v>0</v>
      </c>
      <c r="FE9">
        <v>9</v>
      </c>
      <c r="FF9" t="s">
        <v>308</v>
      </c>
      <c r="FH9" t="s">
        <v>308</v>
      </c>
      <c r="FK9">
        <v>0</v>
      </c>
      <c r="FM9">
        <v>0</v>
      </c>
      <c r="FP9">
        <v>0</v>
      </c>
      <c r="FR9" t="s">
        <v>395</v>
      </c>
      <c r="FT9" t="s">
        <v>257</v>
      </c>
      <c r="FU9" t="s">
        <v>496</v>
      </c>
      <c r="FV9" t="s">
        <v>431</v>
      </c>
      <c r="FW9" t="s">
        <v>432</v>
      </c>
      <c r="FX9">
        <v>1</v>
      </c>
      <c r="FZ9">
        <v>7</v>
      </c>
      <c r="GA9">
        <v>7</v>
      </c>
      <c r="GB9">
        <v>0</v>
      </c>
      <c r="GD9" t="s">
        <v>355</v>
      </c>
      <c r="GE9">
        <v>0</v>
      </c>
      <c r="GI9">
        <v>0</v>
      </c>
      <c r="GJ9">
        <v>0</v>
      </c>
      <c r="GL9" t="s">
        <v>3238</v>
      </c>
      <c r="GN9">
        <v>3</v>
      </c>
      <c r="GZ9" t="s">
        <v>3239</v>
      </c>
      <c r="HB9" t="s">
        <v>313</v>
      </c>
      <c r="HC9" t="s">
        <v>313</v>
      </c>
      <c r="HE9">
        <v>0</v>
      </c>
      <c r="HF9">
        <v>11</v>
      </c>
      <c r="HG9">
        <v>7</v>
      </c>
      <c r="HH9" t="s">
        <v>275</v>
      </c>
      <c r="HK9">
        <v>4</v>
      </c>
      <c r="HO9" t="s">
        <v>3240</v>
      </c>
      <c r="HP9" t="s">
        <v>1008</v>
      </c>
      <c r="HQ9" t="s">
        <v>3241</v>
      </c>
      <c r="HV9">
        <v>47</v>
      </c>
      <c r="HW9">
        <v>3980774</v>
      </c>
      <c r="HX9" t="s">
        <v>492</v>
      </c>
      <c r="HY9">
        <v>3980723</v>
      </c>
      <c r="IB9">
        <v>0</v>
      </c>
      <c r="IC9">
        <v>0</v>
      </c>
      <c r="IL9">
        <v>16</v>
      </c>
      <c r="IP9" t="s">
        <v>3232</v>
      </c>
      <c r="IT9">
        <v>3</v>
      </c>
    </row>
    <row r="10" spans="1:254">
      <c r="A10">
        <v>9</v>
      </c>
      <c r="B10" t="s">
        <v>3242</v>
      </c>
      <c r="C10">
        <v>1</v>
      </c>
      <c r="D10">
        <v>1</v>
      </c>
      <c r="E10">
        <v>10</v>
      </c>
      <c r="F10">
        <v>4</v>
      </c>
      <c r="G10">
        <v>47</v>
      </c>
      <c r="I10" t="s">
        <v>254</v>
      </c>
      <c r="J10">
        <v>12</v>
      </c>
      <c r="K10">
        <v>12</v>
      </c>
      <c r="L10" t="s">
        <v>3243</v>
      </c>
      <c r="M10" t="s">
        <v>256</v>
      </c>
      <c r="O10" t="s">
        <v>255</v>
      </c>
      <c r="P10" t="s">
        <v>1067</v>
      </c>
      <c r="S10" t="s">
        <v>3244</v>
      </c>
      <c r="V10" t="s">
        <v>257</v>
      </c>
      <c r="W10" t="s">
        <v>3245</v>
      </c>
      <c r="AD10" t="s">
        <v>411</v>
      </c>
      <c r="AE10" t="s">
        <v>412</v>
      </c>
      <c r="AF10" t="s">
        <v>3245</v>
      </c>
      <c r="AG10" t="s">
        <v>257</v>
      </c>
      <c r="AI10">
        <v>20</v>
      </c>
      <c r="AO10">
        <v>15</v>
      </c>
      <c r="BI10" t="s">
        <v>607</v>
      </c>
      <c r="BP10">
        <f t="shared" si="0"/>
        <v>0</v>
      </c>
      <c r="BQ10">
        <f t="shared" si="1"/>
        <v>1</v>
      </c>
      <c r="BS10" t="s">
        <v>3091</v>
      </c>
      <c r="BU10">
        <v>0</v>
      </c>
      <c r="BW10">
        <v>0</v>
      </c>
      <c r="BX10" t="s">
        <v>3246</v>
      </c>
      <c r="CC10" s="3">
        <v>0.38750000000000001</v>
      </c>
      <c r="CE10" t="s">
        <v>3247</v>
      </c>
      <c r="CI10">
        <v>0</v>
      </c>
      <c r="CJ10" t="s">
        <v>3248</v>
      </c>
      <c r="CK10" s="4">
        <v>38444</v>
      </c>
      <c r="CL10" t="s">
        <v>3249</v>
      </c>
      <c r="CM10" t="s">
        <v>3250</v>
      </c>
      <c r="CN10">
        <v>0</v>
      </c>
      <c r="CO10" t="s">
        <v>3251</v>
      </c>
      <c r="CP10" t="s">
        <v>418</v>
      </c>
      <c r="CQ10" t="s">
        <v>3091</v>
      </c>
      <c r="CT10" t="s">
        <v>3252</v>
      </c>
      <c r="CV10">
        <v>0</v>
      </c>
      <c r="CX10">
        <v>7</v>
      </c>
      <c r="CY10" t="s">
        <v>614</v>
      </c>
      <c r="CZ10">
        <v>43</v>
      </c>
      <c r="DA10">
        <v>9</v>
      </c>
      <c r="DB10" t="s">
        <v>1781</v>
      </c>
      <c r="DC10">
        <v>-31</v>
      </c>
      <c r="DE10" t="s">
        <v>3253</v>
      </c>
      <c r="DJ10">
        <v>4</v>
      </c>
      <c r="DK10" s="4">
        <v>44456</v>
      </c>
      <c r="DL10">
        <v>20140</v>
      </c>
      <c r="DM10">
        <v>2021</v>
      </c>
      <c r="DN10">
        <v>0</v>
      </c>
      <c r="DP10">
        <v>79327</v>
      </c>
      <c r="DQ10">
        <v>18</v>
      </c>
      <c r="DT10" t="s">
        <v>294</v>
      </c>
      <c r="DU10" t="s">
        <v>294</v>
      </c>
      <c r="DW10">
        <v>7</v>
      </c>
      <c r="DX10" t="s">
        <v>275</v>
      </c>
      <c r="ED10">
        <v>0</v>
      </c>
      <c r="EE10" t="s">
        <v>1716</v>
      </c>
      <c r="EF10" t="s">
        <v>675</v>
      </c>
      <c r="EG10">
        <v>0</v>
      </c>
      <c r="EI10" t="s">
        <v>454</v>
      </c>
      <c r="EJ10" t="s">
        <v>3254</v>
      </c>
      <c r="EK10" t="s">
        <v>3255</v>
      </c>
      <c r="EL10" t="s">
        <v>3256</v>
      </c>
      <c r="EM10" t="s">
        <v>3257</v>
      </c>
      <c r="EN10" t="s">
        <v>418</v>
      </c>
      <c r="EO10" t="s">
        <v>283</v>
      </c>
      <c r="EP10">
        <v>0</v>
      </c>
      <c r="ES10" t="s">
        <v>3258</v>
      </c>
      <c r="FD10">
        <v>0</v>
      </c>
      <c r="FE10">
        <v>6</v>
      </c>
      <c r="FF10" t="s">
        <v>429</v>
      </c>
      <c r="FH10" t="s">
        <v>429</v>
      </c>
      <c r="FK10">
        <v>0</v>
      </c>
      <c r="FM10">
        <v>0</v>
      </c>
      <c r="FP10">
        <v>0</v>
      </c>
      <c r="FR10" t="s">
        <v>1177</v>
      </c>
      <c r="FT10" t="s">
        <v>257</v>
      </c>
      <c r="FU10" t="s">
        <v>1178</v>
      </c>
      <c r="FV10" t="s">
        <v>431</v>
      </c>
      <c r="FX10">
        <v>0</v>
      </c>
      <c r="FZ10">
        <v>7</v>
      </c>
      <c r="GA10">
        <v>7</v>
      </c>
      <c r="GB10">
        <v>0</v>
      </c>
      <c r="GE10">
        <v>0</v>
      </c>
      <c r="GF10" t="s">
        <v>895</v>
      </c>
      <c r="GI10">
        <v>0</v>
      </c>
      <c r="GJ10">
        <v>0</v>
      </c>
      <c r="GL10" t="s">
        <v>3259</v>
      </c>
      <c r="GN10">
        <v>2</v>
      </c>
      <c r="GZ10" t="s">
        <v>3260</v>
      </c>
      <c r="HB10" t="s">
        <v>294</v>
      </c>
      <c r="HC10" t="s">
        <v>294</v>
      </c>
      <c r="HD10" t="s">
        <v>3261</v>
      </c>
      <c r="HE10">
        <v>0</v>
      </c>
      <c r="HF10">
        <v>12</v>
      </c>
      <c r="HG10">
        <v>7</v>
      </c>
      <c r="HH10" t="s">
        <v>275</v>
      </c>
      <c r="HK10">
        <v>3</v>
      </c>
      <c r="HV10">
        <v>43</v>
      </c>
      <c r="HW10">
        <v>3980823</v>
      </c>
      <c r="HX10" t="s">
        <v>1541</v>
      </c>
      <c r="HY10">
        <v>3980774</v>
      </c>
      <c r="IB10">
        <v>0</v>
      </c>
      <c r="IC10">
        <v>0</v>
      </c>
      <c r="IL10">
        <v>17</v>
      </c>
      <c r="IN10" t="s">
        <v>3253</v>
      </c>
      <c r="IP10" t="s">
        <v>3253</v>
      </c>
      <c r="IT10">
        <v>3</v>
      </c>
    </row>
    <row r="11" spans="1:254">
      <c r="A11">
        <v>10</v>
      </c>
      <c r="B11" t="s">
        <v>3262</v>
      </c>
      <c r="C11">
        <v>1</v>
      </c>
      <c r="D11">
        <v>2</v>
      </c>
      <c r="E11">
        <v>6</v>
      </c>
      <c r="F11">
        <v>0</v>
      </c>
      <c r="G11">
        <v>43</v>
      </c>
      <c r="I11" t="s">
        <v>298</v>
      </c>
      <c r="J11">
        <v>12</v>
      </c>
      <c r="K11">
        <v>12</v>
      </c>
      <c r="L11" t="s">
        <v>3243</v>
      </c>
      <c r="M11" t="s">
        <v>256</v>
      </c>
      <c r="O11" t="s">
        <v>255</v>
      </c>
      <c r="P11" t="s">
        <v>1067</v>
      </c>
      <c r="S11" t="s">
        <v>3244</v>
      </c>
      <c r="V11" t="s">
        <v>253</v>
      </c>
      <c r="W11" t="s">
        <v>3263</v>
      </c>
      <c r="X11" t="s">
        <v>3264</v>
      </c>
      <c r="Y11" t="s">
        <v>3265</v>
      </c>
      <c r="AA11" t="s">
        <v>3266</v>
      </c>
      <c r="AB11" t="s">
        <v>3267</v>
      </c>
      <c r="AJ11" t="s">
        <v>756</v>
      </c>
      <c r="AO11">
        <v>15</v>
      </c>
      <c r="BI11" t="s">
        <v>607</v>
      </c>
      <c r="BP11">
        <f t="shared" si="0"/>
        <v>1</v>
      </c>
      <c r="BQ11">
        <f t="shared" si="1"/>
        <v>0</v>
      </c>
      <c r="BS11" t="s">
        <v>3091</v>
      </c>
      <c r="BU11">
        <v>0</v>
      </c>
      <c r="BW11">
        <v>0</v>
      </c>
      <c r="BX11" t="s">
        <v>3268</v>
      </c>
      <c r="BZ11">
        <v>1</v>
      </c>
      <c r="CC11" s="3">
        <v>0.36319444444444443</v>
      </c>
      <c r="CD11" t="s">
        <v>257</v>
      </c>
      <c r="CE11" t="s">
        <v>3269</v>
      </c>
      <c r="CF11">
        <v>9</v>
      </c>
      <c r="CH11" t="s">
        <v>331</v>
      </c>
      <c r="CI11">
        <v>0</v>
      </c>
      <c r="CJ11" t="s">
        <v>3270</v>
      </c>
      <c r="CK11" s="4">
        <v>38444</v>
      </c>
      <c r="CL11" t="s">
        <v>3271</v>
      </c>
      <c r="CM11" t="s">
        <v>3272</v>
      </c>
      <c r="CN11">
        <v>0</v>
      </c>
      <c r="CO11" t="s">
        <v>3273</v>
      </c>
      <c r="CP11" t="s">
        <v>282</v>
      </c>
      <c r="CQ11" t="s">
        <v>3091</v>
      </c>
      <c r="CT11" t="s">
        <v>2208</v>
      </c>
      <c r="CV11">
        <v>0</v>
      </c>
      <c r="CX11">
        <v>8</v>
      </c>
      <c r="CY11" t="s">
        <v>614</v>
      </c>
      <c r="CZ11">
        <v>43</v>
      </c>
      <c r="DA11">
        <v>9</v>
      </c>
      <c r="DB11" t="s">
        <v>1781</v>
      </c>
      <c r="DC11">
        <v>-31</v>
      </c>
      <c r="DJ11">
        <v>0</v>
      </c>
      <c r="DK11" s="4">
        <v>44456</v>
      </c>
      <c r="DL11">
        <v>20140</v>
      </c>
      <c r="DM11">
        <v>2021</v>
      </c>
      <c r="DN11">
        <v>0</v>
      </c>
      <c r="DP11">
        <v>79327</v>
      </c>
      <c r="DQ11">
        <v>19</v>
      </c>
      <c r="DT11" t="s">
        <v>294</v>
      </c>
      <c r="DU11" t="s">
        <v>294</v>
      </c>
      <c r="DW11">
        <v>7</v>
      </c>
      <c r="DX11" t="s">
        <v>275</v>
      </c>
      <c r="EA11" t="s">
        <v>3274</v>
      </c>
      <c r="ED11">
        <v>0</v>
      </c>
      <c r="EE11" t="s">
        <v>3275</v>
      </c>
      <c r="EF11" t="s">
        <v>422</v>
      </c>
      <c r="EG11">
        <v>0</v>
      </c>
      <c r="EI11" t="s">
        <v>454</v>
      </c>
      <c r="EJ11" t="s">
        <v>3254</v>
      </c>
      <c r="EK11" t="s">
        <v>3276</v>
      </c>
      <c r="EL11" t="s">
        <v>3277</v>
      </c>
      <c r="EN11" t="s">
        <v>269</v>
      </c>
      <c r="EO11" t="s">
        <v>283</v>
      </c>
      <c r="EP11">
        <v>0</v>
      </c>
      <c r="EQ11" t="s">
        <v>3278</v>
      </c>
      <c r="ER11" t="s">
        <v>3279</v>
      </c>
      <c r="ES11" t="s">
        <v>3280</v>
      </c>
      <c r="ET11">
        <v>17</v>
      </c>
      <c r="EU11" t="s">
        <v>257</v>
      </c>
      <c r="EV11" t="s">
        <v>1983</v>
      </c>
      <c r="EW11" t="s">
        <v>2977</v>
      </c>
      <c r="EX11" t="s">
        <v>1982</v>
      </c>
      <c r="FA11" t="s">
        <v>269</v>
      </c>
      <c r="FB11" t="s">
        <v>3281</v>
      </c>
      <c r="FD11">
        <v>1</v>
      </c>
      <c r="FE11">
        <v>10</v>
      </c>
      <c r="FK11">
        <v>0</v>
      </c>
      <c r="FM11">
        <v>0</v>
      </c>
      <c r="FP11">
        <v>0</v>
      </c>
      <c r="FR11" t="s">
        <v>1177</v>
      </c>
      <c r="FU11" t="s">
        <v>1178</v>
      </c>
      <c r="FV11" t="s">
        <v>431</v>
      </c>
      <c r="FX11">
        <v>0</v>
      </c>
      <c r="FZ11">
        <v>7</v>
      </c>
      <c r="GA11">
        <v>7</v>
      </c>
      <c r="GB11">
        <v>0</v>
      </c>
      <c r="GC11" t="s">
        <v>3282</v>
      </c>
      <c r="GE11">
        <v>0</v>
      </c>
      <c r="GF11" t="s">
        <v>895</v>
      </c>
      <c r="GH11">
        <v>3</v>
      </c>
      <c r="GI11">
        <v>0</v>
      </c>
      <c r="GJ11">
        <v>0</v>
      </c>
      <c r="GL11" t="s">
        <v>3283</v>
      </c>
      <c r="GO11" t="s">
        <v>499</v>
      </c>
      <c r="GQ11">
        <v>50</v>
      </c>
      <c r="GZ11" t="s">
        <v>3284</v>
      </c>
      <c r="HB11" t="s">
        <v>313</v>
      </c>
      <c r="HC11" t="s">
        <v>313</v>
      </c>
      <c r="HD11" t="s">
        <v>1942</v>
      </c>
      <c r="HE11">
        <v>0</v>
      </c>
      <c r="HF11">
        <v>12</v>
      </c>
      <c r="HG11">
        <v>7</v>
      </c>
      <c r="HH11" t="s">
        <v>275</v>
      </c>
      <c r="HJ11" t="s">
        <v>387</v>
      </c>
      <c r="HK11" t="s">
        <v>499</v>
      </c>
      <c r="HL11" t="s">
        <v>3279</v>
      </c>
      <c r="HN11" t="s">
        <v>3285</v>
      </c>
      <c r="HO11" t="s">
        <v>3286</v>
      </c>
      <c r="HP11" t="s">
        <v>3287</v>
      </c>
      <c r="HQ11" t="s">
        <v>3288</v>
      </c>
      <c r="HS11" t="s">
        <v>3289</v>
      </c>
      <c r="HV11">
        <v>43</v>
      </c>
      <c r="HW11">
        <v>3980846</v>
      </c>
      <c r="HX11" t="s">
        <v>3279</v>
      </c>
      <c r="HY11">
        <v>3980823</v>
      </c>
      <c r="IB11">
        <v>-0.5</v>
      </c>
      <c r="IC11">
        <v>1</v>
      </c>
      <c r="IL11">
        <v>18</v>
      </c>
      <c r="IT11">
        <v>3</v>
      </c>
    </row>
    <row r="12" spans="1:254">
      <c r="A12">
        <v>11</v>
      </c>
      <c r="B12" t="s">
        <v>3290</v>
      </c>
      <c r="C12">
        <v>1</v>
      </c>
      <c r="D12">
        <v>3</v>
      </c>
      <c r="E12">
        <v>6</v>
      </c>
      <c r="F12">
        <v>0</v>
      </c>
      <c r="G12">
        <v>43</v>
      </c>
      <c r="I12" t="s">
        <v>298</v>
      </c>
      <c r="J12">
        <v>11</v>
      </c>
      <c r="K12">
        <v>11</v>
      </c>
      <c r="L12" t="s">
        <v>3291</v>
      </c>
      <c r="M12" t="s">
        <v>827</v>
      </c>
      <c r="O12" t="s">
        <v>905</v>
      </c>
      <c r="S12" t="s">
        <v>571</v>
      </c>
      <c r="V12" t="s">
        <v>253</v>
      </c>
      <c r="W12" t="s">
        <v>3292</v>
      </c>
      <c r="X12" t="s">
        <v>3293</v>
      </c>
      <c r="Y12" t="s">
        <v>3293</v>
      </c>
      <c r="AA12" t="s">
        <v>666</v>
      </c>
      <c r="AB12" t="s">
        <v>667</v>
      </c>
      <c r="AJ12" t="s">
        <v>756</v>
      </c>
      <c r="AK12" t="s">
        <v>614</v>
      </c>
      <c r="AO12">
        <v>15</v>
      </c>
      <c r="AX12">
        <v>4</v>
      </c>
      <c r="BI12" t="s">
        <v>607</v>
      </c>
      <c r="BP12">
        <f t="shared" si="0"/>
        <v>1</v>
      </c>
      <c r="BQ12">
        <f t="shared" si="1"/>
        <v>0</v>
      </c>
      <c r="BS12" t="s">
        <v>3091</v>
      </c>
      <c r="BU12">
        <v>0</v>
      </c>
      <c r="BW12">
        <v>0</v>
      </c>
      <c r="BX12" t="s">
        <v>3294</v>
      </c>
      <c r="BY12" t="s">
        <v>1152</v>
      </c>
      <c r="BZ12">
        <v>1</v>
      </c>
      <c r="CC12" s="3">
        <v>0.3576388888888889</v>
      </c>
      <c r="CD12" t="s">
        <v>257</v>
      </c>
      <c r="CE12" t="s">
        <v>3295</v>
      </c>
      <c r="CF12">
        <v>9</v>
      </c>
      <c r="CH12" t="s">
        <v>331</v>
      </c>
      <c r="CI12">
        <v>0</v>
      </c>
      <c r="CJ12" t="s">
        <v>3296</v>
      </c>
      <c r="CK12" s="4">
        <v>38444</v>
      </c>
      <c r="CL12" t="s">
        <v>3297</v>
      </c>
      <c r="CM12" t="s">
        <v>3298</v>
      </c>
      <c r="CN12">
        <v>0</v>
      </c>
      <c r="CO12" t="s">
        <v>3299</v>
      </c>
      <c r="CP12" t="s">
        <v>282</v>
      </c>
      <c r="CQ12" t="s">
        <v>3091</v>
      </c>
      <c r="CS12" t="s">
        <v>3300</v>
      </c>
      <c r="CT12" t="s">
        <v>3301</v>
      </c>
      <c r="CV12">
        <v>0</v>
      </c>
      <c r="CX12">
        <v>9</v>
      </c>
      <c r="CY12" t="s">
        <v>614</v>
      </c>
      <c r="CZ12">
        <v>43</v>
      </c>
      <c r="DA12">
        <v>9</v>
      </c>
      <c r="DB12" t="s">
        <v>1781</v>
      </c>
      <c r="DC12">
        <v>-31</v>
      </c>
      <c r="DJ12">
        <v>0</v>
      </c>
      <c r="DK12" s="4">
        <v>44456</v>
      </c>
      <c r="DL12">
        <v>20140</v>
      </c>
      <c r="DM12">
        <v>2021</v>
      </c>
      <c r="DN12">
        <v>0</v>
      </c>
      <c r="DP12">
        <v>79327</v>
      </c>
      <c r="DQ12">
        <v>20</v>
      </c>
      <c r="DT12" t="s">
        <v>294</v>
      </c>
      <c r="DU12" t="s">
        <v>294</v>
      </c>
      <c r="DW12">
        <v>7</v>
      </c>
      <c r="DX12" t="s">
        <v>275</v>
      </c>
      <c r="EA12" t="s">
        <v>3302</v>
      </c>
      <c r="ED12">
        <v>0</v>
      </c>
      <c r="EE12" t="s">
        <v>912</v>
      </c>
      <c r="EF12" t="s">
        <v>675</v>
      </c>
      <c r="EG12">
        <v>0</v>
      </c>
      <c r="EH12" t="s">
        <v>913</v>
      </c>
      <c r="EI12" t="s">
        <v>340</v>
      </c>
      <c r="EJ12" t="s">
        <v>3303</v>
      </c>
      <c r="EK12" t="s">
        <v>3304</v>
      </c>
      <c r="EL12" t="s">
        <v>3305</v>
      </c>
      <c r="EM12" t="s">
        <v>3303</v>
      </c>
      <c r="EN12" t="s">
        <v>269</v>
      </c>
      <c r="EO12" t="s">
        <v>918</v>
      </c>
      <c r="EP12">
        <v>0</v>
      </c>
      <c r="EQ12" t="s">
        <v>491</v>
      </c>
      <c r="ES12" t="s">
        <v>3306</v>
      </c>
      <c r="ET12">
        <v>-3</v>
      </c>
      <c r="EU12" t="s">
        <v>257</v>
      </c>
      <c r="EV12" t="s">
        <v>1983</v>
      </c>
      <c r="EW12" t="s">
        <v>462</v>
      </c>
      <c r="EX12" t="s">
        <v>492</v>
      </c>
      <c r="FA12" t="s">
        <v>2937</v>
      </c>
      <c r="FB12" t="s">
        <v>3307</v>
      </c>
      <c r="FD12">
        <v>0</v>
      </c>
      <c r="FE12">
        <v>4</v>
      </c>
      <c r="FJ12" t="s">
        <v>3308</v>
      </c>
      <c r="FK12">
        <v>0</v>
      </c>
      <c r="FM12">
        <v>0</v>
      </c>
      <c r="FP12">
        <v>0</v>
      </c>
      <c r="FR12" t="s">
        <v>462</v>
      </c>
      <c r="FU12" t="s">
        <v>777</v>
      </c>
      <c r="FX12">
        <v>0</v>
      </c>
      <c r="FZ12">
        <v>7</v>
      </c>
      <c r="GA12">
        <v>7</v>
      </c>
      <c r="GB12">
        <v>0</v>
      </c>
      <c r="GC12" t="s">
        <v>3309</v>
      </c>
      <c r="GD12" t="s">
        <v>355</v>
      </c>
      <c r="GE12">
        <v>0</v>
      </c>
      <c r="GH12">
        <v>1.9</v>
      </c>
      <c r="GI12">
        <v>0</v>
      </c>
      <c r="GJ12">
        <v>0</v>
      </c>
      <c r="GL12" t="s">
        <v>3310</v>
      </c>
      <c r="GO12" t="s">
        <v>499</v>
      </c>
      <c r="GQ12">
        <v>45</v>
      </c>
      <c r="GZ12" t="s">
        <v>3311</v>
      </c>
      <c r="HB12" t="s">
        <v>294</v>
      </c>
      <c r="HC12" t="s">
        <v>294</v>
      </c>
      <c r="HD12" t="s">
        <v>1115</v>
      </c>
      <c r="HE12">
        <v>0</v>
      </c>
      <c r="HF12">
        <v>11</v>
      </c>
      <c r="HG12">
        <v>7</v>
      </c>
      <c r="HH12" t="s">
        <v>275</v>
      </c>
      <c r="HK12" t="s">
        <v>1282</v>
      </c>
      <c r="HL12" t="s">
        <v>3312</v>
      </c>
      <c r="HN12" t="s">
        <v>3313</v>
      </c>
      <c r="HO12" t="s">
        <v>3314</v>
      </c>
      <c r="HP12" t="s">
        <v>3315</v>
      </c>
      <c r="HQ12" t="s">
        <v>3316</v>
      </c>
      <c r="HS12" t="s">
        <v>3317</v>
      </c>
      <c r="HV12">
        <v>43</v>
      </c>
      <c r="HW12">
        <v>3980897</v>
      </c>
      <c r="HX12" t="s">
        <v>3312</v>
      </c>
      <c r="HY12">
        <v>3980846</v>
      </c>
      <c r="IB12">
        <v>0</v>
      </c>
      <c r="IC12">
        <v>0</v>
      </c>
      <c r="IL12">
        <v>19</v>
      </c>
      <c r="IT12">
        <v>3</v>
      </c>
    </row>
    <row r="13" spans="1:254">
      <c r="A13">
        <v>12</v>
      </c>
      <c r="B13" t="s">
        <v>3318</v>
      </c>
      <c r="C13">
        <v>1</v>
      </c>
      <c r="D13">
        <v>1</v>
      </c>
      <c r="E13">
        <v>10</v>
      </c>
      <c r="F13">
        <v>1</v>
      </c>
      <c r="G13">
        <v>-36</v>
      </c>
      <c r="H13" t="s">
        <v>253</v>
      </c>
      <c r="I13" t="s">
        <v>298</v>
      </c>
      <c r="J13">
        <v>12</v>
      </c>
      <c r="K13" t="s">
        <v>3319</v>
      </c>
      <c r="L13" t="s">
        <v>3320</v>
      </c>
      <c r="M13" t="s">
        <v>1163</v>
      </c>
      <c r="O13" t="s">
        <v>1879</v>
      </c>
      <c r="Q13" t="s">
        <v>3321</v>
      </c>
      <c r="V13" t="s">
        <v>257</v>
      </c>
      <c r="W13" t="s">
        <v>3322</v>
      </c>
      <c r="AD13" t="s">
        <v>411</v>
      </c>
      <c r="AE13" t="s">
        <v>412</v>
      </c>
      <c r="AF13" t="s">
        <v>3322</v>
      </c>
      <c r="AG13" t="s">
        <v>274</v>
      </c>
      <c r="AI13">
        <v>22</v>
      </c>
      <c r="AO13">
        <v>15</v>
      </c>
      <c r="BI13" t="s">
        <v>257</v>
      </c>
      <c r="BP13">
        <f t="shared" si="0"/>
        <v>0</v>
      </c>
      <c r="BQ13">
        <f t="shared" si="1"/>
        <v>1</v>
      </c>
      <c r="BS13" t="s">
        <v>3091</v>
      </c>
      <c r="BU13">
        <v>0</v>
      </c>
      <c r="BW13">
        <v>0</v>
      </c>
      <c r="BX13" t="s">
        <v>3323</v>
      </c>
      <c r="CC13" s="3">
        <v>0.18888888888888888</v>
      </c>
      <c r="CE13" t="s">
        <v>3324</v>
      </c>
      <c r="CI13">
        <v>0</v>
      </c>
      <c r="CJ13" t="s">
        <v>3325</v>
      </c>
      <c r="CK13" s="4">
        <v>38444</v>
      </c>
      <c r="CL13" t="s">
        <v>3326</v>
      </c>
      <c r="CM13" t="s">
        <v>3327</v>
      </c>
      <c r="CN13">
        <v>0</v>
      </c>
      <c r="CO13" t="s">
        <v>268</v>
      </c>
      <c r="CP13" t="s">
        <v>282</v>
      </c>
      <c r="CQ13" t="s">
        <v>3091</v>
      </c>
      <c r="CT13" t="s">
        <v>3196</v>
      </c>
      <c r="CV13">
        <v>0</v>
      </c>
      <c r="CX13">
        <v>1</v>
      </c>
      <c r="CY13" t="s">
        <v>614</v>
      </c>
      <c r="CZ13">
        <v>-40</v>
      </c>
      <c r="DA13">
        <v>3</v>
      </c>
      <c r="DB13" t="s">
        <v>1243</v>
      </c>
      <c r="DC13">
        <v>-36</v>
      </c>
      <c r="DE13" t="s">
        <v>3154</v>
      </c>
      <c r="DJ13">
        <v>1</v>
      </c>
      <c r="DK13" s="4">
        <v>44456</v>
      </c>
      <c r="DL13">
        <v>20140</v>
      </c>
      <c r="DM13">
        <v>2021</v>
      </c>
      <c r="DN13">
        <v>0</v>
      </c>
      <c r="DP13">
        <v>79327</v>
      </c>
      <c r="DQ13">
        <v>29</v>
      </c>
      <c r="DT13" t="s">
        <v>257</v>
      </c>
      <c r="DU13" t="s">
        <v>274</v>
      </c>
      <c r="DW13">
        <v>7</v>
      </c>
      <c r="DX13" t="s">
        <v>275</v>
      </c>
      <c r="ED13">
        <v>0</v>
      </c>
      <c r="EE13" t="s">
        <v>1170</v>
      </c>
      <c r="EF13" t="s">
        <v>422</v>
      </c>
      <c r="EG13">
        <v>0</v>
      </c>
      <c r="EI13" t="s">
        <v>454</v>
      </c>
      <c r="EJ13" t="s">
        <v>3328</v>
      </c>
      <c r="EK13" t="s">
        <v>3329</v>
      </c>
      <c r="EL13" t="s">
        <v>3330</v>
      </c>
      <c r="EM13" t="s">
        <v>268</v>
      </c>
      <c r="EN13" t="s">
        <v>269</v>
      </c>
      <c r="EO13" t="s">
        <v>3331</v>
      </c>
      <c r="EP13">
        <v>0</v>
      </c>
      <c r="ES13" t="s">
        <v>3332</v>
      </c>
      <c r="FD13">
        <v>0</v>
      </c>
      <c r="FE13">
        <v>16</v>
      </c>
      <c r="FF13" t="s">
        <v>310</v>
      </c>
      <c r="FH13" t="s">
        <v>310</v>
      </c>
      <c r="FK13">
        <v>0</v>
      </c>
      <c r="FM13">
        <v>0</v>
      </c>
      <c r="FP13">
        <v>0</v>
      </c>
      <c r="FR13" t="s">
        <v>1177</v>
      </c>
      <c r="FT13" t="s">
        <v>274</v>
      </c>
      <c r="FU13" t="s">
        <v>1374</v>
      </c>
      <c r="FV13" t="s">
        <v>431</v>
      </c>
      <c r="FX13">
        <v>0</v>
      </c>
      <c r="FZ13">
        <v>7</v>
      </c>
      <c r="GA13">
        <v>7</v>
      </c>
      <c r="GB13">
        <v>0</v>
      </c>
      <c r="GE13">
        <v>0</v>
      </c>
      <c r="GF13" t="s">
        <v>1179</v>
      </c>
      <c r="GI13">
        <v>0</v>
      </c>
      <c r="GJ13">
        <v>0</v>
      </c>
      <c r="GL13" t="s">
        <v>3333</v>
      </c>
      <c r="GN13">
        <v>1</v>
      </c>
      <c r="GZ13" t="s">
        <v>3334</v>
      </c>
      <c r="HB13" t="s">
        <v>294</v>
      </c>
      <c r="HC13" t="s">
        <v>294</v>
      </c>
      <c r="HD13" t="s">
        <v>1541</v>
      </c>
      <c r="HE13">
        <v>0</v>
      </c>
      <c r="HF13">
        <v>12</v>
      </c>
      <c r="HG13">
        <v>7</v>
      </c>
      <c r="HH13" t="s">
        <v>275</v>
      </c>
      <c r="HK13">
        <v>3</v>
      </c>
      <c r="HV13">
        <v>-37</v>
      </c>
      <c r="HW13">
        <v>3981306</v>
      </c>
      <c r="HX13" t="s">
        <v>3335</v>
      </c>
      <c r="HY13">
        <v>3981262</v>
      </c>
      <c r="IB13">
        <v>0</v>
      </c>
      <c r="IC13">
        <v>0</v>
      </c>
      <c r="IL13">
        <v>28</v>
      </c>
      <c r="IN13" t="s">
        <v>3154</v>
      </c>
      <c r="IP13" t="s">
        <v>3154</v>
      </c>
      <c r="IT13">
        <v>3</v>
      </c>
    </row>
    <row r="14" spans="1:254">
      <c r="A14">
        <v>13</v>
      </c>
      <c r="B14" t="s">
        <v>3336</v>
      </c>
      <c r="C14">
        <v>1</v>
      </c>
      <c r="D14">
        <v>2</v>
      </c>
      <c r="E14">
        <v>9</v>
      </c>
      <c r="F14">
        <v>1</v>
      </c>
      <c r="G14">
        <v>-37</v>
      </c>
      <c r="I14" t="s">
        <v>298</v>
      </c>
      <c r="J14">
        <v>22</v>
      </c>
      <c r="K14">
        <v>22</v>
      </c>
      <c r="L14" t="s">
        <v>3337</v>
      </c>
      <c r="M14" t="s">
        <v>2135</v>
      </c>
      <c r="O14" t="s">
        <v>3338</v>
      </c>
      <c r="P14" t="s">
        <v>1336</v>
      </c>
      <c r="V14" t="s">
        <v>257</v>
      </c>
      <c r="W14" t="s">
        <v>1946</v>
      </c>
      <c r="AD14" t="s">
        <v>1600</v>
      </c>
      <c r="AE14" t="s">
        <v>1601</v>
      </c>
      <c r="AF14" t="s">
        <v>1946</v>
      </c>
      <c r="AG14" t="s">
        <v>257</v>
      </c>
      <c r="AI14">
        <v>22</v>
      </c>
      <c r="AO14">
        <v>15</v>
      </c>
      <c r="BI14" t="s">
        <v>607</v>
      </c>
      <c r="BP14">
        <f t="shared" si="0"/>
        <v>0</v>
      </c>
      <c r="BQ14">
        <f t="shared" si="1"/>
        <v>1</v>
      </c>
      <c r="BS14" t="s">
        <v>3091</v>
      </c>
      <c r="BU14">
        <v>0</v>
      </c>
      <c r="BW14">
        <v>0</v>
      </c>
      <c r="BX14" t="s">
        <v>3339</v>
      </c>
      <c r="CC14" s="3">
        <v>0.1673611111111111</v>
      </c>
      <c r="CE14" t="s">
        <v>3340</v>
      </c>
      <c r="CI14">
        <v>0</v>
      </c>
      <c r="CJ14" t="s">
        <v>3341</v>
      </c>
      <c r="CK14" s="4">
        <v>38444</v>
      </c>
      <c r="CL14" t="s">
        <v>3342</v>
      </c>
      <c r="CM14" t="s">
        <v>3343</v>
      </c>
      <c r="CN14">
        <v>0</v>
      </c>
      <c r="CP14" t="s">
        <v>282</v>
      </c>
      <c r="CQ14" t="s">
        <v>3091</v>
      </c>
      <c r="CT14" t="s">
        <v>3344</v>
      </c>
      <c r="CV14">
        <v>0</v>
      </c>
      <c r="CX14">
        <v>2</v>
      </c>
      <c r="CY14" t="s">
        <v>614</v>
      </c>
      <c r="CZ14">
        <v>-40</v>
      </c>
      <c r="DA14">
        <v>3</v>
      </c>
      <c r="DB14" t="s">
        <v>1243</v>
      </c>
      <c r="DC14">
        <v>-36</v>
      </c>
      <c r="DE14" t="s">
        <v>3345</v>
      </c>
      <c r="DJ14">
        <v>1</v>
      </c>
      <c r="DK14" s="4">
        <v>44456</v>
      </c>
      <c r="DL14">
        <v>20140</v>
      </c>
      <c r="DM14">
        <v>2021</v>
      </c>
      <c r="DN14">
        <v>0</v>
      </c>
      <c r="DP14">
        <v>79327</v>
      </c>
      <c r="DQ14">
        <v>30</v>
      </c>
      <c r="DT14" t="s">
        <v>257</v>
      </c>
      <c r="DU14" t="s">
        <v>274</v>
      </c>
      <c r="DW14">
        <v>7</v>
      </c>
      <c r="DX14" t="s">
        <v>275</v>
      </c>
      <c r="ED14">
        <v>0</v>
      </c>
      <c r="EE14" t="s">
        <v>3346</v>
      </c>
      <c r="EF14" t="s">
        <v>422</v>
      </c>
      <c r="EG14">
        <v>0</v>
      </c>
      <c r="EH14" t="s">
        <v>3347</v>
      </c>
      <c r="EI14" t="s">
        <v>2147</v>
      </c>
      <c r="EJ14" t="s">
        <v>3348</v>
      </c>
      <c r="EK14" t="s">
        <v>3349</v>
      </c>
      <c r="EL14" t="s">
        <v>3350</v>
      </c>
      <c r="EM14" t="s">
        <v>3351</v>
      </c>
      <c r="EN14" t="s">
        <v>269</v>
      </c>
      <c r="EO14" t="s">
        <v>3352</v>
      </c>
      <c r="EP14">
        <v>0</v>
      </c>
      <c r="ES14" t="s">
        <v>3353</v>
      </c>
      <c r="FD14">
        <v>0</v>
      </c>
      <c r="FE14">
        <v>14</v>
      </c>
      <c r="FF14" t="s">
        <v>285</v>
      </c>
      <c r="FH14" t="s">
        <v>285</v>
      </c>
      <c r="FK14">
        <v>0</v>
      </c>
      <c r="FM14">
        <v>0</v>
      </c>
      <c r="FP14">
        <v>0</v>
      </c>
      <c r="FR14" t="s">
        <v>1177</v>
      </c>
      <c r="FT14" t="s">
        <v>257</v>
      </c>
      <c r="FU14" t="s">
        <v>1374</v>
      </c>
      <c r="FV14" t="s">
        <v>1700</v>
      </c>
      <c r="FX14">
        <v>0</v>
      </c>
      <c r="FZ14">
        <v>7</v>
      </c>
      <c r="GA14">
        <v>7</v>
      </c>
      <c r="GB14">
        <v>0</v>
      </c>
      <c r="GE14">
        <v>0</v>
      </c>
      <c r="GF14" t="s">
        <v>3354</v>
      </c>
      <c r="GI14">
        <v>0</v>
      </c>
      <c r="GJ14">
        <v>0</v>
      </c>
      <c r="GL14" t="s">
        <v>3355</v>
      </c>
      <c r="GN14">
        <v>1</v>
      </c>
      <c r="GZ14" t="s">
        <v>3356</v>
      </c>
      <c r="HB14" t="s">
        <v>294</v>
      </c>
      <c r="HC14" t="s">
        <v>294</v>
      </c>
      <c r="HD14" t="s">
        <v>3357</v>
      </c>
      <c r="HE14">
        <v>0</v>
      </c>
      <c r="HF14">
        <v>22</v>
      </c>
      <c r="HG14">
        <v>7</v>
      </c>
      <c r="HH14" t="s">
        <v>275</v>
      </c>
      <c r="HK14">
        <v>3</v>
      </c>
      <c r="HV14">
        <v>-38</v>
      </c>
      <c r="HW14">
        <v>3981333</v>
      </c>
      <c r="HX14" t="s">
        <v>3358</v>
      </c>
      <c r="HY14">
        <v>3981306</v>
      </c>
      <c r="IB14">
        <v>0</v>
      </c>
      <c r="IC14">
        <v>0</v>
      </c>
      <c r="IL14">
        <v>29</v>
      </c>
      <c r="IN14" t="s">
        <v>3345</v>
      </c>
      <c r="IP14" t="s">
        <v>3345</v>
      </c>
      <c r="IT14">
        <v>3</v>
      </c>
    </row>
    <row r="15" spans="1:254">
      <c r="A15">
        <v>14</v>
      </c>
      <c r="B15" t="s">
        <v>3359</v>
      </c>
      <c r="C15">
        <v>1</v>
      </c>
      <c r="D15">
        <v>3</v>
      </c>
      <c r="E15">
        <v>8</v>
      </c>
      <c r="F15">
        <v>2</v>
      </c>
      <c r="G15">
        <v>-38</v>
      </c>
      <c r="I15" t="s">
        <v>298</v>
      </c>
      <c r="J15">
        <v>11</v>
      </c>
      <c r="K15">
        <v>11</v>
      </c>
      <c r="L15" t="s">
        <v>3360</v>
      </c>
      <c r="M15" t="s">
        <v>319</v>
      </c>
      <c r="O15" t="s">
        <v>3361</v>
      </c>
      <c r="S15" t="s">
        <v>3362</v>
      </c>
      <c r="V15" t="s">
        <v>257</v>
      </c>
      <c r="W15" t="s">
        <v>3363</v>
      </c>
      <c r="AD15" t="s">
        <v>2070</v>
      </c>
      <c r="AE15" t="s">
        <v>2071</v>
      </c>
      <c r="AF15" t="s">
        <v>3363</v>
      </c>
      <c r="AG15" t="s">
        <v>257</v>
      </c>
      <c r="AI15">
        <v>22</v>
      </c>
      <c r="AK15" t="s">
        <v>614</v>
      </c>
      <c r="AO15">
        <v>15</v>
      </c>
      <c r="AX15">
        <v>4</v>
      </c>
      <c r="BI15" t="s">
        <v>257</v>
      </c>
      <c r="BP15">
        <f t="shared" si="0"/>
        <v>0</v>
      </c>
      <c r="BQ15">
        <f t="shared" si="1"/>
        <v>2</v>
      </c>
      <c r="BS15" t="s">
        <v>3091</v>
      </c>
      <c r="BU15">
        <v>0</v>
      </c>
      <c r="BW15">
        <v>0</v>
      </c>
      <c r="BX15" t="s">
        <v>3364</v>
      </c>
      <c r="CC15" s="3">
        <v>0.14097222222222222</v>
      </c>
      <c r="CE15" t="s">
        <v>3365</v>
      </c>
      <c r="CI15">
        <v>0</v>
      </c>
      <c r="CJ15" t="s">
        <v>3366</v>
      </c>
      <c r="CK15" s="4">
        <v>38444</v>
      </c>
      <c r="CL15" t="s">
        <v>3367</v>
      </c>
      <c r="CM15" t="s">
        <v>3368</v>
      </c>
      <c r="CN15">
        <v>0</v>
      </c>
      <c r="CO15" t="s">
        <v>3369</v>
      </c>
      <c r="CP15" t="s">
        <v>282</v>
      </c>
      <c r="CQ15" t="s">
        <v>3091</v>
      </c>
      <c r="CT15" t="s">
        <v>3370</v>
      </c>
      <c r="CV15">
        <v>0</v>
      </c>
      <c r="CX15">
        <v>3</v>
      </c>
      <c r="CY15" t="s">
        <v>614</v>
      </c>
      <c r="CZ15">
        <v>-40</v>
      </c>
      <c r="DA15">
        <v>3</v>
      </c>
      <c r="DB15" t="s">
        <v>1243</v>
      </c>
      <c r="DC15">
        <v>-36</v>
      </c>
      <c r="DE15" t="s">
        <v>3195</v>
      </c>
      <c r="DJ15">
        <v>2</v>
      </c>
      <c r="DK15" s="4">
        <v>44456</v>
      </c>
      <c r="DL15">
        <v>20140</v>
      </c>
      <c r="DM15">
        <v>2021</v>
      </c>
      <c r="DN15">
        <v>0</v>
      </c>
      <c r="DP15">
        <v>79327</v>
      </c>
      <c r="DQ15">
        <v>31</v>
      </c>
      <c r="DT15" t="s">
        <v>257</v>
      </c>
      <c r="DU15" t="s">
        <v>274</v>
      </c>
      <c r="DW15">
        <v>7</v>
      </c>
      <c r="DX15" t="s">
        <v>275</v>
      </c>
      <c r="ED15">
        <v>0</v>
      </c>
      <c r="EE15" t="s">
        <v>765</v>
      </c>
      <c r="EF15" t="s">
        <v>422</v>
      </c>
      <c r="EG15">
        <v>0</v>
      </c>
      <c r="EI15" t="s">
        <v>340</v>
      </c>
      <c r="EJ15" t="s">
        <v>486</v>
      </c>
      <c r="EK15" t="s">
        <v>3371</v>
      </c>
      <c r="EL15" t="s">
        <v>3372</v>
      </c>
      <c r="EM15" t="s">
        <v>3373</v>
      </c>
      <c r="EN15" t="s">
        <v>269</v>
      </c>
      <c r="EO15" t="s">
        <v>649</v>
      </c>
      <c r="EP15">
        <v>0</v>
      </c>
      <c r="ES15" t="s">
        <v>3374</v>
      </c>
      <c r="FD15">
        <v>0</v>
      </c>
      <c r="FE15">
        <v>7</v>
      </c>
      <c r="FF15" t="s">
        <v>1357</v>
      </c>
      <c r="FH15" t="s">
        <v>1357</v>
      </c>
      <c r="FI15" t="s">
        <v>3375</v>
      </c>
      <c r="FK15">
        <v>0</v>
      </c>
      <c r="FM15">
        <v>0</v>
      </c>
      <c r="FP15">
        <v>0</v>
      </c>
      <c r="FR15" t="s">
        <v>462</v>
      </c>
      <c r="FT15" t="s">
        <v>257</v>
      </c>
      <c r="FU15" t="s">
        <v>777</v>
      </c>
      <c r="FV15" t="s">
        <v>397</v>
      </c>
      <c r="FX15">
        <v>0</v>
      </c>
      <c r="FZ15">
        <v>7</v>
      </c>
      <c r="GA15">
        <v>7</v>
      </c>
      <c r="GB15">
        <v>0</v>
      </c>
      <c r="GC15" t="s">
        <v>3376</v>
      </c>
      <c r="GD15" t="s">
        <v>355</v>
      </c>
      <c r="GE15">
        <v>0</v>
      </c>
      <c r="GF15" t="s">
        <v>257</v>
      </c>
      <c r="GI15">
        <v>0</v>
      </c>
      <c r="GJ15">
        <v>0</v>
      </c>
      <c r="GL15" t="s">
        <v>3377</v>
      </c>
      <c r="GN15">
        <v>2</v>
      </c>
      <c r="GZ15" t="s">
        <v>3378</v>
      </c>
      <c r="HB15" t="s">
        <v>294</v>
      </c>
      <c r="HC15" t="s">
        <v>294</v>
      </c>
      <c r="HD15" t="s">
        <v>1541</v>
      </c>
      <c r="HE15">
        <v>0</v>
      </c>
      <c r="HF15">
        <v>11</v>
      </c>
      <c r="HG15">
        <v>7</v>
      </c>
      <c r="HH15" t="s">
        <v>275</v>
      </c>
      <c r="HK15" t="s">
        <v>2010</v>
      </c>
      <c r="HV15">
        <v>-40</v>
      </c>
      <c r="HW15">
        <v>3981379</v>
      </c>
      <c r="HX15" t="s">
        <v>3195</v>
      </c>
      <c r="HY15">
        <v>3981333</v>
      </c>
      <c r="IB15">
        <v>0</v>
      </c>
      <c r="IC15">
        <v>0</v>
      </c>
      <c r="IL15">
        <v>30</v>
      </c>
      <c r="IN15" t="s">
        <v>3195</v>
      </c>
      <c r="IP15" t="s">
        <v>3195</v>
      </c>
      <c r="IT15">
        <v>3</v>
      </c>
    </row>
    <row r="16" spans="1:254">
      <c r="A16">
        <v>15</v>
      </c>
      <c r="B16" t="s">
        <v>3379</v>
      </c>
      <c r="C16">
        <v>1</v>
      </c>
      <c r="D16">
        <v>1</v>
      </c>
      <c r="E16">
        <v>10</v>
      </c>
      <c r="G16">
        <v>-25</v>
      </c>
      <c r="V16" t="s">
        <v>679</v>
      </c>
      <c r="AO16">
        <v>5</v>
      </c>
      <c r="BP16">
        <f t="shared" si="0"/>
        <v>0</v>
      </c>
      <c r="BQ16">
        <f t="shared" si="1"/>
        <v>0</v>
      </c>
      <c r="BS16" t="s">
        <v>3091</v>
      </c>
      <c r="BU16">
        <v>7</v>
      </c>
      <c r="BW16">
        <v>0</v>
      </c>
      <c r="BX16" t="s">
        <v>3380</v>
      </c>
      <c r="CC16" s="3">
        <v>5.5555555555555558E-3</v>
      </c>
      <c r="CE16" t="s">
        <v>3381</v>
      </c>
      <c r="CI16">
        <v>0</v>
      </c>
      <c r="CJ16" t="s">
        <v>3382</v>
      </c>
      <c r="CK16" s="4">
        <v>38444</v>
      </c>
      <c r="CL16" t="s">
        <v>3383</v>
      </c>
      <c r="CM16" t="s">
        <v>3384</v>
      </c>
      <c r="CN16">
        <v>7</v>
      </c>
      <c r="CO16" t="s">
        <v>268</v>
      </c>
      <c r="CQ16" t="s">
        <v>3091</v>
      </c>
      <c r="CT16" t="s">
        <v>3385</v>
      </c>
      <c r="CV16">
        <v>0</v>
      </c>
      <c r="CX16">
        <v>1</v>
      </c>
      <c r="CY16" t="s">
        <v>553</v>
      </c>
      <c r="CZ16">
        <v>0</v>
      </c>
      <c r="DA16">
        <v>10</v>
      </c>
      <c r="DB16" t="s">
        <v>1609</v>
      </c>
      <c r="DC16">
        <v>-25</v>
      </c>
      <c r="DJ16">
        <v>-5</v>
      </c>
      <c r="DK16" s="4">
        <v>44456</v>
      </c>
      <c r="DL16">
        <v>20140</v>
      </c>
      <c r="DM16">
        <v>2021</v>
      </c>
      <c r="DN16">
        <v>0</v>
      </c>
      <c r="DP16">
        <v>79327</v>
      </c>
      <c r="DQ16">
        <v>43</v>
      </c>
      <c r="DT16" t="s">
        <v>294</v>
      </c>
      <c r="DU16" t="s">
        <v>294</v>
      </c>
      <c r="DW16">
        <v>7</v>
      </c>
      <c r="DX16" t="s">
        <v>275</v>
      </c>
      <c r="ED16">
        <v>0</v>
      </c>
      <c r="EE16" t="s">
        <v>2145</v>
      </c>
      <c r="EG16">
        <v>0</v>
      </c>
      <c r="EI16" t="s">
        <v>454</v>
      </c>
      <c r="EJ16" t="s">
        <v>3386</v>
      </c>
      <c r="EK16" t="s">
        <v>3387</v>
      </c>
      <c r="EL16" t="s">
        <v>3388</v>
      </c>
      <c r="EM16" t="s">
        <v>268</v>
      </c>
      <c r="EO16" t="s">
        <v>345</v>
      </c>
      <c r="EP16">
        <v>0</v>
      </c>
      <c r="ES16" t="s">
        <v>3389</v>
      </c>
      <c r="FD16">
        <v>0</v>
      </c>
      <c r="FE16">
        <v>3</v>
      </c>
      <c r="FK16">
        <v>0</v>
      </c>
      <c r="FM16">
        <v>0</v>
      </c>
      <c r="FP16">
        <v>0</v>
      </c>
      <c r="FR16" t="s">
        <v>395</v>
      </c>
      <c r="FU16" t="s">
        <v>396</v>
      </c>
      <c r="FX16">
        <v>0</v>
      </c>
      <c r="FZ16">
        <v>7.07</v>
      </c>
      <c r="GA16">
        <v>0</v>
      </c>
      <c r="GB16">
        <v>0</v>
      </c>
      <c r="GD16" t="s">
        <v>355</v>
      </c>
      <c r="GE16">
        <v>0</v>
      </c>
      <c r="GF16" t="s">
        <v>895</v>
      </c>
      <c r="GI16">
        <v>0</v>
      </c>
      <c r="GJ16">
        <v>0</v>
      </c>
      <c r="GL16" t="s">
        <v>3390</v>
      </c>
      <c r="GZ16" t="s">
        <v>3391</v>
      </c>
      <c r="HD16" t="s">
        <v>1541</v>
      </c>
      <c r="HE16">
        <v>1</v>
      </c>
      <c r="HF16">
        <v>12</v>
      </c>
      <c r="HG16">
        <v>7</v>
      </c>
      <c r="HH16" t="s">
        <v>275</v>
      </c>
      <c r="HT16" t="s">
        <v>3392</v>
      </c>
      <c r="HU16">
        <v>-5</v>
      </c>
      <c r="HV16">
        <v>-20</v>
      </c>
      <c r="HW16">
        <v>3982036</v>
      </c>
      <c r="HY16">
        <v>3981976</v>
      </c>
      <c r="IB16">
        <v>0</v>
      </c>
      <c r="IC16">
        <v>0</v>
      </c>
      <c r="IL16">
        <v>42</v>
      </c>
      <c r="IT16">
        <v>3</v>
      </c>
    </row>
    <row r="17" spans="1:254">
      <c r="A17">
        <v>16</v>
      </c>
      <c r="B17" t="s">
        <v>3393</v>
      </c>
      <c r="C17">
        <v>1</v>
      </c>
      <c r="D17">
        <v>1</v>
      </c>
      <c r="E17">
        <v>15</v>
      </c>
      <c r="F17">
        <v>12</v>
      </c>
      <c r="G17">
        <v>-20</v>
      </c>
      <c r="H17" t="s">
        <v>253</v>
      </c>
      <c r="I17" t="s">
        <v>254</v>
      </c>
      <c r="J17">
        <v>11</v>
      </c>
      <c r="K17" t="s">
        <v>3394</v>
      </c>
      <c r="L17" t="s">
        <v>3395</v>
      </c>
      <c r="M17" t="s">
        <v>1095</v>
      </c>
      <c r="O17" t="s">
        <v>1096</v>
      </c>
      <c r="S17" t="s">
        <v>872</v>
      </c>
      <c r="V17" t="s">
        <v>257</v>
      </c>
      <c r="W17" t="s">
        <v>1097</v>
      </c>
      <c r="AD17" t="s">
        <v>1098</v>
      </c>
      <c r="AE17" t="s">
        <v>1099</v>
      </c>
      <c r="AF17" t="s">
        <v>1097</v>
      </c>
      <c r="AG17" t="s">
        <v>257</v>
      </c>
      <c r="AI17">
        <v>20</v>
      </c>
      <c r="AO17">
        <v>5</v>
      </c>
      <c r="AT17" t="s">
        <v>254</v>
      </c>
      <c r="BI17" t="s">
        <v>607</v>
      </c>
      <c r="BP17">
        <f t="shared" si="0"/>
        <v>0</v>
      </c>
      <c r="BQ17">
        <f t="shared" si="1"/>
        <v>5</v>
      </c>
      <c r="BS17" t="s">
        <v>3091</v>
      </c>
      <c r="BU17">
        <v>7</v>
      </c>
      <c r="BW17">
        <v>0</v>
      </c>
      <c r="BX17" t="s">
        <v>3396</v>
      </c>
      <c r="BY17" t="s">
        <v>1109</v>
      </c>
      <c r="CC17" s="3">
        <v>5.5555555555555558E-3</v>
      </c>
      <c r="CE17" t="s">
        <v>3397</v>
      </c>
      <c r="CI17">
        <v>0</v>
      </c>
      <c r="CJ17" t="s">
        <v>3398</v>
      </c>
      <c r="CK17" s="4">
        <v>38444</v>
      </c>
      <c r="CL17" t="s">
        <v>3399</v>
      </c>
      <c r="CM17" t="s">
        <v>3400</v>
      </c>
      <c r="CN17">
        <v>7</v>
      </c>
      <c r="CO17" t="s">
        <v>3401</v>
      </c>
      <c r="CP17" t="s">
        <v>269</v>
      </c>
      <c r="CQ17" t="s">
        <v>3091</v>
      </c>
      <c r="CT17" t="s">
        <v>3402</v>
      </c>
      <c r="CV17">
        <v>0</v>
      </c>
      <c r="CX17">
        <v>2</v>
      </c>
      <c r="CY17" t="s">
        <v>553</v>
      </c>
      <c r="CZ17">
        <v>0</v>
      </c>
      <c r="DA17">
        <v>10</v>
      </c>
      <c r="DB17" t="s">
        <v>1609</v>
      </c>
      <c r="DC17">
        <v>-25</v>
      </c>
      <c r="DE17" t="s">
        <v>3109</v>
      </c>
      <c r="DJ17">
        <v>12</v>
      </c>
      <c r="DK17" s="4">
        <v>44456</v>
      </c>
      <c r="DL17">
        <v>20140</v>
      </c>
      <c r="DM17">
        <v>2021</v>
      </c>
      <c r="DN17">
        <v>0</v>
      </c>
      <c r="DP17">
        <v>79327</v>
      </c>
      <c r="DQ17">
        <v>44</v>
      </c>
      <c r="DT17" t="s">
        <v>294</v>
      </c>
      <c r="DU17" t="s">
        <v>294</v>
      </c>
      <c r="DW17">
        <v>7</v>
      </c>
      <c r="DX17" t="s">
        <v>275</v>
      </c>
      <c r="ED17">
        <v>0</v>
      </c>
      <c r="EE17" t="s">
        <v>1105</v>
      </c>
      <c r="EF17" t="s">
        <v>422</v>
      </c>
      <c r="EG17">
        <v>0</v>
      </c>
      <c r="EI17" t="s">
        <v>340</v>
      </c>
      <c r="EJ17" t="s">
        <v>3403</v>
      </c>
      <c r="EK17" t="s">
        <v>3404</v>
      </c>
      <c r="EL17" t="s">
        <v>3405</v>
      </c>
      <c r="EM17" t="s">
        <v>3406</v>
      </c>
      <c r="EN17" t="s">
        <v>282</v>
      </c>
      <c r="EO17" t="s">
        <v>3407</v>
      </c>
      <c r="EP17">
        <v>0</v>
      </c>
      <c r="ES17" t="s">
        <v>3408</v>
      </c>
      <c r="FD17">
        <v>0</v>
      </c>
      <c r="FE17">
        <v>6</v>
      </c>
      <c r="FF17" t="s">
        <v>308</v>
      </c>
      <c r="FH17" t="s">
        <v>308</v>
      </c>
      <c r="FK17">
        <v>0</v>
      </c>
      <c r="FM17">
        <v>0</v>
      </c>
      <c r="FP17">
        <v>0</v>
      </c>
      <c r="FR17" t="s">
        <v>395</v>
      </c>
      <c r="FT17" t="s">
        <v>257</v>
      </c>
      <c r="FU17" t="s">
        <v>396</v>
      </c>
      <c r="FV17" t="s">
        <v>431</v>
      </c>
      <c r="FX17">
        <v>0</v>
      </c>
      <c r="FZ17">
        <v>7.07</v>
      </c>
      <c r="GA17">
        <v>0</v>
      </c>
      <c r="GB17">
        <v>0</v>
      </c>
      <c r="GC17" t="s">
        <v>3409</v>
      </c>
      <c r="GD17" t="s">
        <v>355</v>
      </c>
      <c r="GE17">
        <v>0</v>
      </c>
      <c r="GF17" t="s">
        <v>274</v>
      </c>
      <c r="GI17">
        <v>1</v>
      </c>
      <c r="GJ17">
        <v>0</v>
      </c>
      <c r="GL17" t="s">
        <v>3410</v>
      </c>
      <c r="GN17">
        <v>4</v>
      </c>
      <c r="GZ17" t="s">
        <v>3411</v>
      </c>
      <c r="HB17" t="s">
        <v>294</v>
      </c>
      <c r="HC17" t="s">
        <v>294</v>
      </c>
      <c r="HD17" t="s">
        <v>3412</v>
      </c>
      <c r="HE17">
        <v>0</v>
      </c>
      <c r="HF17">
        <v>11</v>
      </c>
      <c r="HG17">
        <v>7</v>
      </c>
      <c r="HH17" t="s">
        <v>275</v>
      </c>
      <c r="HK17">
        <v>3</v>
      </c>
      <c r="HV17">
        <v>-32</v>
      </c>
      <c r="HW17">
        <v>3982053</v>
      </c>
      <c r="HX17" t="s">
        <v>387</v>
      </c>
      <c r="HY17">
        <v>3982036</v>
      </c>
      <c r="IB17">
        <v>0</v>
      </c>
      <c r="IC17">
        <v>0</v>
      </c>
      <c r="IL17">
        <v>43</v>
      </c>
      <c r="IP17" t="s">
        <v>3109</v>
      </c>
      <c r="IQ17" t="s">
        <v>3401</v>
      </c>
      <c r="IT17">
        <v>3</v>
      </c>
    </row>
    <row r="18" spans="1:254">
      <c r="A18">
        <v>17</v>
      </c>
      <c r="B18" t="s">
        <v>3413</v>
      </c>
      <c r="C18">
        <v>2</v>
      </c>
      <c r="D18">
        <v>2</v>
      </c>
      <c r="E18">
        <v>3</v>
      </c>
      <c r="F18">
        <v>4</v>
      </c>
      <c r="G18">
        <v>-32</v>
      </c>
      <c r="I18" t="s">
        <v>254</v>
      </c>
      <c r="J18">
        <v>11</v>
      </c>
      <c r="K18">
        <v>11</v>
      </c>
      <c r="L18" t="s">
        <v>3414</v>
      </c>
      <c r="M18" t="s">
        <v>1095</v>
      </c>
      <c r="O18" t="s">
        <v>3415</v>
      </c>
      <c r="P18" t="s">
        <v>509</v>
      </c>
      <c r="R18" t="s">
        <v>3416</v>
      </c>
      <c r="V18" t="s">
        <v>253</v>
      </c>
      <c r="W18" t="s">
        <v>3417</v>
      </c>
      <c r="X18" t="s">
        <v>981</v>
      </c>
      <c r="Y18" t="s">
        <v>981</v>
      </c>
      <c r="AA18" t="s">
        <v>981</v>
      </c>
      <c r="AB18" t="s">
        <v>3418</v>
      </c>
      <c r="AI18">
        <v>88</v>
      </c>
      <c r="AJ18" t="s">
        <v>327</v>
      </c>
      <c r="AO18">
        <v>5</v>
      </c>
      <c r="BI18" t="s">
        <v>274</v>
      </c>
      <c r="BP18">
        <f t="shared" si="0"/>
        <v>2</v>
      </c>
      <c r="BQ18">
        <f t="shared" si="1"/>
        <v>0</v>
      </c>
      <c r="BS18" t="s">
        <v>3091</v>
      </c>
      <c r="BU18">
        <v>7</v>
      </c>
      <c r="BW18">
        <v>0</v>
      </c>
      <c r="BX18" t="s">
        <v>3419</v>
      </c>
      <c r="BZ18">
        <v>1</v>
      </c>
      <c r="CA18" t="s">
        <v>2934</v>
      </c>
      <c r="CC18" s="3">
        <v>0.625</v>
      </c>
      <c r="CD18" t="s">
        <v>257</v>
      </c>
      <c r="CE18" t="s">
        <v>3420</v>
      </c>
      <c r="CF18">
        <v>6</v>
      </c>
      <c r="CH18" t="s">
        <v>331</v>
      </c>
      <c r="CI18">
        <v>0</v>
      </c>
      <c r="CJ18" t="s">
        <v>3421</v>
      </c>
      <c r="CK18" s="4">
        <v>38444</v>
      </c>
      <c r="CL18" t="s">
        <v>3422</v>
      </c>
      <c r="CM18" t="s">
        <v>3423</v>
      </c>
      <c r="CN18">
        <v>7</v>
      </c>
      <c r="CO18" t="s">
        <v>3195</v>
      </c>
      <c r="CP18" t="s">
        <v>269</v>
      </c>
      <c r="CQ18" t="s">
        <v>3091</v>
      </c>
      <c r="CT18" t="s">
        <v>3424</v>
      </c>
      <c r="CV18">
        <v>0</v>
      </c>
      <c r="CX18">
        <v>3</v>
      </c>
      <c r="CY18" t="s">
        <v>553</v>
      </c>
      <c r="CZ18">
        <v>0</v>
      </c>
      <c r="DA18">
        <v>10</v>
      </c>
      <c r="DB18" t="s">
        <v>1609</v>
      </c>
      <c r="DC18">
        <v>-25</v>
      </c>
      <c r="DE18" t="s">
        <v>3279</v>
      </c>
      <c r="DJ18">
        <v>4</v>
      </c>
      <c r="DK18" s="4">
        <v>44456</v>
      </c>
      <c r="DL18">
        <v>20140</v>
      </c>
      <c r="DM18">
        <v>2021</v>
      </c>
      <c r="DN18">
        <v>0</v>
      </c>
      <c r="DP18">
        <v>79327</v>
      </c>
      <c r="DQ18">
        <v>46</v>
      </c>
      <c r="DT18" t="s">
        <v>294</v>
      </c>
      <c r="DU18" t="s">
        <v>294</v>
      </c>
      <c r="DW18">
        <v>7</v>
      </c>
      <c r="DX18" t="s">
        <v>275</v>
      </c>
      <c r="ED18">
        <v>0</v>
      </c>
      <c r="EE18" t="s">
        <v>3425</v>
      </c>
      <c r="EF18" t="s">
        <v>422</v>
      </c>
      <c r="EG18">
        <v>0</v>
      </c>
      <c r="EI18" t="s">
        <v>340</v>
      </c>
      <c r="EJ18" t="s">
        <v>3426</v>
      </c>
      <c r="EK18" t="s">
        <v>3427</v>
      </c>
      <c r="EL18" t="s">
        <v>3428</v>
      </c>
      <c r="EM18" t="s">
        <v>3429</v>
      </c>
      <c r="EN18" t="s">
        <v>282</v>
      </c>
      <c r="EO18" t="s">
        <v>1303</v>
      </c>
      <c r="EP18">
        <v>0</v>
      </c>
      <c r="EQ18" t="s">
        <v>346</v>
      </c>
      <c r="ES18" t="s">
        <v>3430</v>
      </c>
      <c r="ET18">
        <v>-1</v>
      </c>
      <c r="EU18" t="s">
        <v>274</v>
      </c>
      <c r="EV18" t="s">
        <v>3431</v>
      </c>
      <c r="EW18" t="s">
        <v>528</v>
      </c>
      <c r="EX18" t="s">
        <v>351</v>
      </c>
      <c r="FA18" t="s">
        <v>999</v>
      </c>
      <c r="FB18" t="s">
        <v>3125</v>
      </c>
      <c r="FD18">
        <v>0</v>
      </c>
      <c r="FE18">
        <v>17</v>
      </c>
      <c r="FK18">
        <v>0</v>
      </c>
      <c r="FM18">
        <v>0</v>
      </c>
      <c r="FP18">
        <v>0</v>
      </c>
      <c r="FR18" t="s">
        <v>395</v>
      </c>
      <c r="FT18" t="s">
        <v>274</v>
      </c>
      <c r="FU18" t="s">
        <v>396</v>
      </c>
      <c r="FV18" t="s">
        <v>431</v>
      </c>
      <c r="FX18">
        <v>1</v>
      </c>
      <c r="FZ18">
        <v>7.07</v>
      </c>
      <c r="GA18">
        <v>0</v>
      </c>
      <c r="GB18">
        <v>1</v>
      </c>
      <c r="GC18" t="s">
        <v>3432</v>
      </c>
      <c r="GD18" t="s">
        <v>355</v>
      </c>
      <c r="GE18">
        <v>0</v>
      </c>
      <c r="GF18" t="s">
        <v>257</v>
      </c>
      <c r="GH18">
        <v>1.2</v>
      </c>
      <c r="GI18">
        <v>0</v>
      </c>
      <c r="GJ18">
        <v>0</v>
      </c>
      <c r="GL18" t="s">
        <v>3433</v>
      </c>
      <c r="GM18">
        <v>5</v>
      </c>
      <c r="GN18">
        <v>1</v>
      </c>
      <c r="GO18" t="s">
        <v>2349</v>
      </c>
      <c r="GQ18">
        <v>7</v>
      </c>
      <c r="GZ18" t="s">
        <v>2009</v>
      </c>
      <c r="HB18" t="s">
        <v>313</v>
      </c>
      <c r="HC18" t="s">
        <v>313</v>
      </c>
      <c r="HE18">
        <v>0</v>
      </c>
      <c r="HF18">
        <v>11</v>
      </c>
      <c r="HG18">
        <v>7</v>
      </c>
      <c r="HH18" t="s">
        <v>275</v>
      </c>
      <c r="HJ18" t="s">
        <v>387</v>
      </c>
      <c r="HK18" t="s">
        <v>2040</v>
      </c>
      <c r="HL18" t="s">
        <v>3195</v>
      </c>
      <c r="HN18" t="s">
        <v>3434</v>
      </c>
      <c r="HO18" t="s">
        <v>3435</v>
      </c>
      <c r="HP18" t="s">
        <v>3436</v>
      </c>
      <c r="HQ18" t="s">
        <v>3437</v>
      </c>
      <c r="HS18" t="s">
        <v>1010</v>
      </c>
      <c r="HV18">
        <v>-36</v>
      </c>
      <c r="HW18">
        <v>3982128</v>
      </c>
      <c r="HY18">
        <v>3982053</v>
      </c>
      <c r="IB18">
        <v>0</v>
      </c>
      <c r="IC18">
        <v>0</v>
      </c>
      <c r="IL18">
        <v>44</v>
      </c>
      <c r="IP18" t="s">
        <v>3279</v>
      </c>
      <c r="IT18">
        <v>3</v>
      </c>
    </row>
    <row r="19" spans="1:254">
      <c r="A19">
        <v>18</v>
      </c>
      <c r="B19" t="s">
        <v>3438</v>
      </c>
      <c r="C19">
        <v>2</v>
      </c>
      <c r="D19">
        <v>1</v>
      </c>
      <c r="E19">
        <v>10</v>
      </c>
      <c r="G19">
        <v>-36</v>
      </c>
      <c r="I19" t="s">
        <v>298</v>
      </c>
      <c r="J19">
        <v>11</v>
      </c>
      <c r="K19">
        <v>11</v>
      </c>
      <c r="L19" t="s">
        <v>407</v>
      </c>
      <c r="M19" t="s">
        <v>408</v>
      </c>
      <c r="O19" t="s">
        <v>409</v>
      </c>
      <c r="V19" t="s">
        <v>253</v>
      </c>
      <c r="W19" t="s">
        <v>3439</v>
      </c>
      <c r="X19" t="s">
        <v>1232</v>
      </c>
      <c r="Y19" t="s">
        <v>3440</v>
      </c>
      <c r="AA19" t="s">
        <v>1234</v>
      </c>
      <c r="AB19" t="s">
        <v>1235</v>
      </c>
      <c r="AJ19" t="s">
        <v>756</v>
      </c>
      <c r="AO19">
        <v>5</v>
      </c>
      <c r="BI19" t="s">
        <v>274</v>
      </c>
      <c r="BP19">
        <f t="shared" si="0"/>
        <v>1</v>
      </c>
      <c r="BQ19">
        <f t="shared" si="1"/>
        <v>0</v>
      </c>
      <c r="BS19" t="s">
        <v>3091</v>
      </c>
      <c r="BU19">
        <v>7</v>
      </c>
      <c r="BW19">
        <v>0</v>
      </c>
      <c r="BX19" t="s">
        <v>3441</v>
      </c>
      <c r="BZ19">
        <v>0</v>
      </c>
      <c r="CC19" s="3">
        <v>0.60486111111111118</v>
      </c>
      <c r="CD19" t="s">
        <v>257</v>
      </c>
      <c r="CE19" t="s">
        <v>3442</v>
      </c>
      <c r="CF19">
        <v>7</v>
      </c>
      <c r="CH19" t="s">
        <v>331</v>
      </c>
      <c r="CI19">
        <v>1</v>
      </c>
      <c r="CJ19" t="s">
        <v>3443</v>
      </c>
      <c r="CK19" s="4">
        <v>38444</v>
      </c>
      <c r="CL19" t="s">
        <v>3444</v>
      </c>
      <c r="CM19" t="s">
        <v>3445</v>
      </c>
      <c r="CN19">
        <v>7</v>
      </c>
      <c r="CP19" t="s">
        <v>269</v>
      </c>
      <c r="CQ19" t="s">
        <v>3091</v>
      </c>
      <c r="CT19" t="s">
        <v>2230</v>
      </c>
      <c r="CV19">
        <v>0</v>
      </c>
      <c r="CX19">
        <v>4</v>
      </c>
      <c r="CY19" t="s">
        <v>553</v>
      </c>
      <c r="CZ19">
        <v>0</v>
      </c>
      <c r="DA19">
        <v>10</v>
      </c>
      <c r="DB19" t="s">
        <v>1609</v>
      </c>
      <c r="DC19">
        <v>-25</v>
      </c>
      <c r="DJ19">
        <v>12</v>
      </c>
      <c r="DK19" s="4">
        <v>44456</v>
      </c>
      <c r="DL19">
        <v>20140</v>
      </c>
      <c r="DM19">
        <v>2021</v>
      </c>
      <c r="DN19">
        <v>0</v>
      </c>
      <c r="DP19">
        <v>79327</v>
      </c>
      <c r="DQ19">
        <v>47</v>
      </c>
      <c r="DT19" t="s">
        <v>274</v>
      </c>
      <c r="DU19" t="s">
        <v>257</v>
      </c>
      <c r="DW19">
        <v>7</v>
      </c>
      <c r="DX19" t="s">
        <v>275</v>
      </c>
      <c r="DZ19" t="s">
        <v>3273</v>
      </c>
      <c r="EA19" t="s">
        <v>764</v>
      </c>
      <c r="ED19">
        <v>0</v>
      </c>
      <c r="EE19" t="s">
        <v>421</v>
      </c>
      <c r="EF19" t="s">
        <v>422</v>
      </c>
      <c r="EG19">
        <v>0</v>
      </c>
      <c r="EI19" t="s">
        <v>340</v>
      </c>
      <c r="EJ19" t="s">
        <v>3446</v>
      </c>
      <c r="EK19" t="s">
        <v>3447</v>
      </c>
      <c r="EL19" t="s">
        <v>3448</v>
      </c>
      <c r="EM19" t="s">
        <v>3449</v>
      </c>
      <c r="EN19" t="s">
        <v>282</v>
      </c>
      <c r="EO19" t="s">
        <v>459</v>
      </c>
      <c r="EP19">
        <v>0</v>
      </c>
      <c r="EQ19" t="s">
        <v>3450</v>
      </c>
      <c r="ES19" t="s">
        <v>3451</v>
      </c>
      <c r="ET19">
        <v>24</v>
      </c>
      <c r="EU19" t="s">
        <v>274</v>
      </c>
      <c r="EV19" t="s">
        <v>3431</v>
      </c>
      <c r="EW19" t="s">
        <v>1251</v>
      </c>
      <c r="EX19" t="s">
        <v>898</v>
      </c>
      <c r="FA19" t="s">
        <v>3452</v>
      </c>
      <c r="FB19" t="s">
        <v>3125</v>
      </c>
      <c r="FD19">
        <v>0</v>
      </c>
      <c r="FE19">
        <v>11</v>
      </c>
      <c r="FJ19" t="s">
        <v>3453</v>
      </c>
      <c r="FK19">
        <v>1</v>
      </c>
      <c r="FM19">
        <v>0</v>
      </c>
      <c r="FN19" t="s">
        <v>3273</v>
      </c>
      <c r="FO19" t="s">
        <v>492</v>
      </c>
      <c r="FP19">
        <v>0</v>
      </c>
      <c r="FR19" t="s">
        <v>395</v>
      </c>
      <c r="FT19" t="s">
        <v>274</v>
      </c>
      <c r="FU19" t="s">
        <v>496</v>
      </c>
      <c r="FX19">
        <v>0</v>
      </c>
      <c r="FZ19">
        <v>7.07</v>
      </c>
      <c r="GA19">
        <v>0</v>
      </c>
      <c r="GB19">
        <v>0</v>
      </c>
      <c r="GD19" t="s">
        <v>355</v>
      </c>
      <c r="GE19">
        <v>1</v>
      </c>
      <c r="GF19" t="s">
        <v>274</v>
      </c>
      <c r="GG19">
        <v>2.9</v>
      </c>
      <c r="GH19">
        <v>3</v>
      </c>
      <c r="GI19">
        <v>0</v>
      </c>
      <c r="GJ19">
        <v>0</v>
      </c>
      <c r="GL19" t="s">
        <v>2857</v>
      </c>
      <c r="GO19" t="s">
        <v>533</v>
      </c>
      <c r="GP19" t="s">
        <v>779</v>
      </c>
      <c r="GQ19">
        <v>1</v>
      </c>
      <c r="GZ19" t="s">
        <v>2797</v>
      </c>
      <c r="HB19" t="s">
        <v>313</v>
      </c>
      <c r="HC19" t="s">
        <v>313</v>
      </c>
      <c r="HD19" t="s">
        <v>3454</v>
      </c>
      <c r="HE19">
        <v>1</v>
      </c>
      <c r="HF19">
        <v>11</v>
      </c>
      <c r="HG19">
        <v>7</v>
      </c>
      <c r="HH19" t="s">
        <v>275</v>
      </c>
      <c r="HK19">
        <v>4</v>
      </c>
      <c r="HL19" t="s">
        <v>3279</v>
      </c>
      <c r="HN19" t="s">
        <v>3434</v>
      </c>
      <c r="HO19" t="s">
        <v>3455</v>
      </c>
      <c r="HP19" t="s">
        <v>3456</v>
      </c>
      <c r="HQ19" t="s">
        <v>3457</v>
      </c>
      <c r="HS19" t="s">
        <v>3458</v>
      </c>
      <c r="HT19" t="s">
        <v>3459</v>
      </c>
      <c r="HU19">
        <v>12</v>
      </c>
      <c r="HV19">
        <v>-48</v>
      </c>
      <c r="HW19">
        <v>3982173</v>
      </c>
      <c r="HX19" t="s">
        <v>3273</v>
      </c>
      <c r="HY19">
        <v>3982128</v>
      </c>
      <c r="IB19">
        <v>0</v>
      </c>
      <c r="IC19">
        <v>0</v>
      </c>
      <c r="IL19">
        <v>45</v>
      </c>
      <c r="IT19">
        <v>3</v>
      </c>
    </row>
    <row r="20" spans="1:254">
      <c r="A20">
        <v>19</v>
      </c>
      <c r="B20" t="s">
        <v>3460</v>
      </c>
      <c r="C20">
        <v>2</v>
      </c>
      <c r="D20">
        <v>1</v>
      </c>
      <c r="E20">
        <v>10</v>
      </c>
      <c r="F20">
        <v>13</v>
      </c>
      <c r="G20">
        <v>-48</v>
      </c>
      <c r="I20" t="s">
        <v>254</v>
      </c>
      <c r="J20">
        <v>11</v>
      </c>
      <c r="K20">
        <v>11</v>
      </c>
      <c r="L20" t="s">
        <v>3461</v>
      </c>
      <c r="M20" t="s">
        <v>2016</v>
      </c>
      <c r="O20" t="s">
        <v>2272</v>
      </c>
      <c r="Q20" t="s">
        <v>1474</v>
      </c>
      <c r="R20" t="s">
        <v>3416</v>
      </c>
      <c r="V20" t="s">
        <v>257</v>
      </c>
      <c r="W20" t="s">
        <v>3462</v>
      </c>
      <c r="AD20" t="s">
        <v>1291</v>
      </c>
      <c r="AE20" t="s">
        <v>1292</v>
      </c>
      <c r="AF20" t="s">
        <v>3462</v>
      </c>
      <c r="AG20" t="s">
        <v>274</v>
      </c>
      <c r="AI20">
        <v>22</v>
      </c>
      <c r="AO20">
        <v>5</v>
      </c>
      <c r="AT20" t="s">
        <v>254</v>
      </c>
      <c r="BI20" t="s">
        <v>274</v>
      </c>
      <c r="BP20">
        <f t="shared" si="0"/>
        <v>0</v>
      </c>
      <c r="BQ20">
        <f t="shared" si="1"/>
        <v>1</v>
      </c>
      <c r="BS20" t="s">
        <v>3091</v>
      </c>
      <c r="BU20">
        <v>7</v>
      </c>
      <c r="BW20">
        <v>0</v>
      </c>
      <c r="BX20" t="s">
        <v>3463</v>
      </c>
      <c r="CC20" s="3">
        <v>0.6</v>
      </c>
      <c r="CE20" t="s">
        <v>3464</v>
      </c>
      <c r="CI20">
        <v>0</v>
      </c>
      <c r="CJ20" t="s">
        <v>3465</v>
      </c>
      <c r="CK20" s="4">
        <v>38444</v>
      </c>
      <c r="CL20" t="s">
        <v>3466</v>
      </c>
      <c r="CM20" t="s">
        <v>3467</v>
      </c>
      <c r="CN20">
        <v>7</v>
      </c>
      <c r="CP20" t="s">
        <v>269</v>
      </c>
      <c r="CQ20" t="s">
        <v>3091</v>
      </c>
      <c r="CT20" t="s">
        <v>3468</v>
      </c>
      <c r="CV20">
        <v>0</v>
      </c>
      <c r="CX20">
        <v>5</v>
      </c>
      <c r="CY20" t="s">
        <v>553</v>
      </c>
      <c r="CZ20">
        <v>0</v>
      </c>
      <c r="DA20">
        <v>10</v>
      </c>
      <c r="DB20" t="s">
        <v>1609</v>
      </c>
      <c r="DC20">
        <v>-25</v>
      </c>
      <c r="DE20" t="s">
        <v>3345</v>
      </c>
      <c r="DJ20">
        <v>13</v>
      </c>
      <c r="DK20" s="4">
        <v>44456</v>
      </c>
      <c r="DL20">
        <v>20140</v>
      </c>
      <c r="DM20">
        <v>2021</v>
      </c>
      <c r="DN20">
        <v>0</v>
      </c>
      <c r="DP20">
        <v>79327</v>
      </c>
      <c r="DQ20">
        <v>48</v>
      </c>
      <c r="DT20" t="s">
        <v>274</v>
      </c>
      <c r="DU20" t="s">
        <v>257</v>
      </c>
      <c r="DW20">
        <v>7</v>
      </c>
      <c r="DX20" t="s">
        <v>275</v>
      </c>
      <c r="ED20">
        <v>0</v>
      </c>
      <c r="EE20" t="s">
        <v>382</v>
      </c>
      <c r="EF20" t="s">
        <v>383</v>
      </c>
      <c r="EG20">
        <v>0</v>
      </c>
      <c r="EI20" t="s">
        <v>340</v>
      </c>
      <c r="EJ20" t="s">
        <v>3446</v>
      </c>
      <c r="EK20" t="s">
        <v>3469</v>
      </c>
      <c r="EL20" t="s">
        <v>3470</v>
      </c>
      <c r="EN20" t="s">
        <v>282</v>
      </c>
      <c r="EO20" t="s">
        <v>968</v>
      </c>
      <c r="EP20">
        <v>0</v>
      </c>
      <c r="ES20" t="s">
        <v>3471</v>
      </c>
      <c r="FD20">
        <v>0</v>
      </c>
      <c r="FE20">
        <v>22</v>
      </c>
      <c r="FF20" t="s">
        <v>308</v>
      </c>
      <c r="FH20" t="s">
        <v>308</v>
      </c>
      <c r="FK20">
        <v>0</v>
      </c>
      <c r="FM20">
        <v>0</v>
      </c>
      <c r="FP20">
        <v>0</v>
      </c>
      <c r="FR20" t="s">
        <v>395</v>
      </c>
      <c r="FT20" t="s">
        <v>274</v>
      </c>
      <c r="FU20" t="s">
        <v>496</v>
      </c>
      <c r="FV20" t="s">
        <v>1291</v>
      </c>
      <c r="FW20" t="s">
        <v>625</v>
      </c>
      <c r="FX20">
        <v>1</v>
      </c>
      <c r="FZ20">
        <v>7.07</v>
      </c>
      <c r="GA20">
        <v>0</v>
      </c>
      <c r="GB20">
        <v>0</v>
      </c>
      <c r="GC20" t="s">
        <v>1848</v>
      </c>
      <c r="GD20" t="s">
        <v>355</v>
      </c>
      <c r="GE20">
        <v>0</v>
      </c>
      <c r="GF20" t="s">
        <v>257</v>
      </c>
      <c r="GI20">
        <v>0</v>
      </c>
      <c r="GJ20">
        <v>0</v>
      </c>
      <c r="GL20" t="s">
        <v>3472</v>
      </c>
      <c r="GN20">
        <v>13</v>
      </c>
      <c r="GZ20" t="s">
        <v>2039</v>
      </c>
      <c r="HA20" t="s">
        <v>3473</v>
      </c>
      <c r="HB20" t="s">
        <v>313</v>
      </c>
      <c r="HC20" t="s">
        <v>313</v>
      </c>
      <c r="HD20" t="s">
        <v>3474</v>
      </c>
      <c r="HE20">
        <v>0</v>
      </c>
      <c r="HF20">
        <v>11</v>
      </c>
      <c r="HG20">
        <v>7</v>
      </c>
      <c r="HH20" t="s">
        <v>275</v>
      </c>
      <c r="HK20">
        <v>4</v>
      </c>
      <c r="HO20" t="s">
        <v>3475</v>
      </c>
      <c r="HP20" t="s">
        <v>3476</v>
      </c>
      <c r="HQ20" t="s">
        <v>3477</v>
      </c>
      <c r="HV20">
        <v>39</v>
      </c>
      <c r="HW20">
        <v>3982231</v>
      </c>
      <c r="HX20" t="s">
        <v>3478</v>
      </c>
      <c r="HY20">
        <v>3982173</v>
      </c>
      <c r="IB20">
        <v>0</v>
      </c>
      <c r="IC20">
        <v>0</v>
      </c>
      <c r="IL20">
        <v>46</v>
      </c>
      <c r="IP20" t="s">
        <v>3195</v>
      </c>
      <c r="IT20">
        <v>3</v>
      </c>
    </row>
    <row r="21" spans="1:254">
      <c r="A21">
        <v>20</v>
      </c>
      <c r="B21" t="s">
        <v>3479</v>
      </c>
      <c r="C21">
        <v>2</v>
      </c>
      <c r="D21">
        <v>1</v>
      </c>
      <c r="E21">
        <v>10</v>
      </c>
      <c r="F21">
        <v>5</v>
      </c>
      <c r="G21">
        <v>39</v>
      </c>
      <c r="I21" t="s">
        <v>254</v>
      </c>
      <c r="J21">
        <v>12</v>
      </c>
      <c r="K21" t="s">
        <v>3480</v>
      </c>
      <c r="L21" t="s">
        <v>3481</v>
      </c>
      <c r="M21" t="s">
        <v>1186</v>
      </c>
      <c r="O21" t="s">
        <v>1187</v>
      </c>
      <c r="S21" t="s">
        <v>1708</v>
      </c>
      <c r="V21" t="s">
        <v>257</v>
      </c>
      <c r="W21" t="s">
        <v>3482</v>
      </c>
      <c r="AD21" t="s">
        <v>807</v>
      </c>
      <c r="AE21" t="s">
        <v>808</v>
      </c>
      <c r="AF21" t="s">
        <v>3482</v>
      </c>
      <c r="AG21" t="s">
        <v>257</v>
      </c>
      <c r="AI21">
        <v>22</v>
      </c>
      <c r="AO21">
        <v>5</v>
      </c>
      <c r="BI21" t="s">
        <v>274</v>
      </c>
      <c r="BP21">
        <f t="shared" si="0"/>
        <v>0</v>
      </c>
      <c r="BQ21">
        <f t="shared" si="1"/>
        <v>4</v>
      </c>
      <c r="BS21" t="s">
        <v>3091</v>
      </c>
      <c r="BU21">
        <v>7</v>
      </c>
      <c r="BW21">
        <v>0</v>
      </c>
      <c r="BX21" t="s">
        <v>3483</v>
      </c>
      <c r="CC21" s="3">
        <v>0.57638888888888895</v>
      </c>
      <c r="CE21" t="s">
        <v>3484</v>
      </c>
      <c r="CI21">
        <v>0</v>
      </c>
      <c r="CJ21" t="s">
        <v>3485</v>
      </c>
      <c r="CK21" s="4">
        <v>38444</v>
      </c>
      <c r="CL21" t="s">
        <v>3486</v>
      </c>
      <c r="CM21" t="s">
        <v>3487</v>
      </c>
      <c r="CN21">
        <v>7</v>
      </c>
      <c r="CO21" t="s">
        <v>3253</v>
      </c>
      <c r="CP21" t="s">
        <v>418</v>
      </c>
      <c r="CQ21" t="s">
        <v>3091</v>
      </c>
      <c r="CT21" t="s">
        <v>3196</v>
      </c>
      <c r="CV21">
        <v>0</v>
      </c>
      <c r="CX21">
        <v>6</v>
      </c>
      <c r="CY21" t="s">
        <v>553</v>
      </c>
      <c r="CZ21">
        <v>0</v>
      </c>
      <c r="DA21">
        <v>10</v>
      </c>
      <c r="DB21" t="s">
        <v>1609</v>
      </c>
      <c r="DC21">
        <v>-25</v>
      </c>
      <c r="DE21" t="s">
        <v>3195</v>
      </c>
      <c r="DJ21">
        <v>5</v>
      </c>
      <c r="DK21" s="4">
        <v>44456</v>
      </c>
      <c r="DL21">
        <v>20140</v>
      </c>
      <c r="DM21">
        <v>2021</v>
      </c>
      <c r="DN21">
        <v>0</v>
      </c>
      <c r="DP21">
        <v>79327</v>
      </c>
      <c r="DQ21">
        <v>49</v>
      </c>
      <c r="DT21" t="s">
        <v>274</v>
      </c>
      <c r="DU21" t="s">
        <v>257</v>
      </c>
      <c r="DW21">
        <v>7</v>
      </c>
      <c r="DX21" t="s">
        <v>275</v>
      </c>
      <c r="ED21">
        <v>0</v>
      </c>
      <c r="EE21" t="s">
        <v>3488</v>
      </c>
      <c r="EF21" t="s">
        <v>383</v>
      </c>
      <c r="EG21">
        <v>0</v>
      </c>
      <c r="EH21" t="s">
        <v>3489</v>
      </c>
      <c r="EI21" t="s">
        <v>454</v>
      </c>
      <c r="EJ21" t="s">
        <v>3490</v>
      </c>
      <c r="EK21" t="s">
        <v>3491</v>
      </c>
      <c r="EL21" t="s">
        <v>3492</v>
      </c>
      <c r="EM21" t="s">
        <v>3493</v>
      </c>
      <c r="EN21" t="s">
        <v>418</v>
      </c>
      <c r="EO21" t="s">
        <v>1248</v>
      </c>
      <c r="EP21">
        <v>0</v>
      </c>
      <c r="ES21" t="s">
        <v>3494</v>
      </c>
      <c r="FD21">
        <v>0</v>
      </c>
      <c r="FE21">
        <v>10</v>
      </c>
      <c r="FF21" t="s">
        <v>621</v>
      </c>
      <c r="FG21" t="s">
        <v>309</v>
      </c>
      <c r="FH21" t="s">
        <v>285</v>
      </c>
      <c r="FK21">
        <v>0</v>
      </c>
      <c r="FM21">
        <v>0</v>
      </c>
      <c r="FP21">
        <v>0</v>
      </c>
      <c r="FR21" t="s">
        <v>1177</v>
      </c>
      <c r="FT21" t="s">
        <v>257</v>
      </c>
      <c r="FU21" t="s">
        <v>1374</v>
      </c>
      <c r="FV21" t="s">
        <v>1721</v>
      </c>
      <c r="FX21">
        <v>0</v>
      </c>
      <c r="FZ21">
        <v>7.07</v>
      </c>
      <c r="GA21">
        <v>0</v>
      </c>
      <c r="GB21">
        <v>0</v>
      </c>
      <c r="GC21" t="s">
        <v>254</v>
      </c>
      <c r="GE21">
        <v>0</v>
      </c>
      <c r="GF21" t="s">
        <v>3495</v>
      </c>
      <c r="GI21">
        <v>0</v>
      </c>
      <c r="GJ21">
        <v>0</v>
      </c>
      <c r="GL21" t="s">
        <v>3496</v>
      </c>
      <c r="GN21">
        <v>2</v>
      </c>
      <c r="GZ21" t="s">
        <v>3497</v>
      </c>
      <c r="HB21" t="s">
        <v>294</v>
      </c>
      <c r="HC21" t="s">
        <v>294</v>
      </c>
      <c r="HD21" t="s">
        <v>3498</v>
      </c>
      <c r="HE21">
        <v>0</v>
      </c>
      <c r="HF21">
        <v>12</v>
      </c>
      <c r="HG21">
        <v>7</v>
      </c>
      <c r="HH21" t="s">
        <v>275</v>
      </c>
      <c r="HK21">
        <v>3</v>
      </c>
      <c r="HV21">
        <v>34</v>
      </c>
      <c r="HW21">
        <v>3982329</v>
      </c>
      <c r="HX21" t="s">
        <v>3499</v>
      </c>
      <c r="HY21">
        <v>3982231</v>
      </c>
      <c r="IB21">
        <v>0</v>
      </c>
      <c r="IC21">
        <v>0</v>
      </c>
      <c r="IL21">
        <v>47</v>
      </c>
      <c r="IP21" t="s">
        <v>3195</v>
      </c>
      <c r="IT21">
        <v>3</v>
      </c>
    </row>
    <row r="22" spans="1:254">
      <c r="A22">
        <v>21</v>
      </c>
      <c r="B22" t="s">
        <v>3500</v>
      </c>
      <c r="C22">
        <v>2</v>
      </c>
      <c r="D22">
        <v>2</v>
      </c>
      <c r="E22">
        <v>5</v>
      </c>
      <c r="F22">
        <v>6</v>
      </c>
      <c r="G22">
        <v>34</v>
      </c>
      <c r="I22" t="s">
        <v>254</v>
      </c>
      <c r="J22">
        <v>12</v>
      </c>
      <c r="K22" t="s">
        <v>438</v>
      </c>
      <c r="L22" t="s">
        <v>3501</v>
      </c>
      <c r="M22" t="s">
        <v>1163</v>
      </c>
      <c r="O22" t="s">
        <v>1162</v>
      </c>
      <c r="Q22" t="s">
        <v>3321</v>
      </c>
      <c r="V22" t="s">
        <v>257</v>
      </c>
      <c r="W22" t="s">
        <v>3502</v>
      </c>
      <c r="AD22" t="s">
        <v>3503</v>
      </c>
      <c r="AE22" t="s">
        <v>3504</v>
      </c>
      <c r="AF22" t="s">
        <v>3502</v>
      </c>
      <c r="AG22" t="s">
        <v>257</v>
      </c>
      <c r="AI22">
        <v>4</v>
      </c>
      <c r="AO22">
        <v>5</v>
      </c>
      <c r="BI22" t="s">
        <v>274</v>
      </c>
      <c r="BP22">
        <f t="shared" si="0"/>
        <v>0</v>
      </c>
      <c r="BQ22">
        <f t="shared" si="1"/>
        <v>1</v>
      </c>
      <c r="BS22" t="s">
        <v>3091</v>
      </c>
      <c r="BU22">
        <v>7</v>
      </c>
      <c r="BW22">
        <v>0</v>
      </c>
      <c r="BX22" t="s">
        <v>3505</v>
      </c>
      <c r="CC22" s="3">
        <v>0.55208333333333337</v>
      </c>
      <c r="CE22" t="s">
        <v>3506</v>
      </c>
      <c r="CI22">
        <v>0</v>
      </c>
      <c r="CJ22" t="s">
        <v>3507</v>
      </c>
      <c r="CK22" s="4">
        <v>38444</v>
      </c>
      <c r="CL22" t="s">
        <v>3508</v>
      </c>
      <c r="CM22" t="s">
        <v>3509</v>
      </c>
      <c r="CN22">
        <v>7</v>
      </c>
      <c r="CP22" t="s">
        <v>269</v>
      </c>
      <c r="CQ22" t="s">
        <v>3091</v>
      </c>
      <c r="CT22" t="s">
        <v>3510</v>
      </c>
      <c r="CV22">
        <v>0</v>
      </c>
      <c r="CX22">
        <v>7</v>
      </c>
      <c r="CY22" t="s">
        <v>553</v>
      </c>
      <c r="CZ22">
        <v>0</v>
      </c>
      <c r="DA22">
        <v>10</v>
      </c>
      <c r="DB22" t="s">
        <v>1609</v>
      </c>
      <c r="DC22">
        <v>-25</v>
      </c>
      <c r="DE22" t="s">
        <v>3412</v>
      </c>
      <c r="DJ22">
        <v>6</v>
      </c>
      <c r="DK22" s="4">
        <v>44456</v>
      </c>
      <c r="DL22">
        <v>20140</v>
      </c>
      <c r="DM22">
        <v>2021</v>
      </c>
      <c r="DN22">
        <v>0</v>
      </c>
      <c r="DP22">
        <v>79327</v>
      </c>
      <c r="DQ22">
        <v>50</v>
      </c>
      <c r="DT22" t="s">
        <v>274</v>
      </c>
      <c r="DU22" t="s">
        <v>257</v>
      </c>
      <c r="DW22">
        <v>7</v>
      </c>
      <c r="DX22" t="s">
        <v>275</v>
      </c>
      <c r="ED22">
        <v>0</v>
      </c>
      <c r="EE22" t="s">
        <v>1170</v>
      </c>
      <c r="EF22" t="s">
        <v>422</v>
      </c>
      <c r="EG22">
        <v>0</v>
      </c>
      <c r="EI22" t="s">
        <v>454</v>
      </c>
      <c r="EJ22" t="s">
        <v>3511</v>
      </c>
      <c r="EK22" t="s">
        <v>3512</v>
      </c>
      <c r="EL22" t="s">
        <v>3513</v>
      </c>
      <c r="EM22" t="s">
        <v>898</v>
      </c>
      <c r="EN22" t="s">
        <v>282</v>
      </c>
      <c r="EO22" t="s">
        <v>1698</v>
      </c>
      <c r="EP22">
        <v>0</v>
      </c>
      <c r="ES22" t="s">
        <v>3514</v>
      </c>
      <c r="FD22">
        <v>0</v>
      </c>
      <c r="FE22">
        <v>11</v>
      </c>
      <c r="FF22" t="s">
        <v>461</v>
      </c>
      <c r="FH22" t="s">
        <v>461</v>
      </c>
      <c r="FK22">
        <v>0</v>
      </c>
      <c r="FM22">
        <v>0</v>
      </c>
      <c r="FP22">
        <v>0</v>
      </c>
      <c r="FR22" t="s">
        <v>1177</v>
      </c>
      <c r="FT22" t="s">
        <v>274</v>
      </c>
      <c r="FU22" t="s">
        <v>1374</v>
      </c>
      <c r="FV22" t="s">
        <v>464</v>
      </c>
      <c r="FX22">
        <v>0</v>
      </c>
      <c r="FZ22">
        <v>7.07</v>
      </c>
      <c r="GA22">
        <v>0</v>
      </c>
      <c r="GB22">
        <v>0</v>
      </c>
      <c r="GC22" t="s">
        <v>465</v>
      </c>
      <c r="GE22">
        <v>0</v>
      </c>
      <c r="GF22" t="s">
        <v>1179</v>
      </c>
      <c r="GI22">
        <v>1</v>
      </c>
      <c r="GJ22">
        <v>1</v>
      </c>
      <c r="GL22" t="s">
        <v>3515</v>
      </c>
      <c r="GN22">
        <v>5</v>
      </c>
      <c r="GZ22" t="s">
        <v>1806</v>
      </c>
      <c r="HA22" t="s">
        <v>3412</v>
      </c>
      <c r="HB22" t="s">
        <v>313</v>
      </c>
      <c r="HC22" t="s">
        <v>313</v>
      </c>
      <c r="HD22" t="s">
        <v>3412</v>
      </c>
      <c r="HE22">
        <v>0</v>
      </c>
      <c r="HF22">
        <v>12</v>
      </c>
      <c r="HG22">
        <v>7</v>
      </c>
      <c r="HH22" t="s">
        <v>275</v>
      </c>
      <c r="HK22">
        <v>4</v>
      </c>
      <c r="HV22">
        <v>28</v>
      </c>
      <c r="HW22">
        <v>3982501</v>
      </c>
      <c r="HX22" t="s">
        <v>898</v>
      </c>
      <c r="HY22">
        <v>3982329</v>
      </c>
      <c r="IB22">
        <v>0</v>
      </c>
      <c r="IC22">
        <v>0</v>
      </c>
      <c r="IL22">
        <v>48</v>
      </c>
      <c r="IP22" t="s">
        <v>3109</v>
      </c>
      <c r="IQ22" t="s">
        <v>3170</v>
      </c>
      <c r="IT22">
        <v>3</v>
      </c>
    </row>
    <row r="23" spans="1:254">
      <c r="A23">
        <v>22</v>
      </c>
      <c r="B23" t="s">
        <v>3516</v>
      </c>
      <c r="C23">
        <v>2</v>
      </c>
      <c r="D23">
        <v>1</v>
      </c>
      <c r="E23">
        <v>10</v>
      </c>
      <c r="F23">
        <v>6</v>
      </c>
      <c r="G23">
        <v>28</v>
      </c>
      <c r="I23" t="s">
        <v>254</v>
      </c>
      <c r="J23">
        <v>11</v>
      </c>
      <c r="K23">
        <v>11</v>
      </c>
      <c r="L23" t="s">
        <v>3414</v>
      </c>
      <c r="M23" t="s">
        <v>1095</v>
      </c>
      <c r="O23" t="s">
        <v>3415</v>
      </c>
      <c r="P23" t="s">
        <v>509</v>
      </c>
      <c r="R23" t="s">
        <v>3416</v>
      </c>
      <c r="V23" t="s">
        <v>257</v>
      </c>
      <c r="W23" t="s">
        <v>3417</v>
      </c>
      <c r="AD23" t="s">
        <v>411</v>
      </c>
      <c r="AE23" t="s">
        <v>412</v>
      </c>
      <c r="AF23" t="s">
        <v>3417</v>
      </c>
      <c r="AG23" t="s">
        <v>257</v>
      </c>
      <c r="AI23">
        <v>22</v>
      </c>
      <c r="AO23">
        <v>5</v>
      </c>
      <c r="BI23" t="s">
        <v>257</v>
      </c>
      <c r="BP23">
        <f t="shared" si="0"/>
        <v>0</v>
      </c>
      <c r="BQ23">
        <f t="shared" si="1"/>
        <v>3</v>
      </c>
      <c r="BS23" t="s">
        <v>3091</v>
      </c>
      <c r="BU23">
        <v>7</v>
      </c>
      <c r="BW23">
        <v>0</v>
      </c>
      <c r="BX23" t="s">
        <v>3517</v>
      </c>
      <c r="CC23" s="3">
        <v>0.52569444444444446</v>
      </c>
      <c r="CE23" t="s">
        <v>3518</v>
      </c>
      <c r="CI23">
        <v>0</v>
      </c>
      <c r="CJ23" t="s">
        <v>3519</v>
      </c>
      <c r="CK23" s="4">
        <v>38444</v>
      </c>
      <c r="CL23" t="s">
        <v>3520</v>
      </c>
      <c r="CM23" t="s">
        <v>3521</v>
      </c>
      <c r="CN23">
        <v>7</v>
      </c>
      <c r="CO23" t="s">
        <v>3522</v>
      </c>
      <c r="CP23" t="s">
        <v>418</v>
      </c>
      <c r="CQ23" t="s">
        <v>3091</v>
      </c>
      <c r="CT23" t="s">
        <v>3523</v>
      </c>
      <c r="CV23">
        <v>0</v>
      </c>
      <c r="CX23">
        <v>8</v>
      </c>
      <c r="CY23" t="s">
        <v>553</v>
      </c>
      <c r="CZ23">
        <v>0</v>
      </c>
      <c r="DA23">
        <v>10</v>
      </c>
      <c r="DB23" t="s">
        <v>1609</v>
      </c>
      <c r="DC23">
        <v>-25</v>
      </c>
      <c r="DE23" t="s">
        <v>3401</v>
      </c>
      <c r="DJ23">
        <v>6</v>
      </c>
      <c r="DK23" s="4">
        <v>44456</v>
      </c>
      <c r="DL23">
        <v>20140</v>
      </c>
      <c r="DM23">
        <v>2021</v>
      </c>
      <c r="DN23">
        <v>0</v>
      </c>
      <c r="DP23">
        <v>79327</v>
      </c>
      <c r="DQ23">
        <v>51</v>
      </c>
      <c r="DT23" t="s">
        <v>257</v>
      </c>
      <c r="DU23" t="s">
        <v>274</v>
      </c>
      <c r="DW23">
        <v>7</v>
      </c>
      <c r="DX23" t="s">
        <v>275</v>
      </c>
      <c r="ED23">
        <v>0</v>
      </c>
      <c r="EE23" t="s">
        <v>3425</v>
      </c>
      <c r="EF23" t="s">
        <v>422</v>
      </c>
      <c r="EG23">
        <v>0</v>
      </c>
      <c r="EI23" t="s">
        <v>340</v>
      </c>
      <c r="EJ23" t="s">
        <v>3524</v>
      </c>
      <c r="EK23" t="s">
        <v>3525</v>
      </c>
      <c r="EL23" t="s">
        <v>3526</v>
      </c>
      <c r="EM23" t="s">
        <v>3527</v>
      </c>
      <c r="EN23" t="s">
        <v>418</v>
      </c>
      <c r="EO23" t="s">
        <v>2238</v>
      </c>
      <c r="EP23">
        <v>1</v>
      </c>
      <c r="ES23" t="s">
        <v>3528</v>
      </c>
      <c r="FD23">
        <v>0</v>
      </c>
      <c r="FE23">
        <v>5</v>
      </c>
      <c r="FF23" t="s">
        <v>310</v>
      </c>
      <c r="FG23" t="s">
        <v>309</v>
      </c>
      <c r="FH23" t="s">
        <v>308</v>
      </c>
      <c r="FK23">
        <v>0</v>
      </c>
      <c r="FM23">
        <v>0</v>
      </c>
      <c r="FP23">
        <v>0</v>
      </c>
      <c r="FR23" t="s">
        <v>395</v>
      </c>
      <c r="FT23" t="s">
        <v>257</v>
      </c>
      <c r="FU23" t="s">
        <v>496</v>
      </c>
      <c r="FV23" t="s">
        <v>431</v>
      </c>
      <c r="FW23" t="s">
        <v>594</v>
      </c>
      <c r="FX23">
        <v>1</v>
      </c>
      <c r="FZ23">
        <v>7.07</v>
      </c>
      <c r="GA23">
        <v>0</v>
      </c>
      <c r="GB23">
        <v>0</v>
      </c>
      <c r="GC23" t="s">
        <v>3529</v>
      </c>
      <c r="GD23" t="s">
        <v>355</v>
      </c>
      <c r="GE23">
        <v>0</v>
      </c>
      <c r="GF23" t="s">
        <v>257</v>
      </c>
      <c r="GI23">
        <v>0</v>
      </c>
      <c r="GJ23">
        <v>0</v>
      </c>
      <c r="GL23" t="s">
        <v>3530</v>
      </c>
      <c r="GN23">
        <v>3</v>
      </c>
      <c r="GZ23" t="s">
        <v>1786</v>
      </c>
      <c r="HB23" t="s">
        <v>294</v>
      </c>
      <c r="HC23" t="s">
        <v>294</v>
      </c>
      <c r="HD23" t="s">
        <v>3531</v>
      </c>
      <c r="HE23">
        <v>0</v>
      </c>
      <c r="HF23">
        <v>11</v>
      </c>
      <c r="HG23">
        <v>7</v>
      </c>
      <c r="HH23" t="s">
        <v>275</v>
      </c>
      <c r="HK23" t="s">
        <v>658</v>
      </c>
      <c r="HO23" t="s">
        <v>3532</v>
      </c>
      <c r="HP23" t="s">
        <v>2217</v>
      </c>
      <c r="HQ23" t="s">
        <v>3533</v>
      </c>
      <c r="HV23">
        <v>22</v>
      </c>
      <c r="HW23">
        <v>3982579</v>
      </c>
      <c r="HX23" t="s">
        <v>3534</v>
      </c>
      <c r="HY23">
        <v>3982501</v>
      </c>
      <c r="IB23">
        <v>0</v>
      </c>
      <c r="IC23">
        <v>0</v>
      </c>
      <c r="IL23">
        <v>49</v>
      </c>
      <c r="IP23" t="s">
        <v>3401</v>
      </c>
      <c r="IT23">
        <v>3</v>
      </c>
    </row>
    <row r="24" spans="1:254">
      <c r="A24">
        <v>23</v>
      </c>
      <c r="B24" t="s">
        <v>3535</v>
      </c>
      <c r="C24">
        <v>2</v>
      </c>
      <c r="D24">
        <v>2</v>
      </c>
      <c r="E24">
        <v>4</v>
      </c>
      <c r="F24">
        <v>0</v>
      </c>
      <c r="G24">
        <v>22</v>
      </c>
      <c r="I24" t="s">
        <v>298</v>
      </c>
      <c r="J24">
        <v>12</v>
      </c>
      <c r="K24" t="s">
        <v>3536</v>
      </c>
      <c r="L24" t="s">
        <v>3537</v>
      </c>
      <c r="M24" t="s">
        <v>568</v>
      </c>
      <c r="O24" t="s">
        <v>569</v>
      </c>
      <c r="P24" t="s">
        <v>1067</v>
      </c>
      <c r="R24" t="s">
        <v>443</v>
      </c>
      <c r="V24" t="s">
        <v>253</v>
      </c>
      <c r="W24" t="s">
        <v>3538</v>
      </c>
      <c r="X24" t="s">
        <v>664</v>
      </c>
      <c r="Y24" t="s">
        <v>3539</v>
      </c>
      <c r="AA24" t="s">
        <v>372</v>
      </c>
      <c r="AB24" t="s">
        <v>373</v>
      </c>
      <c r="AJ24" t="s">
        <v>756</v>
      </c>
      <c r="AO24">
        <v>5</v>
      </c>
      <c r="BI24" t="s">
        <v>257</v>
      </c>
      <c r="BP24">
        <f t="shared" si="0"/>
        <v>1</v>
      </c>
      <c r="BQ24">
        <f t="shared" si="1"/>
        <v>0</v>
      </c>
      <c r="BS24" t="s">
        <v>3091</v>
      </c>
      <c r="BU24">
        <v>7</v>
      </c>
      <c r="BW24">
        <v>0</v>
      </c>
      <c r="BX24" t="s">
        <v>3540</v>
      </c>
      <c r="BZ24">
        <v>1</v>
      </c>
      <c r="CC24" s="3">
        <v>0.49583333333333335</v>
      </c>
      <c r="CD24" t="s">
        <v>274</v>
      </c>
      <c r="CE24" t="s">
        <v>3541</v>
      </c>
      <c r="CF24">
        <v>8</v>
      </c>
      <c r="CH24" t="s">
        <v>331</v>
      </c>
      <c r="CI24">
        <v>0</v>
      </c>
      <c r="CJ24" t="s">
        <v>3542</v>
      </c>
      <c r="CK24" s="4">
        <v>38444</v>
      </c>
      <c r="CL24" t="s">
        <v>3543</v>
      </c>
      <c r="CM24" t="s">
        <v>3544</v>
      </c>
      <c r="CN24">
        <v>7</v>
      </c>
      <c r="CO24" t="s">
        <v>3253</v>
      </c>
      <c r="CP24" t="s">
        <v>282</v>
      </c>
      <c r="CQ24" t="s">
        <v>3091</v>
      </c>
      <c r="CT24" t="s">
        <v>2970</v>
      </c>
      <c r="CV24">
        <v>0</v>
      </c>
      <c r="CX24">
        <v>9</v>
      </c>
      <c r="CY24" t="s">
        <v>553</v>
      </c>
      <c r="CZ24">
        <v>0</v>
      </c>
      <c r="DA24">
        <v>10</v>
      </c>
      <c r="DB24" t="s">
        <v>1609</v>
      </c>
      <c r="DC24">
        <v>-25</v>
      </c>
      <c r="DJ24">
        <v>0</v>
      </c>
      <c r="DK24" s="4">
        <v>44456</v>
      </c>
      <c r="DL24">
        <v>20140</v>
      </c>
      <c r="DM24">
        <v>2021</v>
      </c>
      <c r="DN24">
        <v>0</v>
      </c>
      <c r="DP24">
        <v>79327</v>
      </c>
      <c r="DQ24">
        <v>52</v>
      </c>
      <c r="DT24" t="s">
        <v>257</v>
      </c>
      <c r="DU24" t="s">
        <v>274</v>
      </c>
      <c r="DW24">
        <v>7</v>
      </c>
      <c r="DX24" t="s">
        <v>275</v>
      </c>
      <c r="DZ24" t="s">
        <v>3312</v>
      </c>
      <c r="EA24" t="s">
        <v>735</v>
      </c>
      <c r="ED24">
        <v>0</v>
      </c>
      <c r="EE24" t="s">
        <v>1637</v>
      </c>
      <c r="EF24" t="s">
        <v>422</v>
      </c>
      <c r="EG24">
        <v>0</v>
      </c>
      <c r="EI24" t="s">
        <v>454</v>
      </c>
      <c r="EJ24" t="s">
        <v>3545</v>
      </c>
      <c r="EK24" t="s">
        <v>3546</v>
      </c>
      <c r="EL24" t="s">
        <v>3547</v>
      </c>
      <c r="EM24" t="s">
        <v>3548</v>
      </c>
      <c r="EN24" t="s">
        <v>269</v>
      </c>
      <c r="EO24" t="s">
        <v>649</v>
      </c>
      <c r="EP24">
        <v>0</v>
      </c>
      <c r="EQ24" t="s">
        <v>346</v>
      </c>
      <c r="ES24" t="s">
        <v>3549</v>
      </c>
      <c r="ET24">
        <v>-5</v>
      </c>
      <c r="EU24" t="s">
        <v>257</v>
      </c>
      <c r="EV24" t="s">
        <v>3431</v>
      </c>
      <c r="EW24" t="s">
        <v>528</v>
      </c>
      <c r="EX24" t="s">
        <v>351</v>
      </c>
      <c r="FA24" t="s">
        <v>2511</v>
      </c>
      <c r="FB24" t="s">
        <v>3550</v>
      </c>
      <c r="FD24">
        <v>1</v>
      </c>
      <c r="FE24">
        <v>4</v>
      </c>
      <c r="FJ24" t="s">
        <v>3551</v>
      </c>
      <c r="FK24">
        <v>0</v>
      </c>
      <c r="FM24">
        <v>0</v>
      </c>
      <c r="FN24" t="s">
        <v>3312</v>
      </c>
      <c r="FO24" t="s">
        <v>1541</v>
      </c>
      <c r="FP24">
        <v>0</v>
      </c>
      <c r="FR24" t="s">
        <v>462</v>
      </c>
      <c r="FS24" t="s">
        <v>1002</v>
      </c>
      <c r="FU24" t="s">
        <v>777</v>
      </c>
      <c r="FV24" t="s">
        <v>397</v>
      </c>
      <c r="FX24">
        <v>0</v>
      </c>
      <c r="FZ24">
        <v>7.07</v>
      </c>
      <c r="GA24">
        <v>0</v>
      </c>
      <c r="GB24">
        <v>0</v>
      </c>
      <c r="GC24" t="s">
        <v>3552</v>
      </c>
      <c r="GD24" t="s">
        <v>355</v>
      </c>
      <c r="GE24">
        <v>0</v>
      </c>
      <c r="GF24" t="s">
        <v>466</v>
      </c>
      <c r="GG24">
        <v>2.9</v>
      </c>
      <c r="GH24">
        <v>3</v>
      </c>
      <c r="GI24">
        <v>1</v>
      </c>
      <c r="GJ24">
        <v>0</v>
      </c>
      <c r="GL24" t="s">
        <v>3553</v>
      </c>
      <c r="GO24" t="s">
        <v>499</v>
      </c>
      <c r="GP24" t="s">
        <v>779</v>
      </c>
      <c r="GQ24">
        <v>50</v>
      </c>
      <c r="GZ24" t="s">
        <v>3554</v>
      </c>
      <c r="HB24" t="s">
        <v>294</v>
      </c>
      <c r="HC24" t="s">
        <v>313</v>
      </c>
      <c r="HD24" t="s">
        <v>3555</v>
      </c>
      <c r="HE24">
        <v>0</v>
      </c>
      <c r="HF24">
        <v>12</v>
      </c>
      <c r="HG24">
        <v>7</v>
      </c>
      <c r="HH24" t="s">
        <v>275</v>
      </c>
      <c r="HK24" t="s">
        <v>2010</v>
      </c>
      <c r="HL24" t="s">
        <v>3169</v>
      </c>
      <c r="HN24" t="s">
        <v>3556</v>
      </c>
      <c r="HO24" t="s">
        <v>3557</v>
      </c>
      <c r="HP24" t="s">
        <v>3558</v>
      </c>
      <c r="HQ24" t="s">
        <v>3559</v>
      </c>
      <c r="HS24" t="s">
        <v>2522</v>
      </c>
      <c r="HV24">
        <v>22</v>
      </c>
      <c r="HW24">
        <v>3982693</v>
      </c>
      <c r="HX24" t="s">
        <v>3560</v>
      </c>
      <c r="HY24">
        <v>3982579</v>
      </c>
      <c r="IB24">
        <v>0</v>
      </c>
      <c r="IC24">
        <v>0</v>
      </c>
      <c r="IL24">
        <v>50</v>
      </c>
      <c r="IT24">
        <v>3</v>
      </c>
    </row>
    <row r="25" spans="1:254">
      <c r="A25">
        <v>24</v>
      </c>
      <c r="B25" t="s">
        <v>3561</v>
      </c>
      <c r="C25">
        <v>2</v>
      </c>
      <c r="D25">
        <v>3</v>
      </c>
      <c r="E25">
        <v>4</v>
      </c>
      <c r="F25">
        <v>22</v>
      </c>
      <c r="G25">
        <v>22</v>
      </c>
      <c r="I25" t="s">
        <v>254</v>
      </c>
      <c r="J25">
        <v>11</v>
      </c>
      <c r="K25">
        <v>11</v>
      </c>
      <c r="L25" t="s">
        <v>3395</v>
      </c>
      <c r="M25" t="s">
        <v>1095</v>
      </c>
      <c r="O25" t="s">
        <v>1096</v>
      </c>
      <c r="S25" t="s">
        <v>872</v>
      </c>
      <c r="V25" t="s">
        <v>257</v>
      </c>
      <c r="W25" t="s">
        <v>1097</v>
      </c>
      <c r="AD25" t="s">
        <v>1098</v>
      </c>
      <c r="AE25" t="s">
        <v>1099</v>
      </c>
      <c r="AF25" t="s">
        <v>1097</v>
      </c>
      <c r="AG25" t="s">
        <v>257</v>
      </c>
      <c r="AI25">
        <v>20</v>
      </c>
      <c r="AK25" t="s">
        <v>575</v>
      </c>
      <c r="AO25">
        <v>5</v>
      </c>
      <c r="AT25" t="s">
        <v>254</v>
      </c>
      <c r="AX25">
        <v>4</v>
      </c>
      <c r="BI25" t="s">
        <v>257</v>
      </c>
      <c r="BP25">
        <f t="shared" si="0"/>
        <v>0</v>
      </c>
      <c r="BQ25">
        <f t="shared" si="1"/>
        <v>5</v>
      </c>
      <c r="BS25" t="s">
        <v>3091</v>
      </c>
      <c r="BU25">
        <v>7</v>
      </c>
      <c r="BW25">
        <v>0</v>
      </c>
      <c r="BX25" t="s">
        <v>3562</v>
      </c>
      <c r="BY25" t="s">
        <v>3563</v>
      </c>
      <c r="CC25" s="3">
        <v>0.4916666666666667</v>
      </c>
      <c r="CE25" t="s">
        <v>3564</v>
      </c>
      <c r="CI25">
        <v>0</v>
      </c>
      <c r="CJ25" t="s">
        <v>3565</v>
      </c>
      <c r="CK25" s="4">
        <v>38444</v>
      </c>
      <c r="CL25" t="s">
        <v>3566</v>
      </c>
      <c r="CM25" t="s">
        <v>3567</v>
      </c>
      <c r="CN25">
        <v>7</v>
      </c>
      <c r="CO25" t="s">
        <v>3568</v>
      </c>
      <c r="CP25" t="s">
        <v>269</v>
      </c>
      <c r="CQ25" t="s">
        <v>3091</v>
      </c>
      <c r="CT25" t="s">
        <v>3569</v>
      </c>
      <c r="CV25">
        <v>0</v>
      </c>
      <c r="CX25">
        <v>10</v>
      </c>
      <c r="CY25" t="s">
        <v>553</v>
      </c>
      <c r="CZ25">
        <v>0</v>
      </c>
      <c r="DA25">
        <v>10</v>
      </c>
      <c r="DB25" t="s">
        <v>1609</v>
      </c>
      <c r="DC25">
        <v>-25</v>
      </c>
      <c r="DE25" t="s">
        <v>3109</v>
      </c>
      <c r="DJ25">
        <v>22</v>
      </c>
      <c r="DK25" s="4">
        <v>44456</v>
      </c>
      <c r="DL25">
        <v>20140</v>
      </c>
      <c r="DM25">
        <v>2021</v>
      </c>
      <c r="DN25">
        <v>0</v>
      </c>
      <c r="DP25">
        <v>79327</v>
      </c>
      <c r="DQ25">
        <v>53</v>
      </c>
      <c r="DT25" t="s">
        <v>257</v>
      </c>
      <c r="DU25" t="s">
        <v>274</v>
      </c>
      <c r="DW25">
        <v>7</v>
      </c>
      <c r="DX25" t="s">
        <v>275</v>
      </c>
      <c r="ED25">
        <v>0</v>
      </c>
      <c r="EE25" t="s">
        <v>1105</v>
      </c>
      <c r="EF25" t="s">
        <v>422</v>
      </c>
      <c r="EG25">
        <v>0</v>
      </c>
      <c r="EI25" t="s">
        <v>340</v>
      </c>
      <c r="EJ25" t="s">
        <v>3570</v>
      </c>
      <c r="EK25" t="s">
        <v>3571</v>
      </c>
      <c r="EL25" t="s">
        <v>3572</v>
      </c>
      <c r="EM25" t="s">
        <v>3573</v>
      </c>
      <c r="EN25" t="s">
        <v>282</v>
      </c>
      <c r="EO25" t="s">
        <v>3407</v>
      </c>
      <c r="EP25">
        <v>1</v>
      </c>
      <c r="ES25" t="s">
        <v>3574</v>
      </c>
      <c r="FD25">
        <v>0</v>
      </c>
      <c r="FE25">
        <v>6</v>
      </c>
      <c r="FF25" t="s">
        <v>429</v>
      </c>
      <c r="FH25" t="s">
        <v>429</v>
      </c>
      <c r="FK25">
        <v>0</v>
      </c>
      <c r="FM25">
        <v>0</v>
      </c>
      <c r="FP25">
        <v>0</v>
      </c>
      <c r="FR25" t="s">
        <v>395</v>
      </c>
      <c r="FT25" t="s">
        <v>257</v>
      </c>
      <c r="FU25" t="s">
        <v>396</v>
      </c>
      <c r="FV25" t="s">
        <v>431</v>
      </c>
      <c r="FW25" t="s">
        <v>432</v>
      </c>
      <c r="FX25">
        <v>0</v>
      </c>
      <c r="FZ25">
        <v>7.07</v>
      </c>
      <c r="GA25">
        <v>0</v>
      </c>
      <c r="GB25">
        <v>0</v>
      </c>
      <c r="GC25" t="s">
        <v>2128</v>
      </c>
      <c r="GD25" t="s">
        <v>355</v>
      </c>
      <c r="GE25">
        <v>0</v>
      </c>
      <c r="GF25" t="s">
        <v>274</v>
      </c>
      <c r="GI25">
        <v>1</v>
      </c>
      <c r="GJ25">
        <v>0</v>
      </c>
      <c r="GL25" t="s">
        <v>3575</v>
      </c>
      <c r="GN25">
        <v>5</v>
      </c>
      <c r="GZ25" t="s">
        <v>3576</v>
      </c>
      <c r="HB25" t="s">
        <v>294</v>
      </c>
      <c r="HC25" t="s">
        <v>294</v>
      </c>
      <c r="HD25" t="s">
        <v>3577</v>
      </c>
      <c r="HE25">
        <v>0</v>
      </c>
      <c r="HF25">
        <v>11</v>
      </c>
      <c r="HG25">
        <v>7</v>
      </c>
      <c r="HH25" t="s">
        <v>275</v>
      </c>
      <c r="HK25">
        <v>1</v>
      </c>
      <c r="HV25">
        <v>0</v>
      </c>
      <c r="HW25">
        <v>3982739</v>
      </c>
      <c r="HX25" t="s">
        <v>2636</v>
      </c>
      <c r="HY25">
        <v>3982693</v>
      </c>
      <c r="IB25">
        <v>0</v>
      </c>
      <c r="IC25">
        <v>0</v>
      </c>
      <c r="IL25">
        <v>51</v>
      </c>
      <c r="IR25" t="s">
        <v>387</v>
      </c>
      <c r="IT25">
        <v>3</v>
      </c>
    </row>
    <row r="26" spans="1:254">
      <c r="A26">
        <v>25</v>
      </c>
      <c r="B26" t="s">
        <v>3578</v>
      </c>
      <c r="C26">
        <v>2</v>
      </c>
      <c r="D26">
        <v>1</v>
      </c>
      <c r="E26">
        <v>10</v>
      </c>
      <c r="F26">
        <v>0</v>
      </c>
      <c r="G26">
        <v>-43</v>
      </c>
      <c r="H26" t="s">
        <v>253</v>
      </c>
      <c r="I26" t="s">
        <v>298</v>
      </c>
      <c r="J26">
        <v>11</v>
      </c>
      <c r="K26" t="s">
        <v>3394</v>
      </c>
      <c r="L26" t="s">
        <v>3579</v>
      </c>
      <c r="M26" t="s">
        <v>440</v>
      </c>
      <c r="O26" t="s">
        <v>1013</v>
      </c>
      <c r="P26" t="s">
        <v>442</v>
      </c>
      <c r="S26" t="s">
        <v>872</v>
      </c>
      <c r="V26" t="s">
        <v>257</v>
      </c>
      <c r="W26" t="s">
        <v>3580</v>
      </c>
      <c r="AD26" t="s">
        <v>1291</v>
      </c>
      <c r="AE26" t="s">
        <v>1292</v>
      </c>
      <c r="AF26" t="s">
        <v>3580</v>
      </c>
      <c r="AG26" t="s">
        <v>257</v>
      </c>
      <c r="AI26">
        <v>22</v>
      </c>
      <c r="AO26">
        <v>5</v>
      </c>
      <c r="BI26" t="s">
        <v>257</v>
      </c>
      <c r="BP26">
        <f t="shared" si="0"/>
        <v>0</v>
      </c>
      <c r="BQ26">
        <f t="shared" si="1"/>
        <v>1</v>
      </c>
      <c r="BS26" t="s">
        <v>3091</v>
      </c>
      <c r="BU26">
        <v>7</v>
      </c>
      <c r="BW26">
        <v>0</v>
      </c>
      <c r="BX26" t="s">
        <v>3581</v>
      </c>
      <c r="CC26" s="3">
        <v>0.28125</v>
      </c>
      <c r="CE26" t="s">
        <v>3582</v>
      </c>
      <c r="CI26">
        <v>0</v>
      </c>
      <c r="CJ26" t="s">
        <v>3583</v>
      </c>
      <c r="CK26" s="4">
        <v>38444</v>
      </c>
      <c r="CL26" t="s">
        <v>3584</v>
      </c>
      <c r="CM26" t="s">
        <v>3585</v>
      </c>
      <c r="CN26">
        <v>7</v>
      </c>
      <c r="CO26" t="s">
        <v>268</v>
      </c>
      <c r="CP26" t="s">
        <v>282</v>
      </c>
      <c r="CQ26" t="s">
        <v>3091</v>
      </c>
      <c r="CT26" t="s">
        <v>2446</v>
      </c>
      <c r="CV26">
        <v>0</v>
      </c>
      <c r="CX26">
        <v>1</v>
      </c>
      <c r="CY26" t="s">
        <v>1242</v>
      </c>
      <c r="CZ26">
        <v>19</v>
      </c>
      <c r="DA26">
        <v>10</v>
      </c>
      <c r="DB26" t="s">
        <v>271</v>
      </c>
      <c r="DC26">
        <v>-43</v>
      </c>
      <c r="DE26" t="s">
        <v>3154</v>
      </c>
      <c r="DJ26">
        <v>0</v>
      </c>
      <c r="DK26" s="4">
        <v>44456</v>
      </c>
      <c r="DL26">
        <v>20140</v>
      </c>
      <c r="DM26">
        <v>2021</v>
      </c>
      <c r="DN26">
        <v>0</v>
      </c>
      <c r="DP26">
        <v>79327</v>
      </c>
      <c r="DQ26">
        <v>66</v>
      </c>
      <c r="DT26" t="s">
        <v>257</v>
      </c>
      <c r="DU26" t="s">
        <v>274</v>
      </c>
      <c r="DW26">
        <v>14</v>
      </c>
      <c r="DX26" t="s">
        <v>275</v>
      </c>
      <c r="ED26">
        <v>0</v>
      </c>
      <c r="EE26" t="s">
        <v>1022</v>
      </c>
      <c r="EF26" t="s">
        <v>675</v>
      </c>
      <c r="EG26">
        <v>1</v>
      </c>
      <c r="EI26" t="s">
        <v>340</v>
      </c>
      <c r="EJ26" t="s">
        <v>3586</v>
      </c>
      <c r="EK26" t="s">
        <v>3587</v>
      </c>
      <c r="EL26" t="s">
        <v>3588</v>
      </c>
      <c r="EM26" t="s">
        <v>268</v>
      </c>
      <c r="EN26" t="s">
        <v>269</v>
      </c>
      <c r="EO26" t="s">
        <v>1026</v>
      </c>
      <c r="EP26">
        <v>0</v>
      </c>
      <c r="ES26" t="s">
        <v>3589</v>
      </c>
      <c r="FD26">
        <v>0</v>
      </c>
      <c r="FE26">
        <v>17</v>
      </c>
      <c r="FF26" t="s">
        <v>285</v>
      </c>
      <c r="FH26" t="s">
        <v>285</v>
      </c>
      <c r="FK26">
        <v>0</v>
      </c>
      <c r="FM26">
        <v>0</v>
      </c>
      <c r="FP26">
        <v>0</v>
      </c>
      <c r="FR26" t="s">
        <v>395</v>
      </c>
      <c r="FT26" t="s">
        <v>257</v>
      </c>
      <c r="FU26" t="s">
        <v>496</v>
      </c>
      <c r="FV26" t="s">
        <v>1291</v>
      </c>
      <c r="FW26" t="s">
        <v>625</v>
      </c>
      <c r="FX26">
        <v>0</v>
      </c>
      <c r="FZ26">
        <v>14.07</v>
      </c>
      <c r="GA26">
        <v>7</v>
      </c>
      <c r="GB26">
        <v>0</v>
      </c>
      <c r="GC26" t="s">
        <v>2648</v>
      </c>
      <c r="GD26" t="s">
        <v>355</v>
      </c>
      <c r="GE26">
        <v>0</v>
      </c>
      <c r="GF26" t="s">
        <v>274</v>
      </c>
      <c r="GI26">
        <v>1</v>
      </c>
      <c r="GJ26">
        <v>0</v>
      </c>
      <c r="GL26" t="s">
        <v>3590</v>
      </c>
      <c r="GN26">
        <v>1</v>
      </c>
      <c r="GZ26" t="s">
        <v>3591</v>
      </c>
      <c r="HB26" t="s">
        <v>294</v>
      </c>
      <c r="HC26" t="s">
        <v>294</v>
      </c>
      <c r="HD26" t="s">
        <v>3592</v>
      </c>
      <c r="HE26">
        <v>0</v>
      </c>
      <c r="HF26">
        <v>11</v>
      </c>
      <c r="HG26">
        <v>14</v>
      </c>
      <c r="HH26" t="s">
        <v>275</v>
      </c>
      <c r="HK26">
        <v>3</v>
      </c>
      <c r="HV26">
        <v>-43</v>
      </c>
      <c r="HW26">
        <v>3983701</v>
      </c>
      <c r="HX26" t="s">
        <v>3593</v>
      </c>
      <c r="HY26">
        <v>3983441</v>
      </c>
      <c r="IB26">
        <v>0</v>
      </c>
      <c r="IC26">
        <v>0</v>
      </c>
      <c r="IL26">
        <v>63</v>
      </c>
      <c r="IN26" t="s">
        <v>3154</v>
      </c>
      <c r="IP26" t="s">
        <v>3154</v>
      </c>
      <c r="IQ26" t="s">
        <v>3412</v>
      </c>
      <c r="IT26">
        <v>3</v>
      </c>
    </row>
    <row r="27" spans="1:254">
      <c r="A27">
        <v>26</v>
      </c>
      <c r="B27" t="s">
        <v>3594</v>
      </c>
      <c r="C27">
        <v>2</v>
      </c>
      <c r="D27">
        <v>2</v>
      </c>
      <c r="E27">
        <v>10</v>
      </c>
      <c r="F27">
        <v>13</v>
      </c>
      <c r="G27">
        <v>-43</v>
      </c>
      <c r="I27" t="s">
        <v>254</v>
      </c>
      <c r="J27">
        <v>11</v>
      </c>
      <c r="K27">
        <v>11</v>
      </c>
      <c r="L27" t="s">
        <v>3414</v>
      </c>
      <c r="M27" t="s">
        <v>1095</v>
      </c>
      <c r="O27" t="s">
        <v>3415</v>
      </c>
      <c r="P27" t="s">
        <v>509</v>
      </c>
      <c r="R27" t="s">
        <v>3416</v>
      </c>
      <c r="V27" t="s">
        <v>257</v>
      </c>
      <c r="W27" t="s">
        <v>3417</v>
      </c>
      <c r="AD27" t="s">
        <v>411</v>
      </c>
      <c r="AE27" t="s">
        <v>412</v>
      </c>
      <c r="AF27" t="s">
        <v>3417</v>
      </c>
      <c r="AG27" t="s">
        <v>257</v>
      </c>
      <c r="AI27">
        <v>22</v>
      </c>
      <c r="AO27">
        <v>5</v>
      </c>
      <c r="AT27" t="s">
        <v>254</v>
      </c>
      <c r="BI27" t="s">
        <v>257</v>
      </c>
      <c r="BP27">
        <f t="shared" si="0"/>
        <v>0</v>
      </c>
      <c r="BQ27">
        <f t="shared" si="1"/>
        <v>3</v>
      </c>
      <c r="BS27" t="s">
        <v>3091</v>
      </c>
      <c r="BU27">
        <v>7</v>
      </c>
      <c r="BW27">
        <v>0</v>
      </c>
      <c r="BX27" t="s">
        <v>3595</v>
      </c>
      <c r="CC27" s="3">
        <v>0.25625000000000003</v>
      </c>
      <c r="CE27" t="s">
        <v>3596</v>
      </c>
      <c r="CI27">
        <v>0</v>
      </c>
      <c r="CJ27" t="s">
        <v>3597</v>
      </c>
      <c r="CK27" s="4">
        <v>38444</v>
      </c>
      <c r="CL27" t="s">
        <v>3598</v>
      </c>
      <c r="CM27" t="s">
        <v>3599</v>
      </c>
      <c r="CN27">
        <v>7</v>
      </c>
      <c r="CP27" t="s">
        <v>269</v>
      </c>
      <c r="CQ27" t="s">
        <v>3091</v>
      </c>
      <c r="CT27" t="s">
        <v>2970</v>
      </c>
      <c r="CV27">
        <v>0</v>
      </c>
      <c r="CX27">
        <v>2</v>
      </c>
      <c r="CY27" t="s">
        <v>1242</v>
      </c>
      <c r="CZ27">
        <v>19</v>
      </c>
      <c r="DA27">
        <v>10</v>
      </c>
      <c r="DB27" t="s">
        <v>271</v>
      </c>
      <c r="DC27">
        <v>-43</v>
      </c>
      <c r="DE27" t="s">
        <v>3195</v>
      </c>
      <c r="DJ27">
        <v>13</v>
      </c>
      <c r="DK27" s="4">
        <v>44456</v>
      </c>
      <c r="DL27">
        <v>20140</v>
      </c>
      <c r="DM27">
        <v>2021</v>
      </c>
      <c r="DN27">
        <v>0</v>
      </c>
      <c r="DP27">
        <v>79327</v>
      </c>
      <c r="DQ27">
        <v>67</v>
      </c>
      <c r="DT27" t="s">
        <v>257</v>
      </c>
      <c r="DU27" t="s">
        <v>274</v>
      </c>
      <c r="DW27">
        <v>14</v>
      </c>
      <c r="DX27" t="s">
        <v>275</v>
      </c>
      <c r="ED27">
        <v>0</v>
      </c>
      <c r="EE27" t="s">
        <v>3425</v>
      </c>
      <c r="EF27" t="s">
        <v>422</v>
      </c>
      <c r="EG27">
        <v>0</v>
      </c>
      <c r="EI27" t="s">
        <v>340</v>
      </c>
      <c r="EJ27" t="s">
        <v>3586</v>
      </c>
      <c r="EK27" t="s">
        <v>3600</v>
      </c>
      <c r="EL27" t="s">
        <v>3601</v>
      </c>
      <c r="EN27" t="s">
        <v>282</v>
      </c>
      <c r="EO27" t="s">
        <v>3602</v>
      </c>
      <c r="EP27">
        <v>0</v>
      </c>
      <c r="ES27" t="s">
        <v>3603</v>
      </c>
      <c r="FD27">
        <v>0</v>
      </c>
      <c r="FE27">
        <v>10</v>
      </c>
      <c r="FF27" t="s">
        <v>590</v>
      </c>
      <c r="FH27" t="s">
        <v>590</v>
      </c>
      <c r="FK27">
        <v>0</v>
      </c>
      <c r="FM27">
        <v>0</v>
      </c>
      <c r="FP27">
        <v>0</v>
      </c>
      <c r="FR27" t="s">
        <v>395</v>
      </c>
      <c r="FT27" t="s">
        <v>257</v>
      </c>
      <c r="FU27" t="s">
        <v>496</v>
      </c>
      <c r="FV27" t="s">
        <v>431</v>
      </c>
      <c r="FX27">
        <v>1</v>
      </c>
      <c r="FZ27">
        <v>14.07</v>
      </c>
      <c r="GA27">
        <v>7</v>
      </c>
      <c r="GB27">
        <v>0</v>
      </c>
      <c r="GC27" t="s">
        <v>3604</v>
      </c>
      <c r="GD27" t="s">
        <v>355</v>
      </c>
      <c r="GE27">
        <v>0</v>
      </c>
      <c r="GF27" t="s">
        <v>257</v>
      </c>
      <c r="GI27">
        <v>0</v>
      </c>
      <c r="GJ27">
        <v>0</v>
      </c>
      <c r="GL27" t="s">
        <v>3605</v>
      </c>
      <c r="GN27">
        <v>4</v>
      </c>
      <c r="GZ27" t="s">
        <v>2009</v>
      </c>
      <c r="HB27" t="s">
        <v>313</v>
      </c>
      <c r="HC27" t="s">
        <v>313</v>
      </c>
      <c r="HD27" t="s">
        <v>3412</v>
      </c>
      <c r="HE27">
        <v>0</v>
      </c>
      <c r="HF27">
        <v>11</v>
      </c>
      <c r="HG27">
        <v>14</v>
      </c>
      <c r="HH27" t="s">
        <v>275</v>
      </c>
      <c r="HK27" t="s">
        <v>2040</v>
      </c>
      <c r="HO27" t="s">
        <v>3532</v>
      </c>
      <c r="HP27" t="s">
        <v>2217</v>
      </c>
      <c r="HQ27" t="s">
        <v>3606</v>
      </c>
      <c r="HV27">
        <v>44</v>
      </c>
      <c r="HW27">
        <v>3983766</v>
      </c>
      <c r="HX27" t="s">
        <v>3478</v>
      </c>
      <c r="HY27">
        <v>3983701</v>
      </c>
      <c r="IB27">
        <v>0</v>
      </c>
      <c r="IC27">
        <v>0</v>
      </c>
      <c r="IL27">
        <v>64</v>
      </c>
      <c r="IP27" t="s">
        <v>3195</v>
      </c>
      <c r="IT27">
        <v>3</v>
      </c>
    </row>
    <row r="28" spans="1:254">
      <c r="A28">
        <v>27</v>
      </c>
      <c r="B28" t="s">
        <v>3607</v>
      </c>
      <c r="C28">
        <v>2</v>
      </c>
      <c r="D28">
        <v>1</v>
      </c>
      <c r="E28">
        <v>10</v>
      </c>
      <c r="F28">
        <v>4</v>
      </c>
      <c r="G28">
        <v>44</v>
      </c>
      <c r="I28" t="s">
        <v>254</v>
      </c>
      <c r="J28">
        <v>11</v>
      </c>
      <c r="K28">
        <v>11</v>
      </c>
      <c r="L28" t="s">
        <v>3608</v>
      </c>
      <c r="M28" t="s">
        <v>1095</v>
      </c>
      <c r="O28" t="s">
        <v>3415</v>
      </c>
      <c r="P28" t="s">
        <v>509</v>
      </c>
      <c r="V28" t="s">
        <v>257</v>
      </c>
      <c r="W28" t="s">
        <v>3417</v>
      </c>
      <c r="AD28" t="s">
        <v>411</v>
      </c>
      <c r="AE28" t="s">
        <v>412</v>
      </c>
      <c r="AF28" t="s">
        <v>3417</v>
      </c>
      <c r="AG28" t="s">
        <v>257</v>
      </c>
      <c r="AI28">
        <v>22</v>
      </c>
      <c r="AO28">
        <v>5</v>
      </c>
      <c r="BI28" t="s">
        <v>257</v>
      </c>
      <c r="BP28">
        <f t="shared" si="0"/>
        <v>0</v>
      </c>
      <c r="BQ28">
        <f t="shared" si="1"/>
        <v>3</v>
      </c>
      <c r="BS28" t="s">
        <v>3091</v>
      </c>
      <c r="BU28">
        <v>7</v>
      </c>
      <c r="BW28">
        <v>0</v>
      </c>
      <c r="BX28" t="s">
        <v>3609</v>
      </c>
      <c r="CC28" s="3">
        <v>0.24236111111111111</v>
      </c>
      <c r="CE28" t="s">
        <v>3610</v>
      </c>
      <c r="CI28">
        <v>0</v>
      </c>
      <c r="CJ28" t="s">
        <v>3611</v>
      </c>
      <c r="CK28" s="4">
        <v>38444</v>
      </c>
      <c r="CL28" t="s">
        <v>3612</v>
      </c>
      <c r="CM28" t="s">
        <v>3613</v>
      </c>
      <c r="CN28">
        <v>7</v>
      </c>
      <c r="CP28" t="s">
        <v>418</v>
      </c>
      <c r="CQ28" t="s">
        <v>3091</v>
      </c>
      <c r="CT28" t="s">
        <v>2929</v>
      </c>
      <c r="CV28">
        <v>0</v>
      </c>
      <c r="CX28">
        <v>3</v>
      </c>
      <c r="CY28" t="s">
        <v>1242</v>
      </c>
      <c r="CZ28">
        <v>19</v>
      </c>
      <c r="DA28">
        <v>10</v>
      </c>
      <c r="DB28" t="s">
        <v>271</v>
      </c>
      <c r="DC28">
        <v>-43</v>
      </c>
      <c r="DE28" t="s">
        <v>3401</v>
      </c>
      <c r="DJ28">
        <v>4</v>
      </c>
      <c r="DK28" s="4">
        <v>44456</v>
      </c>
      <c r="DL28">
        <v>20140</v>
      </c>
      <c r="DM28">
        <v>2021</v>
      </c>
      <c r="DN28">
        <v>0</v>
      </c>
      <c r="DP28">
        <v>79327</v>
      </c>
      <c r="DQ28">
        <v>68</v>
      </c>
      <c r="DT28" t="s">
        <v>257</v>
      </c>
      <c r="DU28" t="s">
        <v>274</v>
      </c>
      <c r="DW28">
        <v>14</v>
      </c>
      <c r="DX28" t="s">
        <v>275</v>
      </c>
      <c r="ED28">
        <v>0</v>
      </c>
      <c r="EE28" t="s">
        <v>3425</v>
      </c>
      <c r="EF28" t="s">
        <v>422</v>
      </c>
      <c r="EG28">
        <v>0</v>
      </c>
      <c r="EI28" t="s">
        <v>340</v>
      </c>
      <c r="EJ28" t="s">
        <v>3586</v>
      </c>
      <c r="EK28" t="s">
        <v>3600</v>
      </c>
      <c r="EL28" t="s">
        <v>3614</v>
      </c>
      <c r="EN28" t="s">
        <v>418</v>
      </c>
      <c r="EO28" t="s">
        <v>3602</v>
      </c>
      <c r="EP28">
        <v>0</v>
      </c>
      <c r="ES28" t="s">
        <v>3615</v>
      </c>
      <c r="FD28">
        <v>0</v>
      </c>
      <c r="FF28" t="s">
        <v>255</v>
      </c>
      <c r="FH28" t="s">
        <v>255</v>
      </c>
      <c r="FK28">
        <v>0</v>
      </c>
      <c r="FM28">
        <v>0</v>
      </c>
      <c r="FP28">
        <v>0</v>
      </c>
      <c r="FR28" t="s">
        <v>395</v>
      </c>
      <c r="FT28" t="s">
        <v>257</v>
      </c>
      <c r="FU28" t="s">
        <v>496</v>
      </c>
      <c r="FV28" t="s">
        <v>431</v>
      </c>
      <c r="FW28" t="s">
        <v>1517</v>
      </c>
      <c r="FX28">
        <v>1</v>
      </c>
      <c r="FZ28">
        <v>14.07</v>
      </c>
      <c r="GA28">
        <v>7</v>
      </c>
      <c r="GB28">
        <v>0</v>
      </c>
      <c r="GD28" t="s">
        <v>355</v>
      </c>
      <c r="GE28">
        <v>0</v>
      </c>
      <c r="GF28" t="s">
        <v>257</v>
      </c>
      <c r="GI28">
        <v>0</v>
      </c>
      <c r="GJ28">
        <v>0</v>
      </c>
      <c r="GL28" t="s">
        <v>3616</v>
      </c>
      <c r="GN28">
        <v>2</v>
      </c>
      <c r="GZ28" t="s">
        <v>3617</v>
      </c>
      <c r="HB28" t="s">
        <v>294</v>
      </c>
      <c r="HC28" t="s">
        <v>294</v>
      </c>
      <c r="HD28" t="s">
        <v>3261</v>
      </c>
      <c r="HE28">
        <v>0</v>
      </c>
      <c r="HF28">
        <v>11</v>
      </c>
      <c r="HG28">
        <v>14</v>
      </c>
      <c r="HH28" t="s">
        <v>275</v>
      </c>
      <c r="HK28">
        <v>3</v>
      </c>
      <c r="HO28" t="s">
        <v>3532</v>
      </c>
      <c r="HP28" t="s">
        <v>2217</v>
      </c>
      <c r="HQ28" t="s">
        <v>3606</v>
      </c>
      <c r="HV28">
        <v>40</v>
      </c>
      <c r="HW28">
        <v>3983836</v>
      </c>
      <c r="HX28" t="s">
        <v>3618</v>
      </c>
      <c r="HY28">
        <v>3983766</v>
      </c>
      <c r="IB28">
        <v>0</v>
      </c>
      <c r="IC28">
        <v>0</v>
      </c>
      <c r="IL28">
        <v>65</v>
      </c>
      <c r="IN28" t="s">
        <v>3401</v>
      </c>
      <c r="IP28" t="s">
        <v>3401</v>
      </c>
      <c r="IQ28" t="s">
        <v>3195</v>
      </c>
      <c r="IT28">
        <v>3</v>
      </c>
    </row>
    <row r="29" spans="1:254">
      <c r="A29">
        <v>28</v>
      </c>
      <c r="B29" t="s">
        <v>3619</v>
      </c>
      <c r="C29">
        <v>2</v>
      </c>
      <c r="D29">
        <v>2</v>
      </c>
      <c r="E29">
        <v>6</v>
      </c>
      <c r="F29">
        <v>8</v>
      </c>
      <c r="G29">
        <v>40</v>
      </c>
      <c r="I29" t="s">
        <v>254</v>
      </c>
      <c r="J29">
        <v>12</v>
      </c>
      <c r="K29" t="s">
        <v>3480</v>
      </c>
      <c r="L29" t="s">
        <v>3620</v>
      </c>
      <c r="M29" t="s">
        <v>1186</v>
      </c>
      <c r="O29" t="s">
        <v>3621</v>
      </c>
      <c r="S29" t="s">
        <v>1708</v>
      </c>
      <c r="V29" t="s">
        <v>257</v>
      </c>
      <c r="W29" t="s">
        <v>3622</v>
      </c>
      <c r="AD29" t="s">
        <v>807</v>
      </c>
      <c r="AE29" t="s">
        <v>808</v>
      </c>
      <c r="AF29" t="s">
        <v>3622</v>
      </c>
      <c r="AG29" t="s">
        <v>274</v>
      </c>
      <c r="AI29">
        <v>20</v>
      </c>
      <c r="AO29">
        <v>5</v>
      </c>
      <c r="BI29" t="s">
        <v>607</v>
      </c>
      <c r="BP29">
        <f t="shared" si="0"/>
        <v>0</v>
      </c>
      <c r="BQ29">
        <f t="shared" si="1"/>
        <v>4</v>
      </c>
      <c r="BS29" t="s">
        <v>3091</v>
      </c>
      <c r="BU29">
        <v>7</v>
      </c>
      <c r="BW29">
        <v>0</v>
      </c>
      <c r="BX29" t="s">
        <v>3623</v>
      </c>
      <c r="CC29" s="3">
        <v>0.21805555555555556</v>
      </c>
      <c r="CE29" t="s">
        <v>3624</v>
      </c>
      <c r="CI29">
        <v>0</v>
      </c>
      <c r="CJ29" t="s">
        <v>3625</v>
      </c>
      <c r="CK29" s="4">
        <v>38444</v>
      </c>
      <c r="CL29" t="s">
        <v>3626</v>
      </c>
      <c r="CM29" t="s">
        <v>3627</v>
      </c>
      <c r="CN29">
        <v>7</v>
      </c>
      <c r="CP29" t="s">
        <v>269</v>
      </c>
      <c r="CQ29" t="s">
        <v>3091</v>
      </c>
      <c r="CT29" t="s">
        <v>2629</v>
      </c>
      <c r="CV29">
        <v>0</v>
      </c>
      <c r="CX29">
        <v>4</v>
      </c>
      <c r="CY29" t="s">
        <v>1242</v>
      </c>
      <c r="CZ29">
        <v>19</v>
      </c>
      <c r="DA29">
        <v>10</v>
      </c>
      <c r="DB29" t="s">
        <v>271</v>
      </c>
      <c r="DC29">
        <v>-43</v>
      </c>
      <c r="DE29" t="s">
        <v>3109</v>
      </c>
      <c r="DJ29">
        <v>8</v>
      </c>
      <c r="DK29" s="4">
        <v>44456</v>
      </c>
      <c r="DL29">
        <v>20140</v>
      </c>
      <c r="DM29">
        <v>2021</v>
      </c>
      <c r="DN29">
        <v>0</v>
      </c>
      <c r="DP29">
        <v>79327</v>
      </c>
      <c r="DQ29">
        <v>69</v>
      </c>
      <c r="DT29" t="s">
        <v>294</v>
      </c>
      <c r="DU29" t="s">
        <v>294</v>
      </c>
      <c r="DW29">
        <v>14</v>
      </c>
      <c r="DX29" t="s">
        <v>275</v>
      </c>
      <c r="ED29">
        <v>0</v>
      </c>
      <c r="EE29" t="s">
        <v>3628</v>
      </c>
      <c r="EF29" t="s">
        <v>675</v>
      </c>
      <c r="EG29">
        <v>0</v>
      </c>
      <c r="EH29" t="s">
        <v>3629</v>
      </c>
      <c r="EI29" t="s">
        <v>454</v>
      </c>
      <c r="EJ29" t="s">
        <v>3630</v>
      </c>
      <c r="EK29" t="s">
        <v>3631</v>
      </c>
      <c r="EL29" t="s">
        <v>3632</v>
      </c>
      <c r="EM29" t="s">
        <v>3633</v>
      </c>
      <c r="EN29" t="s">
        <v>282</v>
      </c>
      <c r="EO29" t="s">
        <v>3634</v>
      </c>
      <c r="EP29">
        <v>0</v>
      </c>
      <c r="ES29" t="s">
        <v>3635</v>
      </c>
      <c r="FD29">
        <v>0</v>
      </c>
      <c r="FE29">
        <v>10</v>
      </c>
      <c r="FF29" t="s">
        <v>590</v>
      </c>
      <c r="FH29" t="s">
        <v>590</v>
      </c>
      <c r="FK29">
        <v>0</v>
      </c>
      <c r="FM29">
        <v>0</v>
      </c>
      <c r="FP29">
        <v>0</v>
      </c>
      <c r="FR29" t="s">
        <v>1177</v>
      </c>
      <c r="FT29" t="s">
        <v>274</v>
      </c>
      <c r="FU29" t="s">
        <v>1178</v>
      </c>
      <c r="FV29" t="s">
        <v>1721</v>
      </c>
      <c r="FX29">
        <v>0</v>
      </c>
      <c r="FZ29">
        <v>14.07</v>
      </c>
      <c r="GA29">
        <v>7</v>
      </c>
      <c r="GB29">
        <v>0</v>
      </c>
      <c r="GC29" t="s">
        <v>3636</v>
      </c>
      <c r="GE29">
        <v>0</v>
      </c>
      <c r="GF29" t="s">
        <v>3637</v>
      </c>
      <c r="GI29">
        <v>0</v>
      </c>
      <c r="GJ29">
        <v>0</v>
      </c>
      <c r="GL29" t="s">
        <v>3638</v>
      </c>
      <c r="GN29">
        <v>2</v>
      </c>
      <c r="GZ29" t="s">
        <v>3639</v>
      </c>
      <c r="HB29" t="s">
        <v>294</v>
      </c>
      <c r="HC29" t="s">
        <v>294</v>
      </c>
      <c r="HD29" t="s">
        <v>3640</v>
      </c>
      <c r="HE29">
        <v>0</v>
      </c>
      <c r="HF29">
        <v>12</v>
      </c>
      <c r="HG29">
        <v>14</v>
      </c>
      <c r="HH29" t="s">
        <v>275</v>
      </c>
      <c r="HK29">
        <v>3</v>
      </c>
      <c r="HV29">
        <v>32</v>
      </c>
      <c r="HW29">
        <v>3983883</v>
      </c>
      <c r="HX29" t="s">
        <v>3641</v>
      </c>
      <c r="HY29">
        <v>3983836</v>
      </c>
      <c r="IB29">
        <v>0</v>
      </c>
      <c r="IC29">
        <v>0</v>
      </c>
      <c r="IL29">
        <v>66</v>
      </c>
      <c r="IP29" t="s">
        <v>3195</v>
      </c>
      <c r="IT29">
        <v>3</v>
      </c>
    </row>
    <row r="30" spans="1:254">
      <c r="A30">
        <v>29</v>
      </c>
      <c r="B30" t="s">
        <v>3642</v>
      </c>
      <c r="C30">
        <v>2</v>
      </c>
      <c r="D30">
        <v>1</v>
      </c>
      <c r="E30">
        <v>10</v>
      </c>
      <c r="F30">
        <v>6</v>
      </c>
      <c r="G30">
        <v>32</v>
      </c>
      <c r="I30" t="s">
        <v>254</v>
      </c>
      <c r="J30">
        <v>21</v>
      </c>
      <c r="K30">
        <v>21</v>
      </c>
      <c r="L30" t="s">
        <v>3186</v>
      </c>
      <c r="M30" t="s">
        <v>440</v>
      </c>
      <c r="O30" t="s">
        <v>3187</v>
      </c>
      <c r="P30" t="s">
        <v>3188</v>
      </c>
      <c r="R30" t="s">
        <v>3189</v>
      </c>
      <c r="V30" t="s">
        <v>257</v>
      </c>
      <c r="W30" t="s">
        <v>3190</v>
      </c>
      <c r="AD30" t="s">
        <v>1526</v>
      </c>
      <c r="AE30" t="s">
        <v>1527</v>
      </c>
      <c r="AF30" t="s">
        <v>3190</v>
      </c>
      <c r="AG30" t="s">
        <v>257</v>
      </c>
      <c r="AI30">
        <v>20</v>
      </c>
      <c r="AO30">
        <v>5</v>
      </c>
      <c r="BI30" t="s">
        <v>274</v>
      </c>
      <c r="BP30">
        <f t="shared" si="0"/>
        <v>0</v>
      </c>
      <c r="BQ30">
        <f t="shared" si="1"/>
        <v>5</v>
      </c>
      <c r="BS30" t="s">
        <v>3091</v>
      </c>
      <c r="BU30">
        <v>7</v>
      </c>
      <c r="BW30">
        <v>0</v>
      </c>
      <c r="BX30" t="s">
        <v>3643</v>
      </c>
      <c r="CC30" s="3">
        <v>0.19375000000000001</v>
      </c>
      <c r="CE30" t="s">
        <v>3644</v>
      </c>
      <c r="CI30">
        <v>0</v>
      </c>
      <c r="CJ30" t="s">
        <v>3645</v>
      </c>
      <c r="CK30" s="4">
        <v>38444</v>
      </c>
      <c r="CL30" t="s">
        <v>3646</v>
      </c>
      <c r="CM30" t="s">
        <v>3647</v>
      </c>
      <c r="CN30">
        <v>7</v>
      </c>
      <c r="CO30" t="s">
        <v>3648</v>
      </c>
      <c r="CP30" t="s">
        <v>418</v>
      </c>
      <c r="CQ30" t="s">
        <v>3091</v>
      </c>
      <c r="CT30" t="s">
        <v>3649</v>
      </c>
      <c r="CV30">
        <v>0</v>
      </c>
      <c r="CX30">
        <v>5</v>
      </c>
      <c r="CY30" t="s">
        <v>1242</v>
      </c>
      <c r="CZ30">
        <v>19</v>
      </c>
      <c r="DA30">
        <v>10</v>
      </c>
      <c r="DB30" t="s">
        <v>271</v>
      </c>
      <c r="DC30">
        <v>-43</v>
      </c>
      <c r="DE30" t="s">
        <v>3169</v>
      </c>
      <c r="DJ30">
        <v>6</v>
      </c>
      <c r="DK30" s="4">
        <v>44456</v>
      </c>
      <c r="DL30">
        <v>20140</v>
      </c>
      <c r="DM30">
        <v>2021</v>
      </c>
      <c r="DN30">
        <v>0</v>
      </c>
      <c r="DP30">
        <v>79327</v>
      </c>
      <c r="DQ30">
        <v>70</v>
      </c>
      <c r="DT30" t="s">
        <v>274</v>
      </c>
      <c r="DU30" t="s">
        <v>257</v>
      </c>
      <c r="DW30">
        <v>14</v>
      </c>
      <c r="DX30" t="s">
        <v>275</v>
      </c>
      <c r="ED30">
        <v>0</v>
      </c>
      <c r="EE30" t="s">
        <v>3197</v>
      </c>
      <c r="EF30" t="s">
        <v>3198</v>
      </c>
      <c r="EG30">
        <v>1</v>
      </c>
      <c r="EI30" t="s">
        <v>278</v>
      </c>
      <c r="EJ30" t="s">
        <v>3650</v>
      </c>
      <c r="EK30" t="s">
        <v>3651</v>
      </c>
      <c r="EL30" t="s">
        <v>3652</v>
      </c>
      <c r="EM30" t="s">
        <v>3653</v>
      </c>
      <c r="EN30" t="s">
        <v>418</v>
      </c>
      <c r="EO30" t="s">
        <v>345</v>
      </c>
      <c r="EP30">
        <v>0</v>
      </c>
      <c r="ES30" t="s">
        <v>3654</v>
      </c>
      <c r="FD30">
        <v>0</v>
      </c>
      <c r="FE30">
        <v>7</v>
      </c>
      <c r="FF30" t="s">
        <v>1357</v>
      </c>
      <c r="FG30" t="s">
        <v>309</v>
      </c>
      <c r="FH30" t="s">
        <v>285</v>
      </c>
      <c r="FK30">
        <v>0</v>
      </c>
      <c r="FM30">
        <v>0</v>
      </c>
      <c r="FP30">
        <v>0</v>
      </c>
      <c r="FR30" t="s">
        <v>1588</v>
      </c>
      <c r="FT30" t="s">
        <v>257</v>
      </c>
      <c r="FU30" t="s">
        <v>3655</v>
      </c>
      <c r="FV30" t="s">
        <v>397</v>
      </c>
      <c r="FW30" t="s">
        <v>291</v>
      </c>
      <c r="FX30">
        <v>0</v>
      </c>
      <c r="FZ30">
        <v>14.07</v>
      </c>
      <c r="GA30">
        <v>7</v>
      </c>
      <c r="GB30">
        <v>0</v>
      </c>
      <c r="GC30" t="s">
        <v>3656</v>
      </c>
      <c r="GE30">
        <v>0</v>
      </c>
      <c r="GF30" t="s">
        <v>257</v>
      </c>
      <c r="GI30">
        <v>0</v>
      </c>
      <c r="GJ30">
        <v>0</v>
      </c>
      <c r="GL30" t="s">
        <v>3657</v>
      </c>
      <c r="GN30">
        <v>3</v>
      </c>
      <c r="GZ30" t="s">
        <v>1786</v>
      </c>
      <c r="HB30" t="s">
        <v>294</v>
      </c>
      <c r="HC30" t="s">
        <v>294</v>
      </c>
      <c r="HD30" t="s">
        <v>391</v>
      </c>
      <c r="HE30">
        <v>0</v>
      </c>
      <c r="HF30">
        <v>21</v>
      </c>
      <c r="HG30">
        <v>14</v>
      </c>
      <c r="HH30" t="s">
        <v>275</v>
      </c>
      <c r="HK30">
        <v>3</v>
      </c>
      <c r="HV30">
        <v>26</v>
      </c>
      <c r="HW30">
        <v>3983945</v>
      </c>
      <c r="HX30" t="s">
        <v>3658</v>
      </c>
      <c r="HY30">
        <v>3983883</v>
      </c>
      <c r="IB30">
        <v>0</v>
      </c>
      <c r="IC30">
        <v>0</v>
      </c>
      <c r="IL30">
        <v>67</v>
      </c>
      <c r="IP30" t="s">
        <v>3169</v>
      </c>
      <c r="IQ30" t="s">
        <v>3170</v>
      </c>
      <c r="IT30">
        <v>3</v>
      </c>
    </row>
    <row r="31" spans="1:254">
      <c r="A31">
        <v>30</v>
      </c>
      <c r="B31" t="s">
        <v>3659</v>
      </c>
      <c r="C31">
        <v>2</v>
      </c>
      <c r="D31">
        <v>2</v>
      </c>
      <c r="E31">
        <v>4</v>
      </c>
      <c r="F31">
        <v>11</v>
      </c>
      <c r="G31">
        <v>26</v>
      </c>
      <c r="I31" t="s">
        <v>254</v>
      </c>
      <c r="J31">
        <v>11</v>
      </c>
      <c r="K31">
        <v>11</v>
      </c>
      <c r="L31" t="s">
        <v>3660</v>
      </c>
      <c r="M31" t="s">
        <v>408</v>
      </c>
      <c r="O31" t="s">
        <v>409</v>
      </c>
      <c r="S31" t="s">
        <v>2137</v>
      </c>
      <c r="V31" t="s">
        <v>257</v>
      </c>
      <c r="W31" t="s">
        <v>2847</v>
      </c>
      <c r="AD31" t="s">
        <v>2070</v>
      </c>
      <c r="AE31" t="s">
        <v>2071</v>
      </c>
      <c r="AF31" t="s">
        <v>2847</v>
      </c>
      <c r="AG31" t="s">
        <v>274</v>
      </c>
      <c r="AI31">
        <v>22</v>
      </c>
      <c r="AO31">
        <v>5</v>
      </c>
      <c r="BI31" t="s">
        <v>274</v>
      </c>
      <c r="BP31">
        <f t="shared" si="0"/>
        <v>0</v>
      </c>
      <c r="BQ31">
        <f t="shared" si="1"/>
        <v>1</v>
      </c>
      <c r="BS31" t="s">
        <v>3091</v>
      </c>
      <c r="BU31">
        <v>7</v>
      </c>
      <c r="BW31">
        <v>0</v>
      </c>
      <c r="BX31" t="s">
        <v>3661</v>
      </c>
      <c r="CC31" s="3">
        <v>0.1673611111111111</v>
      </c>
      <c r="CE31" t="s">
        <v>3662</v>
      </c>
      <c r="CI31">
        <v>0</v>
      </c>
      <c r="CJ31" t="s">
        <v>3663</v>
      </c>
      <c r="CK31" s="4">
        <v>38444</v>
      </c>
      <c r="CL31" t="s">
        <v>3664</v>
      </c>
      <c r="CM31" t="s">
        <v>3665</v>
      </c>
      <c r="CN31">
        <v>7</v>
      </c>
      <c r="CO31" t="s">
        <v>3251</v>
      </c>
      <c r="CP31" t="s">
        <v>269</v>
      </c>
      <c r="CQ31" t="s">
        <v>3091</v>
      </c>
      <c r="CT31" t="s">
        <v>3666</v>
      </c>
      <c r="CV31">
        <v>0</v>
      </c>
      <c r="CX31">
        <v>6</v>
      </c>
      <c r="CY31" t="s">
        <v>1242</v>
      </c>
      <c r="CZ31">
        <v>19</v>
      </c>
      <c r="DA31">
        <v>10</v>
      </c>
      <c r="DB31" t="s">
        <v>271</v>
      </c>
      <c r="DC31">
        <v>-43</v>
      </c>
      <c r="DE31" t="s">
        <v>3251</v>
      </c>
      <c r="DJ31">
        <v>11</v>
      </c>
      <c r="DK31" s="4">
        <v>44456</v>
      </c>
      <c r="DL31">
        <v>20140</v>
      </c>
      <c r="DM31">
        <v>2021</v>
      </c>
      <c r="DN31">
        <v>0</v>
      </c>
      <c r="DP31">
        <v>79327</v>
      </c>
      <c r="DQ31">
        <v>71</v>
      </c>
      <c r="DT31" t="s">
        <v>274</v>
      </c>
      <c r="DU31" t="s">
        <v>257</v>
      </c>
      <c r="DW31">
        <v>14</v>
      </c>
      <c r="DX31" t="s">
        <v>275</v>
      </c>
      <c r="ED31">
        <v>0</v>
      </c>
      <c r="EE31" t="s">
        <v>2210</v>
      </c>
      <c r="EF31" t="s">
        <v>675</v>
      </c>
      <c r="EG31">
        <v>0</v>
      </c>
      <c r="EI31" t="s">
        <v>340</v>
      </c>
      <c r="EJ31" t="s">
        <v>486</v>
      </c>
      <c r="EK31" t="s">
        <v>3667</v>
      </c>
      <c r="EL31" t="s">
        <v>3668</v>
      </c>
      <c r="EM31" t="s">
        <v>3669</v>
      </c>
      <c r="EN31" t="s">
        <v>282</v>
      </c>
      <c r="EO31" t="s">
        <v>490</v>
      </c>
      <c r="EP31">
        <v>0</v>
      </c>
      <c r="ES31" t="s">
        <v>3670</v>
      </c>
      <c r="FD31">
        <v>0</v>
      </c>
      <c r="FE31">
        <v>9</v>
      </c>
      <c r="FF31" t="s">
        <v>255</v>
      </c>
      <c r="FH31" t="s">
        <v>255</v>
      </c>
      <c r="FK31">
        <v>0</v>
      </c>
      <c r="FM31">
        <v>0</v>
      </c>
      <c r="FP31">
        <v>0</v>
      </c>
      <c r="FR31" t="s">
        <v>395</v>
      </c>
      <c r="FT31" t="s">
        <v>274</v>
      </c>
      <c r="FU31" t="s">
        <v>496</v>
      </c>
      <c r="FV31" t="s">
        <v>397</v>
      </c>
      <c r="FX31">
        <v>0</v>
      </c>
      <c r="FZ31">
        <v>14.07</v>
      </c>
      <c r="GA31">
        <v>7</v>
      </c>
      <c r="GB31">
        <v>0</v>
      </c>
      <c r="GC31" t="s">
        <v>3604</v>
      </c>
      <c r="GD31" t="s">
        <v>355</v>
      </c>
      <c r="GE31">
        <v>0</v>
      </c>
      <c r="GF31" t="s">
        <v>274</v>
      </c>
      <c r="GI31">
        <v>0</v>
      </c>
      <c r="GJ31">
        <v>0</v>
      </c>
      <c r="GL31" t="s">
        <v>3671</v>
      </c>
      <c r="GN31">
        <v>9</v>
      </c>
      <c r="GZ31" t="s">
        <v>3672</v>
      </c>
      <c r="HA31" t="s">
        <v>3673</v>
      </c>
      <c r="HB31" t="s">
        <v>294</v>
      </c>
      <c r="HC31" t="s">
        <v>294</v>
      </c>
      <c r="HD31" t="s">
        <v>3674</v>
      </c>
      <c r="HE31">
        <v>0</v>
      </c>
      <c r="HF31">
        <v>11</v>
      </c>
      <c r="HG31">
        <v>14</v>
      </c>
      <c r="HH31" t="s">
        <v>275</v>
      </c>
      <c r="HK31">
        <v>3</v>
      </c>
      <c r="HV31">
        <v>15</v>
      </c>
      <c r="HW31">
        <v>3984004</v>
      </c>
      <c r="HX31" t="s">
        <v>1523</v>
      </c>
      <c r="HY31">
        <v>3983945</v>
      </c>
      <c r="IB31">
        <v>0</v>
      </c>
      <c r="IC31">
        <v>0</v>
      </c>
      <c r="IL31">
        <v>68</v>
      </c>
      <c r="IP31" t="s">
        <v>3675</v>
      </c>
      <c r="IT31">
        <v>3</v>
      </c>
    </row>
    <row r="32" spans="1:254">
      <c r="A32">
        <v>31</v>
      </c>
      <c r="B32" t="s">
        <v>3676</v>
      </c>
      <c r="C32">
        <v>2</v>
      </c>
      <c r="D32">
        <v>1</v>
      </c>
      <c r="E32">
        <v>10</v>
      </c>
      <c r="G32">
        <v>15</v>
      </c>
      <c r="V32" t="s">
        <v>679</v>
      </c>
      <c r="AO32">
        <v>5</v>
      </c>
      <c r="BP32">
        <f t="shared" si="0"/>
        <v>0</v>
      </c>
      <c r="BQ32">
        <f t="shared" si="1"/>
        <v>0</v>
      </c>
      <c r="BS32" t="s">
        <v>3091</v>
      </c>
      <c r="BU32">
        <v>7</v>
      </c>
      <c r="BW32">
        <v>0</v>
      </c>
      <c r="BX32" t="s">
        <v>3677</v>
      </c>
      <c r="CC32" s="3">
        <v>0.1423611111111111</v>
      </c>
      <c r="CE32" t="s">
        <v>3678</v>
      </c>
      <c r="CI32">
        <v>0</v>
      </c>
      <c r="CJ32" t="s">
        <v>3679</v>
      </c>
      <c r="CK32" s="4">
        <v>38444</v>
      </c>
      <c r="CL32" t="s">
        <v>3680</v>
      </c>
      <c r="CM32" t="s">
        <v>3681</v>
      </c>
      <c r="CN32">
        <v>7</v>
      </c>
      <c r="CO32" t="s">
        <v>3195</v>
      </c>
      <c r="CQ32" t="s">
        <v>3091</v>
      </c>
      <c r="CT32" t="s">
        <v>2788</v>
      </c>
      <c r="CV32">
        <v>0</v>
      </c>
      <c r="CX32">
        <v>7</v>
      </c>
      <c r="CY32" t="s">
        <v>1242</v>
      </c>
      <c r="CZ32">
        <v>19</v>
      </c>
      <c r="DA32">
        <v>10</v>
      </c>
      <c r="DB32" t="s">
        <v>271</v>
      </c>
      <c r="DC32">
        <v>-43</v>
      </c>
      <c r="DJ32">
        <v>-5</v>
      </c>
      <c r="DK32" s="4">
        <v>44456</v>
      </c>
      <c r="DL32">
        <v>20140</v>
      </c>
      <c r="DM32">
        <v>2021</v>
      </c>
      <c r="DN32">
        <v>0</v>
      </c>
      <c r="DP32">
        <v>79327</v>
      </c>
      <c r="DQ32">
        <v>72</v>
      </c>
      <c r="DT32" t="s">
        <v>294</v>
      </c>
      <c r="DU32" t="s">
        <v>294</v>
      </c>
      <c r="DW32">
        <v>14</v>
      </c>
      <c r="DX32" t="s">
        <v>275</v>
      </c>
      <c r="ED32">
        <v>0</v>
      </c>
      <c r="EE32" t="s">
        <v>1105</v>
      </c>
      <c r="EG32">
        <v>0</v>
      </c>
      <c r="EI32" t="s">
        <v>340</v>
      </c>
      <c r="EJ32" t="s">
        <v>1149</v>
      </c>
      <c r="EK32" t="s">
        <v>3682</v>
      </c>
      <c r="EL32" t="s">
        <v>3683</v>
      </c>
      <c r="EM32" t="s">
        <v>921</v>
      </c>
      <c r="EO32" t="s">
        <v>1395</v>
      </c>
      <c r="EP32">
        <v>0</v>
      </c>
      <c r="ES32" t="s">
        <v>3684</v>
      </c>
      <c r="FD32">
        <v>0</v>
      </c>
      <c r="FE32">
        <v>6</v>
      </c>
      <c r="FK32">
        <v>0</v>
      </c>
      <c r="FM32">
        <v>0</v>
      </c>
      <c r="FP32">
        <v>0</v>
      </c>
      <c r="FR32" t="s">
        <v>395</v>
      </c>
      <c r="FU32" t="s">
        <v>496</v>
      </c>
      <c r="FX32">
        <v>0</v>
      </c>
      <c r="FZ32">
        <v>14.07</v>
      </c>
      <c r="GA32">
        <v>7</v>
      </c>
      <c r="GB32">
        <v>0</v>
      </c>
      <c r="GC32" t="s">
        <v>2128</v>
      </c>
      <c r="GD32" t="s">
        <v>355</v>
      </c>
      <c r="GE32">
        <v>0</v>
      </c>
      <c r="GF32" t="s">
        <v>274</v>
      </c>
      <c r="GI32">
        <v>0</v>
      </c>
      <c r="GJ32">
        <v>0</v>
      </c>
      <c r="GL32" t="s">
        <v>3685</v>
      </c>
      <c r="GZ32" t="s">
        <v>3334</v>
      </c>
      <c r="HD32" t="s">
        <v>1115</v>
      </c>
      <c r="HE32">
        <v>1</v>
      </c>
      <c r="HF32">
        <v>11</v>
      </c>
      <c r="HG32">
        <v>14</v>
      </c>
      <c r="HH32" t="s">
        <v>275</v>
      </c>
      <c r="HT32" t="s">
        <v>3686</v>
      </c>
      <c r="HU32">
        <v>-5</v>
      </c>
      <c r="HV32">
        <v>20</v>
      </c>
      <c r="HW32">
        <v>3984066</v>
      </c>
      <c r="HY32">
        <v>3984004</v>
      </c>
      <c r="IB32">
        <v>0</v>
      </c>
      <c r="IC32">
        <v>0</v>
      </c>
      <c r="IL32">
        <v>69</v>
      </c>
      <c r="IT32">
        <v>3</v>
      </c>
    </row>
    <row r="33" spans="1:254">
      <c r="A33">
        <v>32</v>
      </c>
      <c r="B33" t="s">
        <v>3687</v>
      </c>
      <c r="C33">
        <v>2</v>
      </c>
      <c r="D33">
        <v>1</v>
      </c>
      <c r="E33">
        <v>15</v>
      </c>
      <c r="F33">
        <v>2</v>
      </c>
      <c r="G33">
        <v>20</v>
      </c>
      <c r="I33" t="s">
        <v>298</v>
      </c>
      <c r="J33">
        <v>11</v>
      </c>
      <c r="K33">
        <v>11</v>
      </c>
      <c r="L33" t="s">
        <v>3414</v>
      </c>
      <c r="M33" t="s">
        <v>1095</v>
      </c>
      <c r="O33" t="s">
        <v>3415</v>
      </c>
      <c r="P33" t="s">
        <v>509</v>
      </c>
      <c r="R33" t="s">
        <v>3416</v>
      </c>
      <c r="V33" t="s">
        <v>253</v>
      </c>
      <c r="W33" t="s">
        <v>3417</v>
      </c>
      <c r="X33" t="s">
        <v>981</v>
      </c>
      <c r="Y33" t="s">
        <v>981</v>
      </c>
      <c r="AA33" t="s">
        <v>981</v>
      </c>
      <c r="AB33" t="s">
        <v>3418</v>
      </c>
      <c r="AI33">
        <v>88</v>
      </c>
      <c r="AJ33" t="s">
        <v>327</v>
      </c>
      <c r="AO33">
        <v>5</v>
      </c>
      <c r="BI33" t="s">
        <v>607</v>
      </c>
      <c r="BP33">
        <f t="shared" si="0"/>
        <v>2</v>
      </c>
      <c r="BQ33">
        <f t="shared" si="1"/>
        <v>0</v>
      </c>
      <c r="BS33" t="s">
        <v>3091</v>
      </c>
      <c r="BU33">
        <v>7</v>
      </c>
      <c r="BW33">
        <v>0</v>
      </c>
      <c r="BX33" t="s">
        <v>3688</v>
      </c>
      <c r="BZ33">
        <v>1</v>
      </c>
      <c r="CA33" t="s">
        <v>1914</v>
      </c>
      <c r="CC33" s="3">
        <v>0.12916666666666668</v>
      </c>
      <c r="CD33" t="s">
        <v>257</v>
      </c>
      <c r="CE33" t="s">
        <v>3689</v>
      </c>
      <c r="CF33">
        <v>5</v>
      </c>
      <c r="CH33" t="s">
        <v>331</v>
      </c>
      <c r="CI33">
        <v>0</v>
      </c>
      <c r="CJ33" t="s">
        <v>3690</v>
      </c>
      <c r="CK33" s="4">
        <v>38444</v>
      </c>
      <c r="CL33" t="s">
        <v>3691</v>
      </c>
      <c r="CM33" t="s">
        <v>3692</v>
      </c>
      <c r="CN33">
        <v>7</v>
      </c>
      <c r="CO33" t="s">
        <v>3693</v>
      </c>
      <c r="CP33" t="s">
        <v>282</v>
      </c>
      <c r="CQ33" t="s">
        <v>3091</v>
      </c>
      <c r="CT33" t="s">
        <v>3694</v>
      </c>
      <c r="CV33">
        <v>0</v>
      </c>
      <c r="CX33">
        <v>8</v>
      </c>
      <c r="CY33" t="s">
        <v>1242</v>
      </c>
      <c r="CZ33">
        <v>19</v>
      </c>
      <c r="DA33">
        <v>10</v>
      </c>
      <c r="DB33" t="s">
        <v>271</v>
      </c>
      <c r="DC33">
        <v>-43</v>
      </c>
      <c r="DE33" t="s">
        <v>3154</v>
      </c>
      <c r="DJ33">
        <v>2</v>
      </c>
      <c r="DK33" s="4">
        <v>44456</v>
      </c>
      <c r="DL33">
        <v>20140</v>
      </c>
      <c r="DM33">
        <v>2021</v>
      </c>
      <c r="DN33">
        <v>0</v>
      </c>
      <c r="DP33">
        <v>79327</v>
      </c>
      <c r="DQ33">
        <v>73</v>
      </c>
      <c r="DT33" t="s">
        <v>294</v>
      </c>
      <c r="DU33" t="s">
        <v>294</v>
      </c>
      <c r="DW33">
        <v>14</v>
      </c>
      <c r="DX33" t="s">
        <v>275</v>
      </c>
      <c r="ED33">
        <v>0</v>
      </c>
      <c r="EE33" t="s">
        <v>3425</v>
      </c>
      <c r="EF33" t="s">
        <v>422</v>
      </c>
      <c r="EG33">
        <v>0</v>
      </c>
      <c r="EI33" t="s">
        <v>340</v>
      </c>
      <c r="EJ33" t="s">
        <v>1149</v>
      </c>
      <c r="EK33" t="s">
        <v>3695</v>
      </c>
      <c r="EL33" t="s">
        <v>3696</v>
      </c>
      <c r="EN33" t="s">
        <v>269</v>
      </c>
      <c r="EO33" t="s">
        <v>1110</v>
      </c>
      <c r="EP33">
        <v>0</v>
      </c>
      <c r="EQ33" t="s">
        <v>3697</v>
      </c>
      <c r="ES33" t="s">
        <v>3698</v>
      </c>
      <c r="ET33">
        <v>-2</v>
      </c>
      <c r="EU33" t="s">
        <v>274</v>
      </c>
      <c r="EV33" t="s">
        <v>3431</v>
      </c>
      <c r="EW33" t="s">
        <v>528</v>
      </c>
      <c r="EX33" t="s">
        <v>351</v>
      </c>
      <c r="FA33" t="s">
        <v>999</v>
      </c>
      <c r="FB33" t="s">
        <v>3699</v>
      </c>
      <c r="FD33">
        <v>0</v>
      </c>
      <c r="FE33">
        <v>9</v>
      </c>
      <c r="FI33" t="s">
        <v>3700</v>
      </c>
      <c r="FK33">
        <v>0</v>
      </c>
      <c r="FM33">
        <v>0</v>
      </c>
      <c r="FP33">
        <v>0</v>
      </c>
      <c r="FR33" t="s">
        <v>395</v>
      </c>
      <c r="FT33" t="s">
        <v>274</v>
      </c>
      <c r="FU33" t="s">
        <v>496</v>
      </c>
      <c r="FV33" t="s">
        <v>431</v>
      </c>
      <c r="FX33">
        <v>1</v>
      </c>
      <c r="FZ33">
        <v>14.07</v>
      </c>
      <c r="GA33">
        <v>7</v>
      </c>
      <c r="GB33">
        <v>1</v>
      </c>
      <c r="GC33" t="s">
        <v>3604</v>
      </c>
      <c r="GD33" t="s">
        <v>355</v>
      </c>
      <c r="GE33">
        <v>0</v>
      </c>
      <c r="GF33" t="s">
        <v>257</v>
      </c>
      <c r="GH33">
        <v>1.1000000000000001</v>
      </c>
      <c r="GI33">
        <v>0</v>
      </c>
      <c r="GJ33">
        <v>0</v>
      </c>
      <c r="GL33" t="s">
        <v>3701</v>
      </c>
      <c r="GM33">
        <v>4</v>
      </c>
      <c r="GN33">
        <v>0</v>
      </c>
      <c r="GO33" t="s">
        <v>2349</v>
      </c>
      <c r="GQ33">
        <v>7</v>
      </c>
      <c r="GZ33" t="s">
        <v>3702</v>
      </c>
      <c r="HB33" t="s">
        <v>313</v>
      </c>
      <c r="HC33" t="s">
        <v>313</v>
      </c>
      <c r="HE33">
        <v>0</v>
      </c>
      <c r="HF33">
        <v>11</v>
      </c>
      <c r="HG33">
        <v>14</v>
      </c>
      <c r="HH33" t="s">
        <v>275</v>
      </c>
      <c r="HJ33" t="s">
        <v>492</v>
      </c>
      <c r="HK33">
        <v>4</v>
      </c>
      <c r="HL33" t="s">
        <v>3195</v>
      </c>
      <c r="HM33" t="s">
        <v>3154</v>
      </c>
      <c r="HN33" t="s">
        <v>3703</v>
      </c>
      <c r="HO33" t="s">
        <v>3704</v>
      </c>
      <c r="HP33" t="s">
        <v>3705</v>
      </c>
      <c r="HQ33" t="s">
        <v>3706</v>
      </c>
      <c r="HS33" t="s">
        <v>3707</v>
      </c>
      <c r="HV33">
        <v>18</v>
      </c>
      <c r="HW33">
        <v>3984100</v>
      </c>
      <c r="HX33" t="s">
        <v>3154</v>
      </c>
      <c r="HY33">
        <v>3984066</v>
      </c>
      <c r="IB33">
        <v>0</v>
      </c>
      <c r="IC33">
        <v>0</v>
      </c>
      <c r="IL33">
        <v>70</v>
      </c>
      <c r="IN33" t="s">
        <v>3154</v>
      </c>
      <c r="IP33" t="s">
        <v>3154</v>
      </c>
      <c r="IT33">
        <v>3</v>
      </c>
    </row>
    <row r="34" spans="1:254">
      <c r="A34">
        <v>33</v>
      </c>
      <c r="B34" t="s">
        <v>3708</v>
      </c>
      <c r="C34">
        <v>2</v>
      </c>
      <c r="D34">
        <v>2</v>
      </c>
      <c r="E34">
        <v>13</v>
      </c>
      <c r="F34">
        <v>0</v>
      </c>
      <c r="G34">
        <v>18</v>
      </c>
      <c r="I34" t="s">
        <v>298</v>
      </c>
      <c r="J34">
        <v>11</v>
      </c>
      <c r="K34">
        <v>11</v>
      </c>
      <c r="L34" t="s">
        <v>3709</v>
      </c>
      <c r="M34" t="s">
        <v>1095</v>
      </c>
      <c r="O34" t="s">
        <v>3415</v>
      </c>
      <c r="S34" t="s">
        <v>872</v>
      </c>
      <c r="V34" t="s">
        <v>257</v>
      </c>
      <c r="W34" t="s">
        <v>3710</v>
      </c>
      <c r="AD34" t="s">
        <v>1098</v>
      </c>
      <c r="AE34" t="s">
        <v>1099</v>
      </c>
      <c r="AF34" t="s">
        <v>3710</v>
      </c>
      <c r="AG34" t="s">
        <v>274</v>
      </c>
      <c r="AI34">
        <v>22</v>
      </c>
      <c r="AO34">
        <v>5</v>
      </c>
      <c r="AT34" t="s">
        <v>254</v>
      </c>
      <c r="BI34" t="s">
        <v>274</v>
      </c>
      <c r="BP34">
        <f t="shared" si="0"/>
        <v>0</v>
      </c>
      <c r="BQ34">
        <f t="shared" si="1"/>
        <v>5</v>
      </c>
      <c r="BS34" t="s">
        <v>3091</v>
      </c>
      <c r="BU34">
        <v>7</v>
      </c>
      <c r="BW34">
        <v>0</v>
      </c>
      <c r="BX34" t="s">
        <v>3711</v>
      </c>
      <c r="CC34" s="3">
        <v>0.10277777777777779</v>
      </c>
      <c r="CE34" t="s">
        <v>3712</v>
      </c>
      <c r="CI34">
        <v>0</v>
      </c>
      <c r="CJ34" t="s">
        <v>3713</v>
      </c>
      <c r="CK34" s="4">
        <v>38444</v>
      </c>
      <c r="CL34" t="s">
        <v>3714</v>
      </c>
      <c r="CM34" t="s">
        <v>3715</v>
      </c>
      <c r="CN34">
        <v>7</v>
      </c>
      <c r="CP34" t="s">
        <v>282</v>
      </c>
      <c r="CQ34" t="s">
        <v>3091</v>
      </c>
      <c r="CT34" t="s">
        <v>3196</v>
      </c>
      <c r="CV34">
        <v>0</v>
      </c>
      <c r="CX34">
        <v>9</v>
      </c>
      <c r="CY34" t="s">
        <v>1242</v>
      </c>
      <c r="CZ34">
        <v>19</v>
      </c>
      <c r="DA34">
        <v>10</v>
      </c>
      <c r="DB34" t="s">
        <v>271</v>
      </c>
      <c r="DC34">
        <v>-43</v>
      </c>
      <c r="DE34" t="s">
        <v>3312</v>
      </c>
      <c r="DJ34">
        <v>0</v>
      </c>
      <c r="DK34" s="4">
        <v>44456</v>
      </c>
      <c r="DL34">
        <v>20140</v>
      </c>
      <c r="DM34">
        <v>2021</v>
      </c>
      <c r="DN34">
        <v>0</v>
      </c>
      <c r="DP34">
        <v>79327</v>
      </c>
      <c r="DQ34">
        <v>74</v>
      </c>
      <c r="DT34" t="s">
        <v>274</v>
      </c>
      <c r="DU34" t="s">
        <v>257</v>
      </c>
      <c r="DW34">
        <v>14</v>
      </c>
      <c r="DX34" t="s">
        <v>275</v>
      </c>
      <c r="ED34">
        <v>0</v>
      </c>
      <c r="EE34" t="s">
        <v>3716</v>
      </c>
      <c r="EF34" t="s">
        <v>422</v>
      </c>
      <c r="EG34">
        <v>0</v>
      </c>
      <c r="EI34" t="s">
        <v>340</v>
      </c>
      <c r="EJ34" t="s">
        <v>3717</v>
      </c>
      <c r="EK34" t="s">
        <v>3718</v>
      </c>
      <c r="EL34" t="s">
        <v>3719</v>
      </c>
      <c r="EM34" t="s">
        <v>3720</v>
      </c>
      <c r="EN34" t="s">
        <v>269</v>
      </c>
      <c r="EO34" t="s">
        <v>3721</v>
      </c>
      <c r="EP34">
        <v>1</v>
      </c>
      <c r="ES34" t="s">
        <v>3722</v>
      </c>
      <c r="FD34">
        <v>0</v>
      </c>
      <c r="FE34">
        <v>8</v>
      </c>
      <c r="FF34" t="s">
        <v>310</v>
      </c>
      <c r="FH34" t="s">
        <v>310</v>
      </c>
      <c r="FK34">
        <v>0</v>
      </c>
      <c r="FM34">
        <v>0</v>
      </c>
      <c r="FP34">
        <v>0</v>
      </c>
      <c r="FR34" t="s">
        <v>462</v>
      </c>
      <c r="FT34" t="s">
        <v>274</v>
      </c>
      <c r="FU34" t="s">
        <v>777</v>
      </c>
      <c r="FV34" t="s">
        <v>431</v>
      </c>
      <c r="FW34" t="s">
        <v>432</v>
      </c>
      <c r="FX34">
        <v>0</v>
      </c>
      <c r="FZ34">
        <v>14.07</v>
      </c>
      <c r="GA34">
        <v>7</v>
      </c>
      <c r="GB34">
        <v>0</v>
      </c>
      <c r="GC34" t="s">
        <v>1961</v>
      </c>
      <c r="GD34" t="s">
        <v>355</v>
      </c>
      <c r="GE34">
        <v>0</v>
      </c>
      <c r="GF34" t="s">
        <v>257</v>
      </c>
      <c r="GI34">
        <v>1</v>
      </c>
      <c r="GJ34">
        <v>0</v>
      </c>
      <c r="GL34" t="s">
        <v>3723</v>
      </c>
      <c r="GN34">
        <v>1</v>
      </c>
      <c r="GZ34" t="s">
        <v>3724</v>
      </c>
      <c r="HB34" t="s">
        <v>313</v>
      </c>
      <c r="HC34" t="s">
        <v>313</v>
      </c>
      <c r="HD34" t="s">
        <v>3725</v>
      </c>
      <c r="HE34">
        <v>0</v>
      </c>
      <c r="HF34">
        <v>11</v>
      </c>
      <c r="HG34">
        <v>14</v>
      </c>
      <c r="HH34" t="s">
        <v>275</v>
      </c>
      <c r="HK34">
        <v>4</v>
      </c>
      <c r="HV34">
        <v>18</v>
      </c>
      <c r="HW34">
        <v>3984178</v>
      </c>
      <c r="HX34" t="s">
        <v>3726</v>
      </c>
      <c r="HY34">
        <v>3984100</v>
      </c>
      <c r="IB34">
        <v>0</v>
      </c>
      <c r="IC34">
        <v>0</v>
      </c>
      <c r="IL34">
        <v>71</v>
      </c>
      <c r="IN34" t="s">
        <v>3312</v>
      </c>
      <c r="IP34" t="s">
        <v>3312</v>
      </c>
      <c r="IT34">
        <v>3</v>
      </c>
    </row>
    <row r="35" spans="1:254">
      <c r="A35">
        <v>34</v>
      </c>
      <c r="B35" t="s">
        <v>3727</v>
      </c>
      <c r="C35">
        <v>2</v>
      </c>
      <c r="D35">
        <v>3</v>
      </c>
      <c r="E35">
        <v>13</v>
      </c>
      <c r="F35">
        <v>-1</v>
      </c>
      <c r="G35">
        <v>18</v>
      </c>
      <c r="I35" t="s">
        <v>298</v>
      </c>
      <c r="J35">
        <v>11</v>
      </c>
      <c r="K35">
        <v>11</v>
      </c>
      <c r="L35" t="s">
        <v>3728</v>
      </c>
      <c r="M35" t="s">
        <v>319</v>
      </c>
      <c r="O35" t="s">
        <v>3729</v>
      </c>
      <c r="S35" t="s">
        <v>3362</v>
      </c>
      <c r="V35" t="s">
        <v>257</v>
      </c>
      <c r="W35" t="s">
        <v>2847</v>
      </c>
      <c r="AD35" t="s">
        <v>2070</v>
      </c>
      <c r="AE35" t="s">
        <v>2071</v>
      </c>
      <c r="AF35" t="s">
        <v>2847</v>
      </c>
      <c r="AG35" t="s">
        <v>274</v>
      </c>
      <c r="AI35">
        <v>22</v>
      </c>
      <c r="AK35" t="s">
        <v>1434</v>
      </c>
      <c r="AO35">
        <v>5</v>
      </c>
      <c r="AX35">
        <v>4</v>
      </c>
      <c r="BI35" t="s">
        <v>274</v>
      </c>
      <c r="BP35">
        <f t="shared" si="0"/>
        <v>0</v>
      </c>
      <c r="BQ35">
        <f t="shared" si="1"/>
        <v>2</v>
      </c>
      <c r="BS35" t="s">
        <v>3091</v>
      </c>
      <c r="BU35">
        <v>7</v>
      </c>
      <c r="BW35">
        <v>0</v>
      </c>
      <c r="BX35" t="s">
        <v>3730</v>
      </c>
      <c r="CC35" s="3">
        <v>9.6527777777777768E-2</v>
      </c>
      <c r="CE35" t="s">
        <v>3731</v>
      </c>
      <c r="CI35">
        <v>0</v>
      </c>
      <c r="CJ35" t="s">
        <v>3732</v>
      </c>
      <c r="CK35" s="4">
        <v>38444</v>
      </c>
      <c r="CL35" t="s">
        <v>3733</v>
      </c>
      <c r="CM35" t="s">
        <v>3734</v>
      </c>
      <c r="CN35">
        <v>7</v>
      </c>
      <c r="CO35" t="s">
        <v>3735</v>
      </c>
      <c r="CP35" t="s">
        <v>282</v>
      </c>
      <c r="CQ35" t="s">
        <v>3091</v>
      </c>
      <c r="CT35" t="s">
        <v>3119</v>
      </c>
      <c r="CV35">
        <v>0</v>
      </c>
      <c r="CX35">
        <v>10</v>
      </c>
      <c r="CY35" t="s">
        <v>1242</v>
      </c>
      <c r="CZ35">
        <v>19</v>
      </c>
      <c r="DA35">
        <v>10</v>
      </c>
      <c r="DB35" t="s">
        <v>271</v>
      </c>
      <c r="DC35">
        <v>-43</v>
      </c>
      <c r="DE35" t="s">
        <v>3312</v>
      </c>
      <c r="DJ35">
        <v>-1</v>
      </c>
      <c r="DK35" s="4">
        <v>44456</v>
      </c>
      <c r="DL35">
        <v>20140</v>
      </c>
      <c r="DM35">
        <v>2021</v>
      </c>
      <c r="DN35">
        <v>0</v>
      </c>
      <c r="DP35">
        <v>79327</v>
      </c>
      <c r="DQ35">
        <v>76</v>
      </c>
      <c r="DT35" t="s">
        <v>274</v>
      </c>
      <c r="DU35" t="s">
        <v>257</v>
      </c>
      <c r="DW35">
        <v>14</v>
      </c>
      <c r="DX35" t="s">
        <v>275</v>
      </c>
      <c r="ED35">
        <v>0</v>
      </c>
      <c r="EE35" t="s">
        <v>421</v>
      </c>
      <c r="EF35" t="s">
        <v>422</v>
      </c>
      <c r="EG35">
        <v>0</v>
      </c>
      <c r="EI35" t="s">
        <v>340</v>
      </c>
      <c r="EJ35" t="s">
        <v>3736</v>
      </c>
      <c r="EK35" t="s">
        <v>3737</v>
      </c>
      <c r="EL35" t="s">
        <v>3738</v>
      </c>
      <c r="EM35" t="s">
        <v>3739</v>
      </c>
      <c r="EN35" t="s">
        <v>269</v>
      </c>
      <c r="EO35" t="s">
        <v>2935</v>
      </c>
      <c r="EP35">
        <v>1</v>
      </c>
      <c r="ES35" t="s">
        <v>3740</v>
      </c>
      <c r="FD35">
        <v>0</v>
      </c>
      <c r="FE35">
        <v>16</v>
      </c>
      <c r="FF35" t="s">
        <v>1357</v>
      </c>
      <c r="FG35" t="s">
        <v>1028</v>
      </c>
      <c r="FH35" t="s">
        <v>590</v>
      </c>
      <c r="FK35">
        <v>0</v>
      </c>
      <c r="FM35">
        <v>0</v>
      </c>
      <c r="FP35">
        <v>0</v>
      </c>
      <c r="FR35" t="s">
        <v>395</v>
      </c>
      <c r="FT35" t="s">
        <v>274</v>
      </c>
      <c r="FU35" t="s">
        <v>496</v>
      </c>
      <c r="FV35" t="s">
        <v>397</v>
      </c>
      <c r="FW35" t="s">
        <v>432</v>
      </c>
      <c r="FX35">
        <v>0</v>
      </c>
      <c r="FZ35">
        <v>14.07</v>
      </c>
      <c r="GA35">
        <v>7</v>
      </c>
      <c r="GB35">
        <v>0</v>
      </c>
      <c r="GC35" t="s">
        <v>3741</v>
      </c>
      <c r="GD35" t="s">
        <v>355</v>
      </c>
      <c r="GE35">
        <v>0</v>
      </c>
      <c r="GF35" t="s">
        <v>274</v>
      </c>
      <c r="GI35">
        <v>0</v>
      </c>
      <c r="GJ35">
        <v>0</v>
      </c>
      <c r="GL35" t="s">
        <v>3742</v>
      </c>
      <c r="GN35">
        <v>0</v>
      </c>
      <c r="GZ35" t="s">
        <v>2858</v>
      </c>
      <c r="HB35" t="s">
        <v>313</v>
      </c>
      <c r="HC35" t="s">
        <v>313</v>
      </c>
      <c r="HD35" t="s">
        <v>2934</v>
      </c>
      <c r="HE35">
        <v>0</v>
      </c>
      <c r="HF35">
        <v>11</v>
      </c>
      <c r="HG35">
        <v>14</v>
      </c>
      <c r="HH35" t="s">
        <v>275</v>
      </c>
      <c r="HK35">
        <v>4</v>
      </c>
      <c r="HV35">
        <v>19</v>
      </c>
      <c r="HW35">
        <v>3984272</v>
      </c>
      <c r="HX35" t="s">
        <v>3743</v>
      </c>
      <c r="HY35">
        <v>3984178</v>
      </c>
      <c r="IB35">
        <v>0</v>
      </c>
      <c r="IC35">
        <v>0</v>
      </c>
      <c r="IL35">
        <v>72</v>
      </c>
      <c r="IN35" t="s">
        <v>3312</v>
      </c>
      <c r="IP35" t="s">
        <v>3312</v>
      </c>
      <c r="IT35">
        <v>3</v>
      </c>
    </row>
    <row r="36" spans="1:254">
      <c r="A36">
        <v>35</v>
      </c>
      <c r="B36" t="s">
        <v>3744</v>
      </c>
      <c r="C36">
        <v>2</v>
      </c>
      <c r="D36">
        <v>1</v>
      </c>
      <c r="E36">
        <v>10</v>
      </c>
      <c r="F36">
        <v>-2</v>
      </c>
      <c r="G36">
        <v>-23</v>
      </c>
      <c r="V36" t="s">
        <v>679</v>
      </c>
      <c r="AI36">
        <v>5</v>
      </c>
      <c r="AK36" t="s">
        <v>958</v>
      </c>
      <c r="AO36">
        <v>5</v>
      </c>
      <c r="BP36">
        <f t="shared" si="0"/>
        <v>0</v>
      </c>
      <c r="BQ36">
        <f t="shared" si="1"/>
        <v>0</v>
      </c>
      <c r="BS36" t="s">
        <v>3091</v>
      </c>
      <c r="BU36">
        <v>7</v>
      </c>
      <c r="BW36">
        <v>0</v>
      </c>
      <c r="BX36" t="s">
        <v>3745</v>
      </c>
      <c r="CC36" s="3">
        <v>2.9861111111111113E-2</v>
      </c>
      <c r="CE36" t="s">
        <v>3746</v>
      </c>
      <c r="CI36">
        <v>0</v>
      </c>
      <c r="CJ36" t="s">
        <v>3747</v>
      </c>
      <c r="CK36" s="4">
        <v>38444</v>
      </c>
      <c r="CL36" t="s">
        <v>3748</v>
      </c>
      <c r="CM36" t="s">
        <v>3749</v>
      </c>
      <c r="CN36">
        <v>7</v>
      </c>
      <c r="CO36" t="s">
        <v>268</v>
      </c>
      <c r="CP36" t="s">
        <v>282</v>
      </c>
      <c r="CQ36" t="s">
        <v>3091</v>
      </c>
      <c r="CT36" t="s">
        <v>3196</v>
      </c>
      <c r="CV36">
        <v>0</v>
      </c>
      <c r="CX36">
        <v>1</v>
      </c>
      <c r="CY36" t="s">
        <v>853</v>
      </c>
      <c r="CZ36">
        <v>-21</v>
      </c>
      <c r="DA36">
        <v>1</v>
      </c>
      <c r="DB36" t="s">
        <v>1243</v>
      </c>
      <c r="DC36">
        <v>-23</v>
      </c>
      <c r="DJ36">
        <v>-2</v>
      </c>
      <c r="DK36" s="4">
        <v>44456</v>
      </c>
      <c r="DL36">
        <v>20140</v>
      </c>
      <c r="DM36">
        <v>2021</v>
      </c>
      <c r="DN36">
        <v>0</v>
      </c>
      <c r="DP36">
        <v>79327</v>
      </c>
      <c r="DQ36">
        <v>87</v>
      </c>
      <c r="DT36" t="s">
        <v>257</v>
      </c>
      <c r="DU36" t="s">
        <v>274</v>
      </c>
      <c r="DW36">
        <v>17</v>
      </c>
      <c r="DX36" t="s">
        <v>275</v>
      </c>
      <c r="ED36">
        <v>0</v>
      </c>
      <c r="EE36" t="s">
        <v>3079</v>
      </c>
      <c r="EF36" t="s">
        <v>2738</v>
      </c>
      <c r="EG36">
        <v>0</v>
      </c>
      <c r="EH36" t="s">
        <v>3080</v>
      </c>
      <c r="EI36" t="s">
        <v>2147</v>
      </c>
      <c r="EJ36" t="s">
        <v>3081</v>
      </c>
      <c r="EK36" t="s">
        <v>3750</v>
      </c>
      <c r="EL36" t="s">
        <v>3751</v>
      </c>
      <c r="EM36" t="s">
        <v>268</v>
      </c>
      <c r="EN36" t="s">
        <v>269</v>
      </c>
      <c r="EO36" t="s">
        <v>1175</v>
      </c>
      <c r="EP36">
        <v>0</v>
      </c>
      <c r="FD36">
        <v>0</v>
      </c>
      <c r="FE36">
        <v>21</v>
      </c>
      <c r="FF36" t="s">
        <v>3084</v>
      </c>
      <c r="FH36" t="s">
        <v>3084</v>
      </c>
      <c r="FK36">
        <v>0</v>
      </c>
      <c r="FM36">
        <v>0</v>
      </c>
      <c r="FP36">
        <v>0</v>
      </c>
      <c r="FR36" t="s">
        <v>1675</v>
      </c>
      <c r="FT36" t="s">
        <v>1938</v>
      </c>
      <c r="FU36" t="s">
        <v>3085</v>
      </c>
      <c r="FV36" t="s">
        <v>2037</v>
      </c>
      <c r="FX36">
        <v>0</v>
      </c>
      <c r="FZ36">
        <v>17.07</v>
      </c>
      <c r="GA36">
        <v>10</v>
      </c>
      <c r="GB36">
        <v>0</v>
      </c>
      <c r="GE36">
        <v>0</v>
      </c>
      <c r="GF36" t="s">
        <v>1179</v>
      </c>
      <c r="GI36">
        <v>0</v>
      </c>
      <c r="GJ36">
        <v>0</v>
      </c>
      <c r="GN36">
        <v>0</v>
      </c>
      <c r="GZ36" t="s">
        <v>3752</v>
      </c>
      <c r="HE36">
        <v>0</v>
      </c>
      <c r="HF36">
        <v>22</v>
      </c>
      <c r="HG36">
        <v>17</v>
      </c>
      <c r="HH36" t="s">
        <v>275</v>
      </c>
      <c r="HV36">
        <v>-21</v>
      </c>
      <c r="HW36">
        <v>3984753</v>
      </c>
      <c r="HY36">
        <v>3984673</v>
      </c>
      <c r="IB36">
        <v>0</v>
      </c>
      <c r="IC36">
        <v>0</v>
      </c>
      <c r="IL36">
        <v>81</v>
      </c>
      <c r="IT36">
        <v>3</v>
      </c>
    </row>
    <row r="37" spans="1:254">
      <c r="A37">
        <v>36</v>
      </c>
      <c r="B37" t="s">
        <v>3753</v>
      </c>
      <c r="C37">
        <v>3</v>
      </c>
      <c r="D37">
        <v>1</v>
      </c>
      <c r="E37">
        <v>10</v>
      </c>
      <c r="F37">
        <v>-1</v>
      </c>
      <c r="G37">
        <v>-25</v>
      </c>
      <c r="H37" t="s">
        <v>253</v>
      </c>
      <c r="I37" t="s">
        <v>298</v>
      </c>
      <c r="J37" t="s">
        <v>1655</v>
      </c>
      <c r="K37" t="s">
        <v>1655</v>
      </c>
      <c r="L37" t="s">
        <v>2728</v>
      </c>
      <c r="M37" t="s">
        <v>2729</v>
      </c>
      <c r="O37" t="s">
        <v>2730</v>
      </c>
      <c r="V37" t="s">
        <v>257</v>
      </c>
      <c r="W37" t="s">
        <v>3088</v>
      </c>
      <c r="AD37" t="s">
        <v>3089</v>
      </c>
      <c r="AE37" t="s">
        <v>3090</v>
      </c>
      <c r="AF37" t="s">
        <v>3088</v>
      </c>
      <c r="AG37" t="s">
        <v>257</v>
      </c>
      <c r="AI37">
        <v>15</v>
      </c>
      <c r="AO37">
        <v>15</v>
      </c>
      <c r="BI37" t="s">
        <v>607</v>
      </c>
      <c r="BP37">
        <f t="shared" si="0"/>
        <v>0</v>
      </c>
      <c r="BQ37">
        <f t="shared" si="1"/>
        <v>2</v>
      </c>
      <c r="BS37" t="s">
        <v>3091</v>
      </c>
      <c r="BU37">
        <v>10</v>
      </c>
      <c r="BW37">
        <v>0</v>
      </c>
      <c r="BX37" t="s">
        <v>3754</v>
      </c>
      <c r="CC37" s="3">
        <v>0.44097222222222227</v>
      </c>
      <c r="CE37" t="s">
        <v>3755</v>
      </c>
      <c r="CI37">
        <v>0</v>
      </c>
      <c r="CJ37" t="s">
        <v>3756</v>
      </c>
      <c r="CK37" s="4">
        <v>38080</v>
      </c>
      <c r="CL37" t="s">
        <v>3757</v>
      </c>
      <c r="CM37" t="s">
        <v>3758</v>
      </c>
      <c r="CN37">
        <v>10</v>
      </c>
      <c r="CO37" t="s">
        <v>268</v>
      </c>
      <c r="CP37" t="s">
        <v>282</v>
      </c>
      <c r="CQ37" t="s">
        <v>3091</v>
      </c>
      <c r="CT37" t="s">
        <v>3694</v>
      </c>
      <c r="CV37">
        <v>0</v>
      </c>
      <c r="CX37">
        <v>1</v>
      </c>
      <c r="CY37" t="s">
        <v>614</v>
      </c>
      <c r="CZ37">
        <v>-26</v>
      </c>
      <c r="DA37">
        <v>3</v>
      </c>
      <c r="DB37" t="s">
        <v>1609</v>
      </c>
      <c r="DC37">
        <v>-25</v>
      </c>
      <c r="DE37" t="s">
        <v>3345</v>
      </c>
      <c r="DJ37">
        <v>-1</v>
      </c>
      <c r="DK37" s="4">
        <v>44456</v>
      </c>
      <c r="DL37">
        <v>20140</v>
      </c>
      <c r="DM37">
        <v>2021</v>
      </c>
      <c r="DN37">
        <v>0</v>
      </c>
      <c r="DP37">
        <v>79327</v>
      </c>
      <c r="DQ37">
        <v>102</v>
      </c>
      <c r="DT37" t="s">
        <v>294</v>
      </c>
      <c r="DU37" t="s">
        <v>294</v>
      </c>
      <c r="DW37">
        <v>17</v>
      </c>
      <c r="DX37" t="s">
        <v>275</v>
      </c>
      <c r="ED37">
        <v>0</v>
      </c>
      <c r="EE37" t="s">
        <v>2737</v>
      </c>
      <c r="EF37" t="s">
        <v>2738</v>
      </c>
      <c r="EG37">
        <v>0</v>
      </c>
      <c r="EI37" t="s">
        <v>1669</v>
      </c>
      <c r="EJ37" t="s">
        <v>1670</v>
      </c>
      <c r="EK37" t="s">
        <v>3759</v>
      </c>
      <c r="EL37" t="s">
        <v>3760</v>
      </c>
      <c r="EM37" t="s">
        <v>268</v>
      </c>
      <c r="EN37" t="s">
        <v>269</v>
      </c>
      <c r="EO37" t="s">
        <v>1109</v>
      </c>
      <c r="EP37">
        <v>1</v>
      </c>
      <c r="ES37" t="s">
        <v>3761</v>
      </c>
      <c r="FC37" t="s">
        <v>253</v>
      </c>
      <c r="FD37">
        <v>0</v>
      </c>
      <c r="FE37">
        <v>10</v>
      </c>
      <c r="FF37" t="s">
        <v>308</v>
      </c>
      <c r="FG37" t="s">
        <v>309</v>
      </c>
      <c r="FH37" t="s">
        <v>310</v>
      </c>
      <c r="FK37">
        <v>0</v>
      </c>
      <c r="FM37">
        <v>0</v>
      </c>
      <c r="FP37">
        <v>0</v>
      </c>
      <c r="FR37" t="s">
        <v>1675</v>
      </c>
      <c r="FT37" t="s">
        <v>257</v>
      </c>
      <c r="FU37" t="s">
        <v>3103</v>
      </c>
      <c r="FV37" t="s">
        <v>1291</v>
      </c>
      <c r="FW37" t="s">
        <v>3104</v>
      </c>
      <c r="FX37">
        <v>0</v>
      </c>
      <c r="FZ37">
        <v>17.100000000000001</v>
      </c>
      <c r="GA37">
        <v>7</v>
      </c>
      <c r="GB37">
        <v>0</v>
      </c>
      <c r="GD37" t="s">
        <v>355</v>
      </c>
      <c r="GE37">
        <v>0</v>
      </c>
      <c r="GI37">
        <v>0</v>
      </c>
      <c r="GJ37">
        <v>0</v>
      </c>
      <c r="GL37" t="s">
        <v>3762</v>
      </c>
      <c r="GN37">
        <v>0</v>
      </c>
      <c r="GZ37" t="s">
        <v>3763</v>
      </c>
      <c r="HB37" t="s">
        <v>313</v>
      </c>
      <c r="HC37" t="s">
        <v>313</v>
      </c>
      <c r="HD37" t="s">
        <v>3764</v>
      </c>
      <c r="HE37">
        <v>0</v>
      </c>
      <c r="HF37">
        <v>30</v>
      </c>
      <c r="HG37">
        <v>17</v>
      </c>
      <c r="HH37" t="s">
        <v>275</v>
      </c>
      <c r="HK37">
        <v>4</v>
      </c>
      <c r="HV37">
        <v>-24</v>
      </c>
      <c r="HW37">
        <v>3985678</v>
      </c>
      <c r="HX37" t="s">
        <v>3765</v>
      </c>
      <c r="HY37">
        <v>3985626</v>
      </c>
      <c r="IB37">
        <v>0</v>
      </c>
      <c r="IC37">
        <v>0</v>
      </c>
      <c r="IL37">
        <v>94</v>
      </c>
      <c r="IN37" t="s">
        <v>3345</v>
      </c>
      <c r="IP37" t="s">
        <v>3345</v>
      </c>
      <c r="IT37">
        <v>3</v>
      </c>
    </row>
    <row r="38" spans="1:254">
      <c r="A38">
        <v>37</v>
      </c>
      <c r="B38" t="s">
        <v>3766</v>
      </c>
      <c r="C38">
        <v>3</v>
      </c>
      <c r="D38">
        <v>2</v>
      </c>
      <c r="E38">
        <v>11</v>
      </c>
      <c r="F38">
        <v>0</v>
      </c>
      <c r="G38">
        <v>-24</v>
      </c>
      <c r="I38" t="s">
        <v>298</v>
      </c>
      <c r="J38">
        <v>12</v>
      </c>
      <c r="K38">
        <v>12</v>
      </c>
      <c r="L38" t="s">
        <v>3767</v>
      </c>
      <c r="M38" t="s">
        <v>568</v>
      </c>
      <c r="O38" t="s">
        <v>1066</v>
      </c>
      <c r="P38" t="s">
        <v>1067</v>
      </c>
      <c r="V38" t="s">
        <v>253</v>
      </c>
      <c r="W38" t="s">
        <v>3112</v>
      </c>
      <c r="X38" t="s">
        <v>1069</v>
      </c>
      <c r="Y38" t="s">
        <v>3113</v>
      </c>
      <c r="AA38" t="s">
        <v>325</v>
      </c>
      <c r="AB38" t="s">
        <v>326</v>
      </c>
      <c r="AJ38" t="s">
        <v>756</v>
      </c>
      <c r="AO38">
        <v>15</v>
      </c>
      <c r="BI38" t="s">
        <v>261</v>
      </c>
      <c r="BP38">
        <f t="shared" si="0"/>
        <v>3</v>
      </c>
      <c r="BQ38">
        <f t="shared" si="1"/>
        <v>0</v>
      </c>
      <c r="BS38" t="s">
        <v>3091</v>
      </c>
      <c r="BU38">
        <v>10</v>
      </c>
      <c r="BW38">
        <v>1</v>
      </c>
      <c r="BX38" t="s">
        <v>3768</v>
      </c>
      <c r="BZ38">
        <v>0</v>
      </c>
      <c r="CC38" s="3">
        <v>0.41666666666666669</v>
      </c>
      <c r="CD38" t="s">
        <v>257</v>
      </c>
      <c r="CE38" t="s">
        <v>3769</v>
      </c>
      <c r="CF38">
        <v>9</v>
      </c>
      <c r="CH38" t="s">
        <v>331</v>
      </c>
      <c r="CI38">
        <v>1</v>
      </c>
      <c r="CJ38" t="s">
        <v>3770</v>
      </c>
      <c r="CK38" s="4">
        <v>38444</v>
      </c>
      <c r="CL38" t="s">
        <v>3771</v>
      </c>
      <c r="CM38" t="s">
        <v>3772</v>
      </c>
      <c r="CN38">
        <v>10</v>
      </c>
      <c r="CO38" t="s">
        <v>3253</v>
      </c>
      <c r="CP38" t="s">
        <v>282</v>
      </c>
      <c r="CQ38" t="s">
        <v>3091</v>
      </c>
      <c r="CT38" t="s">
        <v>3773</v>
      </c>
      <c r="CV38">
        <v>0</v>
      </c>
      <c r="CX38">
        <v>2</v>
      </c>
      <c r="CY38" t="s">
        <v>614</v>
      </c>
      <c r="CZ38">
        <v>-26</v>
      </c>
      <c r="DA38">
        <v>3</v>
      </c>
      <c r="DB38" t="s">
        <v>1609</v>
      </c>
      <c r="DC38">
        <v>-25</v>
      </c>
      <c r="DJ38">
        <v>0</v>
      </c>
      <c r="DK38" s="4">
        <v>44456</v>
      </c>
      <c r="DL38">
        <v>20140</v>
      </c>
      <c r="DM38">
        <v>2021</v>
      </c>
      <c r="DN38">
        <v>0</v>
      </c>
      <c r="DP38">
        <v>79327</v>
      </c>
      <c r="DQ38">
        <v>103</v>
      </c>
      <c r="DT38" t="s">
        <v>294</v>
      </c>
      <c r="DU38" t="s">
        <v>294</v>
      </c>
      <c r="DW38">
        <v>17</v>
      </c>
      <c r="DX38" t="s">
        <v>275</v>
      </c>
      <c r="EA38" t="s">
        <v>989</v>
      </c>
      <c r="ED38">
        <v>0</v>
      </c>
      <c r="EE38" t="s">
        <v>1076</v>
      </c>
      <c r="EF38" t="s">
        <v>422</v>
      </c>
      <c r="EG38">
        <v>0</v>
      </c>
      <c r="EI38" t="s">
        <v>454</v>
      </c>
      <c r="EJ38" t="s">
        <v>585</v>
      </c>
      <c r="EK38" t="s">
        <v>3774</v>
      </c>
      <c r="EL38" t="s">
        <v>3775</v>
      </c>
      <c r="EM38" t="s">
        <v>2508</v>
      </c>
      <c r="EN38" t="s">
        <v>269</v>
      </c>
      <c r="EO38" t="s">
        <v>283</v>
      </c>
      <c r="EP38">
        <v>0</v>
      </c>
      <c r="EQ38" t="s">
        <v>491</v>
      </c>
      <c r="ES38" t="s">
        <v>3776</v>
      </c>
      <c r="ET38">
        <v>24</v>
      </c>
      <c r="EU38" t="s">
        <v>348</v>
      </c>
      <c r="EV38" t="s">
        <v>1983</v>
      </c>
      <c r="EW38" t="s">
        <v>3777</v>
      </c>
      <c r="EX38" t="s">
        <v>588</v>
      </c>
      <c r="FA38" t="s">
        <v>529</v>
      </c>
      <c r="FB38" t="s">
        <v>3778</v>
      </c>
      <c r="FD38">
        <v>0</v>
      </c>
      <c r="FE38">
        <v>11</v>
      </c>
      <c r="FJ38" t="s">
        <v>3779</v>
      </c>
      <c r="FK38">
        <v>0</v>
      </c>
      <c r="FM38">
        <v>0</v>
      </c>
      <c r="FP38">
        <v>0</v>
      </c>
      <c r="FR38" t="s">
        <v>395</v>
      </c>
      <c r="FU38" t="s">
        <v>496</v>
      </c>
      <c r="FX38">
        <v>0</v>
      </c>
      <c r="FZ38">
        <v>17.100000000000001</v>
      </c>
      <c r="GA38">
        <v>7</v>
      </c>
      <c r="GB38">
        <v>0</v>
      </c>
      <c r="GD38" t="s">
        <v>355</v>
      </c>
      <c r="GE38">
        <v>1</v>
      </c>
      <c r="GF38" t="s">
        <v>895</v>
      </c>
      <c r="GH38">
        <v>2.2999999999999998</v>
      </c>
      <c r="GI38">
        <v>0</v>
      </c>
      <c r="GJ38">
        <v>0</v>
      </c>
      <c r="GL38" t="s">
        <v>3283</v>
      </c>
      <c r="GO38" t="s">
        <v>357</v>
      </c>
      <c r="GQ38">
        <v>15</v>
      </c>
      <c r="GZ38" t="s">
        <v>3780</v>
      </c>
      <c r="HB38" t="s">
        <v>294</v>
      </c>
      <c r="HC38" t="s">
        <v>294</v>
      </c>
      <c r="HD38" t="s">
        <v>3781</v>
      </c>
      <c r="HE38">
        <v>0</v>
      </c>
      <c r="HF38">
        <v>12</v>
      </c>
      <c r="HG38">
        <v>17</v>
      </c>
      <c r="HH38" t="s">
        <v>275</v>
      </c>
      <c r="HK38" t="s">
        <v>2264</v>
      </c>
      <c r="HL38" t="s">
        <v>3782</v>
      </c>
      <c r="HN38" t="s">
        <v>3783</v>
      </c>
      <c r="HO38" t="s">
        <v>3784</v>
      </c>
      <c r="HP38" t="s">
        <v>3785</v>
      </c>
      <c r="HQ38" t="s">
        <v>3786</v>
      </c>
      <c r="HS38" t="s">
        <v>3787</v>
      </c>
      <c r="HV38">
        <v>-24</v>
      </c>
      <c r="HW38">
        <v>3985728</v>
      </c>
      <c r="HX38" t="s">
        <v>3788</v>
      </c>
      <c r="HY38">
        <v>3985678</v>
      </c>
      <c r="IB38">
        <v>-0.5</v>
      </c>
      <c r="IC38">
        <v>1</v>
      </c>
      <c r="IL38">
        <v>95</v>
      </c>
      <c r="IT38">
        <v>3</v>
      </c>
    </row>
    <row r="39" spans="1:254">
      <c r="A39">
        <v>38</v>
      </c>
      <c r="B39" t="s">
        <v>3789</v>
      </c>
      <c r="C39">
        <v>3</v>
      </c>
      <c r="D39">
        <v>3</v>
      </c>
      <c r="E39">
        <v>11</v>
      </c>
      <c r="F39">
        <v>2</v>
      </c>
      <c r="G39">
        <v>-24</v>
      </c>
      <c r="I39" t="s">
        <v>298</v>
      </c>
      <c r="J39">
        <v>12</v>
      </c>
      <c r="K39" t="s">
        <v>1595</v>
      </c>
      <c r="L39" t="s">
        <v>3790</v>
      </c>
      <c r="M39" t="s">
        <v>319</v>
      </c>
      <c r="O39" t="s">
        <v>3791</v>
      </c>
      <c r="V39" t="s">
        <v>257</v>
      </c>
      <c r="W39" t="s">
        <v>3792</v>
      </c>
      <c r="AD39" t="s">
        <v>3793</v>
      </c>
      <c r="AE39" t="s">
        <v>3794</v>
      </c>
      <c r="AF39" t="s">
        <v>3792</v>
      </c>
      <c r="AG39" t="s">
        <v>257</v>
      </c>
      <c r="AI39">
        <v>15</v>
      </c>
      <c r="AK39" t="s">
        <v>614</v>
      </c>
      <c r="AO39">
        <v>15</v>
      </c>
      <c r="AX39">
        <v>4</v>
      </c>
      <c r="BI39" t="s">
        <v>261</v>
      </c>
      <c r="BP39">
        <f t="shared" si="0"/>
        <v>0</v>
      </c>
      <c r="BQ39">
        <f t="shared" si="1"/>
        <v>1</v>
      </c>
      <c r="BS39" t="s">
        <v>3091</v>
      </c>
      <c r="BU39">
        <v>10</v>
      </c>
      <c r="BW39">
        <v>0</v>
      </c>
      <c r="BX39" t="s">
        <v>3795</v>
      </c>
      <c r="CC39" s="3">
        <v>0.41319444444444442</v>
      </c>
      <c r="CE39" t="s">
        <v>3796</v>
      </c>
      <c r="CI39">
        <v>0</v>
      </c>
      <c r="CJ39" t="s">
        <v>3797</v>
      </c>
      <c r="CK39" s="4">
        <v>38444</v>
      </c>
      <c r="CL39" t="s">
        <v>3798</v>
      </c>
      <c r="CM39" t="s">
        <v>3799</v>
      </c>
      <c r="CN39">
        <v>10</v>
      </c>
      <c r="CO39" t="s">
        <v>3800</v>
      </c>
      <c r="CP39" t="s">
        <v>282</v>
      </c>
      <c r="CQ39" t="s">
        <v>3091</v>
      </c>
      <c r="CT39" t="s">
        <v>3047</v>
      </c>
      <c r="CV39">
        <v>0</v>
      </c>
      <c r="CX39">
        <v>3</v>
      </c>
      <c r="CY39" t="s">
        <v>614</v>
      </c>
      <c r="CZ39">
        <v>-26</v>
      </c>
      <c r="DA39">
        <v>3</v>
      </c>
      <c r="DB39" t="s">
        <v>1609</v>
      </c>
      <c r="DC39">
        <v>-25</v>
      </c>
      <c r="DE39" t="s">
        <v>3801</v>
      </c>
      <c r="DJ39">
        <v>2</v>
      </c>
      <c r="DK39" s="4">
        <v>44456</v>
      </c>
      <c r="DL39">
        <v>20140</v>
      </c>
      <c r="DM39">
        <v>2021</v>
      </c>
      <c r="DN39">
        <v>0</v>
      </c>
      <c r="DP39">
        <v>79327</v>
      </c>
      <c r="DQ39">
        <v>104</v>
      </c>
      <c r="DT39" t="s">
        <v>294</v>
      </c>
      <c r="DU39" t="s">
        <v>294</v>
      </c>
      <c r="DW39">
        <v>17</v>
      </c>
      <c r="DX39" t="s">
        <v>275</v>
      </c>
      <c r="ED39">
        <v>0</v>
      </c>
      <c r="EE39" t="s">
        <v>3802</v>
      </c>
      <c r="EF39" t="s">
        <v>701</v>
      </c>
      <c r="EG39">
        <v>0</v>
      </c>
      <c r="EH39" t="s">
        <v>3803</v>
      </c>
      <c r="EI39" t="s">
        <v>454</v>
      </c>
      <c r="EJ39" t="s">
        <v>585</v>
      </c>
      <c r="EK39" t="s">
        <v>3804</v>
      </c>
      <c r="EL39" t="s">
        <v>3805</v>
      </c>
      <c r="EN39" t="s">
        <v>269</v>
      </c>
      <c r="EO39" t="s">
        <v>345</v>
      </c>
      <c r="EP39">
        <v>1</v>
      </c>
      <c r="ES39" t="s">
        <v>3806</v>
      </c>
      <c r="FD39">
        <v>0</v>
      </c>
      <c r="FE39">
        <v>4</v>
      </c>
      <c r="FF39" t="s">
        <v>308</v>
      </c>
      <c r="FG39" t="s">
        <v>309</v>
      </c>
      <c r="FH39" t="s">
        <v>1357</v>
      </c>
      <c r="FK39">
        <v>0</v>
      </c>
      <c r="FM39">
        <v>0</v>
      </c>
      <c r="FP39">
        <v>0</v>
      </c>
      <c r="FR39" t="s">
        <v>354</v>
      </c>
      <c r="FT39" t="s">
        <v>257</v>
      </c>
      <c r="FV39" t="s">
        <v>397</v>
      </c>
      <c r="FW39" t="s">
        <v>1030</v>
      </c>
      <c r="FX39">
        <v>0</v>
      </c>
      <c r="FZ39">
        <v>17.100000000000001</v>
      </c>
      <c r="GA39">
        <v>7</v>
      </c>
      <c r="GB39">
        <v>0</v>
      </c>
      <c r="GC39" t="s">
        <v>3807</v>
      </c>
      <c r="GD39" t="s">
        <v>355</v>
      </c>
      <c r="GE39">
        <v>0</v>
      </c>
      <c r="GF39" t="s">
        <v>257</v>
      </c>
      <c r="GI39">
        <v>1</v>
      </c>
      <c r="GJ39">
        <v>0</v>
      </c>
      <c r="GL39" t="s">
        <v>3808</v>
      </c>
      <c r="GN39">
        <v>1</v>
      </c>
      <c r="GZ39" t="s">
        <v>3809</v>
      </c>
      <c r="HB39" t="s">
        <v>313</v>
      </c>
      <c r="HC39" t="s">
        <v>313</v>
      </c>
      <c r="HD39" t="s">
        <v>3810</v>
      </c>
      <c r="HE39">
        <v>0</v>
      </c>
      <c r="HF39">
        <v>12</v>
      </c>
      <c r="HG39">
        <v>17</v>
      </c>
      <c r="HH39" t="s">
        <v>275</v>
      </c>
      <c r="HK39">
        <v>4</v>
      </c>
      <c r="HV39">
        <v>-26</v>
      </c>
      <c r="HW39">
        <v>3985763</v>
      </c>
      <c r="HX39" t="s">
        <v>3811</v>
      </c>
      <c r="HY39">
        <v>3985728</v>
      </c>
      <c r="IB39">
        <v>0</v>
      </c>
      <c r="IC39">
        <v>0</v>
      </c>
      <c r="IL39">
        <v>96</v>
      </c>
      <c r="IN39" t="s">
        <v>3801</v>
      </c>
      <c r="IP39" t="s">
        <v>3801</v>
      </c>
      <c r="IQ39" t="s">
        <v>3273</v>
      </c>
      <c r="IT39">
        <v>3</v>
      </c>
    </row>
    <row r="40" spans="1:254">
      <c r="A40">
        <v>39</v>
      </c>
      <c r="B40" t="s">
        <v>3812</v>
      </c>
      <c r="C40">
        <v>3</v>
      </c>
      <c r="D40">
        <v>1</v>
      </c>
      <c r="E40">
        <v>10</v>
      </c>
      <c r="F40">
        <v>0</v>
      </c>
      <c r="G40">
        <v>-25</v>
      </c>
      <c r="H40" t="s">
        <v>253</v>
      </c>
      <c r="I40" t="s">
        <v>298</v>
      </c>
      <c r="J40">
        <v>21</v>
      </c>
      <c r="K40">
        <v>21</v>
      </c>
      <c r="L40" t="s">
        <v>3813</v>
      </c>
      <c r="M40" t="s">
        <v>256</v>
      </c>
      <c r="O40" t="s">
        <v>1357</v>
      </c>
      <c r="Q40" t="s">
        <v>1474</v>
      </c>
      <c r="S40" t="s">
        <v>3814</v>
      </c>
      <c r="V40" t="s">
        <v>257</v>
      </c>
      <c r="W40" t="s">
        <v>3815</v>
      </c>
      <c r="AD40" t="s">
        <v>573</v>
      </c>
      <c r="AE40" t="s">
        <v>2590</v>
      </c>
      <c r="AF40" t="s">
        <v>3815</v>
      </c>
      <c r="AG40" t="s">
        <v>257</v>
      </c>
      <c r="AI40">
        <v>22</v>
      </c>
      <c r="AO40">
        <v>15</v>
      </c>
      <c r="BI40" t="s">
        <v>261</v>
      </c>
      <c r="BP40">
        <f t="shared" si="0"/>
        <v>0</v>
      </c>
      <c r="BQ40">
        <f t="shared" si="1"/>
        <v>2</v>
      </c>
      <c r="BS40" t="s">
        <v>3091</v>
      </c>
      <c r="BU40">
        <v>17</v>
      </c>
      <c r="BW40">
        <v>0</v>
      </c>
      <c r="BX40" t="s">
        <v>3816</v>
      </c>
      <c r="CC40" s="3">
        <v>0.17222222222222225</v>
      </c>
      <c r="CE40" t="s">
        <v>3817</v>
      </c>
      <c r="CI40">
        <v>0</v>
      </c>
      <c r="CJ40" t="s">
        <v>3818</v>
      </c>
      <c r="CK40" s="4">
        <v>38080</v>
      </c>
      <c r="CL40" t="s">
        <v>3819</v>
      </c>
      <c r="CM40" t="s">
        <v>3820</v>
      </c>
      <c r="CN40">
        <v>17</v>
      </c>
      <c r="CO40" t="s">
        <v>268</v>
      </c>
      <c r="CP40" t="s">
        <v>282</v>
      </c>
      <c r="CQ40" t="s">
        <v>3091</v>
      </c>
      <c r="CT40" t="s">
        <v>3424</v>
      </c>
      <c r="CV40">
        <v>0</v>
      </c>
      <c r="CX40">
        <v>1</v>
      </c>
      <c r="CY40" t="s">
        <v>553</v>
      </c>
      <c r="CZ40">
        <v>0</v>
      </c>
      <c r="DA40">
        <v>8</v>
      </c>
      <c r="DB40" t="s">
        <v>1609</v>
      </c>
      <c r="DC40">
        <v>-25</v>
      </c>
      <c r="DE40" t="s">
        <v>3171</v>
      </c>
      <c r="DJ40">
        <v>0</v>
      </c>
      <c r="DK40" s="4">
        <v>44456</v>
      </c>
      <c r="DL40">
        <v>20140</v>
      </c>
      <c r="DM40">
        <v>2021</v>
      </c>
      <c r="DN40">
        <v>0</v>
      </c>
      <c r="DP40">
        <v>79327</v>
      </c>
      <c r="DQ40">
        <v>118</v>
      </c>
      <c r="DT40" t="s">
        <v>294</v>
      </c>
      <c r="DU40" t="s">
        <v>294</v>
      </c>
      <c r="DW40">
        <v>17</v>
      </c>
      <c r="DX40" t="s">
        <v>275</v>
      </c>
      <c r="ED40">
        <v>0</v>
      </c>
      <c r="EE40" t="s">
        <v>3821</v>
      </c>
      <c r="EF40" t="s">
        <v>1485</v>
      </c>
      <c r="EG40">
        <v>0</v>
      </c>
      <c r="EI40" t="s">
        <v>278</v>
      </c>
      <c r="EJ40" t="s">
        <v>3822</v>
      </c>
      <c r="EK40" t="s">
        <v>3823</v>
      </c>
      <c r="EL40" t="s">
        <v>3824</v>
      </c>
      <c r="EM40" t="s">
        <v>268</v>
      </c>
      <c r="EN40" t="s">
        <v>269</v>
      </c>
      <c r="EO40" t="s">
        <v>2935</v>
      </c>
      <c r="EP40">
        <v>0</v>
      </c>
      <c r="ES40" t="s">
        <v>3825</v>
      </c>
      <c r="FD40">
        <v>0</v>
      </c>
      <c r="FE40">
        <v>3</v>
      </c>
      <c r="FF40" t="s">
        <v>429</v>
      </c>
      <c r="FH40" t="s">
        <v>429</v>
      </c>
      <c r="FK40">
        <v>0</v>
      </c>
      <c r="FM40">
        <v>0</v>
      </c>
      <c r="FP40">
        <v>0</v>
      </c>
      <c r="FR40" t="s">
        <v>287</v>
      </c>
      <c r="FT40" t="s">
        <v>257</v>
      </c>
      <c r="FU40" t="s">
        <v>289</v>
      </c>
      <c r="FV40" t="s">
        <v>431</v>
      </c>
      <c r="FW40" t="s">
        <v>1517</v>
      </c>
      <c r="FX40">
        <v>0</v>
      </c>
      <c r="FZ40">
        <v>17.170000000000002</v>
      </c>
      <c r="GA40">
        <v>0</v>
      </c>
      <c r="GB40">
        <v>0</v>
      </c>
      <c r="GE40">
        <v>0</v>
      </c>
      <c r="GF40" t="s">
        <v>257</v>
      </c>
      <c r="GI40">
        <v>0</v>
      </c>
      <c r="GJ40">
        <v>0</v>
      </c>
      <c r="GL40" t="s">
        <v>896</v>
      </c>
      <c r="GN40">
        <v>2</v>
      </c>
      <c r="GZ40" t="s">
        <v>3672</v>
      </c>
      <c r="HB40" t="s">
        <v>294</v>
      </c>
      <c r="HC40" t="s">
        <v>294</v>
      </c>
      <c r="HD40" t="s">
        <v>3261</v>
      </c>
      <c r="HE40">
        <v>0</v>
      </c>
      <c r="HF40">
        <v>21</v>
      </c>
      <c r="HG40">
        <v>17</v>
      </c>
      <c r="HH40" t="s">
        <v>275</v>
      </c>
      <c r="HK40">
        <v>3</v>
      </c>
      <c r="HV40">
        <v>-25</v>
      </c>
      <c r="HW40">
        <v>3986406</v>
      </c>
      <c r="HX40" t="s">
        <v>3826</v>
      </c>
      <c r="HY40">
        <v>3986355</v>
      </c>
      <c r="IB40">
        <v>0</v>
      </c>
      <c r="IC40">
        <v>0</v>
      </c>
      <c r="IL40">
        <v>109</v>
      </c>
      <c r="IN40" t="s">
        <v>3171</v>
      </c>
      <c r="IP40" t="s">
        <v>3171</v>
      </c>
      <c r="IT40">
        <v>3</v>
      </c>
    </row>
    <row r="41" spans="1:254">
      <c r="A41">
        <v>40</v>
      </c>
      <c r="B41" t="s">
        <v>3827</v>
      </c>
      <c r="C41">
        <v>3</v>
      </c>
      <c r="D41">
        <v>2</v>
      </c>
      <c r="E41">
        <v>10</v>
      </c>
      <c r="F41">
        <v>16</v>
      </c>
      <c r="G41">
        <v>-25</v>
      </c>
      <c r="I41" t="s">
        <v>254</v>
      </c>
      <c r="J41">
        <v>11</v>
      </c>
      <c r="K41">
        <v>11</v>
      </c>
      <c r="L41" t="s">
        <v>3828</v>
      </c>
      <c r="M41" t="s">
        <v>1037</v>
      </c>
      <c r="O41" t="s">
        <v>257</v>
      </c>
      <c r="R41" t="s">
        <v>3416</v>
      </c>
      <c r="V41" t="s">
        <v>253</v>
      </c>
      <c r="W41" t="s">
        <v>3829</v>
      </c>
      <c r="X41" t="s">
        <v>3830</v>
      </c>
      <c r="Y41" t="s">
        <v>3831</v>
      </c>
      <c r="AA41" t="s">
        <v>325</v>
      </c>
      <c r="AB41" t="s">
        <v>326</v>
      </c>
      <c r="AI41">
        <v>22</v>
      </c>
      <c r="AJ41" t="s">
        <v>327</v>
      </c>
      <c r="AO41">
        <v>15</v>
      </c>
      <c r="BI41" t="s">
        <v>257</v>
      </c>
      <c r="BP41">
        <f t="shared" si="0"/>
        <v>1</v>
      </c>
      <c r="BQ41">
        <f t="shared" si="1"/>
        <v>0</v>
      </c>
      <c r="BS41" t="s">
        <v>3091</v>
      </c>
      <c r="BU41">
        <v>17</v>
      </c>
      <c r="BW41">
        <v>0</v>
      </c>
      <c r="BX41" t="s">
        <v>3832</v>
      </c>
      <c r="BZ41">
        <v>1</v>
      </c>
      <c r="CC41" s="3">
        <v>0.14583333333333334</v>
      </c>
      <c r="CD41" t="s">
        <v>257</v>
      </c>
      <c r="CE41" t="s">
        <v>3833</v>
      </c>
      <c r="CF41">
        <v>7</v>
      </c>
      <c r="CH41" t="s">
        <v>331</v>
      </c>
      <c r="CI41">
        <v>0</v>
      </c>
      <c r="CJ41" t="s">
        <v>3834</v>
      </c>
      <c r="CK41" s="4">
        <v>38444</v>
      </c>
      <c r="CL41" t="s">
        <v>3835</v>
      </c>
      <c r="CM41" t="s">
        <v>3836</v>
      </c>
      <c r="CN41">
        <v>17</v>
      </c>
      <c r="CO41" t="s">
        <v>3401</v>
      </c>
      <c r="CP41" t="s">
        <v>269</v>
      </c>
      <c r="CQ41" t="s">
        <v>3091</v>
      </c>
      <c r="CT41" t="s">
        <v>3119</v>
      </c>
      <c r="CV41">
        <v>0</v>
      </c>
      <c r="CX41">
        <v>2</v>
      </c>
      <c r="CY41" t="s">
        <v>553</v>
      </c>
      <c r="CZ41">
        <v>0</v>
      </c>
      <c r="DA41">
        <v>8</v>
      </c>
      <c r="DB41" t="s">
        <v>1609</v>
      </c>
      <c r="DC41">
        <v>-25</v>
      </c>
      <c r="DE41" t="s">
        <v>3401</v>
      </c>
      <c r="DJ41">
        <v>16</v>
      </c>
      <c r="DK41" s="4">
        <v>44456</v>
      </c>
      <c r="DL41">
        <v>20140</v>
      </c>
      <c r="DM41">
        <v>2021</v>
      </c>
      <c r="DN41">
        <v>0</v>
      </c>
      <c r="DP41">
        <v>79327</v>
      </c>
      <c r="DQ41">
        <v>119</v>
      </c>
      <c r="DT41" t="s">
        <v>257</v>
      </c>
      <c r="DU41" t="s">
        <v>274</v>
      </c>
      <c r="DW41">
        <v>17</v>
      </c>
      <c r="DX41" t="s">
        <v>275</v>
      </c>
      <c r="ED41">
        <v>0</v>
      </c>
      <c r="EE41" t="s">
        <v>1978</v>
      </c>
      <c r="EF41" t="s">
        <v>422</v>
      </c>
      <c r="EG41">
        <v>0</v>
      </c>
      <c r="EH41" t="s">
        <v>1979</v>
      </c>
      <c r="EI41" t="s">
        <v>340</v>
      </c>
      <c r="EJ41" t="s">
        <v>486</v>
      </c>
      <c r="EK41" t="s">
        <v>3837</v>
      </c>
      <c r="EL41" t="s">
        <v>3838</v>
      </c>
      <c r="EM41" t="s">
        <v>649</v>
      </c>
      <c r="EN41" t="s">
        <v>282</v>
      </c>
      <c r="EO41" t="s">
        <v>490</v>
      </c>
      <c r="EP41">
        <v>0</v>
      </c>
      <c r="EQ41" t="s">
        <v>491</v>
      </c>
      <c r="ES41" t="s">
        <v>3839</v>
      </c>
      <c r="ET41">
        <v>-1</v>
      </c>
      <c r="EU41" t="s">
        <v>257</v>
      </c>
      <c r="EV41" t="s">
        <v>1983</v>
      </c>
      <c r="EW41" t="s">
        <v>462</v>
      </c>
      <c r="EX41" t="s">
        <v>492</v>
      </c>
      <c r="FA41" t="s">
        <v>2937</v>
      </c>
      <c r="FB41" t="s">
        <v>3840</v>
      </c>
      <c r="FD41">
        <v>0</v>
      </c>
      <c r="FE41">
        <v>7</v>
      </c>
      <c r="FK41">
        <v>0</v>
      </c>
      <c r="FM41">
        <v>0</v>
      </c>
      <c r="FP41">
        <v>0</v>
      </c>
      <c r="FR41" t="s">
        <v>462</v>
      </c>
      <c r="FU41" t="s">
        <v>777</v>
      </c>
      <c r="FX41">
        <v>0</v>
      </c>
      <c r="FZ41">
        <v>17.170000000000002</v>
      </c>
      <c r="GA41">
        <v>0</v>
      </c>
      <c r="GB41">
        <v>0</v>
      </c>
      <c r="GC41" t="s">
        <v>3604</v>
      </c>
      <c r="GD41" t="s">
        <v>355</v>
      </c>
      <c r="GE41">
        <v>1</v>
      </c>
      <c r="GH41">
        <v>1.9</v>
      </c>
      <c r="GI41">
        <v>0</v>
      </c>
      <c r="GJ41">
        <v>0</v>
      </c>
      <c r="GL41" t="s">
        <v>3841</v>
      </c>
      <c r="GM41">
        <v>17</v>
      </c>
      <c r="GN41">
        <v>14</v>
      </c>
      <c r="GO41" t="s">
        <v>499</v>
      </c>
      <c r="GQ41">
        <v>47</v>
      </c>
      <c r="GZ41" t="s">
        <v>3842</v>
      </c>
      <c r="HA41" t="s">
        <v>3843</v>
      </c>
      <c r="HB41" t="s">
        <v>313</v>
      </c>
      <c r="HC41" t="s">
        <v>313</v>
      </c>
      <c r="HD41" t="s">
        <v>3844</v>
      </c>
      <c r="HE41">
        <v>0</v>
      </c>
      <c r="HF41">
        <v>11</v>
      </c>
      <c r="HG41">
        <v>17</v>
      </c>
      <c r="HH41" t="s">
        <v>275</v>
      </c>
      <c r="HK41">
        <v>4</v>
      </c>
      <c r="HL41" t="s">
        <v>3401</v>
      </c>
      <c r="HN41" t="s">
        <v>3845</v>
      </c>
      <c r="HO41" t="s">
        <v>3846</v>
      </c>
      <c r="HP41" t="s">
        <v>3847</v>
      </c>
      <c r="HQ41" t="s">
        <v>3848</v>
      </c>
      <c r="HS41" t="s">
        <v>3849</v>
      </c>
      <c r="HV41">
        <v>-41</v>
      </c>
      <c r="HW41">
        <v>3986437</v>
      </c>
      <c r="HX41" t="s">
        <v>492</v>
      </c>
      <c r="HY41">
        <v>3986406</v>
      </c>
      <c r="IB41">
        <v>0</v>
      </c>
      <c r="IC41">
        <v>0</v>
      </c>
      <c r="IL41">
        <v>110</v>
      </c>
      <c r="IP41" t="s">
        <v>3169</v>
      </c>
      <c r="IT41">
        <v>3</v>
      </c>
    </row>
    <row r="42" spans="1:254">
      <c r="A42">
        <v>41</v>
      </c>
      <c r="B42" t="s">
        <v>3850</v>
      </c>
      <c r="C42">
        <v>3</v>
      </c>
      <c r="D42">
        <v>1</v>
      </c>
      <c r="E42">
        <v>10</v>
      </c>
      <c r="F42">
        <v>7</v>
      </c>
      <c r="G42">
        <v>-41</v>
      </c>
      <c r="I42" t="s">
        <v>254</v>
      </c>
      <c r="J42">
        <v>11</v>
      </c>
      <c r="K42">
        <v>11</v>
      </c>
      <c r="L42" t="s">
        <v>977</v>
      </c>
      <c r="M42" t="s">
        <v>978</v>
      </c>
      <c r="O42" t="s">
        <v>979</v>
      </c>
      <c r="V42" t="s">
        <v>253</v>
      </c>
      <c r="W42" t="s">
        <v>3851</v>
      </c>
      <c r="X42" t="s">
        <v>981</v>
      </c>
      <c r="Y42" t="s">
        <v>3852</v>
      </c>
      <c r="AA42" t="s">
        <v>981</v>
      </c>
      <c r="AB42" t="s">
        <v>829</v>
      </c>
      <c r="AI42">
        <v>88</v>
      </c>
      <c r="AJ42" t="s">
        <v>327</v>
      </c>
      <c r="AO42">
        <v>15</v>
      </c>
      <c r="BI42" t="s">
        <v>257</v>
      </c>
      <c r="BP42">
        <f t="shared" si="0"/>
        <v>2</v>
      </c>
      <c r="BQ42">
        <f t="shared" si="1"/>
        <v>0</v>
      </c>
      <c r="BS42" t="s">
        <v>3091</v>
      </c>
      <c r="BU42">
        <v>17</v>
      </c>
      <c r="BW42">
        <v>0</v>
      </c>
      <c r="BX42" t="s">
        <v>3853</v>
      </c>
      <c r="BZ42">
        <v>1</v>
      </c>
      <c r="CC42" s="3">
        <v>0.12291666666666667</v>
      </c>
      <c r="CD42" t="s">
        <v>274</v>
      </c>
      <c r="CE42" t="s">
        <v>3854</v>
      </c>
      <c r="CF42">
        <v>6</v>
      </c>
      <c r="CH42" t="s">
        <v>331</v>
      </c>
      <c r="CI42">
        <v>0</v>
      </c>
      <c r="CJ42" t="s">
        <v>3855</v>
      </c>
      <c r="CK42" s="4">
        <v>38444</v>
      </c>
      <c r="CL42" t="s">
        <v>3856</v>
      </c>
      <c r="CM42" t="s">
        <v>3857</v>
      </c>
      <c r="CN42">
        <v>17</v>
      </c>
      <c r="CP42" t="s">
        <v>269</v>
      </c>
      <c r="CQ42" t="s">
        <v>3091</v>
      </c>
      <c r="CT42" t="s">
        <v>3196</v>
      </c>
      <c r="CV42">
        <v>0</v>
      </c>
      <c r="CX42">
        <v>3</v>
      </c>
      <c r="CY42" t="s">
        <v>553</v>
      </c>
      <c r="CZ42">
        <v>0</v>
      </c>
      <c r="DA42">
        <v>8</v>
      </c>
      <c r="DB42" t="s">
        <v>1609</v>
      </c>
      <c r="DC42">
        <v>-25</v>
      </c>
      <c r="DE42" t="s">
        <v>3412</v>
      </c>
      <c r="DJ42">
        <v>7</v>
      </c>
      <c r="DK42" s="4">
        <v>44456</v>
      </c>
      <c r="DL42">
        <v>20140</v>
      </c>
      <c r="DM42">
        <v>2021</v>
      </c>
      <c r="DN42">
        <v>0</v>
      </c>
      <c r="DP42">
        <v>79327</v>
      </c>
      <c r="DQ42">
        <v>120</v>
      </c>
      <c r="DT42" t="s">
        <v>257</v>
      </c>
      <c r="DU42" t="s">
        <v>274</v>
      </c>
      <c r="DW42">
        <v>17</v>
      </c>
      <c r="DX42" t="s">
        <v>275</v>
      </c>
      <c r="ED42">
        <v>0</v>
      </c>
      <c r="EE42" t="s">
        <v>990</v>
      </c>
      <c r="EF42" t="s">
        <v>675</v>
      </c>
      <c r="EG42">
        <v>0</v>
      </c>
      <c r="EI42" t="s">
        <v>340</v>
      </c>
      <c r="EJ42" t="s">
        <v>815</v>
      </c>
      <c r="EK42" t="s">
        <v>3858</v>
      </c>
      <c r="EL42" t="s">
        <v>3859</v>
      </c>
      <c r="EM42" t="s">
        <v>387</v>
      </c>
      <c r="EN42" t="s">
        <v>282</v>
      </c>
      <c r="EO42" t="s">
        <v>490</v>
      </c>
      <c r="EP42">
        <v>0</v>
      </c>
      <c r="EQ42" t="s">
        <v>491</v>
      </c>
      <c r="ES42" t="s">
        <v>3860</v>
      </c>
      <c r="ET42">
        <v>-2</v>
      </c>
      <c r="EU42" t="s">
        <v>348</v>
      </c>
      <c r="EV42" t="s">
        <v>1983</v>
      </c>
      <c r="EW42" t="s">
        <v>350</v>
      </c>
      <c r="EX42" t="s">
        <v>351</v>
      </c>
      <c r="FA42" t="s">
        <v>999</v>
      </c>
      <c r="FB42" t="s">
        <v>3840</v>
      </c>
      <c r="FD42">
        <v>0</v>
      </c>
      <c r="FE42">
        <v>11</v>
      </c>
      <c r="FK42">
        <v>0</v>
      </c>
      <c r="FM42">
        <v>0</v>
      </c>
      <c r="FP42">
        <v>0</v>
      </c>
      <c r="FR42" t="s">
        <v>462</v>
      </c>
      <c r="FT42" t="s">
        <v>274</v>
      </c>
      <c r="FU42" t="s">
        <v>463</v>
      </c>
      <c r="FV42" t="s">
        <v>431</v>
      </c>
      <c r="FX42">
        <v>1</v>
      </c>
      <c r="FZ42">
        <v>17.170000000000002</v>
      </c>
      <c r="GA42">
        <v>0</v>
      </c>
      <c r="GB42">
        <v>1</v>
      </c>
      <c r="GD42" t="s">
        <v>355</v>
      </c>
      <c r="GE42">
        <v>0</v>
      </c>
      <c r="GF42" t="s">
        <v>257</v>
      </c>
      <c r="GH42">
        <v>1.1000000000000001</v>
      </c>
      <c r="GI42">
        <v>0</v>
      </c>
      <c r="GJ42">
        <v>0</v>
      </c>
      <c r="GL42" t="s">
        <v>3861</v>
      </c>
      <c r="GM42">
        <v>9</v>
      </c>
      <c r="GN42">
        <v>2</v>
      </c>
      <c r="GO42" t="s">
        <v>357</v>
      </c>
      <c r="GQ42">
        <v>11</v>
      </c>
      <c r="GZ42" t="s">
        <v>3702</v>
      </c>
      <c r="HB42" t="s">
        <v>294</v>
      </c>
      <c r="HC42" t="s">
        <v>294</v>
      </c>
      <c r="HD42" t="s">
        <v>3170</v>
      </c>
      <c r="HE42">
        <v>0</v>
      </c>
      <c r="HF42">
        <v>11</v>
      </c>
      <c r="HG42">
        <v>17</v>
      </c>
      <c r="HH42" t="s">
        <v>275</v>
      </c>
      <c r="HK42">
        <v>3</v>
      </c>
      <c r="HL42" t="s">
        <v>3401</v>
      </c>
      <c r="HN42" t="s">
        <v>3845</v>
      </c>
      <c r="HO42" t="s">
        <v>3862</v>
      </c>
      <c r="HP42" t="s">
        <v>3863</v>
      </c>
      <c r="HQ42" t="s">
        <v>3864</v>
      </c>
      <c r="HS42" t="s">
        <v>3707</v>
      </c>
      <c r="HV42">
        <v>-48</v>
      </c>
      <c r="HW42">
        <v>3986679</v>
      </c>
      <c r="HX42" t="s">
        <v>898</v>
      </c>
      <c r="HY42">
        <v>3986437</v>
      </c>
      <c r="IB42">
        <v>0</v>
      </c>
      <c r="IC42">
        <v>0</v>
      </c>
      <c r="IL42">
        <v>111</v>
      </c>
      <c r="IP42" t="s">
        <v>3412</v>
      </c>
      <c r="IQ42" t="s">
        <v>3109</v>
      </c>
      <c r="IT42">
        <v>3</v>
      </c>
    </row>
    <row r="43" spans="1:254">
      <c r="A43">
        <v>42</v>
      </c>
      <c r="B43" t="s">
        <v>3865</v>
      </c>
      <c r="C43">
        <v>3</v>
      </c>
      <c r="D43">
        <v>2</v>
      </c>
      <c r="E43">
        <v>3</v>
      </c>
      <c r="F43">
        <v>19</v>
      </c>
      <c r="G43">
        <v>-48</v>
      </c>
      <c r="I43" t="s">
        <v>254</v>
      </c>
      <c r="J43">
        <v>21</v>
      </c>
      <c r="K43">
        <v>21</v>
      </c>
      <c r="L43" t="s">
        <v>3866</v>
      </c>
      <c r="M43" t="s">
        <v>440</v>
      </c>
      <c r="O43" t="s">
        <v>3187</v>
      </c>
      <c r="P43" t="s">
        <v>3188</v>
      </c>
      <c r="R43" t="s">
        <v>3867</v>
      </c>
      <c r="V43" t="s">
        <v>257</v>
      </c>
      <c r="W43" t="s">
        <v>1337</v>
      </c>
      <c r="AD43" t="s">
        <v>1338</v>
      </c>
      <c r="AE43" t="s">
        <v>1339</v>
      </c>
      <c r="AF43" t="s">
        <v>1337</v>
      </c>
      <c r="AG43" t="s">
        <v>274</v>
      </c>
      <c r="AI43">
        <v>15</v>
      </c>
      <c r="AO43">
        <v>15</v>
      </c>
      <c r="BI43" t="s">
        <v>274</v>
      </c>
      <c r="BP43">
        <f t="shared" si="0"/>
        <v>0</v>
      </c>
      <c r="BQ43">
        <f t="shared" si="1"/>
        <v>3</v>
      </c>
      <c r="BS43" t="s">
        <v>3091</v>
      </c>
      <c r="BU43">
        <v>17</v>
      </c>
      <c r="BW43">
        <v>0</v>
      </c>
      <c r="BX43" t="s">
        <v>3868</v>
      </c>
      <c r="CC43" s="3">
        <v>9.6527777777777768E-2</v>
      </c>
      <c r="CE43" t="s">
        <v>3869</v>
      </c>
      <c r="CI43">
        <v>0</v>
      </c>
      <c r="CJ43" t="s">
        <v>3870</v>
      </c>
      <c r="CK43" s="4">
        <v>38080</v>
      </c>
      <c r="CL43" t="s">
        <v>3871</v>
      </c>
      <c r="CM43" t="s">
        <v>3872</v>
      </c>
      <c r="CN43">
        <v>17</v>
      </c>
      <c r="CO43" t="s">
        <v>3873</v>
      </c>
      <c r="CP43" t="s">
        <v>269</v>
      </c>
      <c r="CQ43" t="s">
        <v>3091</v>
      </c>
      <c r="CT43" t="s">
        <v>2339</v>
      </c>
      <c r="CV43">
        <v>0</v>
      </c>
      <c r="CX43">
        <v>4</v>
      </c>
      <c r="CY43" t="s">
        <v>553</v>
      </c>
      <c r="CZ43">
        <v>0</v>
      </c>
      <c r="DA43">
        <v>8</v>
      </c>
      <c r="DB43" t="s">
        <v>1609</v>
      </c>
      <c r="DC43">
        <v>-25</v>
      </c>
      <c r="DE43" t="s">
        <v>3170</v>
      </c>
      <c r="DJ43">
        <v>19</v>
      </c>
      <c r="DK43" s="4">
        <v>44456</v>
      </c>
      <c r="DL43">
        <v>20140</v>
      </c>
      <c r="DM43">
        <v>2021</v>
      </c>
      <c r="DN43">
        <v>0</v>
      </c>
      <c r="DP43">
        <v>79327</v>
      </c>
      <c r="DQ43">
        <v>121</v>
      </c>
      <c r="DT43" t="s">
        <v>274</v>
      </c>
      <c r="DU43" t="s">
        <v>257</v>
      </c>
      <c r="DW43">
        <v>17</v>
      </c>
      <c r="DX43" t="s">
        <v>275</v>
      </c>
      <c r="ED43">
        <v>0</v>
      </c>
      <c r="EE43" t="s">
        <v>3874</v>
      </c>
      <c r="EF43" t="s">
        <v>3198</v>
      </c>
      <c r="EG43">
        <v>1</v>
      </c>
      <c r="EI43" t="s">
        <v>278</v>
      </c>
      <c r="EJ43" t="s">
        <v>3875</v>
      </c>
      <c r="EK43" t="s">
        <v>3876</v>
      </c>
      <c r="EL43" t="s">
        <v>3877</v>
      </c>
      <c r="EM43" t="s">
        <v>3878</v>
      </c>
      <c r="EN43" t="s">
        <v>282</v>
      </c>
      <c r="EO43" t="s">
        <v>918</v>
      </c>
      <c r="EP43">
        <v>1</v>
      </c>
      <c r="ES43" t="s">
        <v>3879</v>
      </c>
      <c r="FD43">
        <v>0</v>
      </c>
      <c r="FE43">
        <v>9</v>
      </c>
      <c r="FF43" t="s">
        <v>590</v>
      </c>
      <c r="FH43" t="s">
        <v>590</v>
      </c>
      <c r="FK43">
        <v>0</v>
      </c>
      <c r="FM43">
        <v>0</v>
      </c>
      <c r="FP43">
        <v>0</v>
      </c>
      <c r="FR43" t="s">
        <v>592</v>
      </c>
      <c r="FT43" t="s">
        <v>257</v>
      </c>
      <c r="FU43" t="s">
        <v>3880</v>
      </c>
      <c r="FV43" t="s">
        <v>431</v>
      </c>
      <c r="FW43" t="s">
        <v>594</v>
      </c>
      <c r="FX43">
        <v>0</v>
      </c>
      <c r="FZ43">
        <v>17.170000000000002</v>
      </c>
      <c r="GA43">
        <v>0</v>
      </c>
      <c r="GB43">
        <v>0</v>
      </c>
      <c r="GD43" t="s">
        <v>355</v>
      </c>
      <c r="GE43">
        <v>0</v>
      </c>
      <c r="GF43" t="s">
        <v>257</v>
      </c>
      <c r="GI43">
        <v>0</v>
      </c>
      <c r="GJ43">
        <v>0</v>
      </c>
      <c r="GL43" t="s">
        <v>3881</v>
      </c>
      <c r="GN43">
        <v>0</v>
      </c>
      <c r="GZ43" t="s">
        <v>3882</v>
      </c>
      <c r="HB43" t="s">
        <v>294</v>
      </c>
      <c r="HC43" t="s">
        <v>294</v>
      </c>
      <c r="HD43" t="s">
        <v>3195</v>
      </c>
      <c r="HE43">
        <v>0</v>
      </c>
      <c r="HF43">
        <v>21</v>
      </c>
      <c r="HG43">
        <v>17</v>
      </c>
      <c r="HH43" t="s">
        <v>275</v>
      </c>
      <c r="HK43">
        <v>3</v>
      </c>
      <c r="HV43">
        <v>33</v>
      </c>
      <c r="HW43">
        <v>3986746</v>
      </c>
      <c r="HX43" t="s">
        <v>2495</v>
      </c>
      <c r="HY43">
        <v>3986679</v>
      </c>
      <c r="IB43">
        <v>0.5</v>
      </c>
      <c r="IC43">
        <v>1</v>
      </c>
      <c r="IL43">
        <v>112</v>
      </c>
      <c r="IP43" t="s">
        <v>3170</v>
      </c>
      <c r="IT43">
        <v>3</v>
      </c>
    </row>
    <row r="44" spans="1:254">
      <c r="A44">
        <v>43</v>
      </c>
      <c r="B44" t="s">
        <v>3883</v>
      </c>
      <c r="C44">
        <v>3</v>
      </c>
      <c r="D44">
        <v>1</v>
      </c>
      <c r="E44">
        <v>10</v>
      </c>
      <c r="F44">
        <v>14</v>
      </c>
      <c r="G44">
        <v>33</v>
      </c>
      <c r="I44" t="s">
        <v>254</v>
      </c>
      <c r="J44">
        <v>21</v>
      </c>
      <c r="K44">
        <v>21</v>
      </c>
      <c r="L44" t="s">
        <v>3813</v>
      </c>
      <c r="M44" t="s">
        <v>256</v>
      </c>
      <c r="O44" t="s">
        <v>1357</v>
      </c>
      <c r="Q44" t="s">
        <v>1474</v>
      </c>
      <c r="S44" t="s">
        <v>3814</v>
      </c>
      <c r="V44" t="s">
        <v>257</v>
      </c>
      <c r="W44" t="s">
        <v>3815</v>
      </c>
      <c r="AD44" t="s">
        <v>573</v>
      </c>
      <c r="AE44" t="s">
        <v>2590</v>
      </c>
      <c r="AF44" t="s">
        <v>3815</v>
      </c>
      <c r="AG44" t="s">
        <v>257</v>
      </c>
      <c r="AI44">
        <v>22</v>
      </c>
      <c r="AO44">
        <v>15</v>
      </c>
      <c r="BI44" t="s">
        <v>274</v>
      </c>
      <c r="BP44">
        <f t="shared" si="0"/>
        <v>0</v>
      </c>
      <c r="BQ44">
        <f t="shared" si="1"/>
        <v>2</v>
      </c>
      <c r="BS44" t="s">
        <v>3091</v>
      </c>
      <c r="BU44">
        <v>17</v>
      </c>
      <c r="BW44">
        <v>0</v>
      </c>
      <c r="BX44" t="s">
        <v>3884</v>
      </c>
      <c r="CC44" s="3">
        <v>7.2222222222222229E-2</v>
      </c>
      <c r="CE44" t="s">
        <v>3885</v>
      </c>
      <c r="CI44">
        <v>0</v>
      </c>
      <c r="CJ44" t="s">
        <v>3886</v>
      </c>
      <c r="CK44" s="4">
        <v>38080</v>
      </c>
      <c r="CL44" t="s">
        <v>3887</v>
      </c>
      <c r="CM44" t="s">
        <v>3888</v>
      </c>
      <c r="CN44">
        <v>17</v>
      </c>
      <c r="CO44" t="s">
        <v>3743</v>
      </c>
      <c r="CP44" t="s">
        <v>269</v>
      </c>
      <c r="CQ44" t="s">
        <v>3091</v>
      </c>
      <c r="CT44" t="s">
        <v>2929</v>
      </c>
      <c r="CV44">
        <v>0</v>
      </c>
      <c r="CX44">
        <v>5</v>
      </c>
      <c r="CY44" t="s">
        <v>553</v>
      </c>
      <c r="CZ44">
        <v>0</v>
      </c>
      <c r="DA44">
        <v>8</v>
      </c>
      <c r="DB44" t="s">
        <v>1609</v>
      </c>
      <c r="DC44">
        <v>-25</v>
      </c>
      <c r="DE44" t="s">
        <v>3109</v>
      </c>
      <c r="DJ44">
        <v>14</v>
      </c>
      <c r="DK44" s="4">
        <v>44456</v>
      </c>
      <c r="DL44">
        <v>20140</v>
      </c>
      <c r="DM44">
        <v>2021</v>
      </c>
      <c r="DN44">
        <v>0</v>
      </c>
      <c r="DP44">
        <v>79327</v>
      </c>
      <c r="DQ44">
        <v>122</v>
      </c>
      <c r="DT44" t="s">
        <v>274</v>
      </c>
      <c r="DU44" t="s">
        <v>257</v>
      </c>
      <c r="DW44">
        <v>17</v>
      </c>
      <c r="DX44" t="s">
        <v>275</v>
      </c>
      <c r="ED44">
        <v>0</v>
      </c>
      <c r="EE44" t="s">
        <v>3889</v>
      </c>
      <c r="EF44" t="s">
        <v>1485</v>
      </c>
      <c r="EG44">
        <v>0</v>
      </c>
      <c r="EH44" t="s">
        <v>584</v>
      </c>
      <c r="EI44" t="s">
        <v>454</v>
      </c>
      <c r="EJ44" t="s">
        <v>3890</v>
      </c>
      <c r="EK44" t="s">
        <v>3891</v>
      </c>
      <c r="EL44" t="s">
        <v>3892</v>
      </c>
      <c r="EM44" t="s">
        <v>3893</v>
      </c>
      <c r="EN44" t="s">
        <v>282</v>
      </c>
      <c r="EO44" t="s">
        <v>3894</v>
      </c>
      <c r="EP44">
        <v>0</v>
      </c>
      <c r="ES44" t="s">
        <v>3895</v>
      </c>
      <c r="FD44">
        <v>0</v>
      </c>
      <c r="FE44">
        <v>7</v>
      </c>
      <c r="FF44" t="s">
        <v>429</v>
      </c>
      <c r="FH44" t="s">
        <v>429</v>
      </c>
      <c r="FK44">
        <v>0</v>
      </c>
      <c r="FM44">
        <v>0</v>
      </c>
      <c r="FP44">
        <v>0</v>
      </c>
      <c r="FR44" t="s">
        <v>1588</v>
      </c>
      <c r="FT44" t="s">
        <v>257</v>
      </c>
      <c r="FU44" t="s">
        <v>3896</v>
      </c>
      <c r="FV44" t="s">
        <v>431</v>
      </c>
      <c r="FW44" t="s">
        <v>1517</v>
      </c>
      <c r="FX44">
        <v>0</v>
      </c>
      <c r="FZ44">
        <v>17.170000000000002</v>
      </c>
      <c r="GA44">
        <v>0</v>
      </c>
      <c r="GB44">
        <v>0</v>
      </c>
      <c r="GE44">
        <v>0</v>
      </c>
      <c r="GF44" t="s">
        <v>257</v>
      </c>
      <c r="GI44">
        <v>0</v>
      </c>
      <c r="GJ44">
        <v>0</v>
      </c>
      <c r="GL44" t="s">
        <v>3897</v>
      </c>
      <c r="GN44">
        <v>6</v>
      </c>
      <c r="GZ44" t="s">
        <v>3672</v>
      </c>
      <c r="HA44" t="s">
        <v>3109</v>
      </c>
      <c r="HB44" t="s">
        <v>294</v>
      </c>
      <c r="HC44" t="s">
        <v>294</v>
      </c>
      <c r="HD44" t="s">
        <v>3898</v>
      </c>
      <c r="HE44">
        <v>0</v>
      </c>
      <c r="HF44">
        <v>12</v>
      </c>
      <c r="HG44">
        <v>17</v>
      </c>
      <c r="HH44" t="s">
        <v>275</v>
      </c>
      <c r="HK44">
        <v>3</v>
      </c>
      <c r="HV44">
        <v>19</v>
      </c>
      <c r="HW44">
        <v>3986793</v>
      </c>
      <c r="HX44" t="s">
        <v>3899</v>
      </c>
      <c r="HY44">
        <v>3986746</v>
      </c>
      <c r="IB44">
        <v>0</v>
      </c>
      <c r="IC44">
        <v>0</v>
      </c>
      <c r="IL44">
        <v>113</v>
      </c>
      <c r="IP44" t="s">
        <v>3154</v>
      </c>
      <c r="IQ44" t="s">
        <v>3195</v>
      </c>
      <c r="IT44">
        <v>3</v>
      </c>
    </row>
    <row r="45" spans="1:254">
      <c r="A45">
        <v>44</v>
      </c>
      <c r="B45" t="s">
        <v>3900</v>
      </c>
      <c r="C45">
        <v>3</v>
      </c>
      <c r="D45">
        <v>1</v>
      </c>
      <c r="E45">
        <v>10</v>
      </c>
      <c r="F45">
        <v>2</v>
      </c>
      <c r="G45">
        <v>19</v>
      </c>
      <c r="I45" t="s">
        <v>298</v>
      </c>
      <c r="J45">
        <v>12</v>
      </c>
      <c r="K45">
        <v>12</v>
      </c>
      <c r="L45" t="s">
        <v>3901</v>
      </c>
      <c r="M45" t="s">
        <v>1163</v>
      </c>
      <c r="O45" t="s">
        <v>1879</v>
      </c>
      <c r="P45" t="s">
        <v>509</v>
      </c>
      <c r="R45" t="s">
        <v>321</v>
      </c>
      <c r="V45" t="s">
        <v>257</v>
      </c>
      <c r="W45" t="s">
        <v>3902</v>
      </c>
      <c r="AD45" t="s">
        <v>573</v>
      </c>
      <c r="AE45" t="s">
        <v>3903</v>
      </c>
      <c r="AF45" t="s">
        <v>3902</v>
      </c>
      <c r="AG45" t="s">
        <v>257</v>
      </c>
      <c r="AI45">
        <v>15</v>
      </c>
      <c r="AO45">
        <v>15</v>
      </c>
      <c r="BI45" t="s">
        <v>261</v>
      </c>
      <c r="BP45">
        <f t="shared" si="0"/>
        <v>0</v>
      </c>
      <c r="BQ45">
        <f t="shared" si="1"/>
        <v>1</v>
      </c>
      <c r="BS45" t="s">
        <v>3091</v>
      </c>
      <c r="BU45">
        <v>17</v>
      </c>
      <c r="BW45">
        <v>0</v>
      </c>
      <c r="BX45" t="s">
        <v>3904</v>
      </c>
      <c r="CC45" s="3">
        <v>4.7222222222222221E-2</v>
      </c>
      <c r="CE45" t="s">
        <v>3905</v>
      </c>
      <c r="CI45">
        <v>0</v>
      </c>
      <c r="CJ45" t="s">
        <v>3906</v>
      </c>
      <c r="CK45" s="4">
        <v>38080</v>
      </c>
      <c r="CL45" t="s">
        <v>3907</v>
      </c>
      <c r="CM45" t="s">
        <v>3908</v>
      </c>
      <c r="CN45">
        <v>17</v>
      </c>
      <c r="CO45" t="s">
        <v>3169</v>
      </c>
      <c r="CP45" t="s">
        <v>282</v>
      </c>
      <c r="CQ45" t="s">
        <v>3091</v>
      </c>
      <c r="CT45" t="s">
        <v>3909</v>
      </c>
      <c r="CV45">
        <v>0</v>
      </c>
      <c r="CX45">
        <v>6</v>
      </c>
      <c r="CY45" t="s">
        <v>553</v>
      </c>
      <c r="CZ45">
        <v>0</v>
      </c>
      <c r="DA45">
        <v>8</v>
      </c>
      <c r="DB45" t="s">
        <v>1609</v>
      </c>
      <c r="DC45">
        <v>-25</v>
      </c>
      <c r="DE45" t="s">
        <v>3312</v>
      </c>
      <c r="DJ45">
        <v>2</v>
      </c>
      <c r="DK45" s="4">
        <v>44456</v>
      </c>
      <c r="DL45">
        <v>20140</v>
      </c>
      <c r="DM45">
        <v>2021</v>
      </c>
      <c r="DN45">
        <v>0</v>
      </c>
      <c r="DP45">
        <v>79327</v>
      </c>
      <c r="DQ45">
        <v>123</v>
      </c>
      <c r="DT45" t="s">
        <v>294</v>
      </c>
      <c r="DU45" t="s">
        <v>294</v>
      </c>
      <c r="DW45">
        <v>17</v>
      </c>
      <c r="DX45" t="s">
        <v>275</v>
      </c>
      <c r="ED45">
        <v>0</v>
      </c>
      <c r="EE45" t="s">
        <v>2581</v>
      </c>
      <c r="EF45" t="s">
        <v>422</v>
      </c>
      <c r="EG45">
        <v>0</v>
      </c>
      <c r="EI45" t="s">
        <v>454</v>
      </c>
      <c r="EJ45" t="s">
        <v>3890</v>
      </c>
      <c r="EK45" t="s">
        <v>3910</v>
      </c>
      <c r="EL45" t="s">
        <v>3911</v>
      </c>
      <c r="EN45" t="s">
        <v>269</v>
      </c>
      <c r="EO45" t="s">
        <v>3912</v>
      </c>
      <c r="EP45">
        <v>1</v>
      </c>
      <c r="ES45" t="s">
        <v>3913</v>
      </c>
      <c r="FD45">
        <v>0</v>
      </c>
      <c r="FE45">
        <v>7</v>
      </c>
      <c r="FF45" t="s">
        <v>285</v>
      </c>
      <c r="FH45" t="s">
        <v>285</v>
      </c>
      <c r="FK45">
        <v>0</v>
      </c>
      <c r="FM45">
        <v>0</v>
      </c>
      <c r="FP45">
        <v>0</v>
      </c>
      <c r="FR45" t="s">
        <v>462</v>
      </c>
      <c r="FT45" t="s">
        <v>274</v>
      </c>
      <c r="FU45" t="s">
        <v>777</v>
      </c>
      <c r="FV45" t="s">
        <v>431</v>
      </c>
      <c r="FW45" t="s">
        <v>432</v>
      </c>
      <c r="FX45">
        <v>0</v>
      </c>
      <c r="FZ45">
        <v>17.170000000000002</v>
      </c>
      <c r="GA45">
        <v>0</v>
      </c>
      <c r="GB45">
        <v>0</v>
      </c>
      <c r="GC45" t="s">
        <v>1084</v>
      </c>
      <c r="GD45" t="s">
        <v>355</v>
      </c>
      <c r="GE45">
        <v>0</v>
      </c>
      <c r="GF45" t="s">
        <v>1179</v>
      </c>
      <c r="GI45">
        <v>0</v>
      </c>
      <c r="GJ45">
        <v>0</v>
      </c>
      <c r="GL45" t="s">
        <v>3914</v>
      </c>
      <c r="GN45">
        <v>16</v>
      </c>
      <c r="GZ45" t="s">
        <v>1786</v>
      </c>
      <c r="HA45" t="s">
        <v>3312</v>
      </c>
      <c r="HB45" t="s">
        <v>313</v>
      </c>
      <c r="HC45" t="s">
        <v>313</v>
      </c>
      <c r="HD45" t="s">
        <v>3915</v>
      </c>
      <c r="HE45">
        <v>0</v>
      </c>
      <c r="HF45">
        <v>12</v>
      </c>
      <c r="HG45">
        <v>17</v>
      </c>
      <c r="HH45" t="s">
        <v>275</v>
      </c>
      <c r="HK45">
        <v>4</v>
      </c>
      <c r="HT45" t="s">
        <v>3916</v>
      </c>
      <c r="HU45">
        <v>-10</v>
      </c>
      <c r="HV45">
        <v>17</v>
      </c>
      <c r="HW45">
        <v>3986848</v>
      </c>
      <c r="HX45" t="s">
        <v>1942</v>
      </c>
      <c r="HY45">
        <v>3986793</v>
      </c>
      <c r="IB45">
        <v>0.5</v>
      </c>
      <c r="IC45">
        <v>1</v>
      </c>
      <c r="IL45">
        <v>114</v>
      </c>
      <c r="IT45">
        <v>3</v>
      </c>
    </row>
    <row r="46" spans="1:254">
      <c r="A46">
        <v>45</v>
      </c>
      <c r="B46" t="s">
        <v>3917</v>
      </c>
      <c r="C46">
        <v>3</v>
      </c>
      <c r="D46">
        <v>1</v>
      </c>
      <c r="E46">
        <v>8</v>
      </c>
      <c r="F46">
        <v>6</v>
      </c>
      <c r="G46">
        <v>17</v>
      </c>
      <c r="I46" t="s">
        <v>254</v>
      </c>
      <c r="J46">
        <v>11</v>
      </c>
      <c r="K46" t="s">
        <v>631</v>
      </c>
      <c r="L46" t="s">
        <v>507</v>
      </c>
      <c r="M46" t="s">
        <v>408</v>
      </c>
      <c r="O46" t="s">
        <v>508</v>
      </c>
      <c r="P46" t="s">
        <v>509</v>
      </c>
      <c r="V46" t="s">
        <v>257</v>
      </c>
      <c r="W46" t="s">
        <v>3918</v>
      </c>
      <c r="AD46" t="s">
        <v>3793</v>
      </c>
      <c r="AE46" t="s">
        <v>3794</v>
      </c>
      <c r="AF46" t="s">
        <v>3918</v>
      </c>
      <c r="AG46" t="s">
        <v>274</v>
      </c>
      <c r="AI46">
        <v>15</v>
      </c>
      <c r="AO46">
        <v>15</v>
      </c>
      <c r="BI46" t="s">
        <v>257</v>
      </c>
      <c r="BP46">
        <f t="shared" si="0"/>
        <v>0</v>
      </c>
      <c r="BQ46">
        <f t="shared" si="1"/>
        <v>1</v>
      </c>
      <c r="BS46" t="s">
        <v>3091</v>
      </c>
      <c r="BU46">
        <v>17</v>
      </c>
      <c r="BW46">
        <v>0</v>
      </c>
      <c r="BX46" t="s">
        <v>3919</v>
      </c>
      <c r="CC46" s="3">
        <v>2.7083333333333334E-2</v>
      </c>
      <c r="CE46" t="s">
        <v>3920</v>
      </c>
      <c r="CI46">
        <v>0</v>
      </c>
      <c r="CJ46" t="s">
        <v>3921</v>
      </c>
      <c r="CK46" s="4">
        <v>38444</v>
      </c>
      <c r="CL46" t="s">
        <v>3922</v>
      </c>
      <c r="CM46" t="s">
        <v>3923</v>
      </c>
      <c r="CN46">
        <v>17</v>
      </c>
      <c r="CO46" t="s">
        <v>3401</v>
      </c>
      <c r="CP46" t="s">
        <v>269</v>
      </c>
      <c r="CQ46" t="s">
        <v>3091</v>
      </c>
      <c r="CT46" t="s">
        <v>3424</v>
      </c>
      <c r="CV46">
        <v>0</v>
      </c>
      <c r="CX46">
        <v>7</v>
      </c>
      <c r="CY46" t="s">
        <v>553</v>
      </c>
      <c r="CZ46">
        <v>0</v>
      </c>
      <c r="DA46">
        <v>8</v>
      </c>
      <c r="DB46" t="s">
        <v>1609</v>
      </c>
      <c r="DC46">
        <v>-25</v>
      </c>
      <c r="DE46" t="s">
        <v>3195</v>
      </c>
      <c r="DJ46">
        <v>6</v>
      </c>
      <c r="DK46" s="4">
        <v>44456</v>
      </c>
      <c r="DL46">
        <v>20140</v>
      </c>
      <c r="DM46">
        <v>2021</v>
      </c>
      <c r="DN46">
        <v>0</v>
      </c>
      <c r="DP46">
        <v>79327</v>
      </c>
      <c r="DQ46">
        <v>124</v>
      </c>
      <c r="DT46" t="s">
        <v>257</v>
      </c>
      <c r="DU46" t="s">
        <v>274</v>
      </c>
      <c r="DW46">
        <v>17</v>
      </c>
      <c r="DX46" t="s">
        <v>275</v>
      </c>
      <c r="ED46">
        <v>0</v>
      </c>
      <c r="EE46" t="s">
        <v>523</v>
      </c>
      <c r="EF46" t="s">
        <v>422</v>
      </c>
      <c r="EG46">
        <v>0</v>
      </c>
      <c r="EI46" t="s">
        <v>340</v>
      </c>
      <c r="EJ46" t="s">
        <v>341</v>
      </c>
      <c r="EK46" t="s">
        <v>3924</v>
      </c>
      <c r="EL46" t="s">
        <v>3925</v>
      </c>
      <c r="EM46" t="s">
        <v>3236</v>
      </c>
      <c r="EN46" t="s">
        <v>282</v>
      </c>
      <c r="EO46" t="s">
        <v>3634</v>
      </c>
      <c r="EP46">
        <v>1</v>
      </c>
      <c r="ES46" t="s">
        <v>3926</v>
      </c>
      <c r="FD46">
        <v>0</v>
      </c>
      <c r="FE46">
        <v>7</v>
      </c>
      <c r="FF46" t="s">
        <v>255</v>
      </c>
      <c r="FH46" t="s">
        <v>255</v>
      </c>
      <c r="FK46">
        <v>0</v>
      </c>
      <c r="FM46">
        <v>0</v>
      </c>
      <c r="FP46">
        <v>0</v>
      </c>
      <c r="FR46" t="s">
        <v>395</v>
      </c>
      <c r="FT46" t="s">
        <v>274</v>
      </c>
      <c r="FU46" t="s">
        <v>496</v>
      </c>
      <c r="FV46" t="s">
        <v>397</v>
      </c>
      <c r="FW46" t="s">
        <v>1030</v>
      </c>
      <c r="FX46">
        <v>0</v>
      </c>
      <c r="FZ46">
        <v>17.170000000000002</v>
      </c>
      <c r="GA46">
        <v>0</v>
      </c>
      <c r="GB46">
        <v>0</v>
      </c>
      <c r="GC46" t="s">
        <v>2128</v>
      </c>
      <c r="GD46" t="s">
        <v>355</v>
      </c>
      <c r="GE46">
        <v>0</v>
      </c>
      <c r="GF46" t="s">
        <v>257</v>
      </c>
      <c r="GI46">
        <v>1</v>
      </c>
      <c r="GJ46">
        <v>0</v>
      </c>
      <c r="GL46" t="s">
        <v>3927</v>
      </c>
      <c r="GN46">
        <v>3</v>
      </c>
      <c r="GZ46" t="s">
        <v>3928</v>
      </c>
      <c r="HB46" t="s">
        <v>313</v>
      </c>
      <c r="HC46" t="s">
        <v>313</v>
      </c>
      <c r="HD46" t="s">
        <v>3345</v>
      </c>
      <c r="HE46">
        <v>0</v>
      </c>
      <c r="HF46">
        <v>11</v>
      </c>
      <c r="HG46">
        <v>17</v>
      </c>
      <c r="HH46" t="s">
        <v>275</v>
      </c>
      <c r="HK46">
        <v>4</v>
      </c>
      <c r="HV46">
        <v>11</v>
      </c>
      <c r="HW46">
        <v>3986935</v>
      </c>
      <c r="HX46" t="s">
        <v>2495</v>
      </c>
      <c r="HY46">
        <v>3986848</v>
      </c>
      <c r="IB46">
        <v>0.5</v>
      </c>
      <c r="IC46">
        <v>1</v>
      </c>
      <c r="IL46">
        <v>115</v>
      </c>
      <c r="IP46" t="s">
        <v>3195</v>
      </c>
      <c r="IT46">
        <v>3</v>
      </c>
    </row>
    <row r="47" spans="1:254">
      <c r="A47">
        <v>46</v>
      </c>
      <c r="B47" t="s">
        <v>3929</v>
      </c>
      <c r="C47">
        <v>4</v>
      </c>
      <c r="D47">
        <v>2</v>
      </c>
      <c r="E47">
        <v>2</v>
      </c>
      <c r="F47">
        <v>11</v>
      </c>
      <c r="G47">
        <v>11</v>
      </c>
      <c r="I47" t="s">
        <v>254</v>
      </c>
      <c r="J47">
        <v>11</v>
      </c>
      <c r="K47">
        <v>11</v>
      </c>
      <c r="L47" t="s">
        <v>3930</v>
      </c>
      <c r="M47" t="s">
        <v>1095</v>
      </c>
      <c r="O47" t="s">
        <v>3415</v>
      </c>
      <c r="V47" t="s">
        <v>257</v>
      </c>
      <c r="W47" t="s">
        <v>3710</v>
      </c>
      <c r="AD47" t="s">
        <v>1098</v>
      </c>
      <c r="AE47" t="s">
        <v>1099</v>
      </c>
      <c r="AF47" t="s">
        <v>3710</v>
      </c>
      <c r="AG47" t="s">
        <v>274</v>
      </c>
      <c r="AI47">
        <v>22</v>
      </c>
      <c r="AK47" t="s">
        <v>575</v>
      </c>
      <c r="AO47">
        <v>15</v>
      </c>
      <c r="BI47" t="s">
        <v>261</v>
      </c>
      <c r="BP47">
        <f t="shared" si="0"/>
        <v>0</v>
      </c>
      <c r="BQ47">
        <f t="shared" si="1"/>
        <v>5</v>
      </c>
      <c r="BS47" t="s">
        <v>3091</v>
      </c>
      <c r="BU47">
        <v>17</v>
      </c>
      <c r="BW47">
        <v>0</v>
      </c>
      <c r="BX47" t="s">
        <v>3931</v>
      </c>
      <c r="CC47" s="3">
        <v>0.625</v>
      </c>
      <c r="CE47" t="s">
        <v>3932</v>
      </c>
      <c r="CI47">
        <v>0</v>
      </c>
      <c r="CJ47" t="s">
        <v>3933</v>
      </c>
      <c r="CK47" s="4">
        <v>38080</v>
      </c>
      <c r="CL47" t="s">
        <v>3934</v>
      </c>
      <c r="CM47" t="s">
        <v>3935</v>
      </c>
      <c r="CN47">
        <v>17</v>
      </c>
      <c r="CO47" t="s">
        <v>3936</v>
      </c>
      <c r="CP47" t="s">
        <v>269</v>
      </c>
      <c r="CQ47" t="s">
        <v>3091</v>
      </c>
      <c r="CT47" t="s">
        <v>2929</v>
      </c>
      <c r="CV47">
        <v>0</v>
      </c>
      <c r="CX47">
        <v>8</v>
      </c>
      <c r="CY47" t="s">
        <v>553</v>
      </c>
      <c r="CZ47">
        <v>0</v>
      </c>
      <c r="DA47">
        <v>8</v>
      </c>
      <c r="DB47" t="s">
        <v>1609</v>
      </c>
      <c r="DC47">
        <v>-25</v>
      </c>
      <c r="DJ47">
        <v>11</v>
      </c>
      <c r="DK47" s="4">
        <v>44456</v>
      </c>
      <c r="DL47">
        <v>20140</v>
      </c>
      <c r="DM47">
        <v>2021</v>
      </c>
      <c r="DN47">
        <v>0</v>
      </c>
      <c r="DP47">
        <v>79327</v>
      </c>
      <c r="DQ47">
        <v>126</v>
      </c>
      <c r="DT47" t="s">
        <v>294</v>
      </c>
      <c r="DU47" t="s">
        <v>294</v>
      </c>
      <c r="DW47">
        <v>17</v>
      </c>
      <c r="DX47" t="s">
        <v>275</v>
      </c>
      <c r="ED47">
        <v>0</v>
      </c>
      <c r="EE47" t="s">
        <v>3716</v>
      </c>
      <c r="EF47" t="s">
        <v>422</v>
      </c>
      <c r="EG47">
        <v>0</v>
      </c>
      <c r="EI47" t="s">
        <v>340</v>
      </c>
      <c r="EJ47" t="s">
        <v>341</v>
      </c>
      <c r="EK47" t="s">
        <v>3937</v>
      </c>
      <c r="EL47" t="s">
        <v>3938</v>
      </c>
      <c r="EN47" t="s">
        <v>282</v>
      </c>
      <c r="EO47" t="s">
        <v>1026</v>
      </c>
      <c r="EP47">
        <v>1</v>
      </c>
      <c r="ES47" t="s">
        <v>3939</v>
      </c>
      <c r="FD47">
        <v>0</v>
      </c>
      <c r="FF47" t="s">
        <v>429</v>
      </c>
      <c r="FH47" t="s">
        <v>429</v>
      </c>
      <c r="FK47">
        <v>0</v>
      </c>
      <c r="FM47">
        <v>0</v>
      </c>
      <c r="FP47">
        <v>0</v>
      </c>
      <c r="FR47" t="s">
        <v>462</v>
      </c>
      <c r="FT47" t="s">
        <v>274</v>
      </c>
      <c r="FU47" t="s">
        <v>777</v>
      </c>
      <c r="FV47" t="s">
        <v>431</v>
      </c>
      <c r="FW47" t="s">
        <v>432</v>
      </c>
      <c r="FX47">
        <v>0</v>
      </c>
      <c r="FZ47">
        <v>17.170000000000002</v>
      </c>
      <c r="GA47">
        <v>0</v>
      </c>
      <c r="GB47">
        <v>0</v>
      </c>
      <c r="GC47" t="s">
        <v>465</v>
      </c>
      <c r="GD47" t="s">
        <v>355</v>
      </c>
      <c r="GE47">
        <v>0</v>
      </c>
      <c r="GF47" t="s">
        <v>257</v>
      </c>
      <c r="GI47">
        <v>1</v>
      </c>
      <c r="GJ47">
        <v>0</v>
      </c>
      <c r="GL47" t="s">
        <v>3940</v>
      </c>
      <c r="GN47">
        <v>0</v>
      </c>
      <c r="GZ47" t="s">
        <v>3941</v>
      </c>
      <c r="HB47" t="s">
        <v>294</v>
      </c>
      <c r="HC47" t="s">
        <v>294</v>
      </c>
      <c r="HD47" t="s">
        <v>3942</v>
      </c>
      <c r="HE47">
        <v>0</v>
      </c>
      <c r="HF47">
        <v>11</v>
      </c>
      <c r="HG47">
        <v>17</v>
      </c>
      <c r="HH47" t="s">
        <v>275</v>
      </c>
      <c r="HK47">
        <v>3</v>
      </c>
      <c r="HV47">
        <v>0</v>
      </c>
      <c r="HW47">
        <v>3987030</v>
      </c>
      <c r="HX47" t="s">
        <v>3943</v>
      </c>
      <c r="HY47">
        <v>3986935</v>
      </c>
      <c r="IB47">
        <v>0</v>
      </c>
      <c r="IC47">
        <v>0</v>
      </c>
      <c r="IL47">
        <v>116</v>
      </c>
      <c r="IR47" t="s">
        <v>492</v>
      </c>
      <c r="IT47">
        <v>3</v>
      </c>
    </row>
    <row r="48" spans="1:254">
      <c r="A48">
        <v>47</v>
      </c>
      <c r="B48" t="s">
        <v>3944</v>
      </c>
      <c r="C48">
        <v>4</v>
      </c>
      <c r="D48">
        <v>1</v>
      </c>
      <c r="E48">
        <v>10</v>
      </c>
      <c r="F48">
        <v>6</v>
      </c>
      <c r="G48">
        <v>-38</v>
      </c>
      <c r="H48" t="s">
        <v>253</v>
      </c>
      <c r="I48" t="s">
        <v>254</v>
      </c>
      <c r="J48">
        <v>12</v>
      </c>
      <c r="K48">
        <v>12</v>
      </c>
      <c r="L48" t="s">
        <v>2525</v>
      </c>
      <c r="M48" t="s">
        <v>440</v>
      </c>
      <c r="O48" t="s">
        <v>2526</v>
      </c>
      <c r="P48" t="s">
        <v>1336</v>
      </c>
      <c r="R48" t="s">
        <v>1014</v>
      </c>
      <c r="V48" t="s">
        <v>257</v>
      </c>
      <c r="W48" t="s">
        <v>3147</v>
      </c>
      <c r="AD48" t="s">
        <v>411</v>
      </c>
      <c r="AE48" t="s">
        <v>3148</v>
      </c>
      <c r="AF48" t="s">
        <v>3147</v>
      </c>
      <c r="AG48" t="s">
        <v>274</v>
      </c>
      <c r="AI48">
        <v>22</v>
      </c>
      <c r="AO48">
        <v>15</v>
      </c>
      <c r="BI48" t="s">
        <v>257</v>
      </c>
      <c r="BP48">
        <f t="shared" si="0"/>
        <v>0</v>
      </c>
      <c r="BQ48">
        <f t="shared" si="1"/>
        <v>2</v>
      </c>
      <c r="BS48" t="s">
        <v>3091</v>
      </c>
      <c r="BU48">
        <v>17</v>
      </c>
      <c r="BW48">
        <v>0</v>
      </c>
      <c r="BX48" t="s">
        <v>3945</v>
      </c>
      <c r="CC48" s="3">
        <v>0.51458333333333328</v>
      </c>
      <c r="CE48" t="s">
        <v>3946</v>
      </c>
      <c r="CI48">
        <v>0</v>
      </c>
      <c r="CJ48" t="s">
        <v>3947</v>
      </c>
      <c r="CK48" s="4">
        <v>38080</v>
      </c>
      <c r="CL48" t="s">
        <v>3948</v>
      </c>
      <c r="CM48" t="s">
        <v>3949</v>
      </c>
      <c r="CN48">
        <v>17</v>
      </c>
      <c r="CO48" t="s">
        <v>268</v>
      </c>
      <c r="CP48" t="s">
        <v>418</v>
      </c>
      <c r="CQ48" t="s">
        <v>3091</v>
      </c>
      <c r="CT48" t="s">
        <v>3950</v>
      </c>
      <c r="CV48">
        <v>0</v>
      </c>
      <c r="CX48">
        <v>1</v>
      </c>
      <c r="CY48" t="s">
        <v>553</v>
      </c>
      <c r="CZ48">
        <v>0</v>
      </c>
      <c r="DA48">
        <v>11</v>
      </c>
      <c r="DB48" t="s">
        <v>2703</v>
      </c>
      <c r="DC48">
        <v>-38</v>
      </c>
      <c r="DE48" t="s">
        <v>3951</v>
      </c>
      <c r="DJ48">
        <v>6</v>
      </c>
      <c r="DK48" s="4">
        <v>44456</v>
      </c>
      <c r="DL48">
        <v>20140</v>
      </c>
      <c r="DM48">
        <v>2021</v>
      </c>
      <c r="DN48">
        <v>0</v>
      </c>
      <c r="DP48">
        <v>79327</v>
      </c>
      <c r="DQ48">
        <v>137</v>
      </c>
      <c r="DT48" t="s">
        <v>257</v>
      </c>
      <c r="DU48" t="s">
        <v>274</v>
      </c>
      <c r="DW48">
        <v>24</v>
      </c>
      <c r="DX48" t="s">
        <v>275</v>
      </c>
      <c r="EB48" t="s">
        <v>1541</v>
      </c>
      <c r="ED48">
        <v>0</v>
      </c>
      <c r="EE48" t="s">
        <v>2535</v>
      </c>
      <c r="EF48" t="s">
        <v>675</v>
      </c>
      <c r="EG48">
        <v>1</v>
      </c>
      <c r="EI48" t="s">
        <v>454</v>
      </c>
      <c r="EJ48" t="s">
        <v>1956</v>
      </c>
      <c r="EK48" t="s">
        <v>3952</v>
      </c>
      <c r="EL48" t="s">
        <v>3953</v>
      </c>
      <c r="EM48" t="s">
        <v>268</v>
      </c>
      <c r="EN48" t="s">
        <v>418</v>
      </c>
      <c r="EO48" t="s">
        <v>2238</v>
      </c>
      <c r="EP48">
        <v>1</v>
      </c>
      <c r="ES48" t="s">
        <v>3954</v>
      </c>
      <c r="FD48">
        <v>0</v>
      </c>
      <c r="FE48">
        <v>18</v>
      </c>
      <c r="FF48" t="s">
        <v>429</v>
      </c>
      <c r="FH48" t="s">
        <v>429</v>
      </c>
      <c r="FK48">
        <v>0</v>
      </c>
      <c r="FM48">
        <v>0</v>
      </c>
      <c r="FP48">
        <v>0</v>
      </c>
      <c r="FR48" t="s">
        <v>462</v>
      </c>
      <c r="FT48" t="s">
        <v>274</v>
      </c>
      <c r="FU48" t="s">
        <v>777</v>
      </c>
      <c r="FV48" t="s">
        <v>431</v>
      </c>
      <c r="FW48" t="s">
        <v>594</v>
      </c>
      <c r="FX48">
        <v>0</v>
      </c>
      <c r="FZ48">
        <v>24.17</v>
      </c>
      <c r="GA48">
        <v>7</v>
      </c>
      <c r="GB48">
        <v>0</v>
      </c>
      <c r="GC48" t="s">
        <v>1518</v>
      </c>
      <c r="GD48" t="s">
        <v>355</v>
      </c>
      <c r="GE48">
        <v>0</v>
      </c>
      <c r="GF48" t="s">
        <v>1179</v>
      </c>
      <c r="GI48">
        <v>0</v>
      </c>
      <c r="GJ48">
        <v>0</v>
      </c>
      <c r="GL48" t="s">
        <v>3157</v>
      </c>
      <c r="GN48">
        <v>4</v>
      </c>
      <c r="GZ48" t="s">
        <v>3955</v>
      </c>
      <c r="HB48" t="s">
        <v>294</v>
      </c>
      <c r="HC48" t="s">
        <v>313</v>
      </c>
      <c r="HE48">
        <v>0</v>
      </c>
      <c r="HF48">
        <v>12</v>
      </c>
      <c r="HG48">
        <v>24</v>
      </c>
      <c r="HH48" t="s">
        <v>275</v>
      </c>
      <c r="HK48">
        <v>3</v>
      </c>
      <c r="HV48">
        <v>-44</v>
      </c>
      <c r="HW48">
        <v>3987686</v>
      </c>
      <c r="HX48" t="s">
        <v>492</v>
      </c>
      <c r="HY48">
        <v>3987570</v>
      </c>
      <c r="IB48">
        <v>0</v>
      </c>
      <c r="IC48">
        <v>0</v>
      </c>
      <c r="IL48">
        <v>127</v>
      </c>
      <c r="IP48" t="s">
        <v>3951</v>
      </c>
      <c r="IT48">
        <v>3</v>
      </c>
    </row>
    <row r="49" spans="1:254">
      <c r="A49">
        <v>48</v>
      </c>
      <c r="B49" t="s">
        <v>3956</v>
      </c>
      <c r="C49">
        <v>4</v>
      </c>
      <c r="D49">
        <v>2</v>
      </c>
      <c r="E49">
        <v>4</v>
      </c>
      <c r="F49">
        <v>12</v>
      </c>
      <c r="G49">
        <v>-44</v>
      </c>
      <c r="I49" t="s">
        <v>254</v>
      </c>
      <c r="J49">
        <v>11</v>
      </c>
      <c r="K49">
        <v>11</v>
      </c>
      <c r="L49" t="s">
        <v>826</v>
      </c>
      <c r="M49" t="s">
        <v>827</v>
      </c>
      <c r="O49" t="s">
        <v>828</v>
      </c>
      <c r="V49" t="s">
        <v>253</v>
      </c>
      <c r="W49" t="s">
        <v>3957</v>
      </c>
      <c r="X49" t="s">
        <v>981</v>
      </c>
      <c r="Y49" t="s">
        <v>981</v>
      </c>
      <c r="AA49" t="s">
        <v>981</v>
      </c>
      <c r="AB49" t="s">
        <v>829</v>
      </c>
      <c r="AI49">
        <v>88</v>
      </c>
      <c r="AJ49" t="s">
        <v>327</v>
      </c>
      <c r="AO49">
        <v>15</v>
      </c>
      <c r="BI49" t="s">
        <v>607</v>
      </c>
      <c r="BP49">
        <f t="shared" si="0"/>
        <v>1</v>
      </c>
      <c r="BQ49">
        <f t="shared" si="1"/>
        <v>0</v>
      </c>
      <c r="BS49" t="s">
        <v>3091</v>
      </c>
      <c r="BU49">
        <v>17</v>
      </c>
      <c r="BW49">
        <v>0</v>
      </c>
      <c r="BX49" t="s">
        <v>3958</v>
      </c>
      <c r="BZ49">
        <v>1</v>
      </c>
      <c r="CC49" s="3">
        <v>0.50138888888888888</v>
      </c>
      <c r="CD49" t="s">
        <v>274</v>
      </c>
      <c r="CE49" t="s">
        <v>3959</v>
      </c>
      <c r="CF49">
        <v>6</v>
      </c>
      <c r="CH49" t="s">
        <v>331</v>
      </c>
      <c r="CI49">
        <v>0</v>
      </c>
      <c r="CJ49" t="s">
        <v>3960</v>
      </c>
      <c r="CK49" s="4">
        <v>38444</v>
      </c>
      <c r="CL49" t="s">
        <v>3961</v>
      </c>
      <c r="CM49" t="s">
        <v>3962</v>
      </c>
      <c r="CN49">
        <v>17</v>
      </c>
      <c r="CO49" t="s">
        <v>3401</v>
      </c>
      <c r="CP49" t="s">
        <v>269</v>
      </c>
      <c r="CQ49" t="s">
        <v>3091</v>
      </c>
      <c r="CT49" t="s">
        <v>2552</v>
      </c>
      <c r="CV49">
        <v>0</v>
      </c>
      <c r="CX49">
        <v>2</v>
      </c>
      <c r="CY49" t="s">
        <v>553</v>
      </c>
      <c r="CZ49">
        <v>0</v>
      </c>
      <c r="DA49">
        <v>11</v>
      </c>
      <c r="DB49" t="s">
        <v>2703</v>
      </c>
      <c r="DC49">
        <v>-38</v>
      </c>
      <c r="DE49" t="s">
        <v>3412</v>
      </c>
      <c r="DJ49">
        <v>12</v>
      </c>
      <c r="DK49" s="4">
        <v>44456</v>
      </c>
      <c r="DL49">
        <v>20140</v>
      </c>
      <c r="DM49">
        <v>2021</v>
      </c>
      <c r="DN49">
        <v>0</v>
      </c>
      <c r="DP49">
        <v>79327</v>
      </c>
      <c r="DQ49">
        <v>138</v>
      </c>
      <c r="DT49" t="s">
        <v>257</v>
      </c>
      <c r="DU49" t="s">
        <v>274</v>
      </c>
      <c r="DW49">
        <v>24</v>
      </c>
      <c r="DX49" t="s">
        <v>275</v>
      </c>
      <c r="ED49">
        <v>0</v>
      </c>
      <c r="EE49" t="s">
        <v>836</v>
      </c>
      <c r="EF49" t="s">
        <v>675</v>
      </c>
      <c r="EG49">
        <v>0</v>
      </c>
      <c r="EH49" t="s">
        <v>837</v>
      </c>
      <c r="EI49" t="s">
        <v>340</v>
      </c>
      <c r="EJ49" t="s">
        <v>2003</v>
      </c>
      <c r="EK49" t="s">
        <v>3963</v>
      </c>
      <c r="EL49" t="s">
        <v>3964</v>
      </c>
      <c r="EM49" t="s">
        <v>3965</v>
      </c>
      <c r="EN49" t="s">
        <v>282</v>
      </c>
      <c r="EO49" t="s">
        <v>918</v>
      </c>
      <c r="EP49">
        <v>0</v>
      </c>
      <c r="EQ49" t="s">
        <v>3966</v>
      </c>
      <c r="ES49" t="s">
        <v>3967</v>
      </c>
      <c r="ET49">
        <v>-2</v>
      </c>
      <c r="EU49" t="s">
        <v>348</v>
      </c>
      <c r="EV49" t="s">
        <v>1983</v>
      </c>
      <c r="EW49" t="s">
        <v>350</v>
      </c>
      <c r="EX49" t="s">
        <v>351</v>
      </c>
      <c r="FA49" t="s">
        <v>999</v>
      </c>
      <c r="FB49" t="s">
        <v>3968</v>
      </c>
      <c r="FD49">
        <v>0</v>
      </c>
      <c r="FE49">
        <v>18</v>
      </c>
      <c r="FI49" t="s">
        <v>3700</v>
      </c>
      <c r="FK49">
        <v>0</v>
      </c>
      <c r="FM49">
        <v>0</v>
      </c>
      <c r="FP49">
        <v>0</v>
      </c>
      <c r="FR49" t="s">
        <v>462</v>
      </c>
      <c r="FT49" t="s">
        <v>257</v>
      </c>
      <c r="FU49" t="s">
        <v>777</v>
      </c>
      <c r="FV49" t="s">
        <v>431</v>
      </c>
      <c r="FX49">
        <v>1</v>
      </c>
      <c r="FZ49">
        <v>24.17</v>
      </c>
      <c r="GA49">
        <v>7</v>
      </c>
      <c r="GB49">
        <v>1</v>
      </c>
      <c r="GD49" t="s">
        <v>355</v>
      </c>
      <c r="GE49">
        <v>0</v>
      </c>
      <c r="GH49">
        <v>1</v>
      </c>
      <c r="GI49">
        <v>0</v>
      </c>
      <c r="GJ49">
        <v>0</v>
      </c>
      <c r="GL49" t="s">
        <v>3969</v>
      </c>
      <c r="GM49">
        <v>14</v>
      </c>
      <c r="GN49">
        <v>5</v>
      </c>
      <c r="GO49" t="s">
        <v>357</v>
      </c>
      <c r="GQ49">
        <v>11</v>
      </c>
      <c r="GZ49" t="s">
        <v>2559</v>
      </c>
      <c r="HB49" t="s">
        <v>294</v>
      </c>
      <c r="HC49" t="s">
        <v>294</v>
      </c>
      <c r="HD49" t="s">
        <v>3970</v>
      </c>
      <c r="HE49">
        <v>0</v>
      </c>
      <c r="HF49">
        <v>11</v>
      </c>
      <c r="HG49">
        <v>24</v>
      </c>
      <c r="HH49" t="s">
        <v>275</v>
      </c>
      <c r="HJ49" t="s">
        <v>492</v>
      </c>
      <c r="HK49">
        <v>3</v>
      </c>
      <c r="HL49" t="s">
        <v>3412</v>
      </c>
      <c r="HN49" t="s">
        <v>3971</v>
      </c>
      <c r="HO49" t="s">
        <v>3972</v>
      </c>
      <c r="HP49" t="s">
        <v>3973</v>
      </c>
      <c r="HQ49" t="s">
        <v>3974</v>
      </c>
      <c r="HS49" t="s">
        <v>3707</v>
      </c>
      <c r="HV49">
        <v>44</v>
      </c>
      <c r="HW49">
        <v>3987742</v>
      </c>
      <c r="HX49" t="s">
        <v>1152</v>
      </c>
      <c r="HY49">
        <v>3987686</v>
      </c>
      <c r="IB49">
        <v>0</v>
      </c>
      <c r="IC49">
        <v>0</v>
      </c>
      <c r="IL49">
        <v>128</v>
      </c>
      <c r="IP49" t="s">
        <v>3412</v>
      </c>
      <c r="IT49">
        <v>3</v>
      </c>
    </row>
    <row r="50" spans="1:254">
      <c r="A50">
        <v>49</v>
      </c>
      <c r="B50" t="s">
        <v>3975</v>
      </c>
      <c r="C50">
        <v>4</v>
      </c>
      <c r="D50">
        <v>1</v>
      </c>
      <c r="E50">
        <v>10</v>
      </c>
      <c r="F50">
        <v>7</v>
      </c>
      <c r="G50">
        <v>44</v>
      </c>
      <c r="I50" t="s">
        <v>254</v>
      </c>
      <c r="J50">
        <v>12</v>
      </c>
      <c r="K50" t="s">
        <v>3480</v>
      </c>
      <c r="L50" t="s">
        <v>3481</v>
      </c>
      <c r="M50" t="s">
        <v>1186</v>
      </c>
      <c r="O50" t="s">
        <v>1187</v>
      </c>
      <c r="S50" t="s">
        <v>1708</v>
      </c>
      <c r="V50" t="s">
        <v>257</v>
      </c>
      <c r="W50" t="s">
        <v>3482</v>
      </c>
      <c r="AD50" t="s">
        <v>807</v>
      </c>
      <c r="AE50" t="s">
        <v>808</v>
      </c>
      <c r="AF50" t="s">
        <v>3482</v>
      </c>
      <c r="AG50" t="s">
        <v>257</v>
      </c>
      <c r="AI50">
        <v>20</v>
      </c>
      <c r="AO50">
        <v>15</v>
      </c>
      <c r="BI50" t="s">
        <v>274</v>
      </c>
      <c r="BP50">
        <f t="shared" si="0"/>
        <v>0</v>
      </c>
      <c r="BQ50">
        <f t="shared" si="1"/>
        <v>4</v>
      </c>
      <c r="BS50" t="s">
        <v>3091</v>
      </c>
      <c r="BU50">
        <v>17</v>
      </c>
      <c r="BW50">
        <v>0</v>
      </c>
      <c r="BX50" t="s">
        <v>3976</v>
      </c>
      <c r="CC50" s="3">
        <v>0.4770833333333333</v>
      </c>
      <c r="CE50" t="s">
        <v>3977</v>
      </c>
      <c r="CI50">
        <v>0</v>
      </c>
      <c r="CJ50" t="s">
        <v>3978</v>
      </c>
      <c r="CK50" s="4">
        <v>38080</v>
      </c>
      <c r="CL50" t="s">
        <v>3979</v>
      </c>
      <c r="CM50" t="s">
        <v>3980</v>
      </c>
      <c r="CN50">
        <v>17</v>
      </c>
      <c r="CO50" t="s">
        <v>3951</v>
      </c>
      <c r="CP50" t="s">
        <v>269</v>
      </c>
      <c r="CQ50" t="s">
        <v>3091</v>
      </c>
      <c r="CT50" t="s">
        <v>3981</v>
      </c>
      <c r="CV50">
        <v>0</v>
      </c>
      <c r="CX50">
        <v>3</v>
      </c>
      <c r="CY50" t="s">
        <v>553</v>
      </c>
      <c r="CZ50">
        <v>0</v>
      </c>
      <c r="DA50">
        <v>11</v>
      </c>
      <c r="DB50" t="s">
        <v>2703</v>
      </c>
      <c r="DC50">
        <v>-38</v>
      </c>
      <c r="DE50" t="s">
        <v>3801</v>
      </c>
      <c r="DJ50">
        <v>7</v>
      </c>
      <c r="DK50" s="4">
        <v>44456</v>
      </c>
      <c r="DL50">
        <v>20140</v>
      </c>
      <c r="DM50">
        <v>2021</v>
      </c>
      <c r="DN50">
        <v>0</v>
      </c>
      <c r="DP50">
        <v>79327</v>
      </c>
      <c r="DQ50">
        <v>139</v>
      </c>
      <c r="DT50" t="s">
        <v>274</v>
      </c>
      <c r="DU50" t="s">
        <v>257</v>
      </c>
      <c r="DW50">
        <v>24</v>
      </c>
      <c r="DX50" t="s">
        <v>275</v>
      </c>
      <c r="ED50">
        <v>0</v>
      </c>
      <c r="EE50" t="s">
        <v>1196</v>
      </c>
      <c r="EF50" t="s">
        <v>383</v>
      </c>
      <c r="EG50">
        <v>0</v>
      </c>
      <c r="EI50" t="s">
        <v>454</v>
      </c>
      <c r="EJ50" t="s">
        <v>3982</v>
      </c>
      <c r="EK50" t="s">
        <v>3983</v>
      </c>
      <c r="EL50" t="s">
        <v>3984</v>
      </c>
      <c r="EM50" t="s">
        <v>3985</v>
      </c>
      <c r="EN50" t="s">
        <v>282</v>
      </c>
      <c r="EO50" t="s">
        <v>996</v>
      </c>
      <c r="EP50">
        <v>0</v>
      </c>
      <c r="ES50" t="s">
        <v>3986</v>
      </c>
      <c r="FD50">
        <v>0</v>
      </c>
      <c r="FE50">
        <v>8</v>
      </c>
      <c r="FF50" t="s">
        <v>621</v>
      </c>
      <c r="FG50" t="s">
        <v>309</v>
      </c>
      <c r="FH50" t="s">
        <v>1357</v>
      </c>
      <c r="FK50">
        <v>0</v>
      </c>
      <c r="FM50">
        <v>0</v>
      </c>
      <c r="FP50">
        <v>0</v>
      </c>
      <c r="FR50" t="s">
        <v>1177</v>
      </c>
      <c r="FT50" t="s">
        <v>257</v>
      </c>
      <c r="FU50" t="s">
        <v>1178</v>
      </c>
      <c r="FV50" t="s">
        <v>1721</v>
      </c>
      <c r="FX50">
        <v>0</v>
      </c>
      <c r="FZ50">
        <v>24.17</v>
      </c>
      <c r="GA50">
        <v>7</v>
      </c>
      <c r="GB50">
        <v>0</v>
      </c>
      <c r="GC50" t="s">
        <v>3987</v>
      </c>
      <c r="GE50">
        <v>0</v>
      </c>
      <c r="GF50" t="s">
        <v>466</v>
      </c>
      <c r="GI50">
        <v>0</v>
      </c>
      <c r="GJ50">
        <v>0</v>
      </c>
      <c r="GL50" t="s">
        <v>3988</v>
      </c>
      <c r="GN50">
        <v>8</v>
      </c>
      <c r="GZ50" t="s">
        <v>3989</v>
      </c>
      <c r="HB50" t="s">
        <v>294</v>
      </c>
      <c r="HC50" t="s">
        <v>294</v>
      </c>
      <c r="HD50" t="s">
        <v>3990</v>
      </c>
      <c r="HE50">
        <v>0</v>
      </c>
      <c r="HF50">
        <v>12</v>
      </c>
      <c r="HG50">
        <v>24</v>
      </c>
      <c r="HH50" t="s">
        <v>275</v>
      </c>
      <c r="HK50">
        <v>3</v>
      </c>
      <c r="HV50">
        <v>37</v>
      </c>
      <c r="HW50">
        <v>3987802</v>
      </c>
      <c r="HX50" t="s">
        <v>3991</v>
      </c>
      <c r="HY50">
        <v>3987742</v>
      </c>
      <c r="IB50">
        <v>0</v>
      </c>
      <c r="IC50">
        <v>0</v>
      </c>
      <c r="IL50">
        <v>129</v>
      </c>
      <c r="IP50" t="s">
        <v>3412</v>
      </c>
      <c r="IQ50" t="s">
        <v>3109</v>
      </c>
      <c r="IT50">
        <v>3</v>
      </c>
    </row>
    <row r="51" spans="1:254">
      <c r="A51">
        <v>50</v>
      </c>
      <c r="B51" t="s">
        <v>3992</v>
      </c>
      <c r="C51">
        <v>4</v>
      </c>
      <c r="D51">
        <v>2</v>
      </c>
      <c r="E51">
        <v>3</v>
      </c>
      <c r="F51">
        <v>3</v>
      </c>
      <c r="G51">
        <v>37</v>
      </c>
      <c r="I51" t="s">
        <v>254</v>
      </c>
      <c r="J51">
        <v>11</v>
      </c>
      <c r="K51">
        <v>11</v>
      </c>
      <c r="L51" t="s">
        <v>2375</v>
      </c>
      <c r="M51" t="s">
        <v>978</v>
      </c>
      <c r="O51" t="s">
        <v>1750</v>
      </c>
      <c r="V51" t="s">
        <v>253</v>
      </c>
      <c r="W51" t="s">
        <v>3993</v>
      </c>
      <c r="X51" t="s">
        <v>981</v>
      </c>
      <c r="Y51" t="s">
        <v>3852</v>
      </c>
      <c r="AA51" t="s">
        <v>981</v>
      </c>
      <c r="AB51" t="s">
        <v>1217</v>
      </c>
      <c r="AI51">
        <v>88</v>
      </c>
      <c r="AJ51" t="s">
        <v>327</v>
      </c>
      <c r="AO51">
        <v>15</v>
      </c>
      <c r="BI51" t="s">
        <v>274</v>
      </c>
      <c r="BP51">
        <f t="shared" si="0"/>
        <v>2</v>
      </c>
      <c r="BQ51">
        <f t="shared" si="1"/>
        <v>0</v>
      </c>
      <c r="BS51" t="s">
        <v>3091</v>
      </c>
      <c r="BU51">
        <v>17</v>
      </c>
      <c r="BW51">
        <v>0</v>
      </c>
      <c r="BX51" t="s">
        <v>3994</v>
      </c>
      <c r="BZ51">
        <v>1</v>
      </c>
      <c r="CC51" s="3">
        <v>0.45069444444444445</v>
      </c>
      <c r="CD51" t="s">
        <v>257</v>
      </c>
      <c r="CE51" t="s">
        <v>3995</v>
      </c>
      <c r="CF51">
        <v>5</v>
      </c>
      <c r="CH51" t="s">
        <v>331</v>
      </c>
      <c r="CI51">
        <v>0</v>
      </c>
      <c r="CJ51" t="s">
        <v>3996</v>
      </c>
      <c r="CK51" s="4">
        <v>38080</v>
      </c>
      <c r="CL51" t="s">
        <v>3997</v>
      </c>
      <c r="CM51" t="s">
        <v>3998</v>
      </c>
      <c r="CN51">
        <v>17</v>
      </c>
      <c r="CO51" t="s">
        <v>3171</v>
      </c>
      <c r="CP51" t="s">
        <v>269</v>
      </c>
      <c r="CQ51" t="s">
        <v>3091</v>
      </c>
      <c r="CT51" t="s">
        <v>3999</v>
      </c>
      <c r="CV51">
        <v>0</v>
      </c>
      <c r="CX51">
        <v>4</v>
      </c>
      <c r="CY51" t="s">
        <v>553</v>
      </c>
      <c r="CZ51">
        <v>0</v>
      </c>
      <c r="DA51">
        <v>11</v>
      </c>
      <c r="DB51" t="s">
        <v>2703</v>
      </c>
      <c r="DC51">
        <v>-38</v>
      </c>
      <c r="DE51" t="s">
        <v>3951</v>
      </c>
      <c r="DJ51">
        <v>3</v>
      </c>
      <c r="DK51" s="4">
        <v>44456</v>
      </c>
      <c r="DL51">
        <v>20140</v>
      </c>
      <c r="DM51">
        <v>2021</v>
      </c>
      <c r="DN51">
        <v>0</v>
      </c>
      <c r="DP51">
        <v>79327</v>
      </c>
      <c r="DQ51">
        <v>140</v>
      </c>
      <c r="DT51" t="s">
        <v>274</v>
      </c>
      <c r="DU51" t="s">
        <v>257</v>
      </c>
      <c r="DW51">
        <v>24</v>
      </c>
      <c r="DX51" t="s">
        <v>275</v>
      </c>
      <c r="ED51">
        <v>0</v>
      </c>
      <c r="EE51" t="s">
        <v>1840</v>
      </c>
      <c r="EF51" t="s">
        <v>383</v>
      </c>
      <c r="EG51">
        <v>0</v>
      </c>
      <c r="EI51" t="s">
        <v>340</v>
      </c>
      <c r="EJ51" t="s">
        <v>4000</v>
      </c>
      <c r="EK51" t="s">
        <v>4001</v>
      </c>
      <c r="EL51" t="s">
        <v>4002</v>
      </c>
      <c r="EM51" t="s">
        <v>329</v>
      </c>
      <c r="EN51" t="s">
        <v>282</v>
      </c>
      <c r="EO51" t="s">
        <v>1248</v>
      </c>
      <c r="EP51">
        <v>0</v>
      </c>
      <c r="EQ51" t="s">
        <v>3966</v>
      </c>
      <c r="ES51" t="s">
        <v>4003</v>
      </c>
      <c r="ET51">
        <v>-3</v>
      </c>
      <c r="EU51" t="s">
        <v>348</v>
      </c>
      <c r="EV51" t="s">
        <v>1983</v>
      </c>
      <c r="EW51" t="s">
        <v>709</v>
      </c>
      <c r="EX51" t="s">
        <v>351</v>
      </c>
      <c r="FA51" t="s">
        <v>999</v>
      </c>
      <c r="FB51" t="s">
        <v>3840</v>
      </c>
      <c r="FD51">
        <v>0</v>
      </c>
      <c r="FE51">
        <v>8</v>
      </c>
      <c r="FK51">
        <v>0</v>
      </c>
      <c r="FM51">
        <v>0</v>
      </c>
      <c r="FP51">
        <v>0</v>
      </c>
      <c r="FR51" t="s">
        <v>395</v>
      </c>
      <c r="FU51" t="s">
        <v>396</v>
      </c>
      <c r="FV51" t="s">
        <v>431</v>
      </c>
      <c r="FX51">
        <v>1</v>
      </c>
      <c r="FZ51">
        <v>24.17</v>
      </c>
      <c r="GA51">
        <v>7</v>
      </c>
      <c r="GB51">
        <v>1</v>
      </c>
      <c r="GD51" t="s">
        <v>355</v>
      </c>
      <c r="GE51">
        <v>0</v>
      </c>
      <c r="GF51" t="s">
        <v>274</v>
      </c>
      <c r="GH51">
        <v>1.1000000000000001</v>
      </c>
      <c r="GI51">
        <v>0</v>
      </c>
      <c r="GJ51">
        <v>0</v>
      </c>
      <c r="GL51" t="s">
        <v>4004</v>
      </c>
      <c r="GM51">
        <v>6</v>
      </c>
      <c r="GN51">
        <v>0</v>
      </c>
      <c r="GO51" t="s">
        <v>713</v>
      </c>
      <c r="GQ51">
        <v>44</v>
      </c>
      <c r="GZ51" t="s">
        <v>2797</v>
      </c>
      <c r="HB51" t="s">
        <v>313</v>
      </c>
      <c r="HC51" t="s">
        <v>313</v>
      </c>
      <c r="HD51" t="s">
        <v>1005</v>
      </c>
      <c r="HE51">
        <v>0</v>
      </c>
      <c r="HF51">
        <v>11</v>
      </c>
      <c r="HG51">
        <v>24</v>
      </c>
      <c r="HH51" t="s">
        <v>275</v>
      </c>
      <c r="HK51">
        <v>4</v>
      </c>
      <c r="HL51" t="s">
        <v>3412</v>
      </c>
      <c r="HN51" t="s">
        <v>4005</v>
      </c>
      <c r="HO51" t="s">
        <v>4006</v>
      </c>
      <c r="HP51" t="s">
        <v>4007</v>
      </c>
      <c r="HQ51" t="s">
        <v>4008</v>
      </c>
      <c r="HS51" t="s">
        <v>3707</v>
      </c>
      <c r="HV51">
        <v>34</v>
      </c>
      <c r="HW51">
        <v>3987928</v>
      </c>
      <c r="HY51">
        <v>3987802</v>
      </c>
      <c r="IB51">
        <v>0</v>
      </c>
      <c r="IC51">
        <v>0</v>
      </c>
      <c r="IL51">
        <v>130</v>
      </c>
      <c r="IP51" t="s">
        <v>3951</v>
      </c>
      <c r="IT51">
        <v>3</v>
      </c>
    </row>
    <row r="52" spans="1:254">
      <c r="A52">
        <v>51</v>
      </c>
      <c r="B52" t="s">
        <v>4009</v>
      </c>
      <c r="C52">
        <v>4</v>
      </c>
      <c r="D52">
        <v>1</v>
      </c>
      <c r="E52">
        <v>10</v>
      </c>
      <c r="F52">
        <v>2</v>
      </c>
      <c r="G52">
        <v>34</v>
      </c>
      <c r="I52" t="s">
        <v>298</v>
      </c>
      <c r="J52">
        <v>21</v>
      </c>
      <c r="K52">
        <v>21</v>
      </c>
      <c r="L52" t="s">
        <v>4010</v>
      </c>
      <c r="M52" t="s">
        <v>440</v>
      </c>
      <c r="O52" t="s">
        <v>4011</v>
      </c>
      <c r="P52" t="s">
        <v>3188</v>
      </c>
      <c r="R52" t="s">
        <v>3867</v>
      </c>
      <c r="V52" t="s">
        <v>257</v>
      </c>
      <c r="W52" t="s">
        <v>4012</v>
      </c>
      <c r="AD52" t="s">
        <v>1338</v>
      </c>
      <c r="AE52" t="s">
        <v>1339</v>
      </c>
      <c r="AF52" t="s">
        <v>4012</v>
      </c>
      <c r="AG52" t="s">
        <v>257</v>
      </c>
      <c r="AI52">
        <v>15</v>
      </c>
      <c r="AO52">
        <v>15</v>
      </c>
      <c r="BI52" t="s">
        <v>257</v>
      </c>
      <c r="BP52">
        <f t="shared" si="0"/>
        <v>0</v>
      </c>
      <c r="BQ52">
        <f t="shared" si="1"/>
        <v>3</v>
      </c>
      <c r="BS52" t="s">
        <v>3091</v>
      </c>
      <c r="BU52">
        <v>17</v>
      </c>
      <c r="BW52">
        <v>0</v>
      </c>
      <c r="BX52" t="s">
        <v>4013</v>
      </c>
      <c r="CC52" s="3">
        <v>0.42708333333333331</v>
      </c>
      <c r="CE52" t="s">
        <v>4014</v>
      </c>
      <c r="CI52">
        <v>0</v>
      </c>
      <c r="CJ52" t="s">
        <v>4015</v>
      </c>
      <c r="CK52" s="4">
        <v>38080</v>
      </c>
      <c r="CL52" t="s">
        <v>4016</v>
      </c>
      <c r="CM52" t="s">
        <v>4017</v>
      </c>
      <c r="CN52">
        <v>17</v>
      </c>
      <c r="CO52" t="s">
        <v>4018</v>
      </c>
      <c r="CP52" t="s">
        <v>282</v>
      </c>
      <c r="CQ52" t="s">
        <v>3091</v>
      </c>
      <c r="CT52" t="s">
        <v>4019</v>
      </c>
      <c r="CV52">
        <v>0</v>
      </c>
      <c r="CX52">
        <v>5</v>
      </c>
      <c r="CY52" t="s">
        <v>553</v>
      </c>
      <c r="CZ52">
        <v>0</v>
      </c>
      <c r="DA52">
        <v>11</v>
      </c>
      <c r="DB52" t="s">
        <v>2703</v>
      </c>
      <c r="DC52">
        <v>-38</v>
      </c>
      <c r="DJ52">
        <v>-2</v>
      </c>
      <c r="DK52" s="4">
        <v>44456</v>
      </c>
      <c r="DL52">
        <v>20140</v>
      </c>
      <c r="DM52">
        <v>2021</v>
      </c>
      <c r="DN52">
        <v>0</v>
      </c>
      <c r="DP52">
        <v>79327</v>
      </c>
      <c r="DQ52">
        <v>141</v>
      </c>
      <c r="DT52" t="s">
        <v>257</v>
      </c>
      <c r="DU52" t="s">
        <v>274</v>
      </c>
      <c r="DW52">
        <v>24</v>
      </c>
      <c r="DX52" t="s">
        <v>275</v>
      </c>
      <c r="ED52">
        <v>0</v>
      </c>
      <c r="EE52" t="s">
        <v>4020</v>
      </c>
      <c r="EF52" t="s">
        <v>1128</v>
      </c>
      <c r="EG52">
        <v>1</v>
      </c>
      <c r="EH52" t="s">
        <v>2705</v>
      </c>
      <c r="EI52" t="s">
        <v>278</v>
      </c>
      <c r="EJ52" t="s">
        <v>4021</v>
      </c>
      <c r="EK52" t="s">
        <v>4022</v>
      </c>
      <c r="EL52" t="s">
        <v>4023</v>
      </c>
      <c r="EM52" t="s">
        <v>4024</v>
      </c>
      <c r="EN52" t="s">
        <v>269</v>
      </c>
      <c r="EO52" t="s">
        <v>707</v>
      </c>
      <c r="EP52">
        <v>1</v>
      </c>
      <c r="ES52" t="s">
        <v>4025</v>
      </c>
      <c r="FD52">
        <v>0</v>
      </c>
      <c r="FE52">
        <v>4</v>
      </c>
      <c r="FF52" t="s">
        <v>285</v>
      </c>
      <c r="FH52" t="s">
        <v>285</v>
      </c>
      <c r="FK52">
        <v>0</v>
      </c>
      <c r="FM52">
        <v>0</v>
      </c>
      <c r="FP52">
        <v>0</v>
      </c>
      <c r="FR52" t="s">
        <v>462</v>
      </c>
      <c r="FT52" t="s">
        <v>274</v>
      </c>
      <c r="FU52" t="s">
        <v>777</v>
      </c>
      <c r="FV52" t="s">
        <v>431</v>
      </c>
      <c r="FW52" t="s">
        <v>594</v>
      </c>
      <c r="FX52">
        <v>0</v>
      </c>
      <c r="FZ52">
        <v>24.17</v>
      </c>
      <c r="GA52">
        <v>7</v>
      </c>
      <c r="GB52">
        <v>0</v>
      </c>
      <c r="GC52" t="s">
        <v>4026</v>
      </c>
      <c r="GD52" t="s">
        <v>355</v>
      </c>
      <c r="GE52">
        <v>0</v>
      </c>
      <c r="GF52" t="s">
        <v>895</v>
      </c>
      <c r="GI52">
        <v>0</v>
      </c>
      <c r="GJ52">
        <v>0</v>
      </c>
      <c r="GL52" t="s">
        <v>4027</v>
      </c>
      <c r="GN52">
        <v>0</v>
      </c>
      <c r="GZ52" t="s">
        <v>4028</v>
      </c>
      <c r="HB52" t="s">
        <v>294</v>
      </c>
      <c r="HC52" t="s">
        <v>313</v>
      </c>
      <c r="HD52" t="s">
        <v>4029</v>
      </c>
      <c r="HE52">
        <v>0</v>
      </c>
      <c r="HF52">
        <v>21</v>
      </c>
      <c r="HG52">
        <v>24</v>
      </c>
      <c r="HH52" t="s">
        <v>275</v>
      </c>
      <c r="HK52">
        <v>3</v>
      </c>
      <c r="HV52">
        <v>36</v>
      </c>
      <c r="HW52">
        <v>3988005</v>
      </c>
      <c r="HX52" t="s">
        <v>4030</v>
      </c>
      <c r="HY52">
        <v>3987928</v>
      </c>
      <c r="IB52">
        <v>0</v>
      </c>
      <c r="IC52">
        <v>0</v>
      </c>
      <c r="IL52">
        <v>131</v>
      </c>
      <c r="IT52">
        <v>3</v>
      </c>
    </row>
    <row r="53" spans="1:254">
      <c r="A53">
        <v>52</v>
      </c>
      <c r="B53" t="s">
        <v>4031</v>
      </c>
      <c r="C53">
        <v>4</v>
      </c>
      <c r="D53">
        <v>2</v>
      </c>
      <c r="E53">
        <v>12</v>
      </c>
      <c r="F53">
        <v>11</v>
      </c>
      <c r="G53">
        <v>36</v>
      </c>
      <c r="I53" t="s">
        <v>254</v>
      </c>
      <c r="J53">
        <v>12</v>
      </c>
      <c r="K53">
        <v>12</v>
      </c>
      <c r="L53" t="s">
        <v>3111</v>
      </c>
      <c r="M53" t="s">
        <v>568</v>
      </c>
      <c r="O53" t="s">
        <v>569</v>
      </c>
      <c r="P53" t="s">
        <v>1067</v>
      </c>
      <c r="V53" t="s">
        <v>253</v>
      </c>
      <c r="W53" t="s">
        <v>3112</v>
      </c>
      <c r="X53" t="s">
        <v>1069</v>
      </c>
      <c r="Y53" t="s">
        <v>3113</v>
      </c>
      <c r="AA53" t="s">
        <v>325</v>
      </c>
      <c r="AB53" t="s">
        <v>326</v>
      </c>
      <c r="AI53">
        <v>34</v>
      </c>
      <c r="AJ53" t="s">
        <v>327</v>
      </c>
      <c r="AO53">
        <v>15</v>
      </c>
      <c r="BI53" t="s">
        <v>257</v>
      </c>
      <c r="BP53">
        <f t="shared" si="0"/>
        <v>3</v>
      </c>
      <c r="BQ53">
        <f t="shared" si="1"/>
        <v>0</v>
      </c>
      <c r="BS53" t="s">
        <v>3091</v>
      </c>
      <c r="BU53">
        <v>17</v>
      </c>
      <c r="BW53">
        <v>0</v>
      </c>
      <c r="BX53" t="s">
        <v>4032</v>
      </c>
      <c r="BZ53">
        <v>1</v>
      </c>
      <c r="CC53" s="3">
        <v>0.39930555555555558</v>
      </c>
      <c r="CD53" t="s">
        <v>257</v>
      </c>
      <c r="CE53" t="s">
        <v>4033</v>
      </c>
      <c r="CF53">
        <v>9</v>
      </c>
      <c r="CH53" t="s">
        <v>331</v>
      </c>
      <c r="CI53">
        <v>0</v>
      </c>
      <c r="CJ53" t="s">
        <v>4034</v>
      </c>
      <c r="CK53" s="4">
        <v>38080</v>
      </c>
      <c r="CL53" t="s">
        <v>4035</v>
      </c>
      <c r="CM53" t="s">
        <v>4036</v>
      </c>
      <c r="CN53">
        <v>17</v>
      </c>
      <c r="CP53" t="s">
        <v>269</v>
      </c>
      <c r="CQ53" t="s">
        <v>3091</v>
      </c>
      <c r="CT53" t="s">
        <v>3196</v>
      </c>
      <c r="CV53">
        <v>0</v>
      </c>
      <c r="CX53">
        <v>6</v>
      </c>
      <c r="CY53" t="s">
        <v>553</v>
      </c>
      <c r="CZ53">
        <v>0</v>
      </c>
      <c r="DA53">
        <v>11</v>
      </c>
      <c r="DB53" t="s">
        <v>2703</v>
      </c>
      <c r="DC53">
        <v>-38</v>
      </c>
      <c r="DE53" t="s">
        <v>3169</v>
      </c>
      <c r="DJ53">
        <v>11</v>
      </c>
      <c r="DK53" s="4">
        <v>44456</v>
      </c>
      <c r="DL53">
        <v>20140</v>
      </c>
      <c r="DM53">
        <v>2021</v>
      </c>
      <c r="DN53">
        <v>0</v>
      </c>
      <c r="DP53">
        <v>79327</v>
      </c>
      <c r="DQ53">
        <v>142</v>
      </c>
      <c r="DT53" t="s">
        <v>257</v>
      </c>
      <c r="DU53" t="s">
        <v>274</v>
      </c>
      <c r="DW53">
        <v>24</v>
      </c>
      <c r="DX53" t="s">
        <v>275</v>
      </c>
      <c r="ED53">
        <v>0</v>
      </c>
      <c r="EE53" t="s">
        <v>1637</v>
      </c>
      <c r="EF53" t="s">
        <v>422</v>
      </c>
      <c r="EG53">
        <v>0</v>
      </c>
      <c r="EI53" t="s">
        <v>454</v>
      </c>
      <c r="EJ53" t="s">
        <v>4037</v>
      </c>
      <c r="EK53" t="s">
        <v>4038</v>
      </c>
      <c r="EL53" t="s">
        <v>4039</v>
      </c>
      <c r="EM53" t="s">
        <v>4040</v>
      </c>
      <c r="EN53" t="s">
        <v>282</v>
      </c>
      <c r="EO53" t="s">
        <v>490</v>
      </c>
      <c r="EP53">
        <v>0</v>
      </c>
      <c r="EQ53" t="s">
        <v>3966</v>
      </c>
      <c r="ES53" t="s">
        <v>4041</v>
      </c>
      <c r="ET53">
        <v>4</v>
      </c>
      <c r="EU53" t="s">
        <v>257</v>
      </c>
      <c r="EV53" t="s">
        <v>1983</v>
      </c>
      <c r="EW53" t="s">
        <v>4042</v>
      </c>
      <c r="EX53" t="s">
        <v>2934</v>
      </c>
      <c r="FA53" t="s">
        <v>499</v>
      </c>
      <c r="FB53" t="s">
        <v>3699</v>
      </c>
      <c r="FD53">
        <v>0</v>
      </c>
      <c r="FE53">
        <v>5</v>
      </c>
      <c r="FK53">
        <v>0</v>
      </c>
      <c r="FM53">
        <v>0</v>
      </c>
      <c r="FP53">
        <v>0</v>
      </c>
      <c r="FR53" t="s">
        <v>462</v>
      </c>
      <c r="FU53" t="s">
        <v>777</v>
      </c>
      <c r="FX53">
        <v>0</v>
      </c>
      <c r="FZ53">
        <v>24.17</v>
      </c>
      <c r="GA53">
        <v>7</v>
      </c>
      <c r="GB53">
        <v>0</v>
      </c>
      <c r="GD53" t="s">
        <v>355</v>
      </c>
      <c r="GE53">
        <v>1</v>
      </c>
      <c r="GF53" t="s">
        <v>466</v>
      </c>
      <c r="GH53">
        <v>2.6</v>
      </c>
      <c r="GI53">
        <v>0</v>
      </c>
      <c r="GJ53">
        <v>0</v>
      </c>
      <c r="GL53" t="s">
        <v>4043</v>
      </c>
      <c r="GM53">
        <v>7</v>
      </c>
      <c r="GN53">
        <v>3</v>
      </c>
      <c r="GO53" t="s">
        <v>499</v>
      </c>
      <c r="GQ53">
        <v>45</v>
      </c>
      <c r="GZ53" t="s">
        <v>4044</v>
      </c>
      <c r="HB53" t="s">
        <v>313</v>
      </c>
      <c r="HC53" t="s">
        <v>313</v>
      </c>
      <c r="HD53" t="s">
        <v>3169</v>
      </c>
      <c r="HE53">
        <v>0</v>
      </c>
      <c r="HF53">
        <v>12</v>
      </c>
      <c r="HG53">
        <v>24</v>
      </c>
      <c r="HH53" t="s">
        <v>275</v>
      </c>
      <c r="HK53" t="s">
        <v>2040</v>
      </c>
      <c r="HL53" t="s">
        <v>3169</v>
      </c>
      <c r="HN53" t="s">
        <v>4045</v>
      </c>
      <c r="HO53" t="s">
        <v>4046</v>
      </c>
      <c r="HP53" t="s">
        <v>4047</v>
      </c>
      <c r="HQ53" t="s">
        <v>4048</v>
      </c>
      <c r="HS53" t="s">
        <v>4049</v>
      </c>
      <c r="HV53">
        <v>25</v>
      </c>
      <c r="HW53">
        <v>3988037</v>
      </c>
      <c r="HX53" t="s">
        <v>2934</v>
      </c>
      <c r="HY53">
        <v>3988005</v>
      </c>
      <c r="IB53">
        <v>0</v>
      </c>
      <c r="IC53">
        <v>0</v>
      </c>
      <c r="IL53">
        <v>132</v>
      </c>
      <c r="IP53" t="s">
        <v>3169</v>
      </c>
      <c r="IT53">
        <v>3</v>
      </c>
    </row>
    <row r="54" spans="1:254">
      <c r="A54">
        <v>53</v>
      </c>
      <c r="B54" t="s">
        <v>4050</v>
      </c>
      <c r="C54">
        <v>4</v>
      </c>
      <c r="D54">
        <v>3</v>
      </c>
      <c r="E54">
        <v>1</v>
      </c>
      <c r="F54">
        <v>3</v>
      </c>
      <c r="G54">
        <v>25</v>
      </c>
      <c r="I54" t="s">
        <v>254</v>
      </c>
      <c r="J54">
        <v>12</v>
      </c>
      <c r="K54">
        <v>12</v>
      </c>
      <c r="L54" t="s">
        <v>4051</v>
      </c>
      <c r="M54" t="s">
        <v>568</v>
      </c>
      <c r="O54" t="s">
        <v>1066</v>
      </c>
      <c r="P54" t="s">
        <v>1067</v>
      </c>
      <c r="S54" t="s">
        <v>872</v>
      </c>
      <c r="V54" t="s">
        <v>257</v>
      </c>
      <c r="W54" t="s">
        <v>1709</v>
      </c>
      <c r="AD54" t="s">
        <v>807</v>
      </c>
      <c r="AE54" t="s">
        <v>808</v>
      </c>
      <c r="AF54" t="s">
        <v>1709</v>
      </c>
      <c r="AG54" t="s">
        <v>274</v>
      </c>
      <c r="AI54">
        <v>22</v>
      </c>
      <c r="AO54">
        <v>15</v>
      </c>
      <c r="AT54" t="s">
        <v>254</v>
      </c>
      <c r="AX54">
        <v>4</v>
      </c>
      <c r="BI54" t="s">
        <v>257</v>
      </c>
      <c r="BP54">
        <f t="shared" si="0"/>
        <v>0</v>
      </c>
      <c r="BQ54">
        <f t="shared" si="1"/>
        <v>2</v>
      </c>
      <c r="BS54" t="s">
        <v>3091</v>
      </c>
      <c r="BU54">
        <v>17</v>
      </c>
      <c r="BW54">
        <v>0</v>
      </c>
      <c r="BX54" t="s">
        <v>4052</v>
      </c>
      <c r="CC54" s="3">
        <v>0.37083333333333335</v>
      </c>
      <c r="CE54" t="s">
        <v>4053</v>
      </c>
      <c r="CI54">
        <v>0</v>
      </c>
      <c r="CJ54" t="s">
        <v>4054</v>
      </c>
      <c r="CK54" s="4">
        <v>38080</v>
      </c>
      <c r="CL54" t="s">
        <v>4055</v>
      </c>
      <c r="CM54" t="s">
        <v>4056</v>
      </c>
      <c r="CN54">
        <v>17</v>
      </c>
      <c r="CO54" t="s">
        <v>4057</v>
      </c>
      <c r="CP54" t="s">
        <v>269</v>
      </c>
      <c r="CQ54" t="s">
        <v>3091</v>
      </c>
      <c r="CT54" t="s">
        <v>3909</v>
      </c>
      <c r="CV54">
        <v>0</v>
      </c>
      <c r="CX54">
        <v>7</v>
      </c>
      <c r="CY54" t="s">
        <v>553</v>
      </c>
      <c r="CZ54">
        <v>0</v>
      </c>
      <c r="DA54">
        <v>11</v>
      </c>
      <c r="DB54" t="s">
        <v>2703</v>
      </c>
      <c r="DC54">
        <v>-38</v>
      </c>
      <c r="DE54" t="s">
        <v>3195</v>
      </c>
      <c r="DJ54">
        <v>3</v>
      </c>
      <c r="DK54" s="4">
        <v>44456</v>
      </c>
      <c r="DL54">
        <v>20140</v>
      </c>
      <c r="DM54">
        <v>2021</v>
      </c>
      <c r="DN54">
        <v>0</v>
      </c>
      <c r="DP54">
        <v>79327</v>
      </c>
      <c r="DQ54">
        <v>143</v>
      </c>
      <c r="DT54" t="s">
        <v>257</v>
      </c>
      <c r="DU54" t="s">
        <v>274</v>
      </c>
      <c r="DW54">
        <v>24</v>
      </c>
      <c r="DX54" t="s">
        <v>275</v>
      </c>
      <c r="ED54">
        <v>0</v>
      </c>
      <c r="EE54" t="s">
        <v>1076</v>
      </c>
      <c r="EF54" t="s">
        <v>422</v>
      </c>
      <c r="EG54">
        <v>0</v>
      </c>
      <c r="EI54" t="s">
        <v>454</v>
      </c>
      <c r="EJ54" t="s">
        <v>4037</v>
      </c>
      <c r="EK54" t="s">
        <v>4058</v>
      </c>
      <c r="EL54" t="s">
        <v>4059</v>
      </c>
      <c r="EN54" t="s">
        <v>282</v>
      </c>
      <c r="EO54" t="s">
        <v>996</v>
      </c>
      <c r="EP54">
        <v>0</v>
      </c>
      <c r="ES54" t="s">
        <v>4060</v>
      </c>
      <c r="FD54">
        <v>0</v>
      </c>
      <c r="FE54">
        <v>8</v>
      </c>
      <c r="FF54" t="s">
        <v>590</v>
      </c>
      <c r="FH54" t="s">
        <v>590</v>
      </c>
      <c r="FK54">
        <v>0</v>
      </c>
      <c r="FM54">
        <v>0</v>
      </c>
      <c r="FP54">
        <v>0</v>
      </c>
      <c r="FR54" t="s">
        <v>395</v>
      </c>
      <c r="FT54" t="s">
        <v>274</v>
      </c>
      <c r="FU54" t="s">
        <v>496</v>
      </c>
      <c r="FV54" t="s">
        <v>1721</v>
      </c>
      <c r="FX54">
        <v>0</v>
      </c>
      <c r="FZ54">
        <v>24.17</v>
      </c>
      <c r="GA54">
        <v>7</v>
      </c>
      <c r="GB54">
        <v>0</v>
      </c>
      <c r="GC54" t="s">
        <v>2128</v>
      </c>
      <c r="GD54" t="s">
        <v>355</v>
      </c>
      <c r="GE54">
        <v>0</v>
      </c>
      <c r="GF54" t="s">
        <v>895</v>
      </c>
      <c r="GI54">
        <v>1</v>
      </c>
      <c r="GJ54">
        <v>0</v>
      </c>
      <c r="GL54" t="s">
        <v>4061</v>
      </c>
      <c r="GN54">
        <v>1</v>
      </c>
      <c r="GZ54" t="s">
        <v>4062</v>
      </c>
      <c r="HB54" t="s">
        <v>294</v>
      </c>
      <c r="HC54" t="s">
        <v>294</v>
      </c>
      <c r="HE54">
        <v>0</v>
      </c>
      <c r="HF54">
        <v>12</v>
      </c>
      <c r="HG54">
        <v>24</v>
      </c>
      <c r="HH54" t="s">
        <v>275</v>
      </c>
      <c r="HK54">
        <v>3</v>
      </c>
      <c r="HV54">
        <v>22</v>
      </c>
      <c r="HW54">
        <v>3988118</v>
      </c>
      <c r="HX54" t="s">
        <v>492</v>
      </c>
      <c r="HY54">
        <v>3988037</v>
      </c>
      <c r="IB54">
        <v>0</v>
      </c>
      <c r="IC54">
        <v>0</v>
      </c>
      <c r="IL54">
        <v>133</v>
      </c>
      <c r="IP54" t="s">
        <v>3195</v>
      </c>
      <c r="IT54">
        <v>3</v>
      </c>
    </row>
    <row r="55" spans="1:254">
      <c r="A55">
        <v>54</v>
      </c>
      <c r="B55" t="s">
        <v>4063</v>
      </c>
      <c r="C55">
        <v>4</v>
      </c>
      <c r="D55">
        <v>1</v>
      </c>
      <c r="E55">
        <v>10</v>
      </c>
      <c r="F55">
        <v>9</v>
      </c>
      <c r="G55">
        <v>22</v>
      </c>
      <c r="I55" t="s">
        <v>254</v>
      </c>
      <c r="J55">
        <v>11</v>
      </c>
      <c r="K55">
        <v>11</v>
      </c>
      <c r="L55" t="s">
        <v>977</v>
      </c>
      <c r="M55" t="s">
        <v>978</v>
      </c>
      <c r="O55" t="s">
        <v>979</v>
      </c>
      <c r="V55" t="s">
        <v>257</v>
      </c>
      <c r="W55" t="s">
        <v>4064</v>
      </c>
      <c r="AD55" t="s">
        <v>2070</v>
      </c>
      <c r="AE55" t="s">
        <v>2071</v>
      </c>
      <c r="AF55" t="s">
        <v>4064</v>
      </c>
      <c r="AG55" t="s">
        <v>257</v>
      </c>
      <c r="AI55">
        <v>22</v>
      </c>
      <c r="AO55">
        <v>15</v>
      </c>
      <c r="BI55" t="s">
        <v>607</v>
      </c>
      <c r="BP55">
        <f t="shared" si="0"/>
        <v>0</v>
      </c>
      <c r="BQ55">
        <f t="shared" si="1"/>
        <v>1</v>
      </c>
      <c r="BS55" t="s">
        <v>3091</v>
      </c>
      <c r="BU55">
        <v>17</v>
      </c>
      <c r="BW55">
        <v>0</v>
      </c>
      <c r="BX55" t="s">
        <v>4065</v>
      </c>
      <c r="CC55" s="3">
        <v>0.34652777777777777</v>
      </c>
      <c r="CE55" t="s">
        <v>4066</v>
      </c>
      <c r="CI55">
        <v>0</v>
      </c>
      <c r="CJ55" t="s">
        <v>4067</v>
      </c>
      <c r="CK55" s="4">
        <v>38080</v>
      </c>
      <c r="CL55" t="s">
        <v>4068</v>
      </c>
      <c r="CM55" t="s">
        <v>4069</v>
      </c>
      <c r="CN55">
        <v>17</v>
      </c>
      <c r="CO55" t="s">
        <v>3098</v>
      </c>
      <c r="CP55" t="s">
        <v>269</v>
      </c>
      <c r="CQ55" t="s">
        <v>3091</v>
      </c>
      <c r="CT55" t="s">
        <v>2929</v>
      </c>
      <c r="CV55">
        <v>0</v>
      </c>
      <c r="CX55">
        <v>8</v>
      </c>
      <c r="CY55" t="s">
        <v>553</v>
      </c>
      <c r="CZ55">
        <v>0</v>
      </c>
      <c r="DA55">
        <v>11</v>
      </c>
      <c r="DB55" t="s">
        <v>2703</v>
      </c>
      <c r="DC55">
        <v>-38</v>
      </c>
      <c r="DE55" t="s">
        <v>3195</v>
      </c>
      <c r="DJ55">
        <v>9</v>
      </c>
      <c r="DK55" s="4">
        <v>44456</v>
      </c>
      <c r="DL55">
        <v>20140</v>
      </c>
      <c r="DM55">
        <v>2021</v>
      </c>
      <c r="DN55">
        <v>0</v>
      </c>
      <c r="DP55">
        <v>79327</v>
      </c>
      <c r="DQ55">
        <v>144</v>
      </c>
      <c r="DT55" t="s">
        <v>257</v>
      </c>
      <c r="DU55" t="s">
        <v>274</v>
      </c>
      <c r="DW55">
        <v>24</v>
      </c>
      <c r="DX55" t="s">
        <v>275</v>
      </c>
      <c r="ED55">
        <v>0</v>
      </c>
      <c r="EE55" t="s">
        <v>990</v>
      </c>
      <c r="EF55" t="s">
        <v>675</v>
      </c>
      <c r="EG55">
        <v>0</v>
      </c>
      <c r="EI55" t="s">
        <v>340</v>
      </c>
      <c r="EJ55" t="s">
        <v>4070</v>
      </c>
      <c r="EK55" t="s">
        <v>4071</v>
      </c>
      <c r="EL55" t="s">
        <v>4072</v>
      </c>
      <c r="EM55" t="s">
        <v>3634</v>
      </c>
      <c r="EN55" t="s">
        <v>282</v>
      </c>
      <c r="EO55" t="s">
        <v>345</v>
      </c>
      <c r="EP55">
        <v>0</v>
      </c>
      <c r="ES55" t="s">
        <v>4073</v>
      </c>
      <c r="FD55">
        <v>0</v>
      </c>
      <c r="FE55">
        <v>7</v>
      </c>
      <c r="FF55" t="s">
        <v>1357</v>
      </c>
      <c r="FH55" t="s">
        <v>1357</v>
      </c>
      <c r="FK55">
        <v>0</v>
      </c>
      <c r="FM55">
        <v>0</v>
      </c>
      <c r="FP55">
        <v>0</v>
      </c>
      <c r="FR55" t="s">
        <v>462</v>
      </c>
      <c r="FT55" t="s">
        <v>257</v>
      </c>
      <c r="FU55" t="s">
        <v>777</v>
      </c>
      <c r="FV55" t="s">
        <v>397</v>
      </c>
      <c r="FX55">
        <v>1</v>
      </c>
      <c r="FZ55">
        <v>24.17</v>
      </c>
      <c r="GA55">
        <v>7</v>
      </c>
      <c r="GB55">
        <v>0</v>
      </c>
      <c r="GD55" t="s">
        <v>355</v>
      </c>
      <c r="GE55">
        <v>0</v>
      </c>
      <c r="GF55" t="s">
        <v>257</v>
      </c>
      <c r="GI55">
        <v>0</v>
      </c>
      <c r="GJ55">
        <v>0</v>
      </c>
      <c r="GL55" t="s">
        <v>4074</v>
      </c>
      <c r="GN55">
        <v>3</v>
      </c>
      <c r="GZ55" t="s">
        <v>4075</v>
      </c>
      <c r="HB55" t="s">
        <v>294</v>
      </c>
      <c r="HC55" t="s">
        <v>294</v>
      </c>
      <c r="HD55" t="s">
        <v>4076</v>
      </c>
      <c r="HE55">
        <v>0</v>
      </c>
      <c r="HF55">
        <v>11</v>
      </c>
      <c r="HG55">
        <v>24</v>
      </c>
      <c r="HH55" t="s">
        <v>275</v>
      </c>
      <c r="HK55">
        <v>3</v>
      </c>
      <c r="HO55" t="s">
        <v>4077</v>
      </c>
      <c r="HP55" t="s">
        <v>4078</v>
      </c>
      <c r="HQ55" t="s">
        <v>4079</v>
      </c>
      <c r="HV55">
        <v>13</v>
      </c>
      <c r="HW55">
        <v>3988180</v>
      </c>
      <c r="HX55" t="s">
        <v>4080</v>
      </c>
      <c r="HY55">
        <v>3988118</v>
      </c>
      <c r="IB55">
        <v>0</v>
      </c>
      <c r="IC55">
        <v>0</v>
      </c>
      <c r="IL55">
        <v>134</v>
      </c>
      <c r="IP55" t="s">
        <v>3195</v>
      </c>
      <c r="IT55">
        <v>3</v>
      </c>
    </row>
    <row r="56" spans="1:254">
      <c r="A56">
        <v>55</v>
      </c>
      <c r="B56" t="s">
        <v>4081</v>
      </c>
      <c r="C56">
        <v>4</v>
      </c>
      <c r="D56">
        <v>2</v>
      </c>
      <c r="E56">
        <v>1</v>
      </c>
      <c r="F56">
        <v>8</v>
      </c>
      <c r="G56">
        <v>13</v>
      </c>
      <c r="I56" t="s">
        <v>254</v>
      </c>
      <c r="J56">
        <v>12</v>
      </c>
      <c r="K56" t="s">
        <v>1595</v>
      </c>
      <c r="L56" t="s">
        <v>4082</v>
      </c>
      <c r="M56" t="s">
        <v>319</v>
      </c>
      <c r="O56" t="s">
        <v>4083</v>
      </c>
      <c r="V56" t="s">
        <v>257</v>
      </c>
      <c r="W56" t="s">
        <v>4084</v>
      </c>
      <c r="AD56" t="s">
        <v>445</v>
      </c>
      <c r="AE56" t="s">
        <v>446</v>
      </c>
      <c r="AF56" t="s">
        <v>4084</v>
      </c>
      <c r="AG56" t="s">
        <v>274</v>
      </c>
      <c r="AI56">
        <v>22</v>
      </c>
      <c r="AO56">
        <v>15</v>
      </c>
      <c r="BI56" t="s">
        <v>607</v>
      </c>
      <c r="BP56">
        <f t="shared" si="0"/>
        <v>0</v>
      </c>
      <c r="BQ56">
        <f t="shared" si="1"/>
        <v>2</v>
      </c>
      <c r="BS56" t="s">
        <v>3091</v>
      </c>
      <c r="BU56">
        <v>17</v>
      </c>
      <c r="BW56">
        <v>0</v>
      </c>
      <c r="BX56" t="s">
        <v>4085</v>
      </c>
      <c r="BY56" t="s">
        <v>728</v>
      </c>
      <c r="CC56" s="3">
        <v>0.31666666666666665</v>
      </c>
      <c r="CE56" t="s">
        <v>4086</v>
      </c>
      <c r="CI56">
        <v>0</v>
      </c>
      <c r="CJ56" t="s">
        <v>4087</v>
      </c>
      <c r="CK56" s="4">
        <v>38080</v>
      </c>
      <c r="CL56" t="s">
        <v>4088</v>
      </c>
      <c r="CM56" t="s">
        <v>4089</v>
      </c>
      <c r="CN56">
        <v>17</v>
      </c>
      <c r="CO56" t="s">
        <v>4090</v>
      </c>
      <c r="CP56" t="s">
        <v>269</v>
      </c>
      <c r="CQ56" t="s">
        <v>3091</v>
      </c>
      <c r="CT56" t="s">
        <v>2300</v>
      </c>
      <c r="CV56">
        <v>0</v>
      </c>
      <c r="CX56">
        <v>9</v>
      </c>
      <c r="CY56" t="s">
        <v>553</v>
      </c>
      <c r="CZ56">
        <v>0</v>
      </c>
      <c r="DA56">
        <v>11</v>
      </c>
      <c r="DB56" t="s">
        <v>2703</v>
      </c>
      <c r="DC56">
        <v>-38</v>
      </c>
      <c r="DE56" t="s">
        <v>3109</v>
      </c>
      <c r="DJ56">
        <v>8</v>
      </c>
      <c r="DK56" s="4">
        <v>44456</v>
      </c>
      <c r="DL56">
        <v>20140</v>
      </c>
      <c r="DM56">
        <v>2021</v>
      </c>
      <c r="DN56">
        <v>0</v>
      </c>
      <c r="DP56">
        <v>79327</v>
      </c>
      <c r="DQ56">
        <v>145</v>
      </c>
      <c r="DT56" t="s">
        <v>257</v>
      </c>
      <c r="DU56" t="s">
        <v>274</v>
      </c>
      <c r="DW56">
        <v>24</v>
      </c>
      <c r="DX56" t="s">
        <v>275</v>
      </c>
      <c r="ED56">
        <v>0</v>
      </c>
      <c r="EE56" t="s">
        <v>4091</v>
      </c>
      <c r="EF56" t="s">
        <v>338</v>
      </c>
      <c r="EG56">
        <v>0</v>
      </c>
      <c r="EH56" t="s">
        <v>4092</v>
      </c>
      <c r="EI56" t="s">
        <v>454</v>
      </c>
      <c r="EJ56" t="s">
        <v>2164</v>
      </c>
      <c r="EK56" t="s">
        <v>4093</v>
      </c>
      <c r="EL56" t="s">
        <v>4094</v>
      </c>
      <c r="EM56" t="s">
        <v>1313</v>
      </c>
      <c r="EN56" t="s">
        <v>282</v>
      </c>
      <c r="EO56" t="s">
        <v>1395</v>
      </c>
      <c r="EP56">
        <v>1</v>
      </c>
      <c r="ES56" t="s">
        <v>4095</v>
      </c>
      <c r="FD56">
        <v>0</v>
      </c>
      <c r="FE56">
        <v>3</v>
      </c>
      <c r="FF56" t="s">
        <v>1617</v>
      </c>
      <c r="FH56" t="s">
        <v>1617</v>
      </c>
      <c r="FK56">
        <v>0</v>
      </c>
      <c r="FM56">
        <v>0</v>
      </c>
      <c r="FP56">
        <v>0</v>
      </c>
      <c r="FR56" t="s">
        <v>354</v>
      </c>
      <c r="FT56" t="s">
        <v>274</v>
      </c>
      <c r="FV56" t="s">
        <v>397</v>
      </c>
      <c r="FW56" t="s">
        <v>1030</v>
      </c>
      <c r="FX56">
        <v>0</v>
      </c>
      <c r="FZ56">
        <v>24.17</v>
      </c>
      <c r="GA56">
        <v>7</v>
      </c>
      <c r="GB56">
        <v>0</v>
      </c>
      <c r="GC56" t="s">
        <v>1618</v>
      </c>
      <c r="GD56" t="s">
        <v>355</v>
      </c>
      <c r="GE56">
        <v>0</v>
      </c>
      <c r="GF56" t="s">
        <v>274</v>
      </c>
      <c r="GI56">
        <v>1</v>
      </c>
      <c r="GJ56">
        <v>1</v>
      </c>
      <c r="GL56" t="s">
        <v>4096</v>
      </c>
      <c r="GN56">
        <v>0</v>
      </c>
      <c r="GZ56" t="s">
        <v>4097</v>
      </c>
      <c r="HB56" t="s">
        <v>313</v>
      </c>
      <c r="HC56" t="s">
        <v>313</v>
      </c>
      <c r="HD56" t="s">
        <v>3951</v>
      </c>
      <c r="HE56">
        <v>0</v>
      </c>
      <c r="HF56">
        <v>12</v>
      </c>
      <c r="HG56">
        <v>24</v>
      </c>
      <c r="HH56" t="s">
        <v>275</v>
      </c>
      <c r="HK56">
        <v>4</v>
      </c>
      <c r="HV56">
        <v>5</v>
      </c>
      <c r="HW56">
        <v>3988237</v>
      </c>
      <c r="HX56" t="s">
        <v>4098</v>
      </c>
      <c r="HY56">
        <v>3988180</v>
      </c>
      <c r="IB56">
        <v>0</v>
      </c>
      <c r="IC56">
        <v>0</v>
      </c>
      <c r="IL56">
        <v>135</v>
      </c>
      <c r="IP56" t="s">
        <v>3109</v>
      </c>
      <c r="IT56">
        <v>3</v>
      </c>
    </row>
    <row r="57" spans="1:254">
      <c r="A57">
        <v>56</v>
      </c>
      <c r="B57" t="s">
        <v>4099</v>
      </c>
      <c r="C57">
        <v>4</v>
      </c>
      <c r="D57">
        <v>1</v>
      </c>
      <c r="E57">
        <v>5</v>
      </c>
      <c r="F57">
        <v>3</v>
      </c>
      <c r="G57">
        <v>5</v>
      </c>
      <c r="I57" t="s">
        <v>254</v>
      </c>
      <c r="J57">
        <v>12</v>
      </c>
      <c r="K57" t="s">
        <v>4100</v>
      </c>
      <c r="L57" t="s">
        <v>1903</v>
      </c>
      <c r="M57" t="s">
        <v>568</v>
      </c>
      <c r="O57" t="s">
        <v>1066</v>
      </c>
      <c r="P57" t="s">
        <v>1067</v>
      </c>
      <c r="S57" t="s">
        <v>1904</v>
      </c>
      <c r="V57" t="s">
        <v>257</v>
      </c>
      <c r="W57" t="s">
        <v>4101</v>
      </c>
      <c r="AD57" t="s">
        <v>807</v>
      </c>
      <c r="AE57" t="s">
        <v>808</v>
      </c>
      <c r="AF57" t="s">
        <v>4101</v>
      </c>
      <c r="AG57" t="s">
        <v>274</v>
      </c>
      <c r="AI57">
        <v>20</v>
      </c>
      <c r="AO57">
        <v>15</v>
      </c>
      <c r="BI57" t="s">
        <v>274</v>
      </c>
      <c r="BP57">
        <f t="shared" si="0"/>
        <v>0</v>
      </c>
      <c r="BQ57">
        <f t="shared" si="1"/>
        <v>2</v>
      </c>
      <c r="BS57" t="s">
        <v>3091</v>
      </c>
      <c r="BU57">
        <v>17</v>
      </c>
      <c r="BW57">
        <v>0</v>
      </c>
      <c r="BX57" t="s">
        <v>4102</v>
      </c>
      <c r="CC57" s="3">
        <v>0.2902777777777778</v>
      </c>
      <c r="CE57" t="s">
        <v>4103</v>
      </c>
      <c r="CI57">
        <v>0</v>
      </c>
      <c r="CJ57" t="s">
        <v>4104</v>
      </c>
      <c r="CK57" s="4">
        <v>38080</v>
      </c>
      <c r="CL57" t="s">
        <v>4105</v>
      </c>
      <c r="CM57" t="s">
        <v>4106</v>
      </c>
      <c r="CN57">
        <v>17</v>
      </c>
      <c r="CP57" t="s">
        <v>418</v>
      </c>
      <c r="CQ57" t="s">
        <v>3091</v>
      </c>
      <c r="CT57" t="s">
        <v>4107</v>
      </c>
      <c r="CV57">
        <v>0</v>
      </c>
      <c r="CX57">
        <v>10</v>
      </c>
      <c r="CY57" t="s">
        <v>553</v>
      </c>
      <c r="CZ57">
        <v>0</v>
      </c>
      <c r="DA57">
        <v>11</v>
      </c>
      <c r="DB57" t="s">
        <v>2703</v>
      </c>
      <c r="DC57">
        <v>-38</v>
      </c>
      <c r="DE57" t="s">
        <v>3195</v>
      </c>
      <c r="DJ57">
        <v>3</v>
      </c>
      <c r="DK57" s="4">
        <v>44456</v>
      </c>
      <c r="DL57">
        <v>20140</v>
      </c>
      <c r="DM57">
        <v>2021</v>
      </c>
      <c r="DN57">
        <v>0</v>
      </c>
      <c r="DP57">
        <v>79327</v>
      </c>
      <c r="DQ57">
        <v>146</v>
      </c>
      <c r="DT57" t="s">
        <v>274</v>
      </c>
      <c r="DU57" t="s">
        <v>257</v>
      </c>
      <c r="DW57">
        <v>24</v>
      </c>
      <c r="DX57" t="s">
        <v>275</v>
      </c>
      <c r="ED57">
        <v>0</v>
      </c>
      <c r="EE57" t="s">
        <v>1076</v>
      </c>
      <c r="EF57" t="s">
        <v>422</v>
      </c>
      <c r="EG57">
        <v>0</v>
      </c>
      <c r="EI57" t="s">
        <v>454</v>
      </c>
      <c r="EJ57" t="s">
        <v>4108</v>
      </c>
      <c r="EK57" t="s">
        <v>4109</v>
      </c>
      <c r="EL57" t="s">
        <v>4110</v>
      </c>
      <c r="EM57" t="s">
        <v>4111</v>
      </c>
      <c r="EN57" t="s">
        <v>418</v>
      </c>
      <c r="EO57" t="s">
        <v>427</v>
      </c>
      <c r="EP57">
        <v>0</v>
      </c>
      <c r="ES57" t="s">
        <v>4112</v>
      </c>
      <c r="FD57">
        <v>0</v>
      </c>
      <c r="FE57">
        <v>2</v>
      </c>
      <c r="FF57" t="s">
        <v>590</v>
      </c>
      <c r="FH57" t="s">
        <v>590</v>
      </c>
      <c r="FK57">
        <v>0</v>
      </c>
      <c r="FM57">
        <v>0</v>
      </c>
      <c r="FP57">
        <v>0</v>
      </c>
      <c r="FR57" t="s">
        <v>395</v>
      </c>
      <c r="FT57" t="s">
        <v>274</v>
      </c>
      <c r="FU57" t="s">
        <v>396</v>
      </c>
      <c r="FV57" t="s">
        <v>1721</v>
      </c>
      <c r="FW57" t="s">
        <v>625</v>
      </c>
      <c r="FX57">
        <v>0</v>
      </c>
      <c r="FZ57">
        <v>24.17</v>
      </c>
      <c r="GA57">
        <v>7</v>
      </c>
      <c r="GB57">
        <v>0</v>
      </c>
      <c r="GC57" t="s">
        <v>1112</v>
      </c>
      <c r="GD57" t="s">
        <v>355</v>
      </c>
      <c r="GE57">
        <v>0</v>
      </c>
      <c r="GF57" t="s">
        <v>895</v>
      </c>
      <c r="GI57">
        <v>0</v>
      </c>
      <c r="GJ57">
        <v>0</v>
      </c>
      <c r="GL57" t="s">
        <v>4113</v>
      </c>
      <c r="GN57">
        <v>4</v>
      </c>
      <c r="GZ57" t="s">
        <v>4114</v>
      </c>
      <c r="HA57" t="s">
        <v>3195</v>
      </c>
      <c r="HB57" t="s">
        <v>294</v>
      </c>
      <c r="HC57" t="s">
        <v>294</v>
      </c>
      <c r="HD57" t="s">
        <v>4115</v>
      </c>
      <c r="HE57">
        <v>0</v>
      </c>
      <c r="HF57">
        <v>12</v>
      </c>
      <c r="HG57">
        <v>24</v>
      </c>
      <c r="HH57" t="s">
        <v>275</v>
      </c>
      <c r="HK57">
        <v>1</v>
      </c>
      <c r="HV57">
        <v>2</v>
      </c>
      <c r="HW57">
        <v>3988273</v>
      </c>
      <c r="HX57" t="s">
        <v>387</v>
      </c>
      <c r="HY57">
        <v>3988237</v>
      </c>
      <c r="IB57">
        <v>0</v>
      </c>
      <c r="IC57">
        <v>0</v>
      </c>
      <c r="IL57">
        <v>136</v>
      </c>
      <c r="IP57" t="s">
        <v>3951</v>
      </c>
      <c r="IT57">
        <v>3</v>
      </c>
    </row>
    <row r="58" spans="1:254">
      <c r="A58">
        <v>57</v>
      </c>
      <c r="B58" t="s">
        <v>4116</v>
      </c>
      <c r="C58">
        <v>4</v>
      </c>
      <c r="D58">
        <v>2</v>
      </c>
      <c r="E58">
        <v>2</v>
      </c>
      <c r="F58">
        <v>2</v>
      </c>
      <c r="G58">
        <v>2</v>
      </c>
      <c r="I58" t="s">
        <v>254</v>
      </c>
      <c r="J58">
        <v>12</v>
      </c>
      <c r="K58" t="s">
        <v>1595</v>
      </c>
      <c r="L58" t="s">
        <v>4117</v>
      </c>
      <c r="M58" t="s">
        <v>4118</v>
      </c>
      <c r="O58" t="s">
        <v>4119</v>
      </c>
      <c r="P58" t="s">
        <v>509</v>
      </c>
      <c r="V58" t="s">
        <v>257</v>
      </c>
      <c r="W58" t="s">
        <v>4120</v>
      </c>
      <c r="AD58" t="s">
        <v>1881</v>
      </c>
      <c r="AE58" t="s">
        <v>1882</v>
      </c>
      <c r="AF58" t="s">
        <v>4120</v>
      </c>
      <c r="AG58" t="s">
        <v>257</v>
      </c>
      <c r="AI58">
        <v>15</v>
      </c>
      <c r="AK58" t="s">
        <v>575</v>
      </c>
      <c r="AO58">
        <v>15</v>
      </c>
      <c r="BI58" t="s">
        <v>274</v>
      </c>
      <c r="BP58">
        <f t="shared" si="0"/>
        <v>0</v>
      </c>
      <c r="BQ58">
        <f t="shared" si="1"/>
        <v>2</v>
      </c>
      <c r="BS58" t="s">
        <v>3091</v>
      </c>
      <c r="BU58">
        <v>17</v>
      </c>
      <c r="BW58">
        <v>0</v>
      </c>
      <c r="BX58" t="s">
        <v>4121</v>
      </c>
      <c r="CC58" s="3">
        <v>0.26180555555555557</v>
      </c>
      <c r="CE58" t="s">
        <v>4122</v>
      </c>
      <c r="CI58">
        <v>0</v>
      </c>
      <c r="CJ58" t="s">
        <v>4123</v>
      </c>
      <c r="CK58" s="4">
        <v>38444</v>
      </c>
      <c r="CL58" t="s">
        <v>4124</v>
      </c>
      <c r="CM58" t="s">
        <v>4125</v>
      </c>
      <c r="CN58">
        <v>17</v>
      </c>
      <c r="CO58" t="s">
        <v>3800</v>
      </c>
      <c r="CP58" t="s">
        <v>269</v>
      </c>
      <c r="CQ58" t="s">
        <v>3091</v>
      </c>
      <c r="CT58" t="s">
        <v>4126</v>
      </c>
      <c r="CV58">
        <v>0</v>
      </c>
      <c r="CX58">
        <v>11</v>
      </c>
      <c r="CY58" t="s">
        <v>553</v>
      </c>
      <c r="CZ58">
        <v>0</v>
      </c>
      <c r="DA58">
        <v>11</v>
      </c>
      <c r="DB58" t="s">
        <v>2703</v>
      </c>
      <c r="DC58">
        <v>-38</v>
      </c>
      <c r="DE58" t="s">
        <v>3801</v>
      </c>
      <c r="DJ58">
        <v>2</v>
      </c>
      <c r="DK58" s="4">
        <v>44456</v>
      </c>
      <c r="DL58">
        <v>20140</v>
      </c>
      <c r="DM58">
        <v>2021</v>
      </c>
      <c r="DN58">
        <v>0</v>
      </c>
      <c r="DP58">
        <v>79327</v>
      </c>
      <c r="DQ58">
        <v>147</v>
      </c>
      <c r="DT58" t="s">
        <v>274</v>
      </c>
      <c r="DU58" t="s">
        <v>257</v>
      </c>
      <c r="DW58">
        <v>24</v>
      </c>
      <c r="DX58" t="s">
        <v>275</v>
      </c>
      <c r="ED58">
        <v>0</v>
      </c>
      <c r="EE58" t="s">
        <v>4127</v>
      </c>
      <c r="EF58" t="s">
        <v>383</v>
      </c>
      <c r="EG58">
        <v>0</v>
      </c>
      <c r="EI58" t="s">
        <v>454</v>
      </c>
      <c r="EJ58" t="s">
        <v>4128</v>
      </c>
      <c r="EK58" t="s">
        <v>4129</v>
      </c>
      <c r="EL58" t="s">
        <v>4130</v>
      </c>
      <c r="EM58" t="s">
        <v>1281</v>
      </c>
      <c r="EN58" t="s">
        <v>282</v>
      </c>
      <c r="EO58" t="s">
        <v>3331</v>
      </c>
      <c r="EP58">
        <v>0</v>
      </c>
      <c r="ES58" t="s">
        <v>4131</v>
      </c>
      <c r="FD58">
        <v>0</v>
      </c>
      <c r="FE58">
        <v>5</v>
      </c>
      <c r="FF58" t="s">
        <v>1357</v>
      </c>
      <c r="FH58" t="s">
        <v>1357</v>
      </c>
      <c r="FI58" t="s">
        <v>3700</v>
      </c>
      <c r="FK58">
        <v>0</v>
      </c>
      <c r="FM58">
        <v>0</v>
      </c>
      <c r="FP58">
        <v>0</v>
      </c>
      <c r="FR58" t="s">
        <v>462</v>
      </c>
      <c r="FT58" t="s">
        <v>257</v>
      </c>
      <c r="FU58" t="s">
        <v>683</v>
      </c>
      <c r="FV58" t="s">
        <v>397</v>
      </c>
      <c r="FW58" t="s">
        <v>1897</v>
      </c>
      <c r="FX58">
        <v>0</v>
      </c>
      <c r="FZ58">
        <v>24.17</v>
      </c>
      <c r="GA58">
        <v>7</v>
      </c>
      <c r="GB58">
        <v>0</v>
      </c>
      <c r="GD58" t="s">
        <v>355</v>
      </c>
      <c r="GE58">
        <v>0</v>
      </c>
      <c r="GF58" t="s">
        <v>1179</v>
      </c>
      <c r="GI58">
        <v>0</v>
      </c>
      <c r="GJ58">
        <v>0</v>
      </c>
      <c r="GL58" t="s">
        <v>4132</v>
      </c>
      <c r="GN58">
        <v>2</v>
      </c>
      <c r="GZ58" t="s">
        <v>4133</v>
      </c>
      <c r="HA58" t="s">
        <v>3801</v>
      </c>
      <c r="HB58" t="s">
        <v>313</v>
      </c>
      <c r="HC58" t="s">
        <v>313</v>
      </c>
      <c r="HD58" t="s">
        <v>1057</v>
      </c>
      <c r="HE58">
        <v>0</v>
      </c>
      <c r="HF58">
        <v>12</v>
      </c>
      <c r="HG58">
        <v>24</v>
      </c>
      <c r="HH58" t="s">
        <v>275</v>
      </c>
      <c r="HK58">
        <v>0</v>
      </c>
      <c r="HV58">
        <v>0</v>
      </c>
      <c r="HW58">
        <v>3988349</v>
      </c>
      <c r="HX58" t="s">
        <v>1942</v>
      </c>
      <c r="HY58">
        <v>3988273</v>
      </c>
      <c r="IB58">
        <v>0.5</v>
      </c>
      <c r="IC58">
        <v>1</v>
      </c>
      <c r="IL58">
        <v>137</v>
      </c>
      <c r="IR58" t="s">
        <v>1942</v>
      </c>
      <c r="IT58">
        <v>3</v>
      </c>
    </row>
    <row r="59" spans="1:254">
      <c r="A59">
        <v>58</v>
      </c>
      <c r="B59" t="s">
        <v>4134</v>
      </c>
      <c r="C59">
        <v>4</v>
      </c>
      <c r="D59">
        <v>1</v>
      </c>
      <c r="E59">
        <v>10</v>
      </c>
      <c r="F59">
        <v>2</v>
      </c>
      <c r="G59">
        <v>31</v>
      </c>
      <c r="H59" t="s">
        <v>253</v>
      </c>
      <c r="I59" t="s">
        <v>298</v>
      </c>
      <c r="J59">
        <v>12</v>
      </c>
      <c r="K59" t="s">
        <v>4135</v>
      </c>
      <c r="L59" t="s">
        <v>3620</v>
      </c>
      <c r="M59" t="s">
        <v>1186</v>
      </c>
      <c r="O59" t="s">
        <v>3621</v>
      </c>
      <c r="S59" t="s">
        <v>1708</v>
      </c>
      <c r="V59" t="s">
        <v>257</v>
      </c>
      <c r="W59" t="s">
        <v>3622</v>
      </c>
      <c r="AD59" t="s">
        <v>807</v>
      </c>
      <c r="AE59" t="s">
        <v>808</v>
      </c>
      <c r="AF59" t="s">
        <v>3622</v>
      </c>
      <c r="AG59" t="s">
        <v>274</v>
      </c>
      <c r="AI59">
        <v>20</v>
      </c>
      <c r="AO59">
        <v>15</v>
      </c>
      <c r="BI59" t="s">
        <v>257</v>
      </c>
      <c r="BP59">
        <f t="shared" si="0"/>
        <v>0</v>
      </c>
      <c r="BQ59">
        <f t="shared" si="1"/>
        <v>4</v>
      </c>
      <c r="BS59" t="s">
        <v>3091</v>
      </c>
      <c r="BU59">
        <v>17</v>
      </c>
      <c r="BW59">
        <v>0</v>
      </c>
      <c r="BX59" t="s">
        <v>4136</v>
      </c>
      <c r="CC59" s="3">
        <v>0.22430555555555556</v>
      </c>
      <c r="CE59" t="s">
        <v>4137</v>
      </c>
      <c r="CI59">
        <v>0</v>
      </c>
      <c r="CJ59" t="s">
        <v>4138</v>
      </c>
      <c r="CK59" s="4">
        <v>38444</v>
      </c>
      <c r="CL59" t="s">
        <v>4139</v>
      </c>
      <c r="CM59" t="s">
        <v>4140</v>
      </c>
      <c r="CN59">
        <v>17</v>
      </c>
      <c r="CO59" t="s">
        <v>268</v>
      </c>
      <c r="CP59" t="s">
        <v>282</v>
      </c>
      <c r="CQ59" t="s">
        <v>3091</v>
      </c>
      <c r="CT59" t="s">
        <v>2629</v>
      </c>
      <c r="CV59">
        <v>0</v>
      </c>
      <c r="CX59">
        <v>1</v>
      </c>
      <c r="CY59" t="s">
        <v>553</v>
      </c>
      <c r="CZ59">
        <v>0</v>
      </c>
      <c r="DA59">
        <v>9</v>
      </c>
      <c r="DB59" t="s">
        <v>2703</v>
      </c>
      <c r="DC59">
        <v>31</v>
      </c>
      <c r="DE59" t="s">
        <v>3195</v>
      </c>
      <c r="DJ59">
        <v>2</v>
      </c>
      <c r="DK59" s="4">
        <v>44456</v>
      </c>
      <c r="DL59">
        <v>20140</v>
      </c>
      <c r="DM59">
        <v>2021</v>
      </c>
      <c r="DN59">
        <v>0</v>
      </c>
      <c r="DP59">
        <v>79327</v>
      </c>
      <c r="DQ59">
        <v>154</v>
      </c>
      <c r="DT59" t="s">
        <v>257</v>
      </c>
      <c r="DU59" t="s">
        <v>274</v>
      </c>
      <c r="DW59">
        <v>31</v>
      </c>
      <c r="DX59" t="s">
        <v>275</v>
      </c>
      <c r="ED59">
        <v>0</v>
      </c>
      <c r="EE59" t="s">
        <v>3628</v>
      </c>
      <c r="EF59" t="s">
        <v>675</v>
      </c>
      <c r="EG59">
        <v>0</v>
      </c>
      <c r="EH59" t="s">
        <v>3629</v>
      </c>
      <c r="EI59" t="s">
        <v>454</v>
      </c>
      <c r="EJ59" t="s">
        <v>4141</v>
      </c>
      <c r="EK59" t="s">
        <v>4142</v>
      </c>
      <c r="EL59" t="s">
        <v>4143</v>
      </c>
      <c r="EM59" t="s">
        <v>268</v>
      </c>
      <c r="EN59" t="s">
        <v>269</v>
      </c>
      <c r="EO59" t="s">
        <v>707</v>
      </c>
      <c r="EP59">
        <v>0</v>
      </c>
      <c r="ES59" t="s">
        <v>4144</v>
      </c>
      <c r="FD59">
        <v>0</v>
      </c>
      <c r="FE59">
        <v>12</v>
      </c>
      <c r="FF59" t="s">
        <v>429</v>
      </c>
      <c r="FG59" t="s">
        <v>309</v>
      </c>
      <c r="FH59" t="s">
        <v>255</v>
      </c>
      <c r="FK59">
        <v>0</v>
      </c>
      <c r="FM59">
        <v>0</v>
      </c>
      <c r="FP59">
        <v>0</v>
      </c>
      <c r="FR59" t="s">
        <v>1177</v>
      </c>
      <c r="FT59" t="s">
        <v>274</v>
      </c>
      <c r="FU59" t="s">
        <v>1178</v>
      </c>
      <c r="FV59" t="s">
        <v>1721</v>
      </c>
      <c r="FX59">
        <v>0</v>
      </c>
      <c r="FZ59">
        <v>31.17</v>
      </c>
      <c r="GA59">
        <v>14</v>
      </c>
      <c r="GB59">
        <v>0</v>
      </c>
      <c r="GC59" t="s">
        <v>3636</v>
      </c>
      <c r="GE59">
        <v>0</v>
      </c>
      <c r="GF59" t="s">
        <v>3637</v>
      </c>
      <c r="GI59">
        <v>0</v>
      </c>
      <c r="GJ59">
        <v>0</v>
      </c>
      <c r="GL59" t="s">
        <v>4145</v>
      </c>
      <c r="GN59">
        <v>1</v>
      </c>
      <c r="GZ59" t="s">
        <v>4146</v>
      </c>
      <c r="HB59" t="s">
        <v>294</v>
      </c>
      <c r="HC59" t="s">
        <v>294</v>
      </c>
      <c r="HD59" t="s">
        <v>3171</v>
      </c>
      <c r="HE59">
        <v>0</v>
      </c>
      <c r="HF59">
        <v>12</v>
      </c>
      <c r="HG59">
        <v>31</v>
      </c>
      <c r="HH59" t="s">
        <v>275</v>
      </c>
      <c r="HK59">
        <v>3</v>
      </c>
      <c r="HV59">
        <v>29</v>
      </c>
      <c r="HW59">
        <v>3988904</v>
      </c>
      <c r="HX59" t="s">
        <v>4147</v>
      </c>
      <c r="HY59">
        <v>3988809</v>
      </c>
      <c r="IB59">
        <v>0</v>
      </c>
      <c r="IC59">
        <v>0</v>
      </c>
      <c r="IL59">
        <v>144</v>
      </c>
      <c r="IN59" t="s">
        <v>3195</v>
      </c>
      <c r="IP59" t="s">
        <v>3195</v>
      </c>
      <c r="IT59">
        <v>3</v>
      </c>
    </row>
    <row r="60" spans="1:254">
      <c r="A60">
        <v>59</v>
      </c>
      <c r="B60" t="s">
        <v>4148</v>
      </c>
      <c r="V60" t="s">
        <v>679</v>
      </c>
      <c r="AO60">
        <v>15</v>
      </c>
      <c r="BP60">
        <f t="shared" si="0"/>
        <v>0</v>
      </c>
      <c r="BQ60">
        <f t="shared" si="1"/>
        <v>0</v>
      </c>
    </row>
    <row r="61" spans="1:254">
      <c r="A61">
        <v>60</v>
      </c>
      <c r="B61" t="s">
        <v>4149</v>
      </c>
      <c r="C61">
        <v>4</v>
      </c>
      <c r="D61">
        <v>2</v>
      </c>
      <c r="E61">
        <v>8</v>
      </c>
      <c r="F61">
        <v>5</v>
      </c>
      <c r="G61">
        <v>29</v>
      </c>
      <c r="I61" t="s">
        <v>254</v>
      </c>
      <c r="J61">
        <v>21</v>
      </c>
      <c r="K61">
        <v>21</v>
      </c>
      <c r="L61" t="s">
        <v>4150</v>
      </c>
      <c r="M61" t="s">
        <v>440</v>
      </c>
      <c r="O61" t="s">
        <v>4011</v>
      </c>
      <c r="P61" t="s">
        <v>3188</v>
      </c>
      <c r="V61" t="s">
        <v>257</v>
      </c>
      <c r="W61" t="s">
        <v>4012</v>
      </c>
      <c r="AD61" t="s">
        <v>1338</v>
      </c>
      <c r="AE61" t="s">
        <v>1339</v>
      </c>
      <c r="AF61" t="s">
        <v>4012</v>
      </c>
      <c r="AG61" t="s">
        <v>274</v>
      </c>
      <c r="AI61">
        <v>22</v>
      </c>
      <c r="AO61">
        <v>15</v>
      </c>
      <c r="BI61" t="s">
        <v>257</v>
      </c>
      <c r="BP61">
        <f t="shared" si="0"/>
        <v>0</v>
      </c>
      <c r="BQ61">
        <f t="shared" si="1"/>
        <v>3</v>
      </c>
      <c r="BS61" t="s">
        <v>3091</v>
      </c>
      <c r="BU61">
        <v>17</v>
      </c>
      <c r="BW61">
        <v>0</v>
      </c>
      <c r="BX61" t="s">
        <v>4151</v>
      </c>
      <c r="CC61" s="3">
        <v>0.19375000000000001</v>
      </c>
      <c r="CE61" t="s">
        <v>4152</v>
      </c>
      <c r="CI61">
        <v>0</v>
      </c>
      <c r="CJ61" t="s">
        <v>4153</v>
      </c>
      <c r="CK61" s="4">
        <v>38080</v>
      </c>
      <c r="CL61" t="s">
        <v>4154</v>
      </c>
      <c r="CM61" t="s">
        <v>4155</v>
      </c>
      <c r="CN61">
        <v>17</v>
      </c>
      <c r="CO61" t="s">
        <v>4156</v>
      </c>
      <c r="CP61" t="s">
        <v>418</v>
      </c>
      <c r="CQ61" t="s">
        <v>3091</v>
      </c>
      <c r="CT61" t="s">
        <v>4107</v>
      </c>
      <c r="CV61">
        <v>0</v>
      </c>
      <c r="CX61">
        <v>2</v>
      </c>
      <c r="CY61" t="s">
        <v>553</v>
      </c>
      <c r="CZ61">
        <v>0</v>
      </c>
      <c r="DA61">
        <v>9</v>
      </c>
      <c r="DB61" t="s">
        <v>2703</v>
      </c>
      <c r="DC61">
        <v>31</v>
      </c>
      <c r="DE61" t="s">
        <v>3412</v>
      </c>
      <c r="DJ61">
        <v>5</v>
      </c>
      <c r="DK61" s="4">
        <v>44456</v>
      </c>
      <c r="DL61">
        <v>20140</v>
      </c>
      <c r="DM61">
        <v>2021</v>
      </c>
      <c r="DN61">
        <v>0</v>
      </c>
      <c r="DP61">
        <v>79327</v>
      </c>
      <c r="DQ61">
        <v>156</v>
      </c>
      <c r="DT61" t="s">
        <v>257</v>
      </c>
      <c r="DU61" t="s">
        <v>274</v>
      </c>
      <c r="DW61">
        <v>31</v>
      </c>
      <c r="DX61" t="s">
        <v>275</v>
      </c>
      <c r="ED61">
        <v>0</v>
      </c>
      <c r="EE61" t="s">
        <v>4157</v>
      </c>
      <c r="EF61" t="s">
        <v>4158</v>
      </c>
      <c r="EG61">
        <v>1</v>
      </c>
      <c r="EH61" t="s">
        <v>4159</v>
      </c>
      <c r="EI61" t="s">
        <v>454</v>
      </c>
      <c r="EJ61" t="s">
        <v>3328</v>
      </c>
      <c r="EK61" t="s">
        <v>4160</v>
      </c>
      <c r="EL61" t="s">
        <v>4161</v>
      </c>
      <c r="EM61" t="s">
        <v>4162</v>
      </c>
      <c r="EN61" t="s">
        <v>418</v>
      </c>
      <c r="EO61" t="s">
        <v>427</v>
      </c>
      <c r="EP61">
        <v>1</v>
      </c>
      <c r="ES61" t="s">
        <v>4163</v>
      </c>
      <c r="FD61">
        <v>0</v>
      </c>
      <c r="FF61" t="s">
        <v>621</v>
      </c>
      <c r="FH61" t="s">
        <v>621</v>
      </c>
      <c r="FK61">
        <v>0</v>
      </c>
      <c r="FM61">
        <v>0</v>
      </c>
      <c r="FP61">
        <v>0</v>
      </c>
      <c r="FR61" t="s">
        <v>4164</v>
      </c>
      <c r="FT61" t="s">
        <v>274</v>
      </c>
      <c r="FU61" t="s">
        <v>4165</v>
      </c>
      <c r="FV61" t="s">
        <v>431</v>
      </c>
      <c r="FW61" t="s">
        <v>594</v>
      </c>
      <c r="FX61">
        <v>0</v>
      </c>
      <c r="FZ61">
        <v>31.17</v>
      </c>
      <c r="GA61">
        <v>14</v>
      </c>
      <c r="GB61">
        <v>0</v>
      </c>
      <c r="GD61" t="s">
        <v>355</v>
      </c>
      <c r="GE61">
        <v>0</v>
      </c>
      <c r="GF61" t="s">
        <v>274</v>
      </c>
      <c r="GI61">
        <v>0</v>
      </c>
      <c r="GJ61">
        <v>0</v>
      </c>
      <c r="GL61" t="s">
        <v>4166</v>
      </c>
      <c r="GN61">
        <v>3</v>
      </c>
      <c r="GZ61" t="s">
        <v>4167</v>
      </c>
      <c r="HB61" t="s">
        <v>294</v>
      </c>
      <c r="HC61" t="s">
        <v>294</v>
      </c>
      <c r="HD61" t="s">
        <v>3826</v>
      </c>
      <c r="HE61">
        <v>0</v>
      </c>
      <c r="HF61">
        <v>12</v>
      </c>
      <c r="HG61">
        <v>31</v>
      </c>
      <c r="HH61" t="s">
        <v>275</v>
      </c>
      <c r="HK61">
        <v>3</v>
      </c>
      <c r="HV61">
        <v>24</v>
      </c>
      <c r="HW61">
        <v>3988979</v>
      </c>
      <c r="HX61" t="s">
        <v>4168</v>
      </c>
      <c r="HY61">
        <v>3988904</v>
      </c>
      <c r="IB61">
        <v>0</v>
      </c>
      <c r="IC61">
        <v>0</v>
      </c>
      <c r="IL61">
        <v>145</v>
      </c>
      <c r="IP61" t="s">
        <v>3412</v>
      </c>
      <c r="IT61">
        <v>3</v>
      </c>
    </row>
    <row r="62" spans="1:254">
      <c r="A62">
        <v>61</v>
      </c>
      <c r="B62" t="s">
        <v>4169</v>
      </c>
      <c r="C62">
        <v>4</v>
      </c>
      <c r="D62">
        <v>3</v>
      </c>
      <c r="E62">
        <v>3</v>
      </c>
      <c r="F62">
        <v>6</v>
      </c>
      <c r="G62">
        <v>24</v>
      </c>
      <c r="I62" t="s">
        <v>254</v>
      </c>
      <c r="J62">
        <v>12</v>
      </c>
      <c r="K62" t="s">
        <v>1595</v>
      </c>
      <c r="L62" t="s">
        <v>4082</v>
      </c>
      <c r="M62" t="s">
        <v>319</v>
      </c>
      <c r="O62" t="s">
        <v>4083</v>
      </c>
      <c r="V62" t="s">
        <v>257</v>
      </c>
      <c r="W62" t="s">
        <v>4084</v>
      </c>
      <c r="AD62" t="s">
        <v>445</v>
      </c>
      <c r="AE62" t="s">
        <v>446</v>
      </c>
      <c r="AF62" t="s">
        <v>4084</v>
      </c>
      <c r="AG62" t="s">
        <v>274</v>
      </c>
      <c r="AI62">
        <v>22</v>
      </c>
      <c r="AO62">
        <v>15</v>
      </c>
      <c r="AX62">
        <v>4</v>
      </c>
      <c r="BI62" t="s">
        <v>257</v>
      </c>
      <c r="BP62">
        <f t="shared" si="0"/>
        <v>0</v>
      </c>
      <c r="BQ62">
        <f t="shared" si="1"/>
        <v>2</v>
      </c>
      <c r="BS62" t="s">
        <v>3091</v>
      </c>
      <c r="BU62">
        <v>17</v>
      </c>
      <c r="BW62">
        <v>0</v>
      </c>
      <c r="BX62" t="s">
        <v>4170</v>
      </c>
      <c r="CC62" s="3">
        <v>0.16458333333333333</v>
      </c>
      <c r="CE62" t="s">
        <v>4171</v>
      </c>
      <c r="CI62">
        <v>0</v>
      </c>
      <c r="CJ62" t="s">
        <v>4172</v>
      </c>
      <c r="CK62" s="4">
        <v>38080</v>
      </c>
      <c r="CL62" t="s">
        <v>4173</v>
      </c>
      <c r="CM62" t="s">
        <v>4174</v>
      </c>
      <c r="CN62">
        <v>17</v>
      </c>
      <c r="CP62" t="s">
        <v>269</v>
      </c>
      <c r="CQ62" t="s">
        <v>3091</v>
      </c>
      <c r="CT62" t="s">
        <v>3119</v>
      </c>
      <c r="CV62">
        <v>0</v>
      </c>
      <c r="CX62">
        <v>3</v>
      </c>
      <c r="CY62" t="s">
        <v>553</v>
      </c>
      <c r="CZ62">
        <v>0</v>
      </c>
      <c r="DA62">
        <v>9</v>
      </c>
      <c r="DB62" t="s">
        <v>2703</v>
      </c>
      <c r="DC62">
        <v>31</v>
      </c>
      <c r="DE62" t="s">
        <v>3109</v>
      </c>
      <c r="DJ62">
        <v>6</v>
      </c>
      <c r="DK62" s="4">
        <v>44456</v>
      </c>
      <c r="DL62">
        <v>20140</v>
      </c>
      <c r="DM62">
        <v>2021</v>
      </c>
      <c r="DN62">
        <v>0</v>
      </c>
      <c r="DP62">
        <v>79327</v>
      </c>
      <c r="DQ62">
        <v>157</v>
      </c>
      <c r="DT62" t="s">
        <v>257</v>
      </c>
      <c r="DU62" t="s">
        <v>274</v>
      </c>
      <c r="DW62">
        <v>31</v>
      </c>
      <c r="DX62" t="s">
        <v>275</v>
      </c>
      <c r="ED62">
        <v>0</v>
      </c>
      <c r="EE62" t="s">
        <v>4091</v>
      </c>
      <c r="EF62" t="s">
        <v>338</v>
      </c>
      <c r="EG62">
        <v>0</v>
      </c>
      <c r="EH62" t="s">
        <v>4092</v>
      </c>
      <c r="EI62" t="s">
        <v>454</v>
      </c>
      <c r="EJ62" t="s">
        <v>3328</v>
      </c>
      <c r="EK62" t="s">
        <v>4175</v>
      </c>
      <c r="EL62" t="s">
        <v>4176</v>
      </c>
      <c r="EN62" t="s">
        <v>282</v>
      </c>
      <c r="EO62" t="s">
        <v>1109</v>
      </c>
      <c r="EP62">
        <v>1</v>
      </c>
      <c r="ES62" t="s">
        <v>4177</v>
      </c>
      <c r="FD62">
        <v>0</v>
      </c>
      <c r="FE62">
        <v>3</v>
      </c>
      <c r="FF62" t="s">
        <v>1617</v>
      </c>
      <c r="FH62" t="s">
        <v>1617</v>
      </c>
      <c r="FK62">
        <v>0</v>
      </c>
      <c r="FM62">
        <v>0</v>
      </c>
      <c r="FP62">
        <v>0</v>
      </c>
      <c r="FR62" t="s">
        <v>354</v>
      </c>
      <c r="FT62" t="s">
        <v>274</v>
      </c>
      <c r="FV62" t="s">
        <v>397</v>
      </c>
      <c r="FW62" t="s">
        <v>1030</v>
      </c>
      <c r="FX62">
        <v>0</v>
      </c>
      <c r="FZ62">
        <v>31.17</v>
      </c>
      <c r="GA62">
        <v>14</v>
      </c>
      <c r="GB62">
        <v>0</v>
      </c>
      <c r="GC62" t="s">
        <v>1618</v>
      </c>
      <c r="GD62" t="s">
        <v>355</v>
      </c>
      <c r="GE62">
        <v>0</v>
      </c>
      <c r="GF62" t="s">
        <v>274</v>
      </c>
      <c r="GI62">
        <v>1</v>
      </c>
      <c r="GJ62">
        <v>1</v>
      </c>
      <c r="GL62" t="s">
        <v>4178</v>
      </c>
      <c r="GN62">
        <v>0</v>
      </c>
      <c r="GZ62" t="s">
        <v>2084</v>
      </c>
      <c r="HB62" t="s">
        <v>294</v>
      </c>
      <c r="HC62" t="s">
        <v>294</v>
      </c>
      <c r="HE62">
        <v>0</v>
      </c>
      <c r="HF62">
        <v>12</v>
      </c>
      <c r="HG62">
        <v>31</v>
      </c>
      <c r="HH62" t="s">
        <v>275</v>
      </c>
      <c r="HK62">
        <v>3</v>
      </c>
      <c r="HV62">
        <v>18</v>
      </c>
      <c r="HW62">
        <v>3989047</v>
      </c>
      <c r="HX62" t="s">
        <v>3893</v>
      </c>
      <c r="HY62">
        <v>3988979</v>
      </c>
      <c r="IB62">
        <v>0</v>
      </c>
      <c r="IC62">
        <v>0</v>
      </c>
      <c r="IL62">
        <v>146</v>
      </c>
      <c r="IP62" t="s">
        <v>3109</v>
      </c>
      <c r="IT62">
        <v>3</v>
      </c>
    </row>
    <row r="63" spans="1:254">
      <c r="A63">
        <v>62</v>
      </c>
      <c r="B63" t="s">
        <v>4179</v>
      </c>
      <c r="C63">
        <v>4</v>
      </c>
      <c r="D63">
        <v>1</v>
      </c>
      <c r="E63">
        <v>10</v>
      </c>
      <c r="F63">
        <v>6</v>
      </c>
      <c r="G63">
        <v>18</v>
      </c>
      <c r="I63" t="s">
        <v>254</v>
      </c>
      <c r="J63">
        <v>21</v>
      </c>
      <c r="K63">
        <v>21</v>
      </c>
      <c r="L63" t="s">
        <v>3186</v>
      </c>
      <c r="M63" t="s">
        <v>440</v>
      </c>
      <c r="O63" t="s">
        <v>3187</v>
      </c>
      <c r="P63" t="s">
        <v>3188</v>
      </c>
      <c r="R63" t="s">
        <v>3189</v>
      </c>
      <c r="V63" t="s">
        <v>257</v>
      </c>
      <c r="W63" t="s">
        <v>3190</v>
      </c>
      <c r="AD63" t="s">
        <v>1526</v>
      </c>
      <c r="AE63" t="s">
        <v>1527</v>
      </c>
      <c r="AF63" t="s">
        <v>3190</v>
      </c>
      <c r="AG63" t="s">
        <v>257</v>
      </c>
      <c r="AI63">
        <v>20</v>
      </c>
      <c r="AO63">
        <v>15</v>
      </c>
      <c r="BI63" t="s">
        <v>274</v>
      </c>
      <c r="BP63">
        <f t="shared" si="0"/>
        <v>0</v>
      </c>
      <c r="BQ63">
        <f t="shared" si="1"/>
        <v>5</v>
      </c>
      <c r="BS63" t="s">
        <v>3091</v>
      </c>
      <c r="BU63">
        <v>17</v>
      </c>
      <c r="BW63">
        <v>0</v>
      </c>
      <c r="BX63" t="s">
        <v>4180</v>
      </c>
      <c r="CC63" s="3">
        <v>0.1388888888888889</v>
      </c>
      <c r="CE63" t="s">
        <v>4181</v>
      </c>
      <c r="CI63">
        <v>0</v>
      </c>
      <c r="CJ63" t="s">
        <v>4182</v>
      </c>
      <c r="CK63" s="4">
        <v>38080</v>
      </c>
      <c r="CL63" t="s">
        <v>4183</v>
      </c>
      <c r="CM63" t="s">
        <v>4184</v>
      </c>
      <c r="CN63">
        <v>17</v>
      </c>
      <c r="CP63" t="s">
        <v>418</v>
      </c>
      <c r="CQ63" t="s">
        <v>3091</v>
      </c>
      <c r="CT63" t="s">
        <v>4185</v>
      </c>
      <c r="CV63">
        <v>0</v>
      </c>
      <c r="CX63">
        <v>4</v>
      </c>
      <c r="CY63" t="s">
        <v>553</v>
      </c>
      <c r="CZ63">
        <v>0</v>
      </c>
      <c r="DA63">
        <v>9</v>
      </c>
      <c r="DB63" t="s">
        <v>2703</v>
      </c>
      <c r="DC63">
        <v>31</v>
      </c>
      <c r="DE63" t="s">
        <v>3195</v>
      </c>
      <c r="DJ63">
        <v>6</v>
      </c>
      <c r="DK63" s="4">
        <v>44456</v>
      </c>
      <c r="DL63">
        <v>20140</v>
      </c>
      <c r="DM63">
        <v>2021</v>
      </c>
      <c r="DN63">
        <v>0</v>
      </c>
      <c r="DP63">
        <v>79327</v>
      </c>
      <c r="DQ63">
        <v>158</v>
      </c>
      <c r="DT63" t="s">
        <v>274</v>
      </c>
      <c r="DU63" t="s">
        <v>257</v>
      </c>
      <c r="DW63">
        <v>31</v>
      </c>
      <c r="DX63" t="s">
        <v>275</v>
      </c>
      <c r="ED63">
        <v>0</v>
      </c>
      <c r="EE63" t="s">
        <v>3197</v>
      </c>
      <c r="EF63" t="s">
        <v>3198</v>
      </c>
      <c r="EG63">
        <v>1</v>
      </c>
      <c r="EI63" t="s">
        <v>278</v>
      </c>
      <c r="EJ63" t="s">
        <v>4186</v>
      </c>
      <c r="EK63" t="s">
        <v>4187</v>
      </c>
      <c r="EL63" t="s">
        <v>4188</v>
      </c>
      <c r="EM63" t="s">
        <v>4189</v>
      </c>
      <c r="EN63" t="s">
        <v>418</v>
      </c>
      <c r="EO63" t="s">
        <v>427</v>
      </c>
      <c r="EP63">
        <v>0</v>
      </c>
      <c r="ES63" t="s">
        <v>4190</v>
      </c>
      <c r="FD63">
        <v>0</v>
      </c>
      <c r="FE63">
        <v>4</v>
      </c>
      <c r="FF63" t="s">
        <v>310</v>
      </c>
      <c r="FH63" t="s">
        <v>310</v>
      </c>
      <c r="FK63">
        <v>0</v>
      </c>
      <c r="FM63">
        <v>0</v>
      </c>
      <c r="FP63">
        <v>0</v>
      </c>
      <c r="FR63" t="s">
        <v>1588</v>
      </c>
      <c r="FT63" t="s">
        <v>257</v>
      </c>
      <c r="FU63" t="s">
        <v>3655</v>
      </c>
      <c r="FV63" t="s">
        <v>397</v>
      </c>
      <c r="FW63" t="s">
        <v>291</v>
      </c>
      <c r="FX63">
        <v>0</v>
      </c>
      <c r="FZ63">
        <v>31.17</v>
      </c>
      <c r="GA63">
        <v>14</v>
      </c>
      <c r="GB63">
        <v>0</v>
      </c>
      <c r="GC63" t="s">
        <v>4191</v>
      </c>
      <c r="GE63">
        <v>0</v>
      </c>
      <c r="GF63" t="s">
        <v>257</v>
      </c>
      <c r="GI63">
        <v>0</v>
      </c>
      <c r="GJ63">
        <v>0</v>
      </c>
      <c r="GL63" t="s">
        <v>4192</v>
      </c>
      <c r="GN63">
        <v>4</v>
      </c>
      <c r="GZ63" t="s">
        <v>1679</v>
      </c>
      <c r="HA63" t="s">
        <v>4193</v>
      </c>
      <c r="HB63" t="s">
        <v>294</v>
      </c>
      <c r="HC63" t="s">
        <v>294</v>
      </c>
      <c r="HD63" t="s">
        <v>4193</v>
      </c>
      <c r="HE63">
        <v>0</v>
      </c>
      <c r="HF63">
        <v>21</v>
      </c>
      <c r="HG63">
        <v>31</v>
      </c>
      <c r="HH63" t="s">
        <v>275</v>
      </c>
      <c r="HK63">
        <v>3</v>
      </c>
      <c r="HV63">
        <v>12</v>
      </c>
      <c r="HW63">
        <v>3989105</v>
      </c>
      <c r="HX63" t="s">
        <v>4194</v>
      </c>
      <c r="HY63">
        <v>3989047</v>
      </c>
      <c r="IB63">
        <v>0</v>
      </c>
      <c r="IC63">
        <v>0</v>
      </c>
      <c r="IL63">
        <v>147</v>
      </c>
      <c r="IP63" t="s">
        <v>3171</v>
      </c>
      <c r="IT63">
        <v>3</v>
      </c>
    </row>
    <row r="64" spans="1:254">
      <c r="A64">
        <v>63</v>
      </c>
      <c r="B64" t="s">
        <v>4195</v>
      </c>
      <c r="C64">
        <v>4</v>
      </c>
      <c r="D64">
        <v>2</v>
      </c>
      <c r="E64">
        <v>4</v>
      </c>
      <c r="F64">
        <v>6</v>
      </c>
      <c r="G64">
        <v>12</v>
      </c>
      <c r="I64" t="s">
        <v>254</v>
      </c>
      <c r="J64">
        <v>11</v>
      </c>
      <c r="K64">
        <v>11</v>
      </c>
      <c r="L64" t="s">
        <v>3709</v>
      </c>
      <c r="M64" t="s">
        <v>1095</v>
      </c>
      <c r="O64" t="s">
        <v>3415</v>
      </c>
      <c r="S64" t="s">
        <v>872</v>
      </c>
      <c r="V64" t="s">
        <v>257</v>
      </c>
      <c r="W64" t="s">
        <v>3710</v>
      </c>
      <c r="AD64" t="s">
        <v>1098</v>
      </c>
      <c r="AE64" t="s">
        <v>1099</v>
      </c>
      <c r="AF64" t="s">
        <v>3710</v>
      </c>
      <c r="AG64" t="s">
        <v>274</v>
      </c>
      <c r="AI64">
        <v>20</v>
      </c>
      <c r="AO64">
        <v>15</v>
      </c>
      <c r="AT64" t="s">
        <v>254</v>
      </c>
      <c r="BI64" t="s">
        <v>274</v>
      </c>
      <c r="BP64">
        <f t="shared" si="0"/>
        <v>0</v>
      </c>
      <c r="BQ64">
        <f t="shared" si="1"/>
        <v>5</v>
      </c>
      <c r="BS64" t="s">
        <v>3091</v>
      </c>
      <c r="BU64">
        <v>17</v>
      </c>
      <c r="BW64">
        <v>0</v>
      </c>
      <c r="BX64" t="s">
        <v>4196</v>
      </c>
      <c r="CC64" s="3">
        <v>0.10972222222222222</v>
      </c>
      <c r="CE64" t="s">
        <v>4197</v>
      </c>
      <c r="CI64">
        <v>0</v>
      </c>
      <c r="CJ64" t="s">
        <v>4198</v>
      </c>
      <c r="CK64" s="4">
        <v>38080</v>
      </c>
      <c r="CL64" t="s">
        <v>4199</v>
      </c>
      <c r="CM64" t="s">
        <v>4200</v>
      </c>
      <c r="CN64">
        <v>17</v>
      </c>
      <c r="CP64" t="s">
        <v>269</v>
      </c>
      <c r="CQ64" t="s">
        <v>3091</v>
      </c>
      <c r="CT64" t="s">
        <v>3196</v>
      </c>
      <c r="CV64">
        <v>0</v>
      </c>
      <c r="CX64">
        <v>5</v>
      </c>
      <c r="CY64" t="s">
        <v>553</v>
      </c>
      <c r="CZ64">
        <v>0</v>
      </c>
      <c r="DA64">
        <v>9</v>
      </c>
      <c r="DB64" t="s">
        <v>2703</v>
      </c>
      <c r="DC64">
        <v>31</v>
      </c>
      <c r="DE64" t="s">
        <v>3951</v>
      </c>
      <c r="DJ64">
        <v>6</v>
      </c>
      <c r="DK64" s="4">
        <v>44456</v>
      </c>
      <c r="DL64">
        <v>20140</v>
      </c>
      <c r="DM64">
        <v>2021</v>
      </c>
      <c r="DN64">
        <v>0</v>
      </c>
      <c r="DP64">
        <v>79327</v>
      </c>
      <c r="DQ64">
        <v>159</v>
      </c>
      <c r="DT64" t="s">
        <v>274</v>
      </c>
      <c r="DU64" t="s">
        <v>257</v>
      </c>
      <c r="DW64">
        <v>31</v>
      </c>
      <c r="DX64" t="s">
        <v>275</v>
      </c>
      <c r="ED64">
        <v>0</v>
      </c>
      <c r="EE64" t="s">
        <v>3716</v>
      </c>
      <c r="EF64" t="s">
        <v>422</v>
      </c>
      <c r="EG64">
        <v>0</v>
      </c>
      <c r="EI64" t="s">
        <v>340</v>
      </c>
      <c r="EJ64" t="s">
        <v>4201</v>
      </c>
      <c r="EK64" t="s">
        <v>4202</v>
      </c>
      <c r="EL64" t="s">
        <v>4203</v>
      </c>
      <c r="EM64" t="s">
        <v>1349</v>
      </c>
      <c r="EN64" t="s">
        <v>282</v>
      </c>
      <c r="EO64" t="s">
        <v>3407</v>
      </c>
      <c r="EP64">
        <v>1</v>
      </c>
      <c r="ES64" t="s">
        <v>4204</v>
      </c>
      <c r="FD64">
        <v>0</v>
      </c>
      <c r="FE64">
        <v>5</v>
      </c>
      <c r="FF64" t="s">
        <v>255</v>
      </c>
      <c r="FH64" t="s">
        <v>255</v>
      </c>
      <c r="FK64">
        <v>0</v>
      </c>
      <c r="FM64">
        <v>0</v>
      </c>
      <c r="FP64">
        <v>0</v>
      </c>
      <c r="FR64" t="s">
        <v>462</v>
      </c>
      <c r="FT64" t="s">
        <v>274</v>
      </c>
      <c r="FU64" t="s">
        <v>463</v>
      </c>
      <c r="FV64" t="s">
        <v>431</v>
      </c>
      <c r="FW64" t="s">
        <v>432</v>
      </c>
      <c r="FX64">
        <v>0</v>
      </c>
      <c r="FZ64">
        <v>31.17</v>
      </c>
      <c r="GA64">
        <v>14</v>
      </c>
      <c r="GB64">
        <v>0</v>
      </c>
      <c r="GC64" t="s">
        <v>1961</v>
      </c>
      <c r="GD64" t="s">
        <v>355</v>
      </c>
      <c r="GE64">
        <v>0</v>
      </c>
      <c r="GF64" t="s">
        <v>257</v>
      </c>
      <c r="GI64">
        <v>1</v>
      </c>
      <c r="GJ64">
        <v>0</v>
      </c>
      <c r="GL64" t="s">
        <v>4205</v>
      </c>
      <c r="GN64">
        <v>3</v>
      </c>
      <c r="GZ64" t="s">
        <v>4206</v>
      </c>
      <c r="HB64" t="s">
        <v>313</v>
      </c>
      <c r="HC64" t="s">
        <v>313</v>
      </c>
      <c r="HD64" t="s">
        <v>4207</v>
      </c>
      <c r="HE64">
        <v>0</v>
      </c>
      <c r="HF64">
        <v>11</v>
      </c>
      <c r="HG64">
        <v>31</v>
      </c>
      <c r="HH64" t="s">
        <v>275</v>
      </c>
      <c r="HK64" t="s">
        <v>58</v>
      </c>
      <c r="HV64">
        <v>6</v>
      </c>
      <c r="HW64">
        <v>3989193</v>
      </c>
      <c r="HX64" t="s">
        <v>4208</v>
      </c>
      <c r="HY64">
        <v>3989105</v>
      </c>
      <c r="IB64">
        <v>0</v>
      </c>
      <c r="IC64">
        <v>0</v>
      </c>
      <c r="IL64">
        <v>148</v>
      </c>
      <c r="IP64" t="s">
        <v>3951</v>
      </c>
      <c r="IQ64" t="s">
        <v>3412</v>
      </c>
      <c r="IT64">
        <v>3</v>
      </c>
    </row>
    <row r="65" spans="1:254">
      <c r="A65">
        <v>64</v>
      </c>
      <c r="B65" t="s">
        <v>4209</v>
      </c>
      <c r="C65">
        <v>4</v>
      </c>
      <c r="D65">
        <v>1</v>
      </c>
      <c r="E65">
        <v>6</v>
      </c>
      <c r="F65">
        <v>-1</v>
      </c>
      <c r="G65">
        <v>6</v>
      </c>
      <c r="I65" t="s">
        <v>298</v>
      </c>
      <c r="J65">
        <v>11</v>
      </c>
      <c r="K65" t="s">
        <v>4210</v>
      </c>
      <c r="L65" t="s">
        <v>4211</v>
      </c>
      <c r="M65" t="s">
        <v>440</v>
      </c>
      <c r="O65" t="s">
        <v>4212</v>
      </c>
      <c r="P65" t="s">
        <v>442</v>
      </c>
      <c r="R65" t="s">
        <v>1014</v>
      </c>
      <c r="S65" t="s">
        <v>872</v>
      </c>
      <c r="V65" t="s">
        <v>257</v>
      </c>
      <c r="W65" t="s">
        <v>4213</v>
      </c>
      <c r="AD65" t="s">
        <v>4214</v>
      </c>
      <c r="AE65" t="s">
        <v>4215</v>
      </c>
      <c r="AF65" t="s">
        <v>4213</v>
      </c>
      <c r="AG65" t="s">
        <v>257</v>
      </c>
      <c r="AI65">
        <v>15</v>
      </c>
      <c r="AO65">
        <v>15</v>
      </c>
      <c r="BI65" t="s">
        <v>274</v>
      </c>
      <c r="BP65">
        <f t="shared" si="0"/>
        <v>0</v>
      </c>
      <c r="BQ65">
        <f t="shared" si="1"/>
        <v>1</v>
      </c>
      <c r="BS65" t="s">
        <v>3091</v>
      </c>
      <c r="BU65">
        <v>17</v>
      </c>
      <c r="BW65">
        <v>0</v>
      </c>
      <c r="BX65" t="s">
        <v>4216</v>
      </c>
      <c r="CC65" s="3">
        <v>8.0555555555555561E-2</v>
      </c>
      <c r="CE65" t="s">
        <v>4217</v>
      </c>
      <c r="CI65">
        <v>0</v>
      </c>
      <c r="CJ65" t="s">
        <v>4218</v>
      </c>
      <c r="CK65" s="4">
        <v>38080</v>
      </c>
      <c r="CL65" t="s">
        <v>4219</v>
      </c>
      <c r="CM65" t="s">
        <v>4220</v>
      </c>
      <c r="CN65">
        <v>17</v>
      </c>
      <c r="CO65" t="s">
        <v>4221</v>
      </c>
      <c r="CP65" t="s">
        <v>282</v>
      </c>
      <c r="CQ65" t="s">
        <v>3091</v>
      </c>
      <c r="CT65" t="s">
        <v>3424</v>
      </c>
      <c r="CV65">
        <v>0</v>
      </c>
      <c r="CX65">
        <v>6</v>
      </c>
      <c r="CY65" t="s">
        <v>553</v>
      </c>
      <c r="CZ65">
        <v>0</v>
      </c>
      <c r="DA65">
        <v>9</v>
      </c>
      <c r="DB65" t="s">
        <v>2703</v>
      </c>
      <c r="DC65">
        <v>31</v>
      </c>
      <c r="DE65" t="s">
        <v>3345</v>
      </c>
      <c r="DJ65">
        <v>-1</v>
      </c>
      <c r="DK65" s="4">
        <v>44456</v>
      </c>
      <c r="DL65">
        <v>20140</v>
      </c>
      <c r="DM65">
        <v>2021</v>
      </c>
      <c r="DN65">
        <v>0</v>
      </c>
      <c r="DP65">
        <v>79327</v>
      </c>
      <c r="DQ65">
        <v>160</v>
      </c>
      <c r="DT65" t="s">
        <v>274</v>
      </c>
      <c r="DU65" t="s">
        <v>257</v>
      </c>
      <c r="DW65">
        <v>31</v>
      </c>
      <c r="DX65" t="s">
        <v>275</v>
      </c>
      <c r="ED65">
        <v>0</v>
      </c>
      <c r="EE65" t="s">
        <v>4222</v>
      </c>
      <c r="EF65" t="s">
        <v>383</v>
      </c>
      <c r="EG65">
        <v>1</v>
      </c>
      <c r="EI65" t="s">
        <v>340</v>
      </c>
      <c r="EJ65" t="s">
        <v>4223</v>
      </c>
      <c r="EK65" t="s">
        <v>4224</v>
      </c>
      <c r="EL65" t="s">
        <v>4225</v>
      </c>
      <c r="EM65" t="s">
        <v>4226</v>
      </c>
      <c r="EN65" t="s">
        <v>269</v>
      </c>
      <c r="EO65" t="s">
        <v>4227</v>
      </c>
      <c r="EP65">
        <v>0</v>
      </c>
      <c r="ES65" t="s">
        <v>4228</v>
      </c>
      <c r="FD65">
        <v>0</v>
      </c>
      <c r="FE65">
        <v>2</v>
      </c>
      <c r="FF65" t="s">
        <v>621</v>
      </c>
      <c r="FG65" t="s">
        <v>309</v>
      </c>
      <c r="FH65" t="s">
        <v>285</v>
      </c>
      <c r="FK65">
        <v>0</v>
      </c>
      <c r="FM65">
        <v>0</v>
      </c>
      <c r="FP65">
        <v>0</v>
      </c>
      <c r="FR65" t="s">
        <v>462</v>
      </c>
      <c r="FT65" t="s">
        <v>257</v>
      </c>
      <c r="FU65" t="s">
        <v>683</v>
      </c>
      <c r="FV65" t="s">
        <v>397</v>
      </c>
      <c r="FW65" t="s">
        <v>1897</v>
      </c>
      <c r="FX65">
        <v>0</v>
      </c>
      <c r="FZ65">
        <v>31.17</v>
      </c>
      <c r="GA65">
        <v>14</v>
      </c>
      <c r="GB65">
        <v>0</v>
      </c>
      <c r="GC65" t="s">
        <v>4229</v>
      </c>
      <c r="GD65" t="s">
        <v>355</v>
      </c>
      <c r="GE65">
        <v>0</v>
      </c>
      <c r="GF65" t="s">
        <v>257</v>
      </c>
      <c r="GI65">
        <v>1</v>
      </c>
      <c r="GJ65">
        <v>0</v>
      </c>
      <c r="GL65" t="s">
        <v>4230</v>
      </c>
      <c r="GN65">
        <v>0</v>
      </c>
      <c r="GZ65" t="s">
        <v>4231</v>
      </c>
      <c r="HB65" t="s">
        <v>313</v>
      </c>
      <c r="HC65" t="s">
        <v>313</v>
      </c>
      <c r="HD65" t="s">
        <v>4232</v>
      </c>
      <c r="HE65">
        <v>0</v>
      </c>
      <c r="HF65">
        <v>11</v>
      </c>
      <c r="HG65">
        <v>31</v>
      </c>
      <c r="HH65" t="s">
        <v>275</v>
      </c>
      <c r="HK65">
        <v>4</v>
      </c>
      <c r="HV65">
        <v>7</v>
      </c>
      <c r="HW65">
        <v>3989286</v>
      </c>
      <c r="HX65" t="s">
        <v>4233</v>
      </c>
      <c r="HY65">
        <v>3989193</v>
      </c>
      <c r="IB65">
        <v>0</v>
      </c>
      <c r="IC65">
        <v>0</v>
      </c>
      <c r="IL65">
        <v>149</v>
      </c>
      <c r="IN65" t="s">
        <v>3345</v>
      </c>
      <c r="IP65" t="s">
        <v>3345</v>
      </c>
      <c r="IT65">
        <v>3</v>
      </c>
    </row>
    <row r="66" spans="1:254">
      <c r="A66">
        <v>65</v>
      </c>
      <c r="B66" t="s">
        <v>4234</v>
      </c>
      <c r="C66">
        <v>4</v>
      </c>
      <c r="D66">
        <v>2</v>
      </c>
      <c r="E66">
        <v>7</v>
      </c>
      <c r="F66">
        <v>6</v>
      </c>
      <c r="G66">
        <v>7</v>
      </c>
      <c r="I66" t="s">
        <v>254</v>
      </c>
      <c r="J66">
        <v>21</v>
      </c>
      <c r="K66">
        <v>21</v>
      </c>
      <c r="L66" t="s">
        <v>3186</v>
      </c>
      <c r="M66" t="s">
        <v>440</v>
      </c>
      <c r="O66" t="s">
        <v>3187</v>
      </c>
      <c r="P66" t="s">
        <v>3188</v>
      </c>
      <c r="R66" t="s">
        <v>3189</v>
      </c>
      <c r="V66" t="s">
        <v>257</v>
      </c>
      <c r="W66" t="s">
        <v>3190</v>
      </c>
      <c r="AD66" t="s">
        <v>1526</v>
      </c>
      <c r="AE66" t="s">
        <v>1527</v>
      </c>
      <c r="AF66" t="s">
        <v>3190</v>
      </c>
      <c r="AG66" t="s">
        <v>257</v>
      </c>
      <c r="AI66">
        <v>20</v>
      </c>
      <c r="AO66">
        <v>15</v>
      </c>
      <c r="BI66" t="s">
        <v>274</v>
      </c>
      <c r="BP66">
        <f t="shared" si="0"/>
        <v>0</v>
      </c>
      <c r="BQ66">
        <f t="shared" si="1"/>
        <v>5</v>
      </c>
      <c r="BS66" t="s">
        <v>3091</v>
      </c>
      <c r="BU66">
        <v>17</v>
      </c>
      <c r="BW66">
        <v>0</v>
      </c>
      <c r="BX66" t="s">
        <v>4235</v>
      </c>
      <c r="CC66" s="3">
        <v>7.7083333333333337E-2</v>
      </c>
      <c r="CE66" t="s">
        <v>4236</v>
      </c>
      <c r="CI66">
        <v>0</v>
      </c>
      <c r="CJ66" t="s">
        <v>4237</v>
      </c>
      <c r="CK66" s="4">
        <v>38444</v>
      </c>
      <c r="CL66" t="s">
        <v>4238</v>
      </c>
      <c r="CM66" t="s">
        <v>4239</v>
      </c>
      <c r="CN66">
        <v>17</v>
      </c>
      <c r="CO66" t="s">
        <v>4240</v>
      </c>
      <c r="CP66" t="s">
        <v>418</v>
      </c>
      <c r="CQ66" t="s">
        <v>3091</v>
      </c>
      <c r="CT66" t="s">
        <v>2055</v>
      </c>
      <c r="CV66">
        <v>0</v>
      </c>
      <c r="CX66">
        <v>7</v>
      </c>
      <c r="CY66" t="s">
        <v>553</v>
      </c>
      <c r="CZ66">
        <v>0</v>
      </c>
      <c r="DA66">
        <v>9</v>
      </c>
      <c r="DB66" t="s">
        <v>2703</v>
      </c>
      <c r="DC66">
        <v>31</v>
      </c>
      <c r="DE66" t="s">
        <v>3401</v>
      </c>
      <c r="DJ66">
        <v>6</v>
      </c>
      <c r="DK66" s="4">
        <v>44456</v>
      </c>
      <c r="DL66">
        <v>20140</v>
      </c>
      <c r="DM66">
        <v>2021</v>
      </c>
      <c r="DN66">
        <v>0</v>
      </c>
      <c r="DP66">
        <v>79327</v>
      </c>
      <c r="DQ66">
        <v>162</v>
      </c>
      <c r="DT66" t="s">
        <v>274</v>
      </c>
      <c r="DU66" t="s">
        <v>257</v>
      </c>
      <c r="DW66">
        <v>31</v>
      </c>
      <c r="DX66" t="s">
        <v>275</v>
      </c>
      <c r="ED66">
        <v>0</v>
      </c>
      <c r="EE66" t="s">
        <v>3197</v>
      </c>
      <c r="EF66" t="s">
        <v>3198</v>
      </c>
      <c r="EG66">
        <v>1</v>
      </c>
      <c r="EI66" t="s">
        <v>278</v>
      </c>
      <c r="EJ66" t="s">
        <v>4241</v>
      </c>
      <c r="EK66" t="s">
        <v>4242</v>
      </c>
      <c r="EL66" t="s">
        <v>4243</v>
      </c>
      <c r="EM66" t="s">
        <v>4241</v>
      </c>
      <c r="EN66" t="s">
        <v>418</v>
      </c>
      <c r="EO66" t="s">
        <v>283</v>
      </c>
      <c r="EP66">
        <v>0</v>
      </c>
      <c r="ES66" t="s">
        <v>4244</v>
      </c>
      <c r="FD66">
        <v>0</v>
      </c>
      <c r="FE66">
        <v>18</v>
      </c>
      <c r="FF66" t="s">
        <v>285</v>
      </c>
      <c r="FH66" t="s">
        <v>285</v>
      </c>
      <c r="FK66">
        <v>0</v>
      </c>
      <c r="FM66">
        <v>0</v>
      </c>
      <c r="FP66">
        <v>0</v>
      </c>
      <c r="FR66" t="s">
        <v>1588</v>
      </c>
      <c r="FT66" t="s">
        <v>257</v>
      </c>
      <c r="FU66" t="s">
        <v>3655</v>
      </c>
      <c r="FV66" t="s">
        <v>397</v>
      </c>
      <c r="FW66" t="s">
        <v>291</v>
      </c>
      <c r="FX66">
        <v>0</v>
      </c>
      <c r="FZ66">
        <v>31.17</v>
      </c>
      <c r="GA66">
        <v>14</v>
      </c>
      <c r="GB66">
        <v>0</v>
      </c>
      <c r="GC66" t="s">
        <v>4191</v>
      </c>
      <c r="GE66">
        <v>0</v>
      </c>
      <c r="GF66" t="s">
        <v>257</v>
      </c>
      <c r="GI66">
        <v>0</v>
      </c>
      <c r="GJ66">
        <v>0</v>
      </c>
      <c r="GL66" t="s">
        <v>4245</v>
      </c>
      <c r="GN66">
        <v>4</v>
      </c>
      <c r="GZ66" t="s">
        <v>4246</v>
      </c>
      <c r="HB66" t="s">
        <v>313</v>
      </c>
      <c r="HC66" t="s">
        <v>313</v>
      </c>
      <c r="HD66" t="s">
        <v>4247</v>
      </c>
      <c r="HE66">
        <v>0</v>
      </c>
      <c r="HF66">
        <v>21</v>
      </c>
      <c r="HG66">
        <v>31</v>
      </c>
      <c r="HH66" t="s">
        <v>275</v>
      </c>
      <c r="HK66" t="s">
        <v>58</v>
      </c>
      <c r="HV66">
        <v>1</v>
      </c>
      <c r="HW66">
        <v>3989345</v>
      </c>
      <c r="HX66" t="s">
        <v>4248</v>
      </c>
      <c r="HY66">
        <v>3989286</v>
      </c>
      <c r="IB66">
        <v>0</v>
      </c>
      <c r="IC66">
        <v>0</v>
      </c>
      <c r="IL66">
        <v>150</v>
      </c>
      <c r="IP66" t="s">
        <v>3154</v>
      </c>
      <c r="IQ66" t="s">
        <v>3312</v>
      </c>
      <c r="IT66">
        <v>3</v>
      </c>
    </row>
    <row r="67" spans="1:254">
      <c r="A67">
        <v>66</v>
      </c>
      <c r="B67" t="s">
        <v>4249</v>
      </c>
      <c r="C67">
        <v>4</v>
      </c>
      <c r="D67">
        <v>3</v>
      </c>
      <c r="E67">
        <v>1</v>
      </c>
      <c r="F67">
        <v>0</v>
      </c>
      <c r="G67">
        <v>1</v>
      </c>
      <c r="I67" t="s">
        <v>298</v>
      </c>
      <c r="J67">
        <v>21</v>
      </c>
      <c r="K67">
        <v>21</v>
      </c>
      <c r="L67" t="s">
        <v>4250</v>
      </c>
      <c r="M67" t="s">
        <v>440</v>
      </c>
      <c r="O67" t="s">
        <v>508</v>
      </c>
      <c r="P67" t="s">
        <v>3188</v>
      </c>
      <c r="V67" t="s">
        <v>257</v>
      </c>
      <c r="W67" t="s">
        <v>3190</v>
      </c>
      <c r="AD67" t="s">
        <v>1526</v>
      </c>
      <c r="AE67" t="s">
        <v>1527</v>
      </c>
      <c r="AF67" t="s">
        <v>3190</v>
      </c>
      <c r="AG67" t="s">
        <v>257</v>
      </c>
      <c r="AI67">
        <v>20</v>
      </c>
      <c r="AO67">
        <v>15</v>
      </c>
      <c r="AX67">
        <v>3</v>
      </c>
      <c r="BI67" t="s">
        <v>261</v>
      </c>
      <c r="BP67">
        <f t="shared" ref="BP67:BP68" si="2">COUNTIFS(M:M,M67,Y:Y,Y67)</f>
        <v>0</v>
      </c>
      <c r="BQ67">
        <f t="shared" ref="BQ67:BQ68" si="3">COUNTIFS(M:M,M67,AE:AE,AE67)</f>
        <v>5</v>
      </c>
      <c r="BS67" t="s">
        <v>3091</v>
      </c>
      <c r="BU67">
        <v>17</v>
      </c>
      <c r="BW67">
        <v>0</v>
      </c>
      <c r="BX67" t="s">
        <v>4251</v>
      </c>
      <c r="CC67" s="3">
        <v>7.1527777777777787E-2</v>
      </c>
      <c r="CE67" t="s">
        <v>4252</v>
      </c>
      <c r="CI67">
        <v>0</v>
      </c>
      <c r="CJ67" t="s">
        <v>4253</v>
      </c>
      <c r="CK67" t="s">
        <v>4254</v>
      </c>
      <c r="CL67" t="s">
        <v>4255</v>
      </c>
      <c r="CM67" t="s">
        <v>4256</v>
      </c>
      <c r="CN67">
        <v>17</v>
      </c>
      <c r="CO67" t="s">
        <v>4257</v>
      </c>
      <c r="CP67" t="s">
        <v>282</v>
      </c>
      <c r="CQ67" t="s">
        <v>3091</v>
      </c>
      <c r="CT67" t="s">
        <v>4258</v>
      </c>
      <c r="CV67">
        <v>0</v>
      </c>
      <c r="CX67">
        <v>8</v>
      </c>
      <c r="CY67" t="s">
        <v>553</v>
      </c>
      <c r="CZ67">
        <v>0</v>
      </c>
      <c r="DA67">
        <v>9</v>
      </c>
      <c r="DB67" t="s">
        <v>2703</v>
      </c>
      <c r="DC67">
        <v>31</v>
      </c>
      <c r="DE67" t="s">
        <v>3232</v>
      </c>
      <c r="DJ67">
        <v>0</v>
      </c>
      <c r="DK67" s="4">
        <v>44456</v>
      </c>
      <c r="DL67">
        <v>20140</v>
      </c>
      <c r="DM67">
        <v>2021</v>
      </c>
      <c r="DN67">
        <v>0</v>
      </c>
      <c r="DP67">
        <v>79327</v>
      </c>
      <c r="DQ67">
        <v>164</v>
      </c>
      <c r="DT67" t="s">
        <v>294</v>
      </c>
      <c r="DU67" t="s">
        <v>294</v>
      </c>
      <c r="DW67">
        <v>31</v>
      </c>
      <c r="DX67" t="s">
        <v>275</v>
      </c>
      <c r="ED67">
        <v>0</v>
      </c>
      <c r="EE67" t="s">
        <v>4259</v>
      </c>
      <c r="EF67" t="s">
        <v>3198</v>
      </c>
      <c r="EG67">
        <v>1</v>
      </c>
      <c r="EI67" t="s">
        <v>278</v>
      </c>
      <c r="EJ67" t="s">
        <v>4241</v>
      </c>
      <c r="EK67" t="s">
        <v>4260</v>
      </c>
      <c r="EL67" t="s">
        <v>4261</v>
      </c>
      <c r="EN67" t="s">
        <v>269</v>
      </c>
      <c r="EO67" t="s">
        <v>283</v>
      </c>
      <c r="EP67">
        <v>0</v>
      </c>
      <c r="ES67" t="s">
        <v>4262</v>
      </c>
      <c r="FD67">
        <v>0</v>
      </c>
      <c r="FE67">
        <v>19</v>
      </c>
      <c r="FF67" t="s">
        <v>285</v>
      </c>
      <c r="FH67" t="s">
        <v>285</v>
      </c>
      <c r="FI67" t="s">
        <v>4263</v>
      </c>
      <c r="FK67">
        <v>0</v>
      </c>
      <c r="FM67">
        <v>0</v>
      </c>
      <c r="FP67">
        <v>0</v>
      </c>
      <c r="FR67" t="s">
        <v>287</v>
      </c>
      <c r="FT67" t="s">
        <v>257</v>
      </c>
      <c r="FU67" t="s">
        <v>4264</v>
      </c>
      <c r="FV67" t="s">
        <v>397</v>
      </c>
      <c r="FW67" t="s">
        <v>291</v>
      </c>
      <c r="FX67">
        <v>0</v>
      </c>
      <c r="FZ67">
        <v>31.17</v>
      </c>
      <c r="GA67">
        <v>14</v>
      </c>
      <c r="GB67">
        <v>0</v>
      </c>
      <c r="GE67">
        <v>0</v>
      </c>
      <c r="GF67" t="s">
        <v>257</v>
      </c>
      <c r="GI67">
        <v>0</v>
      </c>
      <c r="GJ67">
        <v>0</v>
      </c>
      <c r="GL67" t="s">
        <v>4265</v>
      </c>
      <c r="GN67">
        <v>2</v>
      </c>
      <c r="GZ67" t="s">
        <v>4266</v>
      </c>
      <c r="HB67" t="s">
        <v>313</v>
      </c>
      <c r="HC67" t="s">
        <v>313</v>
      </c>
      <c r="HD67" t="s">
        <v>3357</v>
      </c>
      <c r="HE67">
        <v>1</v>
      </c>
      <c r="HF67">
        <v>21</v>
      </c>
      <c r="HG67">
        <v>31</v>
      </c>
      <c r="HH67" t="s">
        <v>275</v>
      </c>
      <c r="HK67" t="s">
        <v>58</v>
      </c>
      <c r="HU67">
        <v>0</v>
      </c>
      <c r="HV67">
        <v>1</v>
      </c>
      <c r="HW67">
        <v>3989433</v>
      </c>
      <c r="HX67" t="s">
        <v>4267</v>
      </c>
      <c r="HY67">
        <v>3989345</v>
      </c>
      <c r="IB67">
        <v>0</v>
      </c>
      <c r="IC67">
        <v>0</v>
      </c>
      <c r="IL67">
        <v>151</v>
      </c>
      <c r="IN67" t="s">
        <v>3232</v>
      </c>
      <c r="IP67" t="s">
        <v>3232</v>
      </c>
      <c r="IQ67" t="s">
        <v>3169</v>
      </c>
      <c r="IT67">
        <v>3</v>
      </c>
    </row>
    <row r="68" spans="1:254">
      <c r="A68">
        <v>67</v>
      </c>
      <c r="B68" t="s">
        <v>4268</v>
      </c>
      <c r="C68">
        <v>4</v>
      </c>
      <c r="D68">
        <v>3</v>
      </c>
      <c r="E68">
        <v>1</v>
      </c>
      <c r="F68">
        <v>1</v>
      </c>
      <c r="G68">
        <v>1</v>
      </c>
      <c r="I68" t="s">
        <v>254</v>
      </c>
      <c r="J68">
        <v>21</v>
      </c>
      <c r="K68">
        <v>21</v>
      </c>
      <c r="L68" t="s">
        <v>4117</v>
      </c>
      <c r="M68" t="s">
        <v>4118</v>
      </c>
      <c r="O68" t="s">
        <v>4119</v>
      </c>
      <c r="P68" t="s">
        <v>509</v>
      </c>
      <c r="V68" t="s">
        <v>257</v>
      </c>
      <c r="W68" t="s">
        <v>4120</v>
      </c>
      <c r="AD68" t="s">
        <v>1881</v>
      </c>
      <c r="AE68" t="s">
        <v>1882</v>
      </c>
      <c r="AF68" t="s">
        <v>4120</v>
      </c>
      <c r="AG68" t="s">
        <v>257</v>
      </c>
      <c r="AI68">
        <v>15</v>
      </c>
      <c r="AK68" t="s">
        <v>575</v>
      </c>
      <c r="AO68">
        <v>15</v>
      </c>
      <c r="AX68">
        <v>4</v>
      </c>
      <c r="BI68" t="s">
        <v>274</v>
      </c>
      <c r="BP68">
        <f t="shared" si="2"/>
        <v>0</v>
      </c>
      <c r="BQ68">
        <f t="shared" si="3"/>
        <v>2</v>
      </c>
      <c r="BS68" t="s">
        <v>3091</v>
      </c>
      <c r="BU68">
        <v>17</v>
      </c>
      <c r="BW68">
        <v>0</v>
      </c>
      <c r="BX68" t="s">
        <v>4269</v>
      </c>
      <c r="CC68" s="3">
        <v>5.347222222222222E-2</v>
      </c>
      <c r="CE68" t="s">
        <v>4270</v>
      </c>
      <c r="CI68">
        <v>0</v>
      </c>
      <c r="CJ68" t="s">
        <v>4271</v>
      </c>
      <c r="CK68" s="4">
        <v>38444</v>
      </c>
      <c r="CL68" t="s">
        <v>4272</v>
      </c>
      <c r="CM68" t="s">
        <v>4125</v>
      </c>
      <c r="CN68">
        <v>17</v>
      </c>
      <c r="CO68" t="s">
        <v>3109</v>
      </c>
      <c r="CP68" t="s">
        <v>269</v>
      </c>
      <c r="CQ68" t="s">
        <v>3091</v>
      </c>
      <c r="CT68" t="s">
        <v>4126</v>
      </c>
      <c r="CV68">
        <v>0</v>
      </c>
      <c r="CX68">
        <v>9</v>
      </c>
      <c r="CY68" t="s">
        <v>553</v>
      </c>
      <c r="CZ68">
        <v>0</v>
      </c>
      <c r="DA68">
        <v>9</v>
      </c>
      <c r="DB68" t="s">
        <v>2703</v>
      </c>
      <c r="DC68">
        <v>31</v>
      </c>
      <c r="DJ68">
        <v>1</v>
      </c>
      <c r="DK68" s="4">
        <v>44456</v>
      </c>
      <c r="DL68">
        <v>20140</v>
      </c>
      <c r="DM68">
        <v>2021</v>
      </c>
      <c r="DN68">
        <v>0</v>
      </c>
      <c r="DP68">
        <v>79327</v>
      </c>
      <c r="DQ68">
        <v>165</v>
      </c>
      <c r="DT68" t="s">
        <v>274</v>
      </c>
      <c r="DU68" t="s">
        <v>257</v>
      </c>
      <c r="DW68">
        <v>31</v>
      </c>
      <c r="DX68" t="s">
        <v>275</v>
      </c>
      <c r="ED68">
        <v>0</v>
      </c>
      <c r="EE68" t="s">
        <v>4127</v>
      </c>
      <c r="EF68" t="s">
        <v>383</v>
      </c>
      <c r="EG68">
        <v>0</v>
      </c>
      <c r="EH68" t="s">
        <v>3347</v>
      </c>
      <c r="EI68" t="s">
        <v>278</v>
      </c>
      <c r="EJ68" t="s">
        <v>4273</v>
      </c>
      <c r="EK68" t="s">
        <v>4274</v>
      </c>
      <c r="EL68" t="s">
        <v>4275</v>
      </c>
      <c r="EM68" t="s">
        <v>1281</v>
      </c>
      <c r="EN68" t="s">
        <v>282</v>
      </c>
      <c r="EO68" t="s">
        <v>800</v>
      </c>
      <c r="EP68">
        <v>0</v>
      </c>
      <c r="ES68" t="s">
        <v>1983</v>
      </c>
      <c r="FD68">
        <v>0</v>
      </c>
      <c r="FE68">
        <v>10</v>
      </c>
      <c r="FF68" t="s">
        <v>621</v>
      </c>
      <c r="FH68" t="s">
        <v>621</v>
      </c>
      <c r="FI68" t="s">
        <v>4276</v>
      </c>
      <c r="FK68">
        <v>0</v>
      </c>
      <c r="FM68">
        <v>0</v>
      </c>
      <c r="FP68">
        <v>0</v>
      </c>
      <c r="FR68" t="s">
        <v>462</v>
      </c>
      <c r="FT68" t="s">
        <v>257</v>
      </c>
      <c r="FU68" t="s">
        <v>683</v>
      </c>
      <c r="FV68" t="s">
        <v>397</v>
      </c>
      <c r="FW68" t="s">
        <v>1897</v>
      </c>
      <c r="FX68">
        <v>0</v>
      </c>
      <c r="FZ68">
        <v>31.17</v>
      </c>
      <c r="GA68">
        <v>14</v>
      </c>
      <c r="GB68">
        <v>0</v>
      </c>
      <c r="GD68" t="s">
        <v>355</v>
      </c>
      <c r="GE68">
        <v>0</v>
      </c>
      <c r="GF68" t="s">
        <v>1179</v>
      </c>
      <c r="GI68">
        <v>0</v>
      </c>
      <c r="GJ68">
        <v>0</v>
      </c>
      <c r="GL68" t="s">
        <v>4277</v>
      </c>
      <c r="GN68">
        <v>0</v>
      </c>
      <c r="GZ68" t="s">
        <v>4278</v>
      </c>
      <c r="HB68" t="s">
        <v>313</v>
      </c>
      <c r="HC68" t="s">
        <v>313</v>
      </c>
      <c r="HE68">
        <v>0</v>
      </c>
      <c r="HF68">
        <v>21</v>
      </c>
      <c r="HG68">
        <v>31</v>
      </c>
      <c r="HH68" t="s">
        <v>275</v>
      </c>
      <c r="HK68">
        <v>0</v>
      </c>
      <c r="HV68">
        <v>0</v>
      </c>
      <c r="HW68">
        <v>3989590</v>
      </c>
      <c r="HX68" t="s">
        <v>1942</v>
      </c>
      <c r="HY68">
        <v>3989433</v>
      </c>
      <c r="IB68">
        <v>0.5</v>
      </c>
      <c r="IC68">
        <v>1</v>
      </c>
      <c r="IL68">
        <v>152</v>
      </c>
      <c r="IR68" t="s">
        <v>1942</v>
      </c>
      <c r="IT68">
        <v>3</v>
      </c>
    </row>
  </sheetData>
  <autoFilter ref="A1:IT6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T61"/>
  <sheetViews>
    <sheetView topLeftCell="HU61" workbookViewId="0">
      <selection activeCell="A2" sqref="A2:IT61"/>
    </sheetView>
  </sheetViews>
  <sheetFormatPr defaultColWidth="8.85546875" defaultRowHeight="15"/>
  <cols>
    <col min="2" max="2" width="8.85546875" bestFit="1" customWidth="1"/>
    <col min="10" max="67" width="8.85546875" customWidth="1"/>
    <col min="68" max="68" width="16" customWidth="1"/>
    <col min="69" max="69" width="15.7109375" customWidth="1"/>
    <col min="70" max="226" width="8.85546875" customWidth="1"/>
    <col min="228" max="228" width="14" bestFit="1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4279</v>
      </c>
      <c r="C2">
        <v>1</v>
      </c>
      <c r="D2">
        <v>1</v>
      </c>
      <c r="E2">
        <v>10</v>
      </c>
      <c r="F2">
        <v>7</v>
      </c>
      <c r="G2">
        <v>-18</v>
      </c>
      <c r="H2" t="s">
        <v>253</v>
      </c>
      <c r="I2" t="s">
        <v>254</v>
      </c>
      <c r="J2" t="s">
        <v>976</v>
      </c>
      <c r="K2" t="s">
        <v>976</v>
      </c>
      <c r="L2" t="s">
        <v>4280</v>
      </c>
      <c r="M2" t="s">
        <v>2729</v>
      </c>
      <c r="O2" t="s">
        <v>4281</v>
      </c>
      <c r="V2" t="s">
        <v>253</v>
      </c>
      <c r="W2" t="s">
        <v>4282</v>
      </c>
      <c r="X2" t="s">
        <v>1232</v>
      </c>
      <c r="Y2" t="s">
        <v>1232</v>
      </c>
      <c r="AA2" t="s">
        <v>4283</v>
      </c>
      <c r="AB2" t="s">
        <v>4284</v>
      </c>
      <c r="AI2">
        <v>4</v>
      </c>
      <c r="AJ2" t="s">
        <v>327</v>
      </c>
      <c r="AO2">
        <v>15</v>
      </c>
      <c r="BI2" t="s">
        <v>257</v>
      </c>
      <c r="BP2">
        <f>COUNTIFS(M:M,M2,Y:Y,Y2)</f>
        <v>1</v>
      </c>
      <c r="BQ2">
        <f>COUNTIFS(M:M,M2,AE:AE,AE2)</f>
        <v>0</v>
      </c>
      <c r="BS2" t="s">
        <v>275</v>
      </c>
      <c r="BU2">
        <v>0</v>
      </c>
      <c r="BW2">
        <v>0</v>
      </c>
      <c r="BX2" t="s">
        <v>4285</v>
      </c>
      <c r="BZ2">
        <v>1</v>
      </c>
      <c r="CC2" s="3">
        <v>0.62083333333333335</v>
      </c>
      <c r="CD2" t="s">
        <v>274</v>
      </c>
      <c r="CE2" t="s">
        <v>4286</v>
      </c>
      <c r="CF2">
        <v>6</v>
      </c>
      <c r="CH2" t="s">
        <v>331</v>
      </c>
      <c r="CI2">
        <v>0</v>
      </c>
      <c r="CJ2" t="s">
        <v>4287</v>
      </c>
      <c r="CK2" s="4">
        <v>38414</v>
      </c>
      <c r="CL2" t="s">
        <v>4288</v>
      </c>
      <c r="CM2" t="s">
        <v>4289</v>
      </c>
      <c r="CN2">
        <v>0</v>
      </c>
      <c r="CO2" t="s">
        <v>268</v>
      </c>
      <c r="CP2" t="s">
        <v>269</v>
      </c>
      <c r="CQ2" t="s">
        <v>4290</v>
      </c>
      <c r="CT2" t="s">
        <v>613</v>
      </c>
      <c r="CV2">
        <v>0</v>
      </c>
      <c r="CX2">
        <v>1</v>
      </c>
      <c r="CY2" t="s">
        <v>1242</v>
      </c>
      <c r="CZ2">
        <v>14</v>
      </c>
      <c r="DA2">
        <v>13</v>
      </c>
      <c r="DB2" t="s">
        <v>1953</v>
      </c>
      <c r="DC2">
        <v>-18</v>
      </c>
      <c r="DE2" t="s">
        <v>4291</v>
      </c>
      <c r="DJ2">
        <v>7</v>
      </c>
      <c r="DK2" s="4">
        <v>44463</v>
      </c>
      <c r="DL2">
        <v>20177</v>
      </c>
      <c r="DM2">
        <v>2021</v>
      </c>
      <c r="DN2">
        <v>0</v>
      </c>
      <c r="DP2">
        <v>79539</v>
      </c>
      <c r="DQ2">
        <v>3</v>
      </c>
      <c r="DT2" t="s">
        <v>257</v>
      </c>
      <c r="DU2" t="s">
        <v>274</v>
      </c>
      <c r="DW2">
        <v>0</v>
      </c>
      <c r="DX2" t="s">
        <v>4290</v>
      </c>
      <c r="ED2">
        <v>0</v>
      </c>
      <c r="EE2" t="s">
        <v>2737</v>
      </c>
      <c r="EF2" t="s">
        <v>2738</v>
      </c>
      <c r="EG2">
        <v>0</v>
      </c>
      <c r="EI2" t="s">
        <v>1669</v>
      </c>
      <c r="EJ2" t="s">
        <v>4292</v>
      </c>
      <c r="EK2" t="s">
        <v>4293</v>
      </c>
      <c r="EL2" t="s">
        <v>4294</v>
      </c>
      <c r="EM2" t="s">
        <v>268</v>
      </c>
      <c r="EN2" t="s">
        <v>282</v>
      </c>
      <c r="EO2" t="s">
        <v>388</v>
      </c>
      <c r="EP2">
        <v>0</v>
      </c>
      <c r="EQ2" t="s">
        <v>4295</v>
      </c>
      <c r="ET2">
        <v>7</v>
      </c>
      <c r="EU2" t="s">
        <v>348</v>
      </c>
      <c r="EV2" t="s">
        <v>1983</v>
      </c>
      <c r="EW2" t="s">
        <v>1251</v>
      </c>
      <c r="EX2" t="s">
        <v>898</v>
      </c>
      <c r="FA2" t="s">
        <v>499</v>
      </c>
      <c r="FB2" t="s">
        <v>4296</v>
      </c>
      <c r="FC2" t="s">
        <v>253</v>
      </c>
      <c r="FD2">
        <v>1</v>
      </c>
      <c r="FE2">
        <v>1</v>
      </c>
      <c r="FK2">
        <v>0</v>
      </c>
      <c r="FM2">
        <v>0</v>
      </c>
      <c r="FP2">
        <v>0</v>
      </c>
      <c r="FR2" t="s">
        <v>1675</v>
      </c>
      <c r="FT2" t="s">
        <v>2820</v>
      </c>
      <c r="FU2" t="s">
        <v>1804</v>
      </c>
      <c r="FV2" t="s">
        <v>2037</v>
      </c>
      <c r="FX2">
        <v>0</v>
      </c>
      <c r="FZ2">
        <v>0</v>
      </c>
      <c r="GA2">
        <v>0</v>
      </c>
      <c r="GB2">
        <v>0</v>
      </c>
      <c r="GD2" t="s">
        <v>355</v>
      </c>
      <c r="GE2">
        <v>0</v>
      </c>
      <c r="GH2">
        <v>1.7</v>
      </c>
      <c r="GI2">
        <v>0</v>
      </c>
      <c r="GJ2">
        <v>0</v>
      </c>
      <c r="GL2" t="s">
        <v>4297</v>
      </c>
      <c r="GM2">
        <v>0</v>
      </c>
      <c r="GN2">
        <v>0</v>
      </c>
      <c r="GO2" t="s">
        <v>357</v>
      </c>
      <c r="GQ2">
        <v>10</v>
      </c>
      <c r="GZ2" t="s">
        <v>4298</v>
      </c>
      <c r="HB2" t="s">
        <v>294</v>
      </c>
      <c r="HC2" t="s">
        <v>294</v>
      </c>
      <c r="HE2">
        <v>0</v>
      </c>
      <c r="HF2">
        <v>30</v>
      </c>
      <c r="HG2">
        <v>0</v>
      </c>
      <c r="HH2" t="s">
        <v>275</v>
      </c>
      <c r="HJ2" t="s">
        <v>889</v>
      </c>
      <c r="HK2">
        <v>3</v>
      </c>
      <c r="HL2" t="s">
        <v>4291</v>
      </c>
      <c r="HN2" t="s">
        <v>4299</v>
      </c>
      <c r="HO2" t="s">
        <v>4300</v>
      </c>
      <c r="HP2" t="s">
        <v>4301</v>
      </c>
      <c r="HQ2" t="s">
        <v>4302</v>
      </c>
      <c r="HS2" t="s">
        <v>4303</v>
      </c>
      <c r="HV2">
        <v>-25</v>
      </c>
      <c r="HW2">
        <v>4026800</v>
      </c>
      <c r="HY2">
        <v>4026671</v>
      </c>
      <c r="IB2">
        <v>0</v>
      </c>
      <c r="IC2">
        <v>0</v>
      </c>
      <c r="IL2">
        <v>2</v>
      </c>
      <c r="IP2" t="s">
        <v>4291</v>
      </c>
      <c r="IT2">
        <v>4</v>
      </c>
    </row>
    <row r="3" spans="1:254">
      <c r="A3">
        <v>2</v>
      </c>
      <c r="B3" t="s">
        <v>4304</v>
      </c>
      <c r="C3">
        <v>1</v>
      </c>
      <c r="D3">
        <v>2</v>
      </c>
      <c r="E3">
        <v>3</v>
      </c>
      <c r="F3">
        <v>3</v>
      </c>
      <c r="G3">
        <v>-25</v>
      </c>
      <c r="I3" t="s">
        <v>254</v>
      </c>
      <c r="J3">
        <v>22</v>
      </c>
      <c r="K3">
        <v>22</v>
      </c>
      <c r="L3" t="s">
        <v>4305</v>
      </c>
      <c r="M3" t="s">
        <v>2135</v>
      </c>
      <c r="O3" t="s">
        <v>2136</v>
      </c>
      <c r="R3" t="s">
        <v>3867</v>
      </c>
      <c r="V3" t="s">
        <v>257</v>
      </c>
      <c r="W3" t="s">
        <v>4306</v>
      </c>
      <c r="AD3" t="s">
        <v>635</v>
      </c>
      <c r="AE3" t="s">
        <v>1685</v>
      </c>
      <c r="AF3" t="s">
        <v>4306</v>
      </c>
      <c r="AG3" t="s">
        <v>257</v>
      </c>
      <c r="AI3">
        <v>22</v>
      </c>
      <c r="AO3">
        <v>15</v>
      </c>
      <c r="BI3" t="s">
        <v>274</v>
      </c>
      <c r="BP3">
        <f t="shared" ref="BP3:BP61" si="0">COUNTIFS(M:M,M3,Y:Y,Y3)</f>
        <v>0</v>
      </c>
      <c r="BQ3">
        <f t="shared" ref="BQ3:BQ61" si="1">COUNTIFS(M:M,M3,AE:AE,AE3)</f>
        <v>1</v>
      </c>
      <c r="BS3" t="s">
        <v>275</v>
      </c>
      <c r="BU3">
        <v>0</v>
      </c>
      <c r="BW3">
        <v>0</v>
      </c>
      <c r="BX3" t="s">
        <v>4307</v>
      </c>
      <c r="CC3" s="3">
        <v>0.59444444444444444</v>
      </c>
      <c r="CE3" t="s">
        <v>4308</v>
      </c>
      <c r="CI3">
        <v>0</v>
      </c>
      <c r="CJ3" t="s">
        <v>4309</v>
      </c>
      <c r="CK3" s="4">
        <v>38414</v>
      </c>
      <c r="CL3" t="s">
        <v>4310</v>
      </c>
      <c r="CM3" t="s">
        <v>4289</v>
      </c>
      <c r="CN3">
        <v>0</v>
      </c>
      <c r="CP3" t="s">
        <v>269</v>
      </c>
      <c r="CQ3" t="s">
        <v>4290</v>
      </c>
      <c r="CT3" t="s">
        <v>4311</v>
      </c>
      <c r="CV3">
        <v>0</v>
      </c>
      <c r="CX3">
        <v>2</v>
      </c>
      <c r="CY3" t="s">
        <v>1242</v>
      </c>
      <c r="CZ3">
        <v>14</v>
      </c>
      <c r="DA3">
        <v>13</v>
      </c>
      <c r="DB3" t="s">
        <v>1953</v>
      </c>
      <c r="DC3">
        <v>-18</v>
      </c>
      <c r="DE3" t="s">
        <v>4312</v>
      </c>
      <c r="DJ3">
        <v>3</v>
      </c>
      <c r="DK3" s="4">
        <v>44463</v>
      </c>
      <c r="DL3">
        <v>20177</v>
      </c>
      <c r="DM3">
        <v>2021</v>
      </c>
      <c r="DN3">
        <v>0</v>
      </c>
      <c r="DP3">
        <v>79539</v>
      </c>
      <c r="DQ3">
        <v>4</v>
      </c>
      <c r="DT3" t="s">
        <v>274</v>
      </c>
      <c r="DU3" t="s">
        <v>257</v>
      </c>
      <c r="DW3">
        <v>0</v>
      </c>
      <c r="DX3" t="s">
        <v>4290</v>
      </c>
      <c r="ED3">
        <v>0</v>
      </c>
      <c r="EE3" t="s">
        <v>4313</v>
      </c>
      <c r="EF3" t="s">
        <v>277</v>
      </c>
      <c r="EG3">
        <v>0</v>
      </c>
      <c r="EI3" t="s">
        <v>2147</v>
      </c>
      <c r="EJ3" t="s">
        <v>3348</v>
      </c>
      <c r="EK3" t="s">
        <v>4314</v>
      </c>
      <c r="EL3" t="s">
        <v>4315</v>
      </c>
      <c r="EM3" t="s">
        <v>4316</v>
      </c>
      <c r="EN3" t="s">
        <v>282</v>
      </c>
      <c r="EO3" t="s">
        <v>3352</v>
      </c>
      <c r="EP3">
        <v>1</v>
      </c>
      <c r="ES3" t="s">
        <v>4317</v>
      </c>
      <c r="FD3">
        <v>0</v>
      </c>
      <c r="FE3">
        <v>10</v>
      </c>
      <c r="FF3" t="s">
        <v>310</v>
      </c>
      <c r="FH3" t="s">
        <v>310</v>
      </c>
      <c r="FK3">
        <v>0</v>
      </c>
      <c r="FM3">
        <v>0</v>
      </c>
      <c r="FP3">
        <v>0</v>
      </c>
      <c r="FR3" t="s">
        <v>592</v>
      </c>
      <c r="FT3" t="s">
        <v>257</v>
      </c>
      <c r="FU3" t="s">
        <v>4318</v>
      </c>
      <c r="FV3" t="s">
        <v>1700</v>
      </c>
      <c r="FW3" t="s">
        <v>653</v>
      </c>
      <c r="FX3">
        <v>0</v>
      </c>
      <c r="FZ3">
        <v>0</v>
      </c>
      <c r="GA3">
        <v>0</v>
      </c>
      <c r="GB3">
        <v>0</v>
      </c>
      <c r="GC3" t="s">
        <v>4319</v>
      </c>
      <c r="GD3" t="s">
        <v>355</v>
      </c>
      <c r="GE3">
        <v>0</v>
      </c>
      <c r="GF3" t="s">
        <v>895</v>
      </c>
      <c r="GI3">
        <v>0</v>
      </c>
      <c r="GJ3">
        <v>0</v>
      </c>
      <c r="GL3" t="s">
        <v>4320</v>
      </c>
      <c r="GN3">
        <v>3</v>
      </c>
      <c r="GZ3" t="s">
        <v>4321</v>
      </c>
      <c r="HB3" t="s">
        <v>313</v>
      </c>
      <c r="HC3" t="s">
        <v>294</v>
      </c>
      <c r="HD3" t="s">
        <v>1115</v>
      </c>
      <c r="HE3">
        <v>0</v>
      </c>
      <c r="HF3">
        <v>22</v>
      </c>
      <c r="HG3">
        <v>0</v>
      </c>
      <c r="HH3" t="s">
        <v>275</v>
      </c>
      <c r="HK3">
        <v>4</v>
      </c>
      <c r="HV3">
        <v>-28</v>
      </c>
      <c r="HW3">
        <v>4026872</v>
      </c>
      <c r="HX3" t="s">
        <v>492</v>
      </c>
      <c r="HY3">
        <v>4026800</v>
      </c>
      <c r="IB3">
        <v>0</v>
      </c>
      <c r="IC3">
        <v>0</v>
      </c>
      <c r="IL3">
        <v>3</v>
      </c>
      <c r="IP3" t="s">
        <v>4312</v>
      </c>
      <c r="IT3">
        <v>4</v>
      </c>
    </row>
    <row r="4" spans="1:254">
      <c r="A4">
        <v>3</v>
      </c>
      <c r="B4" t="s">
        <v>4322</v>
      </c>
      <c r="C4">
        <v>1</v>
      </c>
      <c r="D4">
        <v>1</v>
      </c>
      <c r="E4">
        <v>10</v>
      </c>
      <c r="F4">
        <v>37</v>
      </c>
      <c r="G4">
        <v>-28</v>
      </c>
      <c r="I4" t="s">
        <v>254</v>
      </c>
      <c r="J4">
        <v>11</v>
      </c>
      <c r="K4" t="s">
        <v>471</v>
      </c>
      <c r="L4" t="s">
        <v>4323</v>
      </c>
      <c r="M4" t="s">
        <v>440</v>
      </c>
      <c r="O4" t="s">
        <v>4324</v>
      </c>
      <c r="P4" t="s">
        <v>442</v>
      </c>
      <c r="S4" t="s">
        <v>872</v>
      </c>
      <c r="V4" t="s">
        <v>257</v>
      </c>
      <c r="W4" t="s">
        <v>4325</v>
      </c>
      <c r="AD4" t="s">
        <v>3089</v>
      </c>
      <c r="AE4" t="s">
        <v>3090</v>
      </c>
      <c r="AF4" t="s">
        <v>4325</v>
      </c>
      <c r="AG4" t="s">
        <v>257</v>
      </c>
      <c r="AI4">
        <v>15</v>
      </c>
      <c r="AO4">
        <v>15</v>
      </c>
      <c r="BI4" t="s">
        <v>257</v>
      </c>
      <c r="BP4">
        <f t="shared" si="0"/>
        <v>0</v>
      </c>
      <c r="BQ4">
        <f t="shared" si="1"/>
        <v>2</v>
      </c>
      <c r="BS4" t="s">
        <v>275</v>
      </c>
      <c r="BU4">
        <v>0</v>
      </c>
      <c r="BW4">
        <v>0</v>
      </c>
      <c r="BX4" t="s">
        <v>4326</v>
      </c>
      <c r="CC4" s="3">
        <v>0.5708333333333333</v>
      </c>
      <c r="CE4" t="s">
        <v>4327</v>
      </c>
      <c r="CI4">
        <v>0</v>
      </c>
      <c r="CJ4" t="s">
        <v>4328</v>
      </c>
      <c r="CK4" s="4">
        <v>38414</v>
      </c>
      <c r="CL4" t="s">
        <v>4329</v>
      </c>
      <c r="CM4" t="s">
        <v>4330</v>
      </c>
      <c r="CN4">
        <v>0</v>
      </c>
      <c r="CP4" t="s">
        <v>269</v>
      </c>
      <c r="CQ4" t="s">
        <v>4290</v>
      </c>
      <c r="CT4" t="s">
        <v>4331</v>
      </c>
      <c r="CV4">
        <v>0</v>
      </c>
      <c r="CX4">
        <v>3</v>
      </c>
      <c r="CY4" t="s">
        <v>1242</v>
      </c>
      <c r="CZ4">
        <v>14</v>
      </c>
      <c r="DA4">
        <v>13</v>
      </c>
      <c r="DB4" t="s">
        <v>1953</v>
      </c>
      <c r="DC4">
        <v>-18</v>
      </c>
      <c r="DE4" t="s">
        <v>4332</v>
      </c>
      <c r="DJ4">
        <v>37</v>
      </c>
      <c r="DK4" s="4">
        <v>44463</v>
      </c>
      <c r="DL4">
        <v>20177</v>
      </c>
      <c r="DM4">
        <v>2021</v>
      </c>
      <c r="DN4">
        <v>0</v>
      </c>
      <c r="DP4">
        <v>79539</v>
      </c>
      <c r="DQ4">
        <v>5</v>
      </c>
      <c r="DT4" t="s">
        <v>257</v>
      </c>
      <c r="DU4" t="s">
        <v>274</v>
      </c>
      <c r="DW4">
        <v>0</v>
      </c>
      <c r="DX4" t="s">
        <v>4290</v>
      </c>
      <c r="ED4">
        <v>0</v>
      </c>
      <c r="EE4" t="s">
        <v>4333</v>
      </c>
      <c r="EF4" t="s">
        <v>675</v>
      </c>
      <c r="EG4">
        <v>1</v>
      </c>
      <c r="EI4" t="s">
        <v>340</v>
      </c>
      <c r="EJ4" t="s">
        <v>4334</v>
      </c>
      <c r="EK4" t="s">
        <v>4335</v>
      </c>
      <c r="EL4" t="s">
        <v>4336</v>
      </c>
      <c r="EM4" t="s">
        <v>4337</v>
      </c>
      <c r="EN4" t="s">
        <v>282</v>
      </c>
      <c r="EO4" t="s">
        <v>2449</v>
      </c>
      <c r="EP4">
        <v>0</v>
      </c>
      <c r="ES4" t="s">
        <v>4338</v>
      </c>
      <c r="FD4">
        <v>0</v>
      </c>
      <c r="FE4">
        <v>9</v>
      </c>
      <c r="FF4" t="s">
        <v>1357</v>
      </c>
      <c r="FH4" t="s">
        <v>1357</v>
      </c>
      <c r="FK4">
        <v>0</v>
      </c>
      <c r="FM4">
        <v>0</v>
      </c>
      <c r="FP4">
        <v>0</v>
      </c>
      <c r="FR4" t="s">
        <v>395</v>
      </c>
      <c r="FT4" t="s">
        <v>257</v>
      </c>
      <c r="FU4" t="s">
        <v>496</v>
      </c>
      <c r="FV4" t="s">
        <v>1291</v>
      </c>
      <c r="FW4" t="s">
        <v>2413</v>
      </c>
      <c r="FX4">
        <v>0</v>
      </c>
      <c r="FZ4">
        <v>0</v>
      </c>
      <c r="GA4">
        <v>0</v>
      </c>
      <c r="GB4">
        <v>0</v>
      </c>
      <c r="GC4" t="s">
        <v>497</v>
      </c>
      <c r="GD4" t="s">
        <v>355</v>
      </c>
      <c r="GE4">
        <v>0</v>
      </c>
      <c r="GF4" t="s">
        <v>274</v>
      </c>
      <c r="GI4">
        <v>1</v>
      </c>
      <c r="GJ4">
        <v>0</v>
      </c>
      <c r="GL4" t="s">
        <v>4339</v>
      </c>
      <c r="GN4">
        <v>2</v>
      </c>
      <c r="GZ4" t="s">
        <v>4340</v>
      </c>
      <c r="HB4" t="s">
        <v>313</v>
      </c>
      <c r="HC4" t="s">
        <v>294</v>
      </c>
      <c r="HD4" t="s">
        <v>4341</v>
      </c>
      <c r="HE4">
        <v>0</v>
      </c>
      <c r="HF4">
        <v>11</v>
      </c>
      <c r="HG4">
        <v>0</v>
      </c>
      <c r="HH4" t="s">
        <v>275</v>
      </c>
      <c r="HK4">
        <v>4</v>
      </c>
      <c r="HV4">
        <v>35</v>
      </c>
      <c r="HW4">
        <v>4026934</v>
      </c>
      <c r="HX4" t="s">
        <v>4342</v>
      </c>
      <c r="HY4">
        <v>4026872</v>
      </c>
      <c r="IB4">
        <v>1</v>
      </c>
      <c r="IC4">
        <v>1</v>
      </c>
      <c r="IL4">
        <v>4</v>
      </c>
      <c r="IP4" t="s">
        <v>4332</v>
      </c>
      <c r="IT4">
        <v>4</v>
      </c>
    </row>
    <row r="5" spans="1:254">
      <c r="A5">
        <v>4</v>
      </c>
      <c r="B5" t="s">
        <v>4343</v>
      </c>
      <c r="C5">
        <v>1</v>
      </c>
      <c r="D5">
        <v>1</v>
      </c>
      <c r="E5">
        <v>10</v>
      </c>
      <c r="F5">
        <v>0</v>
      </c>
      <c r="G5">
        <v>35</v>
      </c>
      <c r="I5" t="s">
        <v>298</v>
      </c>
      <c r="J5">
        <v>21</v>
      </c>
      <c r="K5" t="s">
        <v>4344</v>
      </c>
      <c r="L5" t="s">
        <v>4345</v>
      </c>
      <c r="M5" t="s">
        <v>568</v>
      </c>
      <c r="O5" t="s">
        <v>569</v>
      </c>
      <c r="S5" t="s">
        <v>4346</v>
      </c>
      <c r="V5" t="s">
        <v>253</v>
      </c>
      <c r="W5" t="s">
        <v>4347</v>
      </c>
      <c r="X5" t="s">
        <v>4348</v>
      </c>
      <c r="Y5" t="s">
        <v>4349</v>
      </c>
      <c r="AA5" t="s">
        <v>2806</v>
      </c>
      <c r="AB5" t="s">
        <v>2807</v>
      </c>
      <c r="AJ5" t="s">
        <v>756</v>
      </c>
      <c r="AO5">
        <v>15</v>
      </c>
      <c r="BI5" t="s">
        <v>257</v>
      </c>
      <c r="BP5">
        <f t="shared" si="0"/>
        <v>1</v>
      </c>
      <c r="BQ5">
        <f t="shared" si="1"/>
        <v>0</v>
      </c>
      <c r="BS5" t="s">
        <v>275</v>
      </c>
      <c r="BU5">
        <v>0</v>
      </c>
      <c r="BW5">
        <v>0</v>
      </c>
      <c r="BX5" t="s">
        <v>4350</v>
      </c>
      <c r="BY5" t="s">
        <v>1110</v>
      </c>
      <c r="BZ5">
        <v>0</v>
      </c>
      <c r="CC5" s="3">
        <v>0.5493055555555556</v>
      </c>
      <c r="CD5" t="s">
        <v>274</v>
      </c>
      <c r="CE5" t="s">
        <v>4351</v>
      </c>
      <c r="CF5">
        <v>7</v>
      </c>
      <c r="CH5" t="s">
        <v>331</v>
      </c>
      <c r="CI5">
        <v>1</v>
      </c>
      <c r="CJ5" t="s">
        <v>4352</v>
      </c>
      <c r="CK5" s="4">
        <v>38414</v>
      </c>
      <c r="CL5" t="s">
        <v>4353</v>
      </c>
      <c r="CM5" t="s">
        <v>4354</v>
      </c>
      <c r="CN5">
        <v>0</v>
      </c>
      <c r="CP5" t="s">
        <v>282</v>
      </c>
      <c r="CQ5" t="s">
        <v>4290</v>
      </c>
      <c r="CT5" t="s">
        <v>4355</v>
      </c>
      <c r="CV5">
        <v>0</v>
      </c>
      <c r="CX5">
        <v>4</v>
      </c>
      <c r="CY5" t="s">
        <v>1242</v>
      </c>
      <c r="CZ5">
        <v>14</v>
      </c>
      <c r="DA5">
        <v>13</v>
      </c>
      <c r="DB5" t="s">
        <v>1953</v>
      </c>
      <c r="DC5">
        <v>-18</v>
      </c>
      <c r="DJ5">
        <v>0</v>
      </c>
      <c r="DK5" s="4">
        <v>44463</v>
      </c>
      <c r="DL5">
        <v>20177</v>
      </c>
      <c r="DM5">
        <v>2021</v>
      </c>
      <c r="DN5">
        <v>0</v>
      </c>
      <c r="DP5">
        <v>79539</v>
      </c>
      <c r="DQ5">
        <v>6</v>
      </c>
      <c r="DT5" t="s">
        <v>257</v>
      </c>
      <c r="DU5" t="s">
        <v>274</v>
      </c>
      <c r="DW5">
        <v>0</v>
      </c>
      <c r="DX5" t="s">
        <v>4290</v>
      </c>
      <c r="EA5" t="s">
        <v>2385</v>
      </c>
      <c r="ED5">
        <v>0</v>
      </c>
      <c r="EE5" t="s">
        <v>2910</v>
      </c>
      <c r="EF5" t="s">
        <v>277</v>
      </c>
      <c r="EG5">
        <v>0</v>
      </c>
      <c r="EI5" t="s">
        <v>278</v>
      </c>
      <c r="EJ5" t="s">
        <v>4356</v>
      </c>
      <c r="EK5" t="s">
        <v>4357</v>
      </c>
      <c r="EL5" t="s">
        <v>4358</v>
      </c>
      <c r="EM5" t="s">
        <v>4359</v>
      </c>
      <c r="EN5" t="s">
        <v>269</v>
      </c>
      <c r="EO5" t="s">
        <v>283</v>
      </c>
      <c r="EP5">
        <v>0</v>
      </c>
      <c r="EQ5" t="s">
        <v>4360</v>
      </c>
      <c r="ER5" t="s">
        <v>4291</v>
      </c>
      <c r="ES5" t="s">
        <v>4361</v>
      </c>
      <c r="ET5">
        <v>34</v>
      </c>
      <c r="EU5" t="s">
        <v>348</v>
      </c>
      <c r="EV5" t="s">
        <v>1983</v>
      </c>
      <c r="EW5" t="s">
        <v>1251</v>
      </c>
      <c r="EX5" t="s">
        <v>898</v>
      </c>
      <c r="FA5" t="s">
        <v>2285</v>
      </c>
      <c r="FB5" t="s">
        <v>4362</v>
      </c>
      <c r="FD5">
        <v>1</v>
      </c>
      <c r="FE5">
        <v>8</v>
      </c>
      <c r="FK5">
        <v>0</v>
      </c>
      <c r="FM5">
        <v>0</v>
      </c>
      <c r="FP5">
        <v>0</v>
      </c>
      <c r="FR5" t="s">
        <v>287</v>
      </c>
      <c r="FT5" t="s">
        <v>2820</v>
      </c>
      <c r="FU5" t="s">
        <v>289</v>
      </c>
      <c r="FV5" t="s">
        <v>1721</v>
      </c>
      <c r="FX5">
        <v>0</v>
      </c>
      <c r="FZ5">
        <v>0</v>
      </c>
      <c r="GA5">
        <v>0</v>
      </c>
      <c r="GB5">
        <v>0</v>
      </c>
      <c r="GC5" t="s">
        <v>1961</v>
      </c>
      <c r="GE5">
        <v>0</v>
      </c>
      <c r="GF5" t="s">
        <v>257</v>
      </c>
      <c r="GH5">
        <v>2.8</v>
      </c>
      <c r="GI5">
        <v>0</v>
      </c>
      <c r="GJ5">
        <v>0</v>
      </c>
      <c r="GL5" t="s">
        <v>4363</v>
      </c>
      <c r="GO5">
        <v>4</v>
      </c>
      <c r="GQ5">
        <v>21</v>
      </c>
      <c r="GZ5" t="s">
        <v>4364</v>
      </c>
      <c r="HB5" t="s">
        <v>294</v>
      </c>
      <c r="HC5" t="s">
        <v>294</v>
      </c>
      <c r="HE5">
        <v>0</v>
      </c>
      <c r="HF5">
        <v>21</v>
      </c>
      <c r="HG5">
        <v>0</v>
      </c>
      <c r="HH5" t="s">
        <v>275</v>
      </c>
      <c r="HJ5" t="s">
        <v>492</v>
      </c>
      <c r="HK5" t="s">
        <v>658</v>
      </c>
      <c r="HL5" t="s">
        <v>4291</v>
      </c>
      <c r="HN5" t="s">
        <v>4299</v>
      </c>
      <c r="HO5" t="s">
        <v>4365</v>
      </c>
      <c r="HP5" t="s">
        <v>4366</v>
      </c>
      <c r="HQ5" t="s">
        <v>4367</v>
      </c>
      <c r="HS5" t="s">
        <v>1772</v>
      </c>
      <c r="HV5">
        <v>35</v>
      </c>
      <c r="HW5">
        <v>4026973</v>
      </c>
      <c r="HX5" t="s">
        <v>4291</v>
      </c>
      <c r="HY5">
        <v>4026934</v>
      </c>
      <c r="IB5">
        <v>0</v>
      </c>
      <c r="IC5">
        <v>0</v>
      </c>
      <c r="IL5">
        <v>5</v>
      </c>
      <c r="IT5">
        <v>4</v>
      </c>
    </row>
    <row r="6" spans="1:254">
      <c r="A6">
        <v>5</v>
      </c>
      <c r="B6" t="s">
        <v>4368</v>
      </c>
      <c r="C6">
        <v>1</v>
      </c>
      <c r="D6">
        <v>2</v>
      </c>
      <c r="E6">
        <v>10</v>
      </c>
      <c r="F6">
        <v>11</v>
      </c>
      <c r="G6">
        <v>35</v>
      </c>
      <c r="I6" t="s">
        <v>254</v>
      </c>
      <c r="J6">
        <v>11</v>
      </c>
      <c r="K6">
        <v>11</v>
      </c>
      <c r="L6" t="s">
        <v>4369</v>
      </c>
      <c r="M6" t="s">
        <v>978</v>
      </c>
      <c r="O6" t="s">
        <v>979</v>
      </c>
      <c r="Q6" t="s">
        <v>2574</v>
      </c>
      <c r="V6" t="s">
        <v>253</v>
      </c>
      <c r="W6" t="s">
        <v>3292</v>
      </c>
      <c r="X6" t="s">
        <v>3293</v>
      </c>
      <c r="Y6" t="s">
        <v>3293</v>
      </c>
      <c r="AA6" t="s">
        <v>666</v>
      </c>
      <c r="AB6" t="s">
        <v>667</v>
      </c>
      <c r="AI6">
        <v>12</v>
      </c>
      <c r="AJ6" t="s">
        <v>327</v>
      </c>
      <c r="AO6">
        <v>15</v>
      </c>
      <c r="BI6" t="s">
        <v>257</v>
      </c>
      <c r="BP6">
        <f t="shared" si="0"/>
        <v>2</v>
      </c>
      <c r="BQ6">
        <f t="shared" si="1"/>
        <v>0</v>
      </c>
      <c r="BS6" t="s">
        <v>275</v>
      </c>
      <c r="BU6">
        <v>0</v>
      </c>
      <c r="BW6">
        <v>0</v>
      </c>
      <c r="BX6" t="s">
        <v>4370</v>
      </c>
      <c r="BY6" t="s">
        <v>4337</v>
      </c>
      <c r="BZ6">
        <v>1</v>
      </c>
      <c r="CC6" s="3">
        <v>0.5444444444444444</v>
      </c>
      <c r="CD6" t="s">
        <v>294</v>
      </c>
      <c r="CE6" t="s">
        <v>4371</v>
      </c>
      <c r="CF6">
        <v>8</v>
      </c>
      <c r="CH6" t="s">
        <v>331</v>
      </c>
      <c r="CI6">
        <v>0</v>
      </c>
      <c r="CJ6" t="s">
        <v>4372</v>
      </c>
      <c r="CK6" s="4">
        <v>38414</v>
      </c>
      <c r="CL6" t="s">
        <v>4373</v>
      </c>
      <c r="CM6" t="s">
        <v>4374</v>
      </c>
      <c r="CN6">
        <v>0</v>
      </c>
      <c r="CP6" t="s">
        <v>269</v>
      </c>
      <c r="CQ6" t="s">
        <v>4290</v>
      </c>
      <c r="CT6" t="s">
        <v>4375</v>
      </c>
      <c r="CV6">
        <v>0</v>
      </c>
      <c r="CX6">
        <v>5</v>
      </c>
      <c r="CY6" t="s">
        <v>1242</v>
      </c>
      <c r="CZ6">
        <v>14</v>
      </c>
      <c r="DA6">
        <v>13</v>
      </c>
      <c r="DB6" t="s">
        <v>1953</v>
      </c>
      <c r="DC6">
        <v>-18</v>
      </c>
      <c r="DE6" t="s">
        <v>4332</v>
      </c>
      <c r="DJ6">
        <v>11</v>
      </c>
      <c r="DK6" s="4">
        <v>44463</v>
      </c>
      <c r="DL6">
        <v>20177</v>
      </c>
      <c r="DM6">
        <v>2021</v>
      </c>
      <c r="DN6">
        <v>0</v>
      </c>
      <c r="DP6">
        <v>79539</v>
      </c>
      <c r="DQ6">
        <v>7</v>
      </c>
      <c r="DT6" t="s">
        <v>257</v>
      </c>
      <c r="DU6" t="s">
        <v>274</v>
      </c>
      <c r="DW6">
        <v>0</v>
      </c>
      <c r="DX6" t="s">
        <v>4290</v>
      </c>
      <c r="DZ6" t="s">
        <v>4376</v>
      </c>
      <c r="ED6">
        <v>0</v>
      </c>
      <c r="EE6" t="s">
        <v>4377</v>
      </c>
      <c r="EF6" t="s">
        <v>675</v>
      </c>
      <c r="EG6">
        <v>0</v>
      </c>
      <c r="EI6" t="s">
        <v>340</v>
      </c>
      <c r="EJ6" t="s">
        <v>4378</v>
      </c>
      <c r="EK6" t="s">
        <v>4379</v>
      </c>
      <c r="EL6" t="s">
        <v>4380</v>
      </c>
      <c r="EM6" t="s">
        <v>4381</v>
      </c>
      <c r="EN6" t="s">
        <v>282</v>
      </c>
      <c r="EO6" t="s">
        <v>1152</v>
      </c>
      <c r="EP6">
        <v>0</v>
      </c>
      <c r="EQ6" t="s">
        <v>491</v>
      </c>
      <c r="ES6" t="s">
        <v>4382</v>
      </c>
      <c r="ET6">
        <v>11</v>
      </c>
      <c r="EU6" t="s">
        <v>348</v>
      </c>
      <c r="EV6" t="s">
        <v>1983</v>
      </c>
      <c r="EW6" t="s">
        <v>4383</v>
      </c>
      <c r="EX6" t="s">
        <v>1005</v>
      </c>
      <c r="FA6" t="s">
        <v>499</v>
      </c>
      <c r="FB6" t="s">
        <v>4384</v>
      </c>
      <c r="FD6">
        <v>0</v>
      </c>
      <c r="FE6">
        <v>7</v>
      </c>
      <c r="FI6" t="s">
        <v>4385</v>
      </c>
      <c r="FJ6" t="s">
        <v>4386</v>
      </c>
      <c r="FK6">
        <v>0</v>
      </c>
      <c r="FM6">
        <v>0</v>
      </c>
      <c r="FN6" t="s">
        <v>4376</v>
      </c>
      <c r="FO6" t="s">
        <v>1115</v>
      </c>
      <c r="FP6">
        <v>0</v>
      </c>
      <c r="FR6" t="s">
        <v>462</v>
      </c>
      <c r="FU6" t="s">
        <v>777</v>
      </c>
      <c r="FX6">
        <v>0</v>
      </c>
      <c r="FZ6">
        <v>0</v>
      </c>
      <c r="GA6">
        <v>0</v>
      </c>
      <c r="GB6">
        <v>0</v>
      </c>
      <c r="GD6" t="s">
        <v>355</v>
      </c>
      <c r="GE6">
        <v>1</v>
      </c>
      <c r="GF6" t="s">
        <v>257</v>
      </c>
      <c r="GG6">
        <v>3.4</v>
      </c>
      <c r="GH6">
        <v>3.5</v>
      </c>
      <c r="GI6">
        <v>0</v>
      </c>
      <c r="GJ6">
        <v>0</v>
      </c>
      <c r="GL6" t="s">
        <v>4387</v>
      </c>
      <c r="GM6">
        <v>0</v>
      </c>
      <c r="GN6">
        <v>0</v>
      </c>
      <c r="GO6" t="s">
        <v>713</v>
      </c>
      <c r="GP6" t="s">
        <v>779</v>
      </c>
      <c r="GQ6">
        <v>35</v>
      </c>
      <c r="GZ6" t="s">
        <v>4388</v>
      </c>
      <c r="HB6" t="s">
        <v>294</v>
      </c>
      <c r="HC6" t="s">
        <v>313</v>
      </c>
      <c r="HD6" t="s">
        <v>4389</v>
      </c>
      <c r="HE6">
        <v>0</v>
      </c>
      <c r="HF6">
        <v>11</v>
      </c>
      <c r="HG6">
        <v>0</v>
      </c>
      <c r="HH6" t="s">
        <v>275</v>
      </c>
      <c r="HK6">
        <v>1</v>
      </c>
      <c r="HL6" t="s">
        <v>4332</v>
      </c>
      <c r="HN6" t="s">
        <v>4299</v>
      </c>
      <c r="HO6" t="s">
        <v>4390</v>
      </c>
      <c r="HP6" t="s">
        <v>4391</v>
      </c>
      <c r="HQ6" t="s">
        <v>4392</v>
      </c>
      <c r="HS6" t="s">
        <v>4393</v>
      </c>
      <c r="HV6">
        <v>24</v>
      </c>
      <c r="HW6">
        <v>4027015</v>
      </c>
      <c r="HX6" t="s">
        <v>4394</v>
      </c>
      <c r="HY6">
        <v>4026973</v>
      </c>
      <c r="IB6">
        <v>0.5</v>
      </c>
      <c r="IC6">
        <v>1</v>
      </c>
      <c r="IL6">
        <v>6</v>
      </c>
      <c r="IP6" t="s">
        <v>4332</v>
      </c>
      <c r="IT6">
        <v>4</v>
      </c>
    </row>
    <row r="7" spans="1:254">
      <c r="A7">
        <v>6</v>
      </c>
      <c r="B7" t="s">
        <v>4395</v>
      </c>
      <c r="C7">
        <v>1</v>
      </c>
      <c r="D7">
        <v>1</v>
      </c>
      <c r="E7">
        <v>10</v>
      </c>
      <c r="G7">
        <v>24</v>
      </c>
      <c r="I7" t="s">
        <v>298</v>
      </c>
      <c r="J7">
        <v>11</v>
      </c>
      <c r="K7" t="s">
        <v>3394</v>
      </c>
      <c r="L7" t="s">
        <v>4396</v>
      </c>
      <c r="M7" t="s">
        <v>1095</v>
      </c>
      <c r="O7" t="s">
        <v>1096</v>
      </c>
      <c r="R7" t="s">
        <v>1014</v>
      </c>
      <c r="S7" t="s">
        <v>872</v>
      </c>
      <c r="V7" t="s">
        <v>257</v>
      </c>
      <c r="W7" t="s">
        <v>1097</v>
      </c>
      <c r="AD7" t="s">
        <v>1098</v>
      </c>
      <c r="AE7" t="s">
        <v>1099</v>
      </c>
      <c r="AF7" t="s">
        <v>1097</v>
      </c>
      <c r="AG7" t="s">
        <v>257</v>
      </c>
      <c r="AI7">
        <v>22</v>
      </c>
      <c r="AO7">
        <v>15</v>
      </c>
      <c r="BP7">
        <f t="shared" si="0"/>
        <v>0</v>
      </c>
      <c r="BQ7">
        <f t="shared" si="1"/>
        <v>3</v>
      </c>
      <c r="BS7" t="s">
        <v>275</v>
      </c>
      <c r="BU7">
        <v>0</v>
      </c>
      <c r="BW7">
        <v>0</v>
      </c>
      <c r="BX7" t="s">
        <v>4397</v>
      </c>
      <c r="CC7" s="3">
        <v>0.51736111111111105</v>
      </c>
      <c r="CE7" t="s">
        <v>4398</v>
      </c>
      <c r="CI7">
        <v>0</v>
      </c>
      <c r="CJ7" t="s">
        <v>4399</v>
      </c>
      <c r="CK7" s="4">
        <v>38414</v>
      </c>
      <c r="CL7" t="s">
        <v>4400</v>
      </c>
      <c r="CM7" t="s">
        <v>4401</v>
      </c>
      <c r="CN7">
        <v>0</v>
      </c>
      <c r="CP7" t="s">
        <v>282</v>
      </c>
      <c r="CQ7" t="s">
        <v>4290</v>
      </c>
      <c r="CT7" t="s">
        <v>4402</v>
      </c>
      <c r="CV7">
        <v>0</v>
      </c>
      <c r="CX7">
        <v>6</v>
      </c>
      <c r="CY7" t="s">
        <v>1242</v>
      </c>
      <c r="CZ7">
        <v>14</v>
      </c>
      <c r="DA7">
        <v>13</v>
      </c>
      <c r="DB7" t="s">
        <v>1953</v>
      </c>
      <c r="DC7">
        <v>-18</v>
      </c>
      <c r="DE7" t="s">
        <v>4376</v>
      </c>
      <c r="DJ7">
        <v>-5</v>
      </c>
      <c r="DK7" s="4">
        <v>44463</v>
      </c>
      <c r="DL7">
        <v>20177</v>
      </c>
      <c r="DM7">
        <v>2021</v>
      </c>
      <c r="DN7">
        <v>0</v>
      </c>
      <c r="DP7">
        <v>79539</v>
      </c>
      <c r="DQ7">
        <v>8</v>
      </c>
      <c r="DT7" t="s">
        <v>257</v>
      </c>
      <c r="DU7" t="s">
        <v>274</v>
      </c>
      <c r="DW7">
        <v>0</v>
      </c>
      <c r="DX7" t="s">
        <v>4290</v>
      </c>
      <c r="ED7">
        <v>0</v>
      </c>
      <c r="EE7" t="s">
        <v>4403</v>
      </c>
      <c r="EF7" t="s">
        <v>675</v>
      </c>
      <c r="EG7">
        <v>1</v>
      </c>
      <c r="EI7" t="s">
        <v>340</v>
      </c>
      <c r="EJ7" t="s">
        <v>4404</v>
      </c>
      <c r="EK7" t="s">
        <v>4405</v>
      </c>
      <c r="EL7" t="s">
        <v>4406</v>
      </c>
      <c r="EM7" t="s">
        <v>772</v>
      </c>
      <c r="EN7" t="s">
        <v>269</v>
      </c>
      <c r="EO7" t="s">
        <v>1982</v>
      </c>
      <c r="EP7">
        <v>1</v>
      </c>
      <c r="ES7" t="s">
        <v>4407</v>
      </c>
      <c r="FD7">
        <v>0</v>
      </c>
      <c r="FE7">
        <v>6</v>
      </c>
      <c r="FF7" t="s">
        <v>621</v>
      </c>
      <c r="FH7" t="s">
        <v>621</v>
      </c>
      <c r="FI7" t="s">
        <v>4408</v>
      </c>
      <c r="FK7">
        <v>0</v>
      </c>
      <c r="FM7">
        <v>0</v>
      </c>
      <c r="FP7">
        <v>0</v>
      </c>
      <c r="FR7" t="s">
        <v>395</v>
      </c>
      <c r="FT7" t="s">
        <v>257</v>
      </c>
      <c r="FU7" t="s">
        <v>496</v>
      </c>
      <c r="FV7" t="s">
        <v>431</v>
      </c>
      <c r="FW7" t="s">
        <v>432</v>
      </c>
      <c r="FX7">
        <v>0</v>
      </c>
      <c r="FZ7">
        <v>0</v>
      </c>
      <c r="GA7">
        <v>0</v>
      </c>
      <c r="GB7">
        <v>0</v>
      </c>
      <c r="GC7" t="s">
        <v>4409</v>
      </c>
      <c r="GD7" t="s">
        <v>355</v>
      </c>
      <c r="GE7">
        <v>0</v>
      </c>
      <c r="GF7" t="s">
        <v>274</v>
      </c>
      <c r="GI7">
        <v>1</v>
      </c>
      <c r="GJ7">
        <v>0</v>
      </c>
      <c r="GL7" t="s">
        <v>4410</v>
      </c>
      <c r="GN7">
        <v>2</v>
      </c>
      <c r="GZ7" t="s">
        <v>4411</v>
      </c>
      <c r="HB7" t="s">
        <v>313</v>
      </c>
      <c r="HC7" t="s">
        <v>294</v>
      </c>
      <c r="HD7" t="s">
        <v>4412</v>
      </c>
      <c r="HE7">
        <v>1</v>
      </c>
      <c r="HF7">
        <v>11</v>
      </c>
      <c r="HG7">
        <v>0</v>
      </c>
      <c r="HH7" t="s">
        <v>275</v>
      </c>
      <c r="HK7">
        <v>0</v>
      </c>
      <c r="HT7" t="s">
        <v>4413</v>
      </c>
      <c r="HU7">
        <v>-5</v>
      </c>
      <c r="HV7">
        <v>29</v>
      </c>
      <c r="HW7">
        <v>4027253</v>
      </c>
      <c r="HX7" t="s">
        <v>4414</v>
      </c>
      <c r="HY7">
        <v>4027015</v>
      </c>
      <c r="IB7">
        <v>0</v>
      </c>
      <c r="IC7">
        <v>0</v>
      </c>
      <c r="IL7">
        <v>7</v>
      </c>
      <c r="IN7" t="s">
        <v>4376</v>
      </c>
      <c r="IP7" t="s">
        <v>4376</v>
      </c>
      <c r="IT7">
        <v>4</v>
      </c>
    </row>
    <row r="8" spans="1:254">
      <c r="A8">
        <v>7</v>
      </c>
      <c r="B8" t="s">
        <v>4415</v>
      </c>
      <c r="C8">
        <v>1</v>
      </c>
      <c r="D8">
        <v>1</v>
      </c>
      <c r="E8">
        <v>15</v>
      </c>
      <c r="F8">
        <v>0</v>
      </c>
      <c r="G8">
        <v>29</v>
      </c>
      <c r="I8" t="s">
        <v>298</v>
      </c>
      <c r="J8">
        <v>11</v>
      </c>
      <c r="K8" t="s">
        <v>471</v>
      </c>
      <c r="L8" t="s">
        <v>904</v>
      </c>
      <c r="M8" t="s">
        <v>827</v>
      </c>
      <c r="O8" t="s">
        <v>905</v>
      </c>
      <c r="V8" t="s">
        <v>253</v>
      </c>
      <c r="W8" t="s">
        <v>4416</v>
      </c>
      <c r="X8" t="s">
        <v>937</v>
      </c>
      <c r="Y8" t="s">
        <v>4417</v>
      </c>
      <c r="AA8" t="s">
        <v>325</v>
      </c>
      <c r="AB8" t="s">
        <v>326</v>
      </c>
      <c r="AJ8" t="s">
        <v>756</v>
      </c>
      <c r="AO8">
        <v>15</v>
      </c>
      <c r="BI8" t="s">
        <v>257</v>
      </c>
      <c r="BP8">
        <f t="shared" si="0"/>
        <v>1</v>
      </c>
      <c r="BQ8">
        <f t="shared" si="1"/>
        <v>0</v>
      </c>
      <c r="BS8" t="s">
        <v>275</v>
      </c>
      <c r="BU8">
        <v>0</v>
      </c>
      <c r="BW8">
        <v>1</v>
      </c>
      <c r="BX8" t="s">
        <v>4418</v>
      </c>
      <c r="BZ8">
        <v>0</v>
      </c>
      <c r="CC8" s="3">
        <v>0.49791666666666662</v>
      </c>
      <c r="CD8" t="s">
        <v>294</v>
      </c>
      <c r="CE8" t="s">
        <v>4419</v>
      </c>
      <c r="CF8">
        <v>8</v>
      </c>
      <c r="CH8" t="s">
        <v>331</v>
      </c>
      <c r="CI8">
        <v>1</v>
      </c>
      <c r="CJ8" t="s">
        <v>4420</v>
      </c>
      <c r="CK8" s="4">
        <v>38414</v>
      </c>
      <c r="CL8" t="s">
        <v>4421</v>
      </c>
      <c r="CM8" t="s">
        <v>4422</v>
      </c>
      <c r="CN8">
        <v>0</v>
      </c>
      <c r="CP8" t="s">
        <v>282</v>
      </c>
      <c r="CQ8" t="s">
        <v>4290</v>
      </c>
      <c r="CT8" t="s">
        <v>4423</v>
      </c>
      <c r="CV8">
        <v>0</v>
      </c>
      <c r="CX8">
        <v>7</v>
      </c>
      <c r="CY8" t="s">
        <v>1242</v>
      </c>
      <c r="CZ8">
        <v>14</v>
      </c>
      <c r="DA8">
        <v>13</v>
      </c>
      <c r="DB8" t="s">
        <v>1953</v>
      </c>
      <c r="DC8">
        <v>-18</v>
      </c>
      <c r="DJ8">
        <v>0</v>
      </c>
      <c r="DK8" s="4">
        <v>44463</v>
      </c>
      <c r="DL8">
        <v>20177</v>
      </c>
      <c r="DM8">
        <v>2021</v>
      </c>
      <c r="DN8">
        <v>0</v>
      </c>
      <c r="DP8">
        <v>79539</v>
      </c>
      <c r="DQ8">
        <v>9</v>
      </c>
      <c r="DT8" t="s">
        <v>257</v>
      </c>
      <c r="DU8" t="s">
        <v>274</v>
      </c>
      <c r="DW8">
        <v>0</v>
      </c>
      <c r="DX8" t="s">
        <v>4290</v>
      </c>
      <c r="EA8" t="s">
        <v>2385</v>
      </c>
      <c r="ED8">
        <v>0</v>
      </c>
      <c r="EE8" t="s">
        <v>912</v>
      </c>
      <c r="EF8" t="s">
        <v>675</v>
      </c>
      <c r="EG8">
        <v>0</v>
      </c>
      <c r="EH8" t="s">
        <v>913</v>
      </c>
      <c r="EI8" t="s">
        <v>340</v>
      </c>
      <c r="EJ8" t="s">
        <v>4404</v>
      </c>
      <c r="EK8" t="s">
        <v>4424</v>
      </c>
      <c r="EL8" t="s">
        <v>4425</v>
      </c>
      <c r="EN8" t="s">
        <v>269</v>
      </c>
      <c r="EO8" t="s">
        <v>996</v>
      </c>
      <c r="EP8">
        <v>0</v>
      </c>
      <c r="EQ8" t="s">
        <v>491</v>
      </c>
      <c r="ER8" t="s">
        <v>4291</v>
      </c>
      <c r="ES8" t="s">
        <v>4426</v>
      </c>
      <c r="ET8">
        <v>35</v>
      </c>
      <c r="EU8" t="s">
        <v>274</v>
      </c>
      <c r="EV8" t="s">
        <v>1983</v>
      </c>
      <c r="EW8" t="s">
        <v>1251</v>
      </c>
      <c r="EX8" t="s">
        <v>772</v>
      </c>
      <c r="FA8" t="s">
        <v>773</v>
      </c>
      <c r="FB8" t="s">
        <v>4427</v>
      </c>
      <c r="FD8">
        <v>0</v>
      </c>
      <c r="FE8">
        <v>3</v>
      </c>
      <c r="FI8" t="s">
        <v>4428</v>
      </c>
      <c r="FK8">
        <v>0</v>
      </c>
      <c r="FM8">
        <v>0</v>
      </c>
      <c r="FP8">
        <v>0</v>
      </c>
      <c r="FR8" t="s">
        <v>462</v>
      </c>
      <c r="FU8" t="s">
        <v>777</v>
      </c>
      <c r="FX8">
        <v>0</v>
      </c>
      <c r="FZ8">
        <v>0</v>
      </c>
      <c r="GA8">
        <v>0</v>
      </c>
      <c r="GB8">
        <v>0</v>
      </c>
      <c r="GD8" t="s">
        <v>355</v>
      </c>
      <c r="GE8">
        <v>1</v>
      </c>
      <c r="GH8">
        <v>2.8</v>
      </c>
      <c r="GI8">
        <v>0</v>
      </c>
      <c r="GJ8">
        <v>0</v>
      </c>
      <c r="GL8" t="s">
        <v>4429</v>
      </c>
      <c r="GO8" t="s">
        <v>2349</v>
      </c>
      <c r="GQ8">
        <v>4</v>
      </c>
      <c r="GZ8" t="s">
        <v>4430</v>
      </c>
      <c r="HB8" t="s">
        <v>294</v>
      </c>
      <c r="HC8" t="s">
        <v>294</v>
      </c>
      <c r="HD8" t="s">
        <v>1942</v>
      </c>
      <c r="HE8">
        <v>0</v>
      </c>
      <c r="HF8">
        <v>11</v>
      </c>
      <c r="HG8">
        <v>0</v>
      </c>
      <c r="HH8" t="s">
        <v>275</v>
      </c>
      <c r="HK8" t="s">
        <v>1256</v>
      </c>
      <c r="HL8" t="s">
        <v>4291</v>
      </c>
      <c r="HN8" t="s">
        <v>4431</v>
      </c>
      <c r="HO8" t="s">
        <v>4432</v>
      </c>
      <c r="HP8" t="s">
        <v>4433</v>
      </c>
      <c r="HQ8" t="s">
        <v>4434</v>
      </c>
      <c r="HS8">
        <v>9</v>
      </c>
      <c r="HV8">
        <v>29</v>
      </c>
      <c r="HW8">
        <v>4027302</v>
      </c>
      <c r="HX8" t="s">
        <v>4291</v>
      </c>
      <c r="HY8">
        <v>4027253</v>
      </c>
      <c r="IB8">
        <v>-0.5</v>
      </c>
      <c r="IC8">
        <v>1</v>
      </c>
      <c r="IL8">
        <v>8</v>
      </c>
      <c r="IT8">
        <v>4</v>
      </c>
    </row>
    <row r="9" spans="1:254">
      <c r="A9">
        <v>8</v>
      </c>
      <c r="B9" t="s">
        <v>4435</v>
      </c>
      <c r="C9">
        <v>1</v>
      </c>
      <c r="D9">
        <v>2</v>
      </c>
      <c r="E9">
        <v>15</v>
      </c>
      <c r="F9">
        <v>5</v>
      </c>
      <c r="G9">
        <v>29</v>
      </c>
      <c r="I9" t="s">
        <v>298</v>
      </c>
      <c r="J9">
        <v>11</v>
      </c>
      <c r="K9" t="s">
        <v>4436</v>
      </c>
      <c r="L9" t="s">
        <v>4437</v>
      </c>
      <c r="M9" t="s">
        <v>827</v>
      </c>
      <c r="O9" t="s">
        <v>4438</v>
      </c>
      <c r="V9" t="s">
        <v>257</v>
      </c>
      <c r="W9" t="s">
        <v>4439</v>
      </c>
      <c r="AD9" t="s">
        <v>411</v>
      </c>
      <c r="AE9" t="s">
        <v>412</v>
      </c>
      <c r="AF9" t="s">
        <v>4439</v>
      </c>
      <c r="AG9" t="s">
        <v>274</v>
      </c>
      <c r="AI9">
        <v>20</v>
      </c>
      <c r="AO9">
        <v>15</v>
      </c>
      <c r="BI9" t="s">
        <v>257</v>
      </c>
      <c r="BP9">
        <f t="shared" si="0"/>
        <v>0</v>
      </c>
      <c r="BQ9">
        <f t="shared" si="1"/>
        <v>2</v>
      </c>
      <c r="BS9" t="s">
        <v>275</v>
      </c>
      <c r="BU9">
        <v>0</v>
      </c>
      <c r="BW9">
        <v>0</v>
      </c>
      <c r="BX9" t="s">
        <v>4440</v>
      </c>
      <c r="BY9" t="s">
        <v>4441</v>
      </c>
      <c r="CC9" s="3">
        <v>0.49305555555555558</v>
      </c>
      <c r="CE9" t="s">
        <v>4442</v>
      </c>
      <c r="CI9">
        <v>0</v>
      </c>
      <c r="CJ9" t="s">
        <v>4443</v>
      </c>
      <c r="CK9" s="4">
        <v>38414</v>
      </c>
      <c r="CL9" t="s">
        <v>4444</v>
      </c>
      <c r="CM9" t="s">
        <v>4445</v>
      </c>
      <c r="CN9">
        <v>0</v>
      </c>
      <c r="CP9" t="s">
        <v>282</v>
      </c>
      <c r="CQ9" t="s">
        <v>4290</v>
      </c>
      <c r="CT9" t="s">
        <v>4446</v>
      </c>
      <c r="CV9">
        <v>0</v>
      </c>
      <c r="CX9">
        <v>8</v>
      </c>
      <c r="CY9" t="s">
        <v>1242</v>
      </c>
      <c r="CZ9">
        <v>14</v>
      </c>
      <c r="DA9">
        <v>13</v>
      </c>
      <c r="DB9" t="s">
        <v>1953</v>
      </c>
      <c r="DC9">
        <v>-18</v>
      </c>
      <c r="DE9" t="s">
        <v>4447</v>
      </c>
      <c r="DJ9">
        <v>5</v>
      </c>
      <c r="DK9" s="4">
        <v>44463</v>
      </c>
      <c r="DL9">
        <v>20177</v>
      </c>
      <c r="DM9">
        <v>2021</v>
      </c>
      <c r="DN9">
        <v>0</v>
      </c>
      <c r="DP9">
        <v>79539</v>
      </c>
      <c r="DQ9">
        <v>10</v>
      </c>
      <c r="DT9" t="s">
        <v>257</v>
      </c>
      <c r="DU9" t="s">
        <v>274</v>
      </c>
      <c r="DW9">
        <v>0</v>
      </c>
      <c r="DX9" t="s">
        <v>4290</v>
      </c>
      <c r="ED9">
        <v>0</v>
      </c>
      <c r="EE9" t="s">
        <v>836</v>
      </c>
      <c r="EF9" t="s">
        <v>675</v>
      </c>
      <c r="EG9">
        <v>0</v>
      </c>
      <c r="EH9" t="s">
        <v>837</v>
      </c>
      <c r="EI9" t="s">
        <v>340</v>
      </c>
      <c r="EJ9" t="s">
        <v>4448</v>
      </c>
      <c r="EK9" t="s">
        <v>4449</v>
      </c>
      <c r="EL9" t="s">
        <v>4450</v>
      </c>
      <c r="EM9" t="s">
        <v>4448</v>
      </c>
      <c r="EN9" t="s">
        <v>269</v>
      </c>
      <c r="EO9" t="s">
        <v>427</v>
      </c>
      <c r="EP9">
        <v>1</v>
      </c>
      <c r="ES9" t="s">
        <v>4451</v>
      </c>
      <c r="FD9">
        <v>0</v>
      </c>
      <c r="FE9">
        <v>4</v>
      </c>
      <c r="FF9" t="s">
        <v>429</v>
      </c>
      <c r="FH9" t="s">
        <v>429</v>
      </c>
      <c r="FK9">
        <v>0</v>
      </c>
      <c r="FM9">
        <v>0</v>
      </c>
      <c r="FP9">
        <v>0</v>
      </c>
      <c r="FR9" t="s">
        <v>462</v>
      </c>
      <c r="FT9" t="s">
        <v>274</v>
      </c>
      <c r="FU9" t="s">
        <v>463</v>
      </c>
      <c r="FV9" t="s">
        <v>431</v>
      </c>
      <c r="FW9" t="s">
        <v>432</v>
      </c>
      <c r="FX9">
        <v>0</v>
      </c>
      <c r="FZ9">
        <v>0</v>
      </c>
      <c r="GA9">
        <v>0</v>
      </c>
      <c r="GB9">
        <v>0</v>
      </c>
      <c r="GD9" t="s">
        <v>355</v>
      </c>
      <c r="GE9">
        <v>0</v>
      </c>
      <c r="GI9">
        <v>0</v>
      </c>
      <c r="GJ9">
        <v>0</v>
      </c>
      <c r="GL9" t="s">
        <v>4452</v>
      </c>
      <c r="GN9">
        <v>3</v>
      </c>
      <c r="GZ9" t="s">
        <v>4453</v>
      </c>
      <c r="HA9" t="s">
        <v>4447</v>
      </c>
      <c r="HB9" t="s">
        <v>294</v>
      </c>
      <c r="HC9" t="s">
        <v>313</v>
      </c>
      <c r="HD9" t="s">
        <v>4454</v>
      </c>
      <c r="HE9">
        <v>0</v>
      </c>
      <c r="HF9">
        <v>11</v>
      </c>
      <c r="HG9">
        <v>0</v>
      </c>
      <c r="HH9" t="s">
        <v>275</v>
      </c>
      <c r="HK9">
        <v>1</v>
      </c>
      <c r="HV9">
        <v>24</v>
      </c>
      <c r="HW9">
        <v>4027339</v>
      </c>
      <c r="HX9" t="s">
        <v>1057</v>
      </c>
      <c r="HY9">
        <v>4027302</v>
      </c>
      <c r="IB9">
        <v>0</v>
      </c>
      <c r="IC9">
        <v>0</v>
      </c>
      <c r="IL9">
        <v>9</v>
      </c>
      <c r="IN9" t="s">
        <v>4332</v>
      </c>
      <c r="IP9" t="s">
        <v>4332</v>
      </c>
      <c r="IT9">
        <v>4</v>
      </c>
    </row>
    <row r="10" spans="1:254">
      <c r="A10">
        <v>9</v>
      </c>
      <c r="B10" t="s">
        <v>4455</v>
      </c>
      <c r="C10">
        <v>1</v>
      </c>
      <c r="D10">
        <v>3</v>
      </c>
      <c r="E10">
        <v>10</v>
      </c>
      <c r="F10">
        <v>9</v>
      </c>
      <c r="G10">
        <v>24</v>
      </c>
      <c r="I10" t="s">
        <v>298</v>
      </c>
      <c r="J10">
        <v>11</v>
      </c>
      <c r="K10" t="s">
        <v>631</v>
      </c>
      <c r="L10" t="s">
        <v>4456</v>
      </c>
      <c r="M10" t="s">
        <v>408</v>
      </c>
      <c r="O10" t="s">
        <v>409</v>
      </c>
      <c r="P10" t="s">
        <v>509</v>
      </c>
      <c r="S10" t="s">
        <v>4346</v>
      </c>
      <c r="V10" t="s">
        <v>253</v>
      </c>
      <c r="W10" t="s">
        <v>4457</v>
      </c>
      <c r="X10" t="s">
        <v>511</v>
      </c>
      <c r="Y10" t="s">
        <v>4458</v>
      </c>
      <c r="AA10" t="s">
        <v>876</v>
      </c>
      <c r="AB10" t="s">
        <v>877</v>
      </c>
      <c r="AI10">
        <v>86</v>
      </c>
      <c r="AJ10" t="s">
        <v>327</v>
      </c>
      <c r="AO10">
        <v>15</v>
      </c>
      <c r="AX10">
        <v>4</v>
      </c>
      <c r="BI10" t="s">
        <v>261</v>
      </c>
      <c r="BP10">
        <f t="shared" si="0"/>
        <v>2</v>
      </c>
      <c r="BQ10">
        <f t="shared" si="1"/>
        <v>0</v>
      </c>
      <c r="BS10" t="s">
        <v>275</v>
      </c>
      <c r="BU10">
        <v>0</v>
      </c>
      <c r="BW10">
        <v>0</v>
      </c>
      <c r="BX10" t="s">
        <v>4459</v>
      </c>
      <c r="BY10" t="s">
        <v>388</v>
      </c>
      <c r="BZ10">
        <v>1</v>
      </c>
      <c r="CC10" s="3">
        <v>0.46388888888888885</v>
      </c>
      <c r="CD10" t="s">
        <v>257</v>
      </c>
      <c r="CE10" t="s">
        <v>4460</v>
      </c>
      <c r="CF10">
        <v>9</v>
      </c>
      <c r="CH10" t="s">
        <v>331</v>
      </c>
      <c r="CI10">
        <v>0</v>
      </c>
      <c r="CJ10" t="s">
        <v>4461</v>
      </c>
      <c r="CK10" s="4">
        <v>38387</v>
      </c>
      <c r="CL10" t="s">
        <v>4462</v>
      </c>
      <c r="CM10" t="s">
        <v>4463</v>
      </c>
      <c r="CN10">
        <v>0</v>
      </c>
      <c r="CO10" t="s">
        <v>4464</v>
      </c>
      <c r="CP10" t="s">
        <v>282</v>
      </c>
      <c r="CQ10" t="s">
        <v>4290</v>
      </c>
      <c r="CT10" t="s">
        <v>4465</v>
      </c>
      <c r="CV10">
        <v>0</v>
      </c>
      <c r="CX10">
        <v>9</v>
      </c>
      <c r="CY10" t="s">
        <v>1242</v>
      </c>
      <c r="CZ10">
        <v>14</v>
      </c>
      <c r="DA10">
        <v>13</v>
      </c>
      <c r="DB10" t="s">
        <v>1953</v>
      </c>
      <c r="DC10">
        <v>-18</v>
      </c>
      <c r="DE10" t="s">
        <v>4291</v>
      </c>
      <c r="DJ10">
        <v>9</v>
      </c>
      <c r="DK10" s="4">
        <v>44463</v>
      </c>
      <c r="DL10">
        <v>20177</v>
      </c>
      <c r="DM10">
        <v>2021</v>
      </c>
      <c r="DN10">
        <v>0</v>
      </c>
      <c r="DP10">
        <v>79539</v>
      </c>
      <c r="DQ10">
        <v>11</v>
      </c>
      <c r="DT10" t="s">
        <v>274</v>
      </c>
      <c r="DU10" t="s">
        <v>257</v>
      </c>
      <c r="DV10" t="s">
        <v>4447</v>
      </c>
      <c r="DW10">
        <v>0</v>
      </c>
      <c r="DX10" t="s">
        <v>4290</v>
      </c>
      <c r="ED10">
        <v>0</v>
      </c>
      <c r="EE10" t="s">
        <v>4466</v>
      </c>
      <c r="EF10" t="s">
        <v>422</v>
      </c>
      <c r="EG10">
        <v>0</v>
      </c>
      <c r="EI10" t="s">
        <v>340</v>
      </c>
      <c r="EJ10" t="s">
        <v>4467</v>
      </c>
      <c r="EK10" t="s">
        <v>4468</v>
      </c>
      <c r="EL10" t="s">
        <v>4469</v>
      </c>
      <c r="EM10" t="s">
        <v>1914</v>
      </c>
      <c r="EN10" t="s">
        <v>269</v>
      </c>
      <c r="EO10" t="s">
        <v>490</v>
      </c>
      <c r="EP10">
        <v>0</v>
      </c>
      <c r="EQ10" t="s">
        <v>4470</v>
      </c>
      <c r="ES10" t="s">
        <v>4471</v>
      </c>
      <c r="ET10">
        <v>9</v>
      </c>
      <c r="EU10" t="s">
        <v>348</v>
      </c>
      <c r="EV10" t="s">
        <v>1983</v>
      </c>
      <c r="EW10" t="s">
        <v>1251</v>
      </c>
      <c r="EX10" t="s">
        <v>921</v>
      </c>
      <c r="FA10" t="s">
        <v>269</v>
      </c>
      <c r="FB10" t="s">
        <v>4472</v>
      </c>
      <c r="FD10">
        <v>0</v>
      </c>
      <c r="FE10">
        <v>5</v>
      </c>
      <c r="FI10" t="s">
        <v>4473</v>
      </c>
      <c r="FJ10" t="s">
        <v>4474</v>
      </c>
      <c r="FK10">
        <v>0</v>
      </c>
      <c r="FM10">
        <v>0</v>
      </c>
      <c r="FN10" t="s">
        <v>4447</v>
      </c>
      <c r="FP10">
        <v>0</v>
      </c>
      <c r="FR10" t="s">
        <v>462</v>
      </c>
      <c r="FT10" t="s">
        <v>274</v>
      </c>
      <c r="FU10" t="s">
        <v>463</v>
      </c>
      <c r="FX10">
        <v>0</v>
      </c>
      <c r="FZ10">
        <v>0</v>
      </c>
      <c r="GA10">
        <v>0</v>
      </c>
      <c r="GB10">
        <v>0</v>
      </c>
      <c r="GC10" t="s">
        <v>4475</v>
      </c>
      <c r="GD10" t="s">
        <v>355</v>
      </c>
      <c r="GE10">
        <v>1</v>
      </c>
      <c r="GF10" t="s">
        <v>274</v>
      </c>
      <c r="GG10">
        <v>2.8</v>
      </c>
      <c r="GH10">
        <v>2.9</v>
      </c>
      <c r="GI10">
        <v>0</v>
      </c>
      <c r="GJ10">
        <v>0</v>
      </c>
      <c r="GK10" t="s">
        <v>4476</v>
      </c>
      <c r="GL10" t="s">
        <v>4477</v>
      </c>
      <c r="GM10">
        <v>0</v>
      </c>
      <c r="GN10">
        <v>0</v>
      </c>
      <c r="GO10" t="s">
        <v>357</v>
      </c>
      <c r="GP10" t="s">
        <v>1403</v>
      </c>
      <c r="GQ10">
        <v>9</v>
      </c>
      <c r="GZ10" t="s">
        <v>4478</v>
      </c>
      <c r="HB10" t="s">
        <v>294</v>
      </c>
      <c r="HC10" t="s">
        <v>313</v>
      </c>
      <c r="HD10" t="s">
        <v>1914</v>
      </c>
      <c r="HE10">
        <v>0</v>
      </c>
      <c r="HF10">
        <v>11</v>
      </c>
      <c r="HG10">
        <v>0</v>
      </c>
      <c r="HH10" t="s">
        <v>275</v>
      </c>
      <c r="HK10">
        <v>1</v>
      </c>
      <c r="HL10" t="s">
        <v>4291</v>
      </c>
      <c r="HN10" t="s">
        <v>4299</v>
      </c>
      <c r="HO10" t="s">
        <v>4479</v>
      </c>
      <c r="HP10" t="s">
        <v>4480</v>
      </c>
      <c r="HQ10" t="s">
        <v>4481</v>
      </c>
      <c r="HS10" t="s">
        <v>4482</v>
      </c>
      <c r="HV10">
        <v>15</v>
      </c>
      <c r="HW10">
        <v>4027410</v>
      </c>
      <c r="HX10" t="s">
        <v>4483</v>
      </c>
      <c r="HY10">
        <v>4027339</v>
      </c>
      <c r="IB10">
        <v>0</v>
      </c>
      <c r="IC10">
        <v>0</v>
      </c>
      <c r="IL10">
        <v>10</v>
      </c>
      <c r="IN10" t="s">
        <v>4291</v>
      </c>
      <c r="IP10" t="s">
        <v>4291</v>
      </c>
      <c r="IT10">
        <v>4</v>
      </c>
    </row>
    <row r="11" spans="1:254">
      <c r="A11">
        <v>10</v>
      </c>
      <c r="B11" t="s">
        <v>4484</v>
      </c>
      <c r="C11">
        <v>1</v>
      </c>
      <c r="D11">
        <v>4</v>
      </c>
      <c r="E11">
        <v>1</v>
      </c>
      <c r="F11">
        <v>1</v>
      </c>
      <c r="G11">
        <v>15</v>
      </c>
      <c r="I11" t="s">
        <v>254</v>
      </c>
      <c r="J11">
        <v>11</v>
      </c>
      <c r="K11" t="s">
        <v>631</v>
      </c>
      <c r="L11" t="s">
        <v>4485</v>
      </c>
      <c r="M11" t="s">
        <v>1095</v>
      </c>
      <c r="O11" t="s">
        <v>3415</v>
      </c>
      <c r="R11" t="s">
        <v>1014</v>
      </c>
      <c r="S11" t="s">
        <v>872</v>
      </c>
      <c r="V11" t="s">
        <v>257</v>
      </c>
      <c r="W11" t="s">
        <v>3710</v>
      </c>
      <c r="AD11" t="s">
        <v>1098</v>
      </c>
      <c r="AE11" t="s">
        <v>1099</v>
      </c>
      <c r="AF11" t="s">
        <v>3710</v>
      </c>
      <c r="AG11" t="s">
        <v>274</v>
      </c>
      <c r="AI11">
        <v>22</v>
      </c>
      <c r="AO11">
        <v>15</v>
      </c>
      <c r="AT11" t="s">
        <v>254</v>
      </c>
      <c r="BI11" t="s">
        <v>274</v>
      </c>
      <c r="BP11">
        <f t="shared" si="0"/>
        <v>0</v>
      </c>
      <c r="BQ11">
        <f t="shared" si="1"/>
        <v>3</v>
      </c>
      <c r="BS11" t="s">
        <v>275</v>
      </c>
      <c r="BU11">
        <v>0</v>
      </c>
      <c r="BW11">
        <v>0</v>
      </c>
      <c r="BX11" t="s">
        <v>4486</v>
      </c>
      <c r="CC11" s="3">
        <v>0.43124999999999997</v>
      </c>
      <c r="CE11" t="s">
        <v>4487</v>
      </c>
      <c r="CI11">
        <v>0</v>
      </c>
      <c r="CJ11" t="s">
        <v>4488</v>
      </c>
      <c r="CK11" s="4">
        <v>38414</v>
      </c>
      <c r="CL11" t="s">
        <v>4489</v>
      </c>
      <c r="CM11" t="s">
        <v>4490</v>
      </c>
      <c r="CN11">
        <v>0</v>
      </c>
      <c r="CO11" t="s">
        <v>4491</v>
      </c>
      <c r="CP11" t="s">
        <v>269</v>
      </c>
      <c r="CQ11" t="s">
        <v>4290</v>
      </c>
      <c r="CT11" t="s">
        <v>4492</v>
      </c>
      <c r="CV11">
        <v>0</v>
      </c>
      <c r="CX11">
        <v>10</v>
      </c>
      <c r="CY11" t="s">
        <v>1242</v>
      </c>
      <c r="CZ11">
        <v>14</v>
      </c>
      <c r="DA11">
        <v>13</v>
      </c>
      <c r="DB11" t="s">
        <v>1953</v>
      </c>
      <c r="DC11">
        <v>-18</v>
      </c>
      <c r="DE11" t="s">
        <v>4447</v>
      </c>
      <c r="DJ11">
        <v>1</v>
      </c>
      <c r="DK11" s="4">
        <v>44463</v>
      </c>
      <c r="DL11">
        <v>20177</v>
      </c>
      <c r="DM11">
        <v>2021</v>
      </c>
      <c r="DN11">
        <v>0</v>
      </c>
      <c r="DP11">
        <v>79539</v>
      </c>
      <c r="DQ11">
        <v>12</v>
      </c>
      <c r="DT11" t="s">
        <v>274</v>
      </c>
      <c r="DU11" t="s">
        <v>257</v>
      </c>
      <c r="DW11">
        <v>0</v>
      </c>
      <c r="DX11" t="s">
        <v>4290</v>
      </c>
      <c r="ED11">
        <v>0</v>
      </c>
      <c r="EE11" t="s">
        <v>3716</v>
      </c>
      <c r="EF11" t="s">
        <v>422</v>
      </c>
      <c r="EG11">
        <v>0</v>
      </c>
      <c r="EI11" t="s">
        <v>340</v>
      </c>
      <c r="EJ11" t="s">
        <v>4493</v>
      </c>
      <c r="EK11" t="s">
        <v>4494</v>
      </c>
      <c r="EL11" t="s">
        <v>4495</v>
      </c>
      <c r="EM11" t="s">
        <v>4496</v>
      </c>
      <c r="EN11" t="s">
        <v>282</v>
      </c>
      <c r="EO11" t="s">
        <v>1110</v>
      </c>
      <c r="EP11">
        <v>1</v>
      </c>
      <c r="ES11" t="s">
        <v>4497</v>
      </c>
      <c r="FD11">
        <v>0</v>
      </c>
      <c r="FE11">
        <v>3</v>
      </c>
      <c r="FF11" t="s">
        <v>1357</v>
      </c>
      <c r="FH11" t="s">
        <v>1357</v>
      </c>
      <c r="FK11">
        <v>0</v>
      </c>
      <c r="FM11">
        <v>0</v>
      </c>
      <c r="FP11">
        <v>0</v>
      </c>
      <c r="FR11" t="s">
        <v>462</v>
      </c>
      <c r="FT11" t="s">
        <v>274</v>
      </c>
      <c r="FU11" t="s">
        <v>777</v>
      </c>
      <c r="FV11" t="s">
        <v>431</v>
      </c>
      <c r="FW11" t="s">
        <v>432</v>
      </c>
      <c r="FX11">
        <v>0</v>
      </c>
      <c r="FZ11">
        <v>0</v>
      </c>
      <c r="GA11">
        <v>0</v>
      </c>
      <c r="GB11">
        <v>0</v>
      </c>
      <c r="GC11" t="s">
        <v>4498</v>
      </c>
      <c r="GD11" t="s">
        <v>355</v>
      </c>
      <c r="GE11">
        <v>0</v>
      </c>
      <c r="GF11" t="s">
        <v>257</v>
      </c>
      <c r="GI11">
        <v>1</v>
      </c>
      <c r="GJ11">
        <v>0</v>
      </c>
      <c r="GL11" t="s">
        <v>4499</v>
      </c>
      <c r="GN11">
        <v>1</v>
      </c>
      <c r="GZ11" t="s">
        <v>4500</v>
      </c>
      <c r="HB11" t="s">
        <v>313</v>
      </c>
      <c r="HC11" t="s">
        <v>294</v>
      </c>
      <c r="HD11" t="s">
        <v>4312</v>
      </c>
      <c r="HE11">
        <v>0</v>
      </c>
      <c r="HF11">
        <v>11</v>
      </c>
      <c r="HG11">
        <v>0</v>
      </c>
      <c r="HH11" t="s">
        <v>275</v>
      </c>
      <c r="HK11">
        <v>2</v>
      </c>
      <c r="HV11">
        <v>14</v>
      </c>
      <c r="HW11">
        <v>4027464</v>
      </c>
      <c r="HX11" t="s">
        <v>4496</v>
      </c>
      <c r="HY11">
        <v>4027410</v>
      </c>
      <c r="IB11">
        <v>0</v>
      </c>
      <c r="IC11">
        <v>0</v>
      </c>
      <c r="IL11">
        <v>11</v>
      </c>
      <c r="IP11" t="s">
        <v>4447</v>
      </c>
      <c r="IT11">
        <v>4</v>
      </c>
    </row>
    <row r="12" spans="1:254">
      <c r="A12">
        <v>11</v>
      </c>
      <c r="B12" t="s">
        <v>4501</v>
      </c>
      <c r="C12">
        <v>1</v>
      </c>
      <c r="D12">
        <v>1</v>
      </c>
      <c r="E12">
        <v>10</v>
      </c>
      <c r="F12">
        <v>0</v>
      </c>
      <c r="G12">
        <v>14</v>
      </c>
      <c r="I12" t="s">
        <v>298</v>
      </c>
      <c r="J12">
        <v>21</v>
      </c>
      <c r="K12">
        <v>21</v>
      </c>
      <c r="L12" t="s">
        <v>2653</v>
      </c>
      <c r="M12" t="s">
        <v>1471</v>
      </c>
      <c r="O12" t="s">
        <v>1472</v>
      </c>
      <c r="V12" t="s">
        <v>253</v>
      </c>
      <c r="W12" t="s">
        <v>4502</v>
      </c>
      <c r="X12" t="s">
        <v>4503</v>
      </c>
      <c r="Y12" t="s">
        <v>4504</v>
      </c>
      <c r="AA12" t="s">
        <v>4505</v>
      </c>
      <c r="AB12" t="s">
        <v>3710</v>
      </c>
      <c r="AJ12" t="s">
        <v>756</v>
      </c>
      <c r="AO12">
        <v>15</v>
      </c>
      <c r="BI12" t="s">
        <v>274</v>
      </c>
      <c r="BP12">
        <f t="shared" si="0"/>
        <v>1</v>
      </c>
      <c r="BQ12">
        <f t="shared" si="1"/>
        <v>0</v>
      </c>
      <c r="BS12" t="s">
        <v>275</v>
      </c>
      <c r="BU12">
        <v>0</v>
      </c>
      <c r="BW12">
        <v>0</v>
      </c>
      <c r="BX12" t="s">
        <v>4506</v>
      </c>
      <c r="BZ12">
        <v>0</v>
      </c>
      <c r="CC12" s="3">
        <v>0.40833333333333338</v>
      </c>
      <c r="CD12" t="s">
        <v>274</v>
      </c>
      <c r="CE12" t="s">
        <v>4507</v>
      </c>
      <c r="CF12">
        <v>5</v>
      </c>
      <c r="CH12" t="s">
        <v>331</v>
      </c>
      <c r="CI12">
        <v>0</v>
      </c>
      <c r="CJ12" t="s">
        <v>4508</v>
      </c>
      <c r="CK12" s="4">
        <v>38414</v>
      </c>
      <c r="CL12" t="s">
        <v>4509</v>
      </c>
      <c r="CM12" t="s">
        <v>4510</v>
      </c>
      <c r="CN12">
        <v>0</v>
      </c>
      <c r="CO12" t="s">
        <v>4511</v>
      </c>
      <c r="CP12" t="s">
        <v>282</v>
      </c>
      <c r="CQ12" t="s">
        <v>4290</v>
      </c>
      <c r="CT12" t="s">
        <v>4512</v>
      </c>
      <c r="CV12">
        <v>0</v>
      </c>
      <c r="CX12">
        <v>11</v>
      </c>
      <c r="CY12" t="s">
        <v>1242</v>
      </c>
      <c r="CZ12">
        <v>14</v>
      </c>
      <c r="DA12">
        <v>13</v>
      </c>
      <c r="DB12" t="s">
        <v>1953</v>
      </c>
      <c r="DC12">
        <v>-18</v>
      </c>
      <c r="DJ12">
        <v>0</v>
      </c>
      <c r="DK12" s="4">
        <v>44463</v>
      </c>
      <c r="DL12">
        <v>20177</v>
      </c>
      <c r="DM12">
        <v>2021</v>
      </c>
      <c r="DN12">
        <v>0</v>
      </c>
      <c r="DP12">
        <v>79539</v>
      </c>
      <c r="DQ12">
        <v>13</v>
      </c>
      <c r="DT12" t="s">
        <v>274</v>
      </c>
      <c r="DU12" t="s">
        <v>257</v>
      </c>
      <c r="DW12">
        <v>0</v>
      </c>
      <c r="DX12" t="s">
        <v>4290</v>
      </c>
      <c r="EA12" t="s">
        <v>2385</v>
      </c>
      <c r="ED12">
        <v>0</v>
      </c>
      <c r="EE12" t="s">
        <v>4513</v>
      </c>
      <c r="EF12" t="s">
        <v>1485</v>
      </c>
      <c r="EG12">
        <v>0</v>
      </c>
      <c r="EH12" t="s">
        <v>1979</v>
      </c>
      <c r="EI12" t="s">
        <v>278</v>
      </c>
      <c r="EJ12" t="s">
        <v>4514</v>
      </c>
      <c r="EK12" t="s">
        <v>4515</v>
      </c>
      <c r="EL12" t="s">
        <v>4516</v>
      </c>
      <c r="EM12" t="s">
        <v>4517</v>
      </c>
      <c r="EN12" t="s">
        <v>269</v>
      </c>
      <c r="EO12" t="s">
        <v>459</v>
      </c>
      <c r="EP12">
        <v>0</v>
      </c>
      <c r="EQ12" t="s">
        <v>491</v>
      </c>
      <c r="ER12" t="s">
        <v>4291</v>
      </c>
      <c r="ES12" t="s">
        <v>4518</v>
      </c>
      <c r="ET12">
        <v>13</v>
      </c>
      <c r="EU12" t="s">
        <v>348</v>
      </c>
      <c r="EV12" t="s">
        <v>1983</v>
      </c>
      <c r="EW12" t="s">
        <v>1251</v>
      </c>
      <c r="EX12" t="s">
        <v>1982</v>
      </c>
      <c r="FA12" t="s">
        <v>4519</v>
      </c>
      <c r="FB12" t="s">
        <v>4520</v>
      </c>
      <c r="FD12">
        <v>1</v>
      </c>
      <c r="FE12">
        <v>5</v>
      </c>
      <c r="FI12" t="s">
        <v>4521</v>
      </c>
      <c r="FK12">
        <v>0</v>
      </c>
      <c r="FM12">
        <v>0</v>
      </c>
      <c r="FP12">
        <v>0</v>
      </c>
      <c r="FR12" t="s">
        <v>4164</v>
      </c>
      <c r="FU12" t="s">
        <v>4522</v>
      </c>
      <c r="FV12" t="s">
        <v>431</v>
      </c>
      <c r="FX12">
        <v>1</v>
      </c>
      <c r="FZ12">
        <v>0</v>
      </c>
      <c r="GA12">
        <v>0</v>
      </c>
      <c r="GB12">
        <v>0</v>
      </c>
      <c r="GC12" t="s">
        <v>254</v>
      </c>
      <c r="GD12" t="s">
        <v>355</v>
      </c>
      <c r="GE12">
        <v>0</v>
      </c>
      <c r="GH12">
        <v>2</v>
      </c>
      <c r="GI12">
        <v>0</v>
      </c>
      <c r="GJ12">
        <v>0</v>
      </c>
      <c r="GL12" t="s">
        <v>4523</v>
      </c>
      <c r="GO12" t="s">
        <v>357</v>
      </c>
      <c r="GQ12">
        <v>19</v>
      </c>
      <c r="GZ12" t="s">
        <v>1114</v>
      </c>
      <c r="HB12" t="s">
        <v>313</v>
      </c>
      <c r="HC12" t="s">
        <v>313</v>
      </c>
      <c r="HE12">
        <v>0</v>
      </c>
      <c r="HF12">
        <v>21</v>
      </c>
      <c r="HG12">
        <v>0</v>
      </c>
      <c r="HH12" t="s">
        <v>275</v>
      </c>
      <c r="HJ12" t="s">
        <v>492</v>
      </c>
      <c r="HK12">
        <v>4</v>
      </c>
      <c r="HL12" t="s">
        <v>4291</v>
      </c>
      <c r="HN12" t="s">
        <v>4299</v>
      </c>
      <c r="HO12" t="s">
        <v>4524</v>
      </c>
      <c r="HP12" t="s">
        <v>4525</v>
      </c>
      <c r="HQ12" t="s">
        <v>4526</v>
      </c>
      <c r="HS12" t="s">
        <v>4527</v>
      </c>
      <c r="HV12">
        <v>14</v>
      </c>
      <c r="HW12">
        <v>4027498</v>
      </c>
      <c r="HX12" t="s">
        <v>4291</v>
      </c>
      <c r="HY12">
        <v>4027464</v>
      </c>
      <c r="IB12">
        <v>0</v>
      </c>
      <c r="IC12">
        <v>0</v>
      </c>
      <c r="IL12">
        <v>12</v>
      </c>
      <c r="IT12">
        <v>4</v>
      </c>
    </row>
    <row r="13" spans="1:254">
      <c r="A13">
        <v>12</v>
      </c>
      <c r="B13" t="s">
        <v>4528</v>
      </c>
      <c r="C13">
        <v>1</v>
      </c>
      <c r="D13">
        <v>2</v>
      </c>
      <c r="E13">
        <v>10</v>
      </c>
      <c r="F13">
        <v>0</v>
      </c>
      <c r="G13">
        <v>14</v>
      </c>
      <c r="I13" t="s">
        <v>298</v>
      </c>
      <c r="J13">
        <v>12</v>
      </c>
      <c r="K13" t="s">
        <v>438</v>
      </c>
      <c r="L13" t="s">
        <v>4529</v>
      </c>
      <c r="M13" t="s">
        <v>440</v>
      </c>
      <c r="O13" t="s">
        <v>2462</v>
      </c>
      <c r="P13" t="s">
        <v>871</v>
      </c>
      <c r="V13" t="s">
        <v>257</v>
      </c>
      <c r="W13" t="s">
        <v>4530</v>
      </c>
      <c r="AD13" t="s">
        <v>3793</v>
      </c>
      <c r="AE13" t="s">
        <v>3794</v>
      </c>
      <c r="AF13" t="s">
        <v>4530</v>
      </c>
      <c r="AG13" t="s">
        <v>257</v>
      </c>
      <c r="AI13">
        <v>4</v>
      </c>
      <c r="AO13">
        <v>15</v>
      </c>
      <c r="BI13" t="s">
        <v>274</v>
      </c>
      <c r="BP13">
        <f t="shared" si="0"/>
        <v>0</v>
      </c>
      <c r="BQ13">
        <f t="shared" si="1"/>
        <v>2</v>
      </c>
      <c r="BS13" t="s">
        <v>275</v>
      </c>
      <c r="BU13">
        <v>0</v>
      </c>
      <c r="BW13">
        <v>0</v>
      </c>
      <c r="BX13" t="s">
        <v>4531</v>
      </c>
      <c r="CC13" s="3">
        <v>0.4055555555555555</v>
      </c>
      <c r="CE13" t="s">
        <v>4532</v>
      </c>
      <c r="CI13">
        <v>0</v>
      </c>
      <c r="CJ13" t="s">
        <v>4533</v>
      </c>
      <c r="CK13" s="4">
        <v>38414</v>
      </c>
      <c r="CL13" t="s">
        <v>4534</v>
      </c>
      <c r="CM13" t="s">
        <v>4535</v>
      </c>
      <c r="CN13">
        <v>0</v>
      </c>
      <c r="CP13" t="s">
        <v>282</v>
      </c>
      <c r="CQ13" t="s">
        <v>4290</v>
      </c>
      <c r="CT13" t="s">
        <v>4536</v>
      </c>
      <c r="CV13">
        <v>0</v>
      </c>
      <c r="CX13">
        <v>12</v>
      </c>
      <c r="CY13" t="s">
        <v>1242</v>
      </c>
      <c r="CZ13">
        <v>14</v>
      </c>
      <c r="DA13">
        <v>13</v>
      </c>
      <c r="DB13" t="s">
        <v>1953</v>
      </c>
      <c r="DC13">
        <v>-18</v>
      </c>
      <c r="DE13" t="s">
        <v>4483</v>
      </c>
      <c r="DJ13">
        <v>0</v>
      </c>
      <c r="DK13" s="4">
        <v>44463</v>
      </c>
      <c r="DL13">
        <v>20177</v>
      </c>
      <c r="DM13">
        <v>2021</v>
      </c>
      <c r="DN13">
        <v>0</v>
      </c>
      <c r="DP13">
        <v>79539</v>
      </c>
      <c r="DQ13">
        <v>14</v>
      </c>
      <c r="DT13" t="s">
        <v>274</v>
      </c>
      <c r="DU13" t="s">
        <v>257</v>
      </c>
      <c r="DW13">
        <v>0</v>
      </c>
      <c r="DX13" t="s">
        <v>4290</v>
      </c>
      <c r="ED13">
        <v>0</v>
      </c>
      <c r="EE13" t="s">
        <v>2504</v>
      </c>
      <c r="EF13" t="s">
        <v>383</v>
      </c>
      <c r="EG13">
        <v>1</v>
      </c>
      <c r="EI13" t="s">
        <v>454</v>
      </c>
      <c r="EJ13" t="s">
        <v>1077</v>
      </c>
      <c r="EK13" t="s">
        <v>4537</v>
      </c>
      <c r="EL13" t="s">
        <v>4538</v>
      </c>
      <c r="EM13" t="s">
        <v>490</v>
      </c>
      <c r="EN13" t="s">
        <v>269</v>
      </c>
      <c r="EO13" t="s">
        <v>890</v>
      </c>
      <c r="EP13">
        <v>1</v>
      </c>
      <c r="ES13" t="s">
        <v>4539</v>
      </c>
      <c r="FD13">
        <v>0</v>
      </c>
      <c r="FE13">
        <v>9</v>
      </c>
      <c r="FF13" t="s">
        <v>461</v>
      </c>
      <c r="FH13" t="s">
        <v>461</v>
      </c>
      <c r="FK13">
        <v>0</v>
      </c>
      <c r="FM13">
        <v>0</v>
      </c>
      <c r="FP13">
        <v>0</v>
      </c>
      <c r="FR13" t="s">
        <v>462</v>
      </c>
      <c r="FT13" t="s">
        <v>257</v>
      </c>
      <c r="FU13" t="s">
        <v>777</v>
      </c>
      <c r="FV13" t="s">
        <v>397</v>
      </c>
      <c r="FW13" t="s">
        <v>1030</v>
      </c>
      <c r="FX13">
        <v>0</v>
      </c>
      <c r="FZ13">
        <v>0</v>
      </c>
      <c r="GA13">
        <v>0</v>
      </c>
      <c r="GB13">
        <v>0</v>
      </c>
      <c r="GC13" t="s">
        <v>465</v>
      </c>
      <c r="GD13" t="s">
        <v>355</v>
      </c>
      <c r="GE13">
        <v>0</v>
      </c>
      <c r="GF13" t="s">
        <v>466</v>
      </c>
      <c r="GI13">
        <v>1</v>
      </c>
      <c r="GJ13">
        <v>1</v>
      </c>
      <c r="GL13" t="s">
        <v>4540</v>
      </c>
      <c r="GN13">
        <v>2</v>
      </c>
      <c r="GZ13" t="s">
        <v>4541</v>
      </c>
      <c r="HA13" t="s">
        <v>4483</v>
      </c>
      <c r="HB13" t="s">
        <v>294</v>
      </c>
      <c r="HC13" t="s">
        <v>313</v>
      </c>
      <c r="HD13" t="s">
        <v>1914</v>
      </c>
      <c r="HE13">
        <v>0</v>
      </c>
      <c r="HF13">
        <v>12</v>
      </c>
      <c r="HG13">
        <v>0</v>
      </c>
      <c r="HH13" t="s">
        <v>275</v>
      </c>
      <c r="HK13">
        <v>1</v>
      </c>
      <c r="HV13">
        <v>14</v>
      </c>
      <c r="HW13">
        <v>4027525</v>
      </c>
      <c r="HX13" t="s">
        <v>4542</v>
      </c>
      <c r="HY13">
        <v>4027498</v>
      </c>
      <c r="IB13">
        <v>0</v>
      </c>
      <c r="IC13">
        <v>0</v>
      </c>
      <c r="IL13">
        <v>13</v>
      </c>
      <c r="IN13" t="s">
        <v>4447</v>
      </c>
      <c r="IP13" t="s">
        <v>4447</v>
      </c>
      <c r="IT13">
        <v>4</v>
      </c>
    </row>
    <row r="14" spans="1:254">
      <c r="A14">
        <v>13</v>
      </c>
      <c r="B14" t="s">
        <v>4543</v>
      </c>
      <c r="C14">
        <v>1</v>
      </c>
      <c r="D14">
        <v>3</v>
      </c>
      <c r="E14">
        <v>10</v>
      </c>
      <c r="F14">
        <v>0</v>
      </c>
      <c r="G14">
        <v>14</v>
      </c>
      <c r="I14" t="s">
        <v>298</v>
      </c>
      <c r="J14">
        <v>11</v>
      </c>
      <c r="K14">
        <v>11</v>
      </c>
      <c r="L14" t="s">
        <v>4544</v>
      </c>
      <c r="M14" t="s">
        <v>1037</v>
      </c>
      <c r="O14" t="s">
        <v>257</v>
      </c>
      <c r="P14" t="s">
        <v>509</v>
      </c>
      <c r="Q14" t="s">
        <v>2574</v>
      </c>
      <c r="S14" t="s">
        <v>4545</v>
      </c>
      <c r="V14" t="s">
        <v>253</v>
      </c>
      <c r="W14" t="s">
        <v>3292</v>
      </c>
      <c r="X14" t="s">
        <v>3293</v>
      </c>
      <c r="Y14" t="s">
        <v>3293</v>
      </c>
      <c r="AA14" t="s">
        <v>666</v>
      </c>
      <c r="AB14" t="s">
        <v>667</v>
      </c>
      <c r="AJ14" t="s">
        <v>756</v>
      </c>
      <c r="AK14" t="s">
        <v>1434</v>
      </c>
      <c r="AO14">
        <v>15</v>
      </c>
      <c r="AX14">
        <v>3</v>
      </c>
      <c r="BI14" t="s">
        <v>607</v>
      </c>
      <c r="BP14">
        <f t="shared" si="0"/>
        <v>2</v>
      </c>
      <c r="BQ14">
        <f t="shared" si="1"/>
        <v>0</v>
      </c>
      <c r="BS14" t="s">
        <v>275</v>
      </c>
      <c r="BU14">
        <v>0</v>
      </c>
      <c r="BW14">
        <v>1</v>
      </c>
      <c r="BX14" t="s">
        <v>4546</v>
      </c>
      <c r="BY14" t="s">
        <v>2754</v>
      </c>
      <c r="BZ14">
        <v>0</v>
      </c>
      <c r="CC14" s="3">
        <v>0.375</v>
      </c>
      <c r="CD14" t="s">
        <v>274</v>
      </c>
      <c r="CE14" t="s">
        <v>4547</v>
      </c>
      <c r="CF14">
        <v>9</v>
      </c>
      <c r="CH14" t="s">
        <v>331</v>
      </c>
      <c r="CI14">
        <v>0</v>
      </c>
      <c r="CJ14" t="s">
        <v>4548</v>
      </c>
      <c r="CK14" s="4">
        <v>38721</v>
      </c>
      <c r="CL14" t="s">
        <v>4549</v>
      </c>
      <c r="CM14" t="s">
        <v>4550</v>
      </c>
      <c r="CN14">
        <v>0</v>
      </c>
      <c r="CO14" t="s">
        <v>4551</v>
      </c>
      <c r="CP14" t="s">
        <v>282</v>
      </c>
      <c r="CQ14" t="s">
        <v>4290</v>
      </c>
      <c r="CT14" t="s">
        <v>4552</v>
      </c>
      <c r="CV14">
        <v>0</v>
      </c>
      <c r="CX14">
        <v>13</v>
      </c>
      <c r="CY14" t="s">
        <v>1242</v>
      </c>
      <c r="CZ14">
        <v>14</v>
      </c>
      <c r="DA14">
        <v>13</v>
      </c>
      <c r="DB14" t="s">
        <v>1953</v>
      </c>
      <c r="DC14">
        <v>-18</v>
      </c>
      <c r="DJ14">
        <v>0</v>
      </c>
      <c r="DK14" s="4">
        <v>44463</v>
      </c>
      <c r="DL14">
        <v>20177</v>
      </c>
      <c r="DM14">
        <v>2021</v>
      </c>
      <c r="DN14">
        <v>0</v>
      </c>
      <c r="DP14">
        <v>79539</v>
      </c>
      <c r="DQ14">
        <v>15</v>
      </c>
      <c r="DT14" t="s">
        <v>294</v>
      </c>
      <c r="DU14" t="s">
        <v>294</v>
      </c>
      <c r="DV14" t="s">
        <v>4542</v>
      </c>
      <c r="DW14">
        <v>0</v>
      </c>
      <c r="DX14" t="s">
        <v>4290</v>
      </c>
      <c r="EA14" t="s">
        <v>285</v>
      </c>
      <c r="ED14">
        <v>0</v>
      </c>
      <c r="EE14" t="s">
        <v>4553</v>
      </c>
      <c r="EF14" t="s">
        <v>383</v>
      </c>
      <c r="EG14">
        <v>0</v>
      </c>
      <c r="EH14" t="s">
        <v>1224</v>
      </c>
      <c r="EI14" t="s">
        <v>340</v>
      </c>
      <c r="EJ14" t="s">
        <v>1149</v>
      </c>
      <c r="EK14" t="s">
        <v>4554</v>
      </c>
      <c r="EL14" t="s">
        <v>4555</v>
      </c>
      <c r="EM14" t="s">
        <v>921</v>
      </c>
      <c r="EN14" t="s">
        <v>269</v>
      </c>
      <c r="EO14" t="s">
        <v>1110</v>
      </c>
      <c r="EP14">
        <v>0</v>
      </c>
      <c r="EQ14" t="s">
        <v>4556</v>
      </c>
      <c r="ES14" t="s">
        <v>4557</v>
      </c>
      <c r="ET14">
        <v>2</v>
      </c>
      <c r="EU14" t="s">
        <v>348</v>
      </c>
      <c r="EV14" t="s">
        <v>1983</v>
      </c>
      <c r="EW14" t="s">
        <v>771</v>
      </c>
      <c r="EX14" t="s">
        <v>898</v>
      </c>
      <c r="FA14" t="s">
        <v>392</v>
      </c>
      <c r="FB14" t="s">
        <v>4558</v>
      </c>
      <c r="FD14">
        <v>0</v>
      </c>
      <c r="FE14">
        <v>3</v>
      </c>
      <c r="FJ14" t="s">
        <v>4559</v>
      </c>
      <c r="FK14">
        <v>0</v>
      </c>
      <c r="FM14">
        <v>0</v>
      </c>
      <c r="FN14" t="s">
        <v>4542</v>
      </c>
      <c r="FO14" t="s">
        <v>492</v>
      </c>
      <c r="FP14">
        <v>0</v>
      </c>
      <c r="FR14" t="s">
        <v>462</v>
      </c>
      <c r="FT14" t="s">
        <v>274</v>
      </c>
      <c r="FU14" t="s">
        <v>777</v>
      </c>
      <c r="FX14">
        <v>0</v>
      </c>
      <c r="FZ14">
        <v>0</v>
      </c>
      <c r="GA14">
        <v>0</v>
      </c>
      <c r="GB14">
        <v>0</v>
      </c>
      <c r="GC14" t="s">
        <v>4560</v>
      </c>
      <c r="GD14" t="s">
        <v>355</v>
      </c>
      <c r="GE14">
        <v>1</v>
      </c>
      <c r="GG14">
        <v>1.7</v>
      </c>
      <c r="GH14">
        <v>1.8</v>
      </c>
      <c r="GI14">
        <v>0</v>
      </c>
      <c r="GJ14">
        <v>0</v>
      </c>
      <c r="GK14" t="s">
        <v>4561</v>
      </c>
      <c r="GL14" t="s">
        <v>4562</v>
      </c>
      <c r="GO14">
        <v>4</v>
      </c>
      <c r="GP14" t="s">
        <v>1403</v>
      </c>
      <c r="GQ14">
        <v>30</v>
      </c>
      <c r="GZ14" t="s">
        <v>4563</v>
      </c>
      <c r="HB14" t="s">
        <v>313</v>
      </c>
      <c r="HC14" t="s">
        <v>313</v>
      </c>
      <c r="HD14" t="s">
        <v>492</v>
      </c>
      <c r="HE14">
        <v>0</v>
      </c>
      <c r="HF14">
        <v>11</v>
      </c>
      <c r="HG14">
        <v>0</v>
      </c>
      <c r="HH14" t="s">
        <v>275</v>
      </c>
      <c r="HK14" t="s">
        <v>4564</v>
      </c>
      <c r="HL14" t="s">
        <v>4565</v>
      </c>
      <c r="HN14" t="s">
        <v>4566</v>
      </c>
      <c r="HO14" t="s">
        <v>4567</v>
      </c>
      <c r="HP14" t="s">
        <v>4568</v>
      </c>
      <c r="HQ14" t="s">
        <v>4569</v>
      </c>
      <c r="HS14" t="s">
        <v>405</v>
      </c>
      <c r="HV14">
        <v>14</v>
      </c>
      <c r="HW14">
        <v>4027571</v>
      </c>
      <c r="HX14" t="s">
        <v>4447</v>
      </c>
      <c r="HY14">
        <v>4027525</v>
      </c>
      <c r="IB14">
        <v>0</v>
      </c>
      <c r="IC14">
        <v>0</v>
      </c>
      <c r="IL14">
        <v>14</v>
      </c>
      <c r="IT14">
        <v>4</v>
      </c>
    </row>
    <row r="15" spans="1:254">
      <c r="A15">
        <v>14</v>
      </c>
      <c r="B15" t="s">
        <v>4570</v>
      </c>
      <c r="C15">
        <v>1</v>
      </c>
      <c r="D15">
        <v>1</v>
      </c>
      <c r="E15">
        <v>10</v>
      </c>
      <c r="F15">
        <v>-7</v>
      </c>
      <c r="G15">
        <v>-7</v>
      </c>
      <c r="H15" t="s">
        <v>253</v>
      </c>
      <c r="I15" t="s">
        <v>298</v>
      </c>
      <c r="J15">
        <v>11</v>
      </c>
      <c r="K15" t="s">
        <v>4210</v>
      </c>
      <c r="L15" t="s">
        <v>4571</v>
      </c>
      <c r="M15" t="s">
        <v>440</v>
      </c>
      <c r="O15" t="s">
        <v>4572</v>
      </c>
      <c r="P15" t="s">
        <v>442</v>
      </c>
      <c r="V15" t="s">
        <v>257</v>
      </c>
      <c r="W15" t="s">
        <v>4573</v>
      </c>
      <c r="AD15" t="s">
        <v>411</v>
      </c>
      <c r="AE15" t="s">
        <v>4574</v>
      </c>
      <c r="AF15" t="s">
        <v>4573</v>
      </c>
      <c r="AG15" t="s">
        <v>257</v>
      </c>
      <c r="AI15">
        <v>15</v>
      </c>
      <c r="AK15" t="s">
        <v>2202</v>
      </c>
      <c r="AO15">
        <v>15</v>
      </c>
      <c r="BI15" t="s">
        <v>607</v>
      </c>
      <c r="BP15">
        <f t="shared" si="0"/>
        <v>0</v>
      </c>
      <c r="BQ15">
        <f t="shared" si="1"/>
        <v>1</v>
      </c>
      <c r="BS15" t="s">
        <v>275</v>
      </c>
      <c r="BU15">
        <v>10</v>
      </c>
      <c r="BW15">
        <v>0</v>
      </c>
      <c r="BX15" t="s">
        <v>4575</v>
      </c>
      <c r="CC15" s="3">
        <v>0.13958333333333334</v>
      </c>
      <c r="CE15" t="s">
        <v>4576</v>
      </c>
      <c r="CI15">
        <v>0</v>
      </c>
      <c r="CJ15" t="s">
        <v>4577</v>
      </c>
      <c r="CK15" s="4">
        <v>38414</v>
      </c>
      <c r="CL15" t="s">
        <v>4578</v>
      </c>
      <c r="CM15" t="s">
        <v>4579</v>
      </c>
      <c r="CN15">
        <v>14</v>
      </c>
      <c r="CO15" t="s">
        <v>268</v>
      </c>
      <c r="CP15" t="s">
        <v>282</v>
      </c>
      <c r="CQ15" t="s">
        <v>4290</v>
      </c>
      <c r="CT15" t="s">
        <v>4580</v>
      </c>
      <c r="CV15">
        <v>0</v>
      </c>
      <c r="CX15">
        <v>1</v>
      </c>
      <c r="CY15" t="s">
        <v>4581</v>
      </c>
      <c r="CZ15">
        <v>0</v>
      </c>
      <c r="DA15">
        <v>1</v>
      </c>
      <c r="DB15" t="s">
        <v>1953</v>
      </c>
      <c r="DC15">
        <v>-7</v>
      </c>
      <c r="DG15" t="s">
        <v>1942</v>
      </c>
      <c r="DH15" t="s">
        <v>4447</v>
      </c>
      <c r="DJ15">
        <v>-7</v>
      </c>
      <c r="DK15" s="4">
        <v>44463</v>
      </c>
      <c r="DL15">
        <v>20177</v>
      </c>
      <c r="DM15">
        <v>2021</v>
      </c>
      <c r="DN15">
        <v>0</v>
      </c>
      <c r="DP15">
        <v>79539</v>
      </c>
      <c r="DQ15">
        <v>38</v>
      </c>
      <c r="DT15" t="s">
        <v>294</v>
      </c>
      <c r="DU15" t="s">
        <v>294</v>
      </c>
      <c r="DW15">
        <v>14</v>
      </c>
      <c r="DX15" t="s">
        <v>4290</v>
      </c>
      <c r="ED15">
        <v>0</v>
      </c>
      <c r="EE15" t="s">
        <v>4582</v>
      </c>
      <c r="EF15" t="s">
        <v>1128</v>
      </c>
      <c r="EG15">
        <v>1</v>
      </c>
      <c r="EI15" t="s">
        <v>340</v>
      </c>
      <c r="EJ15" t="s">
        <v>4583</v>
      </c>
      <c r="EK15" t="s">
        <v>4584</v>
      </c>
      <c r="EL15" t="s">
        <v>4585</v>
      </c>
      <c r="EM15" t="s">
        <v>268</v>
      </c>
      <c r="EN15" t="s">
        <v>269</v>
      </c>
      <c r="EO15" t="s">
        <v>427</v>
      </c>
      <c r="EP15">
        <v>0</v>
      </c>
      <c r="ES15" t="s">
        <v>4586</v>
      </c>
      <c r="FD15">
        <v>0</v>
      </c>
      <c r="FE15">
        <v>6</v>
      </c>
      <c r="FF15" t="s">
        <v>4587</v>
      </c>
      <c r="FH15" t="s">
        <v>4587</v>
      </c>
      <c r="FI15" t="s">
        <v>4588</v>
      </c>
      <c r="FK15">
        <v>0</v>
      </c>
      <c r="FM15">
        <v>0</v>
      </c>
      <c r="FP15">
        <v>0</v>
      </c>
      <c r="FR15" t="s">
        <v>395</v>
      </c>
      <c r="FT15" t="s">
        <v>257</v>
      </c>
      <c r="FU15" t="s">
        <v>1277</v>
      </c>
      <c r="FV15" t="s">
        <v>431</v>
      </c>
      <c r="FX15">
        <v>1</v>
      </c>
      <c r="FZ15">
        <v>14.1</v>
      </c>
      <c r="GA15">
        <v>-4</v>
      </c>
      <c r="GB15">
        <v>0</v>
      </c>
      <c r="GD15" t="s">
        <v>355</v>
      </c>
      <c r="GE15">
        <v>0</v>
      </c>
      <c r="GF15" t="s">
        <v>274</v>
      </c>
      <c r="GI15">
        <v>0</v>
      </c>
      <c r="GJ15">
        <v>0</v>
      </c>
      <c r="GL15" t="s">
        <v>4589</v>
      </c>
      <c r="GN15">
        <v>0</v>
      </c>
      <c r="GZ15" t="s">
        <v>4590</v>
      </c>
      <c r="HB15" t="s">
        <v>294</v>
      </c>
      <c r="HC15" t="s">
        <v>294</v>
      </c>
      <c r="HD15" t="s">
        <v>2454</v>
      </c>
      <c r="HE15">
        <v>0</v>
      </c>
      <c r="HF15">
        <v>11</v>
      </c>
      <c r="HG15">
        <v>10</v>
      </c>
      <c r="HH15" t="s">
        <v>275</v>
      </c>
      <c r="HK15">
        <v>1</v>
      </c>
      <c r="HO15" t="s">
        <v>4591</v>
      </c>
      <c r="HP15" t="s">
        <v>1008</v>
      </c>
      <c r="HQ15" t="s">
        <v>4592</v>
      </c>
      <c r="HV15">
        <v>0</v>
      </c>
      <c r="HW15">
        <v>4028768</v>
      </c>
      <c r="HX15" t="s">
        <v>4447</v>
      </c>
      <c r="HY15">
        <v>4028614</v>
      </c>
      <c r="IB15">
        <v>-1</v>
      </c>
      <c r="IC15">
        <v>1</v>
      </c>
      <c r="IL15">
        <v>37</v>
      </c>
      <c r="IR15" t="s">
        <v>4447</v>
      </c>
      <c r="IT15">
        <v>4</v>
      </c>
    </row>
    <row r="16" spans="1:254">
      <c r="A16">
        <v>15</v>
      </c>
      <c r="B16" t="s">
        <v>4593</v>
      </c>
      <c r="C16">
        <v>1</v>
      </c>
      <c r="D16">
        <v>1</v>
      </c>
      <c r="E16">
        <v>10</v>
      </c>
      <c r="F16">
        <v>6</v>
      </c>
      <c r="G16">
        <v>-25</v>
      </c>
      <c r="H16" t="s">
        <v>253</v>
      </c>
      <c r="I16" t="s">
        <v>254</v>
      </c>
      <c r="J16">
        <v>12</v>
      </c>
      <c r="K16" t="s">
        <v>4100</v>
      </c>
      <c r="L16" t="s">
        <v>1903</v>
      </c>
      <c r="M16" t="s">
        <v>568</v>
      </c>
      <c r="O16" t="s">
        <v>1066</v>
      </c>
      <c r="P16" t="s">
        <v>1067</v>
      </c>
      <c r="S16" t="s">
        <v>1904</v>
      </c>
      <c r="V16" t="s">
        <v>257</v>
      </c>
      <c r="W16" t="s">
        <v>4101</v>
      </c>
      <c r="AD16" t="s">
        <v>807</v>
      </c>
      <c r="AE16" t="s">
        <v>808</v>
      </c>
      <c r="AF16" t="s">
        <v>4101</v>
      </c>
      <c r="AG16" t="s">
        <v>274</v>
      </c>
      <c r="AI16">
        <v>22</v>
      </c>
      <c r="AO16">
        <v>15</v>
      </c>
      <c r="BI16" t="s">
        <v>261</v>
      </c>
      <c r="BP16">
        <f t="shared" si="0"/>
        <v>0</v>
      </c>
      <c r="BQ16">
        <f t="shared" si="1"/>
        <v>2</v>
      </c>
      <c r="BS16" t="s">
        <v>275</v>
      </c>
      <c r="BU16">
        <v>10</v>
      </c>
      <c r="BW16">
        <v>0</v>
      </c>
      <c r="BX16" t="s">
        <v>4594</v>
      </c>
      <c r="CC16" s="3">
        <v>0.13541666666666666</v>
      </c>
      <c r="CE16" t="s">
        <v>4595</v>
      </c>
      <c r="CI16">
        <v>0</v>
      </c>
      <c r="CJ16" t="s">
        <v>4596</v>
      </c>
      <c r="CK16" s="4">
        <v>38414</v>
      </c>
      <c r="CL16" t="s">
        <v>4597</v>
      </c>
      <c r="CM16" t="s">
        <v>4598</v>
      </c>
      <c r="CN16">
        <v>21</v>
      </c>
      <c r="CO16" t="s">
        <v>268</v>
      </c>
      <c r="CP16" t="s">
        <v>418</v>
      </c>
      <c r="CQ16" t="s">
        <v>4290</v>
      </c>
      <c r="CT16" t="s">
        <v>4599</v>
      </c>
      <c r="CV16">
        <v>0</v>
      </c>
      <c r="CX16">
        <v>1</v>
      </c>
      <c r="CY16" t="s">
        <v>614</v>
      </c>
      <c r="CZ16">
        <v>44</v>
      </c>
      <c r="DA16">
        <v>6</v>
      </c>
      <c r="DB16" t="s">
        <v>1609</v>
      </c>
      <c r="DC16">
        <v>-25</v>
      </c>
      <c r="DE16" t="s">
        <v>4312</v>
      </c>
      <c r="DJ16">
        <v>6</v>
      </c>
      <c r="DK16" s="4">
        <v>44463</v>
      </c>
      <c r="DL16">
        <v>20177</v>
      </c>
      <c r="DM16">
        <v>2021</v>
      </c>
      <c r="DN16">
        <v>0</v>
      </c>
      <c r="DP16">
        <v>79539</v>
      </c>
      <c r="DQ16">
        <v>41</v>
      </c>
      <c r="DT16" t="s">
        <v>274</v>
      </c>
      <c r="DU16" t="s">
        <v>257</v>
      </c>
      <c r="DW16">
        <v>21</v>
      </c>
      <c r="DX16" t="s">
        <v>4290</v>
      </c>
      <c r="ED16">
        <v>0</v>
      </c>
      <c r="EE16" t="s">
        <v>1076</v>
      </c>
      <c r="EF16" t="s">
        <v>422</v>
      </c>
      <c r="EG16">
        <v>0</v>
      </c>
      <c r="EI16" t="s">
        <v>454</v>
      </c>
      <c r="EJ16" t="s">
        <v>3328</v>
      </c>
      <c r="EK16" t="s">
        <v>4600</v>
      </c>
      <c r="EL16" t="s">
        <v>4601</v>
      </c>
      <c r="EM16" t="s">
        <v>268</v>
      </c>
      <c r="EN16" t="s">
        <v>418</v>
      </c>
      <c r="EO16" t="s">
        <v>427</v>
      </c>
      <c r="EP16">
        <v>0</v>
      </c>
      <c r="ES16" t="s">
        <v>4602</v>
      </c>
      <c r="FD16">
        <v>0</v>
      </c>
      <c r="FE16">
        <v>2</v>
      </c>
      <c r="FF16" t="s">
        <v>590</v>
      </c>
      <c r="FH16" t="s">
        <v>590</v>
      </c>
      <c r="FK16">
        <v>0</v>
      </c>
      <c r="FM16">
        <v>0</v>
      </c>
      <c r="FP16">
        <v>0</v>
      </c>
      <c r="FR16" t="s">
        <v>395</v>
      </c>
      <c r="FT16" t="s">
        <v>274</v>
      </c>
      <c r="FU16" t="s">
        <v>496</v>
      </c>
      <c r="FV16" t="s">
        <v>1721</v>
      </c>
      <c r="FW16" t="s">
        <v>291</v>
      </c>
      <c r="FX16">
        <v>0</v>
      </c>
      <c r="FZ16">
        <v>21.1</v>
      </c>
      <c r="GA16">
        <v>-11</v>
      </c>
      <c r="GB16">
        <v>0</v>
      </c>
      <c r="GC16" t="s">
        <v>1112</v>
      </c>
      <c r="GD16" t="s">
        <v>355</v>
      </c>
      <c r="GE16">
        <v>0</v>
      </c>
      <c r="GF16" t="s">
        <v>895</v>
      </c>
      <c r="GI16">
        <v>1</v>
      </c>
      <c r="GJ16">
        <v>0</v>
      </c>
      <c r="GL16" t="s">
        <v>4603</v>
      </c>
      <c r="GN16">
        <v>3</v>
      </c>
      <c r="GZ16" t="s">
        <v>4604</v>
      </c>
      <c r="HB16" t="s">
        <v>294</v>
      </c>
      <c r="HC16" t="s">
        <v>294</v>
      </c>
      <c r="HD16" t="s">
        <v>4332</v>
      </c>
      <c r="HE16">
        <v>0</v>
      </c>
      <c r="HF16">
        <v>12</v>
      </c>
      <c r="HG16">
        <v>10</v>
      </c>
      <c r="HH16" t="s">
        <v>275</v>
      </c>
      <c r="HK16">
        <v>1</v>
      </c>
      <c r="HV16">
        <v>-31</v>
      </c>
      <c r="HW16">
        <v>4028913</v>
      </c>
      <c r="HX16" t="s">
        <v>492</v>
      </c>
      <c r="HY16">
        <v>4028872</v>
      </c>
      <c r="IB16">
        <v>0</v>
      </c>
      <c r="IC16">
        <v>0</v>
      </c>
      <c r="IL16">
        <v>40</v>
      </c>
      <c r="IP16" t="s">
        <v>4605</v>
      </c>
      <c r="IT16">
        <v>4</v>
      </c>
    </row>
    <row r="17" spans="1:254">
      <c r="A17">
        <v>16</v>
      </c>
      <c r="B17" t="s">
        <v>4606</v>
      </c>
      <c r="C17">
        <v>1</v>
      </c>
      <c r="D17">
        <v>2</v>
      </c>
      <c r="E17">
        <v>4</v>
      </c>
      <c r="F17">
        <v>0</v>
      </c>
      <c r="G17">
        <v>-31</v>
      </c>
      <c r="I17" t="s">
        <v>298</v>
      </c>
      <c r="J17">
        <v>21</v>
      </c>
      <c r="K17" t="s">
        <v>4607</v>
      </c>
      <c r="L17" t="s">
        <v>4608</v>
      </c>
      <c r="M17" t="s">
        <v>568</v>
      </c>
      <c r="O17" t="s">
        <v>569</v>
      </c>
      <c r="P17" t="s">
        <v>4609</v>
      </c>
      <c r="V17" t="s">
        <v>253</v>
      </c>
      <c r="W17" t="s">
        <v>4610</v>
      </c>
      <c r="X17" t="s">
        <v>475</v>
      </c>
      <c r="Y17" t="s">
        <v>4611</v>
      </c>
      <c r="AA17" t="s">
        <v>1360</v>
      </c>
      <c r="AB17" t="s">
        <v>1361</v>
      </c>
      <c r="AJ17" t="s">
        <v>756</v>
      </c>
      <c r="AO17">
        <v>15</v>
      </c>
      <c r="AT17" t="s">
        <v>254</v>
      </c>
      <c r="BI17" t="s">
        <v>274</v>
      </c>
      <c r="BP17">
        <f t="shared" si="0"/>
        <v>1</v>
      </c>
      <c r="BQ17">
        <f t="shared" si="1"/>
        <v>0</v>
      </c>
      <c r="BS17" t="s">
        <v>275</v>
      </c>
      <c r="BU17">
        <v>10</v>
      </c>
      <c r="BW17">
        <v>0</v>
      </c>
      <c r="BX17" t="s">
        <v>4612</v>
      </c>
      <c r="BZ17">
        <v>0</v>
      </c>
      <c r="CC17" s="3">
        <v>0.1125</v>
      </c>
      <c r="CD17" t="s">
        <v>274</v>
      </c>
      <c r="CE17" t="s">
        <v>4613</v>
      </c>
      <c r="CF17">
        <v>0</v>
      </c>
      <c r="CH17" t="s">
        <v>481</v>
      </c>
      <c r="CI17">
        <v>1</v>
      </c>
      <c r="CJ17" t="s">
        <v>4614</v>
      </c>
      <c r="CK17" s="4">
        <v>38414</v>
      </c>
      <c r="CL17" t="s">
        <v>4615</v>
      </c>
      <c r="CM17" t="s">
        <v>4616</v>
      </c>
      <c r="CN17">
        <v>21</v>
      </c>
      <c r="CP17" t="s">
        <v>282</v>
      </c>
      <c r="CQ17" t="s">
        <v>4290</v>
      </c>
      <c r="CT17" t="s">
        <v>4617</v>
      </c>
      <c r="CV17">
        <v>0</v>
      </c>
      <c r="CX17">
        <v>2</v>
      </c>
      <c r="CY17" t="s">
        <v>614</v>
      </c>
      <c r="CZ17">
        <v>44</v>
      </c>
      <c r="DA17">
        <v>6</v>
      </c>
      <c r="DB17" t="s">
        <v>1609</v>
      </c>
      <c r="DC17">
        <v>-25</v>
      </c>
      <c r="DJ17">
        <v>0</v>
      </c>
      <c r="DK17" s="4">
        <v>44463</v>
      </c>
      <c r="DL17">
        <v>20177</v>
      </c>
      <c r="DM17">
        <v>2021</v>
      </c>
      <c r="DN17">
        <v>0</v>
      </c>
      <c r="DP17">
        <v>79539</v>
      </c>
      <c r="DQ17">
        <v>42</v>
      </c>
      <c r="DT17" t="s">
        <v>274</v>
      </c>
      <c r="DU17" t="s">
        <v>257</v>
      </c>
      <c r="DW17">
        <v>21</v>
      </c>
      <c r="DX17" t="s">
        <v>4290</v>
      </c>
      <c r="DZ17" t="s">
        <v>4312</v>
      </c>
      <c r="EA17" t="s">
        <v>2385</v>
      </c>
      <c r="ED17">
        <v>0</v>
      </c>
      <c r="EE17" t="s">
        <v>4618</v>
      </c>
      <c r="EF17" t="s">
        <v>277</v>
      </c>
      <c r="EG17">
        <v>0</v>
      </c>
      <c r="EI17" t="s">
        <v>278</v>
      </c>
      <c r="EJ17" t="s">
        <v>4619</v>
      </c>
      <c r="EK17" t="s">
        <v>4620</v>
      </c>
      <c r="EL17" t="s">
        <v>4621</v>
      </c>
      <c r="EM17" t="s">
        <v>4622</v>
      </c>
      <c r="EN17" t="s">
        <v>269</v>
      </c>
      <c r="EO17" t="s">
        <v>283</v>
      </c>
      <c r="EP17">
        <v>0</v>
      </c>
      <c r="EQ17" t="s">
        <v>4623</v>
      </c>
      <c r="ER17" t="s">
        <v>4605</v>
      </c>
      <c r="ES17" t="s">
        <v>4624</v>
      </c>
      <c r="ET17">
        <v>43</v>
      </c>
      <c r="EU17" t="s">
        <v>348</v>
      </c>
      <c r="EV17" t="s">
        <v>1983</v>
      </c>
      <c r="EW17" t="s">
        <v>1251</v>
      </c>
      <c r="EX17" t="s">
        <v>898</v>
      </c>
      <c r="FA17" t="s">
        <v>2285</v>
      </c>
      <c r="FB17" t="s">
        <v>4625</v>
      </c>
      <c r="FD17">
        <v>1</v>
      </c>
      <c r="FE17">
        <v>15</v>
      </c>
      <c r="FI17" t="s">
        <v>4626</v>
      </c>
      <c r="FJ17" t="s">
        <v>4627</v>
      </c>
      <c r="FK17">
        <v>0</v>
      </c>
      <c r="FM17">
        <v>0</v>
      </c>
      <c r="FN17" t="s">
        <v>4312</v>
      </c>
      <c r="FO17" t="s">
        <v>889</v>
      </c>
      <c r="FP17">
        <v>0</v>
      </c>
      <c r="FR17" t="s">
        <v>4164</v>
      </c>
      <c r="FT17" t="s">
        <v>257</v>
      </c>
      <c r="FU17" t="s">
        <v>4522</v>
      </c>
      <c r="FV17" t="s">
        <v>431</v>
      </c>
      <c r="FX17">
        <v>0</v>
      </c>
      <c r="FZ17">
        <v>21.1</v>
      </c>
      <c r="GA17">
        <v>-11</v>
      </c>
      <c r="GB17">
        <v>0</v>
      </c>
      <c r="GD17" t="s">
        <v>355</v>
      </c>
      <c r="GE17">
        <v>0</v>
      </c>
      <c r="GF17" t="s">
        <v>257</v>
      </c>
      <c r="GG17">
        <v>3.2</v>
      </c>
      <c r="GH17">
        <v>3.3</v>
      </c>
      <c r="GI17">
        <v>0</v>
      </c>
      <c r="GJ17">
        <v>0</v>
      </c>
      <c r="GL17" t="s">
        <v>4628</v>
      </c>
      <c r="GO17" t="s">
        <v>357</v>
      </c>
      <c r="GP17" t="s">
        <v>779</v>
      </c>
      <c r="GQ17">
        <v>15</v>
      </c>
      <c r="GZ17" t="s">
        <v>4629</v>
      </c>
      <c r="HB17" t="s">
        <v>294</v>
      </c>
      <c r="HC17" t="s">
        <v>294</v>
      </c>
      <c r="HD17" t="s">
        <v>889</v>
      </c>
      <c r="HE17">
        <v>0</v>
      </c>
      <c r="HF17">
        <v>21</v>
      </c>
      <c r="HG17">
        <v>10</v>
      </c>
      <c r="HH17" t="s">
        <v>275</v>
      </c>
      <c r="HJ17" t="s">
        <v>492</v>
      </c>
      <c r="HK17">
        <v>1</v>
      </c>
      <c r="HL17" t="s">
        <v>4605</v>
      </c>
      <c r="HN17" t="s">
        <v>4630</v>
      </c>
      <c r="HO17" t="s">
        <v>4631</v>
      </c>
      <c r="HP17" t="s">
        <v>4632</v>
      </c>
      <c r="HQ17" t="s">
        <v>4633</v>
      </c>
      <c r="HS17" t="s">
        <v>786</v>
      </c>
      <c r="HV17">
        <v>-31</v>
      </c>
      <c r="HW17">
        <v>4028957</v>
      </c>
      <c r="HX17" t="s">
        <v>4634</v>
      </c>
      <c r="HY17">
        <v>4028913</v>
      </c>
      <c r="IB17">
        <v>0</v>
      </c>
      <c r="IC17">
        <v>0</v>
      </c>
      <c r="IL17">
        <v>41</v>
      </c>
      <c r="IT17">
        <v>4</v>
      </c>
    </row>
    <row r="18" spans="1:254">
      <c r="A18">
        <v>17</v>
      </c>
      <c r="B18" t="s">
        <v>4635</v>
      </c>
      <c r="C18">
        <v>1</v>
      </c>
      <c r="D18">
        <v>3</v>
      </c>
      <c r="E18">
        <v>4</v>
      </c>
      <c r="F18">
        <v>23</v>
      </c>
      <c r="G18">
        <v>-31</v>
      </c>
      <c r="I18" t="s">
        <v>254</v>
      </c>
      <c r="J18">
        <v>11</v>
      </c>
      <c r="K18">
        <v>11</v>
      </c>
      <c r="L18" t="s">
        <v>4636</v>
      </c>
      <c r="M18" t="s">
        <v>827</v>
      </c>
      <c r="O18" t="s">
        <v>4637</v>
      </c>
      <c r="P18" t="s">
        <v>442</v>
      </c>
      <c r="R18" t="s">
        <v>321</v>
      </c>
      <c r="V18" t="s">
        <v>253</v>
      </c>
      <c r="W18" t="s">
        <v>4638</v>
      </c>
      <c r="X18" t="s">
        <v>4639</v>
      </c>
      <c r="Y18" t="s">
        <v>4640</v>
      </c>
      <c r="AA18" t="s">
        <v>325</v>
      </c>
      <c r="AB18" t="s">
        <v>326</v>
      </c>
      <c r="AI18">
        <v>88</v>
      </c>
      <c r="AJ18" t="s">
        <v>327</v>
      </c>
      <c r="AO18">
        <v>15</v>
      </c>
      <c r="AX18">
        <v>4</v>
      </c>
      <c r="BI18" t="s">
        <v>274</v>
      </c>
      <c r="BP18">
        <f t="shared" si="0"/>
        <v>1</v>
      </c>
      <c r="BQ18">
        <f t="shared" si="1"/>
        <v>0</v>
      </c>
      <c r="BS18" t="s">
        <v>275</v>
      </c>
      <c r="BU18">
        <v>10</v>
      </c>
      <c r="BW18">
        <v>0</v>
      </c>
      <c r="BX18" t="s">
        <v>4641</v>
      </c>
      <c r="BY18" t="s">
        <v>2388</v>
      </c>
      <c r="BZ18">
        <v>1</v>
      </c>
      <c r="CC18" s="3">
        <v>0.10694444444444444</v>
      </c>
      <c r="CD18" t="s">
        <v>257</v>
      </c>
      <c r="CE18" t="s">
        <v>4642</v>
      </c>
      <c r="CF18">
        <v>7</v>
      </c>
      <c r="CH18" t="s">
        <v>331</v>
      </c>
      <c r="CI18">
        <v>0</v>
      </c>
      <c r="CJ18" t="s">
        <v>4643</v>
      </c>
      <c r="CK18" s="4">
        <v>38414</v>
      </c>
      <c r="CL18" t="s">
        <v>4644</v>
      </c>
      <c r="CM18" t="s">
        <v>4645</v>
      </c>
      <c r="CN18">
        <v>21</v>
      </c>
      <c r="CO18" t="s">
        <v>4291</v>
      </c>
      <c r="CP18" t="s">
        <v>269</v>
      </c>
      <c r="CQ18" t="s">
        <v>4290</v>
      </c>
      <c r="CT18" t="s">
        <v>4646</v>
      </c>
      <c r="CV18">
        <v>0</v>
      </c>
      <c r="CX18">
        <v>3</v>
      </c>
      <c r="CY18" t="s">
        <v>614</v>
      </c>
      <c r="CZ18">
        <v>44</v>
      </c>
      <c r="DA18">
        <v>6</v>
      </c>
      <c r="DB18" t="s">
        <v>1609</v>
      </c>
      <c r="DC18">
        <v>-25</v>
      </c>
      <c r="DE18" t="s">
        <v>4565</v>
      </c>
      <c r="DJ18">
        <v>23</v>
      </c>
      <c r="DK18" s="4">
        <v>44463</v>
      </c>
      <c r="DL18">
        <v>20177</v>
      </c>
      <c r="DM18">
        <v>2021</v>
      </c>
      <c r="DN18">
        <v>0</v>
      </c>
      <c r="DP18">
        <v>79539</v>
      </c>
      <c r="DQ18">
        <v>43</v>
      </c>
      <c r="DT18" t="s">
        <v>274</v>
      </c>
      <c r="DU18" t="s">
        <v>257</v>
      </c>
      <c r="DW18">
        <v>21</v>
      </c>
      <c r="DX18" t="s">
        <v>4290</v>
      </c>
      <c r="ED18">
        <v>0</v>
      </c>
      <c r="EE18" t="s">
        <v>4647</v>
      </c>
      <c r="EF18" t="s">
        <v>383</v>
      </c>
      <c r="EG18">
        <v>0</v>
      </c>
      <c r="EH18" t="s">
        <v>1224</v>
      </c>
      <c r="EI18" t="s">
        <v>340</v>
      </c>
      <c r="EJ18" t="s">
        <v>3303</v>
      </c>
      <c r="EK18" t="s">
        <v>4648</v>
      </c>
      <c r="EL18" t="s">
        <v>4649</v>
      </c>
      <c r="EM18" t="s">
        <v>4650</v>
      </c>
      <c r="EN18" t="s">
        <v>282</v>
      </c>
      <c r="EO18" t="s">
        <v>918</v>
      </c>
      <c r="EP18">
        <v>0</v>
      </c>
      <c r="EQ18" t="s">
        <v>491</v>
      </c>
      <c r="ES18" t="s">
        <v>4651</v>
      </c>
      <c r="ET18">
        <v>5</v>
      </c>
      <c r="EU18" t="s">
        <v>348</v>
      </c>
      <c r="EV18" t="s">
        <v>1983</v>
      </c>
      <c r="EW18" t="s">
        <v>709</v>
      </c>
      <c r="EX18" t="s">
        <v>351</v>
      </c>
      <c r="FA18" t="s">
        <v>4652</v>
      </c>
      <c r="FB18" t="s">
        <v>4653</v>
      </c>
      <c r="FD18">
        <v>0</v>
      </c>
      <c r="FE18">
        <v>6</v>
      </c>
      <c r="FI18" t="s">
        <v>4654</v>
      </c>
      <c r="FK18">
        <v>0</v>
      </c>
      <c r="FM18">
        <v>0</v>
      </c>
      <c r="FP18">
        <v>0</v>
      </c>
      <c r="FR18" t="s">
        <v>462</v>
      </c>
      <c r="FU18" t="s">
        <v>777</v>
      </c>
      <c r="FX18">
        <v>0</v>
      </c>
      <c r="FZ18">
        <v>21.1</v>
      </c>
      <c r="GA18">
        <v>-11</v>
      </c>
      <c r="GB18">
        <v>0</v>
      </c>
      <c r="GC18" t="s">
        <v>1084</v>
      </c>
      <c r="GD18" t="s">
        <v>355</v>
      </c>
      <c r="GE18">
        <v>0</v>
      </c>
      <c r="GH18">
        <v>2.2999999999999998</v>
      </c>
      <c r="GI18">
        <v>0</v>
      </c>
      <c r="GJ18">
        <v>0</v>
      </c>
      <c r="GL18" t="s">
        <v>4655</v>
      </c>
      <c r="GM18">
        <v>18</v>
      </c>
      <c r="GN18">
        <v>6</v>
      </c>
      <c r="GO18">
        <v>4</v>
      </c>
      <c r="GQ18">
        <v>28</v>
      </c>
      <c r="GZ18" t="s">
        <v>1986</v>
      </c>
      <c r="HB18" t="s">
        <v>294</v>
      </c>
      <c r="HC18" t="s">
        <v>313</v>
      </c>
      <c r="HD18" t="s">
        <v>4332</v>
      </c>
      <c r="HE18">
        <v>0</v>
      </c>
      <c r="HF18">
        <v>11</v>
      </c>
      <c r="HG18">
        <v>10</v>
      </c>
      <c r="HH18" t="s">
        <v>275</v>
      </c>
      <c r="HK18">
        <v>1</v>
      </c>
      <c r="HL18" t="s">
        <v>4332</v>
      </c>
      <c r="HN18" t="s">
        <v>4656</v>
      </c>
      <c r="HO18" t="s">
        <v>4657</v>
      </c>
      <c r="HP18" t="s">
        <v>4658</v>
      </c>
      <c r="HQ18" t="s">
        <v>4659</v>
      </c>
      <c r="HS18" t="s">
        <v>4660</v>
      </c>
      <c r="HV18">
        <v>46</v>
      </c>
      <c r="HW18">
        <v>4028991</v>
      </c>
      <c r="HX18" t="s">
        <v>3008</v>
      </c>
      <c r="HY18">
        <v>4028957</v>
      </c>
      <c r="IB18">
        <v>0.5</v>
      </c>
      <c r="IC18">
        <v>1</v>
      </c>
      <c r="IL18">
        <v>42</v>
      </c>
      <c r="IP18" t="s">
        <v>4565</v>
      </c>
      <c r="IT18">
        <v>4</v>
      </c>
    </row>
    <row r="19" spans="1:254">
      <c r="A19">
        <v>18</v>
      </c>
      <c r="B19" t="s">
        <v>4661</v>
      </c>
      <c r="C19">
        <v>1</v>
      </c>
      <c r="D19">
        <v>1</v>
      </c>
      <c r="E19">
        <v>10</v>
      </c>
      <c r="F19">
        <v>4</v>
      </c>
      <c r="G19">
        <v>46</v>
      </c>
      <c r="I19" t="s">
        <v>254</v>
      </c>
      <c r="J19">
        <v>21</v>
      </c>
      <c r="K19" t="s">
        <v>4662</v>
      </c>
      <c r="L19" t="s">
        <v>4663</v>
      </c>
      <c r="M19" t="s">
        <v>1186</v>
      </c>
      <c r="O19" t="s">
        <v>1187</v>
      </c>
      <c r="P19" t="s">
        <v>442</v>
      </c>
      <c r="S19" t="s">
        <v>4664</v>
      </c>
      <c r="V19" t="s">
        <v>257</v>
      </c>
      <c r="W19" t="s">
        <v>4665</v>
      </c>
      <c r="AD19" t="s">
        <v>445</v>
      </c>
      <c r="AE19" t="s">
        <v>446</v>
      </c>
      <c r="AF19" t="s">
        <v>4665</v>
      </c>
      <c r="AG19" t="s">
        <v>257</v>
      </c>
      <c r="AI19">
        <v>1</v>
      </c>
      <c r="AO19">
        <v>15</v>
      </c>
      <c r="BI19" t="s">
        <v>257</v>
      </c>
      <c r="BP19">
        <f t="shared" si="0"/>
        <v>0</v>
      </c>
      <c r="BQ19">
        <f t="shared" si="1"/>
        <v>1</v>
      </c>
      <c r="BS19" t="s">
        <v>275</v>
      </c>
      <c r="BU19">
        <v>10</v>
      </c>
      <c r="BW19">
        <v>0</v>
      </c>
      <c r="BX19" t="s">
        <v>4666</v>
      </c>
      <c r="CC19" s="3">
        <v>8.0555555555555561E-2</v>
      </c>
      <c r="CE19" t="s">
        <v>4667</v>
      </c>
      <c r="CI19">
        <v>0</v>
      </c>
      <c r="CJ19" t="s">
        <v>4668</v>
      </c>
      <c r="CK19" s="4">
        <v>38414</v>
      </c>
      <c r="CL19" t="s">
        <v>4669</v>
      </c>
      <c r="CM19" t="s">
        <v>4670</v>
      </c>
      <c r="CN19">
        <v>21</v>
      </c>
      <c r="CO19" t="s">
        <v>4671</v>
      </c>
      <c r="CP19" t="s">
        <v>418</v>
      </c>
      <c r="CQ19" t="s">
        <v>4290</v>
      </c>
      <c r="CT19" t="s">
        <v>4672</v>
      </c>
      <c r="CV19">
        <v>0</v>
      </c>
      <c r="CX19">
        <v>4</v>
      </c>
      <c r="CY19" t="s">
        <v>614</v>
      </c>
      <c r="CZ19">
        <v>44</v>
      </c>
      <c r="DA19">
        <v>6</v>
      </c>
      <c r="DB19" t="s">
        <v>1609</v>
      </c>
      <c r="DC19">
        <v>-25</v>
      </c>
      <c r="DE19" t="s">
        <v>4332</v>
      </c>
      <c r="DJ19">
        <v>4</v>
      </c>
      <c r="DK19" s="4">
        <v>44463</v>
      </c>
      <c r="DL19">
        <v>20177</v>
      </c>
      <c r="DM19">
        <v>2021</v>
      </c>
      <c r="DN19">
        <v>0</v>
      </c>
      <c r="DP19">
        <v>79539</v>
      </c>
      <c r="DQ19">
        <v>44</v>
      </c>
      <c r="DT19" t="s">
        <v>257</v>
      </c>
      <c r="DU19" t="s">
        <v>274</v>
      </c>
      <c r="DW19">
        <v>21</v>
      </c>
      <c r="DX19" t="s">
        <v>4290</v>
      </c>
      <c r="ED19">
        <v>0</v>
      </c>
      <c r="EE19" t="s">
        <v>4673</v>
      </c>
      <c r="EF19" t="s">
        <v>422</v>
      </c>
      <c r="EG19">
        <v>0</v>
      </c>
      <c r="EH19" t="s">
        <v>4674</v>
      </c>
      <c r="EI19" t="s">
        <v>278</v>
      </c>
      <c r="EJ19" t="s">
        <v>4675</v>
      </c>
      <c r="EK19" t="s">
        <v>4676</v>
      </c>
      <c r="EL19" t="s">
        <v>4677</v>
      </c>
      <c r="EM19" t="s">
        <v>4678</v>
      </c>
      <c r="EN19" t="s">
        <v>418</v>
      </c>
      <c r="EO19" t="s">
        <v>996</v>
      </c>
      <c r="EP19">
        <v>1</v>
      </c>
      <c r="ES19" t="s">
        <v>4679</v>
      </c>
      <c r="FD19">
        <v>0</v>
      </c>
      <c r="FE19">
        <v>7</v>
      </c>
      <c r="FF19" t="s">
        <v>461</v>
      </c>
      <c r="FH19" t="s">
        <v>461</v>
      </c>
      <c r="FK19">
        <v>0</v>
      </c>
      <c r="FM19">
        <v>0</v>
      </c>
      <c r="FP19">
        <v>0</v>
      </c>
      <c r="FR19" t="s">
        <v>462</v>
      </c>
      <c r="FT19" t="s">
        <v>257</v>
      </c>
      <c r="FU19" t="s">
        <v>777</v>
      </c>
      <c r="FV19" t="s">
        <v>397</v>
      </c>
      <c r="FW19" t="s">
        <v>1030</v>
      </c>
      <c r="FX19">
        <v>0</v>
      </c>
      <c r="FZ19">
        <v>21.1</v>
      </c>
      <c r="GA19">
        <v>-11</v>
      </c>
      <c r="GB19">
        <v>0</v>
      </c>
      <c r="GC19" t="s">
        <v>4680</v>
      </c>
      <c r="GD19" t="s">
        <v>355</v>
      </c>
      <c r="GE19">
        <v>0</v>
      </c>
      <c r="GF19" t="s">
        <v>466</v>
      </c>
      <c r="GI19">
        <v>1</v>
      </c>
      <c r="GJ19">
        <v>1</v>
      </c>
      <c r="GL19" t="s">
        <v>4681</v>
      </c>
      <c r="GN19">
        <v>3</v>
      </c>
      <c r="GZ19" t="s">
        <v>4682</v>
      </c>
      <c r="HB19" t="s">
        <v>294</v>
      </c>
      <c r="HC19" t="s">
        <v>294</v>
      </c>
      <c r="HE19">
        <v>0</v>
      </c>
      <c r="HF19">
        <v>21</v>
      </c>
      <c r="HG19">
        <v>10</v>
      </c>
      <c r="HH19" t="s">
        <v>275</v>
      </c>
      <c r="HK19">
        <v>1</v>
      </c>
      <c r="HV19">
        <v>42</v>
      </c>
      <c r="HW19">
        <v>4029050</v>
      </c>
      <c r="HY19">
        <v>4028991</v>
      </c>
      <c r="IB19">
        <v>0</v>
      </c>
      <c r="IC19">
        <v>0</v>
      </c>
      <c r="IL19">
        <v>43</v>
      </c>
      <c r="IN19" t="s">
        <v>4332</v>
      </c>
      <c r="IP19" t="s">
        <v>4332</v>
      </c>
      <c r="IT19">
        <v>4</v>
      </c>
    </row>
    <row r="20" spans="1:254">
      <c r="A20">
        <v>19</v>
      </c>
      <c r="B20" t="s">
        <v>4683</v>
      </c>
      <c r="C20">
        <v>1</v>
      </c>
      <c r="D20">
        <v>2</v>
      </c>
      <c r="E20">
        <v>6</v>
      </c>
      <c r="F20">
        <v>-2</v>
      </c>
      <c r="G20">
        <v>42</v>
      </c>
      <c r="I20" t="s">
        <v>298</v>
      </c>
      <c r="J20">
        <v>11</v>
      </c>
      <c r="K20" t="s">
        <v>471</v>
      </c>
      <c r="L20" t="s">
        <v>4323</v>
      </c>
      <c r="M20" t="s">
        <v>440</v>
      </c>
      <c r="O20" t="s">
        <v>4324</v>
      </c>
      <c r="P20" t="s">
        <v>442</v>
      </c>
      <c r="S20" t="s">
        <v>872</v>
      </c>
      <c r="V20" t="s">
        <v>257</v>
      </c>
      <c r="W20" t="s">
        <v>4325</v>
      </c>
      <c r="AD20" t="s">
        <v>3089</v>
      </c>
      <c r="AE20" t="s">
        <v>3090</v>
      </c>
      <c r="AF20" t="s">
        <v>4325</v>
      </c>
      <c r="AG20" t="s">
        <v>257</v>
      </c>
      <c r="AI20">
        <v>15</v>
      </c>
      <c r="AO20">
        <v>15</v>
      </c>
      <c r="BI20" t="s">
        <v>257</v>
      </c>
      <c r="BP20">
        <f t="shared" si="0"/>
        <v>0</v>
      </c>
      <c r="BQ20">
        <f t="shared" si="1"/>
        <v>2</v>
      </c>
      <c r="BS20" t="s">
        <v>275</v>
      </c>
      <c r="BU20">
        <v>10</v>
      </c>
      <c r="BW20">
        <v>0</v>
      </c>
      <c r="BX20" t="s">
        <v>4684</v>
      </c>
      <c r="CC20" s="3">
        <v>5.9722222222222225E-2</v>
      </c>
      <c r="CE20" t="s">
        <v>4685</v>
      </c>
      <c r="CI20">
        <v>0</v>
      </c>
      <c r="CJ20" t="s">
        <v>4686</v>
      </c>
      <c r="CK20" s="4">
        <v>38414</v>
      </c>
      <c r="CL20" t="s">
        <v>4687</v>
      </c>
      <c r="CM20" t="s">
        <v>4688</v>
      </c>
      <c r="CN20">
        <v>21</v>
      </c>
      <c r="CP20" t="s">
        <v>282</v>
      </c>
      <c r="CQ20" t="s">
        <v>4290</v>
      </c>
      <c r="CT20" t="s">
        <v>4689</v>
      </c>
      <c r="CV20">
        <v>0</v>
      </c>
      <c r="CX20">
        <v>5</v>
      </c>
      <c r="CY20" t="s">
        <v>614</v>
      </c>
      <c r="CZ20">
        <v>44</v>
      </c>
      <c r="DA20">
        <v>6</v>
      </c>
      <c r="DB20" t="s">
        <v>1609</v>
      </c>
      <c r="DC20">
        <v>-25</v>
      </c>
      <c r="DE20" t="s">
        <v>4690</v>
      </c>
      <c r="DJ20">
        <v>-2</v>
      </c>
      <c r="DK20" s="4">
        <v>44463</v>
      </c>
      <c r="DL20">
        <v>20177</v>
      </c>
      <c r="DM20">
        <v>2021</v>
      </c>
      <c r="DN20">
        <v>0</v>
      </c>
      <c r="DP20">
        <v>79539</v>
      </c>
      <c r="DQ20">
        <v>45</v>
      </c>
      <c r="DT20" t="s">
        <v>257</v>
      </c>
      <c r="DU20" t="s">
        <v>274</v>
      </c>
      <c r="DW20">
        <v>21</v>
      </c>
      <c r="DX20" t="s">
        <v>4290</v>
      </c>
      <c r="ED20">
        <v>0</v>
      </c>
      <c r="EE20" t="s">
        <v>4333</v>
      </c>
      <c r="EF20" t="s">
        <v>675</v>
      </c>
      <c r="EG20">
        <v>1</v>
      </c>
      <c r="EI20" t="s">
        <v>340</v>
      </c>
      <c r="EJ20" t="s">
        <v>3303</v>
      </c>
      <c r="EK20" t="s">
        <v>4691</v>
      </c>
      <c r="EL20" t="s">
        <v>4692</v>
      </c>
      <c r="EM20" t="s">
        <v>4693</v>
      </c>
      <c r="EN20" t="s">
        <v>269</v>
      </c>
      <c r="EO20" t="s">
        <v>649</v>
      </c>
      <c r="EP20">
        <v>0</v>
      </c>
      <c r="ES20" t="s">
        <v>4694</v>
      </c>
      <c r="FD20">
        <v>0</v>
      </c>
      <c r="FE20">
        <v>10</v>
      </c>
      <c r="FF20" t="s">
        <v>429</v>
      </c>
      <c r="FH20" t="s">
        <v>429</v>
      </c>
      <c r="FK20">
        <v>0</v>
      </c>
      <c r="FM20">
        <v>0</v>
      </c>
      <c r="FP20">
        <v>0</v>
      </c>
      <c r="FR20" t="s">
        <v>395</v>
      </c>
      <c r="FT20" t="s">
        <v>257</v>
      </c>
      <c r="FU20" t="s">
        <v>496</v>
      </c>
      <c r="FV20" t="s">
        <v>1291</v>
      </c>
      <c r="FW20" t="s">
        <v>2413</v>
      </c>
      <c r="FX20">
        <v>0</v>
      </c>
      <c r="FZ20">
        <v>21.1</v>
      </c>
      <c r="GA20">
        <v>-11</v>
      </c>
      <c r="GB20">
        <v>0</v>
      </c>
      <c r="GC20" t="s">
        <v>3409</v>
      </c>
      <c r="GD20" t="s">
        <v>355</v>
      </c>
      <c r="GE20">
        <v>0</v>
      </c>
      <c r="GF20" t="s">
        <v>274</v>
      </c>
      <c r="GI20">
        <v>1</v>
      </c>
      <c r="GJ20">
        <v>0</v>
      </c>
      <c r="GL20" t="s">
        <v>4695</v>
      </c>
      <c r="GN20">
        <v>1</v>
      </c>
      <c r="GZ20" t="s">
        <v>4696</v>
      </c>
      <c r="HB20" t="s">
        <v>313</v>
      </c>
      <c r="HC20" t="s">
        <v>294</v>
      </c>
      <c r="HD20" t="s">
        <v>4697</v>
      </c>
      <c r="HE20">
        <v>0</v>
      </c>
      <c r="HF20">
        <v>11</v>
      </c>
      <c r="HG20">
        <v>10</v>
      </c>
      <c r="HH20" t="s">
        <v>275</v>
      </c>
      <c r="HK20">
        <v>4</v>
      </c>
      <c r="HV20">
        <v>44</v>
      </c>
      <c r="HW20">
        <v>4029094</v>
      </c>
      <c r="HX20" t="s">
        <v>4690</v>
      </c>
      <c r="HY20">
        <v>4029050</v>
      </c>
      <c r="IB20">
        <v>0</v>
      </c>
      <c r="IC20">
        <v>0</v>
      </c>
      <c r="IL20">
        <v>44</v>
      </c>
      <c r="IN20" t="s">
        <v>4690</v>
      </c>
      <c r="IP20" t="s">
        <v>4690</v>
      </c>
      <c r="IT20">
        <v>4</v>
      </c>
    </row>
    <row r="21" spans="1:254">
      <c r="A21">
        <v>20</v>
      </c>
      <c r="B21" t="s">
        <v>4698</v>
      </c>
      <c r="C21">
        <v>1</v>
      </c>
      <c r="D21">
        <v>3</v>
      </c>
      <c r="E21">
        <v>8</v>
      </c>
      <c r="F21">
        <v>0</v>
      </c>
      <c r="G21">
        <v>44</v>
      </c>
      <c r="I21" t="s">
        <v>298</v>
      </c>
      <c r="J21">
        <v>11</v>
      </c>
      <c r="K21" t="s">
        <v>631</v>
      </c>
      <c r="L21" t="s">
        <v>4699</v>
      </c>
      <c r="M21" t="s">
        <v>408</v>
      </c>
      <c r="O21" t="s">
        <v>508</v>
      </c>
      <c r="P21" t="s">
        <v>509</v>
      </c>
      <c r="S21" t="s">
        <v>4346</v>
      </c>
      <c r="V21" t="s">
        <v>253</v>
      </c>
      <c r="W21" t="s">
        <v>4700</v>
      </c>
      <c r="X21" t="s">
        <v>511</v>
      </c>
      <c r="Y21" t="s">
        <v>4458</v>
      </c>
      <c r="AA21" t="s">
        <v>876</v>
      </c>
      <c r="AB21" t="s">
        <v>1996</v>
      </c>
      <c r="AJ21" t="s">
        <v>756</v>
      </c>
      <c r="AK21" t="s">
        <v>614</v>
      </c>
      <c r="AO21">
        <v>15</v>
      </c>
      <c r="AX21">
        <v>3</v>
      </c>
      <c r="BI21" t="s">
        <v>257</v>
      </c>
      <c r="BP21">
        <f t="shared" si="0"/>
        <v>2</v>
      </c>
      <c r="BQ21">
        <f t="shared" si="1"/>
        <v>0</v>
      </c>
      <c r="BS21" t="s">
        <v>275</v>
      </c>
      <c r="BU21">
        <v>10</v>
      </c>
      <c r="BW21">
        <v>0</v>
      </c>
      <c r="BX21" t="s">
        <v>4701</v>
      </c>
      <c r="BZ21">
        <v>0</v>
      </c>
      <c r="CA21" t="s">
        <v>387</v>
      </c>
      <c r="CC21" s="3">
        <v>3.125E-2</v>
      </c>
      <c r="CD21" t="s">
        <v>274</v>
      </c>
      <c r="CE21" t="s">
        <v>4702</v>
      </c>
      <c r="CF21">
        <v>8</v>
      </c>
      <c r="CH21" t="s">
        <v>331</v>
      </c>
      <c r="CI21">
        <v>0</v>
      </c>
      <c r="CJ21" t="s">
        <v>4703</v>
      </c>
      <c r="CK21" s="4">
        <v>38721</v>
      </c>
      <c r="CL21" t="s">
        <v>4704</v>
      </c>
      <c r="CM21" t="s">
        <v>4705</v>
      </c>
      <c r="CN21">
        <v>21</v>
      </c>
      <c r="CO21" t="s">
        <v>4706</v>
      </c>
      <c r="CP21" t="s">
        <v>282</v>
      </c>
      <c r="CQ21" t="s">
        <v>4290</v>
      </c>
      <c r="CT21" t="s">
        <v>4707</v>
      </c>
      <c r="CV21">
        <v>0</v>
      </c>
      <c r="CX21">
        <v>6</v>
      </c>
      <c r="CY21" t="s">
        <v>614</v>
      </c>
      <c r="CZ21">
        <v>44</v>
      </c>
      <c r="DA21">
        <v>6</v>
      </c>
      <c r="DB21" t="s">
        <v>1609</v>
      </c>
      <c r="DC21">
        <v>-25</v>
      </c>
      <c r="DJ21">
        <v>0</v>
      </c>
      <c r="DK21" s="4">
        <v>44463</v>
      </c>
      <c r="DL21">
        <v>20177</v>
      </c>
      <c r="DM21">
        <v>2021</v>
      </c>
      <c r="DN21">
        <v>0</v>
      </c>
      <c r="DP21">
        <v>79539</v>
      </c>
      <c r="DQ21">
        <v>46</v>
      </c>
      <c r="DT21" t="s">
        <v>257</v>
      </c>
      <c r="DU21" t="s">
        <v>274</v>
      </c>
      <c r="DW21">
        <v>21</v>
      </c>
      <c r="DX21" t="s">
        <v>4290</v>
      </c>
      <c r="EA21" t="s">
        <v>2002</v>
      </c>
      <c r="ED21">
        <v>0</v>
      </c>
      <c r="EE21" t="s">
        <v>4708</v>
      </c>
      <c r="EF21" t="s">
        <v>422</v>
      </c>
      <c r="EG21">
        <v>0</v>
      </c>
      <c r="EI21" t="s">
        <v>340</v>
      </c>
      <c r="EJ21" t="s">
        <v>4709</v>
      </c>
      <c r="EK21" t="s">
        <v>4710</v>
      </c>
      <c r="EL21" t="s">
        <v>4711</v>
      </c>
      <c r="EM21" t="s">
        <v>4712</v>
      </c>
      <c r="EN21" t="s">
        <v>269</v>
      </c>
      <c r="EO21" t="s">
        <v>4713</v>
      </c>
      <c r="EP21">
        <v>0</v>
      </c>
      <c r="EQ21" t="s">
        <v>4714</v>
      </c>
      <c r="ES21" t="s">
        <v>1983</v>
      </c>
      <c r="ET21">
        <v>9</v>
      </c>
      <c r="EU21" t="s">
        <v>257</v>
      </c>
      <c r="EV21" t="s">
        <v>1983</v>
      </c>
      <c r="EW21" t="s">
        <v>771</v>
      </c>
      <c r="EX21" t="s">
        <v>921</v>
      </c>
      <c r="FA21" t="s">
        <v>269</v>
      </c>
      <c r="FB21" t="s">
        <v>4715</v>
      </c>
      <c r="FD21">
        <v>0</v>
      </c>
      <c r="FE21">
        <v>4</v>
      </c>
      <c r="FK21">
        <v>0</v>
      </c>
      <c r="FM21">
        <v>0</v>
      </c>
      <c r="FP21">
        <v>0</v>
      </c>
      <c r="FR21" t="s">
        <v>395</v>
      </c>
      <c r="FT21" t="s">
        <v>257</v>
      </c>
      <c r="FU21" t="s">
        <v>396</v>
      </c>
      <c r="FX21">
        <v>0</v>
      </c>
      <c r="FZ21">
        <v>21.1</v>
      </c>
      <c r="GA21">
        <v>-11</v>
      </c>
      <c r="GB21">
        <v>0</v>
      </c>
      <c r="GD21" t="s">
        <v>355</v>
      </c>
      <c r="GE21">
        <v>0</v>
      </c>
      <c r="GF21" t="s">
        <v>257</v>
      </c>
      <c r="GH21">
        <v>2.4</v>
      </c>
      <c r="GI21">
        <v>0</v>
      </c>
      <c r="GJ21">
        <v>0</v>
      </c>
      <c r="GL21" t="s">
        <v>4716</v>
      </c>
      <c r="GO21" t="s">
        <v>499</v>
      </c>
      <c r="GQ21">
        <v>51</v>
      </c>
      <c r="GZ21" t="s">
        <v>4717</v>
      </c>
      <c r="HB21" t="s">
        <v>294</v>
      </c>
      <c r="HC21" t="s">
        <v>313</v>
      </c>
      <c r="HD21" t="s">
        <v>1942</v>
      </c>
      <c r="HE21">
        <v>0</v>
      </c>
      <c r="HF21">
        <v>11</v>
      </c>
      <c r="HG21">
        <v>10</v>
      </c>
      <c r="HH21" t="s">
        <v>275</v>
      </c>
      <c r="HK21">
        <v>1</v>
      </c>
      <c r="HL21" t="s">
        <v>4671</v>
      </c>
      <c r="HN21" t="s">
        <v>4718</v>
      </c>
      <c r="HO21" t="s">
        <v>4719</v>
      </c>
      <c r="HP21" t="s">
        <v>4720</v>
      </c>
      <c r="HQ21" t="s">
        <v>4721</v>
      </c>
      <c r="HS21" t="s">
        <v>4722</v>
      </c>
      <c r="HV21">
        <v>44</v>
      </c>
      <c r="HW21">
        <v>4029132</v>
      </c>
      <c r="HY21">
        <v>4029094</v>
      </c>
      <c r="IB21">
        <v>-0.5</v>
      </c>
      <c r="IC21">
        <v>1</v>
      </c>
      <c r="IL21">
        <v>45</v>
      </c>
      <c r="IT21">
        <v>4</v>
      </c>
    </row>
    <row r="22" spans="1:254">
      <c r="A22">
        <v>21</v>
      </c>
      <c r="B22" t="s">
        <v>4723</v>
      </c>
      <c r="C22">
        <v>2</v>
      </c>
      <c r="D22">
        <v>1</v>
      </c>
      <c r="E22">
        <v>10</v>
      </c>
      <c r="F22">
        <v>6</v>
      </c>
      <c r="G22">
        <v>-25</v>
      </c>
      <c r="H22" t="s">
        <v>253</v>
      </c>
      <c r="I22" t="s">
        <v>254</v>
      </c>
      <c r="J22">
        <v>12</v>
      </c>
      <c r="K22">
        <v>12</v>
      </c>
      <c r="L22" t="s">
        <v>4724</v>
      </c>
      <c r="M22" t="s">
        <v>1186</v>
      </c>
      <c r="O22" t="s">
        <v>1187</v>
      </c>
      <c r="S22" t="s">
        <v>4664</v>
      </c>
      <c r="V22" t="s">
        <v>257</v>
      </c>
      <c r="W22" t="s">
        <v>2589</v>
      </c>
      <c r="AD22" t="s">
        <v>573</v>
      </c>
      <c r="AE22" t="s">
        <v>2590</v>
      </c>
      <c r="AF22" t="s">
        <v>2589</v>
      </c>
      <c r="AG22" t="s">
        <v>257</v>
      </c>
      <c r="AI22">
        <v>22</v>
      </c>
      <c r="AO22">
        <v>5</v>
      </c>
      <c r="BI22" t="s">
        <v>607</v>
      </c>
      <c r="BP22">
        <f t="shared" si="0"/>
        <v>0</v>
      </c>
      <c r="BQ22">
        <f t="shared" si="1"/>
        <v>3</v>
      </c>
      <c r="BS22" t="s">
        <v>275</v>
      </c>
      <c r="BU22">
        <v>10</v>
      </c>
      <c r="BW22">
        <v>0</v>
      </c>
      <c r="BX22" t="s">
        <v>4725</v>
      </c>
      <c r="CC22" s="3">
        <v>0.45208333333333334</v>
      </c>
      <c r="CE22" t="s">
        <v>4726</v>
      </c>
      <c r="CI22">
        <v>0</v>
      </c>
      <c r="CJ22" t="s">
        <v>4727</v>
      </c>
      <c r="CK22" s="4">
        <v>38414</v>
      </c>
      <c r="CL22" t="s">
        <v>4728</v>
      </c>
      <c r="CM22" t="s">
        <v>4729</v>
      </c>
      <c r="CN22">
        <v>28</v>
      </c>
      <c r="CO22" t="s">
        <v>268</v>
      </c>
      <c r="CP22" t="s">
        <v>418</v>
      </c>
      <c r="CQ22" t="s">
        <v>4290</v>
      </c>
      <c r="CT22" t="s">
        <v>4730</v>
      </c>
      <c r="CV22">
        <v>0</v>
      </c>
      <c r="CX22">
        <v>1</v>
      </c>
      <c r="CY22" t="s">
        <v>614</v>
      </c>
      <c r="CZ22">
        <v>-33</v>
      </c>
      <c r="DA22">
        <v>3</v>
      </c>
      <c r="DB22" t="s">
        <v>1609</v>
      </c>
      <c r="DC22">
        <v>-25</v>
      </c>
      <c r="DE22" t="s">
        <v>4731</v>
      </c>
      <c r="DJ22">
        <v>6</v>
      </c>
      <c r="DK22" s="4">
        <v>44463</v>
      </c>
      <c r="DL22">
        <v>20177</v>
      </c>
      <c r="DM22">
        <v>2021</v>
      </c>
      <c r="DN22">
        <v>0</v>
      </c>
      <c r="DP22">
        <v>79539</v>
      </c>
      <c r="DQ22">
        <v>62</v>
      </c>
      <c r="DT22" t="s">
        <v>257</v>
      </c>
      <c r="DU22" t="s">
        <v>274</v>
      </c>
      <c r="DW22">
        <v>28</v>
      </c>
      <c r="DX22" t="s">
        <v>4290</v>
      </c>
      <c r="ED22">
        <v>0</v>
      </c>
      <c r="EE22" t="s">
        <v>4732</v>
      </c>
      <c r="EF22" t="s">
        <v>422</v>
      </c>
      <c r="EG22">
        <v>0</v>
      </c>
      <c r="EI22" t="s">
        <v>454</v>
      </c>
      <c r="EJ22" t="s">
        <v>4733</v>
      </c>
      <c r="EK22" t="s">
        <v>4734</v>
      </c>
      <c r="EL22" t="s">
        <v>4735</v>
      </c>
      <c r="EM22" t="s">
        <v>268</v>
      </c>
      <c r="EN22" t="s">
        <v>418</v>
      </c>
      <c r="EO22" t="s">
        <v>4736</v>
      </c>
      <c r="EP22">
        <v>1</v>
      </c>
      <c r="ES22" t="s">
        <v>4737</v>
      </c>
      <c r="FD22">
        <v>0</v>
      </c>
      <c r="FE22">
        <v>9</v>
      </c>
      <c r="FF22" t="s">
        <v>255</v>
      </c>
      <c r="FH22" t="s">
        <v>255</v>
      </c>
      <c r="FK22">
        <v>0</v>
      </c>
      <c r="FM22">
        <v>0</v>
      </c>
      <c r="FP22">
        <v>0</v>
      </c>
      <c r="FR22" t="s">
        <v>395</v>
      </c>
      <c r="FT22" t="s">
        <v>257</v>
      </c>
      <c r="FU22" t="s">
        <v>496</v>
      </c>
      <c r="FV22" t="s">
        <v>431</v>
      </c>
      <c r="FW22" t="s">
        <v>594</v>
      </c>
      <c r="FX22">
        <v>0</v>
      </c>
      <c r="FZ22">
        <v>28.1</v>
      </c>
      <c r="GA22">
        <v>-18</v>
      </c>
      <c r="GB22">
        <v>0</v>
      </c>
      <c r="GC22" t="s">
        <v>4680</v>
      </c>
      <c r="GD22" t="s">
        <v>355</v>
      </c>
      <c r="GE22">
        <v>0</v>
      </c>
      <c r="GF22" t="s">
        <v>466</v>
      </c>
      <c r="GI22">
        <v>1</v>
      </c>
      <c r="GJ22">
        <v>0</v>
      </c>
      <c r="GL22" t="s">
        <v>4738</v>
      </c>
      <c r="GN22">
        <v>2</v>
      </c>
      <c r="GZ22" t="s">
        <v>4739</v>
      </c>
      <c r="HB22" t="s">
        <v>294</v>
      </c>
      <c r="HC22" t="s">
        <v>294</v>
      </c>
      <c r="HD22" t="s">
        <v>4483</v>
      </c>
      <c r="HE22">
        <v>0</v>
      </c>
      <c r="HF22">
        <v>12</v>
      </c>
      <c r="HG22">
        <v>10</v>
      </c>
      <c r="HH22" t="s">
        <v>275</v>
      </c>
      <c r="HK22">
        <v>1</v>
      </c>
      <c r="HV22">
        <v>-31</v>
      </c>
      <c r="HW22">
        <v>4029930</v>
      </c>
      <c r="HX22" t="s">
        <v>4496</v>
      </c>
      <c r="HY22">
        <v>4029875</v>
      </c>
      <c r="IB22">
        <v>0</v>
      </c>
      <c r="IC22">
        <v>0</v>
      </c>
      <c r="IL22">
        <v>60</v>
      </c>
      <c r="IP22" t="s">
        <v>4731</v>
      </c>
      <c r="IQ22" t="s">
        <v>4740</v>
      </c>
      <c r="IT22">
        <v>4</v>
      </c>
    </row>
    <row r="23" spans="1:254">
      <c r="A23">
        <v>22</v>
      </c>
      <c r="B23" t="s">
        <v>4741</v>
      </c>
      <c r="C23">
        <v>2</v>
      </c>
      <c r="D23">
        <v>2</v>
      </c>
      <c r="E23">
        <v>4</v>
      </c>
      <c r="F23">
        <v>1</v>
      </c>
      <c r="G23">
        <v>-31</v>
      </c>
      <c r="I23" t="s">
        <v>298</v>
      </c>
      <c r="J23">
        <v>12</v>
      </c>
      <c r="K23" t="s">
        <v>438</v>
      </c>
      <c r="L23" t="s">
        <v>4742</v>
      </c>
      <c r="M23" t="s">
        <v>1163</v>
      </c>
      <c r="O23" t="s">
        <v>1879</v>
      </c>
      <c r="Q23" t="s">
        <v>3321</v>
      </c>
      <c r="S23" t="s">
        <v>872</v>
      </c>
      <c r="V23" t="s">
        <v>257</v>
      </c>
      <c r="W23" t="s">
        <v>4743</v>
      </c>
      <c r="AD23" t="s">
        <v>573</v>
      </c>
      <c r="AE23" t="s">
        <v>3903</v>
      </c>
      <c r="AF23" t="s">
        <v>4743</v>
      </c>
      <c r="AG23" t="s">
        <v>257</v>
      </c>
      <c r="AI23">
        <v>22</v>
      </c>
      <c r="AO23">
        <v>5</v>
      </c>
      <c r="BI23" t="s">
        <v>607</v>
      </c>
      <c r="BP23">
        <f t="shared" si="0"/>
        <v>0</v>
      </c>
      <c r="BQ23">
        <f t="shared" si="1"/>
        <v>1</v>
      </c>
      <c r="BS23" t="s">
        <v>275</v>
      </c>
      <c r="BU23">
        <v>10</v>
      </c>
      <c r="BW23">
        <v>0</v>
      </c>
      <c r="BX23" t="s">
        <v>4744</v>
      </c>
      <c r="CC23" s="3">
        <v>0.42638888888888887</v>
      </c>
      <c r="CE23" t="s">
        <v>4745</v>
      </c>
      <c r="CI23">
        <v>0</v>
      </c>
      <c r="CJ23" t="s">
        <v>4746</v>
      </c>
      <c r="CK23" s="4">
        <v>38414</v>
      </c>
      <c r="CL23" t="s">
        <v>4747</v>
      </c>
      <c r="CM23" t="s">
        <v>4748</v>
      </c>
      <c r="CN23">
        <v>28</v>
      </c>
      <c r="CP23" t="s">
        <v>282</v>
      </c>
      <c r="CQ23" t="s">
        <v>4290</v>
      </c>
      <c r="CT23" t="s">
        <v>4749</v>
      </c>
      <c r="CV23">
        <v>0</v>
      </c>
      <c r="CX23">
        <v>2</v>
      </c>
      <c r="CY23" t="s">
        <v>614</v>
      </c>
      <c r="CZ23">
        <v>-33</v>
      </c>
      <c r="DA23">
        <v>3</v>
      </c>
      <c r="DB23" t="s">
        <v>1609</v>
      </c>
      <c r="DC23">
        <v>-25</v>
      </c>
      <c r="DE23" t="s">
        <v>4750</v>
      </c>
      <c r="DJ23">
        <v>1</v>
      </c>
      <c r="DK23" s="4">
        <v>44463</v>
      </c>
      <c r="DL23">
        <v>20177</v>
      </c>
      <c r="DM23">
        <v>2021</v>
      </c>
      <c r="DN23">
        <v>0</v>
      </c>
      <c r="DP23">
        <v>79539</v>
      </c>
      <c r="DQ23">
        <v>63</v>
      </c>
      <c r="DT23" t="s">
        <v>257</v>
      </c>
      <c r="DU23" t="s">
        <v>274</v>
      </c>
      <c r="DW23">
        <v>28</v>
      </c>
      <c r="DX23" t="s">
        <v>4290</v>
      </c>
      <c r="ED23">
        <v>0</v>
      </c>
      <c r="EE23" t="s">
        <v>4751</v>
      </c>
      <c r="EF23" t="s">
        <v>675</v>
      </c>
      <c r="EG23">
        <v>0</v>
      </c>
      <c r="EI23" t="s">
        <v>454</v>
      </c>
      <c r="EJ23" t="s">
        <v>4752</v>
      </c>
      <c r="EK23" t="s">
        <v>4753</v>
      </c>
      <c r="EL23" t="s">
        <v>4754</v>
      </c>
      <c r="EM23" t="s">
        <v>1110</v>
      </c>
      <c r="EN23" t="s">
        <v>269</v>
      </c>
      <c r="EO23" t="s">
        <v>1175</v>
      </c>
      <c r="EP23">
        <v>0</v>
      </c>
      <c r="ES23" t="s">
        <v>4755</v>
      </c>
      <c r="FD23">
        <v>0</v>
      </c>
      <c r="FE23">
        <v>12</v>
      </c>
      <c r="FF23" t="s">
        <v>621</v>
      </c>
      <c r="FG23" t="s">
        <v>309</v>
      </c>
      <c r="FH23" t="s">
        <v>429</v>
      </c>
      <c r="FI23" t="s">
        <v>4756</v>
      </c>
      <c r="FK23">
        <v>0</v>
      </c>
      <c r="FM23">
        <v>0</v>
      </c>
      <c r="FP23">
        <v>0</v>
      </c>
      <c r="FR23" t="s">
        <v>1177</v>
      </c>
      <c r="FT23" t="s">
        <v>257</v>
      </c>
      <c r="FU23" t="s">
        <v>1374</v>
      </c>
      <c r="FV23" t="s">
        <v>431</v>
      </c>
      <c r="FX23">
        <v>0</v>
      </c>
      <c r="FZ23">
        <v>28.1</v>
      </c>
      <c r="GA23">
        <v>-18</v>
      </c>
      <c r="GB23">
        <v>0</v>
      </c>
      <c r="GC23" t="s">
        <v>4757</v>
      </c>
      <c r="GE23">
        <v>0</v>
      </c>
      <c r="GF23" t="s">
        <v>1179</v>
      </c>
      <c r="GI23">
        <v>0</v>
      </c>
      <c r="GJ23">
        <v>0</v>
      </c>
      <c r="GL23" t="s">
        <v>4758</v>
      </c>
      <c r="GN23">
        <v>1</v>
      </c>
      <c r="GZ23" t="s">
        <v>4759</v>
      </c>
      <c r="HB23" t="s">
        <v>313</v>
      </c>
      <c r="HC23" t="s">
        <v>313</v>
      </c>
      <c r="HD23" t="s">
        <v>4760</v>
      </c>
      <c r="HE23">
        <v>0</v>
      </c>
      <c r="HF23">
        <v>12</v>
      </c>
      <c r="HG23">
        <v>10</v>
      </c>
      <c r="HH23" t="s">
        <v>275</v>
      </c>
      <c r="HK23">
        <v>4</v>
      </c>
      <c r="HV23">
        <v>-32</v>
      </c>
      <c r="HW23">
        <v>4029991</v>
      </c>
      <c r="HX23" t="s">
        <v>4761</v>
      </c>
      <c r="HY23">
        <v>4029930</v>
      </c>
      <c r="IB23">
        <v>0</v>
      </c>
      <c r="IC23">
        <v>0</v>
      </c>
      <c r="IL23">
        <v>61</v>
      </c>
      <c r="IN23" t="s">
        <v>4750</v>
      </c>
      <c r="IP23" t="s">
        <v>4750</v>
      </c>
      <c r="IT23">
        <v>4</v>
      </c>
    </row>
    <row r="24" spans="1:254">
      <c r="A24">
        <v>23</v>
      </c>
      <c r="B24" t="s">
        <v>4762</v>
      </c>
      <c r="C24">
        <v>2</v>
      </c>
      <c r="D24">
        <v>3</v>
      </c>
      <c r="E24">
        <v>3</v>
      </c>
      <c r="F24">
        <v>1</v>
      </c>
      <c r="G24">
        <v>-32</v>
      </c>
      <c r="I24" t="s">
        <v>298</v>
      </c>
      <c r="J24">
        <v>11</v>
      </c>
      <c r="K24">
        <v>11</v>
      </c>
      <c r="L24" t="s">
        <v>4437</v>
      </c>
      <c r="M24" t="s">
        <v>827</v>
      </c>
      <c r="O24" t="s">
        <v>4438</v>
      </c>
      <c r="V24" t="s">
        <v>257</v>
      </c>
      <c r="W24" t="s">
        <v>4439</v>
      </c>
      <c r="AD24" t="s">
        <v>411</v>
      </c>
      <c r="AE24" t="s">
        <v>412</v>
      </c>
      <c r="AF24" t="s">
        <v>4439</v>
      </c>
      <c r="AG24" t="s">
        <v>274</v>
      </c>
      <c r="AI24">
        <v>22</v>
      </c>
      <c r="AK24" t="s">
        <v>614</v>
      </c>
      <c r="AO24">
        <v>5</v>
      </c>
      <c r="AX24">
        <v>4</v>
      </c>
      <c r="BI24" t="s">
        <v>257</v>
      </c>
      <c r="BP24">
        <f t="shared" si="0"/>
        <v>0</v>
      </c>
      <c r="BQ24">
        <f t="shared" si="1"/>
        <v>2</v>
      </c>
      <c r="BS24" t="s">
        <v>275</v>
      </c>
      <c r="BU24">
        <v>10</v>
      </c>
      <c r="BW24">
        <v>0</v>
      </c>
      <c r="BX24" t="s">
        <v>4763</v>
      </c>
      <c r="BY24" t="s">
        <v>2388</v>
      </c>
      <c r="CC24" s="3">
        <v>0.3979166666666667</v>
      </c>
      <c r="CE24" t="s">
        <v>4764</v>
      </c>
      <c r="CI24">
        <v>0</v>
      </c>
      <c r="CJ24" t="s">
        <v>4765</v>
      </c>
      <c r="CK24" s="4">
        <v>38414</v>
      </c>
      <c r="CL24" t="s">
        <v>4766</v>
      </c>
      <c r="CM24" t="s">
        <v>4767</v>
      </c>
      <c r="CN24">
        <v>28</v>
      </c>
      <c r="CP24" t="s">
        <v>282</v>
      </c>
      <c r="CQ24" t="s">
        <v>4290</v>
      </c>
      <c r="CT24" t="s">
        <v>4768</v>
      </c>
      <c r="CV24">
        <v>0</v>
      </c>
      <c r="CX24">
        <v>3</v>
      </c>
      <c r="CY24" t="s">
        <v>614</v>
      </c>
      <c r="CZ24">
        <v>-33</v>
      </c>
      <c r="DA24">
        <v>3</v>
      </c>
      <c r="DB24" t="s">
        <v>1609</v>
      </c>
      <c r="DC24">
        <v>-25</v>
      </c>
      <c r="DE24" t="s">
        <v>4483</v>
      </c>
      <c r="DJ24">
        <v>1</v>
      </c>
      <c r="DK24" s="4">
        <v>44463</v>
      </c>
      <c r="DL24">
        <v>20177</v>
      </c>
      <c r="DM24">
        <v>2021</v>
      </c>
      <c r="DN24">
        <v>0</v>
      </c>
      <c r="DP24">
        <v>79539</v>
      </c>
      <c r="DQ24">
        <v>64</v>
      </c>
      <c r="DT24" t="s">
        <v>257</v>
      </c>
      <c r="DU24" t="s">
        <v>274</v>
      </c>
      <c r="DW24">
        <v>28</v>
      </c>
      <c r="DX24" t="s">
        <v>4290</v>
      </c>
      <c r="ED24">
        <v>0</v>
      </c>
      <c r="EE24" t="s">
        <v>836</v>
      </c>
      <c r="EF24" t="s">
        <v>675</v>
      </c>
      <c r="EG24">
        <v>0</v>
      </c>
      <c r="EH24" t="s">
        <v>837</v>
      </c>
      <c r="EI24" t="s">
        <v>340</v>
      </c>
      <c r="EJ24" t="s">
        <v>486</v>
      </c>
      <c r="EK24" t="s">
        <v>4769</v>
      </c>
      <c r="EL24" t="s">
        <v>4770</v>
      </c>
      <c r="EM24" t="s">
        <v>1026</v>
      </c>
      <c r="EN24" t="s">
        <v>269</v>
      </c>
      <c r="EO24" t="s">
        <v>490</v>
      </c>
      <c r="EP24">
        <v>1</v>
      </c>
      <c r="ES24" t="s">
        <v>4771</v>
      </c>
      <c r="FD24">
        <v>0</v>
      </c>
      <c r="FE24">
        <v>5</v>
      </c>
      <c r="FF24" t="s">
        <v>1357</v>
      </c>
      <c r="FG24" t="s">
        <v>1028</v>
      </c>
      <c r="FH24" t="s">
        <v>429</v>
      </c>
      <c r="FI24" t="s">
        <v>4772</v>
      </c>
      <c r="FK24">
        <v>0</v>
      </c>
      <c r="FM24">
        <v>0</v>
      </c>
      <c r="FP24">
        <v>0</v>
      </c>
      <c r="FR24" t="s">
        <v>462</v>
      </c>
      <c r="FT24" t="s">
        <v>274</v>
      </c>
      <c r="FU24" t="s">
        <v>777</v>
      </c>
      <c r="FV24" t="s">
        <v>431</v>
      </c>
      <c r="FW24" t="s">
        <v>432</v>
      </c>
      <c r="FX24">
        <v>0</v>
      </c>
      <c r="FZ24">
        <v>28.1</v>
      </c>
      <c r="GA24">
        <v>-18</v>
      </c>
      <c r="GB24">
        <v>0</v>
      </c>
      <c r="GD24" t="s">
        <v>355</v>
      </c>
      <c r="GE24">
        <v>0</v>
      </c>
      <c r="GI24">
        <v>0</v>
      </c>
      <c r="GJ24">
        <v>0</v>
      </c>
      <c r="GL24" t="s">
        <v>4773</v>
      </c>
      <c r="GN24">
        <v>2</v>
      </c>
      <c r="GZ24" t="s">
        <v>4774</v>
      </c>
      <c r="HB24" t="s">
        <v>294</v>
      </c>
      <c r="HC24" t="s">
        <v>313</v>
      </c>
      <c r="HD24" t="s">
        <v>4775</v>
      </c>
      <c r="HE24">
        <v>0</v>
      </c>
      <c r="HF24">
        <v>11</v>
      </c>
      <c r="HG24">
        <v>10</v>
      </c>
      <c r="HH24" t="s">
        <v>275</v>
      </c>
      <c r="HK24">
        <v>1</v>
      </c>
      <c r="HV24">
        <v>-33</v>
      </c>
      <c r="HW24">
        <v>4030060</v>
      </c>
      <c r="HX24" t="s">
        <v>4776</v>
      </c>
      <c r="HY24">
        <v>4029991</v>
      </c>
      <c r="IB24">
        <v>0</v>
      </c>
      <c r="IC24">
        <v>0</v>
      </c>
      <c r="IL24">
        <v>62</v>
      </c>
      <c r="IN24" t="s">
        <v>4483</v>
      </c>
      <c r="IP24" t="s">
        <v>4483</v>
      </c>
      <c r="IQ24" t="s">
        <v>4740</v>
      </c>
      <c r="IT24">
        <v>4</v>
      </c>
    </row>
    <row r="25" spans="1:254">
      <c r="A25">
        <v>24</v>
      </c>
      <c r="B25" t="s">
        <v>4777</v>
      </c>
      <c r="C25">
        <v>2</v>
      </c>
      <c r="D25">
        <v>1</v>
      </c>
      <c r="E25">
        <v>10</v>
      </c>
      <c r="F25">
        <v>7</v>
      </c>
      <c r="G25">
        <v>-25</v>
      </c>
      <c r="H25" t="s">
        <v>253</v>
      </c>
      <c r="I25" t="s">
        <v>254</v>
      </c>
      <c r="J25">
        <v>11</v>
      </c>
      <c r="K25">
        <v>11</v>
      </c>
      <c r="L25" t="s">
        <v>2333</v>
      </c>
      <c r="M25" t="s">
        <v>1037</v>
      </c>
      <c r="O25" t="s">
        <v>274</v>
      </c>
      <c r="V25" t="s">
        <v>253</v>
      </c>
      <c r="W25" t="s">
        <v>4778</v>
      </c>
      <c r="X25" t="s">
        <v>1232</v>
      </c>
      <c r="Y25" t="s">
        <v>4779</v>
      </c>
      <c r="AA25" t="s">
        <v>325</v>
      </c>
      <c r="AB25" t="s">
        <v>326</v>
      </c>
      <c r="AI25">
        <v>4</v>
      </c>
      <c r="AJ25" t="s">
        <v>327</v>
      </c>
      <c r="AO25">
        <v>5</v>
      </c>
      <c r="BI25" t="s">
        <v>607</v>
      </c>
      <c r="BP25">
        <f t="shared" si="0"/>
        <v>2</v>
      </c>
      <c r="BQ25">
        <f t="shared" si="1"/>
        <v>0</v>
      </c>
      <c r="BS25" t="s">
        <v>275</v>
      </c>
      <c r="BU25">
        <v>10</v>
      </c>
      <c r="BW25">
        <v>0</v>
      </c>
      <c r="BX25" t="s">
        <v>4780</v>
      </c>
      <c r="BZ25">
        <v>1</v>
      </c>
      <c r="CC25" s="3">
        <v>0.18124999999999999</v>
      </c>
      <c r="CD25" t="s">
        <v>257</v>
      </c>
      <c r="CE25" t="s">
        <v>4781</v>
      </c>
      <c r="CF25">
        <v>6</v>
      </c>
      <c r="CH25" t="s">
        <v>331</v>
      </c>
      <c r="CI25">
        <v>0</v>
      </c>
      <c r="CJ25" t="s">
        <v>4782</v>
      </c>
      <c r="CK25" s="4">
        <v>38414</v>
      </c>
      <c r="CL25" t="s">
        <v>4783</v>
      </c>
      <c r="CM25" t="s">
        <v>4784</v>
      </c>
      <c r="CN25">
        <v>31</v>
      </c>
      <c r="CO25" t="s">
        <v>268</v>
      </c>
      <c r="CP25" t="s">
        <v>269</v>
      </c>
      <c r="CQ25" t="s">
        <v>4290</v>
      </c>
      <c r="CT25" t="s">
        <v>4785</v>
      </c>
      <c r="CV25">
        <v>0</v>
      </c>
      <c r="CX25">
        <v>1</v>
      </c>
      <c r="CY25" t="s">
        <v>271</v>
      </c>
      <c r="CZ25">
        <v>22</v>
      </c>
      <c r="DA25">
        <v>10</v>
      </c>
      <c r="DB25" t="s">
        <v>1609</v>
      </c>
      <c r="DC25">
        <v>-25</v>
      </c>
      <c r="DJ25">
        <v>7</v>
      </c>
      <c r="DK25" s="4">
        <v>44463</v>
      </c>
      <c r="DL25">
        <v>20177</v>
      </c>
      <c r="DM25">
        <v>2021</v>
      </c>
      <c r="DN25">
        <v>0</v>
      </c>
      <c r="DP25">
        <v>79539</v>
      </c>
      <c r="DQ25">
        <v>78</v>
      </c>
      <c r="DT25" t="s">
        <v>294</v>
      </c>
      <c r="DU25" t="s">
        <v>294</v>
      </c>
      <c r="DW25">
        <v>31</v>
      </c>
      <c r="DX25" t="s">
        <v>4290</v>
      </c>
      <c r="ED25">
        <v>0</v>
      </c>
      <c r="EE25" t="s">
        <v>1978</v>
      </c>
      <c r="EF25" t="s">
        <v>422</v>
      </c>
      <c r="EG25">
        <v>0</v>
      </c>
      <c r="EH25" t="s">
        <v>1979</v>
      </c>
      <c r="EI25" t="s">
        <v>340</v>
      </c>
      <c r="EJ25" t="s">
        <v>486</v>
      </c>
      <c r="EK25" t="s">
        <v>4786</v>
      </c>
      <c r="EL25" t="s">
        <v>4787</v>
      </c>
      <c r="EM25" t="s">
        <v>268</v>
      </c>
      <c r="EN25" t="s">
        <v>282</v>
      </c>
      <c r="EO25" t="s">
        <v>490</v>
      </c>
      <c r="EP25">
        <v>0</v>
      </c>
      <c r="EQ25" t="s">
        <v>346</v>
      </c>
      <c r="ET25">
        <v>7</v>
      </c>
      <c r="EU25" t="s">
        <v>274</v>
      </c>
      <c r="EV25" t="s">
        <v>3431</v>
      </c>
      <c r="EW25" t="s">
        <v>1251</v>
      </c>
      <c r="EX25" t="s">
        <v>898</v>
      </c>
      <c r="FA25" t="s">
        <v>499</v>
      </c>
      <c r="FB25" t="s">
        <v>4788</v>
      </c>
      <c r="FD25">
        <v>0</v>
      </c>
      <c r="FE25">
        <v>6</v>
      </c>
      <c r="FI25" t="s">
        <v>4789</v>
      </c>
      <c r="FK25">
        <v>0</v>
      </c>
      <c r="FM25">
        <v>0</v>
      </c>
      <c r="FP25">
        <v>0</v>
      </c>
      <c r="FR25" t="s">
        <v>462</v>
      </c>
      <c r="FU25" t="s">
        <v>777</v>
      </c>
      <c r="FX25">
        <v>0</v>
      </c>
      <c r="FZ25">
        <v>31.1</v>
      </c>
      <c r="GA25">
        <v>-21</v>
      </c>
      <c r="GB25">
        <v>0</v>
      </c>
      <c r="GD25" t="s">
        <v>355</v>
      </c>
      <c r="GE25">
        <v>0</v>
      </c>
      <c r="GH25">
        <v>1.6</v>
      </c>
      <c r="GI25">
        <v>0</v>
      </c>
      <c r="GJ25">
        <v>0</v>
      </c>
      <c r="GL25" t="s">
        <v>4790</v>
      </c>
      <c r="GM25">
        <v>0</v>
      </c>
      <c r="GN25">
        <v>0</v>
      </c>
      <c r="GO25" t="s">
        <v>2349</v>
      </c>
      <c r="GQ25">
        <v>7</v>
      </c>
      <c r="GZ25" t="s">
        <v>4791</v>
      </c>
      <c r="HB25" t="s">
        <v>313</v>
      </c>
      <c r="HC25" t="s">
        <v>313</v>
      </c>
      <c r="HE25">
        <v>0</v>
      </c>
      <c r="HF25">
        <v>11</v>
      </c>
      <c r="HG25">
        <v>10</v>
      </c>
      <c r="HH25" t="s">
        <v>275</v>
      </c>
      <c r="HK25">
        <v>4</v>
      </c>
      <c r="HL25" t="s">
        <v>4565</v>
      </c>
      <c r="HN25" t="s">
        <v>4299</v>
      </c>
      <c r="HO25" t="s">
        <v>4792</v>
      </c>
      <c r="HP25" t="s">
        <v>4793</v>
      </c>
      <c r="HQ25" t="s">
        <v>4794</v>
      </c>
      <c r="HS25" t="s">
        <v>2354</v>
      </c>
      <c r="HV25">
        <v>-32</v>
      </c>
      <c r="HW25">
        <v>4030672</v>
      </c>
      <c r="HY25">
        <v>4030640</v>
      </c>
      <c r="IB25">
        <v>0</v>
      </c>
      <c r="IC25">
        <v>0</v>
      </c>
      <c r="IL25">
        <v>76</v>
      </c>
      <c r="IT25">
        <v>4</v>
      </c>
    </row>
    <row r="26" spans="1:254">
      <c r="A26">
        <v>25</v>
      </c>
      <c r="B26" t="s">
        <v>4795</v>
      </c>
      <c r="C26">
        <v>2</v>
      </c>
      <c r="D26">
        <v>2</v>
      </c>
      <c r="E26">
        <v>3</v>
      </c>
      <c r="F26">
        <v>-2</v>
      </c>
      <c r="G26">
        <v>-32</v>
      </c>
      <c r="I26" t="s">
        <v>298</v>
      </c>
      <c r="J26">
        <v>11</v>
      </c>
      <c r="K26">
        <v>11</v>
      </c>
      <c r="L26" t="s">
        <v>3709</v>
      </c>
      <c r="M26" t="s">
        <v>1095</v>
      </c>
      <c r="O26" t="s">
        <v>3415</v>
      </c>
      <c r="S26" t="s">
        <v>872</v>
      </c>
      <c r="V26" t="s">
        <v>257</v>
      </c>
      <c r="W26" t="s">
        <v>4796</v>
      </c>
      <c r="AD26" t="s">
        <v>1291</v>
      </c>
      <c r="AE26" t="s">
        <v>1292</v>
      </c>
      <c r="AF26" t="s">
        <v>4796</v>
      </c>
      <c r="AG26" t="s">
        <v>274</v>
      </c>
      <c r="AI26">
        <v>22</v>
      </c>
      <c r="AO26">
        <v>5</v>
      </c>
      <c r="AT26" t="s">
        <v>254</v>
      </c>
      <c r="BI26" t="s">
        <v>274</v>
      </c>
      <c r="BP26">
        <f t="shared" si="0"/>
        <v>0</v>
      </c>
      <c r="BQ26">
        <f t="shared" si="1"/>
        <v>1</v>
      </c>
      <c r="BS26" t="s">
        <v>275</v>
      </c>
      <c r="BU26">
        <v>10</v>
      </c>
      <c r="BW26">
        <v>0</v>
      </c>
      <c r="BX26" t="s">
        <v>4797</v>
      </c>
      <c r="BY26" t="s">
        <v>1025</v>
      </c>
      <c r="CC26" s="3">
        <v>0.15763888888888888</v>
      </c>
      <c r="CE26" t="s">
        <v>4798</v>
      </c>
      <c r="CI26">
        <v>0</v>
      </c>
      <c r="CJ26" t="s">
        <v>4799</v>
      </c>
      <c r="CK26" s="4">
        <v>38414</v>
      </c>
      <c r="CL26" t="s">
        <v>4800</v>
      </c>
      <c r="CM26" t="s">
        <v>4801</v>
      </c>
      <c r="CN26">
        <v>31</v>
      </c>
      <c r="CP26" t="s">
        <v>282</v>
      </c>
      <c r="CQ26" t="s">
        <v>4290</v>
      </c>
      <c r="CT26" t="s">
        <v>4492</v>
      </c>
      <c r="CV26">
        <v>0</v>
      </c>
      <c r="CX26">
        <v>2</v>
      </c>
      <c r="CY26" t="s">
        <v>271</v>
      </c>
      <c r="CZ26">
        <v>22</v>
      </c>
      <c r="DA26">
        <v>10</v>
      </c>
      <c r="DB26" t="s">
        <v>1609</v>
      </c>
      <c r="DC26">
        <v>-25</v>
      </c>
      <c r="DE26" t="s">
        <v>4802</v>
      </c>
      <c r="DJ26">
        <v>-2</v>
      </c>
      <c r="DK26" s="4">
        <v>44463</v>
      </c>
      <c r="DL26">
        <v>20177</v>
      </c>
      <c r="DM26">
        <v>2021</v>
      </c>
      <c r="DN26">
        <v>0</v>
      </c>
      <c r="DP26">
        <v>79539</v>
      </c>
      <c r="DQ26">
        <v>79</v>
      </c>
      <c r="DT26" t="s">
        <v>274</v>
      </c>
      <c r="DU26" t="s">
        <v>257</v>
      </c>
      <c r="DW26">
        <v>31</v>
      </c>
      <c r="DX26" t="s">
        <v>4290</v>
      </c>
      <c r="ED26">
        <v>0</v>
      </c>
      <c r="EE26" t="s">
        <v>3716</v>
      </c>
      <c r="EF26" t="s">
        <v>422</v>
      </c>
      <c r="EG26">
        <v>0</v>
      </c>
      <c r="EI26" t="s">
        <v>340</v>
      </c>
      <c r="EJ26" t="s">
        <v>486</v>
      </c>
      <c r="EK26" t="s">
        <v>4803</v>
      </c>
      <c r="EL26" t="s">
        <v>4804</v>
      </c>
      <c r="EN26" t="s">
        <v>269</v>
      </c>
      <c r="EO26" t="s">
        <v>1026</v>
      </c>
      <c r="EP26">
        <v>0</v>
      </c>
      <c r="ES26" t="s">
        <v>4805</v>
      </c>
      <c r="FD26">
        <v>0</v>
      </c>
      <c r="FE26">
        <v>13</v>
      </c>
      <c r="FF26" t="s">
        <v>429</v>
      </c>
      <c r="FH26" t="s">
        <v>429</v>
      </c>
      <c r="FK26">
        <v>0</v>
      </c>
      <c r="FM26">
        <v>0</v>
      </c>
      <c r="FP26">
        <v>0</v>
      </c>
      <c r="FR26" t="s">
        <v>462</v>
      </c>
      <c r="FT26" t="s">
        <v>274</v>
      </c>
      <c r="FU26" t="s">
        <v>777</v>
      </c>
      <c r="FV26" t="s">
        <v>1291</v>
      </c>
      <c r="FW26" t="s">
        <v>625</v>
      </c>
      <c r="FX26">
        <v>0</v>
      </c>
      <c r="FZ26">
        <v>31.1</v>
      </c>
      <c r="GA26">
        <v>-21</v>
      </c>
      <c r="GB26">
        <v>0</v>
      </c>
      <c r="GC26" t="s">
        <v>465</v>
      </c>
      <c r="GD26" t="s">
        <v>355</v>
      </c>
      <c r="GE26">
        <v>0</v>
      </c>
      <c r="GF26" t="s">
        <v>257</v>
      </c>
      <c r="GI26">
        <v>1</v>
      </c>
      <c r="GJ26">
        <v>0</v>
      </c>
      <c r="GL26" t="s">
        <v>4806</v>
      </c>
      <c r="GN26">
        <v>0</v>
      </c>
      <c r="GZ26" t="s">
        <v>4807</v>
      </c>
      <c r="HB26" t="s">
        <v>294</v>
      </c>
      <c r="HC26" t="s">
        <v>313</v>
      </c>
      <c r="HD26" t="s">
        <v>4808</v>
      </c>
      <c r="HE26">
        <v>0</v>
      </c>
      <c r="HF26">
        <v>11</v>
      </c>
      <c r="HG26">
        <v>10</v>
      </c>
      <c r="HH26" t="s">
        <v>275</v>
      </c>
      <c r="HK26">
        <v>3</v>
      </c>
      <c r="HV26">
        <v>-30</v>
      </c>
      <c r="HW26">
        <v>4030725</v>
      </c>
      <c r="HX26" t="s">
        <v>4809</v>
      </c>
      <c r="HY26">
        <v>4030672</v>
      </c>
      <c r="IB26">
        <v>0</v>
      </c>
      <c r="IC26">
        <v>0</v>
      </c>
      <c r="IL26">
        <v>77</v>
      </c>
      <c r="IN26" t="s">
        <v>4802</v>
      </c>
      <c r="IP26" t="s">
        <v>4802</v>
      </c>
      <c r="IT26">
        <v>4</v>
      </c>
    </row>
    <row r="27" spans="1:254">
      <c r="A27">
        <v>26</v>
      </c>
      <c r="B27" t="s">
        <v>4810</v>
      </c>
      <c r="C27">
        <v>2</v>
      </c>
      <c r="D27">
        <v>3</v>
      </c>
      <c r="E27">
        <v>5</v>
      </c>
      <c r="G27">
        <v>-30</v>
      </c>
      <c r="I27" t="s">
        <v>254</v>
      </c>
      <c r="J27">
        <v>21</v>
      </c>
      <c r="K27" t="s">
        <v>4811</v>
      </c>
      <c r="L27" t="s">
        <v>4812</v>
      </c>
      <c r="M27" t="s">
        <v>568</v>
      </c>
      <c r="O27" t="s">
        <v>1066</v>
      </c>
      <c r="S27" t="s">
        <v>4346</v>
      </c>
      <c r="V27" t="s">
        <v>253</v>
      </c>
      <c r="W27" t="s">
        <v>4813</v>
      </c>
      <c r="X27" t="s">
        <v>1830</v>
      </c>
      <c r="Y27" t="s">
        <v>4814</v>
      </c>
      <c r="AA27" t="s">
        <v>2806</v>
      </c>
      <c r="AB27" t="s">
        <v>4815</v>
      </c>
      <c r="AJ27" t="s">
        <v>756</v>
      </c>
      <c r="AO27">
        <v>5</v>
      </c>
      <c r="AX27">
        <v>4</v>
      </c>
      <c r="BI27" t="s">
        <v>274</v>
      </c>
      <c r="BP27">
        <f t="shared" si="0"/>
        <v>1</v>
      </c>
      <c r="BQ27">
        <f t="shared" si="1"/>
        <v>0</v>
      </c>
      <c r="BS27" t="s">
        <v>275</v>
      </c>
      <c r="BU27">
        <v>10</v>
      </c>
      <c r="BW27">
        <v>1</v>
      </c>
      <c r="BX27" t="s">
        <v>4816</v>
      </c>
      <c r="BY27" t="s">
        <v>1025</v>
      </c>
      <c r="BZ27">
        <v>0</v>
      </c>
      <c r="CC27" s="3">
        <v>0.12986111111111112</v>
      </c>
      <c r="CD27" t="s">
        <v>257</v>
      </c>
      <c r="CE27" t="s">
        <v>4817</v>
      </c>
      <c r="CF27">
        <v>7</v>
      </c>
      <c r="CH27" t="s">
        <v>331</v>
      </c>
      <c r="CI27">
        <v>1</v>
      </c>
      <c r="CJ27" t="s">
        <v>4818</v>
      </c>
      <c r="CK27" s="4">
        <v>38387</v>
      </c>
      <c r="CL27" t="s">
        <v>4819</v>
      </c>
      <c r="CM27" t="s">
        <v>4820</v>
      </c>
      <c r="CN27">
        <v>31</v>
      </c>
      <c r="CO27" t="s">
        <v>4821</v>
      </c>
      <c r="CP27" t="s">
        <v>269</v>
      </c>
      <c r="CQ27" t="s">
        <v>4290</v>
      </c>
      <c r="CT27" t="s">
        <v>4822</v>
      </c>
      <c r="CV27">
        <v>0</v>
      </c>
      <c r="CX27">
        <v>3</v>
      </c>
      <c r="CY27" t="s">
        <v>271</v>
      </c>
      <c r="CZ27">
        <v>22</v>
      </c>
      <c r="DA27">
        <v>10</v>
      </c>
      <c r="DB27" t="s">
        <v>1609</v>
      </c>
      <c r="DC27">
        <v>-25</v>
      </c>
      <c r="DJ27">
        <v>15</v>
      </c>
      <c r="DK27" s="4">
        <v>44463</v>
      </c>
      <c r="DL27">
        <v>20177</v>
      </c>
      <c r="DM27">
        <v>2021</v>
      </c>
      <c r="DN27">
        <v>0</v>
      </c>
      <c r="DP27">
        <v>79539</v>
      </c>
      <c r="DQ27">
        <v>80</v>
      </c>
      <c r="DT27" t="s">
        <v>274</v>
      </c>
      <c r="DU27" t="s">
        <v>257</v>
      </c>
      <c r="DV27" t="s">
        <v>4823</v>
      </c>
      <c r="DW27">
        <v>31</v>
      </c>
      <c r="DX27" t="s">
        <v>4290</v>
      </c>
      <c r="EA27" t="s">
        <v>764</v>
      </c>
      <c r="ED27">
        <v>0</v>
      </c>
      <c r="EE27" t="s">
        <v>1533</v>
      </c>
      <c r="EF27" t="s">
        <v>1485</v>
      </c>
      <c r="EG27">
        <v>0</v>
      </c>
      <c r="EI27" t="s">
        <v>278</v>
      </c>
      <c r="EJ27" t="s">
        <v>617</v>
      </c>
      <c r="EK27" t="s">
        <v>4824</v>
      </c>
      <c r="EL27" t="s">
        <v>4825</v>
      </c>
      <c r="EM27" t="s">
        <v>889</v>
      </c>
      <c r="EN27" t="s">
        <v>282</v>
      </c>
      <c r="EO27" t="s">
        <v>490</v>
      </c>
      <c r="EP27">
        <v>0</v>
      </c>
      <c r="EQ27" t="s">
        <v>4826</v>
      </c>
      <c r="ES27" t="s">
        <v>4827</v>
      </c>
      <c r="ET27">
        <v>20</v>
      </c>
      <c r="EU27" t="s">
        <v>348</v>
      </c>
      <c r="EV27" t="s">
        <v>3431</v>
      </c>
      <c r="EW27" t="s">
        <v>771</v>
      </c>
      <c r="EX27" t="s">
        <v>898</v>
      </c>
      <c r="FA27" t="s">
        <v>529</v>
      </c>
      <c r="FB27" t="s">
        <v>4828</v>
      </c>
      <c r="FD27">
        <v>1</v>
      </c>
      <c r="FE27">
        <v>7</v>
      </c>
      <c r="FI27" t="s">
        <v>4829</v>
      </c>
      <c r="FJ27" t="s">
        <v>4830</v>
      </c>
      <c r="FK27">
        <v>0</v>
      </c>
      <c r="FM27">
        <v>1</v>
      </c>
      <c r="FN27" t="s">
        <v>4823</v>
      </c>
      <c r="FO27" t="s">
        <v>492</v>
      </c>
      <c r="FP27">
        <v>0</v>
      </c>
      <c r="FR27" t="s">
        <v>287</v>
      </c>
      <c r="FT27" t="s">
        <v>4831</v>
      </c>
      <c r="FU27" t="s">
        <v>289</v>
      </c>
      <c r="FV27" t="s">
        <v>1721</v>
      </c>
      <c r="FX27">
        <v>0</v>
      </c>
      <c r="FZ27">
        <v>31.1</v>
      </c>
      <c r="GA27">
        <v>-21</v>
      </c>
      <c r="GB27">
        <v>0</v>
      </c>
      <c r="GC27" t="s">
        <v>497</v>
      </c>
      <c r="GE27">
        <v>1</v>
      </c>
      <c r="GF27" t="s">
        <v>274</v>
      </c>
      <c r="GG27">
        <v>2.6</v>
      </c>
      <c r="GH27">
        <v>3.3</v>
      </c>
      <c r="GI27">
        <v>0</v>
      </c>
      <c r="GJ27">
        <v>0</v>
      </c>
      <c r="GL27" t="s">
        <v>4832</v>
      </c>
      <c r="GO27" t="s">
        <v>713</v>
      </c>
      <c r="GP27" t="s">
        <v>1403</v>
      </c>
      <c r="GQ27">
        <v>44</v>
      </c>
      <c r="GZ27" t="s">
        <v>4833</v>
      </c>
      <c r="HB27" t="s">
        <v>313</v>
      </c>
      <c r="HC27" t="s">
        <v>313</v>
      </c>
      <c r="HD27" t="s">
        <v>4834</v>
      </c>
      <c r="HE27">
        <v>1</v>
      </c>
      <c r="HF27">
        <v>21</v>
      </c>
      <c r="HG27">
        <v>10</v>
      </c>
      <c r="HH27" t="s">
        <v>275</v>
      </c>
      <c r="HJ27" t="s">
        <v>492</v>
      </c>
      <c r="HK27" t="s">
        <v>4835</v>
      </c>
      <c r="HL27" t="s">
        <v>4731</v>
      </c>
      <c r="HN27" t="s">
        <v>4836</v>
      </c>
      <c r="HO27" t="s">
        <v>4837</v>
      </c>
      <c r="HP27" t="s">
        <v>4838</v>
      </c>
      <c r="HQ27" t="s">
        <v>4839</v>
      </c>
      <c r="HS27" t="s">
        <v>4840</v>
      </c>
      <c r="HT27" t="s">
        <v>4841</v>
      </c>
      <c r="HU27">
        <v>15</v>
      </c>
      <c r="HV27">
        <v>-45</v>
      </c>
      <c r="HW27">
        <v>4030810</v>
      </c>
      <c r="HX27" t="s">
        <v>4823</v>
      </c>
      <c r="HY27">
        <v>4030725</v>
      </c>
      <c r="IB27">
        <v>0</v>
      </c>
      <c r="IC27">
        <v>0</v>
      </c>
      <c r="IL27">
        <v>78</v>
      </c>
      <c r="IT27">
        <v>4</v>
      </c>
    </row>
    <row r="28" spans="1:254">
      <c r="A28">
        <v>27</v>
      </c>
      <c r="B28" t="s">
        <v>4842</v>
      </c>
      <c r="C28">
        <v>2</v>
      </c>
      <c r="D28">
        <v>1</v>
      </c>
      <c r="E28">
        <v>10</v>
      </c>
      <c r="F28">
        <v>0</v>
      </c>
      <c r="G28">
        <v>-45</v>
      </c>
      <c r="I28" t="s">
        <v>298</v>
      </c>
      <c r="J28">
        <v>11</v>
      </c>
      <c r="K28">
        <v>11</v>
      </c>
      <c r="L28" t="s">
        <v>4843</v>
      </c>
      <c r="M28" t="s">
        <v>1037</v>
      </c>
      <c r="O28" t="s">
        <v>274</v>
      </c>
      <c r="P28" t="s">
        <v>509</v>
      </c>
      <c r="V28" t="s">
        <v>253</v>
      </c>
      <c r="W28" t="s">
        <v>4844</v>
      </c>
      <c r="X28" t="s">
        <v>4845</v>
      </c>
      <c r="Y28" t="s">
        <v>4846</v>
      </c>
      <c r="AA28" t="s">
        <v>666</v>
      </c>
      <c r="AB28" t="s">
        <v>667</v>
      </c>
      <c r="AJ28" t="s">
        <v>756</v>
      </c>
      <c r="AO28">
        <v>5</v>
      </c>
      <c r="BI28" t="s">
        <v>274</v>
      </c>
      <c r="BP28">
        <f t="shared" si="0"/>
        <v>1</v>
      </c>
      <c r="BQ28">
        <f t="shared" si="1"/>
        <v>0</v>
      </c>
      <c r="BS28" t="s">
        <v>275</v>
      </c>
      <c r="BU28">
        <v>10</v>
      </c>
      <c r="BW28">
        <v>0</v>
      </c>
      <c r="BX28" t="s">
        <v>4847</v>
      </c>
      <c r="BZ28">
        <v>0</v>
      </c>
      <c r="CC28" s="3">
        <v>0.125</v>
      </c>
      <c r="CD28" t="s">
        <v>257</v>
      </c>
      <c r="CE28" t="s">
        <v>4848</v>
      </c>
      <c r="CF28">
        <v>6</v>
      </c>
      <c r="CH28" t="s">
        <v>331</v>
      </c>
      <c r="CI28">
        <v>0</v>
      </c>
      <c r="CJ28" t="s">
        <v>4849</v>
      </c>
      <c r="CK28" s="4">
        <v>38414</v>
      </c>
      <c r="CL28" t="s">
        <v>4850</v>
      </c>
      <c r="CM28" t="s">
        <v>4784</v>
      </c>
      <c r="CN28">
        <v>31</v>
      </c>
      <c r="CO28" t="s">
        <v>4809</v>
      </c>
      <c r="CP28" t="s">
        <v>282</v>
      </c>
      <c r="CQ28" t="s">
        <v>4290</v>
      </c>
      <c r="CT28" t="s">
        <v>4851</v>
      </c>
      <c r="CV28">
        <v>0</v>
      </c>
      <c r="CX28">
        <v>4</v>
      </c>
      <c r="CY28" t="s">
        <v>271</v>
      </c>
      <c r="CZ28">
        <v>22</v>
      </c>
      <c r="DA28">
        <v>10</v>
      </c>
      <c r="DB28" t="s">
        <v>1609</v>
      </c>
      <c r="DC28">
        <v>-25</v>
      </c>
      <c r="DJ28">
        <v>0</v>
      </c>
      <c r="DK28" s="4">
        <v>44463</v>
      </c>
      <c r="DL28">
        <v>20177</v>
      </c>
      <c r="DM28">
        <v>2021</v>
      </c>
      <c r="DN28">
        <v>0</v>
      </c>
      <c r="DP28">
        <v>79539</v>
      </c>
      <c r="DQ28">
        <v>81</v>
      </c>
      <c r="DT28" t="s">
        <v>274</v>
      </c>
      <c r="DU28" t="s">
        <v>257</v>
      </c>
      <c r="DW28">
        <v>31</v>
      </c>
      <c r="DX28" t="s">
        <v>4290</v>
      </c>
      <c r="EA28" t="s">
        <v>2252</v>
      </c>
      <c r="ED28">
        <v>0</v>
      </c>
      <c r="EE28" t="s">
        <v>4852</v>
      </c>
      <c r="EF28" t="s">
        <v>422</v>
      </c>
      <c r="EG28">
        <v>0</v>
      </c>
      <c r="EH28" t="s">
        <v>2341</v>
      </c>
      <c r="EI28" t="s">
        <v>340</v>
      </c>
      <c r="EJ28" t="s">
        <v>4853</v>
      </c>
      <c r="EK28" t="s">
        <v>4854</v>
      </c>
      <c r="EL28" t="s">
        <v>4855</v>
      </c>
      <c r="EM28" t="s">
        <v>4853</v>
      </c>
      <c r="EN28" t="s">
        <v>269</v>
      </c>
      <c r="EO28" t="s">
        <v>4856</v>
      </c>
      <c r="EP28">
        <v>0</v>
      </c>
      <c r="EQ28" t="s">
        <v>346</v>
      </c>
      <c r="ES28" t="s">
        <v>3431</v>
      </c>
      <c r="ET28">
        <v>4</v>
      </c>
      <c r="EU28" t="s">
        <v>274</v>
      </c>
      <c r="EV28" t="s">
        <v>3431</v>
      </c>
      <c r="EW28" t="s">
        <v>1251</v>
      </c>
      <c r="EX28" t="s">
        <v>772</v>
      </c>
      <c r="FA28" t="s">
        <v>499</v>
      </c>
      <c r="FB28" t="s">
        <v>4857</v>
      </c>
      <c r="FD28">
        <v>0</v>
      </c>
      <c r="FE28">
        <v>10</v>
      </c>
      <c r="FK28">
        <v>0</v>
      </c>
      <c r="FM28">
        <v>0</v>
      </c>
      <c r="FP28">
        <v>0</v>
      </c>
      <c r="FR28" t="s">
        <v>462</v>
      </c>
      <c r="FU28" t="s">
        <v>463</v>
      </c>
      <c r="FX28">
        <v>0</v>
      </c>
      <c r="FZ28">
        <v>31.1</v>
      </c>
      <c r="GA28">
        <v>-21</v>
      </c>
      <c r="GB28">
        <v>0</v>
      </c>
      <c r="GD28" t="s">
        <v>355</v>
      </c>
      <c r="GE28">
        <v>0</v>
      </c>
      <c r="GH28">
        <v>1.6</v>
      </c>
      <c r="GI28">
        <v>0</v>
      </c>
      <c r="GJ28">
        <v>0</v>
      </c>
      <c r="GL28" t="s">
        <v>4858</v>
      </c>
      <c r="GO28" t="s">
        <v>2349</v>
      </c>
      <c r="GQ28">
        <v>6</v>
      </c>
      <c r="GZ28" t="s">
        <v>2084</v>
      </c>
      <c r="HB28" t="s">
        <v>313</v>
      </c>
      <c r="HC28" t="s">
        <v>294</v>
      </c>
      <c r="HD28" t="s">
        <v>4859</v>
      </c>
      <c r="HE28">
        <v>0</v>
      </c>
      <c r="HF28">
        <v>11</v>
      </c>
      <c r="HG28">
        <v>10</v>
      </c>
      <c r="HH28" t="s">
        <v>275</v>
      </c>
      <c r="HK28">
        <v>4</v>
      </c>
      <c r="HL28" t="s">
        <v>4565</v>
      </c>
      <c r="HN28" t="s">
        <v>4299</v>
      </c>
      <c r="HO28" t="s">
        <v>4860</v>
      </c>
      <c r="HP28" t="s">
        <v>4861</v>
      </c>
      <c r="HQ28" t="s">
        <v>4862</v>
      </c>
      <c r="HS28" t="s">
        <v>4863</v>
      </c>
      <c r="HV28">
        <v>-45</v>
      </c>
      <c r="HW28">
        <v>4030883</v>
      </c>
      <c r="HY28">
        <v>4030810</v>
      </c>
      <c r="IB28">
        <v>-0.5</v>
      </c>
      <c r="IC28">
        <v>1</v>
      </c>
      <c r="IL28">
        <v>79</v>
      </c>
      <c r="IT28">
        <v>4</v>
      </c>
    </row>
    <row r="29" spans="1:254">
      <c r="A29">
        <v>28</v>
      </c>
      <c r="B29" t="s">
        <v>4864</v>
      </c>
      <c r="C29">
        <v>2</v>
      </c>
      <c r="D29">
        <v>2</v>
      </c>
      <c r="E29">
        <v>10</v>
      </c>
      <c r="F29">
        <v>8</v>
      </c>
      <c r="G29">
        <v>-45</v>
      </c>
      <c r="I29" t="s">
        <v>254</v>
      </c>
      <c r="J29">
        <v>11</v>
      </c>
      <c r="K29">
        <v>11</v>
      </c>
      <c r="L29" t="s">
        <v>1429</v>
      </c>
      <c r="M29" t="s">
        <v>827</v>
      </c>
      <c r="O29" t="s">
        <v>1430</v>
      </c>
      <c r="V29" t="s">
        <v>257</v>
      </c>
      <c r="W29" t="s">
        <v>4865</v>
      </c>
      <c r="AD29" t="s">
        <v>4866</v>
      </c>
      <c r="AE29" t="s">
        <v>4867</v>
      </c>
      <c r="AF29" t="s">
        <v>4865</v>
      </c>
      <c r="AG29" t="s">
        <v>257</v>
      </c>
      <c r="AI29">
        <v>5</v>
      </c>
      <c r="AO29">
        <v>5</v>
      </c>
      <c r="BI29" t="s">
        <v>274</v>
      </c>
      <c r="BP29">
        <f t="shared" si="0"/>
        <v>0</v>
      </c>
      <c r="BQ29">
        <f t="shared" si="1"/>
        <v>2</v>
      </c>
      <c r="BS29" t="s">
        <v>275</v>
      </c>
      <c r="BU29">
        <v>10</v>
      </c>
      <c r="BW29">
        <v>0</v>
      </c>
      <c r="BX29" t="s">
        <v>4868</v>
      </c>
      <c r="CC29" s="3">
        <v>0.12291666666666667</v>
      </c>
      <c r="CE29" t="s">
        <v>4869</v>
      </c>
      <c r="CI29">
        <v>0</v>
      </c>
      <c r="CJ29" t="s">
        <v>4870</v>
      </c>
      <c r="CK29" s="4">
        <v>38414</v>
      </c>
      <c r="CL29" t="s">
        <v>4871</v>
      </c>
      <c r="CM29" t="s">
        <v>4784</v>
      </c>
      <c r="CN29">
        <v>31</v>
      </c>
      <c r="CP29" t="s">
        <v>269</v>
      </c>
      <c r="CQ29" t="s">
        <v>4290</v>
      </c>
      <c r="CT29" t="s">
        <v>4872</v>
      </c>
      <c r="CV29">
        <v>1</v>
      </c>
      <c r="CX29">
        <v>5</v>
      </c>
      <c r="CY29" t="s">
        <v>271</v>
      </c>
      <c r="CZ29">
        <v>22</v>
      </c>
      <c r="DA29">
        <v>10</v>
      </c>
      <c r="DB29" t="s">
        <v>1609</v>
      </c>
      <c r="DC29">
        <v>-25</v>
      </c>
      <c r="DE29" t="s">
        <v>4740</v>
      </c>
      <c r="DJ29">
        <v>8</v>
      </c>
      <c r="DK29" s="4">
        <v>44463</v>
      </c>
      <c r="DL29">
        <v>20177</v>
      </c>
      <c r="DM29">
        <v>2021</v>
      </c>
      <c r="DN29">
        <v>0</v>
      </c>
      <c r="DP29">
        <v>79539</v>
      </c>
      <c r="DQ29">
        <v>82</v>
      </c>
      <c r="DT29" t="s">
        <v>274</v>
      </c>
      <c r="DU29" t="s">
        <v>257</v>
      </c>
      <c r="DW29">
        <v>31</v>
      </c>
      <c r="DX29" t="s">
        <v>4290</v>
      </c>
      <c r="ED29">
        <v>0</v>
      </c>
      <c r="EE29" t="s">
        <v>2233</v>
      </c>
      <c r="EF29" t="s">
        <v>383</v>
      </c>
      <c r="EG29">
        <v>0</v>
      </c>
      <c r="EH29" t="s">
        <v>1441</v>
      </c>
      <c r="EI29" t="s">
        <v>340</v>
      </c>
      <c r="EJ29" t="s">
        <v>4853</v>
      </c>
      <c r="EK29" t="s">
        <v>4873</v>
      </c>
      <c r="EL29" t="s">
        <v>4874</v>
      </c>
      <c r="EN29" t="s">
        <v>282</v>
      </c>
      <c r="EO29" t="s">
        <v>2238</v>
      </c>
      <c r="EP29">
        <v>0</v>
      </c>
      <c r="FD29">
        <v>0</v>
      </c>
      <c r="FE29">
        <v>7</v>
      </c>
      <c r="FF29" t="s">
        <v>621</v>
      </c>
      <c r="FH29" t="s">
        <v>621</v>
      </c>
      <c r="FK29">
        <v>0</v>
      </c>
      <c r="FM29">
        <v>0</v>
      </c>
      <c r="FP29">
        <v>0</v>
      </c>
      <c r="FR29" t="s">
        <v>395</v>
      </c>
      <c r="FT29" t="s">
        <v>257</v>
      </c>
      <c r="FU29" t="s">
        <v>396</v>
      </c>
      <c r="FV29" t="s">
        <v>4875</v>
      </c>
      <c r="FW29" t="s">
        <v>1897</v>
      </c>
      <c r="FX29">
        <v>1</v>
      </c>
      <c r="FZ29">
        <v>31.1</v>
      </c>
      <c r="GA29">
        <v>-21</v>
      </c>
      <c r="GB29">
        <v>0</v>
      </c>
      <c r="GD29" t="s">
        <v>355</v>
      </c>
      <c r="GE29">
        <v>0</v>
      </c>
      <c r="GI29">
        <v>0</v>
      </c>
      <c r="GJ29">
        <v>0</v>
      </c>
      <c r="GL29" t="s">
        <v>4876</v>
      </c>
      <c r="GN29">
        <v>2</v>
      </c>
      <c r="GZ29" t="s">
        <v>4877</v>
      </c>
      <c r="HB29" t="s">
        <v>294</v>
      </c>
      <c r="HC29" t="s">
        <v>294</v>
      </c>
      <c r="HE29">
        <v>0</v>
      </c>
      <c r="HF29">
        <v>11</v>
      </c>
      <c r="HG29">
        <v>10</v>
      </c>
      <c r="HH29" t="s">
        <v>275</v>
      </c>
      <c r="HK29">
        <v>3</v>
      </c>
      <c r="HO29" t="s">
        <v>4878</v>
      </c>
      <c r="HP29" t="s">
        <v>4879</v>
      </c>
      <c r="HQ29" t="s">
        <v>4880</v>
      </c>
      <c r="HV29">
        <v>47</v>
      </c>
      <c r="HW29">
        <v>4030906</v>
      </c>
      <c r="HY29">
        <v>4030883</v>
      </c>
      <c r="IB29">
        <v>0</v>
      </c>
      <c r="IC29">
        <v>0</v>
      </c>
      <c r="IL29">
        <v>80</v>
      </c>
      <c r="IP29" t="s">
        <v>4740</v>
      </c>
      <c r="IT29">
        <v>4</v>
      </c>
    </row>
    <row r="30" spans="1:254">
      <c r="A30">
        <v>29</v>
      </c>
      <c r="B30" t="s">
        <v>4881</v>
      </c>
      <c r="C30">
        <v>2</v>
      </c>
      <c r="D30">
        <v>3</v>
      </c>
      <c r="E30">
        <v>2</v>
      </c>
      <c r="F30">
        <v>4</v>
      </c>
      <c r="G30">
        <v>47</v>
      </c>
      <c r="I30" t="s">
        <v>254</v>
      </c>
      <c r="J30">
        <v>12</v>
      </c>
      <c r="K30" t="s">
        <v>438</v>
      </c>
      <c r="L30" t="s">
        <v>4529</v>
      </c>
      <c r="M30" t="s">
        <v>440</v>
      </c>
      <c r="O30" t="s">
        <v>2462</v>
      </c>
      <c r="P30" t="s">
        <v>871</v>
      </c>
      <c r="V30" t="s">
        <v>257</v>
      </c>
      <c r="W30" t="s">
        <v>4530</v>
      </c>
      <c r="AD30" t="s">
        <v>3793</v>
      </c>
      <c r="AE30" t="s">
        <v>3794</v>
      </c>
      <c r="AF30" t="s">
        <v>4530</v>
      </c>
      <c r="AG30" t="s">
        <v>257</v>
      </c>
      <c r="AI30">
        <v>5</v>
      </c>
      <c r="AO30">
        <v>5</v>
      </c>
      <c r="AX30">
        <v>4</v>
      </c>
      <c r="BI30" t="s">
        <v>274</v>
      </c>
      <c r="BP30">
        <f t="shared" si="0"/>
        <v>0</v>
      </c>
      <c r="BQ30">
        <f t="shared" si="1"/>
        <v>2</v>
      </c>
      <c r="BS30" t="s">
        <v>275</v>
      </c>
      <c r="BU30">
        <v>10</v>
      </c>
      <c r="BW30">
        <v>0</v>
      </c>
      <c r="BX30" t="s">
        <v>4882</v>
      </c>
      <c r="CC30" s="3">
        <v>9.5138888888888884E-2</v>
      </c>
      <c r="CE30" t="s">
        <v>4883</v>
      </c>
      <c r="CI30">
        <v>0</v>
      </c>
      <c r="CJ30" t="s">
        <v>4884</v>
      </c>
      <c r="CK30" s="4">
        <v>38414</v>
      </c>
      <c r="CL30" t="s">
        <v>4885</v>
      </c>
      <c r="CM30" t="s">
        <v>4784</v>
      </c>
      <c r="CN30">
        <v>31</v>
      </c>
      <c r="CP30" t="s">
        <v>269</v>
      </c>
      <c r="CQ30" t="s">
        <v>4290</v>
      </c>
      <c r="CT30" t="s">
        <v>4886</v>
      </c>
      <c r="CV30">
        <v>0</v>
      </c>
      <c r="CX30">
        <v>6</v>
      </c>
      <c r="CY30" t="s">
        <v>271</v>
      </c>
      <c r="CZ30">
        <v>22</v>
      </c>
      <c r="DA30">
        <v>10</v>
      </c>
      <c r="DB30" t="s">
        <v>1609</v>
      </c>
      <c r="DC30">
        <v>-25</v>
      </c>
      <c r="DE30" t="s">
        <v>4565</v>
      </c>
      <c r="DJ30">
        <v>4</v>
      </c>
      <c r="DK30" s="4">
        <v>44463</v>
      </c>
      <c r="DL30">
        <v>20177</v>
      </c>
      <c r="DM30">
        <v>2021</v>
      </c>
      <c r="DN30">
        <v>0</v>
      </c>
      <c r="DP30">
        <v>79539</v>
      </c>
      <c r="DQ30">
        <v>83</v>
      </c>
      <c r="DT30" t="s">
        <v>274</v>
      </c>
      <c r="DU30" t="s">
        <v>257</v>
      </c>
      <c r="DW30">
        <v>31</v>
      </c>
      <c r="DX30" t="s">
        <v>4290</v>
      </c>
      <c r="ED30">
        <v>0</v>
      </c>
      <c r="EE30" t="s">
        <v>2504</v>
      </c>
      <c r="EF30" t="s">
        <v>383</v>
      </c>
      <c r="EG30">
        <v>1</v>
      </c>
      <c r="EI30" t="s">
        <v>454</v>
      </c>
      <c r="EJ30" t="s">
        <v>4887</v>
      </c>
      <c r="EK30" t="s">
        <v>4888</v>
      </c>
      <c r="EL30" t="s">
        <v>4889</v>
      </c>
      <c r="EM30" t="s">
        <v>4890</v>
      </c>
      <c r="EN30" t="s">
        <v>282</v>
      </c>
      <c r="EO30" t="s">
        <v>4891</v>
      </c>
      <c r="EP30">
        <v>0</v>
      </c>
      <c r="ES30" t="s">
        <v>4892</v>
      </c>
      <c r="FD30">
        <v>0</v>
      </c>
      <c r="FE30">
        <v>7</v>
      </c>
      <c r="FF30" t="s">
        <v>621</v>
      </c>
      <c r="FH30" t="s">
        <v>621</v>
      </c>
      <c r="FI30" t="s">
        <v>4893</v>
      </c>
      <c r="FK30">
        <v>0</v>
      </c>
      <c r="FM30">
        <v>0</v>
      </c>
      <c r="FP30">
        <v>0</v>
      </c>
      <c r="FR30" t="s">
        <v>462</v>
      </c>
      <c r="FT30" t="s">
        <v>257</v>
      </c>
      <c r="FU30" t="s">
        <v>777</v>
      </c>
      <c r="FV30" t="s">
        <v>397</v>
      </c>
      <c r="FW30" t="s">
        <v>2413</v>
      </c>
      <c r="FX30">
        <v>0</v>
      </c>
      <c r="FZ30">
        <v>31.1</v>
      </c>
      <c r="GA30">
        <v>-21</v>
      </c>
      <c r="GB30">
        <v>0</v>
      </c>
      <c r="GC30" t="s">
        <v>465</v>
      </c>
      <c r="GD30" t="s">
        <v>355</v>
      </c>
      <c r="GE30">
        <v>0</v>
      </c>
      <c r="GF30" t="s">
        <v>466</v>
      </c>
      <c r="GI30">
        <v>1</v>
      </c>
      <c r="GJ30">
        <v>0</v>
      </c>
      <c r="GL30" t="s">
        <v>4894</v>
      </c>
      <c r="GN30">
        <v>2</v>
      </c>
      <c r="GZ30" t="s">
        <v>4895</v>
      </c>
      <c r="HB30" t="s">
        <v>294</v>
      </c>
      <c r="HC30" t="s">
        <v>294</v>
      </c>
      <c r="HE30">
        <v>0</v>
      </c>
      <c r="HF30">
        <v>12</v>
      </c>
      <c r="HG30">
        <v>10</v>
      </c>
      <c r="HH30" t="s">
        <v>275</v>
      </c>
      <c r="HK30">
        <v>1</v>
      </c>
      <c r="HV30">
        <v>43</v>
      </c>
      <c r="HW30">
        <v>4030938</v>
      </c>
      <c r="HX30" t="s">
        <v>4859</v>
      </c>
      <c r="HY30">
        <v>4030906</v>
      </c>
      <c r="IB30">
        <v>0.5</v>
      </c>
      <c r="IC30">
        <v>1</v>
      </c>
      <c r="IL30">
        <v>81</v>
      </c>
      <c r="IP30" t="s">
        <v>4565</v>
      </c>
      <c r="IT30">
        <v>4</v>
      </c>
    </row>
    <row r="31" spans="1:254">
      <c r="A31">
        <v>30</v>
      </c>
      <c r="B31" t="s">
        <v>4896</v>
      </c>
      <c r="C31">
        <v>2</v>
      </c>
      <c r="D31">
        <v>1</v>
      </c>
      <c r="E31">
        <v>10</v>
      </c>
      <c r="F31">
        <v>0</v>
      </c>
      <c r="G31">
        <v>43</v>
      </c>
      <c r="I31" t="s">
        <v>298</v>
      </c>
      <c r="J31">
        <v>11</v>
      </c>
      <c r="K31">
        <v>11</v>
      </c>
      <c r="L31" t="s">
        <v>2333</v>
      </c>
      <c r="M31" t="s">
        <v>1037</v>
      </c>
      <c r="O31" t="s">
        <v>274</v>
      </c>
      <c r="V31" t="s">
        <v>253</v>
      </c>
      <c r="W31" t="s">
        <v>4897</v>
      </c>
      <c r="X31" t="s">
        <v>3162</v>
      </c>
      <c r="Y31" t="s">
        <v>4898</v>
      </c>
      <c r="AA31" t="s">
        <v>666</v>
      </c>
      <c r="AB31" t="s">
        <v>667</v>
      </c>
      <c r="AJ31" t="s">
        <v>756</v>
      </c>
      <c r="AO31">
        <v>5</v>
      </c>
      <c r="BI31" t="s">
        <v>274</v>
      </c>
      <c r="BP31">
        <f t="shared" si="0"/>
        <v>1</v>
      </c>
      <c r="BQ31">
        <f t="shared" si="1"/>
        <v>0</v>
      </c>
      <c r="BS31" t="s">
        <v>275</v>
      </c>
      <c r="BU31">
        <v>10</v>
      </c>
      <c r="BW31">
        <v>0</v>
      </c>
      <c r="BX31" t="s">
        <v>4899</v>
      </c>
      <c r="BZ31">
        <v>0</v>
      </c>
      <c r="CC31" s="3">
        <v>7.9166666666666663E-2</v>
      </c>
      <c r="CD31" t="s">
        <v>257</v>
      </c>
      <c r="CE31" t="s">
        <v>4900</v>
      </c>
      <c r="CF31">
        <v>7</v>
      </c>
      <c r="CH31" t="s">
        <v>331</v>
      </c>
      <c r="CI31">
        <v>0</v>
      </c>
      <c r="CJ31" t="s">
        <v>4901</v>
      </c>
      <c r="CK31" s="4">
        <v>38414</v>
      </c>
      <c r="CL31" t="s">
        <v>4902</v>
      </c>
      <c r="CM31" t="s">
        <v>4903</v>
      </c>
      <c r="CN31">
        <v>31</v>
      </c>
      <c r="CO31" t="s">
        <v>4904</v>
      </c>
      <c r="CP31" t="s">
        <v>282</v>
      </c>
      <c r="CQ31" t="s">
        <v>4290</v>
      </c>
      <c r="CT31" t="s">
        <v>4905</v>
      </c>
      <c r="CV31">
        <v>0</v>
      </c>
      <c r="CX31">
        <v>7</v>
      </c>
      <c r="CY31" t="s">
        <v>271</v>
      </c>
      <c r="CZ31">
        <v>22</v>
      </c>
      <c r="DA31">
        <v>10</v>
      </c>
      <c r="DB31" t="s">
        <v>1609</v>
      </c>
      <c r="DC31">
        <v>-25</v>
      </c>
      <c r="DJ31">
        <v>0</v>
      </c>
      <c r="DK31" s="4">
        <v>44463</v>
      </c>
      <c r="DL31">
        <v>20177</v>
      </c>
      <c r="DM31">
        <v>2021</v>
      </c>
      <c r="DN31">
        <v>0</v>
      </c>
      <c r="DP31">
        <v>79539</v>
      </c>
      <c r="DQ31">
        <v>84</v>
      </c>
      <c r="DT31" t="s">
        <v>274</v>
      </c>
      <c r="DU31" t="s">
        <v>257</v>
      </c>
      <c r="DW31">
        <v>31</v>
      </c>
      <c r="DX31" t="s">
        <v>4290</v>
      </c>
      <c r="DZ31" t="s">
        <v>4906</v>
      </c>
      <c r="EA31" t="s">
        <v>1391</v>
      </c>
      <c r="ED31">
        <v>0</v>
      </c>
      <c r="EE31" t="s">
        <v>2340</v>
      </c>
      <c r="EF31" t="s">
        <v>422</v>
      </c>
      <c r="EG31">
        <v>0</v>
      </c>
      <c r="EH31" t="s">
        <v>2341</v>
      </c>
      <c r="EI31" t="s">
        <v>340</v>
      </c>
      <c r="EJ31" t="s">
        <v>486</v>
      </c>
      <c r="EK31" t="s">
        <v>4907</v>
      </c>
      <c r="EL31" t="s">
        <v>4908</v>
      </c>
      <c r="EM31" t="s">
        <v>1152</v>
      </c>
      <c r="EN31" t="s">
        <v>269</v>
      </c>
      <c r="EO31" t="s">
        <v>490</v>
      </c>
      <c r="EP31">
        <v>0</v>
      </c>
      <c r="EQ31" t="s">
        <v>346</v>
      </c>
      <c r="ES31" t="s">
        <v>4909</v>
      </c>
      <c r="ET31">
        <v>0</v>
      </c>
      <c r="EU31" t="s">
        <v>679</v>
      </c>
      <c r="EV31" t="s">
        <v>3431</v>
      </c>
      <c r="FB31" t="s">
        <v>4910</v>
      </c>
      <c r="FD31">
        <v>0</v>
      </c>
      <c r="FE31">
        <v>19</v>
      </c>
      <c r="FJ31" t="s">
        <v>4911</v>
      </c>
      <c r="FK31">
        <v>0</v>
      </c>
      <c r="FM31">
        <v>1</v>
      </c>
      <c r="FN31" t="s">
        <v>4906</v>
      </c>
      <c r="FO31" t="s">
        <v>4912</v>
      </c>
      <c r="FP31">
        <v>0</v>
      </c>
      <c r="FR31" t="s">
        <v>395</v>
      </c>
      <c r="FU31" t="s">
        <v>496</v>
      </c>
      <c r="FX31">
        <v>0</v>
      </c>
      <c r="FZ31">
        <v>31.1</v>
      </c>
      <c r="GA31">
        <v>-21</v>
      </c>
      <c r="GB31">
        <v>0</v>
      </c>
      <c r="GD31" t="s">
        <v>355</v>
      </c>
      <c r="GE31">
        <v>0</v>
      </c>
      <c r="GG31">
        <v>2.8</v>
      </c>
      <c r="GH31">
        <v>3.8</v>
      </c>
      <c r="GI31">
        <v>0</v>
      </c>
      <c r="GJ31">
        <v>0</v>
      </c>
      <c r="GL31" t="s">
        <v>4913</v>
      </c>
      <c r="GP31" t="s">
        <v>779</v>
      </c>
      <c r="GZ31" t="s">
        <v>4914</v>
      </c>
      <c r="HB31" t="s">
        <v>313</v>
      </c>
      <c r="HC31" t="s">
        <v>294</v>
      </c>
      <c r="HD31" t="s">
        <v>1541</v>
      </c>
      <c r="HE31">
        <v>0</v>
      </c>
      <c r="HF31">
        <v>11</v>
      </c>
      <c r="HG31">
        <v>10</v>
      </c>
      <c r="HH31" t="s">
        <v>275</v>
      </c>
      <c r="HK31">
        <v>4</v>
      </c>
      <c r="HN31" t="s">
        <v>4299</v>
      </c>
      <c r="HO31" t="s">
        <v>4915</v>
      </c>
      <c r="HP31" t="s">
        <v>4916</v>
      </c>
      <c r="HQ31" t="s">
        <v>4917</v>
      </c>
      <c r="HV31">
        <v>43</v>
      </c>
      <c r="HW31">
        <v>4030963</v>
      </c>
      <c r="HX31" t="s">
        <v>4918</v>
      </c>
      <c r="HY31">
        <v>4030938</v>
      </c>
      <c r="IB31">
        <v>0</v>
      </c>
      <c r="IC31">
        <v>1</v>
      </c>
      <c r="IL31">
        <v>82</v>
      </c>
      <c r="IT31">
        <v>4</v>
      </c>
    </row>
    <row r="32" spans="1:254">
      <c r="A32">
        <v>31</v>
      </c>
      <c r="B32" t="s">
        <v>4919</v>
      </c>
      <c r="C32">
        <v>2</v>
      </c>
      <c r="D32">
        <v>2</v>
      </c>
      <c r="E32">
        <v>10</v>
      </c>
      <c r="F32">
        <v>21</v>
      </c>
      <c r="G32">
        <v>43</v>
      </c>
      <c r="I32" t="s">
        <v>254</v>
      </c>
      <c r="J32">
        <v>11</v>
      </c>
      <c r="K32">
        <v>11</v>
      </c>
      <c r="L32" t="s">
        <v>4920</v>
      </c>
      <c r="M32" t="s">
        <v>978</v>
      </c>
      <c r="O32" t="s">
        <v>1750</v>
      </c>
      <c r="S32" t="s">
        <v>4921</v>
      </c>
      <c r="V32" t="s">
        <v>253</v>
      </c>
      <c r="W32" t="s">
        <v>4922</v>
      </c>
      <c r="X32" t="s">
        <v>1432</v>
      </c>
      <c r="Y32" t="s">
        <v>4923</v>
      </c>
      <c r="AA32" t="s">
        <v>325</v>
      </c>
      <c r="AB32" t="s">
        <v>326</v>
      </c>
      <c r="AI32">
        <v>85</v>
      </c>
      <c r="AJ32" t="s">
        <v>327</v>
      </c>
      <c r="AO32">
        <v>5</v>
      </c>
      <c r="BI32" t="s">
        <v>274</v>
      </c>
      <c r="BP32">
        <f t="shared" si="0"/>
        <v>1</v>
      </c>
      <c r="BQ32">
        <f t="shared" si="1"/>
        <v>0</v>
      </c>
      <c r="BS32" t="s">
        <v>275</v>
      </c>
      <c r="BU32">
        <v>10</v>
      </c>
      <c r="BW32">
        <v>1</v>
      </c>
      <c r="BX32" t="s">
        <v>4924</v>
      </c>
      <c r="BY32" t="s">
        <v>3721</v>
      </c>
      <c r="BZ32">
        <v>1</v>
      </c>
      <c r="CC32" s="3">
        <v>7.5694444444444439E-2</v>
      </c>
      <c r="CD32" t="s">
        <v>294</v>
      </c>
      <c r="CE32" t="s">
        <v>4925</v>
      </c>
      <c r="CF32">
        <v>8</v>
      </c>
      <c r="CH32" t="s">
        <v>493</v>
      </c>
      <c r="CI32">
        <v>0</v>
      </c>
      <c r="CJ32" t="s">
        <v>4926</v>
      </c>
      <c r="CK32" s="4">
        <v>38414</v>
      </c>
      <c r="CL32" t="s">
        <v>4927</v>
      </c>
      <c r="CM32" t="s">
        <v>4928</v>
      </c>
      <c r="CN32">
        <v>31</v>
      </c>
      <c r="CO32" t="s">
        <v>4671</v>
      </c>
      <c r="CP32" t="s">
        <v>269</v>
      </c>
      <c r="CQ32" t="s">
        <v>4290</v>
      </c>
      <c r="CT32" t="s">
        <v>4402</v>
      </c>
      <c r="CV32">
        <v>0</v>
      </c>
      <c r="CX32">
        <v>8</v>
      </c>
      <c r="CY32" t="s">
        <v>271</v>
      </c>
      <c r="CZ32">
        <v>22</v>
      </c>
      <c r="DA32">
        <v>10</v>
      </c>
      <c r="DB32" t="s">
        <v>1609</v>
      </c>
      <c r="DC32">
        <v>-25</v>
      </c>
      <c r="DE32" t="s">
        <v>4332</v>
      </c>
      <c r="DJ32">
        <v>21</v>
      </c>
      <c r="DK32" s="4">
        <v>44463</v>
      </c>
      <c r="DL32">
        <v>20177</v>
      </c>
      <c r="DM32">
        <v>2021</v>
      </c>
      <c r="DN32">
        <v>0</v>
      </c>
      <c r="DP32">
        <v>79539</v>
      </c>
      <c r="DQ32">
        <v>85</v>
      </c>
      <c r="DT32" t="s">
        <v>274</v>
      </c>
      <c r="DU32" t="s">
        <v>257</v>
      </c>
      <c r="DW32">
        <v>31</v>
      </c>
      <c r="DX32" t="s">
        <v>4290</v>
      </c>
      <c r="DZ32" t="s">
        <v>4929</v>
      </c>
      <c r="ED32">
        <v>0</v>
      </c>
      <c r="EE32" t="s">
        <v>1840</v>
      </c>
      <c r="EF32" t="s">
        <v>383</v>
      </c>
      <c r="EG32">
        <v>0</v>
      </c>
      <c r="EI32" t="s">
        <v>340</v>
      </c>
      <c r="EJ32" t="s">
        <v>946</v>
      </c>
      <c r="EK32" t="s">
        <v>4930</v>
      </c>
      <c r="EL32" t="s">
        <v>4931</v>
      </c>
      <c r="EM32" t="s">
        <v>1982</v>
      </c>
      <c r="EN32" t="s">
        <v>282</v>
      </c>
      <c r="EO32" t="s">
        <v>490</v>
      </c>
      <c r="EP32">
        <v>0</v>
      </c>
      <c r="EQ32" t="s">
        <v>346</v>
      </c>
      <c r="ES32" t="s">
        <v>4932</v>
      </c>
      <c r="ET32">
        <v>10</v>
      </c>
      <c r="EU32" t="s">
        <v>257</v>
      </c>
      <c r="EV32" t="s">
        <v>3431</v>
      </c>
      <c r="EW32" t="s">
        <v>709</v>
      </c>
      <c r="EX32" t="s">
        <v>1982</v>
      </c>
      <c r="FA32" t="s">
        <v>269</v>
      </c>
      <c r="FB32" t="s">
        <v>4933</v>
      </c>
      <c r="FD32">
        <v>0</v>
      </c>
      <c r="FE32">
        <v>1</v>
      </c>
      <c r="FI32" t="s">
        <v>4934</v>
      </c>
      <c r="FJ32" t="s">
        <v>4935</v>
      </c>
      <c r="FK32">
        <v>0</v>
      </c>
      <c r="FM32">
        <v>1</v>
      </c>
      <c r="FN32" t="s">
        <v>4929</v>
      </c>
      <c r="FO32" t="s">
        <v>1083</v>
      </c>
      <c r="FP32">
        <v>0</v>
      </c>
      <c r="FR32" t="s">
        <v>395</v>
      </c>
      <c r="FU32" t="s">
        <v>496</v>
      </c>
      <c r="FX32">
        <v>0</v>
      </c>
      <c r="FZ32">
        <v>31.1</v>
      </c>
      <c r="GA32">
        <v>-21</v>
      </c>
      <c r="GB32">
        <v>0</v>
      </c>
      <c r="GD32" t="s">
        <v>355</v>
      </c>
      <c r="GE32">
        <v>1</v>
      </c>
      <c r="GF32" t="s">
        <v>274</v>
      </c>
      <c r="GG32">
        <v>2</v>
      </c>
      <c r="GH32">
        <v>3.2</v>
      </c>
      <c r="GI32">
        <v>0</v>
      </c>
      <c r="GJ32">
        <v>0</v>
      </c>
      <c r="GL32" t="s">
        <v>4936</v>
      </c>
      <c r="GM32">
        <v>11</v>
      </c>
      <c r="GN32">
        <v>11</v>
      </c>
      <c r="GO32" t="s">
        <v>499</v>
      </c>
      <c r="GP32" t="s">
        <v>779</v>
      </c>
      <c r="GQ32">
        <v>47</v>
      </c>
      <c r="GZ32" t="s">
        <v>4937</v>
      </c>
      <c r="HA32" t="s">
        <v>4332</v>
      </c>
      <c r="HB32" t="s">
        <v>294</v>
      </c>
      <c r="HC32" t="s">
        <v>313</v>
      </c>
      <c r="HD32" t="s">
        <v>4938</v>
      </c>
      <c r="HE32">
        <v>0</v>
      </c>
      <c r="HF32">
        <v>11</v>
      </c>
      <c r="HG32">
        <v>10</v>
      </c>
      <c r="HH32" t="s">
        <v>275</v>
      </c>
      <c r="HK32" t="s">
        <v>1256</v>
      </c>
      <c r="HL32" t="s">
        <v>4332</v>
      </c>
      <c r="HN32" t="s">
        <v>4939</v>
      </c>
      <c r="HO32" t="s">
        <v>4940</v>
      </c>
      <c r="HP32" t="s">
        <v>4941</v>
      </c>
      <c r="HQ32" t="s">
        <v>4942</v>
      </c>
      <c r="HS32" t="s">
        <v>4943</v>
      </c>
      <c r="HV32">
        <v>22</v>
      </c>
      <c r="HW32">
        <v>4030981</v>
      </c>
      <c r="HX32" t="s">
        <v>4944</v>
      </c>
      <c r="HY32">
        <v>4030963</v>
      </c>
      <c r="IB32">
        <v>0.5</v>
      </c>
      <c r="IC32">
        <v>1</v>
      </c>
      <c r="IL32">
        <v>83</v>
      </c>
      <c r="IP32" t="s">
        <v>4291</v>
      </c>
      <c r="IT32">
        <v>4</v>
      </c>
    </row>
    <row r="33" spans="1:254">
      <c r="A33">
        <v>32</v>
      </c>
      <c r="B33" t="s">
        <v>4945</v>
      </c>
      <c r="C33">
        <v>2</v>
      </c>
      <c r="D33">
        <v>1</v>
      </c>
      <c r="E33">
        <v>10</v>
      </c>
      <c r="F33">
        <v>0</v>
      </c>
      <c r="G33">
        <v>22</v>
      </c>
      <c r="I33" t="s">
        <v>298</v>
      </c>
      <c r="J33">
        <v>11</v>
      </c>
      <c r="K33" t="s">
        <v>4946</v>
      </c>
      <c r="L33" t="s">
        <v>4947</v>
      </c>
      <c r="M33" t="s">
        <v>367</v>
      </c>
      <c r="O33" t="s">
        <v>662</v>
      </c>
      <c r="S33" t="s">
        <v>1708</v>
      </c>
      <c r="V33" t="s">
        <v>253</v>
      </c>
      <c r="W33" t="s">
        <v>4948</v>
      </c>
      <c r="X33" t="s">
        <v>2804</v>
      </c>
      <c r="Y33" t="s">
        <v>4949</v>
      </c>
      <c r="AA33" t="s">
        <v>876</v>
      </c>
      <c r="AB33" t="s">
        <v>877</v>
      </c>
      <c r="AJ33" t="s">
        <v>756</v>
      </c>
      <c r="AO33">
        <v>5</v>
      </c>
      <c r="BI33" t="s">
        <v>257</v>
      </c>
      <c r="BP33">
        <f t="shared" si="0"/>
        <v>1</v>
      </c>
      <c r="BQ33">
        <f t="shared" si="1"/>
        <v>0</v>
      </c>
      <c r="BS33" t="s">
        <v>275</v>
      </c>
      <c r="BU33">
        <v>10</v>
      </c>
      <c r="BW33">
        <v>0</v>
      </c>
      <c r="BX33" t="s">
        <v>4950</v>
      </c>
      <c r="BZ33">
        <v>0</v>
      </c>
      <c r="CC33" s="3">
        <v>6.9444444444444434E-2</v>
      </c>
      <c r="CD33" t="s">
        <v>257</v>
      </c>
      <c r="CE33" t="s">
        <v>4951</v>
      </c>
      <c r="CF33">
        <v>7</v>
      </c>
      <c r="CH33" t="s">
        <v>331</v>
      </c>
      <c r="CI33">
        <v>0</v>
      </c>
      <c r="CJ33" t="s">
        <v>4952</v>
      </c>
      <c r="CK33" s="4">
        <v>38414</v>
      </c>
      <c r="CL33" t="s">
        <v>4953</v>
      </c>
      <c r="CM33" t="s">
        <v>4954</v>
      </c>
      <c r="CN33">
        <v>31</v>
      </c>
      <c r="CP33" t="s">
        <v>282</v>
      </c>
      <c r="CQ33" t="s">
        <v>4290</v>
      </c>
      <c r="CT33" t="s">
        <v>4955</v>
      </c>
      <c r="CV33">
        <v>0</v>
      </c>
      <c r="CX33">
        <v>9</v>
      </c>
      <c r="CY33" t="s">
        <v>271</v>
      </c>
      <c r="CZ33">
        <v>22</v>
      </c>
      <c r="DA33">
        <v>10</v>
      </c>
      <c r="DB33" t="s">
        <v>1609</v>
      </c>
      <c r="DC33">
        <v>-25</v>
      </c>
      <c r="DJ33">
        <v>0</v>
      </c>
      <c r="DK33" s="4">
        <v>44463</v>
      </c>
      <c r="DL33">
        <v>20177</v>
      </c>
      <c r="DM33">
        <v>2021</v>
      </c>
      <c r="DN33">
        <v>0</v>
      </c>
      <c r="DP33">
        <v>79539</v>
      </c>
      <c r="DQ33">
        <v>86</v>
      </c>
      <c r="DT33" t="s">
        <v>257</v>
      </c>
      <c r="DU33" t="s">
        <v>274</v>
      </c>
      <c r="DW33">
        <v>31</v>
      </c>
      <c r="DX33" t="s">
        <v>4290</v>
      </c>
      <c r="EA33" t="s">
        <v>2930</v>
      </c>
      <c r="ED33">
        <v>0</v>
      </c>
      <c r="EE33" t="s">
        <v>3172</v>
      </c>
      <c r="EF33" t="s">
        <v>675</v>
      </c>
      <c r="EG33">
        <v>0</v>
      </c>
      <c r="EI33" t="s">
        <v>340</v>
      </c>
      <c r="EJ33" t="s">
        <v>1149</v>
      </c>
      <c r="EK33" t="s">
        <v>4956</v>
      </c>
      <c r="EL33" t="s">
        <v>4957</v>
      </c>
      <c r="EM33" t="s">
        <v>1395</v>
      </c>
      <c r="EN33" t="s">
        <v>269</v>
      </c>
      <c r="EO33" t="s">
        <v>490</v>
      </c>
      <c r="EP33">
        <v>0</v>
      </c>
      <c r="EQ33" t="s">
        <v>4958</v>
      </c>
      <c r="ES33" t="s">
        <v>3431</v>
      </c>
      <c r="ET33">
        <v>3</v>
      </c>
      <c r="EU33" t="s">
        <v>348</v>
      </c>
      <c r="EV33" t="s">
        <v>3431</v>
      </c>
      <c r="EW33" t="s">
        <v>1251</v>
      </c>
      <c r="EX33" t="s">
        <v>921</v>
      </c>
      <c r="FA33" t="s">
        <v>499</v>
      </c>
      <c r="FB33" t="s">
        <v>4959</v>
      </c>
      <c r="FD33">
        <v>1</v>
      </c>
      <c r="FE33">
        <v>1</v>
      </c>
      <c r="FK33">
        <v>0</v>
      </c>
      <c r="FM33">
        <v>0</v>
      </c>
      <c r="FP33">
        <v>0</v>
      </c>
      <c r="FR33" t="s">
        <v>462</v>
      </c>
      <c r="FT33" t="s">
        <v>274</v>
      </c>
      <c r="FU33" t="s">
        <v>777</v>
      </c>
      <c r="FV33" t="s">
        <v>2037</v>
      </c>
      <c r="FX33">
        <v>0</v>
      </c>
      <c r="FZ33">
        <v>31.1</v>
      </c>
      <c r="GA33">
        <v>-21</v>
      </c>
      <c r="GB33">
        <v>0</v>
      </c>
      <c r="GD33" t="s">
        <v>355</v>
      </c>
      <c r="GE33">
        <v>0</v>
      </c>
      <c r="GF33" t="s">
        <v>274</v>
      </c>
      <c r="GH33">
        <v>2.2999999999999998</v>
      </c>
      <c r="GI33">
        <v>0</v>
      </c>
      <c r="GJ33">
        <v>0</v>
      </c>
      <c r="GL33" t="s">
        <v>4960</v>
      </c>
      <c r="GO33" t="s">
        <v>357</v>
      </c>
      <c r="GQ33">
        <v>13</v>
      </c>
      <c r="GZ33" t="s">
        <v>4696</v>
      </c>
      <c r="HB33" t="s">
        <v>294</v>
      </c>
      <c r="HC33" t="s">
        <v>294</v>
      </c>
      <c r="HD33" t="s">
        <v>4859</v>
      </c>
      <c r="HE33">
        <v>0</v>
      </c>
      <c r="HF33">
        <v>11</v>
      </c>
      <c r="HG33">
        <v>10</v>
      </c>
      <c r="HH33" t="s">
        <v>275</v>
      </c>
      <c r="HJ33" t="s">
        <v>492</v>
      </c>
      <c r="HK33">
        <v>1</v>
      </c>
      <c r="HL33" t="s">
        <v>4671</v>
      </c>
      <c r="HN33" t="s">
        <v>4961</v>
      </c>
      <c r="HO33" t="s">
        <v>4962</v>
      </c>
      <c r="HP33" t="s">
        <v>4963</v>
      </c>
      <c r="HQ33" t="s">
        <v>4964</v>
      </c>
      <c r="HS33" t="s">
        <v>4965</v>
      </c>
      <c r="HV33">
        <v>22</v>
      </c>
      <c r="HW33">
        <v>4031024</v>
      </c>
      <c r="HY33">
        <v>4030981</v>
      </c>
      <c r="IB33">
        <v>-0.5</v>
      </c>
      <c r="IC33">
        <v>1</v>
      </c>
      <c r="IL33">
        <v>84</v>
      </c>
      <c r="IT33">
        <v>4</v>
      </c>
    </row>
    <row r="34" spans="1:254">
      <c r="A34">
        <v>33</v>
      </c>
      <c r="B34" t="s">
        <v>4966</v>
      </c>
      <c r="V34" t="s">
        <v>679</v>
      </c>
      <c r="BP34">
        <f t="shared" si="0"/>
        <v>0</v>
      </c>
      <c r="BQ34">
        <f t="shared" si="1"/>
        <v>0</v>
      </c>
    </row>
    <row r="35" spans="1:254">
      <c r="A35">
        <v>34</v>
      </c>
      <c r="B35" t="s">
        <v>4967</v>
      </c>
      <c r="C35">
        <v>2</v>
      </c>
      <c r="D35">
        <v>2</v>
      </c>
      <c r="E35">
        <v>10</v>
      </c>
      <c r="F35">
        <v>0</v>
      </c>
      <c r="G35">
        <v>22</v>
      </c>
      <c r="I35" t="s">
        <v>298</v>
      </c>
      <c r="J35">
        <v>11</v>
      </c>
      <c r="K35">
        <v>11</v>
      </c>
      <c r="L35" t="s">
        <v>4437</v>
      </c>
      <c r="M35" t="s">
        <v>827</v>
      </c>
      <c r="O35" t="s">
        <v>4438</v>
      </c>
      <c r="V35" t="s">
        <v>253</v>
      </c>
      <c r="W35" t="s">
        <v>4968</v>
      </c>
      <c r="X35" t="s">
        <v>4969</v>
      </c>
      <c r="Y35" t="s">
        <v>4970</v>
      </c>
      <c r="AA35" t="s">
        <v>666</v>
      </c>
      <c r="AB35" t="s">
        <v>667</v>
      </c>
      <c r="AJ35" t="s">
        <v>513</v>
      </c>
      <c r="AK35" t="s">
        <v>513</v>
      </c>
      <c r="AO35">
        <v>5</v>
      </c>
      <c r="BI35" t="s">
        <v>257</v>
      </c>
      <c r="BP35">
        <f t="shared" si="0"/>
        <v>1</v>
      </c>
      <c r="BQ35">
        <f t="shared" si="1"/>
        <v>0</v>
      </c>
      <c r="BS35" t="s">
        <v>275</v>
      </c>
      <c r="BU35">
        <v>10</v>
      </c>
      <c r="BW35">
        <v>0</v>
      </c>
      <c r="BX35" t="s">
        <v>4971</v>
      </c>
      <c r="BY35" t="s">
        <v>3429</v>
      </c>
      <c r="BZ35">
        <v>0</v>
      </c>
      <c r="CA35" t="s">
        <v>492</v>
      </c>
      <c r="CC35" s="3">
        <v>6.6666666666666666E-2</v>
      </c>
      <c r="CD35" t="s">
        <v>274</v>
      </c>
      <c r="CE35" t="s">
        <v>4972</v>
      </c>
      <c r="CF35">
        <v>8</v>
      </c>
      <c r="CH35" t="s">
        <v>493</v>
      </c>
      <c r="CI35">
        <v>0</v>
      </c>
      <c r="CJ35" t="s">
        <v>4973</v>
      </c>
      <c r="CK35" s="4">
        <v>38387</v>
      </c>
      <c r="CL35" t="s">
        <v>4974</v>
      </c>
      <c r="CM35" t="s">
        <v>4975</v>
      </c>
      <c r="CN35">
        <v>31</v>
      </c>
      <c r="CO35" t="s">
        <v>4976</v>
      </c>
      <c r="CP35" t="s">
        <v>282</v>
      </c>
      <c r="CQ35" t="s">
        <v>4290</v>
      </c>
      <c r="CT35" t="s">
        <v>4977</v>
      </c>
      <c r="CV35">
        <v>0</v>
      </c>
      <c r="CX35">
        <v>10</v>
      </c>
      <c r="CY35" t="s">
        <v>271</v>
      </c>
      <c r="CZ35">
        <v>22</v>
      </c>
      <c r="DA35">
        <v>10</v>
      </c>
      <c r="DB35" t="s">
        <v>1609</v>
      </c>
      <c r="DC35">
        <v>-25</v>
      </c>
      <c r="DJ35">
        <v>0</v>
      </c>
      <c r="DK35" s="4">
        <v>44463</v>
      </c>
      <c r="DL35">
        <v>20177</v>
      </c>
      <c r="DM35">
        <v>2021</v>
      </c>
      <c r="DN35">
        <v>0</v>
      </c>
      <c r="DP35">
        <v>79539</v>
      </c>
      <c r="DQ35">
        <v>88</v>
      </c>
      <c r="DT35" t="s">
        <v>257</v>
      </c>
      <c r="DU35" t="s">
        <v>274</v>
      </c>
      <c r="DW35">
        <v>31</v>
      </c>
      <c r="DX35" t="s">
        <v>4290</v>
      </c>
      <c r="DZ35" t="s">
        <v>4978</v>
      </c>
      <c r="EA35" t="s">
        <v>522</v>
      </c>
      <c r="EC35" t="s">
        <v>4740</v>
      </c>
      <c r="ED35">
        <v>0</v>
      </c>
      <c r="EE35" t="s">
        <v>836</v>
      </c>
      <c r="EF35" t="s">
        <v>675</v>
      </c>
      <c r="EG35">
        <v>0</v>
      </c>
      <c r="EH35" t="s">
        <v>837</v>
      </c>
      <c r="EI35" t="s">
        <v>340</v>
      </c>
      <c r="EJ35" t="s">
        <v>3736</v>
      </c>
      <c r="EK35" t="s">
        <v>4979</v>
      </c>
      <c r="EL35" t="s">
        <v>4980</v>
      </c>
      <c r="EM35" t="s">
        <v>4891</v>
      </c>
      <c r="EN35" t="s">
        <v>269</v>
      </c>
      <c r="EO35" t="s">
        <v>2935</v>
      </c>
      <c r="EP35">
        <v>0</v>
      </c>
      <c r="EQ35" t="s">
        <v>346</v>
      </c>
      <c r="ES35" t="s">
        <v>4981</v>
      </c>
      <c r="ET35">
        <v>7</v>
      </c>
      <c r="EU35" t="s">
        <v>257</v>
      </c>
      <c r="EV35" t="s">
        <v>3431</v>
      </c>
      <c r="EW35" t="s">
        <v>1251</v>
      </c>
      <c r="EX35" t="s">
        <v>1005</v>
      </c>
      <c r="FA35" t="s">
        <v>1845</v>
      </c>
      <c r="FB35" t="s">
        <v>4982</v>
      </c>
      <c r="FD35">
        <v>0</v>
      </c>
      <c r="FE35">
        <v>25</v>
      </c>
      <c r="FI35" t="s">
        <v>4983</v>
      </c>
      <c r="FJ35" t="s">
        <v>4984</v>
      </c>
      <c r="FK35">
        <v>0</v>
      </c>
      <c r="FM35">
        <v>1</v>
      </c>
      <c r="FN35" t="s">
        <v>4978</v>
      </c>
      <c r="FO35" t="s">
        <v>4985</v>
      </c>
      <c r="FP35">
        <v>0</v>
      </c>
      <c r="FR35" t="s">
        <v>462</v>
      </c>
      <c r="FT35" t="s">
        <v>257</v>
      </c>
      <c r="FU35" t="s">
        <v>777</v>
      </c>
      <c r="FX35">
        <v>0</v>
      </c>
      <c r="FZ35">
        <v>31.1</v>
      </c>
      <c r="GA35">
        <v>-21</v>
      </c>
      <c r="GB35">
        <v>0</v>
      </c>
      <c r="GD35" t="s">
        <v>355</v>
      </c>
      <c r="GE35">
        <v>1</v>
      </c>
      <c r="GG35">
        <v>1.9</v>
      </c>
      <c r="GH35">
        <v>5.0999999999999996</v>
      </c>
      <c r="GI35">
        <v>0</v>
      </c>
      <c r="GJ35">
        <v>0</v>
      </c>
      <c r="GK35" t="s">
        <v>4986</v>
      </c>
      <c r="GL35" t="s">
        <v>4987</v>
      </c>
      <c r="GO35" t="s">
        <v>499</v>
      </c>
      <c r="GP35" t="s">
        <v>779</v>
      </c>
      <c r="GQ35">
        <v>51</v>
      </c>
      <c r="GZ35" t="s">
        <v>4717</v>
      </c>
      <c r="HB35" t="s">
        <v>294</v>
      </c>
      <c r="HC35" t="s">
        <v>294</v>
      </c>
      <c r="HD35" t="s">
        <v>4988</v>
      </c>
      <c r="HE35">
        <v>0</v>
      </c>
      <c r="HF35">
        <v>11</v>
      </c>
      <c r="HG35">
        <v>10</v>
      </c>
      <c r="HH35" t="s">
        <v>275</v>
      </c>
      <c r="HK35" t="s">
        <v>2108</v>
      </c>
      <c r="HL35" t="s">
        <v>4740</v>
      </c>
      <c r="HN35" t="s">
        <v>4961</v>
      </c>
      <c r="HO35" t="s">
        <v>4989</v>
      </c>
      <c r="HP35" t="s">
        <v>4990</v>
      </c>
      <c r="HQ35" t="s">
        <v>4991</v>
      </c>
      <c r="HS35" t="s">
        <v>4992</v>
      </c>
      <c r="HV35">
        <v>22</v>
      </c>
      <c r="HW35">
        <v>4031054</v>
      </c>
      <c r="HX35" t="s">
        <v>4993</v>
      </c>
      <c r="HY35">
        <v>4031024</v>
      </c>
      <c r="IA35" t="s">
        <v>4994</v>
      </c>
      <c r="IB35">
        <v>-1.5</v>
      </c>
      <c r="IC35">
        <v>1</v>
      </c>
      <c r="IL35">
        <v>85</v>
      </c>
      <c r="IT35">
        <v>4</v>
      </c>
    </row>
    <row r="36" spans="1:254">
      <c r="A36">
        <v>35</v>
      </c>
      <c r="B36" t="s">
        <v>4995</v>
      </c>
      <c r="C36">
        <v>2</v>
      </c>
      <c r="D36">
        <v>1</v>
      </c>
      <c r="E36">
        <v>10</v>
      </c>
      <c r="F36">
        <v>9</v>
      </c>
      <c r="G36">
        <v>-40</v>
      </c>
      <c r="H36" t="s">
        <v>253</v>
      </c>
      <c r="I36" t="s">
        <v>254</v>
      </c>
      <c r="J36">
        <v>11</v>
      </c>
      <c r="K36">
        <v>11</v>
      </c>
      <c r="L36" t="s">
        <v>4996</v>
      </c>
      <c r="M36" t="s">
        <v>319</v>
      </c>
      <c r="O36" t="s">
        <v>4997</v>
      </c>
      <c r="V36" t="s">
        <v>253</v>
      </c>
      <c r="W36" t="s">
        <v>4998</v>
      </c>
      <c r="X36" t="s">
        <v>2244</v>
      </c>
      <c r="Y36" t="s">
        <v>4999</v>
      </c>
      <c r="AA36" t="s">
        <v>325</v>
      </c>
      <c r="AB36" t="s">
        <v>326</v>
      </c>
      <c r="AI36">
        <v>22</v>
      </c>
      <c r="AJ36" t="s">
        <v>327</v>
      </c>
      <c r="AO36">
        <v>5</v>
      </c>
      <c r="BI36" t="s">
        <v>274</v>
      </c>
      <c r="BP36">
        <f t="shared" si="0"/>
        <v>2</v>
      </c>
      <c r="BQ36">
        <f t="shared" si="1"/>
        <v>0</v>
      </c>
      <c r="BS36" t="s">
        <v>275</v>
      </c>
      <c r="BU36">
        <v>10</v>
      </c>
      <c r="BW36">
        <v>0</v>
      </c>
      <c r="BX36" t="s">
        <v>5000</v>
      </c>
      <c r="BZ36">
        <v>1</v>
      </c>
      <c r="CC36" s="3">
        <v>2.6388888888888889E-2</v>
      </c>
      <c r="CD36" t="s">
        <v>257</v>
      </c>
      <c r="CE36" t="s">
        <v>5001</v>
      </c>
      <c r="CF36">
        <v>7</v>
      </c>
      <c r="CH36" t="s">
        <v>331</v>
      </c>
      <c r="CI36">
        <v>0</v>
      </c>
      <c r="CJ36" t="s">
        <v>5002</v>
      </c>
      <c r="CK36" s="4">
        <v>38387</v>
      </c>
      <c r="CL36" t="s">
        <v>5003</v>
      </c>
      <c r="CM36" t="s">
        <v>5004</v>
      </c>
      <c r="CN36">
        <v>31</v>
      </c>
      <c r="CO36" t="s">
        <v>268</v>
      </c>
      <c r="CP36" t="s">
        <v>269</v>
      </c>
      <c r="CQ36" t="s">
        <v>4290</v>
      </c>
      <c r="CT36" t="s">
        <v>5005</v>
      </c>
      <c r="CV36">
        <v>0</v>
      </c>
      <c r="CX36">
        <v>1</v>
      </c>
      <c r="CY36" t="s">
        <v>1242</v>
      </c>
      <c r="CZ36">
        <v>27</v>
      </c>
      <c r="DA36">
        <v>3</v>
      </c>
      <c r="DB36" t="s">
        <v>1781</v>
      </c>
      <c r="DC36">
        <v>-40</v>
      </c>
      <c r="DE36" t="s">
        <v>5006</v>
      </c>
      <c r="DJ36">
        <v>9</v>
      </c>
      <c r="DK36" s="4">
        <v>44463</v>
      </c>
      <c r="DL36">
        <v>20177</v>
      </c>
      <c r="DM36">
        <v>2021</v>
      </c>
      <c r="DN36">
        <v>0</v>
      </c>
      <c r="DP36">
        <v>79539</v>
      </c>
      <c r="DQ36">
        <v>95</v>
      </c>
      <c r="DT36" t="s">
        <v>274</v>
      </c>
      <c r="DU36" t="s">
        <v>257</v>
      </c>
      <c r="DW36">
        <v>31</v>
      </c>
      <c r="DX36" t="s">
        <v>4290</v>
      </c>
      <c r="DZ36" t="s">
        <v>4464</v>
      </c>
      <c r="ED36">
        <v>0</v>
      </c>
      <c r="EE36" t="s">
        <v>5007</v>
      </c>
      <c r="EF36" t="s">
        <v>701</v>
      </c>
      <c r="EG36">
        <v>0</v>
      </c>
      <c r="EH36" t="s">
        <v>5008</v>
      </c>
      <c r="EI36" t="s">
        <v>340</v>
      </c>
      <c r="EJ36" t="s">
        <v>486</v>
      </c>
      <c r="EK36" t="s">
        <v>5009</v>
      </c>
      <c r="EL36" t="s">
        <v>5010</v>
      </c>
      <c r="EM36" t="s">
        <v>268</v>
      </c>
      <c r="EN36" t="s">
        <v>282</v>
      </c>
      <c r="EO36" t="s">
        <v>490</v>
      </c>
      <c r="EP36">
        <v>0</v>
      </c>
      <c r="EQ36" t="s">
        <v>491</v>
      </c>
      <c r="ES36" t="s">
        <v>5011</v>
      </c>
      <c r="ET36">
        <v>5</v>
      </c>
      <c r="EU36" t="s">
        <v>348</v>
      </c>
      <c r="EV36" t="s">
        <v>3431</v>
      </c>
      <c r="EW36" t="s">
        <v>528</v>
      </c>
      <c r="EX36" t="s">
        <v>492</v>
      </c>
      <c r="FA36" t="s">
        <v>4519</v>
      </c>
      <c r="FB36" t="s">
        <v>4472</v>
      </c>
      <c r="FD36">
        <v>0</v>
      </c>
      <c r="FE36">
        <v>12</v>
      </c>
      <c r="FJ36" t="s">
        <v>5012</v>
      </c>
      <c r="FK36">
        <v>0</v>
      </c>
      <c r="FM36">
        <v>0</v>
      </c>
      <c r="FN36" t="s">
        <v>4464</v>
      </c>
      <c r="FO36" t="s">
        <v>4760</v>
      </c>
      <c r="FP36">
        <v>0</v>
      </c>
      <c r="FR36" t="s">
        <v>354</v>
      </c>
      <c r="FX36">
        <v>0</v>
      </c>
      <c r="FZ36">
        <v>31.1</v>
      </c>
      <c r="GA36">
        <v>-21</v>
      </c>
      <c r="GB36">
        <v>0</v>
      </c>
      <c r="GD36" t="s">
        <v>355</v>
      </c>
      <c r="GE36">
        <v>1</v>
      </c>
      <c r="GG36">
        <v>2.1</v>
      </c>
      <c r="GH36">
        <v>2.2000000000000002</v>
      </c>
      <c r="GI36">
        <v>0</v>
      </c>
      <c r="GJ36">
        <v>0</v>
      </c>
      <c r="GL36" t="s">
        <v>5013</v>
      </c>
      <c r="GM36">
        <v>4</v>
      </c>
      <c r="GN36">
        <v>1</v>
      </c>
      <c r="GO36">
        <v>4</v>
      </c>
      <c r="GP36" t="s">
        <v>779</v>
      </c>
      <c r="GQ36">
        <v>20</v>
      </c>
      <c r="GZ36" t="s">
        <v>4717</v>
      </c>
      <c r="HB36" t="s">
        <v>294</v>
      </c>
      <c r="HC36" t="s">
        <v>294</v>
      </c>
      <c r="HD36" t="s">
        <v>4760</v>
      </c>
      <c r="HE36">
        <v>0</v>
      </c>
      <c r="HF36">
        <v>11</v>
      </c>
      <c r="HG36">
        <v>10</v>
      </c>
      <c r="HH36" t="s">
        <v>275</v>
      </c>
      <c r="HK36">
        <v>3</v>
      </c>
      <c r="HL36" t="s">
        <v>4740</v>
      </c>
      <c r="HN36" t="s">
        <v>5014</v>
      </c>
      <c r="HO36" t="s">
        <v>5015</v>
      </c>
      <c r="HP36" t="s">
        <v>5016</v>
      </c>
      <c r="HQ36" t="s">
        <v>5017</v>
      </c>
      <c r="HS36" t="s">
        <v>5018</v>
      </c>
      <c r="HV36">
        <v>-49</v>
      </c>
      <c r="HW36">
        <v>4031235</v>
      </c>
      <c r="HX36" t="s">
        <v>4464</v>
      </c>
      <c r="HY36">
        <v>4031175</v>
      </c>
      <c r="IB36">
        <v>0</v>
      </c>
      <c r="IC36">
        <v>0</v>
      </c>
      <c r="IL36">
        <v>90</v>
      </c>
      <c r="IP36" t="s">
        <v>5006</v>
      </c>
      <c r="IT36">
        <v>4</v>
      </c>
    </row>
    <row r="37" spans="1:254">
      <c r="A37">
        <v>36</v>
      </c>
      <c r="B37" t="s">
        <v>5019</v>
      </c>
      <c r="C37">
        <v>2</v>
      </c>
      <c r="D37">
        <v>2</v>
      </c>
      <c r="E37">
        <v>1</v>
      </c>
      <c r="F37">
        <v>7</v>
      </c>
      <c r="G37">
        <v>-49</v>
      </c>
      <c r="I37" t="s">
        <v>254</v>
      </c>
      <c r="J37">
        <v>11</v>
      </c>
      <c r="K37">
        <v>11</v>
      </c>
      <c r="L37" t="s">
        <v>366</v>
      </c>
      <c r="M37" t="s">
        <v>367</v>
      </c>
      <c r="O37" t="s">
        <v>368</v>
      </c>
      <c r="V37" t="s">
        <v>253</v>
      </c>
      <c r="W37" t="s">
        <v>663</v>
      </c>
      <c r="X37" t="s">
        <v>664</v>
      </c>
      <c r="Y37" t="s">
        <v>665</v>
      </c>
      <c r="AA37" t="s">
        <v>666</v>
      </c>
      <c r="AB37" t="s">
        <v>667</v>
      </c>
      <c r="AI37">
        <v>22</v>
      </c>
      <c r="AJ37" t="s">
        <v>327</v>
      </c>
      <c r="AO37">
        <v>5</v>
      </c>
      <c r="BI37" t="s">
        <v>607</v>
      </c>
      <c r="BP37">
        <f t="shared" si="0"/>
        <v>1</v>
      </c>
      <c r="BQ37">
        <f t="shared" si="1"/>
        <v>0</v>
      </c>
      <c r="BS37" t="s">
        <v>275</v>
      </c>
      <c r="BU37">
        <v>10</v>
      </c>
      <c r="BW37">
        <v>0</v>
      </c>
      <c r="BX37" t="s">
        <v>5020</v>
      </c>
      <c r="BZ37">
        <v>1</v>
      </c>
      <c r="CA37" t="s">
        <v>492</v>
      </c>
      <c r="CC37" s="3">
        <v>1.3888888888888888E-2</v>
      </c>
      <c r="CD37" t="s">
        <v>257</v>
      </c>
      <c r="CE37" t="s">
        <v>5021</v>
      </c>
      <c r="CF37">
        <v>8</v>
      </c>
      <c r="CH37" t="s">
        <v>331</v>
      </c>
      <c r="CI37">
        <v>0</v>
      </c>
      <c r="CJ37" t="s">
        <v>5022</v>
      </c>
      <c r="CK37" s="4">
        <v>38387</v>
      </c>
      <c r="CL37" t="s">
        <v>5023</v>
      </c>
      <c r="CM37" t="s">
        <v>5024</v>
      </c>
      <c r="CN37">
        <v>31</v>
      </c>
      <c r="CP37" t="s">
        <v>269</v>
      </c>
      <c r="CQ37" t="s">
        <v>4290</v>
      </c>
      <c r="CT37" t="s">
        <v>5025</v>
      </c>
      <c r="CV37">
        <v>0</v>
      </c>
      <c r="CX37">
        <v>2</v>
      </c>
      <c r="CY37" t="s">
        <v>1242</v>
      </c>
      <c r="CZ37">
        <v>27</v>
      </c>
      <c r="DA37">
        <v>3</v>
      </c>
      <c r="DB37" t="s">
        <v>1781</v>
      </c>
      <c r="DC37">
        <v>-40</v>
      </c>
      <c r="DE37" t="s">
        <v>4447</v>
      </c>
      <c r="DJ37">
        <v>7</v>
      </c>
      <c r="DK37" s="4">
        <v>44463</v>
      </c>
      <c r="DL37">
        <v>20177</v>
      </c>
      <c r="DM37">
        <v>2021</v>
      </c>
      <c r="DN37">
        <v>0</v>
      </c>
      <c r="DP37">
        <v>79539</v>
      </c>
      <c r="DQ37">
        <v>96</v>
      </c>
      <c r="DT37" t="s">
        <v>274</v>
      </c>
      <c r="DU37" t="s">
        <v>257</v>
      </c>
      <c r="DW37">
        <v>31</v>
      </c>
      <c r="DX37" t="s">
        <v>4290</v>
      </c>
      <c r="ED37">
        <v>0</v>
      </c>
      <c r="EE37" t="s">
        <v>1270</v>
      </c>
      <c r="EF37" t="s">
        <v>383</v>
      </c>
      <c r="EG37">
        <v>0</v>
      </c>
      <c r="EI37" t="s">
        <v>340</v>
      </c>
      <c r="EJ37" t="s">
        <v>486</v>
      </c>
      <c r="EK37" t="s">
        <v>5026</v>
      </c>
      <c r="EL37" t="s">
        <v>5027</v>
      </c>
      <c r="EN37" t="s">
        <v>282</v>
      </c>
      <c r="EO37" t="s">
        <v>490</v>
      </c>
      <c r="EP37">
        <v>0</v>
      </c>
      <c r="EQ37" t="s">
        <v>491</v>
      </c>
      <c r="ET37">
        <v>1</v>
      </c>
      <c r="EU37" t="s">
        <v>348</v>
      </c>
      <c r="EV37" t="s">
        <v>3431</v>
      </c>
      <c r="EW37" t="s">
        <v>395</v>
      </c>
      <c r="EX37" t="s">
        <v>492</v>
      </c>
      <c r="FA37" t="s">
        <v>5028</v>
      </c>
      <c r="FB37" t="s">
        <v>4472</v>
      </c>
      <c r="FD37">
        <v>0</v>
      </c>
      <c r="FK37">
        <v>0</v>
      </c>
      <c r="FM37">
        <v>0</v>
      </c>
      <c r="FP37">
        <v>0</v>
      </c>
      <c r="FR37" t="s">
        <v>395</v>
      </c>
      <c r="FT37" t="s">
        <v>274</v>
      </c>
      <c r="FU37" t="s">
        <v>496</v>
      </c>
      <c r="FX37">
        <v>0</v>
      </c>
      <c r="FZ37">
        <v>31.1</v>
      </c>
      <c r="GA37">
        <v>-21</v>
      </c>
      <c r="GB37">
        <v>0</v>
      </c>
      <c r="GD37" t="s">
        <v>355</v>
      </c>
      <c r="GE37">
        <v>0</v>
      </c>
      <c r="GF37" t="s">
        <v>257</v>
      </c>
      <c r="GH37">
        <v>2.7</v>
      </c>
      <c r="GI37">
        <v>0</v>
      </c>
      <c r="GJ37">
        <v>0</v>
      </c>
      <c r="GL37" t="s">
        <v>5029</v>
      </c>
      <c r="GM37">
        <v>6</v>
      </c>
      <c r="GN37">
        <v>2</v>
      </c>
      <c r="GO37" t="s">
        <v>357</v>
      </c>
      <c r="GQ37">
        <v>13</v>
      </c>
      <c r="GZ37" t="s">
        <v>4717</v>
      </c>
      <c r="HB37" t="s">
        <v>294</v>
      </c>
      <c r="HC37" t="s">
        <v>294</v>
      </c>
      <c r="HE37">
        <v>0</v>
      </c>
      <c r="HF37">
        <v>11</v>
      </c>
      <c r="HG37">
        <v>10</v>
      </c>
      <c r="HH37" t="s">
        <v>275</v>
      </c>
      <c r="HK37">
        <v>3</v>
      </c>
      <c r="HL37" t="s">
        <v>4447</v>
      </c>
      <c r="HN37" t="s">
        <v>5014</v>
      </c>
      <c r="HO37" t="s">
        <v>5030</v>
      </c>
      <c r="HP37" t="s">
        <v>5031</v>
      </c>
      <c r="HQ37" t="s">
        <v>5032</v>
      </c>
      <c r="HS37" t="s">
        <v>5033</v>
      </c>
      <c r="HV37">
        <v>44</v>
      </c>
      <c r="HW37">
        <v>4031272</v>
      </c>
      <c r="HY37">
        <v>4031235</v>
      </c>
      <c r="IB37">
        <v>0</v>
      </c>
      <c r="IC37">
        <v>0</v>
      </c>
      <c r="IL37">
        <v>91</v>
      </c>
      <c r="IP37" t="s">
        <v>4447</v>
      </c>
      <c r="IT37">
        <v>4</v>
      </c>
    </row>
    <row r="38" spans="1:254">
      <c r="A38">
        <v>37</v>
      </c>
      <c r="B38" t="s">
        <v>5034</v>
      </c>
      <c r="C38">
        <v>2</v>
      </c>
      <c r="D38">
        <v>1</v>
      </c>
      <c r="E38">
        <v>10</v>
      </c>
      <c r="F38">
        <v>17</v>
      </c>
      <c r="G38">
        <v>44</v>
      </c>
      <c r="I38" t="s">
        <v>254</v>
      </c>
      <c r="J38">
        <v>11</v>
      </c>
      <c r="K38">
        <v>11</v>
      </c>
      <c r="L38" t="s">
        <v>4544</v>
      </c>
      <c r="M38" t="s">
        <v>1037</v>
      </c>
      <c r="O38" t="s">
        <v>257</v>
      </c>
      <c r="P38" t="s">
        <v>509</v>
      </c>
      <c r="Q38" t="s">
        <v>2574</v>
      </c>
      <c r="S38" t="s">
        <v>4545</v>
      </c>
      <c r="V38" t="s">
        <v>253</v>
      </c>
      <c r="W38" t="s">
        <v>3292</v>
      </c>
      <c r="X38" t="s">
        <v>3293</v>
      </c>
      <c r="Y38" t="s">
        <v>3293</v>
      </c>
      <c r="AA38" t="s">
        <v>666</v>
      </c>
      <c r="AB38" t="s">
        <v>667</v>
      </c>
      <c r="AI38">
        <v>88</v>
      </c>
      <c r="AJ38" t="s">
        <v>327</v>
      </c>
      <c r="AK38" t="s">
        <v>1434</v>
      </c>
      <c r="AO38">
        <v>5</v>
      </c>
      <c r="BI38" t="s">
        <v>274</v>
      </c>
      <c r="BP38">
        <f t="shared" si="0"/>
        <v>2</v>
      </c>
      <c r="BQ38">
        <f t="shared" si="1"/>
        <v>0</v>
      </c>
      <c r="BS38" t="s">
        <v>275</v>
      </c>
      <c r="BU38">
        <v>10</v>
      </c>
      <c r="BW38">
        <v>0</v>
      </c>
      <c r="BX38" t="s">
        <v>5035</v>
      </c>
      <c r="BY38" t="s">
        <v>1152</v>
      </c>
      <c r="BZ38">
        <v>1</v>
      </c>
      <c r="CC38" s="3">
        <v>9.0277777777777787E-3</v>
      </c>
      <c r="CD38" t="s">
        <v>257</v>
      </c>
      <c r="CE38" t="s">
        <v>5036</v>
      </c>
      <c r="CF38">
        <v>8</v>
      </c>
      <c r="CH38" t="s">
        <v>331</v>
      </c>
      <c r="CI38">
        <v>0</v>
      </c>
      <c r="CJ38" t="s">
        <v>5037</v>
      </c>
      <c r="CK38" s="4">
        <v>38387</v>
      </c>
      <c r="CL38" t="s">
        <v>5038</v>
      </c>
      <c r="CM38" t="s">
        <v>5039</v>
      </c>
      <c r="CN38">
        <v>31</v>
      </c>
      <c r="CP38" t="s">
        <v>269</v>
      </c>
      <c r="CQ38" t="s">
        <v>4290</v>
      </c>
      <c r="CT38" t="s">
        <v>5040</v>
      </c>
      <c r="CV38">
        <v>0</v>
      </c>
      <c r="CX38">
        <v>3</v>
      </c>
      <c r="CY38" t="s">
        <v>1242</v>
      </c>
      <c r="CZ38">
        <v>27</v>
      </c>
      <c r="DA38">
        <v>3</v>
      </c>
      <c r="DB38" t="s">
        <v>1781</v>
      </c>
      <c r="DC38">
        <v>-40</v>
      </c>
      <c r="DE38" t="s">
        <v>5006</v>
      </c>
      <c r="DJ38">
        <v>17</v>
      </c>
      <c r="DK38" s="4">
        <v>44463</v>
      </c>
      <c r="DL38">
        <v>20177</v>
      </c>
      <c r="DM38">
        <v>2021</v>
      </c>
      <c r="DN38">
        <v>0</v>
      </c>
      <c r="DP38">
        <v>79539</v>
      </c>
      <c r="DQ38">
        <v>97</v>
      </c>
      <c r="DT38" t="s">
        <v>274</v>
      </c>
      <c r="DU38" t="s">
        <v>257</v>
      </c>
      <c r="DW38">
        <v>31</v>
      </c>
      <c r="DX38" t="s">
        <v>4290</v>
      </c>
      <c r="ED38">
        <v>0</v>
      </c>
      <c r="EE38" t="s">
        <v>1223</v>
      </c>
      <c r="EF38" t="s">
        <v>383</v>
      </c>
      <c r="EG38">
        <v>0</v>
      </c>
      <c r="EH38" t="s">
        <v>1441</v>
      </c>
      <c r="EI38" t="s">
        <v>340</v>
      </c>
      <c r="EJ38" t="s">
        <v>486</v>
      </c>
      <c r="EK38" t="s">
        <v>5041</v>
      </c>
      <c r="EL38" t="s">
        <v>5042</v>
      </c>
      <c r="EN38" t="s">
        <v>282</v>
      </c>
      <c r="EO38" t="s">
        <v>490</v>
      </c>
      <c r="EP38">
        <v>0</v>
      </c>
      <c r="EQ38" t="s">
        <v>491</v>
      </c>
      <c r="ES38" t="s">
        <v>5043</v>
      </c>
      <c r="ET38">
        <v>14</v>
      </c>
      <c r="EU38" t="s">
        <v>348</v>
      </c>
      <c r="EV38" t="s">
        <v>3431</v>
      </c>
      <c r="EW38" t="s">
        <v>5044</v>
      </c>
      <c r="EX38" t="s">
        <v>351</v>
      </c>
      <c r="FA38" t="s">
        <v>499</v>
      </c>
      <c r="FB38" t="s">
        <v>4472</v>
      </c>
      <c r="FD38">
        <v>0</v>
      </c>
      <c r="FE38">
        <v>11</v>
      </c>
      <c r="FK38">
        <v>0</v>
      </c>
      <c r="FM38">
        <v>0</v>
      </c>
      <c r="FP38">
        <v>0</v>
      </c>
      <c r="FR38" t="s">
        <v>395</v>
      </c>
      <c r="FU38" t="s">
        <v>496</v>
      </c>
      <c r="FX38">
        <v>0</v>
      </c>
      <c r="FZ38">
        <v>31.1</v>
      </c>
      <c r="GA38">
        <v>-21</v>
      </c>
      <c r="GB38">
        <v>0</v>
      </c>
      <c r="GC38" t="s">
        <v>1848</v>
      </c>
      <c r="GD38" t="s">
        <v>355</v>
      </c>
      <c r="GE38">
        <v>1</v>
      </c>
      <c r="GH38">
        <v>3</v>
      </c>
      <c r="GI38">
        <v>0</v>
      </c>
      <c r="GJ38">
        <v>0</v>
      </c>
      <c r="GL38" t="s">
        <v>5045</v>
      </c>
      <c r="GM38">
        <v>3</v>
      </c>
      <c r="GN38">
        <v>3</v>
      </c>
      <c r="GO38">
        <v>4</v>
      </c>
      <c r="GQ38">
        <v>21</v>
      </c>
      <c r="GZ38" t="s">
        <v>4717</v>
      </c>
      <c r="HB38" t="s">
        <v>294</v>
      </c>
      <c r="HC38" t="s">
        <v>294</v>
      </c>
      <c r="HD38" t="s">
        <v>5046</v>
      </c>
      <c r="HE38">
        <v>0</v>
      </c>
      <c r="HF38">
        <v>11</v>
      </c>
      <c r="HG38">
        <v>10</v>
      </c>
      <c r="HH38" t="s">
        <v>275</v>
      </c>
      <c r="HK38">
        <v>3</v>
      </c>
      <c r="HL38" t="s">
        <v>4740</v>
      </c>
      <c r="HM38" t="s">
        <v>5006</v>
      </c>
      <c r="HN38" t="s">
        <v>5014</v>
      </c>
      <c r="HO38" t="s">
        <v>5047</v>
      </c>
      <c r="HP38" t="s">
        <v>5048</v>
      </c>
      <c r="HQ38" t="s">
        <v>5049</v>
      </c>
      <c r="HS38" t="s">
        <v>5050</v>
      </c>
      <c r="HV38">
        <v>27</v>
      </c>
      <c r="HW38">
        <v>4031315</v>
      </c>
      <c r="HX38" t="s">
        <v>5051</v>
      </c>
      <c r="HY38">
        <v>4031272</v>
      </c>
      <c r="IB38">
        <v>0.5</v>
      </c>
      <c r="IC38">
        <v>1</v>
      </c>
      <c r="IL38">
        <v>92</v>
      </c>
      <c r="IP38" t="s">
        <v>4740</v>
      </c>
      <c r="IT38">
        <v>4</v>
      </c>
    </row>
    <row r="39" spans="1:254">
      <c r="A39">
        <v>38</v>
      </c>
      <c r="B39" t="s">
        <v>5052</v>
      </c>
      <c r="C39">
        <v>3</v>
      </c>
      <c r="D39">
        <v>1</v>
      </c>
      <c r="E39">
        <v>10</v>
      </c>
      <c r="F39">
        <v>3</v>
      </c>
      <c r="G39">
        <v>-31</v>
      </c>
      <c r="H39" t="s">
        <v>253</v>
      </c>
      <c r="I39" t="s">
        <v>298</v>
      </c>
      <c r="J39">
        <v>12</v>
      </c>
      <c r="K39" t="s">
        <v>4100</v>
      </c>
      <c r="L39" t="s">
        <v>5053</v>
      </c>
      <c r="M39" t="s">
        <v>568</v>
      </c>
      <c r="O39" t="s">
        <v>569</v>
      </c>
      <c r="P39" t="s">
        <v>1067</v>
      </c>
      <c r="S39" t="s">
        <v>1904</v>
      </c>
      <c r="V39" t="s">
        <v>257</v>
      </c>
      <c r="W39" t="s">
        <v>5054</v>
      </c>
      <c r="AD39" t="s">
        <v>807</v>
      </c>
      <c r="AE39" t="s">
        <v>808</v>
      </c>
      <c r="AF39" t="s">
        <v>5054</v>
      </c>
      <c r="AG39" t="s">
        <v>257</v>
      </c>
      <c r="AI39">
        <v>22</v>
      </c>
      <c r="AO39">
        <v>15</v>
      </c>
      <c r="BI39" t="s">
        <v>257</v>
      </c>
      <c r="BP39">
        <f t="shared" si="0"/>
        <v>0</v>
      </c>
      <c r="BQ39">
        <f t="shared" si="1"/>
        <v>2</v>
      </c>
      <c r="BS39" t="s">
        <v>275</v>
      </c>
      <c r="BU39">
        <v>13</v>
      </c>
      <c r="BW39">
        <v>0</v>
      </c>
      <c r="BX39" t="s">
        <v>5055</v>
      </c>
      <c r="CC39" s="3">
        <v>0.50902777777777775</v>
      </c>
      <c r="CE39" t="s">
        <v>5056</v>
      </c>
      <c r="CI39">
        <v>0</v>
      </c>
      <c r="CJ39" t="s">
        <v>5057</v>
      </c>
      <c r="CK39" s="4">
        <v>38414</v>
      </c>
      <c r="CL39" t="s">
        <v>5058</v>
      </c>
      <c r="CM39" t="s">
        <v>5059</v>
      </c>
      <c r="CN39">
        <v>31</v>
      </c>
      <c r="CO39" t="s">
        <v>268</v>
      </c>
      <c r="CP39" t="s">
        <v>418</v>
      </c>
      <c r="CQ39" t="s">
        <v>4290</v>
      </c>
      <c r="CT39" t="s">
        <v>4355</v>
      </c>
      <c r="CV39">
        <v>0</v>
      </c>
      <c r="CX39">
        <v>1</v>
      </c>
      <c r="CY39" t="s">
        <v>614</v>
      </c>
      <c r="CZ39">
        <v>-34</v>
      </c>
      <c r="DA39">
        <v>3</v>
      </c>
      <c r="DB39" t="s">
        <v>2789</v>
      </c>
      <c r="DC39">
        <v>-31</v>
      </c>
      <c r="DE39" t="s">
        <v>4447</v>
      </c>
      <c r="DJ39">
        <v>3</v>
      </c>
      <c r="DK39" s="4">
        <v>44463</v>
      </c>
      <c r="DL39">
        <v>20177</v>
      </c>
      <c r="DM39">
        <v>2021</v>
      </c>
      <c r="DN39">
        <v>0</v>
      </c>
      <c r="DP39">
        <v>79539</v>
      </c>
      <c r="DQ39">
        <v>109</v>
      </c>
      <c r="DT39" t="s">
        <v>257</v>
      </c>
      <c r="DU39" t="s">
        <v>274</v>
      </c>
      <c r="DW39">
        <v>31</v>
      </c>
      <c r="DX39" t="s">
        <v>4290</v>
      </c>
      <c r="ED39">
        <v>0</v>
      </c>
      <c r="EE39" t="s">
        <v>1637</v>
      </c>
      <c r="EF39" t="s">
        <v>422</v>
      </c>
      <c r="EG39">
        <v>0</v>
      </c>
      <c r="EI39" t="s">
        <v>454</v>
      </c>
      <c r="EJ39" t="s">
        <v>5060</v>
      </c>
      <c r="EK39" t="s">
        <v>5061</v>
      </c>
      <c r="EL39" t="s">
        <v>5062</v>
      </c>
      <c r="EM39" t="s">
        <v>268</v>
      </c>
      <c r="EN39" t="s">
        <v>418</v>
      </c>
      <c r="EO39" t="s">
        <v>890</v>
      </c>
      <c r="EP39">
        <v>0</v>
      </c>
      <c r="ES39" t="s">
        <v>5063</v>
      </c>
      <c r="FD39">
        <v>0</v>
      </c>
      <c r="FE39">
        <v>19</v>
      </c>
      <c r="FF39" t="s">
        <v>285</v>
      </c>
      <c r="FH39" t="s">
        <v>285</v>
      </c>
      <c r="FI39" t="s">
        <v>5064</v>
      </c>
      <c r="FK39">
        <v>0</v>
      </c>
      <c r="FM39">
        <v>0</v>
      </c>
      <c r="FP39">
        <v>0</v>
      </c>
      <c r="FR39" t="s">
        <v>462</v>
      </c>
      <c r="FT39" t="s">
        <v>257</v>
      </c>
      <c r="FU39" t="s">
        <v>777</v>
      </c>
      <c r="FV39" t="s">
        <v>1721</v>
      </c>
      <c r="FW39" t="s">
        <v>625</v>
      </c>
      <c r="FX39">
        <v>0</v>
      </c>
      <c r="FZ39">
        <v>31.13</v>
      </c>
      <c r="GA39">
        <v>-18</v>
      </c>
      <c r="GB39">
        <v>0</v>
      </c>
      <c r="GC39" t="s">
        <v>5065</v>
      </c>
      <c r="GD39" t="s">
        <v>355</v>
      </c>
      <c r="GE39">
        <v>0</v>
      </c>
      <c r="GF39" t="s">
        <v>466</v>
      </c>
      <c r="GI39">
        <v>1</v>
      </c>
      <c r="GJ39">
        <v>0</v>
      </c>
      <c r="GL39" t="s">
        <v>5066</v>
      </c>
      <c r="GN39">
        <v>1</v>
      </c>
      <c r="GZ39" t="s">
        <v>5067</v>
      </c>
      <c r="HB39" t="s">
        <v>313</v>
      </c>
      <c r="HC39" t="s">
        <v>313</v>
      </c>
      <c r="HD39" t="s">
        <v>1914</v>
      </c>
      <c r="HE39">
        <v>0</v>
      </c>
      <c r="HF39">
        <v>12</v>
      </c>
      <c r="HG39">
        <v>13</v>
      </c>
      <c r="HH39" t="s">
        <v>275</v>
      </c>
      <c r="HK39">
        <v>4</v>
      </c>
      <c r="HV39">
        <v>-34</v>
      </c>
      <c r="HW39">
        <v>4031705</v>
      </c>
      <c r="HX39" t="s">
        <v>4447</v>
      </c>
      <c r="HY39">
        <v>4031681</v>
      </c>
      <c r="IB39">
        <v>0</v>
      </c>
      <c r="IC39">
        <v>0</v>
      </c>
      <c r="IL39">
        <v>102</v>
      </c>
      <c r="IN39" t="s">
        <v>4447</v>
      </c>
      <c r="IP39" t="s">
        <v>4447</v>
      </c>
      <c r="IT39">
        <v>4</v>
      </c>
    </row>
    <row r="40" spans="1:254">
      <c r="A40">
        <v>39</v>
      </c>
      <c r="B40" t="s">
        <v>5068</v>
      </c>
      <c r="C40">
        <v>3</v>
      </c>
      <c r="D40">
        <v>2</v>
      </c>
      <c r="E40">
        <v>7</v>
      </c>
      <c r="F40">
        <v>0</v>
      </c>
      <c r="G40">
        <v>-34</v>
      </c>
      <c r="I40" t="s">
        <v>298</v>
      </c>
      <c r="J40">
        <v>11</v>
      </c>
      <c r="K40">
        <v>11</v>
      </c>
      <c r="L40" t="s">
        <v>5069</v>
      </c>
      <c r="M40" t="s">
        <v>1095</v>
      </c>
      <c r="O40" t="s">
        <v>3415</v>
      </c>
      <c r="S40" t="s">
        <v>5070</v>
      </c>
      <c r="V40" t="s">
        <v>253</v>
      </c>
      <c r="W40" t="s">
        <v>5071</v>
      </c>
      <c r="X40" t="s">
        <v>370</v>
      </c>
      <c r="Y40" t="s">
        <v>5072</v>
      </c>
      <c r="AA40" t="s">
        <v>372</v>
      </c>
      <c r="AB40" t="s">
        <v>1753</v>
      </c>
      <c r="AJ40" t="s">
        <v>756</v>
      </c>
      <c r="AO40">
        <v>15</v>
      </c>
      <c r="BI40" t="s">
        <v>257</v>
      </c>
      <c r="BP40">
        <f t="shared" si="0"/>
        <v>2</v>
      </c>
      <c r="BQ40">
        <f t="shared" si="1"/>
        <v>0</v>
      </c>
      <c r="BS40" t="s">
        <v>275</v>
      </c>
      <c r="BU40">
        <v>13</v>
      </c>
      <c r="BW40">
        <v>0</v>
      </c>
      <c r="BX40" t="s">
        <v>5073</v>
      </c>
      <c r="BZ40">
        <v>0</v>
      </c>
      <c r="CC40" s="3">
        <v>0.48402777777777778</v>
      </c>
      <c r="CD40" t="s">
        <v>257</v>
      </c>
      <c r="CE40" t="s">
        <v>5074</v>
      </c>
      <c r="CF40">
        <v>7</v>
      </c>
      <c r="CH40" t="s">
        <v>493</v>
      </c>
      <c r="CI40">
        <v>0</v>
      </c>
      <c r="CJ40" t="s">
        <v>5075</v>
      </c>
      <c r="CK40" s="4">
        <v>38414</v>
      </c>
      <c r="CL40" t="s">
        <v>5076</v>
      </c>
      <c r="CM40" t="s">
        <v>5077</v>
      </c>
      <c r="CN40">
        <v>31</v>
      </c>
      <c r="CP40" t="s">
        <v>282</v>
      </c>
      <c r="CQ40" t="s">
        <v>4290</v>
      </c>
      <c r="CT40" t="s">
        <v>5078</v>
      </c>
      <c r="CV40">
        <v>0</v>
      </c>
      <c r="CX40">
        <v>2</v>
      </c>
      <c r="CY40" t="s">
        <v>614</v>
      </c>
      <c r="CZ40">
        <v>-34</v>
      </c>
      <c r="DA40">
        <v>3</v>
      </c>
      <c r="DB40" t="s">
        <v>2789</v>
      </c>
      <c r="DC40">
        <v>-31</v>
      </c>
      <c r="DJ40">
        <v>0</v>
      </c>
      <c r="DK40" s="4">
        <v>44463</v>
      </c>
      <c r="DL40">
        <v>20177</v>
      </c>
      <c r="DM40">
        <v>2021</v>
      </c>
      <c r="DN40">
        <v>0</v>
      </c>
      <c r="DP40">
        <v>79539</v>
      </c>
      <c r="DQ40">
        <v>110</v>
      </c>
      <c r="DT40" t="s">
        <v>257</v>
      </c>
      <c r="DU40" t="s">
        <v>274</v>
      </c>
      <c r="DW40">
        <v>31</v>
      </c>
      <c r="DX40" t="s">
        <v>4290</v>
      </c>
      <c r="DZ40" t="s">
        <v>5079</v>
      </c>
      <c r="EA40" t="s">
        <v>2252</v>
      </c>
      <c r="ED40">
        <v>0</v>
      </c>
      <c r="EE40" t="s">
        <v>2553</v>
      </c>
      <c r="EF40" t="s">
        <v>675</v>
      </c>
      <c r="EG40">
        <v>0</v>
      </c>
      <c r="EI40" t="s">
        <v>340</v>
      </c>
      <c r="EJ40" t="s">
        <v>854</v>
      </c>
      <c r="EK40" t="s">
        <v>5080</v>
      </c>
      <c r="EL40" t="s">
        <v>5081</v>
      </c>
      <c r="EM40" t="s">
        <v>388</v>
      </c>
      <c r="EN40" t="s">
        <v>269</v>
      </c>
      <c r="EO40" t="s">
        <v>388</v>
      </c>
      <c r="EP40">
        <v>0</v>
      </c>
      <c r="EQ40" t="s">
        <v>491</v>
      </c>
      <c r="ES40" t="s">
        <v>5082</v>
      </c>
      <c r="ET40">
        <v>6</v>
      </c>
      <c r="EU40" t="s">
        <v>257</v>
      </c>
      <c r="EV40" t="s">
        <v>1983</v>
      </c>
      <c r="EW40" t="s">
        <v>5083</v>
      </c>
      <c r="EX40" t="s">
        <v>588</v>
      </c>
      <c r="FA40" t="s">
        <v>392</v>
      </c>
      <c r="FB40" t="s">
        <v>5084</v>
      </c>
      <c r="FD40">
        <v>1</v>
      </c>
      <c r="FE40">
        <v>13</v>
      </c>
      <c r="FI40" t="s">
        <v>5085</v>
      </c>
      <c r="FJ40" t="s">
        <v>5086</v>
      </c>
      <c r="FK40">
        <v>0</v>
      </c>
      <c r="FM40">
        <v>1</v>
      </c>
      <c r="FN40" t="s">
        <v>5079</v>
      </c>
      <c r="FO40" t="s">
        <v>1182</v>
      </c>
      <c r="FP40">
        <v>0</v>
      </c>
      <c r="FR40" t="s">
        <v>462</v>
      </c>
      <c r="FU40" t="s">
        <v>777</v>
      </c>
      <c r="FV40" t="s">
        <v>397</v>
      </c>
      <c r="FX40">
        <v>0</v>
      </c>
      <c r="FZ40">
        <v>31.13</v>
      </c>
      <c r="GA40">
        <v>-18</v>
      </c>
      <c r="GB40">
        <v>0</v>
      </c>
      <c r="GC40" t="s">
        <v>1132</v>
      </c>
      <c r="GD40" t="s">
        <v>355</v>
      </c>
      <c r="GE40">
        <v>0</v>
      </c>
      <c r="GF40" t="s">
        <v>274</v>
      </c>
      <c r="GG40">
        <v>1.5</v>
      </c>
      <c r="GH40">
        <v>3.5</v>
      </c>
      <c r="GI40">
        <v>0</v>
      </c>
      <c r="GJ40">
        <v>0</v>
      </c>
      <c r="GL40" t="s">
        <v>5087</v>
      </c>
      <c r="GO40" t="s">
        <v>499</v>
      </c>
      <c r="GP40" t="s">
        <v>779</v>
      </c>
      <c r="GQ40">
        <v>49</v>
      </c>
      <c r="GZ40" t="s">
        <v>686</v>
      </c>
      <c r="HB40" t="s">
        <v>294</v>
      </c>
      <c r="HC40" t="s">
        <v>313</v>
      </c>
      <c r="HD40" t="s">
        <v>2395</v>
      </c>
      <c r="HE40">
        <v>0</v>
      </c>
      <c r="HF40">
        <v>11</v>
      </c>
      <c r="HG40">
        <v>13</v>
      </c>
      <c r="HH40" t="s">
        <v>275</v>
      </c>
      <c r="HJ40" t="s">
        <v>492</v>
      </c>
      <c r="HK40">
        <v>3</v>
      </c>
      <c r="HL40" t="s">
        <v>4447</v>
      </c>
      <c r="HN40" t="s">
        <v>5088</v>
      </c>
      <c r="HO40" t="s">
        <v>5089</v>
      </c>
      <c r="HP40" t="s">
        <v>5090</v>
      </c>
      <c r="HQ40" t="s">
        <v>5091</v>
      </c>
      <c r="HS40" t="s">
        <v>5092</v>
      </c>
      <c r="HV40">
        <v>-34</v>
      </c>
      <c r="HW40">
        <v>4031748</v>
      </c>
      <c r="HX40" t="s">
        <v>5079</v>
      </c>
      <c r="HY40">
        <v>4031705</v>
      </c>
      <c r="IB40">
        <v>-0.5</v>
      </c>
      <c r="IC40">
        <v>1</v>
      </c>
      <c r="IL40">
        <v>103</v>
      </c>
      <c r="IT40">
        <v>4</v>
      </c>
    </row>
    <row r="41" spans="1:254">
      <c r="A41">
        <v>40</v>
      </c>
      <c r="B41" t="s">
        <v>5093</v>
      </c>
      <c r="C41">
        <v>3</v>
      </c>
      <c r="D41">
        <v>3</v>
      </c>
      <c r="E41">
        <v>7</v>
      </c>
      <c r="F41">
        <v>0</v>
      </c>
      <c r="G41">
        <v>-34</v>
      </c>
      <c r="I41" t="s">
        <v>298</v>
      </c>
      <c r="J41">
        <v>11</v>
      </c>
      <c r="K41">
        <v>11</v>
      </c>
      <c r="L41" t="s">
        <v>4369</v>
      </c>
      <c r="M41" t="s">
        <v>978</v>
      </c>
      <c r="O41" t="s">
        <v>979</v>
      </c>
      <c r="Q41" t="s">
        <v>2574</v>
      </c>
      <c r="V41" t="s">
        <v>253</v>
      </c>
      <c r="W41" t="s">
        <v>3292</v>
      </c>
      <c r="X41" t="s">
        <v>3293</v>
      </c>
      <c r="Y41" t="s">
        <v>3293</v>
      </c>
      <c r="AA41" t="s">
        <v>666</v>
      </c>
      <c r="AB41" t="s">
        <v>667</v>
      </c>
      <c r="AJ41" t="s">
        <v>756</v>
      </c>
      <c r="AK41" t="s">
        <v>614</v>
      </c>
      <c r="AO41">
        <v>15</v>
      </c>
      <c r="AX41">
        <v>4</v>
      </c>
      <c r="BI41" t="s">
        <v>257</v>
      </c>
      <c r="BP41">
        <f t="shared" si="0"/>
        <v>2</v>
      </c>
      <c r="BQ41">
        <f t="shared" si="1"/>
        <v>0</v>
      </c>
      <c r="BS41" t="s">
        <v>275</v>
      </c>
      <c r="BU41">
        <v>13</v>
      </c>
      <c r="BW41">
        <v>0</v>
      </c>
      <c r="BX41" t="s">
        <v>5094</v>
      </c>
      <c r="BY41" t="s">
        <v>5095</v>
      </c>
      <c r="BZ41">
        <v>1</v>
      </c>
      <c r="CC41" s="3">
        <v>0.48055555555555557</v>
      </c>
      <c r="CD41" t="s">
        <v>274</v>
      </c>
      <c r="CE41" t="s">
        <v>5096</v>
      </c>
      <c r="CF41">
        <v>9</v>
      </c>
      <c r="CH41" t="s">
        <v>331</v>
      </c>
      <c r="CI41">
        <v>0</v>
      </c>
      <c r="CJ41" t="s">
        <v>5097</v>
      </c>
      <c r="CK41" s="4">
        <v>38387</v>
      </c>
      <c r="CL41" t="s">
        <v>5098</v>
      </c>
      <c r="CM41" t="s">
        <v>5099</v>
      </c>
      <c r="CN41">
        <v>31</v>
      </c>
      <c r="CO41" t="s">
        <v>4464</v>
      </c>
      <c r="CP41" t="s">
        <v>282</v>
      </c>
      <c r="CQ41" t="s">
        <v>4290</v>
      </c>
      <c r="CT41" t="s">
        <v>5100</v>
      </c>
      <c r="CV41">
        <v>0</v>
      </c>
      <c r="CX41">
        <v>3</v>
      </c>
      <c r="CY41" t="s">
        <v>614</v>
      </c>
      <c r="CZ41">
        <v>-34</v>
      </c>
      <c r="DA41">
        <v>3</v>
      </c>
      <c r="DB41" t="s">
        <v>2789</v>
      </c>
      <c r="DC41">
        <v>-31</v>
      </c>
      <c r="DJ41">
        <v>0</v>
      </c>
      <c r="DK41" s="4">
        <v>44463</v>
      </c>
      <c r="DL41">
        <v>20177</v>
      </c>
      <c r="DM41">
        <v>2021</v>
      </c>
      <c r="DN41">
        <v>0</v>
      </c>
      <c r="DP41">
        <v>79539</v>
      </c>
      <c r="DQ41">
        <v>111</v>
      </c>
      <c r="DT41" t="s">
        <v>257</v>
      </c>
      <c r="DU41" t="s">
        <v>274</v>
      </c>
      <c r="DW41">
        <v>31</v>
      </c>
      <c r="DX41" t="s">
        <v>4290</v>
      </c>
      <c r="EA41" t="s">
        <v>735</v>
      </c>
      <c r="ED41">
        <v>0</v>
      </c>
      <c r="EE41" t="s">
        <v>4377</v>
      </c>
      <c r="EF41" t="s">
        <v>675</v>
      </c>
      <c r="EG41">
        <v>0</v>
      </c>
      <c r="EI41" t="s">
        <v>340</v>
      </c>
      <c r="EJ41" t="s">
        <v>1149</v>
      </c>
      <c r="EK41" t="s">
        <v>5101</v>
      </c>
      <c r="EL41" t="s">
        <v>5102</v>
      </c>
      <c r="EM41" t="s">
        <v>918</v>
      </c>
      <c r="EN41" t="s">
        <v>269</v>
      </c>
      <c r="EO41" t="s">
        <v>1152</v>
      </c>
      <c r="EP41">
        <v>0</v>
      </c>
      <c r="EQ41" t="s">
        <v>491</v>
      </c>
      <c r="ES41" t="s">
        <v>5103</v>
      </c>
      <c r="ET41">
        <v>-1</v>
      </c>
      <c r="EU41" t="s">
        <v>348</v>
      </c>
      <c r="EV41" t="s">
        <v>1983</v>
      </c>
      <c r="EW41" t="s">
        <v>390</v>
      </c>
      <c r="EX41" t="s">
        <v>1914</v>
      </c>
      <c r="FA41" t="s">
        <v>392</v>
      </c>
      <c r="FB41" t="s">
        <v>4982</v>
      </c>
      <c r="FD41">
        <v>0</v>
      </c>
      <c r="FE41">
        <v>2</v>
      </c>
      <c r="FI41" t="s">
        <v>5104</v>
      </c>
      <c r="FK41">
        <v>0</v>
      </c>
      <c r="FM41">
        <v>1</v>
      </c>
      <c r="FP41">
        <v>0</v>
      </c>
      <c r="FR41" t="s">
        <v>462</v>
      </c>
      <c r="FU41" t="s">
        <v>777</v>
      </c>
      <c r="FX41">
        <v>0</v>
      </c>
      <c r="FZ41">
        <v>31.13</v>
      </c>
      <c r="GA41">
        <v>-18</v>
      </c>
      <c r="GB41">
        <v>0</v>
      </c>
      <c r="GD41" t="s">
        <v>355</v>
      </c>
      <c r="GE41">
        <v>0</v>
      </c>
      <c r="GF41" t="s">
        <v>257</v>
      </c>
      <c r="GG41">
        <v>2.2999999999999998</v>
      </c>
      <c r="GH41">
        <v>3.4</v>
      </c>
      <c r="GI41">
        <v>0</v>
      </c>
      <c r="GJ41">
        <v>0</v>
      </c>
      <c r="GL41" t="s">
        <v>5105</v>
      </c>
      <c r="GO41" t="s">
        <v>357</v>
      </c>
      <c r="GQ41">
        <v>17</v>
      </c>
      <c r="GZ41" t="s">
        <v>5106</v>
      </c>
      <c r="HB41" t="s">
        <v>294</v>
      </c>
      <c r="HC41" t="s">
        <v>313</v>
      </c>
      <c r="HD41" t="s">
        <v>1914</v>
      </c>
      <c r="HE41">
        <v>0</v>
      </c>
      <c r="HF41">
        <v>11</v>
      </c>
      <c r="HG41">
        <v>13</v>
      </c>
      <c r="HH41" t="s">
        <v>275</v>
      </c>
      <c r="HK41">
        <v>1</v>
      </c>
      <c r="HL41" t="s">
        <v>4291</v>
      </c>
      <c r="HN41" t="s">
        <v>5107</v>
      </c>
      <c r="HO41" t="s">
        <v>5108</v>
      </c>
      <c r="HP41" t="s">
        <v>5109</v>
      </c>
      <c r="HQ41" t="s">
        <v>5110</v>
      </c>
      <c r="HS41" t="s">
        <v>5111</v>
      </c>
      <c r="HV41">
        <v>-34</v>
      </c>
      <c r="HW41">
        <v>4031779</v>
      </c>
      <c r="HX41" t="s">
        <v>4291</v>
      </c>
      <c r="HY41">
        <v>4031748</v>
      </c>
      <c r="IB41">
        <v>0</v>
      </c>
      <c r="IC41">
        <v>0</v>
      </c>
      <c r="IL41">
        <v>104</v>
      </c>
      <c r="IT41">
        <v>4</v>
      </c>
    </row>
    <row r="42" spans="1:254">
      <c r="A42">
        <v>41</v>
      </c>
      <c r="B42" t="s">
        <v>5112</v>
      </c>
      <c r="C42">
        <v>3</v>
      </c>
      <c r="D42">
        <v>1</v>
      </c>
      <c r="E42">
        <v>10</v>
      </c>
      <c r="F42">
        <v>7</v>
      </c>
      <c r="G42">
        <v>-34</v>
      </c>
      <c r="H42" t="s">
        <v>253</v>
      </c>
      <c r="I42" t="s">
        <v>254</v>
      </c>
      <c r="J42">
        <v>12</v>
      </c>
      <c r="K42">
        <v>12</v>
      </c>
      <c r="L42" t="s">
        <v>5113</v>
      </c>
      <c r="M42" t="s">
        <v>1186</v>
      </c>
      <c r="O42" t="s">
        <v>3621</v>
      </c>
      <c r="S42" t="s">
        <v>4664</v>
      </c>
      <c r="V42" t="s">
        <v>257</v>
      </c>
      <c r="W42" t="s">
        <v>5114</v>
      </c>
      <c r="AD42" t="s">
        <v>573</v>
      </c>
      <c r="AE42" t="s">
        <v>2590</v>
      </c>
      <c r="AF42" t="s">
        <v>5114</v>
      </c>
      <c r="AG42" t="s">
        <v>274</v>
      </c>
      <c r="AI42">
        <v>22</v>
      </c>
      <c r="AO42">
        <v>15</v>
      </c>
      <c r="BI42" t="s">
        <v>261</v>
      </c>
      <c r="BP42">
        <f t="shared" si="0"/>
        <v>0</v>
      </c>
      <c r="BQ42">
        <f t="shared" si="1"/>
        <v>3</v>
      </c>
      <c r="BS42" t="s">
        <v>275</v>
      </c>
      <c r="BU42">
        <v>13</v>
      </c>
      <c r="BW42">
        <v>0</v>
      </c>
      <c r="BX42" t="s">
        <v>5115</v>
      </c>
      <c r="CC42" s="3">
        <v>0.41388888888888892</v>
      </c>
      <c r="CE42" t="s">
        <v>5116</v>
      </c>
      <c r="CI42">
        <v>0</v>
      </c>
      <c r="CJ42" t="s">
        <v>5117</v>
      </c>
      <c r="CK42" s="4">
        <v>38414</v>
      </c>
      <c r="CL42" t="s">
        <v>5118</v>
      </c>
      <c r="CM42" t="s">
        <v>5119</v>
      </c>
      <c r="CN42">
        <v>31</v>
      </c>
      <c r="CO42" t="s">
        <v>268</v>
      </c>
      <c r="CP42" t="s">
        <v>269</v>
      </c>
      <c r="CQ42" t="s">
        <v>4290</v>
      </c>
      <c r="CT42" t="s">
        <v>5120</v>
      </c>
      <c r="CV42">
        <v>0</v>
      </c>
      <c r="CX42">
        <v>1</v>
      </c>
      <c r="CY42" t="s">
        <v>614</v>
      </c>
      <c r="CZ42">
        <v>-42</v>
      </c>
      <c r="DA42">
        <v>3</v>
      </c>
      <c r="DB42" t="s">
        <v>272</v>
      </c>
      <c r="DC42">
        <v>-34</v>
      </c>
      <c r="DE42" t="s">
        <v>4750</v>
      </c>
      <c r="DJ42">
        <v>7</v>
      </c>
      <c r="DK42" s="4">
        <v>44463</v>
      </c>
      <c r="DL42">
        <v>20177</v>
      </c>
      <c r="DM42">
        <v>2021</v>
      </c>
      <c r="DN42">
        <v>0</v>
      </c>
      <c r="DP42">
        <v>79539</v>
      </c>
      <c r="DQ42">
        <v>117</v>
      </c>
      <c r="DT42" t="s">
        <v>294</v>
      </c>
      <c r="DU42" t="s">
        <v>294</v>
      </c>
      <c r="DW42">
        <v>31</v>
      </c>
      <c r="DX42" t="s">
        <v>4290</v>
      </c>
      <c r="ED42">
        <v>0</v>
      </c>
      <c r="EE42" t="s">
        <v>5121</v>
      </c>
      <c r="EF42" t="s">
        <v>422</v>
      </c>
      <c r="EG42">
        <v>0</v>
      </c>
      <c r="EI42" t="s">
        <v>454</v>
      </c>
      <c r="EJ42" t="s">
        <v>5122</v>
      </c>
      <c r="EK42" t="s">
        <v>5123</v>
      </c>
      <c r="EL42" t="s">
        <v>5124</v>
      </c>
      <c r="EM42" t="s">
        <v>268</v>
      </c>
      <c r="EN42" t="s">
        <v>282</v>
      </c>
      <c r="EO42" t="s">
        <v>5125</v>
      </c>
      <c r="EP42">
        <v>0</v>
      </c>
      <c r="ES42" t="s">
        <v>5126</v>
      </c>
      <c r="FD42">
        <v>0</v>
      </c>
      <c r="FE42">
        <v>17</v>
      </c>
      <c r="FF42" t="s">
        <v>621</v>
      </c>
      <c r="FH42" t="s">
        <v>621</v>
      </c>
      <c r="FI42" t="s">
        <v>5127</v>
      </c>
      <c r="FK42">
        <v>0</v>
      </c>
      <c r="FM42">
        <v>0</v>
      </c>
      <c r="FP42">
        <v>0</v>
      </c>
      <c r="FR42" t="s">
        <v>462</v>
      </c>
      <c r="FT42" t="s">
        <v>274</v>
      </c>
      <c r="FU42" t="s">
        <v>777</v>
      </c>
      <c r="FV42" t="s">
        <v>431</v>
      </c>
      <c r="FW42" t="s">
        <v>1517</v>
      </c>
      <c r="FX42">
        <v>0</v>
      </c>
      <c r="FZ42">
        <v>31.13</v>
      </c>
      <c r="GA42">
        <v>-18</v>
      </c>
      <c r="GB42">
        <v>0</v>
      </c>
      <c r="GC42" t="s">
        <v>5128</v>
      </c>
      <c r="GD42" t="s">
        <v>355</v>
      </c>
      <c r="GE42">
        <v>0</v>
      </c>
      <c r="GF42" t="s">
        <v>895</v>
      </c>
      <c r="GI42">
        <v>1</v>
      </c>
      <c r="GJ42">
        <v>0</v>
      </c>
      <c r="GL42" t="s">
        <v>5129</v>
      </c>
      <c r="GN42">
        <v>4</v>
      </c>
      <c r="GZ42" t="s">
        <v>5130</v>
      </c>
      <c r="HB42" t="s">
        <v>313</v>
      </c>
      <c r="HC42" t="s">
        <v>294</v>
      </c>
      <c r="HD42" t="s">
        <v>5131</v>
      </c>
      <c r="HE42">
        <v>0</v>
      </c>
      <c r="HF42">
        <v>12</v>
      </c>
      <c r="HG42">
        <v>13</v>
      </c>
      <c r="HH42" t="s">
        <v>275</v>
      </c>
      <c r="HK42">
        <v>4</v>
      </c>
      <c r="HV42">
        <v>-41</v>
      </c>
      <c r="HW42">
        <v>4032159</v>
      </c>
      <c r="HX42" t="s">
        <v>5132</v>
      </c>
      <c r="HY42">
        <v>4032092</v>
      </c>
      <c r="IB42">
        <v>0</v>
      </c>
      <c r="IC42">
        <v>0</v>
      </c>
      <c r="IL42">
        <v>110</v>
      </c>
      <c r="IP42" t="s">
        <v>4312</v>
      </c>
      <c r="IQ42" t="s">
        <v>4740</v>
      </c>
      <c r="IT42">
        <v>4</v>
      </c>
    </row>
    <row r="43" spans="1:254">
      <c r="A43">
        <v>42</v>
      </c>
      <c r="B43" t="s">
        <v>5133</v>
      </c>
      <c r="C43">
        <v>3</v>
      </c>
      <c r="D43">
        <v>2</v>
      </c>
      <c r="E43">
        <v>3</v>
      </c>
      <c r="F43">
        <v>2</v>
      </c>
      <c r="G43">
        <v>-41</v>
      </c>
      <c r="I43" t="s">
        <v>254</v>
      </c>
      <c r="J43">
        <v>12</v>
      </c>
      <c r="K43">
        <v>12</v>
      </c>
      <c r="L43" t="s">
        <v>5113</v>
      </c>
      <c r="M43" t="s">
        <v>1186</v>
      </c>
      <c r="O43" t="s">
        <v>3621</v>
      </c>
      <c r="S43" t="s">
        <v>4664</v>
      </c>
      <c r="V43" t="s">
        <v>257</v>
      </c>
      <c r="W43" t="s">
        <v>5114</v>
      </c>
      <c r="AD43" t="s">
        <v>573</v>
      </c>
      <c r="AE43" t="s">
        <v>2590</v>
      </c>
      <c r="AF43" t="s">
        <v>5114</v>
      </c>
      <c r="AG43" t="s">
        <v>274</v>
      </c>
      <c r="AI43">
        <v>22</v>
      </c>
      <c r="AO43">
        <v>15</v>
      </c>
      <c r="BI43" t="s">
        <v>261</v>
      </c>
      <c r="BP43">
        <f t="shared" si="0"/>
        <v>0</v>
      </c>
      <c r="BQ43">
        <f t="shared" si="1"/>
        <v>3</v>
      </c>
      <c r="BS43" t="s">
        <v>275</v>
      </c>
      <c r="BU43">
        <v>13</v>
      </c>
      <c r="BW43">
        <v>0</v>
      </c>
      <c r="BX43" t="s">
        <v>5134</v>
      </c>
      <c r="CC43" s="3">
        <v>0.39027777777777778</v>
      </c>
      <c r="CE43" t="s">
        <v>5135</v>
      </c>
      <c r="CI43">
        <v>0</v>
      </c>
      <c r="CJ43" t="s">
        <v>5136</v>
      </c>
      <c r="CK43" s="4">
        <v>38414</v>
      </c>
      <c r="CL43" t="s">
        <v>5137</v>
      </c>
      <c r="CM43" t="s">
        <v>5138</v>
      </c>
      <c r="CN43">
        <v>31</v>
      </c>
      <c r="CP43" t="s">
        <v>418</v>
      </c>
      <c r="CQ43" t="s">
        <v>4290</v>
      </c>
      <c r="CT43" t="s">
        <v>5120</v>
      </c>
      <c r="CV43">
        <v>0</v>
      </c>
      <c r="CX43">
        <v>2</v>
      </c>
      <c r="CY43" t="s">
        <v>614</v>
      </c>
      <c r="CZ43">
        <v>-42</v>
      </c>
      <c r="DA43">
        <v>3</v>
      </c>
      <c r="DB43" t="s">
        <v>272</v>
      </c>
      <c r="DC43">
        <v>-34</v>
      </c>
      <c r="DE43" t="s">
        <v>4740</v>
      </c>
      <c r="DJ43">
        <v>2</v>
      </c>
      <c r="DK43" s="4">
        <v>44463</v>
      </c>
      <c r="DL43">
        <v>20177</v>
      </c>
      <c r="DM43">
        <v>2021</v>
      </c>
      <c r="DN43">
        <v>0</v>
      </c>
      <c r="DP43">
        <v>79539</v>
      </c>
      <c r="DQ43">
        <v>118</v>
      </c>
      <c r="DT43" t="s">
        <v>294</v>
      </c>
      <c r="DU43" t="s">
        <v>294</v>
      </c>
      <c r="DW43">
        <v>31</v>
      </c>
      <c r="DX43" t="s">
        <v>4290</v>
      </c>
      <c r="ED43">
        <v>0</v>
      </c>
      <c r="EE43" t="s">
        <v>5121</v>
      </c>
      <c r="EF43" t="s">
        <v>422</v>
      </c>
      <c r="EG43">
        <v>0</v>
      </c>
      <c r="EI43" t="s">
        <v>454</v>
      </c>
      <c r="EJ43" t="s">
        <v>5122</v>
      </c>
      <c r="EK43" t="s">
        <v>5123</v>
      </c>
      <c r="EL43" t="s">
        <v>5139</v>
      </c>
      <c r="EN43" t="s">
        <v>418</v>
      </c>
      <c r="EO43" t="s">
        <v>5125</v>
      </c>
      <c r="EP43">
        <v>1</v>
      </c>
      <c r="ES43" t="s">
        <v>5140</v>
      </c>
      <c r="FD43">
        <v>0</v>
      </c>
      <c r="FE43">
        <v>13</v>
      </c>
      <c r="FF43" t="s">
        <v>1357</v>
      </c>
      <c r="FH43" t="s">
        <v>1357</v>
      </c>
      <c r="FK43">
        <v>0</v>
      </c>
      <c r="FM43">
        <v>0</v>
      </c>
      <c r="FP43">
        <v>0</v>
      </c>
      <c r="FR43" t="s">
        <v>462</v>
      </c>
      <c r="FT43" t="s">
        <v>274</v>
      </c>
      <c r="FU43" t="s">
        <v>777</v>
      </c>
      <c r="FV43" t="s">
        <v>431</v>
      </c>
      <c r="FW43" t="s">
        <v>594</v>
      </c>
      <c r="FX43">
        <v>0</v>
      </c>
      <c r="FZ43">
        <v>31.13</v>
      </c>
      <c r="GA43">
        <v>-18</v>
      </c>
      <c r="GB43">
        <v>0</v>
      </c>
      <c r="GC43" t="s">
        <v>5128</v>
      </c>
      <c r="GD43" t="s">
        <v>355</v>
      </c>
      <c r="GE43">
        <v>0</v>
      </c>
      <c r="GF43" t="s">
        <v>895</v>
      </c>
      <c r="GI43">
        <v>1</v>
      </c>
      <c r="GJ43">
        <v>0</v>
      </c>
      <c r="GL43" t="s">
        <v>5141</v>
      </c>
      <c r="GN43">
        <v>0</v>
      </c>
      <c r="GZ43" t="s">
        <v>5142</v>
      </c>
      <c r="HB43" t="s">
        <v>294</v>
      </c>
      <c r="HC43" t="s">
        <v>294</v>
      </c>
      <c r="HD43" t="s">
        <v>5143</v>
      </c>
      <c r="HE43">
        <v>0</v>
      </c>
      <c r="HF43">
        <v>12</v>
      </c>
      <c r="HG43">
        <v>13</v>
      </c>
      <c r="HH43" t="s">
        <v>275</v>
      </c>
      <c r="HK43">
        <v>1</v>
      </c>
      <c r="HV43">
        <v>-43</v>
      </c>
      <c r="HW43">
        <v>4032189</v>
      </c>
      <c r="HX43" t="s">
        <v>5144</v>
      </c>
      <c r="HY43">
        <v>4032159</v>
      </c>
      <c r="IB43">
        <v>0</v>
      </c>
      <c r="IC43">
        <v>0</v>
      </c>
      <c r="IL43">
        <v>111</v>
      </c>
      <c r="IP43" t="s">
        <v>4740</v>
      </c>
      <c r="IT43">
        <v>4</v>
      </c>
    </row>
    <row r="44" spans="1:254">
      <c r="A44">
        <v>43</v>
      </c>
      <c r="B44" t="s">
        <v>5145</v>
      </c>
      <c r="C44">
        <v>3</v>
      </c>
      <c r="D44">
        <v>3</v>
      </c>
      <c r="E44">
        <v>1</v>
      </c>
      <c r="F44">
        <v>-1</v>
      </c>
      <c r="G44">
        <v>-43</v>
      </c>
      <c r="I44" t="s">
        <v>298</v>
      </c>
      <c r="J44">
        <v>12</v>
      </c>
      <c r="K44" t="s">
        <v>4100</v>
      </c>
      <c r="L44" t="s">
        <v>5146</v>
      </c>
      <c r="M44" t="s">
        <v>256</v>
      </c>
      <c r="O44" t="s">
        <v>1357</v>
      </c>
      <c r="P44" t="s">
        <v>871</v>
      </c>
      <c r="S44" t="s">
        <v>4664</v>
      </c>
      <c r="V44" t="s">
        <v>257</v>
      </c>
      <c r="W44" t="s">
        <v>5054</v>
      </c>
      <c r="AD44" t="s">
        <v>807</v>
      </c>
      <c r="AE44" t="s">
        <v>808</v>
      </c>
      <c r="AF44" t="s">
        <v>5054</v>
      </c>
      <c r="AG44" t="s">
        <v>257</v>
      </c>
      <c r="AI44">
        <v>22</v>
      </c>
      <c r="AK44" t="s">
        <v>614</v>
      </c>
      <c r="AO44">
        <v>15</v>
      </c>
      <c r="AX44">
        <v>4</v>
      </c>
      <c r="BI44" t="s">
        <v>261</v>
      </c>
      <c r="BP44">
        <f t="shared" si="0"/>
        <v>0</v>
      </c>
      <c r="BQ44">
        <f t="shared" si="1"/>
        <v>1</v>
      </c>
      <c r="BS44" t="s">
        <v>275</v>
      </c>
      <c r="BU44">
        <v>13</v>
      </c>
      <c r="BW44">
        <v>0</v>
      </c>
      <c r="BX44" t="s">
        <v>5147</v>
      </c>
      <c r="CC44" s="3">
        <v>0.3611111111111111</v>
      </c>
      <c r="CE44" t="s">
        <v>5148</v>
      </c>
      <c r="CI44">
        <v>0</v>
      </c>
      <c r="CJ44" t="s">
        <v>5149</v>
      </c>
      <c r="CK44" s="4">
        <v>38050</v>
      </c>
      <c r="CL44" t="s">
        <v>5150</v>
      </c>
      <c r="CM44" t="s">
        <v>5151</v>
      </c>
      <c r="CN44">
        <v>31</v>
      </c>
      <c r="CO44" t="s">
        <v>5006</v>
      </c>
      <c r="CP44" t="s">
        <v>282</v>
      </c>
      <c r="CQ44" t="s">
        <v>4290</v>
      </c>
      <c r="CT44" t="s">
        <v>5152</v>
      </c>
      <c r="CV44">
        <v>0</v>
      </c>
      <c r="CX44">
        <v>3</v>
      </c>
      <c r="CY44" t="s">
        <v>614</v>
      </c>
      <c r="CZ44">
        <v>-42</v>
      </c>
      <c r="DA44">
        <v>3</v>
      </c>
      <c r="DB44" t="s">
        <v>272</v>
      </c>
      <c r="DC44">
        <v>-34</v>
      </c>
      <c r="DE44" t="s">
        <v>4740</v>
      </c>
      <c r="DJ44">
        <v>-1</v>
      </c>
      <c r="DK44" s="4">
        <v>44463</v>
      </c>
      <c r="DL44">
        <v>20177</v>
      </c>
      <c r="DM44">
        <v>2021</v>
      </c>
      <c r="DN44">
        <v>0</v>
      </c>
      <c r="DP44">
        <v>79539</v>
      </c>
      <c r="DQ44">
        <v>119</v>
      </c>
      <c r="DT44" t="s">
        <v>294</v>
      </c>
      <c r="DU44" t="s">
        <v>294</v>
      </c>
      <c r="DW44">
        <v>31</v>
      </c>
      <c r="DX44" t="s">
        <v>4290</v>
      </c>
      <c r="ED44">
        <v>0</v>
      </c>
      <c r="EE44" t="s">
        <v>1637</v>
      </c>
      <c r="EF44" t="s">
        <v>422</v>
      </c>
      <c r="EG44">
        <v>0</v>
      </c>
      <c r="EI44" t="s">
        <v>454</v>
      </c>
      <c r="EJ44" t="s">
        <v>5122</v>
      </c>
      <c r="EK44" t="s">
        <v>5153</v>
      </c>
      <c r="EL44" t="s">
        <v>5154</v>
      </c>
      <c r="EN44" t="s">
        <v>269</v>
      </c>
      <c r="EO44" t="s">
        <v>5125</v>
      </c>
      <c r="EP44">
        <v>0</v>
      </c>
      <c r="ES44" t="s">
        <v>5155</v>
      </c>
      <c r="FD44">
        <v>0</v>
      </c>
      <c r="FE44">
        <v>4</v>
      </c>
      <c r="FF44" t="s">
        <v>285</v>
      </c>
      <c r="FH44" t="s">
        <v>285</v>
      </c>
      <c r="FI44" t="s">
        <v>5156</v>
      </c>
      <c r="FK44">
        <v>0</v>
      </c>
      <c r="FM44">
        <v>0</v>
      </c>
      <c r="FP44">
        <v>0</v>
      </c>
      <c r="FR44" t="s">
        <v>462</v>
      </c>
      <c r="FT44" t="s">
        <v>257</v>
      </c>
      <c r="FU44" t="s">
        <v>777</v>
      </c>
      <c r="FV44" t="s">
        <v>1721</v>
      </c>
      <c r="FW44" t="s">
        <v>625</v>
      </c>
      <c r="FX44">
        <v>0</v>
      </c>
      <c r="FZ44">
        <v>31.13</v>
      </c>
      <c r="GA44">
        <v>-18</v>
      </c>
      <c r="GB44">
        <v>0</v>
      </c>
      <c r="GC44" t="s">
        <v>5157</v>
      </c>
      <c r="GD44" t="s">
        <v>355</v>
      </c>
      <c r="GE44">
        <v>0</v>
      </c>
      <c r="GF44" t="s">
        <v>466</v>
      </c>
      <c r="GI44">
        <v>1</v>
      </c>
      <c r="GJ44">
        <v>0</v>
      </c>
      <c r="GL44" t="s">
        <v>5158</v>
      </c>
      <c r="GN44">
        <v>0</v>
      </c>
      <c r="GZ44" t="s">
        <v>5159</v>
      </c>
      <c r="HB44" t="s">
        <v>313</v>
      </c>
      <c r="HC44" t="s">
        <v>313</v>
      </c>
      <c r="HD44" t="s">
        <v>5160</v>
      </c>
      <c r="HE44">
        <v>0</v>
      </c>
      <c r="HF44">
        <v>12</v>
      </c>
      <c r="HG44">
        <v>13</v>
      </c>
      <c r="HH44" t="s">
        <v>275</v>
      </c>
      <c r="HK44">
        <v>0</v>
      </c>
      <c r="HV44">
        <v>-42</v>
      </c>
      <c r="HW44">
        <v>4032225</v>
      </c>
      <c r="HX44" t="s">
        <v>5161</v>
      </c>
      <c r="HY44">
        <v>4032189</v>
      </c>
      <c r="IB44">
        <v>0</v>
      </c>
      <c r="IC44">
        <v>0</v>
      </c>
      <c r="IL44">
        <v>112</v>
      </c>
      <c r="IN44" t="s">
        <v>4740</v>
      </c>
      <c r="IP44" t="s">
        <v>4740</v>
      </c>
      <c r="IT44">
        <v>4</v>
      </c>
    </row>
    <row r="45" spans="1:254">
      <c r="A45">
        <v>44</v>
      </c>
      <c r="B45" t="s">
        <v>5162</v>
      </c>
      <c r="C45">
        <v>3</v>
      </c>
      <c r="D45">
        <v>1</v>
      </c>
      <c r="E45">
        <v>10</v>
      </c>
      <c r="F45">
        <v>3</v>
      </c>
      <c r="G45">
        <v>-46</v>
      </c>
      <c r="H45" t="s">
        <v>253</v>
      </c>
      <c r="I45" t="s">
        <v>298</v>
      </c>
      <c r="J45">
        <v>11</v>
      </c>
      <c r="K45" t="s">
        <v>471</v>
      </c>
      <c r="L45" t="s">
        <v>5163</v>
      </c>
      <c r="M45" t="s">
        <v>1095</v>
      </c>
      <c r="O45" t="s">
        <v>1096</v>
      </c>
      <c r="S45" t="s">
        <v>5164</v>
      </c>
      <c r="V45" t="s">
        <v>253</v>
      </c>
      <c r="W45" t="s">
        <v>5165</v>
      </c>
      <c r="X45" t="s">
        <v>370</v>
      </c>
      <c r="Y45" t="s">
        <v>5166</v>
      </c>
      <c r="AA45" t="s">
        <v>325</v>
      </c>
      <c r="AB45" t="s">
        <v>326</v>
      </c>
      <c r="AI45">
        <v>22</v>
      </c>
      <c r="AJ45" t="s">
        <v>327</v>
      </c>
      <c r="AO45">
        <v>5</v>
      </c>
      <c r="BI45" t="s">
        <v>274</v>
      </c>
      <c r="BP45">
        <f t="shared" si="0"/>
        <v>1</v>
      </c>
      <c r="BQ45">
        <f t="shared" si="1"/>
        <v>0</v>
      </c>
      <c r="BS45" t="s">
        <v>275</v>
      </c>
      <c r="BU45">
        <v>13</v>
      </c>
      <c r="BW45">
        <v>1</v>
      </c>
      <c r="BX45" t="s">
        <v>5167</v>
      </c>
      <c r="BZ45">
        <v>1</v>
      </c>
      <c r="CC45" s="3">
        <v>0.23055555555555554</v>
      </c>
      <c r="CD45" t="s">
        <v>274</v>
      </c>
      <c r="CE45" t="s">
        <v>5168</v>
      </c>
      <c r="CF45">
        <v>7</v>
      </c>
      <c r="CH45" t="s">
        <v>331</v>
      </c>
      <c r="CI45">
        <v>0</v>
      </c>
      <c r="CJ45" t="s">
        <v>5169</v>
      </c>
      <c r="CK45" s="4">
        <v>38414</v>
      </c>
      <c r="CL45" t="s">
        <v>5170</v>
      </c>
      <c r="CM45" t="s">
        <v>5171</v>
      </c>
      <c r="CN45">
        <v>31</v>
      </c>
      <c r="CO45" t="s">
        <v>268</v>
      </c>
      <c r="CP45" t="s">
        <v>418</v>
      </c>
      <c r="CQ45" t="s">
        <v>4290</v>
      </c>
      <c r="CT45" t="s">
        <v>5172</v>
      </c>
      <c r="CV45">
        <v>0</v>
      </c>
      <c r="CX45">
        <v>1</v>
      </c>
      <c r="CY45" t="s">
        <v>2703</v>
      </c>
      <c r="CZ45">
        <v>50</v>
      </c>
      <c r="DA45">
        <v>5</v>
      </c>
      <c r="DB45" t="s">
        <v>1781</v>
      </c>
      <c r="DC45">
        <v>-46</v>
      </c>
      <c r="DE45" t="s">
        <v>4291</v>
      </c>
      <c r="DJ45">
        <v>3</v>
      </c>
      <c r="DK45" s="4">
        <v>44463</v>
      </c>
      <c r="DL45">
        <v>20177</v>
      </c>
      <c r="DM45">
        <v>2021</v>
      </c>
      <c r="DN45">
        <v>0</v>
      </c>
      <c r="DP45">
        <v>79539</v>
      </c>
      <c r="DQ45">
        <v>126</v>
      </c>
      <c r="DT45" t="s">
        <v>274</v>
      </c>
      <c r="DU45" t="s">
        <v>257</v>
      </c>
      <c r="DW45">
        <v>31</v>
      </c>
      <c r="DX45" t="s">
        <v>4290</v>
      </c>
      <c r="ED45">
        <v>0</v>
      </c>
      <c r="EE45" t="s">
        <v>5173</v>
      </c>
      <c r="EF45" t="s">
        <v>701</v>
      </c>
      <c r="EG45">
        <v>0</v>
      </c>
      <c r="EH45" t="s">
        <v>5174</v>
      </c>
      <c r="EI45" t="s">
        <v>340</v>
      </c>
      <c r="EJ45" t="s">
        <v>486</v>
      </c>
      <c r="EK45" t="s">
        <v>5175</v>
      </c>
      <c r="EL45" t="s">
        <v>5027</v>
      </c>
      <c r="EM45" t="s">
        <v>268</v>
      </c>
      <c r="EN45" t="s">
        <v>418</v>
      </c>
      <c r="EO45" t="s">
        <v>388</v>
      </c>
      <c r="EP45">
        <v>0</v>
      </c>
      <c r="EQ45" t="s">
        <v>491</v>
      </c>
      <c r="ES45" t="s">
        <v>5176</v>
      </c>
      <c r="ET45">
        <v>-2</v>
      </c>
      <c r="EU45" t="s">
        <v>348</v>
      </c>
      <c r="EV45" t="s">
        <v>3431</v>
      </c>
      <c r="EW45" t="s">
        <v>709</v>
      </c>
      <c r="EX45" t="s">
        <v>492</v>
      </c>
      <c r="FA45" t="s">
        <v>5177</v>
      </c>
      <c r="FB45" t="s">
        <v>5178</v>
      </c>
      <c r="FD45">
        <v>0</v>
      </c>
      <c r="FE45">
        <v>15</v>
      </c>
      <c r="FI45" t="s">
        <v>5179</v>
      </c>
      <c r="FK45">
        <v>0</v>
      </c>
      <c r="FM45">
        <v>0</v>
      </c>
      <c r="FP45">
        <v>0</v>
      </c>
      <c r="FR45" t="s">
        <v>354</v>
      </c>
      <c r="FX45">
        <v>0</v>
      </c>
      <c r="FZ45">
        <v>31.13</v>
      </c>
      <c r="GA45">
        <v>-18</v>
      </c>
      <c r="GB45">
        <v>0</v>
      </c>
      <c r="GC45" t="s">
        <v>5180</v>
      </c>
      <c r="GD45" t="s">
        <v>355</v>
      </c>
      <c r="GE45">
        <v>0</v>
      </c>
      <c r="GF45" t="s">
        <v>274</v>
      </c>
      <c r="GH45">
        <v>1.6</v>
      </c>
      <c r="GI45">
        <v>0</v>
      </c>
      <c r="GJ45">
        <v>0</v>
      </c>
      <c r="GL45" t="s">
        <v>5181</v>
      </c>
      <c r="GM45">
        <v>5</v>
      </c>
      <c r="GN45">
        <v>1</v>
      </c>
      <c r="GO45" t="s">
        <v>713</v>
      </c>
      <c r="GQ45">
        <v>44</v>
      </c>
      <c r="GZ45" t="s">
        <v>5182</v>
      </c>
      <c r="HB45" t="s">
        <v>294</v>
      </c>
      <c r="HC45" t="s">
        <v>313</v>
      </c>
      <c r="HE45">
        <v>0</v>
      </c>
      <c r="HF45">
        <v>11</v>
      </c>
      <c r="HG45">
        <v>13</v>
      </c>
      <c r="HH45" t="s">
        <v>275</v>
      </c>
      <c r="HK45" t="s">
        <v>2264</v>
      </c>
      <c r="HL45" t="s">
        <v>4291</v>
      </c>
      <c r="HN45" t="s">
        <v>5183</v>
      </c>
      <c r="HO45" t="s">
        <v>5184</v>
      </c>
      <c r="HP45" t="s">
        <v>5185</v>
      </c>
      <c r="HQ45" t="s">
        <v>5186</v>
      </c>
      <c r="HS45">
        <v>1</v>
      </c>
      <c r="HV45">
        <v>-49</v>
      </c>
      <c r="HW45">
        <v>4032549</v>
      </c>
      <c r="HX45" t="s">
        <v>4291</v>
      </c>
      <c r="HY45">
        <v>4032481</v>
      </c>
      <c r="IB45">
        <v>0</v>
      </c>
      <c r="IC45">
        <v>0</v>
      </c>
      <c r="IL45">
        <v>119</v>
      </c>
      <c r="IN45" t="s">
        <v>4291</v>
      </c>
      <c r="IP45" t="s">
        <v>4291</v>
      </c>
      <c r="IT45">
        <v>4</v>
      </c>
    </row>
    <row r="46" spans="1:254">
      <c r="A46">
        <v>45</v>
      </c>
      <c r="B46" t="s">
        <v>5187</v>
      </c>
      <c r="C46">
        <v>3</v>
      </c>
      <c r="D46">
        <v>2</v>
      </c>
      <c r="E46">
        <v>7</v>
      </c>
      <c r="F46">
        <v>-1</v>
      </c>
      <c r="G46">
        <v>-49</v>
      </c>
      <c r="I46" t="s">
        <v>298</v>
      </c>
      <c r="J46">
        <v>12</v>
      </c>
      <c r="K46" t="s">
        <v>3319</v>
      </c>
      <c r="L46" t="s">
        <v>3111</v>
      </c>
      <c r="M46" t="s">
        <v>568</v>
      </c>
      <c r="O46" t="s">
        <v>569</v>
      </c>
      <c r="P46" t="s">
        <v>1067</v>
      </c>
      <c r="V46" t="s">
        <v>253</v>
      </c>
      <c r="W46" t="s">
        <v>5188</v>
      </c>
      <c r="X46" t="s">
        <v>1069</v>
      </c>
      <c r="Y46" t="s">
        <v>5189</v>
      </c>
      <c r="AA46" t="s">
        <v>325</v>
      </c>
      <c r="AB46" t="s">
        <v>326</v>
      </c>
      <c r="AI46">
        <v>22</v>
      </c>
      <c r="AJ46" t="s">
        <v>327</v>
      </c>
      <c r="AO46">
        <v>5</v>
      </c>
      <c r="BI46" t="s">
        <v>257</v>
      </c>
      <c r="BP46">
        <f t="shared" si="0"/>
        <v>1</v>
      </c>
      <c r="BQ46">
        <f t="shared" si="1"/>
        <v>0</v>
      </c>
      <c r="BS46" t="s">
        <v>275</v>
      </c>
      <c r="BU46">
        <v>13</v>
      </c>
      <c r="BW46">
        <v>0</v>
      </c>
      <c r="BX46" t="s">
        <v>5190</v>
      </c>
      <c r="BZ46">
        <v>1</v>
      </c>
      <c r="CC46" s="3">
        <v>0.20972222222222223</v>
      </c>
      <c r="CD46" t="s">
        <v>257</v>
      </c>
      <c r="CE46" t="s">
        <v>5191</v>
      </c>
      <c r="CF46">
        <v>7</v>
      </c>
      <c r="CH46" t="s">
        <v>331</v>
      </c>
      <c r="CI46">
        <v>0</v>
      </c>
      <c r="CJ46" t="s">
        <v>5192</v>
      </c>
      <c r="CK46" s="4">
        <v>38414</v>
      </c>
      <c r="CL46" t="s">
        <v>5193</v>
      </c>
      <c r="CM46" t="s">
        <v>5194</v>
      </c>
      <c r="CN46">
        <v>31</v>
      </c>
      <c r="CP46" t="s">
        <v>282</v>
      </c>
      <c r="CQ46" t="s">
        <v>4290</v>
      </c>
      <c r="CT46" t="s">
        <v>4672</v>
      </c>
      <c r="CV46">
        <v>0</v>
      </c>
      <c r="CX46">
        <v>2</v>
      </c>
      <c r="CY46" t="s">
        <v>2703</v>
      </c>
      <c r="CZ46">
        <v>50</v>
      </c>
      <c r="DA46">
        <v>5</v>
      </c>
      <c r="DB46" t="s">
        <v>1781</v>
      </c>
      <c r="DC46">
        <v>-46</v>
      </c>
      <c r="DE46" t="s">
        <v>4447</v>
      </c>
      <c r="DJ46">
        <v>-1</v>
      </c>
      <c r="DK46" s="4">
        <v>44463</v>
      </c>
      <c r="DL46">
        <v>20177</v>
      </c>
      <c r="DM46">
        <v>2021</v>
      </c>
      <c r="DN46">
        <v>0</v>
      </c>
      <c r="DP46">
        <v>79539</v>
      </c>
      <c r="DQ46">
        <v>127</v>
      </c>
      <c r="DT46" t="s">
        <v>257</v>
      </c>
      <c r="DU46" t="s">
        <v>274</v>
      </c>
      <c r="DW46">
        <v>31</v>
      </c>
      <c r="DX46" t="s">
        <v>4290</v>
      </c>
      <c r="DZ46" t="s">
        <v>4918</v>
      </c>
      <c r="ED46">
        <v>0</v>
      </c>
      <c r="EE46" t="s">
        <v>1637</v>
      </c>
      <c r="EF46" t="s">
        <v>422</v>
      </c>
      <c r="EG46">
        <v>0</v>
      </c>
      <c r="EI46" t="s">
        <v>454</v>
      </c>
      <c r="EJ46" t="s">
        <v>5195</v>
      </c>
      <c r="EK46" t="s">
        <v>5196</v>
      </c>
      <c r="EL46" t="s">
        <v>5197</v>
      </c>
      <c r="EM46" t="s">
        <v>2934</v>
      </c>
      <c r="EN46" t="s">
        <v>269</v>
      </c>
      <c r="EO46" t="s">
        <v>490</v>
      </c>
      <c r="EP46">
        <v>0</v>
      </c>
      <c r="EQ46" t="s">
        <v>491</v>
      </c>
      <c r="ES46" t="s">
        <v>5198</v>
      </c>
      <c r="ET46">
        <v>-1</v>
      </c>
      <c r="EU46" t="s">
        <v>257</v>
      </c>
      <c r="EV46" t="s">
        <v>3431</v>
      </c>
      <c r="EW46" t="s">
        <v>462</v>
      </c>
      <c r="EX46" t="s">
        <v>492</v>
      </c>
      <c r="FA46" t="s">
        <v>2937</v>
      </c>
      <c r="FB46" t="s">
        <v>5199</v>
      </c>
      <c r="FD46">
        <v>0</v>
      </c>
      <c r="FE46">
        <v>13</v>
      </c>
      <c r="FJ46" t="s">
        <v>5200</v>
      </c>
      <c r="FK46">
        <v>0</v>
      </c>
      <c r="FM46">
        <v>1</v>
      </c>
      <c r="FN46" t="s">
        <v>4918</v>
      </c>
      <c r="FO46" t="s">
        <v>1541</v>
      </c>
      <c r="FP46">
        <v>0</v>
      </c>
      <c r="FR46" t="s">
        <v>462</v>
      </c>
      <c r="FU46" t="s">
        <v>777</v>
      </c>
      <c r="FX46">
        <v>0</v>
      </c>
      <c r="FZ46">
        <v>31.13</v>
      </c>
      <c r="GA46">
        <v>-18</v>
      </c>
      <c r="GB46">
        <v>0</v>
      </c>
      <c r="GD46" t="s">
        <v>355</v>
      </c>
      <c r="GE46">
        <v>0</v>
      </c>
      <c r="GF46" t="s">
        <v>466</v>
      </c>
      <c r="GG46">
        <v>2.2000000000000002</v>
      </c>
      <c r="GH46">
        <v>2.9</v>
      </c>
      <c r="GI46">
        <v>0</v>
      </c>
      <c r="GJ46">
        <v>0</v>
      </c>
      <c r="GL46" t="s">
        <v>3126</v>
      </c>
      <c r="GM46">
        <v>0</v>
      </c>
      <c r="GN46">
        <v>0</v>
      </c>
      <c r="GO46" t="s">
        <v>529</v>
      </c>
      <c r="GP46" t="s">
        <v>779</v>
      </c>
      <c r="GQ46">
        <v>52</v>
      </c>
      <c r="GZ46" t="s">
        <v>5201</v>
      </c>
      <c r="HB46" t="s">
        <v>294</v>
      </c>
      <c r="HC46" t="s">
        <v>294</v>
      </c>
      <c r="HD46" t="s">
        <v>1541</v>
      </c>
      <c r="HE46">
        <v>0</v>
      </c>
      <c r="HF46">
        <v>12</v>
      </c>
      <c r="HG46">
        <v>13</v>
      </c>
      <c r="HH46" t="s">
        <v>275</v>
      </c>
      <c r="HK46">
        <v>1</v>
      </c>
      <c r="HL46" t="s">
        <v>4447</v>
      </c>
      <c r="HN46" t="s">
        <v>4656</v>
      </c>
      <c r="HO46" t="s">
        <v>5202</v>
      </c>
      <c r="HP46" t="s">
        <v>5203</v>
      </c>
      <c r="HQ46" t="s">
        <v>5204</v>
      </c>
      <c r="HS46" t="s">
        <v>5205</v>
      </c>
      <c r="HV46">
        <v>-48</v>
      </c>
      <c r="HW46">
        <v>4032583</v>
      </c>
      <c r="HX46" t="s">
        <v>5206</v>
      </c>
      <c r="HY46">
        <v>4032549</v>
      </c>
      <c r="IB46">
        <v>0</v>
      </c>
      <c r="IC46">
        <v>0</v>
      </c>
      <c r="IL46">
        <v>120</v>
      </c>
      <c r="IN46" t="s">
        <v>4447</v>
      </c>
      <c r="IP46" t="s">
        <v>4447</v>
      </c>
      <c r="IT46">
        <v>4</v>
      </c>
    </row>
    <row r="47" spans="1:254">
      <c r="A47">
        <v>46</v>
      </c>
      <c r="B47" t="s">
        <v>5207</v>
      </c>
      <c r="C47">
        <v>3</v>
      </c>
      <c r="D47">
        <v>3</v>
      </c>
      <c r="E47">
        <v>8</v>
      </c>
      <c r="G47">
        <v>-48</v>
      </c>
      <c r="I47" t="s">
        <v>298</v>
      </c>
      <c r="J47">
        <v>11</v>
      </c>
      <c r="K47">
        <v>11</v>
      </c>
      <c r="L47" t="s">
        <v>5208</v>
      </c>
      <c r="M47" t="s">
        <v>2016</v>
      </c>
      <c r="O47" t="s">
        <v>2017</v>
      </c>
      <c r="Q47" t="s">
        <v>2574</v>
      </c>
      <c r="R47" t="s">
        <v>3416</v>
      </c>
      <c r="V47" t="s">
        <v>253</v>
      </c>
      <c r="W47" t="s">
        <v>5209</v>
      </c>
      <c r="X47" t="s">
        <v>370</v>
      </c>
      <c r="Y47" t="s">
        <v>5210</v>
      </c>
      <c r="AA47" t="s">
        <v>666</v>
      </c>
      <c r="AB47" t="s">
        <v>667</v>
      </c>
      <c r="AJ47" t="s">
        <v>756</v>
      </c>
      <c r="AO47">
        <v>5</v>
      </c>
      <c r="AT47" t="s">
        <v>254</v>
      </c>
      <c r="AX47">
        <v>4</v>
      </c>
      <c r="BI47" t="s">
        <v>257</v>
      </c>
      <c r="BP47">
        <f t="shared" si="0"/>
        <v>1</v>
      </c>
      <c r="BQ47">
        <f t="shared" si="1"/>
        <v>0</v>
      </c>
      <c r="BS47" t="s">
        <v>275</v>
      </c>
      <c r="BU47">
        <v>13</v>
      </c>
      <c r="BW47">
        <v>0</v>
      </c>
      <c r="BX47" t="s">
        <v>5211</v>
      </c>
      <c r="BZ47">
        <v>0</v>
      </c>
      <c r="CA47" t="s">
        <v>492</v>
      </c>
      <c r="CC47" s="3">
        <v>0.18333333333333335</v>
      </c>
      <c r="CD47" t="s">
        <v>274</v>
      </c>
      <c r="CE47" t="s">
        <v>5212</v>
      </c>
      <c r="CF47">
        <v>8</v>
      </c>
      <c r="CH47" t="s">
        <v>331</v>
      </c>
      <c r="CI47">
        <v>0</v>
      </c>
      <c r="CJ47" t="s">
        <v>5213</v>
      </c>
      <c r="CK47" s="4">
        <v>38387</v>
      </c>
      <c r="CL47" t="s">
        <v>5214</v>
      </c>
      <c r="CM47" t="s">
        <v>5215</v>
      </c>
      <c r="CN47">
        <v>31</v>
      </c>
      <c r="CO47" t="s">
        <v>5216</v>
      </c>
      <c r="CP47" t="s">
        <v>282</v>
      </c>
      <c r="CQ47" t="s">
        <v>4290</v>
      </c>
      <c r="CT47" t="s">
        <v>5005</v>
      </c>
      <c r="CV47">
        <v>0</v>
      </c>
      <c r="CX47">
        <v>3</v>
      </c>
      <c r="CY47" t="s">
        <v>2703</v>
      </c>
      <c r="CZ47">
        <v>50</v>
      </c>
      <c r="DA47">
        <v>5</v>
      </c>
      <c r="DB47" t="s">
        <v>1781</v>
      </c>
      <c r="DC47">
        <v>-46</v>
      </c>
      <c r="DJ47">
        <v>5</v>
      </c>
      <c r="DK47" s="4">
        <v>44463</v>
      </c>
      <c r="DL47">
        <v>20177</v>
      </c>
      <c r="DM47">
        <v>2021</v>
      </c>
      <c r="DN47">
        <v>0</v>
      </c>
      <c r="DP47">
        <v>79539</v>
      </c>
      <c r="DQ47">
        <v>128</v>
      </c>
      <c r="DT47" t="s">
        <v>257</v>
      </c>
      <c r="DU47" t="s">
        <v>274</v>
      </c>
      <c r="DV47" t="s">
        <v>5217</v>
      </c>
      <c r="DW47">
        <v>31</v>
      </c>
      <c r="DX47" t="s">
        <v>4290</v>
      </c>
      <c r="DZ47" t="s">
        <v>4690</v>
      </c>
      <c r="EA47" t="s">
        <v>1391</v>
      </c>
      <c r="EB47" t="s">
        <v>4690</v>
      </c>
      <c r="ED47">
        <v>0</v>
      </c>
      <c r="EE47" t="s">
        <v>2553</v>
      </c>
      <c r="EF47" t="s">
        <v>675</v>
      </c>
      <c r="EG47">
        <v>0</v>
      </c>
      <c r="EI47" t="s">
        <v>340</v>
      </c>
      <c r="EJ47" t="s">
        <v>3736</v>
      </c>
      <c r="EK47" t="s">
        <v>5218</v>
      </c>
      <c r="EL47" t="s">
        <v>5219</v>
      </c>
      <c r="EM47" t="s">
        <v>1005</v>
      </c>
      <c r="EN47" t="s">
        <v>269</v>
      </c>
      <c r="EO47" t="s">
        <v>388</v>
      </c>
      <c r="EP47">
        <v>0</v>
      </c>
      <c r="EQ47" t="s">
        <v>491</v>
      </c>
      <c r="ES47" t="s">
        <v>5220</v>
      </c>
      <c r="ET47">
        <v>0</v>
      </c>
      <c r="EU47" t="s">
        <v>679</v>
      </c>
      <c r="EV47" t="s">
        <v>3431</v>
      </c>
      <c r="FB47" t="s">
        <v>4982</v>
      </c>
      <c r="FD47">
        <v>0</v>
      </c>
      <c r="FI47" t="s">
        <v>5179</v>
      </c>
      <c r="FJ47" t="s">
        <v>5221</v>
      </c>
      <c r="FK47">
        <v>0</v>
      </c>
      <c r="FM47">
        <v>1</v>
      </c>
      <c r="FN47" t="s">
        <v>4976</v>
      </c>
      <c r="FO47" t="s">
        <v>5222</v>
      </c>
      <c r="FP47">
        <v>0</v>
      </c>
      <c r="FR47" t="s">
        <v>462</v>
      </c>
      <c r="FT47" t="s">
        <v>257</v>
      </c>
      <c r="FU47" t="s">
        <v>777</v>
      </c>
      <c r="FX47">
        <v>0</v>
      </c>
      <c r="FZ47">
        <v>31.13</v>
      </c>
      <c r="GA47">
        <v>-18</v>
      </c>
      <c r="GB47">
        <v>0</v>
      </c>
      <c r="GC47" t="s">
        <v>3604</v>
      </c>
      <c r="GD47" t="s">
        <v>355</v>
      </c>
      <c r="GE47">
        <v>1</v>
      </c>
      <c r="GF47" t="s">
        <v>274</v>
      </c>
      <c r="GG47">
        <v>2.1</v>
      </c>
      <c r="GH47">
        <v>4.4000000000000004</v>
      </c>
      <c r="GI47">
        <v>0</v>
      </c>
      <c r="GJ47">
        <v>0</v>
      </c>
      <c r="GL47" t="s">
        <v>5223</v>
      </c>
      <c r="GP47" t="s">
        <v>1403</v>
      </c>
      <c r="GZ47" t="s">
        <v>5224</v>
      </c>
      <c r="HB47" t="s">
        <v>313</v>
      </c>
      <c r="HC47" t="s">
        <v>313</v>
      </c>
      <c r="HD47" t="s">
        <v>1083</v>
      </c>
      <c r="HE47">
        <v>1</v>
      </c>
      <c r="HF47">
        <v>11</v>
      </c>
      <c r="HG47">
        <v>13</v>
      </c>
      <c r="HH47" t="s">
        <v>275</v>
      </c>
      <c r="HK47">
        <v>2</v>
      </c>
      <c r="HN47" t="s">
        <v>4656</v>
      </c>
      <c r="HO47" t="s">
        <v>5225</v>
      </c>
      <c r="HP47" t="s">
        <v>5226</v>
      </c>
      <c r="HQ47" t="s">
        <v>5227</v>
      </c>
      <c r="HT47" t="s">
        <v>5228</v>
      </c>
      <c r="HU47">
        <v>5</v>
      </c>
      <c r="HV47">
        <v>47</v>
      </c>
      <c r="HW47">
        <v>4032620</v>
      </c>
      <c r="HY47">
        <v>4032583</v>
      </c>
      <c r="IB47">
        <v>0</v>
      </c>
      <c r="IC47">
        <v>1</v>
      </c>
      <c r="IL47">
        <v>121</v>
      </c>
      <c r="IT47">
        <v>4</v>
      </c>
    </row>
    <row r="48" spans="1:254">
      <c r="A48">
        <v>47</v>
      </c>
      <c r="B48" t="s">
        <v>5229</v>
      </c>
      <c r="C48">
        <v>3</v>
      </c>
      <c r="D48">
        <v>3</v>
      </c>
      <c r="E48">
        <v>3</v>
      </c>
      <c r="F48">
        <v>0</v>
      </c>
      <c r="G48">
        <v>47</v>
      </c>
      <c r="I48" t="s">
        <v>298</v>
      </c>
      <c r="J48">
        <v>12</v>
      </c>
      <c r="K48" t="s">
        <v>5230</v>
      </c>
      <c r="L48" t="s">
        <v>5231</v>
      </c>
      <c r="M48" t="s">
        <v>256</v>
      </c>
      <c r="O48" t="s">
        <v>255</v>
      </c>
      <c r="P48" t="s">
        <v>871</v>
      </c>
      <c r="S48" t="s">
        <v>4664</v>
      </c>
      <c r="V48" t="s">
        <v>257</v>
      </c>
      <c r="W48" t="s">
        <v>5232</v>
      </c>
      <c r="AD48" t="s">
        <v>445</v>
      </c>
      <c r="AE48" t="s">
        <v>446</v>
      </c>
      <c r="AF48" t="s">
        <v>5232</v>
      </c>
      <c r="AG48" t="s">
        <v>274</v>
      </c>
      <c r="AI48">
        <v>88</v>
      </c>
      <c r="AO48">
        <v>5</v>
      </c>
      <c r="AX48">
        <v>3</v>
      </c>
      <c r="BI48" t="s">
        <v>257</v>
      </c>
      <c r="BP48">
        <f t="shared" si="0"/>
        <v>0</v>
      </c>
      <c r="BQ48">
        <f t="shared" si="1"/>
        <v>1</v>
      </c>
      <c r="BS48" t="s">
        <v>275</v>
      </c>
      <c r="BU48">
        <v>13</v>
      </c>
      <c r="BW48">
        <v>0</v>
      </c>
      <c r="BX48" t="s">
        <v>5233</v>
      </c>
      <c r="CC48" s="3">
        <v>0.17916666666666667</v>
      </c>
      <c r="CE48" t="s">
        <v>5234</v>
      </c>
      <c r="CI48">
        <v>0</v>
      </c>
      <c r="CJ48" t="s">
        <v>5235</v>
      </c>
      <c r="CK48" s="4">
        <v>38414</v>
      </c>
      <c r="CL48" t="s">
        <v>5236</v>
      </c>
      <c r="CM48" t="s">
        <v>5237</v>
      </c>
      <c r="CN48">
        <v>31</v>
      </c>
      <c r="CO48" t="s">
        <v>5238</v>
      </c>
      <c r="CP48" t="s">
        <v>282</v>
      </c>
      <c r="CQ48" t="s">
        <v>4290</v>
      </c>
      <c r="CT48" t="s">
        <v>5239</v>
      </c>
      <c r="CV48">
        <v>0</v>
      </c>
      <c r="CX48">
        <v>4</v>
      </c>
      <c r="CY48" t="s">
        <v>2703</v>
      </c>
      <c r="CZ48">
        <v>50</v>
      </c>
      <c r="DA48">
        <v>5</v>
      </c>
      <c r="DB48" t="s">
        <v>1781</v>
      </c>
      <c r="DC48">
        <v>-46</v>
      </c>
      <c r="DE48" t="s">
        <v>4483</v>
      </c>
      <c r="DJ48">
        <v>0</v>
      </c>
      <c r="DK48" s="4">
        <v>44463</v>
      </c>
      <c r="DL48">
        <v>20177</v>
      </c>
      <c r="DM48">
        <v>2021</v>
      </c>
      <c r="DN48">
        <v>0</v>
      </c>
      <c r="DP48">
        <v>79539</v>
      </c>
      <c r="DQ48">
        <v>129</v>
      </c>
      <c r="DT48" t="s">
        <v>257</v>
      </c>
      <c r="DU48" t="s">
        <v>274</v>
      </c>
      <c r="DW48">
        <v>31</v>
      </c>
      <c r="DX48" t="s">
        <v>4290</v>
      </c>
      <c r="ED48">
        <v>0</v>
      </c>
      <c r="EE48" t="s">
        <v>1076</v>
      </c>
      <c r="EF48" t="s">
        <v>422</v>
      </c>
      <c r="EG48">
        <v>0</v>
      </c>
      <c r="EI48" t="s">
        <v>454</v>
      </c>
      <c r="EJ48" t="s">
        <v>5240</v>
      </c>
      <c r="EK48" t="s">
        <v>5241</v>
      </c>
      <c r="EL48" t="s">
        <v>5242</v>
      </c>
      <c r="EM48" t="s">
        <v>5243</v>
      </c>
      <c r="EN48" t="s">
        <v>269</v>
      </c>
      <c r="EO48" t="s">
        <v>427</v>
      </c>
      <c r="EP48">
        <v>1</v>
      </c>
      <c r="ES48" t="s">
        <v>5244</v>
      </c>
      <c r="FD48">
        <v>0</v>
      </c>
      <c r="FE48">
        <v>30</v>
      </c>
      <c r="FF48" t="s">
        <v>1617</v>
      </c>
      <c r="FH48" t="s">
        <v>1617</v>
      </c>
      <c r="FI48" t="s">
        <v>4588</v>
      </c>
      <c r="FK48">
        <v>0</v>
      </c>
      <c r="FM48">
        <v>0</v>
      </c>
      <c r="FP48">
        <v>0</v>
      </c>
      <c r="FR48" t="s">
        <v>395</v>
      </c>
      <c r="FT48" t="s">
        <v>274</v>
      </c>
      <c r="FU48" t="s">
        <v>396</v>
      </c>
      <c r="FV48" t="s">
        <v>397</v>
      </c>
      <c r="FW48" t="s">
        <v>1030</v>
      </c>
      <c r="FX48">
        <v>0</v>
      </c>
      <c r="FZ48">
        <v>31.13</v>
      </c>
      <c r="GA48">
        <v>-18</v>
      </c>
      <c r="GB48">
        <v>0</v>
      </c>
      <c r="GC48" t="s">
        <v>5245</v>
      </c>
      <c r="GD48" t="s">
        <v>355</v>
      </c>
      <c r="GE48">
        <v>0</v>
      </c>
      <c r="GF48" t="s">
        <v>895</v>
      </c>
      <c r="GI48">
        <v>1</v>
      </c>
      <c r="GJ48">
        <v>1</v>
      </c>
      <c r="GL48" t="s">
        <v>5246</v>
      </c>
      <c r="GN48">
        <v>2</v>
      </c>
      <c r="GZ48" t="s">
        <v>5247</v>
      </c>
      <c r="HB48" t="s">
        <v>313</v>
      </c>
      <c r="HC48" t="s">
        <v>313</v>
      </c>
      <c r="HD48" t="s">
        <v>5248</v>
      </c>
      <c r="HE48">
        <v>0</v>
      </c>
      <c r="HF48">
        <v>12</v>
      </c>
      <c r="HG48">
        <v>13</v>
      </c>
      <c r="HH48" t="s">
        <v>275</v>
      </c>
      <c r="HK48" t="s">
        <v>5249</v>
      </c>
      <c r="HV48">
        <v>47</v>
      </c>
      <c r="HW48">
        <v>4032669</v>
      </c>
      <c r="HX48" t="s">
        <v>5250</v>
      </c>
      <c r="HY48">
        <v>4032620</v>
      </c>
      <c r="IB48">
        <v>0</v>
      </c>
      <c r="IC48">
        <v>0</v>
      </c>
      <c r="IL48">
        <v>122</v>
      </c>
      <c r="IN48" t="s">
        <v>4483</v>
      </c>
      <c r="IP48" t="s">
        <v>4483</v>
      </c>
      <c r="IQ48" t="s">
        <v>4312</v>
      </c>
      <c r="IT48">
        <v>4</v>
      </c>
    </row>
    <row r="49" spans="1:254">
      <c r="A49">
        <v>48</v>
      </c>
      <c r="B49" t="s">
        <v>5251</v>
      </c>
      <c r="C49">
        <v>3</v>
      </c>
      <c r="D49">
        <v>4</v>
      </c>
      <c r="E49">
        <v>3</v>
      </c>
      <c r="F49">
        <v>-3</v>
      </c>
      <c r="G49">
        <v>47</v>
      </c>
      <c r="I49" t="s">
        <v>298</v>
      </c>
      <c r="J49">
        <v>11</v>
      </c>
      <c r="K49">
        <v>11</v>
      </c>
      <c r="L49" t="s">
        <v>2333</v>
      </c>
      <c r="M49" t="s">
        <v>1037</v>
      </c>
      <c r="O49" t="s">
        <v>274</v>
      </c>
      <c r="V49" t="s">
        <v>253</v>
      </c>
      <c r="W49" t="s">
        <v>4778</v>
      </c>
      <c r="X49" t="s">
        <v>3830</v>
      </c>
      <c r="Y49" t="s">
        <v>4779</v>
      </c>
      <c r="AA49" t="s">
        <v>325</v>
      </c>
      <c r="AB49" t="s">
        <v>326</v>
      </c>
      <c r="AI49">
        <v>5</v>
      </c>
      <c r="AJ49" t="s">
        <v>668</v>
      </c>
      <c r="AK49" t="s">
        <v>2703</v>
      </c>
      <c r="AO49">
        <v>5</v>
      </c>
      <c r="BI49" t="s">
        <v>274</v>
      </c>
      <c r="BP49">
        <f t="shared" si="0"/>
        <v>2</v>
      </c>
      <c r="BQ49">
        <f t="shared" si="1"/>
        <v>0</v>
      </c>
      <c r="BS49" t="s">
        <v>275</v>
      </c>
      <c r="BU49">
        <v>13</v>
      </c>
      <c r="BW49">
        <v>0</v>
      </c>
      <c r="BX49" t="s">
        <v>5252</v>
      </c>
      <c r="BZ49">
        <v>0</v>
      </c>
      <c r="CC49" s="3">
        <v>0.14791666666666667</v>
      </c>
      <c r="CD49" t="s">
        <v>257</v>
      </c>
      <c r="CE49" t="s">
        <v>5253</v>
      </c>
      <c r="CF49">
        <v>7</v>
      </c>
      <c r="CH49" t="s">
        <v>493</v>
      </c>
      <c r="CI49">
        <v>0</v>
      </c>
      <c r="CJ49" t="s">
        <v>5254</v>
      </c>
      <c r="CK49" s="4">
        <v>38414</v>
      </c>
      <c r="CL49" t="s">
        <v>5255</v>
      </c>
      <c r="CM49" t="s">
        <v>5256</v>
      </c>
      <c r="CN49">
        <v>31</v>
      </c>
      <c r="CP49" t="s">
        <v>282</v>
      </c>
      <c r="CQ49" t="s">
        <v>4290</v>
      </c>
      <c r="CT49" t="s">
        <v>5257</v>
      </c>
      <c r="CV49">
        <v>0</v>
      </c>
      <c r="CX49">
        <v>5</v>
      </c>
      <c r="CY49" t="s">
        <v>2703</v>
      </c>
      <c r="CZ49">
        <v>50</v>
      </c>
      <c r="DA49">
        <v>5</v>
      </c>
      <c r="DB49" t="s">
        <v>1781</v>
      </c>
      <c r="DC49">
        <v>-46</v>
      </c>
      <c r="DE49" t="s">
        <v>5258</v>
      </c>
      <c r="DJ49">
        <v>-3</v>
      </c>
      <c r="DK49" s="4">
        <v>44463</v>
      </c>
      <c r="DL49">
        <v>20177</v>
      </c>
      <c r="DM49">
        <v>2021</v>
      </c>
      <c r="DN49">
        <v>0</v>
      </c>
      <c r="DP49">
        <v>79539</v>
      </c>
      <c r="DQ49">
        <v>130</v>
      </c>
      <c r="DT49" t="s">
        <v>274</v>
      </c>
      <c r="DU49" t="s">
        <v>257</v>
      </c>
      <c r="DW49">
        <v>31</v>
      </c>
      <c r="DX49" t="s">
        <v>4290</v>
      </c>
      <c r="DZ49" t="s">
        <v>5259</v>
      </c>
      <c r="ED49">
        <v>0</v>
      </c>
      <c r="EE49" t="s">
        <v>5260</v>
      </c>
      <c r="EF49" t="s">
        <v>422</v>
      </c>
      <c r="EG49">
        <v>0</v>
      </c>
      <c r="EH49" t="s">
        <v>2341</v>
      </c>
      <c r="EI49" t="s">
        <v>340</v>
      </c>
      <c r="EJ49" t="s">
        <v>3426</v>
      </c>
      <c r="EK49" t="s">
        <v>5261</v>
      </c>
      <c r="EL49" t="s">
        <v>5262</v>
      </c>
      <c r="EM49" t="s">
        <v>1005</v>
      </c>
      <c r="EN49" t="s">
        <v>269</v>
      </c>
      <c r="EO49" t="s">
        <v>1303</v>
      </c>
      <c r="EP49">
        <v>0</v>
      </c>
      <c r="EQ49" t="s">
        <v>491</v>
      </c>
      <c r="ES49" t="s">
        <v>5263</v>
      </c>
      <c r="ET49">
        <v>0</v>
      </c>
      <c r="EU49" t="s">
        <v>679</v>
      </c>
      <c r="EV49" t="s">
        <v>3431</v>
      </c>
      <c r="FB49" t="s">
        <v>5264</v>
      </c>
      <c r="FD49">
        <v>0</v>
      </c>
      <c r="FE49">
        <v>8</v>
      </c>
      <c r="FI49" t="s">
        <v>5265</v>
      </c>
      <c r="FJ49" t="s">
        <v>5266</v>
      </c>
      <c r="FK49">
        <v>0</v>
      </c>
      <c r="FM49">
        <v>1</v>
      </c>
      <c r="FN49" t="s">
        <v>5267</v>
      </c>
      <c r="FO49" t="s">
        <v>5268</v>
      </c>
      <c r="FP49">
        <v>0</v>
      </c>
      <c r="FR49" t="s">
        <v>395</v>
      </c>
      <c r="FU49" t="s">
        <v>396</v>
      </c>
      <c r="FX49">
        <v>0</v>
      </c>
      <c r="FY49" t="s">
        <v>4918</v>
      </c>
      <c r="FZ49">
        <v>31.13</v>
      </c>
      <c r="GA49">
        <v>-18</v>
      </c>
      <c r="GB49">
        <v>0</v>
      </c>
      <c r="GD49" t="s">
        <v>355</v>
      </c>
      <c r="GE49">
        <v>0</v>
      </c>
      <c r="GG49">
        <v>2.4</v>
      </c>
      <c r="GH49">
        <v>10.6</v>
      </c>
      <c r="GI49">
        <v>0</v>
      </c>
      <c r="GJ49">
        <v>0</v>
      </c>
      <c r="GL49" t="s">
        <v>5269</v>
      </c>
      <c r="GP49" t="s">
        <v>685</v>
      </c>
      <c r="GZ49" t="s">
        <v>5270</v>
      </c>
      <c r="HA49" t="s">
        <v>5259</v>
      </c>
      <c r="HB49" t="s">
        <v>313</v>
      </c>
      <c r="HC49" t="s">
        <v>313</v>
      </c>
      <c r="HD49" t="s">
        <v>5271</v>
      </c>
      <c r="HE49">
        <v>0</v>
      </c>
      <c r="HF49">
        <v>11</v>
      </c>
      <c r="HG49">
        <v>13</v>
      </c>
      <c r="HH49" t="s">
        <v>275</v>
      </c>
      <c r="HK49" t="s">
        <v>5249</v>
      </c>
      <c r="HN49" t="s">
        <v>4656</v>
      </c>
      <c r="HO49" t="s">
        <v>5272</v>
      </c>
      <c r="HP49" t="s">
        <v>5273</v>
      </c>
      <c r="HQ49" t="s">
        <v>5274</v>
      </c>
      <c r="HV49">
        <v>50</v>
      </c>
      <c r="HW49">
        <v>4032711</v>
      </c>
      <c r="HX49" t="s">
        <v>4918</v>
      </c>
      <c r="HY49">
        <v>4032669</v>
      </c>
      <c r="IA49" t="s">
        <v>4918</v>
      </c>
      <c r="IB49">
        <v>0</v>
      </c>
      <c r="IC49">
        <v>1</v>
      </c>
      <c r="IL49">
        <v>123</v>
      </c>
      <c r="IN49" t="s">
        <v>4918</v>
      </c>
      <c r="IT49">
        <v>4</v>
      </c>
    </row>
    <row r="50" spans="1:254">
      <c r="A50">
        <v>49</v>
      </c>
      <c r="B50" t="s">
        <v>5275</v>
      </c>
      <c r="C50">
        <v>3</v>
      </c>
      <c r="D50">
        <v>1</v>
      </c>
      <c r="E50">
        <v>10</v>
      </c>
      <c r="F50">
        <v>18</v>
      </c>
      <c r="G50">
        <v>-15</v>
      </c>
      <c r="H50" t="s">
        <v>253</v>
      </c>
      <c r="I50" t="s">
        <v>254</v>
      </c>
      <c r="J50">
        <v>11</v>
      </c>
      <c r="K50" t="s">
        <v>471</v>
      </c>
      <c r="L50" t="s">
        <v>4996</v>
      </c>
      <c r="M50" t="s">
        <v>319</v>
      </c>
      <c r="O50" t="s">
        <v>4997</v>
      </c>
      <c r="V50" t="s">
        <v>253</v>
      </c>
      <c r="W50" t="s">
        <v>4998</v>
      </c>
      <c r="X50" t="s">
        <v>937</v>
      </c>
      <c r="Y50" t="s">
        <v>4999</v>
      </c>
      <c r="AA50" t="s">
        <v>325</v>
      </c>
      <c r="AB50" t="s">
        <v>326</v>
      </c>
      <c r="AI50">
        <v>19</v>
      </c>
      <c r="AJ50" t="s">
        <v>327</v>
      </c>
      <c r="AO50">
        <v>5</v>
      </c>
      <c r="BI50" t="s">
        <v>274</v>
      </c>
      <c r="BP50">
        <f t="shared" si="0"/>
        <v>2</v>
      </c>
      <c r="BQ50">
        <f t="shared" si="1"/>
        <v>0</v>
      </c>
      <c r="BS50" t="s">
        <v>275</v>
      </c>
      <c r="BU50">
        <v>13</v>
      </c>
      <c r="BW50">
        <v>0</v>
      </c>
      <c r="BX50" t="s">
        <v>5276</v>
      </c>
      <c r="BZ50">
        <v>1</v>
      </c>
      <c r="CC50" s="3">
        <v>0.1076388888888889</v>
      </c>
      <c r="CD50" t="s">
        <v>257</v>
      </c>
      <c r="CE50" t="s">
        <v>5277</v>
      </c>
      <c r="CF50">
        <v>6</v>
      </c>
      <c r="CH50" t="s">
        <v>331</v>
      </c>
      <c r="CI50">
        <v>0</v>
      </c>
      <c r="CJ50" t="s">
        <v>5278</v>
      </c>
      <c r="CK50" s="4">
        <v>38414</v>
      </c>
      <c r="CL50" t="s">
        <v>5279</v>
      </c>
      <c r="CM50" t="s">
        <v>5280</v>
      </c>
      <c r="CN50">
        <v>31</v>
      </c>
      <c r="CO50" t="s">
        <v>268</v>
      </c>
      <c r="CP50" t="s">
        <v>269</v>
      </c>
      <c r="CQ50" t="s">
        <v>4290</v>
      </c>
      <c r="CT50" t="s">
        <v>5281</v>
      </c>
      <c r="CV50">
        <v>0</v>
      </c>
      <c r="CX50">
        <v>1</v>
      </c>
      <c r="CY50" t="s">
        <v>553</v>
      </c>
      <c r="CZ50">
        <v>0</v>
      </c>
      <c r="DA50">
        <v>3</v>
      </c>
      <c r="DB50" t="s">
        <v>554</v>
      </c>
      <c r="DC50">
        <v>-15</v>
      </c>
      <c r="DE50" t="s">
        <v>4332</v>
      </c>
      <c r="DJ50">
        <v>18</v>
      </c>
      <c r="DK50" s="4">
        <v>44463</v>
      </c>
      <c r="DL50">
        <v>20177</v>
      </c>
      <c r="DM50">
        <v>2021</v>
      </c>
      <c r="DN50">
        <v>0</v>
      </c>
      <c r="DP50">
        <v>79539</v>
      </c>
      <c r="DQ50">
        <v>136</v>
      </c>
      <c r="DT50" t="s">
        <v>274</v>
      </c>
      <c r="DU50" t="s">
        <v>257</v>
      </c>
      <c r="DW50">
        <v>31</v>
      </c>
      <c r="DX50" t="s">
        <v>4290</v>
      </c>
      <c r="ED50">
        <v>0</v>
      </c>
      <c r="EE50" t="s">
        <v>5007</v>
      </c>
      <c r="EF50" t="s">
        <v>701</v>
      </c>
      <c r="EG50">
        <v>0</v>
      </c>
      <c r="EH50" t="s">
        <v>5008</v>
      </c>
      <c r="EI50" t="s">
        <v>340</v>
      </c>
      <c r="EJ50" t="s">
        <v>486</v>
      </c>
      <c r="EK50" t="s">
        <v>5282</v>
      </c>
      <c r="EL50" t="s">
        <v>5283</v>
      </c>
      <c r="EM50" t="s">
        <v>268</v>
      </c>
      <c r="EN50" t="s">
        <v>282</v>
      </c>
      <c r="EO50" t="s">
        <v>490</v>
      </c>
      <c r="EP50">
        <v>0</v>
      </c>
      <c r="EQ50" t="s">
        <v>3697</v>
      </c>
      <c r="ES50" t="s">
        <v>5284</v>
      </c>
      <c r="ET50">
        <v>5</v>
      </c>
      <c r="EU50" t="s">
        <v>348</v>
      </c>
      <c r="EV50" t="s">
        <v>3431</v>
      </c>
      <c r="EW50" t="s">
        <v>709</v>
      </c>
      <c r="EX50" t="s">
        <v>1914</v>
      </c>
      <c r="FA50" t="s">
        <v>499</v>
      </c>
      <c r="FB50" t="s">
        <v>5285</v>
      </c>
      <c r="FD50">
        <v>0</v>
      </c>
      <c r="FE50">
        <v>5</v>
      </c>
      <c r="FK50">
        <v>0</v>
      </c>
      <c r="FM50">
        <v>0</v>
      </c>
      <c r="FP50">
        <v>0</v>
      </c>
      <c r="FR50" t="s">
        <v>354</v>
      </c>
      <c r="FX50">
        <v>0</v>
      </c>
      <c r="FZ50">
        <v>31.13</v>
      </c>
      <c r="GA50">
        <v>-18</v>
      </c>
      <c r="GB50">
        <v>0</v>
      </c>
      <c r="GD50" t="s">
        <v>355</v>
      </c>
      <c r="GE50">
        <v>0</v>
      </c>
      <c r="GH50">
        <v>1.9</v>
      </c>
      <c r="GI50">
        <v>0</v>
      </c>
      <c r="GJ50">
        <v>0</v>
      </c>
      <c r="GL50" t="s">
        <v>5286</v>
      </c>
      <c r="GM50">
        <v>13</v>
      </c>
      <c r="GN50">
        <v>13</v>
      </c>
      <c r="GO50">
        <v>4</v>
      </c>
      <c r="GQ50">
        <v>32</v>
      </c>
      <c r="GZ50" t="s">
        <v>5287</v>
      </c>
      <c r="HA50" t="s">
        <v>5288</v>
      </c>
      <c r="HB50" t="s">
        <v>313</v>
      </c>
      <c r="HC50" t="s">
        <v>294</v>
      </c>
      <c r="HD50" t="s">
        <v>5288</v>
      </c>
      <c r="HE50">
        <v>0</v>
      </c>
      <c r="HF50">
        <v>11</v>
      </c>
      <c r="HG50">
        <v>13</v>
      </c>
      <c r="HH50" t="s">
        <v>275</v>
      </c>
      <c r="HK50">
        <v>4</v>
      </c>
      <c r="HL50" t="s">
        <v>4332</v>
      </c>
      <c r="HN50" t="s">
        <v>5289</v>
      </c>
      <c r="HO50" t="s">
        <v>5290</v>
      </c>
      <c r="HP50" t="s">
        <v>5291</v>
      </c>
      <c r="HQ50" t="s">
        <v>5292</v>
      </c>
      <c r="HS50" t="s">
        <v>2828</v>
      </c>
      <c r="HV50">
        <v>-33</v>
      </c>
      <c r="HW50">
        <v>4032938</v>
      </c>
      <c r="HX50" t="s">
        <v>1914</v>
      </c>
      <c r="HY50">
        <v>4032855</v>
      </c>
      <c r="IB50">
        <v>0</v>
      </c>
      <c r="IC50">
        <v>0</v>
      </c>
      <c r="IL50">
        <v>129</v>
      </c>
      <c r="IP50" t="s">
        <v>4605</v>
      </c>
      <c r="IT50">
        <v>4</v>
      </c>
    </row>
    <row r="51" spans="1:254">
      <c r="A51">
        <v>50</v>
      </c>
      <c r="B51" t="s">
        <v>5293</v>
      </c>
      <c r="C51">
        <v>3</v>
      </c>
      <c r="D51">
        <v>1</v>
      </c>
      <c r="E51">
        <v>10</v>
      </c>
      <c r="F51">
        <v>12</v>
      </c>
      <c r="G51">
        <v>-33</v>
      </c>
      <c r="I51" t="s">
        <v>254</v>
      </c>
      <c r="J51">
        <v>11</v>
      </c>
      <c r="K51" t="s">
        <v>1184</v>
      </c>
      <c r="L51" t="s">
        <v>5294</v>
      </c>
      <c r="M51" t="s">
        <v>408</v>
      </c>
      <c r="O51" t="s">
        <v>508</v>
      </c>
      <c r="Q51" t="s">
        <v>3321</v>
      </c>
      <c r="V51" t="s">
        <v>253</v>
      </c>
      <c r="W51" t="s">
        <v>5295</v>
      </c>
      <c r="X51" t="s">
        <v>475</v>
      </c>
      <c r="Y51" t="s">
        <v>5296</v>
      </c>
      <c r="AA51" t="s">
        <v>5297</v>
      </c>
      <c r="AB51" t="s">
        <v>5298</v>
      </c>
      <c r="AI51">
        <v>4</v>
      </c>
      <c r="AJ51" t="s">
        <v>327</v>
      </c>
      <c r="AO51">
        <v>5</v>
      </c>
      <c r="BI51" t="s">
        <v>257</v>
      </c>
      <c r="BP51">
        <f t="shared" si="0"/>
        <v>1</v>
      </c>
      <c r="BQ51">
        <f t="shared" si="1"/>
        <v>0</v>
      </c>
      <c r="BS51" t="s">
        <v>275</v>
      </c>
      <c r="BU51">
        <v>13</v>
      </c>
      <c r="BW51">
        <v>0</v>
      </c>
      <c r="BX51" t="s">
        <v>5299</v>
      </c>
      <c r="BY51" t="s">
        <v>1025</v>
      </c>
      <c r="BZ51">
        <v>1</v>
      </c>
      <c r="CA51" t="s">
        <v>1914</v>
      </c>
      <c r="CC51" s="3">
        <v>8.0555555555555561E-2</v>
      </c>
      <c r="CD51" t="s">
        <v>274</v>
      </c>
      <c r="CE51" t="s">
        <v>5300</v>
      </c>
      <c r="CF51">
        <v>0</v>
      </c>
      <c r="CH51" t="s">
        <v>481</v>
      </c>
      <c r="CI51">
        <v>0</v>
      </c>
      <c r="CJ51" t="s">
        <v>5301</v>
      </c>
      <c r="CK51" s="4">
        <v>38414</v>
      </c>
      <c r="CL51" t="s">
        <v>5302</v>
      </c>
      <c r="CM51" t="s">
        <v>5303</v>
      </c>
      <c r="CN51">
        <v>31</v>
      </c>
      <c r="CP51" t="s">
        <v>269</v>
      </c>
      <c r="CQ51" t="s">
        <v>4290</v>
      </c>
      <c r="CT51" t="s">
        <v>4446</v>
      </c>
      <c r="CV51">
        <v>0</v>
      </c>
      <c r="CX51">
        <v>2</v>
      </c>
      <c r="CY51" t="s">
        <v>553</v>
      </c>
      <c r="CZ51">
        <v>0</v>
      </c>
      <c r="DA51">
        <v>3</v>
      </c>
      <c r="DB51" t="s">
        <v>554</v>
      </c>
      <c r="DC51">
        <v>-15</v>
      </c>
      <c r="DE51" t="s">
        <v>4332</v>
      </c>
      <c r="DJ51">
        <v>12</v>
      </c>
      <c r="DK51" s="4">
        <v>44463</v>
      </c>
      <c r="DL51">
        <v>20177</v>
      </c>
      <c r="DM51">
        <v>2021</v>
      </c>
      <c r="DN51">
        <v>0</v>
      </c>
      <c r="DP51">
        <v>79539</v>
      </c>
      <c r="DQ51">
        <v>137</v>
      </c>
      <c r="DT51" t="s">
        <v>257</v>
      </c>
      <c r="DU51" t="s">
        <v>274</v>
      </c>
      <c r="DW51">
        <v>31</v>
      </c>
      <c r="DX51" t="s">
        <v>4290</v>
      </c>
      <c r="ED51">
        <v>0</v>
      </c>
      <c r="EE51" t="s">
        <v>5304</v>
      </c>
      <c r="EF51" t="s">
        <v>422</v>
      </c>
      <c r="EG51">
        <v>0</v>
      </c>
      <c r="EI51" t="s">
        <v>340</v>
      </c>
      <c r="EJ51" t="s">
        <v>1149</v>
      </c>
      <c r="EK51" t="s">
        <v>5305</v>
      </c>
      <c r="EL51" t="s">
        <v>5306</v>
      </c>
      <c r="EM51" t="s">
        <v>921</v>
      </c>
      <c r="EN51" t="s">
        <v>282</v>
      </c>
      <c r="EO51" t="s">
        <v>490</v>
      </c>
      <c r="EP51">
        <v>0</v>
      </c>
      <c r="EQ51" t="s">
        <v>3697</v>
      </c>
      <c r="ES51" t="s">
        <v>5307</v>
      </c>
      <c r="ET51">
        <v>11</v>
      </c>
      <c r="EU51" t="s">
        <v>257</v>
      </c>
      <c r="EV51" t="s">
        <v>3431</v>
      </c>
      <c r="EW51" t="s">
        <v>1251</v>
      </c>
      <c r="EX51" t="s">
        <v>898</v>
      </c>
      <c r="FA51" t="s">
        <v>392</v>
      </c>
      <c r="FB51" t="s">
        <v>5308</v>
      </c>
      <c r="FD51">
        <v>1</v>
      </c>
      <c r="FE51">
        <v>5</v>
      </c>
      <c r="FI51" t="s">
        <v>4829</v>
      </c>
      <c r="FK51">
        <v>0</v>
      </c>
      <c r="FM51">
        <v>0</v>
      </c>
      <c r="FP51">
        <v>0</v>
      </c>
      <c r="FR51" t="s">
        <v>1177</v>
      </c>
      <c r="FU51" t="s">
        <v>1374</v>
      </c>
      <c r="FV51" t="s">
        <v>431</v>
      </c>
      <c r="FX51">
        <v>0</v>
      </c>
      <c r="FZ51">
        <v>31.13</v>
      </c>
      <c r="GA51">
        <v>-18</v>
      </c>
      <c r="GB51">
        <v>0</v>
      </c>
      <c r="GE51">
        <v>0</v>
      </c>
      <c r="GF51" t="s">
        <v>257</v>
      </c>
      <c r="GH51">
        <v>3.7</v>
      </c>
      <c r="GI51">
        <v>0</v>
      </c>
      <c r="GJ51">
        <v>0</v>
      </c>
      <c r="GL51" t="s">
        <v>5309</v>
      </c>
      <c r="GM51">
        <v>1</v>
      </c>
      <c r="GN51">
        <v>1</v>
      </c>
      <c r="GO51" t="s">
        <v>499</v>
      </c>
      <c r="GQ51">
        <v>49</v>
      </c>
      <c r="GZ51" t="s">
        <v>4791</v>
      </c>
      <c r="HB51" t="s">
        <v>294</v>
      </c>
      <c r="HC51" t="s">
        <v>313</v>
      </c>
      <c r="HD51" t="s">
        <v>5310</v>
      </c>
      <c r="HE51">
        <v>0</v>
      </c>
      <c r="HF51">
        <v>11</v>
      </c>
      <c r="HG51">
        <v>13</v>
      </c>
      <c r="HH51" t="s">
        <v>275</v>
      </c>
      <c r="HJ51" t="s">
        <v>492</v>
      </c>
      <c r="HK51" t="s">
        <v>2108</v>
      </c>
      <c r="HL51" t="s">
        <v>4332</v>
      </c>
      <c r="HN51" t="s">
        <v>5311</v>
      </c>
      <c r="HO51" t="s">
        <v>5312</v>
      </c>
      <c r="HP51" t="s">
        <v>5313</v>
      </c>
      <c r="HQ51" t="s">
        <v>5314</v>
      </c>
      <c r="HS51" t="s">
        <v>5315</v>
      </c>
      <c r="HV51">
        <v>-45</v>
      </c>
      <c r="HW51">
        <v>4032987</v>
      </c>
      <c r="HX51" t="s">
        <v>898</v>
      </c>
      <c r="HY51">
        <v>4032938</v>
      </c>
      <c r="IB51">
        <v>-0.5</v>
      </c>
      <c r="IC51">
        <v>1</v>
      </c>
      <c r="IL51">
        <v>130</v>
      </c>
      <c r="IP51" t="s">
        <v>4332</v>
      </c>
      <c r="IT51">
        <v>4</v>
      </c>
    </row>
    <row r="52" spans="1:254">
      <c r="A52">
        <v>51</v>
      </c>
      <c r="B52" t="s">
        <v>5316</v>
      </c>
      <c r="C52">
        <v>3</v>
      </c>
      <c r="D52">
        <v>1</v>
      </c>
      <c r="E52">
        <v>10</v>
      </c>
      <c r="F52">
        <v>55</v>
      </c>
      <c r="G52">
        <v>-45</v>
      </c>
      <c r="I52" t="s">
        <v>254</v>
      </c>
      <c r="J52">
        <v>11</v>
      </c>
      <c r="K52" t="s">
        <v>4946</v>
      </c>
      <c r="L52" t="s">
        <v>5317</v>
      </c>
      <c r="M52" t="s">
        <v>2016</v>
      </c>
      <c r="O52" t="s">
        <v>2272</v>
      </c>
      <c r="Q52" t="s">
        <v>3321</v>
      </c>
      <c r="S52" t="s">
        <v>5070</v>
      </c>
      <c r="V52" t="s">
        <v>253</v>
      </c>
      <c r="W52" t="s">
        <v>5318</v>
      </c>
      <c r="X52" t="s">
        <v>754</v>
      </c>
      <c r="Y52" t="s">
        <v>5319</v>
      </c>
      <c r="AA52" t="s">
        <v>666</v>
      </c>
      <c r="AB52" t="s">
        <v>667</v>
      </c>
      <c r="AI52">
        <v>22</v>
      </c>
      <c r="AJ52" t="s">
        <v>327</v>
      </c>
      <c r="AK52" t="s">
        <v>575</v>
      </c>
      <c r="AO52">
        <v>5</v>
      </c>
      <c r="AT52" t="s">
        <v>254</v>
      </c>
      <c r="BI52" t="s">
        <v>257</v>
      </c>
      <c r="BP52">
        <f t="shared" si="0"/>
        <v>1</v>
      </c>
      <c r="BQ52">
        <f t="shared" si="1"/>
        <v>0</v>
      </c>
      <c r="BS52" t="s">
        <v>275</v>
      </c>
      <c r="BU52">
        <v>13</v>
      </c>
      <c r="BW52">
        <v>1</v>
      </c>
      <c r="BX52" t="s">
        <v>5320</v>
      </c>
      <c r="BY52" t="s">
        <v>1026</v>
      </c>
      <c r="BZ52">
        <v>1</v>
      </c>
      <c r="CC52" s="3">
        <v>5.6944444444444443E-2</v>
      </c>
      <c r="CD52" t="s">
        <v>274</v>
      </c>
      <c r="CE52" t="s">
        <v>5321</v>
      </c>
      <c r="CF52">
        <v>8</v>
      </c>
      <c r="CH52" t="s">
        <v>331</v>
      </c>
      <c r="CI52">
        <v>0</v>
      </c>
      <c r="CJ52" t="s">
        <v>5322</v>
      </c>
      <c r="CK52" s="4">
        <v>38414</v>
      </c>
      <c r="CL52" t="s">
        <v>5323</v>
      </c>
      <c r="CM52" t="s">
        <v>5324</v>
      </c>
      <c r="CN52">
        <v>31</v>
      </c>
      <c r="CP52" t="s">
        <v>269</v>
      </c>
      <c r="CQ52" t="s">
        <v>4290</v>
      </c>
      <c r="CT52" t="s">
        <v>4423</v>
      </c>
      <c r="CV52">
        <v>0</v>
      </c>
      <c r="CX52">
        <v>3</v>
      </c>
      <c r="CY52" t="s">
        <v>553</v>
      </c>
      <c r="CZ52">
        <v>0</v>
      </c>
      <c r="DA52">
        <v>3</v>
      </c>
      <c r="DB52" t="s">
        <v>554</v>
      </c>
      <c r="DC52">
        <v>-15</v>
      </c>
      <c r="DJ52">
        <v>55</v>
      </c>
      <c r="DK52" s="4">
        <v>44463</v>
      </c>
      <c r="DL52">
        <v>20177</v>
      </c>
      <c r="DM52">
        <v>2021</v>
      </c>
      <c r="DN52">
        <v>0</v>
      </c>
      <c r="DP52">
        <v>79539</v>
      </c>
      <c r="DQ52">
        <v>138</v>
      </c>
      <c r="DT52" t="s">
        <v>257</v>
      </c>
      <c r="DU52" t="s">
        <v>274</v>
      </c>
      <c r="DV52" t="s">
        <v>5325</v>
      </c>
      <c r="DW52">
        <v>31</v>
      </c>
      <c r="DX52" t="s">
        <v>4290</v>
      </c>
      <c r="DZ52" t="s">
        <v>4775</v>
      </c>
      <c r="ED52">
        <v>0</v>
      </c>
      <c r="EE52" t="s">
        <v>1105</v>
      </c>
      <c r="EF52" t="s">
        <v>422</v>
      </c>
      <c r="EG52">
        <v>0</v>
      </c>
      <c r="EI52" t="s">
        <v>340</v>
      </c>
      <c r="EJ52" t="s">
        <v>486</v>
      </c>
      <c r="EK52" t="s">
        <v>5326</v>
      </c>
      <c r="EL52" t="s">
        <v>5327</v>
      </c>
      <c r="EM52" t="s">
        <v>1005</v>
      </c>
      <c r="EN52" t="s">
        <v>282</v>
      </c>
      <c r="EO52" t="s">
        <v>388</v>
      </c>
      <c r="EP52">
        <v>0</v>
      </c>
      <c r="EQ52" t="s">
        <v>3697</v>
      </c>
      <c r="ES52" t="s">
        <v>5328</v>
      </c>
      <c r="ET52">
        <v>-2</v>
      </c>
      <c r="EU52" t="s">
        <v>348</v>
      </c>
      <c r="EV52" t="s">
        <v>3431</v>
      </c>
      <c r="EW52" t="s">
        <v>395</v>
      </c>
      <c r="EX52" t="s">
        <v>492</v>
      </c>
      <c r="FA52" t="s">
        <v>1845</v>
      </c>
      <c r="FB52" t="s">
        <v>5329</v>
      </c>
      <c r="FD52">
        <v>0</v>
      </c>
      <c r="FE52">
        <v>4</v>
      </c>
      <c r="FI52" t="s">
        <v>5330</v>
      </c>
      <c r="FJ52" t="s">
        <v>5331</v>
      </c>
      <c r="FK52">
        <v>0</v>
      </c>
      <c r="FM52">
        <v>1</v>
      </c>
      <c r="FN52" t="s">
        <v>5332</v>
      </c>
      <c r="FO52" t="s">
        <v>5333</v>
      </c>
      <c r="FP52">
        <v>0</v>
      </c>
      <c r="FR52" t="s">
        <v>395</v>
      </c>
      <c r="FT52" t="s">
        <v>257</v>
      </c>
      <c r="FU52" t="s">
        <v>496</v>
      </c>
      <c r="FX52">
        <v>0</v>
      </c>
      <c r="FZ52">
        <v>31.13</v>
      </c>
      <c r="GA52">
        <v>-18</v>
      </c>
      <c r="GB52">
        <v>0</v>
      </c>
      <c r="GC52" t="s">
        <v>5334</v>
      </c>
      <c r="GD52" t="s">
        <v>355</v>
      </c>
      <c r="GE52">
        <v>1</v>
      </c>
      <c r="GF52" t="s">
        <v>274</v>
      </c>
      <c r="GG52">
        <v>2.4</v>
      </c>
      <c r="GH52">
        <v>4.0999999999999996</v>
      </c>
      <c r="GI52">
        <v>0</v>
      </c>
      <c r="GJ52">
        <v>0</v>
      </c>
      <c r="GL52" t="s">
        <v>5335</v>
      </c>
      <c r="GM52">
        <v>57</v>
      </c>
      <c r="GN52">
        <v>0</v>
      </c>
      <c r="GO52" t="s">
        <v>713</v>
      </c>
      <c r="GP52" t="s">
        <v>1403</v>
      </c>
      <c r="GQ52">
        <v>36</v>
      </c>
      <c r="GZ52" t="s">
        <v>434</v>
      </c>
      <c r="HB52" t="s">
        <v>294</v>
      </c>
      <c r="HC52" t="s">
        <v>313</v>
      </c>
      <c r="HD52" t="s">
        <v>5336</v>
      </c>
      <c r="HE52">
        <v>0</v>
      </c>
      <c r="HF52">
        <v>11</v>
      </c>
      <c r="HG52">
        <v>13</v>
      </c>
      <c r="HH52" t="s">
        <v>275</v>
      </c>
      <c r="HK52" t="s">
        <v>1256</v>
      </c>
      <c r="HL52" t="s">
        <v>5006</v>
      </c>
      <c r="HN52" t="s">
        <v>5337</v>
      </c>
      <c r="HO52" t="s">
        <v>5338</v>
      </c>
      <c r="HP52" t="s">
        <v>5339</v>
      </c>
      <c r="HQ52" t="s">
        <v>5340</v>
      </c>
      <c r="HS52" t="s">
        <v>5341</v>
      </c>
      <c r="HV52">
        <v>0</v>
      </c>
      <c r="HW52">
        <v>4033028</v>
      </c>
      <c r="HX52" t="s">
        <v>5342</v>
      </c>
      <c r="HY52">
        <v>4032987</v>
      </c>
      <c r="IB52">
        <v>0.5</v>
      </c>
      <c r="IC52">
        <v>1</v>
      </c>
      <c r="IL52">
        <v>131</v>
      </c>
      <c r="IR52" t="s">
        <v>492</v>
      </c>
      <c r="IT52">
        <v>4</v>
      </c>
    </row>
    <row r="53" spans="1:254">
      <c r="A53">
        <v>52</v>
      </c>
      <c r="B53" t="s">
        <v>5343</v>
      </c>
      <c r="C53">
        <v>3</v>
      </c>
      <c r="D53">
        <v>1</v>
      </c>
      <c r="E53">
        <v>10</v>
      </c>
      <c r="F53">
        <v>0</v>
      </c>
      <c r="G53">
        <v>-30</v>
      </c>
      <c r="H53" t="s">
        <v>253</v>
      </c>
      <c r="I53" t="s">
        <v>298</v>
      </c>
      <c r="J53">
        <v>21</v>
      </c>
      <c r="K53" t="s">
        <v>5344</v>
      </c>
      <c r="L53" t="s">
        <v>5345</v>
      </c>
      <c r="M53" t="s">
        <v>440</v>
      </c>
      <c r="O53" t="s">
        <v>2462</v>
      </c>
      <c r="S53" t="s">
        <v>4346</v>
      </c>
      <c r="V53" t="s">
        <v>253</v>
      </c>
      <c r="W53" t="s">
        <v>5346</v>
      </c>
      <c r="X53" t="s">
        <v>475</v>
      </c>
      <c r="Y53" t="s">
        <v>5347</v>
      </c>
      <c r="AA53" t="s">
        <v>1360</v>
      </c>
      <c r="AB53" t="s">
        <v>1361</v>
      </c>
      <c r="AJ53" t="s">
        <v>756</v>
      </c>
      <c r="AO53">
        <v>5</v>
      </c>
      <c r="BI53" t="s">
        <v>274</v>
      </c>
      <c r="BP53">
        <f t="shared" si="0"/>
        <v>1</v>
      </c>
      <c r="BQ53">
        <f t="shared" si="1"/>
        <v>0</v>
      </c>
      <c r="BS53" t="s">
        <v>275</v>
      </c>
      <c r="BU53">
        <v>20</v>
      </c>
      <c r="BW53">
        <v>0</v>
      </c>
      <c r="BX53" t="s">
        <v>5348</v>
      </c>
      <c r="BZ53">
        <v>0</v>
      </c>
      <c r="CC53" s="3">
        <v>1.3888888888888888E-2</v>
      </c>
      <c r="CD53" t="s">
        <v>274</v>
      </c>
      <c r="CE53" t="s">
        <v>5349</v>
      </c>
      <c r="CF53">
        <v>0</v>
      </c>
      <c r="CH53" t="s">
        <v>481</v>
      </c>
      <c r="CI53">
        <v>0</v>
      </c>
      <c r="CJ53" t="s">
        <v>5350</v>
      </c>
      <c r="CK53" s="4">
        <v>38414</v>
      </c>
      <c r="CL53" t="s">
        <v>5351</v>
      </c>
      <c r="CM53" t="s">
        <v>5352</v>
      </c>
      <c r="CN53">
        <v>31</v>
      </c>
      <c r="CO53" t="s">
        <v>268</v>
      </c>
      <c r="CP53" t="s">
        <v>282</v>
      </c>
      <c r="CQ53" t="s">
        <v>4290</v>
      </c>
      <c r="CT53" t="s">
        <v>5353</v>
      </c>
      <c r="CV53">
        <v>0</v>
      </c>
      <c r="CX53">
        <v>1</v>
      </c>
      <c r="CY53" t="s">
        <v>614</v>
      </c>
      <c r="CZ53">
        <v>-25</v>
      </c>
      <c r="DA53">
        <v>3</v>
      </c>
      <c r="DB53" t="s">
        <v>554</v>
      </c>
      <c r="DC53">
        <v>-30</v>
      </c>
      <c r="DJ53">
        <v>0</v>
      </c>
      <c r="DK53" s="4">
        <v>44463</v>
      </c>
      <c r="DL53">
        <v>20177</v>
      </c>
      <c r="DM53">
        <v>2021</v>
      </c>
      <c r="DN53">
        <v>0</v>
      </c>
      <c r="DP53">
        <v>79539</v>
      </c>
      <c r="DQ53">
        <v>145</v>
      </c>
      <c r="DT53" t="s">
        <v>274</v>
      </c>
      <c r="DU53" t="s">
        <v>257</v>
      </c>
      <c r="DV53" t="s">
        <v>4312</v>
      </c>
      <c r="DW53">
        <v>31</v>
      </c>
      <c r="DX53" t="s">
        <v>4290</v>
      </c>
      <c r="EA53" t="s">
        <v>1391</v>
      </c>
      <c r="ED53">
        <v>0</v>
      </c>
      <c r="EE53" t="s">
        <v>5354</v>
      </c>
      <c r="EF53" t="s">
        <v>1485</v>
      </c>
      <c r="EG53">
        <v>1</v>
      </c>
      <c r="EI53" t="s">
        <v>278</v>
      </c>
      <c r="EJ53" t="s">
        <v>5355</v>
      </c>
      <c r="EK53" t="s">
        <v>5356</v>
      </c>
      <c r="EL53" t="s">
        <v>5357</v>
      </c>
      <c r="EM53" t="s">
        <v>268</v>
      </c>
      <c r="EN53" t="s">
        <v>269</v>
      </c>
      <c r="EO53" t="s">
        <v>1349</v>
      </c>
      <c r="EP53">
        <v>0</v>
      </c>
      <c r="EQ53" t="s">
        <v>5358</v>
      </c>
      <c r="ES53" t="s">
        <v>5359</v>
      </c>
      <c r="ET53">
        <v>0</v>
      </c>
      <c r="EU53" t="s">
        <v>679</v>
      </c>
      <c r="EV53" t="s">
        <v>3431</v>
      </c>
      <c r="FB53" t="s">
        <v>5360</v>
      </c>
      <c r="FD53">
        <v>1</v>
      </c>
      <c r="FE53">
        <v>8</v>
      </c>
      <c r="FI53" t="s">
        <v>5361</v>
      </c>
      <c r="FJ53" t="s">
        <v>5362</v>
      </c>
      <c r="FK53">
        <v>0</v>
      </c>
      <c r="FM53">
        <v>1</v>
      </c>
      <c r="FN53" t="s">
        <v>4312</v>
      </c>
      <c r="FO53" t="s">
        <v>4859</v>
      </c>
      <c r="FP53">
        <v>0</v>
      </c>
      <c r="FR53" t="s">
        <v>287</v>
      </c>
      <c r="FU53" t="s">
        <v>289</v>
      </c>
      <c r="FV53" t="s">
        <v>431</v>
      </c>
      <c r="FX53">
        <v>0</v>
      </c>
      <c r="FZ53">
        <v>31.2</v>
      </c>
      <c r="GA53">
        <v>-11</v>
      </c>
      <c r="GB53">
        <v>0</v>
      </c>
      <c r="GC53" t="s">
        <v>465</v>
      </c>
      <c r="GE53">
        <v>0</v>
      </c>
      <c r="GF53" t="s">
        <v>257</v>
      </c>
      <c r="GG53">
        <v>3</v>
      </c>
      <c r="GH53">
        <v>4.3</v>
      </c>
      <c r="GI53">
        <v>0</v>
      </c>
      <c r="GJ53">
        <v>0</v>
      </c>
      <c r="GK53" t="s">
        <v>5363</v>
      </c>
      <c r="GL53" t="s">
        <v>802</v>
      </c>
      <c r="GP53" t="s">
        <v>1403</v>
      </c>
      <c r="GZ53" t="s">
        <v>5364</v>
      </c>
      <c r="HB53" t="s">
        <v>294</v>
      </c>
      <c r="HC53" t="s">
        <v>313</v>
      </c>
      <c r="HE53">
        <v>0</v>
      </c>
      <c r="HF53">
        <v>21</v>
      </c>
      <c r="HG53">
        <v>20</v>
      </c>
      <c r="HH53" t="s">
        <v>275</v>
      </c>
      <c r="HJ53" t="s">
        <v>492</v>
      </c>
      <c r="HK53">
        <v>3</v>
      </c>
      <c r="HN53" t="s">
        <v>5365</v>
      </c>
      <c r="HO53" t="s">
        <v>5366</v>
      </c>
      <c r="HP53" t="s">
        <v>5367</v>
      </c>
      <c r="HQ53" t="s">
        <v>5368</v>
      </c>
      <c r="HV53">
        <v>-30</v>
      </c>
      <c r="HW53">
        <v>4033235</v>
      </c>
      <c r="HX53" t="s">
        <v>4312</v>
      </c>
      <c r="HY53">
        <v>4033189</v>
      </c>
      <c r="IB53">
        <v>0</v>
      </c>
      <c r="IC53">
        <v>1</v>
      </c>
      <c r="IL53">
        <v>138</v>
      </c>
      <c r="IT53">
        <v>4</v>
      </c>
    </row>
    <row r="54" spans="1:254">
      <c r="A54">
        <v>53</v>
      </c>
      <c r="B54" t="s">
        <v>5369</v>
      </c>
      <c r="C54">
        <v>3</v>
      </c>
      <c r="D54">
        <v>2</v>
      </c>
      <c r="E54">
        <v>10</v>
      </c>
      <c r="F54">
        <v>-5</v>
      </c>
      <c r="G54">
        <v>-30</v>
      </c>
      <c r="I54" t="s">
        <v>298</v>
      </c>
      <c r="J54">
        <v>12</v>
      </c>
      <c r="K54">
        <v>12</v>
      </c>
      <c r="L54" t="s">
        <v>5370</v>
      </c>
      <c r="M54" t="s">
        <v>1163</v>
      </c>
      <c r="O54" t="s">
        <v>1162</v>
      </c>
      <c r="V54" t="s">
        <v>257</v>
      </c>
      <c r="W54" t="s">
        <v>5371</v>
      </c>
      <c r="AD54" t="s">
        <v>635</v>
      </c>
      <c r="AE54" t="s">
        <v>1685</v>
      </c>
      <c r="AF54" t="s">
        <v>5371</v>
      </c>
      <c r="AG54" t="s">
        <v>257</v>
      </c>
      <c r="AI54">
        <v>22</v>
      </c>
      <c r="AO54">
        <v>5</v>
      </c>
      <c r="BI54" t="s">
        <v>274</v>
      </c>
      <c r="BP54">
        <f t="shared" si="0"/>
        <v>0</v>
      </c>
      <c r="BQ54">
        <f t="shared" si="1"/>
        <v>1</v>
      </c>
      <c r="BS54" t="s">
        <v>275</v>
      </c>
      <c r="BU54">
        <v>20</v>
      </c>
      <c r="BW54">
        <v>0</v>
      </c>
      <c r="BX54" t="s">
        <v>5372</v>
      </c>
      <c r="CC54" s="3">
        <v>9.0277777777777787E-3</v>
      </c>
      <c r="CE54" t="s">
        <v>5373</v>
      </c>
      <c r="CI54">
        <v>0</v>
      </c>
      <c r="CJ54" t="s">
        <v>5374</v>
      </c>
      <c r="CK54" s="4">
        <v>38414</v>
      </c>
      <c r="CL54" t="s">
        <v>5375</v>
      </c>
      <c r="CM54" t="s">
        <v>5376</v>
      </c>
      <c r="CN54">
        <v>31</v>
      </c>
      <c r="CP54" t="s">
        <v>282</v>
      </c>
      <c r="CQ54" t="s">
        <v>4290</v>
      </c>
      <c r="CT54" t="s">
        <v>5377</v>
      </c>
      <c r="CV54">
        <v>0</v>
      </c>
      <c r="CX54">
        <v>2</v>
      </c>
      <c r="CY54" t="s">
        <v>614</v>
      </c>
      <c r="CZ54">
        <v>-25</v>
      </c>
      <c r="DA54">
        <v>3</v>
      </c>
      <c r="DB54" t="s">
        <v>554</v>
      </c>
      <c r="DC54">
        <v>-30</v>
      </c>
      <c r="DE54" t="s">
        <v>4918</v>
      </c>
      <c r="DJ54">
        <v>-5</v>
      </c>
      <c r="DK54" s="4">
        <v>44463</v>
      </c>
      <c r="DL54">
        <v>20177</v>
      </c>
      <c r="DM54">
        <v>2021</v>
      </c>
      <c r="DN54">
        <v>0</v>
      </c>
      <c r="DP54">
        <v>79539</v>
      </c>
      <c r="DQ54">
        <v>146</v>
      </c>
      <c r="DT54" t="s">
        <v>274</v>
      </c>
      <c r="DU54" t="s">
        <v>257</v>
      </c>
      <c r="DW54">
        <v>31</v>
      </c>
      <c r="DX54" t="s">
        <v>4290</v>
      </c>
      <c r="ED54">
        <v>0</v>
      </c>
      <c r="EE54" t="s">
        <v>1890</v>
      </c>
      <c r="EF54" t="s">
        <v>422</v>
      </c>
      <c r="EG54">
        <v>0</v>
      </c>
      <c r="EI54" t="s">
        <v>454</v>
      </c>
      <c r="EJ54" t="s">
        <v>5378</v>
      </c>
      <c r="EK54" t="s">
        <v>5379</v>
      </c>
      <c r="EL54" t="s">
        <v>5380</v>
      </c>
      <c r="EM54" t="s">
        <v>5381</v>
      </c>
      <c r="EN54" t="s">
        <v>269</v>
      </c>
      <c r="EO54" t="s">
        <v>1175</v>
      </c>
      <c r="EP54">
        <v>1</v>
      </c>
      <c r="ES54" t="s">
        <v>5382</v>
      </c>
      <c r="FD54">
        <v>0</v>
      </c>
      <c r="FE54">
        <v>1</v>
      </c>
      <c r="FF54" t="s">
        <v>310</v>
      </c>
      <c r="FH54" t="s">
        <v>310</v>
      </c>
      <c r="FK54">
        <v>0</v>
      </c>
      <c r="FM54">
        <v>0</v>
      </c>
      <c r="FP54">
        <v>0</v>
      </c>
      <c r="FR54" t="s">
        <v>395</v>
      </c>
      <c r="FT54" t="s">
        <v>257</v>
      </c>
      <c r="FU54" t="s">
        <v>496</v>
      </c>
      <c r="FV54" t="s">
        <v>1700</v>
      </c>
      <c r="FW54" t="s">
        <v>432</v>
      </c>
      <c r="FX54">
        <v>0</v>
      </c>
      <c r="FZ54">
        <v>31.2</v>
      </c>
      <c r="GA54">
        <v>-11</v>
      </c>
      <c r="GB54">
        <v>0</v>
      </c>
      <c r="GC54" t="s">
        <v>1084</v>
      </c>
      <c r="GD54" t="s">
        <v>355</v>
      </c>
      <c r="GE54">
        <v>0</v>
      </c>
      <c r="GF54" t="s">
        <v>1179</v>
      </c>
      <c r="GI54">
        <v>0</v>
      </c>
      <c r="GJ54">
        <v>0</v>
      </c>
      <c r="GL54" t="s">
        <v>5383</v>
      </c>
      <c r="GN54">
        <v>0</v>
      </c>
      <c r="GZ54" t="s">
        <v>5384</v>
      </c>
      <c r="HB54" t="s">
        <v>294</v>
      </c>
      <c r="HC54" t="s">
        <v>294</v>
      </c>
      <c r="HD54" t="s">
        <v>3592</v>
      </c>
      <c r="HE54">
        <v>0</v>
      </c>
      <c r="HF54">
        <v>12</v>
      </c>
      <c r="HG54">
        <v>20</v>
      </c>
      <c r="HH54" t="s">
        <v>275</v>
      </c>
      <c r="HK54">
        <v>1</v>
      </c>
      <c r="HV54">
        <v>-25</v>
      </c>
      <c r="HW54">
        <v>4033252</v>
      </c>
      <c r="HX54" t="s">
        <v>4918</v>
      </c>
      <c r="HY54">
        <v>4033235</v>
      </c>
      <c r="IB54">
        <v>0</v>
      </c>
      <c r="IC54">
        <v>0</v>
      </c>
      <c r="IL54">
        <v>139</v>
      </c>
      <c r="IN54" t="s">
        <v>4918</v>
      </c>
      <c r="IP54" t="s">
        <v>4918</v>
      </c>
      <c r="IT54">
        <v>4</v>
      </c>
    </row>
    <row r="55" spans="1:254">
      <c r="A55">
        <v>54</v>
      </c>
      <c r="B55" t="s">
        <v>5385</v>
      </c>
      <c r="C55">
        <v>4</v>
      </c>
      <c r="D55">
        <v>3</v>
      </c>
      <c r="E55">
        <v>15</v>
      </c>
      <c r="F55">
        <v>0</v>
      </c>
      <c r="G55">
        <v>-25</v>
      </c>
      <c r="I55" t="s">
        <v>298</v>
      </c>
      <c r="J55">
        <v>11</v>
      </c>
      <c r="K55">
        <v>11</v>
      </c>
      <c r="L55" t="s">
        <v>752</v>
      </c>
      <c r="M55" t="s">
        <v>408</v>
      </c>
      <c r="O55" t="s">
        <v>508</v>
      </c>
      <c r="V55" t="s">
        <v>253</v>
      </c>
      <c r="W55" t="s">
        <v>5386</v>
      </c>
      <c r="X55" t="s">
        <v>1994</v>
      </c>
      <c r="Y55" t="s">
        <v>1994</v>
      </c>
      <c r="AA55" t="s">
        <v>5387</v>
      </c>
      <c r="AB55">
        <v>76</v>
      </c>
      <c r="AJ55" t="s">
        <v>756</v>
      </c>
      <c r="AK55" t="s">
        <v>614</v>
      </c>
      <c r="AO55">
        <v>5</v>
      </c>
      <c r="AX55">
        <v>3</v>
      </c>
      <c r="BI55" t="s">
        <v>607</v>
      </c>
      <c r="BP55">
        <f t="shared" si="0"/>
        <v>1</v>
      </c>
      <c r="BQ55">
        <f t="shared" si="1"/>
        <v>0</v>
      </c>
      <c r="BS55" t="s">
        <v>275</v>
      </c>
      <c r="BU55">
        <v>20</v>
      </c>
      <c r="BW55">
        <v>1</v>
      </c>
      <c r="BX55" t="s">
        <v>5388</v>
      </c>
      <c r="BZ55">
        <v>1</v>
      </c>
      <c r="CC55" s="3">
        <v>0.625</v>
      </c>
      <c r="CD55" t="s">
        <v>274</v>
      </c>
      <c r="CE55" t="s">
        <v>5389</v>
      </c>
      <c r="CF55">
        <v>7</v>
      </c>
      <c r="CH55" t="s">
        <v>331</v>
      </c>
      <c r="CI55">
        <v>1</v>
      </c>
      <c r="CJ55" t="s">
        <v>5390</v>
      </c>
      <c r="CK55" s="4">
        <v>38721</v>
      </c>
      <c r="CL55" t="s">
        <v>5391</v>
      </c>
      <c r="CM55" t="s">
        <v>5392</v>
      </c>
      <c r="CN55">
        <v>31</v>
      </c>
      <c r="CO55" t="s">
        <v>4993</v>
      </c>
      <c r="CP55" t="s">
        <v>282</v>
      </c>
      <c r="CQ55" t="s">
        <v>4290</v>
      </c>
      <c r="CT55" t="s">
        <v>5393</v>
      </c>
      <c r="CV55">
        <v>0</v>
      </c>
      <c r="CX55">
        <v>3</v>
      </c>
      <c r="CY55" t="s">
        <v>614</v>
      </c>
      <c r="CZ55">
        <v>-25</v>
      </c>
      <c r="DA55">
        <v>3</v>
      </c>
      <c r="DB55" t="s">
        <v>554</v>
      </c>
      <c r="DC55">
        <v>-30</v>
      </c>
      <c r="DJ55">
        <v>0</v>
      </c>
      <c r="DK55" s="4">
        <v>44463</v>
      </c>
      <c r="DL55">
        <v>20177</v>
      </c>
      <c r="DM55">
        <v>2021</v>
      </c>
      <c r="DN55">
        <v>0</v>
      </c>
      <c r="DP55">
        <v>79539</v>
      </c>
      <c r="DQ55">
        <v>148</v>
      </c>
      <c r="DT55" t="s">
        <v>294</v>
      </c>
      <c r="DU55" t="s">
        <v>294</v>
      </c>
      <c r="DV55" t="s">
        <v>4332</v>
      </c>
      <c r="DW55">
        <v>31</v>
      </c>
      <c r="DX55" t="s">
        <v>4290</v>
      </c>
      <c r="EA55" t="s">
        <v>735</v>
      </c>
      <c r="ED55">
        <v>0</v>
      </c>
      <c r="EE55" t="s">
        <v>765</v>
      </c>
      <c r="EF55" t="s">
        <v>422</v>
      </c>
      <c r="EG55">
        <v>0</v>
      </c>
      <c r="EI55" t="s">
        <v>340</v>
      </c>
      <c r="EJ55" t="s">
        <v>1318</v>
      </c>
      <c r="EK55" t="s">
        <v>5394</v>
      </c>
      <c r="EL55" t="s">
        <v>5395</v>
      </c>
      <c r="EM55" t="s">
        <v>5396</v>
      </c>
      <c r="EN55" t="s">
        <v>269</v>
      </c>
      <c r="EO55" t="s">
        <v>283</v>
      </c>
      <c r="EP55">
        <v>0</v>
      </c>
      <c r="EQ55" t="s">
        <v>5397</v>
      </c>
      <c r="ES55" t="s">
        <v>5398</v>
      </c>
      <c r="ET55">
        <v>29</v>
      </c>
      <c r="EU55" t="s">
        <v>348</v>
      </c>
      <c r="EV55" t="s">
        <v>3431</v>
      </c>
      <c r="EW55" t="s">
        <v>1251</v>
      </c>
      <c r="EX55" t="s">
        <v>898</v>
      </c>
      <c r="FA55" t="s">
        <v>773</v>
      </c>
      <c r="FB55" t="s">
        <v>5399</v>
      </c>
      <c r="FD55">
        <v>1</v>
      </c>
      <c r="FJ55" t="s">
        <v>5400</v>
      </c>
      <c r="FK55">
        <v>0</v>
      </c>
      <c r="FM55">
        <v>0</v>
      </c>
      <c r="FN55" t="s">
        <v>4332</v>
      </c>
      <c r="FO55" t="s">
        <v>1083</v>
      </c>
      <c r="FP55">
        <v>0</v>
      </c>
      <c r="FR55" t="s">
        <v>462</v>
      </c>
      <c r="FT55" t="s">
        <v>257</v>
      </c>
      <c r="FU55" t="s">
        <v>777</v>
      </c>
      <c r="FV55" t="s">
        <v>2037</v>
      </c>
      <c r="FX55">
        <v>0</v>
      </c>
      <c r="FZ55">
        <v>31.2</v>
      </c>
      <c r="GA55">
        <v>-11</v>
      </c>
      <c r="GB55">
        <v>0</v>
      </c>
      <c r="GD55" t="s">
        <v>355</v>
      </c>
      <c r="GE55">
        <v>1</v>
      </c>
      <c r="GF55" t="s">
        <v>257</v>
      </c>
      <c r="GG55">
        <v>2.2000000000000002</v>
      </c>
      <c r="GH55">
        <v>2.2999999999999998</v>
      </c>
      <c r="GI55">
        <v>0</v>
      </c>
      <c r="GJ55">
        <v>0</v>
      </c>
      <c r="GK55" t="s">
        <v>5401</v>
      </c>
      <c r="GL55" t="s">
        <v>5402</v>
      </c>
      <c r="GO55" t="s">
        <v>357</v>
      </c>
      <c r="GP55" t="s">
        <v>1403</v>
      </c>
      <c r="GQ55">
        <v>11</v>
      </c>
      <c r="GZ55" t="s">
        <v>5403</v>
      </c>
      <c r="HB55" t="s">
        <v>313</v>
      </c>
      <c r="HC55" t="s">
        <v>313</v>
      </c>
      <c r="HD55" t="s">
        <v>5404</v>
      </c>
      <c r="HE55">
        <v>0</v>
      </c>
      <c r="HF55">
        <v>11</v>
      </c>
      <c r="HG55">
        <v>20</v>
      </c>
      <c r="HH55" t="s">
        <v>275</v>
      </c>
      <c r="HJ55" t="s">
        <v>492</v>
      </c>
      <c r="HK55" t="s">
        <v>4564</v>
      </c>
      <c r="HL55" t="s">
        <v>4291</v>
      </c>
      <c r="HN55" t="s">
        <v>5405</v>
      </c>
      <c r="HO55" t="s">
        <v>5406</v>
      </c>
      <c r="HP55" t="s">
        <v>5407</v>
      </c>
      <c r="HQ55" t="s">
        <v>5408</v>
      </c>
      <c r="HS55" t="s">
        <v>1772</v>
      </c>
      <c r="HV55">
        <v>-25</v>
      </c>
      <c r="HW55">
        <v>4033279</v>
      </c>
      <c r="HX55" t="s">
        <v>5310</v>
      </c>
      <c r="HY55">
        <v>4033252</v>
      </c>
      <c r="IB55">
        <v>1</v>
      </c>
      <c r="IC55">
        <v>1</v>
      </c>
      <c r="IL55">
        <v>140</v>
      </c>
      <c r="IT55">
        <v>4</v>
      </c>
    </row>
    <row r="56" spans="1:254">
      <c r="A56">
        <v>55</v>
      </c>
      <c r="B56" t="s">
        <v>5409</v>
      </c>
      <c r="C56">
        <v>4</v>
      </c>
      <c r="D56">
        <v>1</v>
      </c>
      <c r="E56">
        <v>10</v>
      </c>
      <c r="F56">
        <v>6</v>
      </c>
      <c r="G56">
        <v>-7</v>
      </c>
      <c r="H56" t="s">
        <v>253</v>
      </c>
      <c r="I56" t="s">
        <v>254</v>
      </c>
      <c r="J56">
        <v>11</v>
      </c>
      <c r="K56">
        <v>11</v>
      </c>
      <c r="L56" t="s">
        <v>1429</v>
      </c>
      <c r="M56" t="s">
        <v>827</v>
      </c>
      <c r="O56" t="s">
        <v>1430</v>
      </c>
      <c r="V56" t="s">
        <v>257</v>
      </c>
      <c r="W56" t="s">
        <v>4865</v>
      </c>
      <c r="AD56" t="s">
        <v>4866</v>
      </c>
      <c r="AE56" t="s">
        <v>4867</v>
      </c>
      <c r="AF56" t="s">
        <v>4865</v>
      </c>
      <c r="AG56" t="s">
        <v>257</v>
      </c>
      <c r="AI56">
        <v>5</v>
      </c>
      <c r="AO56">
        <v>5</v>
      </c>
      <c r="BI56" t="s">
        <v>274</v>
      </c>
      <c r="BP56">
        <f t="shared" si="0"/>
        <v>0</v>
      </c>
      <c r="BQ56">
        <f t="shared" si="1"/>
        <v>2</v>
      </c>
      <c r="BS56" t="s">
        <v>275</v>
      </c>
      <c r="BU56">
        <v>20</v>
      </c>
      <c r="BW56">
        <v>0</v>
      </c>
      <c r="BX56" t="s">
        <v>5410</v>
      </c>
      <c r="CC56" s="3">
        <v>0.54375000000000007</v>
      </c>
      <c r="CE56" t="s">
        <v>5411</v>
      </c>
      <c r="CI56">
        <v>0</v>
      </c>
      <c r="CJ56" t="s">
        <v>5412</v>
      </c>
      <c r="CK56" s="4">
        <v>38414</v>
      </c>
      <c r="CL56" t="s">
        <v>5413</v>
      </c>
      <c r="CM56" t="s">
        <v>5414</v>
      </c>
      <c r="CN56">
        <v>31</v>
      </c>
      <c r="CO56" t="s">
        <v>268</v>
      </c>
      <c r="CP56" t="s">
        <v>418</v>
      </c>
      <c r="CQ56" t="s">
        <v>4290</v>
      </c>
      <c r="CT56" t="s">
        <v>4768</v>
      </c>
      <c r="CV56">
        <v>1</v>
      </c>
      <c r="CX56">
        <v>1</v>
      </c>
      <c r="CY56" t="s">
        <v>614</v>
      </c>
      <c r="CZ56">
        <v>-13</v>
      </c>
      <c r="DA56">
        <v>3</v>
      </c>
      <c r="DB56" t="s">
        <v>554</v>
      </c>
      <c r="DC56">
        <v>-7</v>
      </c>
      <c r="DE56" t="s">
        <v>5217</v>
      </c>
      <c r="DJ56">
        <v>6</v>
      </c>
      <c r="DK56" s="4">
        <v>44463</v>
      </c>
      <c r="DL56">
        <v>20177</v>
      </c>
      <c r="DM56">
        <v>2021</v>
      </c>
      <c r="DN56">
        <v>0</v>
      </c>
      <c r="DP56">
        <v>79539</v>
      </c>
      <c r="DQ56">
        <v>156</v>
      </c>
      <c r="DT56" t="s">
        <v>274</v>
      </c>
      <c r="DU56" t="s">
        <v>257</v>
      </c>
      <c r="DW56">
        <v>31</v>
      </c>
      <c r="DX56" t="s">
        <v>4290</v>
      </c>
      <c r="ED56">
        <v>0</v>
      </c>
      <c r="EE56" t="s">
        <v>1223</v>
      </c>
      <c r="EF56" t="s">
        <v>383</v>
      </c>
      <c r="EG56">
        <v>0</v>
      </c>
      <c r="EH56" t="s">
        <v>1441</v>
      </c>
      <c r="EI56" t="s">
        <v>340</v>
      </c>
      <c r="EJ56" t="s">
        <v>5415</v>
      </c>
      <c r="EK56" t="s">
        <v>5416</v>
      </c>
      <c r="EL56" t="s">
        <v>5417</v>
      </c>
      <c r="EM56" t="s">
        <v>268</v>
      </c>
      <c r="EN56" t="s">
        <v>418</v>
      </c>
      <c r="EO56" t="s">
        <v>4736</v>
      </c>
      <c r="EP56">
        <v>0</v>
      </c>
      <c r="ES56" t="s">
        <v>5418</v>
      </c>
      <c r="FD56">
        <v>0</v>
      </c>
      <c r="FE56">
        <v>16</v>
      </c>
      <c r="FF56" t="s">
        <v>310</v>
      </c>
      <c r="FH56" t="s">
        <v>310</v>
      </c>
      <c r="FK56">
        <v>0</v>
      </c>
      <c r="FM56">
        <v>0</v>
      </c>
      <c r="FP56">
        <v>0</v>
      </c>
      <c r="FR56" t="s">
        <v>395</v>
      </c>
      <c r="FT56" t="s">
        <v>257</v>
      </c>
      <c r="FU56" t="s">
        <v>496</v>
      </c>
      <c r="FV56" t="s">
        <v>4875</v>
      </c>
      <c r="FW56" t="s">
        <v>1897</v>
      </c>
      <c r="FX56">
        <v>1</v>
      </c>
      <c r="FZ56">
        <v>31.2</v>
      </c>
      <c r="GA56">
        <v>-11</v>
      </c>
      <c r="GB56">
        <v>0</v>
      </c>
      <c r="GD56" t="s">
        <v>355</v>
      </c>
      <c r="GE56">
        <v>0</v>
      </c>
      <c r="GI56">
        <v>0</v>
      </c>
      <c r="GJ56">
        <v>0</v>
      </c>
      <c r="GL56" t="s">
        <v>5419</v>
      </c>
      <c r="GN56">
        <v>0</v>
      </c>
      <c r="GZ56" t="s">
        <v>4791</v>
      </c>
      <c r="HB56" t="s">
        <v>294</v>
      </c>
      <c r="HC56" t="s">
        <v>294</v>
      </c>
      <c r="HE56">
        <v>0</v>
      </c>
      <c r="HF56">
        <v>11</v>
      </c>
      <c r="HG56">
        <v>20</v>
      </c>
      <c r="HH56" t="s">
        <v>275</v>
      </c>
      <c r="HK56">
        <v>1</v>
      </c>
      <c r="HO56" t="s">
        <v>5420</v>
      </c>
      <c r="HP56" t="s">
        <v>4879</v>
      </c>
      <c r="HQ56" t="s">
        <v>5421</v>
      </c>
      <c r="HV56">
        <v>-13</v>
      </c>
      <c r="HW56">
        <v>4033682</v>
      </c>
      <c r="HY56">
        <v>4033623</v>
      </c>
      <c r="IB56">
        <v>0</v>
      </c>
      <c r="IC56">
        <v>0</v>
      </c>
      <c r="IL56">
        <v>148</v>
      </c>
      <c r="IP56" t="s">
        <v>5217</v>
      </c>
      <c r="IT56">
        <v>4</v>
      </c>
    </row>
    <row r="57" spans="1:254">
      <c r="A57">
        <v>56</v>
      </c>
      <c r="B57" t="s">
        <v>5422</v>
      </c>
      <c r="C57">
        <v>4</v>
      </c>
      <c r="D57">
        <v>2</v>
      </c>
      <c r="E57">
        <v>4</v>
      </c>
      <c r="F57">
        <v>0</v>
      </c>
      <c r="G57">
        <v>-13</v>
      </c>
      <c r="I57" t="s">
        <v>298</v>
      </c>
      <c r="J57">
        <v>11</v>
      </c>
      <c r="K57" t="s">
        <v>1826</v>
      </c>
      <c r="L57" t="s">
        <v>4485</v>
      </c>
      <c r="M57" t="s">
        <v>1095</v>
      </c>
      <c r="O57" t="s">
        <v>3415</v>
      </c>
      <c r="R57" t="s">
        <v>1014</v>
      </c>
      <c r="S57" t="s">
        <v>872</v>
      </c>
      <c r="V57" t="s">
        <v>257</v>
      </c>
      <c r="W57" t="s">
        <v>3710</v>
      </c>
      <c r="AD57" t="s">
        <v>1098</v>
      </c>
      <c r="AE57" t="s">
        <v>1099</v>
      </c>
      <c r="AF57" t="s">
        <v>3710</v>
      </c>
      <c r="AG57" t="s">
        <v>274</v>
      </c>
      <c r="AI57">
        <v>22</v>
      </c>
      <c r="AO57">
        <v>5</v>
      </c>
      <c r="BI57" t="s">
        <v>261</v>
      </c>
      <c r="BP57">
        <f t="shared" si="0"/>
        <v>0</v>
      </c>
      <c r="BQ57">
        <f t="shared" si="1"/>
        <v>3</v>
      </c>
      <c r="BS57" t="s">
        <v>275</v>
      </c>
      <c r="BU57">
        <v>20</v>
      </c>
      <c r="BW57">
        <v>0</v>
      </c>
      <c r="BX57" t="s">
        <v>5423</v>
      </c>
      <c r="CC57" s="3">
        <v>0.51527777777777783</v>
      </c>
      <c r="CE57" t="s">
        <v>5424</v>
      </c>
      <c r="CI57">
        <v>0</v>
      </c>
      <c r="CJ57" t="s">
        <v>5425</v>
      </c>
      <c r="CK57" s="4">
        <v>38414</v>
      </c>
      <c r="CL57" t="s">
        <v>5426</v>
      </c>
      <c r="CM57" t="s">
        <v>5427</v>
      </c>
      <c r="CN57">
        <v>31</v>
      </c>
      <c r="CP57" t="s">
        <v>282</v>
      </c>
      <c r="CQ57" t="s">
        <v>4290</v>
      </c>
      <c r="CT57" t="s">
        <v>5428</v>
      </c>
      <c r="CV57">
        <v>0</v>
      </c>
      <c r="CX57">
        <v>2</v>
      </c>
      <c r="CY57" t="s">
        <v>614</v>
      </c>
      <c r="CZ57">
        <v>-13</v>
      </c>
      <c r="DA57">
        <v>3</v>
      </c>
      <c r="DB57" t="s">
        <v>554</v>
      </c>
      <c r="DC57">
        <v>-7</v>
      </c>
      <c r="DE57" t="s">
        <v>5217</v>
      </c>
      <c r="DJ57">
        <v>0</v>
      </c>
      <c r="DK57" s="4">
        <v>44463</v>
      </c>
      <c r="DL57">
        <v>20177</v>
      </c>
      <c r="DM57">
        <v>2021</v>
      </c>
      <c r="DN57">
        <v>0</v>
      </c>
      <c r="DP57">
        <v>79539</v>
      </c>
      <c r="DQ57">
        <v>157</v>
      </c>
      <c r="DT57" t="s">
        <v>294</v>
      </c>
      <c r="DU57" t="s">
        <v>294</v>
      </c>
      <c r="DW57">
        <v>31</v>
      </c>
      <c r="DX57" t="s">
        <v>4290</v>
      </c>
      <c r="ED57">
        <v>0</v>
      </c>
      <c r="EE57" t="s">
        <v>5429</v>
      </c>
      <c r="EF57" t="s">
        <v>383</v>
      </c>
      <c r="EG57">
        <v>1</v>
      </c>
      <c r="EI57" t="s">
        <v>340</v>
      </c>
      <c r="EJ57" t="s">
        <v>1149</v>
      </c>
      <c r="EK57" t="s">
        <v>5430</v>
      </c>
      <c r="EL57" t="s">
        <v>5431</v>
      </c>
      <c r="EM57" t="s">
        <v>5095</v>
      </c>
      <c r="EN57" t="s">
        <v>269</v>
      </c>
      <c r="EO57" t="s">
        <v>1152</v>
      </c>
      <c r="EP57">
        <v>1</v>
      </c>
      <c r="ES57" t="s">
        <v>5432</v>
      </c>
      <c r="FD57">
        <v>0</v>
      </c>
      <c r="FE57">
        <v>6</v>
      </c>
      <c r="FF57" t="s">
        <v>429</v>
      </c>
      <c r="FH57" t="s">
        <v>429</v>
      </c>
      <c r="FI57" t="s">
        <v>5433</v>
      </c>
      <c r="FK57">
        <v>0</v>
      </c>
      <c r="FM57">
        <v>0</v>
      </c>
      <c r="FP57">
        <v>0</v>
      </c>
      <c r="FR57" t="s">
        <v>462</v>
      </c>
      <c r="FT57" t="s">
        <v>274</v>
      </c>
      <c r="FU57" t="s">
        <v>777</v>
      </c>
      <c r="FV57" t="s">
        <v>431</v>
      </c>
      <c r="FW57" t="s">
        <v>432</v>
      </c>
      <c r="FX57">
        <v>0</v>
      </c>
      <c r="FZ57">
        <v>31.2</v>
      </c>
      <c r="GA57">
        <v>-11</v>
      </c>
      <c r="GB57">
        <v>0</v>
      </c>
      <c r="GC57" t="s">
        <v>5434</v>
      </c>
      <c r="GD57" t="s">
        <v>355</v>
      </c>
      <c r="GE57">
        <v>0</v>
      </c>
      <c r="GF57" t="s">
        <v>257</v>
      </c>
      <c r="GI57">
        <v>1</v>
      </c>
      <c r="GJ57">
        <v>0</v>
      </c>
      <c r="GL57" t="s">
        <v>5435</v>
      </c>
      <c r="GN57">
        <v>2</v>
      </c>
      <c r="GZ57" t="s">
        <v>5436</v>
      </c>
      <c r="HB57" t="s">
        <v>294</v>
      </c>
      <c r="HC57" t="s">
        <v>294</v>
      </c>
      <c r="HD57" t="s">
        <v>5437</v>
      </c>
      <c r="HE57">
        <v>0</v>
      </c>
      <c r="HF57">
        <v>11</v>
      </c>
      <c r="HG57">
        <v>20</v>
      </c>
      <c r="HH57" t="s">
        <v>275</v>
      </c>
      <c r="HK57">
        <v>1</v>
      </c>
      <c r="HU57">
        <v>0</v>
      </c>
      <c r="HV57">
        <v>-13</v>
      </c>
      <c r="HW57">
        <v>4033724</v>
      </c>
      <c r="HX57" t="s">
        <v>5438</v>
      </c>
      <c r="HY57">
        <v>4033682</v>
      </c>
      <c r="IB57">
        <v>0</v>
      </c>
      <c r="IC57">
        <v>0</v>
      </c>
      <c r="IL57">
        <v>149</v>
      </c>
      <c r="IN57" t="s">
        <v>4918</v>
      </c>
      <c r="IP57" t="s">
        <v>4918</v>
      </c>
      <c r="IT57">
        <v>4</v>
      </c>
    </row>
    <row r="58" spans="1:254">
      <c r="A58">
        <v>57</v>
      </c>
      <c r="B58" t="s">
        <v>5439</v>
      </c>
      <c r="C58">
        <v>4</v>
      </c>
      <c r="D58">
        <v>3</v>
      </c>
      <c r="E58">
        <v>4</v>
      </c>
      <c r="F58">
        <v>0</v>
      </c>
      <c r="G58">
        <v>-13</v>
      </c>
      <c r="I58" t="s">
        <v>298</v>
      </c>
      <c r="J58">
        <v>11</v>
      </c>
      <c r="K58" t="s">
        <v>4436</v>
      </c>
      <c r="L58" t="s">
        <v>1215</v>
      </c>
      <c r="M58" t="s">
        <v>827</v>
      </c>
      <c r="O58" t="s">
        <v>1216</v>
      </c>
      <c r="V58" t="s">
        <v>253</v>
      </c>
      <c r="W58" t="s">
        <v>5440</v>
      </c>
      <c r="X58" t="s">
        <v>1232</v>
      </c>
      <c r="Y58" t="s">
        <v>5441</v>
      </c>
      <c r="AA58" t="s">
        <v>325</v>
      </c>
      <c r="AB58" t="s">
        <v>326</v>
      </c>
      <c r="AJ58" t="s">
        <v>756</v>
      </c>
      <c r="AK58" t="s">
        <v>614</v>
      </c>
      <c r="AO58">
        <v>5</v>
      </c>
      <c r="AX58">
        <v>4</v>
      </c>
      <c r="BI58" t="s">
        <v>274</v>
      </c>
      <c r="BP58">
        <f t="shared" si="0"/>
        <v>1</v>
      </c>
      <c r="BQ58">
        <f t="shared" si="1"/>
        <v>0</v>
      </c>
      <c r="BS58" t="s">
        <v>275</v>
      </c>
      <c r="BU58">
        <v>20</v>
      </c>
      <c r="BW58">
        <v>0</v>
      </c>
      <c r="BX58" t="s">
        <v>5442</v>
      </c>
      <c r="BZ58">
        <v>0</v>
      </c>
      <c r="CC58" s="3">
        <v>0.49513888888888885</v>
      </c>
      <c r="CD58" t="s">
        <v>257</v>
      </c>
      <c r="CE58" t="s">
        <v>5443</v>
      </c>
      <c r="CF58">
        <v>8</v>
      </c>
      <c r="CH58" t="s">
        <v>331</v>
      </c>
      <c r="CI58">
        <v>0</v>
      </c>
      <c r="CJ58" t="s">
        <v>5444</v>
      </c>
      <c r="CK58" s="4">
        <v>38387</v>
      </c>
      <c r="CL58" t="s">
        <v>5445</v>
      </c>
      <c r="CM58" t="s">
        <v>5446</v>
      </c>
      <c r="CN58">
        <v>31</v>
      </c>
      <c r="CO58" t="s">
        <v>4821</v>
      </c>
      <c r="CP58" t="s">
        <v>282</v>
      </c>
      <c r="CQ58" t="s">
        <v>4290</v>
      </c>
      <c r="CT58" t="s">
        <v>5447</v>
      </c>
      <c r="CV58">
        <v>0</v>
      </c>
      <c r="CX58">
        <v>3</v>
      </c>
      <c r="CY58" t="s">
        <v>614</v>
      </c>
      <c r="CZ58">
        <v>-13</v>
      </c>
      <c r="DA58">
        <v>3</v>
      </c>
      <c r="DB58" t="s">
        <v>554</v>
      </c>
      <c r="DC58">
        <v>-7</v>
      </c>
      <c r="DJ58">
        <v>0</v>
      </c>
      <c r="DK58" s="4">
        <v>44463</v>
      </c>
      <c r="DL58">
        <v>20177</v>
      </c>
      <c r="DM58">
        <v>2021</v>
      </c>
      <c r="DN58">
        <v>0</v>
      </c>
      <c r="DP58">
        <v>79539</v>
      </c>
      <c r="DQ58">
        <v>158</v>
      </c>
      <c r="DT58" t="s">
        <v>274</v>
      </c>
      <c r="DU58" t="s">
        <v>257</v>
      </c>
      <c r="DW58">
        <v>31</v>
      </c>
      <c r="DX58" t="s">
        <v>4290</v>
      </c>
      <c r="EA58" t="s">
        <v>2002</v>
      </c>
      <c r="ED58">
        <v>0</v>
      </c>
      <c r="EE58" t="s">
        <v>3233</v>
      </c>
      <c r="EF58" t="s">
        <v>383</v>
      </c>
      <c r="EG58">
        <v>0</v>
      </c>
      <c r="EH58" t="s">
        <v>1224</v>
      </c>
      <c r="EI58" t="s">
        <v>340</v>
      </c>
      <c r="EJ58" t="s">
        <v>1149</v>
      </c>
      <c r="EK58" t="s">
        <v>5448</v>
      </c>
      <c r="EL58" t="s">
        <v>5449</v>
      </c>
      <c r="EN58" t="s">
        <v>269</v>
      </c>
      <c r="EO58" t="s">
        <v>490</v>
      </c>
      <c r="EP58">
        <v>0</v>
      </c>
      <c r="EQ58" t="s">
        <v>491</v>
      </c>
      <c r="ES58" t="s">
        <v>5450</v>
      </c>
      <c r="ET58">
        <v>16</v>
      </c>
      <c r="EU58" t="s">
        <v>348</v>
      </c>
      <c r="EV58" t="s">
        <v>3431</v>
      </c>
      <c r="EW58" t="s">
        <v>709</v>
      </c>
      <c r="EX58" t="s">
        <v>351</v>
      </c>
      <c r="FA58" t="s">
        <v>3452</v>
      </c>
      <c r="FB58" t="s">
        <v>5451</v>
      </c>
      <c r="FD58">
        <v>0</v>
      </c>
      <c r="FE58">
        <v>3</v>
      </c>
      <c r="FI58" t="s">
        <v>5452</v>
      </c>
      <c r="FK58">
        <v>0</v>
      </c>
      <c r="FM58">
        <v>0</v>
      </c>
      <c r="FP58">
        <v>0</v>
      </c>
      <c r="FR58" t="s">
        <v>395</v>
      </c>
      <c r="FU58" t="s">
        <v>496</v>
      </c>
      <c r="FX58">
        <v>0</v>
      </c>
      <c r="FZ58">
        <v>31.2</v>
      </c>
      <c r="GA58">
        <v>-11</v>
      </c>
      <c r="GB58">
        <v>0</v>
      </c>
      <c r="GD58" t="s">
        <v>355</v>
      </c>
      <c r="GE58">
        <v>1</v>
      </c>
      <c r="GH58">
        <v>2.2000000000000002</v>
      </c>
      <c r="GI58">
        <v>0</v>
      </c>
      <c r="GJ58">
        <v>0</v>
      </c>
      <c r="GL58" t="s">
        <v>5453</v>
      </c>
      <c r="GO58">
        <v>4</v>
      </c>
      <c r="GQ58">
        <v>27</v>
      </c>
      <c r="GZ58" t="s">
        <v>5454</v>
      </c>
      <c r="HB58" t="s">
        <v>294</v>
      </c>
      <c r="HC58" t="s">
        <v>313</v>
      </c>
      <c r="HD58" t="s">
        <v>5455</v>
      </c>
      <c r="HE58">
        <v>0</v>
      </c>
      <c r="HF58">
        <v>11</v>
      </c>
      <c r="HG58">
        <v>20</v>
      </c>
      <c r="HH58" t="s">
        <v>275</v>
      </c>
      <c r="HK58">
        <v>1</v>
      </c>
      <c r="HL58" t="s">
        <v>4312</v>
      </c>
      <c r="HM58" t="s">
        <v>4740</v>
      </c>
      <c r="HN58" t="s">
        <v>4299</v>
      </c>
      <c r="HO58" t="s">
        <v>5456</v>
      </c>
      <c r="HP58" t="s">
        <v>5457</v>
      </c>
      <c r="HQ58" t="s">
        <v>5458</v>
      </c>
      <c r="HS58" t="s">
        <v>1772</v>
      </c>
      <c r="HV58">
        <v>-13</v>
      </c>
      <c r="HW58">
        <v>4033758</v>
      </c>
      <c r="HY58">
        <v>4033724</v>
      </c>
      <c r="IB58">
        <v>-1.5</v>
      </c>
      <c r="IC58">
        <v>1</v>
      </c>
      <c r="IL58">
        <v>150</v>
      </c>
      <c r="IT58">
        <v>4</v>
      </c>
    </row>
    <row r="59" spans="1:254">
      <c r="A59">
        <v>58</v>
      </c>
      <c r="B59" t="s">
        <v>5459</v>
      </c>
      <c r="C59">
        <v>4</v>
      </c>
      <c r="D59">
        <v>1</v>
      </c>
      <c r="E59">
        <v>10</v>
      </c>
      <c r="F59">
        <v>0</v>
      </c>
      <c r="G59">
        <v>-32</v>
      </c>
      <c r="H59" t="s">
        <v>253</v>
      </c>
      <c r="I59" t="s">
        <v>298</v>
      </c>
      <c r="J59">
        <v>11</v>
      </c>
      <c r="K59">
        <v>11</v>
      </c>
      <c r="L59" t="s">
        <v>5460</v>
      </c>
      <c r="M59" t="s">
        <v>1095</v>
      </c>
      <c r="O59" t="s">
        <v>1096</v>
      </c>
      <c r="S59" t="s">
        <v>5070</v>
      </c>
      <c r="V59" t="s">
        <v>253</v>
      </c>
      <c r="W59" t="s">
        <v>5461</v>
      </c>
      <c r="X59" t="s">
        <v>370</v>
      </c>
      <c r="Y59" t="s">
        <v>5072</v>
      </c>
      <c r="AA59" t="s">
        <v>372</v>
      </c>
      <c r="AB59" t="s">
        <v>373</v>
      </c>
      <c r="AJ59" t="s">
        <v>756</v>
      </c>
      <c r="AO59">
        <v>5</v>
      </c>
      <c r="BI59" t="s">
        <v>274</v>
      </c>
      <c r="BP59">
        <f t="shared" si="0"/>
        <v>2</v>
      </c>
      <c r="BQ59">
        <f t="shared" si="1"/>
        <v>0</v>
      </c>
      <c r="BS59" t="s">
        <v>275</v>
      </c>
      <c r="BU59">
        <v>20</v>
      </c>
      <c r="BW59">
        <v>0</v>
      </c>
      <c r="BX59" t="s">
        <v>5462</v>
      </c>
      <c r="BZ59">
        <v>0</v>
      </c>
      <c r="CC59" s="3">
        <v>0.2902777777777778</v>
      </c>
      <c r="CD59" t="s">
        <v>257</v>
      </c>
      <c r="CE59" t="s">
        <v>5463</v>
      </c>
      <c r="CF59">
        <v>7</v>
      </c>
      <c r="CH59" t="s">
        <v>331</v>
      </c>
      <c r="CI59">
        <v>0</v>
      </c>
      <c r="CJ59" t="s">
        <v>5464</v>
      </c>
      <c r="CK59" s="4">
        <v>38414</v>
      </c>
      <c r="CL59" t="s">
        <v>5465</v>
      </c>
      <c r="CM59" t="s">
        <v>5466</v>
      </c>
      <c r="CN59">
        <v>31</v>
      </c>
      <c r="CO59" t="s">
        <v>268</v>
      </c>
      <c r="CP59" t="s">
        <v>282</v>
      </c>
      <c r="CQ59" t="s">
        <v>4290</v>
      </c>
      <c r="CT59" t="s">
        <v>5467</v>
      </c>
      <c r="CV59">
        <v>0</v>
      </c>
      <c r="CX59">
        <v>1</v>
      </c>
      <c r="CY59" t="s">
        <v>614</v>
      </c>
      <c r="CZ59">
        <v>-20</v>
      </c>
      <c r="DA59">
        <v>3</v>
      </c>
      <c r="DB59" t="s">
        <v>2789</v>
      </c>
      <c r="DC59">
        <v>-32</v>
      </c>
      <c r="DJ59">
        <v>0</v>
      </c>
      <c r="DK59" s="4">
        <v>44463</v>
      </c>
      <c r="DL59">
        <v>20177</v>
      </c>
      <c r="DM59">
        <v>2021</v>
      </c>
      <c r="DN59">
        <v>0</v>
      </c>
      <c r="DP59">
        <v>79539</v>
      </c>
      <c r="DQ59">
        <v>169</v>
      </c>
      <c r="DT59" t="s">
        <v>274</v>
      </c>
      <c r="DU59" t="s">
        <v>257</v>
      </c>
      <c r="DW59">
        <v>31</v>
      </c>
      <c r="DX59" t="s">
        <v>4290</v>
      </c>
      <c r="EA59" t="s">
        <v>2385</v>
      </c>
      <c r="ED59">
        <v>0</v>
      </c>
      <c r="EE59" t="s">
        <v>382</v>
      </c>
      <c r="EF59" t="s">
        <v>383</v>
      </c>
      <c r="EG59">
        <v>0</v>
      </c>
      <c r="EI59" t="s">
        <v>340</v>
      </c>
      <c r="EJ59" t="s">
        <v>1149</v>
      </c>
      <c r="EK59" t="s">
        <v>5468</v>
      </c>
      <c r="EL59" t="s">
        <v>5469</v>
      </c>
      <c r="EM59" t="s">
        <v>268</v>
      </c>
      <c r="EN59" t="s">
        <v>269</v>
      </c>
      <c r="EO59" t="s">
        <v>1110</v>
      </c>
      <c r="EP59">
        <v>0</v>
      </c>
      <c r="EQ59" t="s">
        <v>491</v>
      </c>
      <c r="ER59" t="s">
        <v>4312</v>
      </c>
      <c r="ES59" t="s">
        <v>5470</v>
      </c>
      <c r="ET59">
        <v>12</v>
      </c>
      <c r="EU59" t="s">
        <v>257</v>
      </c>
      <c r="EV59" t="s">
        <v>3431</v>
      </c>
      <c r="EW59" t="s">
        <v>395</v>
      </c>
      <c r="EX59" t="s">
        <v>492</v>
      </c>
      <c r="FA59" t="s">
        <v>1845</v>
      </c>
      <c r="FB59" t="s">
        <v>5471</v>
      </c>
      <c r="FD59">
        <v>1</v>
      </c>
      <c r="FE59">
        <v>17</v>
      </c>
      <c r="FK59">
        <v>0</v>
      </c>
      <c r="FM59">
        <v>1</v>
      </c>
      <c r="FP59">
        <v>0</v>
      </c>
      <c r="FR59" t="s">
        <v>395</v>
      </c>
      <c r="FU59" t="s">
        <v>496</v>
      </c>
      <c r="FV59" t="s">
        <v>397</v>
      </c>
      <c r="FX59">
        <v>0</v>
      </c>
      <c r="FZ59">
        <v>31.2</v>
      </c>
      <c r="GA59">
        <v>-11</v>
      </c>
      <c r="GB59">
        <v>0</v>
      </c>
      <c r="GC59" t="s">
        <v>1518</v>
      </c>
      <c r="GD59" t="s">
        <v>355</v>
      </c>
      <c r="GE59">
        <v>0</v>
      </c>
      <c r="GF59" t="s">
        <v>257</v>
      </c>
      <c r="GG59">
        <v>2.9</v>
      </c>
      <c r="GH59">
        <v>5.7</v>
      </c>
      <c r="GI59">
        <v>0</v>
      </c>
      <c r="GJ59">
        <v>0</v>
      </c>
      <c r="GL59" t="s">
        <v>5472</v>
      </c>
      <c r="GO59" t="s">
        <v>529</v>
      </c>
      <c r="GQ59">
        <v>52</v>
      </c>
      <c r="GZ59" t="s">
        <v>5473</v>
      </c>
      <c r="HB59" t="s">
        <v>313</v>
      </c>
      <c r="HC59" t="s">
        <v>294</v>
      </c>
      <c r="HE59">
        <v>0</v>
      </c>
      <c r="HF59">
        <v>11</v>
      </c>
      <c r="HG59">
        <v>20</v>
      </c>
      <c r="HH59" t="s">
        <v>275</v>
      </c>
      <c r="HJ59" t="s">
        <v>492</v>
      </c>
      <c r="HK59">
        <v>4</v>
      </c>
      <c r="HL59" t="s">
        <v>4312</v>
      </c>
      <c r="HN59" t="s">
        <v>5474</v>
      </c>
      <c r="HO59" t="s">
        <v>5475</v>
      </c>
      <c r="HP59" t="s">
        <v>5476</v>
      </c>
      <c r="HQ59" t="s">
        <v>5477</v>
      </c>
      <c r="HS59" t="s">
        <v>5478</v>
      </c>
      <c r="HV59">
        <v>-32</v>
      </c>
      <c r="HW59">
        <v>4034218</v>
      </c>
      <c r="HX59" t="s">
        <v>4312</v>
      </c>
      <c r="HY59">
        <v>4034204</v>
      </c>
      <c r="IB59">
        <v>0</v>
      </c>
      <c r="IC59">
        <v>0</v>
      </c>
      <c r="IL59">
        <v>161</v>
      </c>
      <c r="IT59">
        <v>4</v>
      </c>
    </row>
    <row r="60" spans="1:254">
      <c r="A60">
        <v>59</v>
      </c>
      <c r="B60" t="s">
        <v>5479</v>
      </c>
      <c r="C60">
        <v>4</v>
      </c>
      <c r="D60">
        <v>2</v>
      </c>
      <c r="E60">
        <v>10</v>
      </c>
      <c r="F60">
        <v>-12</v>
      </c>
      <c r="G60">
        <v>-32</v>
      </c>
      <c r="I60" t="s">
        <v>298</v>
      </c>
      <c r="J60">
        <v>11</v>
      </c>
      <c r="K60">
        <v>11</v>
      </c>
      <c r="L60" t="s">
        <v>2375</v>
      </c>
      <c r="M60" t="s">
        <v>978</v>
      </c>
      <c r="O60" t="s">
        <v>1750</v>
      </c>
      <c r="V60" t="s">
        <v>253</v>
      </c>
      <c r="W60" t="s">
        <v>5480</v>
      </c>
      <c r="X60" t="s">
        <v>1232</v>
      </c>
      <c r="Y60" t="s">
        <v>1232</v>
      </c>
      <c r="AA60" t="s">
        <v>325</v>
      </c>
      <c r="AB60" t="s">
        <v>326</v>
      </c>
      <c r="AI60">
        <v>5</v>
      </c>
      <c r="AJ60" t="s">
        <v>668</v>
      </c>
      <c r="AO60">
        <v>5</v>
      </c>
      <c r="BI60" t="s">
        <v>274</v>
      </c>
      <c r="BP60">
        <f t="shared" si="0"/>
        <v>1</v>
      </c>
      <c r="BQ60">
        <f t="shared" si="1"/>
        <v>0</v>
      </c>
      <c r="BS60" t="s">
        <v>275</v>
      </c>
      <c r="BU60">
        <v>20</v>
      </c>
      <c r="BW60">
        <v>0</v>
      </c>
      <c r="BX60" t="s">
        <v>5481</v>
      </c>
      <c r="BZ60">
        <v>0</v>
      </c>
      <c r="CC60" s="3">
        <v>0.28472222222222221</v>
      </c>
      <c r="CD60" t="s">
        <v>294</v>
      </c>
      <c r="CE60" t="s">
        <v>5482</v>
      </c>
      <c r="CF60">
        <v>7</v>
      </c>
      <c r="CH60" t="s">
        <v>331</v>
      </c>
      <c r="CI60">
        <v>0</v>
      </c>
      <c r="CJ60" t="s">
        <v>5483</v>
      </c>
      <c r="CK60" s="4">
        <v>38414</v>
      </c>
      <c r="CL60" t="s">
        <v>5484</v>
      </c>
      <c r="CM60" t="s">
        <v>5485</v>
      </c>
      <c r="CN60">
        <v>31</v>
      </c>
      <c r="CP60" t="s">
        <v>282</v>
      </c>
      <c r="CQ60" t="s">
        <v>4290</v>
      </c>
      <c r="CT60" t="s">
        <v>5486</v>
      </c>
      <c r="CV60">
        <v>0</v>
      </c>
      <c r="CX60">
        <v>2</v>
      </c>
      <c r="CY60" t="s">
        <v>614</v>
      </c>
      <c r="CZ60">
        <v>-20</v>
      </c>
      <c r="DA60">
        <v>3</v>
      </c>
      <c r="DB60" t="s">
        <v>2789</v>
      </c>
      <c r="DC60">
        <v>-32</v>
      </c>
      <c r="DE60" t="s">
        <v>4376</v>
      </c>
      <c r="DF60" t="s">
        <v>4376</v>
      </c>
      <c r="DG60" t="s">
        <v>4859</v>
      </c>
      <c r="DH60" t="s">
        <v>1057</v>
      </c>
      <c r="DJ60">
        <v>-12</v>
      </c>
      <c r="DK60" s="4">
        <v>44463</v>
      </c>
      <c r="DL60">
        <v>20177</v>
      </c>
      <c r="DM60">
        <v>2021</v>
      </c>
      <c r="DN60">
        <v>0</v>
      </c>
      <c r="DP60">
        <v>79539</v>
      </c>
      <c r="DQ60">
        <v>170</v>
      </c>
      <c r="DT60" t="s">
        <v>274</v>
      </c>
      <c r="DU60" t="s">
        <v>257</v>
      </c>
      <c r="DW60">
        <v>31</v>
      </c>
      <c r="DX60" t="s">
        <v>4290</v>
      </c>
      <c r="DZ60" t="s">
        <v>4918</v>
      </c>
      <c r="ED60">
        <v>0</v>
      </c>
      <c r="EE60" t="s">
        <v>1840</v>
      </c>
      <c r="EF60" t="s">
        <v>383</v>
      </c>
      <c r="EG60">
        <v>0</v>
      </c>
      <c r="EI60" t="s">
        <v>340</v>
      </c>
      <c r="EJ60" t="s">
        <v>2554</v>
      </c>
      <c r="EK60" t="s">
        <v>5487</v>
      </c>
      <c r="EL60" t="s">
        <v>5488</v>
      </c>
      <c r="EM60" t="s">
        <v>1982</v>
      </c>
      <c r="EN60" t="s">
        <v>269</v>
      </c>
      <c r="EO60" t="s">
        <v>490</v>
      </c>
      <c r="EP60">
        <v>0</v>
      </c>
      <c r="EQ60" t="s">
        <v>491</v>
      </c>
      <c r="ES60" t="s">
        <v>5489</v>
      </c>
      <c r="ET60">
        <v>0</v>
      </c>
      <c r="EU60" t="s">
        <v>679</v>
      </c>
      <c r="EV60" t="s">
        <v>3431</v>
      </c>
      <c r="FB60" t="s">
        <v>5490</v>
      </c>
      <c r="FD60">
        <v>0</v>
      </c>
      <c r="FE60">
        <v>6</v>
      </c>
      <c r="FJ60" t="s">
        <v>5491</v>
      </c>
      <c r="FK60">
        <v>0</v>
      </c>
      <c r="FM60">
        <v>1</v>
      </c>
      <c r="FN60" t="s">
        <v>5492</v>
      </c>
      <c r="FO60" t="s">
        <v>5268</v>
      </c>
      <c r="FP60">
        <v>0</v>
      </c>
      <c r="FR60" t="s">
        <v>395</v>
      </c>
      <c r="FS60" t="s">
        <v>1029</v>
      </c>
      <c r="FU60" t="s">
        <v>496</v>
      </c>
      <c r="FX60">
        <v>0</v>
      </c>
      <c r="FY60" t="s">
        <v>4376</v>
      </c>
      <c r="FZ60">
        <v>31.2</v>
      </c>
      <c r="GA60">
        <v>-11</v>
      </c>
      <c r="GB60">
        <v>0</v>
      </c>
      <c r="GD60" t="s">
        <v>355</v>
      </c>
      <c r="GE60">
        <v>0</v>
      </c>
      <c r="GF60" t="s">
        <v>274</v>
      </c>
      <c r="GG60">
        <v>2.1</v>
      </c>
      <c r="GH60">
        <v>3.9</v>
      </c>
      <c r="GI60">
        <v>0</v>
      </c>
      <c r="GJ60">
        <v>0</v>
      </c>
      <c r="GL60" t="s">
        <v>5493</v>
      </c>
      <c r="GP60" t="s">
        <v>685</v>
      </c>
      <c r="GZ60" t="s">
        <v>5494</v>
      </c>
      <c r="HB60" t="s">
        <v>294</v>
      </c>
      <c r="HC60" t="s">
        <v>313</v>
      </c>
      <c r="HD60" t="s">
        <v>5268</v>
      </c>
      <c r="HE60">
        <v>0</v>
      </c>
      <c r="HF60">
        <v>11</v>
      </c>
      <c r="HG60">
        <v>20</v>
      </c>
      <c r="HH60" t="s">
        <v>275</v>
      </c>
      <c r="HK60">
        <v>3</v>
      </c>
      <c r="HN60" t="s">
        <v>5495</v>
      </c>
      <c r="HO60" t="s">
        <v>5496</v>
      </c>
      <c r="HP60" t="s">
        <v>5497</v>
      </c>
      <c r="HQ60" t="s">
        <v>5498</v>
      </c>
      <c r="HV60">
        <v>-20</v>
      </c>
      <c r="HW60">
        <v>4034257</v>
      </c>
      <c r="HX60" t="s">
        <v>5492</v>
      </c>
      <c r="HY60">
        <v>4034218</v>
      </c>
      <c r="IB60">
        <v>-1.5</v>
      </c>
      <c r="IC60">
        <v>1</v>
      </c>
      <c r="IL60">
        <v>162</v>
      </c>
      <c r="IN60" t="s">
        <v>4376</v>
      </c>
      <c r="IT60">
        <v>4</v>
      </c>
    </row>
    <row r="61" spans="1:254">
      <c r="A61">
        <v>60</v>
      </c>
      <c r="B61" t="s">
        <v>5499</v>
      </c>
      <c r="C61">
        <v>4</v>
      </c>
      <c r="D61">
        <v>3</v>
      </c>
      <c r="E61">
        <v>22</v>
      </c>
      <c r="F61">
        <v>0</v>
      </c>
      <c r="G61">
        <v>-20</v>
      </c>
      <c r="I61" t="s">
        <v>298</v>
      </c>
      <c r="J61">
        <v>11</v>
      </c>
      <c r="K61" t="s">
        <v>5500</v>
      </c>
      <c r="L61" t="s">
        <v>5501</v>
      </c>
      <c r="M61" t="s">
        <v>827</v>
      </c>
      <c r="O61" t="s">
        <v>4637</v>
      </c>
      <c r="S61" t="s">
        <v>571</v>
      </c>
      <c r="V61" t="s">
        <v>253</v>
      </c>
      <c r="W61" t="s">
        <v>5502</v>
      </c>
      <c r="X61" t="s">
        <v>1432</v>
      </c>
      <c r="Y61" t="s">
        <v>5503</v>
      </c>
      <c r="AA61" t="s">
        <v>666</v>
      </c>
      <c r="AB61" t="s">
        <v>667</v>
      </c>
      <c r="AJ61" t="s">
        <v>756</v>
      </c>
      <c r="AK61" t="s">
        <v>614</v>
      </c>
      <c r="AO61">
        <v>5</v>
      </c>
      <c r="AX61">
        <v>4</v>
      </c>
      <c r="BI61" t="s">
        <v>274</v>
      </c>
      <c r="BP61">
        <f t="shared" si="0"/>
        <v>1</v>
      </c>
      <c r="BQ61">
        <f t="shared" si="1"/>
        <v>0</v>
      </c>
      <c r="BS61" t="s">
        <v>275</v>
      </c>
      <c r="BU61">
        <v>20</v>
      </c>
      <c r="BW61">
        <v>0</v>
      </c>
      <c r="BX61" t="s">
        <v>5504</v>
      </c>
      <c r="BY61" t="s">
        <v>5505</v>
      </c>
      <c r="BZ61">
        <v>0</v>
      </c>
      <c r="CC61" s="3">
        <v>0.24861111111111112</v>
      </c>
      <c r="CD61" t="s">
        <v>257</v>
      </c>
      <c r="CE61" t="s">
        <v>5506</v>
      </c>
      <c r="CF61">
        <v>8</v>
      </c>
      <c r="CH61" t="s">
        <v>331</v>
      </c>
      <c r="CI61">
        <v>0</v>
      </c>
      <c r="CJ61" t="s">
        <v>5507</v>
      </c>
      <c r="CK61" s="4">
        <v>38387</v>
      </c>
      <c r="CL61" t="s">
        <v>5508</v>
      </c>
      <c r="CM61" t="s">
        <v>5509</v>
      </c>
      <c r="CN61">
        <v>31</v>
      </c>
      <c r="CO61" t="s">
        <v>5510</v>
      </c>
      <c r="CP61" t="s">
        <v>282</v>
      </c>
      <c r="CQ61" t="s">
        <v>4290</v>
      </c>
      <c r="CT61" t="s">
        <v>5511</v>
      </c>
      <c r="CV61">
        <v>0</v>
      </c>
      <c r="CX61">
        <v>3</v>
      </c>
      <c r="CY61" t="s">
        <v>614</v>
      </c>
      <c r="CZ61">
        <v>-20</v>
      </c>
      <c r="DA61">
        <v>3</v>
      </c>
      <c r="DB61" t="s">
        <v>2789</v>
      </c>
      <c r="DC61">
        <v>-32</v>
      </c>
      <c r="DJ61">
        <v>0</v>
      </c>
      <c r="DK61" s="4">
        <v>44463</v>
      </c>
      <c r="DL61">
        <v>20177</v>
      </c>
      <c r="DM61">
        <v>2021</v>
      </c>
      <c r="DN61">
        <v>0</v>
      </c>
      <c r="DP61">
        <v>79539</v>
      </c>
      <c r="DQ61">
        <v>171</v>
      </c>
      <c r="DT61" t="s">
        <v>274</v>
      </c>
      <c r="DU61" t="s">
        <v>257</v>
      </c>
      <c r="DW61">
        <v>31</v>
      </c>
      <c r="DX61" t="s">
        <v>4290</v>
      </c>
      <c r="EA61" t="s">
        <v>2930</v>
      </c>
      <c r="ED61">
        <v>0</v>
      </c>
      <c r="EE61" t="s">
        <v>3233</v>
      </c>
      <c r="EF61" t="s">
        <v>383</v>
      </c>
      <c r="EG61">
        <v>0</v>
      </c>
      <c r="EH61" t="s">
        <v>1224</v>
      </c>
      <c r="EI61" t="s">
        <v>340</v>
      </c>
      <c r="EJ61" t="s">
        <v>5512</v>
      </c>
      <c r="EK61" t="s">
        <v>5513</v>
      </c>
      <c r="EL61" t="s">
        <v>5514</v>
      </c>
      <c r="EM61" t="s">
        <v>3894</v>
      </c>
      <c r="EN61" t="s">
        <v>269</v>
      </c>
      <c r="EO61" t="s">
        <v>2935</v>
      </c>
      <c r="EP61">
        <v>0</v>
      </c>
      <c r="EQ61" t="s">
        <v>491</v>
      </c>
      <c r="ES61" t="s">
        <v>3431</v>
      </c>
      <c r="ET61">
        <v>6</v>
      </c>
      <c r="EU61" t="s">
        <v>348</v>
      </c>
      <c r="EV61" t="s">
        <v>3431</v>
      </c>
      <c r="EW61" t="s">
        <v>709</v>
      </c>
      <c r="EX61" t="s">
        <v>351</v>
      </c>
      <c r="FA61" t="s">
        <v>4519</v>
      </c>
      <c r="FB61" t="s">
        <v>5515</v>
      </c>
      <c r="FD61">
        <v>0</v>
      </c>
      <c r="FE61">
        <v>5</v>
      </c>
      <c r="FI61" t="s">
        <v>4983</v>
      </c>
      <c r="FK61">
        <v>0</v>
      </c>
      <c r="FM61">
        <v>0</v>
      </c>
      <c r="FP61">
        <v>0</v>
      </c>
      <c r="FR61" t="s">
        <v>395</v>
      </c>
      <c r="FS61" t="s">
        <v>1029</v>
      </c>
      <c r="FU61" t="s">
        <v>496</v>
      </c>
      <c r="FX61">
        <v>0</v>
      </c>
      <c r="FZ61">
        <v>31.2</v>
      </c>
      <c r="GA61">
        <v>-11</v>
      </c>
      <c r="GB61">
        <v>0</v>
      </c>
      <c r="GC61" t="s">
        <v>1206</v>
      </c>
      <c r="GD61" t="s">
        <v>355</v>
      </c>
      <c r="GE61">
        <v>0</v>
      </c>
      <c r="GH61">
        <v>2.8</v>
      </c>
      <c r="GI61">
        <v>0</v>
      </c>
      <c r="GJ61">
        <v>0</v>
      </c>
      <c r="GL61" t="s">
        <v>5516</v>
      </c>
      <c r="GO61">
        <v>4</v>
      </c>
      <c r="GQ61">
        <v>27</v>
      </c>
      <c r="GZ61" t="s">
        <v>5517</v>
      </c>
      <c r="HB61" t="s">
        <v>294</v>
      </c>
      <c r="HC61" t="s">
        <v>313</v>
      </c>
      <c r="HD61" t="s">
        <v>4859</v>
      </c>
      <c r="HE61">
        <v>0</v>
      </c>
      <c r="HF61">
        <v>11</v>
      </c>
      <c r="HG61">
        <v>20</v>
      </c>
      <c r="HH61" t="s">
        <v>275</v>
      </c>
      <c r="HK61">
        <v>1</v>
      </c>
      <c r="HL61" t="s">
        <v>4731</v>
      </c>
      <c r="HN61" t="s">
        <v>5474</v>
      </c>
      <c r="HO61" t="s">
        <v>5518</v>
      </c>
      <c r="HP61" t="s">
        <v>5519</v>
      </c>
      <c r="HQ61" t="s">
        <v>5520</v>
      </c>
      <c r="HS61" t="s">
        <v>5521</v>
      </c>
      <c r="HV61">
        <v>-20</v>
      </c>
      <c r="HW61">
        <v>4034305</v>
      </c>
      <c r="HY61">
        <v>4034257</v>
      </c>
      <c r="IB61">
        <v>-0.5</v>
      </c>
      <c r="IC61">
        <v>1</v>
      </c>
      <c r="IL61">
        <v>163</v>
      </c>
      <c r="IT61">
        <v>4</v>
      </c>
    </row>
  </sheetData>
  <autoFilter ref="A1:IT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T72"/>
  <sheetViews>
    <sheetView topLeftCell="HV72" workbookViewId="0">
      <selection activeCell="A2" sqref="A2:IT72"/>
    </sheetView>
  </sheetViews>
  <sheetFormatPr defaultColWidth="8.85546875" defaultRowHeight="15"/>
  <cols>
    <col min="10" max="67" width="8.85546875" customWidth="1"/>
    <col min="68" max="68" width="16" customWidth="1"/>
    <col min="69" max="69" width="15.7109375" customWidth="1"/>
    <col min="70" max="70" width="9.42578125" customWidth="1"/>
    <col min="71" max="71" width="15.42578125" customWidth="1"/>
    <col min="72" max="227" width="8.85546875" customWidth="1"/>
    <col min="228" max="228" width="15.42578125" customWidth="1"/>
    <col min="229" max="229" width="12.8554687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5522</v>
      </c>
      <c r="C2">
        <v>1</v>
      </c>
      <c r="D2">
        <v>1</v>
      </c>
      <c r="E2">
        <v>10</v>
      </c>
      <c r="F2">
        <v>7</v>
      </c>
      <c r="G2">
        <v>-27</v>
      </c>
      <c r="H2" t="s">
        <v>253</v>
      </c>
      <c r="I2" t="s">
        <v>254</v>
      </c>
      <c r="J2">
        <v>12</v>
      </c>
      <c r="K2">
        <v>12</v>
      </c>
      <c r="L2" t="s">
        <v>5523</v>
      </c>
      <c r="M2" t="s">
        <v>1163</v>
      </c>
      <c r="O2" t="s">
        <v>1162</v>
      </c>
      <c r="V2" t="s">
        <v>257</v>
      </c>
      <c r="W2" t="s">
        <v>5524</v>
      </c>
      <c r="AD2" t="s">
        <v>573</v>
      </c>
      <c r="AE2" t="s">
        <v>2590</v>
      </c>
      <c r="AF2" t="s">
        <v>5524</v>
      </c>
      <c r="AG2" t="s">
        <v>274</v>
      </c>
      <c r="AI2">
        <v>22</v>
      </c>
      <c r="AO2">
        <v>7</v>
      </c>
      <c r="BI2" t="s">
        <v>257</v>
      </c>
      <c r="BP2">
        <f>COUNTIFS(M:M,M2,Y:Y,Y2)</f>
        <v>0</v>
      </c>
      <c r="BQ2">
        <f>COUNTIFS(M:M,M2,AE:AE,AE2)</f>
        <v>2</v>
      </c>
      <c r="BS2" t="s">
        <v>5525</v>
      </c>
      <c r="BU2">
        <v>0</v>
      </c>
      <c r="BW2">
        <v>0</v>
      </c>
      <c r="BX2" t="s">
        <v>5526</v>
      </c>
      <c r="CC2" s="3">
        <v>0.62222222222222223</v>
      </c>
      <c r="CE2" t="s">
        <v>5527</v>
      </c>
      <c r="CI2">
        <v>0</v>
      </c>
      <c r="CJ2" t="s">
        <v>5528</v>
      </c>
      <c r="CK2" s="4">
        <v>38414</v>
      </c>
      <c r="CL2" t="s">
        <v>5529</v>
      </c>
      <c r="CM2" t="s">
        <v>5530</v>
      </c>
      <c r="CN2">
        <v>0</v>
      </c>
      <c r="CO2" t="s">
        <v>268</v>
      </c>
      <c r="CP2" t="s">
        <v>269</v>
      </c>
      <c r="CQ2" t="s">
        <v>5525</v>
      </c>
      <c r="CT2" t="s">
        <v>5531</v>
      </c>
      <c r="CV2">
        <v>0</v>
      </c>
      <c r="CX2">
        <v>1</v>
      </c>
      <c r="CY2" t="s">
        <v>2209</v>
      </c>
      <c r="CZ2">
        <v>-19</v>
      </c>
      <c r="DA2">
        <v>13</v>
      </c>
      <c r="DB2" t="s">
        <v>1953</v>
      </c>
      <c r="DC2">
        <v>-27</v>
      </c>
      <c r="DE2" t="s">
        <v>5532</v>
      </c>
      <c r="DJ2">
        <v>7</v>
      </c>
      <c r="DK2" s="4">
        <v>44470</v>
      </c>
      <c r="DL2">
        <v>20248</v>
      </c>
      <c r="DM2">
        <v>2021</v>
      </c>
      <c r="DN2">
        <v>0</v>
      </c>
      <c r="DP2">
        <v>79809</v>
      </c>
      <c r="DQ2">
        <v>3</v>
      </c>
      <c r="DT2" t="s">
        <v>257</v>
      </c>
      <c r="DU2" t="s">
        <v>274</v>
      </c>
      <c r="DW2">
        <v>0</v>
      </c>
      <c r="DX2" t="s">
        <v>275</v>
      </c>
      <c r="ED2">
        <v>0</v>
      </c>
      <c r="EE2" t="s">
        <v>2581</v>
      </c>
      <c r="EF2" t="s">
        <v>422</v>
      </c>
      <c r="EG2">
        <v>0</v>
      </c>
      <c r="EI2" t="s">
        <v>454</v>
      </c>
      <c r="EJ2" t="s">
        <v>2889</v>
      </c>
      <c r="EK2" t="s">
        <v>5533</v>
      </c>
      <c r="EL2" t="s">
        <v>5534</v>
      </c>
      <c r="EM2" t="s">
        <v>268</v>
      </c>
      <c r="EN2" t="s">
        <v>282</v>
      </c>
      <c r="EO2" t="s">
        <v>3331</v>
      </c>
      <c r="EP2">
        <v>1</v>
      </c>
      <c r="ES2" t="s">
        <v>5535</v>
      </c>
      <c r="FD2">
        <v>0</v>
      </c>
      <c r="FE2">
        <v>13</v>
      </c>
      <c r="FF2" t="s">
        <v>285</v>
      </c>
      <c r="FH2" t="s">
        <v>285</v>
      </c>
      <c r="FI2" t="s">
        <v>5536</v>
      </c>
      <c r="FK2">
        <v>0</v>
      </c>
      <c r="FM2">
        <v>0</v>
      </c>
      <c r="FP2">
        <v>0</v>
      </c>
      <c r="FR2" t="s">
        <v>462</v>
      </c>
      <c r="FT2" t="s">
        <v>274</v>
      </c>
      <c r="FU2" t="s">
        <v>777</v>
      </c>
      <c r="FV2" t="s">
        <v>431</v>
      </c>
      <c r="FW2" t="s">
        <v>432</v>
      </c>
      <c r="FX2">
        <v>0</v>
      </c>
      <c r="FZ2">
        <v>0</v>
      </c>
      <c r="GA2">
        <v>0</v>
      </c>
      <c r="GB2">
        <v>0</v>
      </c>
      <c r="GD2" t="s">
        <v>355</v>
      </c>
      <c r="GE2">
        <v>0</v>
      </c>
      <c r="GF2" t="s">
        <v>1179</v>
      </c>
      <c r="GI2">
        <v>0</v>
      </c>
      <c r="GJ2">
        <v>0</v>
      </c>
      <c r="GL2" t="s">
        <v>5537</v>
      </c>
      <c r="GN2">
        <v>6</v>
      </c>
      <c r="GZ2" t="s">
        <v>5538</v>
      </c>
      <c r="HA2" t="s">
        <v>5532</v>
      </c>
      <c r="HB2" t="s">
        <v>313</v>
      </c>
      <c r="HC2" t="s">
        <v>313</v>
      </c>
      <c r="HD2" t="s">
        <v>5539</v>
      </c>
      <c r="HE2">
        <v>0</v>
      </c>
      <c r="HF2">
        <v>12</v>
      </c>
      <c r="HG2">
        <v>0</v>
      </c>
      <c r="HH2" t="s">
        <v>275</v>
      </c>
      <c r="HK2">
        <v>4</v>
      </c>
      <c r="HV2">
        <v>-34</v>
      </c>
      <c r="HW2">
        <v>4055557</v>
      </c>
      <c r="HX2" t="s">
        <v>5540</v>
      </c>
      <c r="HY2">
        <v>4055297</v>
      </c>
      <c r="IB2">
        <v>0</v>
      </c>
      <c r="IC2">
        <v>0</v>
      </c>
      <c r="IL2">
        <v>2</v>
      </c>
      <c r="IP2" t="s">
        <v>5541</v>
      </c>
      <c r="IT2">
        <v>5</v>
      </c>
    </row>
    <row r="3" spans="1:254">
      <c r="A3">
        <v>2</v>
      </c>
      <c r="B3" t="s">
        <v>5542</v>
      </c>
      <c r="C3">
        <v>1</v>
      </c>
      <c r="D3">
        <v>2</v>
      </c>
      <c r="E3">
        <v>3</v>
      </c>
      <c r="F3">
        <v>0</v>
      </c>
      <c r="G3">
        <v>-34</v>
      </c>
      <c r="I3" t="s">
        <v>298</v>
      </c>
      <c r="J3">
        <v>11</v>
      </c>
      <c r="K3" t="s">
        <v>471</v>
      </c>
      <c r="L3" t="s">
        <v>721</v>
      </c>
      <c r="M3" t="s">
        <v>319</v>
      </c>
      <c r="O3" t="s">
        <v>722</v>
      </c>
      <c r="V3" t="s">
        <v>253</v>
      </c>
      <c r="W3" t="s">
        <v>5543</v>
      </c>
      <c r="X3" t="s">
        <v>4639</v>
      </c>
      <c r="Y3" t="s">
        <v>5544</v>
      </c>
      <c r="AA3" t="s">
        <v>325</v>
      </c>
      <c r="AB3" t="s">
        <v>326</v>
      </c>
      <c r="AJ3" t="s">
        <v>726</v>
      </c>
      <c r="AO3">
        <v>7</v>
      </c>
      <c r="BI3" t="s">
        <v>257</v>
      </c>
      <c r="BP3">
        <f t="shared" ref="BP3:BP66" si="0">COUNTIFS(M:M,M3,Y:Y,Y3)</f>
        <v>3</v>
      </c>
      <c r="BQ3">
        <f t="shared" ref="BQ3:BQ66" si="1">COUNTIFS(M:M,M3,AE:AE,AE3)</f>
        <v>0</v>
      </c>
      <c r="BS3" t="s">
        <v>5525</v>
      </c>
      <c r="BU3">
        <v>0</v>
      </c>
      <c r="BW3">
        <v>0</v>
      </c>
      <c r="BX3" t="s">
        <v>5545</v>
      </c>
      <c r="BZ3">
        <v>1</v>
      </c>
      <c r="CC3" s="3">
        <v>0.59722222222222221</v>
      </c>
      <c r="CD3" t="s">
        <v>274</v>
      </c>
      <c r="CE3" t="s">
        <v>5546</v>
      </c>
      <c r="CF3">
        <v>9</v>
      </c>
      <c r="CH3" t="s">
        <v>331</v>
      </c>
      <c r="CI3">
        <v>0</v>
      </c>
      <c r="CJ3" t="s">
        <v>5547</v>
      </c>
      <c r="CK3" s="4">
        <v>38414</v>
      </c>
      <c r="CL3" t="s">
        <v>5548</v>
      </c>
      <c r="CM3" t="s">
        <v>5549</v>
      </c>
      <c r="CN3">
        <v>0</v>
      </c>
      <c r="CP3" t="s">
        <v>282</v>
      </c>
      <c r="CQ3" t="s">
        <v>5525</v>
      </c>
      <c r="CT3" t="s">
        <v>5550</v>
      </c>
      <c r="CV3">
        <v>0</v>
      </c>
      <c r="CX3">
        <v>2</v>
      </c>
      <c r="CY3" t="s">
        <v>2209</v>
      </c>
      <c r="CZ3">
        <v>-19</v>
      </c>
      <c r="DA3">
        <v>13</v>
      </c>
      <c r="DB3" t="s">
        <v>1953</v>
      </c>
      <c r="DC3">
        <v>-27</v>
      </c>
      <c r="DJ3">
        <v>0</v>
      </c>
      <c r="DK3" s="4">
        <v>44470</v>
      </c>
      <c r="DL3">
        <v>20248</v>
      </c>
      <c r="DM3">
        <v>2021</v>
      </c>
      <c r="DN3">
        <v>0</v>
      </c>
      <c r="DP3">
        <v>79809</v>
      </c>
      <c r="DQ3">
        <v>4</v>
      </c>
      <c r="DT3" t="s">
        <v>257</v>
      </c>
      <c r="DU3" t="s">
        <v>274</v>
      </c>
      <c r="DW3">
        <v>0</v>
      </c>
      <c r="DX3" t="s">
        <v>275</v>
      </c>
      <c r="DZ3" t="s">
        <v>5551</v>
      </c>
      <c r="EA3" t="s">
        <v>735</v>
      </c>
      <c r="ED3">
        <v>0</v>
      </c>
      <c r="EE3" t="s">
        <v>736</v>
      </c>
      <c r="EF3" t="s">
        <v>338</v>
      </c>
      <c r="EG3">
        <v>0</v>
      </c>
      <c r="EH3" t="s">
        <v>737</v>
      </c>
      <c r="EI3" t="s">
        <v>340</v>
      </c>
      <c r="EJ3" t="s">
        <v>486</v>
      </c>
      <c r="EK3" t="s">
        <v>5552</v>
      </c>
      <c r="EL3" t="s">
        <v>5553</v>
      </c>
      <c r="EM3" t="s">
        <v>649</v>
      </c>
      <c r="EN3" t="s">
        <v>269</v>
      </c>
      <c r="EO3" t="s">
        <v>490</v>
      </c>
      <c r="EP3">
        <v>0</v>
      </c>
      <c r="EQ3" t="s">
        <v>491</v>
      </c>
      <c r="ES3" t="s">
        <v>5554</v>
      </c>
      <c r="ET3">
        <v>3</v>
      </c>
      <c r="EU3" t="s">
        <v>348</v>
      </c>
      <c r="EV3" t="s">
        <v>349</v>
      </c>
      <c r="EW3" t="s">
        <v>2977</v>
      </c>
      <c r="EX3" t="s">
        <v>492</v>
      </c>
      <c r="FA3" t="s">
        <v>4652</v>
      </c>
      <c r="FB3" t="s">
        <v>5555</v>
      </c>
      <c r="FD3">
        <v>0</v>
      </c>
      <c r="FE3">
        <v>10</v>
      </c>
      <c r="FJ3" t="s">
        <v>5556</v>
      </c>
      <c r="FK3">
        <v>0</v>
      </c>
      <c r="FM3">
        <v>0</v>
      </c>
      <c r="FN3" t="s">
        <v>5551</v>
      </c>
      <c r="FO3" t="s">
        <v>1057</v>
      </c>
      <c r="FP3">
        <v>0</v>
      </c>
      <c r="FR3" t="s">
        <v>354</v>
      </c>
      <c r="FX3">
        <v>0</v>
      </c>
      <c r="FZ3">
        <v>0</v>
      </c>
      <c r="GA3">
        <v>0</v>
      </c>
      <c r="GB3">
        <v>0</v>
      </c>
      <c r="GD3" t="s">
        <v>355</v>
      </c>
      <c r="GE3">
        <v>1</v>
      </c>
      <c r="GG3">
        <v>2.4</v>
      </c>
      <c r="GH3">
        <v>2.5</v>
      </c>
      <c r="GI3">
        <v>0</v>
      </c>
      <c r="GJ3">
        <v>0</v>
      </c>
      <c r="GL3" t="s">
        <v>5557</v>
      </c>
      <c r="GO3" t="s">
        <v>713</v>
      </c>
      <c r="GP3" t="s">
        <v>779</v>
      </c>
      <c r="GQ3">
        <v>40</v>
      </c>
      <c r="GZ3" t="s">
        <v>5558</v>
      </c>
      <c r="HB3" t="s">
        <v>294</v>
      </c>
      <c r="HC3" t="s">
        <v>313</v>
      </c>
      <c r="HD3" t="s">
        <v>4168</v>
      </c>
      <c r="HE3">
        <v>0</v>
      </c>
      <c r="HF3">
        <v>11</v>
      </c>
      <c r="HG3">
        <v>0</v>
      </c>
      <c r="HH3" t="s">
        <v>275</v>
      </c>
      <c r="HK3">
        <v>3</v>
      </c>
      <c r="HL3" t="s">
        <v>5532</v>
      </c>
      <c r="HN3" t="s">
        <v>5559</v>
      </c>
      <c r="HO3" t="s">
        <v>5560</v>
      </c>
      <c r="HP3" t="s">
        <v>5561</v>
      </c>
      <c r="HQ3" t="s">
        <v>5562</v>
      </c>
      <c r="HS3" t="s">
        <v>5563</v>
      </c>
      <c r="HV3">
        <v>-34</v>
      </c>
      <c r="HW3">
        <v>4055587</v>
      </c>
      <c r="HX3" t="s">
        <v>5551</v>
      </c>
      <c r="HY3">
        <v>4055557</v>
      </c>
      <c r="IB3">
        <v>0</v>
      </c>
      <c r="IC3">
        <v>0</v>
      </c>
      <c r="IL3">
        <v>3</v>
      </c>
      <c r="IT3">
        <v>5</v>
      </c>
    </row>
    <row r="4" spans="1:254">
      <c r="A4">
        <v>3</v>
      </c>
      <c r="B4" t="s">
        <v>5564</v>
      </c>
      <c r="C4">
        <v>1</v>
      </c>
      <c r="D4">
        <v>3</v>
      </c>
      <c r="E4">
        <v>3</v>
      </c>
      <c r="F4">
        <v>5</v>
      </c>
      <c r="G4">
        <v>-34</v>
      </c>
      <c r="I4" t="s">
        <v>254</v>
      </c>
      <c r="J4">
        <v>11</v>
      </c>
      <c r="K4" t="s">
        <v>471</v>
      </c>
      <c r="L4" t="s">
        <v>721</v>
      </c>
      <c r="M4" t="s">
        <v>319</v>
      </c>
      <c r="O4" t="s">
        <v>722</v>
      </c>
      <c r="V4" t="s">
        <v>253</v>
      </c>
      <c r="W4" t="s">
        <v>5565</v>
      </c>
      <c r="X4" t="s">
        <v>5566</v>
      </c>
      <c r="Y4" t="s">
        <v>5567</v>
      </c>
      <c r="AA4" t="s">
        <v>325</v>
      </c>
      <c r="AB4" t="s">
        <v>326</v>
      </c>
      <c r="AI4">
        <v>22</v>
      </c>
      <c r="AJ4" t="s">
        <v>327</v>
      </c>
      <c r="AO4">
        <v>7</v>
      </c>
      <c r="AX4">
        <v>4</v>
      </c>
      <c r="BI4" t="s">
        <v>257</v>
      </c>
      <c r="BP4">
        <f t="shared" si="0"/>
        <v>1</v>
      </c>
      <c r="BQ4">
        <f t="shared" si="1"/>
        <v>0</v>
      </c>
      <c r="BS4" t="s">
        <v>5525</v>
      </c>
      <c r="BU4">
        <v>0</v>
      </c>
      <c r="BW4">
        <v>0</v>
      </c>
      <c r="BX4" t="s">
        <v>5568</v>
      </c>
      <c r="BZ4">
        <v>1</v>
      </c>
      <c r="CC4" s="3">
        <v>0.59375</v>
      </c>
      <c r="CD4" t="s">
        <v>274</v>
      </c>
      <c r="CE4" t="s">
        <v>5569</v>
      </c>
      <c r="CF4">
        <v>7</v>
      </c>
      <c r="CH4" t="s">
        <v>331</v>
      </c>
      <c r="CI4">
        <v>0</v>
      </c>
      <c r="CJ4" t="s">
        <v>5570</v>
      </c>
      <c r="CK4" s="4">
        <v>38414</v>
      </c>
      <c r="CL4" t="s">
        <v>5548</v>
      </c>
      <c r="CM4" t="s">
        <v>5571</v>
      </c>
      <c r="CN4">
        <v>0</v>
      </c>
      <c r="CP4" t="s">
        <v>269</v>
      </c>
      <c r="CQ4" t="s">
        <v>5525</v>
      </c>
      <c r="CT4" t="s">
        <v>5572</v>
      </c>
      <c r="CV4">
        <v>0</v>
      </c>
      <c r="CX4">
        <v>3</v>
      </c>
      <c r="CY4" t="s">
        <v>2209</v>
      </c>
      <c r="CZ4">
        <v>-19</v>
      </c>
      <c r="DA4">
        <v>13</v>
      </c>
      <c r="DB4" t="s">
        <v>1953</v>
      </c>
      <c r="DC4">
        <v>-27</v>
      </c>
      <c r="DE4" t="s">
        <v>5532</v>
      </c>
      <c r="DJ4">
        <v>5</v>
      </c>
      <c r="DK4" s="4">
        <v>44470</v>
      </c>
      <c r="DL4">
        <v>20248</v>
      </c>
      <c r="DM4">
        <v>2021</v>
      </c>
      <c r="DN4">
        <v>0</v>
      </c>
      <c r="DP4">
        <v>79809</v>
      </c>
      <c r="DQ4">
        <v>5</v>
      </c>
      <c r="DT4" t="s">
        <v>257</v>
      </c>
      <c r="DU4" t="s">
        <v>274</v>
      </c>
      <c r="DW4">
        <v>0</v>
      </c>
      <c r="DX4" t="s">
        <v>275</v>
      </c>
      <c r="ED4">
        <v>0</v>
      </c>
      <c r="EE4" t="s">
        <v>736</v>
      </c>
      <c r="EF4" t="s">
        <v>338</v>
      </c>
      <c r="EG4">
        <v>0</v>
      </c>
      <c r="EH4" t="s">
        <v>737</v>
      </c>
      <c r="EI4" t="s">
        <v>340</v>
      </c>
      <c r="EJ4" t="s">
        <v>486</v>
      </c>
      <c r="EK4" t="s">
        <v>5552</v>
      </c>
      <c r="EL4" t="s">
        <v>5573</v>
      </c>
      <c r="EN4" t="s">
        <v>282</v>
      </c>
      <c r="EO4" t="s">
        <v>490</v>
      </c>
      <c r="EP4">
        <v>0</v>
      </c>
      <c r="EQ4" t="s">
        <v>491</v>
      </c>
      <c r="ES4" t="s">
        <v>5574</v>
      </c>
      <c r="ET4">
        <v>5</v>
      </c>
      <c r="EU4" t="s">
        <v>257</v>
      </c>
      <c r="EV4" t="s">
        <v>349</v>
      </c>
      <c r="EW4" t="s">
        <v>2977</v>
      </c>
      <c r="EX4" t="s">
        <v>492</v>
      </c>
      <c r="FA4" t="s">
        <v>269</v>
      </c>
      <c r="FB4" t="s">
        <v>5555</v>
      </c>
      <c r="FD4">
        <v>0</v>
      </c>
      <c r="FE4">
        <v>3</v>
      </c>
      <c r="FI4" t="s">
        <v>5575</v>
      </c>
      <c r="FJ4" t="s">
        <v>5576</v>
      </c>
      <c r="FK4">
        <v>0</v>
      </c>
      <c r="FM4">
        <v>0</v>
      </c>
      <c r="FP4">
        <v>0</v>
      </c>
      <c r="FR4" t="s">
        <v>354</v>
      </c>
      <c r="FX4">
        <v>0</v>
      </c>
      <c r="FZ4">
        <v>0</v>
      </c>
      <c r="GA4">
        <v>0</v>
      </c>
      <c r="GB4">
        <v>0</v>
      </c>
      <c r="GD4" t="s">
        <v>355</v>
      </c>
      <c r="GE4">
        <v>1</v>
      </c>
      <c r="GH4">
        <v>1.8</v>
      </c>
      <c r="GI4">
        <v>0</v>
      </c>
      <c r="GJ4">
        <v>0</v>
      </c>
      <c r="GL4" t="s">
        <v>5577</v>
      </c>
      <c r="GM4">
        <v>0</v>
      </c>
      <c r="GN4">
        <v>0</v>
      </c>
      <c r="GO4" t="s">
        <v>499</v>
      </c>
      <c r="GQ4">
        <v>49</v>
      </c>
      <c r="GZ4" t="s">
        <v>5558</v>
      </c>
      <c r="HB4" t="s">
        <v>294</v>
      </c>
      <c r="HC4" t="s">
        <v>313</v>
      </c>
      <c r="HD4" t="s">
        <v>5578</v>
      </c>
      <c r="HE4">
        <v>0</v>
      </c>
      <c r="HF4">
        <v>11</v>
      </c>
      <c r="HG4">
        <v>0</v>
      </c>
      <c r="HH4" t="s">
        <v>275</v>
      </c>
      <c r="HK4">
        <v>1</v>
      </c>
      <c r="HL4" t="s">
        <v>5532</v>
      </c>
      <c r="HN4" t="s">
        <v>5559</v>
      </c>
      <c r="HO4" t="s">
        <v>5579</v>
      </c>
      <c r="HP4" t="s">
        <v>5580</v>
      </c>
      <c r="HQ4" t="s">
        <v>5581</v>
      </c>
      <c r="HS4" t="s">
        <v>2985</v>
      </c>
      <c r="HV4">
        <v>-39</v>
      </c>
      <c r="HW4">
        <v>4055612</v>
      </c>
      <c r="HX4" t="s">
        <v>5582</v>
      </c>
      <c r="HY4">
        <v>4055587</v>
      </c>
      <c r="IB4">
        <v>0.5</v>
      </c>
      <c r="IC4">
        <v>1</v>
      </c>
      <c r="IL4">
        <v>4</v>
      </c>
      <c r="IP4" t="s">
        <v>5532</v>
      </c>
      <c r="IT4">
        <v>5</v>
      </c>
    </row>
    <row r="5" spans="1:254">
      <c r="A5">
        <v>4</v>
      </c>
      <c r="B5" t="s">
        <v>5583</v>
      </c>
      <c r="C5">
        <v>1</v>
      </c>
      <c r="D5">
        <v>1</v>
      </c>
      <c r="E5">
        <v>10</v>
      </c>
      <c r="G5">
        <v>-39</v>
      </c>
      <c r="V5" t="s">
        <v>679</v>
      </c>
      <c r="AO5">
        <v>7</v>
      </c>
      <c r="BP5">
        <f t="shared" si="0"/>
        <v>0</v>
      </c>
      <c r="BQ5">
        <f t="shared" si="1"/>
        <v>0</v>
      </c>
      <c r="BS5" t="s">
        <v>5525</v>
      </c>
      <c r="BU5">
        <v>0</v>
      </c>
      <c r="BW5">
        <v>0</v>
      </c>
      <c r="BX5" t="s">
        <v>5584</v>
      </c>
      <c r="CC5" s="3">
        <v>0.57500000000000007</v>
      </c>
      <c r="CE5" t="s">
        <v>5585</v>
      </c>
      <c r="CI5">
        <v>0</v>
      </c>
      <c r="CJ5" t="s">
        <v>5586</v>
      </c>
      <c r="CK5" s="4">
        <v>38414</v>
      </c>
      <c r="CL5" t="s">
        <v>5587</v>
      </c>
      <c r="CM5" t="s">
        <v>5588</v>
      </c>
      <c r="CN5">
        <v>0</v>
      </c>
      <c r="CO5" t="s">
        <v>5589</v>
      </c>
      <c r="CQ5" t="s">
        <v>5525</v>
      </c>
      <c r="CT5" t="s">
        <v>5590</v>
      </c>
      <c r="CV5">
        <v>0</v>
      </c>
      <c r="CX5">
        <v>4</v>
      </c>
      <c r="CY5" t="s">
        <v>2209</v>
      </c>
      <c r="CZ5">
        <v>-19</v>
      </c>
      <c r="DA5">
        <v>13</v>
      </c>
      <c r="DB5" t="s">
        <v>1953</v>
      </c>
      <c r="DC5">
        <v>-27</v>
      </c>
      <c r="DJ5">
        <v>-5</v>
      </c>
      <c r="DK5" s="4">
        <v>44470</v>
      </c>
      <c r="DL5">
        <v>20248</v>
      </c>
      <c r="DM5">
        <v>2021</v>
      </c>
      <c r="DN5">
        <v>0</v>
      </c>
      <c r="DP5">
        <v>79809</v>
      </c>
      <c r="DQ5">
        <v>6</v>
      </c>
      <c r="DT5" t="s">
        <v>257</v>
      </c>
      <c r="DU5" t="s">
        <v>274</v>
      </c>
      <c r="DW5">
        <v>0</v>
      </c>
      <c r="DX5" t="s">
        <v>275</v>
      </c>
      <c r="ED5">
        <v>0</v>
      </c>
      <c r="EE5" t="s">
        <v>5591</v>
      </c>
      <c r="EG5">
        <v>1</v>
      </c>
      <c r="EI5" t="s">
        <v>454</v>
      </c>
      <c r="EJ5" t="s">
        <v>5378</v>
      </c>
      <c r="EK5" t="s">
        <v>5592</v>
      </c>
      <c r="EL5" t="s">
        <v>5593</v>
      </c>
      <c r="EM5" t="s">
        <v>5381</v>
      </c>
      <c r="EO5" t="s">
        <v>427</v>
      </c>
      <c r="EP5">
        <v>0</v>
      </c>
      <c r="ES5" t="s">
        <v>5594</v>
      </c>
      <c r="FD5">
        <v>0</v>
      </c>
      <c r="FE5">
        <v>11</v>
      </c>
      <c r="FI5" t="s">
        <v>5595</v>
      </c>
      <c r="FK5">
        <v>0</v>
      </c>
      <c r="FM5">
        <v>0</v>
      </c>
      <c r="FP5">
        <v>0</v>
      </c>
      <c r="FR5" t="s">
        <v>1177</v>
      </c>
      <c r="FU5" t="s">
        <v>1374</v>
      </c>
      <c r="FX5">
        <v>0</v>
      </c>
      <c r="FZ5">
        <v>0</v>
      </c>
      <c r="GA5">
        <v>0</v>
      </c>
      <c r="GB5">
        <v>0</v>
      </c>
      <c r="GC5" t="s">
        <v>1518</v>
      </c>
      <c r="GE5">
        <v>0</v>
      </c>
      <c r="GF5" t="s">
        <v>466</v>
      </c>
      <c r="GI5">
        <v>0</v>
      </c>
      <c r="GJ5">
        <v>0</v>
      </c>
      <c r="GL5" t="s">
        <v>5596</v>
      </c>
      <c r="GZ5" t="s">
        <v>5597</v>
      </c>
      <c r="HD5" t="s">
        <v>588</v>
      </c>
      <c r="HE5">
        <v>1</v>
      </c>
      <c r="HF5">
        <v>12</v>
      </c>
      <c r="HG5">
        <v>0</v>
      </c>
      <c r="HH5" t="s">
        <v>275</v>
      </c>
      <c r="HT5" t="s">
        <v>5598</v>
      </c>
      <c r="HU5">
        <v>-5</v>
      </c>
      <c r="HV5">
        <v>-34</v>
      </c>
      <c r="HW5">
        <v>4055654</v>
      </c>
      <c r="HY5">
        <v>4055612</v>
      </c>
      <c r="IB5">
        <v>0</v>
      </c>
      <c r="IC5">
        <v>0</v>
      </c>
      <c r="IL5">
        <v>5</v>
      </c>
      <c r="IT5">
        <v>5</v>
      </c>
    </row>
    <row r="6" spans="1:254">
      <c r="A6">
        <v>5</v>
      </c>
      <c r="B6" t="s">
        <v>5599</v>
      </c>
      <c r="C6">
        <v>1</v>
      </c>
      <c r="D6">
        <v>1</v>
      </c>
      <c r="E6">
        <v>15</v>
      </c>
      <c r="F6">
        <v>1</v>
      </c>
      <c r="G6">
        <v>-34</v>
      </c>
      <c r="I6" t="s">
        <v>298</v>
      </c>
      <c r="J6">
        <v>12</v>
      </c>
      <c r="K6" t="s">
        <v>5600</v>
      </c>
      <c r="L6" t="s">
        <v>5601</v>
      </c>
      <c r="M6" t="s">
        <v>568</v>
      </c>
      <c r="O6" t="s">
        <v>1066</v>
      </c>
      <c r="P6" t="s">
        <v>570</v>
      </c>
      <c r="V6" t="s">
        <v>253</v>
      </c>
      <c r="W6" t="s">
        <v>5602</v>
      </c>
      <c r="X6" t="s">
        <v>2761</v>
      </c>
      <c r="Y6" t="s">
        <v>5603</v>
      </c>
      <c r="AA6" t="s">
        <v>5604</v>
      </c>
      <c r="AB6">
        <v>5</v>
      </c>
      <c r="AI6">
        <v>4</v>
      </c>
      <c r="AJ6" t="s">
        <v>327</v>
      </c>
      <c r="AO6">
        <v>7</v>
      </c>
      <c r="AT6" t="s">
        <v>254</v>
      </c>
      <c r="BI6" t="s">
        <v>257</v>
      </c>
      <c r="BP6">
        <f t="shared" si="0"/>
        <v>1</v>
      </c>
      <c r="BQ6">
        <f t="shared" si="1"/>
        <v>0</v>
      </c>
      <c r="BS6" t="s">
        <v>5525</v>
      </c>
      <c r="BU6">
        <v>0</v>
      </c>
      <c r="BW6">
        <v>0</v>
      </c>
      <c r="BX6" t="s">
        <v>5605</v>
      </c>
      <c r="BZ6">
        <v>1</v>
      </c>
      <c r="CC6" s="3">
        <v>0.55972222222222223</v>
      </c>
      <c r="CD6" t="s">
        <v>274</v>
      </c>
      <c r="CE6" t="s">
        <v>5606</v>
      </c>
      <c r="CF6">
        <v>6</v>
      </c>
      <c r="CH6" t="s">
        <v>331</v>
      </c>
      <c r="CI6">
        <v>0</v>
      </c>
      <c r="CJ6" t="s">
        <v>5607</v>
      </c>
      <c r="CK6" s="4">
        <v>38414</v>
      </c>
      <c r="CL6" t="s">
        <v>5608</v>
      </c>
      <c r="CM6" t="s">
        <v>5609</v>
      </c>
      <c r="CN6">
        <v>0</v>
      </c>
      <c r="CP6" t="s">
        <v>282</v>
      </c>
      <c r="CQ6" t="s">
        <v>5525</v>
      </c>
      <c r="CT6" t="s">
        <v>5610</v>
      </c>
      <c r="CV6">
        <v>0</v>
      </c>
      <c r="CX6">
        <v>5</v>
      </c>
      <c r="CY6" t="s">
        <v>2209</v>
      </c>
      <c r="CZ6">
        <v>-19</v>
      </c>
      <c r="DA6">
        <v>13</v>
      </c>
      <c r="DB6" t="s">
        <v>1953</v>
      </c>
      <c r="DC6">
        <v>-27</v>
      </c>
      <c r="DE6" t="s">
        <v>5532</v>
      </c>
      <c r="DJ6">
        <v>1</v>
      </c>
      <c r="DK6" s="4">
        <v>44470</v>
      </c>
      <c r="DL6">
        <v>20248</v>
      </c>
      <c r="DM6">
        <v>2021</v>
      </c>
      <c r="DN6">
        <v>0</v>
      </c>
      <c r="DP6">
        <v>79809</v>
      </c>
      <c r="DQ6">
        <v>8</v>
      </c>
      <c r="DT6" t="s">
        <v>257</v>
      </c>
      <c r="DU6" t="s">
        <v>274</v>
      </c>
      <c r="DW6">
        <v>0</v>
      </c>
      <c r="DX6" t="s">
        <v>275</v>
      </c>
      <c r="ED6">
        <v>0</v>
      </c>
      <c r="EE6" t="s">
        <v>5611</v>
      </c>
      <c r="EF6" t="s">
        <v>422</v>
      </c>
      <c r="EG6">
        <v>0</v>
      </c>
      <c r="EI6" t="s">
        <v>454</v>
      </c>
      <c r="EJ6" t="s">
        <v>5612</v>
      </c>
      <c r="EK6" t="s">
        <v>5613</v>
      </c>
      <c r="EL6" t="s">
        <v>5614</v>
      </c>
      <c r="EM6" t="s">
        <v>5615</v>
      </c>
      <c r="EN6" t="s">
        <v>269</v>
      </c>
      <c r="EO6" t="s">
        <v>283</v>
      </c>
      <c r="EP6">
        <v>0</v>
      </c>
      <c r="EQ6" t="s">
        <v>491</v>
      </c>
      <c r="ES6" t="s">
        <v>5616</v>
      </c>
      <c r="ET6">
        <v>0</v>
      </c>
      <c r="EU6" t="s">
        <v>257</v>
      </c>
      <c r="EV6" t="s">
        <v>349</v>
      </c>
      <c r="EW6" t="s">
        <v>771</v>
      </c>
      <c r="EX6" t="s">
        <v>898</v>
      </c>
      <c r="FA6" t="s">
        <v>999</v>
      </c>
      <c r="FB6" t="s">
        <v>5617</v>
      </c>
      <c r="FD6">
        <v>1</v>
      </c>
      <c r="FE6">
        <v>20</v>
      </c>
      <c r="FI6" t="s">
        <v>5618</v>
      </c>
      <c r="FK6">
        <v>0</v>
      </c>
      <c r="FM6">
        <v>0</v>
      </c>
      <c r="FP6">
        <v>0</v>
      </c>
      <c r="FR6" t="s">
        <v>462</v>
      </c>
      <c r="FU6" t="s">
        <v>683</v>
      </c>
      <c r="FV6" t="s">
        <v>431</v>
      </c>
      <c r="FX6">
        <v>0</v>
      </c>
      <c r="FZ6">
        <v>0</v>
      </c>
      <c r="GA6">
        <v>0</v>
      </c>
      <c r="GB6">
        <v>1</v>
      </c>
      <c r="GD6" t="s">
        <v>355</v>
      </c>
      <c r="GE6">
        <v>0</v>
      </c>
      <c r="GF6" t="s">
        <v>895</v>
      </c>
      <c r="GH6">
        <v>1.4</v>
      </c>
      <c r="GI6">
        <v>0</v>
      </c>
      <c r="GJ6">
        <v>0</v>
      </c>
      <c r="GL6" t="s">
        <v>5619</v>
      </c>
      <c r="GM6">
        <v>1</v>
      </c>
      <c r="GN6">
        <v>2</v>
      </c>
      <c r="GO6" t="s">
        <v>499</v>
      </c>
      <c r="GQ6">
        <v>48</v>
      </c>
      <c r="GZ6" t="s">
        <v>5620</v>
      </c>
      <c r="HA6" t="s">
        <v>5532</v>
      </c>
      <c r="HB6" t="s">
        <v>294</v>
      </c>
      <c r="HC6" t="s">
        <v>313</v>
      </c>
      <c r="HD6" t="s">
        <v>5621</v>
      </c>
      <c r="HE6">
        <v>0</v>
      </c>
      <c r="HF6">
        <v>12</v>
      </c>
      <c r="HG6">
        <v>0</v>
      </c>
      <c r="HH6" t="s">
        <v>275</v>
      </c>
      <c r="HJ6" t="s">
        <v>1281</v>
      </c>
      <c r="HK6">
        <v>1</v>
      </c>
      <c r="HL6" t="s">
        <v>5541</v>
      </c>
      <c r="HN6" t="s">
        <v>5559</v>
      </c>
      <c r="HO6" t="s">
        <v>5622</v>
      </c>
      <c r="HP6" t="s">
        <v>5623</v>
      </c>
      <c r="HQ6" t="s">
        <v>5624</v>
      </c>
      <c r="HS6" t="s">
        <v>1991</v>
      </c>
      <c r="HV6">
        <v>-35</v>
      </c>
      <c r="HW6">
        <v>4055697</v>
      </c>
      <c r="HX6" t="s">
        <v>5625</v>
      </c>
      <c r="HY6">
        <v>4055654</v>
      </c>
      <c r="IB6">
        <v>0</v>
      </c>
      <c r="IC6">
        <v>0</v>
      </c>
      <c r="IL6">
        <v>6</v>
      </c>
      <c r="IN6" t="s">
        <v>5626</v>
      </c>
      <c r="IP6" t="s">
        <v>5626</v>
      </c>
      <c r="IQ6" t="s">
        <v>5541</v>
      </c>
      <c r="IT6">
        <v>5</v>
      </c>
    </row>
    <row r="7" spans="1:254">
      <c r="A7">
        <v>6</v>
      </c>
      <c r="B7" t="s">
        <v>5627</v>
      </c>
      <c r="C7">
        <v>1</v>
      </c>
      <c r="D7">
        <v>2</v>
      </c>
      <c r="E7">
        <v>14</v>
      </c>
      <c r="F7">
        <v>0</v>
      </c>
      <c r="G7">
        <v>-35</v>
      </c>
      <c r="I7" t="s">
        <v>298</v>
      </c>
      <c r="J7" t="s">
        <v>2048</v>
      </c>
      <c r="K7" t="s">
        <v>2048</v>
      </c>
      <c r="L7" t="s">
        <v>5628</v>
      </c>
      <c r="M7" t="s">
        <v>2729</v>
      </c>
      <c r="O7" t="s">
        <v>2730</v>
      </c>
      <c r="Q7" t="s">
        <v>3321</v>
      </c>
      <c r="V7" t="s">
        <v>253</v>
      </c>
      <c r="W7" t="s">
        <v>5629</v>
      </c>
      <c r="X7">
        <v>3</v>
      </c>
      <c r="Y7" t="s">
        <v>5630</v>
      </c>
      <c r="AA7" t="s">
        <v>4283</v>
      </c>
      <c r="AB7" t="s">
        <v>5631</v>
      </c>
      <c r="AJ7" t="s">
        <v>756</v>
      </c>
      <c r="AO7">
        <v>7</v>
      </c>
      <c r="BI7" t="s">
        <v>257</v>
      </c>
      <c r="BP7">
        <f t="shared" si="0"/>
        <v>1</v>
      </c>
      <c r="BQ7">
        <f t="shared" si="1"/>
        <v>0</v>
      </c>
      <c r="BS7" t="s">
        <v>5525</v>
      </c>
      <c r="BU7">
        <v>0</v>
      </c>
      <c r="BW7">
        <v>0</v>
      </c>
      <c r="BX7" t="s">
        <v>5632</v>
      </c>
      <c r="BZ7">
        <v>0</v>
      </c>
      <c r="CC7" s="3">
        <v>0.53402777777777777</v>
      </c>
      <c r="CD7" t="s">
        <v>257</v>
      </c>
      <c r="CE7" t="s">
        <v>5633</v>
      </c>
      <c r="CF7">
        <v>8</v>
      </c>
      <c r="CH7" t="s">
        <v>331</v>
      </c>
      <c r="CI7">
        <v>0</v>
      </c>
      <c r="CJ7" t="s">
        <v>5634</v>
      </c>
      <c r="CK7" s="4">
        <v>38414</v>
      </c>
      <c r="CL7" t="s">
        <v>5635</v>
      </c>
      <c r="CM7" t="s">
        <v>5588</v>
      </c>
      <c r="CN7">
        <v>0</v>
      </c>
      <c r="CP7" t="s">
        <v>282</v>
      </c>
      <c r="CQ7" t="s">
        <v>5525</v>
      </c>
      <c r="CT7" t="s">
        <v>5636</v>
      </c>
      <c r="CV7">
        <v>0</v>
      </c>
      <c r="CX7">
        <v>6</v>
      </c>
      <c r="CY7" t="s">
        <v>2209</v>
      </c>
      <c r="CZ7">
        <v>-19</v>
      </c>
      <c r="DA7">
        <v>13</v>
      </c>
      <c r="DB7" t="s">
        <v>1953</v>
      </c>
      <c r="DC7">
        <v>-27</v>
      </c>
      <c r="DJ7">
        <v>0</v>
      </c>
      <c r="DK7" s="4">
        <v>44470</v>
      </c>
      <c r="DL7">
        <v>20248</v>
      </c>
      <c r="DM7">
        <v>2021</v>
      </c>
      <c r="DN7">
        <v>0</v>
      </c>
      <c r="DP7">
        <v>79809</v>
      </c>
      <c r="DQ7">
        <v>9</v>
      </c>
      <c r="DT7" t="s">
        <v>257</v>
      </c>
      <c r="DU7" t="s">
        <v>274</v>
      </c>
      <c r="DW7">
        <v>0</v>
      </c>
      <c r="DX7" t="s">
        <v>275</v>
      </c>
      <c r="EA7" t="s">
        <v>2002</v>
      </c>
      <c r="ED7">
        <v>0</v>
      </c>
      <c r="EE7" t="s">
        <v>2737</v>
      </c>
      <c r="EF7" t="s">
        <v>2738</v>
      </c>
      <c r="EG7">
        <v>0</v>
      </c>
      <c r="EI7" t="s">
        <v>2056</v>
      </c>
      <c r="EJ7" t="s">
        <v>5637</v>
      </c>
      <c r="EK7" t="s">
        <v>5638</v>
      </c>
      <c r="EL7" t="s">
        <v>5639</v>
      </c>
      <c r="EM7" t="s">
        <v>5640</v>
      </c>
      <c r="EN7" t="s">
        <v>269</v>
      </c>
      <c r="EO7" t="s">
        <v>5641</v>
      </c>
      <c r="EP7">
        <v>0</v>
      </c>
      <c r="EQ7" t="s">
        <v>5642</v>
      </c>
      <c r="ES7" t="s">
        <v>349</v>
      </c>
      <c r="ET7">
        <v>8</v>
      </c>
      <c r="EU7" t="s">
        <v>274</v>
      </c>
      <c r="EV7" t="s">
        <v>349</v>
      </c>
      <c r="EW7" t="s">
        <v>1251</v>
      </c>
      <c r="EX7" t="s">
        <v>898</v>
      </c>
      <c r="FA7" t="s">
        <v>269</v>
      </c>
      <c r="FB7" t="s">
        <v>5617</v>
      </c>
      <c r="FC7" t="s">
        <v>253</v>
      </c>
      <c r="FD7">
        <v>1</v>
      </c>
      <c r="FE7">
        <v>9</v>
      </c>
      <c r="FI7" t="s">
        <v>5643</v>
      </c>
      <c r="FK7">
        <v>0</v>
      </c>
      <c r="FM7">
        <v>0</v>
      </c>
      <c r="FP7">
        <v>0</v>
      </c>
      <c r="FR7" t="s">
        <v>1675</v>
      </c>
      <c r="FT7" t="s">
        <v>5644</v>
      </c>
      <c r="FU7" t="s">
        <v>5645</v>
      </c>
      <c r="FV7" t="s">
        <v>2037</v>
      </c>
      <c r="FX7">
        <v>0</v>
      </c>
      <c r="FZ7">
        <v>0</v>
      </c>
      <c r="GA7">
        <v>0</v>
      </c>
      <c r="GB7">
        <v>0</v>
      </c>
      <c r="GD7" t="s">
        <v>355</v>
      </c>
      <c r="GE7">
        <v>1</v>
      </c>
      <c r="GH7">
        <v>2.7</v>
      </c>
      <c r="GI7">
        <v>0</v>
      </c>
      <c r="GJ7">
        <v>0</v>
      </c>
      <c r="GL7" t="s">
        <v>5646</v>
      </c>
      <c r="GO7" t="s">
        <v>2349</v>
      </c>
      <c r="GQ7">
        <v>7</v>
      </c>
      <c r="GZ7" t="s">
        <v>5647</v>
      </c>
      <c r="HB7" t="s">
        <v>294</v>
      </c>
      <c r="HC7" t="s">
        <v>294</v>
      </c>
      <c r="HD7" t="s">
        <v>600</v>
      </c>
      <c r="HE7">
        <v>0</v>
      </c>
      <c r="HF7">
        <v>30</v>
      </c>
      <c r="HG7">
        <v>0</v>
      </c>
      <c r="HH7" t="s">
        <v>275</v>
      </c>
      <c r="HK7">
        <v>3</v>
      </c>
      <c r="HL7" t="s">
        <v>5648</v>
      </c>
      <c r="HN7" t="s">
        <v>5559</v>
      </c>
      <c r="HO7" t="s">
        <v>5649</v>
      </c>
      <c r="HP7" t="s">
        <v>5650</v>
      </c>
      <c r="HQ7" t="s">
        <v>5651</v>
      </c>
      <c r="HS7" t="s">
        <v>5652</v>
      </c>
      <c r="HV7">
        <v>-35</v>
      </c>
      <c r="HW7">
        <v>4055741</v>
      </c>
      <c r="HY7">
        <v>4055697</v>
      </c>
      <c r="IB7">
        <v>-0.5</v>
      </c>
      <c r="IC7">
        <v>1</v>
      </c>
      <c r="IL7">
        <v>7</v>
      </c>
      <c r="IT7">
        <v>5</v>
      </c>
    </row>
    <row r="8" spans="1:254">
      <c r="A8">
        <v>7</v>
      </c>
      <c r="B8" t="s">
        <v>5653</v>
      </c>
      <c r="C8">
        <v>1</v>
      </c>
      <c r="D8">
        <v>3</v>
      </c>
      <c r="E8">
        <v>14</v>
      </c>
      <c r="F8">
        <v>20</v>
      </c>
      <c r="G8">
        <v>-35</v>
      </c>
      <c r="I8" t="s">
        <v>254</v>
      </c>
      <c r="J8">
        <v>11</v>
      </c>
      <c r="K8" t="s">
        <v>317</v>
      </c>
      <c r="L8" t="s">
        <v>5654</v>
      </c>
      <c r="M8" t="s">
        <v>1037</v>
      </c>
      <c r="O8" t="s">
        <v>257</v>
      </c>
      <c r="V8" t="s">
        <v>253</v>
      </c>
      <c r="W8" t="s">
        <v>5655</v>
      </c>
      <c r="X8" t="s">
        <v>5656</v>
      </c>
      <c r="Y8" t="s">
        <v>5657</v>
      </c>
      <c r="AA8" t="s">
        <v>666</v>
      </c>
      <c r="AB8" t="s">
        <v>667</v>
      </c>
      <c r="AI8">
        <v>22</v>
      </c>
      <c r="AJ8" t="s">
        <v>327</v>
      </c>
      <c r="AO8">
        <v>7</v>
      </c>
      <c r="AX8">
        <v>4</v>
      </c>
      <c r="BI8" t="s">
        <v>257</v>
      </c>
      <c r="BP8">
        <f t="shared" si="0"/>
        <v>1</v>
      </c>
      <c r="BQ8">
        <f t="shared" si="1"/>
        <v>0</v>
      </c>
      <c r="BS8" t="s">
        <v>5525</v>
      </c>
      <c r="BU8">
        <v>0</v>
      </c>
      <c r="BW8">
        <v>0</v>
      </c>
      <c r="BX8" t="s">
        <v>5658</v>
      </c>
      <c r="BZ8">
        <v>1</v>
      </c>
      <c r="CA8" t="s">
        <v>492</v>
      </c>
      <c r="CC8" s="3">
        <v>0.53055555555555556</v>
      </c>
      <c r="CD8" t="s">
        <v>274</v>
      </c>
      <c r="CE8" t="s">
        <v>5659</v>
      </c>
      <c r="CF8">
        <v>9</v>
      </c>
      <c r="CH8" t="s">
        <v>331</v>
      </c>
      <c r="CI8">
        <v>0</v>
      </c>
      <c r="CJ8" t="s">
        <v>5660</v>
      </c>
      <c r="CK8" s="4">
        <v>38414</v>
      </c>
      <c r="CL8" t="s">
        <v>5661</v>
      </c>
      <c r="CM8" t="s">
        <v>5662</v>
      </c>
      <c r="CN8">
        <v>0</v>
      </c>
      <c r="CO8" t="s">
        <v>5663</v>
      </c>
      <c r="CP8" t="s">
        <v>269</v>
      </c>
      <c r="CQ8" t="s">
        <v>5525</v>
      </c>
      <c r="CT8" t="s">
        <v>5664</v>
      </c>
      <c r="CV8">
        <v>0</v>
      </c>
      <c r="CX8">
        <v>7</v>
      </c>
      <c r="CY8" t="s">
        <v>2209</v>
      </c>
      <c r="CZ8">
        <v>-19</v>
      </c>
      <c r="DA8">
        <v>13</v>
      </c>
      <c r="DB8" t="s">
        <v>1953</v>
      </c>
      <c r="DC8">
        <v>-27</v>
      </c>
      <c r="DE8" t="s">
        <v>5665</v>
      </c>
      <c r="DJ8">
        <v>20</v>
      </c>
      <c r="DK8" s="4">
        <v>44470</v>
      </c>
      <c r="DL8">
        <v>20248</v>
      </c>
      <c r="DM8">
        <v>2021</v>
      </c>
      <c r="DN8">
        <v>0</v>
      </c>
      <c r="DP8">
        <v>79809</v>
      </c>
      <c r="DQ8">
        <v>10</v>
      </c>
      <c r="DT8" t="s">
        <v>257</v>
      </c>
      <c r="DU8" t="s">
        <v>274</v>
      </c>
      <c r="DW8">
        <v>0</v>
      </c>
      <c r="DX8" t="s">
        <v>275</v>
      </c>
      <c r="DZ8" t="s">
        <v>5551</v>
      </c>
      <c r="ED8">
        <v>0</v>
      </c>
      <c r="EE8" t="s">
        <v>1978</v>
      </c>
      <c r="EF8" t="s">
        <v>422</v>
      </c>
      <c r="EG8">
        <v>0</v>
      </c>
      <c r="EH8" t="s">
        <v>1979</v>
      </c>
      <c r="EI8" t="s">
        <v>340</v>
      </c>
      <c r="EJ8" t="s">
        <v>703</v>
      </c>
      <c r="EK8" t="s">
        <v>5666</v>
      </c>
      <c r="EL8" t="s">
        <v>5667</v>
      </c>
      <c r="EM8" t="s">
        <v>5668</v>
      </c>
      <c r="EN8" t="s">
        <v>282</v>
      </c>
      <c r="EO8" t="s">
        <v>707</v>
      </c>
      <c r="EP8">
        <v>0</v>
      </c>
      <c r="EQ8" t="s">
        <v>491</v>
      </c>
      <c r="ES8" t="s">
        <v>5669</v>
      </c>
      <c r="ET8">
        <v>1</v>
      </c>
      <c r="EU8" t="s">
        <v>348</v>
      </c>
      <c r="EV8" t="s">
        <v>349</v>
      </c>
      <c r="EW8" t="s">
        <v>462</v>
      </c>
      <c r="EX8" t="s">
        <v>492</v>
      </c>
      <c r="FA8" t="s">
        <v>5670</v>
      </c>
      <c r="FB8" t="s">
        <v>5671</v>
      </c>
      <c r="FD8">
        <v>0</v>
      </c>
      <c r="FE8">
        <v>3</v>
      </c>
      <c r="FI8" t="s">
        <v>5672</v>
      </c>
      <c r="FJ8" t="s">
        <v>5673</v>
      </c>
      <c r="FK8">
        <v>0</v>
      </c>
      <c r="FM8">
        <v>1</v>
      </c>
      <c r="FN8" t="s">
        <v>5551</v>
      </c>
      <c r="FO8" t="s">
        <v>1083</v>
      </c>
      <c r="FP8">
        <v>0</v>
      </c>
      <c r="FR8" t="s">
        <v>462</v>
      </c>
      <c r="FT8" t="s">
        <v>257</v>
      </c>
      <c r="FU8" t="s">
        <v>777</v>
      </c>
      <c r="FX8">
        <v>0</v>
      </c>
      <c r="FZ8">
        <v>0</v>
      </c>
      <c r="GA8">
        <v>0</v>
      </c>
      <c r="GB8">
        <v>0</v>
      </c>
      <c r="GD8" t="s">
        <v>355</v>
      </c>
      <c r="GE8">
        <v>1</v>
      </c>
      <c r="GG8">
        <v>2.2999999999999998</v>
      </c>
      <c r="GH8">
        <v>3.5</v>
      </c>
      <c r="GI8">
        <v>0</v>
      </c>
      <c r="GJ8">
        <v>0</v>
      </c>
      <c r="GL8" t="s">
        <v>5674</v>
      </c>
      <c r="GM8">
        <v>19</v>
      </c>
      <c r="GN8">
        <v>6</v>
      </c>
      <c r="GO8" t="s">
        <v>713</v>
      </c>
      <c r="GP8" t="s">
        <v>779</v>
      </c>
      <c r="GQ8">
        <v>37</v>
      </c>
      <c r="GZ8" t="s">
        <v>5675</v>
      </c>
      <c r="HA8" t="s">
        <v>5665</v>
      </c>
      <c r="HB8" t="s">
        <v>313</v>
      </c>
      <c r="HC8" t="s">
        <v>313</v>
      </c>
      <c r="HD8" t="s">
        <v>5676</v>
      </c>
      <c r="HE8">
        <v>0</v>
      </c>
      <c r="HF8">
        <v>11</v>
      </c>
      <c r="HG8">
        <v>0</v>
      </c>
      <c r="HH8" t="s">
        <v>275</v>
      </c>
      <c r="HK8">
        <v>2</v>
      </c>
      <c r="HL8" t="s">
        <v>5541</v>
      </c>
      <c r="HN8" t="s">
        <v>5559</v>
      </c>
      <c r="HO8" t="s">
        <v>5677</v>
      </c>
      <c r="HP8" t="s">
        <v>5678</v>
      </c>
      <c r="HQ8" t="s">
        <v>5679</v>
      </c>
      <c r="HS8" t="s">
        <v>5680</v>
      </c>
      <c r="HV8">
        <v>45</v>
      </c>
      <c r="HW8">
        <v>4055764</v>
      </c>
      <c r="HX8" t="s">
        <v>5681</v>
      </c>
      <c r="HY8">
        <v>4055741</v>
      </c>
      <c r="IB8">
        <v>0</v>
      </c>
      <c r="IC8">
        <v>0</v>
      </c>
      <c r="IL8">
        <v>8</v>
      </c>
      <c r="IP8" t="s">
        <v>5682</v>
      </c>
      <c r="IT8">
        <v>5</v>
      </c>
    </row>
    <row r="9" spans="1:254">
      <c r="A9">
        <v>8</v>
      </c>
      <c r="B9" t="s">
        <v>5683</v>
      </c>
      <c r="C9">
        <v>1</v>
      </c>
      <c r="D9">
        <v>1</v>
      </c>
      <c r="E9">
        <v>10</v>
      </c>
      <c r="F9">
        <v>3</v>
      </c>
      <c r="G9">
        <v>45</v>
      </c>
      <c r="I9" t="s">
        <v>298</v>
      </c>
      <c r="J9">
        <v>11</v>
      </c>
      <c r="K9" t="s">
        <v>471</v>
      </c>
      <c r="L9" t="s">
        <v>5684</v>
      </c>
      <c r="M9" t="s">
        <v>1095</v>
      </c>
      <c r="O9" t="s">
        <v>1096</v>
      </c>
      <c r="V9" t="s">
        <v>257</v>
      </c>
      <c r="W9" t="s">
        <v>5685</v>
      </c>
      <c r="AD9" t="s">
        <v>807</v>
      </c>
      <c r="AE9" t="s">
        <v>808</v>
      </c>
      <c r="AF9" t="s">
        <v>5685</v>
      </c>
      <c r="AG9" t="s">
        <v>274</v>
      </c>
      <c r="AI9">
        <v>20</v>
      </c>
      <c r="AO9">
        <v>7</v>
      </c>
      <c r="AT9" t="s">
        <v>254</v>
      </c>
      <c r="BI9" t="s">
        <v>257</v>
      </c>
      <c r="BP9">
        <f t="shared" si="0"/>
        <v>0</v>
      </c>
      <c r="BQ9">
        <f t="shared" si="1"/>
        <v>2</v>
      </c>
      <c r="BS9" t="s">
        <v>5525</v>
      </c>
      <c r="BU9">
        <v>0</v>
      </c>
      <c r="BW9">
        <v>0</v>
      </c>
      <c r="BX9" t="s">
        <v>5686</v>
      </c>
      <c r="CC9" s="3">
        <v>0.50624999999999998</v>
      </c>
      <c r="CE9" t="s">
        <v>5687</v>
      </c>
      <c r="CI9">
        <v>0</v>
      </c>
      <c r="CJ9" t="s">
        <v>5688</v>
      </c>
      <c r="CK9" s="4">
        <v>38414</v>
      </c>
      <c r="CL9" t="s">
        <v>5689</v>
      </c>
      <c r="CM9" t="s">
        <v>5690</v>
      </c>
      <c r="CN9">
        <v>0</v>
      </c>
      <c r="CO9" t="s">
        <v>5691</v>
      </c>
      <c r="CP9" t="s">
        <v>418</v>
      </c>
      <c r="CQ9" t="s">
        <v>5525</v>
      </c>
      <c r="CT9" t="s">
        <v>1508</v>
      </c>
      <c r="CV9">
        <v>0</v>
      </c>
      <c r="CX9">
        <v>8</v>
      </c>
      <c r="CY9" t="s">
        <v>2209</v>
      </c>
      <c r="CZ9">
        <v>-19</v>
      </c>
      <c r="DA9">
        <v>13</v>
      </c>
      <c r="DB9" t="s">
        <v>1953</v>
      </c>
      <c r="DC9">
        <v>-27</v>
      </c>
      <c r="DE9" t="s">
        <v>5692</v>
      </c>
      <c r="DJ9">
        <v>3</v>
      </c>
      <c r="DK9" s="4">
        <v>44470</v>
      </c>
      <c r="DL9">
        <v>20248</v>
      </c>
      <c r="DM9">
        <v>2021</v>
      </c>
      <c r="DN9">
        <v>0</v>
      </c>
      <c r="DP9">
        <v>79809</v>
      </c>
      <c r="DQ9">
        <v>11</v>
      </c>
      <c r="DT9" t="s">
        <v>257</v>
      </c>
      <c r="DU9" t="s">
        <v>274</v>
      </c>
      <c r="DW9">
        <v>0</v>
      </c>
      <c r="DX9" t="s">
        <v>275</v>
      </c>
      <c r="ED9">
        <v>0</v>
      </c>
      <c r="EE9" t="s">
        <v>1105</v>
      </c>
      <c r="EF9" t="s">
        <v>422</v>
      </c>
      <c r="EG9">
        <v>0</v>
      </c>
      <c r="EI9" t="s">
        <v>340</v>
      </c>
      <c r="EJ9" t="s">
        <v>5693</v>
      </c>
      <c r="EK9" t="s">
        <v>5694</v>
      </c>
      <c r="EL9" t="s">
        <v>5695</v>
      </c>
      <c r="EM9" t="s">
        <v>5696</v>
      </c>
      <c r="EN9" t="s">
        <v>418</v>
      </c>
      <c r="EO9" t="s">
        <v>1303</v>
      </c>
      <c r="EP9">
        <v>0</v>
      </c>
      <c r="ES9" t="s">
        <v>5697</v>
      </c>
      <c r="FD9">
        <v>0</v>
      </c>
      <c r="FE9">
        <v>8</v>
      </c>
      <c r="FF9" t="s">
        <v>590</v>
      </c>
      <c r="FH9" t="s">
        <v>590</v>
      </c>
      <c r="FI9" t="s">
        <v>5698</v>
      </c>
      <c r="FK9">
        <v>0</v>
      </c>
      <c r="FM9">
        <v>0</v>
      </c>
      <c r="FP9">
        <v>0</v>
      </c>
      <c r="FR9" t="s">
        <v>395</v>
      </c>
      <c r="FT9" t="s">
        <v>257</v>
      </c>
      <c r="FU9" t="s">
        <v>396</v>
      </c>
      <c r="FV9" t="s">
        <v>431</v>
      </c>
      <c r="FX9">
        <v>1</v>
      </c>
      <c r="FZ9">
        <v>0</v>
      </c>
      <c r="GA9">
        <v>0</v>
      </c>
      <c r="GB9">
        <v>0</v>
      </c>
      <c r="GD9" t="s">
        <v>355</v>
      </c>
      <c r="GE9">
        <v>0</v>
      </c>
      <c r="GF9" t="s">
        <v>274</v>
      </c>
      <c r="GI9">
        <v>0</v>
      </c>
      <c r="GJ9">
        <v>0</v>
      </c>
      <c r="GL9" t="s">
        <v>5699</v>
      </c>
      <c r="GN9">
        <v>2</v>
      </c>
      <c r="GZ9" t="s">
        <v>5700</v>
      </c>
      <c r="HB9" t="s">
        <v>294</v>
      </c>
      <c r="HC9" t="s">
        <v>313</v>
      </c>
      <c r="HD9" t="s">
        <v>1057</v>
      </c>
      <c r="HE9">
        <v>0</v>
      </c>
      <c r="HF9">
        <v>11</v>
      </c>
      <c r="HG9">
        <v>0</v>
      </c>
      <c r="HH9" t="s">
        <v>275</v>
      </c>
      <c r="HK9">
        <v>1</v>
      </c>
      <c r="HO9" t="s">
        <v>5701</v>
      </c>
      <c r="HP9" t="s">
        <v>3476</v>
      </c>
      <c r="HQ9" t="s">
        <v>5702</v>
      </c>
      <c r="HV9">
        <v>42</v>
      </c>
      <c r="HW9">
        <v>4055804</v>
      </c>
      <c r="HX9" t="s">
        <v>5692</v>
      </c>
      <c r="HY9">
        <v>4055764</v>
      </c>
      <c r="IB9">
        <v>0</v>
      </c>
      <c r="IC9">
        <v>0</v>
      </c>
      <c r="IL9">
        <v>9</v>
      </c>
      <c r="IN9" t="s">
        <v>5703</v>
      </c>
      <c r="IP9" t="s">
        <v>5703</v>
      </c>
      <c r="IQ9" t="s">
        <v>5692</v>
      </c>
      <c r="IT9">
        <v>5</v>
      </c>
    </row>
    <row r="10" spans="1:254">
      <c r="A10">
        <v>9</v>
      </c>
      <c r="B10" t="s">
        <v>5704</v>
      </c>
      <c r="C10">
        <v>1</v>
      </c>
      <c r="D10">
        <v>2</v>
      </c>
      <c r="E10">
        <v>7</v>
      </c>
      <c r="F10">
        <v>-4</v>
      </c>
      <c r="G10">
        <v>42</v>
      </c>
      <c r="I10" t="s">
        <v>298</v>
      </c>
      <c r="J10">
        <v>12</v>
      </c>
      <c r="K10">
        <v>12</v>
      </c>
      <c r="L10" t="s">
        <v>5705</v>
      </c>
      <c r="M10" t="s">
        <v>440</v>
      </c>
      <c r="O10" t="s">
        <v>3187</v>
      </c>
      <c r="P10" t="s">
        <v>1067</v>
      </c>
      <c r="R10" t="s">
        <v>5706</v>
      </c>
      <c r="V10" t="s">
        <v>257</v>
      </c>
      <c r="W10" t="s">
        <v>5707</v>
      </c>
      <c r="AD10" t="s">
        <v>259</v>
      </c>
      <c r="AE10" t="s">
        <v>260</v>
      </c>
      <c r="AF10" t="s">
        <v>5707</v>
      </c>
      <c r="AG10" t="s">
        <v>257</v>
      </c>
      <c r="AI10">
        <v>20</v>
      </c>
      <c r="AO10">
        <v>7</v>
      </c>
      <c r="AT10" t="s">
        <v>254</v>
      </c>
      <c r="BI10" t="s">
        <v>607</v>
      </c>
      <c r="BP10">
        <f t="shared" si="0"/>
        <v>0</v>
      </c>
      <c r="BQ10">
        <f t="shared" si="1"/>
        <v>2</v>
      </c>
      <c r="BS10" t="s">
        <v>5525</v>
      </c>
      <c r="BU10">
        <v>0</v>
      </c>
      <c r="BW10">
        <v>0</v>
      </c>
      <c r="BX10" t="s">
        <v>5708</v>
      </c>
      <c r="CC10" s="3">
        <v>0.4826388888888889</v>
      </c>
      <c r="CE10" t="s">
        <v>5709</v>
      </c>
      <c r="CI10">
        <v>0</v>
      </c>
      <c r="CJ10" t="s">
        <v>5710</v>
      </c>
      <c r="CK10" s="4">
        <v>38414</v>
      </c>
      <c r="CL10" t="s">
        <v>5711</v>
      </c>
      <c r="CM10" t="s">
        <v>5712</v>
      </c>
      <c r="CN10">
        <v>0</v>
      </c>
      <c r="CP10" t="s">
        <v>282</v>
      </c>
      <c r="CQ10" t="s">
        <v>5525</v>
      </c>
      <c r="CT10" t="s">
        <v>5713</v>
      </c>
      <c r="CV10">
        <v>0</v>
      </c>
      <c r="CX10">
        <v>9</v>
      </c>
      <c r="CY10" t="s">
        <v>2209</v>
      </c>
      <c r="CZ10">
        <v>-19</v>
      </c>
      <c r="DA10">
        <v>13</v>
      </c>
      <c r="DB10" t="s">
        <v>1953</v>
      </c>
      <c r="DC10">
        <v>-27</v>
      </c>
      <c r="DE10" t="s">
        <v>5692</v>
      </c>
      <c r="DJ10">
        <v>-4</v>
      </c>
      <c r="DK10" s="4">
        <v>44470</v>
      </c>
      <c r="DL10">
        <v>20248</v>
      </c>
      <c r="DM10">
        <v>2021</v>
      </c>
      <c r="DN10">
        <v>0</v>
      </c>
      <c r="DP10">
        <v>79809</v>
      </c>
      <c r="DQ10">
        <v>12</v>
      </c>
      <c r="DT10" t="s">
        <v>257</v>
      </c>
      <c r="DU10" t="s">
        <v>274</v>
      </c>
      <c r="DW10">
        <v>0</v>
      </c>
      <c r="DX10" t="s">
        <v>275</v>
      </c>
      <c r="ED10">
        <v>0</v>
      </c>
      <c r="EE10" t="s">
        <v>5591</v>
      </c>
      <c r="EF10" t="s">
        <v>1299</v>
      </c>
      <c r="EG10">
        <v>1</v>
      </c>
      <c r="EI10" t="s">
        <v>454</v>
      </c>
      <c r="EJ10" t="s">
        <v>1911</v>
      </c>
      <c r="EK10" t="s">
        <v>5714</v>
      </c>
      <c r="EL10" t="s">
        <v>5715</v>
      </c>
      <c r="EM10" t="s">
        <v>1914</v>
      </c>
      <c r="EN10" t="s">
        <v>269</v>
      </c>
      <c r="EO10" t="s">
        <v>427</v>
      </c>
      <c r="EP10">
        <v>0</v>
      </c>
      <c r="ES10" t="s">
        <v>5716</v>
      </c>
      <c r="FD10">
        <v>0</v>
      </c>
      <c r="FE10">
        <v>11</v>
      </c>
      <c r="FF10" t="s">
        <v>285</v>
      </c>
      <c r="FH10" t="s">
        <v>285</v>
      </c>
      <c r="FI10" t="s">
        <v>5717</v>
      </c>
      <c r="FK10">
        <v>0</v>
      </c>
      <c r="FM10">
        <v>0</v>
      </c>
      <c r="FP10">
        <v>0</v>
      </c>
      <c r="FR10" t="s">
        <v>1177</v>
      </c>
      <c r="FT10" t="s">
        <v>257</v>
      </c>
      <c r="FU10" t="s">
        <v>1178</v>
      </c>
      <c r="FV10" t="s">
        <v>290</v>
      </c>
      <c r="FX10">
        <v>0</v>
      </c>
      <c r="FZ10">
        <v>0</v>
      </c>
      <c r="GA10">
        <v>0</v>
      </c>
      <c r="GB10">
        <v>0</v>
      </c>
      <c r="GC10" t="s">
        <v>1518</v>
      </c>
      <c r="GE10">
        <v>0</v>
      </c>
      <c r="GF10" t="s">
        <v>466</v>
      </c>
      <c r="GI10">
        <v>0</v>
      </c>
      <c r="GJ10">
        <v>0</v>
      </c>
      <c r="GL10" t="s">
        <v>5718</v>
      </c>
      <c r="GN10">
        <v>0</v>
      </c>
      <c r="GZ10" t="s">
        <v>5719</v>
      </c>
      <c r="HB10" t="s">
        <v>294</v>
      </c>
      <c r="HC10" t="s">
        <v>294</v>
      </c>
      <c r="HD10" t="s">
        <v>5720</v>
      </c>
      <c r="HE10">
        <v>0</v>
      </c>
      <c r="HF10">
        <v>12</v>
      </c>
      <c r="HG10">
        <v>0</v>
      </c>
      <c r="HH10" t="s">
        <v>275</v>
      </c>
      <c r="HK10">
        <v>1</v>
      </c>
      <c r="HV10">
        <v>46</v>
      </c>
      <c r="HW10">
        <v>4055825</v>
      </c>
      <c r="HX10" t="s">
        <v>5721</v>
      </c>
      <c r="HY10">
        <v>4055804</v>
      </c>
      <c r="IB10">
        <v>0</v>
      </c>
      <c r="IC10">
        <v>0</v>
      </c>
      <c r="IL10">
        <v>10</v>
      </c>
      <c r="IN10" t="s">
        <v>5722</v>
      </c>
      <c r="IP10" t="s">
        <v>5722</v>
      </c>
      <c r="IT10">
        <v>5</v>
      </c>
    </row>
    <row r="11" spans="1:254">
      <c r="A11">
        <v>10</v>
      </c>
      <c r="B11" t="s">
        <v>5723</v>
      </c>
      <c r="C11">
        <v>1</v>
      </c>
      <c r="D11">
        <v>3</v>
      </c>
      <c r="E11">
        <v>11</v>
      </c>
      <c r="F11">
        <v>6</v>
      </c>
      <c r="G11">
        <v>46</v>
      </c>
      <c r="I11" t="s">
        <v>298</v>
      </c>
      <c r="J11">
        <v>11</v>
      </c>
      <c r="K11" t="s">
        <v>1826</v>
      </c>
      <c r="L11" t="s">
        <v>2015</v>
      </c>
      <c r="M11" t="s">
        <v>2016</v>
      </c>
      <c r="O11" t="s">
        <v>2017</v>
      </c>
      <c r="V11" t="s">
        <v>253</v>
      </c>
      <c r="W11" t="s">
        <v>5318</v>
      </c>
      <c r="X11" t="s">
        <v>754</v>
      </c>
      <c r="Y11" t="s">
        <v>5319</v>
      </c>
      <c r="AA11" t="s">
        <v>666</v>
      </c>
      <c r="AB11" t="s">
        <v>667</v>
      </c>
      <c r="AI11">
        <v>19</v>
      </c>
      <c r="AJ11" t="s">
        <v>327</v>
      </c>
      <c r="AO11">
        <v>7</v>
      </c>
      <c r="AX11">
        <v>4</v>
      </c>
      <c r="BI11" t="s">
        <v>257</v>
      </c>
      <c r="BP11">
        <f t="shared" si="0"/>
        <v>1</v>
      </c>
      <c r="BQ11">
        <f t="shared" si="1"/>
        <v>0</v>
      </c>
      <c r="BS11" t="s">
        <v>5525</v>
      </c>
      <c r="BU11">
        <v>0</v>
      </c>
      <c r="BW11">
        <v>0</v>
      </c>
      <c r="BX11" t="s">
        <v>5724</v>
      </c>
      <c r="BZ11">
        <v>1</v>
      </c>
      <c r="CA11" t="s">
        <v>492</v>
      </c>
      <c r="CC11" s="3">
        <v>0.45069444444444445</v>
      </c>
      <c r="CD11" t="s">
        <v>274</v>
      </c>
      <c r="CE11" t="s">
        <v>5725</v>
      </c>
      <c r="CF11">
        <v>9</v>
      </c>
      <c r="CH11" t="s">
        <v>331</v>
      </c>
      <c r="CI11">
        <v>0</v>
      </c>
      <c r="CJ11" t="s">
        <v>5726</v>
      </c>
      <c r="CK11" s="4">
        <v>38414</v>
      </c>
      <c r="CL11" t="s">
        <v>5727</v>
      </c>
      <c r="CM11" t="s">
        <v>5728</v>
      </c>
      <c r="CN11">
        <v>0</v>
      </c>
      <c r="CO11" t="s">
        <v>5729</v>
      </c>
      <c r="CP11" t="s">
        <v>418</v>
      </c>
      <c r="CQ11" t="s">
        <v>5525</v>
      </c>
      <c r="CT11" t="s">
        <v>5730</v>
      </c>
      <c r="CV11">
        <v>0</v>
      </c>
      <c r="CX11">
        <v>10</v>
      </c>
      <c r="CY11" t="s">
        <v>2209</v>
      </c>
      <c r="CZ11">
        <v>-19</v>
      </c>
      <c r="DA11">
        <v>13</v>
      </c>
      <c r="DB11" t="s">
        <v>1953</v>
      </c>
      <c r="DC11">
        <v>-27</v>
      </c>
      <c r="DE11" t="s">
        <v>5722</v>
      </c>
      <c r="DJ11">
        <v>6</v>
      </c>
      <c r="DK11" s="4">
        <v>44470</v>
      </c>
      <c r="DL11">
        <v>20248</v>
      </c>
      <c r="DM11">
        <v>2021</v>
      </c>
      <c r="DN11">
        <v>0</v>
      </c>
      <c r="DP11">
        <v>79809</v>
      </c>
      <c r="DQ11">
        <v>13</v>
      </c>
      <c r="DT11" t="s">
        <v>257</v>
      </c>
      <c r="DU11" t="s">
        <v>274</v>
      </c>
      <c r="DW11">
        <v>0</v>
      </c>
      <c r="DX11" t="s">
        <v>275</v>
      </c>
      <c r="ED11">
        <v>0</v>
      </c>
      <c r="EE11" t="s">
        <v>2553</v>
      </c>
      <c r="EF11" t="s">
        <v>675</v>
      </c>
      <c r="EG11">
        <v>0</v>
      </c>
      <c r="EI11" t="s">
        <v>340</v>
      </c>
      <c r="EJ11" t="s">
        <v>486</v>
      </c>
      <c r="EK11" t="s">
        <v>5731</v>
      </c>
      <c r="EL11" t="s">
        <v>488</v>
      </c>
      <c r="EM11" t="s">
        <v>1934</v>
      </c>
      <c r="EN11" t="s">
        <v>418</v>
      </c>
      <c r="EO11" t="s">
        <v>388</v>
      </c>
      <c r="EP11">
        <v>0</v>
      </c>
      <c r="EQ11" t="s">
        <v>491</v>
      </c>
      <c r="ES11" t="s">
        <v>5732</v>
      </c>
      <c r="ET11">
        <v>3</v>
      </c>
      <c r="EU11" t="s">
        <v>348</v>
      </c>
      <c r="EV11" t="s">
        <v>349</v>
      </c>
      <c r="EW11" t="s">
        <v>5083</v>
      </c>
      <c r="EX11" t="s">
        <v>1914</v>
      </c>
      <c r="FA11" t="s">
        <v>392</v>
      </c>
      <c r="FB11" t="s">
        <v>5733</v>
      </c>
      <c r="FD11">
        <v>0</v>
      </c>
      <c r="FE11">
        <v>1</v>
      </c>
      <c r="FI11" t="s">
        <v>5734</v>
      </c>
      <c r="FK11">
        <v>0</v>
      </c>
      <c r="FM11">
        <v>0</v>
      </c>
      <c r="FP11">
        <v>0</v>
      </c>
      <c r="FR11" t="s">
        <v>462</v>
      </c>
      <c r="FT11" t="s">
        <v>257</v>
      </c>
      <c r="FU11" t="s">
        <v>777</v>
      </c>
      <c r="FX11">
        <v>0</v>
      </c>
      <c r="FZ11">
        <v>0</v>
      </c>
      <c r="GA11">
        <v>0</v>
      </c>
      <c r="GB11">
        <v>0</v>
      </c>
      <c r="GD11" t="s">
        <v>355</v>
      </c>
      <c r="GE11">
        <v>1</v>
      </c>
      <c r="GF11" t="s">
        <v>274</v>
      </c>
      <c r="GH11">
        <v>2.2000000000000002</v>
      </c>
      <c r="GI11">
        <v>0</v>
      </c>
      <c r="GJ11">
        <v>0</v>
      </c>
      <c r="GL11" t="s">
        <v>5735</v>
      </c>
      <c r="GM11">
        <v>3</v>
      </c>
      <c r="GN11">
        <v>2</v>
      </c>
      <c r="GO11" t="s">
        <v>713</v>
      </c>
      <c r="GQ11">
        <v>43</v>
      </c>
      <c r="GZ11" t="s">
        <v>5736</v>
      </c>
      <c r="HB11" t="s">
        <v>294</v>
      </c>
      <c r="HC11" t="s">
        <v>313</v>
      </c>
      <c r="HE11">
        <v>0</v>
      </c>
      <c r="HF11">
        <v>11</v>
      </c>
      <c r="HG11">
        <v>0</v>
      </c>
      <c r="HH11" t="s">
        <v>275</v>
      </c>
      <c r="HK11">
        <v>1</v>
      </c>
      <c r="HL11" t="s">
        <v>5722</v>
      </c>
      <c r="HN11" t="s">
        <v>5737</v>
      </c>
      <c r="HO11" t="s">
        <v>5738</v>
      </c>
      <c r="HP11" t="s">
        <v>5739</v>
      </c>
      <c r="HQ11" t="s">
        <v>5740</v>
      </c>
      <c r="HS11" t="s">
        <v>1454</v>
      </c>
      <c r="HV11">
        <v>40</v>
      </c>
      <c r="HW11">
        <v>4055844</v>
      </c>
      <c r="HY11">
        <v>4055825</v>
      </c>
      <c r="IB11">
        <v>0</v>
      </c>
      <c r="IC11">
        <v>0</v>
      </c>
      <c r="IL11">
        <v>11</v>
      </c>
      <c r="IN11" t="s">
        <v>5722</v>
      </c>
      <c r="IP11" t="s">
        <v>5722</v>
      </c>
      <c r="IQ11" t="s">
        <v>5665</v>
      </c>
      <c r="IT11">
        <v>5</v>
      </c>
    </row>
    <row r="12" spans="1:254">
      <c r="A12">
        <v>11</v>
      </c>
      <c r="B12" t="s">
        <v>5741</v>
      </c>
      <c r="C12">
        <v>1</v>
      </c>
      <c r="D12">
        <v>4</v>
      </c>
      <c r="E12">
        <v>5</v>
      </c>
      <c r="F12">
        <v>11</v>
      </c>
      <c r="G12">
        <v>40</v>
      </c>
      <c r="I12" t="s">
        <v>254</v>
      </c>
      <c r="J12">
        <v>11</v>
      </c>
      <c r="K12" t="s">
        <v>317</v>
      </c>
      <c r="L12" t="s">
        <v>5742</v>
      </c>
      <c r="M12" t="s">
        <v>2016</v>
      </c>
      <c r="O12" t="s">
        <v>2272</v>
      </c>
      <c r="P12" t="s">
        <v>442</v>
      </c>
      <c r="Q12" t="s">
        <v>2574</v>
      </c>
      <c r="S12" t="s">
        <v>1904</v>
      </c>
      <c r="V12" t="s">
        <v>253</v>
      </c>
      <c r="W12" t="s">
        <v>5743</v>
      </c>
      <c r="X12" t="s">
        <v>1140</v>
      </c>
      <c r="Y12" t="s">
        <v>5744</v>
      </c>
      <c r="AA12" t="s">
        <v>325</v>
      </c>
      <c r="AB12" t="s">
        <v>326</v>
      </c>
      <c r="AI12">
        <v>0</v>
      </c>
      <c r="AJ12" t="s">
        <v>327</v>
      </c>
      <c r="AO12">
        <v>7</v>
      </c>
      <c r="AT12" t="s">
        <v>254</v>
      </c>
      <c r="BI12" t="s">
        <v>257</v>
      </c>
      <c r="BP12">
        <f t="shared" si="0"/>
        <v>1</v>
      </c>
      <c r="BQ12">
        <f t="shared" si="1"/>
        <v>0</v>
      </c>
      <c r="BS12" t="s">
        <v>5525</v>
      </c>
      <c r="BU12">
        <v>0</v>
      </c>
      <c r="BW12">
        <v>0</v>
      </c>
      <c r="BX12" t="s">
        <v>5745</v>
      </c>
      <c r="BY12" t="s">
        <v>1026</v>
      </c>
      <c r="BZ12">
        <v>1</v>
      </c>
      <c r="CC12" s="3">
        <v>0.42083333333333334</v>
      </c>
      <c r="CD12" t="s">
        <v>274</v>
      </c>
      <c r="CE12" t="s">
        <v>5746</v>
      </c>
      <c r="CF12">
        <v>8</v>
      </c>
      <c r="CH12" t="s">
        <v>331</v>
      </c>
      <c r="CI12">
        <v>0</v>
      </c>
      <c r="CJ12" t="s">
        <v>5747</v>
      </c>
      <c r="CK12" s="4">
        <v>38414</v>
      </c>
      <c r="CL12" t="s">
        <v>5748</v>
      </c>
      <c r="CM12" t="s">
        <v>5749</v>
      </c>
      <c r="CN12">
        <v>0</v>
      </c>
      <c r="CO12" t="s">
        <v>5682</v>
      </c>
      <c r="CP12" t="s">
        <v>269</v>
      </c>
      <c r="CQ12" t="s">
        <v>5525</v>
      </c>
      <c r="CT12" t="s">
        <v>1508</v>
      </c>
      <c r="CV12">
        <v>0</v>
      </c>
      <c r="CX12">
        <v>11</v>
      </c>
      <c r="CY12" t="s">
        <v>2209</v>
      </c>
      <c r="CZ12">
        <v>-19</v>
      </c>
      <c r="DA12">
        <v>13</v>
      </c>
      <c r="DB12" t="s">
        <v>1953</v>
      </c>
      <c r="DC12">
        <v>-27</v>
      </c>
      <c r="DE12" t="s">
        <v>5665</v>
      </c>
      <c r="DJ12">
        <v>11</v>
      </c>
      <c r="DK12" s="4">
        <v>44470</v>
      </c>
      <c r="DL12">
        <v>20248</v>
      </c>
      <c r="DM12">
        <v>2021</v>
      </c>
      <c r="DN12">
        <v>0</v>
      </c>
      <c r="DP12">
        <v>79809</v>
      </c>
      <c r="DQ12">
        <v>14</v>
      </c>
      <c r="DT12" t="s">
        <v>257</v>
      </c>
      <c r="DU12" t="s">
        <v>274</v>
      </c>
      <c r="DW12">
        <v>0</v>
      </c>
      <c r="DX12" t="s">
        <v>275</v>
      </c>
      <c r="ED12">
        <v>0</v>
      </c>
      <c r="EE12" t="s">
        <v>5750</v>
      </c>
      <c r="EF12" t="s">
        <v>383</v>
      </c>
      <c r="EG12">
        <v>0</v>
      </c>
      <c r="EI12" t="s">
        <v>340</v>
      </c>
      <c r="EJ12" t="s">
        <v>341</v>
      </c>
      <c r="EK12" t="s">
        <v>5751</v>
      </c>
      <c r="EL12" t="s">
        <v>5752</v>
      </c>
      <c r="EM12" t="s">
        <v>391</v>
      </c>
      <c r="EN12" t="s">
        <v>282</v>
      </c>
      <c r="EO12" t="s">
        <v>1025</v>
      </c>
      <c r="EP12">
        <v>0</v>
      </c>
      <c r="EQ12" t="s">
        <v>491</v>
      </c>
      <c r="ES12" t="s">
        <v>5753</v>
      </c>
      <c r="ET12">
        <v>10</v>
      </c>
      <c r="EU12" t="s">
        <v>348</v>
      </c>
      <c r="EV12" t="s">
        <v>349</v>
      </c>
      <c r="EW12" t="s">
        <v>390</v>
      </c>
      <c r="EX12" t="s">
        <v>391</v>
      </c>
      <c r="FA12" t="s">
        <v>499</v>
      </c>
      <c r="FB12" t="s">
        <v>5733</v>
      </c>
      <c r="FD12">
        <v>1</v>
      </c>
      <c r="FE12">
        <v>4</v>
      </c>
      <c r="FI12" t="s">
        <v>5536</v>
      </c>
      <c r="FK12">
        <v>0</v>
      </c>
      <c r="FM12">
        <v>0</v>
      </c>
      <c r="FP12">
        <v>0</v>
      </c>
      <c r="FR12" t="s">
        <v>462</v>
      </c>
      <c r="FU12" t="s">
        <v>777</v>
      </c>
      <c r="FV12" t="s">
        <v>464</v>
      </c>
      <c r="FX12">
        <v>0</v>
      </c>
      <c r="FZ12">
        <v>0</v>
      </c>
      <c r="GA12">
        <v>0</v>
      </c>
      <c r="GB12">
        <v>0</v>
      </c>
      <c r="GC12" t="s">
        <v>4475</v>
      </c>
      <c r="GD12" t="s">
        <v>355</v>
      </c>
      <c r="GE12">
        <v>1</v>
      </c>
      <c r="GF12" t="s">
        <v>257</v>
      </c>
      <c r="GH12">
        <v>3.1</v>
      </c>
      <c r="GI12">
        <v>1</v>
      </c>
      <c r="GJ12">
        <v>0</v>
      </c>
      <c r="GL12" t="s">
        <v>5754</v>
      </c>
      <c r="GM12">
        <v>1</v>
      </c>
      <c r="GN12">
        <v>0</v>
      </c>
      <c r="GO12">
        <v>4</v>
      </c>
      <c r="GQ12">
        <v>32</v>
      </c>
      <c r="GZ12" t="s">
        <v>5755</v>
      </c>
      <c r="HB12" t="s">
        <v>313</v>
      </c>
      <c r="HC12" t="s">
        <v>313</v>
      </c>
      <c r="HD12" t="s">
        <v>5665</v>
      </c>
      <c r="HE12">
        <v>0</v>
      </c>
      <c r="HF12">
        <v>11</v>
      </c>
      <c r="HG12">
        <v>0</v>
      </c>
      <c r="HH12" t="s">
        <v>275</v>
      </c>
      <c r="HK12">
        <v>2</v>
      </c>
      <c r="HL12" t="s">
        <v>5665</v>
      </c>
      <c r="HN12" t="s">
        <v>5559</v>
      </c>
      <c r="HO12" t="s">
        <v>5756</v>
      </c>
      <c r="HP12" t="s">
        <v>5757</v>
      </c>
      <c r="HQ12" t="s">
        <v>5758</v>
      </c>
      <c r="HS12" t="s">
        <v>5759</v>
      </c>
      <c r="HV12">
        <v>29</v>
      </c>
      <c r="HW12">
        <v>4055886</v>
      </c>
      <c r="HX12" t="s">
        <v>5760</v>
      </c>
      <c r="HY12">
        <v>4055844</v>
      </c>
      <c r="IB12">
        <v>0.5</v>
      </c>
      <c r="IC12">
        <v>1</v>
      </c>
      <c r="IL12">
        <v>12</v>
      </c>
      <c r="IP12" t="s">
        <v>5665</v>
      </c>
      <c r="IT12">
        <v>5</v>
      </c>
    </row>
    <row r="13" spans="1:254">
      <c r="A13">
        <v>12</v>
      </c>
      <c r="B13" t="s">
        <v>5761</v>
      </c>
      <c r="C13">
        <v>1</v>
      </c>
      <c r="D13">
        <v>1</v>
      </c>
      <c r="E13">
        <v>10</v>
      </c>
      <c r="F13">
        <v>16</v>
      </c>
      <c r="G13">
        <v>29</v>
      </c>
      <c r="I13" t="s">
        <v>254</v>
      </c>
      <c r="J13">
        <v>12</v>
      </c>
      <c r="K13" t="s">
        <v>5762</v>
      </c>
      <c r="L13" t="s">
        <v>5763</v>
      </c>
      <c r="M13" t="s">
        <v>440</v>
      </c>
      <c r="O13" t="s">
        <v>870</v>
      </c>
      <c r="P13" t="s">
        <v>1067</v>
      </c>
      <c r="Q13" t="s">
        <v>1188</v>
      </c>
      <c r="S13" t="s">
        <v>4346</v>
      </c>
      <c r="V13" t="s">
        <v>253</v>
      </c>
      <c r="W13" t="s">
        <v>5764</v>
      </c>
      <c r="X13" t="s">
        <v>4969</v>
      </c>
      <c r="Y13" t="s">
        <v>5765</v>
      </c>
      <c r="AA13" t="s">
        <v>876</v>
      </c>
      <c r="AB13" t="s">
        <v>877</v>
      </c>
      <c r="AI13">
        <v>4</v>
      </c>
      <c r="AJ13" t="s">
        <v>327</v>
      </c>
      <c r="AO13">
        <v>7</v>
      </c>
      <c r="BI13" t="s">
        <v>257</v>
      </c>
      <c r="BP13">
        <f t="shared" si="0"/>
        <v>2</v>
      </c>
      <c r="BQ13">
        <f t="shared" si="1"/>
        <v>0</v>
      </c>
      <c r="BS13" t="s">
        <v>5525</v>
      </c>
      <c r="BU13">
        <v>0</v>
      </c>
      <c r="BW13">
        <v>0</v>
      </c>
      <c r="BX13" t="s">
        <v>5766</v>
      </c>
      <c r="BZ13">
        <v>1</v>
      </c>
      <c r="CC13" s="3">
        <v>0.39513888888888887</v>
      </c>
      <c r="CD13" t="s">
        <v>257</v>
      </c>
      <c r="CE13" t="s">
        <v>5767</v>
      </c>
      <c r="CF13">
        <v>7</v>
      </c>
      <c r="CH13" t="s">
        <v>331</v>
      </c>
      <c r="CI13">
        <v>0</v>
      </c>
      <c r="CJ13" t="s">
        <v>5768</v>
      </c>
      <c r="CK13" s="4">
        <v>38414</v>
      </c>
      <c r="CL13" t="s">
        <v>5769</v>
      </c>
      <c r="CM13" t="s">
        <v>5770</v>
      </c>
      <c r="CN13">
        <v>0</v>
      </c>
      <c r="CO13" t="s">
        <v>5771</v>
      </c>
      <c r="CP13" t="s">
        <v>269</v>
      </c>
      <c r="CQ13" t="s">
        <v>5525</v>
      </c>
      <c r="CT13" t="s">
        <v>5730</v>
      </c>
      <c r="CV13">
        <v>0</v>
      </c>
      <c r="CX13">
        <v>12</v>
      </c>
      <c r="CY13" t="s">
        <v>2209</v>
      </c>
      <c r="CZ13">
        <v>-19</v>
      </c>
      <c r="DA13">
        <v>13</v>
      </c>
      <c r="DB13" t="s">
        <v>1953</v>
      </c>
      <c r="DC13">
        <v>-27</v>
      </c>
      <c r="DE13" t="s">
        <v>5682</v>
      </c>
      <c r="DJ13">
        <v>16</v>
      </c>
      <c r="DK13" s="4">
        <v>44470</v>
      </c>
      <c r="DL13">
        <v>20248</v>
      </c>
      <c r="DM13">
        <v>2021</v>
      </c>
      <c r="DN13">
        <v>0</v>
      </c>
      <c r="DP13">
        <v>79809</v>
      </c>
      <c r="DQ13">
        <v>15</v>
      </c>
      <c r="DT13" t="s">
        <v>257</v>
      </c>
      <c r="DU13" t="s">
        <v>274</v>
      </c>
      <c r="DW13">
        <v>0</v>
      </c>
      <c r="DX13" t="s">
        <v>275</v>
      </c>
      <c r="ED13">
        <v>0</v>
      </c>
      <c r="EE13" t="s">
        <v>5772</v>
      </c>
      <c r="EF13" t="s">
        <v>675</v>
      </c>
      <c r="EG13">
        <v>1</v>
      </c>
      <c r="EI13" t="s">
        <v>454</v>
      </c>
      <c r="EJ13" t="s">
        <v>5773</v>
      </c>
      <c r="EK13" t="s">
        <v>5774</v>
      </c>
      <c r="EL13" t="s">
        <v>5775</v>
      </c>
      <c r="EM13" t="s">
        <v>5776</v>
      </c>
      <c r="EN13" t="s">
        <v>282</v>
      </c>
      <c r="EO13" t="s">
        <v>427</v>
      </c>
      <c r="EP13">
        <v>0</v>
      </c>
      <c r="EQ13" t="s">
        <v>5777</v>
      </c>
      <c r="ES13" t="s">
        <v>5778</v>
      </c>
      <c r="ET13">
        <v>15</v>
      </c>
      <c r="EU13" t="s">
        <v>257</v>
      </c>
      <c r="EV13" t="s">
        <v>349</v>
      </c>
      <c r="EW13" t="s">
        <v>771</v>
      </c>
      <c r="EX13" t="s">
        <v>898</v>
      </c>
      <c r="FA13" t="s">
        <v>269</v>
      </c>
      <c r="FB13" t="s">
        <v>5779</v>
      </c>
      <c r="FD13">
        <v>1</v>
      </c>
      <c r="FE13">
        <v>3</v>
      </c>
      <c r="FI13" t="s">
        <v>5780</v>
      </c>
      <c r="FJ13" t="s">
        <v>5556</v>
      </c>
      <c r="FK13">
        <v>0</v>
      </c>
      <c r="FM13">
        <v>0</v>
      </c>
      <c r="FP13">
        <v>0</v>
      </c>
      <c r="FR13" t="s">
        <v>462</v>
      </c>
      <c r="FT13" t="s">
        <v>274</v>
      </c>
      <c r="FU13" t="s">
        <v>777</v>
      </c>
      <c r="FV13" t="s">
        <v>2037</v>
      </c>
      <c r="FX13">
        <v>0</v>
      </c>
      <c r="FZ13">
        <v>0</v>
      </c>
      <c r="GA13">
        <v>0</v>
      </c>
      <c r="GB13">
        <v>0</v>
      </c>
      <c r="GC13" t="s">
        <v>5781</v>
      </c>
      <c r="GD13" t="s">
        <v>355</v>
      </c>
      <c r="GE13">
        <v>0</v>
      </c>
      <c r="GF13" t="s">
        <v>895</v>
      </c>
      <c r="GH13">
        <v>2.5</v>
      </c>
      <c r="GI13">
        <v>0</v>
      </c>
      <c r="GJ13">
        <v>0</v>
      </c>
      <c r="GL13" t="s">
        <v>5782</v>
      </c>
      <c r="GM13">
        <v>1</v>
      </c>
      <c r="GN13">
        <v>0</v>
      </c>
      <c r="GO13" t="s">
        <v>499</v>
      </c>
      <c r="GQ13">
        <v>49</v>
      </c>
      <c r="GZ13" t="s">
        <v>5783</v>
      </c>
      <c r="HB13" t="s">
        <v>294</v>
      </c>
      <c r="HC13" t="s">
        <v>294</v>
      </c>
      <c r="HD13" t="s">
        <v>5784</v>
      </c>
      <c r="HE13">
        <v>0</v>
      </c>
      <c r="HF13">
        <v>12</v>
      </c>
      <c r="HG13">
        <v>0</v>
      </c>
      <c r="HH13" t="s">
        <v>275</v>
      </c>
      <c r="HJ13" t="s">
        <v>492</v>
      </c>
      <c r="HK13">
        <v>1</v>
      </c>
      <c r="HL13" t="s">
        <v>5682</v>
      </c>
      <c r="HN13" t="s">
        <v>5785</v>
      </c>
      <c r="HO13" t="s">
        <v>5786</v>
      </c>
      <c r="HP13" t="s">
        <v>5787</v>
      </c>
      <c r="HQ13" t="s">
        <v>5788</v>
      </c>
      <c r="HS13" t="s">
        <v>5789</v>
      </c>
      <c r="HV13">
        <v>13</v>
      </c>
      <c r="HW13">
        <v>4055943</v>
      </c>
      <c r="HX13" t="s">
        <v>5790</v>
      </c>
      <c r="HY13">
        <v>4055886</v>
      </c>
      <c r="IB13">
        <v>0.5</v>
      </c>
      <c r="IC13">
        <v>1</v>
      </c>
      <c r="IL13">
        <v>13</v>
      </c>
      <c r="IP13" t="s">
        <v>5682</v>
      </c>
      <c r="IT13">
        <v>5</v>
      </c>
    </row>
    <row r="14" spans="1:254">
      <c r="A14">
        <v>13</v>
      </c>
      <c r="B14" t="s">
        <v>5791</v>
      </c>
      <c r="C14">
        <v>1</v>
      </c>
      <c r="D14">
        <v>1</v>
      </c>
      <c r="E14">
        <v>10</v>
      </c>
      <c r="F14">
        <v>2</v>
      </c>
      <c r="G14">
        <v>13</v>
      </c>
      <c r="I14" t="s">
        <v>298</v>
      </c>
      <c r="J14">
        <v>21</v>
      </c>
      <c r="K14" t="s">
        <v>5792</v>
      </c>
      <c r="L14" t="s">
        <v>3187</v>
      </c>
      <c r="M14" t="s">
        <v>440</v>
      </c>
      <c r="O14" t="s">
        <v>3187</v>
      </c>
      <c r="V14" t="s">
        <v>257</v>
      </c>
      <c r="W14" t="s">
        <v>5793</v>
      </c>
      <c r="AD14" t="s">
        <v>259</v>
      </c>
      <c r="AE14" t="s">
        <v>260</v>
      </c>
      <c r="AF14" t="s">
        <v>5793</v>
      </c>
      <c r="AG14" t="s">
        <v>274</v>
      </c>
      <c r="AI14">
        <v>9</v>
      </c>
      <c r="AK14" t="s">
        <v>2202</v>
      </c>
      <c r="AO14">
        <v>7</v>
      </c>
      <c r="AT14" t="s">
        <v>254</v>
      </c>
      <c r="BI14" t="s">
        <v>257</v>
      </c>
      <c r="BP14">
        <f t="shared" si="0"/>
        <v>0</v>
      </c>
      <c r="BQ14">
        <f t="shared" si="1"/>
        <v>2</v>
      </c>
      <c r="BS14" t="s">
        <v>5525</v>
      </c>
      <c r="BU14">
        <v>0</v>
      </c>
      <c r="BW14">
        <v>0</v>
      </c>
      <c r="BX14" t="s">
        <v>5794</v>
      </c>
      <c r="CC14" s="3">
        <v>0.37708333333333338</v>
      </c>
      <c r="CE14" t="s">
        <v>5795</v>
      </c>
      <c r="CI14">
        <v>0</v>
      </c>
      <c r="CJ14" t="s">
        <v>5796</v>
      </c>
      <c r="CK14" s="4">
        <v>38414</v>
      </c>
      <c r="CL14" t="s">
        <v>5797</v>
      </c>
      <c r="CM14" t="s">
        <v>5798</v>
      </c>
      <c r="CN14">
        <v>0</v>
      </c>
      <c r="CP14" t="s">
        <v>282</v>
      </c>
      <c r="CQ14" t="s">
        <v>5525</v>
      </c>
      <c r="CT14" t="s">
        <v>5799</v>
      </c>
      <c r="CV14">
        <v>0</v>
      </c>
      <c r="CX14">
        <v>13</v>
      </c>
      <c r="CY14" t="s">
        <v>2209</v>
      </c>
      <c r="CZ14">
        <v>-19</v>
      </c>
      <c r="DA14">
        <v>13</v>
      </c>
      <c r="DB14" t="s">
        <v>1953</v>
      </c>
      <c r="DC14">
        <v>-27</v>
      </c>
      <c r="DE14" t="s">
        <v>5800</v>
      </c>
      <c r="DF14" t="s">
        <v>5801</v>
      </c>
      <c r="DG14" t="s">
        <v>1281</v>
      </c>
      <c r="DH14" t="s">
        <v>5551</v>
      </c>
      <c r="DJ14">
        <v>-68</v>
      </c>
      <c r="DK14" s="4">
        <v>44470</v>
      </c>
      <c r="DL14">
        <v>20248</v>
      </c>
      <c r="DM14">
        <v>2021</v>
      </c>
      <c r="DN14">
        <v>0</v>
      </c>
      <c r="DP14">
        <v>79809</v>
      </c>
      <c r="DQ14">
        <v>16</v>
      </c>
      <c r="DT14" t="s">
        <v>257</v>
      </c>
      <c r="DU14" t="s">
        <v>274</v>
      </c>
      <c r="DW14">
        <v>0</v>
      </c>
      <c r="DX14" t="s">
        <v>275</v>
      </c>
      <c r="ED14">
        <v>0</v>
      </c>
      <c r="EE14" t="s">
        <v>4259</v>
      </c>
      <c r="EF14" t="s">
        <v>3198</v>
      </c>
      <c r="EG14">
        <v>1</v>
      </c>
      <c r="EI14" t="s">
        <v>454</v>
      </c>
      <c r="EJ14" t="s">
        <v>5802</v>
      </c>
      <c r="EK14" t="s">
        <v>5803</v>
      </c>
      <c r="EL14" t="s">
        <v>5804</v>
      </c>
      <c r="EM14" t="s">
        <v>5805</v>
      </c>
      <c r="EN14" t="s">
        <v>269</v>
      </c>
      <c r="EO14" t="s">
        <v>283</v>
      </c>
      <c r="EP14">
        <v>0</v>
      </c>
      <c r="ES14" t="s">
        <v>5806</v>
      </c>
      <c r="FD14">
        <v>0</v>
      </c>
      <c r="FE14">
        <v>9</v>
      </c>
      <c r="FF14" t="s">
        <v>429</v>
      </c>
      <c r="FG14" t="s">
        <v>309</v>
      </c>
      <c r="FH14" t="s">
        <v>590</v>
      </c>
      <c r="FI14" t="s">
        <v>5618</v>
      </c>
      <c r="FK14">
        <v>0</v>
      </c>
      <c r="FM14">
        <v>0</v>
      </c>
      <c r="FP14">
        <v>0</v>
      </c>
      <c r="FR14" t="s">
        <v>287</v>
      </c>
      <c r="FT14" t="s">
        <v>274</v>
      </c>
      <c r="FU14" t="s">
        <v>5807</v>
      </c>
      <c r="FV14" t="s">
        <v>290</v>
      </c>
      <c r="FW14" t="s">
        <v>291</v>
      </c>
      <c r="FX14">
        <v>0</v>
      </c>
      <c r="FZ14">
        <v>0</v>
      </c>
      <c r="GA14">
        <v>0</v>
      </c>
      <c r="GB14">
        <v>0</v>
      </c>
      <c r="GE14">
        <v>0</v>
      </c>
      <c r="GF14" t="s">
        <v>257</v>
      </c>
      <c r="GI14">
        <v>0</v>
      </c>
      <c r="GJ14">
        <v>0</v>
      </c>
      <c r="GL14" t="s">
        <v>5808</v>
      </c>
      <c r="GN14">
        <v>6</v>
      </c>
      <c r="GZ14" t="s">
        <v>5809</v>
      </c>
      <c r="HA14" t="s">
        <v>5800</v>
      </c>
      <c r="HB14" t="s">
        <v>313</v>
      </c>
      <c r="HC14" t="s">
        <v>313</v>
      </c>
      <c r="HD14" t="s">
        <v>5810</v>
      </c>
      <c r="HE14">
        <v>0</v>
      </c>
      <c r="HF14">
        <v>12</v>
      </c>
      <c r="HG14">
        <v>0</v>
      </c>
      <c r="HH14" t="s">
        <v>275</v>
      </c>
      <c r="HK14" t="s">
        <v>499</v>
      </c>
      <c r="HV14">
        <v>-19</v>
      </c>
      <c r="HW14">
        <v>4055971</v>
      </c>
      <c r="HX14" t="s">
        <v>5811</v>
      </c>
      <c r="HY14">
        <v>4055943</v>
      </c>
      <c r="IB14">
        <v>0</v>
      </c>
      <c r="IC14">
        <v>0</v>
      </c>
      <c r="IL14">
        <v>14</v>
      </c>
      <c r="IN14" t="s">
        <v>5801</v>
      </c>
      <c r="IP14" t="s">
        <v>5801</v>
      </c>
      <c r="IQ14" t="s">
        <v>5722</v>
      </c>
      <c r="IT14">
        <v>5</v>
      </c>
    </row>
    <row r="15" spans="1:254">
      <c r="A15">
        <v>14</v>
      </c>
      <c r="B15" t="s">
        <v>5812</v>
      </c>
      <c r="C15">
        <v>1</v>
      </c>
      <c r="D15">
        <v>1</v>
      </c>
      <c r="E15">
        <v>10</v>
      </c>
      <c r="F15">
        <v>3</v>
      </c>
      <c r="G15">
        <v>-25</v>
      </c>
      <c r="H15" t="s">
        <v>253</v>
      </c>
      <c r="I15" t="s">
        <v>298</v>
      </c>
      <c r="J15">
        <v>21</v>
      </c>
      <c r="K15">
        <v>21</v>
      </c>
      <c r="L15" t="s">
        <v>5813</v>
      </c>
      <c r="M15" t="s">
        <v>440</v>
      </c>
      <c r="O15" t="s">
        <v>870</v>
      </c>
      <c r="S15" t="s">
        <v>5814</v>
      </c>
      <c r="V15" t="s">
        <v>257</v>
      </c>
      <c r="W15" t="s">
        <v>5815</v>
      </c>
      <c r="AD15" t="s">
        <v>397</v>
      </c>
      <c r="AE15" t="s">
        <v>2903</v>
      </c>
      <c r="AF15" t="s">
        <v>5815</v>
      </c>
      <c r="AG15" t="s">
        <v>274</v>
      </c>
      <c r="AI15">
        <v>22</v>
      </c>
      <c r="AO15">
        <v>7</v>
      </c>
      <c r="AT15" t="s">
        <v>254</v>
      </c>
      <c r="BI15" t="s">
        <v>261</v>
      </c>
      <c r="BP15">
        <f t="shared" si="0"/>
        <v>0</v>
      </c>
      <c r="BQ15">
        <f t="shared" si="1"/>
        <v>1</v>
      </c>
      <c r="BS15" t="s">
        <v>5525</v>
      </c>
      <c r="BU15">
        <v>3</v>
      </c>
      <c r="BW15">
        <v>0</v>
      </c>
      <c r="BX15" t="s">
        <v>5816</v>
      </c>
      <c r="CC15" s="3">
        <v>0.19583333333333333</v>
      </c>
      <c r="CE15" t="s">
        <v>5817</v>
      </c>
      <c r="CI15">
        <v>0</v>
      </c>
      <c r="CJ15" t="s">
        <v>5818</v>
      </c>
      <c r="CK15" s="4">
        <v>38414</v>
      </c>
      <c r="CL15" t="s">
        <v>5819</v>
      </c>
      <c r="CM15" t="s">
        <v>5820</v>
      </c>
      <c r="CN15">
        <v>3</v>
      </c>
      <c r="CO15" t="s">
        <v>268</v>
      </c>
      <c r="CP15" t="s">
        <v>418</v>
      </c>
      <c r="CQ15" t="s">
        <v>5525</v>
      </c>
      <c r="CT15" t="s">
        <v>5821</v>
      </c>
      <c r="CV15">
        <v>0</v>
      </c>
      <c r="CX15">
        <v>1</v>
      </c>
      <c r="CY15" t="s">
        <v>553</v>
      </c>
      <c r="CZ15">
        <v>0</v>
      </c>
      <c r="DA15">
        <v>11</v>
      </c>
      <c r="DB15" t="s">
        <v>1609</v>
      </c>
      <c r="DC15">
        <v>-25</v>
      </c>
      <c r="DE15" t="s">
        <v>5822</v>
      </c>
      <c r="DJ15">
        <v>3</v>
      </c>
      <c r="DK15" s="4">
        <v>44470</v>
      </c>
      <c r="DL15">
        <v>20248</v>
      </c>
      <c r="DM15">
        <v>2021</v>
      </c>
      <c r="DN15">
        <v>0</v>
      </c>
      <c r="DP15">
        <v>79809</v>
      </c>
      <c r="DQ15">
        <v>26</v>
      </c>
      <c r="DT15" t="s">
        <v>294</v>
      </c>
      <c r="DU15" t="s">
        <v>294</v>
      </c>
      <c r="DW15">
        <v>0</v>
      </c>
      <c r="DX15" t="s">
        <v>275</v>
      </c>
      <c r="ED15">
        <v>0</v>
      </c>
      <c r="EE15" t="s">
        <v>5823</v>
      </c>
      <c r="EF15" t="s">
        <v>4158</v>
      </c>
      <c r="EG15">
        <v>1</v>
      </c>
      <c r="EI15" t="s">
        <v>278</v>
      </c>
      <c r="EJ15" t="s">
        <v>5824</v>
      </c>
      <c r="EK15" t="s">
        <v>5825</v>
      </c>
      <c r="EL15" t="s">
        <v>5826</v>
      </c>
      <c r="EM15" t="s">
        <v>268</v>
      </c>
      <c r="EN15" t="s">
        <v>418</v>
      </c>
      <c r="EO15" t="s">
        <v>5827</v>
      </c>
      <c r="EP15">
        <v>0</v>
      </c>
      <c r="ES15" t="s">
        <v>5828</v>
      </c>
      <c r="FD15">
        <v>0</v>
      </c>
      <c r="FE15">
        <v>18</v>
      </c>
      <c r="FF15" t="s">
        <v>255</v>
      </c>
      <c r="FH15" t="s">
        <v>255</v>
      </c>
      <c r="FK15">
        <v>0</v>
      </c>
      <c r="FM15">
        <v>0</v>
      </c>
      <c r="FP15">
        <v>0</v>
      </c>
      <c r="FR15" t="s">
        <v>287</v>
      </c>
      <c r="FT15" t="s">
        <v>274</v>
      </c>
      <c r="FU15" t="s">
        <v>5829</v>
      </c>
      <c r="FV15" t="s">
        <v>397</v>
      </c>
      <c r="FW15" t="s">
        <v>291</v>
      </c>
      <c r="FX15">
        <v>0</v>
      </c>
      <c r="FZ15">
        <v>0.03</v>
      </c>
      <c r="GA15">
        <v>-3</v>
      </c>
      <c r="GB15">
        <v>0</v>
      </c>
      <c r="GC15" t="s">
        <v>5830</v>
      </c>
      <c r="GE15">
        <v>0</v>
      </c>
      <c r="GF15" t="s">
        <v>274</v>
      </c>
      <c r="GI15">
        <v>0</v>
      </c>
      <c r="GJ15">
        <v>0</v>
      </c>
      <c r="GL15" t="s">
        <v>5831</v>
      </c>
      <c r="GN15">
        <v>2</v>
      </c>
      <c r="GZ15" t="s">
        <v>5832</v>
      </c>
      <c r="HB15" t="s">
        <v>294</v>
      </c>
      <c r="HC15" t="s">
        <v>294</v>
      </c>
      <c r="HE15">
        <v>0</v>
      </c>
      <c r="HF15">
        <v>21</v>
      </c>
      <c r="HG15">
        <v>0</v>
      </c>
      <c r="HH15" t="s">
        <v>275</v>
      </c>
      <c r="HK15">
        <v>3</v>
      </c>
      <c r="HV15">
        <v>-28</v>
      </c>
      <c r="HW15">
        <v>4056406</v>
      </c>
      <c r="HY15">
        <v>4056366</v>
      </c>
      <c r="IB15">
        <v>0</v>
      </c>
      <c r="IC15">
        <v>0</v>
      </c>
      <c r="IL15">
        <v>24</v>
      </c>
      <c r="IN15" t="s">
        <v>5822</v>
      </c>
      <c r="IP15" t="s">
        <v>5822</v>
      </c>
      <c r="IT15">
        <v>5</v>
      </c>
    </row>
    <row r="16" spans="1:254">
      <c r="A16">
        <v>15</v>
      </c>
      <c r="B16" t="s">
        <v>5833</v>
      </c>
      <c r="C16">
        <v>1</v>
      </c>
      <c r="D16">
        <v>2</v>
      </c>
      <c r="E16">
        <v>7</v>
      </c>
      <c r="F16">
        <v>16</v>
      </c>
      <c r="G16">
        <v>-28</v>
      </c>
      <c r="I16" t="s">
        <v>254</v>
      </c>
      <c r="J16">
        <v>11</v>
      </c>
      <c r="K16" t="s">
        <v>631</v>
      </c>
      <c r="L16" t="s">
        <v>5834</v>
      </c>
      <c r="M16" t="s">
        <v>440</v>
      </c>
      <c r="O16" t="s">
        <v>1013</v>
      </c>
      <c r="P16" t="s">
        <v>442</v>
      </c>
      <c r="V16" t="s">
        <v>257</v>
      </c>
      <c r="W16" t="s">
        <v>5835</v>
      </c>
      <c r="AD16" t="s">
        <v>1476</v>
      </c>
      <c r="AE16" t="s">
        <v>1477</v>
      </c>
      <c r="AF16" t="s">
        <v>5835</v>
      </c>
      <c r="AG16" t="s">
        <v>257</v>
      </c>
      <c r="AI16">
        <v>4</v>
      </c>
      <c r="AO16">
        <v>7</v>
      </c>
      <c r="BI16" t="s">
        <v>607</v>
      </c>
      <c r="BP16">
        <f t="shared" si="0"/>
        <v>0</v>
      </c>
      <c r="BQ16">
        <f t="shared" si="1"/>
        <v>1</v>
      </c>
      <c r="BS16" t="s">
        <v>5525</v>
      </c>
      <c r="BU16">
        <v>3</v>
      </c>
      <c r="BW16">
        <v>0</v>
      </c>
      <c r="BX16" t="s">
        <v>5836</v>
      </c>
      <c r="CC16" s="3">
        <v>0.17152777777777775</v>
      </c>
      <c r="CE16" t="s">
        <v>5837</v>
      </c>
      <c r="CI16">
        <v>0</v>
      </c>
      <c r="CJ16" t="s">
        <v>5838</v>
      </c>
      <c r="CK16" s="4">
        <v>38414</v>
      </c>
      <c r="CL16" t="s">
        <v>5839</v>
      </c>
      <c r="CM16" t="s">
        <v>5840</v>
      </c>
      <c r="CN16">
        <v>3</v>
      </c>
      <c r="CP16" t="s">
        <v>269</v>
      </c>
      <c r="CQ16" t="s">
        <v>5525</v>
      </c>
      <c r="CT16" t="s">
        <v>5841</v>
      </c>
      <c r="CV16">
        <v>0</v>
      </c>
      <c r="CX16">
        <v>2</v>
      </c>
      <c r="CY16" t="s">
        <v>553</v>
      </c>
      <c r="CZ16">
        <v>0</v>
      </c>
      <c r="DA16">
        <v>11</v>
      </c>
      <c r="DB16" t="s">
        <v>1609</v>
      </c>
      <c r="DC16">
        <v>-25</v>
      </c>
      <c r="DE16" t="s">
        <v>5729</v>
      </c>
      <c r="DJ16">
        <v>16</v>
      </c>
      <c r="DK16" s="4">
        <v>44470</v>
      </c>
      <c r="DL16">
        <v>20248</v>
      </c>
      <c r="DM16">
        <v>2021</v>
      </c>
      <c r="DN16">
        <v>0</v>
      </c>
      <c r="DP16">
        <v>79809</v>
      </c>
      <c r="DQ16">
        <v>27</v>
      </c>
      <c r="DT16" t="s">
        <v>294</v>
      </c>
      <c r="DU16" t="s">
        <v>294</v>
      </c>
      <c r="DW16">
        <v>0</v>
      </c>
      <c r="DX16" t="s">
        <v>275</v>
      </c>
      <c r="ED16">
        <v>0</v>
      </c>
      <c r="EE16" t="s">
        <v>1022</v>
      </c>
      <c r="EF16" t="s">
        <v>675</v>
      </c>
      <c r="EG16">
        <v>1</v>
      </c>
      <c r="EI16" t="s">
        <v>340</v>
      </c>
      <c r="EJ16" t="s">
        <v>854</v>
      </c>
      <c r="EK16" t="s">
        <v>5842</v>
      </c>
      <c r="EL16" t="s">
        <v>5843</v>
      </c>
      <c r="EM16" t="s">
        <v>3373</v>
      </c>
      <c r="EN16" t="s">
        <v>282</v>
      </c>
      <c r="EO16" t="s">
        <v>1026</v>
      </c>
      <c r="EP16">
        <v>1</v>
      </c>
      <c r="ES16" t="s">
        <v>5844</v>
      </c>
      <c r="FD16">
        <v>0</v>
      </c>
      <c r="FE16">
        <v>11</v>
      </c>
      <c r="FF16" t="s">
        <v>1617</v>
      </c>
      <c r="FH16" t="s">
        <v>1617</v>
      </c>
      <c r="FI16" t="s">
        <v>5672</v>
      </c>
      <c r="FK16">
        <v>0</v>
      </c>
      <c r="FM16">
        <v>0</v>
      </c>
      <c r="FP16">
        <v>0</v>
      </c>
      <c r="FR16" t="s">
        <v>395</v>
      </c>
      <c r="FT16" t="s">
        <v>257</v>
      </c>
      <c r="FU16" t="s">
        <v>496</v>
      </c>
      <c r="FV16" t="s">
        <v>1700</v>
      </c>
      <c r="FW16" t="s">
        <v>1030</v>
      </c>
      <c r="FX16">
        <v>0</v>
      </c>
      <c r="FZ16">
        <v>0.03</v>
      </c>
      <c r="GA16">
        <v>-3</v>
      </c>
      <c r="GB16">
        <v>0</v>
      </c>
      <c r="GC16" t="s">
        <v>2128</v>
      </c>
      <c r="GD16" t="s">
        <v>355</v>
      </c>
      <c r="GE16">
        <v>0</v>
      </c>
      <c r="GF16" t="s">
        <v>274</v>
      </c>
      <c r="GI16">
        <v>1</v>
      </c>
      <c r="GJ16">
        <v>1</v>
      </c>
      <c r="GL16" t="s">
        <v>5845</v>
      </c>
      <c r="GN16">
        <v>21</v>
      </c>
      <c r="GZ16" t="s">
        <v>686</v>
      </c>
      <c r="HA16" t="s">
        <v>5846</v>
      </c>
      <c r="HB16" t="s">
        <v>294</v>
      </c>
      <c r="HC16" t="s">
        <v>294</v>
      </c>
      <c r="HD16" t="s">
        <v>5847</v>
      </c>
      <c r="HE16">
        <v>0</v>
      </c>
      <c r="HF16">
        <v>11</v>
      </c>
      <c r="HG16">
        <v>0</v>
      </c>
      <c r="HH16" t="s">
        <v>275</v>
      </c>
      <c r="HK16">
        <v>1</v>
      </c>
      <c r="HV16">
        <v>-44</v>
      </c>
      <c r="HW16">
        <v>4056425</v>
      </c>
      <c r="HX16" t="s">
        <v>898</v>
      </c>
      <c r="HY16">
        <v>4056406</v>
      </c>
      <c r="IB16">
        <v>0</v>
      </c>
      <c r="IC16">
        <v>0</v>
      </c>
      <c r="IL16">
        <v>25</v>
      </c>
      <c r="IP16" t="s">
        <v>5822</v>
      </c>
      <c r="IT16">
        <v>5</v>
      </c>
    </row>
    <row r="17" spans="1:254">
      <c r="A17">
        <v>16</v>
      </c>
      <c r="B17" t="s">
        <v>5848</v>
      </c>
      <c r="C17">
        <v>1</v>
      </c>
      <c r="D17">
        <v>1</v>
      </c>
      <c r="E17">
        <v>10</v>
      </c>
      <c r="F17">
        <v>25</v>
      </c>
      <c r="G17">
        <v>-44</v>
      </c>
      <c r="I17" t="s">
        <v>254</v>
      </c>
      <c r="J17">
        <v>11</v>
      </c>
      <c r="K17">
        <v>11</v>
      </c>
      <c r="L17" t="s">
        <v>1429</v>
      </c>
      <c r="M17" t="s">
        <v>827</v>
      </c>
      <c r="O17" t="s">
        <v>1430</v>
      </c>
      <c r="V17" t="s">
        <v>253</v>
      </c>
      <c r="W17" t="s">
        <v>5849</v>
      </c>
      <c r="X17" t="s">
        <v>5850</v>
      </c>
      <c r="Y17" t="s">
        <v>5851</v>
      </c>
      <c r="Z17" t="s">
        <v>5850</v>
      </c>
      <c r="AA17" t="s">
        <v>666</v>
      </c>
      <c r="AB17" t="s">
        <v>667</v>
      </c>
      <c r="AI17">
        <v>12</v>
      </c>
      <c r="AJ17" t="s">
        <v>327</v>
      </c>
      <c r="AO17">
        <v>7</v>
      </c>
      <c r="BI17" t="s">
        <v>274</v>
      </c>
      <c r="BP17">
        <f t="shared" si="0"/>
        <v>1</v>
      </c>
      <c r="BQ17">
        <f t="shared" si="1"/>
        <v>0</v>
      </c>
      <c r="BS17" t="s">
        <v>5525</v>
      </c>
      <c r="BU17">
        <v>3</v>
      </c>
      <c r="BW17">
        <v>0</v>
      </c>
      <c r="BX17" t="s">
        <v>5852</v>
      </c>
      <c r="BZ17">
        <v>1</v>
      </c>
      <c r="CC17" s="3">
        <v>0.15069444444444444</v>
      </c>
      <c r="CD17" t="s">
        <v>257</v>
      </c>
      <c r="CE17" t="s">
        <v>5853</v>
      </c>
      <c r="CF17">
        <v>10</v>
      </c>
      <c r="CH17" t="s">
        <v>331</v>
      </c>
      <c r="CI17">
        <v>0</v>
      </c>
      <c r="CJ17" t="s">
        <v>5854</v>
      </c>
      <c r="CK17" s="4">
        <v>38414</v>
      </c>
      <c r="CL17" t="s">
        <v>5855</v>
      </c>
      <c r="CM17" t="s">
        <v>5856</v>
      </c>
      <c r="CN17">
        <v>3</v>
      </c>
      <c r="CP17" t="s">
        <v>269</v>
      </c>
      <c r="CQ17" t="s">
        <v>5525</v>
      </c>
      <c r="CT17" t="s">
        <v>5857</v>
      </c>
      <c r="CV17">
        <v>0</v>
      </c>
      <c r="CX17">
        <v>3</v>
      </c>
      <c r="CY17" t="s">
        <v>553</v>
      </c>
      <c r="CZ17">
        <v>0</v>
      </c>
      <c r="DA17">
        <v>11</v>
      </c>
      <c r="DB17" t="s">
        <v>1609</v>
      </c>
      <c r="DC17">
        <v>-25</v>
      </c>
      <c r="DE17" t="s">
        <v>5858</v>
      </c>
      <c r="DJ17">
        <v>25</v>
      </c>
      <c r="DK17" s="4">
        <v>44470</v>
      </c>
      <c r="DL17">
        <v>20248</v>
      </c>
      <c r="DM17">
        <v>2021</v>
      </c>
      <c r="DN17">
        <v>0</v>
      </c>
      <c r="DP17">
        <v>79809</v>
      </c>
      <c r="DQ17">
        <v>28</v>
      </c>
      <c r="DT17" t="s">
        <v>274</v>
      </c>
      <c r="DU17" t="s">
        <v>257</v>
      </c>
      <c r="DW17">
        <v>0</v>
      </c>
      <c r="DX17" t="s">
        <v>275</v>
      </c>
      <c r="DZ17" t="s">
        <v>5859</v>
      </c>
      <c r="ED17">
        <v>0</v>
      </c>
      <c r="EE17" t="s">
        <v>1223</v>
      </c>
      <c r="EF17" t="s">
        <v>383</v>
      </c>
      <c r="EG17">
        <v>0</v>
      </c>
      <c r="EH17" t="s">
        <v>1441</v>
      </c>
      <c r="EI17" t="s">
        <v>340</v>
      </c>
      <c r="EJ17" t="s">
        <v>854</v>
      </c>
      <c r="EK17" t="s">
        <v>5860</v>
      </c>
      <c r="EL17" t="s">
        <v>5861</v>
      </c>
      <c r="EN17" t="s">
        <v>282</v>
      </c>
      <c r="EO17" t="s">
        <v>283</v>
      </c>
      <c r="EP17">
        <v>0</v>
      </c>
      <c r="EQ17" t="s">
        <v>491</v>
      </c>
      <c r="ES17" t="s">
        <v>5862</v>
      </c>
      <c r="ET17">
        <v>4</v>
      </c>
      <c r="EU17" t="s">
        <v>257</v>
      </c>
      <c r="EV17" t="s">
        <v>349</v>
      </c>
      <c r="EW17" t="s">
        <v>771</v>
      </c>
      <c r="EX17" t="s">
        <v>1005</v>
      </c>
      <c r="FA17" t="s">
        <v>499</v>
      </c>
      <c r="FB17" t="s">
        <v>5863</v>
      </c>
      <c r="FD17">
        <v>0</v>
      </c>
      <c r="FE17">
        <v>8</v>
      </c>
      <c r="FI17" t="s">
        <v>5864</v>
      </c>
      <c r="FJ17" t="s">
        <v>5865</v>
      </c>
      <c r="FK17">
        <v>0</v>
      </c>
      <c r="FM17">
        <v>1</v>
      </c>
      <c r="FN17" t="s">
        <v>5859</v>
      </c>
      <c r="FO17" t="s">
        <v>3810</v>
      </c>
      <c r="FP17">
        <v>1</v>
      </c>
      <c r="FR17" t="s">
        <v>395</v>
      </c>
      <c r="FU17" t="s">
        <v>496</v>
      </c>
      <c r="FX17">
        <v>0</v>
      </c>
      <c r="FZ17">
        <v>0.03</v>
      </c>
      <c r="GA17">
        <v>-3</v>
      </c>
      <c r="GB17">
        <v>0</v>
      </c>
      <c r="GD17" t="s">
        <v>355</v>
      </c>
      <c r="GE17">
        <v>1</v>
      </c>
      <c r="GG17">
        <v>3.2</v>
      </c>
      <c r="GH17">
        <v>4.3</v>
      </c>
      <c r="GI17">
        <v>0</v>
      </c>
      <c r="GJ17">
        <v>0</v>
      </c>
      <c r="GL17" t="s">
        <v>5866</v>
      </c>
      <c r="GM17">
        <v>21</v>
      </c>
      <c r="GN17">
        <v>1</v>
      </c>
      <c r="GO17" t="s">
        <v>499</v>
      </c>
      <c r="GP17" t="s">
        <v>779</v>
      </c>
      <c r="GQ17">
        <v>50</v>
      </c>
      <c r="GZ17" t="s">
        <v>5867</v>
      </c>
      <c r="HB17" t="s">
        <v>294</v>
      </c>
      <c r="HC17" t="s">
        <v>313</v>
      </c>
      <c r="HD17" t="s">
        <v>5868</v>
      </c>
      <c r="HE17">
        <v>0</v>
      </c>
      <c r="HF17">
        <v>11</v>
      </c>
      <c r="HG17">
        <v>0</v>
      </c>
      <c r="HH17" t="s">
        <v>275</v>
      </c>
      <c r="HK17">
        <v>3</v>
      </c>
      <c r="HL17" t="s">
        <v>5703</v>
      </c>
      <c r="HN17" t="s">
        <v>5869</v>
      </c>
      <c r="HO17" t="s">
        <v>5870</v>
      </c>
      <c r="HP17" t="s">
        <v>5031</v>
      </c>
      <c r="HQ17" t="s">
        <v>5871</v>
      </c>
      <c r="HS17" t="s">
        <v>5872</v>
      </c>
      <c r="HV17">
        <v>31</v>
      </c>
      <c r="HW17">
        <v>4056454</v>
      </c>
      <c r="HX17" t="s">
        <v>5873</v>
      </c>
      <c r="HY17">
        <v>4056425</v>
      </c>
      <c r="IB17">
        <v>0</v>
      </c>
      <c r="IC17">
        <v>0</v>
      </c>
      <c r="IL17">
        <v>26</v>
      </c>
      <c r="IP17" t="s">
        <v>5858</v>
      </c>
      <c r="IT17">
        <v>5</v>
      </c>
    </row>
    <row r="18" spans="1:254">
      <c r="A18">
        <v>17</v>
      </c>
      <c r="B18" t="s">
        <v>5874</v>
      </c>
      <c r="C18">
        <v>1</v>
      </c>
      <c r="D18">
        <v>1</v>
      </c>
      <c r="E18">
        <v>10</v>
      </c>
      <c r="F18">
        <v>0</v>
      </c>
      <c r="G18">
        <v>31</v>
      </c>
      <c r="I18" t="s">
        <v>298</v>
      </c>
      <c r="J18">
        <v>11</v>
      </c>
      <c r="K18" t="s">
        <v>4436</v>
      </c>
      <c r="L18" t="s">
        <v>5875</v>
      </c>
      <c r="M18" t="s">
        <v>827</v>
      </c>
      <c r="O18" t="s">
        <v>905</v>
      </c>
      <c r="S18" t="s">
        <v>5876</v>
      </c>
      <c r="V18" t="s">
        <v>253</v>
      </c>
      <c r="W18" t="s">
        <v>5877</v>
      </c>
      <c r="X18" t="s">
        <v>511</v>
      </c>
      <c r="Y18" t="s">
        <v>5878</v>
      </c>
      <c r="AA18" t="s">
        <v>1627</v>
      </c>
      <c r="AB18" t="s">
        <v>1628</v>
      </c>
      <c r="AJ18" t="s">
        <v>756</v>
      </c>
      <c r="AO18">
        <v>7</v>
      </c>
      <c r="BI18" t="s">
        <v>257</v>
      </c>
      <c r="BP18">
        <f t="shared" si="0"/>
        <v>1</v>
      </c>
      <c r="BQ18">
        <f t="shared" si="1"/>
        <v>0</v>
      </c>
      <c r="BS18" t="s">
        <v>5525</v>
      </c>
      <c r="BU18">
        <v>3</v>
      </c>
      <c r="BW18">
        <v>0</v>
      </c>
      <c r="BX18" t="s">
        <v>5879</v>
      </c>
      <c r="BZ18">
        <v>0</v>
      </c>
      <c r="CA18" t="s">
        <v>2934</v>
      </c>
      <c r="CC18" s="3">
        <v>0.12083333333333333</v>
      </c>
      <c r="CD18" t="s">
        <v>274</v>
      </c>
      <c r="CE18" t="s">
        <v>5880</v>
      </c>
      <c r="CF18">
        <v>7</v>
      </c>
      <c r="CH18" t="s">
        <v>331</v>
      </c>
      <c r="CI18">
        <v>1</v>
      </c>
      <c r="CJ18" t="s">
        <v>5881</v>
      </c>
      <c r="CK18" s="4">
        <v>38414</v>
      </c>
      <c r="CL18" t="s">
        <v>5882</v>
      </c>
      <c r="CM18" t="s">
        <v>5883</v>
      </c>
      <c r="CN18">
        <v>3</v>
      </c>
      <c r="CO18" t="s">
        <v>5884</v>
      </c>
      <c r="CP18" t="s">
        <v>282</v>
      </c>
      <c r="CQ18" t="s">
        <v>5525</v>
      </c>
      <c r="CT18" t="s">
        <v>5550</v>
      </c>
      <c r="CV18">
        <v>0</v>
      </c>
      <c r="CX18">
        <v>4</v>
      </c>
      <c r="CY18" t="s">
        <v>553</v>
      </c>
      <c r="CZ18">
        <v>0</v>
      </c>
      <c r="DA18">
        <v>11</v>
      </c>
      <c r="DB18" t="s">
        <v>1609</v>
      </c>
      <c r="DC18">
        <v>-25</v>
      </c>
      <c r="DJ18">
        <v>0</v>
      </c>
      <c r="DK18" s="4">
        <v>44470</v>
      </c>
      <c r="DL18">
        <v>20248</v>
      </c>
      <c r="DM18">
        <v>2021</v>
      </c>
      <c r="DN18">
        <v>0</v>
      </c>
      <c r="DP18">
        <v>79809</v>
      </c>
      <c r="DQ18">
        <v>29</v>
      </c>
      <c r="DT18" t="s">
        <v>257</v>
      </c>
      <c r="DU18" t="s">
        <v>274</v>
      </c>
      <c r="DW18">
        <v>0</v>
      </c>
      <c r="DX18" t="s">
        <v>275</v>
      </c>
      <c r="EA18" t="s">
        <v>2930</v>
      </c>
      <c r="EB18" t="s">
        <v>1057</v>
      </c>
      <c r="ED18">
        <v>0</v>
      </c>
      <c r="EE18" t="s">
        <v>2553</v>
      </c>
      <c r="EF18" t="s">
        <v>675</v>
      </c>
      <c r="EG18">
        <v>0</v>
      </c>
      <c r="EI18" t="s">
        <v>340</v>
      </c>
      <c r="EJ18" t="s">
        <v>5885</v>
      </c>
      <c r="EK18" t="s">
        <v>5886</v>
      </c>
      <c r="EL18" t="s">
        <v>5887</v>
      </c>
      <c r="EM18" t="s">
        <v>5888</v>
      </c>
      <c r="EN18" t="s">
        <v>269</v>
      </c>
      <c r="EO18" t="s">
        <v>1109</v>
      </c>
      <c r="EP18">
        <v>0</v>
      </c>
      <c r="EQ18" t="s">
        <v>5889</v>
      </c>
      <c r="ES18" t="s">
        <v>5890</v>
      </c>
      <c r="ET18">
        <v>27</v>
      </c>
      <c r="EU18" t="s">
        <v>274</v>
      </c>
      <c r="EV18" t="s">
        <v>349</v>
      </c>
      <c r="EW18" t="s">
        <v>528</v>
      </c>
      <c r="EX18" t="s">
        <v>351</v>
      </c>
      <c r="FA18" t="s">
        <v>5891</v>
      </c>
      <c r="FB18" t="s">
        <v>5892</v>
      </c>
      <c r="FD18">
        <v>1</v>
      </c>
      <c r="FE18">
        <v>1</v>
      </c>
      <c r="FI18" t="s">
        <v>5893</v>
      </c>
      <c r="FJ18" t="s">
        <v>5894</v>
      </c>
      <c r="FK18">
        <v>0</v>
      </c>
      <c r="FM18">
        <v>0</v>
      </c>
      <c r="FP18">
        <v>0</v>
      </c>
      <c r="FR18" t="s">
        <v>462</v>
      </c>
      <c r="FT18" t="s">
        <v>257</v>
      </c>
      <c r="FU18" t="s">
        <v>777</v>
      </c>
      <c r="FV18" t="s">
        <v>2037</v>
      </c>
      <c r="FX18">
        <v>0</v>
      </c>
      <c r="FZ18">
        <v>0.03</v>
      </c>
      <c r="GA18">
        <v>-3</v>
      </c>
      <c r="GB18">
        <v>0</v>
      </c>
      <c r="GC18" t="s">
        <v>5895</v>
      </c>
      <c r="GD18" t="s">
        <v>355</v>
      </c>
      <c r="GE18">
        <v>1</v>
      </c>
      <c r="GF18" t="s">
        <v>274</v>
      </c>
      <c r="GH18">
        <v>2.9</v>
      </c>
      <c r="GI18">
        <v>0</v>
      </c>
      <c r="GJ18">
        <v>0</v>
      </c>
      <c r="GL18" t="s">
        <v>5896</v>
      </c>
      <c r="GO18" t="s">
        <v>2349</v>
      </c>
      <c r="GQ18">
        <v>6</v>
      </c>
      <c r="GZ18" t="s">
        <v>5897</v>
      </c>
      <c r="HB18" t="s">
        <v>294</v>
      </c>
      <c r="HC18" t="s">
        <v>313</v>
      </c>
      <c r="HD18" t="s">
        <v>5898</v>
      </c>
      <c r="HE18">
        <v>0</v>
      </c>
      <c r="HF18">
        <v>11</v>
      </c>
      <c r="HG18">
        <v>0</v>
      </c>
      <c r="HH18" t="s">
        <v>275</v>
      </c>
      <c r="HJ18" t="s">
        <v>492</v>
      </c>
      <c r="HK18">
        <v>1</v>
      </c>
      <c r="HL18" t="s">
        <v>5703</v>
      </c>
      <c r="HM18" t="s">
        <v>5858</v>
      </c>
      <c r="HN18" t="s">
        <v>5899</v>
      </c>
      <c r="HO18" t="s">
        <v>5900</v>
      </c>
      <c r="HP18" t="s">
        <v>5901</v>
      </c>
      <c r="HQ18" t="s">
        <v>5902</v>
      </c>
      <c r="HS18" t="s">
        <v>786</v>
      </c>
      <c r="HV18">
        <v>31</v>
      </c>
      <c r="HW18">
        <v>4056488</v>
      </c>
      <c r="HX18" t="s">
        <v>5903</v>
      </c>
      <c r="HY18">
        <v>4056454</v>
      </c>
      <c r="IB18">
        <v>-1</v>
      </c>
      <c r="IC18">
        <v>1</v>
      </c>
      <c r="IL18">
        <v>27</v>
      </c>
      <c r="IT18">
        <v>5</v>
      </c>
    </row>
    <row r="19" spans="1:254">
      <c r="A19">
        <v>18</v>
      </c>
      <c r="B19" t="s">
        <v>5904</v>
      </c>
      <c r="C19">
        <v>1</v>
      </c>
      <c r="D19">
        <v>2</v>
      </c>
      <c r="E19">
        <v>10</v>
      </c>
      <c r="F19">
        <v>11</v>
      </c>
      <c r="G19">
        <v>31</v>
      </c>
      <c r="I19" t="s">
        <v>254</v>
      </c>
      <c r="J19" t="s">
        <v>2652</v>
      </c>
      <c r="K19" t="s">
        <v>2652</v>
      </c>
      <c r="L19" t="s">
        <v>5905</v>
      </c>
      <c r="M19" t="s">
        <v>1471</v>
      </c>
      <c r="O19" t="s">
        <v>5906</v>
      </c>
      <c r="V19" t="s">
        <v>253</v>
      </c>
      <c r="W19" t="s">
        <v>5907</v>
      </c>
      <c r="X19" t="s">
        <v>475</v>
      </c>
      <c r="Y19" t="s">
        <v>5908</v>
      </c>
      <c r="AA19" t="s">
        <v>5297</v>
      </c>
      <c r="AB19" t="s">
        <v>3418</v>
      </c>
      <c r="AI19">
        <v>22</v>
      </c>
      <c r="AJ19" t="s">
        <v>327</v>
      </c>
      <c r="AO19">
        <v>7</v>
      </c>
      <c r="BI19" t="s">
        <v>257</v>
      </c>
      <c r="BP19">
        <f t="shared" si="0"/>
        <v>1</v>
      </c>
      <c r="BQ19">
        <f t="shared" si="1"/>
        <v>0</v>
      </c>
      <c r="BS19" t="s">
        <v>5525</v>
      </c>
      <c r="BU19">
        <v>3</v>
      </c>
      <c r="BW19">
        <v>0</v>
      </c>
      <c r="BX19" t="s">
        <v>5909</v>
      </c>
      <c r="BZ19">
        <v>1</v>
      </c>
      <c r="CC19" s="3">
        <v>0.11597222222222221</v>
      </c>
      <c r="CD19" t="s">
        <v>257</v>
      </c>
      <c r="CE19" t="s">
        <v>5910</v>
      </c>
      <c r="CF19">
        <v>6</v>
      </c>
      <c r="CH19" t="s">
        <v>331</v>
      </c>
      <c r="CI19">
        <v>0</v>
      </c>
      <c r="CJ19" t="s">
        <v>5911</v>
      </c>
      <c r="CK19" s="4">
        <v>38414</v>
      </c>
      <c r="CL19" t="s">
        <v>5912</v>
      </c>
      <c r="CM19" t="s">
        <v>5913</v>
      </c>
      <c r="CN19">
        <v>3</v>
      </c>
      <c r="CO19" t="s">
        <v>5722</v>
      </c>
      <c r="CP19" t="s">
        <v>269</v>
      </c>
      <c r="CQ19" t="s">
        <v>5525</v>
      </c>
      <c r="CT19" t="s">
        <v>5914</v>
      </c>
      <c r="CV19">
        <v>0</v>
      </c>
      <c r="CX19">
        <v>5</v>
      </c>
      <c r="CY19" t="s">
        <v>553</v>
      </c>
      <c r="CZ19">
        <v>0</v>
      </c>
      <c r="DA19">
        <v>11</v>
      </c>
      <c r="DB19" t="s">
        <v>1609</v>
      </c>
      <c r="DC19">
        <v>-25</v>
      </c>
      <c r="DE19" t="s">
        <v>5858</v>
      </c>
      <c r="DJ19">
        <v>11</v>
      </c>
      <c r="DK19" s="4">
        <v>44470</v>
      </c>
      <c r="DL19">
        <v>20248</v>
      </c>
      <c r="DM19">
        <v>2021</v>
      </c>
      <c r="DN19">
        <v>0</v>
      </c>
      <c r="DP19">
        <v>79809</v>
      </c>
      <c r="DQ19">
        <v>30</v>
      </c>
      <c r="DT19" t="s">
        <v>257</v>
      </c>
      <c r="DU19" t="s">
        <v>274</v>
      </c>
      <c r="DW19">
        <v>0</v>
      </c>
      <c r="DX19" t="s">
        <v>275</v>
      </c>
      <c r="ED19">
        <v>0</v>
      </c>
      <c r="EE19" t="s">
        <v>5915</v>
      </c>
      <c r="EF19" t="s">
        <v>277</v>
      </c>
      <c r="EG19">
        <v>0</v>
      </c>
      <c r="EI19" t="s">
        <v>2663</v>
      </c>
      <c r="EJ19" t="s">
        <v>5916</v>
      </c>
      <c r="EK19" t="s">
        <v>5917</v>
      </c>
      <c r="EL19" t="s">
        <v>5918</v>
      </c>
      <c r="EM19" t="s">
        <v>5919</v>
      </c>
      <c r="EN19" t="s">
        <v>282</v>
      </c>
      <c r="EO19" t="s">
        <v>1109</v>
      </c>
      <c r="EP19">
        <v>0</v>
      </c>
      <c r="EQ19" t="s">
        <v>346</v>
      </c>
      <c r="ES19" t="s">
        <v>5920</v>
      </c>
      <c r="ET19">
        <v>-3</v>
      </c>
      <c r="EU19" t="s">
        <v>348</v>
      </c>
      <c r="EV19" t="s">
        <v>349</v>
      </c>
      <c r="EW19" t="s">
        <v>1817</v>
      </c>
      <c r="EX19" t="s">
        <v>492</v>
      </c>
      <c r="FA19" t="s">
        <v>1144</v>
      </c>
      <c r="FB19" t="s">
        <v>5892</v>
      </c>
      <c r="FD19">
        <v>1</v>
      </c>
      <c r="FI19" t="s">
        <v>5921</v>
      </c>
      <c r="FK19">
        <v>0</v>
      </c>
      <c r="FM19">
        <v>0</v>
      </c>
      <c r="FP19">
        <v>0</v>
      </c>
      <c r="FR19" t="s">
        <v>592</v>
      </c>
      <c r="FU19" t="s">
        <v>5922</v>
      </c>
      <c r="FV19" t="s">
        <v>431</v>
      </c>
      <c r="FX19">
        <v>0</v>
      </c>
      <c r="FZ19">
        <v>0.03</v>
      </c>
      <c r="GA19">
        <v>-3</v>
      </c>
      <c r="GB19">
        <v>1</v>
      </c>
      <c r="GD19" t="s">
        <v>355</v>
      </c>
      <c r="GE19">
        <v>0</v>
      </c>
      <c r="GH19">
        <v>1.9</v>
      </c>
      <c r="GI19">
        <v>0</v>
      </c>
      <c r="GJ19">
        <v>0</v>
      </c>
      <c r="GL19" t="s">
        <v>5923</v>
      </c>
      <c r="GM19">
        <v>14</v>
      </c>
      <c r="GN19">
        <v>6</v>
      </c>
      <c r="GO19">
        <v>4</v>
      </c>
      <c r="GQ19">
        <v>21</v>
      </c>
      <c r="GZ19" t="s">
        <v>5924</v>
      </c>
      <c r="HA19" t="s">
        <v>5858</v>
      </c>
      <c r="HB19" t="s">
        <v>294</v>
      </c>
      <c r="HC19" t="s">
        <v>313</v>
      </c>
      <c r="HD19" t="s">
        <v>5858</v>
      </c>
      <c r="HE19">
        <v>0</v>
      </c>
      <c r="HF19">
        <v>20</v>
      </c>
      <c r="HG19">
        <v>0</v>
      </c>
      <c r="HH19" t="s">
        <v>275</v>
      </c>
      <c r="HJ19" t="s">
        <v>387</v>
      </c>
      <c r="HK19" t="s">
        <v>658</v>
      </c>
      <c r="HL19" t="s">
        <v>5722</v>
      </c>
      <c r="HN19" t="s">
        <v>5925</v>
      </c>
      <c r="HO19" t="s">
        <v>5926</v>
      </c>
      <c r="HP19" t="s">
        <v>5927</v>
      </c>
      <c r="HQ19" t="s">
        <v>5928</v>
      </c>
      <c r="HS19" t="s">
        <v>5929</v>
      </c>
      <c r="HV19">
        <v>20</v>
      </c>
      <c r="HW19">
        <v>4056548</v>
      </c>
      <c r="HX19" t="s">
        <v>492</v>
      </c>
      <c r="HY19">
        <v>4056488</v>
      </c>
      <c r="IB19">
        <v>0</v>
      </c>
      <c r="IC19">
        <v>0</v>
      </c>
      <c r="IL19">
        <v>28</v>
      </c>
      <c r="IP19" t="s">
        <v>5682</v>
      </c>
      <c r="IT19">
        <v>5</v>
      </c>
    </row>
    <row r="20" spans="1:254">
      <c r="A20">
        <v>19</v>
      </c>
      <c r="B20" t="s">
        <v>5930</v>
      </c>
      <c r="C20">
        <v>1</v>
      </c>
      <c r="D20">
        <v>1</v>
      </c>
      <c r="E20">
        <v>10</v>
      </c>
      <c r="F20">
        <v>13</v>
      </c>
      <c r="G20">
        <v>20</v>
      </c>
      <c r="I20" t="s">
        <v>254</v>
      </c>
      <c r="J20" t="s">
        <v>2652</v>
      </c>
      <c r="K20" t="s">
        <v>2652</v>
      </c>
      <c r="L20" t="s">
        <v>2653</v>
      </c>
      <c r="M20" t="s">
        <v>1471</v>
      </c>
      <c r="O20" t="s">
        <v>1472</v>
      </c>
      <c r="V20" t="s">
        <v>257</v>
      </c>
      <c r="W20" t="s">
        <v>5931</v>
      </c>
      <c r="AD20" t="s">
        <v>635</v>
      </c>
      <c r="AE20" t="s">
        <v>1685</v>
      </c>
      <c r="AF20" t="s">
        <v>5931</v>
      </c>
      <c r="AG20" t="s">
        <v>274</v>
      </c>
      <c r="AI20">
        <v>20</v>
      </c>
      <c r="AO20">
        <v>7</v>
      </c>
      <c r="BI20" t="s">
        <v>274</v>
      </c>
      <c r="BP20">
        <f t="shared" si="0"/>
        <v>0</v>
      </c>
      <c r="BQ20">
        <f t="shared" si="1"/>
        <v>3</v>
      </c>
      <c r="BS20" t="s">
        <v>5525</v>
      </c>
      <c r="BU20">
        <v>3</v>
      </c>
      <c r="BW20">
        <v>0</v>
      </c>
      <c r="BX20" t="s">
        <v>5932</v>
      </c>
      <c r="CC20" s="3">
        <v>9.375E-2</v>
      </c>
      <c r="CE20" t="s">
        <v>5933</v>
      </c>
      <c r="CI20">
        <v>0</v>
      </c>
      <c r="CJ20" t="s">
        <v>5934</v>
      </c>
      <c r="CK20" s="4">
        <v>38414</v>
      </c>
      <c r="CL20" t="s">
        <v>5935</v>
      </c>
      <c r="CM20" t="s">
        <v>5936</v>
      </c>
      <c r="CN20">
        <v>3</v>
      </c>
      <c r="CP20" t="s">
        <v>269</v>
      </c>
      <c r="CQ20" t="s">
        <v>5525</v>
      </c>
      <c r="CT20" t="s">
        <v>5937</v>
      </c>
      <c r="CV20">
        <v>0</v>
      </c>
      <c r="CX20">
        <v>6</v>
      </c>
      <c r="CY20" t="s">
        <v>553</v>
      </c>
      <c r="CZ20">
        <v>0</v>
      </c>
      <c r="DA20">
        <v>11</v>
      </c>
      <c r="DB20" t="s">
        <v>1609</v>
      </c>
      <c r="DC20">
        <v>-25</v>
      </c>
      <c r="DE20" t="s">
        <v>5532</v>
      </c>
      <c r="DJ20">
        <v>13</v>
      </c>
      <c r="DK20" s="4">
        <v>44470</v>
      </c>
      <c r="DL20">
        <v>20248</v>
      </c>
      <c r="DM20">
        <v>2021</v>
      </c>
      <c r="DN20">
        <v>0</v>
      </c>
      <c r="DP20">
        <v>79809</v>
      </c>
      <c r="DQ20">
        <v>31</v>
      </c>
      <c r="DT20" t="s">
        <v>274</v>
      </c>
      <c r="DU20" t="s">
        <v>257</v>
      </c>
      <c r="DW20">
        <v>0</v>
      </c>
      <c r="DX20" t="s">
        <v>275</v>
      </c>
      <c r="ED20">
        <v>0</v>
      </c>
      <c r="EE20" t="s">
        <v>3216</v>
      </c>
      <c r="EF20" t="s">
        <v>1485</v>
      </c>
      <c r="EG20">
        <v>0</v>
      </c>
      <c r="EI20" t="s">
        <v>2663</v>
      </c>
      <c r="EJ20" t="s">
        <v>5916</v>
      </c>
      <c r="EK20" t="s">
        <v>5938</v>
      </c>
      <c r="EL20" t="s">
        <v>5939</v>
      </c>
      <c r="EN20" t="s">
        <v>282</v>
      </c>
      <c r="EO20" t="s">
        <v>1109</v>
      </c>
      <c r="EP20">
        <v>0</v>
      </c>
      <c r="ES20" t="s">
        <v>5940</v>
      </c>
      <c r="FD20">
        <v>0</v>
      </c>
      <c r="FE20">
        <v>4</v>
      </c>
      <c r="FF20" t="s">
        <v>590</v>
      </c>
      <c r="FH20" t="s">
        <v>590</v>
      </c>
      <c r="FI20" t="s">
        <v>5941</v>
      </c>
      <c r="FK20">
        <v>0</v>
      </c>
      <c r="FM20">
        <v>0</v>
      </c>
      <c r="FP20">
        <v>0</v>
      </c>
      <c r="FR20" t="s">
        <v>651</v>
      </c>
      <c r="FT20" t="s">
        <v>274</v>
      </c>
      <c r="FU20" t="s">
        <v>2671</v>
      </c>
      <c r="FV20" t="s">
        <v>1700</v>
      </c>
      <c r="FW20" t="s">
        <v>291</v>
      </c>
      <c r="FX20">
        <v>0</v>
      </c>
      <c r="FZ20">
        <v>0.03</v>
      </c>
      <c r="GA20">
        <v>-3</v>
      </c>
      <c r="GB20">
        <v>0</v>
      </c>
      <c r="GD20" t="s">
        <v>355</v>
      </c>
      <c r="GE20">
        <v>0</v>
      </c>
      <c r="GI20">
        <v>0</v>
      </c>
      <c r="GJ20">
        <v>0</v>
      </c>
      <c r="GL20" t="s">
        <v>5942</v>
      </c>
      <c r="GN20">
        <v>4</v>
      </c>
      <c r="GZ20" t="s">
        <v>5943</v>
      </c>
      <c r="HB20" t="s">
        <v>294</v>
      </c>
      <c r="HC20" t="s">
        <v>313</v>
      </c>
      <c r="HD20" t="s">
        <v>5944</v>
      </c>
      <c r="HE20">
        <v>0</v>
      </c>
      <c r="HF20">
        <v>20</v>
      </c>
      <c r="HG20">
        <v>0</v>
      </c>
      <c r="HH20" t="s">
        <v>275</v>
      </c>
      <c r="HK20" t="s">
        <v>658</v>
      </c>
      <c r="HV20">
        <v>7</v>
      </c>
      <c r="HW20">
        <v>4056589</v>
      </c>
      <c r="HX20" t="s">
        <v>1788</v>
      </c>
      <c r="HY20">
        <v>4056548</v>
      </c>
      <c r="IB20">
        <v>0</v>
      </c>
      <c r="IC20">
        <v>0</v>
      </c>
      <c r="IL20">
        <v>29</v>
      </c>
      <c r="IP20" t="s">
        <v>5532</v>
      </c>
      <c r="IT20">
        <v>5</v>
      </c>
    </row>
    <row r="21" spans="1:254">
      <c r="A21">
        <v>20</v>
      </c>
      <c r="B21" t="s">
        <v>5945</v>
      </c>
      <c r="C21">
        <v>1</v>
      </c>
      <c r="D21">
        <v>1</v>
      </c>
      <c r="E21">
        <v>7</v>
      </c>
      <c r="F21">
        <v>0</v>
      </c>
      <c r="G21">
        <v>7</v>
      </c>
      <c r="I21" t="s">
        <v>298</v>
      </c>
      <c r="J21">
        <v>11</v>
      </c>
      <c r="K21" t="s">
        <v>1826</v>
      </c>
      <c r="L21" t="s">
        <v>5946</v>
      </c>
      <c r="M21" t="s">
        <v>2016</v>
      </c>
      <c r="O21" t="s">
        <v>2272</v>
      </c>
      <c r="P21" t="s">
        <v>442</v>
      </c>
      <c r="V21" t="s">
        <v>253</v>
      </c>
      <c r="W21" t="s">
        <v>5947</v>
      </c>
      <c r="X21" t="s">
        <v>2804</v>
      </c>
      <c r="Y21" t="s">
        <v>5948</v>
      </c>
      <c r="AA21" t="s">
        <v>5949</v>
      </c>
      <c r="AB21" t="s">
        <v>5950</v>
      </c>
      <c r="AJ21" t="s">
        <v>756</v>
      </c>
      <c r="AO21">
        <v>7</v>
      </c>
      <c r="BI21" t="s">
        <v>274</v>
      </c>
      <c r="BP21">
        <f t="shared" si="0"/>
        <v>1</v>
      </c>
      <c r="BQ21">
        <f t="shared" si="1"/>
        <v>0</v>
      </c>
      <c r="BS21" t="s">
        <v>5525</v>
      </c>
      <c r="BU21">
        <v>3</v>
      </c>
      <c r="BW21">
        <v>0</v>
      </c>
      <c r="BX21" t="s">
        <v>5951</v>
      </c>
      <c r="BZ21">
        <v>1</v>
      </c>
      <c r="CC21" s="3">
        <v>7.1527777777777787E-2</v>
      </c>
      <c r="CD21" t="s">
        <v>257</v>
      </c>
      <c r="CE21" t="s">
        <v>5952</v>
      </c>
      <c r="CF21">
        <v>0</v>
      </c>
      <c r="CH21" t="s">
        <v>481</v>
      </c>
      <c r="CI21">
        <v>0</v>
      </c>
      <c r="CJ21" t="s">
        <v>5953</v>
      </c>
      <c r="CK21" s="4">
        <v>38414</v>
      </c>
      <c r="CL21" t="s">
        <v>5954</v>
      </c>
      <c r="CM21" t="s">
        <v>5955</v>
      </c>
      <c r="CN21">
        <v>3</v>
      </c>
      <c r="CO21" t="s">
        <v>5956</v>
      </c>
      <c r="CP21" t="s">
        <v>282</v>
      </c>
      <c r="CQ21" t="s">
        <v>5525</v>
      </c>
      <c r="CT21" t="s">
        <v>5957</v>
      </c>
      <c r="CV21">
        <v>0</v>
      </c>
      <c r="CX21">
        <v>7</v>
      </c>
      <c r="CY21" t="s">
        <v>553</v>
      </c>
      <c r="CZ21">
        <v>0</v>
      </c>
      <c r="DA21">
        <v>11</v>
      </c>
      <c r="DB21" t="s">
        <v>1609</v>
      </c>
      <c r="DC21">
        <v>-25</v>
      </c>
      <c r="DJ21">
        <v>0</v>
      </c>
      <c r="DK21" s="4">
        <v>44470</v>
      </c>
      <c r="DL21">
        <v>20248</v>
      </c>
      <c r="DM21">
        <v>2021</v>
      </c>
      <c r="DN21">
        <v>0</v>
      </c>
      <c r="DP21">
        <v>79809</v>
      </c>
      <c r="DQ21">
        <v>32</v>
      </c>
      <c r="DT21" t="s">
        <v>274</v>
      </c>
      <c r="DU21" t="s">
        <v>257</v>
      </c>
      <c r="DW21">
        <v>0</v>
      </c>
      <c r="DX21" t="s">
        <v>275</v>
      </c>
      <c r="EA21" t="s">
        <v>285</v>
      </c>
      <c r="ED21">
        <v>0</v>
      </c>
      <c r="EE21" t="s">
        <v>5750</v>
      </c>
      <c r="EF21" t="s">
        <v>383</v>
      </c>
      <c r="EG21">
        <v>0</v>
      </c>
      <c r="EI21" t="s">
        <v>340</v>
      </c>
      <c r="EJ21" t="s">
        <v>815</v>
      </c>
      <c r="EK21" t="s">
        <v>5958</v>
      </c>
      <c r="EL21" t="s">
        <v>5959</v>
      </c>
      <c r="EM21" t="s">
        <v>1843</v>
      </c>
      <c r="EN21" t="s">
        <v>269</v>
      </c>
      <c r="EO21" t="s">
        <v>388</v>
      </c>
      <c r="EP21">
        <v>0</v>
      </c>
      <c r="EQ21" t="s">
        <v>346</v>
      </c>
      <c r="ES21" t="s">
        <v>5960</v>
      </c>
      <c r="ET21">
        <v>16</v>
      </c>
      <c r="EU21" t="s">
        <v>348</v>
      </c>
      <c r="EV21" t="s">
        <v>349</v>
      </c>
      <c r="EW21" t="s">
        <v>390</v>
      </c>
      <c r="EX21" t="s">
        <v>1914</v>
      </c>
      <c r="FA21" t="s">
        <v>741</v>
      </c>
      <c r="FB21" t="s">
        <v>5961</v>
      </c>
      <c r="FD21">
        <v>0</v>
      </c>
      <c r="FE21">
        <v>3</v>
      </c>
      <c r="FI21" t="s">
        <v>5962</v>
      </c>
      <c r="FK21">
        <v>0</v>
      </c>
      <c r="FM21">
        <v>0</v>
      </c>
      <c r="FP21">
        <v>0</v>
      </c>
      <c r="FR21" t="s">
        <v>462</v>
      </c>
      <c r="FU21" t="s">
        <v>463</v>
      </c>
      <c r="FX21">
        <v>0</v>
      </c>
      <c r="FZ21">
        <v>0.03</v>
      </c>
      <c r="GA21">
        <v>-3</v>
      </c>
      <c r="GB21">
        <v>0</v>
      </c>
      <c r="GD21" t="s">
        <v>355</v>
      </c>
      <c r="GE21">
        <v>0</v>
      </c>
      <c r="GF21" t="s">
        <v>257</v>
      </c>
      <c r="GH21">
        <v>2.2999999999999998</v>
      </c>
      <c r="GI21">
        <v>0</v>
      </c>
      <c r="GJ21">
        <v>0</v>
      </c>
      <c r="GL21" t="s">
        <v>5963</v>
      </c>
      <c r="GO21">
        <v>4</v>
      </c>
      <c r="GQ21">
        <v>30</v>
      </c>
      <c r="GZ21" t="s">
        <v>5964</v>
      </c>
      <c r="HB21" t="s">
        <v>294</v>
      </c>
      <c r="HC21" t="s">
        <v>294</v>
      </c>
      <c r="HD21" t="s">
        <v>5965</v>
      </c>
      <c r="HE21">
        <v>0</v>
      </c>
      <c r="HF21">
        <v>11</v>
      </c>
      <c r="HG21">
        <v>0</v>
      </c>
      <c r="HH21" t="s">
        <v>275</v>
      </c>
      <c r="HK21">
        <v>1</v>
      </c>
      <c r="HL21" t="s">
        <v>5532</v>
      </c>
      <c r="HM21" t="s">
        <v>5858</v>
      </c>
      <c r="HN21" t="s">
        <v>5925</v>
      </c>
      <c r="HO21" t="s">
        <v>5966</v>
      </c>
      <c r="HP21" t="s">
        <v>5967</v>
      </c>
      <c r="HQ21" t="s">
        <v>5968</v>
      </c>
      <c r="HS21" t="s">
        <v>749</v>
      </c>
      <c r="HV21">
        <v>7</v>
      </c>
      <c r="HW21">
        <v>4056615</v>
      </c>
      <c r="HX21" t="s">
        <v>600</v>
      </c>
      <c r="HY21">
        <v>4056589</v>
      </c>
      <c r="IB21">
        <v>1</v>
      </c>
      <c r="IC21">
        <v>1</v>
      </c>
      <c r="IL21">
        <v>30</v>
      </c>
      <c r="IT21">
        <v>5</v>
      </c>
    </row>
    <row r="22" spans="1:254">
      <c r="A22">
        <v>21</v>
      </c>
      <c r="B22" t="s">
        <v>5969</v>
      </c>
      <c r="C22">
        <v>1</v>
      </c>
      <c r="D22">
        <v>2</v>
      </c>
      <c r="E22">
        <v>12</v>
      </c>
      <c r="F22">
        <v>6</v>
      </c>
      <c r="G22">
        <v>7</v>
      </c>
      <c r="I22" t="s">
        <v>254</v>
      </c>
      <c r="J22">
        <v>11</v>
      </c>
      <c r="K22">
        <v>11</v>
      </c>
      <c r="L22" t="s">
        <v>407</v>
      </c>
      <c r="M22" t="s">
        <v>408</v>
      </c>
      <c r="O22" t="s">
        <v>409</v>
      </c>
      <c r="V22" t="s">
        <v>253</v>
      </c>
      <c r="W22" t="s">
        <v>5970</v>
      </c>
      <c r="X22" t="s">
        <v>1069</v>
      </c>
      <c r="Y22" t="s">
        <v>5971</v>
      </c>
      <c r="AA22" t="s">
        <v>325</v>
      </c>
      <c r="AB22" t="s">
        <v>326</v>
      </c>
      <c r="AO22">
        <v>7</v>
      </c>
      <c r="BI22" t="s">
        <v>274</v>
      </c>
      <c r="BP22">
        <f t="shared" si="0"/>
        <v>2</v>
      </c>
      <c r="BQ22">
        <f t="shared" si="1"/>
        <v>0</v>
      </c>
      <c r="BS22" t="s">
        <v>5525</v>
      </c>
      <c r="BU22">
        <v>3</v>
      </c>
      <c r="BW22">
        <v>0</v>
      </c>
      <c r="BX22" t="s">
        <v>5972</v>
      </c>
      <c r="CC22" s="3">
        <v>6.7361111111111108E-2</v>
      </c>
      <c r="CE22" t="s">
        <v>5973</v>
      </c>
      <c r="CI22">
        <v>0</v>
      </c>
      <c r="CJ22" t="s">
        <v>5974</v>
      </c>
      <c r="CK22" s="4">
        <v>38414</v>
      </c>
      <c r="CL22" t="s">
        <v>5975</v>
      </c>
      <c r="CM22" t="s">
        <v>5976</v>
      </c>
      <c r="CN22">
        <v>3</v>
      </c>
      <c r="CQ22" t="s">
        <v>5525</v>
      </c>
      <c r="CT22" t="s">
        <v>5977</v>
      </c>
      <c r="CV22">
        <v>0</v>
      </c>
      <c r="CX22">
        <v>8</v>
      </c>
      <c r="CY22" t="s">
        <v>553</v>
      </c>
      <c r="CZ22">
        <v>0</v>
      </c>
      <c r="DA22">
        <v>11</v>
      </c>
      <c r="DB22" t="s">
        <v>1609</v>
      </c>
      <c r="DC22">
        <v>-25</v>
      </c>
      <c r="DJ22">
        <v>-5</v>
      </c>
      <c r="DK22" s="4">
        <v>44470</v>
      </c>
      <c r="DL22">
        <v>20248</v>
      </c>
      <c r="DM22">
        <v>2021</v>
      </c>
      <c r="DN22">
        <v>0</v>
      </c>
      <c r="DP22">
        <v>79809</v>
      </c>
      <c r="DQ22">
        <v>33</v>
      </c>
      <c r="DT22" t="s">
        <v>274</v>
      </c>
      <c r="DU22" t="s">
        <v>257</v>
      </c>
      <c r="DW22">
        <v>0</v>
      </c>
      <c r="DX22" t="s">
        <v>275</v>
      </c>
      <c r="ED22">
        <v>0</v>
      </c>
      <c r="EE22" t="s">
        <v>5978</v>
      </c>
      <c r="EG22">
        <v>0</v>
      </c>
      <c r="EI22" t="s">
        <v>992</v>
      </c>
      <c r="EJ22" t="s">
        <v>5979</v>
      </c>
      <c r="EK22" t="s">
        <v>5980</v>
      </c>
      <c r="EL22" t="s">
        <v>5981</v>
      </c>
      <c r="EM22" t="s">
        <v>3893</v>
      </c>
      <c r="EO22" t="s">
        <v>2935</v>
      </c>
      <c r="EP22">
        <v>0</v>
      </c>
      <c r="FD22">
        <v>0</v>
      </c>
      <c r="FI22" t="s">
        <v>5982</v>
      </c>
      <c r="FK22">
        <v>0</v>
      </c>
      <c r="FM22">
        <v>0</v>
      </c>
      <c r="FP22">
        <v>0</v>
      </c>
      <c r="FR22" t="s">
        <v>651</v>
      </c>
      <c r="FU22" t="s">
        <v>5983</v>
      </c>
      <c r="FX22">
        <v>0</v>
      </c>
      <c r="FZ22">
        <v>0.03</v>
      </c>
      <c r="GA22">
        <v>-3</v>
      </c>
      <c r="GB22">
        <v>0</v>
      </c>
      <c r="GD22" t="s">
        <v>355</v>
      </c>
      <c r="GE22">
        <v>0</v>
      </c>
      <c r="GF22" t="s">
        <v>274</v>
      </c>
      <c r="GI22">
        <v>0</v>
      </c>
      <c r="GJ22">
        <v>0</v>
      </c>
      <c r="GL22" t="s">
        <v>5984</v>
      </c>
      <c r="GZ22" t="s">
        <v>5985</v>
      </c>
      <c r="HE22">
        <v>1</v>
      </c>
      <c r="HF22">
        <v>21</v>
      </c>
      <c r="HG22">
        <v>0</v>
      </c>
      <c r="HH22" t="s">
        <v>275</v>
      </c>
      <c r="HT22" t="s">
        <v>5986</v>
      </c>
      <c r="HU22">
        <v>-5</v>
      </c>
      <c r="HV22">
        <v>12</v>
      </c>
      <c r="HW22">
        <v>4056634</v>
      </c>
      <c r="HY22">
        <v>4056615</v>
      </c>
      <c r="IB22">
        <v>0</v>
      </c>
      <c r="IC22">
        <v>0</v>
      </c>
      <c r="IL22">
        <v>31</v>
      </c>
      <c r="IT22">
        <v>5</v>
      </c>
    </row>
    <row r="23" spans="1:254">
      <c r="A23">
        <v>22</v>
      </c>
      <c r="B23" t="s">
        <v>5987</v>
      </c>
      <c r="C23">
        <v>1</v>
      </c>
      <c r="D23">
        <v>3</v>
      </c>
      <c r="E23">
        <v>6</v>
      </c>
      <c r="F23">
        <v>4</v>
      </c>
      <c r="G23">
        <v>12</v>
      </c>
      <c r="I23" t="s">
        <v>298</v>
      </c>
      <c r="J23">
        <v>11</v>
      </c>
      <c r="K23">
        <v>11</v>
      </c>
      <c r="L23" t="s">
        <v>2271</v>
      </c>
      <c r="M23" t="s">
        <v>2016</v>
      </c>
      <c r="O23" t="s">
        <v>2272</v>
      </c>
      <c r="V23" t="s">
        <v>253</v>
      </c>
      <c r="W23" t="s">
        <v>5988</v>
      </c>
      <c r="X23" t="s">
        <v>370</v>
      </c>
      <c r="Y23" t="s">
        <v>5989</v>
      </c>
      <c r="AA23" t="s">
        <v>325</v>
      </c>
      <c r="AB23" t="s">
        <v>326</v>
      </c>
      <c r="AI23">
        <v>12</v>
      </c>
      <c r="AJ23" t="s">
        <v>327</v>
      </c>
      <c r="AO23">
        <v>7</v>
      </c>
      <c r="AX23">
        <v>4</v>
      </c>
      <c r="BI23" t="s">
        <v>274</v>
      </c>
      <c r="BP23">
        <f t="shared" si="0"/>
        <v>1</v>
      </c>
      <c r="BQ23">
        <f t="shared" si="1"/>
        <v>0</v>
      </c>
      <c r="BS23" t="s">
        <v>5525</v>
      </c>
      <c r="BU23">
        <v>3</v>
      </c>
      <c r="BW23">
        <v>0</v>
      </c>
      <c r="BX23" t="s">
        <v>5990</v>
      </c>
      <c r="BZ23">
        <v>1</v>
      </c>
      <c r="CC23" s="3">
        <v>6.7361111111111108E-2</v>
      </c>
      <c r="CD23" t="s">
        <v>257</v>
      </c>
      <c r="CE23" t="s">
        <v>5991</v>
      </c>
      <c r="CF23">
        <v>8</v>
      </c>
      <c r="CH23" t="s">
        <v>331</v>
      </c>
      <c r="CI23">
        <v>0</v>
      </c>
      <c r="CJ23" t="s">
        <v>5992</v>
      </c>
      <c r="CK23" s="4">
        <v>38414</v>
      </c>
      <c r="CL23" t="s">
        <v>5993</v>
      </c>
      <c r="CM23" t="s">
        <v>5994</v>
      </c>
      <c r="CN23">
        <v>3</v>
      </c>
      <c r="CP23" t="s">
        <v>418</v>
      </c>
      <c r="CQ23" t="s">
        <v>5525</v>
      </c>
      <c r="CT23" t="s">
        <v>5995</v>
      </c>
      <c r="CV23">
        <v>0</v>
      </c>
      <c r="CX23">
        <v>9</v>
      </c>
      <c r="CY23" t="s">
        <v>553</v>
      </c>
      <c r="CZ23">
        <v>0</v>
      </c>
      <c r="DA23">
        <v>11</v>
      </c>
      <c r="DB23" t="s">
        <v>1609</v>
      </c>
      <c r="DC23">
        <v>-25</v>
      </c>
      <c r="DE23" t="s">
        <v>5648</v>
      </c>
      <c r="DJ23">
        <v>6</v>
      </c>
      <c r="DK23" s="4">
        <v>44470</v>
      </c>
      <c r="DL23">
        <v>20248</v>
      </c>
      <c r="DM23">
        <v>2021</v>
      </c>
      <c r="DN23">
        <v>0</v>
      </c>
      <c r="DP23">
        <v>79809</v>
      </c>
      <c r="DQ23">
        <v>34</v>
      </c>
      <c r="DT23" t="s">
        <v>274</v>
      </c>
      <c r="DU23" t="s">
        <v>257</v>
      </c>
      <c r="DV23" t="s">
        <v>5729</v>
      </c>
      <c r="DW23">
        <v>0</v>
      </c>
      <c r="DX23" t="s">
        <v>275</v>
      </c>
      <c r="ED23">
        <v>0</v>
      </c>
      <c r="EE23" t="s">
        <v>421</v>
      </c>
      <c r="EF23" t="s">
        <v>422</v>
      </c>
      <c r="EG23">
        <v>0</v>
      </c>
      <c r="EI23" t="s">
        <v>340</v>
      </c>
      <c r="EJ23" t="s">
        <v>3736</v>
      </c>
      <c r="EK23" t="s">
        <v>5996</v>
      </c>
      <c r="EL23" t="s">
        <v>5997</v>
      </c>
      <c r="EM23" t="s">
        <v>351</v>
      </c>
      <c r="EN23" t="s">
        <v>418</v>
      </c>
      <c r="EO23" t="s">
        <v>2935</v>
      </c>
      <c r="EP23">
        <v>0</v>
      </c>
      <c r="EQ23" t="s">
        <v>346</v>
      </c>
      <c r="ES23" t="s">
        <v>5998</v>
      </c>
      <c r="ET23">
        <v>4</v>
      </c>
      <c r="EU23" t="s">
        <v>348</v>
      </c>
      <c r="EV23" t="s">
        <v>349</v>
      </c>
      <c r="EW23" t="s">
        <v>1251</v>
      </c>
      <c r="EX23" t="s">
        <v>1005</v>
      </c>
      <c r="FA23" t="s">
        <v>499</v>
      </c>
      <c r="FB23" t="s">
        <v>5999</v>
      </c>
      <c r="FD23">
        <v>0</v>
      </c>
      <c r="FE23">
        <v>10</v>
      </c>
      <c r="FI23" t="s">
        <v>5962</v>
      </c>
      <c r="FJ23" t="s">
        <v>6000</v>
      </c>
      <c r="FK23">
        <v>0</v>
      </c>
      <c r="FM23">
        <v>0</v>
      </c>
      <c r="FN23" t="s">
        <v>5729</v>
      </c>
      <c r="FO23" t="s">
        <v>1115</v>
      </c>
      <c r="FP23">
        <v>0</v>
      </c>
      <c r="FR23" t="s">
        <v>395</v>
      </c>
      <c r="FU23" t="s">
        <v>496</v>
      </c>
      <c r="FX23">
        <v>0</v>
      </c>
      <c r="FZ23">
        <v>0.03</v>
      </c>
      <c r="GA23">
        <v>-3</v>
      </c>
      <c r="GB23">
        <v>0</v>
      </c>
      <c r="GD23" t="s">
        <v>355</v>
      </c>
      <c r="GE23">
        <v>1</v>
      </c>
      <c r="GF23" t="s">
        <v>274</v>
      </c>
      <c r="GG23">
        <v>2.2000000000000002</v>
      </c>
      <c r="GH23">
        <v>2.2999999999999998</v>
      </c>
      <c r="GI23">
        <v>0</v>
      </c>
      <c r="GJ23">
        <v>0</v>
      </c>
      <c r="GL23" t="s">
        <v>6001</v>
      </c>
      <c r="GM23">
        <v>2</v>
      </c>
      <c r="GN23">
        <v>2</v>
      </c>
      <c r="GO23" t="s">
        <v>357</v>
      </c>
      <c r="GP23" t="s">
        <v>1403</v>
      </c>
      <c r="GQ23">
        <v>14</v>
      </c>
      <c r="GZ23" t="s">
        <v>6002</v>
      </c>
      <c r="HB23" t="s">
        <v>313</v>
      </c>
      <c r="HC23" t="s">
        <v>313</v>
      </c>
      <c r="HD23" t="s">
        <v>1115</v>
      </c>
      <c r="HE23">
        <v>0</v>
      </c>
      <c r="HF23">
        <v>11</v>
      </c>
      <c r="HG23">
        <v>0</v>
      </c>
      <c r="HH23" t="s">
        <v>275</v>
      </c>
      <c r="HK23" t="s">
        <v>58</v>
      </c>
      <c r="HL23" t="s">
        <v>5648</v>
      </c>
      <c r="HN23" t="s">
        <v>5925</v>
      </c>
      <c r="HO23" t="s">
        <v>6003</v>
      </c>
      <c r="HP23" t="s">
        <v>6004</v>
      </c>
      <c r="HQ23" t="s">
        <v>6005</v>
      </c>
      <c r="HS23" t="s">
        <v>6006</v>
      </c>
      <c r="HV23">
        <v>6</v>
      </c>
      <c r="HW23">
        <v>4056654</v>
      </c>
      <c r="HX23" t="s">
        <v>5729</v>
      </c>
      <c r="HY23">
        <v>4056634</v>
      </c>
      <c r="IB23">
        <v>0</v>
      </c>
      <c r="IC23">
        <v>0</v>
      </c>
      <c r="IL23">
        <v>32</v>
      </c>
      <c r="IN23" t="s">
        <v>5648</v>
      </c>
      <c r="IP23" t="s">
        <v>5648</v>
      </c>
      <c r="IT23">
        <v>5</v>
      </c>
    </row>
    <row r="24" spans="1:254">
      <c r="A24">
        <v>23</v>
      </c>
      <c r="B24" t="s">
        <v>6007</v>
      </c>
      <c r="C24">
        <v>1</v>
      </c>
      <c r="D24">
        <v>3</v>
      </c>
      <c r="E24">
        <v>6</v>
      </c>
      <c r="F24">
        <v>4</v>
      </c>
      <c r="G24">
        <v>6</v>
      </c>
      <c r="V24" t="s">
        <v>679</v>
      </c>
      <c r="AI24">
        <v>22</v>
      </c>
      <c r="AJ24" t="s">
        <v>327</v>
      </c>
      <c r="AO24">
        <v>7</v>
      </c>
      <c r="BP24">
        <f t="shared" si="0"/>
        <v>0</v>
      </c>
      <c r="BQ24">
        <f t="shared" si="1"/>
        <v>0</v>
      </c>
      <c r="BS24" t="s">
        <v>5525</v>
      </c>
      <c r="BU24">
        <v>3</v>
      </c>
      <c r="BW24">
        <v>0</v>
      </c>
      <c r="BX24" t="s">
        <v>6008</v>
      </c>
      <c r="BZ24">
        <v>1</v>
      </c>
      <c r="CB24" t="s">
        <v>2934</v>
      </c>
      <c r="CC24" s="3">
        <v>3.9583333333333331E-2</v>
      </c>
      <c r="CD24" t="s">
        <v>257</v>
      </c>
      <c r="CE24" t="s">
        <v>6009</v>
      </c>
      <c r="CF24">
        <v>8</v>
      </c>
      <c r="CH24" t="s">
        <v>331</v>
      </c>
      <c r="CI24">
        <v>0</v>
      </c>
      <c r="CJ24" t="s">
        <v>6010</v>
      </c>
      <c r="CK24" s="4">
        <v>38414</v>
      </c>
      <c r="CL24" t="s">
        <v>6011</v>
      </c>
      <c r="CM24" t="s">
        <v>6012</v>
      </c>
      <c r="CN24">
        <v>3</v>
      </c>
      <c r="CP24" t="s">
        <v>282</v>
      </c>
      <c r="CQ24" t="s">
        <v>5525</v>
      </c>
      <c r="CT24" t="s">
        <v>6013</v>
      </c>
      <c r="CV24">
        <v>0</v>
      </c>
      <c r="CX24">
        <v>10</v>
      </c>
      <c r="CY24" t="s">
        <v>553</v>
      </c>
      <c r="CZ24">
        <v>0</v>
      </c>
      <c r="DA24">
        <v>11</v>
      </c>
      <c r="DB24" t="s">
        <v>1609</v>
      </c>
      <c r="DC24">
        <v>-25</v>
      </c>
      <c r="DE24" t="s">
        <v>5541</v>
      </c>
      <c r="DJ24">
        <v>4</v>
      </c>
      <c r="DK24" s="4">
        <v>44470</v>
      </c>
      <c r="DL24">
        <v>20248</v>
      </c>
      <c r="DM24">
        <v>2021</v>
      </c>
      <c r="DN24">
        <v>0</v>
      </c>
      <c r="DP24">
        <v>79809</v>
      </c>
      <c r="DQ24">
        <v>35</v>
      </c>
      <c r="DT24" t="s">
        <v>274</v>
      </c>
      <c r="DU24" t="s">
        <v>257</v>
      </c>
      <c r="DW24">
        <v>0</v>
      </c>
      <c r="DX24" t="s">
        <v>275</v>
      </c>
      <c r="DZ24" t="s">
        <v>5729</v>
      </c>
      <c r="ED24">
        <v>0</v>
      </c>
      <c r="EE24" t="s">
        <v>382</v>
      </c>
      <c r="EF24" t="s">
        <v>383</v>
      </c>
      <c r="EG24">
        <v>0</v>
      </c>
      <c r="EI24" t="s">
        <v>340</v>
      </c>
      <c r="EJ24" t="s">
        <v>3736</v>
      </c>
      <c r="EK24" t="s">
        <v>6014</v>
      </c>
      <c r="EL24" t="s">
        <v>5997</v>
      </c>
      <c r="EN24" t="s">
        <v>269</v>
      </c>
      <c r="EO24" t="s">
        <v>388</v>
      </c>
      <c r="EP24">
        <v>0</v>
      </c>
      <c r="EQ24" t="s">
        <v>346</v>
      </c>
      <c r="ES24" t="s">
        <v>6015</v>
      </c>
      <c r="ET24">
        <v>3</v>
      </c>
      <c r="EU24" t="s">
        <v>348</v>
      </c>
      <c r="EV24" t="s">
        <v>349</v>
      </c>
      <c r="EW24" t="s">
        <v>395</v>
      </c>
      <c r="EX24" t="s">
        <v>492</v>
      </c>
      <c r="FA24" t="s">
        <v>2258</v>
      </c>
      <c r="FB24" t="s">
        <v>6016</v>
      </c>
      <c r="FD24">
        <v>0</v>
      </c>
      <c r="FE24">
        <v>8</v>
      </c>
      <c r="FI24" t="s">
        <v>6017</v>
      </c>
      <c r="FJ24" t="s">
        <v>6000</v>
      </c>
      <c r="FK24">
        <v>0</v>
      </c>
      <c r="FM24">
        <v>0</v>
      </c>
      <c r="FN24" t="s">
        <v>5729</v>
      </c>
      <c r="FO24" t="s">
        <v>1115</v>
      </c>
      <c r="FP24">
        <v>0</v>
      </c>
      <c r="FR24" t="s">
        <v>395</v>
      </c>
      <c r="FU24" t="s">
        <v>496</v>
      </c>
      <c r="FX24">
        <v>0</v>
      </c>
      <c r="FZ24">
        <v>0.03</v>
      </c>
      <c r="GA24">
        <v>-3</v>
      </c>
      <c r="GB24">
        <v>0</v>
      </c>
      <c r="GD24" t="s">
        <v>355</v>
      </c>
      <c r="GE24">
        <v>1</v>
      </c>
      <c r="GF24" t="s">
        <v>257</v>
      </c>
      <c r="GG24">
        <v>2.5</v>
      </c>
      <c r="GH24">
        <v>2.7</v>
      </c>
      <c r="GI24">
        <v>0</v>
      </c>
      <c r="GJ24">
        <v>0</v>
      </c>
      <c r="GL24" t="s">
        <v>6018</v>
      </c>
      <c r="GM24">
        <v>1</v>
      </c>
      <c r="GN24">
        <v>0</v>
      </c>
      <c r="GO24" t="s">
        <v>357</v>
      </c>
      <c r="GP24" t="s">
        <v>779</v>
      </c>
      <c r="GQ24">
        <v>17</v>
      </c>
      <c r="GZ24" t="s">
        <v>6019</v>
      </c>
      <c r="HD24" t="s">
        <v>1115</v>
      </c>
      <c r="HE24">
        <v>0</v>
      </c>
      <c r="HF24">
        <v>11</v>
      </c>
      <c r="HG24">
        <v>0</v>
      </c>
      <c r="HH24" t="s">
        <v>275</v>
      </c>
      <c r="HL24" t="s">
        <v>5541</v>
      </c>
      <c r="HN24" t="s">
        <v>5925</v>
      </c>
      <c r="HO24" t="s">
        <v>6020</v>
      </c>
      <c r="HP24" t="s">
        <v>6021</v>
      </c>
      <c r="HQ24" t="s">
        <v>6022</v>
      </c>
      <c r="HS24" t="s">
        <v>6023</v>
      </c>
      <c r="HV24">
        <v>2</v>
      </c>
      <c r="HW24">
        <v>4056688</v>
      </c>
      <c r="HX24" t="s">
        <v>6024</v>
      </c>
      <c r="HY24">
        <v>4056654</v>
      </c>
      <c r="IB24">
        <v>0</v>
      </c>
      <c r="IC24">
        <v>0</v>
      </c>
      <c r="IL24">
        <v>33</v>
      </c>
      <c r="IN24" t="s">
        <v>5541</v>
      </c>
      <c r="IP24" t="s">
        <v>5541</v>
      </c>
      <c r="IT24">
        <v>5</v>
      </c>
    </row>
    <row r="25" spans="1:254">
      <c r="A25">
        <v>24</v>
      </c>
      <c r="B25" t="s">
        <v>6025</v>
      </c>
      <c r="C25">
        <v>1</v>
      </c>
      <c r="D25">
        <v>4</v>
      </c>
      <c r="E25">
        <v>2</v>
      </c>
      <c r="F25">
        <v>2</v>
      </c>
      <c r="G25">
        <v>2</v>
      </c>
      <c r="I25" t="s">
        <v>254</v>
      </c>
      <c r="J25">
        <v>12</v>
      </c>
      <c r="K25" t="s">
        <v>6026</v>
      </c>
      <c r="L25" t="s">
        <v>6027</v>
      </c>
      <c r="M25" t="s">
        <v>2695</v>
      </c>
      <c r="O25" t="s">
        <v>2696</v>
      </c>
      <c r="P25" t="s">
        <v>509</v>
      </c>
      <c r="S25" t="s">
        <v>6028</v>
      </c>
      <c r="V25" t="s">
        <v>253</v>
      </c>
      <c r="W25" t="s">
        <v>6029</v>
      </c>
      <c r="X25" t="s">
        <v>6030</v>
      </c>
      <c r="Y25" t="s">
        <v>6030</v>
      </c>
      <c r="AA25" t="s">
        <v>981</v>
      </c>
      <c r="AB25" t="s">
        <v>5114</v>
      </c>
      <c r="AI25">
        <v>88</v>
      </c>
      <c r="AJ25" t="s">
        <v>327</v>
      </c>
      <c r="AK25" t="s">
        <v>575</v>
      </c>
      <c r="AO25">
        <v>7</v>
      </c>
      <c r="BI25" t="s">
        <v>274</v>
      </c>
      <c r="BP25">
        <f t="shared" si="0"/>
        <v>1</v>
      </c>
      <c r="BQ25">
        <f t="shared" si="1"/>
        <v>0</v>
      </c>
      <c r="BS25" t="s">
        <v>5525</v>
      </c>
      <c r="BU25">
        <v>3</v>
      </c>
      <c r="BW25">
        <v>0</v>
      </c>
      <c r="BX25" t="s">
        <v>6031</v>
      </c>
      <c r="BZ25">
        <v>1</v>
      </c>
      <c r="CC25" s="3">
        <v>1.1111111111111112E-2</v>
      </c>
      <c r="CD25" t="s">
        <v>274</v>
      </c>
      <c r="CE25" t="s">
        <v>6032</v>
      </c>
      <c r="CF25">
        <v>5</v>
      </c>
      <c r="CH25" t="s">
        <v>331</v>
      </c>
      <c r="CI25">
        <v>0</v>
      </c>
      <c r="CJ25" t="s">
        <v>6033</v>
      </c>
      <c r="CK25" s="4">
        <v>38414</v>
      </c>
      <c r="CL25" t="s">
        <v>6034</v>
      </c>
      <c r="CM25" t="s">
        <v>6035</v>
      </c>
      <c r="CN25">
        <v>3</v>
      </c>
      <c r="CO25" t="s">
        <v>6036</v>
      </c>
      <c r="CP25" t="s">
        <v>269</v>
      </c>
      <c r="CQ25" t="s">
        <v>5525</v>
      </c>
      <c r="CT25" t="s">
        <v>6037</v>
      </c>
      <c r="CV25">
        <v>0</v>
      </c>
      <c r="CX25">
        <v>11</v>
      </c>
      <c r="CY25" t="s">
        <v>553</v>
      </c>
      <c r="CZ25">
        <v>0</v>
      </c>
      <c r="DA25">
        <v>11</v>
      </c>
      <c r="DB25" t="s">
        <v>1609</v>
      </c>
      <c r="DC25">
        <v>-25</v>
      </c>
      <c r="DE25" t="s">
        <v>5682</v>
      </c>
      <c r="DJ25">
        <v>2</v>
      </c>
      <c r="DK25" s="4">
        <v>44470</v>
      </c>
      <c r="DL25">
        <v>20248</v>
      </c>
      <c r="DM25">
        <v>2021</v>
      </c>
      <c r="DN25">
        <v>0</v>
      </c>
      <c r="DP25">
        <v>79809</v>
      </c>
      <c r="DQ25">
        <v>37</v>
      </c>
      <c r="DT25" t="s">
        <v>274</v>
      </c>
      <c r="DU25" t="s">
        <v>257</v>
      </c>
      <c r="DW25">
        <v>0</v>
      </c>
      <c r="DX25" t="s">
        <v>275</v>
      </c>
      <c r="ED25">
        <v>0</v>
      </c>
      <c r="EE25" t="s">
        <v>5121</v>
      </c>
      <c r="EF25" t="s">
        <v>422</v>
      </c>
      <c r="EG25">
        <v>0</v>
      </c>
      <c r="EI25" t="s">
        <v>454</v>
      </c>
      <c r="EJ25" t="s">
        <v>2889</v>
      </c>
      <c r="EK25" t="s">
        <v>6038</v>
      </c>
      <c r="EL25" t="s">
        <v>6039</v>
      </c>
      <c r="EM25" t="s">
        <v>588</v>
      </c>
      <c r="EN25" t="s">
        <v>282</v>
      </c>
      <c r="EO25" t="s">
        <v>283</v>
      </c>
      <c r="EP25">
        <v>0</v>
      </c>
      <c r="EQ25" t="s">
        <v>346</v>
      </c>
      <c r="ES25" t="s">
        <v>6040</v>
      </c>
      <c r="ET25">
        <v>-5</v>
      </c>
      <c r="EU25" t="s">
        <v>348</v>
      </c>
      <c r="EV25" t="s">
        <v>349</v>
      </c>
      <c r="EW25" t="s">
        <v>2977</v>
      </c>
      <c r="EX25" t="s">
        <v>351</v>
      </c>
      <c r="FA25" t="s">
        <v>2511</v>
      </c>
      <c r="FB25" t="s">
        <v>6041</v>
      </c>
      <c r="FD25">
        <v>1</v>
      </c>
      <c r="FE25">
        <v>16</v>
      </c>
      <c r="FI25" t="s">
        <v>5618</v>
      </c>
      <c r="FK25">
        <v>0</v>
      </c>
      <c r="FM25">
        <v>0</v>
      </c>
      <c r="FP25">
        <v>0</v>
      </c>
      <c r="FR25" t="s">
        <v>462</v>
      </c>
      <c r="FU25" t="s">
        <v>777</v>
      </c>
      <c r="FV25" t="s">
        <v>431</v>
      </c>
      <c r="FX25">
        <v>1</v>
      </c>
      <c r="FZ25">
        <v>0.03</v>
      </c>
      <c r="GA25">
        <v>-3</v>
      </c>
      <c r="GB25">
        <v>1</v>
      </c>
      <c r="GC25" t="s">
        <v>497</v>
      </c>
      <c r="GD25" t="s">
        <v>355</v>
      </c>
      <c r="GE25">
        <v>0</v>
      </c>
      <c r="GF25" t="s">
        <v>895</v>
      </c>
      <c r="GH25">
        <v>1.4</v>
      </c>
      <c r="GI25">
        <v>1</v>
      </c>
      <c r="GJ25">
        <v>0</v>
      </c>
      <c r="GL25" t="s">
        <v>6042</v>
      </c>
      <c r="GM25">
        <v>7</v>
      </c>
      <c r="GN25">
        <v>1</v>
      </c>
      <c r="GO25">
        <v>4</v>
      </c>
      <c r="GQ25">
        <v>33</v>
      </c>
      <c r="GZ25" t="s">
        <v>6043</v>
      </c>
      <c r="HB25" t="s">
        <v>313</v>
      </c>
      <c r="HC25" t="s">
        <v>313</v>
      </c>
      <c r="HD25" t="s">
        <v>5682</v>
      </c>
      <c r="HE25">
        <v>0</v>
      </c>
      <c r="HF25">
        <v>12</v>
      </c>
      <c r="HG25">
        <v>0</v>
      </c>
      <c r="HH25" t="s">
        <v>275</v>
      </c>
      <c r="HJ25" t="s">
        <v>492</v>
      </c>
      <c r="HK25">
        <v>0</v>
      </c>
      <c r="HL25" t="s">
        <v>5722</v>
      </c>
      <c r="HN25" t="s">
        <v>5925</v>
      </c>
      <c r="HO25" t="s">
        <v>6044</v>
      </c>
      <c r="HP25" t="s">
        <v>6045</v>
      </c>
      <c r="HQ25" t="s">
        <v>6046</v>
      </c>
      <c r="HS25" t="s">
        <v>6047</v>
      </c>
      <c r="HV25">
        <v>0</v>
      </c>
      <c r="HW25">
        <v>4056738</v>
      </c>
      <c r="HX25" t="s">
        <v>351</v>
      </c>
      <c r="HY25">
        <v>4056688</v>
      </c>
      <c r="IB25">
        <v>0</v>
      </c>
      <c r="IC25">
        <v>0</v>
      </c>
      <c r="IL25">
        <v>34</v>
      </c>
      <c r="IR25" t="s">
        <v>351</v>
      </c>
      <c r="IT25">
        <v>5</v>
      </c>
    </row>
    <row r="26" spans="1:254">
      <c r="A26">
        <v>25</v>
      </c>
      <c r="B26" t="s">
        <v>6048</v>
      </c>
      <c r="C26">
        <v>2</v>
      </c>
      <c r="D26">
        <v>1</v>
      </c>
      <c r="E26">
        <v>10</v>
      </c>
      <c r="F26">
        <v>11</v>
      </c>
      <c r="G26">
        <v>-25</v>
      </c>
      <c r="H26" t="s">
        <v>253</v>
      </c>
      <c r="I26" t="s">
        <v>254</v>
      </c>
      <c r="J26" t="s">
        <v>2652</v>
      </c>
      <c r="K26" t="s">
        <v>2652</v>
      </c>
      <c r="L26" t="s">
        <v>2653</v>
      </c>
      <c r="M26" t="s">
        <v>1471</v>
      </c>
      <c r="O26" t="s">
        <v>1472</v>
      </c>
      <c r="V26" t="s">
        <v>257</v>
      </c>
      <c r="W26" t="s">
        <v>5931</v>
      </c>
      <c r="AD26" t="s">
        <v>635</v>
      </c>
      <c r="AE26" t="s">
        <v>1685</v>
      </c>
      <c r="AF26" t="s">
        <v>5931</v>
      </c>
      <c r="AG26" t="s">
        <v>274</v>
      </c>
      <c r="AI26">
        <v>20</v>
      </c>
      <c r="AO26">
        <v>7</v>
      </c>
      <c r="BI26" t="s">
        <v>261</v>
      </c>
      <c r="BP26">
        <f t="shared" si="0"/>
        <v>0</v>
      </c>
      <c r="BQ26">
        <f t="shared" si="1"/>
        <v>3</v>
      </c>
      <c r="BS26" t="s">
        <v>5525</v>
      </c>
      <c r="BU26">
        <v>10</v>
      </c>
      <c r="BW26">
        <v>0</v>
      </c>
      <c r="BX26" t="s">
        <v>6049</v>
      </c>
      <c r="CC26" s="3">
        <v>0.42986111111111108</v>
      </c>
      <c r="CE26" t="s">
        <v>6050</v>
      </c>
      <c r="CI26">
        <v>0</v>
      </c>
      <c r="CJ26" t="s">
        <v>6051</v>
      </c>
      <c r="CK26" s="4">
        <v>38414</v>
      </c>
      <c r="CL26" t="s">
        <v>6052</v>
      </c>
      <c r="CM26" t="s">
        <v>6053</v>
      </c>
      <c r="CN26">
        <v>10</v>
      </c>
      <c r="CO26" t="s">
        <v>268</v>
      </c>
      <c r="CP26" t="s">
        <v>269</v>
      </c>
      <c r="CQ26" t="s">
        <v>5525</v>
      </c>
      <c r="CT26" t="s">
        <v>6054</v>
      </c>
      <c r="CV26">
        <v>0</v>
      </c>
      <c r="CX26">
        <v>1</v>
      </c>
      <c r="CY26" t="s">
        <v>1242</v>
      </c>
      <c r="CZ26">
        <v>12</v>
      </c>
      <c r="DA26">
        <v>19</v>
      </c>
      <c r="DB26" t="s">
        <v>1609</v>
      </c>
      <c r="DC26">
        <v>-25</v>
      </c>
      <c r="DE26" t="s">
        <v>5800</v>
      </c>
      <c r="DJ26">
        <v>11</v>
      </c>
      <c r="DK26" s="4">
        <v>44470</v>
      </c>
      <c r="DL26">
        <v>20248</v>
      </c>
      <c r="DM26">
        <v>2021</v>
      </c>
      <c r="DN26">
        <v>0</v>
      </c>
      <c r="DP26">
        <v>79809</v>
      </c>
      <c r="DQ26">
        <v>56</v>
      </c>
      <c r="DT26" t="s">
        <v>274</v>
      </c>
      <c r="DU26" t="s">
        <v>257</v>
      </c>
      <c r="DW26">
        <v>7</v>
      </c>
      <c r="DX26" t="s">
        <v>275</v>
      </c>
      <c r="ED26">
        <v>0</v>
      </c>
      <c r="EE26" t="s">
        <v>3216</v>
      </c>
      <c r="EF26" t="s">
        <v>1485</v>
      </c>
      <c r="EG26">
        <v>0</v>
      </c>
      <c r="EI26" t="s">
        <v>2663</v>
      </c>
      <c r="EJ26" t="s">
        <v>5916</v>
      </c>
      <c r="EK26" t="s">
        <v>6055</v>
      </c>
      <c r="EL26" t="s">
        <v>6056</v>
      </c>
      <c r="EM26" t="s">
        <v>268</v>
      </c>
      <c r="EN26" t="s">
        <v>282</v>
      </c>
      <c r="EO26" t="s">
        <v>1109</v>
      </c>
      <c r="EP26">
        <v>0</v>
      </c>
      <c r="ES26" t="s">
        <v>6057</v>
      </c>
      <c r="FD26">
        <v>0</v>
      </c>
      <c r="FE26">
        <v>12</v>
      </c>
      <c r="FF26" t="s">
        <v>308</v>
      </c>
      <c r="FH26" t="s">
        <v>308</v>
      </c>
      <c r="FI26" t="s">
        <v>6058</v>
      </c>
      <c r="FK26">
        <v>0</v>
      </c>
      <c r="FM26">
        <v>0</v>
      </c>
      <c r="FP26">
        <v>0</v>
      </c>
      <c r="FR26" t="s">
        <v>651</v>
      </c>
      <c r="FT26" t="s">
        <v>274</v>
      </c>
      <c r="FU26" t="s">
        <v>2671</v>
      </c>
      <c r="FV26" t="s">
        <v>1700</v>
      </c>
      <c r="FW26" t="s">
        <v>291</v>
      </c>
      <c r="FX26">
        <v>1</v>
      </c>
      <c r="FZ26">
        <v>7.1</v>
      </c>
      <c r="GA26">
        <v>-3</v>
      </c>
      <c r="GB26">
        <v>0</v>
      </c>
      <c r="GD26" t="s">
        <v>355</v>
      </c>
      <c r="GE26">
        <v>0</v>
      </c>
      <c r="GI26">
        <v>0</v>
      </c>
      <c r="GJ26">
        <v>0</v>
      </c>
      <c r="GL26" t="s">
        <v>6059</v>
      </c>
      <c r="GN26">
        <v>3</v>
      </c>
      <c r="GZ26" t="s">
        <v>6060</v>
      </c>
      <c r="HB26" t="s">
        <v>294</v>
      </c>
      <c r="HC26" t="s">
        <v>313</v>
      </c>
      <c r="HD26" t="s">
        <v>6061</v>
      </c>
      <c r="HE26">
        <v>0</v>
      </c>
      <c r="HF26">
        <v>20</v>
      </c>
      <c r="HG26">
        <v>7</v>
      </c>
      <c r="HH26" t="s">
        <v>275</v>
      </c>
      <c r="HK26" t="s">
        <v>658</v>
      </c>
      <c r="HV26">
        <v>-36</v>
      </c>
      <c r="HW26">
        <v>4057310</v>
      </c>
      <c r="HX26" t="s">
        <v>6062</v>
      </c>
      <c r="HY26">
        <v>4057247</v>
      </c>
      <c r="IB26">
        <v>0</v>
      </c>
      <c r="IC26">
        <v>0</v>
      </c>
      <c r="IL26">
        <v>51</v>
      </c>
      <c r="IP26" t="s">
        <v>5800</v>
      </c>
      <c r="IT26">
        <v>5</v>
      </c>
    </row>
    <row r="27" spans="1:254">
      <c r="A27">
        <v>26</v>
      </c>
      <c r="B27" t="s">
        <v>6063</v>
      </c>
      <c r="C27">
        <v>2</v>
      </c>
      <c r="D27">
        <v>1</v>
      </c>
      <c r="E27">
        <v>10</v>
      </c>
      <c r="F27">
        <v>9</v>
      </c>
      <c r="G27">
        <v>-36</v>
      </c>
      <c r="I27" t="s">
        <v>254</v>
      </c>
      <c r="J27">
        <v>11</v>
      </c>
      <c r="K27" t="s">
        <v>6064</v>
      </c>
      <c r="L27" t="s">
        <v>4996</v>
      </c>
      <c r="M27" t="s">
        <v>319</v>
      </c>
      <c r="O27" t="s">
        <v>4997</v>
      </c>
      <c r="V27" t="s">
        <v>253</v>
      </c>
      <c r="W27" t="s">
        <v>6065</v>
      </c>
      <c r="X27" t="s">
        <v>664</v>
      </c>
      <c r="Y27" t="s">
        <v>6066</v>
      </c>
      <c r="AA27" t="s">
        <v>325</v>
      </c>
      <c r="AB27" t="s">
        <v>326</v>
      </c>
      <c r="AI27">
        <v>4</v>
      </c>
      <c r="AJ27" t="s">
        <v>327</v>
      </c>
      <c r="AO27">
        <v>7</v>
      </c>
      <c r="BI27" t="s">
        <v>274</v>
      </c>
      <c r="BP27">
        <f t="shared" si="0"/>
        <v>1</v>
      </c>
      <c r="BQ27">
        <f t="shared" si="1"/>
        <v>0</v>
      </c>
      <c r="BS27" t="s">
        <v>5525</v>
      </c>
      <c r="BU27">
        <v>10</v>
      </c>
      <c r="BW27">
        <v>0</v>
      </c>
      <c r="BX27" t="s">
        <v>6067</v>
      </c>
      <c r="BZ27">
        <v>1</v>
      </c>
      <c r="CC27" s="3">
        <v>0.40625</v>
      </c>
      <c r="CD27" t="s">
        <v>257</v>
      </c>
      <c r="CE27" t="s">
        <v>6068</v>
      </c>
      <c r="CF27">
        <v>8</v>
      </c>
      <c r="CH27" t="s">
        <v>331</v>
      </c>
      <c r="CI27">
        <v>0</v>
      </c>
      <c r="CJ27" t="s">
        <v>6069</v>
      </c>
      <c r="CK27" s="4">
        <v>38414</v>
      </c>
      <c r="CL27" t="s">
        <v>6070</v>
      </c>
      <c r="CM27" t="s">
        <v>6071</v>
      </c>
      <c r="CN27">
        <v>10</v>
      </c>
      <c r="CP27" t="s">
        <v>269</v>
      </c>
      <c r="CQ27" t="s">
        <v>5525</v>
      </c>
      <c r="CT27" t="s">
        <v>5937</v>
      </c>
      <c r="CV27">
        <v>0</v>
      </c>
      <c r="CX27">
        <v>2</v>
      </c>
      <c r="CY27" t="s">
        <v>1242</v>
      </c>
      <c r="CZ27">
        <v>12</v>
      </c>
      <c r="DA27">
        <v>19</v>
      </c>
      <c r="DB27" t="s">
        <v>1609</v>
      </c>
      <c r="DC27">
        <v>-25</v>
      </c>
      <c r="DE27" t="s">
        <v>6072</v>
      </c>
      <c r="DJ27">
        <v>9</v>
      </c>
      <c r="DK27" s="4">
        <v>44470</v>
      </c>
      <c r="DL27">
        <v>20248</v>
      </c>
      <c r="DM27">
        <v>2021</v>
      </c>
      <c r="DN27">
        <v>0</v>
      </c>
      <c r="DP27">
        <v>79809</v>
      </c>
      <c r="DQ27">
        <v>57</v>
      </c>
      <c r="DT27" t="s">
        <v>274</v>
      </c>
      <c r="DU27" t="s">
        <v>257</v>
      </c>
      <c r="DW27">
        <v>7</v>
      </c>
      <c r="DX27" t="s">
        <v>275</v>
      </c>
      <c r="ED27">
        <v>0</v>
      </c>
      <c r="EE27" t="s">
        <v>6073</v>
      </c>
      <c r="EF27" t="s">
        <v>701</v>
      </c>
      <c r="EG27">
        <v>0</v>
      </c>
      <c r="EH27" t="s">
        <v>5008</v>
      </c>
      <c r="EI27" t="s">
        <v>340</v>
      </c>
      <c r="EJ27" t="s">
        <v>5512</v>
      </c>
      <c r="EK27" t="s">
        <v>6074</v>
      </c>
      <c r="EL27" t="s">
        <v>6075</v>
      </c>
      <c r="EM27" t="s">
        <v>3739</v>
      </c>
      <c r="EN27" t="s">
        <v>282</v>
      </c>
      <c r="EO27" t="s">
        <v>1110</v>
      </c>
      <c r="EP27">
        <v>0</v>
      </c>
      <c r="EQ27" t="s">
        <v>491</v>
      </c>
      <c r="ES27" t="s">
        <v>6076</v>
      </c>
      <c r="ET27">
        <v>9</v>
      </c>
      <c r="EU27" t="s">
        <v>274</v>
      </c>
      <c r="EV27" t="s">
        <v>349</v>
      </c>
      <c r="EW27" t="s">
        <v>1251</v>
      </c>
      <c r="EX27" t="s">
        <v>898</v>
      </c>
      <c r="FA27" t="s">
        <v>499</v>
      </c>
      <c r="FB27" t="s">
        <v>6077</v>
      </c>
      <c r="FD27">
        <v>0</v>
      </c>
      <c r="FE27">
        <v>4</v>
      </c>
      <c r="FI27" t="s">
        <v>6078</v>
      </c>
      <c r="FJ27" t="s">
        <v>6079</v>
      </c>
      <c r="FK27">
        <v>0</v>
      </c>
      <c r="FM27">
        <v>0</v>
      </c>
      <c r="FP27">
        <v>0</v>
      </c>
      <c r="FR27" t="s">
        <v>354</v>
      </c>
      <c r="FX27">
        <v>0</v>
      </c>
      <c r="FZ27">
        <v>7.1</v>
      </c>
      <c r="GA27">
        <v>-3</v>
      </c>
      <c r="GB27">
        <v>0</v>
      </c>
      <c r="GD27" t="s">
        <v>355</v>
      </c>
      <c r="GE27">
        <v>0</v>
      </c>
      <c r="GH27">
        <v>3</v>
      </c>
      <c r="GI27">
        <v>0</v>
      </c>
      <c r="GJ27">
        <v>0</v>
      </c>
      <c r="GL27" t="s">
        <v>6080</v>
      </c>
      <c r="GM27">
        <v>0</v>
      </c>
      <c r="GN27">
        <v>0</v>
      </c>
      <c r="GO27" t="s">
        <v>2349</v>
      </c>
      <c r="GQ27">
        <v>2</v>
      </c>
      <c r="GZ27" t="s">
        <v>714</v>
      </c>
      <c r="HB27" t="s">
        <v>294</v>
      </c>
      <c r="HC27" t="s">
        <v>313</v>
      </c>
      <c r="HD27" t="s">
        <v>6081</v>
      </c>
      <c r="HE27">
        <v>0</v>
      </c>
      <c r="HF27">
        <v>11</v>
      </c>
      <c r="HG27">
        <v>7</v>
      </c>
      <c r="HH27" t="s">
        <v>275</v>
      </c>
      <c r="HK27" t="s">
        <v>658</v>
      </c>
      <c r="HL27" t="s">
        <v>6072</v>
      </c>
      <c r="HN27" t="s">
        <v>6082</v>
      </c>
      <c r="HO27" t="s">
        <v>6083</v>
      </c>
      <c r="HP27" t="s">
        <v>6084</v>
      </c>
      <c r="HQ27" t="s">
        <v>6085</v>
      </c>
      <c r="HS27" t="s">
        <v>6086</v>
      </c>
      <c r="HV27">
        <v>-45</v>
      </c>
      <c r="HW27">
        <v>4057332</v>
      </c>
      <c r="HX27" t="s">
        <v>6087</v>
      </c>
      <c r="HY27">
        <v>4057310</v>
      </c>
      <c r="IB27">
        <v>0.5</v>
      </c>
      <c r="IC27">
        <v>1</v>
      </c>
      <c r="IL27">
        <v>52</v>
      </c>
      <c r="IP27" t="s">
        <v>6072</v>
      </c>
      <c r="IT27">
        <v>5</v>
      </c>
    </row>
    <row r="28" spans="1:254">
      <c r="A28">
        <v>27</v>
      </c>
      <c r="B28" t="s">
        <v>6088</v>
      </c>
      <c r="C28">
        <v>2</v>
      </c>
      <c r="D28">
        <v>2</v>
      </c>
      <c r="E28">
        <v>1</v>
      </c>
      <c r="F28">
        <v>3</v>
      </c>
      <c r="G28">
        <v>-45</v>
      </c>
      <c r="I28" t="s">
        <v>254</v>
      </c>
      <c r="J28">
        <v>21</v>
      </c>
      <c r="K28">
        <v>21</v>
      </c>
      <c r="L28" t="s">
        <v>1066</v>
      </c>
      <c r="M28" t="s">
        <v>568</v>
      </c>
      <c r="O28" t="s">
        <v>1066</v>
      </c>
      <c r="V28" t="s">
        <v>257</v>
      </c>
      <c r="W28" t="s">
        <v>2589</v>
      </c>
      <c r="AD28" t="s">
        <v>573</v>
      </c>
      <c r="AE28" t="s">
        <v>2590</v>
      </c>
      <c r="AF28" t="s">
        <v>2589</v>
      </c>
      <c r="AG28" t="s">
        <v>257</v>
      </c>
      <c r="AI28">
        <v>22</v>
      </c>
      <c r="AO28">
        <v>7</v>
      </c>
      <c r="BI28" t="s">
        <v>274</v>
      </c>
      <c r="BP28">
        <f t="shared" si="0"/>
        <v>0</v>
      </c>
      <c r="BQ28">
        <f t="shared" si="1"/>
        <v>1</v>
      </c>
      <c r="BS28" t="s">
        <v>5525</v>
      </c>
      <c r="BU28">
        <v>10</v>
      </c>
      <c r="BW28">
        <v>0</v>
      </c>
      <c r="BX28" t="s">
        <v>6089</v>
      </c>
      <c r="CC28" s="3">
        <v>0.37847222222222227</v>
      </c>
      <c r="CE28" t="s">
        <v>6090</v>
      </c>
      <c r="CI28">
        <v>0</v>
      </c>
      <c r="CJ28" t="s">
        <v>6091</v>
      </c>
      <c r="CK28" s="4">
        <v>38414</v>
      </c>
      <c r="CL28" t="s">
        <v>6092</v>
      </c>
      <c r="CM28" t="s">
        <v>6093</v>
      </c>
      <c r="CN28">
        <v>10</v>
      </c>
      <c r="CP28" t="s">
        <v>269</v>
      </c>
      <c r="CQ28" t="s">
        <v>5525</v>
      </c>
      <c r="CT28" t="s">
        <v>5821</v>
      </c>
      <c r="CV28">
        <v>0</v>
      </c>
      <c r="CX28">
        <v>3</v>
      </c>
      <c r="CY28" t="s">
        <v>1242</v>
      </c>
      <c r="CZ28">
        <v>12</v>
      </c>
      <c r="DA28">
        <v>19</v>
      </c>
      <c r="DB28" t="s">
        <v>1609</v>
      </c>
      <c r="DC28">
        <v>-25</v>
      </c>
      <c r="DE28" t="s">
        <v>5551</v>
      </c>
      <c r="DJ28">
        <v>3</v>
      </c>
      <c r="DK28" s="4">
        <v>44470</v>
      </c>
      <c r="DL28">
        <v>20248</v>
      </c>
      <c r="DM28">
        <v>2021</v>
      </c>
      <c r="DN28">
        <v>0</v>
      </c>
      <c r="DP28">
        <v>79809</v>
      </c>
      <c r="DQ28">
        <v>58</v>
      </c>
      <c r="DT28" t="s">
        <v>274</v>
      </c>
      <c r="DU28" t="s">
        <v>257</v>
      </c>
      <c r="DW28">
        <v>7</v>
      </c>
      <c r="DX28" t="s">
        <v>275</v>
      </c>
      <c r="ED28">
        <v>0</v>
      </c>
      <c r="EE28" t="s">
        <v>1533</v>
      </c>
      <c r="EF28" t="s">
        <v>1485</v>
      </c>
      <c r="EG28">
        <v>0</v>
      </c>
      <c r="EI28" t="s">
        <v>454</v>
      </c>
      <c r="EJ28" t="s">
        <v>6094</v>
      </c>
      <c r="EK28" t="s">
        <v>6095</v>
      </c>
      <c r="EL28" t="s">
        <v>6096</v>
      </c>
      <c r="EM28" t="s">
        <v>6097</v>
      </c>
      <c r="EN28" t="s">
        <v>282</v>
      </c>
      <c r="EO28" t="s">
        <v>283</v>
      </c>
      <c r="EP28">
        <v>0</v>
      </c>
      <c r="ES28" t="s">
        <v>6098</v>
      </c>
      <c r="FD28">
        <v>0</v>
      </c>
      <c r="FE28">
        <v>7</v>
      </c>
      <c r="FF28" t="s">
        <v>255</v>
      </c>
      <c r="FH28" t="s">
        <v>255</v>
      </c>
      <c r="FI28" t="s">
        <v>6099</v>
      </c>
      <c r="FK28">
        <v>0</v>
      </c>
      <c r="FM28">
        <v>0</v>
      </c>
      <c r="FP28">
        <v>0</v>
      </c>
      <c r="FR28" t="s">
        <v>287</v>
      </c>
      <c r="FT28" t="s">
        <v>257</v>
      </c>
      <c r="FU28" t="s">
        <v>6100</v>
      </c>
      <c r="FV28" t="s">
        <v>431</v>
      </c>
      <c r="FW28" t="s">
        <v>291</v>
      </c>
      <c r="FX28">
        <v>0</v>
      </c>
      <c r="FZ28">
        <v>7.1</v>
      </c>
      <c r="GA28">
        <v>-3</v>
      </c>
      <c r="GB28">
        <v>0</v>
      </c>
      <c r="GE28">
        <v>0</v>
      </c>
      <c r="GF28" t="s">
        <v>274</v>
      </c>
      <c r="GI28">
        <v>0</v>
      </c>
      <c r="GJ28">
        <v>0</v>
      </c>
      <c r="GL28" t="s">
        <v>2169</v>
      </c>
      <c r="GN28">
        <v>0</v>
      </c>
      <c r="GZ28" t="s">
        <v>5985</v>
      </c>
      <c r="HB28" t="s">
        <v>294</v>
      </c>
      <c r="HC28" t="s">
        <v>294</v>
      </c>
      <c r="HD28" t="s">
        <v>6101</v>
      </c>
      <c r="HE28">
        <v>0</v>
      </c>
      <c r="HF28">
        <v>12</v>
      </c>
      <c r="HG28">
        <v>7</v>
      </c>
      <c r="HH28" t="s">
        <v>275</v>
      </c>
      <c r="HK28">
        <v>1</v>
      </c>
      <c r="HV28">
        <v>-48</v>
      </c>
      <c r="HW28">
        <v>4057359</v>
      </c>
      <c r="HX28" t="s">
        <v>6102</v>
      </c>
      <c r="HY28">
        <v>4057332</v>
      </c>
      <c r="IB28">
        <v>0</v>
      </c>
      <c r="IC28">
        <v>0</v>
      </c>
      <c r="IL28">
        <v>53</v>
      </c>
      <c r="IP28" t="s">
        <v>5551</v>
      </c>
      <c r="IT28">
        <v>5</v>
      </c>
    </row>
    <row r="29" spans="1:254">
      <c r="A29">
        <v>28</v>
      </c>
      <c r="B29" t="s">
        <v>6103</v>
      </c>
      <c r="C29">
        <v>2</v>
      </c>
      <c r="D29">
        <v>1</v>
      </c>
      <c r="E29">
        <v>10</v>
      </c>
      <c r="F29">
        <v>2</v>
      </c>
      <c r="G29">
        <v>-48</v>
      </c>
      <c r="I29" t="s">
        <v>298</v>
      </c>
      <c r="J29">
        <v>21</v>
      </c>
      <c r="K29" t="s">
        <v>6104</v>
      </c>
      <c r="L29" t="s">
        <v>1066</v>
      </c>
      <c r="M29" t="s">
        <v>568</v>
      </c>
      <c r="O29" t="s">
        <v>1066</v>
      </c>
      <c r="V29" t="s">
        <v>257</v>
      </c>
      <c r="W29" t="s">
        <v>6105</v>
      </c>
      <c r="AD29" t="s">
        <v>397</v>
      </c>
      <c r="AE29" t="s">
        <v>2903</v>
      </c>
      <c r="AF29" t="s">
        <v>6105</v>
      </c>
      <c r="AG29" t="s">
        <v>274</v>
      </c>
      <c r="AI29">
        <v>22</v>
      </c>
      <c r="AO29">
        <v>7</v>
      </c>
      <c r="BI29" t="s">
        <v>274</v>
      </c>
      <c r="BP29">
        <f t="shared" si="0"/>
        <v>0</v>
      </c>
      <c r="BQ29">
        <f t="shared" si="1"/>
        <v>1</v>
      </c>
      <c r="BS29" t="s">
        <v>5525</v>
      </c>
      <c r="BU29">
        <v>10</v>
      </c>
      <c r="BW29">
        <v>0</v>
      </c>
      <c r="BX29" t="s">
        <v>6106</v>
      </c>
      <c r="CC29" s="3">
        <v>0.36249999999999999</v>
      </c>
      <c r="CE29" t="s">
        <v>6107</v>
      </c>
      <c r="CI29">
        <v>0</v>
      </c>
      <c r="CJ29" t="s">
        <v>6108</v>
      </c>
      <c r="CK29" s="4">
        <v>38414</v>
      </c>
      <c r="CL29" t="s">
        <v>6109</v>
      </c>
      <c r="CM29" t="s">
        <v>6110</v>
      </c>
      <c r="CN29">
        <v>10</v>
      </c>
      <c r="CO29" t="s">
        <v>6111</v>
      </c>
      <c r="CP29" t="s">
        <v>282</v>
      </c>
      <c r="CQ29" t="s">
        <v>5525</v>
      </c>
      <c r="CT29" t="s">
        <v>6112</v>
      </c>
      <c r="CV29">
        <v>0</v>
      </c>
      <c r="CX29">
        <v>4</v>
      </c>
      <c r="CY29" t="s">
        <v>1242</v>
      </c>
      <c r="CZ29">
        <v>12</v>
      </c>
      <c r="DA29">
        <v>19</v>
      </c>
      <c r="DB29" t="s">
        <v>1609</v>
      </c>
      <c r="DC29">
        <v>-25</v>
      </c>
      <c r="DE29" t="s">
        <v>5800</v>
      </c>
      <c r="DJ29">
        <v>2</v>
      </c>
      <c r="DK29" s="4">
        <v>44470</v>
      </c>
      <c r="DL29">
        <v>20248</v>
      </c>
      <c r="DM29">
        <v>2021</v>
      </c>
      <c r="DN29">
        <v>0</v>
      </c>
      <c r="DP29">
        <v>79809</v>
      </c>
      <c r="DQ29">
        <v>59</v>
      </c>
      <c r="DT29" t="s">
        <v>274</v>
      </c>
      <c r="DU29" t="s">
        <v>257</v>
      </c>
      <c r="DW29">
        <v>7</v>
      </c>
      <c r="DX29" t="s">
        <v>275</v>
      </c>
      <c r="ED29">
        <v>0</v>
      </c>
      <c r="EE29" t="s">
        <v>1533</v>
      </c>
      <c r="EF29" t="s">
        <v>1485</v>
      </c>
      <c r="EG29">
        <v>0</v>
      </c>
      <c r="EI29" t="s">
        <v>278</v>
      </c>
      <c r="EJ29" t="s">
        <v>6113</v>
      </c>
      <c r="EK29" t="s">
        <v>6114</v>
      </c>
      <c r="EL29" t="s">
        <v>6115</v>
      </c>
      <c r="EM29" t="s">
        <v>6116</v>
      </c>
      <c r="EN29" t="s">
        <v>269</v>
      </c>
      <c r="EO29" t="s">
        <v>283</v>
      </c>
      <c r="EP29">
        <v>0</v>
      </c>
      <c r="ES29" t="s">
        <v>6117</v>
      </c>
      <c r="FD29">
        <v>0</v>
      </c>
      <c r="FE29">
        <v>5</v>
      </c>
      <c r="FF29" t="s">
        <v>308</v>
      </c>
      <c r="FH29" t="s">
        <v>308</v>
      </c>
      <c r="FI29" t="s">
        <v>6118</v>
      </c>
      <c r="FK29">
        <v>0</v>
      </c>
      <c r="FM29">
        <v>0</v>
      </c>
      <c r="FP29">
        <v>0</v>
      </c>
      <c r="FR29" t="s">
        <v>287</v>
      </c>
      <c r="FT29" t="s">
        <v>274</v>
      </c>
      <c r="FU29" t="s">
        <v>5829</v>
      </c>
      <c r="FV29" t="s">
        <v>397</v>
      </c>
      <c r="FW29" t="s">
        <v>291</v>
      </c>
      <c r="FX29">
        <v>0</v>
      </c>
      <c r="FZ29">
        <v>7.1</v>
      </c>
      <c r="GA29">
        <v>-3</v>
      </c>
      <c r="GB29">
        <v>0</v>
      </c>
      <c r="GE29">
        <v>0</v>
      </c>
      <c r="GF29" t="s">
        <v>274</v>
      </c>
      <c r="GI29">
        <v>0</v>
      </c>
      <c r="GJ29">
        <v>0</v>
      </c>
      <c r="GL29" t="s">
        <v>2169</v>
      </c>
      <c r="GN29">
        <v>1</v>
      </c>
      <c r="GZ29" t="s">
        <v>5494</v>
      </c>
      <c r="HB29" t="s">
        <v>294</v>
      </c>
      <c r="HC29" t="s">
        <v>294</v>
      </c>
      <c r="HD29" t="s">
        <v>6119</v>
      </c>
      <c r="HE29">
        <v>0</v>
      </c>
      <c r="HF29">
        <v>21</v>
      </c>
      <c r="HG29">
        <v>7</v>
      </c>
      <c r="HH29" t="s">
        <v>275</v>
      </c>
      <c r="HK29" t="s">
        <v>658</v>
      </c>
      <c r="HV29">
        <v>50</v>
      </c>
      <c r="HW29">
        <v>4057390</v>
      </c>
      <c r="HX29" t="s">
        <v>6120</v>
      </c>
      <c r="HY29">
        <v>4057359</v>
      </c>
      <c r="IB29">
        <v>0</v>
      </c>
      <c r="IC29">
        <v>0</v>
      </c>
      <c r="IL29">
        <v>54</v>
      </c>
      <c r="IN29" t="s">
        <v>5800</v>
      </c>
      <c r="IP29" t="s">
        <v>5800</v>
      </c>
      <c r="IT29">
        <v>5</v>
      </c>
    </row>
    <row r="30" spans="1:254">
      <c r="A30">
        <v>29</v>
      </c>
      <c r="B30" t="s">
        <v>6121</v>
      </c>
      <c r="C30">
        <v>2</v>
      </c>
      <c r="D30">
        <v>2</v>
      </c>
      <c r="E30">
        <v>8</v>
      </c>
      <c r="F30">
        <v>0</v>
      </c>
      <c r="G30">
        <v>50</v>
      </c>
      <c r="I30" t="s">
        <v>298</v>
      </c>
      <c r="J30">
        <v>12</v>
      </c>
      <c r="K30" t="s">
        <v>438</v>
      </c>
      <c r="L30" t="s">
        <v>6122</v>
      </c>
      <c r="M30" t="s">
        <v>440</v>
      </c>
      <c r="O30" t="s">
        <v>2462</v>
      </c>
      <c r="P30" t="s">
        <v>1067</v>
      </c>
      <c r="Q30" t="s">
        <v>1188</v>
      </c>
      <c r="S30" t="s">
        <v>4346</v>
      </c>
      <c r="V30" t="s">
        <v>253</v>
      </c>
      <c r="W30" t="s">
        <v>6123</v>
      </c>
      <c r="X30" t="s">
        <v>4969</v>
      </c>
      <c r="Y30" t="s">
        <v>5765</v>
      </c>
      <c r="AA30" t="s">
        <v>876</v>
      </c>
      <c r="AB30" t="s">
        <v>1996</v>
      </c>
      <c r="AJ30" t="s">
        <v>726</v>
      </c>
      <c r="AO30">
        <v>7</v>
      </c>
      <c r="BI30" t="s">
        <v>274</v>
      </c>
      <c r="BP30">
        <f t="shared" si="0"/>
        <v>2</v>
      </c>
      <c r="BQ30">
        <f t="shared" si="1"/>
        <v>0</v>
      </c>
      <c r="BS30" t="s">
        <v>5525</v>
      </c>
      <c r="BU30">
        <v>10</v>
      </c>
      <c r="BW30">
        <v>1</v>
      </c>
      <c r="BX30" t="s">
        <v>6124</v>
      </c>
      <c r="BZ30">
        <v>1</v>
      </c>
      <c r="CC30" s="3">
        <v>0.33749999999999997</v>
      </c>
      <c r="CD30" t="s">
        <v>274</v>
      </c>
      <c r="CE30" t="s">
        <v>6125</v>
      </c>
      <c r="CF30">
        <v>8</v>
      </c>
      <c r="CH30" t="s">
        <v>331</v>
      </c>
      <c r="CI30">
        <v>0</v>
      </c>
      <c r="CJ30" t="s">
        <v>6126</v>
      </c>
      <c r="CK30" s="4">
        <v>38414</v>
      </c>
      <c r="CL30" t="s">
        <v>6127</v>
      </c>
      <c r="CM30" t="s">
        <v>6128</v>
      </c>
      <c r="CN30">
        <v>10</v>
      </c>
      <c r="CO30" t="s">
        <v>6129</v>
      </c>
      <c r="CP30" t="s">
        <v>282</v>
      </c>
      <c r="CQ30" t="s">
        <v>5525</v>
      </c>
      <c r="CT30" t="s">
        <v>6130</v>
      </c>
      <c r="CV30">
        <v>0</v>
      </c>
      <c r="CX30">
        <v>5</v>
      </c>
      <c r="CY30" t="s">
        <v>1242</v>
      </c>
      <c r="CZ30">
        <v>12</v>
      </c>
      <c r="DA30">
        <v>19</v>
      </c>
      <c r="DB30" t="s">
        <v>1609</v>
      </c>
      <c r="DC30">
        <v>-25</v>
      </c>
      <c r="DJ30">
        <v>0</v>
      </c>
      <c r="DK30" s="4">
        <v>44470</v>
      </c>
      <c r="DL30">
        <v>20248</v>
      </c>
      <c r="DM30">
        <v>2021</v>
      </c>
      <c r="DN30">
        <v>0</v>
      </c>
      <c r="DP30">
        <v>79809</v>
      </c>
      <c r="DQ30">
        <v>60</v>
      </c>
      <c r="DT30" t="s">
        <v>274</v>
      </c>
      <c r="DU30" t="s">
        <v>257</v>
      </c>
      <c r="DW30">
        <v>7</v>
      </c>
      <c r="DX30" t="s">
        <v>275</v>
      </c>
      <c r="EA30" t="s">
        <v>735</v>
      </c>
      <c r="ED30">
        <v>0</v>
      </c>
      <c r="EE30" t="s">
        <v>2597</v>
      </c>
      <c r="EF30" t="s">
        <v>383</v>
      </c>
      <c r="EG30">
        <v>1</v>
      </c>
      <c r="EI30" t="s">
        <v>454</v>
      </c>
      <c r="EJ30" t="s">
        <v>1077</v>
      </c>
      <c r="EK30" t="s">
        <v>6131</v>
      </c>
      <c r="EL30" t="s">
        <v>6132</v>
      </c>
      <c r="EM30" t="s">
        <v>1914</v>
      </c>
      <c r="EN30" t="s">
        <v>269</v>
      </c>
      <c r="EO30" t="s">
        <v>890</v>
      </c>
      <c r="EP30">
        <v>0</v>
      </c>
      <c r="EQ30" t="s">
        <v>6133</v>
      </c>
      <c r="ES30" t="s">
        <v>6134</v>
      </c>
      <c r="ET30">
        <v>13</v>
      </c>
      <c r="EU30" t="s">
        <v>274</v>
      </c>
      <c r="EV30" t="s">
        <v>349</v>
      </c>
      <c r="EW30" t="s">
        <v>1251</v>
      </c>
      <c r="EX30" t="s">
        <v>898</v>
      </c>
      <c r="FA30" t="s">
        <v>269</v>
      </c>
      <c r="FB30" t="s">
        <v>6135</v>
      </c>
      <c r="FD30">
        <v>1</v>
      </c>
      <c r="FE30">
        <v>9</v>
      </c>
      <c r="FK30">
        <v>0</v>
      </c>
      <c r="FM30">
        <v>0</v>
      </c>
      <c r="FP30">
        <v>0</v>
      </c>
      <c r="FR30" t="s">
        <v>395</v>
      </c>
      <c r="FS30" t="s">
        <v>1029</v>
      </c>
      <c r="FT30" t="s">
        <v>257</v>
      </c>
      <c r="FU30" t="s">
        <v>496</v>
      </c>
      <c r="FV30" t="s">
        <v>2037</v>
      </c>
      <c r="FX30">
        <v>0</v>
      </c>
      <c r="FZ30">
        <v>7.1</v>
      </c>
      <c r="GA30">
        <v>-3</v>
      </c>
      <c r="GB30">
        <v>0</v>
      </c>
      <c r="GC30" t="s">
        <v>465</v>
      </c>
      <c r="GD30" t="s">
        <v>355</v>
      </c>
      <c r="GE30">
        <v>1</v>
      </c>
      <c r="GF30" t="s">
        <v>466</v>
      </c>
      <c r="GH30">
        <v>2.8</v>
      </c>
      <c r="GI30">
        <v>0</v>
      </c>
      <c r="GJ30">
        <v>0</v>
      </c>
      <c r="GL30" t="s">
        <v>6136</v>
      </c>
      <c r="GO30" t="s">
        <v>2349</v>
      </c>
      <c r="GQ30">
        <v>4</v>
      </c>
      <c r="GZ30" t="s">
        <v>6137</v>
      </c>
      <c r="HB30" t="s">
        <v>294</v>
      </c>
      <c r="HC30" t="s">
        <v>294</v>
      </c>
      <c r="HD30" t="s">
        <v>6138</v>
      </c>
      <c r="HE30">
        <v>0</v>
      </c>
      <c r="HF30">
        <v>12</v>
      </c>
      <c r="HG30">
        <v>7</v>
      </c>
      <c r="HH30" t="s">
        <v>275</v>
      </c>
      <c r="HJ30" t="s">
        <v>492</v>
      </c>
      <c r="HK30" t="s">
        <v>1256</v>
      </c>
      <c r="HL30" t="s">
        <v>6072</v>
      </c>
      <c r="HN30" t="s">
        <v>6139</v>
      </c>
      <c r="HO30" t="s">
        <v>6140</v>
      </c>
      <c r="HP30" t="s">
        <v>6141</v>
      </c>
      <c r="HQ30" t="s">
        <v>6142</v>
      </c>
      <c r="HS30" t="s">
        <v>6143</v>
      </c>
      <c r="HV30">
        <v>50</v>
      </c>
      <c r="HW30">
        <v>4057409</v>
      </c>
      <c r="HX30" t="s">
        <v>600</v>
      </c>
      <c r="HY30">
        <v>4057390</v>
      </c>
      <c r="IB30">
        <v>0.5</v>
      </c>
      <c r="IC30">
        <v>1</v>
      </c>
      <c r="IL30">
        <v>55</v>
      </c>
      <c r="IT30">
        <v>5</v>
      </c>
    </row>
    <row r="31" spans="1:254">
      <c r="A31">
        <v>30</v>
      </c>
      <c r="B31" t="s">
        <v>6144</v>
      </c>
      <c r="C31">
        <v>2</v>
      </c>
      <c r="D31">
        <v>3</v>
      </c>
      <c r="E31">
        <v>8</v>
      </c>
      <c r="F31">
        <v>4</v>
      </c>
      <c r="G31">
        <v>50</v>
      </c>
      <c r="I31" t="s">
        <v>298</v>
      </c>
      <c r="J31">
        <v>11</v>
      </c>
      <c r="K31">
        <v>11</v>
      </c>
      <c r="L31" t="s">
        <v>6145</v>
      </c>
      <c r="M31" t="s">
        <v>827</v>
      </c>
      <c r="O31" t="s">
        <v>1216</v>
      </c>
      <c r="Q31" t="s">
        <v>1188</v>
      </c>
      <c r="V31" t="s">
        <v>253</v>
      </c>
      <c r="W31" t="s">
        <v>3161</v>
      </c>
      <c r="X31" t="s">
        <v>3162</v>
      </c>
      <c r="Y31" t="s">
        <v>3163</v>
      </c>
      <c r="AA31" t="s">
        <v>666</v>
      </c>
      <c r="AB31" t="s">
        <v>667</v>
      </c>
      <c r="AI31">
        <v>88</v>
      </c>
      <c r="AJ31" t="s">
        <v>327</v>
      </c>
      <c r="AO31">
        <v>7</v>
      </c>
      <c r="AX31">
        <v>3</v>
      </c>
      <c r="BI31" t="s">
        <v>274</v>
      </c>
      <c r="BP31">
        <f t="shared" si="0"/>
        <v>2</v>
      </c>
      <c r="BQ31">
        <f t="shared" si="1"/>
        <v>0</v>
      </c>
      <c r="BS31" t="s">
        <v>5525</v>
      </c>
      <c r="BU31">
        <v>10</v>
      </c>
      <c r="BW31">
        <v>1</v>
      </c>
      <c r="BX31" t="s">
        <v>6146</v>
      </c>
      <c r="BY31" t="s">
        <v>2388</v>
      </c>
      <c r="BZ31">
        <v>1</v>
      </c>
      <c r="CC31" s="3">
        <v>0.33402777777777781</v>
      </c>
      <c r="CD31" t="s">
        <v>257</v>
      </c>
      <c r="CE31" t="s">
        <v>6147</v>
      </c>
      <c r="CF31">
        <v>9</v>
      </c>
      <c r="CH31" t="s">
        <v>331</v>
      </c>
      <c r="CI31">
        <v>0</v>
      </c>
      <c r="CJ31" t="s">
        <v>6148</v>
      </c>
      <c r="CK31" s="4">
        <v>38414</v>
      </c>
      <c r="CL31" t="s">
        <v>6149</v>
      </c>
      <c r="CM31" t="s">
        <v>6150</v>
      </c>
      <c r="CN31">
        <v>10</v>
      </c>
      <c r="CO31" t="s">
        <v>6151</v>
      </c>
      <c r="CP31" t="s">
        <v>282</v>
      </c>
      <c r="CQ31" t="s">
        <v>5525</v>
      </c>
      <c r="CT31" t="s">
        <v>6152</v>
      </c>
      <c r="CV31">
        <v>0</v>
      </c>
      <c r="CX31">
        <v>6</v>
      </c>
      <c r="CY31" t="s">
        <v>1242</v>
      </c>
      <c r="CZ31">
        <v>12</v>
      </c>
      <c r="DA31">
        <v>19</v>
      </c>
      <c r="DB31" t="s">
        <v>1609</v>
      </c>
      <c r="DC31">
        <v>-25</v>
      </c>
      <c r="DE31" t="s">
        <v>5722</v>
      </c>
      <c r="DJ31">
        <v>4</v>
      </c>
      <c r="DK31" s="4">
        <v>44470</v>
      </c>
      <c r="DL31">
        <v>20248</v>
      </c>
      <c r="DM31">
        <v>2021</v>
      </c>
      <c r="DN31">
        <v>0</v>
      </c>
      <c r="DP31">
        <v>79809</v>
      </c>
      <c r="DQ31">
        <v>61</v>
      </c>
      <c r="DT31" t="s">
        <v>274</v>
      </c>
      <c r="DU31" t="s">
        <v>257</v>
      </c>
      <c r="DV31" t="s">
        <v>5729</v>
      </c>
      <c r="DW31">
        <v>7</v>
      </c>
      <c r="DX31" t="s">
        <v>275</v>
      </c>
      <c r="ED31">
        <v>0</v>
      </c>
      <c r="EE31" t="s">
        <v>3233</v>
      </c>
      <c r="EF31" t="s">
        <v>383</v>
      </c>
      <c r="EG31">
        <v>0</v>
      </c>
      <c r="EH31" t="s">
        <v>1224</v>
      </c>
      <c r="EI31" t="s">
        <v>340</v>
      </c>
      <c r="EJ31" t="s">
        <v>486</v>
      </c>
      <c r="EK31" t="s">
        <v>6153</v>
      </c>
      <c r="EL31" t="s">
        <v>6154</v>
      </c>
      <c r="EM31" t="s">
        <v>1005</v>
      </c>
      <c r="EN31" t="s">
        <v>269</v>
      </c>
      <c r="EO31" t="s">
        <v>490</v>
      </c>
      <c r="EP31">
        <v>0</v>
      </c>
      <c r="EQ31" t="s">
        <v>491</v>
      </c>
      <c r="ES31" t="s">
        <v>6155</v>
      </c>
      <c r="ET31">
        <v>3</v>
      </c>
      <c r="EU31" t="s">
        <v>348</v>
      </c>
      <c r="EV31" t="s">
        <v>349</v>
      </c>
      <c r="EW31" t="s">
        <v>709</v>
      </c>
      <c r="EX31" t="s">
        <v>351</v>
      </c>
      <c r="FA31" t="s">
        <v>269</v>
      </c>
      <c r="FB31" t="s">
        <v>6156</v>
      </c>
      <c r="FD31">
        <v>0</v>
      </c>
      <c r="FE31">
        <v>5</v>
      </c>
      <c r="FI31" t="s">
        <v>6157</v>
      </c>
      <c r="FJ31" t="s">
        <v>6158</v>
      </c>
      <c r="FK31">
        <v>0</v>
      </c>
      <c r="FM31">
        <v>0</v>
      </c>
      <c r="FN31" t="s">
        <v>5729</v>
      </c>
      <c r="FO31" t="s">
        <v>1057</v>
      </c>
      <c r="FP31">
        <v>0</v>
      </c>
      <c r="FR31" t="s">
        <v>395</v>
      </c>
      <c r="FS31" t="s">
        <v>1029</v>
      </c>
      <c r="FU31" t="s">
        <v>496</v>
      </c>
      <c r="FX31">
        <v>0</v>
      </c>
      <c r="FZ31">
        <v>7.1</v>
      </c>
      <c r="GA31">
        <v>-3</v>
      </c>
      <c r="GB31">
        <v>0</v>
      </c>
      <c r="GD31" t="s">
        <v>355</v>
      </c>
      <c r="GE31">
        <v>1</v>
      </c>
      <c r="GG31">
        <v>2.4</v>
      </c>
      <c r="GH31">
        <v>2.5</v>
      </c>
      <c r="GI31">
        <v>0</v>
      </c>
      <c r="GJ31">
        <v>0</v>
      </c>
      <c r="GL31" t="s">
        <v>6159</v>
      </c>
      <c r="GM31">
        <v>1</v>
      </c>
      <c r="GN31">
        <v>1</v>
      </c>
      <c r="GO31" t="s">
        <v>713</v>
      </c>
      <c r="GP31" t="s">
        <v>1403</v>
      </c>
      <c r="GQ31">
        <v>41</v>
      </c>
      <c r="GZ31" t="s">
        <v>6160</v>
      </c>
      <c r="HB31" t="s">
        <v>294</v>
      </c>
      <c r="HC31" t="s">
        <v>313</v>
      </c>
      <c r="HD31" t="s">
        <v>1057</v>
      </c>
      <c r="HE31">
        <v>0</v>
      </c>
      <c r="HF31">
        <v>11</v>
      </c>
      <c r="HG31">
        <v>7</v>
      </c>
      <c r="HH31" t="s">
        <v>275</v>
      </c>
      <c r="HK31" t="s">
        <v>1256</v>
      </c>
      <c r="HL31" t="s">
        <v>5722</v>
      </c>
      <c r="HN31" t="s">
        <v>6161</v>
      </c>
      <c r="HO31" t="s">
        <v>6162</v>
      </c>
      <c r="HP31" t="s">
        <v>6163</v>
      </c>
      <c r="HQ31" t="s">
        <v>6164</v>
      </c>
      <c r="HS31">
        <v>1</v>
      </c>
      <c r="HV31">
        <v>46</v>
      </c>
      <c r="HW31">
        <v>4057442</v>
      </c>
      <c r="HX31" t="s">
        <v>6165</v>
      </c>
      <c r="HY31">
        <v>4057409</v>
      </c>
      <c r="IB31">
        <v>0</v>
      </c>
      <c r="IC31">
        <v>0</v>
      </c>
      <c r="IL31">
        <v>56</v>
      </c>
      <c r="IN31" t="s">
        <v>5722</v>
      </c>
      <c r="IP31" t="s">
        <v>5722</v>
      </c>
      <c r="IT31">
        <v>5</v>
      </c>
    </row>
    <row r="32" spans="1:254">
      <c r="A32">
        <v>31</v>
      </c>
      <c r="B32" t="s">
        <v>6166</v>
      </c>
      <c r="C32">
        <v>2</v>
      </c>
      <c r="D32">
        <v>4</v>
      </c>
      <c r="E32">
        <v>4</v>
      </c>
      <c r="F32">
        <v>8</v>
      </c>
      <c r="G32">
        <v>46</v>
      </c>
      <c r="I32" t="s">
        <v>254</v>
      </c>
      <c r="J32">
        <v>12</v>
      </c>
      <c r="K32" t="s">
        <v>5230</v>
      </c>
      <c r="L32" t="s">
        <v>3111</v>
      </c>
      <c r="M32" t="s">
        <v>568</v>
      </c>
      <c r="O32" t="s">
        <v>569</v>
      </c>
      <c r="P32" t="s">
        <v>1067</v>
      </c>
      <c r="V32" t="s">
        <v>253</v>
      </c>
      <c r="W32" t="s">
        <v>6167</v>
      </c>
      <c r="X32" t="s">
        <v>6168</v>
      </c>
      <c r="Y32" t="s">
        <v>6169</v>
      </c>
      <c r="AA32" t="s">
        <v>325</v>
      </c>
      <c r="AB32" t="s">
        <v>326</v>
      </c>
      <c r="AI32">
        <v>88</v>
      </c>
      <c r="AJ32" t="s">
        <v>327</v>
      </c>
      <c r="AO32">
        <v>7</v>
      </c>
      <c r="BI32" t="s">
        <v>257</v>
      </c>
      <c r="BP32">
        <f t="shared" si="0"/>
        <v>1</v>
      </c>
      <c r="BQ32">
        <f t="shared" si="1"/>
        <v>0</v>
      </c>
      <c r="BS32" t="s">
        <v>5525</v>
      </c>
      <c r="BU32">
        <v>10</v>
      </c>
      <c r="BW32">
        <v>0</v>
      </c>
      <c r="BX32" t="s">
        <v>6170</v>
      </c>
      <c r="BZ32">
        <v>1</v>
      </c>
      <c r="CC32" s="3">
        <v>0.31111111111111112</v>
      </c>
      <c r="CD32" t="s">
        <v>274</v>
      </c>
      <c r="CE32" t="s">
        <v>6171</v>
      </c>
      <c r="CF32">
        <v>6</v>
      </c>
      <c r="CH32" t="s">
        <v>331</v>
      </c>
      <c r="CI32">
        <v>0</v>
      </c>
      <c r="CJ32" t="s">
        <v>6172</v>
      </c>
      <c r="CK32" s="4">
        <v>38414</v>
      </c>
      <c r="CL32" t="s">
        <v>6173</v>
      </c>
      <c r="CM32" t="s">
        <v>6174</v>
      </c>
      <c r="CN32">
        <v>10</v>
      </c>
      <c r="CP32" t="s">
        <v>269</v>
      </c>
      <c r="CQ32" t="s">
        <v>5525</v>
      </c>
      <c r="CT32" t="s">
        <v>1508</v>
      </c>
      <c r="CV32">
        <v>0</v>
      </c>
      <c r="CX32">
        <v>7</v>
      </c>
      <c r="CY32" t="s">
        <v>1242</v>
      </c>
      <c r="CZ32">
        <v>12</v>
      </c>
      <c r="DA32">
        <v>19</v>
      </c>
      <c r="DB32" t="s">
        <v>1609</v>
      </c>
      <c r="DC32">
        <v>-25</v>
      </c>
      <c r="DE32" t="s">
        <v>5703</v>
      </c>
      <c r="DJ32">
        <v>8</v>
      </c>
      <c r="DK32" s="4">
        <v>44470</v>
      </c>
      <c r="DL32">
        <v>20248</v>
      </c>
      <c r="DM32">
        <v>2021</v>
      </c>
      <c r="DN32">
        <v>0</v>
      </c>
      <c r="DP32">
        <v>79809</v>
      </c>
      <c r="DQ32">
        <v>62</v>
      </c>
      <c r="DT32" t="s">
        <v>257</v>
      </c>
      <c r="DU32" t="s">
        <v>274</v>
      </c>
      <c r="DW32">
        <v>7</v>
      </c>
      <c r="DX32" t="s">
        <v>275</v>
      </c>
      <c r="ED32">
        <v>0</v>
      </c>
      <c r="EE32" t="s">
        <v>1637</v>
      </c>
      <c r="EF32" t="s">
        <v>422</v>
      </c>
      <c r="EG32">
        <v>0</v>
      </c>
      <c r="EI32" t="s">
        <v>454</v>
      </c>
      <c r="EJ32" t="s">
        <v>1077</v>
      </c>
      <c r="EK32" t="s">
        <v>6175</v>
      </c>
      <c r="EL32" t="s">
        <v>6176</v>
      </c>
      <c r="EM32" t="s">
        <v>588</v>
      </c>
      <c r="EN32" t="s">
        <v>282</v>
      </c>
      <c r="EO32" t="s">
        <v>283</v>
      </c>
      <c r="EP32">
        <v>0</v>
      </c>
      <c r="EQ32" t="s">
        <v>491</v>
      </c>
      <c r="ES32" t="s">
        <v>6177</v>
      </c>
      <c r="ET32">
        <v>4</v>
      </c>
      <c r="EU32" t="s">
        <v>348</v>
      </c>
      <c r="EV32" t="s">
        <v>349</v>
      </c>
      <c r="EW32" t="s">
        <v>528</v>
      </c>
      <c r="EX32" t="s">
        <v>351</v>
      </c>
      <c r="FA32" t="s">
        <v>4519</v>
      </c>
      <c r="FB32" t="s">
        <v>6178</v>
      </c>
      <c r="FD32">
        <v>0</v>
      </c>
      <c r="FE32">
        <v>5</v>
      </c>
      <c r="FI32" t="s">
        <v>5575</v>
      </c>
      <c r="FK32">
        <v>0</v>
      </c>
      <c r="FM32">
        <v>0</v>
      </c>
      <c r="FP32">
        <v>0</v>
      </c>
      <c r="FR32" t="s">
        <v>462</v>
      </c>
      <c r="FU32" t="s">
        <v>777</v>
      </c>
      <c r="FX32">
        <v>0</v>
      </c>
      <c r="FZ32">
        <v>7.1</v>
      </c>
      <c r="GA32">
        <v>-3</v>
      </c>
      <c r="GB32">
        <v>0</v>
      </c>
      <c r="GD32" t="s">
        <v>355</v>
      </c>
      <c r="GE32">
        <v>0</v>
      </c>
      <c r="GF32" t="s">
        <v>466</v>
      </c>
      <c r="GH32">
        <v>2</v>
      </c>
      <c r="GI32">
        <v>0</v>
      </c>
      <c r="GJ32">
        <v>0</v>
      </c>
      <c r="GL32" t="s">
        <v>4166</v>
      </c>
      <c r="GM32">
        <v>4</v>
      </c>
      <c r="GN32">
        <v>2</v>
      </c>
      <c r="GO32">
        <v>4</v>
      </c>
      <c r="GQ32">
        <v>24</v>
      </c>
      <c r="GZ32" t="s">
        <v>6179</v>
      </c>
      <c r="HB32" t="s">
        <v>313</v>
      </c>
      <c r="HC32" t="s">
        <v>313</v>
      </c>
      <c r="HD32" t="s">
        <v>5703</v>
      </c>
      <c r="HE32">
        <v>0</v>
      </c>
      <c r="HF32">
        <v>12</v>
      </c>
      <c r="HG32">
        <v>7</v>
      </c>
      <c r="HH32" t="s">
        <v>275</v>
      </c>
      <c r="HK32" t="s">
        <v>6180</v>
      </c>
      <c r="HL32" t="s">
        <v>5703</v>
      </c>
      <c r="HN32" t="s">
        <v>5785</v>
      </c>
      <c r="HO32" t="s">
        <v>6181</v>
      </c>
      <c r="HP32" t="s">
        <v>6182</v>
      </c>
      <c r="HQ32" t="s">
        <v>6183</v>
      </c>
      <c r="HS32" t="s">
        <v>6184</v>
      </c>
      <c r="HV32">
        <v>38</v>
      </c>
      <c r="HW32">
        <v>4057471</v>
      </c>
      <c r="HX32" t="s">
        <v>565</v>
      </c>
      <c r="HY32">
        <v>4057442</v>
      </c>
      <c r="IB32">
        <v>0.5</v>
      </c>
      <c r="IC32">
        <v>1</v>
      </c>
      <c r="IL32">
        <v>57</v>
      </c>
      <c r="IP32" t="s">
        <v>5703</v>
      </c>
      <c r="IT32">
        <v>5</v>
      </c>
    </row>
    <row r="33" spans="1:254">
      <c r="A33">
        <v>32</v>
      </c>
      <c r="B33" t="s">
        <v>6185</v>
      </c>
      <c r="C33">
        <v>2</v>
      </c>
      <c r="D33">
        <v>1</v>
      </c>
      <c r="E33">
        <v>10</v>
      </c>
      <c r="G33">
        <v>38</v>
      </c>
      <c r="V33" t="s">
        <v>679</v>
      </c>
      <c r="AO33">
        <v>7</v>
      </c>
      <c r="BP33">
        <f t="shared" si="0"/>
        <v>0</v>
      </c>
      <c r="BQ33">
        <f t="shared" si="1"/>
        <v>0</v>
      </c>
      <c r="BS33" t="s">
        <v>5525</v>
      </c>
      <c r="BU33">
        <v>10</v>
      </c>
      <c r="BW33">
        <v>0</v>
      </c>
      <c r="BX33" t="s">
        <v>6186</v>
      </c>
      <c r="BY33" t="s">
        <v>890</v>
      </c>
      <c r="CC33" s="3">
        <v>0.28541666666666665</v>
      </c>
      <c r="CE33" t="s">
        <v>6187</v>
      </c>
      <c r="CI33">
        <v>0</v>
      </c>
      <c r="CJ33" t="s">
        <v>6188</v>
      </c>
      <c r="CK33" s="4">
        <v>38414</v>
      </c>
      <c r="CL33" t="s">
        <v>6189</v>
      </c>
      <c r="CM33" t="s">
        <v>6190</v>
      </c>
      <c r="CN33">
        <v>10</v>
      </c>
      <c r="CO33" t="s">
        <v>6191</v>
      </c>
      <c r="CQ33" t="s">
        <v>5525</v>
      </c>
      <c r="CT33" t="s">
        <v>6192</v>
      </c>
      <c r="CV33">
        <v>0</v>
      </c>
      <c r="CX33">
        <v>8</v>
      </c>
      <c r="CY33" t="s">
        <v>1242</v>
      </c>
      <c r="CZ33">
        <v>12</v>
      </c>
      <c r="DA33">
        <v>19</v>
      </c>
      <c r="DB33" t="s">
        <v>1609</v>
      </c>
      <c r="DC33">
        <v>-25</v>
      </c>
      <c r="DJ33">
        <v>-5</v>
      </c>
      <c r="DK33" s="4">
        <v>44470</v>
      </c>
      <c r="DL33">
        <v>20248</v>
      </c>
      <c r="DM33">
        <v>2021</v>
      </c>
      <c r="DN33">
        <v>0</v>
      </c>
      <c r="DP33">
        <v>79809</v>
      </c>
      <c r="DQ33">
        <v>63</v>
      </c>
      <c r="DT33" t="s">
        <v>294</v>
      </c>
      <c r="DU33" t="s">
        <v>294</v>
      </c>
      <c r="DW33">
        <v>7</v>
      </c>
      <c r="DX33" t="s">
        <v>275</v>
      </c>
      <c r="ED33">
        <v>0</v>
      </c>
      <c r="EE33" t="s">
        <v>700</v>
      </c>
      <c r="EG33">
        <v>0</v>
      </c>
      <c r="EH33" t="s">
        <v>702</v>
      </c>
      <c r="EI33" t="s">
        <v>340</v>
      </c>
      <c r="EJ33" t="s">
        <v>6193</v>
      </c>
      <c r="EK33" t="s">
        <v>6194</v>
      </c>
      <c r="EL33" t="s">
        <v>6195</v>
      </c>
      <c r="EM33" t="s">
        <v>1303</v>
      </c>
      <c r="EO33" t="s">
        <v>427</v>
      </c>
      <c r="EP33">
        <v>0</v>
      </c>
      <c r="ES33" t="s">
        <v>6196</v>
      </c>
      <c r="FD33">
        <v>0</v>
      </c>
      <c r="FE33">
        <v>4</v>
      </c>
      <c r="FI33" t="s">
        <v>6197</v>
      </c>
      <c r="FK33">
        <v>0</v>
      </c>
      <c r="FM33">
        <v>0</v>
      </c>
      <c r="FP33">
        <v>0</v>
      </c>
      <c r="FR33" t="s">
        <v>354</v>
      </c>
      <c r="FX33">
        <v>0</v>
      </c>
      <c r="FZ33">
        <v>7.1</v>
      </c>
      <c r="GA33">
        <v>-3</v>
      </c>
      <c r="GB33">
        <v>0</v>
      </c>
      <c r="GD33" t="s">
        <v>355</v>
      </c>
      <c r="GE33">
        <v>0</v>
      </c>
      <c r="GI33">
        <v>0</v>
      </c>
      <c r="GJ33">
        <v>0</v>
      </c>
      <c r="GL33" t="s">
        <v>6198</v>
      </c>
      <c r="GZ33" t="s">
        <v>6199</v>
      </c>
      <c r="HD33" t="s">
        <v>1057</v>
      </c>
      <c r="HE33">
        <v>1</v>
      </c>
      <c r="HF33">
        <v>11</v>
      </c>
      <c r="HG33">
        <v>7</v>
      </c>
      <c r="HH33" t="s">
        <v>275</v>
      </c>
      <c r="HT33" t="s">
        <v>6200</v>
      </c>
      <c r="HU33">
        <v>-5</v>
      </c>
      <c r="HV33">
        <v>43</v>
      </c>
      <c r="HW33">
        <v>4057503</v>
      </c>
      <c r="HY33">
        <v>4057471</v>
      </c>
      <c r="IB33">
        <v>0</v>
      </c>
      <c r="IC33">
        <v>0</v>
      </c>
      <c r="IL33">
        <v>58</v>
      </c>
      <c r="IT33">
        <v>5</v>
      </c>
    </row>
    <row r="34" spans="1:254">
      <c r="A34">
        <v>33</v>
      </c>
      <c r="B34" t="s">
        <v>6201</v>
      </c>
      <c r="C34">
        <v>2</v>
      </c>
      <c r="D34">
        <v>1</v>
      </c>
      <c r="E34">
        <v>15</v>
      </c>
      <c r="F34">
        <v>0</v>
      </c>
      <c r="G34">
        <v>43</v>
      </c>
      <c r="I34" t="s">
        <v>298</v>
      </c>
      <c r="J34">
        <v>11</v>
      </c>
      <c r="K34" t="s">
        <v>471</v>
      </c>
      <c r="L34" t="s">
        <v>6202</v>
      </c>
      <c r="M34" t="s">
        <v>319</v>
      </c>
      <c r="O34" t="s">
        <v>6203</v>
      </c>
      <c r="V34" t="s">
        <v>253</v>
      </c>
      <c r="W34" t="s">
        <v>6204</v>
      </c>
      <c r="X34" t="s">
        <v>6205</v>
      </c>
      <c r="Y34" t="s">
        <v>6206</v>
      </c>
      <c r="AA34" t="s">
        <v>325</v>
      </c>
      <c r="AB34" t="s">
        <v>326</v>
      </c>
      <c r="AJ34" t="s">
        <v>756</v>
      </c>
      <c r="AO34">
        <v>7</v>
      </c>
      <c r="BI34" t="s">
        <v>261</v>
      </c>
      <c r="BP34">
        <f t="shared" si="0"/>
        <v>2</v>
      </c>
      <c r="BQ34">
        <f t="shared" si="1"/>
        <v>0</v>
      </c>
      <c r="BS34" t="s">
        <v>5525</v>
      </c>
      <c r="BU34">
        <v>10</v>
      </c>
      <c r="BW34">
        <v>1</v>
      </c>
      <c r="BX34" t="s">
        <v>6207</v>
      </c>
      <c r="BY34" t="s">
        <v>459</v>
      </c>
      <c r="BZ34">
        <v>0</v>
      </c>
      <c r="CC34" s="3">
        <v>0.27013888888888887</v>
      </c>
      <c r="CD34" t="s">
        <v>294</v>
      </c>
      <c r="CE34" t="s">
        <v>6208</v>
      </c>
      <c r="CF34">
        <v>8</v>
      </c>
      <c r="CH34" t="s">
        <v>331</v>
      </c>
      <c r="CI34">
        <v>0</v>
      </c>
      <c r="CJ34" t="s">
        <v>6209</v>
      </c>
      <c r="CK34" s="4">
        <v>38414</v>
      </c>
      <c r="CL34" t="s">
        <v>6210</v>
      </c>
      <c r="CM34" t="s">
        <v>6211</v>
      </c>
      <c r="CN34">
        <v>10</v>
      </c>
      <c r="CO34" t="s">
        <v>6212</v>
      </c>
      <c r="CP34" t="s">
        <v>282</v>
      </c>
      <c r="CQ34" t="s">
        <v>5525</v>
      </c>
      <c r="CT34" t="s">
        <v>6213</v>
      </c>
      <c r="CV34">
        <v>0</v>
      </c>
      <c r="CX34">
        <v>9</v>
      </c>
      <c r="CY34" t="s">
        <v>1242</v>
      </c>
      <c r="CZ34">
        <v>12</v>
      </c>
      <c r="DA34">
        <v>19</v>
      </c>
      <c r="DB34" t="s">
        <v>1609</v>
      </c>
      <c r="DC34">
        <v>-25</v>
      </c>
      <c r="DJ34">
        <v>0</v>
      </c>
      <c r="DK34" s="4">
        <v>44470</v>
      </c>
      <c r="DL34">
        <v>20248</v>
      </c>
      <c r="DM34">
        <v>2021</v>
      </c>
      <c r="DN34">
        <v>0</v>
      </c>
      <c r="DP34">
        <v>79809</v>
      </c>
      <c r="DQ34">
        <v>64</v>
      </c>
      <c r="DT34" t="s">
        <v>294</v>
      </c>
      <c r="DU34" t="s">
        <v>294</v>
      </c>
      <c r="DV34" t="s">
        <v>5822</v>
      </c>
      <c r="DW34">
        <v>7</v>
      </c>
      <c r="DX34" t="s">
        <v>275</v>
      </c>
      <c r="DZ34" t="s">
        <v>6214</v>
      </c>
      <c r="EA34" t="s">
        <v>6215</v>
      </c>
      <c r="ED34">
        <v>0</v>
      </c>
      <c r="EE34" t="s">
        <v>700</v>
      </c>
      <c r="EF34" t="s">
        <v>701</v>
      </c>
      <c r="EG34">
        <v>0</v>
      </c>
      <c r="EH34" t="s">
        <v>702</v>
      </c>
      <c r="EI34" t="s">
        <v>340</v>
      </c>
      <c r="EJ34" t="s">
        <v>6216</v>
      </c>
      <c r="EK34" t="s">
        <v>6217</v>
      </c>
      <c r="EL34" t="s">
        <v>6218</v>
      </c>
      <c r="EM34" t="s">
        <v>1982</v>
      </c>
      <c r="EN34" t="s">
        <v>269</v>
      </c>
      <c r="EO34" t="s">
        <v>427</v>
      </c>
      <c r="EP34">
        <v>0</v>
      </c>
      <c r="EQ34" t="s">
        <v>491</v>
      </c>
      <c r="ES34" t="s">
        <v>6219</v>
      </c>
      <c r="ET34">
        <v>0</v>
      </c>
      <c r="EU34" t="s">
        <v>679</v>
      </c>
      <c r="EV34" t="s">
        <v>349</v>
      </c>
      <c r="FB34" t="s">
        <v>6220</v>
      </c>
      <c r="FD34">
        <v>0</v>
      </c>
      <c r="FE34">
        <v>3</v>
      </c>
      <c r="FI34" t="s">
        <v>6221</v>
      </c>
      <c r="FJ34" t="s">
        <v>6222</v>
      </c>
      <c r="FK34">
        <v>0</v>
      </c>
      <c r="FM34">
        <v>0</v>
      </c>
      <c r="FN34" t="s">
        <v>6223</v>
      </c>
      <c r="FO34" t="s">
        <v>1541</v>
      </c>
      <c r="FP34">
        <v>0</v>
      </c>
      <c r="FR34" t="s">
        <v>354</v>
      </c>
      <c r="FX34">
        <v>0</v>
      </c>
      <c r="FZ34">
        <v>7.1</v>
      </c>
      <c r="GA34">
        <v>-3</v>
      </c>
      <c r="GB34">
        <v>0</v>
      </c>
      <c r="GD34" t="s">
        <v>355</v>
      </c>
      <c r="GE34">
        <v>1</v>
      </c>
      <c r="GG34">
        <v>1.9</v>
      </c>
      <c r="GH34">
        <v>3.3</v>
      </c>
      <c r="GI34">
        <v>0</v>
      </c>
      <c r="GJ34">
        <v>0</v>
      </c>
      <c r="GK34" t="s">
        <v>6224</v>
      </c>
      <c r="GL34" t="s">
        <v>6225</v>
      </c>
      <c r="GP34" t="s">
        <v>1403</v>
      </c>
      <c r="GZ34" t="s">
        <v>6199</v>
      </c>
      <c r="HA34" t="s">
        <v>6214</v>
      </c>
      <c r="HB34" t="s">
        <v>313</v>
      </c>
      <c r="HC34" t="s">
        <v>313</v>
      </c>
      <c r="HD34" t="s">
        <v>1541</v>
      </c>
      <c r="HE34">
        <v>0</v>
      </c>
      <c r="HF34">
        <v>11</v>
      </c>
      <c r="HG34">
        <v>7</v>
      </c>
      <c r="HH34" t="s">
        <v>275</v>
      </c>
      <c r="HK34" t="s">
        <v>4564</v>
      </c>
      <c r="HN34" t="s">
        <v>6226</v>
      </c>
      <c r="HO34" t="s">
        <v>6227</v>
      </c>
      <c r="HP34" t="s">
        <v>6228</v>
      </c>
      <c r="HQ34" t="s">
        <v>6229</v>
      </c>
      <c r="HV34">
        <v>43</v>
      </c>
      <c r="HW34">
        <v>4057528</v>
      </c>
      <c r="HX34" t="s">
        <v>5822</v>
      </c>
      <c r="HY34">
        <v>4057503</v>
      </c>
      <c r="IB34">
        <v>0</v>
      </c>
      <c r="IC34">
        <v>1</v>
      </c>
      <c r="IL34">
        <v>59</v>
      </c>
      <c r="IT34">
        <v>5</v>
      </c>
    </row>
    <row r="35" spans="1:254">
      <c r="A35">
        <v>34</v>
      </c>
      <c r="B35" t="s">
        <v>6230</v>
      </c>
      <c r="C35">
        <v>2</v>
      </c>
      <c r="D35">
        <v>2</v>
      </c>
      <c r="E35">
        <v>15</v>
      </c>
      <c r="F35">
        <v>4</v>
      </c>
      <c r="G35">
        <v>43</v>
      </c>
      <c r="I35" t="s">
        <v>298</v>
      </c>
      <c r="J35">
        <v>11</v>
      </c>
      <c r="K35">
        <v>11</v>
      </c>
      <c r="L35" t="s">
        <v>407</v>
      </c>
      <c r="M35" t="s">
        <v>408</v>
      </c>
      <c r="O35" t="s">
        <v>409</v>
      </c>
      <c r="V35" t="s">
        <v>253</v>
      </c>
      <c r="W35" t="s">
        <v>5970</v>
      </c>
      <c r="X35" t="s">
        <v>6168</v>
      </c>
      <c r="Y35" t="s">
        <v>5971</v>
      </c>
      <c r="AA35" t="s">
        <v>325</v>
      </c>
      <c r="AB35" t="s">
        <v>326</v>
      </c>
      <c r="AI35">
        <v>85</v>
      </c>
      <c r="AJ35" t="s">
        <v>327</v>
      </c>
      <c r="AO35">
        <v>7</v>
      </c>
      <c r="BI35" t="s">
        <v>261</v>
      </c>
      <c r="BP35">
        <f t="shared" si="0"/>
        <v>2</v>
      </c>
      <c r="BQ35">
        <f t="shared" si="1"/>
        <v>0</v>
      </c>
      <c r="BS35" t="s">
        <v>5525</v>
      </c>
      <c r="BU35">
        <v>10</v>
      </c>
      <c r="BW35">
        <v>0</v>
      </c>
      <c r="BX35" t="s">
        <v>6231</v>
      </c>
      <c r="BZ35">
        <v>1</v>
      </c>
      <c r="CC35" s="3">
        <v>0.26666666666666666</v>
      </c>
      <c r="CD35" t="s">
        <v>274</v>
      </c>
      <c r="CE35" t="s">
        <v>6232</v>
      </c>
      <c r="CF35">
        <v>7</v>
      </c>
      <c r="CH35" t="s">
        <v>331</v>
      </c>
      <c r="CI35">
        <v>0</v>
      </c>
      <c r="CJ35" t="s">
        <v>6233</v>
      </c>
      <c r="CK35" s="4">
        <v>38414</v>
      </c>
      <c r="CL35" t="s">
        <v>6234</v>
      </c>
      <c r="CM35" t="s">
        <v>6235</v>
      </c>
      <c r="CN35">
        <v>10</v>
      </c>
      <c r="CP35" t="s">
        <v>282</v>
      </c>
      <c r="CQ35" t="s">
        <v>5525</v>
      </c>
      <c r="CT35" t="s">
        <v>6236</v>
      </c>
      <c r="CV35">
        <v>0</v>
      </c>
      <c r="CX35">
        <v>10</v>
      </c>
      <c r="CY35" t="s">
        <v>1242</v>
      </c>
      <c r="CZ35">
        <v>12</v>
      </c>
      <c r="DA35">
        <v>19</v>
      </c>
      <c r="DB35" t="s">
        <v>1609</v>
      </c>
      <c r="DC35">
        <v>-25</v>
      </c>
      <c r="DE35" t="s">
        <v>5722</v>
      </c>
      <c r="DJ35">
        <v>4</v>
      </c>
      <c r="DK35" s="4">
        <v>44470</v>
      </c>
      <c r="DL35">
        <v>20248</v>
      </c>
      <c r="DM35">
        <v>2021</v>
      </c>
      <c r="DN35">
        <v>0</v>
      </c>
      <c r="DP35">
        <v>79809</v>
      </c>
      <c r="DQ35">
        <v>65</v>
      </c>
      <c r="DT35" t="s">
        <v>294</v>
      </c>
      <c r="DU35" t="s">
        <v>294</v>
      </c>
      <c r="DW35">
        <v>7</v>
      </c>
      <c r="DX35" t="s">
        <v>275</v>
      </c>
      <c r="ED35">
        <v>0</v>
      </c>
      <c r="EE35" t="s">
        <v>421</v>
      </c>
      <c r="EF35" t="s">
        <v>422</v>
      </c>
      <c r="EG35">
        <v>0</v>
      </c>
      <c r="EI35" t="s">
        <v>340</v>
      </c>
      <c r="EJ35" t="s">
        <v>6237</v>
      </c>
      <c r="EK35" t="s">
        <v>6238</v>
      </c>
      <c r="EL35" t="s">
        <v>6239</v>
      </c>
      <c r="EM35" t="s">
        <v>387</v>
      </c>
      <c r="EN35" t="s">
        <v>269</v>
      </c>
      <c r="EO35" t="s">
        <v>427</v>
      </c>
      <c r="EP35">
        <v>0</v>
      </c>
      <c r="EQ35" t="s">
        <v>491</v>
      </c>
      <c r="ES35" t="s">
        <v>6240</v>
      </c>
      <c r="ET35">
        <v>4</v>
      </c>
      <c r="EU35" t="s">
        <v>348</v>
      </c>
      <c r="EV35" t="s">
        <v>349</v>
      </c>
      <c r="EW35" t="s">
        <v>2977</v>
      </c>
      <c r="EX35" t="s">
        <v>1982</v>
      </c>
      <c r="FA35" t="s">
        <v>4519</v>
      </c>
      <c r="FB35" t="s">
        <v>6241</v>
      </c>
      <c r="FD35">
        <v>0</v>
      </c>
      <c r="FE35">
        <v>2</v>
      </c>
      <c r="FI35" t="s">
        <v>6242</v>
      </c>
      <c r="FK35">
        <v>0</v>
      </c>
      <c r="FM35">
        <v>0</v>
      </c>
      <c r="FP35">
        <v>0</v>
      </c>
      <c r="FR35" t="s">
        <v>395</v>
      </c>
      <c r="FU35" t="s">
        <v>396</v>
      </c>
      <c r="FX35">
        <v>0</v>
      </c>
      <c r="FZ35">
        <v>7.1</v>
      </c>
      <c r="GA35">
        <v>-3</v>
      </c>
      <c r="GB35">
        <v>0</v>
      </c>
      <c r="GD35" t="s">
        <v>355</v>
      </c>
      <c r="GE35">
        <v>1</v>
      </c>
      <c r="GF35" t="s">
        <v>274</v>
      </c>
      <c r="GH35">
        <v>1.8</v>
      </c>
      <c r="GI35">
        <v>0</v>
      </c>
      <c r="GJ35">
        <v>0</v>
      </c>
      <c r="GL35" t="s">
        <v>6243</v>
      </c>
      <c r="GM35">
        <v>0</v>
      </c>
      <c r="GN35">
        <v>0</v>
      </c>
      <c r="GO35">
        <v>4</v>
      </c>
      <c r="GQ35">
        <v>32</v>
      </c>
      <c r="GZ35" t="s">
        <v>6244</v>
      </c>
      <c r="HB35" t="s">
        <v>294</v>
      </c>
      <c r="HC35" t="s">
        <v>313</v>
      </c>
      <c r="HE35">
        <v>0</v>
      </c>
      <c r="HF35">
        <v>11</v>
      </c>
      <c r="HG35">
        <v>7</v>
      </c>
      <c r="HH35" t="s">
        <v>275</v>
      </c>
      <c r="HK35">
        <v>1</v>
      </c>
      <c r="HL35" t="s">
        <v>5722</v>
      </c>
      <c r="HN35" t="s">
        <v>6245</v>
      </c>
      <c r="HO35" t="s">
        <v>6246</v>
      </c>
      <c r="HP35" t="s">
        <v>6004</v>
      </c>
      <c r="HQ35" t="s">
        <v>6247</v>
      </c>
      <c r="HS35" t="s">
        <v>6248</v>
      </c>
      <c r="HV35">
        <v>39</v>
      </c>
      <c r="HW35">
        <v>4057553</v>
      </c>
      <c r="HX35" t="s">
        <v>5722</v>
      </c>
      <c r="HY35">
        <v>4057528</v>
      </c>
      <c r="IB35">
        <v>0</v>
      </c>
      <c r="IC35">
        <v>0</v>
      </c>
      <c r="IL35">
        <v>60</v>
      </c>
      <c r="IN35" t="s">
        <v>5722</v>
      </c>
      <c r="IP35" t="s">
        <v>5722</v>
      </c>
      <c r="IT35">
        <v>5</v>
      </c>
    </row>
    <row r="36" spans="1:254">
      <c r="A36">
        <v>35</v>
      </c>
      <c r="B36" t="s">
        <v>6249</v>
      </c>
      <c r="C36">
        <v>2</v>
      </c>
      <c r="D36">
        <v>3</v>
      </c>
      <c r="E36">
        <v>11</v>
      </c>
      <c r="F36">
        <v>12</v>
      </c>
      <c r="G36">
        <v>39</v>
      </c>
      <c r="I36" t="s">
        <v>254</v>
      </c>
      <c r="J36">
        <v>11</v>
      </c>
      <c r="K36" t="s">
        <v>471</v>
      </c>
      <c r="L36" t="s">
        <v>4437</v>
      </c>
      <c r="M36" t="s">
        <v>827</v>
      </c>
      <c r="O36" t="s">
        <v>4438</v>
      </c>
      <c r="V36" t="s">
        <v>257</v>
      </c>
      <c r="W36" t="s">
        <v>6250</v>
      </c>
      <c r="AD36" t="s">
        <v>6251</v>
      </c>
      <c r="AE36" t="s">
        <v>6252</v>
      </c>
      <c r="AF36" t="s">
        <v>6250</v>
      </c>
      <c r="AG36" t="s">
        <v>274</v>
      </c>
      <c r="AI36">
        <v>22</v>
      </c>
      <c r="AO36">
        <v>7</v>
      </c>
      <c r="AX36">
        <v>3</v>
      </c>
      <c r="BI36" t="s">
        <v>607</v>
      </c>
      <c r="BP36">
        <f t="shared" si="0"/>
        <v>0</v>
      </c>
      <c r="BQ36">
        <f t="shared" si="1"/>
        <v>3</v>
      </c>
      <c r="BS36" t="s">
        <v>5525</v>
      </c>
      <c r="BU36">
        <v>10</v>
      </c>
      <c r="BW36">
        <v>0</v>
      </c>
      <c r="BX36" t="s">
        <v>6253</v>
      </c>
      <c r="BY36" t="s">
        <v>2388</v>
      </c>
      <c r="CC36" s="3">
        <v>0.23750000000000002</v>
      </c>
      <c r="CE36" t="s">
        <v>6254</v>
      </c>
      <c r="CI36">
        <v>0</v>
      </c>
      <c r="CJ36" t="s">
        <v>6255</v>
      </c>
      <c r="CK36" s="4">
        <v>38414</v>
      </c>
      <c r="CL36" t="s">
        <v>6256</v>
      </c>
      <c r="CM36" t="s">
        <v>6257</v>
      </c>
      <c r="CN36">
        <v>10</v>
      </c>
      <c r="CO36" t="s">
        <v>6258</v>
      </c>
      <c r="CP36" t="s">
        <v>282</v>
      </c>
      <c r="CQ36" t="s">
        <v>5525</v>
      </c>
      <c r="CT36" t="s">
        <v>6259</v>
      </c>
      <c r="CV36">
        <v>1</v>
      </c>
      <c r="CX36">
        <v>11</v>
      </c>
      <c r="CY36" t="s">
        <v>1242</v>
      </c>
      <c r="CZ36">
        <v>12</v>
      </c>
      <c r="DA36">
        <v>19</v>
      </c>
      <c r="DB36" t="s">
        <v>1609</v>
      </c>
      <c r="DC36">
        <v>-25</v>
      </c>
      <c r="DE36" t="s">
        <v>5532</v>
      </c>
      <c r="DJ36">
        <v>-3</v>
      </c>
      <c r="DK36" s="4">
        <v>44470</v>
      </c>
      <c r="DL36">
        <v>20248</v>
      </c>
      <c r="DM36">
        <v>2021</v>
      </c>
      <c r="DN36">
        <v>0</v>
      </c>
      <c r="DP36">
        <v>79809</v>
      </c>
      <c r="DQ36">
        <v>66</v>
      </c>
      <c r="DT36" t="s">
        <v>257</v>
      </c>
      <c r="DU36" t="s">
        <v>274</v>
      </c>
      <c r="DW36">
        <v>7</v>
      </c>
      <c r="DX36" t="s">
        <v>275</v>
      </c>
      <c r="ED36">
        <v>0</v>
      </c>
      <c r="EE36" t="s">
        <v>836</v>
      </c>
      <c r="EF36" t="s">
        <v>675</v>
      </c>
      <c r="EG36">
        <v>0</v>
      </c>
      <c r="EH36" t="s">
        <v>837</v>
      </c>
      <c r="EI36" t="s">
        <v>340</v>
      </c>
      <c r="EJ36" t="s">
        <v>486</v>
      </c>
      <c r="EK36" t="s">
        <v>6260</v>
      </c>
      <c r="EL36" t="s">
        <v>6261</v>
      </c>
      <c r="EM36" t="s">
        <v>6262</v>
      </c>
      <c r="EN36" t="s">
        <v>269</v>
      </c>
      <c r="EO36" t="s">
        <v>490</v>
      </c>
      <c r="EP36">
        <v>0</v>
      </c>
      <c r="ES36" t="s">
        <v>6263</v>
      </c>
      <c r="FD36">
        <v>0</v>
      </c>
      <c r="FE36">
        <v>3</v>
      </c>
      <c r="FF36" t="s">
        <v>308</v>
      </c>
      <c r="FH36" t="s">
        <v>308</v>
      </c>
      <c r="FI36" t="s">
        <v>6264</v>
      </c>
      <c r="FK36">
        <v>0</v>
      </c>
      <c r="FM36">
        <v>0</v>
      </c>
      <c r="FP36">
        <v>0</v>
      </c>
      <c r="FR36" t="s">
        <v>462</v>
      </c>
      <c r="FT36" t="s">
        <v>257</v>
      </c>
      <c r="FU36" t="s">
        <v>777</v>
      </c>
      <c r="FV36" t="s">
        <v>4875</v>
      </c>
      <c r="FX36">
        <v>1</v>
      </c>
      <c r="FZ36">
        <v>7.1</v>
      </c>
      <c r="GA36">
        <v>-3</v>
      </c>
      <c r="GB36">
        <v>0</v>
      </c>
      <c r="GD36" t="s">
        <v>355</v>
      </c>
      <c r="GE36">
        <v>0</v>
      </c>
      <c r="GI36">
        <v>0</v>
      </c>
      <c r="GJ36">
        <v>0</v>
      </c>
      <c r="GL36" t="s">
        <v>6265</v>
      </c>
      <c r="GN36">
        <v>1</v>
      </c>
      <c r="GZ36" t="s">
        <v>6266</v>
      </c>
      <c r="HB36" t="s">
        <v>313</v>
      </c>
      <c r="HC36" t="s">
        <v>313</v>
      </c>
      <c r="HD36" t="s">
        <v>6267</v>
      </c>
      <c r="HE36">
        <v>0</v>
      </c>
      <c r="HF36">
        <v>11</v>
      </c>
      <c r="HG36">
        <v>7</v>
      </c>
      <c r="HH36" t="s">
        <v>275</v>
      </c>
      <c r="HK36">
        <v>2</v>
      </c>
      <c r="HT36" t="s">
        <v>6268</v>
      </c>
      <c r="HU36">
        <v>-15</v>
      </c>
      <c r="HV36">
        <v>42</v>
      </c>
      <c r="HW36">
        <v>4057589</v>
      </c>
      <c r="HX36" t="s">
        <v>6269</v>
      </c>
      <c r="HY36">
        <v>4057553</v>
      </c>
      <c r="IB36">
        <v>0</v>
      </c>
      <c r="IC36">
        <v>0</v>
      </c>
      <c r="IL36">
        <v>61</v>
      </c>
      <c r="IP36" t="s">
        <v>5532</v>
      </c>
      <c r="IT36">
        <v>5</v>
      </c>
    </row>
    <row r="37" spans="1:254">
      <c r="A37">
        <v>36</v>
      </c>
      <c r="B37" t="s">
        <v>6270</v>
      </c>
      <c r="C37">
        <v>2</v>
      </c>
      <c r="D37">
        <v>1</v>
      </c>
      <c r="E37">
        <v>10</v>
      </c>
      <c r="F37">
        <v>9</v>
      </c>
      <c r="G37">
        <v>42</v>
      </c>
      <c r="I37" t="s">
        <v>254</v>
      </c>
      <c r="J37">
        <v>11</v>
      </c>
      <c r="K37">
        <v>11</v>
      </c>
      <c r="L37" t="s">
        <v>366</v>
      </c>
      <c r="M37" t="s">
        <v>367</v>
      </c>
      <c r="O37" t="s">
        <v>368</v>
      </c>
      <c r="V37" t="s">
        <v>257</v>
      </c>
      <c r="W37" t="s">
        <v>6271</v>
      </c>
      <c r="AD37" t="s">
        <v>2623</v>
      </c>
      <c r="AE37" t="s">
        <v>1601</v>
      </c>
      <c r="AF37" t="s">
        <v>6271</v>
      </c>
      <c r="AG37" t="s">
        <v>257</v>
      </c>
      <c r="AI37">
        <v>22</v>
      </c>
      <c r="AO37">
        <v>7</v>
      </c>
      <c r="AT37" t="s">
        <v>254</v>
      </c>
      <c r="BI37" t="s">
        <v>607</v>
      </c>
      <c r="BP37">
        <f t="shared" si="0"/>
        <v>0</v>
      </c>
      <c r="BQ37">
        <f t="shared" si="1"/>
        <v>2</v>
      </c>
      <c r="BS37" t="s">
        <v>5525</v>
      </c>
      <c r="BU37">
        <v>10</v>
      </c>
      <c r="BW37">
        <v>0</v>
      </c>
      <c r="BX37" t="s">
        <v>6272</v>
      </c>
      <c r="CC37" s="3">
        <v>0.22777777777777777</v>
      </c>
      <c r="CE37" t="s">
        <v>6273</v>
      </c>
      <c r="CI37">
        <v>0</v>
      </c>
      <c r="CJ37" t="s">
        <v>6274</v>
      </c>
      <c r="CK37" s="4">
        <v>38414</v>
      </c>
      <c r="CL37" t="s">
        <v>6275</v>
      </c>
      <c r="CM37" t="s">
        <v>6276</v>
      </c>
      <c r="CN37">
        <v>10</v>
      </c>
      <c r="CO37" t="s">
        <v>6277</v>
      </c>
      <c r="CP37" t="s">
        <v>269</v>
      </c>
      <c r="CQ37" t="s">
        <v>5525</v>
      </c>
      <c r="CT37" t="s">
        <v>6278</v>
      </c>
      <c r="CV37">
        <v>0</v>
      </c>
      <c r="CX37">
        <v>12</v>
      </c>
      <c r="CY37" t="s">
        <v>1242</v>
      </c>
      <c r="CZ37">
        <v>12</v>
      </c>
      <c r="DA37">
        <v>19</v>
      </c>
      <c r="DB37" t="s">
        <v>1609</v>
      </c>
      <c r="DC37">
        <v>-25</v>
      </c>
      <c r="DE37" t="s">
        <v>5665</v>
      </c>
      <c r="DJ37">
        <v>9</v>
      </c>
      <c r="DK37" s="4">
        <v>44470</v>
      </c>
      <c r="DL37">
        <v>20248</v>
      </c>
      <c r="DM37">
        <v>2021</v>
      </c>
      <c r="DN37">
        <v>0</v>
      </c>
      <c r="DP37">
        <v>79809</v>
      </c>
      <c r="DQ37">
        <v>67</v>
      </c>
      <c r="DT37" t="s">
        <v>257</v>
      </c>
      <c r="DU37" t="s">
        <v>274</v>
      </c>
      <c r="DW37">
        <v>7</v>
      </c>
      <c r="DX37" t="s">
        <v>275</v>
      </c>
      <c r="ED37">
        <v>0</v>
      </c>
      <c r="EE37" t="s">
        <v>1270</v>
      </c>
      <c r="EF37" t="s">
        <v>383</v>
      </c>
      <c r="EG37">
        <v>0</v>
      </c>
      <c r="EI37" t="s">
        <v>340</v>
      </c>
      <c r="EJ37" t="s">
        <v>854</v>
      </c>
      <c r="EK37" t="s">
        <v>6279</v>
      </c>
      <c r="EL37" t="s">
        <v>6280</v>
      </c>
      <c r="EM37" t="s">
        <v>6281</v>
      </c>
      <c r="EN37" t="s">
        <v>282</v>
      </c>
      <c r="EO37" t="s">
        <v>283</v>
      </c>
      <c r="EP37">
        <v>1</v>
      </c>
      <c r="ES37" t="s">
        <v>6282</v>
      </c>
      <c r="FD37">
        <v>0</v>
      </c>
      <c r="FE37">
        <v>18</v>
      </c>
      <c r="FF37" t="s">
        <v>285</v>
      </c>
      <c r="FH37" t="s">
        <v>285</v>
      </c>
      <c r="FI37" t="s">
        <v>6283</v>
      </c>
      <c r="FK37">
        <v>0</v>
      </c>
      <c r="FM37">
        <v>0</v>
      </c>
      <c r="FP37">
        <v>0</v>
      </c>
      <c r="FR37" t="s">
        <v>395</v>
      </c>
      <c r="FT37" t="s">
        <v>257</v>
      </c>
      <c r="FU37" t="s">
        <v>496</v>
      </c>
      <c r="FV37" t="s">
        <v>1700</v>
      </c>
      <c r="FW37" t="s">
        <v>432</v>
      </c>
      <c r="FX37">
        <v>0</v>
      </c>
      <c r="FZ37">
        <v>7.1</v>
      </c>
      <c r="GA37">
        <v>-3</v>
      </c>
      <c r="GB37">
        <v>0</v>
      </c>
      <c r="GD37" t="s">
        <v>355</v>
      </c>
      <c r="GE37">
        <v>0</v>
      </c>
      <c r="GF37" t="s">
        <v>257</v>
      </c>
      <c r="GI37">
        <v>0</v>
      </c>
      <c r="GJ37">
        <v>0</v>
      </c>
      <c r="GL37" t="s">
        <v>6284</v>
      </c>
      <c r="GN37">
        <v>3</v>
      </c>
      <c r="GZ37" t="s">
        <v>5897</v>
      </c>
      <c r="HB37" t="s">
        <v>313</v>
      </c>
      <c r="HC37" t="s">
        <v>313</v>
      </c>
      <c r="HD37" t="s">
        <v>6285</v>
      </c>
      <c r="HE37">
        <v>0</v>
      </c>
      <c r="HF37">
        <v>11</v>
      </c>
      <c r="HG37">
        <v>7</v>
      </c>
      <c r="HH37" t="s">
        <v>275</v>
      </c>
      <c r="HK37" t="s">
        <v>2040</v>
      </c>
      <c r="HV37">
        <v>33</v>
      </c>
      <c r="HW37">
        <v>4057669</v>
      </c>
      <c r="HX37" t="s">
        <v>6269</v>
      </c>
      <c r="HY37">
        <v>4057589</v>
      </c>
      <c r="IB37">
        <v>0</v>
      </c>
      <c r="IC37">
        <v>0</v>
      </c>
      <c r="IL37">
        <v>62</v>
      </c>
      <c r="IP37" t="s">
        <v>5665</v>
      </c>
      <c r="IT37">
        <v>5</v>
      </c>
    </row>
    <row r="38" spans="1:254">
      <c r="A38">
        <v>37</v>
      </c>
      <c r="B38" t="s">
        <v>6286</v>
      </c>
      <c r="C38">
        <v>2</v>
      </c>
      <c r="D38">
        <v>2</v>
      </c>
      <c r="E38">
        <v>1</v>
      </c>
      <c r="F38">
        <v>-1</v>
      </c>
      <c r="G38">
        <v>33</v>
      </c>
      <c r="I38" t="s">
        <v>298</v>
      </c>
      <c r="J38">
        <v>21</v>
      </c>
      <c r="K38" t="s">
        <v>6287</v>
      </c>
      <c r="L38" t="s">
        <v>6288</v>
      </c>
      <c r="M38" t="s">
        <v>440</v>
      </c>
      <c r="O38" t="s">
        <v>2462</v>
      </c>
      <c r="P38" t="s">
        <v>1067</v>
      </c>
      <c r="Q38" t="s">
        <v>1188</v>
      </c>
      <c r="S38" t="s">
        <v>872</v>
      </c>
      <c r="V38" t="s">
        <v>253</v>
      </c>
      <c r="W38" t="s">
        <v>6289</v>
      </c>
      <c r="X38" t="s">
        <v>874</v>
      </c>
      <c r="Y38" t="s">
        <v>6290</v>
      </c>
      <c r="AA38" t="s">
        <v>876</v>
      </c>
      <c r="AB38" t="s">
        <v>1996</v>
      </c>
      <c r="AI38">
        <v>4</v>
      </c>
      <c r="AJ38" t="s">
        <v>327</v>
      </c>
      <c r="AO38">
        <v>7</v>
      </c>
      <c r="AT38" t="s">
        <v>254</v>
      </c>
      <c r="BI38" t="s">
        <v>257</v>
      </c>
      <c r="BP38">
        <f t="shared" si="0"/>
        <v>2</v>
      </c>
      <c r="BQ38">
        <f t="shared" si="1"/>
        <v>0</v>
      </c>
      <c r="BS38" t="s">
        <v>5525</v>
      </c>
      <c r="BU38">
        <v>10</v>
      </c>
      <c r="BW38">
        <v>0</v>
      </c>
      <c r="BX38" t="s">
        <v>6291</v>
      </c>
      <c r="BZ38">
        <v>1</v>
      </c>
      <c r="CC38" s="3">
        <v>0.21041666666666667</v>
      </c>
      <c r="CD38" t="s">
        <v>274</v>
      </c>
      <c r="CE38" t="s">
        <v>6292</v>
      </c>
      <c r="CF38">
        <v>8</v>
      </c>
      <c r="CH38" t="s">
        <v>331</v>
      </c>
      <c r="CI38">
        <v>0</v>
      </c>
      <c r="CJ38" t="s">
        <v>6293</v>
      </c>
      <c r="CK38" s="4">
        <v>38414</v>
      </c>
      <c r="CL38" t="s">
        <v>6294</v>
      </c>
      <c r="CM38" t="s">
        <v>6295</v>
      </c>
      <c r="CN38">
        <v>10</v>
      </c>
      <c r="CP38" t="s">
        <v>282</v>
      </c>
      <c r="CQ38" t="s">
        <v>5525</v>
      </c>
      <c r="CT38" t="s">
        <v>4355</v>
      </c>
      <c r="CV38">
        <v>0</v>
      </c>
      <c r="CX38">
        <v>13</v>
      </c>
      <c r="CY38" t="s">
        <v>1242</v>
      </c>
      <c r="CZ38">
        <v>12</v>
      </c>
      <c r="DA38">
        <v>19</v>
      </c>
      <c r="DB38" t="s">
        <v>1609</v>
      </c>
      <c r="DC38">
        <v>-25</v>
      </c>
      <c r="DE38" t="s">
        <v>5858</v>
      </c>
      <c r="DJ38">
        <v>-1</v>
      </c>
      <c r="DK38" s="4">
        <v>44470</v>
      </c>
      <c r="DL38">
        <v>20248</v>
      </c>
      <c r="DM38">
        <v>2021</v>
      </c>
      <c r="DN38">
        <v>0</v>
      </c>
      <c r="DP38">
        <v>79809</v>
      </c>
      <c r="DQ38">
        <v>68</v>
      </c>
      <c r="DT38" t="s">
        <v>257</v>
      </c>
      <c r="DU38" t="s">
        <v>274</v>
      </c>
      <c r="DW38">
        <v>7</v>
      </c>
      <c r="DX38" t="s">
        <v>275</v>
      </c>
      <c r="ED38">
        <v>0</v>
      </c>
      <c r="EE38" t="s">
        <v>6296</v>
      </c>
      <c r="EF38" t="s">
        <v>383</v>
      </c>
      <c r="EG38">
        <v>1</v>
      </c>
      <c r="EI38" t="s">
        <v>454</v>
      </c>
      <c r="EJ38" t="s">
        <v>6297</v>
      </c>
      <c r="EK38" t="s">
        <v>6298</v>
      </c>
      <c r="EL38" t="s">
        <v>6299</v>
      </c>
      <c r="EM38" t="s">
        <v>6300</v>
      </c>
      <c r="EN38" t="s">
        <v>269</v>
      </c>
      <c r="EO38" t="s">
        <v>890</v>
      </c>
      <c r="EP38">
        <v>0</v>
      </c>
      <c r="EQ38" t="s">
        <v>6301</v>
      </c>
      <c r="ES38" t="s">
        <v>6302</v>
      </c>
      <c r="ET38">
        <v>-3</v>
      </c>
      <c r="EU38" t="s">
        <v>257</v>
      </c>
      <c r="EV38" t="s">
        <v>349</v>
      </c>
      <c r="EW38" t="s">
        <v>1251</v>
      </c>
      <c r="EX38" t="s">
        <v>898</v>
      </c>
      <c r="FA38" t="s">
        <v>2511</v>
      </c>
      <c r="FB38" t="s">
        <v>5617</v>
      </c>
      <c r="FD38">
        <v>1</v>
      </c>
      <c r="FE38">
        <v>7</v>
      </c>
      <c r="FJ38" t="s">
        <v>6303</v>
      </c>
      <c r="FK38">
        <v>0</v>
      </c>
      <c r="FM38">
        <v>0</v>
      </c>
      <c r="FP38">
        <v>0</v>
      </c>
      <c r="FR38" t="s">
        <v>1177</v>
      </c>
      <c r="FT38" t="s">
        <v>257</v>
      </c>
      <c r="FU38" t="s">
        <v>1178</v>
      </c>
      <c r="FV38" t="s">
        <v>1721</v>
      </c>
      <c r="FX38">
        <v>0</v>
      </c>
      <c r="FZ38">
        <v>7.1</v>
      </c>
      <c r="GA38">
        <v>-3</v>
      </c>
      <c r="GB38">
        <v>0</v>
      </c>
      <c r="GC38" t="s">
        <v>465</v>
      </c>
      <c r="GE38">
        <v>1</v>
      </c>
      <c r="GF38" t="s">
        <v>466</v>
      </c>
      <c r="GH38">
        <v>3</v>
      </c>
      <c r="GI38">
        <v>1</v>
      </c>
      <c r="GJ38">
        <v>0</v>
      </c>
      <c r="GL38" t="s">
        <v>6304</v>
      </c>
      <c r="GM38">
        <v>2</v>
      </c>
      <c r="GN38">
        <v>0</v>
      </c>
      <c r="GO38" t="s">
        <v>499</v>
      </c>
      <c r="GQ38">
        <v>49</v>
      </c>
      <c r="GZ38" t="s">
        <v>6305</v>
      </c>
      <c r="HA38" t="s">
        <v>5858</v>
      </c>
      <c r="HB38" t="s">
        <v>313</v>
      </c>
      <c r="HC38" t="s">
        <v>313</v>
      </c>
      <c r="HD38" t="s">
        <v>6306</v>
      </c>
      <c r="HE38">
        <v>0</v>
      </c>
      <c r="HF38">
        <v>12</v>
      </c>
      <c r="HG38">
        <v>7</v>
      </c>
      <c r="HH38" t="s">
        <v>275</v>
      </c>
      <c r="HJ38" t="s">
        <v>387</v>
      </c>
      <c r="HK38">
        <v>4</v>
      </c>
      <c r="HL38" t="s">
        <v>5858</v>
      </c>
      <c r="HN38" t="s">
        <v>5899</v>
      </c>
      <c r="HO38" t="s">
        <v>6307</v>
      </c>
      <c r="HP38" t="s">
        <v>6308</v>
      </c>
      <c r="HQ38" t="s">
        <v>6309</v>
      </c>
      <c r="HS38" t="s">
        <v>6310</v>
      </c>
      <c r="HV38">
        <v>34</v>
      </c>
      <c r="HW38">
        <v>4057699</v>
      </c>
      <c r="HX38" t="s">
        <v>6311</v>
      </c>
      <c r="HY38">
        <v>4057669</v>
      </c>
      <c r="IB38">
        <v>0</v>
      </c>
      <c r="IC38">
        <v>0</v>
      </c>
      <c r="IL38">
        <v>63</v>
      </c>
      <c r="IN38" t="s">
        <v>5703</v>
      </c>
      <c r="IP38" t="s">
        <v>5703</v>
      </c>
      <c r="IT38">
        <v>5</v>
      </c>
    </row>
    <row r="39" spans="1:254">
      <c r="A39">
        <v>38</v>
      </c>
      <c r="B39" t="s">
        <v>6312</v>
      </c>
      <c r="C39">
        <v>2</v>
      </c>
      <c r="D39">
        <v>3</v>
      </c>
      <c r="E39">
        <v>2</v>
      </c>
      <c r="F39">
        <v>4</v>
      </c>
      <c r="G39">
        <v>34</v>
      </c>
      <c r="I39" t="s">
        <v>254</v>
      </c>
      <c r="J39">
        <v>22</v>
      </c>
      <c r="K39">
        <v>22</v>
      </c>
      <c r="L39" t="s">
        <v>6313</v>
      </c>
      <c r="M39" t="s">
        <v>2135</v>
      </c>
      <c r="O39" t="s">
        <v>3338</v>
      </c>
      <c r="R39" t="s">
        <v>443</v>
      </c>
      <c r="V39" t="s">
        <v>257</v>
      </c>
      <c r="W39" t="s">
        <v>6314</v>
      </c>
      <c r="AD39" t="s">
        <v>1526</v>
      </c>
      <c r="AE39" t="s">
        <v>1527</v>
      </c>
      <c r="AF39" t="s">
        <v>6314</v>
      </c>
      <c r="AG39" t="s">
        <v>257</v>
      </c>
      <c r="AI39">
        <v>20</v>
      </c>
      <c r="AO39">
        <v>7</v>
      </c>
      <c r="AX39">
        <v>4</v>
      </c>
      <c r="BI39" t="s">
        <v>257</v>
      </c>
      <c r="BP39">
        <f t="shared" si="0"/>
        <v>0</v>
      </c>
      <c r="BQ39">
        <f t="shared" si="1"/>
        <v>1</v>
      </c>
      <c r="BS39" t="s">
        <v>5525</v>
      </c>
      <c r="BU39">
        <v>10</v>
      </c>
      <c r="BW39">
        <v>0</v>
      </c>
      <c r="BX39" t="s">
        <v>6315</v>
      </c>
      <c r="CC39" s="3">
        <v>0.18263888888888891</v>
      </c>
      <c r="CE39" t="s">
        <v>6316</v>
      </c>
      <c r="CI39">
        <v>0</v>
      </c>
      <c r="CJ39" t="s">
        <v>6317</v>
      </c>
      <c r="CK39" s="4">
        <v>38414</v>
      </c>
      <c r="CL39" t="s">
        <v>6318</v>
      </c>
      <c r="CM39" t="s">
        <v>6319</v>
      </c>
      <c r="CN39">
        <v>10</v>
      </c>
      <c r="CO39" t="s">
        <v>6320</v>
      </c>
      <c r="CP39" t="s">
        <v>269</v>
      </c>
      <c r="CQ39" t="s">
        <v>5525</v>
      </c>
      <c r="CT39" t="s">
        <v>5841</v>
      </c>
      <c r="CV39">
        <v>0</v>
      </c>
      <c r="CX39">
        <v>14</v>
      </c>
      <c r="CY39" t="s">
        <v>1242</v>
      </c>
      <c r="CZ39">
        <v>12</v>
      </c>
      <c r="DA39">
        <v>19</v>
      </c>
      <c r="DB39" t="s">
        <v>1609</v>
      </c>
      <c r="DC39">
        <v>-25</v>
      </c>
      <c r="DE39" t="s">
        <v>5541</v>
      </c>
      <c r="DJ39">
        <v>4</v>
      </c>
      <c r="DK39" s="4">
        <v>44470</v>
      </c>
      <c r="DL39">
        <v>20248</v>
      </c>
      <c r="DM39">
        <v>2021</v>
      </c>
      <c r="DN39">
        <v>0</v>
      </c>
      <c r="DP39">
        <v>79809</v>
      </c>
      <c r="DQ39">
        <v>69</v>
      </c>
      <c r="DT39" t="s">
        <v>257</v>
      </c>
      <c r="DU39" t="s">
        <v>274</v>
      </c>
      <c r="DW39">
        <v>7</v>
      </c>
      <c r="DX39" t="s">
        <v>275</v>
      </c>
      <c r="ED39">
        <v>0</v>
      </c>
      <c r="EE39" t="s">
        <v>6321</v>
      </c>
      <c r="EF39" t="s">
        <v>1485</v>
      </c>
      <c r="EG39">
        <v>0</v>
      </c>
      <c r="EI39" t="s">
        <v>6322</v>
      </c>
      <c r="EJ39" t="s">
        <v>6323</v>
      </c>
      <c r="EK39" t="s">
        <v>6324</v>
      </c>
      <c r="EL39" t="s">
        <v>6325</v>
      </c>
      <c r="EM39" t="s">
        <v>6326</v>
      </c>
      <c r="EN39" t="s">
        <v>282</v>
      </c>
      <c r="EO39" t="s">
        <v>3352</v>
      </c>
      <c r="EP39">
        <v>0</v>
      </c>
      <c r="ES39" t="s">
        <v>6327</v>
      </c>
      <c r="FD39">
        <v>0</v>
      </c>
      <c r="FE39">
        <v>9</v>
      </c>
      <c r="FF39" t="s">
        <v>285</v>
      </c>
      <c r="FH39" t="s">
        <v>285</v>
      </c>
      <c r="FI39" t="s">
        <v>6328</v>
      </c>
      <c r="FK39">
        <v>0</v>
      </c>
      <c r="FM39">
        <v>0</v>
      </c>
      <c r="FP39">
        <v>0</v>
      </c>
      <c r="FR39" t="s">
        <v>287</v>
      </c>
      <c r="FT39" t="s">
        <v>257</v>
      </c>
      <c r="FU39" t="s">
        <v>1539</v>
      </c>
      <c r="FV39" t="s">
        <v>397</v>
      </c>
      <c r="FW39" t="s">
        <v>291</v>
      </c>
      <c r="FX39">
        <v>0</v>
      </c>
      <c r="FZ39">
        <v>7.1</v>
      </c>
      <c r="GA39">
        <v>-3</v>
      </c>
      <c r="GB39">
        <v>0</v>
      </c>
      <c r="GC39" t="s">
        <v>6329</v>
      </c>
      <c r="GE39">
        <v>0</v>
      </c>
      <c r="GF39" t="s">
        <v>466</v>
      </c>
      <c r="GI39">
        <v>0</v>
      </c>
      <c r="GJ39">
        <v>0</v>
      </c>
      <c r="GL39" t="s">
        <v>6330</v>
      </c>
      <c r="GN39">
        <v>5</v>
      </c>
      <c r="GZ39" t="s">
        <v>6331</v>
      </c>
      <c r="HA39" t="s">
        <v>6332</v>
      </c>
      <c r="HB39" t="s">
        <v>294</v>
      </c>
      <c r="HC39" t="s">
        <v>294</v>
      </c>
      <c r="HD39" t="s">
        <v>6333</v>
      </c>
      <c r="HE39">
        <v>0</v>
      </c>
      <c r="HF39">
        <v>13</v>
      </c>
      <c r="HG39">
        <v>7</v>
      </c>
      <c r="HH39" t="s">
        <v>275</v>
      </c>
      <c r="HK39">
        <v>1</v>
      </c>
      <c r="HV39">
        <v>30</v>
      </c>
      <c r="HW39">
        <v>4057734</v>
      </c>
      <c r="HX39" t="s">
        <v>387</v>
      </c>
      <c r="HY39">
        <v>4057699</v>
      </c>
      <c r="IB39">
        <v>0</v>
      </c>
      <c r="IC39">
        <v>0</v>
      </c>
      <c r="IL39">
        <v>64</v>
      </c>
      <c r="IP39" t="s">
        <v>5858</v>
      </c>
      <c r="IT39">
        <v>5</v>
      </c>
    </row>
    <row r="40" spans="1:254">
      <c r="A40">
        <v>39</v>
      </c>
      <c r="B40" t="s">
        <v>6334</v>
      </c>
      <c r="C40">
        <v>2</v>
      </c>
      <c r="D40">
        <v>1</v>
      </c>
      <c r="E40">
        <v>10</v>
      </c>
      <c r="F40">
        <v>0</v>
      </c>
      <c r="G40">
        <v>30</v>
      </c>
      <c r="I40" t="s">
        <v>298</v>
      </c>
      <c r="J40">
        <v>21</v>
      </c>
      <c r="K40" t="s">
        <v>6335</v>
      </c>
      <c r="L40" t="s">
        <v>6336</v>
      </c>
      <c r="M40" t="s">
        <v>256</v>
      </c>
      <c r="O40" t="s">
        <v>255</v>
      </c>
      <c r="S40" t="s">
        <v>1708</v>
      </c>
      <c r="V40" t="s">
        <v>253</v>
      </c>
      <c r="W40" t="s">
        <v>6337</v>
      </c>
      <c r="X40" t="s">
        <v>1069</v>
      </c>
      <c r="Y40" t="s">
        <v>6338</v>
      </c>
      <c r="AA40" t="s">
        <v>2806</v>
      </c>
      <c r="AB40" t="s">
        <v>4815</v>
      </c>
      <c r="AJ40" t="s">
        <v>756</v>
      </c>
      <c r="AO40">
        <v>7</v>
      </c>
      <c r="BI40" t="s">
        <v>257</v>
      </c>
      <c r="BP40">
        <f t="shared" si="0"/>
        <v>1</v>
      </c>
      <c r="BQ40">
        <f t="shared" si="1"/>
        <v>0</v>
      </c>
      <c r="BS40" t="s">
        <v>5525</v>
      </c>
      <c r="BU40">
        <v>10</v>
      </c>
      <c r="BW40">
        <v>0</v>
      </c>
      <c r="BX40" t="s">
        <v>6339</v>
      </c>
      <c r="BZ40">
        <v>1</v>
      </c>
      <c r="CC40" s="3">
        <v>0.15833333333333333</v>
      </c>
      <c r="CD40" t="s">
        <v>257</v>
      </c>
      <c r="CE40" t="s">
        <v>6340</v>
      </c>
      <c r="CF40">
        <v>9</v>
      </c>
      <c r="CH40" t="s">
        <v>331</v>
      </c>
      <c r="CI40">
        <v>0</v>
      </c>
      <c r="CJ40" t="s">
        <v>6341</v>
      </c>
      <c r="CK40" s="4">
        <v>38414</v>
      </c>
      <c r="CL40" t="s">
        <v>6342</v>
      </c>
      <c r="CM40" t="s">
        <v>6343</v>
      </c>
      <c r="CN40">
        <v>10</v>
      </c>
      <c r="CO40" t="s">
        <v>5663</v>
      </c>
      <c r="CP40" t="s">
        <v>282</v>
      </c>
      <c r="CQ40" t="s">
        <v>5525</v>
      </c>
      <c r="CT40" t="s">
        <v>6344</v>
      </c>
      <c r="CV40">
        <v>0</v>
      </c>
      <c r="CX40">
        <v>15</v>
      </c>
      <c r="CY40" t="s">
        <v>1242</v>
      </c>
      <c r="CZ40">
        <v>12</v>
      </c>
      <c r="DA40">
        <v>19</v>
      </c>
      <c r="DB40" t="s">
        <v>1609</v>
      </c>
      <c r="DC40">
        <v>-25</v>
      </c>
      <c r="DJ40">
        <v>0</v>
      </c>
      <c r="DK40" s="4">
        <v>44470</v>
      </c>
      <c r="DL40">
        <v>20248</v>
      </c>
      <c r="DM40">
        <v>2021</v>
      </c>
      <c r="DN40">
        <v>0</v>
      </c>
      <c r="DP40">
        <v>79809</v>
      </c>
      <c r="DQ40">
        <v>70</v>
      </c>
      <c r="DT40" t="s">
        <v>257</v>
      </c>
      <c r="DU40" t="s">
        <v>274</v>
      </c>
      <c r="DW40">
        <v>7</v>
      </c>
      <c r="DX40" t="s">
        <v>275</v>
      </c>
      <c r="EA40" t="s">
        <v>735</v>
      </c>
      <c r="ED40">
        <v>0</v>
      </c>
      <c r="EE40" t="s">
        <v>276</v>
      </c>
      <c r="EF40" t="s">
        <v>277</v>
      </c>
      <c r="EG40">
        <v>0</v>
      </c>
      <c r="EH40" t="s">
        <v>2814</v>
      </c>
      <c r="EI40" t="s">
        <v>454</v>
      </c>
      <c r="EJ40" t="s">
        <v>2889</v>
      </c>
      <c r="EK40" t="s">
        <v>6345</v>
      </c>
      <c r="EL40" t="s">
        <v>6346</v>
      </c>
      <c r="EM40" t="s">
        <v>1321</v>
      </c>
      <c r="EN40" t="s">
        <v>269</v>
      </c>
      <c r="EO40" t="s">
        <v>283</v>
      </c>
      <c r="EP40">
        <v>0</v>
      </c>
      <c r="EQ40" t="s">
        <v>6347</v>
      </c>
      <c r="ES40" t="s">
        <v>6348</v>
      </c>
      <c r="ET40">
        <v>1</v>
      </c>
      <c r="EU40" t="s">
        <v>348</v>
      </c>
      <c r="EV40" t="s">
        <v>349</v>
      </c>
      <c r="EW40" t="s">
        <v>6349</v>
      </c>
      <c r="EX40" t="s">
        <v>2934</v>
      </c>
      <c r="FA40" t="s">
        <v>1818</v>
      </c>
      <c r="FB40" t="s">
        <v>6350</v>
      </c>
      <c r="FD40">
        <v>1</v>
      </c>
      <c r="FE40">
        <v>1</v>
      </c>
      <c r="FI40" t="s">
        <v>6351</v>
      </c>
      <c r="FK40">
        <v>0</v>
      </c>
      <c r="FM40">
        <v>0</v>
      </c>
      <c r="FP40">
        <v>0</v>
      </c>
      <c r="FR40" t="s">
        <v>287</v>
      </c>
      <c r="FT40" t="s">
        <v>274</v>
      </c>
      <c r="FU40" t="s">
        <v>6352</v>
      </c>
      <c r="FV40" t="s">
        <v>1721</v>
      </c>
      <c r="FX40">
        <v>0</v>
      </c>
      <c r="FZ40">
        <v>7.1</v>
      </c>
      <c r="GA40">
        <v>-3</v>
      </c>
      <c r="GB40">
        <v>0</v>
      </c>
      <c r="GC40" t="s">
        <v>1644</v>
      </c>
      <c r="GE40">
        <v>1</v>
      </c>
      <c r="GF40" t="s">
        <v>274</v>
      </c>
      <c r="GH40">
        <v>2.5</v>
      </c>
      <c r="GI40">
        <v>0</v>
      </c>
      <c r="GJ40">
        <v>0</v>
      </c>
      <c r="GL40" t="s">
        <v>6353</v>
      </c>
      <c r="GO40" t="s">
        <v>357</v>
      </c>
      <c r="GQ40">
        <v>14</v>
      </c>
      <c r="GZ40" t="s">
        <v>6354</v>
      </c>
      <c r="HB40" t="s">
        <v>294</v>
      </c>
      <c r="HC40" t="s">
        <v>294</v>
      </c>
      <c r="HD40" t="s">
        <v>6355</v>
      </c>
      <c r="HE40">
        <v>0</v>
      </c>
      <c r="HF40">
        <v>12</v>
      </c>
      <c r="HG40">
        <v>7</v>
      </c>
      <c r="HH40" t="s">
        <v>275</v>
      </c>
      <c r="HK40">
        <v>1</v>
      </c>
      <c r="HL40" t="s">
        <v>5665</v>
      </c>
      <c r="HN40" t="s">
        <v>5899</v>
      </c>
      <c r="HO40" t="s">
        <v>6356</v>
      </c>
      <c r="HP40" t="s">
        <v>6357</v>
      </c>
      <c r="HQ40" t="s">
        <v>6358</v>
      </c>
      <c r="HS40" t="s">
        <v>6359</v>
      </c>
      <c r="HV40">
        <v>30</v>
      </c>
      <c r="HW40">
        <v>4057759</v>
      </c>
      <c r="HY40">
        <v>4057734</v>
      </c>
      <c r="IB40">
        <v>-0.5</v>
      </c>
      <c r="IC40">
        <v>1</v>
      </c>
      <c r="IL40">
        <v>65</v>
      </c>
      <c r="IT40">
        <v>5</v>
      </c>
    </row>
    <row r="41" spans="1:254">
      <c r="A41">
        <v>40</v>
      </c>
      <c r="B41" t="s">
        <v>6360</v>
      </c>
      <c r="C41">
        <v>2</v>
      </c>
      <c r="D41">
        <v>2</v>
      </c>
      <c r="E41">
        <v>10</v>
      </c>
      <c r="F41">
        <v>20</v>
      </c>
      <c r="G41">
        <v>30</v>
      </c>
      <c r="I41" t="s">
        <v>254</v>
      </c>
      <c r="J41">
        <v>11</v>
      </c>
      <c r="K41" t="s">
        <v>471</v>
      </c>
      <c r="L41" t="s">
        <v>6361</v>
      </c>
      <c r="M41" t="s">
        <v>1037</v>
      </c>
      <c r="O41" t="s">
        <v>274</v>
      </c>
      <c r="Q41" t="s">
        <v>6362</v>
      </c>
      <c r="V41" t="s">
        <v>253</v>
      </c>
      <c r="W41" t="s">
        <v>6363</v>
      </c>
      <c r="X41" t="s">
        <v>2804</v>
      </c>
      <c r="Y41" t="s">
        <v>6364</v>
      </c>
      <c r="AA41" t="s">
        <v>325</v>
      </c>
      <c r="AB41" t="s">
        <v>326</v>
      </c>
      <c r="AI41">
        <v>88</v>
      </c>
      <c r="AJ41" t="s">
        <v>327</v>
      </c>
      <c r="AO41">
        <v>7</v>
      </c>
      <c r="BI41" t="s">
        <v>257</v>
      </c>
      <c r="BP41">
        <f t="shared" si="0"/>
        <v>1</v>
      </c>
      <c r="BQ41">
        <f t="shared" si="1"/>
        <v>0</v>
      </c>
      <c r="BS41" t="s">
        <v>5525</v>
      </c>
      <c r="BU41">
        <v>10</v>
      </c>
      <c r="BW41">
        <v>0</v>
      </c>
      <c r="BX41" t="s">
        <v>6365</v>
      </c>
      <c r="BY41" t="s">
        <v>6366</v>
      </c>
      <c r="BZ41">
        <v>1</v>
      </c>
      <c r="CC41" s="3">
        <v>0.15486111111111112</v>
      </c>
      <c r="CD41" t="s">
        <v>257</v>
      </c>
      <c r="CE41" t="s">
        <v>6367</v>
      </c>
      <c r="CF41">
        <v>9</v>
      </c>
      <c r="CH41" t="s">
        <v>331</v>
      </c>
      <c r="CI41">
        <v>1</v>
      </c>
      <c r="CJ41" t="s">
        <v>6368</v>
      </c>
      <c r="CK41" s="4">
        <v>38414</v>
      </c>
      <c r="CL41" t="s">
        <v>6369</v>
      </c>
      <c r="CM41" t="s">
        <v>6370</v>
      </c>
      <c r="CN41">
        <v>10</v>
      </c>
      <c r="CO41" t="s">
        <v>6072</v>
      </c>
      <c r="CP41" t="s">
        <v>269</v>
      </c>
      <c r="CQ41" t="s">
        <v>5525</v>
      </c>
      <c r="CT41" t="s">
        <v>6278</v>
      </c>
      <c r="CV41">
        <v>0</v>
      </c>
      <c r="CX41">
        <v>16</v>
      </c>
      <c r="CY41" t="s">
        <v>1242</v>
      </c>
      <c r="CZ41">
        <v>12</v>
      </c>
      <c r="DA41">
        <v>19</v>
      </c>
      <c r="DB41" t="s">
        <v>1609</v>
      </c>
      <c r="DC41">
        <v>-25</v>
      </c>
      <c r="DE41" t="s">
        <v>5532</v>
      </c>
      <c r="DJ41">
        <v>20</v>
      </c>
      <c r="DK41" s="4">
        <v>44470</v>
      </c>
      <c r="DL41">
        <v>20248</v>
      </c>
      <c r="DM41">
        <v>2021</v>
      </c>
      <c r="DN41">
        <v>0</v>
      </c>
      <c r="DP41">
        <v>79809</v>
      </c>
      <c r="DQ41">
        <v>71</v>
      </c>
      <c r="DT41" t="s">
        <v>257</v>
      </c>
      <c r="DU41" t="s">
        <v>274</v>
      </c>
      <c r="DW41">
        <v>7</v>
      </c>
      <c r="DX41" t="s">
        <v>275</v>
      </c>
      <c r="ED41">
        <v>0</v>
      </c>
      <c r="EE41" t="s">
        <v>6371</v>
      </c>
      <c r="EF41" t="s">
        <v>422</v>
      </c>
      <c r="EG41">
        <v>0</v>
      </c>
      <c r="EH41" t="s">
        <v>2341</v>
      </c>
      <c r="EI41" t="s">
        <v>340</v>
      </c>
      <c r="EJ41" t="s">
        <v>3736</v>
      </c>
      <c r="EK41" t="s">
        <v>6372</v>
      </c>
      <c r="EL41" t="s">
        <v>6373</v>
      </c>
      <c r="EM41" t="s">
        <v>1005</v>
      </c>
      <c r="EN41" t="s">
        <v>282</v>
      </c>
      <c r="EO41" t="s">
        <v>4713</v>
      </c>
      <c r="EP41">
        <v>0</v>
      </c>
      <c r="EQ41" t="s">
        <v>491</v>
      </c>
      <c r="ES41" t="s">
        <v>6374</v>
      </c>
      <c r="ET41">
        <v>21</v>
      </c>
      <c r="EU41" t="s">
        <v>257</v>
      </c>
      <c r="EV41" t="s">
        <v>349</v>
      </c>
      <c r="EW41" t="s">
        <v>2977</v>
      </c>
      <c r="EX41" t="s">
        <v>351</v>
      </c>
      <c r="FA41" t="s">
        <v>269</v>
      </c>
      <c r="FB41" t="s">
        <v>6350</v>
      </c>
      <c r="FD41">
        <v>0</v>
      </c>
      <c r="FE41">
        <v>7</v>
      </c>
      <c r="FI41" t="s">
        <v>6375</v>
      </c>
      <c r="FK41">
        <v>0</v>
      </c>
      <c r="FM41">
        <v>0</v>
      </c>
      <c r="FP41">
        <v>0</v>
      </c>
      <c r="FR41" t="s">
        <v>395</v>
      </c>
      <c r="FU41" t="s">
        <v>496</v>
      </c>
      <c r="FX41">
        <v>0</v>
      </c>
      <c r="FZ41">
        <v>7.1</v>
      </c>
      <c r="GA41">
        <v>-3</v>
      </c>
      <c r="GB41">
        <v>0</v>
      </c>
      <c r="GD41" t="s">
        <v>355</v>
      </c>
      <c r="GE41">
        <v>0</v>
      </c>
      <c r="GH41">
        <v>3.2</v>
      </c>
      <c r="GI41">
        <v>0</v>
      </c>
      <c r="GJ41">
        <v>0</v>
      </c>
      <c r="GL41" t="s">
        <v>6376</v>
      </c>
      <c r="GM41">
        <v>-1</v>
      </c>
      <c r="GN41">
        <v>0</v>
      </c>
      <c r="GO41" t="s">
        <v>499</v>
      </c>
      <c r="GQ41">
        <v>48</v>
      </c>
      <c r="GZ41" t="s">
        <v>6377</v>
      </c>
      <c r="HB41" t="s">
        <v>313</v>
      </c>
      <c r="HC41" t="s">
        <v>313</v>
      </c>
      <c r="HD41" t="s">
        <v>5532</v>
      </c>
      <c r="HE41">
        <v>0</v>
      </c>
      <c r="HF41">
        <v>11</v>
      </c>
      <c r="HG41">
        <v>7</v>
      </c>
      <c r="HH41" t="s">
        <v>275</v>
      </c>
      <c r="HK41">
        <v>4</v>
      </c>
      <c r="HL41" t="s">
        <v>5532</v>
      </c>
      <c r="HN41" t="s">
        <v>6378</v>
      </c>
      <c r="HO41" t="s">
        <v>6379</v>
      </c>
      <c r="HP41" t="s">
        <v>6380</v>
      </c>
      <c r="HQ41" t="s">
        <v>6381</v>
      </c>
      <c r="HS41" t="s">
        <v>6382</v>
      </c>
      <c r="HV41">
        <v>10</v>
      </c>
      <c r="HW41">
        <v>4057781</v>
      </c>
      <c r="HX41" t="s">
        <v>565</v>
      </c>
      <c r="HY41">
        <v>4057759</v>
      </c>
      <c r="IB41">
        <v>0.5</v>
      </c>
      <c r="IC41">
        <v>1</v>
      </c>
      <c r="IL41">
        <v>66</v>
      </c>
      <c r="IP41" t="s">
        <v>5532</v>
      </c>
      <c r="IT41">
        <v>5</v>
      </c>
    </row>
    <row r="42" spans="1:254">
      <c r="A42">
        <v>41</v>
      </c>
      <c r="B42" t="s">
        <v>6383</v>
      </c>
      <c r="C42">
        <v>2</v>
      </c>
      <c r="D42">
        <v>1</v>
      </c>
      <c r="E42">
        <v>10</v>
      </c>
      <c r="F42">
        <v>0</v>
      </c>
      <c r="G42">
        <v>10</v>
      </c>
      <c r="I42" t="s">
        <v>298</v>
      </c>
      <c r="J42">
        <v>12</v>
      </c>
      <c r="K42">
        <v>12</v>
      </c>
      <c r="L42" t="s">
        <v>6384</v>
      </c>
      <c r="M42" t="s">
        <v>4118</v>
      </c>
      <c r="O42" t="s">
        <v>6385</v>
      </c>
      <c r="V42" t="s">
        <v>257</v>
      </c>
      <c r="W42" t="s">
        <v>6386</v>
      </c>
      <c r="AD42" t="s">
        <v>635</v>
      </c>
      <c r="AE42" t="s">
        <v>1685</v>
      </c>
      <c r="AF42" t="s">
        <v>6386</v>
      </c>
      <c r="AG42" t="s">
        <v>274</v>
      </c>
      <c r="AI42">
        <v>22</v>
      </c>
      <c r="AO42">
        <v>7</v>
      </c>
      <c r="BI42" t="s">
        <v>257</v>
      </c>
      <c r="BP42">
        <f t="shared" si="0"/>
        <v>0</v>
      </c>
      <c r="BQ42">
        <f t="shared" si="1"/>
        <v>2</v>
      </c>
      <c r="BS42" t="s">
        <v>5525</v>
      </c>
      <c r="BU42">
        <v>10</v>
      </c>
      <c r="BW42">
        <v>0</v>
      </c>
      <c r="BX42" t="s">
        <v>6387</v>
      </c>
      <c r="CC42" s="3">
        <v>0.13680555555555554</v>
      </c>
      <c r="CE42" t="s">
        <v>6388</v>
      </c>
      <c r="CI42">
        <v>0</v>
      </c>
      <c r="CJ42" t="s">
        <v>6389</v>
      </c>
      <c r="CK42" s="4">
        <v>38414</v>
      </c>
      <c r="CL42" t="s">
        <v>6390</v>
      </c>
      <c r="CM42" t="s">
        <v>6391</v>
      </c>
      <c r="CN42">
        <v>10</v>
      </c>
      <c r="CO42" t="s">
        <v>6392</v>
      </c>
      <c r="CP42" t="s">
        <v>282</v>
      </c>
      <c r="CQ42" t="s">
        <v>5525</v>
      </c>
      <c r="CT42" t="s">
        <v>6344</v>
      </c>
      <c r="CV42">
        <v>0</v>
      </c>
      <c r="CX42">
        <v>17</v>
      </c>
      <c r="CY42" t="s">
        <v>1242</v>
      </c>
      <c r="CZ42">
        <v>12</v>
      </c>
      <c r="DA42">
        <v>19</v>
      </c>
      <c r="DB42" t="s">
        <v>1609</v>
      </c>
      <c r="DC42">
        <v>-25</v>
      </c>
      <c r="DE42" t="s">
        <v>5722</v>
      </c>
      <c r="DJ42">
        <v>0</v>
      </c>
      <c r="DK42" s="4">
        <v>44470</v>
      </c>
      <c r="DL42">
        <v>20248</v>
      </c>
      <c r="DM42">
        <v>2021</v>
      </c>
      <c r="DN42">
        <v>0</v>
      </c>
      <c r="DP42">
        <v>79809</v>
      </c>
      <c r="DQ42">
        <v>72</v>
      </c>
      <c r="DT42" t="s">
        <v>257</v>
      </c>
      <c r="DU42" t="s">
        <v>274</v>
      </c>
      <c r="DW42">
        <v>7</v>
      </c>
      <c r="DX42" t="s">
        <v>275</v>
      </c>
      <c r="ED42">
        <v>0</v>
      </c>
      <c r="EE42" t="s">
        <v>6393</v>
      </c>
      <c r="EF42" t="s">
        <v>675</v>
      </c>
      <c r="EG42">
        <v>0</v>
      </c>
      <c r="EI42" t="s">
        <v>454</v>
      </c>
      <c r="EJ42" t="s">
        <v>5195</v>
      </c>
      <c r="EK42" t="s">
        <v>6394</v>
      </c>
      <c r="EL42" t="s">
        <v>6395</v>
      </c>
      <c r="EM42" t="s">
        <v>1914</v>
      </c>
      <c r="EN42" t="s">
        <v>269</v>
      </c>
      <c r="EO42" t="s">
        <v>3912</v>
      </c>
      <c r="EP42">
        <v>0</v>
      </c>
      <c r="ES42" t="s">
        <v>6396</v>
      </c>
      <c r="FD42">
        <v>0</v>
      </c>
      <c r="FE42">
        <v>11</v>
      </c>
      <c r="FF42" t="s">
        <v>590</v>
      </c>
      <c r="FH42" t="s">
        <v>590</v>
      </c>
      <c r="FI42" t="s">
        <v>6397</v>
      </c>
      <c r="FK42">
        <v>0</v>
      </c>
      <c r="FM42">
        <v>0</v>
      </c>
      <c r="FP42">
        <v>0</v>
      </c>
      <c r="FR42" t="s">
        <v>462</v>
      </c>
      <c r="FT42" t="s">
        <v>274</v>
      </c>
      <c r="FU42" t="s">
        <v>777</v>
      </c>
      <c r="FV42" t="s">
        <v>1700</v>
      </c>
      <c r="FX42">
        <v>0</v>
      </c>
      <c r="FZ42">
        <v>7.1</v>
      </c>
      <c r="GA42">
        <v>-3</v>
      </c>
      <c r="GB42">
        <v>0</v>
      </c>
      <c r="GD42" t="s">
        <v>355</v>
      </c>
      <c r="GE42">
        <v>0</v>
      </c>
      <c r="GF42" t="s">
        <v>1179</v>
      </c>
      <c r="GI42">
        <v>0</v>
      </c>
      <c r="GJ42">
        <v>0</v>
      </c>
      <c r="GL42" t="s">
        <v>6398</v>
      </c>
      <c r="GN42">
        <v>0</v>
      </c>
      <c r="GZ42" t="s">
        <v>6399</v>
      </c>
      <c r="HB42" t="s">
        <v>294</v>
      </c>
      <c r="HC42" t="s">
        <v>294</v>
      </c>
      <c r="HD42" t="s">
        <v>6400</v>
      </c>
      <c r="HE42">
        <v>0</v>
      </c>
      <c r="HF42">
        <v>12</v>
      </c>
      <c r="HG42">
        <v>7</v>
      </c>
      <c r="HH42" t="s">
        <v>275</v>
      </c>
      <c r="HK42">
        <v>1</v>
      </c>
      <c r="HV42">
        <v>10</v>
      </c>
      <c r="HW42">
        <v>4057813</v>
      </c>
      <c r="HX42" t="s">
        <v>6401</v>
      </c>
      <c r="HY42">
        <v>4057781</v>
      </c>
      <c r="IB42">
        <v>0</v>
      </c>
      <c r="IC42">
        <v>0</v>
      </c>
      <c r="IL42">
        <v>67</v>
      </c>
      <c r="IN42" t="s">
        <v>5532</v>
      </c>
      <c r="IP42" t="s">
        <v>5532</v>
      </c>
      <c r="IQ42" t="s">
        <v>5722</v>
      </c>
      <c r="IT42">
        <v>5</v>
      </c>
    </row>
    <row r="43" spans="1:254">
      <c r="A43">
        <v>42</v>
      </c>
      <c r="B43" t="s">
        <v>6402</v>
      </c>
      <c r="C43">
        <v>2</v>
      </c>
      <c r="D43">
        <v>2</v>
      </c>
      <c r="E43">
        <v>10</v>
      </c>
      <c r="F43">
        <v>-9</v>
      </c>
      <c r="G43">
        <v>10</v>
      </c>
      <c r="I43" t="s">
        <v>298</v>
      </c>
      <c r="J43">
        <v>11</v>
      </c>
      <c r="K43" t="s">
        <v>631</v>
      </c>
      <c r="L43" t="s">
        <v>6403</v>
      </c>
      <c r="M43" t="s">
        <v>408</v>
      </c>
      <c r="O43" t="s">
        <v>409</v>
      </c>
      <c r="S43" t="s">
        <v>1708</v>
      </c>
      <c r="V43" t="s">
        <v>253</v>
      </c>
      <c r="W43" t="s">
        <v>6404</v>
      </c>
      <c r="X43" t="s">
        <v>511</v>
      </c>
      <c r="Y43" t="s">
        <v>6405</v>
      </c>
      <c r="AA43" t="s">
        <v>325</v>
      </c>
      <c r="AB43" t="s">
        <v>326</v>
      </c>
      <c r="AI43">
        <v>7</v>
      </c>
      <c r="AJ43" t="s">
        <v>668</v>
      </c>
      <c r="AO43">
        <v>7</v>
      </c>
      <c r="BI43" t="s">
        <v>274</v>
      </c>
      <c r="BP43">
        <f t="shared" si="0"/>
        <v>1</v>
      </c>
      <c r="BQ43">
        <f t="shared" si="1"/>
        <v>0</v>
      </c>
      <c r="BS43" t="s">
        <v>5525</v>
      </c>
      <c r="BU43">
        <v>10</v>
      </c>
      <c r="BW43">
        <v>1</v>
      </c>
      <c r="BX43" t="s">
        <v>6406</v>
      </c>
      <c r="BZ43">
        <v>0</v>
      </c>
      <c r="CC43" s="3">
        <v>0.10694444444444444</v>
      </c>
      <c r="CD43" t="s">
        <v>274</v>
      </c>
      <c r="CE43" t="s">
        <v>6407</v>
      </c>
      <c r="CF43">
        <v>8</v>
      </c>
      <c r="CH43" t="s">
        <v>331</v>
      </c>
      <c r="CI43">
        <v>0</v>
      </c>
      <c r="CJ43" t="s">
        <v>6408</v>
      </c>
      <c r="CK43" s="4">
        <v>38414</v>
      </c>
      <c r="CL43" t="s">
        <v>6409</v>
      </c>
      <c r="CM43" t="s">
        <v>6410</v>
      </c>
      <c r="CN43">
        <v>10</v>
      </c>
      <c r="CO43" t="s">
        <v>6411</v>
      </c>
      <c r="CP43" t="s">
        <v>282</v>
      </c>
      <c r="CQ43" t="s">
        <v>5525</v>
      </c>
      <c r="CT43" t="s">
        <v>6412</v>
      </c>
      <c r="CV43">
        <v>0</v>
      </c>
      <c r="CX43">
        <v>18</v>
      </c>
      <c r="CY43" t="s">
        <v>1242</v>
      </c>
      <c r="CZ43">
        <v>12</v>
      </c>
      <c r="DA43">
        <v>19</v>
      </c>
      <c r="DB43" t="s">
        <v>1609</v>
      </c>
      <c r="DC43">
        <v>-25</v>
      </c>
      <c r="DE43" t="s">
        <v>5729</v>
      </c>
      <c r="DJ43">
        <v>-9</v>
      </c>
      <c r="DK43" s="4">
        <v>44470</v>
      </c>
      <c r="DL43">
        <v>20248</v>
      </c>
      <c r="DM43">
        <v>2021</v>
      </c>
      <c r="DN43">
        <v>0</v>
      </c>
      <c r="DP43">
        <v>79809</v>
      </c>
      <c r="DQ43">
        <v>73</v>
      </c>
      <c r="DT43" t="s">
        <v>274</v>
      </c>
      <c r="DU43" t="s">
        <v>257</v>
      </c>
      <c r="DW43">
        <v>7</v>
      </c>
      <c r="DX43" t="s">
        <v>275</v>
      </c>
      <c r="ED43">
        <v>0</v>
      </c>
      <c r="EE43" t="s">
        <v>421</v>
      </c>
      <c r="EF43" t="s">
        <v>422</v>
      </c>
      <c r="EG43">
        <v>0</v>
      </c>
      <c r="EI43" t="s">
        <v>340</v>
      </c>
      <c r="EJ43" t="s">
        <v>486</v>
      </c>
      <c r="EK43" t="s">
        <v>6413</v>
      </c>
      <c r="EL43" t="s">
        <v>6414</v>
      </c>
      <c r="EM43" t="s">
        <v>1005</v>
      </c>
      <c r="EN43" t="s">
        <v>269</v>
      </c>
      <c r="EO43" t="s">
        <v>1152</v>
      </c>
      <c r="EP43">
        <v>0</v>
      </c>
      <c r="EQ43" t="s">
        <v>491</v>
      </c>
      <c r="ES43" t="s">
        <v>6415</v>
      </c>
      <c r="ET43">
        <v>0</v>
      </c>
      <c r="EU43" t="s">
        <v>679</v>
      </c>
      <c r="EV43" t="s">
        <v>349</v>
      </c>
      <c r="FB43" t="s">
        <v>6416</v>
      </c>
      <c r="FD43">
        <v>0</v>
      </c>
      <c r="FE43">
        <v>4</v>
      </c>
      <c r="FI43" t="s">
        <v>6417</v>
      </c>
      <c r="FJ43" t="s">
        <v>6418</v>
      </c>
      <c r="FK43">
        <v>0</v>
      </c>
      <c r="FM43">
        <v>0</v>
      </c>
      <c r="FN43" t="s">
        <v>5729</v>
      </c>
      <c r="FO43" t="s">
        <v>1057</v>
      </c>
      <c r="FP43">
        <v>0</v>
      </c>
      <c r="FR43" t="s">
        <v>395</v>
      </c>
      <c r="FU43" t="s">
        <v>496</v>
      </c>
      <c r="FX43">
        <v>0</v>
      </c>
      <c r="FY43" t="s">
        <v>5729</v>
      </c>
      <c r="FZ43">
        <v>7.1</v>
      </c>
      <c r="GA43">
        <v>-3</v>
      </c>
      <c r="GB43">
        <v>0</v>
      </c>
      <c r="GD43" t="s">
        <v>355</v>
      </c>
      <c r="GE43">
        <v>0</v>
      </c>
      <c r="GF43" t="s">
        <v>274</v>
      </c>
      <c r="GG43">
        <v>2</v>
      </c>
      <c r="GH43">
        <v>2.2000000000000002</v>
      </c>
      <c r="GI43">
        <v>0</v>
      </c>
      <c r="GJ43">
        <v>0</v>
      </c>
      <c r="GK43" t="s">
        <v>6419</v>
      </c>
      <c r="GL43" t="s">
        <v>6420</v>
      </c>
      <c r="GP43" t="s">
        <v>685</v>
      </c>
      <c r="GZ43" t="s">
        <v>6421</v>
      </c>
      <c r="HB43" t="s">
        <v>313</v>
      </c>
      <c r="HC43" t="s">
        <v>313</v>
      </c>
      <c r="HD43" t="s">
        <v>6422</v>
      </c>
      <c r="HE43">
        <v>0</v>
      </c>
      <c r="HF43">
        <v>11</v>
      </c>
      <c r="HG43">
        <v>7</v>
      </c>
      <c r="HH43" t="s">
        <v>275</v>
      </c>
      <c r="HK43" t="s">
        <v>2943</v>
      </c>
      <c r="HN43" t="s">
        <v>6423</v>
      </c>
      <c r="HO43" t="s">
        <v>6424</v>
      </c>
      <c r="HP43" t="s">
        <v>6425</v>
      </c>
      <c r="HQ43" t="s">
        <v>6426</v>
      </c>
      <c r="HV43">
        <v>19</v>
      </c>
      <c r="HW43">
        <v>4057838</v>
      </c>
      <c r="HX43" t="s">
        <v>6427</v>
      </c>
      <c r="HY43">
        <v>4057813</v>
      </c>
      <c r="IB43">
        <v>0</v>
      </c>
      <c r="IC43">
        <v>0</v>
      </c>
      <c r="IL43">
        <v>68</v>
      </c>
      <c r="IN43" t="s">
        <v>5729</v>
      </c>
      <c r="IT43">
        <v>5</v>
      </c>
    </row>
    <row r="44" spans="1:254">
      <c r="A44">
        <v>43</v>
      </c>
      <c r="B44" t="s">
        <v>6428</v>
      </c>
      <c r="C44">
        <v>2</v>
      </c>
      <c r="D44">
        <v>3</v>
      </c>
      <c r="E44">
        <v>19</v>
      </c>
      <c r="F44">
        <v>7</v>
      </c>
      <c r="G44">
        <v>19</v>
      </c>
      <c r="I44" t="s">
        <v>298</v>
      </c>
      <c r="J44">
        <v>11</v>
      </c>
      <c r="K44" t="s">
        <v>471</v>
      </c>
      <c r="L44" t="s">
        <v>6429</v>
      </c>
      <c r="M44" t="s">
        <v>827</v>
      </c>
      <c r="O44" t="s">
        <v>4637</v>
      </c>
      <c r="V44" t="s">
        <v>253</v>
      </c>
      <c r="W44" t="s">
        <v>6430</v>
      </c>
      <c r="X44" t="s">
        <v>981</v>
      </c>
      <c r="Y44" t="s">
        <v>6431</v>
      </c>
      <c r="AA44" t="s">
        <v>981</v>
      </c>
      <c r="AB44" t="s">
        <v>6432</v>
      </c>
      <c r="AI44">
        <v>88</v>
      </c>
      <c r="AJ44" t="s">
        <v>327</v>
      </c>
      <c r="AK44" t="s">
        <v>1434</v>
      </c>
      <c r="AO44">
        <v>7</v>
      </c>
      <c r="AX44">
        <v>3</v>
      </c>
      <c r="BI44" t="s">
        <v>257</v>
      </c>
      <c r="BP44">
        <f t="shared" si="0"/>
        <v>1</v>
      </c>
      <c r="BQ44">
        <f t="shared" si="1"/>
        <v>0</v>
      </c>
      <c r="BS44" t="s">
        <v>5525</v>
      </c>
      <c r="BU44">
        <v>10</v>
      </c>
      <c r="BW44">
        <v>0</v>
      </c>
      <c r="BX44" t="s">
        <v>6433</v>
      </c>
      <c r="BY44" t="s">
        <v>2388</v>
      </c>
      <c r="BZ44">
        <v>1</v>
      </c>
      <c r="CC44" s="3">
        <v>7.7083333333333337E-2</v>
      </c>
      <c r="CD44" t="s">
        <v>294</v>
      </c>
      <c r="CE44" t="s">
        <v>6434</v>
      </c>
      <c r="CF44">
        <v>6</v>
      </c>
      <c r="CH44" t="s">
        <v>331</v>
      </c>
      <c r="CI44">
        <v>0</v>
      </c>
      <c r="CJ44" t="s">
        <v>6435</v>
      </c>
      <c r="CK44" s="4">
        <v>38414</v>
      </c>
      <c r="CL44" t="s">
        <v>6436</v>
      </c>
      <c r="CM44" t="s">
        <v>6437</v>
      </c>
      <c r="CN44">
        <v>10</v>
      </c>
      <c r="CO44" t="s">
        <v>6438</v>
      </c>
      <c r="CP44" t="s">
        <v>282</v>
      </c>
      <c r="CQ44" t="s">
        <v>5525</v>
      </c>
      <c r="CT44" t="s">
        <v>6439</v>
      </c>
      <c r="CV44">
        <v>0</v>
      </c>
      <c r="CX44">
        <v>19</v>
      </c>
      <c r="CY44" t="s">
        <v>1242</v>
      </c>
      <c r="CZ44">
        <v>12</v>
      </c>
      <c r="DA44">
        <v>19</v>
      </c>
      <c r="DB44" t="s">
        <v>1609</v>
      </c>
      <c r="DC44">
        <v>-25</v>
      </c>
      <c r="DE44" t="s">
        <v>5648</v>
      </c>
      <c r="DJ44">
        <v>7</v>
      </c>
      <c r="DK44" s="4">
        <v>44470</v>
      </c>
      <c r="DL44">
        <v>20248</v>
      </c>
      <c r="DM44">
        <v>2021</v>
      </c>
      <c r="DN44">
        <v>0</v>
      </c>
      <c r="DP44">
        <v>79809</v>
      </c>
      <c r="DQ44">
        <v>74</v>
      </c>
      <c r="DT44" t="s">
        <v>274</v>
      </c>
      <c r="DU44" t="s">
        <v>257</v>
      </c>
      <c r="DW44">
        <v>7</v>
      </c>
      <c r="DX44" t="s">
        <v>275</v>
      </c>
      <c r="ED44">
        <v>0</v>
      </c>
      <c r="EE44" t="s">
        <v>3233</v>
      </c>
      <c r="EF44" t="s">
        <v>383</v>
      </c>
      <c r="EG44">
        <v>0</v>
      </c>
      <c r="EH44" t="s">
        <v>1224</v>
      </c>
      <c r="EI44" t="s">
        <v>340</v>
      </c>
      <c r="EJ44" t="s">
        <v>486</v>
      </c>
      <c r="EK44" t="s">
        <v>6153</v>
      </c>
      <c r="EL44" t="s">
        <v>6440</v>
      </c>
      <c r="EN44" t="s">
        <v>269</v>
      </c>
      <c r="EO44" t="s">
        <v>490</v>
      </c>
      <c r="EP44">
        <v>0</v>
      </c>
      <c r="EQ44" t="s">
        <v>2344</v>
      </c>
      <c r="ES44" t="s">
        <v>6441</v>
      </c>
      <c r="ET44">
        <v>-2</v>
      </c>
      <c r="EU44" t="s">
        <v>348</v>
      </c>
      <c r="EV44" t="s">
        <v>349</v>
      </c>
      <c r="EW44" t="s">
        <v>709</v>
      </c>
      <c r="EX44" t="s">
        <v>351</v>
      </c>
      <c r="FA44" t="s">
        <v>999</v>
      </c>
      <c r="FB44" t="s">
        <v>6442</v>
      </c>
      <c r="FD44">
        <v>0</v>
      </c>
      <c r="FE44">
        <v>2</v>
      </c>
      <c r="FI44" t="s">
        <v>6078</v>
      </c>
      <c r="FK44">
        <v>0</v>
      </c>
      <c r="FM44">
        <v>0</v>
      </c>
      <c r="FP44">
        <v>0</v>
      </c>
      <c r="FR44" t="s">
        <v>395</v>
      </c>
      <c r="FT44" t="s">
        <v>274</v>
      </c>
      <c r="FU44" t="s">
        <v>496</v>
      </c>
      <c r="FX44">
        <v>0</v>
      </c>
      <c r="FZ44">
        <v>7.1</v>
      </c>
      <c r="GA44">
        <v>-3</v>
      </c>
      <c r="GB44">
        <v>1</v>
      </c>
      <c r="GD44" t="s">
        <v>355</v>
      </c>
      <c r="GE44">
        <v>0</v>
      </c>
      <c r="GH44">
        <v>1.4</v>
      </c>
      <c r="GI44">
        <v>0</v>
      </c>
      <c r="GJ44">
        <v>0</v>
      </c>
      <c r="GL44" t="s">
        <v>6443</v>
      </c>
      <c r="GM44">
        <v>9</v>
      </c>
      <c r="GN44">
        <v>1</v>
      </c>
      <c r="GO44" t="s">
        <v>713</v>
      </c>
      <c r="GQ44">
        <v>42</v>
      </c>
      <c r="GZ44" t="s">
        <v>6444</v>
      </c>
      <c r="HB44" t="s">
        <v>313</v>
      </c>
      <c r="HC44" t="s">
        <v>313</v>
      </c>
      <c r="HD44" t="s">
        <v>649</v>
      </c>
      <c r="HE44">
        <v>0</v>
      </c>
      <c r="HF44">
        <v>11</v>
      </c>
      <c r="HG44">
        <v>7</v>
      </c>
      <c r="HH44" t="s">
        <v>275</v>
      </c>
      <c r="HK44">
        <v>2</v>
      </c>
      <c r="HL44" t="s">
        <v>5648</v>
      </c>
      <c r="HN44" t="s">
        <v>6445</v>
      </c>
      <c r="HO44" t="s">
        <v>6446</v>
      </c>
      <c r="HP44" t="s">
        <v>6447</v>
      </c>
      <c r="HQ44" t="s">
        <v>6448</v>
      </c>
      <c r="HS44" t="s">
        <v>3707</v>
      </c>
      <c r="HV44">
        <v>12</v>
      </c>
      <c r="HW44">
        <v>4057859</v>
      </c>
      <c r="HX44" t="s">
        <v>5648</v>
      </c>
      <c r="HY44">
        <v>4057838</v>
      </c>
      <c r="IB44">
        <v>0</v>
      </c>
      <c r="IC44">
        <v>0</v>
      </c>
      <c r="IL44">
        <v>69</v>
      </c>
      <c r="IN44" t="s">
        <v>5648</v>
      </c>
      <c r="IP44" t="s">
        <v>5648</v>
      </c>
      <c r="IQ44" t="s">
        <v>5858</v>
      </c>
      <c r="IT44">
        <v>5</v>
      </c>
    </row>
    <row r="45" spans="1:254">
      <c r="A45">
        <v>44</v>
      </c>
      <c r="B45" t="s">
        <v>6449</v>
      </c>
      <c r="C45">
        <v>2</v>
      </c>
      <c r="D45">
        <v>1</v>
      </c>
      <c r="E45">
        <v>10</v>
      </c>
      <c r="F45">
        <v>-2</v>
      </c>
      <c r="G45">
        <v>-28</v>
      </c>
      <c r="V45" t="s">
        <v>679</v>
      </c>
      <c r="AI45">
        <v>7</v>
      </c>
      <c r="AK45" t="s">
        <v>958</v>
      </c>
      <c r="AO45">
        <v>7</v>
      </c>
      <c r="BP45">
        <f t="shared" si="0"/>
        <v>0</v>
      </c>
      <c r="BQ45">
        <f t="shared" si="1"/>
        <v>0</v>
      </c>
      <c r="BS45" t="s">
        <v>5525</v>
      </c>
      <c r="BU45">
        <v>13</v>
      </c>
      <c r="BW45">
        <v>0</v>
      </c>
      <c r="BX45" t="s">
        <v>6450</v>
      </c>
      <c r="CC45" s="3">
        <v>6.9444444444444447E-4</v>
      </c>
      <c r="CE45" t="s">
        <v>6451</v>
      </c>
      <c r="CI45">
        <v>0</v>
      </c>
      <c r="CJ45" t="s">
        <v>6452</v>
      </c>
      <c r="CK45" s="4">
        <v>38414</v>
      </c>
      <c r="CL45" t="s">
        <v>6453</v>
      </c>
      <c r="CM45" t="s">
        <v>6454</v>
      </c>
      <c r="CN45">
        <v>13</v>
      </c>
      <c r="CO45" t="s">
        <v>268</v>
      </c>
      <c r="CP45" t="s">
        <v>282</v>
      </c>
      <c r="CQ45" t="s">
        <v>5525</v>
      </c>
      <c r="CT45" t="s">
        <v>6455</v>
      </c>
      <c r="CV45">
        <v>0</v>
      </c>
      <c r="CX45">
        <v>1</v>
      </c>
      <c r="CY45" t="s">
        <v>853</v>
      </c>
      <c r="CZ45">
        <v>-26</v>
      </c>
      <c r="DA45">
        <v>1</v>
      </c>
      <c r="DB45" t="s">
        <v>1953</v>
      </c>
      <c r="DC45">
        <v>-28</v>
      </c>
      <c r="DJ45">
        <v>-2</v>
      </c>
      <c r="DK45" s="4">
        <v>44470</v>
      </c>
      <c r="DL45">
        <v>20248</v>
      </c>
      <c r="DM45">
        <v>2021</v>
      </c>
      <c r="DN45">
        <v>0</v>
      </c>
      <c r="DP45">
        <v>79809</v>
      </c>
      <c r="DQ45">
        <v>91</v>
      </c>
      <c r="DT45" t="s">
        <v>274</v>
      </c>
      <c r="DU45" t="s">
        <v>257</v>
      </c>
      <c r="DW45">
        <v>10</v>
      </c>
      <c r="DX45" t="s">
        <v>275</v>
      </c>
      <c r="ED45">
        <v>0</v>
      </c>
      <c r="EE45" t="s">
        <v>3079</v>
      </c>
      <c r="EF45" t="s">
        <v>2738</v>
      </c>
      <c r="EG45">
        <v>0</v>
      </c>
      <c r="EH45" t="s">
        <v>3080</v>
      </c>
      <c r="EI45" t="s">
        <v>6322</v>
      </c>
      <c r="EJ45" t="s">
        <v>6456</v>
      </c>
      <c r="EK45" t="s">
        <v>6457</v>
      </c>
      <c r="EL45" t="s">
        <v>6458</v>
      </c>
      <c r="EM45" t="s">
        <v>268</v>
      </c>
      <c r="EN45" t="s">
        <v>269</v>
      </c>
      <c r="EO45" t="s">
        <v>3331</v>
      </c>
      <c r="EP45">
        <v>0</v>
      </c>
      <c r="FD45">
        <v>0</v>
      </c>
      <c r="FE45">
        <v>7</v>
      </c>
      <c r="FF45" t="s">
        <v>3084</v>
      </c>
      <c r="FH45" t="s">
        <v>3084</v>
      </c>
      <c r="FK45">
        <v>0</v>
      </c>
      <c r="FM45">
        <v>0</v>
      </c>
      <c r="FP45">
        <v>0</v>
      </c>
      <c r="FR45" t="s">
        <v>1675</v>
      </c>
      <c r="FT45" t="s">
        <v>1938</v>
      </c>
      <c r="FU45" t="s">
        <v>6459</v>
      </c>
      <c r="FV45" t="s">
        <v>2037</v>
      </c>
      <c r="FX45">
        <v>0</v>
      </c>
      <c r="FZ45">
        <v>10.130000000000001</v>
      </c>
      <c r="GA45">
        <v>-3</v>
      </c>
      <c r="GB45">
        <v>0</v>
      </c>
      <c r="GE45">
        <v>0</v>
      </c>
      <c r="GF45" t="s">
        <v>1179</v>
      </c>
      <c r="GI45">
        <v>0</v>
      </c>
      <c r="GJ45">
        <v>0</v>
      </c>
      <c r="GN45">
        <v>0</v>
      </c>
      <c r="GZ45" t="s">
        <v>6460</v>
      </c>
      <c r="HE45">
        <v>0</v>
      </c>
      <c r="HF45">
        <v>13</v>
      </c>
      <c r="HG45">
        <v>10</v>
      </c>
      <c r="HH45" t="s">
        <v>275</v>
      </c>
      <c r="HV45">
        <v>-26</v>
      </c>
      <c r="HW45">
        <v>4058390</v>
      </c>
      <c r="HY45">
        <v>4058338</v>
      </c>
      <c r="IB45">
        <v>0</v>
      </c>
      <c r="IC45">
        <v>0</v>
      </c>
      <c r="IL45">
        <v>84</v>
      </c>
      <c r="IT45">
        <v>5</v>
      </c>
    </row>
    <row r="46" spans="1:254">
      <c r="A46">
        <v>45</v>
      </c>
      <c r="B46" t="s">
        <v>6461</v>
      </c>
      <c r="C46">
        <v>3</v>
      </c>
      <c r="D46">
        <v>1</v>
      </c>
      <c r="E46">
        <v>10</v>
      </c>
      <c r="F46">
        <v>-2</v>
      </c>
      <c r="G46">
        <v>-17</v>
      </c>
      <c r="H46" t="s">
        <v>253</v>
      </c>
      <c r="I46" t="s">
        <v>298</v>
      </c>
      <c r="J46">
        <v>11</v>
      </c>
      <c r="K46">
        <v>11</v>
      </c>
      <c r="L46" t="s">
        <v>661</v>
      </c>
      <c r="M46" t="s">
        <v>367</v>
      </c>
      <c r="O46" t="s">
        <v>662</v>
      </c>
      <c r="V46" t="s">
        <v>257</v>
      </c>
      <c r="W46" t="s">
        <v>6462</v>
      </c>
      <c r="AD46" t="s">
        <v>2623</v>
      </c>
      <c r="AE46" t="s">
        <v>1601</v>
      </c>
      <c r="AF46" t="s">
        <v>6462</v>
      </c>
      <c r="AG46" t="s">
        <v>274</v>
      </c>
      <c r="AI46">
        <v>22</v>
      </c>
      <c r="AO46">
        <v>7</v>
      </c>
      <c r="BI46" t="s">
        <v>261</v>
      </c>
      <c r="BP46">
        <f t="shared" si="0"/>
        <v>0</v>
      </c>
      <c r="BQ46">
        <f t="shared" si="1"/>
        <v>2</v>
      </c>
      <c r="BS46" t="s">
        <v>5525</v>
      </c>
      <c r="BU46">
        <v>20</v>
      </c>
      <c r="BW46">
        <v>0</v>
      </c>
      <c r="BX46" t="s">
        <v>6463</v>
      </c>
      <c r="CC46" s="3">
        <v>0.48194444444444445</v>
      </c>
      <c r="CE46" t="s">
        <v>6464</v>
      </c>
      <c r="CI46">
        <v>0</v>
      </c>
      <c r="CJ46" t="s">
        <v>6465</v>
      </c>
      <c r="CK46" s="4">
        <v>38414</v>
      </c>
      <c r="CL46" t="s">
        <v>6466</v>
      </c>
      <c r="CM46" t="s">
        <v>6467</v>
      </c>
      <c r="CN46">
        <v>20</v>
      </c>
      <c r="CO46" t="s">
        <v>268</v>
      </c>
      <c r="CP46" t="s">
        <v>282</v>
      </c>
      <c r="CQ46" t="s">
        <v>5525</v>
      </c>
      <c r="CT46" t="s">
        <v>6344</v>
      </c>
      <c r="CV46">
        <v>0</v>
      </c>
      <c r="CX46">
        <v>1</v>
      </c>
      <c r="CY46" t="s">
        <v>614</v>
      </c>
      <c r="CZ46">
        <v>-20</v>
      </c>
      <c r="DA46">
        <v>3</v>
      </c>
      <c r="DB46" t="s">
        <v>1953</v>
      </c>
      <c r="DC46">
        <v>-17</v>
      </c>
      <c r="DE46" t="s">
        <v>5551</v>
      </c>
      <c r="DJ46">
        <v>-2</v>
      </c>
      <c r="DK46" s="4">
        <v>44470</v>
      </c>
      <c r="DL46">
        <v>20248</v>
      </c>
      <c r="DM46">
        <v>2021</v>
      </c>
      <c r="DN46">
        <v>0</v>
      </c>
      <c r="DP46">
        <v>79809</v>
      </c>
      <c r="DQ46">
        <v>105</v>
      </c>
      <c r="DT46" t="s">
        <v>294</v>
      </c>
      <c r="DU46" t="s">
        <v>294</v>
      </c>
      <c r="DW46">
        <v>10</v>
      </c>
      <c r="DX46" t="s">
        <v>275</v>
      </c>
      <c r="ED46">
        <v>0</v>
      </c>
      <c r="EE46" t="s">
        <v>3172</v>
      </c>
      <c r="EF46" t="s">
        <v>675</v>
      </c>
      <c r="EG46">
        <v>0</v>
      </c>
      <c r="EI46" t="s">
        <v>340</v>
      </c>
      <c r="EJ46" t="s">
        <v>6468</v>
      </c>
      <c r="EK46" t="s">
        <v>6469</v>
      </c>
      <c r="EL46" t="s">
        <v>6470</v>
      </c>
      <c r="EM46" t="s">
        <v>268</v>
      </c>
      <c r="EN46" t="s">
        <v>269</v>
      </c>
      <c r="EO46" t="s">
        <v>427</v>
      </c>
      <c r="EP46">
        <v>0</v>
      </c>
      <c r="ES46" t="s">
        <v>6471</v>
      </c>
      <c r="FD46">
        <v>0</v>
      </c>
      <c r="FE46">
        <v>8</v>
      </c>
      <c r="FF46" t="s">
        <v>590</v>
      </c>
      <c r="FH46" t="s">
        <v>590</v>
      </c>
      <c r="FI46" t="s">
        <v>6472</v>
      </c>
      <c r="FK46">
        <v>0</v>
      </c>
      <c r="FM46">
        <v>0</v>
      </c>
      <c r="FP46">
        <v>0</v>
      </c>
      <c r="FR46" t="s">
        <v>462</v>
      </c>
      <c r="FS46" t="s">
        <v>1002</v>
      </c>
      <c r="FT46" t="s">
        <v>274</v>
      </c>
      <c r="FU46" t="s">
        <v>777</v>
      </c>
      <c r="FV46" t="s">
        <v>1700</v>
      </c>
      <c r="FX46">
        <v>0</v>
      </c>
      <c r="FZ46">
        <v>10.199999999999999</v>
      </c>
      <c r="GA46">
        <v>-10</v>
      </c>
      <c r="GB46">
        <v>0</v>
      </c>
      <c r="GD46" t="s">
        <v>355</v>
      </c>
      <c r="GE46">
        <v>0</v>
      </c>
      <c r="GF46" t="s">
        <v>274</v>
      </c>
      <c r="GI46">
        <v>0</v>
      </c>
      <c r="GJ46">
        <v>0</v>
      </c>
      <c r="GL46" t="s">
        <v>6473</v>
      </c>
      <c r="GN46">
        <v>1</v>
      </c>
      <c r="GZ46" t="s">
        <v>5736</v>
      </c>
      <c r="HB46" t="s">
        <v>313</v>
      </c>
      <c r="HC46" t="s">
        <v>313</v>
      </c>
      <c r="HD46" t="s">
        <v>588</v>
      </c>
      <c r="HE46">
        <v>0</v>
      </c>
      <c r="HF46">
        <v>11</v>
      </c>
      <c r="HG46">
        <v>10</v>
      </c>
      <c r="HH46" t="s">
        <v>275</v>
      </c>
      <c r="HK46">
        <v>1</v>
      </c>
      <c r="HV46">
        <v>-15</v>
      </c>
      <c r="HW46">
        <v>4058880</v>
      </c>
      <c r="HX46" t="s">
        <v>6427</v>
      </c>
      <c r="HY46">
        <v>4058800</v>
      </c>
      <c r="IB46">
        <v>0</v>
      </c>
      <c r="IC46">
        <v>0</v>
      </c>
      <c r="IL46">
        <v>97</v>
      </c>
      <c r="IN46" t="s">
        <v>5551</v>
      </c>
      <c r="IP46" t="s">
        <v>5551</v>
      </c>
      <c r="IQ46" t="s">
        <v>5729</v>
      </c>
      <c r="IT46">
        <v>5</v>
      </c>
    </row>
    <row r="47" spans="1:254">
      <c r="A47">
        <v>46</v>
      </c>
      <c r="B47" t="s">
        <v>6474</v>
      </c>
      <c r="C47">
        <v>3</v>
      </c>
      <c r="D47">
        <v>2</v>
      </c>
      <c r="E47">
        <v>12</v>
      </c>
      <c r="F47">
        <v>5</v>
      </c>
      <c r="G47">
        <v>-15</v>
      </c>
      <c r="I47" t="s">
        <v>298</v>
      </c>
      <c r="J47">
        <v>11</v>
      </c>
      <c r="K47">
        <v>11</v>
      </c>
      <c r="L47" t="s">
        <v>6145</v>
      </c>
      <c r="M47" t="s">
        <v>827</v>
      </c>
      <c r="O47" t="s">
        <v>1216</v>
      </c>
      <c r="Q47" t="s">
        <v>1188</v>
      </c>
      <c r="V47" t="s">
        <v>253</v>
      </c>
      <c r="W47" t="s">
        <v>3161</v>
      </c>
      <c r="X47" t="s">
        <v>3162</v>
      </c>
      <c r="Y47" t="s">
        <v>3163</v>
      </c>
      <c r="AA47" t="s">
        <v>666</v>
      </c>
      <c r="AB47" t="s">
        <v>667</v>
      </c>
      <c r="AI47">
        <v>22</v>
      </c>
      <c r="AJ47" t="s">
        <v>327</v>
      </c>
      <c r="AO47">
        <v>7</v>
      </c>
      <c r="BI47" t="s">
        <v>274</v>
      </c>
      <c r="BP47">
        <f t="shared" si="0"/>
        <v>2</v>
      </c>
      <c r="BQ47">
        <f t="shared" si="1"/>
        <v>0</v>
      </c>
      <c r="BS47" t="s">
        <v>5525</v>
      </c>
      <c r="BU47">
        <v>20</v>
      </c>
      <c r="BW47">
        <v>0</v>
      </c>
      <c r="BX47" t="s">
        <v>6475</v>
      </c>
      <c r="BY47" t="s">
        <v>6476</v>
      </c>
      <c r="BZ47">
        <v>1</v>
      </c>
      <c r="CA47" t="s">
        <v>492</v>
      </c>
      <c r="CC47" s="3">
        <v>0.45555555555555555</v>
      </c>
      <c r="CD47" t="s">
        <v>294</v>
      </c>
      <c r="CE47" t="s">
        <v>6477</v>
      </c>
      <c r="CF47">
        <v>8</v>
      </c>
      <c r="CH47" t="s">
        <v>331</v>
      </c>
      <c r="CI47">
        <v>0</v>
      </c>
      <c r="CJ47" t="s">
        <v>6478</v>
      </c>
      <c r="CK47" s="4">
        <v>38414</v>
      </c>
      <c r="CL47" t="s">
        <v>6479</v>
      </c>
      <c r="CM47" t="s">
        <v>6480</v>
      </c>
      <c r="CN47">
        <v>20</v>
      </c>
      <c r="CP47" t="s">
        <v>418</v>
      </c>
      <c r="CQ47" t="s">
        <v>5525</v>
      </c>
      <c r="CT47" t="s">
        <v>5531</v>
      </c>
      <c r="CV47">
        <v>0</v>
      </c>
      <c r="CX47">
        <v>2</v>
      </c>
      <c r="CY47" t="s">
        <v>614</v>
      </c>
      <c r="CZ47">
        <v>-20</v>
      </c>
      <c r="DA47">
        <v>3</v>
      </c>
      <c r="DB47" t="s">
        <v>1953</v>
      </c>
      <c r="DC47">
        <v>-17</v>
      </c>
      <c r="DE47" t="s">
        <v>5551</v>
      </c>
      <c r="DJ47">
        <v>5</v>
      </c>
      <c r="DK47" s="4">
        <v>44470</v>
      </c>
      <c r="DL47">
        <v>20248</v>
      </c>
      <c r="DM47">
        <v>2021</v>
      </c>
      <c r="DN47">
        <v>0</v>
      </c>
      <c r="DP47">
        <v>79809</v>
      </c>
      <c r="DQ47">
        <v>106</v>
      </c>
      <c r="DT47" t="s">
        <v>274</v>
      </c>
      <c r="DU47" t="s">
        <v>257</v>
      </c>
      <c r="DW47">
        <v>10</v>
      </c>
      <c r="DX47" t="s">
        <v>275</v>
      </c>
      <c r="ED47">
        <v>0</v>
      </c>
      <c r="EE47" t="s">
        <v>3233</v>
      </c>
      <c r="EF47" t="s">
        <v>383</v>
      </c>
      <c r="EG47">
        <v>0</v>
      </c>
      <c r="EH47" t="s">
        <v>1224</v>
      </c>
      <c r="EI47" t="s">
        <v>340</v>
      </c>
      <c r="EJ47" t="s">
        <v>854</v>
      </c>
      <c r="EK47" t="s">
        <v>6481</v>
      </c>
      <c r="EL47" t="s">
        <v>6482</v>
      </c>
      <c r="EM47" t="s">
        <v>3373</v>
      </c>
      <c r="EN47" t="s">
        <v>418</v>
      </c>
      <c r="EO47" t="s">
        <v>283</v>
      </c>
      <c r="EP47">
        <v>0</v>
      </c>
      <c r="EQ47" t="s">
        <v>491</v>
      </c>
      <c r="ES47" t="s">
        <v>6483</v>
      </c>
      <c r="ET47">
        <v>-4</v>
      </c>
      <c r="EU47" t="s">
        <v>274</v>
      </c>
      <c r="EV47" t="s">
        <v>349</v>
      </c>
      <c r="EW47" t="s">
        <v>395</v>
      </c>
      <c r="EX47" t="s">
        <v>492</v>
      </c>
      <c r="FA47" t="s">
        <v>1818</v>
      </c>
      <c r="FB47" t="s">
        <v>6484</v>
      </c>
      <c r="FD47">
        <v>0</v>
      </c>
      <c r="FE47">
        <v>7</v>
      </c>
      <c r="FI47" t="s">
        <v>6485</v>
      </c>
      <c r="FK47">
        <v>0</v>
      </c>
      <c r="FM47">
        <v>0</v>
      </c>
      <c r="FP47">
        <v>0</v>
      </c>
      <c r="FR47" t="s">
        <v>395</v>
      </c>
      <c r="FS47" t="s">
        <v>1029</v>
      </c>
      <c r="FT47" t="s">
        <v>274</v>
      </c>
      <c r="FU47" t="s">
        <v>496</v>
      </c>
      <c r="FX47">
        <v>0</v>
      </c>
      <c r="FZ47">
        <v>10.199999999999999</v>
      </c>
      <c r="GA47">
        <v>-10</v>
      </c>
      <c r="GB47">
        <v>0</v>
      </c>
      <c r="GD47" t="s">
        <v>355</v>
      </c>
      <c r="GE47">
        <v>1</v>
      </c>
      <c r="GH47">
        <v>3.2</v>
      </c>
      <c r="GI47">
        <v>0</v>
      </c>
      <c r="GJ47">
        <v>0</v>
      </c>
      <c r="GL47" t="s">
        <v>6486</v>
      </c>
      <c r="GM47">
        <v>9</v>
      </c>
      <c r="GN47">
        <v>2</v>
      </c>
      <c r="GO47" t="s">
        <v>2349</v>
      </c>
      <c r="GQ47">
        <v>7</v>
      </c>
      <c r="GZ47" t="s">
        <v>3071</v>
      </c>
      <c r="HB47" t="s">
        <v>294</v>
      </c>
      <c r="HC47" t="s">
        <v>313</v>
      </c>
      <c r="HD47" t="s">
        <v>5551</v>
      </c>
      <c r="HE47">
        <v>0</v>
      </c>
      <c r="HF47">
        <v>11</v>
      </c>
      <c r="HG47">
        <v>10</v>
      </c>
      <c r="HH47" t="s">
        <v>275</v>
      </c>
      <c r="HK47" t="s">
        <v>2010</v>
      </c>
      <c r="HL47" t="s">
        <v>5551</v>
      </c>
      <c r="HN47" t="s">
        <v>6487</v>
      </c>
      <c r="HO47" t="s">
        <v>6488</v>
      </c>
      <c r="HP47" t="s">
        <v>6163</v>
      </c>
      <c r="HQ47" t="s">
        <v>6489</v>
      </c>
      <c r="HS47" t="s">
        <v>6490</v>
      </c>
      <c r="HV47">
        <v>-20</v>
      </c>
      <c r="HW47">
        <v>4058905</v>
      </c>
      <c r="HX47" t="s">
        <v>492</v>
      </c>
      <c r="HY47">
        <v>4058880</v>
      </c>
      <c r="IB47">
        <v>0</v>
      </c>
      <c r="IC47">
        <v>0</v>
      </c>
      <c r="IL47">
        <v>98</v>
      </c>
      <c r="IN47" t="s">
        <v>5541</v>
      </c>
      <c r="IP47" t="s">
        <v>5541</v>
      </c>
      <c r="IT47">
        <v>5</v>
      </c>
    </row>
    <row r="48" spans="1:254">
      <c r="A48">
        <v>47</v>
      </c>
      <c r="B48" t="s">
        <v>6491</v>
      </c>
      <c r="C48">
        <v>3</v>
      </c>
      <c r="D48">
        <v>3</v>
      </c>
      <c r="E48">
        <v>7</v>
      </c>
      <c r="F48">
        <v>0</v>
      </c>
      <c r="G48">
        <v>-20</v>
      </c>
      <c r="I48" t="s">
        <v>298</v>
      </c>
      <c r="J48">
        <v>11</v>
      </c>
      <c r="K48">
        <v>11</v>
      </c>
      <c r="L48" t="s">
        <v>6492</v>
      </c>
      <c r="M48" t="s">
        <v>319</v>
      </c>
      <c r="O48" t="s">
        <v>4997</v>
      </c>
      <c r="Q48" t="s">
        <v>1188</v>
      </c>
      <c r="V48" t="s">
        <v>253</v>
      </c>
      <c r="W48" t="s">
        <v>5543</v>
      </c>
      <c r="X48" t="s">
        <v>4639</v>
      </c>
      <c r="Y48" t="s">
        <v>5544</v>
      </c>
      <c r="AA48" t="s">
        <v>325</v>
      </c>
      <c r="AB48" t="s">
        <v>326</v>
      </c>
      <c r="AJ48" t="s">
        <v>756</v>
      </c>
      <c r="AK48" t="s">
        <v>614</v>
      </c>
      <c r="AO48">
        <v>7</v>
      </c>
      <c r="AX48">
        <v>3</v>
      </c>
      <c r="BI48" t="s">
        <v>274</v>
      </c>
      <c r="BP48">
        <f t="shared" si="0"/>
        <v>3</v>
      </c>
      <c r="BQ48">
        <f t="shared" si="1"/>
        <v>0</v>
      </c>
      <c r="BS48" t="s">
        <v>5525</v>
      </c>
      <c r="BU48">
        <v>20</v>
      </c>
      <c r="BW48">
        <v>1</v>
      </c>
      <c r="BX48" t="s">
        <v>6493</v>
      </c>
      <c r="BZ48">
        <v>0</v>
      </c>
      <c r="CC48" s="3">
        <v>0.42499999999999999</v>
      </c>
      <c r="CD48" t="s">
        <v>294</v>
      </c>
      <c r="CE48" t="s">
        <v>6494</v>
      </c>
      <c r="CF48">
        <v>9</v>
      </c>
      <c r="CH48" t="s">
        <v>331</v>
      </c>
      <c r="CI48">
        <v>0</v>
      </c>
      <c r="CJ48" t="s">
        <v>6495</v>
      </c>
      <c r="CK48" s="4">
        <v>38414</v>
      </c>
      <c r="CL48" t="s">
        <v>6496</v>
      </c>
      <c r="CM48" t="s">
        <v>6454</v>
      </c>
      <c r="CN48">
        <v>20</v>
      </c>
      <c r="CP48" t="s">
        <v>282</v>
      </c>
      <c r="CQ48" t="s">
        <v>5525</v>
      </c>
      <c r="CT48" t="s">
        <v>270</v>
      </c>
      <c r="CV48">
        <v>0</v>
      </c>
      <c r="CX48">
        <v>3</v>
      </c>
      <c r="CY48" t="s">
        <v>614</v>
      </c>
      <c r="CZ48">
        <v>-20</v>
      </c>
      <c r="DA48">
        <v>3</v>
      </c>
      <c r="DB48" t="s">
        <v>1953</v>
      </c>
      <c r="DC48">
        <v>-17</v>
      </c>
      <c r="DJ48">
        <v>0</v>
      </c>
      <c r="DK48" s="4">
        <v>44470</v>
      </c>
      <c r="DL48">
        <v>20248</v>
      </c>
      <c r="DM48">
        <v>2021</v>
      </c>
      <c r="DN48">
        <v>0</v>
      </c>
      <c r="DP48">
        <v>79809</v>
      </c>
      <c r="DQ48">
        <v>107</v>
      </c>
      <c r="DT48" t="s">
        <v>274</v>
      </c>
      <c r="DU48" t="s">
        <v>257</v>
      </c>
      <c r="DW48">
        <v>10</v>
      </c>
      <c r="DX48" t="s">
        <v>275</v>
      </c>
      <c r="EA48" t="s">
        <v>2363</v>
      </c>
      <c r="ED48">
        <v>0</v>
      </c>
      <c r="EE48" t="s">
        <v>5007</v>
      </c>
      <c r="EF48" t="s">
        <v>701</v>
      </c>
      <c r="EG48">
        <v>0</v>
      </c>
      <c r="EH48" t="s">
        <v>5008</v>
      </c>
      <c r="EI48" t="s">
        <v>340</v>
      </c>
      <c r="EJ48" t="s">
        <v>486</v>
      </c>
      <c r="EK48" t="s">
        <v>6497</v>
      </c>
      <c r="EL48" t="s">
        <v>488</v>
      </c>
      <c r="EM48" t="s">
        <v>1914</v>
      </c>
      <c r="EN48" t="s">
        <v>269</v>
      </c>
      <c r="EO48" t="s">
        <v>490</v>
      </c>
      <c r="EP48">
        <v>0</v>
      </c>
      <c r="EQ48" t="s">
        <v>491</v>
      </c>
      <c r="ET48">
        <v>5</v>
      </c>
      <c r="EU48" t="s">
        <v>348</v>
      </c>
      <c r="EV48" t="s">
        <v>349</v>
      </c>
      <c r="EW48" t="s">
        <v>528</v>
      </c>
      <c r="EX48" t="s">
        <v>492</v>
      </c>
      <c r="FA48" t="s">
        <v>4652</v>
      </c>
      <c r="FB48" t="s">
        <v>6498</v>
      </c>
      <c r="FD48">
        <v>0</v>
      </c>
      <c r="FE48">
        <v>5</v>
      </c>
      <c r="FI48" t="s">
        <v>6499</v>
      </c>
      <c r="FK48">
        <v>0</v>
      </c>
      <c r="FM48">
        <v>0</v>
      </c>
      <c r="FP48">
        <v>0</v>
      </c>
      <c r="FR48" t="s">
        <v>354</v>
      </c>
      <c r="FX48">
        <v>0</v>
      </c>
      <c r="FZ48">
        <v>10.199999999999999</v>
      </c>
      <c r="GA48">
        <v>-10</v>
      </c>
      <c r="GB48">
        <v>0</v>
      </c>
      <c r="GD48" t="s">
        <v>355</v>
      </c>
      <c r="GE48">
        <v>1</v>
      </c>
      <c r="GH48">
        <v>2.5</v>
      </c>
      <c r="GI48">
        <v>0</v>
      </c>
      <c r="GJ48">
        <v>0</v>
      </c>
      <c r="GL48" t="s">
        <v>6500</v>
      </c>
      <c r="GO48" t="s">
        <v>357</v>
      </c>
      <c r="GQ48">
        <v>17</v>
      </c>
      <c r="GZ48" t="s">
        <v>6501</v>
      </c>
      <c r="HB48" t="s">
        <v>313</v>
      </c>
      <c r="HC48" t="s">
        <v>313</v>
      </c>
      <c r="HE48">
        <v>0</v>
      </c>
      <c r="HF48">
        <v>11</v>
      </c>
      <c r="HG48">
        <v>10</v>
      </c>
      <c r="HH48" t="s">
        <v>275</v>
      </c>
      <c r="HK48" t="s">
        <v>4564</v>
      </c>
      <c r="HL48" t="s">
        <v>5532</v>
      </c>
      <c r="HN48" t="s">
        <v>6502</v>
      </c>
      <c r="HO48" t="s">
        <v>6503</v>
      </c>
      <c r="HP48" t="s">
        <v>6504</v>
      </c>
      <c r="HQ48" t="s">
        <v>6505</v>
      </c>
      <c r="HS48" t="s">
        <v>5563</v>
      </c>
      <c r="HV48">
        <v>-20</v>
      </c>
      <c r="HW48">
        <v>4058954</v>
      </c>
      <c r="HY48">
        <v>4058905</v>
      </c>
      <c r="IB48">
        <v>0</v>
      </c>
      <c r="IC48">
        <v>0</v>
      </c>
      <c r="IL48">
        <v>99</v>
      </c>
      <c r="IT48">
        <v>5</v>
      </c>
    </row>
    <row r="49" spans="1:254">
      <c r="A49">
        <v>48</v>
      </c>
      <c r="B49" t="s">
        <v>6506</v>
      </c>
      <c r="C49">
        <v>3</v>
      </c>
      <c r="D49">
        <v>1</v>
      </c>
      <c r="E49">
        <v>10</v>
      </c>
      <c r="F49">
        <v>54</v>
      </c>
      <c r="G49">
        <v>-25</v>
      </c>
      <c r="H49" t="s">
        <v>253</v>
      </c>
      <c r="I49" t="s">
        <v>254</v>
      </c>
      <c r="J49">
        <v>12</v>
      </c>
      <c r="K49" t="s">
        <v>6507</v>
      </c>
      <c r="L49" t="s">
        <v>6508</v>
      </c>
      <c r="M49" t="s">
        <v>256</v>
      </c>
      <c r="O49" t="s">
        <v>1357</v>
      </c>
      <c r="P49" t="s">
        <v>6509</v>
      </c>
      <c r="Q49" t="s">
        <v>1188</v>
      </c>
      <c r="V49" t="s">
        <v>253</v>
      </c>
      <c r="W49" t="s">
        <v>6510</v>
      </c>
      <c r="X49" t="s">
        <v>6511</v>
      </c>
      <c r="Y49" t="s">
        <v>6512</v>
      </c>
      <c r="AA49" t="s">
        <v>876</v>
      </c>
      <c r="AB49" t="s">
        <v>1996</v>
      </c>
      <c r="AI49">
        <v>1</v>
      </c>
      <c r="AJ49" t="s">
        <v>327</v>
      </c>
      <c r="AO49">
        <v>7</v>
      </c>
      <c r="BI49" t="s">
        <v>607</v>
      </c>
      <c r="BP49">
        <f t="shared" si="0"/>
        <v>1</v>
      </c>
      <c r="BQ49">
        <f t="shared" si="1"/>
        <v>0</v>
      </c>
      <c r="BS49" t="s">
        <v>5525</v>
      </c>
      <c r="BU49">
        <v>27</v>
      </c>
      <c r="BW49">
        <v>0</v>
      </c>
      <c r="BX49" t="s">
        <v>6513</v>
      </c>
      <c r="BZ49">
        <v>1</v>
      </c>
      <c r="CB49" t="s">
        <v>2934</v>
      </c>
      <c r="CC49" s="3">
        <v>0.22916666666666666</v>
      </c>
      <c r="CD49" t="s">
        <v>274</v>
      </c>
      <c r="CE49" t="s">
        <v>6514</v>
      </c>
      <c r="CF49">
        <v>9</v>
      </c>
      <c r="CH49" t="s">
        <v>331</v>
      </c>
      <c r="CI49">
        <v>1</v>
      </c>
      <c r="CJ49" t="s">
        <v>6515</v>
      </c>
      <c r="CK49" s="4">
        <v>38414</v>
      </c>
      <c r="CL49" t="s">
        <v>6516</v>
      </c>
      <c r="CM49" t="s">
        <v>6517</v>
      </c>
      <c r="CN49">
        <v>27</v>
      </c>
      <c r="CO49" t="s">
        <v>268</v>
      </c>
      <c r="CP49" t="s">
        <v>269</v>
      </c>
      <c r="CQ49" t="s">
        <v>5525</v>
      </c>
      <c r="CT49" t="s">
        <v>5730</v>
      </c>
      <c r="CV49">
        <v>0</v>
      </c>
      <c r="CX49">
        <v>1</v>
      </c>
      <c r="CY49" t="s">
        <v>553</v>
      </c>
      <c r="CZ49">
        <v>0</v>
      </c>
      <c r="DA49">
        <v>5</v>
      </c>
      <c r="DB49" t="s">
        <v>1609</v>
      </c>
      <c r="DC49">
        <v>-25</v>
      </c>
      <c r="DE49" t="s">
        <v>6518</v>
      </c>
      <c r="DJ49">
        <v>54</v>
      </c>
      <c r="DK49" s="4">
        <v>44470</v>
      </c>
      <c r="DL49">
        <v>20248</v>
      </c>
      <c r="DM49">
        <v>2021</v>
      </c>
      <c r="DN49">
        <v>0</v>
      </c>
      <c r="DP49">
        <v>79809</v>
      </c>
      <c r="DQ49">
        <v>120</v>
      </c>
      <c r="DT49" t="s">
        <v>257</v>
      </c>
      <c r="DU49" t="s">
        <v>274</v>
      </c>
      <c r="DW49">
        <v>10</v>
      </c>
      <c r="DX49" t="s">
        <v>275</v>
      </c>
      <c r="DZ49" t="s">
        <v>5692</v>
      </c>
      <c r="ED49">
        <v>0</v>
      </c>
      <c r="EE49" t="s">
        <v>6519</v>
      </c>
      <c r="EF49" t="s">
        <v>422</v>
      </c>
      <c r="EG49">
        <v>0</v>
      </c>
      <c r="EI49" t="s">
        <v>454</v>
      </c>
      <c r="EJ49" t="s">
        <v>2706</v>
      </c>
      <c r="EK49" t="s">
        <v>6520</v>
      </c>
      <c r="EL49" t="s">
        <v>6521</v>
      </c>
      <c r="EM49" t="s">
        <v>268</v>
      </c>
      <c r="EN49" t="s">
        <v>282</v>
      </c>
      <c r="EO49" t="s">
        <v>2793</v>
      </c>
      <c r="EP49">
        <v>0</v>
      </c>
      <c r="EQ49" t="s">
        <v>6522</v>
      </c>
      <c r="ES49" t="s">
        <v>6523</v>
      </c>
      <c r="ET49">
        <v>39</v>
      </c>
      <c r="EU49" t="s">
        <v>348</v>
      </c>
      <c r="EV49" t="s">
        <v>349</v>
      </c>
      <c r="EW49" t="s">
        <v>1251</v>
      </c>
      <c r="EX49" t="s">
        <v>772</v>
      </c>
      <c r="FA49" t="s">
        <v>2285</v>
      </c>
      <c r="FB49" t="s">
        <v>6524</v>
      </c>
      <c r="FD49">
        <v>1</v>
      </c>
      <c r="FE49">
        <v>8</v>
      </c>
      <c r="FI49" t="s">
        <v>6525</v>
      </c>
      <c r="FJ49" t="s">
        <v>6526</v>
      </c>
      <c r="FK49">
        <v>0</v>
      </c>
      <c r="FM49">
        <v>0</v>
      </c>
      <c r="FN49" t="s">
        <v>5692</v>
      </c>
      <c r="FO49" t="s">
        <v>588</v>
      </c>
      <c r="FP49">
        <v>0</v>
      </c>
      <c r="FR49" t="s">
        <v>395</v>
      </c>
      <c r="FS49" t="s">
        <v>1029</v>
      </c>
      <c r="FT49" t="s">
        <v>257</v>
      </c>
      <c r="FU49" t="s">
        <v>496</v>
      </c>
      <c r="FV49" t="s">
        <v>2037</v>
      </c>
      <c r="FX49">
        <v>0</v>
      </c>
      <c r="FZ49">
        <v>10.27</v>
      </c>
      <c r="GA49">
        <v>-17</v>
      </c>
      <c r="GB49">
        <v>0</v>
      </c>
      <c r="GD49" t="s">
        <v>355</v>
      </c>
      <c r="GE49">
        <v>0</v>
      </c>
      <c r="GF49" t="s">
        <v>1179</v>
      </c>
      <c r="GG49">
        <v>3.9</v>
      </c>
      <c r="GH49">
        <v>4</v>
      </c>
      <c r="GI49">
        <v>0</v>
      </c>
      <c r="GJ49">
        <v>0</v>
      </c>
      <c r="GL49" t="s">
        <v>6527</v>
      </c>
      <c r="GM49">
        <v>15</v>
      </c>
      <c r="GN49">
        <v>5</v>
      </c>
      <c r="GO49" t="s">
        <v>713</v>
      </c>
      <c r="GP49" t="s">
        <v>779</v>
      </c>
      <c r="GQ49">
        <v>40</v>
      </c>
      <c r="GZ49" t="s">
        <v>6528</v>
      </c>
      <c r="HB49" t="s">
        <v>294</v>
      </c>
      <c r="HC49" t="s">
        <v>313</v>
      </c>
      <c r="HD49" t="s">
        <v>6518</v>
      </c>
      <c r="HE49">
        <v>0</v>
      </c>
      <c r="HF49">
        <v>12</v>
      </c>
      <c r="HG49">
        <v>10</v>
      </c>
      <c r="HH49" t="s">
        <v>275</v>
      </c>
      <c r="HJ49" t="s">
        <v>492</v>
      </c>
      <c r="HK49">
        <v>3</v>
      </c>
      <c r="HL49" t="s">
        <v>6518</v>
      </c>
      <c r="HN49" t="s">
        <v>6529</v>
      </c>
      <c r="HO49" t="s">
        <v>6530</v>
      </c>
      <c r="HP49" t="s">
        <v>6531</v>
      </c>
      <c r="HQ49" t="s">
        <v>6532</v>
      </c>
      <c r="HS49" t="s">
        <v>6533</v>
      </c>
      <c r="HV49">
        <v>21</v>
      </c>
      <c r="HW49">
        <v>4059464</v>
      </c>
      <c r="HX49" t="s">
        <v>6534</v>
      </c>
      <c r="HY49">
        <v>4059436</v>
      </c>
      <c r="IB49">
        <v>1</v>
      </c>
      <c r="IC49">
        <v>1</v>
      </c>
      <c r="IL49">
        <v>112</v>
      </c>
      <c r="IP49" t="s">
        <v>6518</v>
      </c>
      <c r="IT49">
        <v>5</v>
      </c>
    </row>
    <row r="50" spans="1:254">
      <c r="A50">
        <v>49</v>
      </c>
      <c r="B50" t="s">
        <v>6535</v>
      </c>
      <c r="C50">
        <v>3</v>
      </c>
      <c r="D50">
        <v>1</v>
      </c>
      <c r="E50">
        <v>10</v>
      </c>
      <c r="F50">
        <v>13</v>
      </c>
      <c r="G50">
        <v>21</v>
      </c>
      <c r="I50" t="s">
        <v>254</v>
      </c>
      <c r="J50">
        <v>11</v>
      </c>
      <c r="K50" t="s">
        <v>471</v>
      </c>
      <c r="L50" t="s">
        <v>4437</v>
      </c>
      <c r="M50" t="s">
        <v>827</v>
      </c>
      <c r="O50" t="s">
        <v>4438</v>
      </c>
      <c r="V50" t="s">
        <v>257</v>
      </c>
      <c r="W50" t="s">
        <v>6536</v>
      </c>
      <c r="AD50" t="s">
        <v>6251</v>
      </c>
      <c r="AE50" t="s">
        <v>6252</v>
      </c>
      <c r="AF50" t="s">
        <v>6536</v>
      </c>
      <c r="AG50" t="s">
        <v>274</v>
      </c>
      <c r="AI50">
        <v>22</v>
      </c>
      <c r="AO50">
        <v>7</v>
      </c>
      <c r="BI50" t="s">
        <v>257</v>
      </c>
      <c r="BP50">
        <f t="shared" si="0"/>
        <v>0</v>
      </c>
      <c r="BQ50">
        <f t="shared" si="1"/>
        <v>3</v>
      </c>
      <c r="BS50" t="s">
        <v>5525</v>
      </c>
      <c r="BU50">
        <v>27</v>
      </c>
      <c r="BW50">
        <v>0</v>
      </c>
      <c r="BX50" t="s">
        <v>6537</v>
      </c>
      <c r="BY50" t="s">
        <v>6476</v>
      </c>
      <c r="CC50" s="3">
        <v>0.20486111111111113</v>
      </c>
      <c r="CE50" t="s">
        <v>6538</v>
      </c>
      <c r="CI50">
        <v>0</v>
      </c>
      <c r="CJ50" t="s">
        <v>6539</v>
      </c>
      <c r="CK50" s="4">
        <v>38414</v>
      </c>
      <c r="CL50" t="s">
        <v>6540</v>
      </c>
      <c r="CM50" t="s">
        <v>6541</v>
      </c>
      <c r="CN50">
        <v>27</v>
      </c>
      <c r="CP50" t="s">
        <v>269</v>
      </c>
      <c r="CQ50" t="s">
        <v>5525</v>
      </c>
      <c r="CT50" t="s">
        <v>6542</v>
      </c>
      <c r="CV50">
        <v>1</v>
      </c>
      <c r="CX50">
        <v>2</v>
      </c>
      <c r="CY50" t="s">
        <v>553</v>
      </c>
      <c r="CZ50">
        <v>0</v>
      </c>
      <c r="DA50">
        <v>5</v>
      </c>
      <c r="DB50" t="s">
        <v>1609</v>
      </c>
      <c r="DC50">
        <v>-25</v>
      </c>
      <c r="DE50" t="s">
        <v>5682</v>
      </c>
      <c r="DJ50">
        <v>13</v>
      </c>
      <c r="DK50" s="4">
        <v>44470</v>
      </c>
      <c r="DL50">
        <v>20248</v>
      </c>
      <c r="DM50">
        <v>2021</v>
      </c>
      <c r="DN50">
        <v>0</v>
      </c>
      <c r="DP50">
        <v>79809</v>
      </c>
      <c r="DQ50">
        <v>121</v>
      </c>
      <c r="DT50" t="s">
        <v>257</v>
      </c>
      <c r="DU50" t="s">
        <v>274</v>
      </c>
      <c r="DW50">
        <v>10</v>
      </c>
      <c r="DX50" t="s">
        <v>275</v>
      </c>
      <c r="ED50">
        <v>0</v>
      </c>
      <c r="EE50" t="s">
        <v>836</v>
      </c>
      <c r="EF50" t="s">
        <v>675</v>
      </c>
      <c r="EG50">
        <v>0</v>
      </c>
      <c r="EH50" t="s">
        <v>837</v>
      </c>
      <c r="EI50" t="s">
        <v>340</v>
      </c>
      <c r="EJ50" t="s">
        <v>854</v>
      </c>
      <c r="EK50" t="s">
        <v>6543</v>
      </c>
      <c r="EL50" t="s">
        <v>6482</v>
      </c>
      <c r="EM50" t="s">
        <v>1026</v>
      </c>
      <c r="EN50" t="s">
        <v>282</v>
      </c>
      <c r="EO50" t="s">
        <v>283</v>
      </c>
      <c r="EP50">
        <v>0</v>
      </c>
      <c r="ES50" t="s">
        <v>6544</v>
      </c>
      <c r="FD50">
        <v>0</v>
      </c>
      <c r="FE50">
        <v>4</v>
      </c>
      <c r="FF50" t="s">
        <v>310</v>
      </c>
      <c r="FH50" t="s">
        <v>310</v>
      </c>
      <c r="FI50" t="s">
        <v>6485</v>
      </c>
      <c r="FK50">
        <v>0</v>
      </c>
      <c r="FM50">
        <v>0</v>
      </c>
      <c r="FP50">
        <v>0</v>
      </c>
      <c r="FR50" t="s">
        <v>462</v>
      </c>
      <c r="FS50" t="s">
        <v>1002</v>
      </c>
      <c r="FT50" t="s">
        <v>257</v>
      </c>
      <c r="FU50" t="s">
        <v>777</v>
      </c>
      <c r="FV50" t="s">
        <v>4875</v>
      </c>
      <c r="FX50">
        <v>1</v>
      </c>
      <c r="FZ50">
        <v>10.27</v>
      </c>
      <c r="GA50">
        <v>-17</v>
      </c>
      <c r="GB50">
        <v>0</v>
      </c>
      <c r="GD50" t="s">
        <v>355</v>
      </c>
      <c r="GE50">
        <v>0</v>
      </c>
      <c r="GI50">
        <v>0</v>
      </c>
      <c r="GJ50">
        <v>0</v>
      </c>
      <c r="GL50" t="s">
        <v>6545</v>
      </c>
      <c r="GN50">
        <v>9</v>
      </c>
      <c r="GZ50" t="s">
        <v>5897</v>
      </c>
      <c r="HA50" t="s">
        <v>5682</v>
      </c>
      <c r="HB50" t="s">
        <v>313</v>
      </c>
      <c r="HC50" t="s">
        <v>313</v>
      </c>
      <c r="HD50" t="s">
        <v>5682</v>
      </c>
      <c r="HE50">
        <v>0</v>
      </c>
      <c r="HF50">
        <v>11</v>
      </c>
      <c r="HG50">
        <v>10</v>
      </c>
      <c r="HH50" t="s">
        <v>275</v>
      </c>
      <c r="HK50">
        <v>4</v>
      </c>
      <c r="HO50" t="s">
        <v>6546</v>
      </c>
      <c r="HP50" t="s">
        <v>1008</v>
      </c>
      <c r="HQ50" t="s">
        <v>6547</v>
      </c>
      <c r="HV50">
        <v>8</v>
      </c>
      <c r="HW50">
        <v>4059503</v>
      </c>
      <c r="HX50" t="s">
        <v>492</v>
      </c>
      <c r="HY50">
        <v>4059464</v>
      </c>
      <c r="IB50">
        <v>0</v>
      </c>
      <c r="IC50">
        <v>0</v>
      </c>
      <c r="IL50">
        <v>113</v>
      </c>
      <c r="IP50" t="s">
        <v>5858</v>
      </c>
      <c r="IT50">
        <v>5</v>
      </c>
    </row>
    <row r="51" spans="1:254">
      <c r="A51">
        <v>50</v>
      </c>
      <c r="B51" t="s">
        <v>6548</v>
      </c>
      <c r="C51">
        <v>3</v>
      </c>
      <c r="D51">
        <v>1</v>
      </c>
      <c r="E51">
        <v>8</v>
      </c>
      <c r="F51">
        <v>1</v>
      </c>
      <c r="G51">
        <v>8</v>
      </c>
      <c r="I51" t="s">
        <v>298</v>
      </c>
      <c r="J51">
        <v>12</v>
      </c>
      <c r="K51">
        <v>12</v>
      </c>
      <c r="L51" t="s">
        <v>6549</v>
      </c>
      <c r="M51" t="s">
        <v>1163</v>
      </c>
      <c r="O51" t="s">
        <v>1162</v>
      </c>
      <c r="R51" t="s">
        <v>6550</v>
      </c>
      <c r="V51" t="s">
        <v>257</v>
      </c>
      <c r="W51" t="s">
        <v>6551</v>
      </c>
      <c r="AD51" t="s">
        <v>573</v>
      </c>
      <c r="AE51" t="s">
        <v>2590</v>
      </c>
      <c r="AF51" t="s">
        <v>6551</v>
      </c>
      <c r="AG51" t="s">
        <v>274</v>
      </c>
      <c r="AI51">
        <v>22</v>
      </c>
      <c r="AO51">
        <v>7</v>
      </c>
      <c r="BI51" t="s">
        <v>257</v>
      </c>
      <c r="BP51">
        <f t="shared" si="0"/>
        <v>0</v>
      </c>
      <c r="BQ51">
        <f t="shared" si="1"/>
        <v>2</v>
      </c>
      <c r="BS51" t="s">
        <v>5525</v>
      </c>
      <c r="BU51">
        <v>27</v>
      </c>
      <c r="BW51">
        <v>0</v>
      </c>
      <c r="BX51" t="s">
        <v>6552</v>
      </c>
      <c r="CC51" s="3">
        <v>0.17777777777777778</v>
      </c>
      <c r="CE51" t="s">
        <v>6553</v>
      </c>
      <c r="CI51">
        <v>0</v>
      </c>
      <c r="CJ51" t="s">
        <v>6554</v>
      </c>
      <c r="CK51" s="4">
        <v>38414</v>
      </c>
      <c r="CL51" t="s">
        <v>6555</v>
      </c>
      <c r="CM51" t="s">
        <v>6556</v>
      </c>
      <c r="CN51">
        <v>27</v>
      </c>
      <c r="CO51" t="s">
        <v>5648</v>
      </c>
      <c r="CP51" t="s">
        <v>282</v>
      </c>
      <c r="CQ51" t="s">
        <v>5525</v>
      </c>
      <c r="CT51" t="s">
        <v>5730</v>
      </c>
      <c r="CV51">
        <v>0</v>
      </c>
      <c r="CX51">
        <v>3</v>
      </c>
      <c r="CY51" t="s">
        <v>553</v>
      </c>
      <c r="CZ51">
        <v>0</v>
      </c>
      <c r="DA51">
        <v>5</v>
      </c>
      <c r="DB51" t="s">
        <v>1609</v>
      </c>
      <c r="DC51">
        <v>-25</v>
      </c>
      <c r="DE51" t="s">
        <v>5800</v>
      </c>
      <c r="DJ51">
        <v>1</v>
      </c>
      <c r="DK51" s="4">
        <v>44470</v>
      </c>
      <c r="DL51">
        <v>20248</v>
      </c>
      <c r="DM51">
        <v>2021</v>
      </c>
      <c r="DN51">
        <v>0</v>
      </c>
      <c r="DP51">
        <v>79809</v>
      </c>
      <c r="DQ51">
        <v>122</v>
      </c>
      <c r="DT51" t="s">
        <v>257</v>
      </c>
      <c r="DU51" t="s">
        <v>274</v>
      </c>
      <c r="DW51">
        <v>10</v>
      </c>
      <c r="DX51" t="s">
        <v>275</v>
      </c>
      <c r="ED51">
        <v>0</v>
      </c>
      <c r="EE51" t="s">
        <v>2581</v>
      </c>
      <c r="EF51" t="s">
        <v>422</v>
      </c>
      <c r="EG51">
        <v>0</v>
      </c>
      <c r="EI51" t="s">
        <v>454</v>
      </c>
      <c r="EJ51" t="s">
        <v>1077</v>
      </c>
      <c r="EK51" t="s">
        <v>6557</v>
      </c>
      <c r="EL51" t="s">
        <v>6558</v>
      </c>
      <c r="EM51" t="s">
        <v>1914</v>
      </c>
      <c r="EN51" t="s">
        <v>269</v>
      </c>
      <c r="EO51" t="s">
        <v>1175</v>
      </c>
      <c r="EP51">
        <v>1</v>
      </c>
      <c r="ES51" t="s">
        <v>6559</v>
      </c>
      <c r="FD51">
        <v>0</v>
      </c>
      <c r="FE51">
        <v>1</v>
      </c>
      <c r="FF51" t="s">
        <v>621</v>
      </c>
      <c r="FH51" t="s">
        <v>621</v>
      </c>
      <c r="FI51" t="s">
        <v>5536</v>
      </c>
      <c r="FK51">
        <v>0</v>
      </c>
      <c r="FM51">
        <v>0</v>
      </c>
      <c r="FP51">
        <v>0</v>
      </c>
      <c r="FR51" t="s">
        <v>462</v>
      </c>
      <c r="FS51" t="s">
        <v>1002</v>
      </c>
      <c r="FT51" t="s">
        <v>274</v>
      </c>
      <c r="FU51" t="s">
        <v>777</v>
      </c>
      <c r="FV51" t="s">
        <v>431</v>
      </c>
      <c r="FW51" t="s">
        <v>432</v>
      </c>
      <c r="FX51">
        <v>0</v>
      </c>
      <c r="FZ51">
        <v>10.27</v>
      </c>
      <c r="GA51">
        <v>-17</v>
      </c>
      <c r="GB51">
        <v>0</v>
      </c>
      <c r="GC51" t="s">
        <v>6560</v>
      </c>
      <c r="GD51" t="s">
        <v>355</v>
      </c>
      <c r="GE51">
        <v>0</v>
      </c>
      <c r="GF51" t="s">
        <v>1179</v>
      </c>
      <c r="GI51">
        <v>0</v>
      </c>
      <c r="GJ51">
        <v>0</v>
      </c>
      <c r="GL51" t="s">
        <v>6561</v>
      </c>
      <c r="GN51">
        <v>1</v>
      </c>
      <c r="GZ51" t="s">
        <v>6562</v>
      </c>
      <c r="HB51" t="s">
        <v>294</v>
      </c>
      <c r="HC51" t="s">
        <v>294</v>
      </c>
      <c r="HD51" t="s">
        <v>6563</v>
      </c>
      <c r="HE51">
        <v>0</v>
      </c>
      <c r="HF51">
        <v>12</v>
      </c>
      <c r="HG51">
        <v>10</v>
      </c>
      <c r="HH51" t="s">
        <v>275</v>
      </c>
      <c r="HK51">
        <v>1</v>
      </c>
      <c r="HV51">
        <v>7</v>
      </c>
      <c r="HW51">
        <v>4059540</v>
      </c>
      <c r="HX51" t="s">
        <v>6564</v>
      </c>
      <c r="HY51">
        <v>4059503</v>
      </c>
      <c r="IB51">
        <v>0</v>
      </c>
      <c r="IC51">
        <v>0</v>
      </c>
      <c r="IL51">
        <v>114</v>
      </c>
      <c r="IN51" t="s">
        <v>5822</v>
      </c>
      <c r="IP51" t="s">
        <v>5822</v>
      </c>
      <c r="IQ51" t="s">
        <v>6565</v>
      </c>
      <c r="IT51">
        <v>5</v>
      </c>
    </row>
    <row r="52" spans="1:254">
      <c r="A52">
        <v>51</v>
      </c>
      <c r="B52" t="s">
        <v>6566</v>
      </c>
      <c r="C52">
        <v>3</v>
      </c>
      <c r="D52">
        <v>2</v>
      </c>
      <c r="E52">
        <v>7</v>
      </c>
      <c r="F52">
        <v>0</v>
      </c>
      <c r="G52">
        <v>7</v>
      </c>
      <c r="I52" t="s">
        <v>298</v>
      </c>
      <c r="J52">
        <v>12</v>
      </c>
      <c r="K52" t="s">
        <v>5230</v>
      </c>
      <c r="L52" t="s">
        <v>3767</v>
      </c>
      <c r="M52" t="s">
        <v>568</v>
      </c>
      <c r="O52" t="s">
        <v>1066</v>
      </c>
      <c r="P52" t="s">
        <v>1067</v>
      </c>
      <c r="V52" t="s">
        <v>253</v>
      </c>
      <c r="W52" t="s">
        <v>6567</v>
      </c>
      <c r="X52" t="s">
        <v>6168</v>
      </c>
      <c r="Y52" t="s">
        <v>6568</v>
      </c>
      <c r="AA52" t="s">
        <v>325</v>
      </c>
      <c r="AB52" t="s">
        <v>326</v>
      </c>
      <c r="AJ52" t="s">
        <v>756</v>
      </c>
      <c r="AO52">
        <v>7</v>
      </c>
      <c r="BI52" t="s">
        <v>261</v>
      </c>
      <c r="BP52">
        <f t="shared" si="0"/>
        <v>2</v>
      </c>
      <c r="BQ52">
        <f t="shared" si="1"/>
        <v>0</v>
      </c>
      <c r="BS52" t="s">
        <v>5525</v>
      </c>
      <c r="BU52">
        <v>27</v>
      </c>
      <c r="BW52">
        <v>1</v>
      </c>
      <c r="BX52" t="s">
        <v>6569</v>
      </c>
      <c r="BZ52">
        <v>0</v>
      </c>
      <c r="CC52" s="3">
        <v>0.14652777777777778</v>
      </c>
      <c r="CD52" t="s">
        <v>257</v>
      </c>
      <c r="CE52" t="s">
        <v>6570</v>
      </c>
      <c r="CF52">
        <v>7</v>
      </c>
      <c r="CH52" t="s">
        <v>331</v>
      </c>
      <c r="CI52">
        <v>0</v>
      </c>
      <c r="CJ52" t="s">
        <v>6571</v>
      </c>
      <c r="CK52" s="4">
        <v>38414</v>
      </c>
      <c r="CL52" t="s">
        <v>6572</v>
      </c>
      <c r="CM52" t="s">
        <v>6573</v>
      </c>
      <c r="CN52">
        <v>27</v>
      </c>
      <c r="CO52" t="s">
        <v>6574</v>
      </c>
      <c r="CP52" t="s">
        <v>282</v>
      </c>
      <c r="CQ52" t="s">
        <v>5525</v>
      </c>
      <c r="CT52" t="s">
        <v>6412</v>
      </c>
      <c r="CV52">
        <v>0</v>
      </c>
      <c r="CX52">
        <v>4</v>
      </c>
      <c r="CY52" t="s">
        <v>553</v>
      </c>
      <c r="CZ52">
        <v>0</v>
      </c>
      <c r="DA52">
        <v>5</v>
      </c>
      <c r="DB52" t="s">
        <v>1609</v>
      </c>
      <c r="DC52">
        <v>-25</v>
      </c>
      <c r="DJ52">
        <v>0</v>
      </c>
      <c r="DK52" s="4">
        <v>44470</v>
      </c>
      <c r="DL52">
        <v>20248</v>
      </c>
      <c r="DM52">
        <v>2021</v>
      </c>
      <c r="DN52">
        <v>0</v>
      </c>
      <c r="DP52">
        <v>79809</v>
      </c>
      <c r="DQ52">
        <v>123</v>
      </c>
      <c r="DT52" t="s">
        <v>294</v>
      </c>
      <c r="DU52" t="s">
        <v>294</v>
      </c>
      <c r="DW52">
        <v>10</v>
      </c>
      <c r="DX52" t="s">
        <v>275</v>
      </c>
      <c r="EA52" t="s">
        <v>2385</v>
      </c>
      <c r="ED52">
        <v>0</v>
      </c>
      <c r="EE52" t="s">
        <v>1076</v>
      </c>
      <c r="EF52" t="s">
        <v>422</v>
      </c>
      <c r="EG52">
        <v>0</v>
      </c>
      <c r="EI52" t="s">
        <v>454</v>
      </c>
      <c r="EJ52" t="s">
        <v>1077</v>
      </c>
      <c r="EK52" t="s">
        <v>1078</v>
      </c>
      <c r="EL52" t="s">
        <v>6575</v>
      </c>
      <c r="EN52" t="s">
        <v>269</v>
      </c>
      <c r="EO52" t="s">
        <v>283</v>
      </c>
      <c r="EP52">
        <v>0</v>
      </c>
      <c r="EQ52" t="s">
        <v>491</v>
      </c>
      <c r="ER52" t="s">
        <v>5682</v>
      </c>
      <c r="ES52" t="s">
        <v>6576</v>
      </c>
      <c r="ET52">
        <v>5</v>
      </c>
      <c r="EU52" t="s">
        <v>348</v>
      </c>
      <c r="EV52" t="s">
        <v>349</v>
      </c>
      <c r="EW52" t="s">
        <v>771</v>
      </c>
      <c r="EX52" t="s">
        <v>898</v>
      </c>
      <c r="FA52" t="s">
        <v>4519</v>
      </c>
      <c r="FB52" t="s">
        <v>6577</v>
      </c>
      <c r="FD52">
        <v>0</v>
      </c>
      <c r="FE52">
        <v>2</v>
      </c>
      <c r="FI52" t="s">
        <v>5575</v>
      </c>
      <c r="FJ52" t="s">
        <v>6578</v>
      </c>
      <c r="FK52">
        <v>0</v>
      </c>
      <c r="FM52">
        <v>0</v>
      </c>
      <c r="FP52">
        <v>0</v>
      </c>
      <c r="FR52" t="s">
        <v>395</v>
      </c>
      <c r="FU52" t="s">
        <v>496</v>
      </c>
      <c r="FX52">
        <v>0</v>
      </c>
      <c r="FZ52">
        <v>10.27</v>
      </c>
      <c r="GA52">
        <v>-17</v>
      </c>
      <c r="GB52">
        <v>0</v>
      </c>
      <c r="GD52" t="s">
        <v>355</v>
      </c>
      <c r="GE52">
        <v>1</v>
      </c>
      <c r="GF52" t="s">
        <v>895</v>
      </c>
      <c r="GH52">
        <v>2.2000000000000002</v>
      </c>
      <c r="GI52">
        <v>0</v>
      </c>
      <c r="GJ52">
        <v>0</v>
      </c>
      <c r="GL52" t="s">
        <v>5984</v>
      </c>
      <c r="GO52" t="s">
        <v>713</v>
      </c>
      <c r="GQ52">
        <v>37</v>
      </c>
      <c r="GZ52" t="s">
        <v>6579</v>
      </c>
      <c r="HB52" t="s">
        <v>294</v>
      </c>
      <c r="HC52" t="s">
        <v>313</v>
      </c>
      <c r="HD52" t="s">
        <v>6580</v>
      </c>
      <c r="HE52">
        <v>0</v>
      </c>
      <c r="HF52">
        <v>12</v>
      </c>
      <c r="HG52">
        <v>10</v>
      </c>
      <c r="HH52" t="s">
        <v>275</v>
      </c>
      <c r="HK52" t="s">
        <v>1256</v>
      </c>
      <c r="HL52" t="s">
        <v>5682</v>
      </c>
      <c r="HN52" t="s">
        <v>6581</v>
      </c>
      <c r="HO52" t="s">
        <v>6582</v>
      </c>
      <c r="HP52" t="s">
        <v>6583</v>
      </c>
      <c r="HQ52" t="s">
        <v>6584</v>
      </c>
      <c r="HS52" t="s">
        <v>5018</v>
      </c>
      <c r="HV52">
        <v>7</v>
      </c>
      <c r="HW52">
        <v>4059571</v>
      </c>
      <c r="HY52">
        <v>4059540</v>
      </c>
      <c r="IB52">
        <v>0</v>
      </c>
      <c r="IC52">
        <v>1</v>
      </c>
      <c r="IL52">
        <v>115</v>
      </c>
      <c r="IT52">
        <v>5</v>
      </c>
    </row>
    <row r="53" spans="1:254">
      <c r="A53">
        <v>52</v>
      </c>
      <c r="B53" t="s">
        <v>6585</v>
      </c>
      <c r="C53">
        <v>3</v>
      </c>
      <c r="D53">
        <v>3</v>
      </c>
      <c r="E53">
        <v>7</v>
      </c>
      <c r="F53">
        <v>7</v>
      </c>
      <c r="G53">
        <v>7</v>
      </c>
      <c r="I53" t="s">
        <v>254</v>
      </c>
      <c r="J53">
        <v>12</v>
      </c>
      <c r="K53" t="s">
        <v>6586</v>
      </c>
      <c r="L53" t="s">
        <v>6587</v>
      </c>
      <c r="M53" t="s">
        <v>256</v>
      </c>
      <c r="O53" t="s">
        <v>255</v>
      </c>
      <c r="P53" t="s">
        <v>1336</v>
      </c>
      <c r="Q53" t="s">
        <v>3321</v>
      </c>
      <c r="V53" t="s">
        <v>253</v>
      </c>
      <c r="W53" t="s">
        <v>6588</v>
      </c>
      <c r="X53" t="s">
        <v>1140</v>
      </c>
      <c r="Y53" t="s">
        <v>6589</v>
      </c>
      <c r="Z53" t="s">
        <v>6590</v>
      </c>
      <c r="AA53" t="s">
        <v>666</v>
      </c>
      <c r="AB53" t="s">
        <v>667</v>
      </c>
      <c r="AI53">
        <v>22</v>
      </c>
      <c r="AJ53" t="s">
        <v>327</v>
      </c>
      <c r="AK53" t="s">
        <v>575</v>
      </c>
      <c r="AO53">
        <v>7</v>
      </c>
      <c r="AX53">
        <v>4</v>
      </c>
      <c r="BI53" t="s">
        <v>261</v>
      </c>
      <c r="BP53">
        <f t="shared" si="0"/>
        <v>1</v>
      </c>
      <c r="BQ53">
        <f t="shared" si="1"/>
        <v>0</v>
      </c>
      <c r="BS53" t="s">
        <v>5525</v>
      </c>
      <c r="BU53">
        <v>27</v>
      </c>
      <c r="BW53">
        <v>0</v>
      </c>
      <c r="BX53" t="s">
        <v>6591</v>
      </c>
      <c r="BZ53">
        <v>1</v>
      </c>
      <c r="CA53" t="s">
        <v>492</v>
      </c>
      <c r="CC53" s="3">
        <v>0.14375000000000002</v>
      </c>
      <c r="CD53" t="s">
        <v>274</v>
      </c>
      <c r="CE53" t="s">
        <v>6592</v>
      </c>
      <c r="CF53">
        <v>10</v>
      </c>
      <c r="CH53" t="s">
        <v>331</v>
      </c>
      <c r="CI53">
        <v>0</v>
      </c>
      <c r="CJ53" t="s">
        <v>6593</v>
      </c>
      <c r="CK53" s="4">
        <v>38414</v>
      </c>
      <c r="CL53" t="s">
        <v>6594</v>
      </c>
      <c r="CM53" t="s">
        <v>6595</v>
      </c>
      <c r="CN53">
        <v>27</v>
      </c>
      <c r="CO53" t="s">
        <v>6596</v>
      </c>
      <c r="CP53" t="s">
        <v>269</v>
      </c>
      <c r="CQ53" t="s">
        <v>5525</v>
      </c>
      <c r="CT53" t="s">
        <v>6112</v>
      </c>
      <c r="CV53">
        <v>0</v>
      </c>
      <c r="CX53">
        <v>5</v>
      </c>
      <c r="CY53" t="s">
        <v>553</v>
      </c>
      <c r="CZ53">
        <v>0</v>
      </c>
      <c r="DA53">
        <v>5</v>
      </c>
      <c r="DB53" t="s">
        <v>1609</v>
      </c>
      <c r="DC53">
        <v>-25</v>
      </c>
      <c r="DE53" t="s">
        <v>5822</v>
      </c>
      <c r="DJ53">
        <v>7</v>
      </c>
      <c r="DK53" s="4">
        <v>44470</v>
      </c>
      <c r="DL53">
        <v>20248</v>
      </c>
      <c r="DM53">
        <v>2021</v>
      </c>
      <c r="DN53">
        <v>0</v>
      </c>
      <c r="DP53">
        <v>79809</v>
      </c>
      <c r="DQ53">
        <v>124</v>
      </c>
      <c r="DT53" t="s">
        <v>294</v>
      </c>
      <c r="DU53" t="s">
        <v>294</v>
      </c>
      <c r="DW53">
        <v>10</v>
      </c>
      <c r="DX53" t="s">
        <v>275</v>
      </c>
      <c r="ED53">
        <v>0</v>
      </c>
      <c r="EE53" t="s">
        <v>1345</v>
      </c>
      <c r="EF53" t="s">
        <v>422</v>
      </c>
      <c r="EG53">
        <v>0</v>
      </c>
      <c r="EI53" t="s">
        <v>454</v>
      </c>
      <c r="EJ53" t="s">
        <v>1077</v>
      </c>
      <c r="EK53" t="s">
        <v>6597</v>
      </c>
      <c r="EL53" t="s">
        <v>1465</v>
      </c>
      <c r="EN53" t="s">
        <v>282</v>
      </c>
      <c r="EO53" t="s">
        <v>283</v>
      </c>
      <c r="EP53">
        <v>0</v>
      </c>
      <c r="EQ53" t="s">
        <v>491</v>
      </c>
      <c r="ES53" t="s">
        <v>6598</v>
      </c>
      <c r="ET53">
        <v>1</v>
      </c>
      <c r="EU53" t="s">
        <v>274</v>
      </c>
      <c r="EV53" t="s">
        <v>349</v>
      </c>
      <c r="EW53" t="s">
        <v>395</v>
      </c>
      <c r="EX53" t="s">
        <v>492</v>
      </c>
      <c r="FA53" t="s">
        <v>1818</v>
      </c>
      <c r="FB53" t="s">
        <v>6599</v>
      </c>
      <c r="FD53">
        <v>0</v>
      </c>
      <c r="FE53">
        <v>2</v>
      </c>
      <c r="FI53" t="s">
        <v>5618</v>
      </c>
      <c r="FK53">
        <v>0</v>
      </c>
      <c r="FM53">
        <v>0</v>
      </c>
      <c r="FP53">
        <v>0</v>
      </c>
      <c r="FR53" t="s">
        <v>395</v>
      </c>
      <c r="FT53" t="s">
        <v>274</v>
      </c>
      <c r="FU53" t="s">
        <v>496</v>
      </c>
      <c r="FX53">
        <v>0</v>
      </c>
      <c r="FZ53">
        <v>10.27</v>
      </c>
      <c r="GA53">
        <v>-17</v>
      </c>
      <c r="GB53">
        <v>0</v>
      </c>
      <c r="GD53" t="s">
        <v>355</v>
      </c>
      <c r="GE53">
        <v>1</v>
      </c>
      <c r="GF53" t="s">
        <v>1179</v>
      </c>
      <c r="GH53">
        <v>2.9</v>
      </c>
      <c r="GI53">
        <v>0</v>
      </c>
      <c r="GJ53">
        <v>0</v>
      </c>
      <c r="GL53" t="s">
        <v>6600</v>
      </c>
      <c r="GM53">
        <v>6</v>
      </c>
      <c r="GN53">
        <v>1</v>
      </c>
      <c r="GO53" t="s">
        <v>2349</v>
      </c>
      <c r="GQ53">
        <v>8</v>
      </c>
      <c r="GZ53" t="s">
        <v>6601</v>
      </c>
      <c r="HB53" t="s">
        <v>294</v>
      </c>
      <c r="HC53" t="s">
        <v>294</v>
      </c>
      <c r="HD53" t="s">
        <v>5822</v>
      </c>
      <c r="HE53">
        <v>0</v>
      </c>
      <c r="HF53">
        <v>12</v>
      </c>
      <c r="HG53">
        <v>10</v>
      </c>
      <c r="HH53" t="s">
        <v>275</v>
      </c>
      <c r="HK53">
        <v>1</v>
      </c>
      <c r="HL53" t="s">
        <v>5822</v>
      </c>
      <c r="HN53" t="s">
        <v>5869</v>
      </c>
      <c r="HO53" t="s">
        <v>6602</v>
      </c>
      <c r="HP53" t="s">
        <v>6603</v>
      </c>
      <c r="HQ53" t="s">
        <v>6604</v>
      </c>
      <c r="HS53" t="s">
        <v>6605</v>
      </c>
      <c r="HV53">
        <v>0</v>
      </c>
      <c r="HW53">
        <v>4059593</v>
      </c>
      <c r="HX53" t="s">
        <v>492</v>
      </c>
      <c r="HY53">
        <v>4059571</v>
      </c>
      <c r="IB53">
        <v>0</v>
      </c>
      <c r="IC53">
        <v>0</v>
      </c>
      <c r="IL53">
        <v>116</v>
      </c>
      <c r="IR53" t="s">
        <v>492</v>
      </c>
      <c r="IT53">
        <v>5</v>
      </c>
    </row>
    <row r="54" spans="1:254">
      <c r="A54">
        <v>53</v>
      </c>
      <c r="B54" t="s">
        <v>6606</v>
      </c>
      <c r="C54">
        <v>3</v>
      </c>
      <c r="D54">
        <v>1</v>
      </c>
      <c r="E54">
        <v>10</v>
      </c>
      <c r="F54">
        <v>0</v>
      </c>
      <c r="G54">
        <v>-7</v>
      </c>
      <c r="H54" t="s">
        <v>253</v>
      </c>
      <c r="I54" t="s">
        <v>298</v>
      </c>
      <c r="J54">
        <v>12</v>
      </c>
      <c r="K54" t="s">
        <v>5230</v>
      </c>
      <c r="L54" t="s">
        <v>3767</v>
      </c>
      <c r="M54" t="s">
        <v>568</v>
      </c>
      <c r="O54" t="s">
        <v>1066</v>
      </c>
      <c r="P54" t="s">
        <v>1067</v>
      </c>
      <c r="V54" t="s">
        <v>253</v>
      </c>
      <c r="W54" t="s">
        <v>6567</v>
      </c>
      <c r="X54" t="s">
        <v>6168</v>
      </c>
      <c r="Y54" t="s">
        <v>6568</v>
      </c>
      <c r="AA54" t="s">
        <v>325</v>
      </c>
      <c r="AB54" t="s">
        <v>326</v>
      </c>
      <c r="AJ54" t="s">
        <v>756</v>
      </c>
      <c r="AO54">
        <v>7</v>
      </c>
      <c r="BI54" t="s">
        <v>274</v>
      </c>
      <c r="BP54">
        <f t="shared" si="0"/>
        <v>2</v>
      </c>
      <c r="BQ54">
        <f t="shared" si="1"/>
        <v>0</v>
      </c>
      <c r="BS54" t="s">
        <v>5525</v>
      </c>
      <c r="BU54">
        <v>27</v>
      </c>
      <c r="BW54">
        <v>0</v>
      </c>
      <c r="BX54" t="s">
        <v>6607</v>
      </c>
      <c r="BZ54">
        <v>0</v>
      </c>
      <c r="CC54" s="3">
        <v>6.1805555555555558E-2</v>
      </c>
      <c r="CD54" t="s">
        <v>274</v>
      </c>
      <c r="CE54" t="s">
        <v>6608</v>
      </c>
      <c r="CF54">
        <v>6</v>
      </c>
      <c r="CH54" t="s">
        <v>331</v>
      </c>
      <c r="CI54">
        <v>0</v>
      </c>
      <c r="CJ54" t="s">
        <v>6609</v>
      </c>
      <c r="CK54" s="4">
        <v>38414</v>
      </c>
      <c r="CL54" t="s">
        <v>6610</v>
      </c>
      <c r="CM54" t="s">
        <v>6611</v>
      </c>
      <c r="CN54">
        <v>27</v>
      </c>
      <c r="CO54" t="s">
        <v>268</v>
      </c>
      <c r="CP54" t="s">
        <v>282</v>
      </c>
      <c r="CQ54" t="s">
        <v>5525</v>
      </c>
      <c r="CT54" t="s">
        <v>5995</v>
      </c>
      <c r="CV54">
        <v>0</v>
      </c>
      <c r="CX54">
        <v>1</v>
      </c>
      <c r="CY54" t="s">
        <v>2703</v>
      </c>
      <c r="CZ54">
        <v>48</v>
      </c>
      <c r="DA54">
        <v>8</v>
      </c>
      <c r="DB54" t="s">
        <v>271</v>
      </c>
      <c r="DC54">
        <v>-7</v>
      </c>
      <c r="DJ54">
        <v>0</v>
      </c>
      <c r="DK54" s="4">
        <v>44470</v>
      </c>
      <c r="DL54">
        <v>20248</v>
      </c>
      <c r="DM54">
        <v>2021</v>
      </c>
      <c r="DN54">
        <v>0</v>
      </c>
      <c r="DP54">
        <v>79809</v>
      </c>
      <c r="DQ54">
        <v>132</v>
      </c>
      <c r="DT54" t="s">
        <v>274</v>
      </c>
      <c r="DU54" t="s">
        <v>257</v>
      </c>
      <c r="DW54">
        <v>17</v>
      </c>
      <c r="DX54" t="s">
        <v>275</v>
      </c>
      <c r="EA54" t="s">
        <v>989</v>
      </c>
      <c r="ED54">
        <v>0</v>
      </c>
      <c r="EE54" t="s">
        <v>1076</v>
      </c>
      <c r="EF54" t="s">
        <v>422</v>
      </c>
      <c r="EG54">
        <v>0</v>
      </c>
      <c r="EI54" t="s">
        <v>454</v>
      </c>
      <c r="EJ54" t="s">
        <v>1077</v>
      </c>
      <c r="EK54" t="s">
        <v>1078</v>
      </c>
      <c r="EL54" t="s">
        <v>6612</v>
      </c>
      <c r="EM54" t="s">
        <v>268</v>
      </c>
      <c r="EN54" t="s">
        <v>269</v>
      </c>
      <c r="EO54" t="s">
        <v>283</v>
      </c>
      <c r="EP54">
        <v>0</v>
      </c>
      <c r="EQ54" t="s">
        <v>491</v>
      </c>
      <c r="ES54" t="s">
        <v>6613</v>
      </c>
      <c r="ET54">
        <v>3</v>
      </c>
      <c r="EU54" t="s">
        <v>348</v>
      </c>
      <c r="EV54" t="s">
        <v>349</v>
      </c>
      <c r="EW54" t="s">
        <v>2977</v>
      </c>
      <c r="EX54" t="s">
        <v>351</v>
      </c>
      <c r="FA54" t="s">
        <v>4519</v>
      </c>
      <c r="FB54" t="s">
        <v>5999</v>
      </c>
      <c r="FD54">
        <v>0</v>
      </c>
      <c r="FE54">
        <v>11</v>
      </c>
      <c r="FI54" t="s">
        <v>6118</v>
      </c>
      <c r="FK54">
        <v>0</v>
      </c>
      <c r="FM54">
        <v>0</v>
      </c>
      <c r="FP54">
        <v>0</v>
      </c>
      <c r="FR54" t="s">
        <v>395</v>
      </c>
      <c r="FS54" t="s">
        <v>1029</v>
      </c>
      <c r="FU54" t="s">
        <v>496</v>
      </c>
      <c r="FX54">
        <v>0</v>
      </c>
      <c r="FZ54">
        <v>17.27</v>
      </c>
      <c r="GA54">
        <v>-10</v>
      </c>
      <c r="GB54">
        <v>0</v>
      </c>
      <c r="GD54" t="s">
        <v>355</v>
      </c>
      <c r="GE54">
        <v>1</v>
      </c>
      <c r="GF54" t="s">
        <v>895</v>
      </c>
      <c r="GH54">
        <v>1.8</v>
      </c>
      <c r="GI54">
        <v>0</v>
      </c>
      <c r="GJ54">
        <v>0</v>
      </c>
      <c r="GL54" t="s">
        <v>3881</v>
      </c>
      <c r="GO54">
        <v>4</v>
      </c>
      <c r="GQ54">
        <v>29</v>
      </c>
      <c r="GZ54" t="s">
        <v>6614</v>
      </c>
      <c r="HB54" t="s">
        <v>313</v>
      </c>
      <c r="HC54" t="s">
        <v>313</v>
      </c>
      <c r="HD54" t="s">
        <v>600</v>
      </c>
      <c r="HE54">
        <v>0</v>
      </c>
      <c r="HF54">
        <v>12</v>
      </c>
      <c r="HG54">
        <v>17</v>
      </c>
      <c r="HH54" t="s">
        <v>275</v>
      </c>
      <c r="HK54">
        <v>4</v>
      </c>
      <c r="HL54" t="s">
        <v>5703</v>
      </c>
      <c r="HN54" t="s">
        <v>5559</v>
      </c>
      <c r="HO54" t="s">
        <v>6615</v>
      </c>
      <c r="HP54" t="s">
        <v>6616</v>
      </c>
      <c r="HQ54" t="s">
        <v>6617</v>
      </c>
      <c r="HS54" t="s">
        <v>6184</v>
      </c>
      <c r="HV54">
        <v>-7</v>
      </c>
      <c r="HW54">
        <v>4060016</v>
      </c>
      <c r="HX54" t="s">
        <v>5703</v>
      </c>
      <c r="HY54">
        <v>4059973</v>
      </c>
      <c r="IB54">
        <v>-0.5</v>
      </c>
      <c r="IC54">
        <v>1</v>
      </c>
      <c r="IL54">
        <v>124</v>
      </c>
      <c r="IT54">
        <v>5</v>
      </c>
    </row>
    <row r="55" spans="1:254">
      <c r="A55">
        <v>54</v>
      </c>
      <c r="B55" t="s">
        <v>6618</v>
      </c>
      <c r="C55">
        <v>3</v>
      </c>
      <c r="D55">
        <v>2</v>
      </c>
      <c r="E55">
        <v>10</v>
      </c>
      <c r="F55">
        <v>6</v>
      </c>
      <c r="G55">
        <v>-7</v>
      </c>
      <c r="I55" t="s">
        <v>254</v>
      </c>
      <c r="J55">
        <v>11</v>
      </c>
      <c r="K55">
        <v>11</v>
      </c>
      <c r="L55" t="s">
        <v>6619</v>
      </c>
      <c r="M55" t="s">
        <v>978</v>
      </c>
      <c r="O55" t="s">
        <v>1750</v>
      </c>
      <c r="P55" t="s">
        <v>509</v>
      </c>
      <c r="S55" t="s">
        <v>4664</v>
      </c>
      <c r="V55" t="s">
        <v>253</v>
      </c>
      <c r="W55" t="s">
        <v>6620</v>
      </c>
      <c r="X55" t="s">
        <v>475</v>
      </c>
      <c r="Y55" t="s">
        <v>6621</v>
      </c>
      <c r="AA55" t="s">
        <v>477</v>
      </c>
      <c r="AB55" t="s">
        <v>6622</v>
      </c>
      <c r="AI55">
        <v>22</v>
      </c>
      <c r="AJ55" t="s">
        <v>327</v>
      </c>
      <c r="AO55">
        <v>7</v>
      </c>
      <c r="BI55" t="s">
        <v>274</v>
      </c>
      <c r="BP55">
        <f t="shared" si="0"/>
        <v>1</v>
      </c>
      <c r="BQ55">
        <f t="shared" si="1"/>
        <v>0</v>
      </c>
      <c r="BS55" t="s">
        <v>5525</v>
      </c>
      <c r="BU55">
        <v>27</v>
      </c>
      <c r="BW55">
        <v>0</v>
      </c>
      <c r="BX55" t="s">
        <v>6623</v>
      </c>
      <c r="BZ55">
        <v>1</v>
      </c>
      <c r="CC55" s="3">
        <v>5.9722222222222225E-2</v>
      </c>
      <c r="CD55" t="s">
        <v>257</v>
      </c>
      <c r="CE55" t="s">
        <v>6624</v>
      </c>
      <c r="CF55">
        <v>0</v>
      </c>
      <c r="CH55" t="s">
        <v>6625</v>
      </c>
      <c r="CI55">
        <v>0</v>
      </c>
      <c r="CJ55" t="s">
        <v>6626</v>
      </c>
      <c r="CK55" s="4">
        <v>38414</v>
      </c>
      <c r="CL55" t="s">
        <v>6627</v>
      </c>
      <c r="CM55" t="s">
        <v>5588</v>
      </c>
      <c r="CN55">
        <v>27</v>
      </c>
      <c r="CP55" t="s">
        <v>418</v>
      </c>
      <c r="CQ55" t="s">
        <v>5525</v>
      </c>
      <c r="CT55" t="s">
        <v>6628</v>
      </c>
      <c r="CV55">
        <v>0</v>
      </c>
      <c r="CX55">
        <v>2</v>
      </c>
      <c r="CY55" t="s">
        <v>2703</v>
      </c>
      <c r="CZ55">
        <v>48</v>
      </c>
      <c r="DA55">
        <v>8</v>
      </c>
      <c r="DB55" t="s">
        <v>271</v>
      </c>
      <c r="DC55">
        <v>-7</v>
      </c>
      <c r="DE55" t="s">
        <v>5665</v>
      </c>
      <c r="DJ55">
        <v>6</v>
      </c>
      <c r="DK55" s="4">
        <v>44470</v>
      </c>
      <c r="DL55">
        <v>20248</v>
      </c>
      <c r="DM55">
        <v>2021</v>
      </c>
      <c r="DN55">
        <v>0</v>
      </c>
      <c r="DP55">
        <v>79809</v>
      </c>
      <c r="DQ55">
        <v>133</v>
      </c>
      <c r="DT55" t="s">
        <v>274</v>
      </c>
      <c r="DU55" t="s">
        <v>257</v>
      </c>
      <c r="DW55">
        <v>17</v>
      </c>
      <c r="DX55" t="s">
        <v>275</v>
      </c>
      <c r="ED55">
        <v>0</v>
      </c>
      <c r="EE55" t="s">
        <v>4466</v>
      </c>
      <c r="EF55" t="s">
        <v>422</v>
      </c>
      <c r="EG55">
        <v>0</v>
      </c>
      <c r="EI55" t="s">
        <v>340</v>
      </c>
      <c r="EJ55" t="s">
        <v>854</v>
      </c>
      <c r="EK55" t="s">
        <v>6629</v>
      </c>
      <c r="EL55" t="s">
        <v>6630</v>
      </c>
      <c r="EM55" t="s">
        <v>1005</v>
      </c>
      <c r="EN55" t="s">
        <v>418</v>
      </c>
      <c r="EO55" t="s">
        <v>890</v>
      </c>
      <c r="EP55">
        <v>0</v>
      </c>
      <c r="EQ55" t="s">
        <v>491</v>
      </c>
      <c r="ET55">
        <v>4</v>
      </c>
      <c r="EU55" t="s">
        <v>274</v>
      </c>
      <c r="EV55" t="s">
        <v>349</v>
      </c>
      <c r="EW55" t="s">
        <v>462</v>
      </c>
      <c r="EX55" t="s">
        <v>492</v>
      </c>
      <c r="FA55" t="s">
        <v>1818</v>
      </c>
      <c r="FB55" t="s">
        <v>5961</v>
      </c>
      <c r="FD55">
        <v>1</v>
      </c>
      <c r="FE55">
        <v>1</v>
      </c>
      <c r="FI55" t="s">
        <v>6118</v>
      </c>
      <c r="FK55">
        <v>0</v>
      </c>
      <c r="FM55">
        <v>0</v>
      </c>
      <c r="FP55">
        <v>1</v>
      </c>
      <c r="FR55" t="s">
        <v>462</v>
      </c>
      <c r="FU55" t="s">
        <v>777</v>
      </c>
      <c r="FV55" t="s">
        <v>464</v>
      </c>
      <c r="FX55">
        <v>0</v>
      </c>
      <c r="FZ55">
        <v>17.27</v>
      </c>
      <c r="GA55">
        <v>-10</v>
      </c>
      <c r="GB55">
        <v>0</v>
      </c>
      <c r="GC55" t="s">
        <v>6631</v>
      </c>
      <c r="GD55" t="s">
        <v>355</v>
      </c>
      <c r="GE55">
        <v>0</v>
      </c>
      <c r="GF55" t="s">
        <v>274</v>
      </c>
      <c r="GH55">
        <v>2.7</v>
      </c>
      <c r="GI55">
        <v>1</v>
      </c>
      <c r="GJ55">
        <v>0</v>
      </c>
      <c r="GL55" t="s">
        <v>6632</v>
      </c>
      <c r="GM55">
        <v>2</v>
      </c>
      <c r="GN55">
        <v>1</v>
      </c>
      <c r="GO55" t="s">
        <v>2349</v>
      </c>
      <c r="GQ55">
        <v>7</v>
      </c>
      <c r="GZ55" t="s">
        <v>6633</v>
      </c>
      <c r="HB55" t="s">
        <v>294</v>
      </c>
      <c r="HC55" t="s">
        <v>313</v>
      </c>
      <c r="HE55">
        <v>0</v>
      </c>
      <c r="HF55">
        <v>11</v>
      </c>
      <c r="HG55">
        <v>17</v>
      </c>
      <c r="HH55" t="s">
        <v>275</v>
      </c>
      <c r="HJ55" t="s">
        <v>1005</v>
      </c>
      <c r="HK55">
        <v>1</v>
      </c>
      <c r="HL55" t="s">
        <v>5665</v>
      </c>
      <c r="HN55" t="s">
        <v>5559</v>
      </c>
      <c r="HO55" t="s">
        <v>6634</v>
      </c>
      <c r="HP55" t="s">
        <v>6635</v>
      </c>
      <c r="HQ55" t="s">
        <v>6636</v>
      </c>
      <c r="HS55" t="s">
        <v>6637</v>
      </c>
      <c r="HV55">
        <v>-13</v>
      </c>
      <c r="HW55">
        <v>4060040</v>
      </c>
      <c r="HY55">
        <v>4060016</v>
      </c>
      <c r="IB55">
        <v>0</v>
      </c>
      <c r="IC55">
        <v>0</v>
      </c>
      <c r="IL55">
        <v>125</v>
      </c>
      <c r="IN55" t="s">
        <v>5665</v>
      </c>
      <c r="IP55" t="s">
        <v>5665</v>
      </c>
      <c r="IT55">
        <v>5</v>
      </c>
    </row>
    <row r="56" spans="1:254">
      <c r="A56">
        <v>55</v>
      </c>
      <c r="B56" t="s">
        <v>6638</v>
      </c>
      <c r="C56">
        <v>3</v>
      </c>
      <c r="D56">
        <v>3</v>
      </c>
      <c r="E56">
        <v>4</v>
      </c>
      <c r="F56">
        <v>14</v>
      </c>
      <c r="G56">
        <v>-13</v>
      </c>
      <c r="I56" t="s">
        <v>254</v>
      </c>
      <c r="J56">
        <v>21</v>
      </c>
      <c r="K56" t="s">
        <v>6335</v>
      </c>
      <c r="L56" t="s">
        <v>6639</v>
      </c>
      <c r="M56" t="s">
        <v>568</v>
      </c>
      <c r="O56" t="s">
        <v>1066</v>
      </c>
      <c r="P56" t="s">
        <v>1067</v>
      </c>
      <c r="Q56" t="s">
        <v>2574</v>
      </c>
      <c r="V56" t="s">
        <v>253</v>
      </c>
      <c r="W56" t="s">
        <v>6640</v>
      </c>
      <c r="X56" t="s">
        <v>1140</v>
      </c>
      <c r="Y56" t="s">
        <v>6641</v>
      </c>
      <c r="AA56" t="s">
        <v>325</v>
      </c>
      <c r="AB56" t="s">
        <v>326</v>
      </c>
      <c r="AI56">
        <v>88</v>
      </c>
      <c r="AJ56" t="s">
        <v>327</v>
      </c>
      <c r="AO56">
        <v>7</v>
      </c>
      <c r="AX56">
        <v>4</v>
      </c>
      <c r="BI56" t="s">
        <v>274</v>
      </c>
      <c r="BP56">
        <f t="shared" si="0"/>
        <v>1</v>
      </c>
      <c r="BQ56">
        <f t="shared" si="1"/>
        <v>0</v>
      </c>
      <c r="BS56" t="s">
        <v>5525</v>
      </c>
      <c r="BU56">
        <v>27</v>
      </c>
      <c r="BW56">
        <v>0</v>
      </c>
      <c r="BX56" t="s">
        <v>6642</v>
      </c>
      <c r="BY56" t="s">
        <v>1025</v>
      </c>
      <c r="BZ56">
        <v>1</v>
      </c>
      <c r="CC56" s="3">
        <v>3.6805555555555557E-2</v>
      </c>
      <c r="CD56" t="s">
        <v>257</v>
      </c>
      <c r="CE56" t="s">
        <v>6643</v>
      </c>
      <c r="CF56">
        <v>9</v>
      </c>
      <c r="CH56" t="s">
        <v>331</v>
      </c>
      <c r="CI56">
        <v>0</v>
      </c>
      <c r="CJ56" t="s">
        <v>6644</v>
      </c>
      <c r="CK56" s="4">
        <v>38414</v>
      </c>
      <c r="CL56" t="s">
        <v>6645</v>
      </c>
      <c r="CM56" t="s">
        <v>6646</v>
      </c>
      <c r="CN56">
        <v>27</v>
      </c>
      <c r="CP56" t="s">
        <v>269</v>
      </c>
      <c r="CQ56" t="s">
        <v>5525</v>
      </c>
      <c r="CT56" t="s">
        <v>5937</v>
      </c>
      <c r="CV56">
        <v>0</v>
      </c>
      <c r="CX56">
        <v>3</v>
      </c>
      <c r="CY56" t="s">
        <v>2703</v>
      </c>
      <c r="CZ56">
        <v>48</v>
      </c>
      <c r="DA56">
        <v>8</v>
      </c>
      <c r="DB56" t="s">
        <v>271</v>
      </c>
      <c r="DC56">
        <v>-7</v>
      </c>
      <c r="DJ56">
        <v>14</v>
      </c>
      <c r="DK56" s="4">
        <v>44470</v>
      </c>
      <c r="DL56">
        <v>20248</v>
      </c>
      <c r="DM56">
        <v>2021</v>
      </c>
      <c r="DN56">
        <v>0</v>
      </c>
      <c r="DP56">
        <v>79809</v>
      </c>
      <c r="DQ56">
        <v>134</v>
      </c>
      <c r="DT56" t="s">
        <v>274</v>
      </c>
      <c r="DU56" t="s">
        <v>257</v>
      </c>
      <c r="DW56">
        <v>17</v>
      </c>
      <c r="DX56" t="s">
        <v>275</v>
      </c>
      <c r="DZ56" t="s">
        <v>5729</v>
      </c>
      <c r="ED56">
        <v>0</v>
      </c>
      <c r="EE56" t="s">
        <v>1076</v>
      </c>
      <c r="EF56" t="s">
        <v>422</v>
      </c>
      <c r="EG56">
        <v>0</v>
      </c>
      <c r="EI56" t="s">
        <v>454</v>
      </c>
      <c r="EJ56" t="s">
        <v>2889</v>
      </c>
      <c r="EK56" t="s">
        <v>6647</v>
      </c>
      <c r="EL56" t="s">
        <v>6648</v>
      </c>
      <c r="EM56" t="s">
        <v>2934</v>
      </c>
      <c r="EN56" t="s">
        <v>282</v>
      </c>
      <c r="EO56" t="s">
        <v>283</v>
      </c>
      <c r="EP56">
        <v>0</v>
      </c>
      <c r="EQ56" t="s">
        <v>491</v>
      </c>
      <c r="ES56" t="s">
        <v>6649</v>
      </c>
      <c r="ET56">
        <v>5</v>
      </c>
      <c r="EU56" t="s">
        <v>274</v>
      </c>
      <c r="EV56" t="s">
        <v>349</v>
      </c>
      <c r="EW56" t="s">
        <v>2977</v>
      </c>
      <c r="EX56" t="s">
        <v>351</v>
      </c>
      <c r="FA56" t="s">
        <v>392</v>
      </c>
      <c r="FB56" t="s">
        <v>5961</v>
      </c>
      <c r="FD56">
        <v>0</v>
      </c>
      <c r="FE56">
        <v>4</v>
      </c>
      <c r="FI56" t="s">
        <v>6118</v>
      </c>
      <c r="FJ56" t="s">
        <v>6650</v>
      </c>
      <c r="FK56">
        <v>0</v>
      </c>
      <c r="FM56">
        <v>0</v>
      </c>
      <c r="FN56" t="s">
        <v>5729</v>
      </c>
      <c r="FO56" t="s">
        <v>1057</v>
      </c>
      <c r="FP56">
        <v>0</v>
      </c>
      <c r="FR56" t="s">
        <v>395</v>
      </c>
      <c r="FU56" t="s">
        <v>496</v>
      </c>
      <c r="FX56">
        <v>0</v>
      </c>
      <c r="FZ56">
        <v>17.27</v>
      </c>
      <c r="GA56">
        <v>-10</v>
      </c>
      <c r="GB56">
        <v>0</v>
      </c>
      <c r="GD56" t="s">
        <v>355</v>
      </c>
      <c r="GE56">
        <v>1</v>
      </c>
      <c r="GF56" t="s">
        <v>895</v>
      </c>
      <c r="GG56">
        <v>2.5</v>
      </c>
      <c r="GH56">
        <v>3.8</v>
      </c>
      <c r="GI56">
        <v>0</v>
      </c>
      <c r="GJ56">
        <v>0</v>
      </c>
      <c r="GL56" t="s">
        <v>6651</v>
      </c>
      <c r="GM56">
        <v>9</v>
      </c>
      <c r="GN56">
        <v>0</v>
      </c>
      <c r="GO56" t="s">
        <v>2349</v>
      </c>
      <c r="GP56" t="s">
        <v>779</v>
      </c>
      <c r="GQ56">
        <v>8</v>
      </c>
      <c r="GZ56" t="s">
        <v>6652</v>
      </c>
      <c r="HB56" t="s">
        <v>313</v>
      </c>
      <c r="HC56" t="s">
        <v>313</v>
      </c>
      <c r="HD56" t="s">
        <v>6653</v>
      </c>
      <c r="HE56">
        <v>0</v>
      </c>
      <c r="HF56">
        <v>12</v>
      </c>
      <c r="HG56">
        <v>17</v>
      </c>
      <c r="HH56" t="s">
        <v>275</v>
      </c>
      <c r="HK56">
        <v>2</v>
      </c>
      <c r="HL56" t="s">
        <v>5541</v>
      </c>
      <c r="HN56" t="s">
        <v>5559</v>
      </c>
      <c r="HO56" t="s">
        <v>6654</v>
      </c>
      <c r="HP56" t="s">
        <v>6655</v>
      </c>
      <c r="HQ56" t="s">
        <v>6656</v>
      </c>
      <c r="HS56" t="s">
        <v>405</v>
      </c>
      <c r="HV56">
        <v>-27</v>
      </c>
      <c r="HW56">
        <v>4060087</v>
      </c>
      <c r="HX56" t="s">
        <v>6657</v>
      </c>
      <c r="HY56">
        <v>4060040</v>
      </c>
      <c r="IB56">
        <v>0.5</v>
      </c>
      <c r="IC56">
        <v>1</v>
      </c>
      <c r="IL56">
        <v>126</v>
      </c>
      <c r="IP56" t="s">
        <v>5541</v>
      </c>
      <c r="IT56">
        <v>5</v>
      </c>
    </row>
    <row r="57" spans="1:254">
      <c r="A57">
        <v>56</v>
      </c>
      <c r="B57" t="s">
        <v>6658</v>
      </c>
      <c r="C57">
        <v>3</v>
      </c>
      <c r="D57">
        <v>1</v>
      </c>
      <c r="E57">
        <v>10</v>
      </c>
      <c r="F57">
        <v>28</v>
      </c>
      <c r="G57">
        <v>-27</v>
      </c>
      <c r="I57" t="s">
        <v>254</v>
      </c>
      <c r="J57" t="s">
        <v>2652</v>
      </c>
      <c r="K57" t="s">
        <v>2652</v>
      </c>
      <c r="L57" t="s">
        <v>2653</v>
      </c>
      <c r="M57" t="s">
        <v>1471</v>
      </c>
      <c r="O57" t="s">
        <v>1472</v>
      </c>
      <c r="V57" t="s">
        <v>253</v>
      </c>
      <c r="W57" t="s">
        <v>1752</v>
      </c>
      <c r="X57" t="s">
        <v>664</v>
      </c>
      <c r="Y57" t="s">
        <v>664</v>
      </c>
      <c r="AA57" t="s">
        <v>372</v>
      </c>
      <c r="AB57" t="s">
        <v>1753</v>
      </c>
      <c r="AI57">
        <v>12</v>
      </c>
      <c r="AJ57" t="s">
        <v>327</v>
      </c>
      <c r="AO57">
        <v>7</v>
      </c>
      <c r="BI57" t="s">
        <v>274</v>
      </c>
      <c r="BP57">
        <f t="shared" si="0"/>
        <v>1</v>
      </c>
      <c r="BQ57">
        <f t="shared" si="1"/>
        <v>0</v>
      </c>
      <c r="BS57" t="s">
        <v>5525</v>
      </c>
      <c r="BU57">
        <v>27</v>
      </c>
      <c r="BW57">
        <v>0</v>
      </c>
      <c r="BX57" t="s">
        <v>6659</v>
      </c>
      <c r="BZ57">
        <v>1</v>
      </c>
      <c r="CC57" s="3">
        <v>2.0833333333333332E-2</v>
      </c>
      <c r="CD57" t="s">
        <v>274</v>
      </c>
      <c r="CE57" t="s">
        <v>6660</v>
      </c>
      <c r="CF57">
        <v>7</v>
      </c>
      <c r="CH57" t="s">
        <v>493</v>
      </c>
      <c r="CI57">
        <v>0</v>
      </c>
      <c r="CJ57" t="s">
        <v>6661</v>
      </c>
      <c r="CK57" s="4">
        <v>38414</v>
      </c>
      <c r="CL57" t="s">
        <v>6662</v>
      </c>
      <c r="CM57" t="s">
        <v>6663</v>
      </c>
      <c r="CN57">
        <v>27</v>
      </c>
      <c r="CO57" t="s">
        <v>6664</v>
      </c>
      <c r="CP57" t="s">
        <v>269</v>
      </c>
      <c r="CQ57" t="s">
        <v>5525</v>
      </c>
      <c r="CT57" t="s">
        <v>6054</v>
      </c>
      <c r="CV57">
        <v>0</v>
      </c>
      <c r="CX57">
        <v>4</v>
      </c>
      <c r="CY57" t="s">
        <v>2703</v>
      </c>
      <c r="CZ57">
        <v>48</v>
      </c>
      <c r="DA57">
        <v>8</v>
      </c>
      <c r="DB57" t="s">
        <v>271</v>
      </c>
      <c r="DC57">
        <v>-7</v>
      </c>
      <c r="DE57" t="s">
        <v>5648</v>
      </c>
      <c r="DJ57">
        <v>28</v>
      </c>
      <c r="DK57" s="4">
        <v>44470</v>
      </c>
      <c r="DL57">
        <v>20248</v>
      </c>
      <c r="DM57">
        <v>2021</v>
      </c>
      <c r="DN57">
        <v>0</v>
      </c>
      <c r="DP57">
        <v>79809</v>
      </c>
      <c r="DQ57">
        <v>135</v>
      </c>
      <c r="DT57" t="s">
        <v>274</v>
      </c>
      <c r="DU57" t="s">
        <v>257</v>
      </c>
      <c r="DW57">
        <v>17</v>
      </c>
      <c r="DX57" t="s">
        <v>275</v>
      </c>
      <c r="DZ57" t="s">
        <v>6665</v>
      </c>
      <c r="ED57">
        <v>0</v>
      </c>
      <c r="EE57" t="s">
        <v>1484</v>
      </c>
      <c r="EF57" t="s">
        <v>1485</v>
      </c>
      <c r="EG57">
        <v>0</v>
      </c>
      <c r="EI57" t="s">
        <v>2663</v>
      </c>
      <c r="EJ57" t="s">
        <v>6666</v>
      </c>
      <c r="EK57" t="s">
        <v>6667</v>
      </c>
      <c r="EL57" t="s">
        <v>6668</v>
      </c>
      <c r="EM57" t="s">
        <v>2633</v>
      </c>
      <c r="EN57" t="s">
        <v>282</v>
      </c>
      <c r="EO57" t="s">
        <v>388</v>
      </c>
      <c r="EP57">
        <v>0</v>
      </c>
      <c r="EQ57" t="s">
        <v>491</v>
      </c>
      <c r="ES57" t="s">
        <v>6669</v>
      </c>
      <c r="ET57">
        <v>10</v>
      </c>
      <c r="EU57" t="s">
        <v>257</v>
      </c>
      <c r="EV57" t="s">
        <v>349</v>
      </c>
      <c r="EW57" t="s">
        <v>771</v>
      </c>
      <c r="EX57" t="s">
        <v>1005</v>
      </c>
      <c r="FA57" t="s">
        <v>499</v>
      </c>
      <c r="FB57" t="s">
        <v>6670</v>
      </c>
      <c r="FD57">
        <v>1</v>
      </c>
      <c r="FE57">
        <v>10</v>
      </c>
      <c r="FI57" t="s">
        <v>6499</v>
      </c>
      <c r="FJ57" t="s">
        <v>6671</v>
      </c>
      <c r="FK57">
        <v>0</v>
      </c>
      <c r="FM57">
        <v>1</v>
      </c>
      <c r="FN57" t="s">
        <v>6665</v>
      </c>
      <c r="FO57" t="s">
        <v>3764</v>
      </c>
      <c r="FP57">
        <v>0</v>
      </c>
      <c r="FR57" t="s">
        <v>651</v>
      </c>
      <c r="FS57" t="s">
        <v>2670</v>
      </c>
      <c r="FU57" t="s">
        <v>2671</v>
      </c>
      <c r="FV57" t="s">
        <v>397</v>
      </c>
      <c r="FX57">
        <v>0</v>
      </c>
      <c r="FZ57">
        <v>17.27</v>
      </c>
      <c r="GA57">
        <v>-10</v>
      </c>
      <c r="GB57">
        <v>0</v>
      </c>
      <c r="GD57" t="s">
        <v>355</v>
      </c>
      <c r="GE57">
        <v>0</v>
      </c>
      <c r="GG57">
        <v>2.4</v>
      </c>
      <c r="GH57">
        <v>4.5999999999999996</v>
      </c>
      <c r="GI57">
        <v>0</v>
      </c>
      <c r="GJ57">
        <v>0</v>
      </c>
      <c r="GL57" t="s">
        <v>6672</v>
      </c>
      <c r="GM57">
        <v>18</v>
      </c>
      <c r="GN57">
        <v>15</v>
      </c>
      <c r="GO57" t="s">
        <v>499</v>
      </c>
      <c r="GP57" t="s">
        <v>779</v>
      </c>
      <c r="GQ57">
        <v>50</v>
      </c>
      <c r="GZ57" t="s">
        <v>6673</v>
      </c>
      <c r="HA57" t="s">
        <v>5648</v>
      </c>
      <c r="HB57" t="s">
        <v>294</v>
      </c>
      <c r="HC57" t="s">
        <v>313</v>
      </c>
      <c r="HD57" t="s">
        <v>6674</v>
      </c>
      <c r="HE57">
        <v>0</v>
      </c>
      <c r="HF57">
        <v>20</v>
      </c>
      <c r="HG57">
        <v>17</v>
      </c>
      <c r="HH57" t="s">
        <v>275</v>
      </c>
      <c r="HJ57" t="s">
        <v>387</v>
      </c>
      <c r="HK57" t="s">
        <v>658</v>
      </c>
      <c r="HL57" t="s">
        <v>5648</v>
      </c>
      <c r="HN57" t="s">
        <v>6675</v>
      </c>
      <c r="HO57" t="s">
        <v>6676</v>
      </c>
      <c r="HP57" t="s">
        <v>6677</v>
      </c>
      <c r="HQ57" t="s">
        <v>6678</v>
      </c>
      <c r="HS57" t="s">
        <v>6679</v>
      </c>
      <c r="HV57">
        <v>45</v>
      </c>
      <c r="HW57">
        <v>4060119</v>
      </c>
      <c r="HX57" t="s">
        <v>6680</v>
      </c>
      <c r="HY57">
        <v>4060087</v>
      </c>
      <c r="IB57">
        <v>0.5</v>
      </c>
      <c r="IC57">
        <v>1</v>
      </c>
      <c r="IL57">
        <v>127</v>
      </c>
      <c r="IP57" t="s">
        <v>5532</v>
      </c>
      <c r="IT57">
        <v>5</v>
      </c>
    </row>
    <row r="58" spans="1:254">
      <c r="A58">
        <v>57</v>
      </c>
      <c r="B58" t="s">
        <v>6681</v>
      </c>
      <c r="C58">
        <v>4</v>
      </c>
      <c r="D58">
        <v>1</v>
      </c>
      <c r="E58">
        <v>10</v>
      </c>
      <c r="F58">
        <v>-1</v>
      </c>
      <c r="G58">
        <v>45</v>
      </c>
      <c r="I58" t="s">
        <v>298</v>
      </c>
      <c r="J58">
        <v>12</v>
      </c>
      <c r="K58">
        <v>12</v>
      </c>
      <c r="L58" t="s">
        <v>6384</v>
      </c>
      <c r="M58" t="s">
        <v>4118</v>
      </c>
      <c r="O58" t="s">
        <v>6385</v>
      </c>
      <c r="V58" t="s">
        <v>257</v>
      </c>
      <c r="W58" t="s">
        <v>6386</v>
      </c>
      <c r="AD58" t="s">
        <v>635</v>
      </c>
      <c r="AE58" t="s">
        <v>1685</v>
      </c>
      <c r="AF58" t="s">
        <v>6386</v>
      </c>
      <c r="AG58" t="s">
        <v>274</v>
      </c>
      <c r="AI58">
        <v>20</v>
      </c>
      <c r="AO58">
        <v>7</v>
      </c>
      <c r="BI58" t="s">
        <v>257</v>
      </c>
      <c r="BP58">
        <f t="shared" si="0"/>
        <v>0</v>
      </c>
      <c r="BQ58">
        <f t="shared" si="1"/>
        <v>2</v>
      </c>
      <c r="BS58" t="s">
        <v>5525</v>
      </c>
      <c r="BU58">
        <v>27</v>
      </c>
      <c r="BW58">
        <v>0</v>
      </c>
      <c r="BX58" t="s">
        <v>6682</v>
      </c>
      <c r="CC58" s="3">
        <v>0.625</v>
      </c>
      <c r="CE58" t="s">
        <v>6683</v>
      </c>
      <c r="CI58">
        <v>0</v>
      </c>
      <c r="CJ58" t="s">
        <v>6684</v>
      </c>
      <c r="CK58" s="4">
        <v>38414</v>
      </c>
      <c r="CL58" t="s">
        <v>6685</v>
      </c>
      <c r="CM58" t="s">
        <v>6686</v>
      </c>
      <c r="CN58">
        <v>27</v>
      </c>
      <c r="CP58" t="s">
        <v>282</v>
      </c>
      <c r="CQ58" t="s">
        <v>5525</v>
      </c>
      <c r="CT58" t="s">
        <v>5531</v>
      </c>
      <c r="CV58">
        <v>0</v>
      </c>
      <c r="CX58">
        <v>5</v>
      </c>
      <c r="CY58" t="s">
        <v>2703</v>
      </c>
      <c r="CZ58">
        <v>48</v>
      </c>
      <c r="DA58">
        <v>8</v>
      </c>
      <c r="DB58" t="s">
        <v>271</v>
      </c>
      <c r="DC58">
        <v>-7</v>
      </c>
      <c r="DE58" t="s">
        <v>5665</v>
      </c>
      <c r="DJ58">
        <v>-1</v>
      </c>
      <c r="DK58" s="4">
        <v>44470</v>
      </c>
      <c r="DL58">
        <v>20248</v>
      </c>
      <c r="DM58">
        <v>2021</v>
      </c>
      <c r="DN58">
        <v>0</v>
      </c>
      <c r="DP58">
        <v>79809</v>
      </c>
      <c r="DQ58">
        <v>137</v>
      </c>
      <c r="DT58" t="s">
        <v>257</v>
      </c>
      <c r="DU58" t="s">
        <v>274</v>
      </c>
      <c r="DW58">
        <v>17</v>
      </c>
      <c r="DX58" t="s">
        <v>275</v>
      </c>
      <c r="ED58">
        <v>0</v>
      </c>
      <c r="EE58" t="s">
        <v>6393</v>
      </c>
      <c r="EF58" t="s">
        <v>675</v>
      </c>
      <c r="EG58">
        <v>0</v>
      </c>
      <c r="EI58" t="s">
        <v>454</v>
      </c>
      <c r="EJ58" t="s">
        <v>6687</v>
      </c>
      <c r="EK58" t="s">
        <v>6688</v>
      </c>
      <c r="EL58" t="s">
        <v>6689</v>
      </c>
      <c r="EM58" t="s">
        <v>6690</v>
      </c>
      <c r="EN58" t="s">
        <v>269</v>
      </c>
      <c r="EO58" t="s">
        <v>1175</v>
      </c>
      <c r="EP58">
        <v>1</v>
      </c>
      <c r="ES58" t="s">
        <v>6691</v>
      </c>
      <c r="FD58">
        <v>0</v>
      </c>
      <c r="FE58">
        <v>18</v>
      </c>
      <c r="FF58" t="s">
        <v>590</v>
      </c>
      <c r="FH58" t="s">
        <v>590</v>
      </c>
      <c r="FI58" t="s">
        <v>6692</v>
      </c>
      <c r="FK58">
        <v>0</v>
      </c>
      <c r="FM58">
        <v>0</v>
      </c>
      <c r="FP58">
        <v>0</v>
      </c>
      <c r="FR58" t="s">
        <v>462</v>
      </c>
      <c r="FS58" t="s">
        <v>1002</v>
      </c>
      <c r="FT58" t="s">
        <v>274</v>
      </c>
      <c r="FU58" t="s">
        <v>463</v>
      </c>
      <c r="FV58" t="s">
        <v>1700</v>
      </c>
      <c r="FW58" t="s">
        <v>432</v>
      </c>
      <c r="FX58">
        <v>0</v>
      </c>
      <c r="FZ58">
        <v>17.27</v>
      </c>
      <c r="GA58">
        <v>-10</v>
      </c>
      <c r="GB58">
        <v>0</v>
      </c>
      <c r="GD58" t="s">
        <v>355</v>
      </c>
      <c r="GE58">
        <v>0</v>
      </c>
      <c r="GF58" t="s">
        <v>1179</v>
      </c>
      <c r="GI58">
        <v>0</v>
      </c>
      <c r="GJ58">
        <v>0</v>
      </c>
      <c r="GL58" t="s">
        <v>6693</v>
      </c>
      <c r="GN58">
        <v>1</v>
      </c>
      <c r="GZ58" t="s">
        <v>6694</v>
      </c>
      <c r="HB58" t="s">
        <v>294</v>
      </c>
      <c r="HC58" t="s">
        <v>313</v>
      </c>
      <c r="HD58" t="s">
        <v>3810</v>
      </c>
      <c r="HE58">
        <v>0</v>
      </c>
      <c r="HF58">
        <v>12</v>
      </c>
      <c r="HG58">
        <v>17</v>
      </c>
      <c r="HH58" t="s">
        <v>275</v>
      </c>
      <c r="HK58">
        <v>1</v>
      </c>
      <c r="HV58">
        <v>46</v>
      </c>
      <c r="HW58">
        <v>4060181</v>
      </c>
      <c r="HX58" t="s">
        <v>6695</v>
      </c>
      <c r="HY58">
        <v>4060119</v>
      </c>
      <c r="IB58">
        <v>0</v>
      </c>
      <c r="IC58">
        <v>0</v>
      </c>
      <c r="IL58">
        <v>128</v>
      </c>
      <c r="IN58" t="s">
        <v>5903</v>
      </c>
      <c r="IP58" t="s">
        <v>5903</v>
      </c>
      <c r="IQ58" t="s">
        <v>6696</v>
      </c>
      <c r="IT58">
        <v>5</v>
      </c>
    </row>
    <row r="59" spans="1:254">
      <c r="A59">
        <v>58</v>
      </c>
      <c r="B59" t="s">
        <v>6697</v>
      </c>
      <c r="C59">
        <v>4</v>
      </c>
      <c r="D59">
        <v>2</v>
      </c>
      <c r="E59">
        <v>11</v>
      </c>
      <c r="F59">
        <v>0</v>
      </c>
      <c r="G59">
        <v>46</v>
      </c>
      <c r="I59" t="s">
        <v>298</v>
      </c>
      <c r="J59">
        <v>11</v>
      </c>
      <c r="K59" t="s">
        <v>6698</v>
      </c>
      <c r="L59" t="s">
        <v>4996</v>
      </c>
      <c r="M59" t="s">
        <v>319</v>
      </c>
      <c r="O59" t="s">
        <v>4997</v>
      </c>
      <c r="V59" t="s">
        <v>253</v>
      </c>
      <c r="W59" t="s">
        <v>6204</v>
      </c>
      <c r="X59" t="s">
        <v>2244</v>
      </c>
      <c r="Y59" t="s">
        <v>6206</v>
      </c>
      <c r="AA59" t="s">
        <v>325</v>
      </c>
      <c r="AB59" t="s">
        <v>326</v>
      </c>
      <c r="AJ59" t="s">
        <v>756</v>
      </c>
      <c r="AO59">
        <v>7</v>
      </c>
      <c r="BI59" t="s">
        <v>274</v>
      </c>
      <c r="BP59">
        <f t="shared" si="0"/>
        <v>2</v>
      </c>
      <c r="BQ59">
        <f t="shared" si="1"/>
        <v>0</v>
      </c>
      <c r="BS59" t="s">
        <v>5525</v>
      </c>
      <c r="BU59">
        <v>27</v>
      </c>
      <c r="BW59">
        <v>1</v>
      </c>
      <c r="BX59" t="s">
        <v>6699</v>
      </c>
      <c r="BZ59">
        <v>0</v>
      </c>
      <c r="CC59" s="3">
        <v>0.59444444444444444</v>
      </c>
      <c r="CD59" t="s">
        <v>257</v>
      </c>
      <c r="CE59" t="s">
        <v>6700</v>
      </c>
      <c r="CF59">
        <v>9</v>
      </c>
      <c r="CH59" t="s">
        <v>331</v>
      </c>
      <c r="CI59">
        <v>0</v>
      </c>
      <c r="CJ59" t="s">
        <v>6701</v>
      </c>
      <c r="CK59" s="4">
        <v>38414</v>
      </c>
      <c r="CL59" t="s">
        <v>6702</v>
      </c>
      <c r="CM59" t="s">
        <v>6703</v>
      </c>
      <c r="CN59">
        <v>27</v>
      </c>
      <c r="CO59" t="s">
        <v>6427</v>
      </c>
      <c r="CP59" t="s">
        <v>282</v>
      </c>
      <c r="CQ59" t="s">
        <v>5525</v>
      </c>
      <c r="CT59" t="s">
        <v>6704</v>
      </c>
      <c r="CV59">
        <v>0</v>
      </c>
      <c r="CX59">
        <v>6</v>
      </c>
      <c r="CY59" t="s">
        <v>2703</v>
      </c>
      <c r="CZ59">
        <v>48</v>
      </c>
      <c r="DA59">
        <v>8</v>
      </c>
      <c r="DB59" t="s">
        <v>271</v>
      </c>
      <c r="DC59">
        <v>-7</v>
      </c>
      <c r="DJ59">
        <v>0</v>
      </c>
      <c r="DK59" s="4">
        <v>44470</v>
      </c>
      <c r="DL59">
        <v>20248</v>
      </c>
      <c r="DM59">
        <v>2021</v>
      </c>
      <c r="DN59">
        <v>0</v>
      </c>
      <c r="DP59">
        <v>79809</v>
      </c>
      <c r="DQ59">
        <v>138</v>
      </c>
      <c r="DT59" t="s">
        <v>274</v>
      </c>
      <c r="DU59" t="s">
        <v>257</v>
      </c>
      <c r="DW59">
        <v>17</v>
      </c>
      <c r="DX59" t="s">
        <v>275</v>
      </c>
      <c r="EA59" t="s">
        <v>2385</v>
      </c>
      <c r="ED59">
        <v>0</v>
      </c>
      <c r="EE59" t="s">
        <v>700</v>
      </c>
      <c r="EF59" t="s">
        <v>701</v>
      </c>
      <c r="EG59">
        <v>0</v>
      </c>
      <c r="EH59" t="s">
        <v>702</v>
      </c>
      <c r="EI59" t="s">
        <v>340</v>
      </c>
      <c r="EJ59" t="s">
        <v>486</v>
      </c>
      <c r="EK59" t="s">
        <v>6705</v>
      </c>
      <c r="EL59" t="s">
        <v>488</v>
      </c>
      <c r="EM59" t="s">
        <v>6706</v>
      </c>
      <c r="EN59" t="s">
        <v>269</v>
      </c>
      <c r="EO59" t="s">
        <v>490</v>
      </c>
      <c r="EP59">
        <v>0</v>
      </c>
      <c r="EQ59" t="s">
        <v>491</v>
      </c>
      <c r="ER59" t="s">
        <v>5541</v>
      </c>
      <c r="ES59" t="s">
        <v>6707</v>
      </c>
      <c r="ET59">
        <v>8</v>
      </c>
      <c r="EU59" t="s">
        <v>348</v>
      </c>
      <c r="EV59" t="s">
        <v>349</v>
      </c>
      <c r="EW59" t="s">
        <v>528</v>
      </c>
      <c r="EX59" t="s">
        <v>492</v>
      </c>
      <c r="FA59" t="s">
        <v>4519</v>
      </c>
      <c r="FB59" t="s">
        <v>6708</v>
      </c>
      <c r="FD59">
        <v>0</v>
      </c>
      <c r="FE59">
        <v>3</v>
      </c>
      <c r="FI59" t="s">
        <v>6709</v>
      </c>
      <c r="FK59">
        <v>0</v>
      </c>
      <c r="FM59">
        <v>0</v>
      </c>
      <c r="FP59">
        <v>0</v>
      </c>
      <c r="FR59" t="s">
        <v>354</v>
      </c>
      <c r="FX59">
        <v>0</v>
      </c>
      <c r="FZ59">
        <v>17.27</v>
      </c>
      <c r="GA59">
        <v>-10</v>
      </c>
      <c r="GB59">
        <v>0</v>
      </c>
      <c r="GD59" t="s">
        <v>355</v>
      </c>
      <c r="GE59">
        <v>1</v>
      </c>
      <c r="GH59">
        <v>2.5</v>
      </c>
      <c r="GI59">
        <v>0</v>
      </c>
      <c r="GJ59">
        <v>0</v>
      </c>
      <c r="GL59" t="s">
        <v>6710</v>
      </c>
      <c r="GO59">
        <v>4</v>
      </c>
      <c r="GQ59">
        <v>23</v>
      </c>
      <c r="GZ59" t="s">
        <v>6711</v>
      </c>
      <c r="HB59" t="s">
        <v>313</v>
      </c>
      <c r="HC59" t="s">
        <v>313</v>
      </c>
      <c r="HE59">
        <v>0</v>
      </c>
      <c r="HF59">
        <v>11</v>
      </c>
      <c r="HG59">
        <v>17</v>
      </c>
      <c r="HH59" t="s">
        <v>275</v>
      </c>
      <c r="HK59" t="s">
        <v>4564</v>
      </c>
      <c r="HL59" t="s">
        <v>5532</v>
      </c>
      <c r="HN59" t="s">
        <v>6712</v>
      </c>
      <c r="HO59" t="s">
        <v>6713</v>
      </c>
      <c r="HP59" t="s">
        <v>6714</v>
      </c>
      <c r="HQ59" t="s">
        <v>6715</v>
      </c>
      <c r="HS59" t="s">
        <v>6716</v>
      </c>
      <c r="HV59">
        <v>46</v>
      </c>
      <c r="HW59">
        <v>4060204</v>
      </c>
      <c r="HX59" t="s">
        <v>5541</v>
      </c>
      <c r="HY59">
        <v>4060181</v>
      </c>
      <c r="IB59">
        <v>0</v>
      </c>
      <c r="IC59">
        <v>1</v>
      </c>
      <c r="IL59">
        <v>129</v>
      </c>
      <c r="IT59">
        <v>5</v>
      </c>
    </row>
    <row r="60" spans="1:254">
      <c r="A60">
        <v>59</v>
      </c>
      <c r="B60" t="s">
        <v>6717</v>
      </c>
      <c r="C60">
        <v>4</v>
      </c>
      <c r="D60">
        <v>3</v>
      </c>
      <c r="E60">
        <v>11</v>
      </c>
      <c r="F60">
        <v>-2</v>
      </c>
      <c r="G60">
        <v>46</v>
      </c>
      <c r="I60" t="s">
        <v>298</v>
      </c>
      <c r="J60">
        <v>11</v>
      </c>
      <c r="K60" t="s">
        <v>6698</v>
      </c>
      <c r="L60" t="s">
        <v>6429</v>
      </c>
      <c r="M60" t="s">
        <v>827</v>
      </c>
      <c r="O60" t="s">
        <v>4637</v>
      </c>
      <c r="V60" t="s">
        <v>257</v>
      </c>
      <c r="W60" t="s">
        <v>6718</v>
      </c>
      <c r="AD60" t="s">
        <v>6251</v>
      </c>
      <c r="AE60" t="s">
        <v>6252</v>
      </c>
      <c r="AF60" t="s">
        <v>6718</v>
      </c>
      <c r="AG60" t="s">
        <v>257</v>
      </c>
      <c r="AI60">
        <v>22</v>
      </c>
      <c r="AO60">
        <v>7</v>
      </c>
      <c r="AX60">
        <v>3</v>
      </c>
      <c r="BI60" t="s">
        <v>274</v>
      </c>
      <c r="BP60">
        <f t="shared" si="0"/>
        <v>0</v>
      </c>
      <c r="BQ60">
        <f t="shared" si="1"/>
        <v>3</v>
      </c>
      <c r="BS60" t="s">
        <v>5525</v>
      </c>
      <c r="BU60">
        <v>27</v>
      </c>
      <c r="BW60">
        <v>0</v>
      </c>
      <c r="BX60" t="s">
        <v>6719</v>
      </c>
      <c r="BY60" t="s">
        <v>2388</v>
      </c>
      <c r="CC60" s="3">
        <v>0.59166666666666667</v>
      </c>
      <c r="CE60" t="s">
        <v>6720</v>
      </c>
      <c r="CI60">
        <v>0</v>
      </c>
      <c r="CJ60" t="s">
        <v>6721</v>
      </c>
      <c r="CK60" s="4">
        <v>38414</v>
      </c>
      <c r="CL60" t="s">
        <v>6722</v>
      </c>
      <c r="CM60" t="s">
        <v>6723</v>
      </c>
      <c r="CN60">
        <v>27</v>
      </c>
      <c r="CP60" t="s">
        <v>282</v>
      </c>
      <c r="CQ60" t="s">
        <v>5525</v>
      </c>
      <c r="CT60" t="s">
        <v>6236</v>
      </c>
      <c r="CV60">
        <v>1</v>
      </c>
      <c r="CX60">
        <v>7</v>
      </c>
      <c r="CY60" t="s">
        <v>2703</v>
      </c>
      <c r="CZ60">
        <v>48</v>
      </c>
      <c r="DA60">
        <v>8</v>
      </c>
      <c r="DB60" t="s">
        <v>271</v>
      </c>
      <c r="DC60">
        <v>-7</v>
      </c>
      <c r="DE60" t="s">
        <v>6696</v>
      </c>
      <c r="DJ60">
        <v>-2</v>
      </c>
      <c r="DK60" s="4">
        <v>44470</v>
      </c>
      <c r="DL60">
        <v>20248</v>
      </c>
      <c r="DM60">
        <v>2021</v>
      </c>
      <c r="DN60">
        <v>0</v>
      </c>
      <c r="DP60">
        <v>79809</v>
      </c>
      <c r="DQ60">
        <v>139</v>
      </c>
      <c r="DT60" t="s">
        <v>274</v>
      </c>
      <c r="DU60" t="s">
        <v>257</v>
      </c>
      <c r="DW60">
        <v>17</v>
      </c>
      <c r="DX60" t="s">
        <v>275</v>
      </c>
      <c r="ED60">
        <v>0</v>
      </c>
      <c r="EE60" t="s">
        <v>3233</v>
      </c>
      <c r="EF60" t="s">
        <v>383</v>
      </c>
      <c r="EG60">
        <v>0</v>
      </c>
      <c r="EH60" t="s">
        <v>1224</v>
      </c>
      <c r="EI60" t="s">
        <v>340</v>
      </c>
      <c r="EJ60" t="s">
        <v>486</v>
      </c>
      <c r="EK60" t="s">
        <v>6153</v>
      </c>
      <c r="EL60" t="s">
        <v>6724</v>
      </c>
      <c r="EN60" t="s">
        <v>269</v>
      </c>
      <c r="EO60" t="s">
        <v>490</v>
      </c>
      <c r="EP60">
        <v>0</v>
      </c>
      <c r="ES60" t="s">
        <v>6725</v>
      </c>
      <c r="FD60">
        <v>0</v>
      </c>
      <c r="FE60">
        <v>3</v>
      </c>
      <c r="FF60" t="s">
        <v>255</v>
      </c>
      <c r="FG60" t="s">
        <v>309</v>
      </c>
      <c r="FH60" t="s">
        <v>308</v>
      </c>
      <c r="FI60" t="s">
        <v>6726</v>
      </c>
      <c r="FK60">
        <v>0</v>
      </c>
      <c r="FM60">
        <v>0</v>
      </c>
      <c r="FP60">
        <v>0</v>
      </c>
      <c r="FR60" t="s">
        <v>395</v>
      </c>
      <c r="FT60" t="s">
        <v>274</v>
      </c>
      <c r="FU60" t="s">
        <v>496</v>
      </c>
      <c r="FV60" t="s">
        <v>4875</v>
      </c>
      <c r="FX60">
        <v>0</v>
      </c>
      <c r="FZ60">
        <v>17.27</v>
      </c>
      <c r="GA60">
        <v>-10</v>
      </c>
      <c r="GB60">
        <v>0</v>
      </c>
      <c r="GD60" t="s">
        <v>355</v>
      </c>
      <c r="GE60">
        <v>0</v>
      </c>
      <c r="GI60">
        <v>0</v>
      </c>
      <c r="GJ60">
        <v>0</v>
      </c>
      <c r="GL60" t="s">
        <v>6727</v>
      </c>
      <c r="GN60">
        <v>0</v>
      </c>
      <c r="GZ60" t="s">
        <v>6728</v>
      </c>
      <c r="HB60" t="s">
        <v>294</v>
      </c>
      <c r="HC60" t="s">
        <v>313</v>
      </c>
      <c r="HD60" t="s">
        <v>1541</v>
      </c>
      <c r="HE60">
        <v>0</v>
      </c>
      <c r="HF60">
        <v>11</v>
      </c>
      <c r="HG60">
        <v>17</v>
      </c>
      <c r="HH60" t="s">
        <v>275</v>
      </c>
      <c r="HK60">
        <v>3</v>
      </c>
      <c r="HV60">
        <v>48</v>
      </c>
      <c r="HW60">
        <v>4060230</v>
      </c>
      <c r="HX60" t="s">
        <v>6729</v>
      </c>
      <c r="HY60">
        <v>4060204</v>
      </c>
      <c r="IB60">
        <v>0</v>
      </c>
      <c r="IC60">
        <v>0</v>
      </c>
      <c r="IL60">
        <v>130</v>
      </c>
      <c r="IN60" t="s">
        <v>5551</v>
      </c>
      <c r="IP60" t="s">
        <v>5551</v>
      </c>
      <c r="IT60">
        <v>5</v>
      </c>
    </row>
    <row r="61" spans="1:254">
      <c r="A61">
        <v>60</v>
      </c>
      <c r="B61" t="s">
        <v>6730</v>
      </c>
      <c r="C61">
        <v>4</v>
      </c>
      <c r="D61">
        <v>4</v>
      </c>
      <c r="E61">
        <v>13</v>
      </c>
      <c r="F61">
        <v>0</v>
      </c>
      <c r="G61">
        <v>48</v>
      </c>
      <c r="I61" t="s">
        <v>298</v>
      </c>
      <c r="J61">
        <v>11</v>
      </c>
      <c r="K61" t="s">
        <v>1184</v>
      </c>
      <c r="L61" t="s">
        <v>6731</v>
      </c>
      <c r="M61" t="s">
        <v>827</v>
      </c>
      <c r="O61" t="s">
        <v>1430</v>
      </c>
      <c r="S61" t="s">
        <v>1708</v>
      </c>
      <c r="V61" t="s">
        <v>253</v>
      </c>
      <c r="W61" t="s">
        <v>3292</v>
      </c>
      <c r="X61" t="s">
        <v>3293</v>
      </c>
      <c r="Y61" t="s">
        <v>3293</v>
      </c>
      <c r="AA61" t="s">
        <v>666</v>
      </c>
      <c r="AB61" t="s">
        <v>667</v>
      </c>
      <c r="AJ61" t="s">
        <v>756</v>
      </c>
      <c r="AK61" t="s">
        <v>2703</v>
      </c>
      <c r="AO61">
        <v>7</v>
      </c>
      <c r="BI61" t="s">
        <v>274</v>
      </c>
      <c r="BP61">
        <f t="shared" si="0"/>
        <v>1</v>
      </c>
      <c r="BQ61">
        <f t="shared" si="1"/>
        <v>0</v>
      </c>
      <c r="BS61" t="s">
        <v>5525</v>
      </c>
      <c r="BU61">
        <v>27</v>
      </c>
      <c r="BW61">
        <v>1</v>
      </c>
      <c r="BX61" t="s">
        <v>6732</v>
      </c>
      <c r="BY61" t="s">
        <v>2388</v>
      </c>
      <c r="BZ61">
        <v>1</v>
      </c>
      <c r="CC61" s="3">
        <v>0.55972222222222223</v>
      </c>
      <c r="CD61" t="s">
        <v>294</v>
      </c>
      <c r="CE61" t="s">
        <v>6733</v>
      </c>
      <c r="CF61">
        <v>10</v>
      </c>
      <c r="CH61" t="s">
        <v>493</v>
      </c>
      <c r="CI61">
        <v>0</v>
      </c>
      <c r="CJ61" t="s">
        <v>6734</v>
      </c>
      <c r="CK61" s="4">
        <v>38414</v>
      </c>
      <c r="CL61" t="s">
        <v>6735</v>
      </c>
      <c r="CM61" t="s">
        <v>6736</v>
      </c>
      <c r="CN61">
        <v>27</v>
      </c>
      <c r="CO61" t="s">
        <v>5801</v>
      </c>
      <c r="CP61" t="s">
        <v>282</v>
      </c>
      <c r="CQ61" t="s">
        <v>5525</v>
      </c>
      <c r="CT61" t="s">
        <v>613</v>
      </c>
      <c r="CV61">
        <v>0</v>
      </c>
      <c r="CX61">
        <v>8</v>
      </c>
      <c r="CY61" t="s">
        <v>2703</v>
      </c>
      <c r="CZ61">
        <v>48</v>
      </c>
      <c r="DA61">
        <v>8</v>
      </c>
      <c r="DB61" t="s">
        <v>271</v>
      </c>
      <c r="DC61">
        <v>-7</v>
      </c>
      <c r="DJ61">
        <v>0</v>
      </c>
      <c r="DK61" s="4">
        <v>44470</v>
      </c>
      <c r="DL61">
        <v>20248</v>
      </c>
      <c r="DM61">
        <v>2021</v>
      </c>
      <c r="DN61">
        <v>0</v>
      </c>
      <c r="DP61">
        <v>79809</v>
      </c>
      <c r="DQ61">
        <v>140</v>
      </c>
      <c r="DT61" t="s">
        <v>274</v>
      </c>
      <c r="DU61" t="s">
        <v>257</v>
      </c>
      <c r="DW61">
        <v>17</v>
      </c>
      <c r="DX61" t="s">
        <v>275</v>
      </c>
      <c r="EA61" t="s">
        <v>3302</v>
      </c>
      <c r="ED61">
        <v>0</v>
      </c>
      <c r="EE61" t="s">
        <v>1223</v>
      </c>
      <c r="EF61" t="s">
        <v>383</v>
      </c>
      <c r="EG61">
        <v>0</v>
      </c>
      <c r="EH61" t="s">
        <v>1441</v>
      </c>
      <c r="EI61" t="s">
        <v>340</v>
      </c>
      <c r="EJ61" t="s">
        <v>486</v>
      </c>
      <c r="EK61" t="s">
        <v>6737</v>
      </c>
      <c r="EL61" t="s">
        <v>488</v>
      </c>
      <c r="EN61" t="s">
        <v>269</v>
      </c>
      <c r="EO61" t="s">
        <v>490</v>
      </c>
      <c r="EP61">
        <v>0</v>
      </c>
      <c r="EQ61" t="s">
        <v>2344</v>
      </c>
      <c r="ES61" t="s">
        <v>6738</v>
      </c>
      <c r="ET61">
        <v>17</v>
      </c>
      <c r="EU61" t="s">
        <v>348</v>
      </c>
      <c r="EV61" t="s">
        <v>349</v>
      </c>
      <c r="EW61" t="s">
        <v>5044</v>
      </c>
      <c r="EX61" t="s">
        <v>1005</v>
      </c>
      <c r="FA61" t="s">
        <v>1845</v>
      </c>
      <c r="FB61" t="s">
        <v>6739</v>
      </c>
      <c r="FD61">
        <v>0</v>
      </c>
      <c r="FE61">
        <v>1</v>
      </c>
      <c r="FI61" t="s">
        <v>6740</v>
      </c>
      <c r="FK61">
        <v>0</v>
      </c>
      <c r="FM61">
        <v>1</v>
      </c>
      <c r="FP61">
        <v>0</v>
      </c>
      <c r="FR61" t="s">
        <v>395</v>
      </c>
      <c r="FT61" t="s">
        <v>274</v>
      </c>
      <c r="FU61" t="s">
        <v>496</v>
      </c>
      <c r="FX61">
        <v>0</v>
      </c>
      <c r="FZ61">
        <v>17.27</v>
      </c>
      <c r="GA61">
        <v>-10</v>
      </c>
      <c r="GB61">
        <v>0</v>
      </c>
      <c r="GC61" t="s">
        <v>4475</v>
      </c>
      <c r="GD61" t="s">
        <v>355</v>
      </c>
      <c r="GE61">
        <v>0</v>
      </c>
      <c r="GG61">
        <v>2.4</v>
      </c>
      <c r="GH61">
        <v>5.2</v>
      </c>
      <c r="GI61">
        <v>0</v>
      </c>
      <c r="GJ61">
        <v>0</v>
      </c>
      <c r="GL61" t="s">
        <v>6741</v>
      </c>
      <c r="GO61" t="s">
        <v>713</v>
      </c>
      <c r="GQ61">
        <v>37</v>
      </c>
      <c r="GZ61" t="s">
        <v>6742</v>
      </c>
      <c r="HB61" t="s">
        <v>294</v>
      </c>
      <c r="HC61" t="s">
        <v>294</v>
      </c>
      <c r="HD61" t="s">
        <v>5703</v>
      </c>
      <c r="HE61">
        <v>0</v>
      </c>
      <c r="HF61">
        <v>11</v>
      </c>
      <c r="HG61">
        <v>17</v>
      </c>
      <c r="HH61" t="s">
        <v>275</v>
      </c>
      <c r="HK61" t="s">
        <v>1256</v>
      </c>
      <c r="HL61" t="s">
        <v>5703</v>
      </c>
      <c r="HN61" t="s">
        <v>6743</v>
      </c>
      <c r="HO61" t="s">
        <v>6744</v>
      </c>
      <c r="HP61" t="s">
        <v>6745</v>
      </c>
      <c r="HQ61" t="s">
        <v>6746</v>
      </c>
      <c r="HS61" t="s">
        <v>5050</v>
      </c>
      <c r="HV61">
        <v>48</v>
      </c>
      <c r="HW61">
        <v>4060252</v>
      </c>
      <c r="HY61">
        <v>4060230</v>
      </c>
      <c r="IB61">
        <v>0</v>
      </c>
      <c r="IC61">
        <v>0</v>
      </c>
      <c r="IL61">
        <v>131</v>
      </c>
      <c r="IT61">
        <v>5</v>
      </c>
    </row>
    <row r="62" spans="1:254">
      <c r="A62">
        <v>61</v>
      </c>
      <c r="B62" t="s">
        <v>6747</v>
      </c>
      <c r="C62">
        <v>4</v>
      </c>
      <c r="D62">
        <v>1</v>
      </c>
      <c r="E62">
        <v>10</v>
      </c>
      <c r="F62">
        <v>0</v>
      </c>
      <c r="G62">
        <v>-25</v>
      </c>
      <c r="H62" t="s">
        <v>253</v>
      </c>
      <c r="I62" t="s">
        <v>298</v>
      </c>
      <c r="J62">
        <v>12</v>
      </c>
      <c r="K62" t="s">
        <v>6748</v>
      </c>
      <c r="L62" t="s">
        <v>6749</v>
      </c>
      <c r="M62" t="s">
        <v>1186</v>
      </c>
      <c r="O62" t="s">
        <v>3621</v>
      </c>
      <c r="Q62" t="s">
        <v>3321</v>
      </c>
      <c r="V62" t="s">
        <v>253</v>
      </c>
      <c r="W62" t="s">
        <v>6750</v>
      </c>
      <c r="X62" t="s">
        <v>6511</v>
      </c>
      <c r="Y62" t="s">
        <v>6511</v>
      </c>
      <c r="AA62" t="s">
        <v>3266</v>
      </c>
      <c r="AB62" t="s">
        <v>3267</v>
      </c>
      <c r="AI62">
        <v>22</v>
      </c>
      <c r="AJ62" t="s">
        <v>327</v>
      </c>
      <c r="AO62">
        <v>7</v>
      </c>
      <c r="BI62" t="s">
        <v>257</v>
      </c>
      <c r="BP62">
        <f t="shared" si="0"/>
        <v>1</v>
      </c>
      <c r="BQ62">
        <f t="shared" si="1"/>
        <v>0</v>
      </c>
      <c r="BS62" t="s">
        <v>5525</v>
      </c>
      <c r="BU62">
        <v>34</v>
      </c>
      <c r="BW62">
        <v>0</v>
      </c>
      <c r="BX62" t="s">
        <v>6751</v>
      </c>
      <c r="BZ62">
        <v>1</v>
      </c>
      <c r="CC62" s="3">
        <v>0.40902777777777777</v>
      </c>
      <c r="CD62" t="s">
        <v>257</v>
      </c>
      <c r="CE62" t="s">
        <v>6752</v>
      </c>
      <c r="CF62">
        <v>7</v>
      </c>
      <c r="CH62" t="s">
        <v>331</v>
      </c>
      <c r="CI62">
        <v>0</v>
      </c>
      <c r="CJ62" t="s">
        <v>6753</v>
      </c>
      <c r="CK62" s="4">
        <v>38414</v>
      </c>
      <c r="CL62" t="s">
        <v>6754</v>
      </c>
      <c r="CM62" t="s">
        <v>6755</v>
      </c>
      <c r="CN62">
        <v>34</v>
      </c>
      <c r="CO62" t="s">
        <v>268</v>
      </c>
      <c r="CP62" t="s">
        <v>282</v>
      </c>
      <c r="CQ62" t="s">
        <v>5525</v>
      </c>
      <c r="CT62" t="s">
        <v>5730</v>
      </c>
      <c r="CV62">
        <v>0</v>
      </c>
      <c r="CX62">
        <v>1</v>
      </c>
      <c r="CY62" t="s">
        <v>553</v>
      </c>
      <c r="CZ62">
        <v>0</v>
      </c>
      <c r="DA62">
        <v>11</v>
      </c>
      <c r="DB62" t="s">
        <v>1609</v>
      </c>
      <c r="DC62">
        <v>-25</v>
      </c>
      <c r="DE62" t="s">
        <v>5541</v>
      </c>
      <c r="DJ62">
        <v>0</v>
      </c>
      <c r="DK62" s="4">
        <v>44470</v>
      </c>
      <c r="DL62">
        <v>20248</v>
      </c>
      <c r="DM62">
        <v>2021</v>
      </c>
      <c r="DN62">
        <v>0</v>
      </c>
      <c r="DP62">
        <v>79809</v>
      </c>
      <c r="DQ62">
        <v>149</v>
      </c>
      <c r="DT62" t="s">
        <v>257</v>
      </c>
      <c r="DU62" t="s">
        <v>274</v>
      </c>
      <c r="DW62">
        <v>17</v>
      </c>
      <c r="DX62" t="s">
        <v>275</v>
      </c>
      <c r="ED62">
        <v>0</v>
      </c>
      <c r="EE62" t="s">
        <v>6756</v>
      </c>
      <c r="EF62" t="s">
        <v>675</v>
      </c>
      <c r="EG62">
        <v>0</v>
      </c>
      <c r="EI62" t="s">
        <v>454</v>
      </c>
      <c r="EJ62" t="s">
        <v>1346</v>
      </c>
      <c r="EK62" t="s">
        <v>6757</v>
      </c>
      <c r="EL62" t="s">
        <v>6758</v>
      </c>
      <c r="EM62" t="s">
        <v>268</v>
      </c>
      <c r="EN62" t="s">
        <v>269</v>
      </c>
      <c r="EO62" t="s">
        <v>2793</v>
      </c>
      <c r="EP62">
        <v>0</v>
      </c>
      <c r="EQ62" t="s">
        <v>6759</v>
      </c>
      <c r="ES62" t="s">
        <v>6760</v>
      </c>
      <c r="ET62">
        <v>0</v>
      </c>
      <c r="EU62" t="s">
        <v>257</v>
      </c>
      <c r="EV62" t="s">
        <v>349</v>
      </c>
      <c r="EW62" t="s">
        <v>1177</v>
      </c>
      <c r="EX62" t="s">
        <v>492</v>
      </c>
      <c r="FA62" t="s">
        <v>2937</v>
      </c>
      <c r="FB62" t="s">
        <v>5555</v>
      </c>
      <c r="FD62">
        <v>1</v>
      </c>
      <c r="FE62">
        <v>12</v>
      </c>
      <c r="FI62" t="s">
        <v>6761</v>
      </c>
      <c r="FK62">
        <v>0</v>
      </c>
      <c r="FM62">
        <v>0</v>
      </c>
      <c r="FP62">
        <v>0</v>
      </c>
      <c r="FR62" t="s">
        <v>1177</v>
      </c>
      <c r="FS62" t="s">
        <v>1516</v>
      </c>
      <c r="FU62" t="s">
        <v>1374</v>
      </c>
      <c r="FV62" t="s">
        <v>431</v>
      </c>
      <c r="FX62">
        <v>0</v>
      </c>
      <c r="FZ62">
        <v>17.34</v>
      </c>
      <c r="GA62">
        <v>-17</v>
      </c>
      <c r="GB62">
        <v>0</v>
      </c>
      <c r="GE62">
        <v>0</v>
      </c>
      <c r="GF62" t="s">
        <v>895</v>
      </c>
      <c r="GH62">
        <v>3.3</v>
      </c>
      <c r="GI62">
        <v>0</v>
      </c>
      <c r="GJ62">
        <v>0</v>
      </c>
      <c r="GL62" t="s">
        <v>6762</v>
      </c>
      <c r="GM62">
        <v>0</v>
      </c>
      <c r="GN62">
        <v>0</v>
      </c>
      <c r="GO62" t="s">
        <v>499</v>
      </c>
      <c r="GQ62">
        <v>51</v>
      </c>
      <c r="GZ62" t="s">
        <v>6763</v>
      </c>
      <c r="HB62" t="s">
        <v>313</v>
      </c>
      <c r="HC62" t="s">
        <v>313</v>
      </c>
      <c r="HD62" t="s">
        <v>600</v>
      </c>
      <c r="HE62">
        <v>0</v>
      </c>
      <c r="HF62">
        <v>12</v>
      </c>
      <c r="HG62">
        <v>17</v>
      </c>
      <c r="HH62" t="s">
        <v>275</v>
      </c>
      <c r="HK62" t="s">
        <v>2040</v>
      </c>
      <c r="HL62" t="s">
        <v>5541</v>
      </c>
      <c r="HN62" t="s">
        <v>6764</v>
      </c>
      <c r="HO62" t="s">
        <v>6765</v>
      </c>
      <c r="HP62" t="s">
        <v>6766</v>
      </c>
      <c r="HQ62" t="s">
        <v>6767</v>
      </c>
      <c r="HS62" t="s">
        <v>6768</v>
      </c>
      <c r="HV62">
        <v>-25</v>
      </c>
      <c r="HW62">
        <v>4060620</v>
      </c>
      <c r="HX62" t="s">
        <v>5541</v>
      </c>
      <c r="HY62">
        <v>4060600</v>
      </c>
      <c r="IB62">
        <v>-0.5</v>
      </c>
      <c r="IC62">
        <v>1</v>
      </c>
      <c r="IL62">
        <v>140</v>
      </c>
      <c r="IN62" t="s">
        <v>5541</v>
      </c>
      <c r="IP62" t="s">
        <v>5541</v>
      </c>
      <c r="IT62">
        <v>5</v>
      </c>
    </row>
    <row r="63" spans="1:254">
      <c r="A63">
        <v>62</v>
      </c>
      <c r="B63" t="s">
        <v>6769</v>
      </c>
      <c r="C63">
        <v>4</v>
      </c>
      <c r="D63">
        <v>2</v>
      </c>
      <c r="E63">
        <v>10</v>
      </c>
      <c r="F63">
        <v>7</v>
      </c>
      <c r="G63">
        <v>-25</v>
      </c>
      <c r="I63" t="s">
        <v>254</v>
      </c>
      <c r="J63" t="s">
        <v>2652</v>
      </c>
      <c r="K63" t="s">
        <v>2652</v>
      </c>
      <c r="L63" t="s">
        <v>5905</v>
      </c>
      <c r="M63" t="s">
        <v>1471</v>
      </c>
      <c r="O63" t="s">
        <v>5906</v>
      </c>
      <c r="V63" t="s">
        <v>257</v>
      </c>
      <c r="W63" t="s">
        <v>4306</v>
      </c>
      <c r="AD63" t="s">
        <v>635</v>
      </c>
      <c r="AE63" t="s">
        <v>1685</v>
      </c>
      <c r="AF63" t="s">
        <v>4306</v>
      </c>
      <c r="AG63" t="s">
        <v>257</v>
      </c>
      <c r="AI63">
        <v>20</v>
      </c>
      <c r="AO63">
        <v>7</v>
      </c>
      <c r="BI63" t="s">
        <v>257</v>
      </c>
      <c r="BP63">
        <f t="shared" si="0"/>
        <v>0</v>
      </c>
      <c r="BQ63">
        <f t="shared" si="1"/>
        <v>3</v>
      </c>
      <c r="BS63" t="s">
        <v>5525</v>
      </c>
      <c r="BU63">
        <v>34</v>
      </c>
      <c r="BW63">
        <v>0</v>
      </c>
      <c r="BX63" t="s">
        <v>6770</v>
      </c>
      <c r="CC63" s="3">
        <v>0.38125000000000003</v>
      </c>
      <c r="CE63" t="s">
        <v>6771</v>
      </c>
      <c r="CI63">
        <v>0</v>
      </c>
      <c r="CJ63" t="s">
        <v>6772</v>
      </c>
      <c r="CK63" s="4">
        <v>38414</v>
      </c>
      <c r="CL63" t="s">
        <v>6773</v>
      </c>
      <c r="CM63" t="s">
        <v>6774</v>
      </c>
      <c r="CN63">
        <v>34</v>
      </c>
      <c r="CP63" t="s">
        <v>418</v>
      </c>
      <c r="CQ63" t="s">
        <v>5525</v>
      </c>
      <c r="CT63" t="s">
        <v>6775</v>
      </c>
      <c r="CV63">
        <v>0</v>
      </c>
      <c r="CX63">
        <v>2</v>
      </c>
      <c r="CY63" t="s">
        <v>553</v>
      </c>
      <c r="CZ63">
        <v>0</v>
      </c>
      <c r="DA63">
        <v>11</v>
      </c>
      <c r="DB63" t="s">
        <v>1609</v>
      </c>
      <c r="DC63">
        <v>-25</v>
      </c>
      <c r="DE63" t="s">
        <v>5532</v>
      </c>
      <c r="DJ63">
        <v>7</v>
      </c>
      <c r="DK63" s="4">
        <v>44470</v>
      </c>
      <c r="DL63">
        <v>20248</v>
      </c>
      <c r="DM63">
        <v>2021</v>
      </c>
      <c r="DN63">
        <v>0</v>
      </c>
      <c r="DP63">
        <v>79809</v>
      </c>
      <c r="DQ63">
        <v>150</v>
      </c>
      <c r="DT63" t="s">
        <v>257</v>
      </c>
      <c r="DU63" t="s">
        <v>274</v>
      </c>
      <c r="DW63">
        <v>17</v>
      </c>
      <c r="DX63" t="s">
        <v>275</v>
      </c>
      <c r="ED63">
        <v>0</v>
      </c>
      <c r="EE63" t="s">
        <v>6776</v>
      </c>
      <c r="EF63" t="s">
        <v>277</v>
      </c>
      <c r="EG63">
        <v>0</v>
      </c>
      <c r="EI63" t="s">
        <v>2663</v>
      </c>
      <c r="EJ63" t="s">
        <v>5916</v>
      </c>
      <c r="EK63" t="s">
        <v>6777</v>
      </c>
      <c r="EL63" t="s">
        <v>6778</v>
      </c>
      <c r="EM63" t="s">
        <v>6779</v>
      </c>
      <c r="EN63" t="s">
        <v>418</v>
      </c>
      <c r="EO63" t="s">
        <v>1109</v>
      </c>
      <c r="EP63">
        <v>0</v>
      </c>
      <c r="ES63" t="s">
        <v>6780</v>
      </c>
      <c r="FD63">
        <v>0</v>
      </c>
      <c r="FE63">
        <v>7</v>
      </c>
      <c r="FF63" t="s">
        <v>621</v>
      </c>
      <c r="FG63" t="s">
        <v>309</v>
      </c>
      <c r="FH63" t="s">
        <v>310</v>
      </c>
      <c r="FI63" t="s">
        <v>6781</v>
      </c>
      <c r="FK63">
        <v>0</v>
      </c>
      <c r="FM63">
        <v>0</v>
      </c>
      <c r="FP63">
        <v>0</v>
      </c>
      <c r="FR63" t="s">
        <v>651</v>
      </c>
      <c r="FT63" t="s">
        <v>257</v>
      </c>
      <c r="FU63" t="s">
        <v>5983</v>
      </c>
      <c r="FV63" t="s">
        <v>1700</v>
      </c>
      <c r="FW63" t="s">
        <v>291</v>
      </c>
      <c r="FX63">
        <v>0</v>
      </c>
      <c r="FZ63">
        <v>17.34</v>
      </c>
      <c r="GA63">
        <v>-17</v>
      </c>
      <c r="GB63">
        <v>0</v>
      </c>
      <c r="GD63" t="s">
        <v>355</v>
      </c>
      <c r="GE63">
        <v>0</v>
      </c>
      <c r="GI63">
        <v>0</v>
      </c>
      <c r="GJ63">
        <v>0</v>
      </c>
      <c r="GL63" t="s">
        <v>6782</v>
      </c>
      <c r="GN63">
        <v>1</v>
      </c>
      <c r="GZ63" t="s">
        <v>5897</v>
      </c>
      <c r="HB63" t="s">
        <v>294</v>
      </c>
      <c r="HC63" t="s">
        <v>313</v>
      </c>
      <c r="HD63" t="s">
        <v>6783</v>
      </c>
      <c r="HE63">
        <v>0</v>
      </c>
      <c r="HF63">
        <v>20</v>
      </c>
      <c r="HG63">
        <v>17</v>
      </c>
      <c r="HH63" t="s">
        <v>275</v>
      </c>
      <c r="HK63">
        <v>3</v>
      </c>
      <c r="HV63">
        <v>-32</v>
      </c>
      <c r="HW63">
        <v>4060656</v>
      </c>
      <c r="HX63" t="s">
        <v>6784</v>
      </c>
      <c r="HY63">
        <v>4060620</v>
      </c>
      <c r="IB63">
        <v>0</v>
      </c>
      <c r="IC63">
        <v>0</v>
      </c>
      <c r="IL63">
        <v>141</v>
      </c>
      <c r="IP63" t="s">
        <v>5532</v>
      </c>
      <c r="IT63">
        <v>5</v>
      </c>
    </row>
    <row r="64" spans="1:254">
      <c r="A64">
        <v>63</v>
      </c>
      <c r="B64" t="s">
        <v>6785</v>
      </c>
      <c r="C64">
        <v>4</v>
      </c>
      <c r="D64">
        <v>3</v>
      </c>
      <c r="E64">
        <v>3</v>
      </c>
      <c r="F64">
        <v>9</v>
      </c>
      <c r="G64">
        <v>-32</v>
      </c>
      <c r="I64" t="s">
        <v>254</v>
      </c>
      <c r="J64">
        <v>22</v>
      </c>
      <c r="K64" t="s">
        <v>6786</v>
      </c>
      <c r="L64" t="s">
        <v>3338</v>
      </c>
      <c r="M64" t="s">
        <v>2135</v>
      </c>
      <c r="O64" t="s">
        <v>3338</v>
      </c>
      <c r="V64" t="s">
        <v>257</v>
      </c>
      <c r="W64" t="s">
        <v>6787</v>
      </c>
      <c r="AD64" t="s">
        <v>6788</v>
      </c>
      <c r="AE64" t="s">
        <v>6789</v>
      </c>
      <c r="AF64" t="s">
        <v>6787</v>
      </c>
      <c r="AG64" t="s">
        <v>257</v>
      </c>
      <c r="AI64">
        <v>34</v>
      </c>
      <c r="AO64">
        <v>7</v>
      </c>
      <c r="AX64">
        <v>4</v>
      </c>
      <c r="BI64" t="s">
        <v>257</v>
      </c>
      <c r="BP64">
        <f t="shared" si="0"/>
        <v>0</v>
      </c>
      <c r="BQ64">
        <f t="shared" si="1"/>
        <v>1</v>
      </c>
      <c r="BS64" t="s">
        <v>5525</v>
      </c>
      <c r="BU64">
        <v>34</v>
      </c>
      <c r="BW64">
        <v>0</v>
      </c>
      <c r="BX64" t="s">
        <v>6790</v>
      </c>
      <c r="CC64" s="3">
        <v>0.35416666666666669</v>
      </c>
      <c r="CE64" t="s">
        <v>6791</v>
      </c>
      <c r="CI64">
        <v>0</v>
      </c>
      <c r="CJ64" t="s">
        <v>6792</v>
      </c>
      <c r="CK64" s="4">
        <v>38414</v>
      </c>
      <c r="CL64" t="s">
        <v>6793</v>
      </c>
      <c r="CM64" t="s">
        <v>6794</v>
      </c>
      <c r="CN64">
        <v>34</v>
      </c>
      <c r="CO64" t="s">
        <v>6795</v>
      </c>
      <c r="CP64" t="s">
        <v>269</v>
      </c>
      <c r="CQ64" t="s">
        <v>5525</v>
      </c>
      <c r="CT64" t="s">
        <v>6796</v>
      </c>
      <c r="CV64">
        <v>0</v>
      </c>
      <c r="CX64">
        <v>3</v>
      </c>
      <c r="CY64" t="s">
        <v>553</v>
      </c>
      <c r="CZ64">
        <v>0</v>
      </c>
      <c r="DA64">
        <v>11</v>
      </c>
      <c r="DB64" t="s">
        <v>1609</v>
      </c>
      <c r="DC64">
        <v>-25</v>
      </c>
      <c r="DE64" t="s">
        <v>5541</v>
      </c>
      <c r="DJ64">
        <v>9</v>
      </c>
      <c r="DK64" s="4">
        <v>44470</v>
      </c>
      <c r="DL64">
        <v>20248</v>
      </c>
      <c r="DM64">
        <v>2021</v>
      </c>
      <c r="DN64">
        <v>0</v>
      </c>
      <c r="DP64">
        <v>79809</v>
      </c>
      <c r="DQ64">
        <v>151</v>
      </c>
      <c r="DT64" t="s">
        <v>257</v>
      </c>
      <c r="DU64" t="s">
        <v>274</v>
      </c>
      <c r="DW64">
        <v>17</v>
      </c>
      <c r="DX64" t="s">
        <v>275</v>
      </c>
      <c r="ED64">
        <v>0</v>
      </c>
      <c r="EE64" t="s">
        <v>6321</v>
      </c>
      <c r="EF64" t="s">
        <v>1485</v>
      </c>
      <c r="EG64">
        <v>0</v>
      </c>
      <c r="EH64" t="s">
        <v>6797</v>
      </c>
      <c r="EI64" t="s">
        <v>6322</v>
      </c>
      <c r="EJ64" t="s">
        <v>6456</v>
      </c>
      <c r="EK64" t="s">
        <v>6798</v>
      </c>
      <c r="EL64" t="s">
        <v>6799</v>
      </c>
      <c r="EM64" t="s">
        <v>6800</v>
      </c>
      <c r="EN64" t="s">
        <v>282</v>
      </c>
      <c r="EO64" t="s">
        <v>3352</v>
      </c>
      <c r="EP64">
        <v>0</v>
      </c>
      <c r="ES64" t="s">
        <v>6801</v>
      </c>
      <c r="FD64">
        <v>0</v>
      </c>
      <c r="FE64">
        <v>8</v>
      </c>
      <c r="FF64" t="s">
        <v>285</v>
      </c>
      <c r="FH64" t="s">
        <v>285</v>
      </c>
      <c r="FK64">
        <v>0</v>
      </c>
      <c r="FM64">
        <v>0</v>
      </c>
      <c r="FP64">
        <v>0</v>
      </c>
      <c r="FR64" t="s">
        <v>287</v>
      </c>
      <c r="FT64" t="s">
        <v>257</v>
      </c>
      <c r="FU64" t="s">
        <v>6352</v>
      </c>
      <c r="FV64" t="s">
        <v>6802</v>
      </c>
      <c r="FX64">
        <v>0</v>
      </c>
      <c r="FZ64">
        <v>17.34</v>
      </c>
      <c r="GA64">
        <v>-17</v>
      </c>
      <c r="GB64">
        <v>0</v>
      </c>
      <c r="GE64">
        <v>0</v>
      </c>
      <c r="GF64" t="s">
        <v>466</v>
      </c>
      <c r="GI64">
        <v>0</v>
      </c>
      <c r="GJ64">
        <v>0</v>
      </c>
      <c r="GL64" t="s">
        <v>6803</v>
      </c>
      <c r="GN64">
        <v>8</v>
      </c>
      <c r="GZ64" t="s">
        <v>6804</v>
      </c>
      <c r="HB64" t="s">
        <v>313</v>
      </c>
      <c r="HC64" t="s">
        <v>313</v>
      </c>
      <c r="HD64" t="s">
        <v>1568</v>
      </c>
      <c r="HE64">
        <v>0</v>
      </c>
      <c r="HF64">
        <v>13</v>
      </c>
      <c r="HG64">
        <v>17</v>
      </c>
      <c r="HH64" t="s">
        <v>275</v>
      </c>
      <c r="HK64">
        <v>4</v>
      </c>
      <c r="HV64">
        <v>-41</v>
      </c>
      <c r="HW64">
        <v>4060683</v>
      </c>
      <c r="HX64" t="s">
        <v>2934</v>
      </c>
      <c r="HY64">
        <v>4060656</v>
      </c>
      <c r="IB64">
        <v>0</v>
      </c>
      <c r="IC64">
        <v>0</v>
      </c>
      <c r="IL64">
        <v>142</v>
      </c>
      <c r="IP64" t="s">
        <v>5541</v>
      </c>
      <c r="IQ64" t="s">
        <v>5800</v>
      </c>
      <c r="IT64">
        <v>5</v>
      </c>
    </row>
    <row r="65" spans="1:254">
      <c r="A65">
        <v>64</v>
      </c>
      <c r="B65" t="s">
        <v>6805</v>
      </c>
      <c r="C65">
        <v>4</v>
      </c>
      <c r="D65">
        <v>1</v>
      </c>
      <c r="E65">
        <v>10</v>
      </c>
      <c r="F65">
        <v>-4</v>
      </c>
      <c r="G65">
        <v>-41</v>
      </c>
      <c r="I65" t="s">
        <v>298</v>
      </c>
      <c r="J65">
        <v>21</v>
      </c>
      <c r="K65" t="s">
        <v>6287</v>
      </c>
      <c r="L65" t="s">
        <v>6806</v>
      </c>
      <c r="M65" t="s">
        <v>440</v>
      </c>
      <c r="O65" t="s">
        <v>2462</v>
      </c>
      <c r="P65" t="s">
        <v>6807</v>
      </c>
      <c r="S65" t="s">
        <v>872</v>
      </c>
      <c r="V65" t="s">
        <v>253</v>
      </c>
      <c r="W65" t="s">
        <v>6289</v>
      </c>
      <c r="X65" t="s">
        <v>874</v>
      </c>
      <c r="Y65" t="s">
        <v>6290</v>
      </c>
      <c r="AA65" t="s">
        <v>876</v>
      </c>
      <c r="AB65" t="s">
        <v>1996</v>
      </c>
      <c r="AI65">
        <v>4</v>
      </c>
      <c r="AJ65" t="s">
        <v>327</v>
      </c>
      <c r="AO65">
        <v>7</v>
      </c>
      <c r="BI65" t="s">
        <v>257</v>
      </c>
      <c r="BP65">
        <f t="shared" si="0"/>
        <v>2</v>
      </c>
      <c r="BQ65">
        <f t="shared" si="1"/>
        <v>0</v>
      </c>
      <c r="BS65" t="s">
        <v>5525</v>
      </c>
      <c r="BU65">
        <v>34</v>
      </c>
      <c r="BW65">
        <v>0</v>
      </c>
      <c r="BX65" t="s">
        <v>6808</v>
      </c>
      <c r="BZ65">
        <v>1</v>
      </c>
      <c r="CC65" s="3">
        <v>0.3347222222222222</v>
      </c>
      <c r="CD65" t="s">
        <v>274</v>
      </c>
      <c r="CE65" t="s">
        <v>6809</v>
      </c>
      <c r="CF65">
        <v>9</v>
      </c>
      <c r="CH65" t="s">
        <v>331</v>
      </c>
      <c r="CI65">
        <v>0</v>
      </c>
      <c r="CJ65" t="s">
        <v>6810</v>
      </c>
      <c r="CK65" s="4">
        <v>38414</v>
      </c>
      <c r="CL65" t="s">
        <v>6811</v>
      </c>
      <c r="CM65" t="s">
        <v>6812</v>
      </c>
      <c r="CN65">
        <v>34</v>
      </c>
      <c r="CO65" t="s">
        <v>6813</v>
      </c>
      <c r="CP65" t="s">
        <v>282</v>
      </c>
      <c r="CQ65" t="s">
        <v>5525</v>
      </c>
      <c r="CT65" t="s">
        <v>6814</v>
      </c>
      <c r="CV65">
        <v>0</v>
      </c>
      <c r="CX65">
        <v>4</v>
      </c>
      <c r="CY65" t="s">
        <v>553</v>
      </c>
      <c r="CZ65">
        <v>0</v>
      </c>
      <c r="DA65">
        <v>11</v>
      </c>
      <c r="DB65" t="s">
        <v>1609</v>
      </c>
      <c r="DC65">
        <v>-25</v>
      </c>
      <c r="DE65" t="s">
        <v>5722</v>
      </c>
      <c r="DJ65">
        <v>-4</v>
      </c>
      <c r="DK65" s="4">
        <v>44470</v>
      </c>
      <c r="DL65">
        <v>20248</v>
      </c>
      <c r="DM65">
        <v>2021</v>
      </c>
      <c r="DN65">
        <v>0</v>
      </c>
      <c r="DP65">
        <v>79809</v>
      </c>
      <c r="DQ65">
        <v>152</v>
      </c>
      <c r="DT65" t="s">
        <v>257</v>
      </c>
      <c r="DU65" t="s">
        <v>274</v>
      </c>
      <c r="DV65" t="s">
        <v>5626</v>
      </c>
      <c r="DW65">
        <v>17</v>
      </c>
      <c r="DX65" t="s">
        <v>275</v>
      </c>
      <c r="DZ65" t="s">
        <v>5801</v>
      </c>
      <c r="ED65">
        <v>0</v>
      </c>
      <c r="EE65" t="s">
        <v>6296</v>
      </c>
      <c r="EF65" t="s">
        <v>383</v>
      </c>
      <c r="EG65">
        <v>1</v>
      </c>
      <c r="EI65" t="s">
        <v>454</v>
      </c>
      <c r="EJ65" t="s">
        <v>2889</v>
      </c>
      <c r="EK65" t="s">
        <v>6815</v>
      </c>
      <c r="EL65" t="s">
        <v>6816</v>
      </c>
      <c r="EM65" t="s">
        <v>1025</v>
      </c>
      <c r="EN65" t="s">
        <v>269</v>
      </c>
      <c r="EO65" t="s">
        <v>890</v>
      </c>
      <c r="EP65">
        <v>0</v>
      </c>
      <c r="EQ65" t="s">
        <v>6817</v>
      </c>
      <c r="ES65" t="s">
        <v>6818</v>
      </c>
      <c r="ET65">
        <v>-4</v>
      </c>
      <c r="EU65" t="s">
        <v>257</v>
      </c>
      <c r="EV65" t="s">
        <v>349</v>
      </c>
      <c r="EW65" t="s">
        <v>1251</v>
      </c>
      <c r="EX65" t="s">
        <v>898</v>
      </c>
      <c r="FA65" t="s">
        <v>2511</v>
      </c>
      <c r="FB65" t="s">
        <v>6819</v>
      </c>
      <c r="FD65">
        <v>1</v>
      </c>
      <c r="FE65">
        <v>8</v>
      </c>
      <c r="FJ65" t="s">
        <v>6820</v>
      </c>
      <c r="FK65">
        <v>0</v>
      </c>
      <c r="FM65">
        <v>1</v>
      </c>
      <c r="FN65" t="s">
        <v>6821</v>
      </c>
      <c r="FO65" t="s">
        <v>4697</v>
      </c>
      <c r="FP65">
        <v>0</v>
      </c>
      <c r="FR65" t="s">
        <v>1177</v>
      </c>
      <c r="FS65" t="s">
        <v>1516</v>
      </c>
      <c r="FT65" t="s">
        <v>257</v>
      </c>
      <c r="FU65" t="s">
        <v>1374</v>
      </c>
      <c r="FV65" t="s">
        <v>1721</v>
      </c>
      <c r="FX65">
        <v>0</v>
      </c>
      <c r="FZ65">
        <v>17.34</v>
      </c>
      <c r="GA65">
        <v>-17</v>
      </c>
      <c r="GB65">
        <v>0</v>
      </c>
      <c r="GC65" t="s">
        <v>465</v>
      </c>
      <c r="GE65">
        <v>0</v>
      </c>
      <c r="GF65" t="s">
        <v>466</v>
      </c>
      <c r="GG65">
        <v>2.9</v>
      </c>
      <c r="GH65">
        <v>3.5</v>
      </c>
      <c r="GI65">
        <v>1</v>
      </c>
      <c r="GJ65">
        <v>0</v>
      </c>
      <c r="GL65" t="s">
        <v>6822</v>
      </c>
      <c r="GM65">
        <v>0</v>
      </c>
      <c r="GN65">
        <v>0</v>
      </c>
      <c r="GO65" t="s">
        <v>499</v>
      </c>
      <c r="GP65" t="s">
        <v>1403</v>
      </c>
      <c r="GQ65">
        <v>49</v>
      </c>
      <c r="GZ65" t="s">
        <v>6823</v>
      </c>
      <c r="HB65" t="s">
        <v>294</v>
      </c>
      <c r="HC65" t="s">
        <v>313</v>
      </c>
      <c r="HD65" t="s">
        <v>4697</v>
      </c>
      <c r="HE65">
        <v>0</v>
      </c>
      <c r="HF65">
        <v>12</v>
      </c>
      <c r="HG65">
        <v>17</v>
      </c>
      <c r="HH65" t="s">
        <v>275</v>
      </c>
      <c r="HJ65" t="s">
        <v>492</v>
      </c>
      <c r="HK65">
        <v>1</v>
      </c>
      <c r="HL65" t="s">
        <v>5722</v>
      </c>
      <c r="HN65" t="s">
        <v>6764</v>
      </c>
      <c r="HO65" t="s">
        <v>6824</v>
      </c>
      <c r="HP65" t="s">
        <v>6308</v>
      </c>
      <c r="HQ65" t="s">
        <v>6825</v>
      </c>
      <c r="HS65" t="s">
        <v>6310</v>
      </c>
      <c r="HV65">
        <v>-37</v>
      </c>
      <c r="HW65">
        <v>4060715</v>
      </c>
      <c r="HX65" t="s">
        <v>6826</v>
      </c>
      <c r="HY65">
        <v>4060683</v>
      </c>
      <c r="IB65">
        <v>0</v>
      </c>
      <c r="IC65">
        <v>0</v>
      </c>
      <c r="IL65">
        <v>143</v>
      </c>
      <c r="IN65" t="s">
        <v>5722</v>
      </c>
      <c r="IP65" t="s">
        <v>5722</v>
      </c>
      <c r="IT65">
        <v>5</v>
      </c>
    </row>
    <row r="66" spans="1:254">
      <c r="A66">
        <v>65</v>
      </c>
      <c r="B66" t="s">
        <v>6827</v>
      </c>
      <c r="C66">
        <v>4</v>
      </c>
      <c r="D66">
        <v>2</v>
      </c>
      <c r="E66">
        <v>14</v>
      </c>
      <c r="F66">
        <v>13</v>
      </c>
      <c r="G66">
        <v>-37</v>
      </c>
      <c r="I66" t="s">
        <v>254</v>
      </c>
      <c r="J66">
        <v>11</v>
      </c>
      <c r="K66" t="s">
        <v>471</v>
      </c>
      <c r="L66" t="s">
        <v>6828</v>
      </c>
      <c r="M66" t="s">
        <v>319</v>
      </c>
      <c r="O66" t="s">
        <v>6829</v>
      </c>
      <c r="S66" t="s">
        <v>6830</v>
      </c>
      <c r="V66" t="s">
        <v>253</v>
      </c>
      <c r="W66" t="s">
        <v>5543</v>
      </c>
      <c r="X66" t="s">
        <v>4639</v>
      </c>
      <c r="Y66" t="s">
        <v>5544</v>
      </c>
      <c r="AA66" t="s">
        <v>325</v>
      </c>
      <c r="AB66" t="s">
        <v>326</v>
      </c>
      <c r="AI66">
        <v>22</v>
      </c>
      <c r="AJ66" t="s">
        <v>327</v>
      </c>
      <c r="AO66">
        <v>7</v>
      </c>
      <c r="BI66" t="s">
        <v>257</v>
      </c>
      <c r="BP66">
        <f t="shared" si="0"/>
        <v>3</v>
      </c>
      <c r="BQ66">
        <f t="shared" si="1"/>
        <v>0</v>
      </c>
      <c r="BS66" t="s">
        <v>5525</v>
      </c>
      <c r="BU66">
        <v>34</v>
      </c>
      <c r="BW66">
        <v>0</v>
      </c>
      <c r="BX66" t="s">
        <v>6831</v>
      </c>
      <c r="BZ66">
        <v>1</v>
      </c>
      <c r="CC66" s="3">
        <v>0.30486111111111108</v>
      </c>
      <c r="CD66" t="s">
        <v>257</v>
      </c>
      <c r="CE66" t="s">
        <v>6832</v>
      </c>
      <c r="CF66">
        <v>8</v>
      </c>
      <c r="CH66" t="s">
        <v>331</v>
      </c>
      <c r="CI66">
        <v>0</v>
      </c>
      <c r="CJ66" t="s">
        <v>6833</v>
      </c>
      <c r="CK66" s="4">
        <v>38414</v>
      </c>
      <c r="CL66" t="s">
        <v>6834</v>
      </c>
      <c r="CM66" t="s">
        <v>6835</v>
      </c>
      <c r="CN66">
        <v>34</v>
      </c>
      <c r="CP66" t="s">
        <v>269</v>
      </c>
      <c r="CQ66" t="s">
        <v>5525</v>
      </c>
      <c r="CT66" t="s">
        <v>6836</v>
      </c>
      <c r="CV66">
        <v>0</v>
      </c>
      <c r="CX66">
        <v>5</v>
      </c>
      <c r="CY66" t="s">
        <v>553</v>
      </c>
      <c r="CZ66">
        <v>0</v>
      </c>
      <c r="DA66">
        <v>11</v>
      </c>
      <c r="DB66" t="s">
        <v>1609</v>
      </c>
      <c r="DC66">
        <v>-25</v>
      </c>
      <c r="DE66" t="s">
        <v>5800</v>
      </c>
      <c r="DJ66">
        <v>13</v>
      </c>
      <c r="DK66" s="4">
        <v>44470</v>
      </c>
      <c r="DL66">
        <v>20248</v>
      </c>
      <c r="DM66">
        <v>2021</v>
      </c>
      <c r="DN66">
        <v>0</v>
      </c>
      <c r="DP66">
        <v>79809</v>
      </c>
      <c r="DQ66">
        <v>153</v>
      </c>
      <c r="DT66" t="s">
        <v>257</v>
      </c>
      <c r="DU66" t="s">
        <v>274</v>
      </c>
      <c r="DW66">
        <v>17</v>
      </c>
      <c r="DX66" t="s">
        <v>275</v>
      </c>
      <c r="EB66" t="s">
        <v>5722</v>
      </c>
      <c r="ED66">
        <v>0</v>
      </c>
      <c r="EE66" t="s">
        <v>6837</v>
      </c>
      <c r="EF66" t="s">
        <v>338</v>
      </c>
      <c r="EG66">
        <v>0</v>
      </c>
      <c r="EH66" t="s">
        <v>6838</v>
      </c>
      <c r="EI66" t="s">
        <v>340</v>
      </c>
      <c r="EJ66" t="s">
        <v>3736</v>
      </c>
      <c r="EK66" t="s">
        <v>6839</v>
      </c>
      <c r="EL66" t="s">
        <v>6840</v>
      </c>
      <c r="EM66" t="s">
        <v>1005</v>
      </c>
      <c r="EN66" t="s">
        <v>282</v>
      </c>
      <c r="EO66" t="s">
        <v>388</v>
      </c>
      <c r="EP66">
        <v>0</v>
      </c>
      <c r="EQ66" t="s">
        <v>491</v>
      </c>
      <c r="ES66" t="s">
        <v>6841</v>
      </c>
      <c r="ET66">
        <v>3</v>
      </c>
      <c r="EU66" t="s">
        <v>348</v>
      </c>
      <c r="EV66" t="s">
        <v>349</v>
      </c>
      <c r="EW66" t="s">
        <v>4383</v>
      </c>
      <c r="EX66" t="s">
        <v>492</v>
      </c>
      <c r="FA66" t="s">
        <v>499</v>
      </c>
      <c r="FB66" t="s">
        <v>6819</v>
      </c>
      <c r="FD66">
        <v>0</v>
      </c>
      <c r="FE66">
        <v>5</v>
      </c>
      <c r="FI66" t="s">
        <v>6842</v>
      </c>
      <c r="FK66">
        <v>0</v>
      </c>
      <c r="FM66">
        <v>0</v>
      </c>
      <c r="FP66">
        <v>0</v>
      </c>
      <c r="FR66" t="s">
        <v>354</v>
      </c>
      <c r="FX66">
        <v>0</v>
      </c>
      <c r="FZ66">
        <v>17.34</v>
      </c>
      <c r="GA66">
        <v>-17</v>
      </c>
      <c r="GB66">
        <v>0</v>
      </c>
      <c r="GC66" t="s">
        <v>6843</v>
      </c>
      <c r="GD66" t="s">
        <v>355</v>
      </c>
      <c r="GE66">
        <v>1</v>
      </c>
      <c r="GH66">
        <v>2.8</v>
      </c>
      <c r="GI66">
        <v>0</v>
      </c>
      <c r="GJ66">
        <v>0</v>
      </c>
      <c r="GL66" t="s">
        <v>6844</v>
      </c>
      <c r="GM66">
        <v>10</v>
      </c>
      <c r="GN66">
        <v>5</v>
      </c>
      <c r="GO66">
        <v>4</v>
      </c>
      <c r="GQ66">
        <v>29</v>
      </c>
      <c r="GZ66" t="s">
        <v>6845</v>
      </c>
      <c r="HA66" t="s">
        <v>5800</v>
      </c>
      <c r="HB66" t="s">
        <v>313</v>
      </c>
      <c r="HC66" t="s">
        <v>313</v>
      </c>
      <c r="HD66" t="s">
        <v>5800</v>
      </c>
      <c r="HE66">
        <v>0</v>
      </c>
      <c r="HF66">
        <v>11</v>
      </c>
      <c r="HG66">
        <v>17</v>
      </c>
      <c r="HH66" t="s">
        <v>275</v>
      </c>
      <c r="HK66" t="s">
        <v>2040</v>
      </c>
      <c r="HL66" t="s">
        <v>5800</v>
      </c>
      <c r="HN66" t="s">
        <v>6764</v>
      </c>
      <c r="HO66" t="s">
        <v>6846</v>
      </c>
      <c r="HP66" t="s">
        <v>6847</v>
      </c>
      <c r="HQ66" t="s">
        <v>6848</v>
      </c>
      <c r="HS66" t="s">
        <v>6849</v>
      </c>
      <c r="HV66">
        <v>50</v>
      </c>
      <c r="HW66">
        <v>4060750</v>
      </c>
      <c r="HX66" t="s">
        <v>492</v>
      </c>
      <c r="HY66">
        <v>4060715</v>
      </c>
      <c r="IB66">
        <v>0</v>
      </c>
      <c r="IC66">
        <v>0</v>
      </c>
      <c r="IL66">
        <v>144</v>
      </c>
      <c r="IP66" t="s">
        <v>5722</v>
      </c>
      <c r="IT66">
        <v>5</v>
      </c>
    </row>
    <row r="67" spans="1:254">
      <c r="A67">
        <v>66</v>
      </c>
      <c r="B67" t="s">
        <v>6850</v>
      </c>
      <c r="C67">
        <v>4</v>
      </c>
      <c r="D67">
        <v>3</v>
      </c>
      <c r="E67">
        <v>1</v>
      </c>
      <c r="F67">
        <v>0</v>
      </c>
      <c r="G67">
        <v>50</v>
      </c>
      <c r="I67" t="s">
        <v>298</v>
      </c>
      <c r="J67">
        <v>11</v>
      </c>
      <c r="K67">
        <v>11</v>
      </c>
      <c r="L67" t="s">
        <v>5684</v>
      </c>
      <c r="M67" t="s">
        <v>1095</v>
      </c>
      <c r="O67" t="s">
        <v>1096</v>
      </c>
      <c r="V67" t="s">
        <v>257</v>
      </c>
      <c r="W67" t="s">
        <v>6851</v>
      </c>
      <c r="AD67" t="s">
        <v>807</v>
      </c>
      <c r="AE67" t="s">
        <v>808</v>
      </c>
      <c r="AF67" t="s">
        <v>6851</v>
      </c>
      <c r="AG67" t="s">
        <v>274</v>
      </c>
      <c r="AI67">
        <v>22</v>
      </c>
      <c r="AO67">
        <v>7</v>
      </c>
      <c r="AT67" t="s">
        <v>254</v>
      </c>
      <c r="AX67">
        <v>3</v>
      </c>
      <c r="BI67" t="s">
        <v>257</v>
      </c>
      <c r="BP67">
        <f t="shared" ref="BP67:BP72" si="2">COUNTIFS(M:M,M67,Y:Y,Y67)</f>
        <v>0</v>
      </c>
      <c r="BQ67">
        <f t="shared" ref="BQ67:BQ72" si="3">COUNTIFS(M:M,M67,AE:AE,AE67)</f>
        <v>2</v>
      </c>
      <c r="BS67" t="s">
        <v>5525</v>
      </c>
      <c r="BU67">
        <v>34</v>
      </c>
      <c r="BW67">
        <v>0</v>
      </c>
      <c r="BX67" t="s">
        <v>6852</v>
      </c>
      <c r="CC67" s="3">
        <v>0.29097222222222224</v>
      </c>
      <c r="CE67" t="s">
        <v>6853</v>
      </c>
      <c r="CI67">
        <v>0</v>
      </c>
      <c r="CJ67" t="s">
        <v>6854</v>
      </c>
      <c r="CK67" s="4">
        <v>38414</v>
      </c>
      <c r="CL67" t="s">
        <v>6855</v>
      </c>
      <c r="CM67" t="s">
        <v>6856</v>
      </c>
      <c r="CN67">
        <v>34</v>
      </c>
      <c r="CO67" t="s">
        <v>6857</v>
      </c>
      <c r="CP67" t="s">
        <v>282</v>
      </c>
      <c r="CQ67" t="s">
        <v>5525</v>
      </c>
      <c r="CT67" t="s">
        <v>6455</v>
      </c>
      <c r="CV67">
        <v>0</v>
      </c>
      <c r="CX67">
        <v>6</v>
      </c>
      <c r="CY67" t="s">
        <v>553</v>
      </c>
      <c r="CZ67">
        <v>0</v>
      </c>
      <c r="DA67">
        <v>11</v>
      </c>
      <c r="DB67" t="s">
        <v>1609</v>
      </c>
      <c r="DC67">
        <v>-25</v>
      </c>
      <c r="DE67" t="s">
        <v>5703</v>
      </c>
      <c r="DJ67">
        <v>0</v>
      </c>
      <c r="DK67" s="4">
        <v>44470</v>
      </c>
      <c r="DL67">
        <v>20248</v>
      </c>
      <c r="DM67">
        <v>2021</v>
      </c>
      <c r="DN67">
        <v>0</v>
      </c>
      <c r="DP67">
        <v>79809</v>
      </c>
      <c r="DQ67">
        <v>154</v>
      </c>
      <c r="DT67" t="s">
        <v>257</v>
      </c>
      <c r="DU67" t="s">
        <v>274</v>
      </c>
      <c r="DW67">
        <v>17</v>
      </c>
      <c r="DX67" t="s">
        <v>275</v>
      </c>
      <c r="ED67">
        <v>0</v>
      </c>
      <c r="EE67" t="s">
        <v>1105</v>
      </c>
      <c r="EF67" t="s">
        <v>422</v>
      </c>
      <c r="EG67">
        <v>0</v>
      </c>
      <c r="EI67" t="s">
        <v>340</v>
      </c>
      <c r="EJ67" t="s">
        <v>6216</v>
      </c>
      <c r="EK67" t="s">
        <v>6858</v>
      </c>
      <c r="EL67" t="s">
        <v>6859</v>
      </c>
      <c r="EM67" t="s">
        <v>5381</v>
      </c>
      <c r="EN67" t="s">
        <v>269</v>
      </c>
      <c r="EO67" t="s">
        <v>1303</v>
      </c>
      <c r="EP67">
        <v>0</v>
      </c>
      <c r="ES67" t="s">
        <v>6860</v>
      </c>
      <c r="FD67">
        <v>0</v>
      </c>
      <c r="FE67">
        <v>35</v>
      </c>
      <c r="FF67" t="s">
        <v>590</v>
      </c>
      <c r="FH67" t="s">
        <v>590</v>
      </c>
      <c r="FI67" t="s">
        <v>6861</v>
      </c>
      <c r="FK67">
        <v>0</v>
      </c>
      <c r="FM67">
        <v>0</v>
      </c>
      <c r="FP67">
        <v>0</v>
      </c>
      <c r="FR67" t="s">
        <v>395</v>
      </c>
      <c r="FS67" t="s">
        <v>1029</v>
      </c>
      <c r="FT67" t="s">
        <v>274</v>
      </c>
      <c r="FU67" t="s">
        <v>496</v>
      </c>
      <c r="FV67" t="s">
        <v>1721</v>
      </c>
      <c r="FX67">
        <v>1</v>
      </c>
      <c r="FZ67">
        <v>17.34</v>
      </c>
      <c r="GA67">
        <v>-17</v>
      </c>
      <c r="GB67">
        <v>0</v>
      </c>
      <c r="GD67" t="s">
        <v>355</v>
      </c>
      <c r="GE67">
        <v>0</v>
      </c>
      <c r="GF67" t="s">
        <v>274</v>
      </c>
      <c r="GI67">
        <v>0</v>
      </c>
      <c r="GJ67">
        <v>0</v>
      </c>
      <c r="GL67" t="s">
        <v>6862</v>
      </c>
      <c r="GN67">
        <v>0</v>
      </c>
      <c r="GZ67" t="s">
        <v>6863</v>
      </c>
      <c r="HB67" t="s">
        <v>294</v>
      </c>
      <c r="HC67" t="s">
        <v>294</v>
      </c>
      <c r="HD67" t="s">
        <v>5801</v>
      </c>
      <c r="HE67">
        <v>0</v>
      </c>
      <c r="HF67">
        <v>11</v>
      </c>
      <c r="HG67">
        <v>17</v>
      </c>
      <c r="HH67" t="s">
        <v>275</v>
      </c>
      <c r="HK67">
        <v>1</v>
      </c>
      <c r="HO67" t="s">
        <v>5701</v>
      </c>
      <c r="HP67" t="s">
        <v>3476</v>
      </c>
      <c r="HQ67" t="s">
        <v>6864</v>
      </c>
      <c r="HV67">
        <v>50</v>
      </c>
      <c r="HW67">
        <v>4060790</v>
      </c>
      <c r="HX67" t="s">
        <v>6865</v>
      </c>
      <c r="HY67">
        <v>4060750</v>
      </c>
      <c r="IB67">
        <v>0</v>
      </c>
      <c r="IC67">
        <v>0</v>
      </c>
      <c r="IL67">
        <v>145</v>
      </c>
      <c r="IN67" t="s">
        <v>5703</v>
      </c>
      <c r="IP67" t="s">
        <v>5703</v>
      </c>
      <c r="IT67">
        <v>5</v>
      </c>
    </row>
    <row r="68" spans="1:254">
      <c r="A68">
        <v>67</v>
      </c>
      <c r="B68" t="s">
        <v>6866</v>
      </c>
      <c r="C68">
        <v>4</v>
      </c>
      <c r="D68">
        <v>4</v>
      </c>
      <c r="E68">
        <v>1</v>
      </c>
      <c r="F68">
        <v>5</v>
      </c>
      <c r="G68">
        <v>50</v>
      </c>
      <c r="I68" t="s">
        <v>254</v>
      </c>
      <c r="J68">
        <v>12</v>
      </c>
      <c r="K68" t="s">
        <v>438</v>
      </c>
      <c r="L68" t="s">
        <v>6867</v>
      </c>
      <c r="M68" t="s">
        <v>440</v>
      </c>
      <c r="O68" t="s">
        <v>441</v>
      </c>
      <c r="R68" t="s">
        <v>443</v>
      </c>
      <c r="S68" t="s">
        <v>872</v>
      </c>
      <c r="V68" t="s">
        <v>257</v>
      </c>
      <c r="W68" t="s">
        <v>572</v>
      </c>
      <c r="AD68" t="s">
        <v>573</v>
      </c>
      <c r="AE68" t="s">
        <v>574</v>
      </c>
      <c r="AF68" t="s">
        <v>572</v>
      </c>
      <c r="AG68" t="s">
        <v>257</v>
      </c>
      <c r="AI68">
        <v>22</v>
      </c>
      <c r="AO68">
        <v>7</v>
      </c>
      <c r="BI68" t="s">
        <v>607</v>
      </c>
      <c r="BP68">
        <f t="shared" si="2"/>
        <v>0</v>
      </c>
      <c r="BQ68">
        <f t="shared" si="3"/>
        <v>1</v>
      </c>
      <c r="BS68" t="s">
        <v>5525</v>
      </c>
      <c r="BU68">
        <v>34</v>
      </c>
      <c r="BW68">
        <v>0</v>
      </c>
      <c r="BX68" t="s">
        <v>6868</v>
      </c>
      <c r="CC68" s="3">
        <v>0.26111111111111113</v>
      </c>
      <c r="CE68" t="s">
        <v>6869</v>
      </c>
      <c r="CI68">
        <v>0</v>
      </c>
      <c r="CJ68" t="s">
        <v>6870</v>
      </c>
      <c r="CK68" s="4">
        <v>38414</v>
      </c>
      <c r="CL68" t="s">
        <v>6871</v>
      </c>
      <c r="CM68" t="s">
        <v>6872</v>
      </c>
      <c r="CN68">
        <v>34</v>
      </c>
      <c r="CP68" t="s">
        <v>269</v>
      </c>
      <c r="CQ68" t="s">
        <v>5525</v>
      </c>
      <c r="CT68" t="s">
        <v>1508</v>
      </c>
      <c r="CV68">
        <v>0</v>
      </c>
      <c r="CX68">
        <v>7</v>
      </c>
      <c r="CY68" t="s">
        <v>553</v>
      </c>
      <c r="CZ68">
        <v>0</v>
      </c>
      <c r="DA68">
        <v>11</v>
      </c>
      <c r="DB68" t="s">
        <v>1609</v>
      </c>
      <c r="DC68">
        <v>-25</v>
      </c>
      <c r="DE68" t="s">
        <v>5541</v>
      </c>
      <c r="DJ68">
        <v>5</v>
      </c>
      <c r="DK68" s="4">
        <v>44470</v>
      </c>
      <c r="DL68">
        <v>20248</v>
      </c>
      <c r="DM68">
        <v>2021</v>
      </c>
      <c r="DN68">
        <v>0</v>
      </c>
      <c r="DP68">
        <v>79809</v>
      </c>
      <c r="DQ68">
        <v>155</v>
      </c>
      <c r="DT68" t="s">
        <v>294</v>
      </c>
      <c r="DU68" t="s">
        <v>294</v>
      </c>
      <c r="DW68">
        <v>17</v>
      </c>
      <c r="DX68" t="s">
        <v>275</v>
      </c>
      <c r="EB68" t="s">
        <v>5626</v>
      </c>
      <c r="ED68">
        <v>0</v>
      </c>
      <c r="EE68" t="s">
        <v>1463</v>
      </c>
      <c r="EF68" t="s">
        <v>383</v>
      </c>
      <c r="EG68">
        <v>1</v>
      </c>
      <c r="EI68" t="s">
        <v>454</v>
      </c>
      <c r="EJ68" t="s">
        <v>1931</v>
      </c>
      <c r="EK68" t="s">
        <v>6873</v>
      </c>
      <c r="EL68" t="s">
        <v>6874</v>
      </c>
      <c r="EM68" t="s">
        <v>490</v>
      </c>
      <c r="EN68" t="s">
        <v>282</v>
      </c>
      <c r="EO68" t="s">
        <v>649</v>
      </c>
      <c r="EP68">
        <v>1</v>
      </c>
      <c r="ES68" t="s">
        <v>6875</v>
      </c>
      <c r="FD68">
        <v>0</v>
      </c>
      <c r="FE68">
        <v>2</v>
      </c>
      <c r="FF68" t="s">
        <v>255</v>
      </c>
      <c r="FH68" t="s">
        <v>255</v>
      </c>
      <c r="FI68" t="s">
        <v>6842</v>
      </c>
      <c r="FK68">
        <v>0</v>
      </c>
      <c r="FM68">
        <v>0</v>
      </c>
      <c r="FP68">
        <v>0</v>
      </c>
      <c r="FR68" t="s">
        <v>395</v>
      </c>
      <c r="FS68" t="s">
        <v>1029</v>
      </c>
      <c r="FT68" t="s">
        <v>257</v>
      </c>
      <c r="FU68" t="s">
        <v>496</v>
      </c>
      <c r="FV68" t="s">
        <v>431</v>
      </c>
      <c r="FW68" t="s">
        <v>594</v>
      </c>
      <c r="FX68">
        <v>0</v>
      </c>
      <c r="FZ68">
        <v>17.34</v>
      </c>
      <c r="GA68">
        <v>-17</v>
      </c>
      <c r="GB68">
        <v>0</v>
      </c>
      <c r="GC68" t="s">
        <v>2414</v>
      </c>
      <c r="GD68" t="s">
        <v>355</v>
      </c>
      <c r="GE68">
        <v>0</v>
      </c>
      <c r="GF68" t="s">
        <v>466</v>
      </c>
      <c r="GI68">
        <v>1</v>
      </c>
      <c r="GJ68">
        <v>0</v>
      </c>
      <c r="GL68" t="s">
        <v>6876</v>
      </c>
      <c r="GN68">
        <v>3</v>
      </c>
      <c r="GZ68" t="s">
        <v>6877</v>
      </c>
      <c r="HB68" t="s">
        <v>294</v>
      </c>
      <c r="HC68" t="s">
        <v>294</v>
      </c>
      <c r="HD68" t="s">
        <v>6878</v>
      </c>
      <c r="HE68">
        <v>0</v>
      </c>
      <c r="HF68">
        <v>12</v>
      </c>
      <c r="HG68">
        <v>17</v>
      </c>
      <c r="HH68" t="s">
        <v>275</v>
      </c>
      <c r="HK68">
        <v>1</v>
      </c>
      <c r="HV68">
        <v>45</v>
      </c>
      <c r="HW68">
        <v>4060814</v>
      </c>
      <c r="HX68" t="s">
        <v>3478</v>
      </c>
      <c r="HY68">
        <v>4060790</v>
      </c>
      <c r="IB68">
        <v>0</v>
      </c>
      <c r="IC68">
        <v>0</v>
      </c>
      <c r="IL68">
        <v>146</v>
      </c>
      <c r="IP68" t="s">
        <v>5665</v>
      </c>
      <c r="IT68">
        <v>5</v>
      </c>
    </row>
    <row r="69" spans="1:254">
      <c r="A69">
        <v>68</v>
      </c>
      <c r="B69" t="s">
        <v>6879</v>
      </c>
      <c r="C69">
        <v>4</v>
      </c>
      <c r="D69">
        <v>1</v>
      </c>
      <c r="E69">
        <v>10</v>
      </c>
      <c r="F69">
        <v>33</v>
      </c>
      <c r="G69">
        <v>45</v>
      </c>
      <c r="I69" t="s">
        <v>254</v>
      </c>
      <c r="J69">
        <v>11</v>
      </c>
      <c r="K69" t="s">
        <v>6698</v>
      </c>
      <c r="L69" t="s">
        <v>1215</v>
      </c>
      <c r="M69" t="s">
        <v>827</v>
      </c>
      <c r="O69" t="s">
        <v>1216</v>
      </c>
      <c r="V69" t="s">
        <v>253</v>
      </c>
      <c r="W69" t="s">
        <v>6880</v>
      </c>
      <c r="X69" t="s">
        <v>1040</v>
      </c>
      <c r="Y69" t="s">
        <v>6881</v>
      </c>
      <c r="AA69" t="s">
        <v>666</v>
      </c>
      <c r="AB69" t="s">
        <v>667</v>
      </c>
      <c r="AI69">
        <v>22</v>
      </c>
      <c r="AJ69" t="s">
        <v>327</v>
      </c>
      <c r="AO69">
        <v>7</v>
      </c>
      <c r="BI69" t="s">
        <v>261</v>
      </c>
      <c r="BP69">
        <f t="shared" si="2"/>
        <v>1</v>
      </c>
      <c r="BQ69">
        <f t="shared" si="3"/>
        <v>0</v>
      </c>
      <c r="BS69" t="s">
        <v>5525</v>
      </c>
      <c r="BU69">
        <v>34</v>
      </c>
      <c r="BW69">
        <v>0</v>
      </c>
      <c r="BX69" t="s">
        <v>6882</v>
      </c>
      <c r="BZ69">
        <v>1</v>
      </c>
      <c r="CA69" t="s">
        <v>492</v>
      </c>
      <c r="CC69" s="3">
        <v>0.24583333333333335</v>
      </c>
      <c r="CD69" t="s">
        <v>257</v>
      </c>
      <c r="CE69" t="s">
        <v>6883</v>
      </c>
      <c r="CF69">
        <v>8</v>
      </c>
      <c r="CH69" t="s">
        <v>331</v>
      </c>
      <c r="CI69">
        <v>0</v>
      </c>
      <c r="CJ69" t="s">
        <v>6884</v>
      </c>
      <c r="CK69" s="4">
        <v>38414</v>
      </c>
      <c r="CL69" t="s">
        <v>6885</v>
      </c>
      <c r="CM69" t="s">
        <v>6886</v>
      </c>
      <c r="CN69">
        <v>34</v>
      </c>
      <c r="CO69" t="s">
        <v>6887</v>
      </c>
      <c r="CP69" t="s">
        <v>269</v>
      </c>
      <c r="CQ69" t="s">
        <v>5525</v>
      </c>
      <c r="CT69" t="s">
        <v>5857</v>
      </c>
      <c r="CV69">
        <v>0</v>
      </c>
      <c r="CX69">
        <v>8</v>
      </c>
      <c r="CY69" t="s">
        <v>553</v>
      </c>
      <c r="CZ69">
        <v>0</v>
      </c>
      <c r="DA69">
        <v>11</v>
      </c>
      <c r="DB69" t="s">
        <v>1609</v>
      </c>
      <c r="DC69">
        <v>-25</v>
      </c>
      <c r="DE69" t="s">
        <v>5648</v>
      </c>
      <c r="DJ69">
        <v>39</v>
      </c>
      <c r="DK69" s="4">
        <v>44470</v>
      </c>
      <c r="DL69">
        <v>20248</v>
      </c>
      <c r="DM69">
        <v>2021</v>
      </c>
      <c r="DN69">
        <v>0</v>
      </c>
      <c r="DP69">
        <v>79809</v>
      </c>
      <c r="DQ69">
        <v>156</v>
      </c>
      <c r="DT69" t="s">
        <v>274</v>
      </c>
      <c r="DU69" t="s">
        <v>257</v>
      </c>
      <c r="DW69">
        <v>17</v>
      </c>
      <c r="DX69" t="s">
        <v>275</v>
      </c>
      <c r="ED69">
        <v>0</v>
      </c>
      <c r="EE69" t="s">
        <v>1223</v>
      </c>
      <c r="EF69" t="s">
        <v>383</v>
      </c>
      <c r="EG69">
        <v>0</v>
      </c>
      <c r="EH69" t="s">
        <v>1224</v>
      </c>
      <c r="EI69" t="s">
        <v>340</v>
      </c>
      <c r="EJ69" t="s">
        <v>486</v>
      </c>
      <c r="EK69" t="s">
        <v>6153</v>
      </c>
      <c r="EL69" t="s">
        <v>6888</v>
      </c>
      <c r="EM69" t="s">
        <v>351</v>
      </c>
      <c r="EN69" t="s">
        <v>282</v>
      </c>
      <c r="EO69" t="s">
        <v>1025</v>
      </c>
      <c r="EP69">
        <v>0</v>
      </c>
      <c r="EQ69" t="s">
        <v>491</v>
      </c>
      <c r="ES69" t="s">
        <v>6889</v>
      </c>
      <c r="ET69">
        <v>6</v>
      </c>
      <c r="EU69" t="s">
        <v>348</v>
      </c>
      <c r="EV69" t="s">
        <v>349</v>
      </c>
      <c r="EW69" t="s">
        <v>395</v>
      </c>
      <c r="EX69" t="s">
        <v>492</v>
      </c>
      <c r="FA69" t="s">
        <v>2258</v>
      </c>
      <c r="FB69" t="s">
        <v>6890</v>
      </c>
      <c r="FD69">
        <v>0</v>
      </c>
      <c r="FE69">
        <v>30</v>
      </c>
      <c r="FI69" t="s">
        <v>6842</v>
      </c>
      <c r="FJ69" t="s">
        <v>6650</v>
      </c>
      <c r="FK69">
        <v>0</v>
      </c>
      <c r="FM69">
        <v>0</v>
      </c>
      <c r="FP69">
        <v>0</v>
      </c>
      <c r="FR69" t="s">
        <v>395</v>
      </c>
      <c r="FT69" t="s">
        <v>274</v>
      </c>
      <c r="FU69" t="s">
        <v>496</v>
      </c>
      <c r="FX69">
        <v>0</v>
      </c>
      <c r="FZ69">
        <v>17.34</v>
      </c>
      <c r="GA69">
        <v>-17</v>
      </c>
      <c r="GB69">
        <v>0</v>
      </c>
      <c r="GD69" t="s">
        <v>355</v>
      </c>
      <c r="GE69">
        <v>0</v>
      </c>
      <c r="GH69">
        <v>3.9</v>
      </c>
      <c r="GI69">
        <v>0</v>
      </c>
      <c r="GJ69">
        <v>0</v>
      </c>
      <c r="GL69" t="s">
        <v>6891</v>
      </c>
      <c r="GM69">
        <v>27</v>
      </c>
      <c r="GN69">
        <v>11</v>
      </c>
      <c r="GO69" t="s">
        <v>357</v>
      </c>
      <c r="GQ69">
        <v>18</v>
      </c>
      <c r="GZ69" t="s">
        <v>6892</v>
      </c>
      <c r="HA69" t="s">
        <v>5648</v>
      </c>
      <c r="HB69" t="s">
        <v>313</v>
      </c>
      <c r="HC69" t="s">
        <v>313</v>
      </c>
      <c r="HD69" t="s">
        <v>6893</v>
      </c>
      <c r="HE69">
        <v>0</v>
      </c>
      <c r="HF69">
        <v>11</v>
      </c>
      <c r="HG69">
        <v>17</v>
      </c>
      <c r="HH69" t="s">
        <v>275</v>
      </c>
      <c r="HK69">
        <v>4</v>
      </c>
      <c r="HL69" t="s">
        <v>5541</v>
      </c>
      <c r="HN69" t="s">
        <v>6894</v>
      </c>
      <c r="HO69" t="s">
        <v>6895</v>
      </c>
      <c r="HP69" t="s">
        <v>6896</v>
      </c>
      <c r="HQ69" t="s">
        <v>6897</v>
      </c>
      <c r="HS69" t="s">
        <v>6898</v>
      </c>
      <c r="HT69" t="s">
        <v>6899</v>
      </c>
      <c r="HU69">
        <v>6</v>
      </c>
      <c r="HV69">
        <v>6</v>
      </c>
      <c r="HW69">
        <v>4060870</v>
      </c>
      <c r="HX69" t="s">
        <v>6900</v>
      </c>
      <c r="HY69">
        <v>4060814</v>
      </c>
      <c r="IB69">
        <v>0.5</v>
      </c>
      <c r="IC69">
        <v>1</v>
      </c>
      <c r="IL69">
        <v>147</v>
      </c>
      <c r="IP69" t="s">
        <v>5532</v>
      </c>
      <c r="IT69">
        <v>5</v>
      </c>
    </row>
    <row r="70" spans="1:254">
      <c r="A70">
        <v>69</v>
      </c>
      <c r="B70" t="s">
        <v>6901</v>
      </c>
      <c r="C70">
        <v>4</v>
      </c>
      <c r="D70">
        <v>1</v>
      </c>
      <c r="E70">
        <v>6</v>
      </c>
      <c r="F70">
        <v>3</v>
      </c>
      <c r="G70">
        <v>6</v>
      </c>
      <c r="I70" t="s">
        <v>254</v>
      </c>
      <c r="J70">
        <v>11</v>
      </c>
      <c r="K70">
        <v>11</v>
      </c>
      <c r="L70" t="s">
        <v>1728</v>
      </c>
      <c r="M70" t="s">
        <v>440</v>
      </c>
      <c r="O70" t="s">
        <v>1289</v>
      </c>
      <c r="P70" t="s">
        <v>442</v>
      </c>
      <c r="V70" t="s">
        <v>257</v>
      </c>
      <c r="W70" t="s">
        <v>6902</v>
      </c>
      <c r="AD70" t="s">
        <v>411</v>
      </c>
      <c r="AE70" t="s">
        <v>412</v>
      </c>
      <c r="AF70" t="s">
        <v>6902</v>
      </c>
      <c r="AG70" t="s">
        <v>274</v>
      </c>
      <c r="AI70">
        <v>22</v>
      </c>
      <c r="AO70">
        <v>7</v>
      </c>
      <c r="BI70" t="s">
        <v>274</v>
      </c>
      <c r="BP70">
        <f t="shared" si="2"/>
        <v>0</v>
      </c>
      <c r="BQ70">
        <f t="shared" si="3"/>
        <v>1</v>
      </c>
      <c r="BS70" t="s">
        <v>5525</v>
      </c>
      <c r="BU70">
        <v>34</v>
      </c>
      <c r="BW70">
        <v>0</v>
      </c>
      <c r="BX70" t="s">
        <v>6903</v>
      </c>
      <c r="CC70" s="3">
        <v>0.22430555555555556</v>
      </c>
      <c r="CE70" t="s">
        <v>6904</v>
      </c>
      <c r="CI70">
        <v>0</v>
      </c>
      <c r="CJ70" t="s">
        <v>6905</v>
      </c>
      <c r="CK70" s="4">
        <v>38414</v>
      </c>
      <c r="CL70" t="s">
        <v>6906</v>
      </c>
      <c r="CM70" t="s">
        <v>6907</v>
      </c>
      <c r="CN70">
        <v>34</v>
      </c>
      <c r="CP70" t="s">
        <v>418</v>
      </c>
      <c r="CQ70" t="s">
        <v>5525</v>
      </c>
      <c r="CT70" t="s">
        <v>6908</v>
      </c>
      <c r="CV70">
        <v>0</v>
      </c>
      <c r="CX70">
        <v>9</v>
      </c>
      <c r="CY70" t="s">
        <v>553</v>
      </c>
      <c r="CZ70">
        <v>0</v>
      </c>
      <c r="DA70">
        <v>11</v>
      </c>
      <c r="DB70" t="s">
        <v>1609</v>
      </c>
      <c r="DC70">
        <v>-25</v>
      </c>
      <c r="DE70" t="s">
        <v>5665</v>
      </c>
      <c r="DJ70">
        <v>3</v>
      </c>
      <c r="DK70" s="4">
        <v>44470</v>
      </c>
      <c r="DL70">
        <v>20248</v>
      </c>
      <c r="DM70">
        <v>2021</v>
      </c>
      <c r="DN70">
        <v>0</v>
      </c>
      <c r="DP70">
        <v>79809</v>
      </c>
      <c r="DQ70">
        <v>157</v>
      </c>
      <c r="DT70" t="s">
        <v>274</v>
      </c>
      <c r="DU70" t="s">
        <v>257</v>
      </c>
      <c r="DW70">
        <v>17</v>
      </c>
      <c r="DX70" t="s">
        <v>275</v>
      </c>
      <c r="ED70">
        <v>0</v>
      </c>
      <c r="EE70" t="s">
        <v>1738</v>
      </c>
      <c r="EF70" t="s">
        <v>1299</v>
      </c>
      <c r="EG70">
        <v>1</v>
      </c>
      <c r="EI70" t="s">
        <v>340</v>
      </c>
      <c r="EJ70" t="s">
        <v>486</v>
      </c>
      <c r="EK70" t="s">
        <v>1739</v>
      </c>
      <c r="EL70" t="s">
        <v>6909</v>
      </c>
      <c r="EN70" t="s">
        <v>418</v>
      </c>
      <c r="EO70" t="s">
        <v>388</v>
      </c>
      <c r="EP70">
        <v>0</v>
      </c>
      <c r="ES70" t="s">
        <v>6910</v>
      </c>
      <c r="FD70">
        <v>0</v>
      </c>
      <c r="FE70">
        <v>7</v>
      </c>
      <c r="FF70" t="s">
        <v>310</v>
      </c>
      <c r="FH70" t="s">
        <v>310</v>
      </c>
      <c r="FI70" t="s">
        <v>6078</v>
      </c>
      <c r="FK70">
        <v>0</v>
      </c>
      <c r="FM70">
        <v>0</v>
      </c>
      <c r="FP70">
        <v>0</v>
      </c>
      <c r="FR70" t="s">
        <v>462</v>
      </c>
      <c r="FT70" t="s">
        <v>274</v>
      </c>
      <c r="FU70" t="s">
        <v>777</v>
      </c>
      <c r="FV70" t="s">
        <v>431</v>
      </c>
      <c r="FX70">
        <v>1</v>
      </c>
      <c r="FZ70">
        <v>17.34</v>
      </c>
      <c r="GA70">
        <v>-17</v>
      </c>
      <c r="GB70">
        <v>0</v>
      </c>
      <c r="GD70" t="s">
        <v>355</v>
      </c>
      <c r="GE70">
        <v>0</v>
      </c>
      <c r="GF70" t="s">
        <v>257</v>
      </c>
      <c r="GI70">
        <v>0</v>
      </c>
      <c r="GJ70">
        <v>0</v>
      </c>
      <c r="GL70" t="s">
        <v>6911</v>
      </c>
      <c r="GN70">
        <v>2</v>
      </c>
      <c r="GZ70" t="s">
        <v>6912</v>
      </c>
      <c r="HB70" t="s">
        <v>313</v>
      </c>
      <c r="HC70" t="s">
        <v>313</v>
      </c>
      <c r="HD70" t="s">
        <v>6913</v>
      </c>
      <c r="HE70">
        <v>0</v>
      </c>
      <c r="HF70">
        <v>11</v>
      </c>
      <c r="HG70">
        <v>17</v>
      </c>
      <c r="HH70" t="s">
        <v>275</v>
      </c>
      <c r="HK70">
        <v>0</v>
      </c>
      <c r="HO70" t="s">
        <v>6914</v>
      </c>
      <c r="HP70" t="s">
        <v>6915</v>
      </c>
      <c r="HQ70" t="s">
        <v>6916</v>
      </c>
      <c r="HV70">
        <v>3</v>
      </c>
      <c r="HW70">
        <v>4060928</v>
      </c>
      <c r="HX70" t="s">
        <v>6917</v>
      </c>
      <c r="HY70">
        <v>4060870</v>
      </c>
      <c r="IB70">
        <v>0</v>
      </c>
      <c r="IC70">
        <v>0</v>
      </c>
      <c r="IL70">
        <v>148</v>
      </c>
      <c r="IP70" t="s">
        <v>5729</v>
      </c>
      <c r="IT70">
        <v>5</v>
      </c>
    </row>
    <row r="71" spans="1:254">
      <c r="A71">
        <v>70</v>
      </c>
      <c r="B71" t="s">
        <v>6918</v>
      </c>
      <c r="C71">
        <v>4</v>
      </c>
      <c r="D71">
        <v>2</v>
      </c>
      <c r="E71">
        <v>3</v>
      </c>
      <c r="F71">
        <v>-3</v>
      </c>
      <c r="G71">
        <v>3</v>
      </c>
      <c r="I71" t="s">
        <v>298</v>
      </c>
      <c r="J71">
        <v>11</v>
      </c>
      <c r="K71">
        <v>11</v>
      </c>
      <c r="L71" t="s">
        <v>1728</v>
      </c>
      <c r="M71" t="s">
        <v>440</v>
      </c>
      <c r="O71" t="s">
        <v>1289</v>
      </c>
      <c r="P71" t="s">
        <v>442</v>
      </c>
      <c r="V71" t="s">
        <v>257</v>
      </c>
      <c r="W71" t="s">
        <v>6919</v>
      </c>
      <c r="AD71" t="s">
        <v>1476</v>
      </c>
      <c r="AE71" t="s">
        <v>6920</v>
      </c>
      <c r="AF71" t="s">
        <v>6919</v>
      </c>
      <c r="AG71" t="s">
        <v>274</v>
      </c>
      <c r="AI71">
        <v>22</v>
      </c>
      <c r="AO71">
        <v>7</v>
      </c>
      <c r="BI71" t="s">
        <v>274</v>
      </c>
      <c r="BP71">
        <f t="shared" si="2"/>
        <v>0</v>
      </c>
      <c r="BQ71">
        <f t="shared" si="3"/>
        <v>1</v>
      </c>
      <c r="BS71" t="s">
        <v>5525</v>
      </c>
      <c r="BU71">
        <v>34</v>
      </c>
      <c r="BW71">
        <v>0</v>
      </c>
      <c r="BX71" t="s">
        <v>6921</v>
      </c>
      <c r="CC71" s="3">
        <v>0.20069444444444443</v>
      </c>
      <c r="CE71" t="s">
        <v>6922</v>
      </c>
      <c r="CI71">
        <v>0</v>
      </c>
      <c r="CJ71" t="s">
        <v>6923</v>
      </c>
      <c r="CK71" s="4">
        <v>38414</v>
      </c>
      <c r="CL71" t="s">
        <v>6924</v>
      </c>
      <c r="CM71" t="s">
        <v>6925</v>
      </c>
      <c r="CN71">
        <v>34</v>
      </c>
      <c r="CP71" t="s">
        <v>282</v>
      </c>
      <c r="CQ71" t="s">
        <v>5525</v>
      </c>
      <c r="CT71" t="s">
        <v>6926</v>
      </c>
      <c r="CV71">
        <v>0</v>
      </c>
      <c r="CX71">
        <v>10</v>
      </c>
      <c r="CY71" t="s">
        <v>553</v>
      </c>
      <c r="CZ71">
        <v>0</v>
      </c>
      <c r="DA71">
        <v>11</v>
      </c>
      <c r="DB71" t="s">
        <v>1609</v>
      </c>
      <c r="DC71">
        <v>-25</v>
      </c>
      <c r="DE71" t="s">
        <v>5729</v>
      </c>
      <c r="DJ71">
        <v>-3</v>
      </c>
      <c r="DK71" s="4">
        <v>44470</v>
      </c>
      <c r="DL71">
        <v>20248</v>
      </c>
      <c r="DM71">
        <v>2021</v>
      </c>
      <c r="DN71">
        <v>0</v>
      </c>
      <c r="DP71">
        <v>79809</v>
      </c>
      <c r="DQ71">
        <v>158</v>
      </c>
      <c r="DT71" t="s">
        <v>274</v>
      </c>
      <c r="DU71" t="s">
        <v>257</v>
      </c>
      <c r="DW71">
        <v>17</v>
      </c>
      <c r="DX71" t="s">
        <v>275</v>
      </c>
      <c r="ED71">
        <v>0</v>
      </c>
      <c r="EE71" t="s">
        <v>1738</v>
      </c>
      <c r="EF71" t="s">
        <v>1299</v>
      </c>
      <c r="EG71">
        <v>1</v>
      </c>
      <c r="EI71" t="s">
        <v>340</v>
      </c>
      <c r="EJ71" t="s">
        <v>486</v>
      </c>
      <c r="EK71" t="s">
        <v>1739</v>
      </c>
      <c r="EL71" t="s">
        <v>6927</v>
      </c>
      <c r="EN71" t="s">
        <v>269</v>
      </c>
      <c r="EO71" t="s">
        <v>388</v>
      </c>
      <c r="EP71">
        <v>1</v>
      </c>
      <c r="ES71" t="s">
        <v>6928</v>
      </c>
      <c r="FD71">
        <v>0</v>
      </c>
      <c r="FE71">
        <v>11</v>
      </c>
      <c r="FF71" t="s">
        <v>308</v>
      </c>
      <c r="FH71" t="s">
        <v>308</v>
      </c>
      <c r="FI71" t="s">
        <v>6078</v>
      </c>
      <c r="FK71">
        <v>0</v>
      </c>
      <c r="FM71">
        <v>0</v>
      </c>
      <c r="FP71">
        <v>0</v>
      </c>
      <c r="FR71" t="s">
        <v>462</v>
      </c>
      <c r="FT71" t="s">
        <v>274</v>
      </c>
      <c r="FU71" t="s">
        <v>777</v>
      </c>
      <c r="FV71" t="s">
        <v>1291</v>
      </c>
      <c r="FW71" t="s">
        <v>432</v>
      </c>
      <c r="FX71">
        <v>1</v>
      </c>
      <c r="FZ71">
        <v>17.34</v>
      </c>
      <c r="GA71">
        <v>-17</v>
      </c>
      <c r="GB71">
        <v>0</v>
      </c>
      <c r="GD71" t="s">
        <v>355</v>
      </c>
      <c r="GE71">
        <v>0</v>
      </c>
      <c r="GF71" t="s">
        <v>257</v>
      </c>
      <c r="GI71">
        <v>0</v>
      </c>
      <c r="GJ71">
        <v>0</v>
      </c>
      <c r="GL71" t="s">
        <v>6929</v>
      </c>
      <c r="GN71">
        <v>1</v>
      </c>
      <c r="GZ71" t="s">
        <v>6930</v>
      </c>
      <c r="HB71" t="s">
        <v>313</v>
      </c>
      <c r="HC71" t="s">
        <v>313</v>
      </c>
      <c r="HD71" t="s">
        <v>1115</v>
      </c>
      <c r="HE71">
        <v>0</v>
      </c>
      <c r="HF71">
        <v>11</v>
      </c>
      <c r="HG71">
        <v>17</v>
      </c>
      <c r="HH71" t="s">
        <v>275</v>
      </c>
      <c r="HK71">
        <v>0</v>
      </c>
      <c r="HO71" t="s">
        <v>6931</v>
      </c>
      <c r="HP71" t="s">
        <v>6932</v>
      </c>
      <c r="HQ71" t="s">
        <v>6933</v>
      </c>
      <c r="HV71">
        <v>6</v>
      </c>
      <c r="HW71">
        <v>4060954</v>
      </c>
      <c r="HX71" t="s">
        <v>6427</v>
      </c>
      <c r="HY71">
        <v>4060928</v>
      </c>
      <c r="IB71">
        <v>0</v>
      </c>
      <c r="IC71">
        <v>0</v>
      </c>
      <c r="IL71">
        <v>149</v>
      </c>
      <c r="IN71" t="s">
        <v>5729</v>
      </c>
      <c r="IP71" t="s">
        <v>5729</v>
      </c>
      <c r="IQ71" t="s">
        <v>5551</v>
      </c>
      <c r="IT71">
        <v>5</v>
      </c>
    </row>
    <row r="72" spans="1:254">
      <c r="A72">
        <v>71</v>
      </c>
      <c r="B72" t="s">
        <v>6934</v>
      </c>
      <c r="C72">
        <v>4</v>
      </c>
      <c r="D72">
        <v>3</v>
      </c>
      <c r="E72">
        <v>6</v>
      </c>
      <c r="F72">
        <v>6</v>
      </c>
      <c r="G72">
        <v>6</v>
      </c>
      <c r="I72" t="s">
        <v>254</v>
      </c>
      <c r="J72">
        <v>11</v>
      </c>
      <c r="K72">
        <v>11</v>
      </c>
      <c r="L72" t="s">
        <v>407</v>
      </c>
      <c r="M72" t="s">
        <v>408</v>
      </c>
      <c r="O72" t="s">
        <v>409</v>
      </c>
      <c r="V72" t="s">
        <v>253</v>
      </c>
      <c r="W72" t="s">
        <v>6935</v>
      </c>
      <c r="X72" t="s">
        <v>2804</v>
      </c>
      <c r="Y72" t="s">
        <v>6936</v>
      </c>
      <c r="AA72" t="s">
        <v>666</v>
      </c>
      <c r="AB72" t="s">
        <v>667</v>
      </c>
      <c r="AI72">
        <v>12</v>
      </c>
      <c r="AJ72" t="s">
        <v>327</v>
      </c>
      <c r="AK72" t="s">
        <v>575</v>
      </c>
      <c r="AO72">
        <v>7</v>
      </c>
      <c r="AX72">
        <v>4</v>
      </c>
      <c r="BI72" t="s">
        <v>274</v>
      </c>
      <c r="BP72">
        <f t="shared" si="2"/>
        <v>1</v>
      </c>
      <c r="BQ72">
        <f t="shared" si="3"/>
        <v>0</v>
      </c>
      <c r="BS72" t="s">
        <v>5525</v>
      </c>
      <c r="BU72">
        <v>34</v>
      </c>
      <c r="BW72">
        <v>0</v>
      </c>
      <c r="BX72" t="s">
        <v>6937</v>
      </c>
      <c r="BZ72">
        <v>1</v>
      </c>
      <c r="CA72" t="s">
        <v>492</v>
      </c>
      <c r="CC72" s="3">
        <v>0.18055555555555555</v>
      </c>
      <c r="CD72" t="s">
        <v>257</v>
      </c>
      <c r="CE72" t="s">
        <v>6938</v>
      </c>
      <c r="CF72">
        <v>8</v>
      </c>
      <c r="CH72" t="s">
        <v>331</v>
      </c>
      <c r="CI72">
        <v>0</v>
      </c>
      <c r="CJ72" t="s">
        <v>6939</v>
      </c>
      <c r="CK72" s="4">
        <v>38414</v>
      </c>
      <c r="CL72" t="s">
        <v>6940</v>
      </c>
      <c r="CM72" t="s">
        <v>6941</v>
      </c>
      <c r="CN72">
        <v>34</v>
      </c>
      <c r="CO72" t="s">
        <v>5682</v>
      </c>
      <c r="CP72" t="s">
        <v>269</v>
      </c>
      <c r="CQ72" t="s">
        <v>5525</v>
      </c>
      <c r="CT72" t="s">
        <v>6942</v>
      </c>
      <c r="CV72">
        <v>0</v>
      </c>
      <c r="CX72">
        <v>11</v>
      </c>
      <c r="CY72" t="s">
        <v>553</v>
      </c>
      <c r="CZ72">
        <v>0</v>
      </c>
      <c r="DA72">
        <v>11</v>
      </c>
      <c r="DB72" t="s">
        <v>1609</v>
      </c>
      <c r="DC72">
        <v>-25</v>
      </c>
      <c r="DJ72">
        <v>6</v>
      </c>
      <c r="DK72" s="4">
        <v>44470</v>
      </c>
      <c r="DL72">
        <v>20248</v>
      </c>
      <c r="DM72">
        <v>2021</v>
      </c>
      <c r="DN72">
        <v>0</v>
      </c>
      <c r="DP72">
        <v>79809</v>
      </c>
      <c r="DQ72">
        <v>159</v>
      </c>
      <c r="DT72" t="s">
        <v>274</v>
      </c>
      <c r="DU72" t="s">
        <v>257</v>
      </c>
      <c r="DW72">
        <v>17</v>
      </c>
      <c r="DX72" t="s">
        <v>275</v>
      </c>
      <c r="ED72">
        <v>0</v>
      </c>
      <c r="EE72" t="s">
        <v>421</v>
      </c>
      <c r="EF72" t="s">
        <v>422</v>
      </c>
      <c r="EG72">
        <v>0</v>
      </c>
      <c r="EI72" t="s">
        <v>340</v>
      </c>
      <c r="EJ72" t="s">
        <v>486</v>
      </c>
      <c r="EK72" t="s">
        <v>487</v>
      </c>
      <c r="EL72" t="s">
        <v>6943</v>
      </c>
      <c r="EN72" t="s">
        <v>282</v>
      </c>
      <c r="EO72" t="s">
        <v>490</v>
      </c>
      <c r="EP72">
        <v>0</v>
      </c>
      <c r="EQ72" t="s">
        <v>491</v>
      </c>
      <c r="ES72" t="s">
        <v>6944</v>
      </c>
      <c r="ET72">
        <v>6</v>
      </c>
      <c r="EU72" t="s">
        <v>274</v>
      </c>
      <c r="EV72" t="s">
        <v>349</v>
      </c>
      <c r="EW72" t="s">
        <v>1251</v>
      </c>
      <c r="EX72" t="s">
        <v>1005</v>
      </c>
      <c r="FA72" t="s">
        <v>499</v>
      </c>
      <c r="FB72" t="s">
        <v>6945</v>
      </c>
      <c r="FD72">
        <v>0</v>
      </c>
      <c r="FE72">
        <v>15</v>
      </c>
      <c r="FI72" t="s">
        <v>6946</v>
      </c>
      <c r="FK72">
        <v>0</v>
      </c>
      <c r="FM72">
        <v>0</v>
      </c>
      <c r="FP72">
        <v>0</v>
      </c>
      <c r="FR72" t="s">
        <v>395</v>
      </c>
      <c r="FT72" t="s">
        <v>274</v>
      </c>
      <c r="FU72" t="s">
        <v>496</v>
      </c>
      <c r="FX72">
        <v>0</v>
      </c>
      <c r="FZ72">
        <v>17.34</v>
      </c>
      <c r="GA72">
        <v>-17</v>
      </c>
      <c r="GB72">
        <v>0</v>
      </c>
      <c r="GD72" t="s">
        <v>355</v>
      </c>
      <c r="GE72">
        <v>1</v>
      </c>
      <c r="GF72" t="s">
        <v>274</v>
      </c>
      <c r="GH72">
        <v>2.7</v>
      </c>
      <c r="GI72">
        <v>0</v>
      </c>
      <c r="GJ72">
        <v>0</v>
      </c>
      <c r="GL72" t="s">
        <v>6947</v>
      </c>
      <c r="GM72">
        <v>0</v>
      </c>
      <c r="GN72">
        <v>0</v>
      </c>
      <c r="GO72" t="s">
        <v>2349</v>
      </c>
      <c r="GQ72">
        <v>2</v>
      </c>
      <c r="GZ72" t="s">
        <v>6948</v>
      </c>
      <c r="HB72" t="s">
        <v>313</v>
      </c>
      <c r="HC72" t="s">
        <v>313</v>
      </c>
      <c r="HD72" t="s">
        <v>5682</v>
      </c>
      <c r="HE72">
        <v>0</v>
      </c>
      <c r="HF72">
        <v>11</v>
      </c>
      <c r="HG72">
        <v>17</v>
      </c>
      <c r="HH72" t="s">
        <v>275</v>
      </c>
      <c r="HK72" t="s">
        <v>58</v>
      </c>
      <c r="HL72" t="s">
        <v>5682</v>
      </c>
      <c r="HN72" t="s">
        <v>6378</v>
      </c>
      <c r="HO72" t="s">
        <v>6949</v>
      </c>
      <c r="HP72" t="s">
        <v>6950</v>
      </c>
      <c r="HQ72" t="s">
        <v>6951</v>
      </c>
      <c r="HS72" t="s">
        <v>6952</v>
      </c>
      <c r="HV72">
        <v>0</v>
      </c>
      <c r="HW72">
        <v>4060972</v>
      </c>
      <c r="HX72" t="s">
        <v>6953</v>
      </c>
      <c r="HY72">
        <v>4060954</v>
      </c>
      <c r="IB72">
        <v>0.5</v>
      </c>
      <c r="IC72">
        <v>1</v>
      </c>
      <c r="IL72">
        <v>150</v>
      </c>
      <c r="IR72" t="s">
        <v>1005</v>
      </c>
      <c r="IT72">
        <v>5</v>
      </c>
    </row>
  </sheetData>
  <autoFilter ref="A1:IT7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T62"/>
  <sheetViews>
    <sheetView topLeftCell="IA35" zoomScale="125" workbookViewId="0">
      <selection activeCell="A2" sqref="A2:IT62"/>
    </sheetView>
  </sheetViews>
  <sheetFormatPr defaultColWidth="8.85546875" defaultRowHeight="15"/>
  <cols>
    <col min="10" max="11" width="8.85546875" customWidth="1"/>
    <col min="12" max="12" width="29.7109375" customWidth="1"/>
    <col min="13" max="13" width="18.85546875" customWidth="1"/>
    <col min="14" max="67" width="8.85546875" customWidth="1"/>
    <col min="68" max="68" width="16" customWidth="1"/>
    <col min="69" max="69" width="15.7109375" customWidth="1"/>
    <col min="70" max="227" width="8.85546875" customWidth="1"/>
    <col min="228" max="228" width="11.5703125" customWidth="1"/>
    <col min="229" max="229" width="14.570312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6954</v>
      </c>
      <c r="C2">
        <v>1</v>
      </c>
      <c r="D2">
        <v>1</v>
      </c>
      <c r="E2">
        <v>10</v>
      </c>
      <c r="F2">
        <v>3</v>
      </c>
      <c r="G2">
        <v>-35</v>
      </c>
      <c r="H2" t="s">
        <v>253</v>
      </c>
      <c r="I2" t="s">
        <v>298</v>
      </c>
      <c r="J2">
        <v>21</v>
      </c>
      <c r="K2" t="s">
        <v>6955</v>
      </c>
      <c r="L2" t="s">
        <v>6956</v>
      </c>
      <c r="M2" t="s">
        <v>440</v>
      </c>
      <c r="N2" t="s">
        <v>254</v>
      </c>
      <c r="O2" t="s">
        <v>3187</v>
      </c>
      <c r="V2" t="s">
        <v>257</v>
      </c>
      <c r="W2" t="s">
        <v>6957</v>
      </c>
      <c r="AD2" t="s">
        <v>573</v>
      </c>
      <c r="AE2" t="s">
        <v>2590</v>
      </c>
      <c r="AF2" t="s">
        <v>6957</v>
      </c>
      <c r="AG2" t="s">
        <v>257</v>
      </c>
      <c r="AI2">
        <v>22</v>
      </c>
      <c r="AO2">
        <v>7</v>
      </c>
      <c r="BI2" t="s">
        <v>274</v>
      </c>
      <c r="BP2">
        <f>COUNTIFS(M:M,M2,Y:Y,Y2)</f>
        <v>0</v>
      </c>
      <c r="BQ2">
        <f>COUNTIFS(M:M,M2,AE:AE,AE2)</f>
        <v>2</v>
      </c>
      <c r="BS2" t="s">
        <v>6958</v>
      </c>
      <c r="BU2">
        <v>7</v>
      </c>
      <c r="BW2">
        <v>0</v>
      </c>
      <c r="BX2" t="s">
        <v>6959</v>
      </c>
      <c r="CC2" s="3">
        <v>0.6118055555555556</v>
      </c>
      <c r="CE2" t="s">
        <v>6960</v>
      </c>
      <c r="CI2">
        <v>0</v>
      </c>
      <c r="CJ2" t="s">
        <v>6961</v>
      </c>
      <c r="CK2" s="4">
        <v>38414</v>
      </c>
      <c r="CL2" t="s">
        <v>6962</v>
      </c>
      <c r="CM2" t="s">
        <v>6963</v>
      </c>
      <c r="CN2">
        <v>7</v>
      </c>
      <c r="CO2" t="s">
        <v>268</v>
      </c>
      <c r="CP2" t="s">
        <v>418</v>
      </c>
      <c r="CQ2" t="s">
        <v>6958</v>
      </c>
      <c r="CT2" t="s">
        <v>6964</v>
      </c>
      <c r="CV2">
        <v>0</v>
      </c>
      <c r="CX2">
        <v>1</v>
      </c>
      <c r="CY2" t="s">
        <v>614</v>
      </c>
      <c r="CZ2">
        <v>-41</v>
      </c>
      <c r="DA2">
        <v>3</v>
      </c>
      <c r="DB2" t="s">
        <v>1953</v>
      </c>
      <c r="DC2">
        <v>-35</v>
      </c>
      <c r="DE2" t="s">
        <v>6965</v>
      </c>
      <c r="DJ2">
        <v>3</v>
      </c>
      <c r="DK2" s="4">
        <v>44484</v>
      </c>
      <c r="DL2">
        <v>20369</v>
      </c>
      <c r="DM2">
        <v>2021</v>
      </c>
      <c r="DN2">
        <v>0</v>
      </c>
      <c r="DP2">
        <v>80401</v>
      </c>
      <c r="DQ2">
        <v>6</v>
      </c>
      <c r="DT2" t="s">
        <v>274</v>
      </c>
      <c r="DU2" t="s">
        <v>257</v>
      </c>
      <c r="DW2">
        <v>0</v>
      </c>
      <c r="DX2" t="s">
        <v>275</v>
      </c>
      <c r="ED2">
        <v>0</v>
      </c>
      <c r="EE2" t="s">
        <v>6966</v>
      </c>
      <c r="EF2" t="s">
        <v>3198</v>
      </c>
      <c r="EG2">
        <v>1</v>
      </c>
      <c r="EI2" t="s">
        <v>278</v>
      </c>
      <c r="EJ2" t="s">
        <v>279</v>
      </c>
      <c r="EK2" t="s">
        <v>6967</v>
      </c>
      <c r="EL2" t="s">
        <v>6968</v>
      </c>
      <c r="EM2" t="s">
        <v>268</v>
      </c>
      <c r="EN2" t="s">
        <v>418</v>
      </c>
      <c r="EO2" t="s">
        <v>283</v>
      </c>
      <c r="EP2">
        <v>0</v>
      </c>
      <c r="ES2" t="s">
        <v>6969</v>
      </c>
      <c r="FD2">
        <v>0</v>
      </c>
      <c r="FE2">
        <v>10</v>
      </c>
      <c r="FF2" t="s">
        <v>285</v>
      </c>
      <c r="FH2" t="s">
        <v>285</v>
      </c>
      <c r="FK2">
        <v>0</v>
      </c>
      <c r="FM2">
        <v>0</v>
      </c>
      <c r="FP2">
        <v>0</v>
      </c>
      <c r="FR2" t="s">
        <v>651</v>
      </c>
      <c r="FT2" t="s">
        <v>257</v>
      </c>
      <c r="FU2" t="s">
        <v>1492</v>
      </c>
      <c r="FV2" t="s">
        <v>431</v>
      </c>
      <c r="FW2" t="s">
        <v>1517</v>
      </c>
      <c r="FX2">
        <v>1</v>
      </c>
      <c r="FZ2">
        <v>7.0000000000000007E-2</v>
      </c>
      <c r="GA2">
        <v>-7</v>
      </c>
      <c r="GB2">
        <v>0</v>
      </c>
      <c r="GD2" t="s">
        <v>355</v>
      </c>
      <c r="GE2">
        <v>0</v>
      </c>
      <c r="GF2" t="s">
        <v>257</v>
      </c>
      <c r="GI2">
        <v>0</v>
      </c>
      <c r="GJ2">
        <v>0</v>
      </c>
      <c r="GL2" t="s">
        <v>6970</v>
      </c>
      <c r="GN2">
        <v>2</v>
      </c>
      <c r="GZ2" t="s">
        <v>6971</v>
      </c>
      <c r="HA2" t="s">
        <v>6965</v>
      </c>
      <c r="HB2" t="s">
        <v>313</v>
      </c>
      <c r="HC2" t="s">
        <v>294</v>
      </c>
      <c r="HD2" t="s">
        <v>6972</v>
      </c>
      <c r="HE2">
        <v>0</v>
      </c>
      <c r="HF2">
        <v>21</v>
      </c>
      <c r="HG2">
        <v>0</v>
      </c>
      <c r="HH2" t="s">
        <v>275</v>
      </c>
      <c r="HK2">
        <v>4</v>
      </c>
      <c r="HV2">
        <v>-38</v>
      </c>
      <c r="HW2">
        <v>4132429</v>
      </c>
      <c r="HX2" t="s">
        <v>6973</v>
      </c>
      <c r="HY2">
        <v>4132389</v>
      </c>
      <c r="IB2">
        <v>0</v>
      </c>
      <c r="IC2">
        <v>0</v>
      </c>
      <c r="IL2">
        <v>5</v>
      </c>
      <c r="IN2" t="s">
        <v>6974</v>
      </c>
      <c r="IP2" t="s">
        <v>6974</v>
      </c>
      <c r="IT2">
        <v>7</v>
      </c>
    </row>
    <row r="3" spans="1:254">
      <c r="A3">
        <v>2</v>
      </c>
      <c r="B3" t="s">
        <v>6975</v>
      </c>
      <c r="C3">
        <v>1</v>
      </c>
      <c r="D3">
        <v>2</v>
      </c>
      <c r="E3">
        <v>7</v>
      </c>
      <c r="F3">
        <v>3</v>
      </c>
      <c r="G3">
        <v>-38</v>
      </c>
      <c r="I3" t="s">
        <v>298</v>
      </c>
      <c r="J3">
        <v>20</v>
      </c>
      <c r="K3">
        <v>20</v>
      </c>
      <c r="L3" t="s">
        <v>6976</v>
      </c>
      <c r="M3" t="s">
        <v>1471</v>
      </c>
      <c r="O3" t="s">
        <v>1472</v>
      </c>
      <c r="Q3" t="s">
        <v>2574</v>
      </c>
      <c r="V3" t="s">
        <v>257</v>
      </c>
      <c r="W3" t="s">
        <v>6977</v>
      </c>
      <c r="AD3" t="s">
        <v>635</v>
      </c>
      <c r="AE3" t="s">
        <v>1685</v>
      </c>
      <c r="AF3" t="s">
        <v>6977</v>
      </c>
      <c r="AG3" t="s">
        <v>274</v>
      </c>
      <c r="AI3">
        <v>22</v>
      </c>
      <c r="AO3">
        <v>7</v>
      </c>
      <c r="AT3" t="s">
        <v>254</v>
      </c>
      <c r="BI3" t="s">
        <v>257</v>
      </c>
      <c r="BP3">
        <f t="shared" ref="BP3:BP62" si="0">COUNTIFS(M:M,M3,Y:Y,Y3)</f>
        <v>0</v>
      </c>
      <c r="BQ3">
        <f t="shared" ref="BQ3:BQ62" si="1">COUNTIFS(M:M,M3,AE:AE,AE3)</f>
        <v>2</v>
      </c>
      <c r="BS3" t="s">
        <v>6958</v>
      </c>
      <c r="BU3">
        <v>7</v>
      </c>
      <c r="BW3">
        <v>0</v>
      </c>
      <c r="BX3" t="s">
        <v>6978</v>
      </c>
      <c r="CC3" s="3">
        <v>0.58680555555555558</v>
      </c>
      <c r="CE3" t="s">
        <v>6979</v>
      </c>
      <c r="CI3">
        <v>0</v>
      </c>
      <c r="CJ3" t="s">
        <v>6980</v>
      </c>
      <c r="CK3" s="4">
        <v>38414</v>
      </c>
      <c r="CL3" t="s">
        <v>6981</v>
      </c>
      <c r="CM3" t="s">
        <v>6982</v>
      </c>
      <c r="CN3">
        <v>7</v>
      </c>
      <c r="CP3" t="s">
        <v>282</v>
      </c>
      <c r="CQ3" t="s">
        <v>6958</v>
      </c>
      <c r="CT3" t="s">
        <v>6964</v>
      </c>
      <c r="CV3">
        <v>0</v>
      </c>
      <c r="CX3">
        <v>2</v>
      </c>
      <c r="CY3" t="s">
        <v>614</v>
      </c>
      <c r="CZ3">
        <v>-41</v>
      </c>
      <c r="DA3">
        <v>3</v>
      </c>
      <c r="DB3" t="s">
        <v>1953</v>
      </c>
      <c r="DC3">
        <v>-35</v>
      </c>
      <c r="DE3" t="s">
        <v>6965</v>
      </c>
      <c r="DJ3">
        <v>3</v>
      </c>
      <c r="DK3" s="4">
        <v>44484</v>
      </c>
      <c r="DL3">
        <v>20369</v>
      </c>
      <c r="DM3">
        <v>2021</v>
      </c>
      <c r="DN3">
        <v>0</v>
      </c>
      <c r="DP3">
        <v>80401</v>
      </c>
      <c r="DQ3">
        <v>7</v>
      </c>
      <c r="DT3" t="s">
        <v>257</v>
      </c>
      <c r="DU3" t="s">
        <v>274</v>
      </c>
      <c r="DW3">
        <v>0</v>
      </c>
      <c r="DX3" t="s">
        <v>275</v>
      </c>
      <c r="ED3">
        <v>0</v>
      </c>
      <c r="EE3" t="s">
        <v>3216</v>
      </c>
      <c r="EF3" t="s">
        <v>1485</v>
      </c>
      <c r="EG3">
        <v>0</v>
      </c>
      <c r="EI3" t="s">
        <v>1486</v>
      </c>
      <c r="EJ3" t="s">
        <v>6983</v>
      </c>
      <c r="EK3" t="s">
        <v>6984</v>
      </c>
      <c r="EL3" t="s">
        <v>6985</v>
      </c>
      <c r="EM3" t="s">
        <v>3721</v>
      </c>
      <c r="EN3" t="s">
        <v>269</v>
      </c>
      <c r="EO3" t="s">
        <v>968</v>
      </c>
      <c r="EP3">
        <v>0</v>
      </c>
      <c r="ES3" t="s">
        <v>6986</v>
      </c>
      <c r="FD3">
        <v>0</v>
      </c>
      <c r="FE3">
        <v>10</v>
      </c>
      <c r="FF3" t="s">
        <v>590</v>
      </c>
      <c r="FH3" t="s">
        <v>590</v>
      </c>
      <c r="FI3" t="s">
        <v>6987</v>
      </c>
      <c r="FK3">
        <v>0</v>
      </c>
      <c r="FM3">
        <v>0</v>
      </c>
      <c r="FP3">
        <v>0</v>
      </c>
      <c r="FR3" t="s">
        <v>651</v>
      </c>
      <c r="FT3" t="s">
        <v>274</v>
      </c>
      <c r="FU3" t="s">
        <v>6988</v>
      </c>
      <c r="FV3" t="s">
        <v>1700</v>
      </c>
      <c r="FW3" t="s">
        <v>291</v>
      </c>
      <c r="FX3">
        <v>0</v>
      </c>
      <c r="FZ3">
        <v>7.0000000000000007E-2</v>
      </c>
      <c r="GA3">
        <v>-7</v>
      </c>
      <c r="GB3">
        <v>0</v>
      </c>
      <c r="GD3" t="s">
        <v>355</v>
      </c>
      <c r="GE3">
        <v>0</v>
      </c>
      <c r="GI3">
        <v>0</v>
      </c>
      <c r="GJ3">
        <v>0</v>
      </c>
      <c r="GL3" t="s">
        <v>6989</v>
      </c>
      <c r="GN3">
        <v>2</v>
      </c>
      <c r="GZ3" t="s">
        <v>6990</v>
      </c>
      <c r="HB3" t="s">
        <v>313</v>
      </c>
      <c r="HC3" t="s">
        <v>313</v>
      </c>
      <c r="HD3" t="s">
        <v>6991</v>
      </c>
      <c r="HE3">
        <v>0</v>
      </c>
      <c r="HF3">
        <v>20</v>
      </c>
      <c r="HG3">
        <v>0</v>
      </c>
      <c r="HH3" t="s">
        <v>275</v>
      </c>
      <c r="HK3" t="s">
        <v>499</v>
      </c>
      <c r="HV3">
        <v>-41</v>
      </c>
      <c r="HW3">
        <v>4132442</v>
      </c>
      <c r="HX3" t="s">
        <v>6992</v>
      </c>
      <c r="HY3">
        <v>4132429</v>
      </c>
      <c r="IB3">
        <v>0</v>
      </c>
      <c r="IC3">
        <v>0</v>
      </c>
      <c r="IL3">
        <v>6</v>
      </c>
      <c r="IN3" t="s">
        <v>6965</v>
      </c>
      <c r="IP3" t="s">
        <v>6965</v>
      </c>
      <c r="IQ3" t="s">
        <v>6993</v>
      </c>
      <c r="IT3">
        <v>7</v>
      </c>
    </row>
    <row r="4" spans="1:254">
      <c r="A4">
        <v>3</v>
      </c>
      <c r="B4" t="s">
        <v>6994</v>
      </c>
      <c r="C4">
        <v>1</v>
      </c>
      <c r="D4">
        <v>3</v>
      </c>
      <c r="E4">
        <v>4</v>
      </c>
      <c r="F4">
        <v>0</v>
      </c>
      <c r="G4">
        <v>-41</v>
      </c>
      <c r="I4" t="s">
        <v>298</v>
      </c>
      <c r="J4">
        <v>11</v>
      </c>
      <c r="K4" t="s">
        <v>6698</v>
      </c>
      <c r="L4" t="s">
        <v>4996</v>
      </c>
      <c r="M4" t="s">
        <v>319</v>
      </c>
      <c r="O4" t="s">
        <v>4997</v>
      </c>
      <c r="V4" t="s">
        <v>253</v>
      </c>
      <c r="W4" t="s">
        <v>6995</v>
      </c>
      <c r="X4" t="s">
        <v>3162</v>
      </c>
      <c r="Y4" t="s">
        <v>3162</v>
      </c>
      <c r="AA4" t="s">
        <v>325</v>
      </c>
      <c r="AB4" t="s">
        <v>326</v>
      </c>
      <c r="AJ4" t="s">
        <v>756</v>
      </c>
      <c r="AK4" t="s">
        <v>614</v>
      </c>
      <c r="AO4">
        <v>7</v>
      </c>
      <c r="BI4" t="s">
        <v>274</v>
      </c>
      <c r="BP4">
        <f t="shared" si="0"/>
        <v>1</v>
      </c>
      <c r="BQ4">
        <f t="shared" si="1"/>
        <v>0</v>
      </c>
      <c r="BS4" t="s">
        <v>6958</v>
      </c>
      <c r="BU4">
        <v>7</v>
      </c>
      <c r="BW4">
        <v>1</v>
      </c>
      <c r="BX4" t="s">
        <v>6996</v>
      </c>
      <c r="BZ4">
        <v>0</v>
      </c>
      <c r="CC4" s="3">
        <v>0.55555555555555558</v>
      </c>
      <c r="CD4" t="s">
        <v>274</v>
      </c>
      <c r="CE4" t="s">
        <v>6997</v>
      </c>
      <c r="CF4">
        <v>7</v>
      </c>
      <c r="CH4" t="s">
        <v>331</v>
      </c>
      <c r="CI4">
        <v>0</v>
      </c>
      <c r="CJ4" t="s">
        <v>6998</v>
      </c>
      <c r="CK4" s="4">
        <v>38414</v>
      </c>
      <c r="CL4" t="s">
        <v>6999</v>
      </c>
      <c r="CM4" t="s">
        <v>7000</v>
      </c>
      <c r="CN4">
        <v>7</v>
      </c>
      <c r="CP4" t="s">
        <v>282</v>
      </c>
      <c r="CQ4" t="s">
        <v>6958</v>
      </c>
      <c r="CT4" t="s">
        <v>7001</v>
      </c>
      <c r="CV4">
        <v>0</v>
      </c>
      <c r="CX4">
        <v>3</v>
      </c>
      <c r="CY4" t="s">
        <v>614</v>
      </c>
      <c r="CZ4">
        <v>-41</v>
      </c>
      <c r="DA4">
        <v>3</v>
      </c>
      <c r="DB4" t="s">
        <v>1953</v>
      </c>
      <c r="DC4">
        <v>-35</v>
      </c>
      <c r="DJ4">
        <v>0</v>
      </c>
      <c r="DK4" s="4">
        <v>44484</v>
      </c>
      <c r="DL4">
        <v>20369</v>
      </c>
      <c r="DM4">
        <v>2021</v>
      </c>
      <c r="DN4">
        <v>0</v>
      </c>
      <c r="DP4">
        <v>80401</v>
      </c>
      <c r="DQ4">
        <v>8</v>
      </c>
      <c r="DT4" t="s">
        <v>274</v>
      </c>
      <c r="DU4" t="s">
        <v>257</v>
      </c>
      <c r="DW4">
        <v>0</v>
      </c>
      <c r="DX4" t="s">
        <v>275</v>
      </c>
      <c r="EA4" t="s">
        <v>2385</v>
      </c>
      <c r="ED4">
        <v>0</v>
      </c>
      <c r="EE4" t="s">
        <v>5007</v>
      </c>
      <c r="EF4" t="s">
        <v>701</v>
      </c>
      <c r="EG4">
        <v>0</v>
      </c>
      <c r="EH4" t="s">
        <v>5008</v>
      </c>
      <c r="EI4" t="s">
        <v>340</v>
      </c>
      <c r="EJ4" t="s">
        <v>703</v>
      </c>
      <c r="EK4" t="s">
        <v>7002</v>
      </c>
      <c r="EL4" t="s">
        <v>705</v>
      </c>
      <c r="EM4" t="s">
        <v>7003</v>
      </c>
      <c r="EN4" t="s">
        <v>269</v>
      </c>
      <c r="EO4" t="s">
        <v>707</v>
      </c>
      <c r="EP4">
        <v>0</v>
      </c>
      <c r="EQ4" t="s">
        <v>491</v>
      </c>
      <c r="ER4" t="s">
        <v>7004</v>
      </c>
      <c r="ES4" t="s">
        <v>7005</v>
      </c>
      <c r="ET4">
        <v>5</v>
      </c>
      <c r="EU4" t="s">
        <v>348</v>
      </c>
      <c r="EV4" t="s">
        <v>349</v>
      </c>
      <c r="EW4" t="s">
        <v>709</v>
      </c>
      <c r="EX4" t="s">
        <v>391</v>
      </c>
      <c r="FA4" t="s">
        <v>499</v>
      </c>
      <c r="FB4" t="s">
        <v>7006</v>
      </c>
      <c r="FD4">
        <v>0</v>
      </c>
      <c r="FE4">
        <v>2</v>
      </c>
      <c r="FI4" t="s">
        <v>7007</v>
      </c>
      <c r="FK4">
        <v>0</v>
      </c>
      <c r="FM4">
        <v>0</v>
      </c>
      <c r="FP4">
        <v>0</v>
      </c>
      <c r="FR4" t="s">
        <v>354</v>
      </c>
      <c r="FX4">
        <v>0</v>
      </c>
      <c r="FZ4">
        <v>7.0000000000000007E-2</v>
      </c>
      <c r="GA4">
        <v>-7</v>
      </c>
      <c r="GB4">
        <v>0</v>
      </c>
      <c r="GD4" t="s">
        <v>355</v>
      </c>
      <c r="GE4">
        <v>1</v>
      </c>
      <c r="GH4">
        <v>1.8</v>
      </c>
      <c r="GI4">
        <v>0</v>
      </c>
      <c r="GJ4">
        <v>0</v>
      </c>
      <c r="GL4" t="s">
        <v>7008</v>
      </c>
      <c r="GO4">
        <v>4</v>
      </c>
      <c r="GQ4">
        <v>21</v>
      </c>
      <c r="GZ4" t="s">
        <v>7009</v>
      </c>
      <c r="HB4" t="s">
        <v>313</v>
      </c>
      <c r="HC4" t="s">
        <v>313</v>
      </c>
      <c r="HE4">
        <v>0</v>
      </c>
      <c r="HF4">
        <v>11</v>
      </c>
      <c r="HG4">
        <v>0</v>
      </c>
      <c r="HH4" t="s">
        <v>275</v>
      </c>
      <c r="HK4" t="s">
        <v>7010</v>
      </c>
      <c r="HL4" t="s">
        <v>7004</v>
      </c>
      <c r="HN4" t="s">
        <v>7011</v>
      </c>
      <c r="HO4" t="s">
        <v>7012</v>
      </c>
      <c r="HP4" t="s">
        <v>7013</v>
      </c>
      <c r="HQ4" t="s">
        <v>7014</v>
      </c>
      <c r="HS4" t="s">
        <v>7015</v>
      </c>
      <c r="HV4">
        <v>-41</v>
      </c>
      <c r="HW4">
        <v>4132464</v>
      </c>
      <c r="HX4" t="s">
        <v>7004</v>
      </c>
      <c r="HY4">
        <v>4132442</v>
      </c>
      <c r="IB4">
        <v>0</v>
      </c>
      <c r="IC4">
        <v>0</v>
      </c>
      <c r="IL4">
        <v>7</v>
      </c>
      <c r="IT4">
        <v>7</v>
      </c>
    </row>
    <row r="5" spans="1:254">
      <c r="A5">
        <v>4</v>
      </c>
      <c r="B5" t="s">
        <v>7016</v>
      </c>
      <c r="C5">
        <v>1</v>
      </c>
      <c r="D5">
        <v>1</v>
      </c>
      <c r="E5">
        <v>10</v>
      </c>
      <c r="F5">
        <v>9</v>
      </c>
      <c r="G5">
        <v>-38</v>
      </c>
      <c r="H5" t="s">
        <v>253</v>
      </c>
      <c r="I5" t="s">
        <v>254</v>
      </c>
      <c r="J5">
        <v>11</v>
      </c>
      <c r="K5">
        <v>11</v>
      </c>
      <c r="L5" t="s">
        <v>977</v>
      </c>
      <c r="M5" t="s">
        <v>978</v>
      </c>
      <c r="O5" t="s">
        <v>979</v>
      </c>
      <c r="V5" t="s">
        <v>257</v>
      </c>
      <c r="W5" t="s">
        <v>7017</v>
      </c>
      <c r="AD5" t="s">
        <v>7018</v>
      </c>
      <c r="AE5" t="s">
        <v>2656</v>
      </c>
      <c r="AF5" t="s">
        <v>7017</v>
      </c>
      <c r="AG5" t="s">
        <v>274</v>
      </c>
      <c r="AI5">
        <v>22</v>
      </c>
      <c r="AO5">
        <v>7</v>
      </c>
      <c r="BI5" t="s">
        <v>257</v>
      </c>
      <c r="BP5">
        <f t="shared" si="0"/>
        <v>0</v>
      </c>
      <c r="BQ5">
        <f t="shared" si="1"/>
        <v>2</v>
      </c>
      <c r="BS5" t="s">
        <v>6958</v>
      </c>
      <c r="BU5">
        <v>7</v>
      </c>
      <c r="BW5">
        <v>0</v>
      </c>
      <c r="BX5" t="s">
        <v>7019</v>
      </c>
      <c r="CC5" s="3">
        <v>0.45555555555555555</v>
      </c>
      <c r="CE5" t="s">
        <v>7020</v>
      </c>
      <c r="CI5">
        <v>0</v>
      </c>
      <c r="CJ5" t="s">
        <v>7021</v>
      </c>
      <c r="CK5" s="4">
        <v>38414</v>
      </c>
      <c r="CL5" t="s">
        <v>7022</v>
      </c>
      <c r="CM5" t="s">
        <v>7023</v>
      </c>
      <c r="CN5">
        <v>7</v>
      </c>
      <c r="CO5" t="s">
        <v>268</v>
      </c>
      <c r="CP5" t="s">
        <v>269</v>
      </c>
      <c r="CQ5" t="s">
        <v>6958</v>
      </c>
      <c r="CT5" t="s">
        <v>6964</v>
      </c>
      <c r="CV5">
        <v>0</v>
      </c>
      <c r="CX5">
        <v>1</v>
      </c>
      <c r="CY5" t="s">
        <v>271</v>
      </c>
      <c r="CZ5">
        <v>-47</v>
      </c>
      <c r="DA5">
        <v>2</v>
      </c>
      <c r="DB5" t="s">
        <v>554</v>
      </c>
      <c r="DC5">
        <v>-38</v>
      </c>
      <c r="DE5" t="s">
        <v>6965</v>
      </c>
      <c r="DJ5">
        <v>9</v>
      </c>
      <c r="DK5" s="4">
        <v>44484</v>
      </c>
      <c r="DL5">
        <v>20369</v>
      </c>
      <c r="DM5">
        <v>2021</v>
      </c>
      <c r="DN5">
        <v>0</v>
      </c>
      <c r="DP5">
        <v>80401</v>
      </c>
      <c r="DQ5">
        <v>14</v>
      </c>
      <c r="DT5" t="s">
        <v>257</v>
      </c>
      <c r="DU5" t="s">
        <v>274</v>
      </c>
      <c r="DW5">
        <v>0</v>
      </c>
      <c r="DX5" t="s">
        <v>275</v>
      </c>
      <c r="ED5">
        <v>0</v>
      </c>
      <c r="EE5" t="s">
        <v>4377</v>
      </c>
      <c r="EF5" t="s">
        <v>675</v>
      </c>
      <c r="EG5">
        <v>0</v>
      </c>
      <c r="EI5" t="s">
        <v>340</v>
      </c>
      <c r="EJ5" t="s">
        <v>965</v>
      </c>
      <c r="EK5" t="s">
        <v>7024</v>
      </c>
      <c r="EL5" t="s">
        <v>7025</v>
      </c>
      <c r="EM5" t="s">
        <v>268</v>
      </c>
      <c r="EN5" t="s">
        <v>282</v>
      </c>
      <c r="EO5" t="s">
        <v>459</v>
      </c>
      <c r="EP5">
        <v>0</v>
      </c>
      <c r="ES5" t="s">
        <v>7026</v>
      </c>
      <c r="FD5">
        <v>0</v>
      </c>
      <c r="FE5">
        <v>17</v>
      </c>
      <c r="FF5" t="s">
        <v>590</v>
      </c>
      <c r="FH5" t="s">
        <v>590</v>
      </c>
      <c r="FK5">
        <v>0</v>
      </c>
      <c r="FM5">
        <v>0</v>
      </c>
      <c r="FP5">
        <v>0</v>
      </c>
      <c r="FR5" t="s">
        <v>462</v>
      </c>
      <c r="FT5" t="s">
        <v>257</v>
      </c>
      <c r="FU5" t="s">
        <v>777</v>
      </c>
      <c r="FV5" t="s">
        <v>464</v>
      </c>
      <c r="FW5" t="s">
        <v>7027</v>
      </c>
      <c r="FX5">
        <v>0</v>
      </c>
      <c r="FZ5">
        <v>7.0000000000000007E-2</v>
      </c>
      <c r="GA5">
        <v>-7</v>
      </c>
      <c r="GB5">
        <v>0</v>
      </c>
      <c r="GD5" t="s">
        <v>355</v>
      </c>
      <c r="GE5">
        <v>0</v>
      </c>
      <c r="GF5" t="s">
        <v>257</v>
      </c>
      <c r="GI5">
        <v>0</v>
      </c>
      <c r="GJ5">
        <v>0</v>
      </c>
      <c r="GL5" t="s">
        <v>7028</v>
      </c>
      <c r="GN5">
        <v>3</v>
      </c>
      <c r="GZ5" t="s">
        <v>7029</v>
      </c>
      <c r="HB5" t="s">
        <v>313</v>
      </c>
      <c r="HC5" t="s">
        <v>313</v>
      </c>
      <c r="HD5" t="s">
        <v>7030</v>
      </c>
      <c r="HE5">
        <v>0</v>
      </c>
      <c r="HF5">
        <v>11</v>
      </c>
      <c r="HG5">
        <v>0</v>
      </c>
      <c r="HH5" t="s">
        <v>275</v>
      </c>
      <c r="HK5" t="s">
        <v>2040</v>
      </c>
      <c r="HV5">
        <v>-47</v>
      </c>
      <c r="HW5">
        <v>4132619</v>
      </c>
      <c r="HX5" t="s">
        <v>492</v>
      </c>
      <c r="HY5">
        <v>4132591</v>
      </c>
      <c r="IB5">
        <v>0</v>
      </c>
      <c r="IC5">
        <v>0</v>
      </c>
      <c r="IL5">
        <v>13</v>
      </c>
      <c r="IP5" t="s">
        <v>6965</v>
      </c>
      <c r="IT5">
        <v>7</v>
      </c>
    </row>
    <row r="6" spans="1:254">
      <c r="A6">
        <v>5</v>
      </c>
      <c r="B6" t="s">
        <v>7031</v>
      </c>
      <c r="C6">
        <v>1</v>
      </c>
      <c r="D6">
        <v>2</v>
      </c>
      <c r="E6">
        <v>1</v>
      </c>
      <c r="F6">
        <v>0</v>
      </c>
      <c r="G6">
        <v>-47</v>
      </c>
      <c r="I6" t="s">
        <v>298</v>
      </c>
      <c r="J6">
        <v>11</v>
      </c>
      <c r="K6" t="s">
        <v>7032</v>
      </c>
      <c r="L6" t="s">
        <v>7033</v>
      </c>
      <c r="M6" t="s">
        <v>1095</v>
      </c>
      <c r="O6" t="s">
        <v>7034</v>
      </c>
      <c r="S6" t="s">
        <v>473</v>
      </c>
      <c r="V6" t="s">
        <v>253</v>
      </c>
      <c r="W6" t="s">
        <v>7035</v>
      </c>
      <c r="X6" t="s">
        <v>7036</v>
      </c>
      <c r="Y6" t="s">
        <v>7036</v>
      </c>
      <c r="AA6" t="s">
        <v>1627</v>
      </c>
      <c r="AB6" t="s">
        <v>1628</v>
      </c>
      <c r="AJ6" t="s">
        <v>513</v>
      </c>
      <c r="AK6" t="s">
        <v>513</v>
      </c>
      <c r="AO6">
        <v>7</v>
      </c>
      <c r="AT6" t="s">
        <v>254</v>
      </c>
      <c r="BI6" t="s">
        <v>261</v>
      </c>
      <c r="BP6">
        <f t="shared" si="0"/>
        <v>1</v>
      </c>
      <c r="BQ6">
        <f t="shared" si="1"/>
        <v>0</v>
      </c>
      <c r="BS6" t="s">
        <v>6958</v>
      </c>
      <c r="BU6">
        <v>7</v>
      </c>
      <c r="BW6">
        <v>0</v>
      </c>
      <c r="BX6" t="s">
        <v>7037</v>
      </c>
      <c r="BZ6">
        <v>1</v>
      </c>
      <c r="CC6" s="3">
        <v>0.4284722222222222</v>
      </c>
      <c r="CD6" t="s">
        <v>274</v>
      </c>
      <c r="CE6" t="s">
        <v>7038</v>
      </c>
      <c r="CF6">
        <v>8</v>
      </c>
      <c r="CH6" t="s">
        <v>331</v>
      </c>
      <c r="CI6">
        <v>0</v>
      </c>
      <c r="CJ6" t="s">
        <v>7039</v>
      </c>
      <c r="CK6" s="4">
        <v>38414</v>
      </c>
      <c r="CL6" t="s">
        <v>7040</v>
      </c>
      <c r="CM6" t="s">
        <v>7041</v>
      </c>
      <c r="CN6">
        <v>7</v>
      </c>
      <c r="CP6" t="s">
        <v>282</v>
      </c>
      <c r="CQ6" t="s">
        <v>6958</v>
      </c>
      <c r="CT6" t="s">
        <v>5377</v>
      </c>
      <c r="CV6">
        <v>0</v>
      </c>
      <c r="CX6">
        <v>2</v>
      </c>
      <c r="CY6" t="s">
        <v>271</v>
      </c>
      <c r="CZ6">
        <v>-47</v>
      </c>
      <c r="DA6">
        <v>2</v>
      </c>
      <c r="DB6" t="s">
        <v>554</v>
      </c>
      <c r="DC6">
        <v>-38</v>
      </c>
      <c r="DJ6">
        <v>0</v>
      </c>
      <c r="DK6" s="4">
        <v>44484</v>
      </c>
      <c r="DL6">
        <v>20369</v>
      </c>
      <c r="DM6">
        <v>2021</v>
      </c>
      <c r="DN6">
        <v>0</v>
      </c>
      <c r="DP6">
        <v>80401</v>
      </c>
      <c r="DQ6">
        <v>15</v>
      </c>
      <c r="DT6" t="s">
        <v>294</v>
      </c>
      <c r="DU6" t="s">
        <v>294</v>
      </c>
      <c r="DW6">
        <v>0</v>
      </c>
      <c r="DX6" t="s">
        <v>275</v>
      </c>
      <c r="EA6" t="s">
        <v>735</v>
      </c>
      <c r="EC6" t="s">
        <v>7042</v>
      </c>
      <c r="ED6">
        <v>0</v>
      </c>
      <c r="EE6" t="s">
        <v>3716</v>
      </c>
      <c r="EF6" t="s">
        <v>422</v>
      </c>
      <c r="EG6">
        <v>0</v>
      </c>
      <c r="EI6" t="s">
        <v>340</v>
      </c>
      <c r="EJ6" t="s">
        <v>7043</v>
      </c>
      <c r="EK6" t="s">
        <v>7044</v>
      </c>
      <c r="EL6" t="s">
        <v>7045</v>
      </c>
      <c r="EM6" t="s">
        <v>7046</v>
      </c>
      <c r="EN6" t="s">
        <v>269</v>
      </c>
      <c r="EO6" t="s">
        <v>1110</v>
      </c>
      <c r="EP6">
        <v>0</v>
      </c>
      <c r="EQ6" t="s">
        <v>7047</v>
      </c>
      <c r="ES6" t="s">
        <v>7048</v>
      </c>
      <c r="ET6">
        <v>19</v>
      </c>
      <c r="EU6" t="s">
        <v>348</v>
      </c>
      <c r="EV6" t="s">
        <v>349</v>
      </c>
      <c r="EW6" t="s">
        <v>1251</v>
      </c>
      <c r="EX6" t="s">
        <v>898</v>
      </c>
      <c r="FA6" t="s">
        <v>499</v>
      </c>
      <c r="FB6" t="s">
        <v>7049</v>
      </c>
      <c r="FD6">
        <v>1</v>
      </c>
      <c r="FE6">
        <v>7</v>
      </c>
      <c r="FI6" t="s">
        <v>7050</v>
      </c>
      <c r="FK6">
        <v>0</v>
      </c>
      <c r="FM6">
        <v>0</v>
      </c>
      <c r="FP6">
        <v>0</v>
      </c>
      <c r="FR6" t="s">
        <v>462</v>
      </c>
      <c r="FU6" t="s">
        <v>463</v>
      </c>
      <c r="FV6" t="s">
        <v>431</v>
      </c>
      <c r="FX6">
        <v>0</v>
      </c>
      <c r="FZ6">
        <v>7.0000000000000007E-2</v>
      </c>
      <c r="GA6">
        <v>-7</v>
      </c>
      <c r="GB6">
        <v>0</v>
      </c>
      <c r="GC6" t="s">
        <v>1644</v>
      </c>
      <c r="GD6" t="s">
        <v>355</v>
      </c>
      <c r="GE6">
        <v>0</v>
      </c>
      <c r="GF6" t="s">
        <v>257</v>
      </c>
      <c r="GH6">
        <v>3.3</v>
      </c>
      <c r="GI6">
        <v>1</v>
      </c>
      <c r="GJ6">
        <v>0</v>
      </c>
      <c r="GL6" t="s">
        <v>7051</v>
      </c>
      <c r="GO6" t="s">
        <v>357</v>
      </c>
      <c r="GQ6">
        <v>18</v>
      </c>
      <c r="GZ6" t="s">
        <v>3882</v>
      </c>
      <c r="HB6" t="s">
        <v>313</v>
      </c>
      <c r="HC6" t="s">
        <v>294</v>
      </c>
      <c r="HD6" t="s">
        <v>898</v>
      </c>
      <c r="HE6">
        <v>0</v>
      </c>
      <c r="HF6">
        <v>11</v>
      </c>
      <c r="HG6">
        <v>0</v>
      </c>
      <c r="HH6" t="s">
        <v>275</v>
      </c>
      <c r="HJ6" t="s">
        <v>2667</v>
      </c>
      <c r="HK6" t="s">
        <v>499</v>
      </c>
      <c r="HL6" t="s">
        <v>7052</v>
      </c>
      <c r="HM6" t="s">
        <v>7042</v>
      </c>
      <c r="HN6" t="s">
        <v>7053</v>
      </c>
      <c r="HO6" t="s">
        <v>7054</v>
      </c>
      <c r="HP6" t="s">
        <v>7055</v>
      </c>
      <c r="HQ6" t="s">
        <v>7056</v>
      </c>
      <c r="HS6" t="s">
        <v>7057</v>
      </c>
      <c r="HV6">
        <v>-47</v>
      </c>
      <c r="HW6">
        <v>4132654</v>
      </c>
      <c r="HX6" t="s">
        <v>7042</v>
      </c>
      <c r="HY6">
        <v>4132619</v>
      </c>
      <c r="IB6">
        <v>0</v>
      </c>
      <c r="IC6">
        <v>0</v>
      </c>
      <c r="IL6">
        <v>14</v>
      </c>
      <c r="IT6">
        <v>7</v>
      </c>
    </row>
    <row r="7" spans="1:254">
      <c r="A7">
        <v>6</v>
      </c>
      <c r="B7" t="s">
        <v>7058</v>
      </c>
      <c r="C7">
        <v>1</v>
      </c>
      <c r="D7">
        <v>1</v>
      </c>
      <c r="E7">
        <v>10</v>
      </c>
      <c r="F7">
        <v>3</v>
      </c>
      <c r="G7">
        <v>-36</v>
      </c>
      <c r="H7" t="s">
        <v>253</v>
      </c>
      <c r="I7" t="s">
        <v>298</v>
      </c>
      <c r="J7">
        <v>21</v>
      </c>
      <c r="K7">
        <v>21</v>
      </c>
      <c r="L7" t="s">
        <v>7059</v>
      </c>
      <c r="M7" t="s">
        <v>256</v>
      </c>
      <c r="O7" t="s">
        <v>255</v>
      </c>
      <c r="P7" t="s">
        <v>4609</v>
      </c>
      <c r="Q7" t="s">
        <v>2574</v>
      </c>
      <c r="V7" t="s">
        <v>257</v>
      </c>
      <c r="W7" t="s">
        <v>7060</v>
      </c>
      <c r="AD7" t="s">
        <v>2655</v>
      </c>
      <c r="AE7" t="s">
        <v>2656</v>
      </c>
      <c r="AF7" t="s">
        <v>7060</v>
      </c>
      <c r="AG7" t="s">
        <v>257</v>
      </c>
      <c r="AI7">
        <v>22</v>
      </c>
      <c r="AO7">
        <v>7</v>
      </c>
      <c r="BI7" t="s">
        <v>257</v>
      </c>
      <c r="BP7">
        <f t="shared" si="0"/>
        <v>0</v>
      </c>
      <c r="BQ7">
        <f t="shared" si="1"/>
        <v>1</v>
      </c>
      <c r="BS7" t="s">
        <v>6958</v>
      </c>
      <c r="BU7">
        <v>10</v>
      </c>
      <c r="BW7">
        <v>0</v>
      </c>
      <c r="BX7" t="s">
        <v>7061</v>
      </c>
      <c r="CC7" s="3">
        <v>0.3125</v>
      </c>
      <c r="CE7" t="s">
        <v>7062</v>
      </c>
      <c r="CI7">
        <v>0</v>
      </c>
      <c r="CJ7" t="s">
        <v>7063</v>
      </c>
      <c r="CK7" s="4">
        <v>38414</v>
      </c>
      <c r="CL7" t="s">
        <v>7064</v>
      </c>
      <c r="CM7" t="s">
        <v>7065</v>
      </c>
      <c r="CN7">
        <v>10</v>
      </c>
      <c r="CO7" t="s">
        <v>268</v>
      </c>
      <c r="CP7" t="s">
        <v>418</v>
      </c>
      <c r="CQ7" t="s">
        <v>6958</v>
      </c>
      <c r="CT7" t="s">
        <v>6964</v>
      </c>
      <c r="CV7">
        <v>0</v>
      </c>
      <c r="CX7">
        <v>1</v>
      </c>
      <c r="CY7" t="s">
        <v>553</v>
      </c>
      <c r="CZ7">
        <v>0</v>
      </c>
      <c r="DA7">
        <v>7</v>
      </c>
      <c r="DB7" t="s">
        <v>1953</v>
      </c>
      <c r="DC7">
        <v>-36</v>
      </c>
      <c r="DE7" t="s">
        <v>7066</v>
      </c>
      <c r="DJ7">
        <v>3</v>
      </c>
      <c r="DK7" s="4">
        <v>44484</v>
      </c>
      <c r="DL7">
        <v>20369</v>
      </c>
      <c r="DM7">
        <v>2021</v>
      </c>
      <c r="DN7">
        <v>0</v>
      </c>
      <c r="DP7">
        <v>80401</v>
      </c>
      <c r="DQ7">
        <v>25</v>
      </c>
      <c r="DT7" t="s">
        <v>257</v>
      </c>
      <c r="DU7" t="s">
        <v>274</v>
      </c>
      <c r="DW7">
        <v>0</v>
      </c>
      <c r="DX7" t="s">
        <v>275</v>
      </c>
      <c r="ED7">
        <v>0</v>
      </c>
      <c r="EE7" t="s">
        <v>1584</v>
      </c>
      <c r="EF7" t="s">
        <v>277</v>
      </c>
      <c r="EG7">
        <v>0</v>
      </c>
      <c r="EI7" t="s">
        <v>278</v>
      </c>
      <c r="EJ7" t="s">
        <v>7067</v>
      </c>
      <c r="EK7" t="s">
        <v>7068</v>
      </c>
      <c r="EL7" t="s">
        <v>7069</v>
      </c>
      <c r="EM7" t="s">
        <v>268</v>
      </c>
      <c r="EN7" t="s">
        <v>418</v>
      </c>
      <c r="EO7" t="s">
        <v>427</v>
      </c>
      <c r="EP7">
        <v>0</v>
      </c>
      <c r="ES7" t="s">
        <v>7070</v>
      </c>
      <c r="FC7" t="s">
        <v>253</v>
      </c>
      <c r="FD7">
        <v>0</v>
      </c>
      <c r="FE7">
        <v>6</v>
      </c>
      <c r="FF7" t="s">
        <v>429</v>
      </c>
      <c r="FH7" t="s">
        <v>429</v>
      </c>
      <c r="FI7" t="s">
        <v>7007</v>
      </c>
      <c r="FK7">
        <v>0</v>
      </c>
      <c r="FM7">
        <v>0</v>
      </c>
      <c r="FP7">
        <v>0</v>
      </c>
      <c r="FR7" t="s">
        <v>1588</v>
      </c>
      <c r="FT7" t="s">
        <v>257</v>
      </c>
      <c r="FU7" t="s">
        <v>7071</v>
      </c>
      <c r="FV7" t="s">
        <v>431</v>
      </c>
      <c r="FW7" t="s">
        <v>1517</v>
      </c>
      <c r="FX7">
        <v>0</v>
      </c>
      <c r="FZ7">
        <v>0.1</v>
      </c>
      <c r="GA7">
        <v>-10</v>
      </c>
      <c r="GB7">
        <v>0</v>
      </c>
      <c r="GD7" t="s">
        <v>355</v>
      </c>
      <c r="GE7">
        <v>0</v>
      </c>
      <c r="GF7" t="s">
        <v>274</v>
      </c>
      <c r="GI7">
        <v>0</v>
      </c>
      <c r="GJ7">
        <v>0</v>
      </c>
      <c r="GL7" t="s">
        <v>7072</v>
      </c>
      <c r="GN7">
        <v>1</v>
      </c>
      <c r="GZ7" t="s">
        <v>7073</v>
      </c>
      <c r="HB7" t="s">
        <v>313</v>
      </c>
      <c r="HC7" t="s">
        <v>294</v>
      </c>
      <c r="HD7" t="s">
        <v>7074</v>
      </c>
      <c r="HE7">
        <v>0</v>
      </c>
      <c r="HF7">
        <v>21</v>
      </c>
      <c r="HG7">
        <v>0</v>
      </c>
      <c r="HH7" t="s">
        <v>275</v>
      </c>
      <c r="HK7">
        <v>4</v>
      </c>
      <c r="HV7">
        <v>-39</v>
      </c>
      <c r="HW7">
        <v>4133107</v>
      </c>
      <c r="HX7" t="s">
        <v>7075</v>
      </c>
      <c r="HY7">
        <v>4132878</v>
      </c>
      <c r="IB7">
        <v>0</v>
      </c>
      <c r="IC7">
        <v>0</v>
      </c>
      <c r="IL7">
        <v>23</v>
      </c>
      <c r="IN7" t="s">
        <v>7066</v>
      </c>
      <c r="IP7" t="s">
        <v>7066</v>
      </c>
      <c r="IT7">
        <v>7</v>
      </c>
    </row>
    <row r="8" spans="1:254">
      <c r="A8">
        <v>7</v>
      </c>
      <c r="B8" t="s">
        <v>7076</v>
      </c>
      <c r="C8">
        <v>1</v>
      </c>
      <c r="D8">
        <v>2</v>
      </c>
      <c r="E8">
        <v>7</v>
      </c>
      <c r="F8">
        <v>5</v>
      </c>
      <c r="G8">
        <v>-39</v>
      </c>
      <c r="I8" t="s">
        <v>254</v>
      </c>
      <c r="J8" t="s">
        <v>976</v>
      </c>
      <c r="K8" t="s">
        <v>976</v>
      </c>
      <c r="L8" t="s">
        <v>7077</v>
      </c>
      <c r="M8" t="s">
        <v>1095</v>
      </c>
      <c r="O8" t="s">
        <v>7078</v>
      </c>
      <c r="S8" t="s">
        <v>473</v>
      </c>
      <c r="V8" t="s">
        <v>257</v>
      </c>
      <c r="W8" t="s">
        <v>7079</v>
      </c>
      <c r="AD8" t="s">
        <v>7080</v>
      </c>
      <c r="AE8" t="s">
        <v>7081</v>
      </c>
      <c r="AF8" t="s">
        <v>7079</v>
      </c>
      <c r="AG8" t="s">
        <v>274</v>
      </c>
      <c r="AI8">
        <v>20</v>
      </c>
      <c r="AO8">
        <v>7</v>
      </c>
      <c r="AT8" t="s">
        <v>254</v>
      </c>
      <c r="BI8" t="s">
        <v>257</v>
      </c>
      <c r="BP8">
        <f t="shared" si="0"/>
        <v>0</v>
      </c>
      <c r="BQ8">
        <f t="shared" si="1"/>
        <v>1</v>
      </c>
      <c r="BS8" t="s">
        <v>6958</v>
      </c>
      <c r="BU8">
        <v>10</v>
      </c>
      <c r="BW8">
        <v>0</v>
      </c>
      <c r="BX8" t="s">
        <v>7082</v>
      </c>
      <c r="BY8" t="s">
        <v>728</v>
      </c>
      <c r="CC8" s="3">
        <v>0.28611111111111115</v>
      </c>
      <c r="CE8" t="s">
        <v>7083</v>
      </c>
      <c r="CI8">
        <v>0</v>
      </c>
      <c r="CJ8" t="s">
        <v>7084</v>
      </c>
      <c r="CK8" s="4">
        <v>38414</v>
      </c>
      <c r="CL8" t="s">
        <v>7085</v>
      </c>
      <c r="CM8" t="s">
        <v>7086</v>
      </c>
      <c r="CN8">
        <v>10</v>
      </c>
      <c r="CP8" t="s">
        <v>418</v>
      </c>
      <c r="CQ8" t="s">
        <v>6958</v>
      </c>
      <c r="CT8" t="s">
        <v>6964</v>
      </c>
      <c r="CV8">
        <v>0</v>
      </c>
      <c r="CX8">
        <v>2</v>
      </c>
      <c r="CY8" t="s">
        <v>553</v>
      </c>
      <c r="CZ8">
        <v>0</v>
      </c>
      <c r="DA8">
        <v>7</v>
      </c>
      <c r="DB8" t="s">
        <v>1953</v>
      </c>
      <c r="DC8">
        <v>-36</v>
      </c>
      <c r="DE8" t="s">
        <v>7042</v>
      </c>
      <c r="DJ8">
        <v>5</v>
      </c>
      <c r="DK8" s="4">
        <v>44484</v>
      </c>
      <c r="DL8">
        <v>20369</v>
      </c>
      <c r="DM8">
        <v>2021</v>
      </c>
      <c r="DN8">
        <v>0</v>
      </c>
      <c r="DP8">
        <v>80401</v>
      </c>
      <c r="DQ8">
        <v>26</v>
      </c>
      <c r="DT8" t="s">
        <v>257</v>
      </c>
      <c r="DU8" t="s">
        <v>274</v>
      </c>
      <c r="DW8">
        <v>0</v>
      </c>
      <c r="DX8" t="s">
        <v>275</v>
      </c>
      <c r="ED8">
        <v>0</v>
      </c>
      <c r="EE8" t="s">
        <v>1105</v>
      </c>
      <c r="EF8" t="s">
        <v>422</v>
      </c>
      <c r="EG8">
        <v>0</v>
      </c>
      <c r="EH8" t="s">
        <v>2972</v>
      </c>
      <c r="EI8" t="s">
        <v>992</v>
      </c>
      <c r="EJ8" t="s">
        <v>7087</v>
      </c>
      <c r="EK8" t="s">
        <v>7088</v>
      </c>
      <c r="EL8" t="s">
        <v>7089</v>
      </c>
      <c r="EM8" t="s">
        <v>1043</v>
      </c>
      <c r="EN8" t="s">
        <v>418</v>
      </c>
      <c r="EO8" t="s">
        <v>1303</v>
      </c>
      <c r="EP8">
        <v>0</v>
      </c>
      <c r="ES8" t="s">
        <v>7090</v>
      </c>
      <c r="FD8">
        <v>0</v>
      </c>
      <c r="FE8">
        <v>8</v>
      </c>
      <c r="FF8" t="s">
        <v>429</v>
      </c>
      <c r="FH8" t="s">
        <v>429</v>
      </c>
      <c r="FK8">
        <v>0</v>
      </c>
      <c r="FM8">
        <v>0</v>
      </c>
      <c r="FP8">
        <v>0</v>
      </c>
      <c r="FR8" t="s">
        <v>395</v>
      </c>
      <c r="FT8" t="s">
        <v>274</v>
      </c>
      <c r="FU8" t="s">
        <v>396</v>
      </c>
      <c r="FV8" t="s">
        <v>397</v>
      </c>
      <c r="FX8">
        <v>0</v>
      </c>
      <c r="FZ8">
        <v>0.1</v>
      </c>
      <c r="GA8">
        <v>-10</v>
      </c>
      <c r="GB8">
        <v>0</v>
      </c>
      <c r="GC8" t="s">
        <v>1618</v>
      </c>
      <c r="GD8" t="s">
        <v>355</v>
      </c>
      <c r="GE8">
        <v>0</v>
      </c>
      <c r="GF8" t="s">
        <v>274</v>
      </c>
      <c r="GI8">
        <v>1</v>
      </c>
      <c r="GJ8">
        <v>0</v>
      </c>
      <c r="GL8" t="s">
        <v>7091</v>
      </c>
      <c r="GN8">
        <v>2</v>
      </c>
      <c r="GZ8" t="s">
        <v>6971</v>
      </c>
      <c r="HB8" t="s">
        <v>294</v>
      </c>
      <c r="HC8" t="s">
        <v>294</v>
      </c>
      <c r="HE8">
        <v>0</v>
      </c>
      <c r="HF8">
        <v>21</v>
      </c>
      <c r="HG8">
        <v>0</v>
      </c>
      <c r="HH8" t="s">
        <v>275</v>
      </c>
      <c r="HK8">
        <v>3</v>
      </c>
      <c r="HV8">
        <v>-44</v>
      </c>
      <c r="HW8">
        <v>4133136</v>
      </c>
      <c r="HX8" t="s">
        <v>387</v>
      </c>
      <c r="HY8">
        <v>4133107</v>
      </c>
      <c r="IB8">
        <v>0</v>
      </c>
      <c r="IC8">
        <v>0</v>
      </c>
      <c r="IL8">
        <v>24</v>
      </c>
      <c r="IP8" t="s">
        <v>7042</v>
      </c>
      <c r="IT8">
        <v>7</v>
      </c>
    </row>
    <row r="9" spans="1:254">
      <c r="A9">
        <v>8</v>
      </c>
      <c r="B9" t="s">
        <v>7092</v>
      </c>
      <c r="C9">
        <v>1</v>
      </c>
      <c r="D9">
        <v>3</v>
      </c>
      <c r="E9">
        <v>2</v>
      </c>
      <c r="F9">
        <v>3</v>
      </c>
      <c r="G9">
        <v>-44</v>
      </c>
      <c r="I9" t="s">
        <v>254</v>
      </c>
      <c r="J9">
        <v>21</v>
      </c>
      <c r="K9">
        <v>21</v>
      </c>
      <c r="L9" t="s">
        <v>7093</v>
      </c>
      <c r="M9" t="s">
        <v>1471</v>
      </c>
      <c r="O9" t="s">
        <v>5906</v>
      </c>
      <c r="P9" t="s">
        <v>1473</v>
      </c>
      <c r="V9" t="s">
        <v>257</v>
      </c>
      <c r="W9" t="s">
        <v>6977</v>
      </c>
      <c r="AD9" t="s">
        <v>635</v>
      </c>
      <c r="AE9" t="s">
        <v>1685</v>
      </c>
      <c r="AF9" t="s">
        <v>6977</v>
      </c>
      <c r="AG9" t="s">
        <v>274</v>
      </c>
      <c r="AI9">
        <v>20</v>
      </c>
      <c r="AO9">
        <v>7</v>
      </c>
      <c r="BI9" t="s">
        <v>607</v>
      </c>
      <c r="BP9">
        <f t="shared" si="0"/>
        <v>0</v>
      </c>
      <c r="BQ9">
        <f t="shared" si="1"/>
        <v>2</v>
      </c>
      <c r="BS9" t="s">
        <v>6958</v>
      </c>
      <c r="BU9">
        <v>10</v>
      </c>
      <c r="BW9">
        <v>0</v>
      </c>
      <c r="BX9" t="s">
        <v>7094</v>
      </c>
      <c r="CC9" s="3">
        <v>0.2590277777777778</v>
      </c>
      <c r="CE9" t="s">
        <v>7095</v>
      </c>
      <c r="CI9">
        <v>0</v>
      </c>
      <c r="CJ9" t="s">
        <v>7096</v>
      </c>
      <c r="CK9" s="4">
        <v>38414</v>
      </c>
      <c r="CL9" t="s">
        <v>7097</v>
      </c>
      <c r="CM9" t="s">
        <v>7098</v>
      </c>
      <c r="CN9">
        <v>10</v>
      </c>
      <c r="CP9" t="s">
        <v>269</v>
      </c>
      <c r="CQ9" t="s">
        <v>6958</v>
      </c>
      <c r="CT9" t="s">
        <v>762</v>
      </c>
      <c r="CV9">
        <v>0</v>
      </c>
      <c r="CX9">
        <v>3</v>
      </c>
      <c r="CY9" t="s">
        <v>553</v>
      </c>
      <c r="CZ9">
        <v>0</v>
      </c>
      <c r="DA9">
        <v>7</v>
      </c>
      <c r="DB9" t="s">
        <v>1953</v>
      </c>
      <c r="DC9">
        <v>-36</v>
      </c>
      <c r="DE9" t="s">
        <v>7099</v>
      </c>
      <c r="DJ9">
        <v>3</v>
      </c>
      <c r="DK9" s="4">
        <v>44484</v>
      </c>
      <c r="DL9">
        <v>20369</v>
      </c>
      <c r="DM9">
        <v>2021</v>
      </c>
      <c r="DN9">
        <v>0</v>
      </c>
      <c r="DP9">
        <v>80401</v>
      </c>
      <c r="DQ9">
        <v>27</v>
      </c>
      <c r="DT9" t="s">
        <v>294</v>
      </c>
      <c r="DU9" t="s">
        <v>294</v>
      </c>
      <c r="DW9">
        <v>0</v>
      </c>
      <c r="DX9" t="s">
        <v>275</v>
      </c>
      <c r="ED9">
        <v>0</v>
      </c>
      <c r="EE9" t="s">
        <v>6776</v>
      </c>
      <c r="EF9" t="s">
        <v>277</v>
      </c>
      <c r="EG9">
        <v>0</v>
      </c>
      <c r="EH9" t="s">
        <v>2341</v>
      </c>
      <c r="EI9" t="s">
        <v>278</v>
      </c>
      <c r="EJ9" t="s">
        <v>7100</v>
      </c>
      <c r="EK9" t="s">
        <v>7101</v>
      </c>
      <c r="EL9" t="s">
        <v>7102</v>
      </c>
      <c r="EM9" t="s">
        <v>889</v>
      </c>
      <c r="EN9" t="s">
        <v>282</v>
      </c>
      <c r="EO9" t="s">
        <v>918</v>
      </c>
      <c r="EP9">
        <v>0</v>
      </c>
      <c r="ES9" t="s">
        <v>7103</v>
      </c>
      <c r="FD9">
        <v>0</v>
      </c>
      <c r="FE9">
        <v>7</v>
      </c>
      <c r="FF9" t="s">
        <v>590</v>
      </c>
      <c r="FH9" t="s">
        <v>590</v>
      </c>
      <c r="FI9" t="s">
        <v>7104</v>
      </c>
      <c r="FK9">
        <v>0</v>
      </c>
      <c r="FM9">
        <v>0</v>
      </c>
      <c r="FP9">
        <v>0</v>
      </c>
      <c r="FR9" t="s">
        <v>651</v>
      </c>
      <c r="FT9" t="s">
        <v>274</v>
      </c>
      <c r="FU9" t="s">
        <v>7105</v>
      </c>
      <c r="FV9" t="s">
        <v>1700</v>
      </c>
      <c r="FW9" t="s">
        <v>291</v>
      </c>
      <c r="FX9">
        <v>0</v>
      </c>
      <c r="FZ9">
        <v>0.1</v>
      </c>
      <c r="GA9">
        <v>-10</v>
      </c>
      <c r="GB9">
        <v>0</v>
      </c>
      <c r="GD9" t="s">
        <v>355</v>
      </c>
      <c r="GE9">
        <v>0</v>
      </c>
      <c r="GI9">
        <v>0</v>
      </c>
      <c r="GJ9">
        <v>0</v>
      </c>
      <c r="GL9" t="s">
        <v>7106</v>
      </c>
      <c r="GN9">
        <v>2</v>
      </c>
      <c r="GZ9" t="s">
        <v>972</v>
      </c>
      <c r="HB9" t="s">
        <v>313</v>
      </c>
      <c r="HC9" t="s">
        <v>294</v>
      </c>
      <c r="HD9" t="s">
        <v>7107</v>
      </c>
      <c r="HE9">
        <v>0</v>
      </c>
      <c r="HF9">
        <v>21</v>
      </c>
      <c r="HG9">
        <v>0</v>
      </c>
      <c r="HH9" t="s">
        <v>275</v>
      </c>
      <c r="HK9">
        <v>4</v>
      </c>
      <c r="HV9">
        <v>-47</v>
      </c>
      <c r="HW9">
        <v>4133156</v>
      </c>
      <c r="HX9" t="s">
        <v>7108</v>
      </c>
      <c r="HY9">
        <v>4133136</v>
      </c>
      <c r="IB9">
        <v>0</v>
      </c>
      <c r="IC9">
        <v>0</v>
      </c>
      <c r="IL9">
        <v>25</v>
      </c>
      <c r="IP9" t="s">
        <v>7099</v>
      </c>
      <c r="IT9">
        <v>7</v>
      </c>
    </row>
    <row r="10" spans="1:254">
      <c r="A10">
        <v>9</v>
      </c>
      <c r="B10" t="s">
        <v>7109</v>
      </c>
      <c r="C10">
        <v>1</v>
      </c>
      <c r="D10">
        <v>1</v>
      </c>
      <c r="E10">
        <v>10</v>
      </c>
      <c r="G10">
        <v>-47</v>
      </c>
      <c r="I10" t="s">
        <v>298</v>
      </c>
      <c r="J10">
        <v>12</v>
      </c>
      <c r="K10" t="s">
        <v>7110</v>
      </c>
      <c r="L10" t="s">
        <v>1878</v>
      </c>
      <c r="M10" t="s">
        <v>1163</v>
      </c>
      <c r="O10" t="s">
        <v>1879</v>
      </c>
      <c r="V10" t="s">
        <v>253</v>
      </c>
      <c r="W10" t="s">
        <v>7111</v>
      </c>
      <c r="X10" t="s">
        <v>4969</v>
      </c>
      <c r="Y10" t="s">
        <v>7112</v>
      </c>
      <c r="AA10" t="s">
        <v>325</v>
      </c>
      <c r="AB10" t="s">
        <v>326</v>
      </c>
      <c r="AJ10" t="s">
        <v>756</v>
      </c>
      <c r="AO10">
        <v>7</v>
      </c>
      <c r="BI10" t="s">
        <v>274</v>
      </c>
      <c r="BP10">
        <f t="shared" si="0"/>
        <v>1</v>
      </c>
      <c r="BQ10">
        <f t="shared" si="1"/>
        <v>0</v>
      </c>
      <c r="BS10" t="s">
        <v>6958</v>
      </c>
      <c r="BU10">
        <v>10</v>
      </c>
      <c r="BW10">
        <v>1</v>
      </c>
      <c r="BX10" t="s">
        <v>7113</v>
      </c>
      <c r="BZ10">
        <v>0</v>
      </c>
      <c r="CB10" t="s">
        <v>1914</v>
      </c>
      <c r="CC10" s="3">
        <v>0.23333333333333331</v>
      </c>
      <c r="CD10" t="s">
        <v>294</v>
      </c>
      <c r="CE10" t="s">
        <v>7114</v>
      </c>
      <c r="CF10">
        <v>8</v>
      </c>
      <c r="CH10" t="s">
        <v>493</v>
      </c>
      <c r="CI10">
        <v>0</v>
      </c>
      <c r="CJ10" t="s">
        <v>7115</v>
      </c>
      <c r="CK10" s="4">
        <v>38414</v>
      </c>
      <c r="CL10" t="s">
        <v>7116</v>
      </c>
      <c r="CM10" t="s">
        <v>7117</v>
      </c>
      <c r="CN10">
        <v>10</v>
      </c>
      <c r="CP10" t="s">
        <v>282</v>
      </c>
      <c r="CQ10" t="s">
        <v>6958</v>
      </c>
      <c r="CT10" t="s">
        <v>7118</v>
      </c>
      <c r="CV10">
        <v>0</v>
      </c>
      <c r="CX10">
        <v>4</v>
      </c>
      <c r="CY10" t="s">
        <v>553</v>
      </c>
      <c r="CZ10">
        <v>0</v>
      </c>
      <c r="DA10">
        <v>7</v>
      </c>
      <c r="DB10" t="s">
        <v>1953</v>
      </c>
      <c r="DC10">
        <v>-36</v>
      </c>
      <c r="DJ10">
        <v>0</v>
      </c>
      <c r="DK10" s="4">
        <v>44484</v>
      </c>
      <c r="DL10">
        <v>20369</v>
      </c>
      <c r="DM10">
        <v>2021</v>
      </c>
      <c r="DN10">
        <v>0</v>
      </c>
      <c r="DP10">
        <v>80401</v>
      </c>
      <c r="DQ10">
        <v>28</v>
      </c>
      <c r="DT10" t="s">
        <v>274</v>
      </c>
      <c r="DU10" t="s">
        <v>257</v>
      </c>
      <c r="DV10" t="s">
        <v>7119</v>
      </c>
      <c r="DW10">
        <v>0</v>
      </c>
      <c r="DX10" t="s">
        <v>275</v>
      </c>
      <c r="DZ10" t="s">
        <v>7066</v>
      </c>
      <c r="EA10" t="s">
        <v>1391</v>
      </c>
      <c r="ED10">
        <v>0</v>
      </c>
      <c r="EE10" t="s">
        <v>1890</v>
      </c>
      <c r="EF10" t="s">
        <v>422</v>
      </c>
      <c r="EG10">
        <v>0</v>
      </c>
      <c r="EI10" t="s">
        <v>454</v>
      </c>
      <c r="EJ10" t="s">
        <v>7120</v>
      </c>
      <c r="EK10" t="s">
        <v>7121</v>
      </c>
      <c r="EL10" t="s">
        <v>7122</v>
      </c>
      <c r="EM10" t="s">
        <v>7123</v>
      </c>
      <c r="EN10" t="s">
        <v>269</v>
      </c>
      <c r="EO10" t="s">
        <v>7124</v>
      </c>
      <c r="EP10">
        <v>0</v>
      </c>
      <c r="EQ10" t="s">
        <v>491</v>
      </c>
      <c r="ES10" t="s">
        <v>7125</v>
      </c>
      <c r="ET10">
        <v>0</v>
      </c>
      <c r="EU10" t="s">
        <v>679</v>
      </c>
      <c r="EV10" t="s">
        <v>349</v>
      </c>
      <c r="FB10" t="s">
        <v>7126</v>
      </c>
      <c r="FD10">
        <v>0</v>
      </c>
      <c r="FE10">
        <v>5</v>
      </c>
      <c r="FI10" t="s">
        <v>7127</v>
      </c>
      <c r="FJ10" t="s">
        <v>7128</v>
      </c>
      <c r="FK10">
        <v>0</v>
      </c>
      <c r="FM10">
        <v>1</v>
      </c>
      <c r="FN10" t="s">
        <v>7129</v>
      </c>
      <c r="FO10" t="s">
        <v>1182</v>
      </c>
      <c r="FP10">
        <v>0</v>
      </c>
      <c r="FR10" t="s">
        <v>395</v>
      </c>
      <c r="FU10" t="s">
        <v>496</v>
      </c>
      <c r="FX10">
        <v>0</v>
      </c>
      <c r="FZ10">
        <v>0.1</v>
      </c>
      <c r="GA10">
        <v>-10</v>
      </c>
      <c r="GB10">
        <v>0</v>
      </c>
      <c r="GD10" t="s">
        <v>355</v>
      </c>
      <c r="GE10">
        <v>1</v>
      </c>
      <c r="GF10" t="s">
        <v>1179</v>
      </c>
      <c r="GG10">
        <v>1.8</v>
      </c>
      <c r="GH10">
        <v>3.1</v>
      </c>
      <c r="GI10">
        <v>0</v>
      </c>
      <c r="GJ10">
        <v>0</v>
      </c>
      <c r="GK10" t="s">
        <v>7130</v>
      </c>
      <c r="GL10" t="s">
        <v>1180</v>
      </c>
      <c r="GP10" t="s">
        <v>1403</v>
      </c>
      <c r="GZ10" t="s">
        <v>7131</v>
      </c>
      <c r="HB10" t="s">
        <v>294</v>
      </c>
      <c r="HC10" t="s">
        <v>313</v>
      </c>
      <c r="HD10" t="s">
        <v>1182</v>
      </c>
      <c r="HE10">
        <v>0</v>
      </c>
      <c r="HF10">
        <v>12</v>
      </c>
      <c r="HG10">
        <v>0</v>
      </c>
      <c r="HH10" t="s">
        <v>275</v>
      </c>
      <c r="HK10" t="s">
        <v>1256</v>
      </c>
      <c r="HN10" t="s">
        <v>7132</v>
      </c>
      <c r="HO10" t="s">
        <v>7133</v>
      </c>
      <c r="HP10" t="s">
        <v>7134</v>
      </c>
      <c r="HQ10" t="s">
        <v>7135</v>
      </c>
      <c r="HT10" t="s">
        <v>7136</v>
      </c>
      <c r="HU10">
        <v>-13</v>
      </c>
      <c r="HV10">
        <v>-47</v>
      </c>
      <c r="HW10">
        <v>4133172</v>
      </c>
      <c r="HX10" t="s">
        <v>7129</v>
      </c>
      <c r="HY10">
        <v>4133156</v>
      </c>
      <c r="IB10">
        <v>0</v>
      </c>
      <c r="IC10">
        <v>1</v>
      </c>
      <c r="IL10">
        <v>26</v>
      </c>
      <c r="IT10">
        <v>7</v>
      </c>
    </row>
    <row r="11" spans="1:254">
      <c r="A11">
        <v>10</v>
      </c>
      <c r="B11" t="s">
        <v>7137</v>
      </c>
      <c r="C11">
        <v>1</v>
      </c>
      <c r="D11">
        <v>2</v>
      </c>
      <c r="E11">
        <v>23</v>
      </c>
      <c r="F11">
        <v>20</v>
      </c>
      <c r="G11">
        <v>-34</v>
      </c>
      <c r="I11" t="s">
        <v>254</v>
      </c>
      <c r="J11">
        <v>12</v>
      </c>
      <c r="K11" t="s">
        <v>6748</v>
      </c>
      <c r="L11" t="s">
        <v>7138</v>
      </c>
      <c r="M11" t="s">
        <v>7139</v>
      </c>
      <c r="O11" t="s">
        <v>7140</v>
      </c>
      <c r="P11" t="s">
        <v>509</v>
      </c>
      <c r="S11" t="s">
        <v>7141</v>
      </c>
      <c r="V11" t="s">
        <v>257</v>
      </c>
      <c r="W11" t="s">
        <v>7142</v>
      </c>
      <c r="AD11" t="s">
        <v>1600</v>
      </c>
      <c r="AE11" t="s">
        <v>1601</v>
      </c>
      <c r="AF11" t="s">
        <v>7142</v>
      </c>
      <c r="AG11" t="s">
        <v>274</v>
      </c>
      <c r="AI11">
        <v>22</v>
      </c>
      <c r="AO11">
        <v>7</v>
      </c>
      <c r="BI11" t="s">
        <v>274</v>
      </c>
      <c r="BP11">
        <f t="shared" si="0"/>
        <v>0</v>
      </c>
      <c r="BQ11">
        <f t="shared" si="1"/>
        <v>1</v>
      </c>
      <c r="BS11" t="s">
        <v>6958</v>
      </c>
      <c r="BU11">
        <v>10</v>
      </c>
      <c r="BW11">
        <v>0</v>
      </c>
      <c r="BX11" t="s">
        <v>7143</v>
      </c>
      <c r="CC11" s="3">
        <v>0.22916666666666666</v>
      </c>
      <c r="CE11" t="s">
        <v>7144</v>
      </c>
      <c r="CI11">
        <v>0</v>
      </c>
      <c r="CJ11" t="s">
        <v>7145</v>
      </c>
      <c r="CK11" s="4">
        <v>38414</v>
      </c>
      <c r="CL11" t="s">
        <v>7146</v>
      </c>
      <c r="CM11" t="s">
        <v>7147</v>
      </c>
      <c r="CN11">
        <v>10</v>
      </c>
      <c r="CP11" t="s">
        <v>269</v>
      </c>
      <c r="CQ11" t="s">
        <v>6958</v>
      </c>
      <c r="CT11" t="s">
        <v>4599</v>
      </c>
      <c r="CV11">
        <v>0</v>
      </c>
      <c r="CX11">
        <v>5</v>
      </c>
      <c r="CY11" t="s">
        <v>553</v>
      </c>
      <c r="CZ11">
        <v>0</v>
      </c>
      <c r="DA11">
        <v>7</v>
      </c>
      <c r="DB11" t="s">
        <v>1953</v>
      </c>
      <c r="DC11">
        <v>-36</v>
      </c>
      <c r="DE11" t="s">
        <v>7004</v>
      </c>
      <c r="DJ11">
        <v>22</v>
      </c>
      <c r="DK11" s="4">
        <v>44484</v>
      </c>
      <c r="DL11">
        <v>20369</v>
      </c>
      <c r="DM11">
        <v>2021</v>
      </c>
      <c r="DN11">
        <v>0</v>
      </c>
      <c r="DP11">
        <v>80401</v>
      </c>
      <c r="DQ11">
        <v>29</v>
      </c>
      <c r="DT11" t="s">
        <v>294</v>
      </c>
      <c r="DU11" t="s">
        <v>294</v>
      </c>
      <c r="DW11">
        <v>0</v>
      </c>
      <c r="DX11" t="s">
        <v>275</v>
      </c>
      <c r="ED11">
        <v>0</v>
      </c>
      <c r="EE11" t="s">
        <v>5611</v>
      </c>
      <c r="EF11" t="s">
        <v>422</v>
      </c>
      <c r="EG11">
        <v>0</v>
      </c>
      <c r="EI11" t="s">
        <v>454</v>
      </c>
      <c r="EJ11" t="s">
        <v>7148</v>
      </c>
      <c r="EK11" t="s">
        <v>7149</v>
      </c>
      <c r="EL11" t="s">
        <v>7150</v>
      </c>
      <c r="EM11" t="s">
        <v>7151</v>
      </c>
      <c r="EN11" t="s">
        <v>282</v>
      </c>
      <c r="EO11" t="s">
        <v>459</v>
      </c>
      <c r="EP11">
        <v>0</v>
      </c>
      <c r="ES11" t="s">
        <v>7152</v>
      </c>
      <c r="FD11">
        <v>0</v>
      </c>
      <c r="FE11">
        <v>6</v>
      </c>
      <c r="FF11" t="s">
        <v>590</v>
      </c>
      <c r="FH11" t="s">
        <v>590</v>
      </c>
      <c r="FI11" t="s">
        <v>7153</v>
      </c>
      <c r="FK11">
        <v>0</v>
      </c>
      <c r="FM11">
        <v>0</v>
      </c>
      <c r="FP11">
        <v>0</v>
      </c>
      <c r="FR11" t="s">
        <v>462</v>
      </c>
      <c r="FT11" t="s">
        <v>274</v>
      </c>
      <c r="FU11" t="s">
        <v>777</v>
      </c>
      <c r="FV11" t="s">
        <v>1700</v>
      </c>
      <c r="FX11">
        <v>0</v>
      </c>
      <c r="FZ11">
        <v>0.1</v>
      </c>
      <c r="GA11">
        <v>-10</v>
      </c>
      <c r="GB11">
        <v>0</v>
      </c>
      <c r="GC11" t="s">
        <v>7154</v>
      </c>
      <c r="GD11" t="s">
        <v>355</v>
      </c>
      <c r="GE11">
        <v>0</v>
      </c>
      <c r="GF11" t="s">
        <v>895</v>
      </c>
      <c r="GI11">
        <v>0</v>
      </c>
      <c r="GJ11">
        <v>0</v>
      </c>
      <c r="GL11" t="s">
        <v>7155</v>
      </c>
      <c r="GN11">
        <v>8</v>
      </c>
      <c r="GZ11" t="s">
        <v>7156</v>
      </c>
      <c r="HB11" t="s">
        <v>313</v>
      </c>
      <c r="HC11" t="s">
        <v>294</v>
      </c>
      <c r="HD11" t="s">
        <v>7157</v>
      </c>
      <c r="HE11">
        <v>0</v>
      </c>
      <c r="HF11">
        <v>12</v>
      </c>
      <c r="HG11">
        <v>0</v>
      </c>
      <c r="HH11" t="s">
        <v>275</v>
      </c>
      <c r="HK11">
        <v>4</v>
      </c>
      <c r="HV11">
        <v>44</v>
      </c>
      <c r="HW11">
        <v>4133205</v>
      </c>
      <c r="HX11" t="s">
        <v>7158</v>
      </c>
      <c r="HY11">
        <v>4133172</v>
      </c>
      <c r="IB11">
        <v>0</v>
      </c>
      <c r="IC11">
        <v>0</v>
      </c>
      <c r="IL11">
        <v>27</v>
      </c>
      <c r="IP11" t="s">
        <v>7004</v>
      </c>
      <c r="IT11">
        <v>7</v>
      </c>
    </row>
    <row r="12" spans="1:254">
      <c r="A12">
        <v>11</v>
      </c>
      <c r="B12" t="s">
        <v>7159</v>
      </c>
      <c r="C12">
        <v>1</v>
      </c>
      <c r="D12">
        <v>3</v>
      </c>
      <c r="E12">
        <v>2</v>
      </c>
      <c r="F12">
        <v>4</v>
      </c>
      <c r="G12">
        <v>44</v>
      </c>
      <c r="I12" t="s">
        <v>254</v>
      </c>
      <c r="J12">
        <v>11</v>
      </c>
      <c r="K12">
        <v>11</v>
      </c>
      <c r="L12" t="s">
        <v>5654</v>
      </c>
      <c r="M12" t="s">
        <v>1037</v>
      </c>
      <c r="O12" t="s">
        <v>257</v>
      </c>
      <c r="V12" t="s">
        <v>257</v>
      </c>
      <c r="W12" t="s">
        <v>7160</v>
      </c>
      <c r="AD12" t="s">
        <v>1098</v>
      </c>
      <c r="AE12" t="s">
        <v>1099</v>
      </c>
      <c r="AF12" t="s">
        <v>7160</v>
      </c>
      <c r="AG12" t="s">
        <v>274</v>
      </c>
      <c r="AI12">
        <v>20</v>
      </c>
      <c r="AO12">
        <v>7</v>
      </c>
      <c r="BI12" t="s">
        <v>274</v>
      </c>
      <c r="BP12">
        <f t="shared" si="0"/>
        <v>0</v>
      </c>
      <c r="BQ12">
        <f t="shared" si="1"/>
        <v>1</v>
      </c>
      <c r="BS12" t="s">
        <v>6958</v>
      </c>
      <c r="BU12">
        <v>10</v>
      </c>
      <c r="BW12">
        <v>0</v>
      </c>
      <c r="BX12" t="s">
        <v>7161</v>
      </c>
      <c r="CC12" s="3">
        <v>0.20069444444444443</v>
      </c>
      <c r="CE12" t="s">
        <v>7162</v>
      </c>
      <c r="CI12">
        <v>0</v>
      </c>
      <c r="CJ12" t="s">
        <v>7163</v>
      </c>
      <c r="CK12" s="4">
        <v>38414</v>
      </c>
      <c r="CL12" t="s">
        <v>7164</v>
      </c>
      <c r="CM12" t="s">
        <v>7165</v>
      </c>
      <c r="CN12">
        <v>10</v>
      </c>
      <c r="CP12" t="s">
        <v>269</v>
      </c>
      <c r="CQ12" t="s">
        <v>6958</v>
      </c>
      <c r="CT12" t="s">
        <v>7166</v>
      </c>
      <c r="CV12">
        <v>0</v>
      </c>
      <c r="CX12">
        <v>6</v>
      </c>
      <c r="CY12" t="s">
        <v>553</v>
      </c>
      <c r="CZ12">
        <v>0</v>
      </c>
      <c r="DA12">
        <v>7</v>
      </c>
      <c r="DB12" t="s">
        <v>1953</v>
      </c>
      <c r="DC12">
        <v>-36</v>
      </c>
      <c r="DE12" t="s">
        <v>6993</v>
      </c>
      <c r="DJ12">
        <v>4</v>
      </c>
      <c r="DK12" s="4">
        <v>44484</v>
      </c>
      <c r="DL12">
        <v>20369</v>
      </c>
      <c r="DM12">
        <v>2021</v>
      </c>
      <c r="DN12">
        <v>0</v>
      </c>
      <c r="DP12">
        <v>80401</v>
      </c>
      <c r="DQ12">
        <v>30</v>
      </c>
      <c r="DT12" t="s">
        <v>274</v>
      </c>
      <c r="DU12" t="s">
        <v>257</v>
      </c>
      <c r="DW12">
        <v>0</v>
      </c>
      <c r="DX12" t="s">
        <v>275</v>
      </c>
      <c r="ED12">
        <v>0</v>
      </c>
      <c r="EE12" t="s">
        <v>7167</v>
      </c>
      <c r="EF12" t="s">
        <v>422</v>
      </c>
      <c r="EG12">
        <v>0</v>
      </c>
      <c r="EH12" t="s">
        <v>1979</v>
      </c>
      <c r="EI12" t="s">
        <v>340</v>
      </c>
      <c r="EJ12" t="s">
        <v>7168</v>
      </c>
      <c r="EK12" t="s">
        <v>7169</v>
      </c>
      <c r="EL12" t="s">
        <v>7170</v>
      </c>
      <c r="EM12" t="s">
        <v>7171</v>
      </c>
      <c r="EN12" t="s">
        <v>282</v>
      </c>
      <c r="EO12" t="s">
        <v>968</v>
      </c>
      <c r="EP12">
        <v>0</v>
      </c>
      <c r="ES12" t="s">
        <v>7172</v>
      </c>
      <c r="FD12">
        <v>0</v>
      </c>
      <c r="FE12">
        <v>3</v>
      </c>
      <c r="FF12" t="s">
        <v>621</v>
      </c>
      <c r="FH12" t="s">
        <v>621</v>
      </c>
      <c r="FI12" t="s">
        <v>7173</v>
      </c>
      <c r="FK12">
        <v>0</v>
      </c>
      <c r="FM12">
        <v>0</v>
      </c>
      <c r="FP12">
        <v>0</v>
      </c>
      <c r="FR12" t="s">
        <v>462</v>
      </c>
      <c r="FT12" t="s">
        <v>274</v>
      </c>
      <c r="FU12" t="s">
        <v>463</v>
      </c>
      <c r="FV12" t="s">
        <v>431</v>
      </c>
      <c r="FX12">
        <v>0</v>
      </c>
      <c r="FZ12">
        <v>0.1</v>
      </c>
      <c r="GA12">
        <v>-10</v>
      </c>
      <c r="GB12">
        <v>0</v>
      </c>
      <c r="GD12" t="s">
        <v>355</v>
      </c>
      <c r="GE12">
        <v>0</v>
      </c>
      <c r="GI12">
        <v>0</v>
      </c>
      <c r="GJ12">
        <v>0</v>
      </c>
      <c r="GL12" t="s">
        <v>7174</v>
      </c>
      <c r="GN12">
        <v>2</v>
      </c>
      <c r="GZ12" t="s">
        <v>7175</v>
      </c>
      <c r="HB12" t="s">
        <v>313</v>
      </c>
      <c r="HC12" t="s">
        <v>294</v>
      </c>
      <c r="HD12" t="s">
        <v>7176</v>
      </c>
      <c r="HE12">
        <v>0</v>
      </c>
      <c r="HF12">
        <v>11</v>
      </c>
      <c r="HG12">
        <v>0</v>
      </c>
      <c r="HH12" t="s">
        <v>275</v>
      </c>
      <c r="HK12">
        <v>4</v>
      </c>
      <c r="HV12">
        <v>40</v>
      </c>
      <c r="HW12">
        <v>4133256</v>
      </c>
      <c r="HX12" t="s">
        <v>7177</v>
      </c>
      <c r="HY12">
        <v>4133205</v>
      </c>
      <c r="IB12">
        <v>0</v>
      </c>
      <c r="IC12">
        <v>0</v>
      </c>
      <c r="IL12">
        <v>28</v>
      </c>
      <c r="IP12" t="s">
        <v>6993</v>
      </c>
      <c r="IT12">
        <v>7</v>
      </c>
    </row>
    <row r="13" spans="1:254">
      <c r="A13">
        <v>12</v>
      </c>
      <c r="B13" t="s">
        <v>7178</v>
      </c>
      <c r="C13">
        <v>1</v>
      </c>
      <c r="D13">
        <v>1</v>
      </c>
      <c r="E13">
        <v>10</v>
      </c>
      <c r="F13">
        <v>40</v>
      </c>
      <c r="G13">
        <v>40</v>
      </c>
      <c r="I13" t="s">
        <v>254</v>
      </c>
      <c r="J13">
        <v>12</v>
      </c>
      <c r="K13" t="s">
        <v>5230</v>
      </c>
      <c r="L13" t="s">
        <v>7179</v>
      </c>
      <c r="M13" t="s">
        <v>568</v>
      </c>
      <c r="O13" t="s">
        <v>1066</v>
      </c>
      <c r="P13" t="s">
        <v>570</v>
      </c>
      <c r="S13" t="s">
        <v>1500</v>
      </c>
      <c r="V13" t="s">
        <v>253</v>
      </c>
      <c r="W13" t="s">
        <v>7180</v>
      </c>
      <c r="X13" t="s">
        <v>2804</v>
      </c>
      <c r="Y13" t="s">
        <v>7181</v>
      </c>
      <c r="AA13" t="s">
        <v>477</v>
      </c>
      <c r="AB13" t="s">
        <v>478</v>
      </c>
      <c r="AI13">
        <v>88</v>
      </c>
      <c r="AJ13" t="s">
        <v>327</v>
      </c>
      <c r="AK13" t="s">
        <v>575</v>
      </c>
      <c r="AO13">
        <v>7</v>
      </c>
      <c r="BI13" t="s">
        <v>274</v>
      </c>
      <c r="BP13">
        <f t="shared" si="0"/>
        <v>1</v>
      </c>
      <c r="BQ13">
        <f t="shared" si="1"/>
        <v>0</v>
      </c>
      <c r="BS13" t="s">
        <v>6958</v>
      </c>
      <c r="BU13">
        <v>10</v>
      </c>
      <c r="BW13">
        <v>0</v>
      </c>
      <c r="BX13" t="s">
        <v>7182</v>
      </c>
      <c r="BZ13">
        <v>1</v>
      </c>
      <c r="CC13" s="3">
        <v>0.17152777777777775</v>
      </c>
      <c r="CD13" t="s">
        <v>274</v>
      </c>
      <c r="CE13" t="s">
        <v>7183</v>
      </c>
      <c r="CF13">
        <v>0</v>
      </c>
      <c r="CH13" t="s">
        <v>481</v>
      </c>
      <c r="CI13">
        <v>1</v>
      </c>
      <c r="CJ13" t="s">
        <v>7184</v>
      </c>
      <c r="CK13" s="4">
        <v>38414</v>
      </c>
      <c r="CL13" t="s">
        <v>7185</v>
      </c>
      <c r="CM13" t="s">
        <v>7186</v>
      </c>
      <c r="CN13">
        <v>10</v>
      </c>
      <c r="CO13" t="s">
        <v>7187</v>
      </c>
      <c r="CP13" t="s">
        <v>269</v>
      </c>
      <c r="CQ13" t="s">
        <v>6958</v>
      </c>
      <c r="CT13" t="s">
        <v>7188</v>
      </c>
      <c r="CV13">
        <v>0</v>
      </c>
      <c r="CX13">
        <v>7</v>
      </c>
      <c r="CY13" t="s">
        <v>553</v>
      </c>
      <c r="CZ13">
        <v>0</v>
      </c>
      <c r="DA13">
        <v>7</v>
      </c>
      <c r="DB13" t="s">
        <v>1953</v>
      </c>
      <c r="DC13">
        <v>-36</v>
      </c>
      <c r="DE13" t="s">
        <v>6974</v>
      </c>
      <c r="DJ13">
        <v>40</v>
      </c>
      <c r="DK13" s="4">
        <v>44484</v>
      </c>
      <c r="DL13">
        <v>20369</v>
      </c>
      <c r="DM13">
        <v>2021</v>
      </c>
      <c r="DN13">
        <v>0</v>
      </c>
      <c r="DP13">
        <v>80401</v>
      </c>
      <c r="DQ13">
        <v>31</v>
      </c>
      <c r="DT13" t="s">
        <v>274</v>
      </c>
      <c r="DU13" t="s">
        <v>257</v>
      </c>
      <c r="DW13">
        <v>0</v>
      </c>
      <c r="DX13" t="s">
        <v>275</v>
      </c>
      <c r="ED13">
        <v>0</v>
      </c>
      <c r="EE13" t="s">
        <v>7189</v>
      </c>
      <c r="EF13" t="s">
        <v>383</v>
      </c>
      <c r="EG13">
        <v>0</v>
      </c>
      <c r="EI13" t="s">
        <v>454</v>
      </c>
      <c r="EJ13" t="s">
        <v>7190</v>
      </c>
      <c r="EK13" t="s">
        <v>7191</v>
      </c>
      <c r="EL13" t="s">
        <v>7192</v>
      </c>
      <c r="EM13" t="s">
        <v>4891</v>
      </c>
      <c r="EN13" t="s">
        <v>282</v>
      </c>
      <c r="EO13" t="s">
        <v>2449</v>
      </c>
      <c r="EP13">
        <v>0</v>
      </c>
      <c r="EQ13" t="s">
        <v>4714</v>
      </c>
      <c r="ES13" t="s">
        <v>7193</v>
      </c>
      <c r="ET13">
        <v>39</v>
      </c>
      <c r="EU13" t="s">
        <v>348</v>
      </c>
      <c r="EV13" t="s">
        <v>349</v>
      </c>
      <c r="EW13" t="s">
        <v>2977</v>
      </c>
      <c r="EX13" t="s">
        <v>351</v>
      </c>
      <c r="FA13" t="s">
        <v>392</v>
      </c>
      <c r="FB13" t="s">
        <v>7194</v>
      </c>
      <c r="FD13">
        <v>1</v>
      </c>
      <c r="FE13">
        <v>2</v>
      </c>
      <c r="FK13">
        <v>0</v>
      </c>
      <c r="FM13">
        <v>0</v>
      </c>
      <c r="FP13">
        <v>1</v>
      </c>
      <c r="FR13" t="s">
        <v>462</v>
      </c>
      <c r="FU13" t="s">
        <v>463</v>
      </c>
      <c r="FV13" t="s">
        <v>290</v>
      </c>
      <c r="FX13">
        <v>0</v>
      </c>
      <c r="FZ13">
        <v>0.1</v>
      </c>
      <c r="GA13">
        <v>-10</v>
      </c>
      <c r="GB13">
        <v>0</v>
      </c>
      <c r="GC13" t="s">
        <v>7195</v>
      </c>
      <c r="GD13" t="s">
        <v>355</v>
      </c>
      <c r="GE13">
        <v>0</v>
      </c>
      <c r="GF13" t="s">
        <v>1179</v>
      </c>
      <c r="GH13">
        <v>4.3</v>
      </c>
      <c r="GI13">
        <v>0</v>
      </c>
      <c r="GJ13">
        <v>0</v>
      </c>
      <c r="GL13" t="s">
        <v>7196</v>
      </c>
      <c r="GM13">
        <v>1</v>
      </c>
      <c r="GN13">
        <v>1</v>
      </c>
      <c r="GO13" t="s">
        <v>357</v>
      </c>
      <c r="GQ13">
        <v>11</v>
      </c>
      <c r="GZ13" t="s">
        <v>7197</v>
      </c>
      <c r="HB13" t="s">
        <v>313</v>
      </c>
      <c r="HC13" t="s">
        <v>294</v>
      </c>
      <c r="HD13" t="s">
        <v>6974</v>
      </c>
      <c r="HE13">
        <v>0</v>
      </c>
      <c r="HF13">
        <v>12</v>
      </c>
      <c r="HG13">
        <v>0</v>
      </c>
      <c r="HH13" t="s">
        <v>275</v>
      </c>
      <c r="HJ13" t="s">
        <v>387</v>
      </c>
      <c r="HK13" t="s">
        <v>499</v>
      </c>
      <c r="HL13" t="s">
        <v>6974</v>
      </c>
      <c r="HN13" t="s">
        <v>7053</v>
      </c>
      <c r="HO13" t="s">
        <v>7198</v>
      </c>
      <c r="HP13" t="s">
        <v>7199</v>
      </c>
      <c r="HQ13" t="s">
        <v>7200</v>
      </c>
      <c r="HS13" t="s">
        <v>7201</v>
      </c>
      <c r="HV13">
        <v>0</v>
      </c>
      <c r="HW13">
        <v>4133286</v>
      </c>
      <c r="HX13" t="s">
        <v>565</v>
      </c>
      <c r="HY13">
        <v>4133256</v>
      </c>
      <c r="IB13">
        <v>1</v>
      </c>
      <c r="IC13">
        <v>1</v>
      </c>
      <c r="IL13">
        <v>29</v>
      </c>
      <c r="IR13" t="s">
        <v>351</v>
      </c>
      <c r="IT13">
        <v>7</v>
      </c>
    </row>
    <row r="14" spans="1:254">
      <c r="A14">
        <v>13</v>
      </c>
      <c r="B14" t="s">
        <v>7202</v>
      </c>
      <c r="C14">
        <v>1</v>
      </c>
      <c r="D14">
        <v>1</v>
      </c>
      <c r="E14">
        <v>10</v>
      </c>
      <c r="F14">
        <v>5</v>
      </c>
      <c r="G14">
        <v>-44</v>
      </c>
      <c r="H14" t="s">
        <v>253</v>
      </c>
      <c r="I14" t="s">
        <v>254</v>
      </c>
      <c r="J14">
        <v>11</v>
      </c>
      <c r="K14" t="s">
        <v>471</v>
      </c>
      <c r="L14" t="s">
        <v>721</v>
      </c>
      <c r="M14" t="s">
        <v>319</v>
      </c>
      <c r="O14" t="s">
        <v>722</v>
      </c>
      <c r="V14" t="s">
        <v>253</v>
      </c>
      <c r="W14" t="s">
        <v>7203</v>
      </c>
      <c r="X14" t="s">
        <v>7204</v>
      </c>
      <c r="Y14" t="s">
        <v>7205</v>
      </c>
      <c r="AA14" t="s">
        <v>325</v>
      </c>
      <c r="AB14" t="s">
        <v>326</v>
      </c>
      <c r="AI14">
        <v>85</v>
      </c>
      <c r="AJ14" t="s">
        <v>327</v>
      </c>
      <c r="AO14">
        <v>7</v>
      </c>
      <c r="BI14" t="s">
        <v>257</v>
      </c>
      <c r="BP14">
        <f t="shared" si="0"/>
        <v>1</v>
      </c>
      <c r="BQ14">
        <f t="shared" si="1"/>
        <v>0</v>
      </c>
      <c r="BS14" t="s">
        <v>6958</v>
      </c>
      <c r="BU14">
        <v>10</v>
      </c>
      <c r="BW14">
        <v>0</v>
      </c>
      <c r="BX14" t="s">
        <v>7206</v>
      </c>
      <c r="BZ14">
        <v>1</v>
      </c>
      <c r="CC14" s="3">
        <v>6.5972222222222224E-2</v>
      </c>
      <c r="CD14" t="s">
        <v>257</v>
      </c>
      <c r="CE14" t="s">
        <v>7207</v>
      </c>
      <c r="CF14">
        <v>6</v>
      </c>
      <c r="CH14" t="s">
        <v>331</v>
      </c>
      <c r="CI14">
        <v>0</v>
      </c>
      <c r="CJ14" t="s">
        <v>7208</v>
      </c>
      <c r="CK14" s="4">
        <v>38414</v>
      </c>
      <c r="CL14" t="s">
        <v>7209</v>
      </c>
      <c r="CM14" t="s">
        <v>7210</v>
      </c>
      <c r="CN14">
        <v>10</v>
      </c>
      <c r="CO14" t="s">
        <v>268</v>
      </c>
      <c r="CP14" t="s">
        <v>418</v>
      </c>
      <c r="CQ14" t="s">
        <v>6958</v>
      </c>
      <c r="CT14" t="s">
        <v>7211</v>
      </c>
      <c r="CV14">
        <v>0</v>
      </c>
      <c r="CX14">
        <v>1</v>
      </c>
      <c r="CY14" t="s">
        <v>2888</v>
      </c>
      <c r="CZ14">
        <v>15</v>
      </c>
      <c r="DA14">
        <v>9</v>
      </c>
      <c r="DB14" t="s">
        <v>1243</v>
      </c>
      <c r="DC14">
        <v>-44</v>
      </c>
      <c r="DE14" t="s">
        <v>6974</v>
      </c>
      <c r="DJ14">
        <v>5</v>
      </c>
      <c r="DK14" s="4">
        <v>44484</v>
      </c>
      <c r="DL14">
        <v>20369</v>
      </c>
      <c r="DM14">
        <v>2021</v>
      </c>
      <c r="DN14">
        <v>0</v>
      </c>
      <c r="DP14">
        <v>80401</v>
      </c>
      <c r="DQ14">
        <v>38</v>
      </c>
      <c r="DT14" t="s">
        <v>257</v>
      </c>
      <c r="DU14" t="s">
        <v>274</v>
      </c>
      <c r="DW14">
        <v>7</v>
      </c>
      <c r="DX14" t="s">
        <v>275</v>
      </c>
      <c r="ED14">
        <v>0</v>
      </c>
      <c r="EE14" t="s">
        <v>736</v>
      </c>
      <c r="EF14" t="s">
        <v>338</v>
      </c>
      <c r="EG14">
        <v>0</v>
      </c>
      <c r="EH14" t="s">
        <v>737</v>
      </c>
      <c r="EI14" t="s">
        <v>340</v>
      </c>
      <c r="EJ14" t="s">
        <v>965</v>
      </c>
      <c r="EK14" t="s">
        <v>7212</v>
      </c>
      <c r="EL14" t="s">
        <v>7213</v>
      </c>
      <c r="EM14" t="s">
        <v>268</v>
      </c>
      <c r="EN14" t="s">
        <v>418</v>
      </c>
      <c r="EO14" t="s">
        <v>283</v>
      </c>
      <c r="EP14">
        <v>0</v>
      </c>
      <c r="EQ14" t="s">
        <v>3697</v>
      </c>
      <c r="ET14">
        <v>4</v>
      </c>
      <c r="EU14" t="s">
        <v>348</v>
      </c>
      <c r="EV14" t="s">
        <v>349</v>
      </c>
      <c r="EW14" t="s">
        <v>4383</v>
      </c>
      <c r="EX14" t="s">
        <v>1982</v>
      </c>
      <c r="FA14" t="s">
        <v>499</v>
      </c>
      <c r="FB14" t="s">
        <v>7214</v>
      </c>
      <c r="FD14">
        <v>0</v>
      </c>
      <c r="FE14">
        <v>14</v>
      </c>
      <c r="FK14">
        <v>0</v>
      </c>
      <c r="FM14">
        <v>0</v>
      </c>
      <c r="FP14">
        <v>0</v>
      </c>
      <c r="FR14" t="s">
        <v>354</v>
      </c>
      <c r="FX14">
        <v>0</v>
      </c>
      <c r="FZ14">
        <v>7.1</v>
      </c>
      <c r="GA14">
        <v>-3</v>
      </c>
      <c r="GB14">
        <v>0</v>
      </c>
      <c r="GD14" t="s">
        <v>355</v>
      </c>
      <c r="GE14">
        <v>0</v>
      </c>
      <c r="GH14">
        <v>1.6</v>
      </c>
      <c r="GI14">
        <v>0</v>
      </c>
      <c r="GJ14">
        <v>0</v>
      </c>
      <c r="GL14" t="s">
        <v>7215</v>
      </c>
      <c r="GM14">
        <v>1</v>
      </c>
      <c r="GN14">
        <v>1</v>
      </c>
      <c r="GO14" t="s">
        <v>357</v>
      </c>
      <c r="GQ14">
        <v>15</v>
      </c>
      <c r="GZ14" t="s">
        <v>7216</v>
      </c>
      <c r="HB14" t="s">
        <v>313</v>
      </c>
      <c r="HC14" t="s">
        <v>313</v>
      </c>
      <c r="HE14">
        <v>0</v>
      </c>
      <c r="HF14">
        <v>11</v>
      </c>
      <c r="HG14">
        <v>7</v>
      </c>
      <c r="HH14" t="s">
        <v>275</v>
      </c>
      <c r="HK14">
        <v>4</v>
      </c>
      <c r="HL14" t="s">
        <v>6974</v>
      </c>
      <c r="HN14" t="s">
        <v>7217</v>
      </c>
      <c r="HO14" t="s">
        <v>7218</v>
      </c>
      <c r="HP14" t="s">
        <v>7219</v>
      </c>
      <c r="HQ14" t="s">
        <v>7220</v>
      </c>
      <c r="HS14" t="s">
        <v>4049</v>
      </c>
      <c r="HV14">
        <v>-49</v>
      </c>
      <c r="HW14">
        <v>4133476</v>
      </c>
      <c r="HY14">
        <v>4133444</v>
      </c>
      <c r="IB14">
        <v>0</v>
      </c>
      <c r="IC14">
        <v>0</v>
      </c>
      <c r="IL14">
        <v>36</v>
      </c>
      <c r="IP14" t="s">
        <v>6974</v>
      </c>
      <c r="IT14">
        <v>7</v>
      </c>
    </row>
    <row r="15" spans="1:254">
      <c r="A15">
        <v>14</v>
      </c>
      <c r="B15" t="s">
        <v>7221</v>
      </c>
      <c r="C15">
        <v>1</v>
      </c>
      <c r="D15">
        <v>2</v>
      </c>
      <c r="E15">
        <v>5</v>
      </c>
      <c r="F15">
        <v>2</v>
      </c>
      <c r="G15">
        <v>-49</v>
      </c>
      <c r="I15" t="s">
        <v>298</v>
      </c>
      <c r="J15">
        <v>12</v>
      </c>
      <c r="K15" t="s">
        <v>6748</v>
      </c>
      <c r="L15" t="s">
        <v>7222</v>
      </c>
      <c r="M15" t="s">
        <v>440</v>
      </c>
      <c r="N15" t="s">
        <v>254</v>
      </c>
      <c r="O15" t="s">
        <v>3187</v>
      </c>
      <c r="P15" t="s">
        <v>1336</v>
      </c>
      <c r="V15" t="s">
        <v>257</v>
      </c>
      <c r="W15" t="s">
        <v>7223</v>
      </c>
      <c r="AD15" t="s">
        <v>807</v>
      </c>
      <c r="AE15" t="s">
        <v>808</v>
      </c>
      <c r="AF15" t="s">
        <v>7223</v>
      </c>
      <c r="AG15" t="s">
        <v>257</v>
      </c>
      <c r="AI15">
        <v>22</v>
      </c>
      <c r="AO15">
        <v>7</v>
      </c>
      <c r="BI15" t="s">
        <v>274</v>
      </c>
      <c r="BP15">
        <f t="shared" si="0"/>
        <v>0</v>
      </c>
      <c r="BQ15">
        <f t="shared" si="1"/>
        <v>1</v>
      </c>
      <c r="BS15" t="s">
        <v>6958</v>
      </c>
      <c r="BU15">
        <v>10</v>
      </c>
      <c r="BW15">
        <v>0</v>
      </c>
      <c r="BX15" t="s">
        <v>7224</v>
      </c>
      <c r="CC15" s="3">
        <v>3.9583333333333331E-2</v>
      </c>
      <c r="CE15" t="s">
        <v>7225</v>
      </c>
      <c r="CI15">
        <v>0</v>
      </c>
      <c r="CJ15" t="s">
        <v>7226</v>
      </c>
      <c r="CK15" s="4">
        <v>38414</v>
      </c>
      <c r="CL15" t="s">
        <v>7227</v>
      </c>
      <c r="CM15" t="s">
        <v>7228</v>
      </c>
      <c r="CN15">
        <v>10</v>
      </c>
      <c r="CO15" t="s">
        <v>6965</v>
      </c>
      <c r="CP15" t="s">
        <v>282</v>
      </c>
      <c r="CQ15" t="s">
        <v>6958</v>
      </c>
      <c r="CT15" t="s">
        <v>7229</v>
      </c>
      <c r="CV15">
        <v>0</v>
      </c>
      <c r="CX15">
        <v>2</v>
      </c>
      <c r="CY15" t="s">
        <v>2888</v>
      </c>
      <c r="CZ15">
        <v>15</v>
      </c>
      <c r="DA15">
        <v>9</v>
      </c>
      <c r="DB15" t="s">
        <v>1243</v>
      </c>
      <c r="DC15">
        <v>-44</v>
      </c>
      <c r="DE15" t="s">
        <v>7230</v>
      </c>
      <c r="DJ15">
        <v>2</v>
      </c>
      <c r="DK15" s="4">
        <v>44484</v>
      </c>
      <c r="DL15">
        <v>20369</v>
      </c>
      <c r="DM15">
        <v>2021</v>
      </c>
      <c r="DN15">
        <v>0</v>
      </c>
      <c r="DP15">
        <v>80401</v>
      </c>
      <c r="DQ15">
        <v>39</v>
      </c>
      <c r="DT15" t="s">
        <v>274</v>
      </c>
      <c r="DU15" t="s">
        <v>257</v>
      </c>
      <c r="DW15">
        <v>7</v>
      </c>
      <c r="DX15" t="s">
        <v>275</v>
      </c>
      <c r="ED15">
        <v>0</v>
      </c>
      <c r="EE15" t="s">
        <v>7231</v>
      </c>
      <c r="EF15" t="s">
        <v>3198</v>
      </c>
      <c r="EG15">
        <v>1</v>
      </c>
      <c r="EH15" t="s">
        <v>4159</v>
      </c>
      <c r="EI15" t="s">
        <v>454</v>
      </c>
      <c r="EJ15" t="s">
        <v>7232</v>
      </c>
      <c r="EK15" t="s">
        <v>7233</v>
      </c>
      <c r="EL15" t="s">
        <v>7234</v>
      </c>
      <c r="EM15" t="s">
        <v>7235</v>
      </c>
      <c r="EN15" t="s">
        <v>269</v>
      </c>
      <c r="EO15" t="s">
        <v>283</v>
      </c>
      <c r="EP15">
        <v>0</v>
      </c>
      <c r="ES15" t="s">
        <v>7236</v>
      </c>
      <c r="FC15" t="s">
        <v>253</v>
      </c>
      <c r="FD15">
        <v>0</v>
      </c>
      <c r="FE15">
        <v>8</v>
      </c>
      <c r="FF15" t="s">
        <v>1357</v>
      </c>
      <c r="FH15" t="s">
        <v>1357</v>
      </c>
      <c r="FK15">
        <v>0</v>
      </c>
      <c r="FM15">
        <v>0</v>
      </c>
      <c r="FP15">
        <v>0</v>
      </c>
      <c r="FR15" t="s">
        <v>622</v>
      </c>
      <c r="FT15" t="s">
        <v>257</v>
      </c>
      <c r="FU15" t="s">
        <v>7237</v>
      </c>
      <c r="FV15" t="s">
        <v>1721</v>
      </c>
      <c r="FW15" t="s">
        <v>625</v>
      </c>
      <c r="FX15">
        <v>0</v>
      </c>
      <c r="FZ15">
        <v>7.1</v>
      </c>
      <c r="GA15">
        <v>-3</v>
      </c>
      <c r="GB15">
        <v>0</v>
      </c>
      <c r="GD15" t="s">
        <v>355</v>
      </c>
      <c r="GE15">
        <v>0</v>
      </c>
      <c r="GF15" t="s">
        <v>257</v>
      </c>
      <c r="GI15">
        <v>0</v>
      </c>
      <c r="GJ15">
        <v>0</v>
      </c>
      <c r="GL15" t="s">
        <v>7238</v>
      </c>
      <c r="GN15">
        <v>2</v>
      </c>
      <c r="GZ15" t="s">
        <v>7239</v>
      </c>
      <c r="HB15" t="s">
        <v>313</v>
      </c>
      <c r="HC15" t="s">
        <v>313</v>
      </c>
      <c r="HD15" t="s">
        <v>7240</v>
      </c>
      <c r="HE15">
        <v>0</v>
      </c>
      <c r="HF15">
        <v>12</v>
      </c>
      <c r="HG15">
        <v>7</v>
      </c>
      <c r="HH15" t="s">
        <v>275</v>
      </c>
      <c r="HK15">
        <v>4</v>
      </c>
      <c r="HV15">
        <v>49</v>
      </c>
      <c r="HW15">
        <v>4133503</v>
      </c>
      <c r="HX15" t="s">
        <v>7241</v>
      </c>
      <c r="HY15">
        <v>4133476</v>
      </c>
      <c r="IB15">
        <v>0</v>
      </c>
      <c r="IC15">
        <v>0</v>
      </c>
      <c r="IL15">
        <v>37</v>
      </c>
      <c r="IN15" t="s">
        <v>7230</v>
      </c>
      <c r="IP15" t="s">
        <v>7230</v>
      </c>
      <c r="IQ15" t="s">
        <v>7004</v>
      </c>
      <c r="IT15">
        <v>7</v>
      </c>
    </row>
    <row r="16" spans="1:254">
      <c r="A16">
        <v>15</v>
      </c>
      <c r="B16" t="s">
        <v>7242</v>
      </c>
      <c r="C16">
        <v>1</v>
      </c>
      <c r="D16">
        <v>3</v>
      </c>
      <c r="E16">
        <v>4</v>
      </c>
      <c r="F16">
        <v>7</v>
      </c>
      <c r="G16">
        <v>49</v>
      </c>
      <c r="I16" t="s">
        <v>254</v>
      </c>
      <c r="J16">
        <v>11</v>
      </c>
      <c r="K16" t="s">
        <v>1826</v>
      </c>
      <c r="L16" t="s">
        <v>2333</v>
      </c>
      <c r="M16" t="s">
        <v>1037</v>
      </c>
      <c r="O16" t="s">
        <v>274</v>
      </c>
      <c r="V16" t="s">
        <v>253</v>
      </c>
      <c r="W16" t="s">
        <v>1231</v>
      </c>
      <c r="X16" t="s">
        <v>1232</v>
      </c>
      <c r="Y16" t="s">
        <v>1233</v>
      </c>
      <c r="AA16" t="s">
        <v>1234</v>
      </c>
      <c r="AB16" t="s">
        <v>1235</v>
      </c>
      <c r="AI16">
        <v>88</v>
      </c>
      <c r="AJ16" t="s">
        <v>327</v>
      </c>
      <c r="AO16">
        <v>7</v>
      </c>
      <c r="BI16" t="s">
        <v>274</v>
      </c>
      <c r="BP16">
        <f t="shared" si="0"/>
        <v>2</v>
      </c>
      <c r="BQ16">
        <f t="shared" si="1"/>
        <v>0</v>
      </c>
      <c r="BS16" t="s">
        <v>6958</v>
      </c>
      <c r="BU16">
        <v>10</v>
      </c>
      <c r="BW16">
        <v>1</v>
      </c>
      <c r="BX16" t="s">
        <v>7243</v>
      </c>
      <c r="BZ16">
        <v>1</v>
      </c>
      <c r="CC16" s="3">
        <v>1.2499999999999999E-2</v>
      </c>
      <c r="CD16" t="s">
        <v>294</v>
      </c>
      <c r="CE16" t="s">
        <v>7244</v>
      </c>
      <c r="CF16">
        <v>6</v>
      </c>
      <c r="CH16" t="s">
        <v>331</v>
      </c>
      <c r="CI16">
        <v>0</v>
      </c>
      <c r="CJ16" t="s">
        <v>7245</v>
      </c>
      <c r="CK16" s="4">
        <v>38414</v>
      </c>
      <c r="CL16" t="s">
        <v>7246</v>
      </c>
      <c r="CM16" t="s">
        <v>7247</v>
      </c>
      <c r="CN16">
        <v>10</v>
      </c>
      <c r="CP16" t="s">
        <v>269</v>
      </c>
      <c r="CQ16" t="s">
        <v>6958</v>
      </c>
      <c r="CT16" t="s">
        <v>6542</v>
      </c>
      <c r="CV16">
        <v>0</v>
      </c>
      <c r="CX16">
        <v>3</v>
      </c>
      <c r="CY16" t="s">
        <v>2888</v>
      </c>
      <c r="CZ16">
        <v>15</v>
      </c>
      <c r="DA16">
        <v>9</v>
      </c>
      <c r="DB16" t="s">
        <v>1243</v>
      </c>
      <c r="DC16">
        <v>-44</v>
      </c>
      <c r="DE16" t="s">
        <v>6974</v>
      </c>
      <c r="DJ16">
        <v>7</v>
      </c>
      <c r="DK16" s="4">
        <v>44484</v>
      </c>
      <c r="DL16">
        <v>20369</v>
      </c>
      <c r="DM16">
        <v>2021</v>
      </c>
      <c r="DN16">
        <v>0</v>
      </c>
      <c r="DP16">
        <v>80401</v>
      </c>
      <c r="DQ16">
        <v>40</v>
      </c>
      <c r="DT16" t="s">
        <v>274</v>
      </c>
      <c r="DU16" t="s">
        <v>257</v>
      </c>
      <c r="DW16">
        <v>7</v>
      </c>
      <c r="DX16" t="s">
        <v>275</v>
      </c>
      <c r="ED16">
        <v>0</v>
      </c>
      <c r="EE16" t="s">
        <v>2340</v>
      </c>
      <c r="EF16" t="s">
        <v>422</v>
      </c>
      <c r="EG16">
        <v>0</v>
      </c>
      <c r="EH16" t="s">
        <v>2341</v>
      </c>
      <c r="EI16" t="s">
        <v>340</v>
      </c>
      <c r="EJ16" t="s">
        <v>486</v>
      </c>
      <c r="EK16" t="s">
        <v>7248</v>
      </c>
      <c r="EL16" t="s">
        <v>7249</v>
      </c>
      <c r="EM16" t="s">
        <v>1152</v>
      </c>
      <c r="EN16" t="s">
        <v>282</v>
      </c>
      <c r="EO16" t="s">
        <v>490</v>
      </c>
      <c r="EP16">
        <v>0</v>
      </c>
      <c r="EQ16" t="s">
        <v>7250</v>
      </c>
      <c r="ES16" t="s">
        <v>7251</v>
      </c>
      <c r="ET16">
        <v>6</v>
      </c>
      <c r="EU16" t="s">
        <v>348</v>
      </c>
      <c r="EV16" t="s">
        <v>349</v>
      </c>
      <c r="EW16" t="s">
        <v>2977</v>
      </c>
      <c r="EX16" t="s">
        <v>351</v>
      </c>
      <c r="FA16" t="s">
        <v>499</v>
      </c>
      <c r="FB16" t="s">
        <v>7252</v>
      </c>
      <c r="FD16">
        <v>0</v>
      </c>
      <c r="FE16">
        <v>6</v>
      </c>
      <c r="FI16" t="s">
        <v>7253</v>
      </c>
      <c r="FJ16" t="s">
        <v>7254</v>
      </c>
      <c r="FK16">
        <v>0</v>
      </c>
      <c r="FM16">
        <v>0</v>
      </c>
      <c r="FP16">
        <v>0</v>
      </c>
      <c r="FR16" t="s">
        <v>395</v>
      </c>
      <c r="FT16" t="s">
        <v>274</v>
      </c>
      <c r="FU16" t="s">
        <v>496</v>
      </c>
      <c r="FX16">
        <v>0</v>
      </c>
      <c r="FZ16">
        <v>7.1</v>
      </c>
      <c r="GA16">
        <v>-3</v>
      </c>
      <c r="GB16">
        <v>0</v>
      </c>
      <c r="GD16" t="s">
        <v>355</v>
      </c>
      <c r="GE16">
        <v>1</v>
      </c>
      <c r="GH16">
        <v>1.7</v>
      </c>
      <c r="GI16">
        <v>0</v>
      </c>
      <c r="GJ16">
        <v>0</v>
      </c>
      <c r="GL16" t="s">
        <v>7255</v>
      </c>
      <c r="GM16">
        <v>1</v>
      </c>
      <c r="GN16">
        <v>0</v>
      </c>
      <c r="GO16">
        <v>4</v>
      </c>
      <c r="GQ16">
        <v>33</v>
      </c>
      <c r="GZ16" t="s">
        <v>7256</v>
      </c>
      <c r="HB16" t="s">
        <v>294</v>
      </c>
      <c r="HC16" t="s">
        <v>313</v>
      </c>
      <c r="HD16" t="s">
        <v>7257</v>
      </c>
      <c r="HE16">
        <v>0</v>
      </c>
      <c r="HF16">
        <v>11</v>
      </c>
      <c r="HG16">
        <v>7</v>
      </c>
      <c r="HH16" t="s">
        <v>275</v>
      </c>
      <c r="HK16" t="s">
        <v>1256</v>
      </c>
      <c r="HL16" t="s">
        <v>6974</v>
      </c>
      <c r="HN16" t="s">
        <v>7258</v>
      </c>
      <c r="HO16" t="s">
        <v>7259</v>
      </c>
      <c r="HP16" t="s">
        <v>1259</v>
      </c>
      <c r="HQ16" t="s">
        <v>7260</v>
      </c>
      <c r="HS16" t="s">
        <v>4303</v>
      </c>
      <c r="HV16">
        <v>42</v>
      </c>
      <c r="HW16">
        <v>4133528</v>
      </c>
      <c r="HX16" t="s">
        <v>7261</v>
      </c>
      <c r="HY16">
        <v>4133503</v>
      </c>
      <c r="IB16">
        <v>0.5</v>
      </c>
      <c r="IC16">
        <v>1</v>
      </c>
      <c r="IL16">
        <v>38</v>
      </c>
      <c r="IP16" t="s">
        <v>6974</v>
      </c>
      <c r="IT16">
        <v>7</v>
      </c>
    </row>
    <row r="17" spans="1:254">
      <c r="A17">
        <v>16</v>
      </c>
      <c r="B17" t="s">
        <v>7262</v>
      </c>
      <c r="C17">
        <v>2</v>
      </c>
      <c r="D17">
        <v>1</v>
      </c>
      <c r="E17">
        <v>10</v>
      </c>
      <c r="F17">
        <v>3</v>
      </c>
      <c r="G17">
        <v>42</v>
      </c>
      <c r="I17" t="s">
        <v>298</v>
      </c>
      <c r="J17">
        <v>20</v>
      </c>
      <c r="K17" t="s">
        <v>7263</v>
      </c>
      <c r="L17" t="s">
        <v>7264</v>
      </c>
      <c r="M17" t="s">
        <v>1471</v>
      </c>
      <c r="O17" t="s">
        <v>1472</v>
      </c>
      <c r="P17" t="s">
        <v>1473</v>
      </c>
      <c r="V17" t="s">
        <v>257</v>
      </c>
      <c r="W17" t="s">
        <v>7060</v>
      </c>
      <c r="AD17" t="s">
        <v>2655</v>
      </c>
      <c r="AE17" t="s">
        <v>2656</v>
      </c>
      <c r="AF17" t="s">
        <v>7060</v>
      </c>
      <c r="AG17" t="s">
        <v>257</v>
      </c>
      <c r="AI17">
        <v>22</v>
      </c>
      <c r="AO17">
        <v>7</v>
      </c>
      <c r="AT17" t="s">
        <v>254</v>
      </c>
      <c r="BI17" t="s">
        <v>257</v>
      </c>
      <c r="BP17">
        <f t="shared" si="0"/>
        <v>0</v>
      </c>
      <c r="BQ17">
        <f t="shared" si="1"/>
        <v>6</v>
      </c>
      <c r="BS17" t="s">
        <v>6958</v>
      </c>
      <c r="BU17">
        <v>10</v>
      </c>
      <c r="BW17">
        <v>0</v>
      </c>
      <c r="BX17" t="s">
        <v>7265</v>
      </c>
      <c r="CC17" s="3">
        <v>0.625</v>
      </c>
      <c r="CE17" t="s">
        <v>7266</v>
      </c>
      <c r="CI17">
        <v>0</v>
      </c>
      <c r="CJ17" t="s">
        <v>7267</v>
      </c>
      <c r="CK17" s="4">
        <v>38414</v>
      </c>
      <c r="CL17" t="s">
        <v>7268</v>
      </c>
      <c r="CM17" t="s">
        <v>7269</v>
      </c>
      <c r="CN17">
        <v>10</v>
      </c>
      <c r="CO17" t="s">
        <v>7270</v>
      </c>
      <c r="CP17" t="s">
        <v>418</v>
      </c>
      <c r="CQ17" t="s">
        <v>6958</v>
      </c>
      <c r="CT17" t="s">
        <v>6964</v>
      </c>
      <c r="CV17">
        <v>0</v>
      </c>
      <c r="CX17">
        <v>4</v>
      </c>
      <c r="CY17" t="s">
        <v>2888</v>
      </c>
      <c r="CZ17">
        <v>15</v>
      </c>
      <c r="DA17">
        <v>9</v>
      </c>
      <c r="DB17" t="s">
        <v>1243</v>
      </c>
      <c r="DC17">
        <v>-44</v>
      </c>
      <c r="DE17" t="s">
        <v>7004</v>
      </c>
      <c r="DJ17">
        <v>3</v>
      </c>
      <c r="DK17" s="4">
        <v>44484</v>
      </c>
      <c r="DL17">
        <v>20369</v>
      </c>
      <c r="DM17">
        <v>2021</v>
      </c>
      <c r="DN17">
        <v>0</v>
      </c>
      <c r="DP17">
        <v>80401</v>
      </c>
      <c r="DQ17">
        <v>42</v>
      </c>
      <c r="DT17" t="s">
        <v>257</v>
      </c>
      <c r="DU17" t="s">
        <v>274</v>
      </c>
      <c r="DW17">
        <v>7</v>
      </c>
      <c r="DX17" t="s">
        <v>275</v>
      </c>
      <c r="ED17">
        <v>0</v>
      </c>
      <c r="EE17" t="s">
        <v>3216</v>
      </c>
      <c r="EF17" t="s">
        <v>1485</v>
      </c>
      <c r="EG17">
        <v>0</v>
      </c>
      <c r="EH17" t="s">
        <v>7271</v>
      </c>
      <c r="EI17" t="s">
        <v>340</v>
      </c>
      <c r="EJ17" t="s">
        <v>7272</v>
      </c>
      <c r="EK17" t="s">
        <v>7273</v>
      </c>
      <c r="EL17" t="s">
        <v>7274</v>
      </c>
      <c r="EM17" t="s">
        <v>4856</v>
      </c>
      <c r="EN17" t="s">
        <v>418</v>
      </c>
      <c r="EO17" t="s">
        <v>968</v>
      </c>
      <c r="EP17">
        <v>0</v>
      </c>
      <c r="ES17" t="s">
        <v>7275</v>
      </c>
      <c r="FD17">
        <v>0</v>
      </c>
      <c r="FE17">
        <v>16</v>
      </c>
      <c r="FF17" t="s">
        <v>255</v>
      </c>
      <c r="FH17" t="s">
        <v>255</v>
      </c>
      <c r="FI17" t="s">
        <v>7276</v>
      </c>
      <c r="FK17">
        <v>0</v>
      </c>
      <c r="FM17">
        <v>0</v>
      </c>
      <c r="FP17">
        <v>0</v>
      </c>
      <c r="FR17" t="s">
        <v>651</v>
      </c>
      <c r="FT17" t="s">
        <v>257</v>
      </c>
      <c r="FU17" t="s">
        <v>7277</v>
      </c>
      <c r="FV17" t="s">
        <v>290</v>
      </c>
      <c r="FW17" t="s">
        <v>1517</v>
      </c>
      <c r="FX17">
        <v>0</v>
      </c>
      <c r="FZ17">
        <v>7.1</v>
      </c>
      <c r="GA17">
        <v>-3</v>
      </c>
      <c r="GB17">
        <v>0</v>
      </c>
      <c r="GD17" t="s">
        <v>355</v>
      </c>
      <c r="GE17">
        <v>0</v>
      </c>
      <c r="GI17">
        <v>0</v>
      </c>
      <c r="GJ17">
        <v>0</v>
      </c>
      <c r="GL17" t="s">
        <v>7278</v>
      </c>
      <c r="GN17">
        <v>1</v>
      </c>
      <c r="GZ17" t="s">
        <v>7279</v>
      </c>
      <c r="HB17" t="s">
        <v>313</v>
      </c>
      <c r="HC17" t="s">
        <v>294</v>
      </c>
      <c r="HD17" t="s">
        <v>7280</v>
      </c>
      <c r="HE17">
        <v>0</v>
      </c>
      <c r="HF17">
        <v>11</v>
      </c>
      <c r="HG17">
        <v>7</v>
      </c>
      <c r="HH17" t="s">
        <v>275</v>
      </c>
      <c r="HK17">
        <v>4</v>
      </c>
      <c r="HV17">
        <v>39</v>
      </c>
      <c r="HW17">
        <v>4133557</v>
      </c>
      <c r="HX17" t="s">
        <v>7281</v>
      </c>
      <c r="HY17">
        <v>4133528</v>
      </c>
      <c r="IB17">
        <v>0</v>
      </c>
      <c r="IC17">
        <v>0</v>
      </c>
      <c r="IL17">
        <v>39</v>
      </c>
      <c r="IN17" t="s">
        <v>7004</v>
      </c>
      <c r="IP17" t="s">
        <v>7004</v>
      </c>
      <c r="IT17">
        <v>7</v>
      </c>
    </row>
    <row r="18" spans="1:254">
      <c r="A18">
        <v>17</v>
      </c>
      <c r="B18" t="s">
        <v>7282</v>
      </c>
      <c r="C18">
        <v>2</v>
      </c>
      <c r="D18">
        <v>2</v>
      </c>
      <c r="E18">
        <v>7</v>
      </c>
      <c r="F18">
        <v>17</v>
      </c>
      <c r="G18">
        <v>39</v>
      </c>
      <c r="I18" t="s">
        <v>254</v>
      </c>
      <c r="J18">
        <v>11</v>
      </c>
      <c r="K18">
        <v>11</v>
      </c>
      <c r="L18" t="s">
        <v>5654</v>
      </c>
      <c r="M18" t="s">
        <v>1037</v>
      </c>
      <c r="O18" t="s">
        <v>257</v>
      </c>
      <c r="V18" t="s">
        <v>253</v>
      </c>
      <c r="W18" t="s">
        <v>1231</v>
      </c>
      <c r="X18" t="s">
        <v>1232</v>
      </c>
      <c r="Y18" t="s">
        <v>1233</v>
      </c>
      <c r="AA18" t="s">
        <v>1234</v>
      </c>
      <c r="AB18" t="s">
        <v>1235</v>
      </c>
      <c r="AI18">
        <v>4</v>
      </c>
      <c r="AJ18" t="s">
        <v>327</v>
      </c>
      <c r="AO18">
        <v>7</v>
      </c>
      <c r="BI18" t="s">
        <v>257</v>
      </c>
      <c r="BP18">
        <f t="shared" si="0"/>
        <v>2</v>
      </c>
      <c r="BQ18">
        <f t="shared" si="1"/>
        <v>0</v>
      </c>
      <c r="BS18" t="s">
        <v>6958</v>
      </c>
      <c r="BU18">
        <v>10</v>
      </c>
      <c r="BW18">
        <v>1</v>
      </c>
      <c r="BX18" t="s">
        <v>7283</v>
      </c>
      <c r="BZ18">
        <v>1</v>
      </c>
      <c r="CC18" s="3">
        <v>0.59930555555555554</v>
      </c>
      <c r="CD18" t="s">
        <v>274</v>
      </c>
      <c r="CE18" t="s">
        <v>7284</v>
      </c>
      <c r="CF18">
        <v>7</v>
      </c>
      <c r="CH18" t="s">
        <v>331</v>
      </c>
      <c r="CI18">
        <v>0</v>
      </c>
      <c r="CJ18" t="s">
        <v>7285</v>
      </c>
      <c r="CK18" s="4">
        <v>38414</v>
      </c>
      <c r="CL18" t="s">
        <v>7286</v>
      </c>
      <c r="CM18" t="s">
        <v>7287</v>
      </c>
      <c r="CN18">
        <v>10</v>
      </c>
      <c r="CP18" t="s">
        <v>269</v>
      </c>
      <c r="CQ18" t="s">
        <v>6958</v>
      </c>
      <c r="CT18" t="s">
        <v>7211</v>
      </c>
      <c r="CV18">
        <v>0</v>
      </c>
      <c r="CX18">
        <v>5</v>
      </c>
      <c r="CY18" t="s">
        <v>2888</v>
      </c>
      <c r="CZ18">
        <v>15</v>
      </c>
      <c r="DA18">
        <v>9</v>
      </c>
      <c r="DB18" t="s">
        <v>1243</v>
      </c>
      <c r="DC18">
        <v>-44</v>
      </c>
      <c r="DE18" t="s">
        <v>7288</v>
      </c>
      <c r="DJ18">
        <v>17</v>
      </c>
      <c r="DK18" s="4">
        <v>44484</v>
      </c>
      <c r="DL18">
        <v>20369</v>
      </c>
      <c r="DM18">
        <v>2021</v>
      </c>
      <c r="DN18">
        <v>0</v>
      </c>
      <c r="DP18">
        <v>80401</v>
      </c>
      <c r="DQ18">
        <v>43</v>
      </c>
      <c r="DT18" t="s">
        <v>257</v>
      </c>
      <c r="DU18" t="s">
        <v>274</v>
      </c>
      <c r="DW18">
        <v>7</v>
      </c>
      <c r="DX18" t="s">
        <v>275</v>
      </c>
      <c r="ED18">
        <v>0</v>
      </c>
      <c r="EE18" t="s">
        <v>7167</v>
      </c>
      <c r="EF18" t="s">
        <v>422</v>
      </c>
      <c r="EG18">
        <v>0</v>
      </c>
      <c r="EH18" t="s">
        <v>1979</v>
      </c>
      <c r="EI18" t="s">
        <v>340</v>
      </c>
      <c r="EJ18" t="s">
        <v>965</v>
      </c>
      <c r="EK18" t="s">
        <v>7289</v>
      </c>
      <c r="EL18" t="s">
        <v>7290</v>
      </c>
      <c r="EM18" t="s">
        <v>588</v>
      </c>
      <c r="EN18" t="s">
        <v>282</v>
      </c>
      <c r="EO18" t="s">
        <v>388</v>
      </c>
      <c r="EP18">
        <v>0</v>
      </c>
      <c r="EQ18" t="s">
        <v>7291</v>
      </c>
      <c r="ES18" t="s">
        <v>7292</v>
      </c>
      <c r="ET18">
        <v>8</v>
      </c>
      <c r="EU18" t="s">
        <v>274</v>
      </c>
      <c r="EV18" t="s">
        <v>349</v>
      </c>
      <c r="EW18" t="s">
        <v>1251</v>
      </c>
      <c r="EX18" t="s">
        <v>898</v>
      </c>
      <c r="FA18" t="s">
        <v>499</v>
      </c>
      <c r="FB18" t="s">
        <v>7293</v>
      </c>
      <c r="FD18">
        <v>0</v>
      </c>
      <c r="FE18">
        <v>8</v>
      </c>
      <c r="FK18">
        <v>0</v>
      </c>
      <c r="FM18">
        <v>0</v>
      </c>
      <c r="FP18">
        <v>0</v>
      </c>
      <c r="FR18" t="s">
        <v>462</v>
      </c>
      <c r="FT18" t="s">
        <v>257</v>
      </c>
      <c r="FU18" t="s">
        <v>777</v>
      </c>
      <c r="FX18">
        <v>0</v>
      </c>
      <c r="FZ18">
        <v>7.1</v>
      </c>
      <c r="GA18">
        <v>-3</v>
      </c>
      <c r="GB18">
        <v>0</v>
      </c>
      <c r="GD18" t="s">
        <v>355</v>
      </c>
      <c r="GE18">
        <v>1</v>
      </c>
      <c r="GH18">
        <v>1.7</v>
      </c>
      <c r="GI18">
        <v>0</v>
      </c>
      <c r="GJ18">
        <v>0</v>
      </c>
      <c r="GL18" t="s">
        <v>7294</v>
      </c>
      <c r="GM18">
        <v>9</v>
      </c>
      <c r="GN18">
        <v>10</v>
      </c>
      <c r="GO18" t="s">
        <v>2349</v>
      </c>
      <c r="GQ18">
        <v>8</v>
      </c>
      <c r="GZ18" t="s">
        <v>7295</v>
      </c>
      <c r="HA18" t="s">
        <v>7288</v>
      </c>
      <c r="HB18" t="s">
        <v>294</v>
      </c>
      <c r="HC18" t="s">
        <v>313</v>
      </c>
      <c r="HD18" t="s">
        <v>7288</v>
      </c>
      <c r="HE18">
        <v>0</v>
      </c>
      <c r="HF18">
        <v>11</v>
      </c>
      <c r="HG18">
        <v>7</v>
      </c>
      <c r="HH18" t="s">
        <v>275</v>
      </c>
      <c r="HK18" t="s">
        <v>2264</v>
      </c>
      <c r="HL18" t="s">
        <v>7288</v>
      </c>
      <c r="HN18" t="s">
        <v>7296</v>
      </c>
      <c r="HO18" t="s">
        <v>7297</v>
      </c>
      <c r="HP18" t="s">
        <v>1259</v>
      </c>
      <c r="HQ18" t="s">
        <v>7298</v>
      </c>
      <c r="HS18" t="s">
        <v>2439</v>
      </c>
      <c r="HV18">
        <v>22</v>
      </c>
      <c r="HW18">
        <v>4133585</v>
      </c>
      <c r="HX18" t="s">
        <v>7299</v>
      </c>
      <c r="HY18">
        <v>4133557</v>
      </c>
      <c r="IB18">
        <v>0.5</v>
      </c>
      <c r="IC18">
        <v>1</v>
      </c>
      <c r="IL18">
        <v>40</v>
      </c>
      <c r="IP18" t="s">
        <v>6965</v>
      </c>
      <c r="IT18">
        <v>7</v>
      </c>
    </row>
    <row r="19" spans="1:254">
      <c r="A19">
        <v>18</v>
      </c>
      <c r="B19" t="s">
        <v>7300</v>
      </c>
      <c r="C19">
        <v>2</v>
      </c>
      <c r="D19">
        <v>1</v>
      </c>
      <c r="E19">
        <v>10</v>
      </c>
      <c r="F19">
        <v>0</v>
      </c>
      <c r="G19">
        <v>22</v>
      </c>
      <c r="I19" t="s">
        <v>298</v>
      </c>
      <c r="J19">
        <v>11</v>
      </c>
      <c r="K19" t="s">
        <v>6698</v>
      </c>
      <c r="L19" t="s">
        <v>7301</v>
      </c>
      <c r="M19" t="s">
        <v>827</v>
      </c>
      <c r="O19" t="s">
        <v>1216</v>
      </c>
      <c r="S19" t="s">
        <v>7302</v>
      </c>
      <c r="V19" t="s">
        <v>253</v>
      </c>
      <c r="W19" t="s">
        <v>7303</v>
      </c>
      <c r="X19" t="s">
        <v>7304</v>
      </c>
      <c r="Y19" t="s">
        <v>7305</v>
      </c>
      <c r="AA19" t="s">
        <v>325</v>
      </c>
      <c r="AB19" t="s">
        <v>326</v>
      </c>
      <c r="AJ19" t="s">
        <v>756</v>
      </c>
      <c r="AO19">
        <v>7</v>
      </c>
      <c r="BI19" t="s">
        <v>274</v>
      </c>
      <c r="BP19">
        <f t="shared" si="0"/>
        <v>1</v>
      </c>
      <c r="BQ19">
        <f t="shared" si="1"/>
        <v>0</v>
      </c>
      <c r="BS19" t="s">
        <v>6958</v>
      </c>
      <c r="BU19">
        <v>10</v>
      </c>
      <c r="BW19">
        <v>0</v>
      </c>
      <c r="BX19" t="s">
        <v>7306</v>
      </c>
      <c r="BY19" t="s">
        <v>7307</v>
      </c>
      <c r="BZ19">
        <v>0</v>
      </c>
      <c r="CC19" s="3">
        <v>0.56666666666666665</v>
      </c>
      <c r="CD19" t="s">
        <v>294</v>
      </c>
      <c r="CE19" t="s">
        <v>7308</v>
      </c>
      <c r="CF19">
        <v>9</v>
      </c>
      <c r="CH19" t="s">
        <v>331</v>
      </c>
      <c r="CI19">
        <v>1</v>
      </c>
      <c r="CJ19" t="s">
        <v>7309</v>
      </c>
      <c r="CK19" s="4">
        <v>38414</v>
      </c>
      <c r="CL19" t="s">
        <v>7310</v>
      </c>
      <c r="CM19" t="s">
        <v>7311</v>
      </c>
      <c r="CN19">
        <v>10</v>
      </c>
      <c r="CO19" t="s">
        <v>7312</v>
      </c>
      <c r="CP19" t="s">
        <v>282</v>
      </c>
      <c r="CQ19" t="s">
        <v>6958</v>
      </c>
      <c r="CT19" t="s">
        <v>7211</v>
      </c>
      <c r="CV19">
        <v>0</v>
      </c>
      <c r="CX19">
        <v>6</v>
      </c>
      <c r="CY19" t="s">
        <v>2888</v>
      </c>
      <c r="CZ19">
        <v>15</v>
      </c>
      <c r="DA19">
        <v>9</v>
      </c>
      <c r="DB19" t="s">
        <v>1243</v>
      </c>
      <c r="DC19">
        <v>-44</v>
      </c>
      <c r="DJ19">
        <v>0</v>
      </c>
      <c r="DK19" s="4">
        <v>44484</v>
      </c>
      <c r="DL19">
        <v>20369</v>
      </c>
      <c r="DM19">
        <v>2021</v>
      </c>
      <c r="DN19">
        <v>0</v>
      </c>
      <c r="DP19">
        <v>80401</v>
      </c>
      <c r="DQ19">
        <v>44</v>
      </c>
      <c r="DT19" t="s">
        <v>274</v>
      </c>
      <c r="DU19" t="s">
        <v>257</v>
      </c>
      <c r="DW19">
        <v>7</v>
      </c>
      <c r="DX19" t="s">
        <v>275</v>
      </c>
      <c r="EA19" t="s">
        <v>7313</v>
      </c>
      <c r="ED19">
        <v>0</v>
      </c>
      <c r="EE19" t="s">
        <v>7314</v>
      </c>
      <c r="EF19" t="s">
        <v>701</v>
      </c>
      <c r="EG19">
        <v>0</v>
      </c>
      <c r="EH19" t="s">
        <v>7315</v>
      </c>
      <c r="EI19" t="s">
        <v>340</v>
      </c>
      <c r="EJ19" t="s">
        <v>703</v>
      </c>
      <c r="EK19" t="s">
        <v>7316</v>
      </c>
      <c r="EL19" t="s">
        <v>7317</v>
      </c>
      <c r="EM19" t="s">
        <v>7003</v>
      </c>
      <c r="EN19" t="s">
        <v>269</v>
      </c>
      <c r="EO19" t="s">
        <v>707</v>
      </c>
      <c r="EP19">
        <v>0</v>
      </c>
      <c r="EQ19" t="s">
        <v>3697</v>
      </c>
      <c r="ES19" t="s">
        <v>7318</v>
      </c>
      <c r="ET19">
        <v>25</v>
      </c>
      <c r="EU19" t="s">
        <v>348</v>
      </c>
      <c r="EV19" t="s">
        <v>349</v>
      </c>
      <c r="EW19" t="s">
        <v>528</v>
      </c>
      <c r="EX19" t="s">
        <v>921</v>
      </c>
      <c r="FA19" t="s">
        <v>741</v>
      </c>
      <c r="FB19" t="s">
        <v>7319</v>
      </c>
      <c r="FD19">
        <v>0</v>
      </c>
      <c r="FE19">
        <v>0</v>
      </c>
      <c r="FK19">
        <v>0</v>
      </c>
      <c r="FM19">
        <v>0</v>
      </c>
      <c r="FP19">
        <v>0</v>
      </c>
      <c r="FR19" t="s">
        <v>354</v>
      </c>
      <c r="FX19">
        <v>0</v>
      </c>
      <c r="FZ19">
        <v>7.1</v>
      </c>
      <c r="GA19">
        <v>-3</v>
      </c>
      <c r="GB19">
        <v>0</v>
      </c>
      <c r="GC19" t="s">
        <v>1326</v>
      </c>
      <c r="GD19" t="s">
        <v>355</v>
      </c>
      <c r="GE19">
        <v>0</v>
      </c>
      <c r="GH19">
        <v>3</v>
      </c>
      <c r="GI19">
        <v>0</v>
      </c>
      <c r="GJ19">
        <v>0</v>
      </c>
      <c r="GL19" t="s">
        <v>7320</v>
      </c>
      <c r="GO19" t="s">
        <v>357</v>
      </c>
      <c r="GQ19">
        <v>18</v>
      </c>
      <c r="GZ19" t="s">
        <v>2797</v>
      </c>
      <c r="HB19" t="s">
        <v>313</v>
      </c>
      <c r="HC19" t="s">
        <v>313</v>
      </c>
      <c r="HE19">
        <v>0</v>
      </c>
      <c r="HF19">
        <v>11</v>
      </c>
      <c r="HG19">
        <v>7</v>
      </c>
      <c r="HH19" t="s">
        <v>275</v>
      </c>
      <c r="HK19">
        <v>4</v>
      </c>
      <c r="HL19" t="s">
        <v>7321</v>
      </c>
      <c r="HN19" t="s">
        <v>7322</v>
      </c>
      <c r="HO19" t="s">
        <v>7323</v>
      </c>
      <c r="HP19" t="s">
        <v>7324</v>
      </c>
      <c r="HQ19" t="s">
        <v>7325</v>
      </c>
      <c r="HS19" t="s">
        <v>7326</v>
      </c>
      <c r="HV19">
        <v>22</v>
      </c>
      <c r="HW19">
        <v>4133610</v>
      </c>
      <c r="HX19" t="s">
        <v>7321</v>
      </c>
      <c r="HY19">
        <v>4133585</v>
      </c>
      <c r="IB19">
        <v>0</v>
      </c>
      <c r="IC19">
        <v>0</v>
      </c>
      <c r="IL19">
        <v>41</v>
      </c>
      <c r="IT19">
        <v>7</v>
      </c>
    </row>
    <row r="20" spans="1:254">
      <c r="A20">
        <v>19</v>
      </c>
      <c r="B20" t="s">
        <v>7327</v>
      </c>
      <c r="C20">
        <v>2</v>
      </c>
      <c r="D20">
        <v>2</v>
      </c>
      <c r="E20">
        <v>10</v>
      </c>
      <c r="G20">
        <v>22</v>
      </c>
      <c r="V20" t="s">
        <v>679</v>
      </c>
      <c r="AO20">
        <v>7</v>
      </c>
      <c r="BP20">
        <f t="shared" si="0"/>
        <v>0</v>
      </c>
      <c r="BQ20">
        <f t="shared" si="1"/>
        <v>0</v>
      </c>
      <c r="BS20" t="s">
        <v>6958</v>
      </c>
      <c r="BU20">
        <v>10</v>
      </c>
      <c r="BW20">
        <v>0</v>
      </c>
      <c r="BX20" t="s">
        <v>7328</v>
      </c>
      <c r="CC20" s="3">
        <v>0.5625</v>
      </c>
      <c r="CE20" t="s">
        <v>7329</v>
      </c>
      <c r="CI20">
        <v>0</v>
      </c>
      <c r="CJ20" t="s">
        <v>7330</v>
      </c>
      <c r="CK20" s="4">
        <v>38414</v>
      </c>
      <c r="CL20" t="s">
        <v>7331</v>
      </c>
      <c r="CM20" t="s">
        <v>7332</v>
      </c>
      <c r="CN20">
        <v>10</v>
      </c>
      <c r="CQ20" t="s">
        <v>6958</v>
      </c>
      <c r="CT20" t="s">
        <v>7211</v>
      </c>
      <c r="CV20">
        <v>0</v>
      </c>
      <c r="CX20">
        <v>7</v>
      </c>
      <c r="CY20" t="s">
        <v>2888</v>
      </c>
      <c r="CZ20">
        <v>15</v>
      </c>
      <c r="DA20">
        <v>9</v>
      </c>
      <c r="DB20" t="s">
        <v>1243</v>
      </c>
      <c r="DC20">
        <v>-44</v>
      </c>
      <c r="DJ20">
        <v>-5</v>
      </c>
      <c r="DK20" s="4">
        <v>44484</v>
      </c>
      <c r="DL20">
        <v>20369</v>
      </c>
      <c r="DM20">
        <v>2021</v>
      </c>
      <c r="DN20">
        <v>0</v>
      </c>
      <c r="DP20">
        <v>80401</v>
      </c>
      <c r="DQ20">
        <v>45</v>
      </c>
      <c r="DT20" t="s">
        <v>274</v>
      </c>
      <c r="DU20" t="s">
        <v>257</v>
      </c>
      <c r="DW20">
        <v>7</v>
      </c>
      <c r="DX20" t="s">
        <v>275</v>
      </c>
      <c r="ED20">
        <v>0</v>
      </c>
      <c r="EE20" t="s">
        <v>5611</v>
      </c>
      <c r="EG20">
        <v>0</v>
      </c>
      <c r="EI20" t="s">
        <v>454</v>
      </c>
      <c r="EJ20" t="s">
        <v>7333</v>
      </c>
      <c r="EK20" t="s">
        <v>7334</v>
      </c>
      <c r="EL20" t="s">
        <v>7335</v>
      </c>
      <c r="EM20" t="s">
        <v>7151</v>
      </c>
      <c r="EO20" t="s">
        <v>2449</v>
      </c>
      <c r="EP20">
        <v>0</v>
      </c>
      <c r="ES20" t="s">
        <v>7336</v>
      </c>
      <c r="FD20">
        <v>0</v>
      </c>
      <c r="FE20">
        <v>2</v>
      </c>
      <c r="FK20">
        <v>0</v>
      </c>
      <c r="FM20">
        <v>0</v>
      </c>
      <c r="FP20">
        <v>0</v>
      </c>
      <c r="FR20" t="s">
        <v>462</v>
      </c>
      <c r="FU20" t="s">
        <v>777</v>
      </c>
      <c r="FX20">
        <v>0</v>
      </c>
      <c r="FZ20">
        <v>7.1</v>
      </c>
      <c r="GA20">
        <v>-3</v>
      </c>
      <c r="GB20">
        <v>0</v>
      </c>
      <c r="GC20" t="s">
        <v>7154</v>
      </c>
      <c r="GD20" t="s">
        <v>355</v>
      </c>
      <c r="GE20">
        <v>0</v>
      </c>
      <c r="GF20" t="s">
        <v>895</v>
      </c>
      <c r="GI20">
        <v>0</v>
      </c>
      <c r="GJ20">
        <v>0</v>
      </c>
      <c r="GL20" t="s">
        <v>7337</v>
      </c>
      <c r="GZ20" t="s">
        <v>7338</v>
      </c>
      <c r="HD20" t="s">
        <v>2106</v>
      </c>
      <c r="HE20">
        <v>1</v>
      </c>
      <c r="HF20">
        <v>12</v>
      </c>
      <c r="HG20">
        <v>7</v>
      </c>
      <c r="HH20" t="s">
        <v>275</v>
      </c>
      <c r="HT20" t="s">
        <v>7339</v>
      </c>
      <c r="HU20">
        <v>-5</v>
      </c>
      <c r="HV20">
        <v>27</v>
      </c>
      <c r="HW20">
        <v>4133627</v>
      </c>
      <c r="HY20">
        <v>4133610</v>
      </c>
      <c r="IB20">
        <v>0</v>
      </c>
      <c r="IC20">
        <v>0</v>
      </c>
      <c r="IL20">
        <v>42</v>
      </c>
      <c r="IT20">
        <v>7</v>
      </c>
    </row>
    <row r="21" spans="1:254">
      <c r="A21">
        <v>20</v>
      </c>
      <c r="B21" t="s">
        <v>7340</v>
      </c>
      <c r="C21">
        <v>2</v>
      </c>
      <c r="D21">
        <v>2</v>
      </c>
      <c r="E21">
        <v>15</v>
      </c>
      <c r="F21">
        <v>0</v>
      </c>
      <c r="G21">
        <v>27</v>
      </c>
      <c r="I21" t="s">
        <v>298</v>
      </c>
      <c r="J21">
        <v>11</v>
      </c>
      <c r="K21">
        <v>11</v>
      </c>
      <c r="L21" t="s">
        <v>4843</v>
      </c>
      <c r="M21" t="s">
        <v>1037</v>
      </c>
      <c r="O21" t="s">
        <v>274</v>
      </c>
      <c r="P21" t="s">
        <v>509</v>
      </c>
      <c r="V21" t="s">
        <v>253</v>
      </c>
      <c r="W21" t="s">
        <v>7341</v>
      </c>
      <c r="X21" t="s">
        <v>2761</v>
      </c>
      <c r="Y21" t="s">
        <v>7342</v>
      </c>
      <c r="AA21" t="s">
        <v>5604</v>
      </c>
      <c r="AB21">
        <v>5</v>
      </c>
      <c r="AJ21" t="s">
        <v>756</v>
      </c>
      <c r="AO21">
        <v>7</v>
      </c>
      <c r="BI21" t="s">
        <v>274</v>
      </c>
      <c r="BP21">
        <f t="shared" si="0"/>
        <v>1</v>
      </c>
      <c r="BQ21">
        <f t="shared" si="1"/>
        <v>0</v>
      </c>
      <c r="BS21" t="s">
        <v>6958</v>
      </c>
      <c r="BU21">
        <v>10</v>
      </c>
      <c r="BW21">
        <v>1</v>
      </c>
      <c r="BX21" t="s">
        <v>7343</v>
      </c>
      <c r="BZ21">
        <v>0</v>
      </c>
      <c r="CC21" s="3">
        <v>0.5625</v>
      </c>
      <c r="CD21" t="s">
        <v>274</v>
      </c>
      <c r="CE21" t="s">
        <v>7344</v>
      </c>
      <c r="CF21">
        <v>6</v>
      </c>
      <c r="CH21" t="s">
        <v>331</v>
      </c>
      <c r="CI21">
        <v>0</v>
      </c>
      <c r="CJ21" t="s">
        <v>7345</v>
      </c>
      <c r="CK21" s="4">
        <v>38414</v>
      </c>
      <c r="CL21" t="s">
        <v>7346</v>
      </c>
      <c r="CM21" t="s">
        <v>7347</v>
      </c>
      <c r="CN21">
        <v>10</v>
      </c>
      <c r="CO21" t="s">
        <v>7348</v>
      </c>
      <c r="CP21" t="s">
        <v>282</v>
      </c>
      <c r="CQ21" t="s">
        <v>6958</v>
      </c>
      <c r="CT21" t="s">
        <v>7349</v>
      </c>
      <c r="CV21">
        <v>0</v>
      </c>
      <c r="CX21">
        <v>8</v>
      </c>
      <c r="CY21" t="s">
        <v>2888</v>
      </c>
      <c r="CZ21">
        <v>15</v>
      </c>
      <c r="DA21">
        <v>9</v>
      </c>
      <c r="DB21" t="s">
        <v>1243</v>
      </c>
      <c r="DC21">
        <v>-44</v>
      </c>
      <c r="DJ21">
        <v>0</v>
      </c>
      <c r="DK21" s="4">
        <v>44484</v>
      </c>
      <c r="DL21">
        <v>20369</v>
      </c>
      <c r="DM21">
        <v>2021</v>
      </c>
      <c r="DN21">
        <v>0</v>
      </c>
      <c r="DP21">
        <v>80401</v>
      </c>
      <c r="DQ21">
        <v>46</v>
      </c>
      <c r="DT21" t="s">
        <v>274</v>
      </c>
      <c r="DU21" t="s">
        <v>257</v>
      </c>
      <c r="DW21">
        <v>7</v>
      </c>
      <c r="DX21" t="s">
        <v>275</v>
      </c>
      <c r="EA21" t="s">
        <v>2930</v>
      </c>
      <c r="ED21">
        <v>0</v>
      </c>
      <c r="EE21" t="s">
        <v>7350</v>
      </c>
      <c r="EF21" t="s">
        <v>422</v>
      </c>
      <c r="EG21">
        <v>0</v>
      </c>
      <c r="EH21" t="s">
        <v>2341</v>
      </c>
      <c r="EI21" t="s">
        <v>340</v>
      </c>
      <c r="EJ21" t="s">
        <v>341</v>
      </c>
      <c r="EK21" t="s">
        <v>7351</v>
      </c>
      <c r="EL21" t="s">
        <v>7352</v>
      </c>
      <c r="EM21" t="s">
        <v>345</v>
      </c>
      <c r="EN21" t="s">
        <v>269</v>
      </c>
      <c r="EO21" t="s">
        <v>345</v>
      </c>
      <c r="EP21">
        <v>0</v>
      </c>
      <c r="EQ21" t="s">
        <v>3697</v>
      </c>
      <c r="ES21" t="s">
        <v>349</v>
      </c>
      <c r="ET21">
        <v>0</v>
      </c>
      <c r="EU21" t="s">
        <v>348</v>
      </c>
      <c r="EV21" t="s">
        <v>349</v>
      </c>
      <c r="EW21" t="s">
        <v>2977</v>
      </c>
      <c r="EX21" t="s">
        <v>351</v>
      </c>
      <c r="FA21" t="s">
        <v>999</v>
      </c>
      <c r="FB21" t="s">
        <v>7353</v>
      </c>
      <c r="FD21">
        <v>1</v>
      </c>
      <c r="FE21">
        <v>5</v>
      </c>
      <c r="FK21">
        <v>0</v>
      </c>
      <c r="FM21">
        <v>0</v>
      </c>
      <c r="FP21">
        <v>0</v>
      </c>
      <c r="FR21" t="s">
        <v>462</v>
      </c>
      <c r="FU21" t="s">
        <v>777</v>
      </c>
      <c r="FV21" t="s">
        <v>290</v>
      </c>
      <c r="FX21">
        <v>0</v>
      </c>
      <c r="FZ21">
        <v>7.1</v>
      </c>
      <c r="GA21">
        <v>-3</v>
      </c>
      <c r="GB21">
        <v>1</v>
      </c>
      <c r="GD21" t="s">
        <v>355</v>
      </c>
      <c r="GE21">
        <v>0</v>
      </c>
      <c r="GH21">
        <v>1.4</v>
      </c>
      <c r="GI21">
        <v>0</v>
      </c>
      <c r="GJ21">
        <v>0</v>
      </c>
      <c r="GL21" t="s">
        <v>7354</v>
      </c>
      <c r="GO21">
        <v>4</v>
      </c>
      <c r="GQ21">
        <v>33</v>
      </c>
      <c r="GZ21" t="s">
        <v>7355</v>
      </c>
      <c r="HB21" t="s">
        <v>294</v>
      </c>
      <c r="HC21" t="s">
        <v>294</v>
      </c>
      <c r="HD21" t="s">
        <v>600</v>
      </c>
      <c r="HE21">
        <v>0</v>
      </c>
      <c r="HF21">
        <v>11</v>
      </c>
      <c r="HG21">
        <v>7</v>
      </c>
      <c r="HH21" t="s">
        <v>275</v>
      </c>
      <c r="HJ21" t="s">
        <v>492</v>
      </c>
      <c r="HK21" t="s">
        <v>1256</v>
      </c>
      <c r="HL21" t="s">
        <v>7042</v>
      </c>
      <c r="HN21" t="s">
        <v>7356</v>
      </c>
      <c r="HO21" t="s">
        <v>7357</v>
      </c>
      <c r="HP21" t="s">
        <v>3476</v>
      </c>
      <c r="HQ21" t="s">
        <v>7358</v>
      </c>
      <c r="HS21" t="s">
        <v>7359</v>
      </c>
      <c r="HV21">
        <v>27</v>
      </c>
      <c r="HW21">
        <v>4133647</v>
      </c>
      <c r="HY21">
        <v>4133627</v>
      </c>
      <c r="IB21">
        <v>-0.5</v>
      </c>
      <c r="IC21">
        <v>1</v>
      </c>
      <c r="IL21">
        <v>43</v>
      </c>
      <c r="IT21">
        <v>7</v>
      </c>
    </row>
    <row r="22" spans="1:254">
      <c r="A22">
        <v>21</v>
      </c>
      <c r="B22" t="s">
        <v>7360</v>
      </c>
      <c r="V22" t="s">
        <v>679</v>
      </c>
      <c r="BP22">
        <f t="shared" si="0"/>
        <v>0</v>
      </c>
      <c r="BQ22">
        <f t="shared" si="1"/>
        <v>0</v>
      </c>
    </row>
    <row r="23" spans="1:254">
      <c r="A23">
        <v>22</v>
      </c>
      <c r="B23" t="s">
        <v>7361</v>
      </c>
      <c r="C23">
        <v>2</v>
      </c>
      <c r="D23">
        <v>3</v>
      </c>
      <c r="E23">
        <v>15</v>
      </c>
      <c r="F23">
        <v>12</v>
      </c>
      <c r="G23">
        <v>27</v>
      </c>
      <c r="I23" t="s">
        <v>298</v>
      </c>
      <c r="J23">
        <v>11</v>
      </c>
      <c r="K23">
        <v>11</v>
      </c>
      <c r="L23" t="s">
        <v>1429</v>
      </c>
      <c r="M23" t="s">
        <v>827</v>
      </c>
      <c r="O23" t="s">
        <v>1430</v>
      </c>
      <c r="V23" t="s">
        <v>257</v>
      </c>
      <c r="W23" t="s">
        <v>7362</v>
      </c>
      <c r="AD23" t="s">
        <v>411</v>
      </c>
      <c r="AE23" t="s">
        <v>412</v>
      </c>
      <c r="AF23" t="s">
        <v>7362</v>
      </c>
      <c r="AG23" t="s">
        <v>274</v>
      </c>
      <c r="AI23">
        <v>22</v>
      </c>
      <c r="AK23" t="s">
        <v>7363</v>
      </c>
      <c r="AO23">
        <v>7</v>
      </c>
      <c r="BI23" t="s">
        <v>274</v>
      </c>
      <c r="BP23">
        <f t="shared" si="0"/>
        <v>0</v>
      </c>
      <c r="BQ23">
        <f t="shared" si="1"/>
        <v>1</v>
      </c>
      <c r="BS23" t="s">
        <v>6958</v>
      </c>
      <c r="BU23">
        <v>10</v>
      </c>
      <c r="BW23">
        <v>0</v>
      </c>
      <c r="BX23" t="s">
        <v>7364</v>
      </c>
      <c r="CC23" s="3">
        <v>0.53611111111111109</v>
      </c>
      <c r="CE23" t="s">
        <v>7365</v>
      </c>
      <c r="CI23">
        <v>0</v>
      </c>
      <c r="CJ23" t="s">
        <v>7366</v>
      </c>
      <c r="CK23" s="4">
        <v>38414</v>
      </c>
      <c r="CL23" t="s">
        <v>7367</v>
      </c>
      <c r="CM23" t="s">
        <v>7368</v>
      </c>
      <c r="CN23">
        <v>10</v>
      </c>
      <c r="CO23" t="s">
        <v>7369</v>
      </c>
      <c r="CP23" t="s">
        <v>418</v>
      </c>
      <c r="CQ23" t="s">
        <v>6958</v>
      </c>
      <c r="CT23" t="s">
        <v>7370</v>
      </c>
      <c r="CV23">
        <v>0</v>
      </c>
      <c r="CX23">
        <v>9</v>
      </c>
      <c r="CY23" t="s">
        <v>2888</v>
      </c>
      <c r="CZ23">
        <v>15</v>
      </c>
      <c r="DA23">
        <v>9</v>
      </c>
      <c r="DB23" t="s">
        <v>1243</v>
      </c>
      <c r="DC23">
        <v>-44</v>
      </c>
      <c r="DE23" t="s">
        <v>7052</v>
      </c>
      <c r="DJ23">
        <v>12</v>
      </c>
      <c r="DK23" s="4">
        <v>44484</v>
      </c>
      <c r="DL23">
        <v>20369</v>
      </c>
      <c r="DM23">
        <v>2021</v>
      </c>
      <c r="DN23">
        <v>0</v>
      </c>
      <c r="DP23">
        <v>80401</v>
      </c>
      <c r="DQ23">
        <v>48</v>
      </c>
      <c r="DT23" t="s">
        <v>274</v>
      </c>
      <c r="DU23" t="s">
        <v>257</v>
      </c>
      <c r="DW23">
        <v>7</v>
      </c>
      <c r="DX23" t="s">
        <v>275</v>
      </c>
      <c r="ED23">
        <v>0</v>
      </c>
      <c r="EE23" t="s">
        <v>7371</v>
      </c>
      <c r="EF23" t="s">
        <v>383</v>
      </c>
      <c r="EG23">
        <v>0</v>
      </c>
      <c r="EH23" t="s">
        <v>1441</v>
      </c>
      <c r="EI23" t="s">
        <v>340</v>
      </c>
      <c r="EJ23" t="s">
        <v>486</v>
      </c>
      <c r="EK23" t="s">
        <v>7372</v>
      </c>
      <c r="EL23" t="s">
        <v>7373</v>
      </c>
      <c r="EM23" t="s">
        <v>1914</v>
      </c>
      <c r="EN23" t="s">
        <v>418</v>
      </c>
      <c r="EO23" t="s">
        <v>490</v>
      </c>
      <c r="EP23">
        <v>1</v>
      </c>
      <c r="ES23" t="s">
        <v>7374</v>
      </c>
      <c r="FD23">
        <v>0</v>
      </c>
      <c r="FE23">
        <v>7</v>
      </c>
      <c r="FF23" t="s">
        <v>429</v>
      </c>
      <c r="FH23" t="s">
        <v>429</v>
      </c>
      <c r="FK23">
        <v>0</v>
      </c>
      <c r="FM23">
        <v>0</v>
      </c>
      <c r="FP23">
        <v>0</v>
      </c>
      <c r="FR23" t="s">
        <v>462</v>
      </c>
      <c r="FT23" t="s">
        <v>274</v>
      </c>
      <c r="FU23" t="s">
        <v>777</v>
      </c>
      <c r="FV23" t="s">
        <v>431</v>
      </c>
      <c r="FW23" t="s">
        <v>432</v>
      </c>
      <c r="FX23">
        <v>0</v>
      </c>
      <c r="FZ23">
        <v>7.1</v>
      </c>
      <c r="GA23">
        <v>-3</v>
      </c>
      <c r="GB23">
        <v>0</v>
      </c>
      <c r="GC23" t="s">
        <v>1084</v>
      </c>
      <c r="GD23" t="s">
        <v>355</v>
      </c>
      <c r="GE23">
        <v>0</v>
      </c>
      <c r="GI23">
        <v>0</v>
      </c>
      <c r="GJ23">
        <v>0</v>
      </c>
      <c r="GL23" t="s">
        <v>7375</v>
      </c>
      <c r="GN23">
        <v>1</v>
      </c>
      <c r="GZ23" t="s">
        <v>7376</v>
      </c>
      <c r="HA23" t="s">
        <v>7377</v>
      </c>
      <c r="HB23" t="s">
        <v>313</v>
      </c>
      <c r="HC23" t="s">
        <v>294</v>
      </c>
      <c r="HD23" t="s">
        <v>7378</v>
      </c>
      <c r="HE23">
        <v>0</v>
      </c>
      <c r="HF23">
        <v>11</v>
      </c>
      <c r="HG23">
        <v>7</v>
      </c>
      <c r="HH23" t="s">
        <v>275</v>
      </c>
      <c r="HK23">
        <v>4</v>
      </c>
      <c r="HV23">
        <v>15</v>
      </c>
      <c r="HW23">
        <v>4133680</v>
      </c>
      <c r="HX23" t="s">
        <v>492</v>
      </c>
      <c r="HY23">
        <v>4133647</v>
      </c>
      <c r="IB23">
        <v>0</v>
      </c>
      <c r="IC23">
        <v>0</v>
      </c>
      <c r="IL23">
        <v>44</v>
      </c>
      <c r="IN23" t="s">
        <v>7321</v>
      </c>
      <c r="IP23" t="s">
        <v>7321</v>
      </c>
      <c r="IQ23" t="s">
        <v>7052</v>
      </c>
      <c r="IT23">
        <v>7</v>
      </c>
    </row>
    <row r="24" spans="1:254">
      <c r="A24">
        <v>23</v>
      </c>
      <c r="B24" t="s">
        <v>7379</v>
      </c>
      <c r="C24">
        <v>2</v>
      </c>
      <c r="D24">
        <v>1</v>
      </c>
      <c r="E24">
        <v>10</v>
      </c>
      <c r="G24">
        <v>-25</v>
      </c>
      <c r="H24" t="s">
        <v>253</v>
      </c>
      <c r="I24" t="s">
        <v>298</v>
      </c>
      <c r="J24">
        <v>11</v>
      </c>
      <c r="K24" t="s">
        <v>4436</v>
      </c>
      <c r="L24" t="s">
        <v>7380</v>
      </c>
      <c r="M24" t="s">
        <v>1095</v>
      </c>
      <c r="O24" t="s">
        <v>3415</v>
      </c>
      <c r="V24" t="s">
        <v>253</v>
      </c>
      <c r="W24" t="s">
        <v>7381</v>
      </c>
      <c r="X24" t="s">
        <v>7382</v>
      </c>
      <c r="Y24" t="s">
        <v>7383</v>
      </c>
      <c r="AA24" t="s">
        <v>4505</v>
      </c>
      <c r="AB24" t="s">
        <v>806</v>
      </c>
      <c r="AI24">
        <v>86</v>
      </c>
      <c r="AJ24" t="s">
        <v>327</v>
      </c>
      <c r="AO24">
        <v>7</v>
      </c>
      <c r="AT24" t="s">
        <v>254</v>
      </c>
      <c r="BI24" t="s">
        <v>261</v>
      </c>
      <c r="BP24">
        <f t="shared" si="0"/>
        <v>1</v>
      </c>
      <c r="BQ24">
        <f t="shared" si="1"/>
        <v>0</v>
      </c>
      <c r="BS24" t="s">
        <v>6958</v>
      </c>
      <c r="BU24">
        <v>17</v>
      </c>
      <c r="BW24">
        <v>0</v>
      </c>
      <c r="BX24" t="s">
        <v>7384</v>
      </c>
      <c r="BZ24">
        <v>1</v>
      </c>
      <c r="CC24" s="3">
        <v>0.20972222222222223</v>
      </c>
      <c r="CD24" t="s">
        <v>274</v>
      </c>
      <c r="CE24" t="s">
        <v>7385</v>
      </c>
      <c r="CF24">
        <v>3</v>
      </c>
      <c r="CH24" t="s">
        <v>331</v>
      </c>
      <c r="CI24">
        <v>0</v>
      </c>
      <c r="CJ24" t="s">
        <v>7386</v>
      </c>
      <c r="CK24" s="4">
        <v>38414</v>
      </c>
      <c r="CL24" t="s">
        <v>7387</v>
      </c>
      <c r="CM24" t="s">
        <v>7388</v>
      </c>
      <c r="CN24">
        <v>17</v>
      </c>
      <c r="CO24" t="s">
        <v>268</v>
      </c>
      <c r="CP24" t="s">
        <v>282</v>
      </c>
      <c r="CQ24" t="s">
        <v>6958</v>
      </c>
      <c r="CT24" t="s">
        <v>762</v>
      </c>
      <c r="CV24">
        <v>0</v>
      </c>
      <c r="CX24">
        <v>1</v>
      </c>
      <c r="CY24" t="s">
        <v>614</v>
      </c>
      <c r="CZ24">
        <v>-15</v>
      </c>
      <c r="DA24">
        <v>4</v>
      </c>
      <c r="DB24" t="s">
        <v>1609</v>
      </c>
      <c r="DC24">
        <v>-25</v>
      </c>
      <c r="DE24" t="s">
        <v>7288</v>
      </c>
      <c r="DJ24">
        <v>-5</v>
      </c>
      <c r="DK24" s="4">
        <v>44484</v>
      </c>
      <c r="DL24">
        <v>20369</v>
      </c>
      <c r="DM24">
        <v>2021</v>
      </c>
      <c r="DN24">
        <v>0</v>
      </c>
      <c r="DP24">
        <v>80401</v>
      </c>
      <c r="DQ24">
        <v>66</v>
      </c>
      <c r="DT24" t="s">
        <v>294</v>
      </c>
      <c r="DU24" t="s">
        <v>294</v>
      </c>
      <c r="DW24">
        <v>7</v>
      </c>
      <c r="DX24" t="s">
        <v>275</v>
      </c>
      <c r="ED24">
        <v>0</v>
      </c>
      <c r="EE24" t="s">
        <v>7389</v>
      </c>
      <c r="EF24" t="s">
        <v>422</v>
      </c>
      <c r="EG24">
        <v>0</v>
      </c>
      <c r="EI24" t="s">
        <v>340</v>
      </c>
      <c r="EJ24" t="s">
        <v>7390</v>
      </c>
      <c r="EK24" t="s">
        <v>7391</v>
      </c>
      <c r="EL24" t="s">
        <v>7392</v>
      </c>
      <c r="EM24" t="s">
        <v>268</v>
      </c>
      <c r="EN24" t="s">
        <v>269</v>
      </c>
      <c r="EO24" t="s">
        <v>1109</v>
      </c>
      <c r="EP24">
        <v>0</v>
      </c>
      <c r="EQ24" t="s">
        <v>491</v>
      </c>
      <c r="ES24" t="s">
        <v>7393</v>
      </c>
      <c r="ET24">
        <v>14</v>
      </c>
      <c r="EU24" t="s">
        <v>348</v>
      </c>
      <c r="EV24" t="s">
        <v>349</v>
      </c>
      <c r="EW24" t="s">
        <v>771</v>
      </c>
      <c r="EX24" t="s">
        <v>921</v>
      </c>
      <c r="FA24" t="s">
        <v>2285</v>
      </c>
      <c r="FB24" t="s">
        <v>7394</v>
      </c>
      <c r="FC24" t="s">
        <v>253</v>
      </c>
      <c r="FD24">
        <v>1</v>
      </c>
      <c r="FE24">
        <v>10</v>
      </c>
      <c r="FI24" t="s">
        <v>7395</v>
      </c>
      <c r="FK24">
        <v>0</v>
      </c>
      <c r="FM24">
        <v>0</v>
      </c>
      <c r="FP24">
        <v>0</v>
      </c>
      <c r="FR24" t="s">
        <v>1177</v>
      </c>
      <c r="FU24" t="s">
        <v>1178</v>
      </c>
      <c r="FV24" t="s">
        <v>1721</v>
      </c>
      <c r="FX24">
        <v>1</v>
      </c>
      <c r="FZ24">
        <v>7.17</v>
      </c>
      <c r="GA24">
        <v>-10</v>
      </c>
      <c r="GB24">
        <v>0</v>
      </c>
      <c r="GD24" t="s">
        <v>355</v>
      </c>
      <c r="GE24">
        <v>0</v>
      </c>
      <c r="GF24" t="s">
        <v>257</v>
      </c>
      <c r="GH24">
        <v>2.2999999999999998</v>
      </c>
      <c r="GI24">
        <v>0</v>
      </c>
      <c r="GJ24">
        <v>0</v>
      </c>
      <c r="GL24" t="s">
        <v>7396</v>
      </c>
      <c r="GM24">
        <v>4</v>
      </c>
      <c r="GN24">
        <v>4</v>
      </c>
      <c r="GO24">
        <v>4</v>
      </c>
      <c r="GQ24">
        <v>32</v>
      </c>
      <c r="GZ24" t="s">
        <v>7397</v>
      </c>
      <c r="HB24" t="s">
        <v>294</v>
      </c>
      <c r="HC24" t="s">
        <v>294</v>
      </c>
      <c r="HD24" t="s">
        <v>7288</v>
      </c>
      <c r="HE24">
        <v>1</v>
      </c>
      <c r="HF24">
        <v>11</v>
      </c>
      <c r="HG24">
        <v>7</v>
      </c>
      <c r="HH24" t="s">
        <v>275</v>
      </c>
      <c r="HJ24" t="s">
        <v>387</v>
      </c>
      <c r="HK24">
        <v>3</v>
      </c>
      <c r="HL24" t="s">
        <v>7288</v>
      </c>
      <c r="HN24" t="s">
        <v>7398</v>
      </c>
      <c r="HO24" t="s">
        <v>7399</v>
      </c>
      <c r="HP24" t="s">
        <v>7400</v>
      </c>
      <c r="HQ24" t="s">
        <v>7401</v>
      </c>
      <c r="HS24" t="s">
        <v>7402</v>
      </c>
      <c r="HT24" t="s">
        <v>7403</v>
      </c>
      <c r="HU24">
        <v>-5</v>
      </c>
      <c r="HV24">
        <v>-20</v>
      </c>
      <c r="HW24">
        <v>4134205</v>
      </c>
      <c r="HX24" t="s">
        <v>7404</v>
      </c>
      <c r="HY24">
        <v>4134176</v>
      </c>
      <c r="IB24">
        <v>0.5</v>
      </c>
      <c r="IC24">
        <v>1</v>
      </c>
      <c r="IL24">
        <v>62</v>
      </c>
      <c r="IP24" t="s">
        <v>7288</v>
      </c>
      <c r="IQ24" t="s">
        <v>7405</v>
      </c>
      <c r="IT24">
        <v>7</v>
      </c>
    </row>
    <row r="25" spans="1:254">
      <c r="A25">
        <v>24</v>
      </c>
      <c r="B25" t="s">
        <v>7406</v>
      </c>
      <c r="C25">
        <v>2</v>
      </c>
      <c r="D25">
        <v>1</v>
      </c>
      <c r="E25">
        <v>15</v>
      </c>
      <c r="F25">
        <v>3</v>
      </c>
      <c r="G25">
        <v>-20</v>
      </c>
      <c r="I25" t="s">
        <v>298</v>
      </c>
      <c r="J25">
        <v>11</v>
      </c>
      <c r="K25" t="s">
        <v>7407</v>
      </c>
      <c r="L25" t="s">
        <v>7408</v>
      </c>
      <c r="M25" t="s">
        <v>440</v>
      </c>
      <c r="N25" t="s">
        <v>254</v>
      </c>
      <c r="O25" t="s">
        <v>1289</v>
      </c>
      <c r="P25" t="s">
        <v>442</v>
      </c>
      <c r="S25" t="s">
        <v>5070</v>
      </c>
      <c r="V25" t="s">
        <v>257</v>
      </c>
      <c r="W25" t="s">
        <v>7409</v>
      </c>
      <c r="AD25" t="s">
        <v>2655</v>
      </c>
      <c r="AE25" t="s">
        <v>2656</v>
      </c>
      <c r="AF25" t="s">
        <v>7409</v>
      </c>
      <c r="AG25" t="s">
        <v>274</v>
      </c>
      <c r="AI25">
        <v>20</v>
      </c>
      <c r="AO25">
        <v>7</v>
      </c>
      <c r="BI25" t="s">
        <v>261</v>
      </c>
      <c r="BP25">
        <f t="shared" si="0"/>
        <v>0</v>
      </c>
      <c r="BQ25">
        <f t="shared" si="1"/>
        <v>1</v>
      </c>
      <c r="BS25" t="s">
        <v>6958</v>
      </c>
      <c r="BU25">
        <v>17</v>
      </c>
      <c r="BW25">
        <v>0</v>
      </c>
      <c r="BX25" t="s">
        <v>7410</v>
      </c>
      <c r="CC25" s="3">
        <v>0.19097222222222221</v>
      </c>
      <c r="CE25" t="s">
        <v>7411</v>
      </c>
      <c r="CI25">
        <v>0</v>
      </c>
      <c r="CJ25" t="s">
        <v>7412</v>
      </c>
      <c r="CK25" s="4">
        <v>38414</v>
      </c>
      <c r="CL25" t="s">
        <v>7413</v>
      </c>
      <c r="CM25" t="s">
        <v>7414</v>
      </c>
      <c r="CN25">
        <v>17</v>
      </c>
      <c r="CP25" t="s">
        <v>282</v>
      </c>
      <c r="CQ25" t="s">
        <v>6958</v>
      </c>
      <c r="CT25" t="s">
        <v>6964</v>
      </c>
      <c r="CV25">
        <v>0</v>
      </c>
      <c r="CX25">
        <v>2</v>
      </c>
      <c r="CY25" t="s">
        <v>614</v>
      </c>
      <c r="CZ25">
        <v>-15</v>
      </c>
      <c r="DA25">
        <v>4</v>
      </c>
      <c r="DB25" t="s">
        <v>1609</v>
      </c>
      <c r="DC25">
        <v>-25</v>
      </c>
      <c r="DE25" t="s">
        <v>7321</v>
      </c>
      <c r="DJ25">
        <v>3</v>
      </c>
      <c r="DK25" s="4">
        <v>44484</v>
      </c>
      <c r="DL25">
        <v>20369</v>
      </c>
      <c r="DM25">
        <v>2021</v>
      </c>
      <c r="DN25">
        <v>0</v>
      </c>
      <c r="DP25">
        <v>80401</v>
      </c>
      <c r="DQ25">
        <v>67</v>
      </c>
      <c r="DT25" t="s">
        <v>274</v>
      </c>
      <c r="DU25" t="s">
        <v>257</v>
      </c>
      <c r="DW25">
        <v>7</v>
      </c>
      <c r="DX25" t="s">
        <v>275</v>
      </c>
      <c r="ED25">
        <v>0</v>
      </c>
      <c r="EE25" t="s">
        <v>7415</v>
      </c>
      <c r="EF25" t="s">
        <v>3198</v>
      </c>
      <c r="EG25">
        <v>1</v>
      </c>
      <c r="EH25" t="s">
        <v>4159</v>
      </c>
      <c r="EI25" t="s">
        <v>340</v>
      </c>
      <c r="EJ25" t="s">
        <v>7390</v>
      </c>
      <c r="EK25" t="s">
        <v>7416</v>
      </c>
      <c r="EL25" t="s">
        <v>7417</v>
      </c>
      <c r="EN25" t="s">
        <v>269</v>
      </c>
      <c r="EO25" t="s">
        <v>7418</v>
      </c>
      <c r="EP25">
        <v>0</v>
      </c>
      <c r="ES25" t="s">
        <v>7419</v>
      </c>
      <c r="FD25">
        <v>0</v>
      </c>
      <c r="FE25">
        <v>6</v>
      </c>
      <c r="FF25" t="s">
        <v>590</v>
      </c>
      <c r="FH25" t="s">
        <v>590</v>
      </c>
      <c r="FK25">
        <v>0</v>
      </c>
      <c r="FM25">
        <v>0</v>
      </c>
      <c r="FP25">
        <v>0</v>
      </c>
      <c r="FR25" t="s">
        <v>4164</v>
      </c>
      <c r="FT25" t="s">
        <v>274</v>
      </c>
      <c r="FU25" t="s">
        <v>7420</v>
      </c>
      <c r="FV25" t="s">
        <v>290</v>
      </c>
      <c r="FW25" t="s">
        <v>1517</v>
      </c>
      <c r="FX25">
        <v>0</v>
      </c>
      <c r="FZ25">
        <v>7.17</v>
      </c>
      <c r="GA25">
        <v>-10</v>
      </c>
      <c r="GB25">
        <v>0</v>
      </c>
      <c r="GC25" t="s">
        <v>7421</v>
      </c>
      <c r="GD25" t="s">
        <v>355</v>
      </c>
      <c r="GE25">
        <v>0</v>
      </c>
      <c r="GI25">
        <v>0</v>
      </c>
      <c r="GJ25">
        <v>0</v>
      </c>
      <c r="GL25" t="s">
        <v>7422</v>
      </c>
      <c r="GN25">
        <v>2</v>
      </c>
      <c r="GZ25" t="s">
        <v>7073</v>
      </c>
      <c r="HB25" t="s">
        <v>313</v>
      </c>
      <c r="HC25" t="s">
        <v>313</v>
      </c>
      <c r="HD25" t="s">
        <v>7423</v>
      </c>
      <c r="HE25">
        <v>0</v>
      </c>
      <c r="HF25">
        <v>11</v>
      </c>
      <c r="HG25">
        <v>7</v>
      </c>
      <c r="HH25" t="s">
        <v>275</v>
      </c>
      <c r="HK25">
        <v>4</v>
      </c>
      <c r="HV25">
        <v>-23</v>
      </c>
      <c r="HW25">
        <v>4134248</v>
      </c>
      <c r="HX25" t="s">
        <v>7424</v>
      </c>
      <c r="HY25">
        <v>4134205</v>
      </c>
      <c r="IB25">
        <v>0</v>
      </c>
      <c r="IC25">
        <v>0</v>
      </c>
      <c r="IL25">
        <v>63</v>
      </c>
      <c r="IN25" t="s">
        <v>7321</v>
      </c>
      <c r="IP25" t="s">
        <v>7321</v>
      </c>
      <c r="IQ25" t="s">
        <v>7377</v>
      </c>
      <c r="IT25">
        <v>7</v>
      </c>
    </row>
    <row r="26" spans="1:254">
      <c r="A26">
        <v>25</v>
      </c>
      <c r="B26" t="s">
        <v>7425</v>
      </c>
      <c r="C26">
        <v>2</v>
      </c>
      <c r="D26">
        <v>2</v>
      </c>
      <c r="E26">
        <v>13</v>
      </c>
      <c r="F26">
        <v>1</v>
      </c>
      <c r="G26">
        <v>-23</v>
      </c>
      <c r="I26" t="s">
        <v>298</v>
      </c>
      <c r="J26">
        <v>11</v>
      </c>
      <c r="K26">
        <v>11</v>
      </c>
      <c r="L26" t="s">
        <v>2333</v>
      </c>
      <c r="M26" t="s">
        <v>1037</v>
      </c>
      <c r="O26" t="s">
        <v>274</v>
      </c>
      <c r="V26" t="s">
        <v>257</v>
      </c>
      <c r="W26" t="s">
        <v>7426</v>
      </c>
      <c r="AD26" t="s">
        <v>1411</v>
      </c>
      <c r="AE26" t="s">
        <v>7427</v>
      </c>
      <c r="AF26" t="s">
        <v>7426</v>
      </c>
      <c r="AG26" t="s">
        <v>274</v>
      </c>
      <c r="AI26">
        <v>7</v>
      </c>
      <c r="AO26">
        <v>7</v>
      </c>
      <c r="BI26" t="s">
        <v>274</v>
      </c>
      <c r="BP26">
        <f t="shared" si="0"/>
        <v>0</v>
      </c>
      <c r="BQ26">
        <f t="shared" si="1"/>
        <v>2</v>
      </c>
      <c r="BS26" t="s">
        <v>6958</v>
      </c>
      <c r="BU26">
        <v>17</v>
      </c>
      <c r="BW26">
        <v>0</v>
      </c>
      <c r="BX26" t="s">
        <v>7428</v>
      </c>
      <c r="CC26" s="3">
        <v>0.16319444444444445</v>
      </c>
      <c r="CE26" t="s">
        <v>7429</v>
      </c>
      <c r="CI26">
        <v>0</v>
      </c>
      <c r="CJ26" t="s">
        <v>7430</v>
      </c>
      <c r="CK26" s="4">
        <v>38414</v>
      </c>
      <c r="CL26" t="s">
        <v>7431</v>
      </c>
      <c r="CM26" t="s">
        <v>7432</v>
      </c>
      <c r="CN26">
        <v>17</v>
      </c>
      <c r="CO26" t="s">
        <v>7066</v>
      </c>
      <c r="CP26" t="s">
        <v>282</v>
      </c>
      <c r="CQ26" t="s">
        <v>6958</v>
      </c>
      <c r="CT26" t="s">
        <v>5511</v>
      </c>
      <c r="CV26">
        <v>0</v>
      </c>
      <c r="CX26">
        <v>3</v>
      </c>
      <c r="CY26" t="s">
        <v>614</v>
      </c>
      <c r="CZ26">
        <v>-15</v>
      </c>
      <c r="DA26">
        <v>4</v>
      </c>
      <c r="DB26" t="s">
        <v>1609</v>
      </c>
      <c r="DC26">
        <v>-25</v>
      </c>
      <c r="DE26" t="s">
        <v>7270</v>
      </c>
      <c r="DJ26">
        <v>1</v>
      </c>
      <c r="DK26" s="4">
        <v>44484</v>
      </c>
      <c r="DL26">
        <v>20369</v>
      </c>
      <c r="DM26">
        <v>2021</v>
      </c>
      <c r="DN26">
        <v>0</v>
      </c>
      <c r="DP26">
        <v>80401</v>
      </c>
      <c r="DQ26">
        <v>68</v>
      </c>
      <c r="DT26" t="s">
        <v>274</v>
      </c>
      <c r="DU26" t="s">
        <v>257</v>
      </c>
      <c r="DW26">
        <v>7</v>
      </c>
      <c r="DX26" t="s">
        <v>275</v>
      </c>
      <c r="ED26">
        <v>0</v>
      </c>
      <c r="EE26" t="s">
        <v>2340</v>
      </c>
      <c r="EF26" t="s">
        <v>422</v>
      </c>
      <c r="EG26">
        <v>0</v>
      </c>
      <c r="EH26" t="s">
        <v>2341</v>
      </c>
      <c r="EI26" t="s">
        <v>340</v>
      </c>
      <c r="EJ26" t="s">
        <v>384</v>
      </c>
      <c r="EK26" t="s">
        <v>7433</v>
      </c>
      <c r="EL26" t="s">
        <v>7434</v>
      </c>
      <c r="EM26" t="s">
        <v>3236</v>
      </c>
      <c r="EN26" t="s">
        <v>269</v>
      </c>
      <c r="EO26" t="s">
        <v>345</v>
      </c>
      <c r="EP26">
        <v>1</v>
      </c>
      <c r="ES26" t="s">
        <v>7435</v>
      </c>
      <c r="FD26">
        <v>0</v>
      </c>
      <c r="FE26">
        <v>4</v>
      </c>
      <c r="FF26" t="s">
        <v>590</v>
      </c>
      <c r="FH26" t="s">
        <v>590</v>
      </c>
      <c r="FK26">
        <v>0</v>
      </c>
      <c r="FM26">
        <v>0</v>
      </c>
      <c r="FP26">
        <v>0</v>
      </c>
      <c r="FR26" t="s">
        <v>395</v>
      </c>
      <c r="FT26" t="s">
        <v>274</v>
      </c>
      <c r="FU26" t="s">
        <v>396</v>
      </c>
      <c r="FV26" t="s">
        <v>290</v>
      </c>
      <c r="FW26" t="s">
        <v>1411</v>
      </c>
      <c r="FX26">
        <v>0</v>
      </c>
      <c r="FZ26">
        <v>7.17</v>
      </c>
      <c r="GA26">
        <v>-10</v>
      </c>
      <c r="GB26">
        <v>0</v>
      </c>
      <c r="GD26" t="s">
        <v>355</v>
      </c>
      <c r="GE26">
        <v>0</v>
      </c>
      <c r="GI26">
        <v>0</v>
      </c>
      <c r="GJ26">
        <v>0</v>
      </c>
      <c r="GL26" t="s">
        <v>7436</v>
      </c>
      <c r="GN26">
        <v>1</v>
      </c>
      <c r="GZ26" t="s">
        <v>7355</v>
      </c>
      <c r="HB26" t="s">
        <v>294</v>
      </c>
      <c r="HC26" t="s">
        <v>294</v>
      </c>
      <c r="HD26" t="s">
        <v>1115</v>
      </c>
      <c r="HE26">
        <v>0</v>
      </c>
      <c r="HF26">
        <v>11</v>
      </c>
      <c r="HG26">
        <v>7</v>
      </c>
      <c r="HH26" t="s">
        <v>275</v>
      </c>
      <c r="HK26">
        <v>3</v>
      </c>
      <c r="HV26">
        <v>-24</v>
      </c>
      <c r="HW26">
        <v>4134271</v>
      </c>
      <c r="HX26" t="s">
        <v>7437</v>
      </c>
      <c r="HY26">
        <v>4134248</v>
      </c>
      <c r="IB26">
        <v>0</v>
      </c>
      <c r="IC26">
        <v>0</v>
      </c>
      <c r="IL26">
        <v>64</v>
      </c>
      <c r="IN26" t="s">
        <v>7270</v>
      </c>
      <c r="IP26" t="s">
        <v>7270</v>
      </c>
      <c r="IQ26" t="s">
        <v>7405</v>
      </c>
      <c r="IT26">
        <v>7</v>
      </c>
    </row>
    <row r="27" spans="1:254">
      <c r="A27">
        <v>26</v>
      </c>
      <c r="B27" t="s">
        <v>7438</v>
      </c>
      <c r="C27">
        <v>2</v>
      </c>
      <c r="D27">
        <v>3</v>
      </c>
      <c r="E27">
        <v>11</v>
      </c>
      <c r="F27">
        <v>-9</v>
      </c>
      <c r="G27">
        <v>-24</v>
      </c>
      <c r="I27" t="s">
        <v>298</v>
      </c>
      <c r="J27">
        <v>11</v>
      </c>
      <c r="K27" t="s">
        <v>1826</v>
      </c>
      <c r="L27" t="s">
        <v>1429</v>
      </c>
      <c r="M27" t="s">
        <v>827</v>
      </c>
      <c r="O27" t="s">
        <v>1430</v>
      </c>
      <c r="V27" t="s">
        <v>253</v>
      </c>
      <c r="W27" t="s">
        <v>7439</v>
      </c>
      <c r="X27" t="s">
        <v>754</v>
      </c>
      <c r="Y27" t="s">
        <v>7440</v>
      </c>
      <c r="AA27" t="s">
        <v>666</v>
      </c>
      <c r="AB27" t="s">
        <v>667</v>
      </c>
      <c r="AI27">
        <v>7</v>
      </c>
      <c r="AJ27" t="s">
        <v>668</v>
      </c>
      <c r="AK27" t="s">
        <v>614</v>
      </c>
      <c r="AO27">
        <v>7</v>
      </c>
      <c r="BI27" t="s">
        <v>274</v>
      </c>
      <c r="BP27">
        <f t="shared" si="0"/>
        <v>2</v>
      </c>
      <c r="BQ27">
        <f t="shared" si="1"/>
        <v>0</v>
      </c>
      <c r="BS27" t="s">
        <v>6958</v>
      </c>
      <c r="BU27">
        <v>17</v>
      </c>
      <c r="BW27">
        <v>1</v>
      </c>
      <c r="BX27" t="s">
        <v>7441</v>
      </c>
      <c r="BZ27">
        <v>0</v>
      </c>
      <c r="CC27" s="3">
        <v>0.13125000000000001</v>
      </c>
      <c r="CD27" t="s">
        <v>257</v>
      </c>
      <c r="CE27" t="s">
        <v>7442</v>
      </c>
      <c r="CF27">
        <v>8</v>
      </c>
      <c r="CH27" t="s">
        <v>331</v>
      </c>
      <c r="CI27">
        <v>0</v>
      </c>
      <c r="CJ27" t="s">
        <v>7443</v>
      </c>
      <c r="CK27" s="4">
        <v>38414</v>
      </c>
      <c r="CL27" t="s">
        <v>7444</v>
      </c>
      <c r="CM27" t="s">
        <v>7445</v>
      </c>
      <c r="CN27">
        <v>17</v>
      </c>
      <c r="CO27" t="s">
        <v>7052</v>
      </c>
      <c r="CP27" t="s">
        <v>282</v>
      </c>
      <c r="CQ27" t="s">
        <v>6958</v>
      </c>
      <c r="CT27" t="s">
        <v>7446</v>
      </c>
      <c r="CV27">
        <v>0</v>
      </c>
      <c r="CX27">
        <v>4</v>
      </c>
      <c r="CY27" t="s">
        <v>614</v>
      </c>
      <c r="CZ27">
        <v>-15</v>
      </c>
      <c r="DA27">
        <v>4</v>
      </c>
      <c r="DB27" t="s">
        <v>1609</v>
      </c>
      <c r="DC27">
        <v>-25</v>
      </c>
      <c r="DE27" t="s">
        <v>7066</v>
      </c>
      <c r="DF27" t="s">
        <v>7066</v>
      </c>
      <c r="DG27" t="s">
        <v>600</v>
      </c>
      <c r="DH27" t="s">
        <v>600</v>
      </c>
      <c r="DJ27">
        <v>-9</v>
      </c>
      <c r="DK27" s="4">
        <v>44484</v>
      </c>
      <c r="DL27">
        <v>20369</v>
      </c>
      <c r="DM27">
        <v>2021</v>
      </c>
      <c r="DN27">
        <v>0</v>
      </c>
      <c r="DP27">
        <v>80401</v>
      </c>
      <c r="DQ27">
        <v>69</v>
      </c>
      <c r="DT27" t="s">
        <v>274</v>
      </c>
      <c r="DU27" t="s">
        <v>257</v>
      </c>
      <c r="DW27">
        <v>7</v>
      </c>
      <c r="DX27" t="s">
        <v>275</v>
      </c>
      <c r="DZ27" t="s">
        <v>7230</v>
      </c>
      <c r="ED27">
        <v>0</v>
      </c>
      <c r="EE27" t="s">
        <v>1223</v>
      </c>
      <c r="EF27" t="s">
        <v>383</v>
      </c>
      <c r="EG27">
        <v>0</v>
      </c>
      <c r="EH27" t="s">
        <v>1441</v>
      </c>
      <c r="EI27" t="s">
        <v>340</v>
      </c>
      <c r="EJ27" t="s">
        <v>486</v>
      </c>
      <c r="EK27" t="s">
        <v>1442</v>
      </c>
      <c r="EL27" t="s">
        <v>7447</v>
      </c>
      <c r="EM27" t="s">
        <v>2538</v>
      </c>
      <c r="EN27" t="s">
        <v>269</v>
      </c>
      <c r="EO27" t="s">
        <v>490</v>
      </c>
      <c r="EP27">
        <v>0</v>
      </c>
      <c r="EQ27" t="s">
        <v>491</v>
      </c>
      <c r="ES27" t="s">
        <v>7448</v>
      </c>
      <c r="ET27">
        <v>0</v>
      </c>
      <c r="EU27" t="s">
        <v>679</v>
      </c>
      <c r="EV27" t="s">
        <v>349</v>
      </c>
      <c r="FB27" t="s">
        <v>7449</v>
      </c>
      <c r="FD27">
        <v>0</v>
      </c>
      <c r="FE27">
        <v>1</v>
      </c>
      <c r="FI27" t="s">
        <v>7050</v>
      </c>
      <c r="FJ27" t="s">
        <v>7450</v>
      </c>
      <c r="FK27">
        <v>0</v>
      </c>
      <c r="FM27">
        <v>1</v>
      </c>
      <c r="FN27" t="s">
        <v>7451</v>
      </c>
      <c r="FO27" t="s">
        <v>3810</v>
      </c>
      <c r="FP27">
        <v>0</v>
      </c>
      <c r="FR27" t="s">
        <v>395</v>
      </c>
      <c r="FU27" t="s">
        <v>496</v>
      </c>
      <c r="FX27">
        <v>0</v>
      </c>
      <c r="FY27" t="s">
        <v>7066</v>
      </c>
      <c r="FZ27">
        <v>7.17</v>
      </c>
      <c r="GA27">
        <v>-10</v>
      </c>
      <c r="GB27">
        <v>0</v>
      </c>
      <c r="GD27" t="s">
        <v>355</v>
      </c>
      <c r="GE27">
        <v>1</v>
      </c>
      <c r="GG27">
        <v>2.5</v>
      </c>
      <c r="GH27">
        <v>3</v>
      </c>
      <c r="GI27">
        <v>0</v>
      </c>
      <c r="GJ27">
        <v>0</v>
      </c>
      <c r="GL27" t="s">
        <v>7452</v>
      </c>
      <c r="GP27" t="s">
        <v>685</v>
      </c>
      <c r="GZ27" t="s">
        <v>7453</v>
      </c>
      <c r="HB27" t="s">
        <v>313</v>
      </c>
      <c r="HC27" t="s">
        <v>294</v>
      </c>
      <c r="HD27" t="s">
        <v>7454</v>
      </c>
      <c r="HE27">
        <v>0</v>
      </c>
      <c r="HF27">
        <v>11</v>
      </c>
      <c r="HG27">
        <v>7</v>
      </c>
      <c r="HH27" t="s">
        <v>275</v>
      </c>
      <c r="HK27" t="s">
        <v>7010</v>
      </c>
      <c r="HN27" t="s">
        <v>7455</v>
      </c>
      <c r="HO27" t="s">
        <v>7456</v>
      </c>
      <c r="HP27" t="s">
        <v>7457</v>
      </c>
      <c r="HQ27" t="s">
        <v>7458</v>
      </c>
      <c r="HV27">
        <v>-15</v>
      </c>
      <c r="HW27">
        <v>4134291</v>
      </c>
      <c r="HX27" t="s">
        <v>7451</v>
      </c>
      <c r="HY27">
        <v>4134271</v>
      </c>
      <c r="IB27">
        <v>-1</v>
      </c>
      <c r="IC27">
        <v>1</v>
      </c>
      <c r="IL27">
        <v>65</v>
      </c>
      <c r="IN27" t="s">
        <v>7066</v>
      </c>
      <c r="IT27">
        <v>7</v>
      </c>
    </row>
    <row r="28" spans="1:254">
      <c r="A28">
        <v>27</v>
      </c>
      <c r="B28" t="s">
        <v>7459</v>
      </c>
      <c r="C28">
        <v>3</v>
      </c>
      <c r="D28">
        <v>1</v>
      </c>
      <c r="E28">
        <v>10</v>
      </c>
      <c r="F28">
        <v>17</v>
      </c>
      <c r="G28">
        <v>-25</v>
      </c>
      <c r="H28" t="s">
        <v>253</v>
      </c>
      <c r="I28" t="s">
        <v>254</v>
      </c>
      <c r="J28">
        <v>11</v>
      </c>
      <c r="K28" t="s">
        <v>1184</v>
      </c>
      <c r="L28" t="s">
        <v>407</v>
      </c>
      <c r="M28" t="s">
        <v>408</v>
      </c>
      <c r="O28" t="s">
        <v>409</v>
      </c>
      <c r="V28" t="s">
        <v>253</v>
      </c>
      <c r="W28" t="s">
        <v>7460</v>
      </c>
      <c r="X28">
        <v>16</v>
      </c>
      <c r="Y28" t="s">
        <v>1994</v>
      </c>
      <c r="Z28" t="s">
        <v>7461</v>
      </c>
      <c r="AA28" t="s">
        <v>876</v>
      </c>
      <c r="AB28" t="s">
        <v>877</v>
      </c>
      <c r="AI28">
        <v>86</v>
      </c>
      <c r="AJ28" t="s">
        <v>327</v>
      </c>
      <c r="AO28">
        <v>7</v>
      </c>
      <c r="AT28" t="s">
        <v>254</v>
      </c>
      <c r="BI28" t="s">
        <v>607</v>
      </c>
      <c r="BP28">
        <f t="shared" si="0"/>
        <v>1</v>
      </c>
      <c r="BQ28">
        <f t="shared" si="1"/>
        <v>0</v>
      </c>
      <c r="BS28" t="s">
        <v>6958</v>
      </c>
      <c r="BU28">
        <v>20</v>
      </c>
      <c r="BW28">
        <v>0</v>
      </c>
      <c r="BX28" t="s">
        <v>7462</v>
      </c>
      <c r="BZ28">
        <v>1</v>
      </c>
      <c r="CC28" s="3">
        <v>0.625</v>
      </c>
      <c r="CD28" t="s">
        <v>257</v>
      </c>
      <c r="CE28" t="s">
        <v>7463</v>
      </c>
      <c r="CF28">
        <v>7</v>
      </c>
      <c r="CH28" t="s">
        <v>331</v>
      </c>
      <c r="CI28">
        <v>0</v>
      </c>
      <c r="CJ28" t="s">
        <v>7464</v>
      </c>
      <c r="CK28" s="4">
        <v>38414</v>
      </c>
      <c r="CL28" t="s">
        <v>7465</v>
      </c>
      <c r="CM28" t="s">
        <v>7466</v>
      </c>
      <c r="CN28">
        <v>20</v>
      </c>
      <c r="CO28" t="s">
        <v>268</v>
      </c>
      <c r="CP28" t="s">
        <v>269</v>
      </c>
      <c r="CQ28" t="s">
        <v>6958</v>
      </c>
      <c r="CT28" t="s">
        <v>7211</v>
      </c>
      <c r="CV28">
        <v>0</v>
      </c>
      <c r="CX28">
        <v>1</v>
      </c>
      <c r="CY28" t="s">
        <v>614</v>
      </c>
      <c r="CZ28">
        <v>-46</v>
      </c>
      <c r="DA28">
        <v>4</v>
      </c>
      <c r="DB28" t="s">
        <v>1609</v>
      </c>
      <c r="DC28">
        <v>-25</v>
      </c>
      <c r="DE28" t="s">
        <v>7099</v>
      </c>
      <c r="DJ28">
        <v>17</v>
      </c>
      <c r="DK28" s="4">
        <v>44484</v>
      </c>
      <c r="DL28">
        <v>20369</v>
      </c>
      <c r="DM28">
        <v>2021</v>
      </c>
      <c r="DN28">
        <v>0</v>
      </c>
      <c r="DP28">
        <v>80401</v>
      </c>
      <c r="DQ28">
        <v>81</v>
      </c>
      <c r="DT28" t="s">
        <v>294</v>
      </c>
      <c r="DU28" t="s">
        <v>294</v>
      </c>
      <c r="DW28">
        <v>7</v>
      </c>
      <c r="DX28" t="s">
        <v>275</v>
      </c>
      <c r="ED28">
        <v>0</v>
      </c>
      <c r="EE28" t="s">
        <v>2630</v>
      </c>
      <c r="EF28" t="s">
        <v>422</v>
      </c>
      <c r="EG28">
        <v>0</v>
      </c>
      <c r="EI28" t="s">
        <v>340</v>
      </c>
      <c r="EJ28" t="s">
        <v>1318</v>
      </c>
      <c r="EK28" t="s">
        <v>7467</v>
      </c>
      <c r="EL28" t="s">
        <v>7468</v>
      </c>
      <c r="EM28" t="s">
        <v>268</v>
      </c>
      <c r="EN28" t="s">
        <v>282</v>
      </c>
      <c r="EO28" t="s">
        <v>283</v>
      </c>
      <c r="EP28">
        <v>0</v>
      </c>
      <c r="EQ28" t="s">
        <v>7469</v>
      </c>
      <c r="ES28" t="s">
        <v>7470</v>
      </c>
      <c r="ET28">
        <v>14</v>
      </c>
      <c r="EU28" t="s">
        <v>274</v>
      </c>
      <c r="EV28" t="s">
        <v>349</v>
      </c>
      <c r="EW28" t="s">
        <v>1251</v>
      </c>
      <c r="EX28" t="s">
        <v>921</v>
      </c>
      <c r="FA28" t="s">
        <v>499</v>
      </c>
      <c r="FB28" t="s">
        <v>7471</v>
      </c>
      <c r="FD28">
        <v>1</v>
      </c>
      <c r="FE28">
        <v>6</v>
      </c>
      <c r="FK28">
        <v>0</v>
      </c>
      <c r="FM28">
        <v>0</v>
      </c>
      <c r="FP28">
        <v>0</v>
      </c>
      <c r="FR28" t="s">
        <v>462</v>
      </c>
      <c r="FS28" t="s">
        <v>1002</v>
      </c>
      <c r="FT28" t="s">
        <v>274</v>
      </c>
      <c r="FU28" t="s">
        <v>777</v>
      </c>
      <c r="FV28" t="s">
        <v>2037</v>
      </c>
      <c r="FX28">
        <v>0</v>
      </c>
      <c r="FZ28">
        <v>7.2</v>
      </c>
      <c r="GA28">
        <v>-13</v>
      </c>
      <c r="GB28">
        <v>0</v>
      </c>
      <c r="GD28" t="s">
        <v>355</v>
      </c>
      <c r="GE28">
        <v>0</v>
      </c>
      <c r="GF28" t="s">
        <v>274</v>
      </c>
      <c r="GH28">
        <v>3.2</v>
      </c>
      <c r="GI28">
        <v>0</v>
      </c>
      <c r="GJ28">
        <v>0</v>
      </c>
      <c r="GL28" t="s">
        <v>7472</v>
      </c>
      <c r="GM28">
        <v>3</v>
      </c>
      <c r="GN28">
        <v>1</v>
      </c>
      <c r="GO28" t="s">
        <v>2349</v>
      </c>
      <c r="GQ28">
        <v>7</v>
      </c>
      <c r="GZ28" t="s">
        <v>7473</v>
      </c>
      <c r="HB28" t="s">
        <v>294</v>
      </c>
      <c r="HC28" t="s">
        <v>294</v>
      </c>
      <c r="HD28" t="s">
        <v>7474</v>
      </c>
      <c r="HE28">
        <v>0</v>
      </c>
      <c r="HF28">
        <v>11</v>
      </c>
      <c r="HG28">
        <v>7</v>
      </c>
      <c r="HH28" t="s">
        <v>275</v>
      </c>
      <c r="HJ28" t="s">
        <v>492</v>
      </c>
      <c r="HK28">
        <v>3</v>
      </c>
      <c r="HL28" t="s">
        <v>7099</v>
      </c>
      <c r="HM28" t="s">
        <v>7042</v>
      </c>
      <c r="HN28" t="s">
        <v>7475</v>
      </c>
      <c r="HO28" t="s">
        <v>7476</v>
      </c>
      <c r="HP28" t="s">
        <v>7477</v>
      </c>
      <c r="HQ28" t="s">
        <v>7478</v>
      </c>
      <c r="HS28" t="s">
        <v>7479</v>
      </c>
      <c r="HV28">
        <v>-42</v>
      </c>
      <c r="HW28">
        <v>4134866</v>
      </c>
      <c r="HX28" t="s">
        <v>7404</v>
      </c>
      <c r="HY28">
        <v>4134809</v>
      </c>
      <c r="IB28">
        <v>0.5</v>
      </c>
      <c r="IC28">
        <v>1</v>
      </c>
      <c r="IL28">
        <v>75</v>
      </c>
      <c r="IP28" t="s">
        <v>7099</v>
      </c>
      <c r="IT28">
        <v>7</v>
      </c>
    </row>
    <row r="29" spans="1:254">
      <c r="A29">
        <v>28</v>
      </c>
      <c r="B29" t="s">
        <v>7480</v>
      </c>
      <c r="C29">
        <v>3</v>
      </c>
      <c r="D29">
        <v>1</v>
      </c>
      <c r="E29">
        <v>10</v>
      </c>
      <c r="F29">
        <v>4</v>
      </c>
      <c r="G29">
        <v>-42</v>
      </c>
      <c r="I29" t="s">
        <v>254</v>
      </c>
      <c r="J29">
        <v>11</v>
      </c>
      <c r="K29">
        <v>11</v>
      </c>
      <c r="L29" t="s">
        <v>2375</v>
      </c>
      <c r="M29" t="s">
        <v>978</v>
      </c>
      <c r="O29" t="s">
        <v>1750</v>
      </c>
      <c r="V29" t="s">
        <v>257</v>
      </c>
      <c r="W29" t="s">
        <v>7481</v>
      </c>
      <c r="AD29" t="s">
        <v>7018</v>
      </c>
      <c r="AE29" t="s">
        <v>2656</v>
      </c>
      <c r="AF29" t="s">
        <v>7481</v>
      </c>
      <c r="AG29" t="s">
        <v>257</v>
      </c>
      <c r="AI29">
        <v>22</v>
      </c>
      <c r="AO29">
        <v>7</v>
      </c>
      <c r="BI29" t="s">
        <v>274</v>
      </c>
      <c r="BP29">
        <f t="shared" si="0"/>
        <v>0</v>
      </c>
      <c r="BQ29">
        <f t="shared" si="1"/>
        <v>2</v>
      </c>
      <c r="BS29" t="s">
        <v>6958</v>
      </c>
      <c r="BU29">
        <v>20</v>
      </c>
      <c r="BW29">
        <v>0</v>
      </c>
      <c r="BX29" t="s">
        <v>7482</v>
      </c>
      <c r="BY29" t="s">
        <v>1110</v>
      </c>
      <c r="CC29" s="3">
        <v>0.60138888888888886</v>
      </c>
      <c r="CE29" t="s">
        <v>7483</v>
      </c>
      <c r="CI29">
        <v>0</v>
      </c>
      <c r="CJ29" t="s">
        <v>7484</v>
      </c>
      <c r="CK29" s="4">
        <v>38414</v>
      </c>
      <c r="CL29" t="s">
        <v>7485</v>
      </c>
      <c r="CM29" t="s">
        <v>7486</v>
      </c>
      <c r="CN29">
        <v>20</v>
      </c>
      <c r="CP29" t="s">
        <v>418</v>
      </c>
      <c r="CQ29" t="s">
        <v>6958</v>
      </c>
      <c r="CT29" t="s">
        <v>5377</v>
      </c>
      <c r="CV29">
        <v>0</v>
      </c>
      <c r="CX29">
        <v>2</v>
      </c>
      <c r="CY29" t="s">
        <v>614</v>
      </c>
      <c r="CZ29">
        <v>-46</v>
      </c>
      <c r="DA29">
        <v>4</v>
      </c>
      <c r="DB29" t="s">
        <v>1609</v>
      </c>
      <c r="DC29">
        <v>-25</v>
      </c>
      <c r="DE29" t="s">
        <v>7042</v>
      </c>
      <c r="DJ29">
        <v>4</v>
      </c>
      <c r="DK29" s="4">
        <v>44484</v>
      </c>
      <c r="DL29">
        <v>20369</v>
      </c>
      <c r="DM29">
        <v>2021</v>
      </c>
      <c r="DN29">
        <v>0</v>
      </c>
      <c r="DP29">
        <v>80401</v>
      </c>
      <c r="DQ29">
        <v>82</v>
      </c>
      <c r="DT29" t="s">
        <v>274</v>
      </c>
      <c r="DU29" t="s">
        <v>257</v>
      </c>
      <c r="DW29">
        <v>7</v>
      </c>
      <c r="DX29" t="s">
        <v>275</v>
      </c>
      <c r="ED29">
        <v>0</v>
      </c>
      <c r="EE29" t="s">
        <v>1840</v>
      </c>
      <c r="EF29" t="s">
        <v>383</v>
      </c>
      <c r="EG29">
        <v>0</v>
      </c>
      <c r="EI29" t="s">
        <v>340</v>
      </c>
      <c r="EJ29" t="s">
        <v>1392</v>
      </c>
      <c r="EK29" t="s">
        <v>7487</v>
      </c>
      <c r="EL29" t="s">
        <v>7488</v>
      </c>
      <c r="EM29" t="s">
        <v>391</v>
      </c>
      <c r="EN29" t="s">
        <v>418</v>
      </c>
      <c r="EO29" t="s">
        <v>345</v>
      </c>
      <c r="EP29">
        <v>0</v>
      </c>
      <c r="ES29" t="s">
        <v>7489</v>
      </c>
      <c r="FD29">
        <v>0</v>
      </c>
      <c r="FE29">
        <v>12</v>
      </c>
      <c r="FF29" t="s">
        <v>285</v>
      </c>
      <c r="FH29" t="s">
        <v>285</v>
      </c>
      <c r="FK29">
        <v>0</v>
      </c>
      <c r="FM29">
        <v>0</v>
      </c>
      <c r="FP29">
        <v>0</v>
      </c>
      <c r="FR29" t="s">
        <v>395</v>
      </c>
      <c r="FS29" t="s">
        <v>1029</v>
      </c>
      <c r="FT29" t="s">
        <v>274</v>
      </c>
      <c r="FU29" t="s">
        <v>496</v>
      </c>
      <c r="FV29" t="s">
        <v>464</v>
      </c>
      <c r="FW29" t="s">
        <v>7027</v>
      </c>
      <c r="FX29">
        <v>0</v>
      </c>
      <c r="FZ29">
        <v>7.2</v>
      </c>
      <c r="GA29">
        <v>-13</v>
      </c>
      <c r="GB29">
        <v>0</v>
      </c>
      <c r="GD29" t="s">
        <v>355</v>
      </c>
      <c r="GE29">
        <v>0</v>
      </c>
      <c r="GF29" t="s">
        <v>274</v>
      </c>
      <c r="GI29">
        <v>0</v>
      </c>
      <c r="GJ29">
        <v>0</v>
      </c>
      <c r="GL29" t="s">
        <v>7490</v>
      </c>
      <c r="GN29">
        <v>4</v>
      </c>
      <c r="GZ29" t="s">
        <v>7491</v>
      </c>
      <c r="HA29" t="s">
        <v>7042</v>
      </c>
      <c r="HB29" t="s">
        <v>294</v>
      </c>
      <c r="HC29" t="s">
        <v>294</v>
      </c>
      <c r="HD29" t="s">
        <v>7492</v>
      </c>
      <c r="HE29">
        <v>0</v>
      </c>
      <c r="HF29">
        <v>11</v>
      </c>
      <c r="HG29">
        <v>7</v>
      </c>
      <c r="HH29" t="s">
        <v>275</v>
      </c>
      <c r="HK29">
        <v>3</v>
      </c>
      <c r="HV29">
        <v>-46</v>
      </c>
      <c r="HW29">
        <v>4134905</v>
      </c>
      <c r="HX29" t="s">
        <v>492</v>
      </c>
      <c r="HY29">
        <v>4134866</v>
      </c>
      <c r="IB29">
        <v>0</v>
      </c>
      <c r="IC29">
        <v>0</v>
      </c>
      <c r="IL29">
        <v>76</v>
      </c>
      <c r="IN29" t="s">
        <v>7004</v>
      </c>
      <c r="IP29" t="s">
        <v>7004</v>
      </c>
      <c r="IT29">
        <v>7</v>
      </c>
    </row>
    <row r="30" spans="1:254">
      <c r="A30">
        <v>29</v>
      </c>
      <c r="B30" t="s">
        <v>7493</v>
      </c>
      <c r="C30">
        <v>3</v>
      </c>
      <c r="D30">
        <v>2</v>
      </c>
      <c r="E30">
        <v>6</v>
      </c>
      <c r="F30">
        <v>0</v>
      </c>
      <c r="G30">
        <v>-46</v>
      </c>
      <c r="I30" t="s">
        <v>298</v>
      </c>
      <c r="J30">
        <v>11</v>
      </c>
      <c r="K30" t="s">
        <v>7407</v>
      </c>
      <c r="L30" t="s">
        <v>7494</v>
      </c>
      <c r="M30" t="s">
        <v>440</v>
      </c>
      <c r="N30" t="s">
        <v>254</v>
      </c>
      <c r="O30" t="s">
        <v>1118</v>
      </c>
      <c r="V30" t="s">
        <v>257</v>
      </c>
      <c r="W30" t="s">
        <v>7495</v>
      </c>
      <c r="AD30" t="s">
        <v>635</v>
      </c>
      <c r="AE30" t="s">
        <v>1685</v>
      </c>
      <c r="AF30" t="s">
        <v>7495</v>
      </c>
      <c r="AG30" t="s">
        <v>274</v>
      </c>
      <c r="AI30">
        <v>22</v>
      </c>
      <c r="AO30">
        <v>7</v>
      </c>
      <c r="BI30" t="s">
        <v>257</v>
      </c>
      <c r="BP30">
        <f t="shared" si="0"/>
        <v>0</v>
      </c>
      <c r="BQ30">
        <f t="shared" si="1"/>
        <v>2</v>
      </c>
      <c r="BS30" t="s">
        <v>6958</v>
      </c>
      <c r="BU30">
        <v>20</v>
      </c>
      <c r="BW30">
        <v>0</v>
      </c>
      <c r="BX30" t="s">
        <v>7496</v>
      </c>
      <c r="CC30" s="3">
        <v>0.57430555555555551</v>
      </c>
      <c r="CE30" t="s">
        <v>7497</v>
      </c>
      <c r="CI30">
        <v>0</v>
      </c>
      <c r="CJ30" t="s">
        <v>7498</v>
      </c>
      <c r="CK30" s="4">
        <v>38414</v>
      </c>
      <c r="CL30" t="s">
        <v>7499</v>
      </c>
      <c r="CM30" t="s">
        <v>7500</v>
      </c>
      <c r="CN30">
        <v>20</v>
      </c>
      <c r="CP30" t="s">
        <v>282</v>
      </c>
      <c r="CQ30" t="s">
        <v>6958</v>
      </c>
      <c r="CT30" t="s">
        <v>7446</v>
      </c>
      <c r="CV30">
        <v>0</v>
      </c>
      <c r="CX30">
        <v>3</v>
      </c>
      <c r="CY30" t="s">
        <v>614</v>
      </c>
      <c r="CZ30">
        <v>-46</v>
      </c>
      <c r="DA30">
        <v>4</v>
      </c>
      <c r="DB30" t="s">
        <v>1609</v>
      </c>
      <c r="DC30">
        <v>-25</v>
      </c>
      <c r="DE30" t="s">
        <v>6965</v>
      </c>
      <c r="DJ30">
        <v>0</v>
      </c>
      <c r="DK30" s="4">
        <v>44484</v>
      </c>
      <c r="DL30">
        <v>20369</v>
      </c>
      <c r="DM30">
        <v>2021</v>
      </c>
      <c r="DN30">
        <v>0</v>
      </c>
      <c r="DP30">
        <v>80401</v>
      </c>
      <c r="DQ30">
        <v>83</v>
      </c>
      <c r="DT30" t="s">
        <v>257</v>
      </c>
      <c r="DU30" t="s">
        <v>274</v>
      </c>
      <c r="DW30">
        <v>7</v>
      </c>
      <c r="DX30" t="s">
        <v>275</v>
      </c>
      <c r="ED30">
        <v>0</v>
      </c>
      <c r="EE30" t="s">
        <v>1127</v>
      </c>
      <c r="EF30" t="s">
        <v>1128</v>
      </c>
      <c r="EG30">
        <v>1</v>
      </c>
      <c r="EI30" t="s">
        <v>340</v>
      </c>
      <c r="EJ30" t="s">
        <v>854</v>
      </c>
      <c r="EK30" t="s">
        <v>7501</v>
      </c>
      <c r="EL30" t="s">
        <v>7502</v>
      </c>
      <c r="EM30" t="s">
        <v>2449</v>
      </c>
      <c r="EN30" t="s">
        <v>269</v>
      </c>
      <c r="EO30" t="s">
        <v>388</v>
      </c>
      <c r="EP30">
        <v>0</v>
      </c>
      <c r="ES30" t="s">
        <v>7503</v>
      </c>
      <c r="FD30">
        <v>0</v>
      </c>
      <c r="FE30">
        <v>9</v>
      </c>
      <c r="FF30" t="s">
        <v>308</v>
      </c>
      <c r="FH30" t="s">
        <v>308</v>
      </c>
      <c r="FK30">
        <v>0</v>
      </c>
      <c r="FM30">
        <v>0</v>
      </c>
      <c r="FP30">
        <v>0</v>
      </c>
      <c r="FR30" t="s">
        <v>462</v>
      </c>
      <c r="FS30" t="s">
        <v>1002</v>
      </c>
      <c r="FT30" t="s">
        <v>274</v>
      </c>
      <c r="FU30" t="s">
        <v>777</v>
      </c>
      <c r="FV30" t="s">
        <v>1700</v>
      </c>
      <c r="FX30">
        <v>0</v>
      </c>
      <c r="FZ30">
        <v>7.2</v>
      </c>
      <c r="GA30">
        <v>-13</v>
      </c>
      <c r="GB30">
        <v>0</v>
      </c>
      <c r="GD30" t="s">
        <v>355</v>
      </c>
      <c r="GE30">
        <v>0</v>
      </c>
      <c r="GF30" t="s">
        <v>274</v>
      </c>
      <c r="GI30">
        <v>0</v>
      </c>
      <c r="GJ30">
        <v>0</v>
      </c>
      <c r="GL30" t="s">
        <v>7504</v>
      </c>
      <c r="GN30">
        <v>0</v>
      </c>
      <c r="GZ30" t="s">
        <v>7505</v>
      </c>
      <c r="HB30" t="s">
        <v>294</v>
      </c>
      <c r="HC30" t="s">
        <v>313</v>
      </c>
      <c r="HD30" t="s">
        <v>1182</v>
      </c>
      <c r="HE30">
        <v>0</v>
      </c>
      <c r="HF30">
        <v>11</v>
      </c>
      <c r="HG30">
        <v>7</v>
      </c>
      <c r="HH30" t="s">
        <v>275</v>
      </c>
      <c r="HK30">
        <v>1</v>
      </c>
      <c r="HV30">
        <v>-46</v>
      </c>
      <c r="HW30">
        <v>4134927</v>
      </c>
      <c r="HX30" t="s">
        <v>7506</v>
      </c>
      <c r="HY30">
        <v>4134905</v>
      </c>
      <c r="IB30">
        <v>0</v>
      </c>
      <c r="IC30">
        <v>0</v>
      </c>
      <c r="IL30">
        <v>77</v>
      </c>
      <c r="IN30" t="s">
        <v>6965</v>
      </c>
      <c r="IP30" t="s">
        <v>6965</v>
      </c>
      <c r="IQ30" t="s">
        <v>7321</v>
      </c>
      <c r="IT30">
        <v>7</v>
      </c>
    </row>
    <row r="31" spans="1:254">
      <c r="A31">
        <v>30</v>
      </c>
      <c r="B31" t="s">
        <v>7507</v>
      </c>
      <c r="C31">
        <v>3</v>
      </c>
      <c r="D31">
        <v>3</v>
      </c>
      <c r="E31">
        <v>6</v>
      </c>
      <c r="F31">
        <v>0</v>
      </c>
      <c r="G31">
        <v>-46</v>
      </c>
      <c r="I31" t="s">
        <v>298</v>
      </c>
      <c r="J31">
        <v>11</v>
      </c>
      <c r="K31" t="s">
        <v>631</v>
      </c>
      <c r="L31" t="s">
        <v>752</v>
      </c>
      <c r="M31" t="s">
        <v>408</v>
      </c>
      <c r="O31" t="s">
        <v>508</v>
      </c>
      <c r="V31" t="s">
        <v>253</v>
      </c>
      <c r="W31" t="s">
        <v>7508</v>
      </c>
      <c r="X31" t="s">
        <v>1040</v>
      </c>
      <c r="Y31" t="s">
        <v>7509</v>
      </c>
      <c r="AA31" t="s">
        <v>1234</v>
      </c>
      <c r="AB31" t="s">
        <v>1235</v>
      </c>
      <c r="AJ31" t="s">
        <v>756</v>
      </c>
      <c r="AK31" t="s">
        <v>614</v>
      </c>
      <c r="AO31">
        <v>7</v>
      </c>
      <c r="BI31" t="s">
        <v>607</v>
      </c>
      <c r="BP31">
        <f t="shared" si="0"/>
        <v>1</v>
      </c>
      <c r="BQ31">
        <f t="shared" si="1"/>
        <v>0</v>
      </c>
      <c r="BS31" t="s">
        <v>6958</v>
      </c>
      <c r="BU31">
        <v>20</v>
      </c>
      <c r="BW31">
        <v>1</v>
      </c>
      <c r="BX31" t="s">
        <v>7510</v>
      </c>
      <c r="BZ31">
        <v>1</v>
      </c>
      <c r="CC31" s="3">
        <v>0.5493055555555556</v>
      </c>
      <c r="CD31" t="s">
        <v>274</v>
      </c>
      <c r="CE31" t="s">
        <v>7511</v>
      </c>
      <c r="CF31">
        <v>9</v>
      </c>
      <c r="CH31" t="s">
        <v>331</v>
      </c>
      <c r="CI31">
        <v>0</v>
      </c>
      <c r="CJ31" t="s">
        <v>7512</v>
      </c>
      <c r="CK31" s="4">
        <v>38414</v>
      </c>
      <c r="CL31" t="s">
        <v>7513</v>
      </c>
      <c r="CM31" t="s">
        <v>7514</v>
      </c>
      <c r="CN31">
        <v>20</v>
      </c>
      <c r="CO31" t="s">
        <v>7066</v>
      </c>
      <c r="CP31" t="s">
        <v>282</v>
      </c>
      <c r="CQ31" t="s">
        <v>6958</v>
      </c>
      <c r="CT31" t="s">
        <v>7349</v>
      </c>
      <c r="CV31">
        <v>0</v>
      </c>
      <c r="CX31">
        <v>4</v>
      </c>
      <c r="CY31" t="s">
        <v>614</v>
      </c>
      <c r="CZ31">
        <v>-46</v>
      </c>
      <c r="DA31">
        <v>4</v>
      </c>
      <c r="DB31" t="s">
        <v>1609</v>
      </c>
      <c r="DC31">
        <v>-25</v>
      </c>
      <c r="DJ31">
        <v>0</v>
      </c>
      <c r="DK31" s="4">
        <v>44484</v>
      </c>
      <c r="DL31">
        <v>20369</v>
      </c>
      <c r="DM31">
        <v>2021</v>
      </c>
      <c r="DN31">
        <v>0</v>
      </c>
      <c r="DP31">
        <v>80401</v>
      </c>
      <c r="DQ31">
        <v>84</v>
      </c>
      <c r="DT31" t="s">
        <v>294</v>
      </c>
      <c r="DU31" t="s">
        <v>294</v>
      </c>
      <c r="DW31">
        <v>7</v>
      </c>
      <c r="DX31" t="s">
        <v>275</v>
      </c>
      <c r="EA31" t="s">
        <v>735</v>
      </c>
      <c r="ED31">
        <v>0</v>
      </c>
      <c r="EE31" t="s">
        <v>765</v>
      </c>
      <c r="EF31" t="s">
        <v>422</v>
      </c>
      <c r="EG31">
        <v>0</v>
      </c>
      <c r="EI31" t="s">
        <v>340</v>
      </c>
      <c r="EJ31" t="s">
        <v>815</v>
      </c>
      <c r="EK31" t="s">
        <v>7515</v>
      </c>
      <c r="EL31" t="s">
        <v>7516</v>
      </c>
      <c r="EM31" t="s">
        <v>1043</v>
      </c>
      <c r="EN31" t="s">
        <v>269</v>
      </c>
      <c r="EO31" t="s">
        <v>490</v>
      </c>
      <c r="EP31">
        <v>0</v>
      </c>
      <c r="EQ31" t="s">
        <v>7517</v>
      </c>
      <c r="ES31" t="s">
        <v>7518</v>
      </c>
      <c r="ET31">
        <v>7</v>
      </c>
      <c r="EU31" t="s">
        <v>274</v>
      </c>
      <c r="EV31" t="s">
        <v>349</v>
      </c>
      <c r="EW31" t="s">
        <v>528</v>
      </c>
      <c r="EX31" t="s">
        <v>351</v>
      </c>
      <c r="FA31" t="s">
        <v>269</v>
      </c>
      <c r="FB31" t="s">
        <v>7519</v>
      </c>
      <c r="FD31">
        <v>0</v>
      </c>
      <c r="FE31">
        <v>10</v>
      </c>
      <c r="FI31" t="s">
        <v>7253</v>
      </c>
      <c r="FJ31" t="s">
        <v>7520</v>
      </c>
      <c r="FK31">
        <v>0</v>
      </c>
      <c r="FM31">
        <v>0</v>
      </c>
      <c r="FP31">
        <v>0</v>
      </c>
      <c r="FR31" t="s">
        <v>462</v>
      </c>
      <c r="FS31" t="s">
        <v>1002</v>
      </c>
      <c r="FT31" t="s">
        <v>257</v>
      </c>
      <c r="FU31" t="s">
        <v>463</v>
      </c>
      <c r="FX31">
        <v>0</v>
      </c>
      <c r="FZ31">
        <v>7.2</v>
      </c>
      <c r="GA31">
        <v>-13</v>
      </c>
      <c r="GB31">
        <v>0</v>
      </c>
      <c r="GD31" t="s">
        <v>355</v>
      </c>
      <c r="GE31">
        <v>1</v>
      </c>
      <c r="GF31" t="s">
        <v>257</v>
      </c>
      <c r="GH31">
        <v>2.5</v>
      </c>
      <c r="GI31">
        <v>0</v>
      </c>
      <c r="GJ31">
        <v>0</v>
      </c>
      <c r="GL31" t="s">
        <v>7521</v>
      </c>
      <c r="GO31" t="s">
        <v>2349</v>
      </c>
      <c r="GQ31">
        <v>7</v>
      </c>
      <c r="GZ31" t="s">
        <v>7522</v>
      </c>
      <c r="HB31" t="s">
        <v>294</v>
      </c>
      <c r="HC31" t="s">
        <v>294</v>
      </c>
      <c r="HD31" t="s">
        <v>7523</v>
      </c>
      <c r="HE31">
        <v>0</v>
      </c>
      <c r="HF31">
        <v>11</v>
      </c>
      <c r="HG31">
        <v>7</v>
      </c>
      <c r="HH31" t="s">
        <v>275</v>
      </c>
      <c r="HK31" t="s">
        <v>2264</v>
      </c>
      <c r="HL31" t="s">
        <v>7042</v>
      </c>
      <c r="HN31" t="s">
        <v>7524</v>
      </c>
      <c r="HO31" t="s">
        <v>7525</v>
      </c>
      <c r="HP31" t="s">
        <v>7526</v>
      </c>
      <c r="HQ31" t="s">
        <v>7527</v>
      </c>
      <c r="HS31" t="s">
        <v>7528</v>
      </c>
      <c r="HV31">
        <v>-46</v>
      </c>
      <c r="HW31">
        <v>4134948</v>
      </c>
      <c r="HX31" t="s">
        <v>7529</v>
      </c>
      <c r="HY31">
        <v>4134927</v>
      </c>
      <c r="IB31">
        <v>0.5</v>
      </c>
      <c r="IC31">
        <v>1</v>
      </c>
      <c r="IL31">
        <v>78</v>
      </c>
      <c r="IT31">
        <v>7</v>
      </c>
    </row>
    <row r="32" spans="1:254">
      <c r="A32">
        <v>31</v>
      </c>
      <c r="B32" t="s">
        <v>7530</v>
      </c>
      <c r="C32">
        <v>3</v>
      </c>
      <c r="D32">
        <v>1</v>
      </c>
      <c r="E32">
        <v>10</v>
      </c>
      <c r="F32">
        <v>11</v>
      </c>
      <c r="G32">
        <v>-25</v>
      </c>
      <c r="H32" t="s">
        <v>253</v>
      </c>
      <c r="I32" t="s">
        <v>254</v>
      </c>
      <c r="J32">
        <v>11</v>
      </c>
      <c r="K32" t="s">
        <v>7407</v>
      </c>
      <c r="L32" t="s">
        <v>7531</v>
      </c>
      <c r="M32" t="s">
        <v>978</v>
      </c>
      <c r="O32" t="s">
        <v>1750</v>
      </c>
      <c r="P32" t="s">
        <v>509</v>
      </c>
      <c r="R32" t="s">
        <v>321</v>
      </c>
      <c r="V32" t="s">
        <v>257</v>
      </c>
      <c r="W32" t="s">
        <v>7532</v>
      </c>
      <c r="AD32" t="s">
        <v>635</v>
      </c>
      <c r="AE32" t="s">
        <v>1685</v>
      </c>
      <c r="AF32" t="s">
        <v>7532</v>
      </c>
      <c r="AG32" t="s">
        <v>274</v>
      </c>
      <c r="AI32">
        <v>22</v>
      </c>
      <c r="AO32">
        <v>7</v>
      </c>
      <c r="BI32" t="s">
        <v>261</v>
      </c>
      <c r="BP32">
        <f t="shared" si="0"/>
        <v>0</v>
      </c>
      <c r="BQ32">
        <f t="shared" si="1"/>
        <v>1</v>
      </c>
      <c r="BS32" t="s">
        <v>6958</v>
      </c>
      <c r="BU32">
        <v>27</v>
      </c>
      <c r="BW32">
        <v>0</v>
      </c>
      <c r="BX32" t="s">
        <v>7533</v>
      </c>
      <c r="CC32" s="3">
        <v>0.12152777777777778</v>
      </c>
      <c r="CE32" t="s">
        <v>7534</v>
      </c>
      <c r="CI32">
        <v>0</v>
      </c>
      <c r="CJ32" t="s">
        <v>7535</v>
      </c>
      <c r="CK32" s="4">
        <v>38414</v>
      </c>
      <c r="CL32" t="s">
        <v>7536</v>
      </c>
      <c r="CM32" t="s">
        <v>7537</v>
      </c>
      <c r="CN32">
        <v>27</v>
      </c>
      <c r="CO32" t="s">
        <v>268</v>
      </c>
      <c r="CP32" t="s">
        <v>269</v>
      </c>
      <c r="CQ32" t="s">
        <v>6958</v>
      </c>
      <c r="CT32" t="s">
        <v>6964</v>
      </c>
      <c r="CV32">
        <v>0</v>
      </c>
      <c r="CX32">
        <v>1</v>
      </c>
      <c r="CY32" t="s">
        <v>553</v>
      </c>
      <c r="CZ32">
        <v>0</v>
      </c>
      <c r="DA32">
        <v>11</v>
      </c>
      <c r="DB32" t="s">
        <v>1609</v>
      </c>
      <c r="DC32">
        <v>-25</v>
      </c>
      <c r="DE32" t="s">
        <v>7377</v>
      </c>
      <c r="DJ32">
        <v>11</v>
      </c>
      <c r="DK32" s="4">
        <v>44484</v>
      </c>
      <c r="DL32">
        <v>20369</v>
      </c>
      <c r="DM32">
        <v>2021</v>
      </c>
      <c r="DN32">
        <v>0</v>
      </c>
      <c r="DP32">
        <v>80401</v>
      </c>
      <c r="DQ32">
        <v>107</v>
      </c>
      <c r="DT32" t="s">
        <v>294</v>
      </c>
      <c r="DU32" t="s">
        <v>294</v>
      </c>
      <c r="DW32">
        <v>7</v>
      </c>
      <c r="DX32" t="s">
        <v>275</v>
      </c>
      <c r="ED32">
        <v>0</v>
      </c>
      <c r="EE32" t="s">
        <v>1761</v>
      </c>
      <c r="EF32" t="s">
        <v>383</v>
      </c>
      <c r="EG32">
        <v>0</v>
      </c>
      <c r="EI32" t="s">
        <v>340</v>
      </c>
      <c r="EJ32" t="s">
        <v>2100</v>
      </c>
      <c r="EK32" t="s">
        <v>7538</v>
      </c>
      <c r="EL32" t="s">
        <v>7539</v>
      </c>
      <c r="EM32" t="s">
        <v>268</v>
      </c>
      <c r="EN32" t="s">
        <v>282</v>
      </c>
      <c r="EO32" t="s">
        <v>427</v>
      </c>
      <c r="EP32">
        <v>0</v>
      </c>
      <c r="ES32" t="s">
        <v>7540</v>
      </c>
      <c r="FD32">
        <v>0</v>
      </c>
      <c r="FE32">
        <v>16</v>
      </c>
      <c r="FF32" t="s">
        <v>429</v>
      </c>
      <c r="FH32" t="s">
        <v>429</v>
      </c>
      <c r="FI32" t="s">
        <v>7541</v>
      </c>
      <c r="FK32">
        <v>0</v>
      </c>
      <c r="FM32">
        <v>0</v>
      </c>
      <c r="FP32">
        <v>0</v>
      </c>
      <c r="FR32" t="s">
        <v>462</v>
      </c>
      <c r="FS32" t="s">
        <v>1002</v>
      </c>
      <c r="FT32" t="s">
        <v>274</v>
      </c>
      <c r="FU32" t="s">
        <v>777</v>
      </c>
      <c r="FV32" t="s">
        <v>1700</v>
      </c>
      <c r="FX32">
        <v>1</v>
      </c>
      <c r="FZ32">
        <v>7.27</v>
      </c>
      <c r="GA32">
        <v>-20</v>
      </c>
      <c r="GB32">
        <v>0</v>
      </c>
      <c r="GC32" t="s">
        <v>1084</v>
      </c>
      <c r="GD32" t="s">
        <v>355</v>
      </c>
      <c r="GE32">
        <v>0</v>
      </c>
      <c r="GF32" t="s">
        <v>274</v>
      </c>
      <c r="GI32">
        <v>0</v>
      </c>
      <c r="GJ32">
        <v>0</v>
      </c>
      <c r="GL32" t="s">
        <v>7542</v>
      </c>
      <c r="GN32">
        <v>2</v>
      </c>
      <c r="GZ32" t="s">
        <v>7029</v>
      </c>
      <c r="HB32" t="s">
        <v>294</v>
      </c>
      <c r="HC32" t="s">
        <v>294</v>
      </c>
      <c r="HD32" t="s">
        <v>7543</v>
      </c>
      <c r="HE32">
        <v>0</v>
      </c>
      <c r="HF32">
        <v>11</v>
      </c>
      <c r="HG32">
        <v>7</v>
      </c>
      <c r="HH32" t="s">
        <v>275</v>
      </c>
      <c r="HK32">
        <v>3</v>
      </c>
      <c r="HV32">
        <v>-36</v>
      </c>
      <c r="HW32">
        <v>4135546</v>
      </c>
      <c r="HX32" t="s">
        <v>3943</v>
      </c>
      <c r="HY32">
        <v>4135530</v>
      </c>
      <c r="IB32">
        <v>0</v>
      </c>
      <c r="IC32">
        <v>0</v>
      </c>
      <c r="IL32">
        <v>101</v>
      </c>
      <c r="IP32" t="s">
        <v>7377</v>
      </c>
      <c r="IT32">
        <v>7</v>
      </c>
    </row>
    <row r="33" spans="1:254">
      <c r="A33">
        <v>32</v>
      </c>
      <c r="B33" t="s">
        <v>7544</v>
      </c>
      <c r="C33">
        <v>3</v>
      </c>
      <c r="D33">
        <v>1</v>
      </c>
      <c r="E33">
        <v>10</v>
      </c>
      <c r="F33">
        <v>10</v>
      </c>
      <c r="G33">
        <v>-36</v>
      </c>
      <c r="I33" t="s">
        <v>254</v>
      </c>
      <c r="J33">
        <v>11</v>
      </c>
      <c r="K33" t="s">
        <v>6698</v>
      </c>
      <c r="L33" t="s">
        <v>7531</v>
      </c>
      <c r="M33" t="s">
        <v>978</v>
      </c>
      <c r="O33" t="s">
        <v>1750</v>
      </c>
      <c r="P33" t="s">
        <v>509</v>
      </c>
      <c r="R33" t="s">
        <v>321</v>
      </c>
      <c r="V33" t="s">
        <v>253</v>
      </c>
      <c r="W33" t="s">
        <v>7545</v>
      </c>
      <c r="X33" t="s">
        <v>6205</v>
      </c>
      <c r="Y33" t="s">
        <v>7546</v>
      </c>
      <c r="AA33" t="s">
        <v>372</v>
      </c>
      <c r="AB33" t="s">
        <v>1753</v>
      </c>
      <c r="AI33">
        <v>86</v>
      </c>
      <c r="AJ33" t="s">
        <v>327</v>
      </c>
      <c r="AO33">
        <v>7</v>
      </c>
      <c r="BI33" t="s">
        <v>274</v>
      </c>
      <c r="BP33">
        <f t="shared" si="0"/>
        <v>1</v>
      </c>
      <c r="BQ33">
        <f t="shared" si="1"/>
        <v>0</v>
      </c>
      <c r="BS33" t="s">
        <v>6958</v>
      </c>
      <c r="BU33">
        <v>27</v>
      </c>
      <c r="BW33">
        <v>1</v>
      </c>
      <c r="BX33" t="s">
        <v>7547</v>
      </c>
      <c r="BZ33">
        <v>1</v>
      </c>
      <c r="CC33" s="3">
        <v>9.6527777777777768E-2</v>
      </c>
      <c r="CD33" t="s">
        <v>257</v>
      </c>
      <c r="CE33" t="s">
        <v>7548</v>
      </c>
      <c r="CF33">
        <v>8</v>
      </c>
      <c r="CH33" t="s">
        <v>331</v>
      </c>
      <c r="CI33">
        <v>0</v>
      </c>
      <c r="CJ33" t="s">
        <v>7549</v>
      </c>
      <c r="CK33" s="4">
        <v>38414</v>
      </c>
      <c r="CL33" t="s">
        <v>7550</v>
      </c>
      <c r="CM33" t="s">
        <v>7551</v>
      </c>
      <c r="CN33">
        <v>27</v>
      </c>
      <c r="CP33" t="s">
        <v>269</v>
      </c>
      <c r="CQ33" t="s">
        <v>6958</v>
      </c>
      <c r="CT33" t="s">
        <v>6964</v>
      </c>
      <c r="CV33">
        <v>0</v>
      </c>
      <c r="CX33">
        <v>2</v>
      </c>
      <c r="CY33" t="s">
        <v>553</v>
      </c>
      <c r="CZ33">
        <v>0</v>
      </c>
      <c r="DA33">
        <v>11</v>
      </c>
      <c r="DB33" t="s">
        <v>1609</v>
      </c>
      <c r="DC33">
        <v>-25</v>
      </c>
      <c r="DE33" t="s">
        <v>7288</v>
      </c>
      <c r="DJ33">
        <v>10</v>
      </c>
      <c r="DK33" s="4">
        <v>44484</v>
      </c>
      <c r="DL33">
        <v>20369</v>
      </c>
      <c r="DM33">
        <v>2021</v>
      </c>
      <c r="DN33">
        <v>0</v>
      </c>
      <c r="DP33">
        <v>80401</v>
      </c>
      <c r="DQ33">
        <v>108</v>
      </c>
      <c r="DT33" t="s">
        <v>274</v>
      </c>
      <c r="DU33" t="s">
        <v>257</v>
      </c>
      <c r="DV33" t="s">
        <v>7230</v>
      </c>
      <c r="DW33">
        <v>7</v>
      </c>
      <c r="DX33" t="s">
        <v>275</v>
      </c>
      <c r="ED33">
        <v>0</v>
      </c>
      <c r="EE33" t="s">
        <v>7552</v>
      </c>
      <c r="EF33" t="s">
        <v>383</v>
      </c>
      <c r="EG33">
        <v>0</v>
      </c>
      <c r="EI33" t="s">
        <v>340</v>
      </c>
      <c r="EJ33" t="s">
        <v>7553</v>
      </c>
      <c r="EK33" t="s">
        <v>7554</v>
      </c>
      <c r="EL33" t="s">
        <v>7555</v>
      </c>
      <c r="EM33" t="s">
        <v>391</v>
      </c>
      <c r="EN33" t="s">
        <v>282</v>
      </c>
      <c r="EO33" t="s">
        <v>7307</v>
      </c>
      <c r="EP33">
        <v>0</v>
      </c>
      <c r="EQ33" t="s">
        <v>4556</v>
      </c>
      <c r="ES33" t="s">
        <v>7556</v>
      </c>
      <c r="ET33">
        <v>4</v>
      </c>
      <c r="EU33" t="s">
        <v>348</v>
      </c>
      <c r="EV33" t="s">
        <v>349</v>
      </c>
      <c r="EW33" t="s">
        <v>771</v>
      </c>
      <c r="EX33" t="s">
        <v>921</v>
      </c>
      <c r="FA33" t="s">
        <v>499</v>
      </c>
      <c r="FB33" t="s">
        <v>7557</v>
      </c>
      <c r="FD33">
        <v>1</v>
      </c>
      <c r="FE33">
        <v>8</v>
      </c>
      <c r="FJ33" t="s">
        <v>7558</v>
      </c>
      <c r="FK33">
        <v>0</v>
      </c>
      <c r="FM33">
        <v>0</v>
      </c>
      <c r="FN33" t="s">
        <v>7230</v>
      </c>
      <c r="FO33" t="s">
        <v>1057</v>
      </c>
      <c r="FP33">
        <v>0</v>
      </c>
      <c r="FR33" t="s">
        <v>462</v>
      </c>
      <c r="FS33" t="s">
        <v>1002</v>
      </c>
      <c r="FT33" t="s">
        <v>274</v>
      </c>
      <c r="FU33" t="s">
        <v>777</v>
      </c>
      <c r="FV33" t="s">
        <v>397</v>
      </c>
      <c r="FX33">
        <v>0</v>
      </c>
      <c r="FZ33">
        <v>7.27</v>
      </c>
      <c r="GA33">
        <v>-20</v>
      </c>
      <c r="GB33">
        <v>0</v>
      </c>
      <c r="GC33" t="s">
        <v>1084</v>
      </c>
      <c r="GD33" t="s">
        <v>355</v>
      </c>
      <c r="GE33">
        <v>0</v>
      </c>
      <c r="GF33" t="s">
        <v>274</v>
      </c>
      <c r="GG33">
        <v>2.6</v>
      </c>
      <c r="GH33">
        <v>2.6</v>
      </c>
      <c r="GI33">
        <v>0</v>
      </c>
      <c r="GJ33">
        <v>0</v>
      </c>
      <c r="GL33" t="s">
        <v>7559</v>
      </c>
      <c r="GM33">
        <v>6</v>
      </c>
      <c r="GN33">
        <v>1</v>
      </c>
      <c r="GO33" t="s">
        <v>713</v>
      </c>
      <c r="GP33" t="s">
        <v>1403</v>
      </c>
      <c r="GQ33">
        <v>40</v>
      </c>
      <c r="GZ33" t="s">
        <v>1114</v>
      </c>
      <c r="HA33" t="s">
        <v>6965</v>
      </c>
      <c r="HB33" t="s">
        <v>313</v>
      </c>
      <c r="HC33" t="s">
        <v>294</v>
      </c>
      <c r="HD33" t="s">
        <v>7560</v>
      </c>
      <c r="HE33">
        <v>0</v>
      </c>
      <c r="HF33">
        <v>11</v>
      </c>
      <c r="HG33">
        <v>7</v>
      </c>
      <c r="HH33" t="s">
        <v>275</v>
      </c>
      <c r="HJ33" t="s">
        <v>492</v>
      </c>
      <c r="HK33" t="s">
        <v>7561</v>
      </c>
      <c r="HL33" t="s">
        <v>6965</v>
      </c>
      <c r="HN33" t="s">
        <v>7562</v>
      </c>
      <c r="HO33" t="s">
        <v>7563</v>
      </c>
      <c r="HP33" t="s">
        <v>7564</v>
      </c>
      <c r="HQ33" t="s">
        <v>7565</v>
      </c>
      <c r="HS33" t="s">
        <v>7566</v>
      </c>
      <c r="HV33">
        <v>-46</v>
      </c>
      <c r="HW33">
        <v>4135576</v>
      </c>
      <c r="HX33" t="s">
        <v>7567</v>
      </c>
      <c r="HY33">
        <v>4135546</v>
      </c>
      <c r="IB33">
        <v>0</v>
      </c>
      <c r="IC33">
        <v>0</v>
      </c>
      <c r="IL33">
        <v>102</v>
      </c>
      <c r="IP33" t="s">
        <v>7288</v>
      </c>
      <c r="IT33">
        <v>7</v>
      </c>
    </row>
    <row r="34" spans="1:254">
      <c r="A34">
        <v>33</v>
      </c>
      <c r="B34" t="s">
        <v>7568</v>
      </c>
      <c r="C34">
        <v>3</v>
      </c>
      <c r="D34">
        <v>1</v>
      </c>
      <c r="E34">
        <v>10</v>
      </c>
      <c r="F34">
        <v>13</v>
      </c>
      <c r="G34">
        <v>-46</v>
      </c>
      <c r="I34" t="s">
        <v>254</v>
      </c>
      <c r="J34">
        <v>20</v>
      </c>
      <c r="K34" t="s">
        <v>7263</v>
      </c>
      <c r="L34" t="s">
        <v>7264</v>
      </c>
      <c r="M34" t="s">
        <v>1471</v>
      </c>
      <c r="O34" t="s">
        <v>1472</v>
      </c>
      <c r="P34" t="s">
        <v>1473</v>
      </c>
      <c r="V34" t="s">
        <v>257</v>
      </c>
      <c r="W34" t="s">
        <v>7060</v>
      </c>
      <c r="AD34" t="s">
        <v>2655</v>
      </c>
      <c r="AE34" t="s">
        <v>2656</v>
      </c>
      <c r="AF34" t="s">
        <v>7060</v>
      </c>
      <c r="AG34" t="s">
        <v>257</v>
      </c>
      <c r="AI34">
        <v>20</v>
      </c>
      <c r="AO34">
        <v>7</v>
      </c>
      <c r="AT34" t="s">
        <v>254</v>
      </c>
      <c r="BI34" t="s">
        <v>257</v>
      </c>
      <c r="BP34">
        <f t="shared" si="0"/>
        <v>0</v>
      </c>
      <c r="BQ34">
        <f t="shared" si="1"/>
        <v>6</v>
      </c>
      <c r="BS34" t="s">
        <v>6958</v>
      </c>
      <c r="BU34">
        <v>27</v>
      </c>
      <c r="BW34">
        <v>0</v>
      </c>
      <c r="BX34" t="s">
        <v>7569</v>
      </c>
      <c r="CC34" s="3">
        <v>7.3611111111111113E-2</v>
      </c>
      <c r="CE34" t="s">
        <v>7570</v>
      </c>
      <c r="CI34">
        <v>0</v>
      </c>
      <c r="CJ34" t="s">
        <v>7571</v>
      </c>
      <c r="CK34" s="4">
        <v>38414</v>
      </c>
      <c r="CL34" t="s">
        <v>7572</v>
      </c>
      <c r="CM34" t="s">
        <v>7573</v>
      </c>
      <c r="CN34">
        <v>27</v>
      </c>
      <c r="CP34" t="s">
        <v>269</v>
      </c>
      <c r="CQ34" t="s">
        <v>6958</v>
      </c>
      <c r="CT34" t="s">
        <v>6964</v>
      </c>
      <c r="CV34">
        <v>0</v>
      </c>
      <c r="CX34">
        <v>3</v>
      </c>
      <c r="CY34" t="s">
        <v>553</v>
      </c>
      <c r="CZ34">
        <v>0</v>
      </c>
      <c r="DA34">
        <v>11</v>
      </c>
      <c r="DB34" t="s">
        <v>1609</v>
      </c>
      <c r="DC34">
        <v>-25</v>
      </c>
      <c r="DE34" t="s">
        <v>6965</v>
      </c>
      <c r="DJ34">
        <v>13</v>
      </c>
      <c r="DK34" s="4">
        <v>44484</v>
      </c>
      <c r="DL34">
        <v>20369</v>
      </c>
      <c r="DM34">
        <v>2021</v>
      </c>
      <c r="DN34">
        <v>0</v>
      </c>
      <c r="DP34">
        <v>80401</v>
      </c>
      <c r="DQ34">
        <v>109</v>
      </c>
      <c r="DT34" t="s">
        <v>257</v>
      </c>
      <c r="DU34" t="s">
        <v>274</v>
      </c>
      <c r="DW34">
        <v>7</v>
      </c>
      <c r="DX34" t="s">
        <v>275</v>
      </c>
      <c r="ED34">
        <v>0</v>
      </c>
      <c r="EE34" t="s">
        <v>3216</v>
      </c>
      <c r="EF34" t="s">
        <v>1485</v>
      </c>
      <c r="EG34">
        <v>0</v>
      </c>
      <c r="EH34" t="s">
        <v>7271</v>
      </c>
      <c r="EI34" t="s">
        <v>340</v>
      </c>
      <c r="EJ34" t="s">
        <v>7574</v>
      </c>
      <c r="EK34" t="s">
        <v>7575</v>
      </c>
      <c r="EL34" t="s">
        <v>7576</v>
      </c>
      <c r="EM34" t="s">
        <v>6300</v>
      </c>
      <c r="EN34" t="s">
        <v>282</v>
      </c>
      <c r="EO34" t="s">
        <v>1109</v>
      </c>
      <c r="EP34">
        <v>0</v>
      </c>
      <c r="ES34" t="s">
        <v>7577</v>
      </c>
      <c r="FD34">
        <v>0</v>
      </c>
      <c r="FE34">
        <v>11</v>
      </c>
      <c r="FF34" t="s">
        <v>308</v>
      </c>
      <c r="FH34" t="s">
        <v>308</v>
      </c>
      <c r="FI34" t="s">
        <v>7578</v>
      </c>
      <c r="FK34">
        <v>0</v>
      </c>
      <c r="FM34">
        <v>0</v>
      </c>
      <c r="FP34">
        <v>0</v>
      </c>
      <c r="FR34" t="s">
        <v>651</v>
      </c>
      <c r="FT34" t="s">
        <v>257</v>
      </c>
      <c r="FU34" t="s">
        <v>7579</v>
      </c>
      <c r="FV34" t="s">
        <v>431</v>
      </c>
      <c r="FW34" t="s">
        <v>1517</v>
      </c>
      <c r="FX34">
        <v>0</v>
      </c>
      <c r="FZ34">
        <v>7.27</v>
      </c>
      <c r="GA34">
        <v>-20</v>
      </c>
      <c r="GB34">
        <v>0</v>
      </c>
      <c r="GD34" t="s">
        <v>355</v>
      </c>
      <c r="GE34">
        <v>0</v>
      </c>
      <c r="GI34">
        <v>0</v>
      </c>
      <c r="GJ34">
        <v>0</v>
      </c>
      <c r="GL34" t="s">
        <v>7580</v>
      </c>
      <c r="GN34">
        <v>7</v>
      </c>
      <c r="GZ34" t="s">
        <v>1495</v>
      </c>
      <c r="HA34" t="s">
        <v>6965</v>
      </c>
      <c r="HB34" t="s">
        <v>313</v>
      </c>
      <c r="HC34" t="s">
        <v>294</v>
      </c>
      <c r="HD34" t="s">
        <v>7581</v>
      </c>
      <c r="HE34">
        <v>0</v>
      </c>
      <c r="HF34">
        <v>11</v>
      </c>
      <c r="HG34">
        <v>7</v>
      </c>
      <c r="HH34" t="s">
        <v>275</v>
      </c>
      <c r="HK34">
        <v>4</v>
      </c>
      <c r="HV34">
        <v>41</v>
      </c>
      <c r="HW34">
        <v>4135604</v>
      </c>
      <c r="HX34" t="s">
        <v>7582</v>
      </c>
      <c r="HY34">
        <v>4135576</v>
      </c>
      <c r="IB34">
        <v>0</v>
      </c>
      <c r="IC34">
        <v>0</v>
      </c>
      <c r="IL34">
        <v>103</v>
      </c>
      <c r="IP34" t="s">
        <v>7377</v>
      </c>
      <c r="IT34">
        <v>7</v>
      </c>
    </row>
    <row r="35" spans="1:254">
      <c r="A35">
        <v>34</v>
      </c>
      <c r="B35" t="s">
        <v>7583</v>
      </c>
      <c r="C35">
        <v>3</v>
      </c>
      <c r="D35">
        <v>1</v>
      </c>
      <c r="E35">
        <v>10</v>
      </c>
      <c r="F35">
        <v>11</v>
      </c>
      <c r="G35">
        <v>41</v>
      </c>
      <c r="I35" t="s">
        <v>254</v>
      </c>
      <c r="J35">
        <v>21</v>
      </c>
      <c r="K35" t="s">
        <v>7584</v>
      </c>
      <c r="L35" t="s">
        <v>7585</v>
      </c>
      <c r="M35" t="s">
        <v>568</v>
      </c>
      <c r="O35" t="s">
        <v>569</v>
      </c>
      <c r="P35" t="s">
        <v>1067</v>
      </c>
      <c r="S35" t="s">
        <v>2802</v>
      </c>
      <c r="V35" t="s">
        <v>253</v>
      </c>
      <c r="W35" t="s">
        <v>7586</v>
      </c>
      <c r="X35" t="s">
        <v>6511</v>
      </c>
      <c r="Y35" t="s">
        <v>7587</v>
      </c>
      <c r="AA35" t="s">
        <v>372</v>
      </c>
      <c r="AB35" t="s">
        <v>1753</v>
      </c>
      <c r="AI35">
        <v>7</v>
      </c>
      <c r="AJ35" t="s">
        <v>7588</v>
      </c>
      <c r="AO35">
        <v>7</v>
      </c>
      <c r="BI35" t="s">
        <v>257</v>
      </c>
      <c r="BP35">
        <f t="shared" si="0"/>
        <v>1</v>
      </c>
      <c r="BQ35">
        <f t="shared" si="1"/>
        <v>0</v>
      </c>
      <c r="BS35" t="s">
        <v>6958</v>
      </c>
      <c r="BU35">
        <v>27</v>
      </c>
      <c r="BW35">
        <v>0</v>
      </c>
      <c r="BX35" t="s">
        <v>7589</v>
      </c>
      <c r="BZ35">
        <v>0</v>
      </c>
      <c r="CC35" s="3">
        <v>4.7222222222222221E-2</v>
      </c>
      <c r="CD35" t="s">
        <v>257</v>
      </c>
      <c r="CE35" t="s">
        <v>7590</v>
      </c>
      <c r="CF35">
        <v>10</v>
      </c>
      <c r="CH35" t="s">
        <v>493</v>
      </c>
      <c r="CI35">
        <v>0</v>
      </c>
      <c r="CJ35" t="s">
        <v>7591</v>
      </c>
      <c r="CK35" s="4">
        <v>38414</v>
      </c>
      <c r="CL35" t="s">
        <v>7592</v>
      </c>
      <c r="CM35" t="s">
        <v>7593</v>
      </c>
      <c r="CN35">
        <v>27</v>
      </c>
      <c r="CO35" t="s">
        <v>7594</v>
      </c>
      <c r="CP35" t="s">
        <v>269</v>
      </c>
      <c r="CQ35" t="s">
        <v>6958</v>
      </c>
      <c r="CT35" t="s">
        <v>7166</v>
      </c>
      <c r="CV35">
        <v>0</v>
      </c>
      <c r="CX35">
        <v>4</v>
      </c>
      <c r="CY35" t="s">
        <v>553</v>
      </c>
      <c r="CZ35">
        <v>0</v>
      </c>
      <c r="DA35">
        <v>11</v>
      </c>
      <c r="DB35" t="s">
        <v>1609</v>
      </c>
      <c r="DC35">
        <v>-25</v>
      </c>
      <c r="DJ35">
        <v>11</v>
      </c>
      <c r="DK35" s="4">
        <v>44484</v>
      </c>
      <c r="DL35">
        <v>20369</v>
      </c>
      <c r="DM35">
        <v>2021</v>
      </c>
      <c r="DN35">
        <v>0</v>
      </c>
      <c r="DP35">
        <v>80401</v>
      </c>
      <c r="DQ35">
        <v>110</v>
      </c>
      <c r="DT35" t="s">
        <v>257</v>
      </c>
      <c r="DU35" t="s">
        <v>274</v>
      </c>
      <c r="DW35">
        <v>7</v>
      </c>
      <c r="DX35" t="s">
        <v>275</v>
      </c>
      <c r="ED35">
        <v>0</v>
      </c>
      <c r="EE35" t="s">
        <v>7595</v>
      </c>
      <c r="EF35" t="s">
        <v>277</v>
      </c>
      <c r="EG35">
        <v>0</v>
      </c>
      <c r="EH35" t="s">
        <v>2814</v>
      </c>
      <c r="EI35" t="s">
        <v>454</v>
      </c>
      <c r="EJ35" t="s">
        <v>7596</v>
      </c>
      <c r="EK35" t="s">
        <v>7597</v>
      </c>
      <c r="EL35" t="s">
        <v>7598</v>
      </c>
      <c r="EM35" t="s">
        <v>391</v>
      </c>
      <c r="EN35" t="s">
        <v>282</v>
      </c>
      <c r="EO35" t="s">
        <v>1248</v>
      </c>
      <c r="EP35">
        <v>0</v>
      </c>
      <c r="EQ35" t="s">
        <v>7599</v>
      </c>
      <c r="ES35" t="s">
        <v>349</v>
      </c>
      <c r="ET35">
        <v>0</v>
      </c>
      <c r="EU35" t="s">
        <v>679</v>
      </c>
      <c r="EV35" t="s">
        <v>349</v>
      </c>
      <c r="FB35" t="s">
        <v>7600</v>
      </c>
      <c r="FD35">
        <v>1</v>
      </c>
      <c r="FE35">
        <v>6</v>
      </c>
      <c r="FF35" t="s">
        <v>893</v>
      </c>
      <c r="FH35" t="s">
        <v>893</v>
      </c>
      <c r="FI35" t="s">
        <v>7541</v>
      </c>
      <c r="FK35">
        <v>0</v>
      </c>
      <c r="FM35">
        <v>1</v>
      </c>
      <c r="FP35">
        <v>0</v>
      </c>
      <c r="FQ35" t="s">
        <v>294</v>
      </c>
      <c r="FR35" t="s">
        <v>287</v>
      </c>
      <c r="FT35" t="s">
        <v>274</v>
      </c>
      <c r="FU35" t="s">
        <v>7601</v>
      </c>
      <c r="FV35" t="s">
        <v>397</v>
      </c>
      <c r="FX35">
        <v>0</v>
      </c>
      <c r="FZ35">
        <v>7.27</v>
      </c>
      <c r="GA35">
        <v>-20</v>
      </c>
      <c r="GB35">
        <v>0</v>
      </c>
      <c r="GC35" t="s">
        <v>7602</v>
      </c>
      <c r="GE35">
        <v>1</v>
      </c>
      <c r="GF35" t="s">
        <v>257</v>
      </c>
      <c r="GG35">
        <v>3.4</v>
      </c>
      <c r="GH35">
        <v>5.8</v>
      </c>
      <c r="GI35">
        <v>0</v>
      </c>
      <c r="GJ35">
        <v>0</v>
      </c>
      <c r="GL35" t="s">
        <v>7603</v>
      </c>
      <c r="GN35">
        <v>0</v>
      </c>
      <c r="GZ35" t="s">
        <v>7604</v>
      </c>
      <c r="HB35" t="s">
        <v>313</v>
      </c>
      <c r="HC35" t="s">
        <v>294</v>
      </c>
      <c r="HE35">
        <v>0</v>
      </c>
      <c r="HF35">
        <v>12</v>
      </c>
      <c r="HG35">
        <v>7</v>
      </c>
      <c r="HH35" t="s">
        <v>275</v>
      </c>
      <c r="HJ35" t="s">
        <v>387</v>
      </c>
      <c r="HK35">
        <v>2</v>
      </c>
      <c r="HN35" t="s">
        <v>7605</v>
      </c>
      <c r="HO35" t="s">
        <v>7606</v>
      </c>
      <c r="HP35" t="s">
        <v>7607</v>
      </c>
      <c r="HQ35" t="s">
        <v>7608</v>
      </c>
      <c r="HV35">
        <v>30</v>
      </c>
      <c r="HW35">
        <v>4135624</v>
      </c>
      <c r="HX35" t="s">
        <v>600</v>
      </c>
      <c r="HY35">
        <v>4135604</v>
      </c>
      <c r="IB35">
        <v>0.5</v>
      </c>
      <c r="IC35">
        <v>1</v>
      </c>
      <c r="IL35">
        <v>104</v>
      </c>
      <c r="IP35" t="s">
        <v>7405</v>
      </c>
      <c r="IT35">
        <v>7</v>
      </c>
    </row>
    <row r="36" spans="1:254">
      <c r="A36">
        <v>35</v>
      </c>
      <c r="B36" t="s">
        <v>7609</v>
      </c>
      <c r="C36">
        <v>3</v>
      </c>
      <c r="D36">
        <v>1</v>
      </c>
      <c r="E36">
        <v>10</v>
      </c>
      <c r="F36">
        <v>9</v>
      </c>
      <c r="G36">
        <v>30</v>
      </c>
      <c r="I36" t="s">
        <v>254</v>
      </c>
      <c r="J36">
        <v>20</v>
      </c>
      <c r="K36" t="s">
        <v>7263</v>
      </c>
      <c r="L36" t="s">
        <v>7264</v>
      </c>
      <c r="M36" t="s">
        <v>1471</v>
      </c>
      <c r="O36" t="s">
        <v>1472</v>
      </c>
      <c r="P36" t="s">
        <v>1473</v>
      </c>
      <c r="V36" t="s">
        <v>257</v>
      </c>
      <c r="W36" t="s">
        <v>7060</v>
      </c>
      <c r="AD36" t="s">
        <v>2655</v>
      </c>
      <c r="AE36" t="s">
        <v>2656</v>
      </c>
      <c r="AF36" t="s">
        <v>7060</v>
      </c>
      <c r="AG36" t="s">
        <v>257</v>
      </c>
      <c r="AI36">
        <v>20</v>
      </c>
      <c r="AO36">
        <v>7</v>
      </c>
      <c r="AT36" t="s">
        <v>254</v>
      </c>
      <c r="BI36" t="s">
        <v>257</v>
      </c>
      <c r="BP36">
        <f t="shared" si="0"/>
        <v>0</v>
      </c>
      <c r="BQ36">
        <f t="shared" si="1"/>
        <v>6</v>
      </c>
      <c r="BS36" t="s">
        <v>6958</v>
      </c>
      <c r="BU36">
        <v>27</v>
      </c>
      <c r="BW36">
        <v>0</v>
      </c>
      <c r="BX36" t="s">
        <v>7610</v>
      </c>
      <c r="CC36" s="3">
        <v>2.2222222222222223E-2</v>
      </c>
      <c r="CE36" t="s">
        <v>7611</v>
      </c>
      <c r="CI36">
        <v>0</v>
      </c>
      <c r="CJ36" t="s">
        <v>7612</v>
      </c>
      <c r="CK36" s="4">
        <v>38414</v>
      </c>
      <c r="CL36" t="s">
        <v>7613</v>
      </c>
      <c r="CM36" t="s">
        <v>7614</v>
      </c>
      <c r="CN36">
        <v>27</v>
      </c>
      <c r="CO36" t="s">
        <v>7052</v>
      </c>
      <c r="CP36" t="s">
        <v>269</v>
      </c>
      <c r="CQ36" t="s">
        <v>6958</v>
      </c>
      <c r="CT36" t="s">
        <v>5377</v>
      </c>
      <c r="CV36">
        <v>0</v>
      </c>
      <c r="CX36">
        <v>5</v>
      </c>
      <c r="CY36" t="s">
        <v>553</v>
      </c>
      <c r="CZ36">
        <v>0</v>
      </c>
      <c r="DA36">
        <v>11</v>
      </c>
      <c r="DB36" t="s">
        <v>1609</v>
      </c>
      <c r="DC36">
        <v>-25</v>
      </c>
      <c r="DE36" t="s">
        <v>7377</v>
      </c>
      <c r="DJ36">
        <v>9</v>
      </c>
      <c r="DK36" s="4">
        <v>44484</v>
      </c>
      <c r="DL36">
        <v>20369</v>
      </c>
      <c r="DM36">
        <v>2021</v>
      </c>
      <c r="DN36">
        <v>0</v>
      </c>
      <c r="DP36">
        <v>80401</v>
      </c>
      <c r="DQ36">
        <v>111</v>
      </c>
      <c r="DT36" t="s">
        <v>257</v>
      </c>
      <c r="DU36" t="s">
        <v>274</v>
      </c>
      <c r="DW36">
        <v>7</v>
      </c>
      <c r="DX36" t="s">
        <v>275</v>
      </c>
      <c r="ED36">
        <v>0</v>
      </c>
      <c r="EE36" t="s">
        <v>1484</v>
      </c>
      <c r="EF36" t="s">
        <v>1485</v>
      </c>
      <c r="EG36">
        <v>0</v>
      </c>
      <c r="EH36" t="s">
        <v>7271</v>
      </c>
      <c r="EI36" t="s">
        <v>340</v>
      </c>
      <c r="EJ36" t="s">
        <v>7615</v>
      </c>
      <c r="EK36" t="s">
        <v>7616</v>
      </c>
      <c r="EL36" t="s">
        <v>7617</v>
      </c>
      <c r="EM36" t="s">
        <v>3373</v>
      </c>
      <c r="EN36" t="s">
        <v>282</v>
      </c>
      <c r="EO36" t="s">
        <v>388</v>
      </c>
      <c r="EP36">
        <v>0</v>
      </c>
      <c r="ES36" t="s">
        <v>7618</v>
      </c>
      <c r="FD36">
        <v>0</v>
      </c>
      <c r="FE36">
        <v>9</v>
      </c>
      <c r="FF36" t="s">
        <v>310</v>
      </c>
      <c r="FH36" t="s">
        <v>310</v>
      </c>
      <c r="FI36" t="s">
        <v>7619</v>
      </c>
      <c r="FK36">
        <v>0</v>
      </c>
      <c r="FM36">
        <v>0</v>
      </c>
      <c r="FP36">
        <v>0</v>
      </c>
      <c r="FR36" t="s">
        <v>651</v>
      </c>
      <c r="FT36" t="s">
        <v>257</v>
      </c>
      <c r="FU36" t="s">
        <v>7579</v>
      </c>
      <c r="FV36" t="s">
        <v>290</v>
      </c>
      <c r="FW36" t="s">
        <v>1517</v>
      </c>
      <c r="FX36">
        <v>0</v>
      </c>
      <c r="FZ36">
        <v>7.27</v>
      </c>
      <c r="GA36">
        <v>-20</v>
      </c>
      <c r="GB36">
        <v>0</v>
      </c>
      <c r="GD36" t="s">
        <v>355</v>
      </c>
      <c r="GE36">
        <v>0</v>
      </c>
      <c r="GI36">
        <v>0</v>
      </c>
      <c r="GJ36">
        <v>0</v>
      </c>
      <c r="GL36" t="s">
        <v>7620</v>
      </c>
      <c r="GN36">
        <v>0</v>
      </c>
      <c r="GZ36" t="s">
        <v>1495</v>
      </c>
      <c r="HB36" t="s">
        <v>313</v>
      </c>
      <c r="HC36" t="s">
        <v>294</v>
      </c>
      <c r="HD36" t="s">
        <v>7621</v>
      </c>
      <c r="HE36">
        <v>0</v>
      </c>
      <c r="HF36">
        <v>11</v>
      </c>
      <c r="HG36">
        <v>7</v>
      </c>
      <c r="HH36" t="s">
        <v>275</v>
      </c>
      <c r="HK36">
        <v>4</v>
      </c>
      <c r="HV36">
        <v>21</v>
      </c>
      <c r="HW36">
        <v>4135657</v>
      </c>
      <c r="HX36" t="s">
        <v>7622</v>
      </c>
      <c r="HY36">
        <v>4135624</v>
      </c>
      <c r="IB36">
        <v>0</v>
      </c>
      <c r="IC36">
        <v>0</v>
      </c>
      <c r="IL36">
        <v>105</v>
      </c>
      <c r="IP36" t="s">
        <v>7377</v>
      </c>
      <c r="IT36">
        <v>7</v>
      </c>
    </row>
    <row r="37" spans="1:254">
      <c r="A37">
        <v>36</v>
      </c>
      <c r="B37" t="s">
        <v>7623</v>
      </c>
      <c r="C37">
        <v>3</v>
      </c>
      <c r="D37">
        <v>2</v>
      </c>
      <c r="E37">
        <v>1</v>
      </c>
      <c r="F37">
        <v>7</v>
      </c>
      <c r="G37">
        <v>21</v>
      </c>
      <c r="I37" t="s">
        <v>254</v>
      </c>
      <c r="J37">
        <v>20</v>
      </c>
      <c r="K37" t="s">
        <v>7263</v>
      </c>
      <c r="L37" t="s">
        <v>7264</v>
      </c>
      <c r="M37" t="s">
        <v>1471</v>
      </c>
      <c r="O37" t="s">
        <v>1472</v>
      </c>
      <c r="P37" t="s">
        <v>1473</v>
      </c>
      <c r="V37" t="s">
        <v>257</v>
      </c>
      <c r="W37" t="s">
        <v>7060</v>
      </c>
      <c r="AD37" t="s">
        <v>2655</v>
      </c>
      <c r="AE37" t="s">
        <v>2656</v>
      </c>
      <c r="AF37" t="s">
        <v>7060</v>
      </c>
      <c r="AG37" t="s">
        <v>257</v>
      </c>
      <c r="AI37">
        <v>20</v>
      </c>
      <c r="AO37">
        <v>7</v>
      </c>
      <c r="AT37" t="s">
        <v>254</v>
      </c>
      <c r="BI37" t="s">
        <v>257</v>
      </c>
      <c r="BP37">
        <f t="shared" si="0"/>
        <v>0</v>
      </c>
      <c r="BQ37">
        <f t="shared" si="1"/>
        <v>6</v>
      </c>
      <c r="BS37" t="s">
        <v>6958</v>
      </c>
      <c r="BU37">
        <v>27</v>
      </c>
      <c r="BW37">
        <v>0</v>
      </c>
      <c r="BX37" t="s">
        <v>7624</v>
      </c>
      <c r="CC37" s="3">
        <v>3.472222222222222E-3</v>
      </c>
      <c r="CE37" t="s">
        <v>7625</v>
      </c>
      <c r="CI37">
        <v>0</v>
      </c>
      <c r="CJ37" t="s">
        <v>7626</v>
      </c>
      <c r="CK37" s="4">
        <v>38414</v>
      </c>
      <c r="CL37" t="s">
        <v>7572</v>
      </c>
      <c r="CM37" t="s">
        <v>7627</v>
      </c>
      <c r="CN37">
        <v>27</v>
      </c>
      <c r="CO37" t="s">
        <v>7628</v>
      </c>
      <c r="CP37" t="s">
        <v>269</v>
      </c>
      <c r="CQ37" t="s">
        <v>6958</v>
      </c>
      <c r="CT37" t="s">
        <v>6964</v>
      </c>
      <c r="CV37">
        <v>0</v>
      </c>
      <c r="CX37">
        <v>6</v>
      </c>
      <c r="CY37" t="s">
        <v>553</v>
      </c>
      <c r="CZ37">
        <v>0</v>
      </c>
      <c r="DA37">
        <v>11</v>
      </c>
      <c r="DB37" t="s">
        <v>1609</v>
      </c>
      <c r="DC37">
        <v>-25</v>
      </c>
      <c r="DE37" t="s">
        <v>7321</v>
      </c>
      <c r="DJ37">
        <v>7</v>
      </c>
      <c r="DK37" s="4">
        <v>44484</v>
      </c>
      <c r="DL37">
        <v>20369</v>
      </c>
      <c r="DM37">
        <v>2021</v>
      </c>
      <c r="DN37">
        <v>0</v>
      </c>
      <c r="DP37">
        <v>80401</v>
      </c>
      <c r="DQ37">
        <v>112</v>
      </c>
      <c r="DT37" t="s">
        <v>257</v>
      </c>
      <c r="DU37" t="s">
        <v>274</v>
      </c>
      <c r="DW37">
        <v>7</v>
      </c>
      <c r="DX37" t="s">
        <v>275</v>
      </c>
      <c r="ED37">
        <v>0</v>
      </c>
      <c r="EE37" t="s">
        <v>1484</v>
      </c>
      <c r="EF37" t="s">
        <v>1485</v>
      </c>
      <c r="EG37">
        <v>0</v>
      </c>
      <c r="EH37" t="s">
        <v>7271</v>
      </c>
      <c r="EI37" t="s">
        <v>340</v>
      </c>
      <c r="EJ37" t="s">
        <v>7615</v>
      </c>
      <c r="EK37" t="s">
        <v>7616</v>
      </c>
      <c r="EL37" t="s">
        <v>7629</v>
      </c>
      <c r="EN37" t="s">
        <v>282</v>
      </c>
      <c r="EO37" t="s">
        <v>388</v>
      </c>
      <c r="EP37">
        <v>0</v>
      </c>
      <c r="ES37" t="s">
        <v>7630</v>
      </c>
      <c r="FD37">
        <v>0</v>
      </c>
      <c r="FF37" t="s">
        <v>590</v>
      </c>
      <c r="FH37" t="s">
        <v>590</v>
      </c>
      <c r="FK37">
        <v>0</v>
      </c>
      <c r="FM37">
        <v>0</v>
      </c>
      <c r="FP37">
        <v>0</v>
      </c>
      <c r="FR37" t="s">
        <v>651</v>
      </c>
      <c r="FT37" t="s">
        <v>257</v>
      </c>
      <c r="FU37" t="s">
        <v>7579</v>
      </c>
      <c r="FV37" t="s">
        <v>431</v>
      </c>
      <c r="FW37" t="s">
        <v>1517</v>
      </c>
      <c r="FX37">
        <v>0</v>
      </c>
      <c r="FZ37">
        <v>7.27</v>
      </c>
      <c r="GA37">
        <v>-20</v>
      </c>
      <c r="GB37">
        <v>0</v>
      </c>
      <c r="GD37" t="s">
        <v>355</v>
      </c>
      <c r="GE37">
        <v>0</v>
      </c>
      <c r="GI37">
        <v>0</v>
      </c>
      <c r="GJ37">
        <v>0</v>
      </c>
      <c r="GL37" t="s">
        <v>7631</v>
      </c>
      <c r="GN37">
        <v>0</v>
      </c>
      <c r="GZ37" t="s">
        <v>7632</v>
      </c>
      <c r="HB37" t="s">
        <v>313</v>
      </c>
      <c r="HC37" t="s">
        <v>294</v>
      </c>
      <c r="HD37" t="s">
        <v>7633</v>
      </c>
      <c r="HE37">
        <v>0</v>
      </c>
      <c r="HF37">
        <v>11</v>
      </c>
      <c r="HG37">
        <v>7</v>
      </c>
      <c r="HH37" t="s">
        <v>275</v>
      </c>
      <c r="HK37">
        <v>4</v>
      </c>
      <c r="HV37">
        <v>14</v>
      </c>
      <c r="HW37">
        <v>4135672</v>
      </c>
      <c r="HX37" t="s">
        <v>7634</v>
      </c>
      <c r="HY37">
        <v>4135657</v>
      </c>
      <c r="IB37">
        <v>0</v>
      </c>
      <c r="IC37">
        <v>0</v>
      </c>
      <c r="IL37">
        <v>106</v>
      </c>
      <c r="IP37" t="s">
        <v>7321</v>
      </c>
      <c r="IT37">
        <v>7</v>
      </c>
    </row>
    <row r="38" spans="1:254">
      <c r="A38">
        <v>37</v>
      </c>
      <c r="B38" t="s">
        <v>7635</v>
      </c>
      <c r="C38">
        <v>4</v>
      </c>
      <c r="D38">
        <v>1</v>
      </c>
      <c r="E38">
        <v>10</v>
      </c>
      <c r="F38">
        <v>8</v>
      </c>
      <c r="G38">
        <v>14</v>
      </c>
      <c r="I38" t="s">
        <v>254</v>
      </c>
      <c r="J38">
        <v>11</v>
      </c>
      <c r="K38" t="s">
        <v>471</v>
      </c>
      <c r="L38" t="s">
        <v>7636</v>
      </c>
      <c r="M38" t="s">
        <v>440</v>
      </c>
      <c r="N38" t="s">
        <v>254</v>
      </c>
      <c r="O38" t="s">
        <v>7637</v>
      </c>
      <c r="P38" t="s">
        <v>509</v>
      </c>
      <c r="V38" t="s">
        <v>257</v>
      </c>
      <c r="W38" t="s">
        <v>7638</v>
      </c>
      <c r="AD38" t="s">
        <v>635</v>
      </c>
      <c r="AE38" t="s">
        <v>1685</v>
      </c>
      <c r="AF38" t="s">
        <v>7638</v>
      </c>
      <c r="AG38" t="s">
        <v>257</v>
      </c>
      <c r="AI38">
        <v>22</v>
      </c>
      <c r="AO38">
        <v>7</v>
      </c>
      <c r="BI38" t="s">
        <v>257</v>
      </c>
      <c r="BP38">
        <f t="shared" si="0"/>
        <v>0</v>
      </c>
      <c r="BQ38">
        <f t="shared" si="1"/>
        <v>2</v>
      </c>
      <c r="BS38" t="s">
        <v>6958</v>
      </c>
      <c r="BU38">
        <v>27</v>
      </c>
      <c r="BW38">
        <v>0</v>
      </c>
      <c r="BX38" t="s">
        <v>7639</v>
      </c>
      <c r="CC38" s="3">
        <v>0.625</v>
      </c>
      <c r="CE38" t="s">
        <v>7640</v>
      </c>
      <c r="CI38">
        <v>0</v>
      </c>
      <c r="CJ38" t="s">
        <v>7641</v>
      </c>
      <c r="CK38" s="4">
        <v>38414</v>
      </c>
      <c r="CL38" t="s">
        <v>7642</v>
      </c>
      <c r="CM38" t="s">
        <v>7643</v>
      </c>
      <c r="CN38">
        <v>27</v>
      </c>
      <c r="CO38" t="s">
        <v>7644</v>
      </c>
      <c r="CP38" t="s">
        <v>269</v>
      </c>
      <c r="CQ38" t="s">
        <v>6958</v>
      </c>
      <c r="CT38" t="s">
        <v>6964</v>
      </c>
      <c r="CV38">
        <v>0</v>
      </c>
      <c r="CX38">
        <v>7</v>
      </c>
      <c r="CY38" t="s">
        <v>553</v>
      </c>
      <c r="CZ38">
        <v>0</v>
      </c>
      <c r="DA38">
        <v>11</v>
      </c>
      <c r="DB38" t="s">
        <v>1609</v>
      </c>
      <c r="DC38">
        <v>-25</v>
      </c>
      <c r="DE38" t="s">
        <v>7321</v>
      </c>
      <c r="DJ38">
        <v>8</v>
      </c>
      <c r="DK38" s="4">
        <v>44484</v>
      </c>
      <c r="DL38">
        <v>20369</v>
      </c>
      <c r="DM38">
        <v>2021</v>
      </c>
      <c r="DN38">
        <v>0</v>
      </c>
      <c r="DP38">
        <v>80401</v>
      </c>
      <c r="DQ38">
        <v>114</v>
      </c>
      <c r="DT38" t="s">
        <v>257</v>
      </c>
      <c r="DU38" t="s">
        <v>274</v>
      </c>
      <c r="DW38">
        <v>7</v>
      </c>
      <c r="DX38" t="s">
        <v>275</v>
      </c>
      <c r="ED38">
        <v>0</v>
      </c>
      <c r="EE38" t="s">
        <v>7645</v>
      </c>
      <c r="EF38" t="s">
        <v>675</v>
      </c>
      <c r="EG38">
        <v>1</v>
      </c>
      <c r="EI38" t="s">
        <v>340</v>
      </c>
      <c r="EJ38" t="s">
        <v>486</v>
      </c>
      <c r="EK38" t="s">
        <v>7646</v>
      </c>
      <c r="EL38" t="s">
        <v>7647</v>
      </c>
      <c r="EM38" t="s">
        <v>2538</v>
      </c>
      <c r="EN38" t="s">
        <v>282</v>
      </c>
      <c r="EO38" t="s">
        <v>388</v>
      </c>
      <c r="EP38">
        <v>0</v>
      </c>
      <c r="ES38" t="s">
        <v>7648</v>
      </c>
      <c r="FD38">
        <v>0</v>
      </c>
      <c r="FE38">
        <v>15</v>
      </c>
      <c r="FF38" t="s">
        <v>285</v>
      </c>
      <c r="FH38" t="s">
        <v>285</v>
      </c>
      <c r="FK38">
        <v>0</v>
      </c>
      <c r="FM38">
        <v>0</v>
      </c>
      <c r="FP38">
        <v>0</v>
      </c>
      <c r="FR38" t="s">
        <v>395</v>
      </c>
      <c r="FT38" t="s">
        <v>257</v>
      </c>
      <c r="FU38" t="s">
        <v>496</v>
      </c>
      <c r="FV38" t="s">
        <v>1700</v>
      </c>
      <c r="FX38">
        <v>0</v>
      </c>
      <c r="FZ38">
        <v>7.27</v>
      </c>
      <c r="GA38">
        <v>-20</v>
      </c>
      <c r="GB38">
        <v>0</v>
      </c>
      <c r="GD38" t="s">
        <v>355</v>
      </c>
      <c r="GE38">
        <v>0</v>
      </c>
      <c r="GF38" t="s">
        <v>257</v>
      </c>
      <c r="GI38">
        <v>0</v>
      </c>
      <c r="GJ38">
        <v>0</v>
      </c>
      <c r="GL38" t="s">
        <v>7649</v>
      </c>
      <c r="GN38">
        <v>3</v>
      </c>
      <c r="GZ38" t="s">
        <v>7650</v>
      </c>
      <c r="HB38" t="s">
        <v>294</v>
      </c>
      <c r="HC38" t="s">
        <v>294</v>
      </c>
      <c r="HD38" t="s">
        <v>7651</v>
      </c>
      <c r="HE38">
        <v>0</v>
      </c>
      <c r="HF38">
        <v>11</v>
      </c>
      <c r="HG38">
        <v>7</v>
      </c>
      <c r="HH38" t="s">
        <v>275</v>
      </c>
      <c r="HK38">
        <v>1</v>
      </c>
      <c r="HV38">
        <v>6</v>
      </c>
      <c r="HW38">
        <v>4135687</v>
      </c>
      <c r="HX38" t="s">
        <v>7652</v>
      </c>
      <c r="HY38">
        <v>4135672</v>
      </c>
      <c r="IB38">
        <v>0</v>
      </c>
      <c r="IC38">
        <v>0</v>
      </c>
      <c r="IL38">
        <v>107</v>
      </c>
      <c r="IP38" t="s">
        <v>7321</v>
      </c>
      <c r="IT38">
        <v>7</v>
      </c>
    </row>
    <row r="39" spans="1:254">
      <c r="A39">
        <v>38</v>
      </c>
      <c r="B39" t="s">
        <v>7653</v>
      </c>
      <c r="C39">
        <v>4</v>
      </c>
      <c r="D39">
        <v>2</v>
      </c>
      <c r="E39">
        <v>2</v>
      </c>
      <c r="F39">
        <v>1</v>
      </c>
      <c r="G39">
        <v>6</v>
      </c>
      <c r="I39" t="s">
        <v>254</v>
      </c>
      <c r="J39">
        <v>21</v>
      </c>
      <c r="K39" t="s">
        <v>7654</v>
      </c>
      <c r="L39" t="s">
        <v>7655</v>
      </c>
      <c r="M39" t="s">
        <v>7656</v>
      </c>
      <c r="O39" t="s">
        <v>7657</v>
      </c>
      <c r="V39" t="s">
        <v>257</v>
      </c>
      <c r="W39" t="s">
        <v>7658</v>
      </c>
      <c r="AD39" t="s">
        <v>635</v>
      </c>
      <c r="AE39" t="s">
        <v>7659</v>
      </c>
      <c r="AF39" t="s">
        <v>7658</v>
      </c>
      <c r="AG39" t="s">
        <v>257</v>
      </c>
      <c r="AI39">
        <v>22</v>
      </c>
      <c r="AO39">
        <v>7</v>
      </c>
      <c r="BI39" t="s">
        <v>257</v>
      </c>
      <c r="BP39">
        <f t="shared" si="0"/>
        <v>0</v>
      </c>
      <c r="BQ39">
        <f t="shared" si="1"/>
        <v>1</v>
      </c>
      <c r="BS39" t="s">
        <v>6958</v>
      </c>
      <c r="BU39">
        <v>27</v>
      </c>
      <c r="BW39">
        <v>0</v>
      </c>
      <c r="BX39" t="s">
        <v>7660</v>
      </c>
      <c r="CC39" s="3">
        <v>0.60069444444444442</v>
      </c>
      <c r="CE39" t="s">
        <v>7661</v>
      </c>
      <c r="CI39">
        <v>0</v>
      </c>
      <c r="CJ39" t="s">
        <v>7662</v>
      </c>
      <c r="CK39" s="4">
        <v>38414</v>
      </c>
      <c r="CL39" t="s">
        <v>7663</v>
      </c>
      <c r="CM39" t="s">
        <v>7664</v>
      </c>
      <c r="CN39">
        <v>27</v>
      </c>
      <c r="CP39" t="s">
        <v>418</v>
      </c>
      <c r="CQ39" t="s">
        <v>6958</v>
      </c>
      <c r="CT39" t="s">
        <v>762</v>
      </c>
      <c r="CV39">
        <v>0</v>
      </c>
      <c r="CX39">
        <v>8</v>
      </c>
      <c r="CY39" t="s">
        <v>553</v>
      </c>
      <c r="CZ39">
        <v>0</v>
      </c>
      <c r="DA39">
        <v>11</v>
      </c>
      <c r="DB39" t="s">
        <v>1609</v>
      </c>
      <c r="DC39">
        <v>-25</v>
      </c>
      <c r="DE39" t="s">
        <v>7321</v>
      </c>
      <c r="DJ39">
        <v>1</v>
      </c>
      <c r="DK39" s="4">
        <v>44484</v>
      </c>
      <c r="DL39">
        <v>20369</v>
      </c>
      <c r="DM39">
        <v>2021</v>
      </c>
      <c r="DN39">
        <v>0</v>
      </c>
      <c r="DP39">
        <v>80401</v>
      </c>
      <c r="DQ39">
        <v>115</v>
      </c>
      <c r="DT39" t="s">
        <v>257</v>
      </c>
      <c r="DU39" t="s">
        <v>274</v>
      </c>
      <c r="DW39">
        <v>7</v>
      </c>
      <c r="DX39" t="s">
        <v>275</v>
      </c>
      <c r="ED39">
        <v>0</v>
      </c>
      <c r="EE39" t="s">
        <v>7665</v>
      </c>
      <c r="EF39" t="s">
        <v>675</v>
      </c>
      <c r="EG39">
        <v>0</v>
      </c>
      <c r="EH39" t="s">
        <v>7666</v>
      </c>
      <c r="EI39" t="s">
        <v>278</v>
      </c>
      <c r="EJ39" t="s">
        <v>7667</v>
      </c>
      <c r="EK39" t="s">
        <v>7668</v>
      </c>
      <c r="EL39" t="s">
        <v>7669</v>
      </c>
      <c r="EM39" t="s">
        <v>800</v>
      </c>
      <c r="EN39" t="s">
        <v>418</v>
      </c>
      <c r="EO39" t="s">
        <v>283</v>
      </c>
      <c r="EP39">
        <v>0</v>
      </c>
      <c r="ES39" t="s">
        <v>7670</v>
      </c>
      <c r="FD39">
        <v>0</v>
      </c>
      <c r="FE39">
        <v>11</v>
      </c>
      <c r="FF39" t="s">
        <v>285</v>
      </c>
      <c r="FH39" t="s">
        <v>285</v>
      </c>
      <c r="FK39">
        <v>0</v>
      </c>
      <c r="FM39">
        <v>0</v>
      </c>
      <c r="FP39">
        <v>0</v>
      </c>
      <c r="FR39" t="s">
        <v>462</v>
      </c>
      <c r="FS39" t="s">
        <v>1002</v>
      </c>
      <c r="FT39" t="s">
        <v>257</v>
      </c>
      <c r="FU39" t="s">
        <v>7671</v>
      </c>
      <c r="FV39" t="s">
        <v>1700</v>
      </c>
      <c r="FW39" t="s">
        <v>1897</v>
      </c>
      <c r="FX39">
        <v>0</v>
      </c>
      <c r="FZ39">
        <v>7.27</v>
      </c>
      <c r="GA39">
        <v>-20</v>
      </c>
      <c r="GB39">
        <v>0</v>
      </c>
      <c r="GD39" t="s">
        <v>355</v>
      </c>
      <c r="GE39">
        <v>0</v>
      </c>
      <c r="GF39" t="s">
        <v>257</v>
      </c>
      <c r="GI39">
        <v>1</v>
      </c>
      <c r="GJ39">
        <v>1</v>
      </c>
      <c r="GL39" t="s">
        <v>7672</v>
      </c>
      <c r="GN39">
        <v>1</v>
      </c>
      <c r="GZ39" t="s">
        <v>7673</v>
      </c>
      <c r="HB39" t="s">
        <v>313</v>
      </c>
      <c r="HC39" t="s">
        <v>313</v>
      </c>
      <c r="HD39" t="s">
        <v>5131</v>
      </c>
      <c r="HE39">
        <v>0</v>
      </c>
      <c r="HF39">
        <v>21</v>
      </c>
      <c r="HG39">
        <v>7</v>
      </c>
      <c r="HH39" t="s">
        <v>275</v>
      </c>
      <c r="HK39" t="s">
        <v>58</v>
      </c>
      <c r="HV39">
        <v>5</v>
      </c>
      <c r="HW39">
        <v>4135730</v>
      </c>
      <c r="HX39" t="s">
        <v>7674</v>
      </c>
      <c r="HY39">
        <v>4135687</v>
      </c>
      <c r="IB39">
        <v>0</v>
      </c>
      <c r="IC39">
        <v>0</v>
      </c>
      <c r="IL39">
        <v>108</v>
      </c>
      <c r="IN39" t="s">
        <v>7321</v>
      </c>
      <c r="IP39" t="s">
        <v>7321</v>
      </c>
      <c r="IT39">
        <v>7</v>
      </c>
    </row>
    <row r="40" spans="1:254">
      <c r="A40">
        <v>39</v>
      </c>
      <c r="B40" t="s">
        <v>7675</v>
      </c>
      <c r="C40">
        <v>4</v>
      </c>
      <c r="D40">
        <v>3</v>
      </c>
      <c r="E40">
        <v>1</v>
      </c>
      <c r="F40">
        <v>2</v>
      </c>
      <c r="G40">
        <v>5</v>
      </c>
      <c r="I40" t="s">
        <v>254</v>
      </c>
      <c r="J40">
        <v>21</v>
      </c>
      <c r="K40" t="s">
        <v>6955</v>
      </c>
      <c r="L40" t="s">
        <v>7676</v>
      </c>
      <c r="M40" t="s">
        <v>440</v>
      </c>
      <c r="N40" t="s">
        <v>254</v>
      </c>
      <c r="O40" t="s">
        <v>4011</v>
      </c>
      <c r="V40" t="s">
        <v>257</v>
      </c>
      <c r="W40" t="s">
        <v>7677</v>
      </c>
      <c r="AD40" t="s">
        <v>573</v>
      </c>
      <c r="AE40" t="s">
        <v>2590</v>
      </c>
      <c r="AF40" t="s">
        <v>7677</v>
      </c>
      <c r="AG40" t="s">
        <v>274</v>
      </c>
      <c r="AI40">
        <v>22</v>
      </c>
      <c r="AO40">
        <v>7</v>
      </c>
      <c r="BI40" t="s">
        <v>257</v>
      </c>
      <c r="BP40">
        <f t="shared" si="0"/>
        <v>0</v>
      </c>
      <c r="BQ40">
        <f t="shared" si="1"/>
        <v>2</v>
      </c>
      <c r="BS40" t="s">
        <v>6958</v>
      </c>
      <c r="BU40">
        <v>27</v>
      </c>
      <c r="BW40">
        <v>0</v>
      </c>
      <c r="BX40" t="s">
        <v>7678</v>
      </c>
      <c r="CC40" s="3">
        <v>0.57291666666666663</v>
      </c>
      <c r="CE40" t="s">
        <v>577</v>
      </c>
      <c r="CI40">
        <v>0</v>
      </c>
      <c r="CJ40" t="s">
        <v>7679</v>
      </c>
      <c r="CK40" s="4">
        <v>38414</v>
      </c>
      <c r="CL40" t="s">
        <v>7680</v>
      </c>
      <c r="CM40" t="s">
        <v>7681</v>
      </c>
      <c r="CN40">
        <v>27</v>
      </c>
      <c r="CO40" t="s">
        <v>6993</v>
      </c>
      <c r="CP40" t="s">
        <v>269</v>
      </c>
      <c r="CQ40" t="s">
        <v>6958</v>
      </c>
      <c r="CT40" t="s">
        <v>7229</v>
      </c>
      <c r="CV40">
        <v>0</v>
      </c>
      <c r="CX40">
        <v>9</v>
      </c>
      <c r="CY40" t="s">
        <v>553</v>
      </c>
      <c r="CZ40">
        <v>0</v>
      </c>
      <c r="DA40">
        <v>11</v>
      </c>
      <c r="DB40" t="s">
        <v>1609</v>
      </c>
      <c r="DC40">
        <v>-25</v>
      </c>
      <c r="DE40" t="s">
        <v>7119</v>
      </c>
      <c r="DJ40">
        <v>2</v>
      </c>
      <c r="DK40" s="4">
        <v>44484</v>
      </c>
      <c r="DL40">
        <v>20369</v>
      </c>
      <c r="DM40">
        <v>2021</v>
      </c>
      <c r="DN40">
        <v>0</v>
      </c>
      <c r="DP40">
        <v>80401</v>
      </c>
      <c r="DQ40">
        <v>116</v>
      </c>
      <c r="DT40" t="s">
        <v>257</v>
      </c>
      <c r="DU40" t="s">
        <v>274</v>
      </c>
      <c r="DW40">
        <v>7</v>
      </c>
      <c r="DX40" t="s">
        <v>275</v>
      </c>
      <c r="ED40">
        <v>0</v>
      </c>
      <c r="EE40" t="s">
        <v>7682</v>
      </c>
      <c r="EF40" t="s">
        <v>4158</v>
      </c>
      <c r="EG40">
        <v>1</v>
      </c>
      <c r="EI40" t="s">
        <v>278</v>
      </c>
      <c r="EJ40" t="s">
        <v>279</v>
      </c>
      <c r="EK40" t="s">
        <v>7683</v>
      </c>
      <c r="EL40" t="s">
        <v>7684</v>
      </c>
      <c r="EN40" t="s">
        <v>282</v>
      </c>
      <c r="EO40" t="s">
        <v>283</v>
      </c>
      <c r="EP40">
        <v>0</v>
      </c>
      <c r="ES40" t="s">
        <v>7685</v>
      </c>
      <c r="FD40">
        <v>0</v>
      </c>
      <c r="FE40">
        <v>7</v>
      </c>
      <c r="FF40" t="s">
        <v>310</v>
      </c>
      <c r="FH40" t="s">
        <v>310</v>
      </c>
      <c r="FI40" t="s">
        <v>7686</v>
      </c>
      <c r="FK40">
        <v>0</v>
      </c>
      <c r="FM40">
        <v>0</v>
      </c>
      <c r="FP40">
        <v>0</v>
      </c>
      <c r="FR40" t="s">
        <v>651</v>
      </c>
      <c r="FS40" t="s">
        <v>2670</v>
      </c>
      <c r="FT40" t="s">
        <v>274</v>
      </c>
      <c r="FU40" t="s">
        <v>6988</v>
      </c>
      <c r="FV40" t="s">
        <v>431</v>
      </c>
      <c r="FW40" t="s">
        <v>1517</v>
      </c>
      <c r="FX40">
        <v>0</v>
      </c>
      <c r="FZ40">
        <v>7.27</v>
      </c>
      <c r="GA40">
        <v>-20</v>
      </c>
      <c r="GB40">
        <v>0</v>
      </c>
      <c r="GD40" t="s">
        <v>355</v>
      </c>
      <c r="GE40">
        <v>0</v>
      </c>
      <c r="GF40" t="s">
        <v>274</v>
      </c>
      <c r="GI40">
        <v>0</v>
      </c>
      <c r="GJ40">
        <v>0</v>
      </c>
      <c r="GL40" t="s">
        <v>7687</v>
      </c>
      <c r="GN40">
        <v>1</v>
      </c>
      <c r="GZ40" t="s">
        <v>7688</v>
      </c>
      <c r="HB40" t="s">
        <v>313</v>
      </c>
      <c r="HC40" t="s">
        <v>313</v>
      </c>
      <c r="HD40" t="s">
        <v>1057</v>
      </c>
      <c r="HE40">
        <v>0</v>
      </c>
      <c r="HF40">
        <v>21</v>
      </c>
      <c r="HG40">
        <v>7</v>
      </c>
      <c r="HH40" t="s">
        <v>275</v>
      </c>
      <c r="HK40" t="s">
        <v>58</v>
      </c>
      <c r="HV40">
        <v>3</v>
      </c>
      <c r="HW40">
        <v>4135746</v>
      </c>
      <c r="HX40" t="s">
        <v>7119</v>
      </c>
      <c r="HY40">
        <v>4135730</v>
      </c>
      <c r="IB40">
        <v>0</v>
      </c>
      <c r="IC40">
        <v>0</v>
      </c>
      <c r="IL40">
        <v>109</v>
      </c>
      <c r="IP40" t="s">
        <v>7119</v>
      </c>
      <c r="IT40">
        <v>7</v>
      </c>
    </row>
    <row r="41" spans="1:254">
      <c r="A41">
        <v>40</v>
      </c>
      <c r="B41" t="s">
        <v>7689</v>
      </c>
      <c r="C41">
        <v>4</v>
      </c>
      <c r="D41">
        <v>1</v>
      </c>
      <c r="E41">
        <v>3</v>
      </c>
      <c r="F41">
        <v>2</v>
      </c>
      <c r="G41">
        <v>3</v>
      </c>
      <c r="I41" t="s">
        <v>254</v>
      </c>
      <c r="J41">
        <v>12</v>
      </c>
      <c r="K41">
        <v>12</v>
      </c>
      <c r="L41" t="s">
        <v>7690</v>
      </c>
      <c r="M41" t="s">
        <v>256</v>
      </c>
      <c r="O41" t="s">
        <v>1357</v>
      </c>
      <c r="P41" t="s">
        <v>871</v>
      </c>
      <c r="V41" t="s">
        <v>257</v>
      </c>
      <c r="W41" t="s">
        <v>7691</v>
      </c>
      <c r="AD41" t="s">
        <v>1411</v>
      </c>
      <c r="AE41" t="s">
        <v>7427</v>
      </c>
      <c r="AF41" t="s">
        <v>7691</v>
      </c>
      <c r="AG41" t="s">
        <v>274</v>
      </c>
      <c r="AI41">
        <v>7</v>
      </c>
      <c r="AO41">
        <v>7</v>
      </c>
      <c r="AT41" t="s">
        <v>254</v>
      </c>
      <c r="BI41" t="s">
        <v>274</v>
      </c>
      <c r="BP41">
        <f t="shared" si="0"/>
        <v>0</v>
      </c>
      <c r="BQ41">
        <f t="shared" si="1"/>
        <v>1</v>
      </c>
      <c r="BS41" t="s">
        <v>6958</v>
      </c>
      <c r="BU41">
        <v>27</v>
      </c>
      <c r="BW41">
        <v>0</v>
      </c>
      <c r="BX41" t="s">
        <v>7692</v>
      </c>
      <c r="CC41" s="3">
        <v>0.54861111111111105</v>
      </c>
      <c r="CE41" t="s">
        <v>7693</v>
      </c>
      <c r="CI41">
        <v>0</v>
      </c>
      <c r="CJ41" t="s">
        <v>7694</v>
      </c>
      <c r="CK41" s="4">
        <v>38050</v>
      </c>
      <c r="CL41" t="s">
        <v>7695</v>
      </c>
      <c r="CM41" t="s">
        <v>7696</v>
      </c>
      <c r="CN41">
        <v>27</v>
      </c>
      <c r="CO41" t="s">
        <v>7270</v>
      </c>
      <c r="CP41" t="s">
        <v>418</v>
      </c>
      <c r="CQ41" t="s">
        <v>6958</v>
      </c>
      <c r="CT41" t="s">
        <v>7229</v>
      </c>
      <c r="CV41">
        <v>0</v>
      </c>
      <c r="CX41">
        <v>10</v>
      </c>
      <c r="CY41" t="s">
        <v>553</v>
      </c>
      <c r="CZ41">
        <v>0</v>
      </c>
      <c r="DA41">
        <v>11</v>
      </c>
      <c r="DB41" t="s">
        <v>1609</v>
      </c>
      <c r="DC41">
        <v>-25</v>
      </c>
      <c r="DE41" t="s">
        <v>6965</v>
      </c>
      <c r="DJ41">
        <v>2</v>
      </c>
      <c r="DK41" s="4">
        <v>44484</v>
      </c>
      <c r="DL41">
        <v>20369</v>
      </c>
      <c r="DM41">
        <v>2021</v>
      </c>
      <c r="DN41">
        <v>0</v>
      </c>
      <c r="DP41">
        <v>80401</v>
      </c>
      <c r="DQ41">
        <v>117</v>
      </c>
      <c r="DT41" t="s">
        <v>257</v>
      </c>
      <c r="DU41" t="s">
        <v>274</v>
      </c>
      <c r="DW41">
        <v>7</v>
      </c>
      <c r="DX41" t="s">
        <v>275</v>
      </c>
      <c r="ED41">
        <v>0</v>
      </c>
      <c r="EE41" t="s">
        <v>1954</v>
      </c>
      <c r="EF41" t="s">
        <v>701</v>
      </c>
      <c r="EG41">
        <v>0</v>
      </c>
      <c r="EH41" t="s">
        <v>1955</v>
      </c>
      <c r="EI41" t="s">
        <v>454</v>
      </c>
      <c r="EJ41" t="s">
        <v>1077</v>
      </c>
      <c r="EK41" t="s">
        <v>7697</v>
      </c>
      <c r="EL41" t="s">
        <v>7698</v>
      </c>
      <c r="EM41" t="s">
        <v>1914</v>
      </c>
      <c r="EN41" t="s">
        <v>418</v>
      </c>
      <c r="EO41" t="s">
        <v>283</v>
      </c>
      <c r="EP41">
        <v>1</v>
      </c>
      <c r="ES41" t="s">
        <v>7699</v>
      </c>
      <c r="FD41">
        <v>0</v>
      </c>
      <c r="FE41">
        <v>0</v>
      </c>
      <c r="FF41" t="s">
        <v>590</v>
      </c>
      <c r="FH41" t="s">
        <v>590</v>
      </c>
      <c r="FI41" t="s">
        <v>7700</v>
      </c>
      <c r="FK41">
        <v>0</v>
      </c>
      <c r="FM41">
        <v>0</v>
      </c>
      <c r="FP41">
        <v>0</v>
      </c>
      <c r="FR41" t="s">
        <v>354</v>
      </c>
      <c r="FT41" t="s">
        <v>274</v>
      </c>
      <c r="FV41" t="s">
        <v>290</v>
      </c>
      <c r="FW41" t="s">
        <v>1411</v>
      </c>
      <c r="FX41">
        <v>0</v>
      </c>
      <c r="FZ41">
        <v>7.27</v>
      </c>
      <c r="GA41">
        <v>-20</v>
      </c>
      <c r="GB41">
        <v>0</v>
      </c>
      <c r="GC41" t="s">
        <v>1326</v>
      </c>
      <c r="GD41" t="s">
        <v>355</v>
      </c>
      <c r="GE41">
        <v>0</v>
      </c>
      <c r="GF41" t="s">
        <v>466</v>
      </c>
      <c r="GI41">
        <v>0</v>
      </c>
      <c r="GJ41">
        <v>0</v>
      </c>
      <c r="GL41" t="s">
        <v>7701</v>
      </c>
      <c r="GN41">
        <v>1</v>
      </c>
      <c r="GZ41" t="s">
        <v>7702</v>
      </c>
      <c r="HB41" t="s">
        <v>313</v>
      </c>
      <c r="HC41" t="s">
        <v>313</v>
      </c>
      <c r="HD41" t="s">
        <v>7230</v>
      </c>
      <c r="HE41">
        <v>0</v>
      </c>
      <c r="HF41">
        <v>12</v>
      </c>
      <c r="HG41">
        <v>7</v>
      </c>
      <c r="HH41" t="s">
        <v>275</v>
      </c>
      <c r="HK41" t="s">
        <v>7703</v>
      </c>
      <c r="HV41">
        <v>1</v>
      </c>
      <c r="HW41">
        <v>4135770</v>
      </c>
      <c r="HX41" t="s">
        <v>7704</v>
      </c>
      <c r="HY41">
        <v>4135746</v>
      </c>
      <c r="IB41">
        <v>0</v>
      </c>
      <c r="IC41">
        <v>0</v>
      </c>
      <c r="IL41">
        <v>110</v>
      </c>
      <c r="IP41" t="s">
        <v>6965</v>
      </c>
      <c r="IQ41" t="s">
        <v>7270</v>
      </c>
      <c r="IT41">
        <v>7</v>
      </c>
    </row>
    <row r="42" spans="1:254">
      <c r="A42">
        <v>41</v>
      </c>
      <c r="B42" t="s">
        <v>7705</v>
      </c>
      <c r="C42">
        <v>4</v>
      </c>
      <c r="D42">
        <v>2</v>
      </c>
      <c r="E42">
        <v>1</v>
      </c>
      <c r="F42">
        <v>1</v>
      </c>
      <c r="G42">
        <v>1</v>
      </c>
      <c r="I42" t="s">
        <v>254</v>
      </c>
      <c r="J42">
        <v>22</v>
      </c>
      <c r="K42">
        <v>22</v>
      </c>
      <c r="L42" t="s">
        <v>7706</v>
      </c>
      <c r="M42" t="s">
        <v>7707</v>
      </c>
      <c r="O42" t="s">
        <v>7708</v>
      </c>
      <c r="P42" t="s">
        <v>1473</v>
      </c>
      <c r="R42" t="s">
        <v>3867</v>
      </c>
      <c r="V42" t="s">
        <v>257</v>
      </c>
      <c r="W42" t="s">
        <v>7709</v>
      </c>
      <c r="AD42" t="s">
        <v>573</v>
      </c>
      <c r="AE42" t="s">
        <v>2590</v>
      </c>
      <c r="AF42" t="s">
        <v>7709</v>
      </c>
      <c r="AG42" t="s">
        <v>274</v>
      </c>
      <c r="AI42">
        <v>7</v>
      </c>
      <c r="AK42" t="s">
        <v>575</v>
      </c>
      <c r="AO42">
        <v>7</v>
      </c>
      <c r="BI42" t="s">
        <v>274</v>
      </c>
      <c r="BP42">
        <f t="shared" si="0"/>
        <v>0</v>
      </c>
      <c r="BQ42">
        <f t="shared" si="1"/>
        <v>1</v>
      </c>
      <c r="BS42" t="s">
        <v>6958</v>
      </c>
      <c r="BU42">
        <v>27</v>
      </c>
      <c r="BW42">
        <v>0</v>
      </c>
      <c r="BX42" t="s">
        <v>7710</v>
      </c>
      <c r="CC42" s="3">
        <v>0.51736111111111105</v>
      </c>
      <c r="CE42" t="s">
        <v>7711</v>
      </c>
      <c r="CI42">
        <v>0</v>
      </c>
      <c r="CJ42" t="s">
        <v>7712</v>
      </c>
      <c r="CK42" s="4">
        <v>37715</v>
      </c>
      <c r="CL42" t="s">
        <v>7713</v>
      </c>
      <c r="CM42" t="s">
        <v>7714</v>
      </c>
      <c r="CN42">
        <v>27</v>
      </c>
      <c r="CO42" t="s">
        <v>7715</v>
      </c>
      <c r="CP42" t="s">
        <v>269</v>
      </c>
      <c r="CQ42" t="s">
        <v>6958</v>
      </c>
      <c r="CT42" t="s">
        <v>7716</v>
      </c>
      <c r="CV42">
        <v>0</v>
      </c>
      <c r="CX42">
        <v>11</v>
      </c>
      <c r="CY42" t="s">
        <v>553</v>
      </c>
      <c r="CZ42">
        <v>0</v>
      </c>
      <c r="DA42">
        <v>11</v>
      </c>
      <c r="DB42" t="s">
        <v>1609</v>
      </c>
      <c r="DC42">
        <v>-25</v>
      </c>
      <c r="DJ42">
        <v>1</v>
      </c>
      <c r="DK42" s="4">
        <v>44484</v>
      </c>
      <c r="DL42">
        <v>20369</v>
      </c>
      <c r="DM42">
        <v>2021</v>
      </c>
      <c r="DN42">
        <v>0</v>
      </c>
      <c r="DP42">
        <v>80401</v>
      </c>
      <c r="DQ42">
        <v>118</v>
      </c>
      <c r="DT42" t="s">
        <v>274</v>
      </c>
      <c r="DU42" t="s">
        <v>257</v>
      </c>
      <c r="DW42">
        <v>7</v>
      </c>
      <c r="DX42" t="s">
        <v>275</v>
      </c>
      <c r="ED42">
        <v>0</v>
      </c>
      <c r="EE42" t="s">
        <v>7717</v>
      </c>
      <c r="EF42" t="s">
        <v>1485</v>
      </c>
      <c r="EG42">
        <v>0</v>
      </c>
      <c r="EI42" t="s">
        <v>2147</v>
      </c>
      <c r="EJ42" t="s">
        <v>7718</v>
      </c>
      <c r="EK42" t="s">
        <v>7719</v>
      </c>
      <c r="EL42" t="s">
        <v>7720</v>
      </c>
      <c r="EM42" t="s">
        <v>7721</v>
      </c>
      <c r="EN42" t="s">
        <v>282</v>
      </c>
      <c r="EO42" t="s">
        <v>3331</v>
      </c>
      <c r="EP42">
        <v>1</v>
      </c>
      <c r="ES42" t="s">
        <v>7722</v>
      </c>
      <c r="FD42">
        <v>0</v>
      </c>
      <c r="FE42">
        <v>2</v>
      </c>
      <c r="FF42" t="s">
        <v>590</v>
      </c>
      <c r="FH42" t="s">
        <v>590</v>
      </c>
      <c r="FI42" t="s">
        <v>7723</v>
      </c>
      <c r="FK42">
        <v>0</v>
      </c>
      <c r="FM42">
        <v>0</v>
      </c>
      <c r="FP42">
        <v>0</v>
      </c>
      <c r="FR42" t="s">
        <v>651</v>
      </c>
      <c r="FT42" t="s">
        <v>257</v>
      </c>
      <c r="FU42" t="s">
        <v>1492</v>
      </c>
      <c r="FV42" t="s">
        <v>431</v>
      </c>
      <c r="FW42" t="s">
        <v>594</v>
      </c>
      <c r="FX42">
        <v>0</v>
      </c>
      <c r="FZ42">
        <v>7.27</v>
      </c>
      <c r="GA42">
        <v>-20</v>
      </c>
      <c r="GB42">
        <v>0</v>
      </c>
      <c r="GC42" t="s">
        <v>4319</v>
      </c>
      <c r="GD42" t="s">
        <v>355</v>
      </c>
      <c r="GE42">
        <v>0</v>
      </c>
      <c r="GF42" t="s">
        <v>1179</v>
      </c>
      <c r="GI42">
        <v>0</v>
      </c>
      <c r="GJ42">
        <v>0</v>
      </c>
      <c r="GL42" t="s">
        <v>7724</v>
      </c>
      <c r="GN42">
        <v>0</v>
      </c>
      <c r="GZ42" t="s">
        <v>7725</v>
      </c>
      <c r="HB42" t="s">
        <v>313</v>
      </c>
      <c r="HC42" t="s">
        <v>313</v>
      </c>
      <c r="HD42" t="s">
        <v>7119</v>
      </c>
      <c r="HE42">
        <v>0</v>
      </c>
      <c r="HF42">
        <v>22</v>
      </c>
      <c r="HG42">
        <v>7</v>
      </c>
      <c r="HH42" t="s">
        <v>275</v>
      </c>
      <c r="HK42" t="s">
        <v>7703</v>
      </c>
      <c r="HV42">
        <v>0</v>
      </c>
      <c r="HW42">
        <v>4135784</v>
      </c>
      <c r="HX42" t="s">
        <v>600</v>
      </c>
      <c r="HY42">
        <v>4135770</v>
      </c>
      <c r="IB42">
        <v>0.5</v>
      </c>
      <c r="IC42">
        <v>1</v>
      </c>
      <c r="IL42">
        <v>111</v>
      </c>
      <c r="IR42" t="s">
        <v>600</v>
      </c>
      <c r="IT42">
        <v>7</v>
      </c>
    </row>
    <row r="43" spans="1:254">
      <c r="A43">
        <v>42</v>
      </c>
      <c r="B43" t="s">
        <v>7726</v>
      </c>
      <c r="C43">
        <v>4</v>
      </c>
      <c r="D43">
        <v>1</v>
      </c>
      <c r="E43">
        <v>10</v>
      </c>
      <c r="F43">
        <v>11</v>
      </c>
      <c r="G43">
        <v>-25</v>
      </c>
      <c r="H43" t="s">
        <v>253</v>
      </c>
      <c r="I43" t="s">
        <v>254</v>
      </c>
      <c r="J43">
        <v>20</v>
      </c>
      <c r="K43" t="s">
        <v>7263</v>
      </c>
      <c r="L43" t="s">
        <v>7093</v>
      </c>
      <c r="M43" t="s">
        <v>1471</v>
      </c>
      <c r="O43" t="s">
        <v>5906</v>
      </c>
      <c r="P43" t="s">
        <v>1473</v>
      </c>
      <c r="V43" t="s">
        <v>257</v>
      </c>
      <c r="W43" t="s">
        <v>7727</v>
      </c>
      <c r="AD43" t="s">
        <v>2655</v>
      </c>
      <c r="AE43" t="s">
        <v>2656</v>
      </c>
      <c r="AF43" t="s">
        <v>7727</v>
      </c>
      <c r="AG43" t="s">
        <v>274</v>
      </c>
      <c r="AI43">
        <v>22</v>
      </c>
      <c r="AO43">
        <v>7</v>
      </c>
      <c r="AT43" t="s">
        <v>254</v>
      </c>
      <c r="BI43" t="s">
        <v>261</v>
      </c>
      <c r="BP43">
        <f t="shared" si="0"/>
        <v>0</v>
      </c>
      <c r="BQ43">
        <f t="shared" si="1"/>
        <v>6</v>
      </c>
      <c r="BS43" t="s">
        <v>6958</v>
      </c>
      <c r="BU43">
        <v>30</v>
      </c>
      <c r="BW43">
        <v>0</v>
      </c>
      <c r="BX43" t="s">
        <v>7728</v>
      </c>
      <c r="CC43" s="3">
        <v>0.38125000000000003</v>
      </c>
      <c r="CE43" t="s">
        <v>7729</v>
      </c>
      <c r="CI43">
        <v>0</v>
      </c>
      <c r="CJ43" t="s">
        <v>7730</v>
      </c>
      <c r="CK43" s="4">
        <v>38414</v>
      </c>
      <c r="CL43" t="s">
        <v>7731</v>
      </c>
      <c r="CM43" t="s">
        <v>7732</v>
      </c>
      <c r="CN43">
        <v>30</v>
      </c>
      <c r="CO43" t="s">
        <v>268</v>
      </c>
      <c r="CP43" t="s">
        <v>269</v>
      </c>
      <c r="CQ43" t="s">
        <v>6958</v>
      </c>
      <c r="CT43" t="s">
        <v>7733</v>
      </c>
      <c r="CV43">
        <v>0</v>
      </c>
      <c r="CX43">
        <v>1</v>
      </c>
      <c r="CY43" t="s">
        <v>553</v>
      </c>
      <c r="CZ43">
        <v>0</v>
      </c>
      <c r="DA43">
        <v>12</v>
      </c>
      <c r="DB43" t="s">
        <v>1609</v>
      </c>
      <c r="DC43">
        <v>-25</v>
      </c>
      <c r="DE43" t="s">
        <v>7004</v>
      </c>
      <c r="DJ43">
        <v>11</v>
      </c>
      <c r="DK43" s="4">
        <v>44484</v>
      </c>
      <c r="DL43">
        <v>20369</v>
      </c>
      <c r="DM43">
        <v>2021</v>
      </c>
      <c r="DN43">
        <v>0</v>
      </c>
      <c r="DP43">
        <v>80401</v>
      </c>
      <c r="DQ43">
        <v>128</v>
      </c>
      <c r="DT43" t="s">
        <v>294</v>
      </c>
      <c r="DU43" t="s">
        <v>294</v>
      </c>
      <c r="DW43">
        <v>13</v>
      </c>
      <c r="DX43" t="s">
        <v>275</v>
      </c>
      <c r="ED43">
        <v>0</v>
      </c>
      <c r="EE43" t="s">
        <v>6776</v>
      </c>
      <c r="EF43" t="s">
        <v>277</v>
      </c>
      <c r="EG43">
        <v>0</v>
      </c>
      <c r="EH43" t="s">
        <v>7734</v>
      </c>
      <c r="EI43" t="s">
        <v>340</v>
      </c>
      <c r="EJ43" t="s">
        <v>7735</v>
      </c>
      <c r="EK43" t="s">
        <v>7736</v>
      </c>
      <c r="EL43" t="s">
        <v>7737</v>
      </c>
      <c r="EM43" t="s">
        <v>268</v>
      </c>
      <c r="EN43" t="s">
        <v>282</v>
      </c>
      <c r="EO43" t="s">
        <v>1109</v>
      </c>
      <c r="EP43">
        <v>0</v>
      </c>
      <c r="ES43" t="s">
        <v>7738</v>
      </c>
      <c r="FD43">
        <v>0</v>
      </c>
      <c r="FE43">
        <v>10</v>
      </c>
      <c r="FF43" t="s">
        <v>285</v>
      </c>
      <c r="FH43" t="s">
        <v>285</v>
      </c>
      <c r="FI43" t="s">
        <v>7739</v>
      </c>
      <c r="FK43">
        <v>0</v>
      </c>
      <c r="FM43">
        <v>0</v>
      </c>
      <c r="FP43">
        <v>0</v>
      </c>
      <c r="FR43" t="s">
        <v>651</v>
      </c>
      <c r="FS43" t="s">
        <v>2670</v>
      </c>
      <c r="FT43" t="s">
        <v>274</v>
      </c>
      <c r="FU43" t="s">
        <v>7740</v>
      </c>
      <c r="FV43" t="s">
        <v>290</v>
      </c>
      <c r="FW43" t="s">
        <v>1517</v>
      </c>
      <c r="FX43">
        <v>0</v>
      </c>
      <c r="FZ43">
        <v>13.3</v>
      </c>
      <c r="GA43">
        <v>-17</v>
      </c>
      <c r="GB43">
        <v>0</v>
      </c>
      <c r="GD43" t="s">
        <v>355</v>
      </c>
      <c r="GE43">
        <v>0</v>
      </c>
      <c r="GI43">
        <v>0</v>
      </c>
      <c r="GJ43">
        <v>0</v>
      </c>
      <c r="GL43" t="s">
        <v>7741</v>
      </c>
      <c r="GN43">
        <v>3</v>
      </c>
      <c r="GZ43" t="s">
        <v>7632</v>
      </c>
      <c r="HB43" t="s">
        <v>294</v>
      </c>
      <c r="HC43" t="s">
        <v>294</v>
      </c>
      <c r="HE43">
        <v>0</v>
      </c>
      <c r="HF43">
        <v>11</v>
      </c>
      <c r="HG43">
        <v>13</v>
      </c>
      <c r="HH43" t="s">
        <v>275</v>
      </c>
      <c r="HK43" t="s">
        <v>2010</v>
      </c>
      <c r="HV43">
        <v>-36</v>
      </c>
      <c r="HW43">
        <v>4136091</v>
      </c>
      <c r="HX43" t="s">
        <v>492</v>
      </c>
      <c r="HY43">
        <v>4136012</v>
      </c>
      <c r="IB43">
        <v>0</v>
      </c>
      <c r="IC43">
        <v>0</v>
      </c>
      <c r="IL43">
        <v>121</v>
      </c>
      <c r="IP43" t="s">
        <v>7004</v>
      </c>
      <c r="IQ43" t="s">
        <v>7099</v>
      </c>
      <c r="IT43">
        <v>7</v>
      </c>
    </row>
    <row r="44" spans="1:254">
      <c r="A44">
        <v>43</v>
      </c>
      <c r="B44" t="s">
        <v>7742</v>
      </c>
      <c r="C44">
        <v>4</v>
      </c>
      <c r="D44">
        <v>1</v>
      </c>
      <c r="E44">
        <v>10</v>
      </c>
      <c r="F44">
        <v>-1</v>
      </c>
      <c r="G44">
        <v>-36</v>
      </c>
      <c r="I44" t="s">
        <v>298</v>
      </c>
      <c r="J44">
        <v>20</v>
      </c>
      <c r="K44" t="s">
        <v>7263</v>
      </c>
      <c r="L44" t="s">
        <v>7093</v>
      </c>
      <c r="M44" t="s">
        <v>1471</v>
      </c>
      <c r="O44" t="s">
        <v>5906</v>
      </c>
      <c r="P44" t="s">
        <v>1473</v>
      </c>
      <c r="V44" t="s">
        <v>257</v>
      </c>
      <c r="W44" t="s">
        <v>7727</v>
      </c>
      <c r="AD44" t="s">
        <v>2655</v>
      </c>
      <c r="AE44" t="s">
        <v>2656</v>
      </c>
      <c r="AF44" t="s">
        <v>7727</v>
      </c>
      <c r="AG44" t="s">
        <v>274</v>
      </c>
      <c r="AI44">
        <v>22</v>
      </c>
      <c r="AO44">
        <v>7</v>
      </c>
      <c r="BI44" t="s">
        <v>261</v>
      </c>
      <c r="BP44">
        <f t="shared" si="0"/>
        <v>0</v>
      </c>
      <c r="BQ44">
        <f t="shared" si="1"/>
        <v>6</v>
      </c>
      <c r="BS44" t="s">
        <v>6958</v>
      </c>
      <c r="BU44">
        <v>30</v>
      </c>
      <c r="BW44">
        <v>0</v>
      </c>
      <c r="BX44" t="s">
        <v>7743</v>
      </c>
      <c r="CC44" s="3">
        <v>0.37152777777777773</v>
      </c>
      <c r="CE44" t="s">
        <v>7744</v>
      </c>
      <c r="CI44">
        <v>0</v>
      </c>
      <c r="CJ44" t="s">
        <v>7745</v>
      </c>
      <c r="CK44" s="4">
        <v>38414</v>
      </c>
      <c r="CL44" t="s">
        <v>7746</v>
      </c>
      <c r="CM44" t="s">
        <v>7747</v>
      </c>
      <c r="CN44">
        <v>30</v>
      </c>
      <c r="CP44" t="s">
        <v>282</v>
      </c>
      <c r="CQ44" t="s">
        <v>6958</v>
      </c>
      <c r="CT44" t="s">
        <v>6964</v>
      </c>
      <c r="CV44">
        <v>0</v>
      </c>
      <c r="CX44">
        <v>2</v>
      </c>
      <c r="CY44" t="s">
        <v>553</v>
      </c>
      <c r="CZ44">
        <v>0</v>
      </c>
      <c r="DA44">
        <v>12</v>
      </c>
      <c r="DB44" t="s">
        <v>1609</v>
      </c>
      <c r="DC44">
        <v>-25</v>
      </c>
      <c r="DE44" t="s">
        <v>7187</v>
      </c>
      <c r="DJ44">
        <v>-1</v>
      </c>
      <c r="DK44" s="4">
        <v>44484</v>
      </c>
      <c r="DL44">
        <v>20369</v>
      </c>
      <c r="DM44">
        <v>2021</v>
      </c>
      <c r="DN44">
        <v>0</v>
      </c>
      <c r="DP44">
        <v>80401</v>
      </c>
      <c r="DQ44">
        <v>129</v>
      </c>
      <c r="DT44" t="s">
        <v>294</v>
      </c>
      <c r="DU44" t="s">
        <v>294</v>
      </c>
      <c r="DW44">
        <v>13</v>
      </c>
      <c r="DX44" t="s">
        <v>275</v>
      </c>
      <c r="ED44">
        <v>0</v>
      </c>
      <c r="EE44" t="s">
        <v>6776</v>
      </c>
      <c r="EF44" t="s">
        <v>277</v>
      </c>
      <c r="EG44">
        <v>0</v>
      </c>
      <c r="EH44" t="s">
        <v>7734</v>
      </c>
      <c r="EI44" t="s">
        <v>340</v>
      </c>
      <c r="EJ44" t="s">
        <v>7735</v>
      </c>
      <c r="EK44" t="s">
        <v>7736</v>
      </c>
      <c r="EL44" t="s">
        <v>7748</v>
      </c>
      <c r="EN44" t="s">
        <v>269</v>
      </c>
      <c r="EO44" t="s">
        <v>1109</v>
      </c>
      <c r="EP44">
        <v>0</v>
      </c>
      <c r="ES44" t="s">
        <v>7749</v>
      </c>
      <c r="FD44">
        <v>0</v>
      </c>
      <c r="FE44">
        <v>29</v>
      </c>
      <c r="FF44" t="s">
        <v>621</v>
      </c>
      <c r="FH44" t="s">
        <v>621</v>
      </c>
      <c r="FK44">
        <v>0</v>
      </c>
      <c r="FM44">
        <v>0</v>
      </c>
      <c r="FP44">
        <v>0</v>
      </c>
      <c r="FR44" t="s">
        <v>651</v>
      </c>
      <c r="FT44" t="s">
        <v>274</v>
      </c>
      <c r="FU44" t="s">
        <v>7740</v>
      </c>
      <c r="FV44" t="s">
        <v>431</v>
      </c>
      <c r="FX44">
        <v>0</v>
      </c>
      <c r="FZ44">
        <v>13.3</v>
      </c>
      <c r="GA44">
        <v>-17</v>
      </c>
      <c r="GB44">
        <v>0</v>
      </c>
      <c r="GD44" t="s">
        <v>355</v>
      </c>
      <c r="GE44">
        <v>0</v>
      </c>
      <c r="GI44">
        <v>0</v>
      </c>
      <c r="GJ44">
        <v>0</v>
      </c>
      <c r="GL44" t="s">
        <v>7750</v>
      </c>
      <c r="GN44">
        <v>1</v>
      </c>
      <c r="GZ44" t="s">
        <v>7751</v>
      </c>
      <c r="HB44" t="s">
        <v>313</v>
      </c>
      <c r="HC44" t="s">
        <v>294</v>
      </c>
      <c r="HD44" t="s">
        <v>7752</v>
      </c>
      <c r="HE44">
        <v>0</v>
      </c>
      <c r="HF44">
        <v>11</v>
      </c>
      <c r="HG44">
        <v>13</v>
      </c>
      <c r="HH44" t="s">
        <v>275</v>
      </c>
      <c r="HK44">
        <v>4</v>
      </c>
      <c r="HV44">
        <v>-35</v>
      </c>
      <c r="HW44">
        <v>4136122</v>
      </c>
      <c r="HX44" t="s">
        <v>7753</v>
      </c>
      <c r="HY44">
        <v>4136091</v>
      </c>
      <c r="IB44">
        <v>0</v>
      </c>
      <c r="IC44">
        <v>0</v>
      </c>
      <c r="IL44">
        <v>122</v>
      </c>
      <c r="IN44" t="s">
        <v>7187</v>
      </c>
      <c r="IP44" t="s">
        <v>7187</v>
      </c>
      <c r="IQ44" t="s">
        <v>7230</v>
      </c>
      <c r="IT44">
        <v>7</v>
      </c>
    </row>
    <row r="45" spans="1:254">
      <c r="A45">
        <v>44</v>
      </c>
      <c r="B45" t="s">
        <v>7754</v>
      </c>
      <c r="C45">
        <v>4</v>
      </c>
      <c r="D45">
        <v>2</v>
      </c>
      <c r="E45">
        <v>11</v>
      </c>
      <c r="F45">
        <v>0</v>
      </c>
      <c r="G45">
        <v>-35</v>
      </c>
      <c r="I45" t="s">
        <v>298</v>
      </c>
      <c r="J45">
        <v>20</v>
      </c>
      <c r="K45" t="s">
        <v>7755</v>
      </c>
      <c r="L45" t="s">
        <v>7093</v>
      </c>
      <c r="M45" t="s">
        <v>1471</v>
      </c>
      <c r="O45" t="s">
        <v>5906</v>
      </c>
      <c r="P45" t="s">
        <v>1473</v>
      </c>
      <c r="V45" t="s">
        <v>253</v>
      </c>
      <c r="W45" t="s">
        <v>7756</v>
      </c>
      <c r="X45" t="s">
        <v>475</v>
      </c>
      <c r="Y45" t="s">
        <v>7757</v>
      </c>
      <c r="AA45" t="s">
        <v>5297</v>
      </c>
      <c r="AB45" t="s">
        <v>5298</v>
      </c>
      <c r="AJ45" t="s">
        <v>756</v>
      </c>
      <c r="AO45">
        <v>7</v>
      </c>
      <c r="AT45" t="s">
        <v>254</v>
      </c>
      <c r="BI45" t="s">
        <v>274</v>
      </c>
      <c r="BP45">
        <f t="shared" si="0"/>
        <v>1</v>
      </c>
      <c r="BQ45">
        <f t="shared" si="1"/>
        <v>0</v>
      </c>
      <c r="BS45" t="s">
        <v>6958</v>
      </c>
      <c r="BU45">
        <v>30</v>
      </c>
      <c r="BW45">
        <v>1</v>
      </c>
      <c r="BX45" t="s">
        <v>7758</v>
      </c>
      <c r="BZ45">
        <v>0</v>
      </c>
      <c r="CC45" s="3">
        <v>0.34652777777777777</v>
      </c>
      <c r="CD45" t="s">
        <v>274</v>
      </c>
      <c r="CE45" t="s">
        <v>7759</v>
      </c>
      <c r="CF45">
        <v>0</v>
      </c>
      <c r="CH45" t="s">
        <v>481</v>
      </c>
      <c r="CI45">
        <v>1</v>
      </c>
      <c r="CJ45" t="s">
        <v>7745</v>
      </c>
      <c r="CK45" s="4">
        <v>38414</v>
      </c>
      <c r="CL45" t="s">
        <v>7760</v>
      </c>
      <c r="CM45" t="s">
        <v>7761</v>
      </c>
      <c r="CN45">
        <v>30</v>
      </c>
      <c r="CP45" t="s">
        <v>282</v>
      </c>
      <c r="CQ45" t="s">
        <v>6958</v>
      </c>
      <c r="CT45" t="s">
        <v>6964</v>
      </c>
      <c r="CV45">
        <v>0</v>
      </c>
      <c r="CX45">
        <v>3</v>
      </c>
      <c r="CY45" t="s">
        <v>553</v>
      </c>
      <c r="CZ45">
        <v>0</v>
      </c>
      <c r="DA45">
        <v>12</v>
      </c>
      <c r="DB45" t="s">
        <v>1609</v>
      </c>
      <c r="DC45">
        <v>-25</v>
      </c>
      <c r="DJ45">
        <v>0</v>
      </c>
      <c r="DK45" s="4">
        <v>44484</v>
      </c>
      <c r="DL45">
        <v>20369</v>
      </c>
      <c r="DM45">
        <v>2021</v>
      </c>
      <c r="DN45">
        <v>0</v>
      </c>
      <c r="DP45">
        <v>80401</v>
      </c>
      <c r="DQ45">
        <v>130</v>
      </c>
      <c r="DT45" t="s">
        <v>274</v>
      </c>
      <c r="DU45" t="s">
        <v>257</v>
      </c>
      <c r="DW45">
        <v>13</v>
      </c>
      <c r="DX45" t="s">
        <v>275</v>
      </c>
      <c r="DZ45" t="s">
        <v>6993</v>
      </c>
      <c r="EA45" t="s">
        <v>2385</v>
      </c>
      <c r="ED45">
        <v>0</v>
      </c>
      <c r="EE45" t="s">
        <v>7762</v>
      </c>
      <c r="EF45" t="s">
        <v>277</v>
      </c>
      <c r="EG45">
        <v>0</v>
      </c>
      <c r="EI45" t="s">
        <v>1486</v>
      </c>
      <c r="EJ45" t="s">
        <v>1487</v>
      </c>
      <c r="EK45" t="s">
        <v>7763</v>
      </c>
      <c r="EL45" t="s">
        <v>7764</v>
      </c>
      <c r="EM45" t="s">
        <v>7765</v>
      </c>
      <c r="EN45" t="s">
        <v>269</v>
      </c>
      <c r="EO45" t="s">
        <v>388</v>
      </c>
      <c r="EP45">
        <v>0</v>
      </c>
      <c r="EQ45" t="s">
        <v>7766</v>
      </c>
      <c r="ER45" t="s">
        <v>7004</v>
      </c>
      <c r="ES45" t="s">
        <v>7767</v>
      </c>
      <c r="ET45">
        <v>37</v>
      </c>
      <c r="EU45" t="s">
        <v>348</v>
      </c>
      <c r="EV45" t="s">
        <v>349</v>
      </c>
      <c r="EW45" t="s">
        <v>528</v>
      </c>
      <c r="EX45" t="s">
        <v>351</v>
      </c>
      <c r="FA45" t="s">
        <v>7768</v>
      </c>
      <c r="FB45" t="s">
        <v>7769</v>
      </c>
      <c r="FD45">
        <v>1</v>
      </c>
      <c r="FE45">
        <v>9</v>
      </c>
      <c r="FI45" t="s">
        <v>7770</v>
      </c>
      <c r="FJ45" t="s">
        <v>7771</v>
      </c>
      <c r="FK45">
        <v>0</v>
      </c>
      <c r="FM45">
        <v>1</v>
      </c>
      <c r="FN45" t="s">
        <v>6993</v>
      </c>
      <c r="FP45">
        <v>0</v>
      </c>
      <c r="FR45" t="s">
        <v>651</v>
      </c>
      <c r="FT45" t="s">
        <v>257</v>
      </c>
      <c r="FU45" t="s">
        <v>6988</v>
      </c>
      <c r="FV45" t="s">
        <v>290</v>
      </c>
      <c r="FX45">
        <v>0</v>
      </c>
      <c r="FZ45">
        <v>13.3</v>
      </c>
      <c r="GA45">
        <v>-17</v>
      </c>
      <c r="GB45">
        <v>0</v>
      </c>
      <c r="GD45" t="s">
        <v>355</v>
      </c>
      <c r="GE45">
        <v>1</v>
      </c>
      <c r="GG45">
        <v>2.4</v>
      </c>
      <c r="GH45">
        <v>3.4</v>
      </c>
      <c r="GI45">
        <v>0</v>
      </c>
      <c r="GJ45">
        <v>0</v>
      </c>
      <c r="GK45" t="s">
        <v>7772</v>
      </c>
      <c r="GL45" t="s">
        <v>7773</v>
      </c>
      <c r="GO45">
        <v>4</v>
      </c>
      <c r="GP45" t="s">
        <v>779</v>
      </c>
      <c r="GQ45">
        <v>24</v>
      </c>
      <c r="GZ45" t="s">
        <v>7774</v>
      </c>
      <c r="HB45" t="s">
        <v>294</v>
      </c>
      <c r="HC45" t="s">
        <v>294</v>
      </c>
      <c r="HD45" t="s">
        <v>7775</v>
      </c>
      <c r="HE45">
        <v>0</v>
      </c>
      <c r="HF45">
        <v>20</v>
      </c>
      <c r="HG45">
        <v>13</v>
      </c>
      <c r="HH45" t="s">
        <v>275</v>
      </c>
      <c r="HJ45" t="s">
        <v>492</v>
      </c>
      <c r="HK45" t="s">
        <v>2264</v>
      </c>
      <c r="HL45" t="s">
        <v>7004</v>
      </c>
      <c r="HN45" t="s">
        <v>7524</v>
      </c>
      <c r="HO45" t="s">
        <v>7776</v>
      </c>
      <c r="HP45" t="s">
        <v>7777</v>
      </c>
      <c r="HQ45" t="s">
        <v>7778</v>
      </c>
      <c r="HS45" t="s">
        <v>5315</v>
      </c>
      <c r="HV45">
        <v>-35</v>
      </c>
      <c r="HW45">
        <v>4136151</v>
      </c>
      <c r="HX45" t="s">
        <v>7230</v>
      </c>
      <c r="HY45">
        <v>4136122</v>
      </c>
      <c r="IB45">
        <v>-0.5</v>
      </c>
      <c r="IC45">
        <v>1</v>
      </c>
      <c r="IL45">
        <v>123</v>
      </c>
      <c r="IT45">
        <v>7</v>
      </c>
    </row>
    <row r="46" spans="1:254">
      <c r="A46">
        <v>45</v>
      </c>
      <c r="B46" t="s">
        <v>7779</v>
      </c>
      <c r="C46">
        <v>4</v>
      </c>
      <c r="D46">
        <v>3</v>
      </c>
      <c r="E46">
        <v>11</v>
      </c>
      <c r="F46">
        <v>20</v>
      </c>
      <c r="G46">
        <v>-35</v>
      </c>
      <c r="I46" t="s">
        <v>254</v>
      </c>
      <c r="J46">
        <v>11</v>
      </c>
      <c r="K46" t="s">
        <v>1826</v>
      </c>
      <c r="L46" t="s">
        <v>1429</v>
      </c>
      <c r="M46" t="s">
        <v>827</v>
      </c>
      <c r="O46" t="s">
        <v>1430</v>
      </c>
      <c r="V46" t="s">
        <v>253</v>
      </c>
      <c r="W46" t="s">
        <v>7439</v>
      </c>
      <c r="X46" t="s">
        <v>7036</v>
      </c>
      <c r="Y46" t="s">
        <v>7440</v>
      </c>
      <c r="AA46" t="s">
        <v>666</v>
      </c>
      <c r="AB46" t="s">
        <v>667</v>
      </c>
      <c r="AI46">
        <v>4</v>
      </c>
      <c r="AJ46" t="s">
        <v>327</v>
      </c>
      <c r="AO46">
        <v>7</v>
      </c>
      <c r="BI46" t="s">
        <v>274</v>
      </c>
      <c r="BP46">
        <f t="shared" si="0"/>
        <v>2</v>
      </c>
      <c r="BQ46">
        <f t="shared" si="1"/>
        <v>0</v>
      </c>
      <c r="BS46" t="s">
        <v>6958</v>
      </c>
      <c r="BU46">
        <v>30</v>
      </c>
      <c r="BW46">
        <v>1</v>
      </c>
      <c r="BX46" t="s">
        <v>7780</v>
      </c>
      <c r="BZ46">
        <v>1</v>
      </c>
      <c r="CB46" t="s">
        <v>492</v>
      </c>
      <c r="CC46" s="3">
        <v>0.34097222222222223</v>
      </c>
      <c r="CD46" t="s">
        <v>257</v>
      </c>
      <c r="CE46" t="s">
        <v>7781</v>
      </c>
      <c r="CF46">
        <v>10</v>
      </c>
      <c r="CH46" t="s">
        <v>1144</v>
      </c>
      <c r="CI46">
        <v>1</v>
      </c>
      <c r="CJ46" t="s">
        <v>7782</v>
      </c>
      <c r="CK46" s="4">
        <v>38414</v>
      </c>
      <c r="CL46" t="s">
        <v>7783</v>
      </c>
      <c r="CM46" t="s">
        <v>7784</v>
      </c>
      <c r="CN46">
        <v>30</v>
      </c>
      <c r="CO46" t="s">
        <v>7066</v>
      </c>
      <c r="CP46" t="s">
        <v>269</v>
      </c>
      <c r="CQ46" t="s">
        <v>6958</v>
      </c>
      <c r="CT46" t="s">
        <v>7349</v>
      </c>
      <c r="CV46">
        <v>0</v>
      </c>
      <c r="CX46">
        <v>4</v>
      </c>
      <c r="CY46" t="s">
        <v>553</v>
      </c>
      <c r="CZ46">
        <v>0</v>
      </c>
      <c r="DA46">
        <v>12</v>
      </c>
      <c r="DB46" t="s">
        <v>1609</v>
      </c>
      <c r="DC46">
        <v>-25</v>
      </c>
      <c r="DE46" t="s">
        <v>7377</v>
      </c>
      <c r="DJ46">
        <v>20</v>
      </c>
      <c r="DK46" s="4">
        <v>44484</v>
      </c>
      <c r="DL46">
        <v>20369</v>
      </c>
      <c r="DM46">
        <v>2021</v>
      </c>
      <c r="DN46">
        <v>0</v>
      </c>
      <c r="DP46">
        <v>80401</v>
      </c>
      <c r="DQ46">
        <v>131</v>
      </c>
      <c r="DT46" t="s">
        <v>274</v>
      </c>
      <c r="DU46" t="s">
        <v>257</v>
      </c>
      <c r="DW46">
        <v>13</v>
      </c>
      <c r="DX46" t="s">
        <v>275</v>
      </c>
      <c r="DZ46" t="s">
        <v>7321</v>
      </c>
      <c r="ED46">
        <v>0</v>
      </c>
      <c r="EE46" t="s">
        <v>1223</v>
      </c>
      <c r="EF46" t="s">
        <v>383</v>
      </c>
      <c r="EG46">
        <v>0</v>
      </c>
      <c r="EH46" t="s">
        <v>1441</v>
      </c>
      <c r="EI46" t="s">
        <v>340</v>
      </c>
      <c r="EJ46" t="s">
        <v>486</v>
      </c>
      <c r="EK46" t="s">
        <v>1442</v>
      </c>
      <c r="EL46" t="s">
        <v>7785</v>
      </c>
      <c r="EM46" t="s">
        <v>1914</v>
      </c>
      <c r="EN46" t="s">
        <v>282</v>
      </c>
      <c r="EO46" t="s">
        <v>490</v>
      </c>
      <c r="EP46">
        <v>0</v>
      </c>
      <c r="EQ46" t="s">
        <v>491</v>
      </c>
      <c r="ES46" t="s">
        <v>7786</v>
      </c>
      <c r="ET46">
        <v>20</v>
      </c>
      <c r="EU46" t="s">
        <v>348</v>
      </c>
      <c r="EV46" t="s">
        <v>349</v>
      </c>
      <c r="EW46" t="s">
        <v>1251</v>
      </c>
      <c r="EX46" t="s">
        <v>898</v>
      </c>
      <c r="FA46" t="s">
        <v>499</v>
      </c>
      <c r="FB46" t="s">
        <v>7787</v>
      </c>
      <c r="FD46">
        <v>0</v>
      </c>
      <c r="FE46">
        <v>1</v>
      </c>
      <c r="FJ46" t="s">
        <v>7788</v>
      </c>
      <c r="FK46">
        <v>0</v>
      </c>
      <c r="FM46">
        <v>1</v>
      </c>
      <c r="FN46" t="s">
        <v>7321</v>
      </c>
      <c r="FP46">
        <v>0</v>
      </c>
      <c r="FR46" t="s">
        <v>395</v>
      </c>
      <c r="FU46" t="s">
        <v>496</v>
      </c>
      <c r="FX46">
        <v>0</v>
      </c>
      <c r="FZ46">
        <v>13.3</v>
      </c>
      <c r="GA46">
        <v>-17</v>
      </c>
      <c r="GB46">
        <v>0</v>
      </c>
      <c r="GD46" t="s">
        <v>355</v>
      </c>
      <c r="GE46">
        <v>0</v>
      </c>
      <c r="GG46">
        <v>2.5</v>
      </c>
      <c r="GH46">
        <v>3.5</v>
      </c>
      <c r="GI46">
        <v>0</v>
      </c>
      <c r="GJ46">
        <v>0</v>
      </c>
      <c r="GK46" t="s">
        <v>7789</v>
      </c>
      <c r="GL46" t="s">
        <v>7790</v>
      </c>
      <c r="GM46">
        <v>0</v>
      </c>
      <c r="GN46">
        <v>0</v>
      </c>
      <c r="GO46" t="s">
        <v>357</v>
      </c>
      <c r="GP46" t="s">
        <v>779</v>
      </c>
      <c r="GQ46">
        <v>17</v>
      </c>
      <c r="GZ46" t="s">
        <v>7791</v>
      </c>
      <c r="HB46" t="s">
        <v>313</v>
      </c>
      <c r="HC46" t="s">
        <v>294</v>
      </c>
      <c r="HD46" t="s">
        <v>7792</v>
      </c>
      <c r="HE46">
        <v>0</v>
      </c>
      <c r="HF46">
        <v>11</v>
      </c>
      <c r="HG46">
        <v>13</v>
      </c>
      <c r="HH46" t="s">
        <v>275</v>
      </c>
      <c r="HK46" t="s">
        <v>4564</v>
      </c>
      <c r="HL46" t="s">
        <v>7377</v>
      </c>
      <c r="HN46" t="s">
        <v>7793</v>
      </c>
      <c r="HO46" t="s">
        <v>7794</v>
      </c>
      <c r="HP46" t="s">
        <v>7795</v>
      </c>
      <c r="HQ46" t="s">
        <v>7796</v>
      </c>
      <c r="HS46" t="s">
        <v>7797</v>
      </c>
      <c r="HV46">
        <v>45</v>
      </c>
      <c r="HW46">
        <v>4136167</v>
      </c>
      <c r="HX46" t="s">
        <v>7798</v>
      </c>
      <c r="HY46">
        <v>4136151</v>
      </c>
      <c r="IB46">
        <v>1</v>
      </c>
      <c r="IC46">
        <v>1</v>
      </c>
      <c r="IL46">
        <v>124</v>
      </c>
      <c r="IP46" t="s">
        <v>7377</v>
      </c>
      <c r="IQ46" t="s">
        <v>7052</v>
      </c>
      <c r="IT46">
        <v>7</v>
      </c>
    </row>
    <row r="47" spans="1:254">
      <c r="A47">
        <v>46</v>
      </c>
      <c r="B47" t="s">
        <v>7799</v>
      </c>
      <c r="C47">
        <v>4</v>
      </c>
      <c r="D47">
        <v>1</v>
      </c>
      <c r="E47">
        <v>10</v>
      </c>
      <c r="F47">
        <v>11</v>
      </c>
      <c r="G47">
        <v>45</v>
      </c>
      <c r="I47" t="s">
        <v>254</v>
      </c>
      <c r="J47">
        <v>11</v>
      </c>
      <c r="K47" t="s">
        <v>1826</v>
      </c>
      <c r="L47" t="s">
        <v>2333</v>
      </c>
      <c r="M47" t="s">
        <v>1037</v>
      </c>
      <c r="O47" t="s">
        <v>274</v>
      </c>
      <c r="V47" t="s">
        <v>253</v>
      </c>
      <c r="W47" t="s">
        <v>663</v>
      </c>
      <c r="X47" t="s">
        <v>664</v>
      </c>
      <c r="Y47" t="s">
        <v>665</v>
      </c>
      <c r="AA47" t="s">
        <v>666</v>
      </c>
      <c r="AB47" t="s">
        <v>667</v>
      </c>
      <c r="AI47">
        <v>12</v>
      </c>
      <c r="AJ47" t="s">
        <v>327</v>
      </c>
      <c r="AO47">
        <v>7</v>
      </c>
      <c r="BI47" t="s">
        <v>274</v>
      </c>
      <c r="BP47">
        <f t="shared" si="0"/>
        <v>1</v>
      </c>
      <c r="BQ47">
        <f t="shared" si="1"/>
        <v>0</v>
      </c>
      <c r="BS47" t="s">
        <v>6958</v>
      </c>
      <c r="BU47">
        <v>30</v>
      </c>
      <c r="BW47">
        <v>0</v>
      </c>
      <c r="BX47" t="s">
        <v>7800</v>
      </c>
      <c r="BZ47">
        <v>1</v>
      </c>
      <c r="CC47" s="3">
        <v>0.32847222222222222</v>
      </c>
      <c r="CD47" t="s">
        <v>257</v>
      </c>
      <c r="CE47" t="s">
        <v>7801</v>
      </c>
      <c r="CF47">
        <v>9</v>
      </c>
      <c r="CH47" t="s">
        <v>331</v>
      </c>
      <c r="CI47">
        <v>0</v>
      </c>
      <c r="CJ47" t="s">
        <v>7802</v>
      </c>
      <c r="CK47" s="4">
        <v>38414</v>
      </c>
      <c r="CL47" t="s">
        <v>7803</v>
      </c>
      <c r="CM47" t="s">
        <v>7804</v>
      </c>
      <c r="CN47">
        <v>30</v>
      </c>
      <c r="CP47" t="s">
        <v>269</v>
      </c>
      <c r="CQ47" t="s">
        <v>6958</v>
      </c>
      <c r="CT47" t="s">
        <v>7211</v>
      </c>
      <c r="CV47">
        <v>0</v>
      </c>
      <c r="CX47">
        <v>5</v>
      </c>
      <c r="CY47" t="s">
        <v>553</v>
      </c>
      <c r="CZ47">
        <v>0</v>
      </c>
      <c r="DA47">
        <v>12</v>
      </c>
      <c r="DB47" t="s">
        <v>1609</v>
      </c>
      <c r="DC47">
        <v>-25</v>
      </c>
      <c r="DE47" t="s">
        <v>7099</v>
      </c>
      <c r="DJ47">
        <v>11</v>
      </c>
      <c r="DK47" s="4">
        <v>44484</v>
      </c>
      <c r="DL47">
        <v>20369</v>
      </c>
      <c r="DM47">
        <v>2021</v>
      </c>
      <c r="DN47">
        <v>0</v>
      </c>
      <c r="DP47">
        <v>80401</v>
      </c>
      <c r="DQ47">
        <v>132</v>
      </c>
      <c r="DT47" t="s">
        <v>274</v>
      </c>
      <c r="DU47" t="s">
        <v>257</v>
      </c>
      <c r="DW47">
        <v>13</v>
      </c>
      <c r="DX47" t="s">
        <v>275</v>
      </c>
      <c r="ED47">
        <v>0</v>
      </c>
      <c r="EE47" t="s">
        <v>2340</v>
      </c>
      <c r="EF47" t="s">
        <v>422</v>
      </c>
      <c r="EG47">
        <v>0</v>
      </c>
      <c r="EH47" t="s">
        <v>2341</v>
      </c>
      <c r="EI47" t="s">
        <v>340</v>
      </c>
      <c r="EJ47" t="s">
        <v>486</v>
      </c>
      <c r="EK47" t="s">
        <v>7805</v>
      </c>
      <c r="EL47" t="s">
        <v>6943</v>
      </c>
      <c r="EN47" t="s">
        <v>282</v>
      </c>
      <c r="EO47" t="s">
        <v>649</v>
      </c>
      <c r="EP47">
        <v>0</v>
      </c>
      <c r="EQ47" t="s">
        <v>491</v>
      </c>
      <c r="ES47" t="s">
        <v>7806</v>
      </c>
      <c r="ET47">
        <v>12</v>
      </c>
      <c r="EU47" t="s">
        <v>257</v>
      </c>
      <c r="EV47" t="s">
        <v>349</v>
      </c>
      <c r="EW47" t="s">
        <v>771</v>
      </c>
      <c r="EX47" t="s">
        <v>1005</v>
      </c>
      <c r="FA47" t="s">
        <v>499</v>
      </c>
      <c r="FB47" t="s">
        <v>7807</v>
      </c>
      <c r="FD47">
        <v>0</v>
      </c>
      <c r="FE47">
        <v>24</v>
      </c>
      <c r="FK47">
        <v>0</v>
      </c>
      <c r="FM47">
        <v>0</v>
      </c>
      <c r="FP47">
        <v>0</v>
      </c>
      <c r="FR47" t="s">
        <v>395</v>
      </c>
      <c r="FU47" t="s">
        <v>496</v>
      </c>
      <c r="FX47">
        <v>0</v>
      </c>
      <c r="FZ47">
        <v>13.3</v>
      </c>
      <c r="GA47">
        <v>-17</v>
      </c>
      <c r="GB47">
        <v>0</v>
      </c>
      <c r="GD47" t="s">
        <v>355</v>
      </c>
      <c r="GE47">
        <v>1</v>
      </c>
      <c r="GH47">
        <v>2.8</v>
      </c>
      <c r="GI47">
        <v>0</v>
      </c>
      <c r="GJ47">
        <v>0</v>
      </c>
      <c r="GL47" t="s">
        <v>7808</v>
      </c>
      <c r="GM47">
        <v>-1</v>
      </c>
      <c r="GN47">
        <v>0</v>
      </c>
      <c r="GO47" t="s">
        <v>499</v>
      </c>
      <c r="GQ47">
        <v>48</v>
      </c>
      <c r="GZ47" t="s">
        <v>7809</v>
      </c>
      <c r="HB47" t="s">
        <v>313</v>
      </c>
      <c r="HC47" t="s">
        <v>294</v>
      </c>
      <c r="HD47" t="s">
        <v>7099</v>
      </c>
      <c r="HE47">
        <v>0</v>
      </c>
      <c r="HF47">
        <v>11</v>
      </c>
      <c r="HG47">
        <v>13</v>
      </c>
      <c r="HH47" t="s">
        <v>275</v>
      </c>
      <c r="HK47">
        <v>4</v>
      </c>
      <c r="HL47" t="s">
        <v>7099</v>
      </c>
      <c r="HN47" t="s">
        <v>7810</v>
      </c>
      <c r="HO47" t="s">
        <v>7811</v>
      </c>
      <c r="HP47" t="s">
        <v>2370</v>
      </c>
      <c r="HQ47" t="s">
        <v>7812</v>
      </c>
      <c r="HS47" t="s">
        <v>7813</v>
      </c>
      <c r="HV47">
        <v>34</v>
      </c>
      <c r="HW47">
        <v>4136202</v>
      </c>
      <c r="HX47" t="s">
        <v>6953</v>
      </c>
      <c r="HY47">
        <v>4136167</v>
      </c>
      <c r="IB47">
        <v>0.5</v>
      </c>
      <c r="IC47">
        <v>1</v>
      </c>
      <c r="IL47">
        <v>125</v>
      </c>
      <c r="IP47" t="s">
        <v>7099</v>
      </c>
      <c r="IT47">
        <v>7</v>
      </c>
    </row>
    <row r="48" spans="1:254">
      <c r="A48">
        <v>47</v>
      </c>
      <c r="B48" t="s">
        <v>7814</v>
      </c>
      <c r="C48">
        <v>4</v>
      </c>
      <c r="D48">
        <v>1</v>
      </c>
      <c r="E48">
        <v>10</v>
      </c>
      <c r="F48">
        <v>4</v>
      </c>
      <c r="G48">
        <v>34</v>
      </c>
      <c r="I48" t="s">
        <v>254</v>
      </c>
      <c r="J48">
        <v>11</v>
      </c>
      <c r="K48" t="s">
        <v>1826</v>
      </c>
      <c r="L48" t="s">
        <v>7815</v>
      </c>
      <c r="M48" t="s">
        <v>1037</v>
      </c>
      <c r="O48" t="s">
        <v>257</v>
      </c>
      <c r="P48" t="s">
        <v>509</v>
      </c>
      <c r="V48" t="s">
        <v>257</v>
      </c>
      <c r="W48" t="s">
        <v>7816</v>
      </c>
      <c r="AD48" t="s">
        <v>2655</v>
      </c>
      <c r="AE48" t="s">
        <v>2656</v>
      </c>
      <c r="AF48" t="s">
        <v>7816</v>
      </c>
      <c r="AG48" t="s">
        <v>257</v>
      </c>
      <c r="AI48">
        <v>22</v>
      </c>
      <c r="AO48">
        <v>7</v>
      </c>
      <c r="BI48" t="s">
        <v>257</v>
      </c>
      <c r="BP48">
        <f t="shared" si="0"/>
        <v>0</v>
      </c>
      <c r="BQ48">
        <f t="shared" si="1"/>
        <v>1</v>
      </c>
      <c r="BS48" t="s">
        <v>6958</v>
      </c>
      <c r="BU48">
        <v>30</v>
      </c>
      <c r="BW48">
        <v>0</v>
      </c>
      <c r="BX48" t="s">
        <v>7817</v>
      </c>
      <c r="CC48" s="3">
        <v>0.30555555555555552</v>
      </c>
      <c r="CE48" t="s">
        <v>7818</v>
      </c>
      <c r="CI48">
        <v>0</v>
      </c>
      <c r="CJ48" t="s">
        <v>7819</v>
      </c>
      <c r="CK48" s="4">
        <v>38414</v>
      </c>
      <c r="CL48" t="s">
        <v>7820</v>
      </c>
      <c r="CM48" t="s">
        <v>7821</v>
      </c>
      <c r="CN48">
        <v>30</v>
      </c>
      <c r="CO48" t="s">
        <v>7822</v>
      </c>
      <c r="CP48" t="s">
        <v>418</v>
      </c>
      <c r="CQ48" t="s">
        <v>6958</v>
      </c>
      <c r="CT48" t="s">
        <v>7733</v>
      </c>
      <c r="CV48">
        <v>0</v>
      </c>
      <c r="CX48">
        <v>6</v>
      </c>
      <c r="CY48" t="s">
        <v>553</v>
      </c>
      <c r="CZ48">
        <v>0</v>
      </c>
      <c r="DA48">
        <v>12</v>
      </c>
      <c r="DB48" t="s">
        <v>1609</v>
      </c>
      <c r="DC48">
        <v>-25</v>
      </c>
      <c r="DE48" t="s">
        <v>7321</v>
      </c>
      <c r="DJ48">
        <v>4</v>
      </c>
      <c r="DK48" s="4">
        <v>44484</v>
      </c>
      <c r="DL48">
        <v>20369</v>
      </c>
      <c r="DM48">
        <v>2021</v>
      </c>
      <c r="DN48">
        <v>0</v>
      </c>
      <c r="DP48">
        <v>80401</v>
      </c>
      <c r="DQ48">
        <v>133</v>
      </c>
      <c r="DT48" t="s">
        <v>257</v>
      </c>
      <c r="DU48" t="s">
        <v>274</v>
      </c>
      <c r="DW48">
        <v>13</v>
      </c>
      <c r="DX48" t="s">
        <v>275</v>
      </c>
      <c r="ED48">
        <v>0</v>
      </c>
      <c r="EE48" t="s">
        <v>7823</v>
      </c>
      <c r="EF48" t="s">
        <v>422</v>
      </c>
      <c r="EG48">
        <v>0</v>
      </c>
      <c r="EH48" t="s">
        <v>1979</v>
      </c>
      <c r="EI48" t="s">
        <v>340</v>
      </c>
      <c r="EJ48" t="s">
        <v>341</v>
      </c>
      <c r="EK48" t="s">
        <v>7824</v>
      </c>
      <c r="EL48" t="s">
        <v>7825</v>
      </c>
      <c r="EM48" t="s">
        <v>391</v>
      </c>
      <c r="EN48" t="s">
        <v>418</v>
      </c>
      <c r="EO48" t="s">
        <v>345</v>
      </c>
      <c r="EP48">
        <v>1</v>
      </c>
      <c r="ES48" t="s">
        <v>7826</v>
      </c>
      <c r="FD48">
        <v>0</v>
      </c>
      <c r="FE48">
        <v>7</v>
      </c>
      <c r="FF48" t="s">
        <v>590</v>
      </c>
      <c r="FH48" t="s">
        <v>590</v>
      </c>
      <c r="FI48" t="s">
        <v>7827</v>
      </c>
      <c r="FK48">
        <v>0</v>
      </c>
      <c r="FM48">
        <v>0</v>
      </c>
      <c r="FP48">
        <v>0</v>
      </c>
      <c r="FR48" t="s">
        <v>395</v>
      </c>
      <c r="FS48" t="s">
        <v>1029</v>
      </c>
      <c r="FT48" t="s">
        <v>257</v>
      </c>
      <c r="FU48" t="s">
        <v>496</v>
      </c>
      <c r="FV48" t="s">
        <v>290</v>
      </c>
      <c r="FW48" t="s">
        <v>432</v>
      </c>
      <c r="FX48">
        <v>0</v>
      </c>
      <c r="FZ48">
        <v>13.3</v>
      </c>
      <c r="GA48">
        <v>-17</v>
      </c>
      <c r="GB48">
        <v>0</v>
      </c>
      <c r="GD48" t="s">
        <v>355</v>
      </c>
      <c r="GE48">
        <v>0</v>
      </c>
      <c r="GI48">
        <v>0</v>
      </c>
      <c r="GJ48">
        <v>0</v>
      </c>
      <c r="GL48" t="s">
        <v>7828</v>
      </c>
      <c r="GN48">
        <v>3</v>
      </c>
      <c r="GZ48" t="s">
        <v>7829</v>
      </c>
      <c r="HA48" t="s">
        <v>7321</v>
      </c>
      <c r="HB48" t="s">
        <v>313</v>
      </c>
      <c r="HC48" t="s">
        <v>294</v>
      </c>
      <c r="HD48" t="s">
        <v>7830</v>
      </c>
      <c r="HE48">
        <v>0</v>
      </c>
      <c r="HF48">
        <v>11</v>
      </c>
      <c r="HG48">
        <v>13</v>
      </c>
      <c r="HH48" t="s">
        <v>275</v>
      </c>
      <c r="HK48">
        <v>4</v>
      </c>
      <c r="HV48">
        <v>30</v>
      </c>
      <c r="HW48">
        <v>4136223</v>
      </c>
      <c r="HX48" t="s">
        <v>7831</v>
      </c>
      <c r="HY48">
        <v>4136202</v>
      </c>
      <c r="IB48">
        <v>0</v>
      </c>
      <c r="IC48">
        <v>0</v>
      </c>
      <c r="IL48">
        <v>126</v>
      </c>
      <c r="IN48" t="s">
        <v>7066</v>
      </c>
      <c r="IP48" t="s">
        <v>7066</v>
      </c>
      <c r="IT48">
        <v>7</v>
      </c>
    </row>
    <row r="49" spans="1:254">
      <c r="A49">
        <v>48</v>
      </c>
      <c r="B49" t="s">
        <v>7832</v>
      </c>
      <c r="C49">
        <v>4</v>
      </c>
      <c r="D49">
        <v>2</v>
      </c>
      <c r="E49">
        <v>6</v>
      </c>
      <c r="F49">
        <v>4</v>
      </c>
      <c r="G49">
        <v>30</v>
      </c>
      <c r="I49" t="s">
        <v>254</v>
      </c>
      <c r="J49">
        <v>11</v>
      </c>
      <c r="K49" t="s">
        <v>1826</v>
      </c>
      <c r="L49" t="s">
        <v>7815</v>
      </c>
      <c r="M49" t="s">
        <v>1037</v>
      </c>
      <c r="O49" t="s">
        <v>257</v>
      </c>
      <c r="P49" t="s">
        <v>509</v>
      </c>
      <c r="V49" t="s">
        <v>257</v>
      </c>
      <c r="W49" t="s">
        <v>7833</v>
      </c>
      <c r="AD49" t="s">
        <v>1411</v>
      </c>
      <c r="AE49" t="s">
        <v>7427</v>
      </c>
      <c r="AF49" t="s">
        <v>7833</v>
      </c>
      <c r="AG49" t="s">
        <v>274</v>
      </c>
      <c r="AI49">
        <v>20</v>
      </c>
      <c r="AO49">
        <v>7</v>
      </c>
      <c r="BI49" t="s">
        <v>607</v>
      </c>
      <c r="BP49">
        <f t="shared" si="0"/>
        <v>0</v>
      </c>
      <c r="BQ49">
        <f t="shared" si="1"/>
        <v>2</v>
      </c>
      <c r="BS49" t="s">
        <v>6958</v>
      </c>
      <c r="BU49">
        <v>30</v>
      </c>
      <c r="BW49">
        <v>0</v>
      </c>
      <c r="BX49" t="s">
        <v>7834</v>
      </c>
      <c r="CC49" s="3">
        <v>0.27430555555555552</v>
      </c>
      <c r="CE49" t="s">
        <v>7835</v>
      </c>
      <c r="CI49">
        <v>0</v>
      </c>
      <c r="CJ49" t="s">
        <v>7836</v>
      </c>
      <c r="CK49" s="4">
        <v>38414</v>
      </c>
      <c r="CL49" t="s">
        <v>7837</v>
      </c>
      <c r="CM49" t="s">
        <v>7838</v>
      </c>
      <c r="CN49">
        <v>30</v>
      </c>
      <c r="CP49" t="s">
        <v>418</v>
      </c>
      <c r="CQ49" t="s">
        <v>6958</v>
      </c>
      <c r="CT49" t="s">
        <v>7349</v>
      </c>
      <c r="CV49">
        <v>0</v>
      </c>
      <c r="CX49">
        <v>7</v>
      </c>
      <c r="CY49" t="s">
        <v>553</v>
      </c>
      <c r="CZ49">
        <v>0</v>
      </c>
      <c r="DA49">
        <v>12</v>
      </c>
      <c r="DB49" t="s">
        <v>1609</v>
      </c>
      <c r="DC49">
        <v>-25</v>
      </c>
      <c r="DE49" t="s">
        <v>7042</v>
      </c>
      <c r="DJ49">
        <v>4</v>
      </c>
      <c r="DK49" s="4">
        <v>44484</v>
      </c>
      <c r="DL49">
        <v>20369</v>
      </c>
      <c r="DM49">
        <v>2021</v>
      </c>
      <c r="DN49">
        <v>0</v>
      </c>
      <c r="DP49">
        <v>80401</v>
      </c>
      <c r="DQ49">
        <v>134</v>
      </c>
      <c r="DT49" t="s">
        <v>257</v>
      </c>
      <c r="DU49" t="s">
        <v>274</v>
      </c>
      <c r="DW49">
        <v>13</v>
      </c>
      <c r="DX49" t="s">
        <v>275</v>
      </c>
      <c r="ED49">
        <v>0</v>
      </c>
      <c r="EE49" t="s">
        <v>7823</v>
      </c>
      <c r="EF49" t="s">
        <v>422</v>
      </c>
      <c r="EG49">
        <v>0</v>
      </c>
      <c r="EH49" t="s">
        <v>1979</v>
      </c>
      <c r="EI49" t="s">
        <v>340</v>
      </c>
      <c r="EJ49" t="s">
        <v>7839</v>
      </c>
      <c r="EK49" t="s">
        <v>7840</v>
      </c>
      <c r="EL49" t="s">
        <v>7841</v>
      </c>
      <c r="EM49" t="s">
        <v>7842</v>
      </c>
      <c r="EN49" t="s">
        <v>418</v>
      </c>
      <c r="EO49" t="s">
        <v>490</v>
      </c>
      <c r="EP49">
        <v>1</v>
      </c>
      <c r="ES49" t="s">
        <v>7843</v>
      </c>
      <c r="FD49">
        <v>0</v>
      </c>
      <c r="FE49">
        <v>4</v>
      </c>
      <c r="FF49" t="s">
        <v>590</v>
      </c>
      <c r="FH49" t="s">
        <v>590</v>
      </c>
      <c r="FK49">
        <v>0</v>
      </c>
      <c r="FM49">
        <v>0</v>
      </c>
      <c r="FP49">
        <v>0</v>
      </c>
      <c r="FR49" t="s">
        <v>395</v>
      </c>
      <c r="FS49" t="s">
        <v>1029</v>
      </c>
      <c r="FT49" t="s">
        <v>274</v>
      </c>
      <c r="FU49" t="s">
        <v>396</v>
      </c>
      <c r="FV49" t="s">
        <v>290</v>
      </c>
      <c r="FW49" t="s">
        <v>1411</v>
      </c>
      <c r="FX49">
        <v>0</v>
      </c>
      <c r="FZ49">
        <v>13.3</v>
      </c>
      <c r="GA49">
        <v>-17</v>
      </c>
      <c r="GB49">
        <v>0</v>
      </c>
      <c r="GD49" t="s">
        <v>355</v>
      </c>
      <c r="GE49">
        <v>0</v>
      </c>
      <c r="GI49">
        <v>0</v>
      </c>
      <c r="GJ49">
        <v>0</v>
      </c>
      <c r="GL49" t="s">
        <v>7844</v>
      </c>
      <c r="GN49">
        <v>2</v>
      </c>
      <c r="GZ49" t="s">
        <v>7355</v>
      </c>
      <c r="HB49" t="s">
        <v>294</v>
      </c>
      <c r="HC49" t="s">
        <v>294</v>
      </c>
      <c r="HD49" t="s">
        <v>7845</v>
      </c>
      <c r="HE49">
        <v>0</v>
      </c>
      <c r="HF49">
        <v>11</v>
      </c>
      <c r="HG49">
        <v>13</v>
      </c>
      <c r="HH49" t="s">
        <v>275</v>
      </c>
      <c r="HK49">
        <v>1</v>
      </c>
      <c r="HV49">
        <v>26</v>
      </c>
      <c r="HW49">
        <v>4136251</v>
      </c>
      <c r="HX49" t="s">
        <v>7846</v>
      </c>
      <c r="HY49">
        <v>4136223</v>
      </c>
      <c r="IB49">
        <v>0</v>
      </c>
      <c r="IC49">
        <v>0</v>
      </c>
      <c r="IL49">
        <v>127</v>
      </c>
      <c r="IP49" t="s">
        <v>7042</v>
      </c>
      <c r="IT49">
        <v>7</v>
      </c>
    </row>
    <row r="50" spans="1:254">
      <c r="A50">
        <v>49</v>
      </c>
      <c r="B50" t="s">
        <v>7847</v>
      </c>
      <c r="C50">
        <v>4</v>
      </c>
      <c r="D50">
        <v>3</v>
      </c>
      <c r="E50">
        <v>2</v>
      </c>
      <c r="F50">
        <v>0</v>
      </c>
      <c r="G50">
        <v>26</v>
      </c>
      <c r="I50" t="s">
        <v>254</v>
      </c>
      <c r="J50">
        <v>11</v>
      </c>
      <c r="K50">
        <v>11</v>
      </c>
      <c r="L50" t="s">
        <v>2333</v>
      </c>
      <c r="M50" t="s">
        <v>1037</v>
      </c>
      <c r="O50" t="s">
        <v>274</v>
      </c>
      <c r="V50" t="s">
        <v>253</v>
      </c>
      <c r="W50" t="s">
        <v>6935</v>
      </c>
      <c r="X50" t="s">
        <v>2804</v>
      </c>
      <c r="Y50" t="s">
        <v>6936</v>
      </c>
      <c r="AA50" t="s">
        <v>666</v>
      </c>
      <c r="AB50" t="s">
        <v>667</v>
      </c>
      <c r="AJ50" t="s">
        <v>756</v>
      </c>
      <c r="AO50">
        <v>7</v>
      </c>
      <c r="BI50" t="s">
        <v>257</v>
      </c>
      <c r="BP50">
        <f t="shared" si="0"/>
        <v>1</v>
      </c>
      <c r="BQ50">
        <f t="shared" si="1"/>
        <v>0</v>
      </c>
      <c r="BS50" t="s">
        <v>6958</v>
      </c>
      <c r="BU50">
        <v>30</v>
      </c>
      <c r="BW50">
        <v>0</v>
      </c>
      <c r="BX50" t="s">
        <v>7848</v>
      </c>
      <c r="BZ50">
        <v>1</v>
      </c>
      <c r="CC50" s="3">
        <v>0.26319444444444445</v>
      </c>
      <c r="CD50" t="s">
        <v>257</v>
      </c>
      <c r="CE50" t="s">
        <v>7849</v>
      </c>
      <c r="CF50">
        <v>8</v>
      </c>
      <c r="CH50" t="s">
        <v>331</v>
      </c>
      <c r="CI50">
        <v>1</v>
      </c>
      <c r="CJ50" t="s">
        <v>7850</v>
      </c>
      <c r="CK50" s="4">
        <v>38414</v>
      </c>
      <c r="CL50" t="s">
        <v>7851</v>
      </c>
      <c r="CM50" t="s">
        <v>7852</v>
      </c>
      <c r="CN50">
        <v>30</v>
      </c>
      <c r="CO50" t="s">
        <v>7099</v>
      </c>
      <c r="CP50" t="s">
        <v>282</v>
      </c>
      <c r="CQ50" t="s">
        <v>6958</v>
      </c>
      <c r="CT50" t="s">
        <v>7211</v>
      </c>
      <c r="CV50">
        <v>0</v>
      </c>
      <c r="CX50">
        <v>8</v>
      </c>
      <c r="CY50" t="s">
        <v>553</v>
      </c>
      <c r="CZ50">
        <v>0</v>
      </c>
      <c r="DA50">
        <v>12</v>
      </c>
      <c r="DB50" t="s">
        <v>1609</v>
      </c>
      <c r="DC50">
        <v>-25</v>
      </c>
      <c r="DJ50">
        <v>0</v>
      </c>
      <c r="DK50" s="4">
        <v>44484</v>
      </c>
      <c r="DL50">
        <v>20369</v>
      </c>
      <c r="DM50">
        <v>2021</v>
      </c>
      <c r="DN50">
        <v>0</v>
      </c>
      <c r="DP50">
        <v>80401</v>
      </c>
      <c r="DQ50">
        <v>135</v>
      </c>
      <c r="DT50" t="s">
        <v>274</v>
      </c>
      <c r="DU50" t="s">
        <v>257</v>
      </c>
      <c r="DW50">
        <v>13</v>
      </c>
      <c r="DX50" t="s">
        <v>275</v>
      </c>
      <c r="EA50" t="s">
        <v>764</v>
      </c>
      <c r="ED50">
        <v>0</v>
      </c>
      <c r="EE50" t="s">
        <v>2340</v>
      </c>
      <c r="EF50" t="s">
        <v>422</v>
      </c>
      <c r="EG50">
        <v>0</v>
      </c>
      <c r="EH50" t="s">
        <v>2341</v>
      </c>
      <c r="EI50" t="s">
        <v>340</v>
      </c>
      <c r="EJ50" t="s">
        <v>7839</v>
      </c>
      <c r="EK50" t="s">
        <v>7853</v>
      </c>
      <c r="EL50" t="s">
        <v>7854</v>
      </c>
      <c r="EN50" t="s">
        <v>269</v>
      </c>
      <c r="EO50" t="s">
        <v>918</v>
      </c>
      <c r="EP50">
        <v>0</v>
      </c>
      <c r="EQ50" t="s">
        <v>491</v>
      </c>
      <c r="ES50" t="s">
        <v>7855</v>
      </c>
      <c r="ET50">
        <v>20</v>
      </c>
      <c r="EU50" t="s">
        <v>257</v>
      </c>
      <c r="EV50" t="s">
        <v>349</v>
      </c>
      <c r="EW50" t="s">
        <v>771</v>
      </c>
      <c r="EX50" t="s">
        <v>921</v>
      </c>
      <c r="FA50" t="s">
        <v>3452</v>
      </c>
      <c r="FB50" t="s">
        <v>7807</v>
      </c>
      <c r="FD50">
        <v>0</v>
      </c>
      <c r="FE50">
        <v>22</v>
      </c>
      <c r="FI50" t="s">
        <v>7686</v>
      </c>
      <c r="FK50">
        <v>0</v>
      </c>
      <c r="FM50">
        <v>0</v>
      </c>
      <c r="FP50">
        <v>0</v>
      </c>
      <c r="FR50" t="s">
        <v>395</v>
      </c>
      <c r="FS50" t="s">
        <v>1029</v>
      </c>
      <c r="FU50" t="s">
        <v>396</v>
      </c>
      <c r="FX50">
        <v>0</v>
      </c>
      <c r="FZ50">
        <v>13.3</v>
      </c>
      <c r="GA50">
        <v>-17</v>
      </c>
      <c r="GB50">
        <v>0</v>
      </c>
      <c r="GD50" t="s">
        <v>355</v>
      </c>
      <c r="GE50">
        <v>1</v>
      </c>
      <c r="GH50">
        <v>2.9</v>
      </c>
      <c r="GI50">
        <v>0</v>
      </c>
      <c r="GJ50">
        <v>0</v>
      </c>
      <c r="GL50" t="s">
        <v>7856</v>
      </c>
      <c r="GO50" t="s">
        <v>499</v>
      </c>
      <c r="GQ50">
        <v>46</v>
      </c>
      <c r="GZ50" t="s">
        <v>7829</v>
      </c>
      <c r="HB50" t="s">
        <v>313</v>
      </c>
      <c r="HC50" t="s">
        <v>294</v>
      </c>
      <c r="HD50" t="s">
        <v>7288</v>
      </c>
      <c r="HE50">
        <v>1</v>
      </c>
      <c r="HF50">
        <v>11</v>
      </c>
      <c r="HG50">
        <v>13</v>
      </c>
      <c r="HH50" t="s">
        <v>275</v>
      </c>
      <c r="HK50">
        <v>4</v>
      </c>
      <c r="HL50" t="s">
        <v>7288</v>
      </c>
      <c r="HN50" t="s">
        <v>7857</v>
      </c>
      <c r="HO50" t="s">
        <v>7858</v>
      </c>
      <c r="HP50" t="s">
        <v>7859</v>
      </c>
      <c r="HQ50" t="s">
        <v>7860</v>
      </c>
      <c r="HS50" t="s">
        <v>7861</v>
      </c>
      <c r="HT50" t="s">
        <v>7862</v>
      </c>
      <c r="HU50">
        <v>15</v>
      </c>
      <c r="HV50">
        <v>26</v>
      </c>
      <c r="HW50">
        <v>4136269</v>
      </c>
      <c r="HY50">
        <v>4136251</v>
      </c>
      <c r="IB50">
        <v>0</v>
      </c>
      <c r="IC50">
        <v>0</v>
      </c>
      <c r="IL50">
        <v>128</v>
      </c>
      <c r="IT50">
        <v>7</v>
      </c>
    </row>
    <row r="51" spans="1:254">
      <c r="A51">
        <v>50</v>
      </c>
      <c r="B51" t="s">
        <v>7863</v>
      </c>
      <c r="C51">
        <v>4</v>
      </c>
      <c r="D51">
        <v>1</v>
      </c>
      <c r="E51">
        <v>10</v>
      </c>
      <c r="F51">
        <v>0</v>
      </c>
      <c r="G51">
        <v>11</v>
      </c>
      <c r="I51" t="s">
        <v>298</v>
      </c>
      <c r="J51">
        <v>11</v>
      </c>
      <c r="K51">
        <v>11</v>
      </c>
      <c r="L51" t="s">
        <v>2333</v>
      </c>
      <c r="M51" t="s">
        <v>1037</v>
      </c>
      <c r="O51" t="s">
        <v>274</v>
      </c>
      <c r="V51" t="s">
        <v>253</v>
      </c>
      <c r="W51" t="s">
        <v>7508</v>
      </c>
      <c r="X51" t="s">
        <v>7204</v>
      </c>
      <c r="Y51" t="s">
        <v>7509</v>
      </c>
      <c r="AA51" t="s">
        <v>1234</v>
      </c>
      <c r="AB51" t="s">
        <v>1235</v>
      </c>
      <c r="AJ51" t="s">
        <v>756</v>
      </c>
      <c r="AO51">
        <v>7</v>
      </c>
      <c r="BI51" t="s">
        <v>274</v>
      </c>
      <c r="BP51">
        <f t="shared" si="0"/>
        <v>2</v>
      </c>
      <c r="BQ51">
        <f t="shared" si="1"/>
        <v>0</v>
      </c>
      <c r="BS51" t="s">
        <v>6958</v>
      </c>
      <c r="BU51">
        <v>30</v>
      </c>
      <c r="BW51">
        <v>0</v>
      </c>
      <c r="BX51" t="s">
        <v>7864</v>
      </c>
      <c r="BZ51">
        <v>0</v>
      </c>
      <c r="CC51" s="3">
        <v>0.2590277777777778</v>
      </c>
      <c r="CD51" t="s">
        <v>294</v>
      </c>
      <c r="CE51" t="s">
        <v>7865</v>
      </c>
      <c r="CF51">
        <v>7</v>
      </c>
      <c r="CH51" t="s">
        <v>1144</v>
      </c>
      <c r="CI51">
        <v>0</v>
      </c>
      <c r="CJ51" t="s">
        <v>7866</v>
      </c>
      <c r="CK51" s="4">
        <v>38414</v>
      </c>
      <c r="CL51" t="s">
        <v>7867</v>
      </c>
      <c r="CM51" t="s">
        <v>7868</v>
      </c>
      <c r="CN51">
        <v>30</v>
      </c>
      <c r="CO51" t="s">
        <v>7377</v>
      </c>
      <c r="CP51" t="s">
        <v>282</v>
      </c>
      <c r="CQ51" t="s">
        <v>6958</v>
      </c>
      <c r="CT51" t="s">
        <v>6964</v>
      </c>
      <c r="CV51">
        <v>0</v>
      </c>
      <c r="CX51">
        <v>9</v>
      </c>
      <c r="CY51" t="s">
        <v>553</v>
      </c>
      <c r="CZ51">
        <v>0</v>
      </c>
      <c r="DA51">
        <v>12</v>
      </c>
      <c r="DB51" t="s">
        <v>1609</v>
      </c>
      <c r="DC51">
        <v>-25</v>
      </c>
      <c r="DJ51">
        <v>0</v>
      </c>
      <c r="DK51" s="4">
        <v>44484</v>
      </c>
      <c r="DL51">
        <v>20369</v>
      </c>
      <c r="DM51">
        <v>2021</v>
      </c>
      <c r="DN51">
        <v>0</v>
      </c>
      <c r="DP51">
        <v>80401</v>
      </c>
      <c r="DQ51">
        <v>136</v>
      </c>
      <c r="DT51" t="s">
        <v>274</v>
      </c>
      <c r="DU51" t="s">
        <v>257</v>
      </c>
      <c r="DW51">
        <v>13</v>
      </c>
      <c r="DX51" t="s">
        <v>275</v>
      </c>
      <c r="DZ51" t="s">
        <v>7543</v>
      </c>
      <c r="EA51" t="s">
        <v>1391</v>
      </c>
      <c r="ED51">
        <v>0</v>
      </c>
      <c r="EE51" t="s">
        <v>2340</v>
      </c>
      <c r="EF51" t="s">
        <v>422</v>
      </c>
      <c r="EG51">
        <v>0</v>
      </c>
      <c r="EH51" t="s">
        <v>2341</v>
      </c>
      <c r="EI51" t="s">
        <v>340</v>
      </c>
      <c r="EJ51" t="s">
        <v>1392</v>
      </c>
      <c r="EK51" t="s">
        <v>7869</v>
      </c>
      <c r="EL51" t="s">
        <v>7870</v>
      </c>
      <c r="EM51" t="s">
        <v>7871</v>
      </c>
      <c r="EN51" t="s">
        <v>269</v>
      </c>
      <c r="EO51" t="s">
        <v>345</v>
      </c>
      <c r="EP51">
        <v>0</v>
      </c>
      <c r="EQ51" t="s">
        <v>2344</v>
      </c>
      <c r="ES51" t="s">
        <v>7872</v>
      </c>
      <c r="ET51">
        <v>0</v>
      </c>
      <c r="EU51" t="s">
        <v>679</v>
      </c>
      <c r="EV51" t="s">
        <v>349</v>
      </c>
      <c r="FB51" t="s">
        <v>7873</v>
      </c>
      <c r="FD51">
        <v>0</v>
      </c>
      <c r="FE51">
        <v>14</v>
      </c>
      <c r="FI51" t="s">
        <v>7007</v>
      </c>
      <c r="FJ51" t="s">
        <v>7874</v>
      </c>
      <c r="FK51">
        <v>0</v>
      </c>
      <c r="FM51">
        <v>1</v>
      </c>
      <c r="FN51" t="s">
        <v>7543</v>
      </c>
      <c r="FO51" t="s">
        <v>492</v>
      </c>
      <c r="FP51">
        <v>0</v>
      </c>
      <c r="FR51" t="s">
        <v>395</v>
      </c>
      <c r="FS51" t="s">
        <v>1029</v>
      </c>
      <c r="FT51" t="s">
        <v>274</v>
      </c>
      <c r="FU51" t="s">
        <v>496</v>
      </c>
      <c r="FX51">
        <v>0</v>
      </c>
      <c r="FZ51">
        <v>13.3</v>
      </c>
      <c r="GA51">
        <v>-17</v>
      </c>
      <c r="GB51">
        <v>0</v>
      </c>
      <c r="GD51" t="s">
        <v>355</v>
      </c>
      <c r="GE51">
        <v>0</v>
      </c>
      <c r="GG51">
        <v>2.6</v>
      </c>
      <c r="GH51">
        <v>5.2</v>
      </c>
      <c r="GI51">
        <v>0</v>
      </c>
      <c r="GJ51">
        <v>0</v>
      </c>
      <c r="GL51" t="s">
        <v>7875</v>
      </c>
      <c r="GP51" t="s">
        <v>779</v>
      </c>
      <c r="GZ51" t="s">
        <v>7809</v>
      </c>
      <c r="HB51" t="s">
        <v>313</v>
      </c>
      <c r="HC51" t="s">
        <v>313</v>
      </c>
      <c r="HD51" t="s">
        <v>492</v>
      </c>
      <c r="HE51">
        <v>0</v>
      </c>
      <c r="HF51">
        <v>11</v>
      </c>
      <c r="HG51">
        <v>13</v>
      </c>
      <c r="HH51" t="s">
        <v>275</v>
      </c>
      <c r="HK51" t="s">
        <v>58</v>
      </c>
      <c r="HN51" t="s">
        <v>7876</v>
      </c>
      <c r="HO51" t="s">
        <v>7877</v>
      </c>
      <c r="HP51" t="s">
        <v>7878</v>
      </c>
      <c r="HQ51" t="s">
        <v>7879</v>
      </c>
      <c r="HV51">
        <v>11</v>
      </c>
      <c r="HW51">
        <v>4136301</v>
      </c>
      <c r="HX51" t="s">
        <v>7230</v>
      </c>
      <c r="HY51">
        <v>4136269</v>
      </c>
      <c r="IA51" t="s">
        <v>6993</v>
      </c>
      <c r="IB51">
        <v>0</v>
      </c>
      <c r="IC51">
        <v>0</v>
      </c>
      <c r="IL51">
        <v>129</v>
      </c>
      <c r="IT51">
        <v>7</v>
      </c>
    </row>
    <row r="52" spans="1:254">
      <c r="A52">
        <v>51</v>
      </c>
      <c r="B52" t="s">
        <v>7880</v>
      </c>
      <c r="V52" t="s">
        <v>679</v>
      </c>
      <c r="BP52">
        <f t="shared" si="0"/>
        <v>0</v>
      </c>
      <c r="BQ52">
        <f t="shared" si="1"/>
        <v>0</v>
      </c>
    </row>
    <row r="53" spans="1:254">
      <c r="A53">
        <v>52</v>
      </c>
      <c r="B53" t="s">
        <v>7881</v>
      </c>
      <c r="C53">
        <v>4</v>
      </c>
      <c r="D53">
        <v>2</v>
      </c>
      <c r="E53">
        <v>10</v>
      </c>
      <c r="F53">
        <v>0</v>
      </c>
      <c r="G53">
        <v>11</v>
      </c>
      <c r="I53" t="s">
        <v>298</v>
      </c>
      <c r="J53">
        <v>11</v>
      </c>
      <c r="K53" t="s">
        <v>7882</v>
      </c>
      <c r="L53" t="s">
        <v>7883</v>
      </c>
      <c r="M53" t="s">
        <v>2016</v>
      </c>
      <c r="O53" t="s">
        <v>2017</v>
      </c>
      <c r="P53" t="s">
        <v>442</v>
      </c>
      <c r="Q53" t="s">
        <v>2574</v>
      </c>
      <c r="S53" t="s">
        <v>1904</v>
      </c>
      <c r="V53" t="s">
        <v>253</v>
      </c>
      <c r="W53" t="s">
        <v>5743</v>
      </c>
      <c r="X53" t="s">
        <v>1140</v>
      </c>
      <c r="Y53" t="s">
        <v>5744</v>
      </c>
      <c r="AA53" t="s">
        <v>325</v>
      </c>
      <c r="AB53" t="s">
        <v>326</v>
      </c>
      <c r="AJ53" t="s">
        <v>756</v>
      </c>
      <c r="AO53">
        <v>7</v>
      </c>
      <c r="AT53" t="s">
        <v>254</v>
      </c>
      <c r="BI53" t="s">
        <v>274</v>
      </c>
      <c r="BP53">
        <f t="shared" si="0"/>
        <v>1</v>
      </c>
      <c r="BQ53">
        <f t="shared" si="1"/>
        <v>0</v>
      </c>
      <c r="BS53" t="s">
        <v>6958</v>
      </c>
      <c r="BU53">
        <v>30</v>
      </c>
      <c r="BW53">
        <v>0</v>
      </c>
      <c r="BX53" t="s">
        <v>7884</v>
      </c>
      <c r="BY53" t="s">
        <v>1026</v>
      </c>
      <c r="BZ53">
        <v>0</v>
      </c>
      <c r="CC53" s="3">
        <v>0.25347222222222221</v>
      </c>
      <c r="CD53" t="s">
        <v>257</v>
      </c>
      <c r="CE53" t="s">
        <v>7885</v>
      </c>
      <c r="CF53">
        <v>7</v>
      </c>
      <c r="CH53" t="s">
        <v>493</v>
      </c>
      <c r="CI53">
        <v>0</v>
      </c>
      <c r="CJ53" t="s">
        <v>7886</v>
      </c>
      <c r="CK53" s="4">
        <v>38414</v>
      </c>
      <c r="CL53" t="s">
        <v>7887</v>
      </c>
      <c r="CM53" t="s">
        <v>7888</v>
      </c>
      <c r="CN53">
        <v>30</v>
      </c>
      <c r="CP53" t="s">
        <v>282</v>
      </c>
      <c r="CQ53" t="s">
        <v>6958</v>
      </c>
      <c r="CT53" t="s">
        <v>7211</v>
      </c>
      <c r="CV53">
        <v>0</v>
      </c>
      <c r="CX53">
        <v>10</v>
      </c>
      <c r="CY53" t="s">
        <v>553</v>
      </c>
      <c r="CZ53">
        <v>0</v>
      </c>
      <c r="DA53">
        <v>12</v>
      </c>
      <c r="DB53" t="s">
        <v>1609</v>
      </c>
      <c r="DC53">
        <v>-25</v>
      </c>
      <c r="DJ53">
        <v>0</v>
      </c>
      <c r="DK53" s="4">
        <v>44484</v>
      </c>
      <c r="DL53">
        <v>20369</v>
      </c>
      <c r="DM53">
        <v>2021</v>
      </c>
      <c r="DN53">
        <v>0</v>
      </c>
      <c r="DP53">
        <v>80401</v>
      </c>
      <c r="DQ53">
        <v>138</v>
      </c>
      <c r="DT53" t="s">
        <v>274</v>
      </c>
      <c r="DU53" t="s">
        <v>257</v>
      </c>
      <c r="DW53">
        <v>13</v>
      </c>
      <c r="DX53" t="s">
        <v>275</v>
      </c>
      <c r="EA53" t="s">
        <v>2252</v>
      </c>
      <c r="ED53">
        <v>0</v>
      </c>
      <c r="EE53" t="s">
        <v>7889</v>
      </c>
      <c r="EF53" t="s">
        <v>675</v>
      </c>
      <c r="EG53">
        <v>0</v>
      </c>
      <c r="EI53" t="s">
        <v>340</v>
      </c>
      <c r="EJ53" t="s">
        <v>341</v>
      </c>
      <c r="EK53" t="s">
        <v>7890</v>
      </c>
      <c r="EL53" t="s">
        <v>7891</v>
      </c>
      <c r="EM53" t="s">
        <v>1005</v>
      </c>
      <c r="EN53" t="s">
        <v>269</v>
      </c>
      <c r="EO53" t="s">
        <v>1025</v>
      </c>
      <c r="EP53">
        <v>0</v>
      </c>
      <c r="EQ53" t="s">
        <v>491</v>
      </c>
      <c r="ES53" t="s">
        <v>7892</v>
      </c>
      <c r="ET53">
        <v>19</v>
      </c>
      <c r="EU53" t="s">
        <v>257</v>
      </c>
      <c r="EV53" t="s">
        <v>349</v>
      </c>
      <c r="EW53" t="s">
        <v>771</v>
      </c>
      <c r="EX53" t="s">
        <v>898</v>
      </c>
      <c r="FA53" t="s">
        <v>1845</v>
      </c>
      <c r="FB53" t="s">
        <v>7807</v>
      </c>
      <c r="FD53">
        <v>1</v>
      </c>
      <c r="FE53">
        <v>18</v>
      </c>
      <c r="FI53" t="s">
        <v>7893</v>
      </c>
      <c r="FK53">
        <v>0</v>
      </c>
      <c r="FM53">
        <v>1</v>
      </c>
      <c r="FP53">
        <v>0</v>
      </c>
      <c r="FR53" t="s">
        <v>395</v>
      </c>
      <c r="FS53" t="s">
        <v>1029</v>
      </c>
      <c r="FU53" t="s">
        <v>496</v>
      </c>
      <c r="FV53" t="s">
        <v>2037</v>
      </c>
      <c r="FX53">
        <v>0</v>
      </c>
      <c r="FZ53">
        <v>13.3</v>
      </c>
      <c r="GA53">
        <v>-17</v>
      </c>
      <c r="GB53">
        <v>0</v>
      </c>
      <c r="GC53" t="s">
        <v>7894</v>
      </c>
      <c r="GD53" t="s">
        <v>355</v>
      </c>
      <c r="GE53">
        <v>0</v>
      </c>
      <c r="GF53" t="s">
        <v>274</v>
      </c>
      <c r="GG53">
        <v>3.1</v>
      </c>
      <c r="GH53">
        <v>8.4</v>
      </c>
      <c r="GI53">
        <v>1</v>
      </c>
      <c r="GJ53">
        <v>0</v>
      </c>
      <c r="GL53" t="s">
        <v>7895</v>
      </c>
      <c r="GO53" t="s">
        <v>529</v>
      </c>
      <c r="GQ53">
        <v>52</v>
      </c>
      <c r="GZ53" t="s">
        <v>7896</v>
      </c>
      <c r="HB53" t="s">
        <v>313</v>
      </c>
      <c r="HC53" t="s">
        <v>313</v>
      </c>
      <c r="HD53" t="s">
        <v>7897</v>
      </c>
      <c r="HE53">
        <v>0</v>
      </c>
      <c r="HF53">
        <v>11</v>
      </c>
      <c r="HG53">
        <v>13</v>
      </c>
      <c r="HH53" t="s">
        <v>275</v>
      </c>
      <c r="HJ53" t="s">
        <v>1005</v>
      </c>
      <c r="HK53" t="s">
        <v>58</v>
      </c>
      <c r="HL53" t="s">
        <v>7099</v>
      </c>
      <c r="HN53" t="s">
        <v>7876</v>
      </c>
      <c r="HO53" t="s">
        <v>7898</v>
      </c>
      <c r="HP53" t="s">
        <v>7899</v>
      </c>
      <c r="HQ53" t="s">
        <v>7900</v>
      </c>
      <c r="HS53" t="s">
        <v>7901</v>
      </c>
      <c r="HV53">
        <v>11</v>
      </c>
      <c r="HW53">
        <v>4136315</v>
      </c>
      <c r="HY53">
        <v>4136301</v>
      </c>
      <c r="IB53">
        <v>-0.5</v>
      </c>
      <c r="IC53">
        <v>1</v>
      </c>
      <c r="IL53">
        <v>130</v>
      </c>
      <c r="IT53">
        <v>7</v>
      </c>
    </row>
    <row r="54" spans="1:254">
      <c r="A54">
        <v>53</v>
      </c>
      <c r="B54" t="s">
        <v>7902</v>
      </c>
      <c r="C54">
        <v>4</v>
      </c>
      <c r="D54">
        <v>3</v>
      </c>
      <c r="E54">
        <v>10</v>
      </c>
      <c r="F54">
        <v>2</v>
      </c>
      <c r="G54">
        <v>11</v>
      </c>
      <c r="I54" t="s">
        <v>298</v>
      </c>
      <c r="J54">
        <v>11</v>
      </c>
      <c r="K54">
        <v>11</v>
      </c>
      <c r="L54" t="s">
        <v>1429</v>
      </c>
      <c r="M54" t="s">
        <v>827</v>
      </c>
      <c r="O54" t="s">
        <v>1430</v>
      </c>
      <c r="V54" t="s">
        <v>257</v>
      </c>
      <c r="W54" t="s">
        <v>7903</v>
      </c>
      <c r="AD54" t="s">
        <v>7080</v>
      </c>
      <c r="AE54" t="s">
        <v>7904</v>
      </c>
      <c r="AF54" t="s">
        <v>7903</v>
      </c>
      <c r="AG54" t="s">
        <v>257</v>
      </c>
      <c r="AI54">
        <v>22</v>
      </c>
      <c r="AO54">
        <v>7</v>
      </c>
      <c r="BI54" t="s">
        <v>274</v>
      </c>
      <c r="BP54">
        <f t="shared" si="0"/>
        <v>0</v>
      </c>
      <c r="BQ54">
        <f t="shared" si="1"/>
        <v>1</v>
      </c>
      <c r="BS54" t="s">
        <v>6958</v>
      </c>
      <c r="BU54">
        <v>30</v>
      </c>
      <c r="BW54">
        <v>0</v>
      </c>
      <c r="BX54" t="s">
        <v>7905</v>
      </c>
      <c r="CC54" s="3">
        <v>0.24513888888888888</v>
      </c>
      <c r="CE54" t="s">
        <v>7906</v>
      </c>
      <c r="CI54">
        <v>0</v>
      </c>
      <c r="CJ54" t="s">
        <v>7907</v>
      </c>
      <c r="CK54" s="4">
        <v>38414</v>
      </c>
      <c r="CL54" t="s">
        <v>7908</v>
      </c>
      <c r="CM54" t="s">
        <v>7909</v>
      </c>
      <c r="CN54">
        <v>30</v>
      </c>
      <c r="CP54" t="s">
        <v>282</v>
      </c>
      <c r="CQ54" t="s">
        <v>6958</v>
      </c>
      <c r="CT54" t="s">
        <v>7910</v>
      </c>
      <c r="CV54">
        <v>1</v>
      </c>
      <c r="CX54">
        <v>11</v>
      </c>
      <c r="CY54" t="s">
        <v>553</v>
      </c>
      <c r="CZ54">
        <v>0</v>
      </c>
      <c r="DA54">
        <v>12</v>
      </c>
      <c r="DB54" t="s">
        <v>1609</v>
      </c>
      <c r="DC54">
        <v>-25</v>
      </c>
      <c r="DE54" t="s">
        <v>6965</v>
      </c>
      <c r="DJ54">
        <v>2</v>
      </c>
      <c r="DK54" s="4">
        <v>44484</v>
      </c>
      <c r="DL54">
        <v>20369</v>
      </c>
      <c r="DM54">
        <v>2021</v>
      </c>
      <c r="DN54">
        <v>0</v>
      </c>
      <c r="DP54">
        <v>80401</v>
      </c>
      <c r="DQ54">
        <v>139</v>
      </c>
      <c r="DT54" t="s">
        <v>274</v>
      </c>
      <c r="DU54" t="s">
        <v>257</v>
      </c>
      <c r="DW54">
        <v>13</v>
      </c>
      <c r="DX54" t="s">
        <v>275</v>
      </c>
      <c r="ED54">
        <v>0</v>
      </c>
      <c r="EE54" t="s">
        <v>1223</v>
      </c>
      <c r="EF54" t="s">
        <v>383</v>
      </c>
      <c r="EG54">
        <v>0</v>
      </c>
      <c r="EH54" t="s">
        <v>1441</v>
      </c>
      <c r="EI54" t="s">
        <v>340</v>
      </c>
      <c r="EJ54" t="s">
        <v>341</v>
      </c>
      <c r="EK54" t="s">
        <v>7911</v>
      </c>
      <c r="EL54" t="s">
        <v>7912</v>
      </c>
      <c r="EN54" t="s">
        <v>269</v>
      </c>
      <c r="EO54" t="s">
        <v>345</v>
      </c>
      <c r="EP54">
        <v>0</v>
      </c>
      <c r="ES54" t="s">
        <v>7913</v>
      </c>
      <c r="FD54">
        <v>0</v>
      </c>
      <c r="FE54">
        <v>7</v>
      </c>
      <c r="FF54" t="s">
        <v>1357</v>
      </c>
      <c r="FH54" t="s">
        <v>1357</v>
      </c>
      <c r="FK54">
        <v>0</v>
      </c>
      <c r="FM54">
        <v>0</v>
      </c>
      <c r="FP54">
        <v>0</v>
      </c>
      <c r="FR54" t="s">
        <v>395</v>
      </c>
      <c r="FS54" t="s">
        <v>1029</v>
      </c>
      <c r="FT54" t="s">
        <v>274</v>
      </c>
      <c r="FU54" t="s">
        <v>496</v>
      </c>
      <c r="FV54" t="s">
        <v>4875</v>
      </c>
      <c r="FW54" t="s">
        <v>7914</v>
      </c>
      <c r="FX54">
        <v>0</v>
      </c>
      <c r="FZ54">
        <v>13.3</v>
      </c>
      <c r="GA54">
        <v>-17</v>
      </c>
      <c r="GB54">
        <v>0</v>
      </c>
      <c r="GD54" t="s">
        <v>355</v>
      </c>
      <c r="GE54">
        <v>0</v>
      </c>
      <c r="GI54">
        <v>0</v>
      </c>
      <c r="GJ54">
        <v>0</v>
      </c>
      <c r="GL54" t="s">
        <v>7915</v>
      </c>
      <c r="GN54">
        <v>0</v>
      </c>
      <c r="GZ54" t="s">
        <v>7916</v>
      </c>
      <c r="HB54" t="s">
        <v>313</v>
      </c>
      <c r="HC54" t="s">
        <v>313</v>
      </c>
      <c r="HD54" t="s">
        <v>7917</v>
      </c>
      <c r="HE54">
        <v>0</v>
      </c>
      <c r="HF54">
        <v>11</v>
      </c>
      <c r="HG54">
        <v>13</v>
      </c>
      <c r="HH54" t="s">
        <v>275</v>
      </c>
      <c r="HK54" t="s">
        <v>58</v>
      </c>
      <c r="HV54">
        <v>9</v>
      </c>
      <c r="HW54">
        <v>4136364</v>
      </c>
      <c r="HX54" t="s">
        <v>7918</v>
      </c>
      <c r="HY54">
        <v>4136315</v>
      </c>
      <c r="IB54">
        <v>0</v>
      </c>
      <c r="IC54">
        <v>0</v>
      </c>
      <c r="IL54">
        <v>131</v>
      </c>
      <c r="IN54" t="s">
        <v>6965</v>
      </c>
      <c r="IP54" t="s">
        <v>6965</v>
      </c>
      <c r="IT54">
        <v>7</v>
      </c>
    </row>
    <row r="55" spans="1:254">
      <c r="A55">
        <v>54</v>
      </c>
      <c r="B55" t="s">
        <v>7919</v>
      </c>
      <c r="C55">
        <v>4</v>
      </c>
      <c r="D55">
        <v>4</v>
      </c>
      <c r="E55">
        <v>8</v>
      </c>
      <c r="F55">
        <v>9</v>
      </c>
      <c r="G55">
        <v>9</v>
      </c>
      <c r="I55" t="s">
        <v>254</v>
      </c>
      <c r="J55">
        <v>12</v>
      </c>
      <c r="K55" t="s">
        <v>7920</v>
      </c>
      <c r="L55" t="s">
        <v>7921</v>
      </c>
      <c r="M55" t="s">
        <v>256</v>
      </c>
      <c r="O55" t="s">
        <v>1357</v>
      </c>
      <c r="P55" t="s">
        <v>1336</v>
      </c>
      <c r="Q55" t="s">
        <v>3321</v>
      </c>
      <c r="V55" t="s">
        <v>253</v>
      </c>
      <c r="W55" t="s">
        <v>7922</v>
      </c>
      <c r="X55" t="s">
        <v>6590</v>
      </c>
      <c r="Y55" t="s">
        <v>1140</v>
      </c>
      <c r="Z55" t="s">
        <v>6590</v>
      </c>
      <c r="AA55" t="s">
        <v>666</v>
      </c>
      <c r="AB55" t="s">
        <v>667</v>
      </c>
      <c r="AI55">
        <v>4</v>
      </c>
      <c r="AJ55" t="s">
        <v>327</v>
      </c>
      <c r="AK55" t="s">
        <v>575</v>
      </c>
      <c r="AO55">
        <v>7</v>
      </c>
      <c r="BI55" t="s">
        <v>607</v>
      </c>
      <c r="BP55">
        <f t="shared" si="0"/>
        <v>1</v>
      </c>
      <c r="BQ55">
        <f t="shared" si="1"/>
        <v>0</v>
      </c>
      <c r="BS55" t="s">
        <v>6958</v>
      </c>
      <c r="BU55">
        <v>30</v>
      </c>
      <c r="BW55">
        <v>0</v>
      </c>
      <c r="BX55" t="s">
        <v>7923</v>
      </c>
      <c r="BZ55">
        <v>1</v>
      </c>
      <c r="CC55" s="3">
        <v>0.21736111111111112</v>
      </c>
      <c r="CD55" t="s">
        <v>274</v>
      </c>
      <c r="CE55" t="s">
        <v>7924</v>
      </c>
      <c r="CF55">
        <v>10</v>
      </c>
      <c r="CH55" t="s">
        <v>331</v>
      </c>
      <c r="CI55">
        <v>0</v>
      </c>
      <c r="CJ55" t="s">
        <v>7925</v>
      </c>
      <c r="CK55" s="4">
        <v>38414</v>
      </c>
      <c r="CL55" t="s">
        <v>7926</v>
      </c>
      <c r="CM55" t="s">
        <v>7888</v>
      </c>
      <c r="CN55">
        <v>30</v>
      </c>
      <c r="CP55" t="s">
        <v>269</v>
      </c>
      <c r="CQ55" t="s">
        <v>6958</v>
      </c>
      <c r="CT55" t="s">
        <v>6964</v>
      </c>
      <c r="CV55">
        <v>0</v>
      </c>
      <c r="CX55">
        <v>12</v>
      </c>
      <c r="CY55" t="s">
        <v>553</v>
      </c>
      <c r="CZ55">
        <v>0</v>
      </c>
      <c r="DA55">
        <v>12</v>
      </c>
      <c r="DB55" t="s">
        <v>1609</v>
      </c>
      <c r="DC55">
        <v>-25</v>
      </c>
      <c r="DJ55">
        <v>9</v>
      </c>
      <c r="DK55" s="4">
        <v>44484</v>
      </c>
      <c r="DL55">
        <v>20369</v>
      </c>
      <c r="DM55">
        <v>2021</v>
      </c>
      <c r="DN55">
        <v>0</v>
      </c>
      <c r="DP55">
        <v>80401</v>
      </c>
      <c r="DQ55">
        <v>140</v>
      </c>
      <c r="DT55" t="s">
        <v>257</v>
      </c>
      <c r="DU55" t="s">
        <v>274</v>
      </c>
      <c r="DW55">
        <v>13</v>
      </c>
      <c r="DX55" t="s">
        <v>275</v>
      </c>
      <c r="ED55">
        <v>0</v>
      </c>
      <c r="EE55" t="s">
        <v>7927</v>
      </c>
      <c r="EF55" t="s">
        <v>422</v>
      </c>
      <c r="EG55">
        <v>0</v>
      </c>
      <c r="EI55" t="s">
        <v>454</v>
      </c>
      <c r="EJ55" t="s">
        <v>2889</v>
      </c>
      <c r="EK55" t="s">
        <v>5533</v>
      </c>
      <c r="EL55" t="s">
        <v>7928</v>
      </c>
      <c r="EM55" t="s">
        <v>3331</v>
      </c>
      <c r="EN55" t="s">
        <v>282</v>
      </c>
      <c r="EO55" t="s">
        <v>283</v>
      </c>
      <c r="EP55">
        <v>0</v>
      </c>
      <c r="EQ55" t="s">
        <v>491</v>
      </c>
      <c r="ES55" t="s">
        <v>7929</v>
      </c>
      <c r="ET55">
        <v>13</v>
      </c>
      <c r="EU55" t="s">
        <v>257</v>
      </c>
      <c r="EV55" t="s">
        <v>349</v>
      </c>
      <c r="EW55" t="s">
        <v>1251</v>
      </c>
      <c r="EX55" t="s">
        <v>898</v>
      </c>
      <c r="FA55" t="s">
        <v>392</v>
      </c>
      <c r="FB55" t="s">
        <v>7930</v>
      </c>
      <c r="FD55">
        <v>0</v>
      </c>
      <c r="FE55">
        <v>6</v>
      </c>
      <c r="FI55" t="s">
        <v>7931</v>
      </c>
      <c r="FK55">
        <v>0</v>
      </c>
      <c r="FM55">
        <v>0</v>
      </c>
      <c r="FP55">
        <v>0</v>
      </c>
      <c r="FR55" t="s">
        <v>462</v>
      </c>
      <c r="FS55" t="s">
        <v>1002</v>
      </c>
      <c r="FU55" t="s">
        <v>777</v>
      </c>
      <c r="FX55">
        <v>0</v>
      </c>
      <c r="FZ55">
        <v>13.3</v>
      </c>
      <c r="GA55">
        <v>-17</v>
      </c>
      <c r="GB55">
        <v>0</v>
      </c>
      <c r="GD55" t="s">
        <v>355</v>
      </c>
      <c r="GE55">
        <v>0</v>
      </c>
      <c r="GF55" t="s">
        <v>1179</v>
      </c>
      <c r="GH55">
        <v>3.3</v>
      </c>
      <c r="GI55">
        <v>0</v>
      </c>
      <c r="GJ55">
        <v>0</v>
      </c>
      <c r="GL55" t="s">
        <v>7932</v>
      </c>
      <c r="GM55">
        <v>0</v>
      </c>
      <c r="GN55">
        <v>0</v>
      </c>
      <c r="GO55" t="s">
        <v>529</v>
      </c>
      <c r="GQ55">
        <v>52</v>
      </c>
      <c r="GZ55" t="s">
        <v>7933</v>
      </c>
      <c r="HB55" t="s">
        <v>313</v>
      </c>
      <c r="HC55" t="s">
        <v>294</v>
      </c>
      <c r="HD55" t="s">
        <v>7897</v>
      </c>
      <c r="HE55">
        <v>0</v>
      </c>
      <c r="HF55">
        <v>12</v>
      </c>
      <c r="HG55">
        <v>13</v>
      </c>
      <c r="HH55" t="s">
        <v>275</v>
      </c>
      <c r="HK55" t="s">
        <v>58</v>
      </c>
      <c r="HL55" t="s">
        <v>7099</v>
      </c>
      <c r="HN55" t="s">
        <v>7876</v>
      </c>
      <c r="HO55" t="s">
        <v>7934</v>
      </c>
      <c r="HP55" t="s">
        <v>7935</v>
      </c>
      <c r="HQ55" t="s">
        <v>7936</v>
      </c>
      <c r="HS55" t="s">
        <v>5315</v>
      </c>
      <c r="HV55">
        <v>0</v>
      </c>
      <c r="HW55">
        <v>4136383</v>
      </c>
      <c r="HX55" t="s">
        <v>898</v>
      </c>
      <c r="HY55">
        <v>4136364</v>
      </c>
      <c r="IB55">
        <v>-1</v>
      </c>
      <c r="IC55">
        <v>1</v>
      </c>
      <c r="IL55">
        <v>132</v>
      </c>
      <c r="IR55" t="s">
        <v>898</v>
      </c>
      <c r="IT55">
        <v>7</v>
      </c>
    </row>
    <row r="56" spans="1:254">
      <c r="A56">
        <v>55</v>
      </c>
      <c r="B56" t="s">
        <v>7937</v>
      </c>
      <c r="C56">
        <v>4</v>
      </c>
      <c r="D56">
        <v>1</v>
      </c>
      <c r="E56">
        <v>10</v>
      </c>
      <c r="F56">
        <v>3</v>
      </c>
      <c r="G56">
        <v>-23</v>
      </c>
      <c r="H56" t="s">
        <v>253</v>
      </c>
      <c r="I56" t="s">
        <v>298</v>
      </c>
      <c r="J56">
        <v>11</v>
      </c>
      <c r="K56" t="s">
        <v>471</v>
      </c>
      <c r="L56" t="s">
        <v>721</v>
      </c>
      <c r="M56" t="s">
        <v>319</v>
      </c>
      <c r="O56" t="s">
        <v>722</v>
      </c>
      <c r="V56" t="s">
        <v>253</v>
      </c>
      <c r="W56" t="s">
        <v>7938</v>
      </c>
      <c r="X56" t="s">
        <v>370</v>
      </c>
      <c r="Y56" t="s">
        <v>7939</v>
      </c>
      <c r="AA56" t="s">
        <v>325</v>
      </c>
      <c r="AB56" t="s">
        <v>326</v>
      </c>
      <c r="AI56">
        <v>22</v>
      </c>
      <c r="AJ56" t="s">
        <v>327</v>
      </c>
      <c r="AO56">
        <v>7</v>
      </c>
      <c r="BI56" t="s">
        <v>257</v>
      </c>
      <c r="BP56">
        <f t="shared" si="0"/>
        <v>1</v>
      </c>
      <c r="BQ56">
        <f t="shared" si="1"/>
        <v>0</v>
      </c>
      <c r="BS56" t="s">
        <v>6958</v>
      </c>
      <c r="BU56">
        <v>33</v>
      </c>
      <c r="BW56">
        <v>0</v>
      </c>
      <c r="BX56" t="s">
        <v>7940</v>
      </c>
      <c r="BZ56">
        <v>1</v>
      </c>
      <c r="CC56" s="3">
        <v>5.347222222222222E-2</v>
      </c>
      <c r="CD56" t="s">
        <v>294</v>
      </c>
      <c r="CE56" t="s">
        <v>7941</v>
      </c>
      <c r="CF56">
        <v>8</v>
      </c>
      <c r="CH56" t="s">
        <v>331</v>
      </c>
      <c r="CI56">
        <v>0</v>
      </c>
      <c r="CJ56" t="s">
        <v>7942</v>
      </c>
      <c r="CK56" s="4">
        <v>38414</v>
      </c>
      <c r="CL56" t="s">
        <v>7943</v>
      </c>
      <c r="CM56" t="s">
        <v>7944</v>
      </c>
      <c r="CN56">
        <v>33</v>
      </c>
      <c r="CO56" t="s">
        <v>268</v>
      </c>
      <c r="CP56" t="s">
        <v>418</v>
      </c>
      <c r="CQ56" t="s">
        <v>6958</v>
      </c>
      <c r="CT56" t="s">
        <v>7945</v>
      </c>
      <c r="CV56">
        <v>0</v>
      </c>
      <c r="CX56">
        <v>1</v>
      </c>
      <c r="CY56" t="s">
        <v>1509</v>
      </c>
      <c r="CZ56">
        <v>11</v>
      </c>
      <c r="DA56">
        <v>7</v>
      </c>
      <c r="DB56" t="s">
        <v>1953</v>
      </c>
      <c r="DC56">
        <v>-23</v>
      </c>
      <c r="DE56" t="s">
        <v>7377</v>
      </c>
      <c r="DJ56">
        <v>3</v>
      </c>
      <c r="DK56" s="4">
        <v>44484</v>
      </c>
      <c r="DL56">
        <v>20369</v>
      </c>
      <c r="DM56">
        <v>2021</v>
      </c>
      <c r="DN56">
        <v>0</v>
      </c>
      <c r="DP56">
        <v>80401</v>
      </c>
      <c r="DQ56">
        <v>154</v>
      </c>
      <c r="DT56" t="s">
        <v>257</v>
      </c>
      <c r="DU56" t="s">
        <v>274</v>
      </c>
      <c r="DW56">
        <v>20</v>
      </c>
      <c r="DX56" t="s">
        <v>275</v>
      </c>
      <c r="ED56">
        <v>0</v>
      </c>
      <c r="EE56" t="s">
        <v>736</v>
      </c>
      <c r="EF56" t="s">
        <v>338</v>
      </c>
      <c r="EG56">
        <v>0</v>
      </c>
      <c r="EH56" t="s">
        <v>737</v>
      </c>
      <c r="EI56" t="s">
        <v>340</v>
      </c>
      <c r="EJ56" t="s">
        <v>703</v>
      </c>
      <c r="EK56" t="s">
        <v>738</v>
      </c>
      <c r="EL56" t="s">
        <v>705</v>
      </c>
      <c r="EM56" t="s">
        <v>268</v>
      </c>
      <c r="EN56" t="s">
        <v>418</v>
      </c>
      <c r="EO56" t="s">
        <v>707</v>
      </c>
      <c r="EP56">
        <v>0</v>
      </c>
      <c r="EQ56" t="s">
        <v>491</v>
      </c>
      <c r="ES56" t="s">
        <v>7946</v>
      </c>
      <c r="ET56">
        <v>4</v>
      </c>
      <c r="EU56" t="s">
        <v>257</v>
      </c>
      <c r="EV56" t="s">
        <v>349</v>
      </c>
      <c r="EW56" t="s">
        <v>2977</v>
      </c>
      <c r="EX56" t="s">
        <v>492</v>
      </c>
      <c r="FA56" t="s">
        <v>269</v>
      </c>
      <c r="FB56" t="s">
        <v>7947</v>
      </c>
      <c r="FD56">
        <v>0</v>
      </c>
      <c r="FE56">
        <v>8</v>
      </c>
      <c r="FK56">
        <v>0</v>
      </c>
      <c r="FM56">
        <v>0</v>
      </c>
      <c r="FP56">
        <v>0</v>
      </c>
      <c r="FR56" t="s">
        <v>354</v>
      </c>
      <c r="FX56">
        <v>0</v>
      </c>
      <c r="FZ56">
        <v>20.329999999999998</v>
      </c>
      <c r="GA56">
        <v>-13</v>
      </c>
      <c r="GB56">
        <v>0</v>
      </c>
      <c r="GD56" t="s">
        <v>355</v>
      </c>
      <c r="GE56">
        <v>0</v>
      </c>
      <c r="GH56">
        <v>2.5</v>
      </c>
      <c r="GI56">
        <v>0</v>
      </c>
      <c r="GJ56">
        <v>0</v>
      </c>
      <c r="GL56" t="s">
        <v>7948</v>
      </c>
      <c r="GM56">
        <v>-1</v>
      </c>
      <c r="GN56">
        <v>-2</v>
      </c>
      <c r="GO56" t="s">
        <v>499</v>
      </c>
      <c r="GQ56">
        <v>48</v>
      </c>
      <c r="GZ56" t="s">
        <v>7949</v>
      </c>
      <c r="HB56" t="s">
        <v>294</v>
      </c>
      <c r="HC56" t="s">
        <v>294</v>
      </c>
      <c r="HE56">
        <v>0</v>
      </c>
      <c r="HF56">
        <v>11</v>
      </c>
      <c r="HG56">
        <v>20</v>
      </c>
      <c r="HH56" t="s">
        <v>275</v>
      </c>
      <c r="HK56" t="s">
        <v>7950</v>
      </c>
      <c r="HL56" t="s">
        <v>7377</v>
      </c>
      <c r="HM56" t="s">
        <v>7052</v>
      </c>
      <c r="HN56" t="s">
        <v>7951</v>
      </c>
      <c r="HO56" t="s">
        <v>7952</v>
      </c>
      <c r="HP56" t="s">
        <v>7953</v>
      </c>
      <c r="HQ56" t="s">
        <v>7954</v>
      </c>
      <c r="HS56" t="s">
        <v>2985</v>
      </c>
      <c r="HV56">
        <v>-26</v>
      </c>
      <c r="HW56">
        <v>4136670</v>
      </c>
      <c r="HX56" t="s">
        <v>7377</v>
      </c>
      <c r="HY56">
        <v>4136632</v>
      </c>
      <c r="IB56">
        <v>0</v>
      </c>
      <c r="IC56">
        <v>0</v>
      </c>
      <c r="IL56">
        <v>144</v>
      </c>
      <c r="IN56" t="s">
        <v>7377</v>
      </c>
      <c r="IP56" t="s">
        <v>7377</v>
      </c>
      <c r="IT56">
        <v>7</v>
      </c>
    </row>
    <row r="57" spans="1:254">
      <c r="A57">
        <v>56</v>
      </c>
      <c r="B57" t="s">
        <v>7955</v>
      </c>
      <c r="C57">
        <v>4</v>
      </c>
      <c r="D57">
        <v>2</v>
      </c>
      <c r="E57">
        <v>7</v>
      </c>
      <c r="F57">
        <v>6</v>
      </c>
      <c r="G57">
        <v>-26</v>
      </c>
      <c r="I57" t="s">
        <v>254</v>
      </c>
      <c r="J57">
        <v>11</v>
      </c>
      <c r="K57" t="s">
        <v>506</v>
      </c>
      <c r="L57" t="s">
        <v>5654</v>
      </c>
      <c r="M57" t="s">
        <v>1037</v>
      </c>
      <c r="O57" t="s">
        <v>257</v>
      </c>
      <c r="V57" t="s">
        <v>253</v>
      </c>
      <c r="W57" t="s">
        <v>7956</v>
      </c>
      <c r="X57" t="s">
        <v>664</v>
      </c>
      <c r="Y57" t="s">
        <v>7957</v>
      </c>
      <c r="AA57" t="s">
        <v>666</v>
      </c>
      <c r="AB57" t="s">
        <v>667</v>
      </c>
      <c r="AI57">
        <v>22</v>
      </c>
      <c r="AJ57" t="s">
        <v>327</v>
      </c>
      <c r="AO57">
        <v>7</v>
      </c>
      <c r="BI57" t="s">
        <v>257</v>
      </c>
      <c r="BP57">
        <f t="shared" si="0"/>
        <v>1</v>
      </c>
      <c r="BQ57">
        <f t="shared" si="1"/>
        <v>0</v>
      </c>
      <c r="BS57" t="s">
        <v>6958</v>
      </c>
      <c r="BU57">
        <v>33</v>
      </c>
      <c r="BW57">
        <v>0</v>
      </c>
      <c r="BX57" t="s">
        <v>7958</v>
      </c>
      <c r="BZ57">
        <v>1</v>
      </c>
      <c r="CC57" s="3">
        <v>4.8611111111111112E-2</v>
      </c>
      <c r="CD57" t="s">
        <v>294</v>
      </c>
      <c r="CE57" t="s">
        <v>7959</v>
      </c>
      <c r="CF57">
        <v>8</v>
      </c>
      <c r="CH57" t="s">
        <v>493</v>
      </c>
      <c r="CI57">
        <v>0</v>
      </c>
      <c r="CJ57" t="s">
        <v>7960</v>
      </c>
      <c r="CK57" s="4">
        <v>38414</v>
      </c>
      <c r="CL57" t="s">
        <v>7961</v>
      </c>
      <c r="CM57" t="s">
        <v>7962</v>
      </c>
      <c r="CN57">
        <v>33</v>
      </c>
      <c r="CP57" t="s">
        <v>418</v>
      </c>
      <c r="CQ57" t="s">
        <v>6958</v>
      </c>
      <c r="CT57" t="s">
        <v>7963</v>
      </c>
      <c r="CV57">
        <v>0</v>
      </c>
      <c r="CX57">
        <v>2</v>
      </c>
      <c r="CY57" t="s">
        <v>1509</v>
      </c>
      <c r="CZ57">
        <v>11</v>
      </c>
      <c r="DA57">
        <v>7</v>
      </c>
      <c r="DB57" t="s">
        <v>1953</v>
      </c>
      <c r="DC57">
        <v>-23</v>
      </c>
      <c r="DE57" t="s">
        <v>7377</v>
      </c>
      <c r="DJ57">
        <v>6</v>
      </c>
      <c r="DK57" s="4">
        <v>44484</v>
      </c>
      <c r="DL57">
        <v>20369</v>
      </c>
      <c r="DM57">
        <v>2021</v>
      </c>
      <c r="DN57">
        <v>0</v>
      </c>
      <c r="DP57">
        <v>80401</v>
      </c>
      <c r="DQ57">
        <v>155</v>
      </c>
      <c r="DT57" t="s">
        <v>257</v>
      </c>
      <c r="DU57" t="s">
        <v>274</v>
      </c>
      <c r="DV57" t="s">
        <v>7119</v>
      </c>
      <c r="DW57">
        <v>20</v>
      </c>
      <c r="DX57" t="s">
        <v>275</v>
      </c>
      <c r="ED57">
        <v>0</v>
      </c>
      <c r="EE57" t="s">
        <v>1978</v>
      </c>
      <c r="EF57" t="s">
        <v>422</v>
      </c>
      <c r="EG57">
        <v>0</v>
      </c>
      <c r="EH57" t="s">
        <v>1979</v>
      </c>
      <c r="EI57" t="s">
        <v>340</v>
      </c>
      <c r="EJ57" t="s">
        <v>703</v>
      </c>
      <c r="EK57" t="s">
        <v>5666</v>
      </c>
      <c r="EL57" t="s">
        <v>705</v>
      </c>
      <c r="EN57" t="s">
        <v>418</v>
      </c>
      <c r="EO57" t="s">
        <v>707</v>
      </c>
      <c r="EP57">
        <v>0</v>
      </c>
      <c r="EQ57" t="s">
        <v>491</v>
      </c>
      <c r="ES57" t="s">
        <v>7964</v>
      </c>
      <c r="ET57">
        <v>0</v>
      </c>
      <c r="EU57" t="s">
        <v>348</v>
      </c>
      <c r="EV57" t="s">
        <v>349</v>
      </c>
      <c r="EW57" t="s">
        <v>462</v>
      </c>
      <c r="EX57" t="s">
        <v>492</v>
      </c>
      <c r="FA57" t="s">
        <v>7965</v>
      </c>
      <c r="FB57" t="s">
        <v>7947</v>
      </c>
      <c r="FD57">
        <v>0</v>
      </c>
      <c r="FE57">
        <v>6</v>
      </c>
      <c r="FJ57" t="s">
        <v>7966</v>
      </c>
      <c r="FK57">
        <v>0</v>
      </c>
      <c r="FM57">
        <v>1</v>
      </c>
      <c r="FN57" t="s">
        <v>7119</v>
      </c>
      <c r="FO57" t="s">
        <v>600</v>
      </c>
      <c r="FP57">
        <v>0</v>
      </c>
      <c r="FR57" t="s">
        <v>462</v>
      </c>
      <c r="FS57" t="s">
        <v>1002</v>
      </c>
      <c r="FU57" t="s">
        <v>777</v>
      </c>
      <c r="FX57">
        <v>0</v>
      </c>
      <c r="FZ57">
        <v>20.329999999999998</v>
      </c>
      <c r="GA57">
        <v>-13</v>
      </c>
      <c r="GB57">
        <v>0</v>
      </c>
      <c r="GD57" t="s">
        <v>355</v>
      </c>
      <c r="GE57">
        <v>0</v>
      </c>
      <c r="GG57">
        <v>1.9</v>
      </c>
      <c r="GH57">
        <v>3.7</v>
      </c>
      <c r="GI57">
        <v>0</v>
      </c>
      <c r="GJ57">
        <v>0</v>
      </c>
      <c r="GL57" t="s">
        <v>7967</v>
      </c>
      <c r="GM57">
        <v>6</v>
      </c>
      <c r="GN57">
        <v>0</v>
      </c>
      <c r="GO57" t="s">
        <v>713</v>
      </c>
      <c r="GP57" t="s">
        <v>1403</v>
      </c>
      <c r="GQ57">
        <v>37</v>
      </c>
      <c r="GZ57" t="s">
        <v>3842</v>
      </c>
      <c r="HB57" t="s">
        <v>294</v>
      </c>
      <c r="HC57" t="s">
        <v>294</v>
      </c>
      <c r="HD57" t="s">
        <v>6993</v>
      </c>
      <c r="HE57">
        <v>0</v>
      </c>
      <c r="HF57">
        <v>11</v>
      </c>
      <c r="HG57">
        <v>20</v>
      </c>
      <c r="HH57" t="s">
        <v>275</v>
      </c>
      <c r="HK57" t="s">
        <v>7950</v>
      </c>
      <c r="HL57" t="s">
        <v>6993</v>
      </c>
      <c r="HN57" t="s">
        <v>7951</v>
      </c>
      <c r="HO57" t="s">
        <v>7968</v>
      </c>
      <c r="HP57" t="s">
        <v>7969</v>
      </c>
      <c r="HQ57" t="s">
        <v>7970</v>
      </c>
      <c r="HS57" t="s">
        <v>7971</v>
      </c>
      <c r="HV57">
        <v>-32</v>
      </c>
      <c r="HW57">
        <v>4136699</v>
      </c>
      <c r="HY57">
        <v>4136670</v>
      </c>
      <c r="IB57">
        <v>0</v>
      </c>
      <c r="IC57">
        <v>1</v>
      </c>
      <c r="IL57">
        <v>145</v>
      </c>
      <c r="IP57" t="s">
        <v>7377</v>
      </c>
      <c r="IT57">
        <v>7</v>
      </c>
    </row>
    <row r="58" spans="1:254">
      <c r="A58">
        <v>57</v>
      </c>
      <c r="B58" t="s">
        <v>7972</v>
      </c>
      <c r="C58">
        <v>4</v>
      </c>
      <c r="D58">
        <v>3</v>
      </c>
      <c r="E58">
        <v>1</v>
      </c>
      <c r="F58">
        <v>7</v>
      </c>
      <c r="G58">
        <v>-32</v>
      </c>
      <c r="I58" t="s">
        <v>254</v>
      </c>
      <c r="J58">
        <v>11</v>
      </c>
      <c r="K58" t="s">
        <v>1826</v>
      </c>
      <c r="L58" t="s">
        <v>5654</v>
      </c>
      <c r="M58" t="s">
        <v>1037</v>
      </c>
      <c r="O58" t="s">
        <v>257</v>
      </c>
      <c r="V58" t="s">
        <v>253</v>
      </c>
      <c r="W58" t="s">
        <v>7508</v>
      </c>
      <c r="X58" t="s">
        <v>1040</v>
      </c>
      <c r="Y58" t="s">
        <v>7509</v>
      </c>
      <c r="AA58" t="s">
        <v>1234</v>
      </c>
      <c r="AB58" t="s">
        <v>1235</v>
      </c>
      <c r="AI58">
        <v>88</v>
      </c>
      <c r="AJ58" t="s">
        <v>327</v>
      </c>
      <c r="AO58">
        <v>7</v>
      </c>
      <c r="BI58" t="s">
        <v>257</v>
      </c>
      <c r="BP58">
        <f t="shared" si="0"/>
        <v>2</v>
      </c>
      <c r="BQ58">
        <f t="shared" si="1"/>
        <v>0</v>
      </c>
      <c r="BS58" t="s">
        <v>6958</v>
      </c>
      <c r="BU58">
        <v>33</v>
      </c>
      <c r="BW58">
        <v>0</v>
      </c>
      <c r="BX58" t="s">
        <v>7973</v>
      </c>
      <c r="BZ58">
        <v>1</v>
      </c>
      <c r="CC58" s="3">
        <v>4.2361111111111106E-2</v>
      </c>
      <c r="CD58" t="s">
        <v>274</v>
      </c>
      <c r="CE58" t="s">
        <v>7974</v>
      </c>
      <c r="CF58">
        <v>6</v>
      </c>
      <c r="CH58" t="s">
        <v>331</v>
      </c>
      <c r="CI58">
        <v>0</v>
      </c>
      <c r="CJ58" t="s">
        <v>7975</v>
      </c>
      <c r="CK58" s="4">
        <v>38414</v>
      </c>
      <c r="CL58" t="s">
        <v>7976</v>
      </c>
      <c r="CM58" t="s">
        <v>7977</v>
      </c>
      <c r="CN58">
        <v>33</v>
      </c>
      <c r="CP58" t="s">
        <v>269</v>
      </c>
      <c r="CQ58" t="s">
        <v>6958</v>
      </c>
      <c r="CT58" t="s">
        <v>7978</v>
      </c>
      <c r="CV58">
        <v>0</v>
      </c>
      <c r="CX58">
        <v>3</v>
      </c>
      <c r="CY58" t="s">
        <v>1509</v>
      </c>
      <c r="CZ58">
        <v>11</v>
      </c>
      <c r="DA58">
        <v>7</v>
      </c>
      <c r="DB58" t="s">
        <v>1953</v>
      </c>
      <c r="DC58">
        <v>-23</v>
      </c>
      <c r="DE58" t="s">
        <v>6965</v>
      </c>
      <c r="DJ58">
        <v>7</v>
      </c>
      <c r="DK58" s="4">
        <v>44484</v>
      </c>
      <c r="DL58">
        <v>20369</v>
      </c>
      <c r="DM58">
        <v>2021</v>
      </c>
      <c r="DN58">
        <v>0</v>
      </c>
      <c r="DP58">
        <v>80401</v>
      </c>
      <c r="DQ58">
        <v>156</v>
      </c>
      <c r="DT58" t="s">
        <v>257</v>
      </c>
      <c r="DU58" t="s">
        <v>274</v>
      </c>
      <c r="DW58">
        <v>20</v>
      </c>
      <c r="DX58" t="s">
        <v>275</v>
      </c>
      <c r="ED58">
        <v>0</v>
      </c>
      <c r="EE58" t="s">
        <v>1978</v>
      </c>
      <c r="EF58" t="s">
        <v>422</v>
      </c>
      <c r="EG58">
        <v>0</v>
      </c>
      <c r="EH58" t="s">
        <v>1979</v>
      </c>
      <c r="EI58" t="s">
        <v>340</v>
      </c>
      <c r="EJ58" t="s">
        <v>341</v>
      </c>
      <c r="EK58" t="s">
        <v>7979</v>
      </c>
      <c r="EL58" t="s">
        <v>7980</v>
      </c>
      <c r="EM58" t="s">
        <v>898</v>
      </c>
      <c r="EN58" t="s">
        <v>282</v>
      </c>
      <c r="EO58" t="s">
        <v>345</v>
      </c>
      <c r="EP58">
        <v>0</v>
      </c>
      <c r="EQ58" t="s">
        <v>4556</v>
      </c>
      <c r="ET58">
        <v>6</v>
      </c>
      <c r="EU58" t="s">
        <v>348</v>
      </c>
      <c r="EV58" t="s">
        <v>349</v>
      </c>
      <c r="EW58" t="s">
        <v>528</v>
      </c>
      <c r="EX58" t="s">
        <v>351</v>
      </c>
      <c r="FA58" t="s">
        <v>499</v>
      </c>
      <c r="FB58" t="s">
        <v>7981</v>
      </c>
      <c r="FD58">
        <v>0</v>
      </c>
      <c r="FE58">
        <v>7</v>
      </c>
      <c r="FK58">
        <v>0</v>
      </c>
      <c r="FM58">
        <v>0</v>
      </c>
      <c r="FP58">
        <v>0</v>
      </c>
      <c r="FR58" t="s">
        <v>462</v>
      </c>
      <c r="FS58" t="s">
        <v>1002</v>
      </c>
      <c r="FT58" t="s">
        <v>257</v>
      </c>
      <c r="FU58" t="s">
        <v>777</v>
      </c>
      <c r="FX58">
        <v>0</v>
      </c>
      <c r="FZ58">
        <v>20.329999999999998</v>
      </c>
      <c r="GA58">
        <v>-13</v>
      </c>
      <c r="GB58">
        <v>0</v>
      </c>
      <c r="GD58" t="s">
        <v>355</v>
      </c>
      <c r="GE58">
        <v>0</v>
      </c>
      <c r="GH58">
        <v>2</v>
      </c>
      <c r="GI58">
        <v>0</v>
      </c>
      <c r="GJ58">
        <v>0</v>
      </c>
      <c r="GL58" t="s">
        <v>7982</v>
      </c>
      <c r="GM58">
        <v>1</v>
      </c>
      <c r="GN58">
        <v>1</v>
      </c>
      <c r="GO58" t="s">
        <v>357</v>
      </c>
      <c r="GQ58">
        <v>18</v>
      </c>
      <c r="GZ58" t="s">
        <v>3842</v>
      </c>
      <c r="HB58" t="s">
        <v>294</v>
      </c>
      <c r="HC58" t="s">
        <v>294</v>
      </c>
      <c r="HE58">
        <v>0</v>
      </c>
      <c r="HF58">
        <v>11</v>
      </c>
      <c r="HG58">
        <v>20</v>
      </c>
      <c r="HH58" t="s">
        <v>275</v>
      </c>
      <c r="HK58" t="s">
        <v>7950</v>
      </c>
      <c r="HL58" t="s">
        <v>6965</v>
      </c>
      <c r="HN58" t="s">
        <v>7951</v>
      </c>
      <c r="HO58" t="s">
        <v>7983</v>
      </c>
      <c r="HP58" t="s">
        <v>7984</v>
      </c>
      <c r="HQ58" t="s">
        <v>7985</v>
      </c>
      <c r="HS58" t="s">
        <v>4863</v>
      </c>
      <c r="HV58">
        <v>-39</v>
      </c>
      <c r="HW58">
        <v>4136724</v>
      </c>
      <c r="HY58">
        <v>4136699</v>
      </c>
      <c r="IB58">
        <v>0</v>
      </c>
      <c r="IC58">
        <v>0</v>
      </c>
      <c r="IL58">
        <v>146</v>
      </c>
      <c r="IP58" t="s">
        <v>6965</v>
      </c>
      <c r="IQ58" t="s">
        <v>7288</v>
      </c>
      <c r="IT58">
        <v>7</v>
      </c>
    </row>
    <row r="59" spans="1:254">
      <c r="A59">
        <v>58</v>
      </c>
      <c r="B59" t="s">
        <v>7986</v>
      </c>
      <c r="C59">
        <v>4</v>
      </c>
      <c r="D59">
        <v>1</v>
      </c>
      <c r="E59">
        <v>10</v>
      </c>
      <c r="F59">
        <v>-4</v>
      </c>
      <c r="G59">
        <v>-39</v>
      </c>
      <c r="I59" t="s">
        <v>298</v>
      </c>
      <c r="J59">
        <v>11</v>
      </c>
      <c r="K59">
        <v>11</v>
      </c>
      <c r="L59" t="s">
        <v>2333</v>
      </c>
      <c r="M59" t="s">
        <v>1037</v>
      </c>
      <c r="O59" t="s">
        <v>274</v>
      </c>
      <c r="V59" t="s">
        <v>253</v>
      </c>
      <c r="W59" t="s">
        <v>7987</v>
      </c>
      <c r="X59" t="s">
        <v>5850</v>
      </c>
      <c r="Y59" t="s">
        <v>7988</v>
      </c>
      <c r="AA59" t="s">
        <v>666</v>
      </c>
      <c r="AB59" t="s">
        <v>667</v>
      </c>
      <c r="AI59">
        <v>7</v>
      </c>
      <c r="AJ59" t="s">
        <v>668</v>
      </c>
      <c r="AO59">
        <v>7</v>
      </c>
      <c r="BI59" t="s">
        <v>274</v>
      </c>
      <c r="BP59">
        <f t="shared" si="0"/>
        <v>1</v>
      </c>
      <c r="BQ59">
        <f t="shared" si="1"/>
        <v>0</v>
      </c>
      <c r="BS59" t="s">
        <v>6958</v>
      </c>
      <c r="BU59">
        <v>33</v>
      </c>
      <c r="BW59">
        <v>0</v>
      </c>
      <c r="BX59" t="s">
        <v>7989</v>
      </c>
      <c r="BZ59">
        <v>0</v>
      </c>
      <c r="CC59" s="3">
        <v>3.4027777777777775E-2</v>
      </c>
      <c r="CD59" t="s">
        <v>257</v>
      </c>
      <c r="CE59" t="s">
        <v>7990</v>
      </c>
      <c r="CF59">
        <v>9</v>
      </c>
      <c r="CH59" t="s">
        <v>331</v>
      </c>
      <c r="CI59">
        <v>0</v>
      </c>
      <c r="CJ59" t="s">
        <v>7991</v>
      </c>
      <c r="CK59" s="4">
        <v>38414</v>
      </c>
      <c r="CL59" t="s">
        <v>7992</v>
      </c>
      <c r="CM59" t="s">
        <v>7993</v>
      </c>
      <c r="CN59">
        <v>33</v>
      </c>
      <c r="CP59" t="s">
        <v>282</v>
      </c>
      <c r="CQ59" t="s">
        <v>6958</v>
      </c>
      <c r="CT59" t="s">
        <v>7994</v>
      </c>
      <c r="CV59">
        <v>0</v>
      </c>
      <c r="CX59">
        <v>4</v>
      </c>
      <c r="CY59" t="s">
        <v>1509</v>
      </c>
      <c r="CZ59">
        <v>11</v>
      </c>
      <c r="DA59">
        <v>7</v>
      </c>
      <c r="DB59" t="s">
        <v>1953</v>
      </c>
      <c r="DC59">
        <v>-23</v>
      </c>
      <c r="DE59" t="s">
        <v>7066</v>
      </c>
      <c r="DF59" t="s">
        <v>7066</v>
      </c>
      <c r="DG59" t="s">
        <v>600</v>
      </c>
      <c r="DH59" t="s">
        <v>600</v>
      </c>
      <c r="DJ59">
        <v>-4</v>
      </c>
      <c r="DK59" s="4">
        <v>44484</v>
      </c>
      <c r="DL59">
        <v>20369</v>
      </c>
      <c r="DM59">
        <v>2021</v>
      </c>
      <c r="DN59">
        <v>0</v>
      </c>
      <c r="DP59">
        <v>80401</v>
      </c>
      <c r="DQ59">
        <v>157</v>
      </c>
      <c r="DT59" t="s">
        <v>274</v>
      </c>
      <c r="DU59" t="s">
        <v>257</v>
      </c>
      <c r="DW59">
        <v>20</v>
      </c>
      <c r="DX59" t="s">
        <v>275</v>
      </c>
      <c r="ED59">
        <v>0</v>
      </c>
      <c r="EE59" t="s">
        <v>2340</v>
      </c>
      <c r="EF59" t="s">
        <v>422</v>
      </c>
      <c r="EG59">
        <v>0</v>
      </c>
      <c r="EH59" t="s">
        <v>2341</v>
      </c>
      <c r="EI59" t="s">
        <v>340</v>
      </c>
      <c r="EJ59" t="s">
        <v>341</v>
      </c>
      <c r="EK59" t="s">
        <v>7995</v>
      </c>
      <c r="EL59" t="s">
        <v>7996</v>
      </c>
      <c r="EN59" t="s">
        <v>269</v>
      </c>
      <c r="EO59" t="s">
        <v>3634</v>
      </c>
      <c r="EP59">
        <v>0</v>
      </c>
      <c r="EQ59" t="s">
        <v>491</v>
      </c>
      <c r="ES59" t="s">
        <v>7997</v>
      </c>
      <c r="ET59">
        <v>0</v>
      </c>
      <c r="EU59" t="s">
        <v>679</v>
      </c>
      <c r="EV59" t="s">
        <v>349</v>
      </c>
      <c r="FB59" t="s">
        <v>7981</v>
      </c>
      <c r="FD59">
        <v>0</v>
      </c>
      <c r="FE59">
        <v>29</v>
      </c>
      <c r="FJ59" t="s">
        <v>7998</v>
      </c>
      <c r="FK59">
        <v>0</v>
      </c>
      <c r="FM59">
        <v>0</v>
      </c>
      <c r="FN59" t="s">
        <v>7066</v>
      </c>
      <c r="FO59" t="s">
        <v>1057</v>
      </c>
      <c r="FP59">
        <v>0</v>
      </c>
      <c r="FR59" t="s">
        <v>395</v>
      </c>
      <c r="FU59" t="s">
        <v>496</v>
      </c>
      <c r="FX59">
        <v>0</v>
      </c>
      <c r="FY59" t="s">
        <v>7066</v>
      </c>
      <c r="FZ59">
        <v>20.329999999999998</v>
      </c>
      <c r="GA59">
        <v>-13</v>
      </c>
      <c r="GB59">
        <v>0</v>
      </c>
      <c r="GD59" t="s">
        <v>355</v>
      </c>
      <c r="GE59">
        <v>0</v>
      </c>
      <c r="GG59">
        <v>3</v>
      </c>
      <c r="GH59">
        <v>3</v>
      </c>
      <c r="GI59">
        <v>0</v>
      </c>
      <c r="GJ59">
        <v>0</v>
      </c>
      <c r="GL59" t="s">
        <v>7999</v>
      </c>
      <c r="GP59" t="s">
        <v>685</v>
      </c>
      <c r="GZ59" t="s">
        <v>3842</v>
      </c>
      <c r="HB59" t="s">
        <v>294</v>
      </c>
      <c r="HC59" t="s">
        <v>294</v>
      </c>
      <c r="HD59" t="s">
        <v>1057</v>
      </c>
      <c r="HE59">
        <v>0</v>
      </c>
      <c r="HF59">
        <v>11</v>
      </c>
      <c r="HG59">
        <v>20</v>
      </c>
      <c r="HH59" t="s">
        <v>275</v>
      </c>
      <c r="HK59" t="s">
        <v>7950</v>
      </c>
      <c r="HN59" t="s">
        <v>7951</v>
      </c>
      <c r="HO59" t="s">
        <v>8000</v>
      </c>
      <c r="HP59" t="s">
        <v>8001</v>
      </c>
      <c r="HQ59" t="s">
        <v>8002</v>
      </c>
      <c r="HV59">
        <v>-35</v>
      </c>
      <c r="HW59">
        <v>4136753</v>
      </c>
      <c r="HX59" t="s">
        <v>7066</v>
      </c>
      <c r="HY59">
        <v>4136724</v>
      </c>
      <c r="IB59">
        <v>0</v>
      </c>
      <c r="IC59">
        <v>1</v>
      </c>
      <c r="IL59">
        <v>147</v>
      </c>
      <c r="IN59" t="s">
        <v>7066</v>
      </c>
      <c r="IT59">
        <v>7</v>
      </c>
    </row>
    <row r="60" spans="1:254">
      <c r="A60">
        <v>59</v>
      </c>
      <c r="B60" t="s">
        <v>8003</v>
      </c>
      <c r="C60">
        <v>4</v>
      </c>
      <c r="D60">
        <v>2</v>
      </c>
      <c r="E60">
        <v>10</v>
      </c>
      <c r="F60">
        <v>20</v>
      </c>
      <c r="G60">
        <v>-35</v>
      </c>
      <c r="I60" t="s">
        <v>254</v>
      </c>
      <c r="J60">
        <v>11</v>
      </c>
      <c r="K60">
        <v>11</v>
      </c>
      <c r="L60" t="s">
        <v>2271</v>
      </c>
      <c r="M60" t="s">
        <v>2016</v>
      </c>
      <c r="O60" t="s">
        <v>2272</v>
      </c>
      <c r="V60" t="s">
        <v>253</v>
      </c>
      <c r="W60" t="s">
        <v>8004</v>
      </c>
      <c r="X60" t="s">
        <v>370</v>
      </c>
      <c r="Y60" t="s">
        <v>8005</v>
      </c>
      <c r="AA60" t="s">
        <v>666</v>
      </c>
      <c r="AB60" t="s">
        <v>667</v>
      </c>
      <c r="AI60">
        <v>0</v>
      </c>
      <c r="AJ60" t="s">
        <v>327</v>
      </c>
      <c r="AO60">
        <v>7</v>
      </c>
      <c r="BI60" t="s">
        <v>274</v>
      </c>
      <c r="BP60">
        <f t="shared" si="0"/>
        <v>1</v>
      </c>
      <c r="BQ60">
        <f t="shared" si="1"/>
        <v>0</v>
      </c>
      <c r="BS60" t="s">
        <v>6958</v>
      </c>
      <c r="BU60">
        <v>33</v>
      </c>
      <c r="BW60">
        <v>0</v>
      </c>
      <c r="BX60" t="s">
        <v>8006</v>
      </c>
      <c r="BZ60">
        <v>1</v>
      </c>
      <c r="CC60" s="3">
        <v>1.7361111111111112E-2</v>
      </c>
      <c r="CD60" t="s">
        <v>257</v>
      </c>
      <c r="CE60" t="s">
        <v>8007</v>
      </c>
      <c r="CF60">
        <v>8</v>
      </c>
      <c r="CH60" t="s">
        <v>331</v>
      </c>
      <c r="CI60">
        <v>0</v>
      </c>
      <c r="CJ60" t="s">
        <v>8008</v>
      </c>
      <c r="CK60" s="4">
        <v>38414</v>
      </c>
      <c r="CL60" t="s">
        <v>8009</v>
      </c>
      <c r="CM60" t="s">
        <v>8010</v>
      </c>
      <c r="CN60">
        <v>33</v>
      </c>
      <c r="CP60" t="s">
        <v>269</v>
      </c>
      <c r="CQ60" t="s">
        <v>6958</v>
      </c>
      <c r="CT60" t="s">
        <v>8011</v>
      </c>
      <c r="CV60">
        <v>0</v>
      </c>
      <c r="CX60">
        <v>5</v>
      </c>
      <c r="CY60" t="s">
        <v>1509</v>
      </c>
      <c r="CZ60">
        <v>11</v>
      </c>
      <c r="DA60">
        <v>7</v>
      </c>
      <c r="DB60" t="s">
        <v>1953</v>
      </c>
      <c r="DC60">
        <v>-23</v>
      </c>
      <c r="DE60" t="s">
        <v>7004</v>
      </c>
      <c r="DJ60">
        <v>20</v>
      </c>
      <c r="DK60" s="4">
        <v>44484</v>
      </c>
      <c r="DL60">
        <v>20369</v>
      </c>
      <c r="DM60">
        <v>2021</v>
      </c>
      <c r="DN60">
        <v>0</v>
      </c>
      <c r="DP60">
        <v>80401</v>
      </c>
      <c r="DQ60">
        <v>158</v>
      </c>
      <c r="DT60" t="s">
        <v>274</v>
      </c>
      <c r="DU60" t="s">
        <v>257</v>
      </c>
      <c r="DW60">
        <v>20</v>
      </c>
      <c r="DX60" t="s">
        <v>275</v>
      </c>
      <c r="ED60">
        <v>0</v>
      </c>
      <c r="EE60" t="s">
        <v>5750</v>
      </c>
      <c r="EF60" t="s">
        <v>383</v>
      </c>
      <c r="EG60">
        <v>0</v>
      </c>
      <c r="EI60" t="s">
        <v>340</v>
      </c>
      <c r="EJ60" t="s">
        <v>341</v>
      </c>
      <c r="EK60" t="s">
        <v>8012</v>
      </c>
      <c r="EL60" t="s">
        <v>8013</v>
      </c>
      <c r="EN60" t="s">
        <v>282</v>
      </c>
      <c r="EO60" t="s">
        <v>388</v>
      </c>
      <c r="EP60">
        <v>0</v>
      </c>
      <c r="EQ60" t="s">
        <v>491</v>
      </c>
      <c r="ES60" t="s">
        <v>8014</v>
      </c>
      <c r="ET60">
        <v>5</v>
      </c>
      <c r="EU60" t="s">
        <v>348</v>
      </c>
      <c r="EV60" t="s">
        <v>349</v>
      </c>
      <c r="EW60" t="s">
        <v>390</v>
      </c>
      <c r="EX60" t="s">
        <v>391</v>
      </c>
      <c r="FA60" t="s">
        <v>5177</v>
      </c>
      <c r="FB60" t="s">
        <v>7981</v>
      </c>
      <c r="FD60">
        <v>0</v>
      </c>
      <c r="FE60">
        <v>11</v>
      </c>
      <c r="FK60">
        <v>0</v>
      </c>
      <c r="FM60">
        <v>0</v>
      </c>
      <c r="FP60">
        <v>0</v>
      </c>
      <c r="FR60" t="s">
        <v>462</v>
      </c>
      <c r="FU60" t="s">
        <v>777</v>
      </c>
      <c r="FX60">
        <v>0</v>
      </c>
      <c r="FZ60">
        <v>20.329999999999998</v>
      </c>
      <c r="GA60">
        <v>-13</v>
      </c>
      <c r="GB60">
        <v>0</v>
      </c>
      <c r="GD60" t="s">
        <v>355</v>
      </c>
      <c r="GE60">
        <v>0</v>
      </c>
      <c r="GF60" t="s">
        <v>257</v>
      </c>
      <c r="GH60">
        <v>3.7</v>
      </c>
      <c r="GI60">
        <v>0</v>
      </c>
      <c r="GJ60">
        <v>0</v>
      </c>
      <c r="GL60" t="s">
        <v>8015</v>
      </c>
      <c r="GM60">
        <v>15</v>
      </c>
      <c r="GN60">
        <v>1</v>
      </c>
      <c r="GO60" t="s">
        <v>713</v>
      </c>
      <c r="GQ60">
        <v>43</v>
      </c>
      <c r="GZ60" t="s">
        <v>1060</v>
      </c>
      <c r="HB60" t="s">
        <v>294</v>
      </c>
      <c r="HC60" t="s">
        <v>294</v>
      </c>
      <c r="HD60" t="s">
        <v>6965</v>
      </c>
      <c r="HE60">
        <v>0</v>
      </c>
      <c r="HF60">
        <v>11</v>
      </c>
      <c r="HG60">
        <v>20</v>
      </c>
      <c r="HH60" t="s">
        <v>275</v>
      </c>
      <c r="HK60" t="s">
        <v>7950</v>
      </c>
      <c r="HL60" t="s">
        <v>6965</v>
      </c>
      <c r="HN60" t="s">
        <v>7951</v>
      </c>
      <c r="HO60" t="s">
        <v>8016</v>
      </c>
      <c r="HP60" t="s">
        <v>8017</v>
      </c>
      <c r="HQ60" t="s">
        <v>8018</v>
      </c>
      <c r="HS60">
        <v>1</v>
      </c>
      <c r="HV60">
        <v>45</v>
      </c>
      <c r="HW60">
        <v>4136788</v>
      </c>
      <c r="HX60" t="s">
        <v>391</v>
      </c>
      <c r="HY60">
        <v>4136753</v>
      </c>
      <c r="IB60">
        <v>0</v>
      </c>
      <c r="IC60">
        <v>0</v>
      </c>
      <c r="IL60">
        <v>148</v>
      </c>
      <c r="IP60" t="s">
        <v>7004</v>
      </c>
      <c r="IT60">
        <v>7</v>
      </c>
    </row>
    <row r="61" spans="1:254">
      <c r="A61">
        <v>60</v>
      </c>
      <c r="B61" t="s">
        <v>8019</v>
      </c>
      <c r="C61">
        <v>4</v>
      </c>
      <c r="D61">
        <v>1</v>
      </c>
      <c r="E61">
        <v>10</v>
      </c>
      <c r="F61">
        <v>15</v>
      </c>
      <c r="G61">
        <v>45</v>
      </c>
      <c r="I61" t="s">
        <v>254</v>
      </c>
      <c r="J61">
        <v>11</v>
      </c>
      <c r="K61">
        <v>11</v>
      </c>
      <c r="L61" t="s">
        <v>366</v>
      </c>
      <c r="M61" t="s">
        <v>367</v>
      </c>
      <c r="O61" t="s">
        <v>368</v>
      </c>
      <c r="V61" t="s">
        <v>253</v>
      </c>
      <c r="W61" t="s">
        <v>663</v>
      </c>
      <c r="X61" t="s">
        <v>664</v>
      </c>
      <c r="Y61" t="s">
        <v>665</v>
      </c>
      <c r="AA61" t="s">
        <v>666</v>
      </c>
      <c r="AB61" t="s">
        <v>667</v>
      </c>
      <c r="AI61">
        <v>0</v>
      </c>
      <c r="AJ61" t="s">
        <v>327</v>
      </c>
      <c r="AO61">
        <v>7</v>
      </c>
      <c r="AT61" t="s">
        <v>254</v>
      </c>
      <c r="BI61" t="s">
        <v>257</v>
      </c>
      <c r="BP61">
        <f t="shared" si="0"/>
        <v>1</v>
      </c>
      <c r="BQ61">
        <f t="shared" si="1"/>
        <v>0</v>
      </c>
      <c r="BS61" t="s">
        <v>6958</v>
      </c>
      <c r="BU61">
        <v>33</v>
      </c>
      <c r="BW61">
        <v>0</v>
      </c>
      <c r="BX61" t="s">
        <v>8020</v>
      </c>
      <c r="BZ61">
        <v>1</v>
      </c>
      <c r="CC61" s="3">
        <v>6.2499999999999995E-3</v>
      </c>
      <c r="CD61" t="s">
        <v>257</v>
      </c>
      <c r="CE61" t="s">
        <v>8021</v>
      </c>
      <c r="CF61">
        <v>7</v>
      </c>
      <c r="CH61" t="s">
        <v>331</v>
      </c>
      <c r="CI61">
        <v>0</v>
      </c>
      <c r="CJ61" t="s">
        <v>8022</v>
      </c>
      <c r="CK61" s="4">
        <v>38414</v>
      </c>
      <c r="CL61" t="s">
        <v>8023</v>
      </c>
      <c r="CM61" t="s">
        <v>8024</v>
      </c>
      <c r="CN61">
        <v>33</v>
      </c>
      <c r="CP61" t="s">
        <v>269</v>
      </c>
      <c r="CQ61" t="s">
        <v>6958</v>
      </c>
      <c r="CT61" t="s">
        <v>8025</v>
      </c>
      <c r="CV61">
        <v>0</v>
      </c>
      <c r="CX61">
        <v>6</v>
      </c>
      <c r="CY61" t="s">
        <v>1509</v>
      </c>
      <c r="CZ61">
        <v>11</v>
      </c>
      <c r="DA61">
        <v>7</v>
      </c>
      <c r="DB61" t="s">
        <v>1953</v>
      </c>
      <c r="DC61">
        <v>-23</v>
      </c>
      <c r="DE61" t="s">
        <v>6965</v>
      </c>
      <c r="DJ61">
        <v>15</v>
      </c>
      <c r="DK61" s="4">
        <v>44484</v>
      </c>
      <c r="DL61">
        <v>20369</v>
      </c>
      <c r="DM61">
        <v>2021</v>
      </c>
      <c r="DN61">
        <v>0</v>
      </c>
      <c r="DP61">
        <v>80401</v>
      </c>
      <c r="DQ61">
        <v>159</v>
      </c>
      <c r="DT61" t="s">
        <v>257</v>
      </c>
      <c r="DU61" t="s">
        <v>274</v>
      </c>
      <c r="DW61">
        <v>20</v>
      </c>
      <c r="DX61" t="s">
        <v>275</v>
      </c>
      <c r="ED61">
        <v>0</v>
      </c>
      <c r="EE61" t="s">
        <v>1270</v>
      </c>
      <c r="EF61" t="s">
        <v>383</v>
      </c>
      <c r="EG61">
        <v>0</v>
      </c>
      <c r="EI61" t="s">
        <v>340</v>
      </c>
      <c r="EJ61" t="s">
        <v>341</v>
      </c>
      <c r="EK61" t="s">
        <v>8026</v>
      </c>
      <c r="EL61" t="s">
        <v>8027</v>
      </c>
      <c r="EN61" t="s">
        <v>282</v>
      </c>
      <c r="EO61" t="s">
        <v>345</v>
      </c>
      <c r="EP61">
        <v>0</v>
      </c>
      <c r="EQ61" t="s">
        <v>491</v>
      </c>
      <c r="ES61" t="s">
        <v>8028</v>
      </c>
      <c r="ET61">
        <v>11</v>
      </c>
      <c r="EU61" t="s">
        <v>348</v>
      </c>
      <c r="EV61" t="s">
        <v>349</v>
      </c>
      <c r="EW61" t="s">
        <v>390</v>
      </c>
      <c r="EX61" t="s">
        <v>391</v>
      </c>
      <c r="FA61" t="s">
        <v>392</v>
      </c>
      <c r="FB61" t="s">
        <v>8029</v>
      </c>
      <c r="FD61">
        <v>0</v>
      </c>
      <c r="FE61">
        <v>27</v>
      </c>
      <c r="FJ61" t="s">
        <v>8030</v>
      </c>
      <c r="FK61">
        <v>0</v>
      </c>
      <c r="FM61">
        <v>0</v>
      </c>
      <c r="FP61">
        <v>0</v>
      </c>
      <c r="FR61" t="s">
        <v>395</v>
      </c>
      <c r="FU61" t="s">
        <v>496</v>
      </c>
      <c r="FX61">
        <v>0</v>
      </c>
      <c r="FZ61">
        <v>20.329999999999998</v>
      </c>
      <c r="GA61">
        <v>-13</v>
      </c>
      <c r="GB61">
        <v>0</v>
      </c>
      <c r="GD61" t="s">
        <v>355</v>
      </c>
      <c r="GE61">
        <v>0</v>
      </c>
      <c r="GF61" t="s">
        <v>257</v>
      </c>
      <c r="GH61">
        <v>2.5</v>
      </c>
      <c r="GI61">
        <v>0</v>
      </c>
      <c r="GJ61">
        <v>0</v>
      </c>
      <c r="GL61" t="s">
        <v>8031</v>
      </c>
      <c r="GM61">
        <v>4</v>
      </c>
      <c r="GN61">
        <v>1</v>
      </c>
      <c r="GO61">
        <v>4</v>
      </c>
      <c r="GQ61">
        <v>31</v>
      </c>
      <c r="GZ61" t="s">
        <v>3239</v>
      </c>
      <c r="HB61" t="s">
        <v>294</v>
      </c>
      <c r="HC61" t="s">
        <v>294</v>
      </c>
      <c r="HD61" t="s">
        <v>1541</v>
      </c>
      <c r="HE61">
        <v>0</v>
      </c>
      <c r="HF61">
        <v>11</v>
      </c>
      <c r="HG61">
        <v>20</v>
      </c>
      <c r="HH61" t="s">
        <v>275</v>
      </c>
      <c r="HK61" t="s">
        <v>7950</v>
      </c>
      <c r="HL61" t="s">
        <v>6965</v>
      </c>
      <c r="HN61" t="s">
        <v>8032</v>
      </c>
      <c r="HO61" t="s">
        <v>8033</v>
      </c>
      <c r="HP61" t="s">
        <v>8034</v>
      </c>
      <c r="HQ61" t="s">
        <v>8035</v>
      </c>
      <c r="HS61" t="s">
        <v>8036</v>
      </c>
      <c r="HV61">
        <v>30</v>
      </c>
      <c r="HW61">
        <v>4136815</v>
      </c>
      <c r="HX61" t="s">
        <v>6993</v>
      </c>
      <c r="HY61">
        <v>4136788</v>
      </c>
      <c r="IB61">
        <v>0</v>
      </c>
      <c r="IC61">
        <v>0</v>
      </c>
      <c r="IL61">
        <v>149</v>
      </c>
      <c r="IP61" t="s">
        <v>6965</v>
      </c>
      <c r="IT61">
        <v>7</v>
      </c>
    </row>
    <row r="62" spans="1:254">
      <c r="A62">
        <v>61</v>
      </c>
      <c r="B62" t="s">
        <v>8037</v>
      </c>
      <c r="C62">
        <v>4</v>
      </c>
      <c r="D62">
        <v>1</v>
      </c>
      <c r="E62">
        <v>10</v>
      </c>
      <c r="F62">
        <v>18</v>
      </c>
      <c r="G62">
        <v>30</v>
      </c>
      <c r="I62" t="s">
        <v>254</v>
      </c>
      <c r="J62">
        <v>11</v>
      </c>
      <c r="K62">
        <v>11</v>
      </c>
      <c r="L62" t="s">
        <v>1429</v>
      </c>
      <c r="M62" t="s">
        <v>827</v>
      </c>
      <c r="O62" t="s">
        <v>1430</v>
      </c>
      <c r="V62" t="s">
        <v>253</v>
      </c>
      <c r="W62" t="s">
        <v>8038</v>
      </c>
      <c r="X62" t="s">
        <v>8039</v>
      </c>
      <c r="Y62" t="s">
        <v>8040</v>
      </c>
      <c r="AA62" t="s">
        <v>666</v>
      </c>
      <c r="AB62" t="s">
        <v>667</v>
      </c>
      <c r="AI62">
        <v>22</v>
      </c>
      <c r="AJ62" t="s">
        <v>327</v>
      </c>
      <c r="AK62" t="s">
        <v>1577</v>
      </c>
      <c r="AO62">
        <v>7</v>
      </c>
      <c r="BI62" t="s">
        <v>261</v>
      </c>
      <c r="BP62">
        <f t="shared" si="0"/>
        <v>1</v>
      </c>
      <c r="BQ62">
        <f t="shared" si="1"/>
        <v>0</v>
      </c>
      <c r="BS62" t="s">
        <v>6958</v>
      </c>
      <c r="BU62">
        <v>33</v>
      </c>
      <c r="BW62">
        <v>0</v>
      </c>
      <c r="BX62" t="s">
        <v>8041</v>
      </c>
      <c r="BZ62">
        <v>1</v>
      </c>
      <c r="CC62" s="3">
        <v>6.9444444444444447E-4</v>
      </c>
      <c r="CD62" t="s">
        <v>257</v>
      </c>
      <c r="CE62" t="s">
        <v>8042</v>
      </c>
      <c r="CF62">
        <v>9</v>
      </c>
      <c r="CH62" t="s">
        <v>331</v>
      </c>
      <c r="CI62">
        <v>0</v>
      </c>
      <c r="CJ62" t="s">
        <v>8043</v>
      </c>
      <c r="CK62" s="4">
        <v>38414</v>
      </c>
      <c r="CL62" t="s">
        <v>8044</v>
      </c>
      <c r="CM62" t="s">
        <v>8045</v>
      </c>
      <c r="CN62">
        <v>33</v>
      </c>
      <c r="CP62" t="s">
        <v>269</v>
      </c>
      <c r="CQ62" t="s">
        <v>6958</v>
      </c>
      <c r="CT62" t="s">
        <v>8046</v>
      </c>
      <c r="CV62">
        <v>0</v>
      </c>
      <c r="CX62">
        <v>7</v>
      </c>
      <c r="CY62" t="s">
        <v>1509</v>
      </c>
      <c r="CZ62">
        <v>11</v>
      </c>
      <c r="DA62">
        <v>7</v>
      </c>
      <c r="DB62" t="s">
        <v>1953</v>
      </c>
      <c r="DC62">
        <v>-23</v>
      </c>
      <c r="DE62" t="s">
        <v>7052</v>
      </c>
      <c r="DJ62">
        <v>19</v>
      </c>
      <c r="DK62" s="4">
        <v>44484</v>
      </c>
      <c r="DL62">
        <v>20369</v>
      </c>
      <c r="DM62">
        <v>2021</v>
      </c>
      <c r="DN62">
        <v>0</v>
      </c>
      <c r="DP62">
        <v>80401</v>
      </c>
      <c r="DQ62">
        <v>160</v>
      </c>
      <c r="DT62" t="s">
        <v>294</v>
      </c>
      <c r="DU62" t="s">
        <v>294</v>
      </c>
      <c r="DW62">
        <v>20</v>
      </c>
      <c r="DX62" t="s">
        <v>275</v>
      </c>
      <c r="ED62">
        <v>0</v>
      </c>
      <c r="EE62" t="s">
        <v>4553</v>
      </c>
      <c r="EF62" t="s">
        <v>383</v>
      </c>
      <c r="EG62">
        <v>0</v>
      </c>
      <c r="EH62" t="s">
        <v>1441</v>
      </c>
      <c r="EI62" t="s">
        <v>340</v>
      </c>
      <c r="EJ62" t="s">
        <v>341</v>
      </c>
      <c r="EK62" t="s">
        <v>8047</v>
      </c>
      <c r="EL62" t="s">
        <v>8048</v>
      </c>
      <c r="EN62" t="s">
        <v>282</v>
      </c>
      <c r="EO62" t="s">
        <v>388</v>
      </c>
      <c r="EP62">
        <v>0</v>
      </c>
      <c r="EQ62" t="s">
        <v>491</v>
      </c>
      <c r="ES62" t="s">
        <v>8049</v>
      </c>
      <c r="ET62">
        <v>1</v>
      </c>
      <c r="EU62" t="s">
        <v>348</v>
      </c>
      <c r="EV62" t="s">
        <v>349</v>
      </c>
      <c r="EW62" t="s">
        <v>462</v>
      </c>
      <c r="EX62" t="s">
        <v>492</v>
      </c>
      <c r="FA62" t="s">
        <v>7965</v>
      </c>
      <c r="FB62" t="s">
        <v>7981</v>
      </c>
      <c r="FD62">
        <v>0</v>
      </c>
      <c r="FE62">
        <v>29</v>
      </c>
      <c r="FK62">
        <v>0</v>
      </c>
      <c r="FM62">
        <v>0</v>
      </c>
      <c r="FP62">
        <v>0</v>
      </c>
      <c r="FR62" t="s">
        <v>462</v>
      </c>
      <c r="FS62" t="s">
        <v>1002</v>
      </c>
      <c r="FU62" t="s">
        <v>777</v>
      </c>
      <c r="FX62">
        <v>0</v>
      </c>
      <c r="FZ62">
        <v>20.329999999999998</v>
      </c>
      <c r="GA62">
        <v>-13</v>
      </c>
      <c r="GB62">
        <v>0</v>
      </c>
      <c r="GD62" t="s">
        <v>355</v>
      </c>
      <c r="GE62">
        <v>0</v>
      </c>
      <c r="GH62">
        <v>3.7</v>
      </c>
      <c r="GI62">
        <v>0</v>
      </c>
      <c r="GJ62">
        <v>0</v>
      </c>
      <c r="GL62" t="s">
        <v>8050</v>
      </c>
      <c r="GM62">
        <v>18</v>
      </c>
      <c r="GN62">
        <v>6</v>
      </c>
      <c r="GO62" t="s">
        <v>713</v>
      </c>
      <c r="GQ62">
        <v>35</v>
      </c>
      <c r="GZ62" t="s">
        <v>3239</v>
      </c>
      <c r="HA62" t="s">
        <v>7052</v>
      </c>
      <c r="HB62" t="s">
        <v>294</v>
      </c>
      <c r="HC62" t="s">
        <v>294</v>
      </c>
      <c r="HD62" t="s">
        <v>7052</v>
      </c>
      <c r="HE62">
        <v>0</v>
      </c>
      <c r="HF62">
        <v>11</v>
      </c>
      <c r="HG62">
        <v>20</v>
      </c>
      <c r="HH62" t="s">
        <v>275</v>
      </c>
      <c r="HK62" t="s">
        <v>253</v>
      </c>
      <c r="HL62" t="s">
        <v>7052</v>
      </c>
      <c r="HN62" t="s">
        <v>7951</v>
      </c>
      <c r="HO62" t="s">
        <v>8051</v>
      </c>
      <c r="HP62" t="s">
        <v>8052</v>
      </c>
      <c r="HQ62" t="s">
        <v>8053</v>
      </c>
      <c r="HS62" t="s">
        <v>8054</v>
      </c>
      <c r="HV62">
        <v>11</v>
      </c>
      <c r="HW62">
        <v>4136835</v>
      </c>
      <c r="HX62" t="s">
        <v>492</v>
      </c>
      <c r="HY62">
        <v>4136815</v>
      </c>
      <c r="IB62">
        <v>0</v>
      </c>
      <c r="IC62">
        <v>0</v>
      </c>
      <c r="IL62">
        <v>150</v>
      </c>
      <c r="IP62" t="s">
        <v>7321</v>
      </c>
      <c r="IT62">
        <v>7</v>
      </c>
    </row>
  </sheetData>
  <autoFilter ref="A1:IT6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T70"/>
  <sheetViews>
    <sheetView topLeftCell="HU36" workbookViewId="0">
      <selection activeCell="A2" sqref="A2:IT70"/>
    </sheetView>
  </sheetViews>
  <sheetFormatPr defaultColWidth="8.85546875" defaultRowHeight="15"/>
  <cols>
    <col min="10" max="11" width="8.85546875" customWidth="1"/>
    <col min="12" max="12" width="14.42578125" customWidth="1"/>
    <col min="13" max="67" width="8.85546875" customWidth="1"/>
    <col min="68" max="68" width="16" customWidth="1"/>
    <col min="69" max="69" width="15.7109375" customWidth="1"/>
    <col min="70" max="227" width="8.85546875" customWidth="1"/>
    <col min="228" max="228" width="15.14062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8055</v>
      </c>
      <c r="C2">
        <v>1</v>
      </c>
      <c r="D2">
        <v>1</v>
      </c>
      <c r="E2">
        <v>10</v>
      </c>
      <c r="F2">
        <v>0</v>
      </c>
      <c r="G2">
        <v>-26</v>
      </c>
      <c r="H2" t="s">
        <v>253</v>
      </c>
      <c r="I2" t="s">
        <v>298</v>
      </c>
      <c r="J2" t="s">
        <v>1655</v>
      </c>
      <c r="K2" t="s">
        <v>1655</v>
      </c>
      <c r="L2" t="s">
        <v>2728</v>
      </c>
      <c r="M2" t="s">
        <v>2729</v>
      </c>
      <c r="O2" t="s">
        <v>2730</v>
      </c>
      <c r="V2" t="s">
        <v>253</v>
      </c>
      <c r="W2" t="s">
        <v>8056</v>
      </c>
      <c r="X2" t="s">
        <v>874</v>
      </c>
      <c r="Y2" t="s">
        <v>8057</v>
      </c>
      <c r="AA2" t="s">
        <v>372</v>
      </c>
      <c r="AB2" t="s">
        <v>1753</v>
      </c>
      <c r="AJ2" t="s">
        <v>726</v>
      </c>
      <c r="AO2">
        <v>7</v>
      </c>
      <c r="BI2" t="s">
        <v>274</v>
      </c>
      <c r="BP2">
        <f>COUNTIFS(M:M,M2,Y:Y,Y2)</f>
        <v>1</v>
      </c>
      <c r="BQ2">
        <f>COUNTIFS(M:M,M2,AE:AE,AE2)</f>
        <v>0</v>
      </c>
      <c r="BS2" t="s">
        <v>275</v>
      </c>
      <c r="BU2">
        <v>0</v>
      </c>
      <c r="BW2">
        <v>0</v>
      </c>
      <c r="BX2" t="s">
        <v>8058</v>
      </c>
      <c r="BZ2">
        <v>1</v>
      </c>
      <c r="CC2" s="3">
        <v>0.47430555555555554</v>
      </c>
      <c r="CD2" t="s">
        <v>257</v>
      </c>
      <c r="CE2" t="s">
        <v>8059</v>
      </c>
      <c r="CF2">
        <v>8</v>
      </c>
      <c r="CH2" t="s">
        <v>331</v>
      </c>
      <c r="CI2">
        <v>1</v>
      </c>
      <c r="CJ2" t="s">
        <v>8060</v>
      </c>
      <c r="CK2" s="4">
        <v>38050</v>
      </c>
      <c r="CL2" t="s">
        <v>8061</v>
      </c>
      <c r="CM2" t="s">
        <v>8062</v>
      </c>
      <c r="CN2">
        <v>14</v>
      </c>
      <c r="CO2" t="s">
        <v>268</v>
      </c>
      <c r="CP2" t="s">
        <v>282</v>
      </c>
      <c r="CQ2" t="s">
        <v>8063</v>
      </c>
      <c r="CT2" t="s">
        <v>8064</v>
      </c>
      <c r="CV2">
        <v>0</v>
      </c>
      <c r="CX2">
        <v>1</v>
      </c>
      <c r="CY2" t="s">
        <v>614</v>
      </c>
      <c r="CZ2">
        <v>-21</v>
      </c>
      <c r="DA2">
        <v>3</v>
      </c>
      <c r="DB2" t="s">
        <v>1953</v>
      </c>
      <c r="DC2">
        <v>-26</v>
      </c>
      <c r="DJ2">
        <v>0</v>
      </c>
      <c r="DK2" s="4">
        <v>44491</v>
      </c>
      <c r="DL2">
        <v>20433</v>
      </c>
      <c r="DM2">
        <v>2021</v>
      </c>
      <c r="DN2">
        <v>0</v>
      </c>
      <c r="DP2">
        <v>80709</v>
      </c>
      <c r="DQ2">
        <v>16</v>
      </c>
      <c r="DT2" t="s">
        <v>274</v>
      </c>
      <c r="DU2" t="s">
        <v>257</v>
      </c>
      <c r="DW2">
        <v>14</v>
      </c>
      <c r="DX2" t="s">
        <v>8063</v>
      </c>
      <c r="EA2" t="s">
        <v>735</v>
      </c>
      <c r="ED2">
        <v>0</v>
      </c>
      <c r="EE2" t="s">
        <v>2737</v>
      </c>
      <c r="EF2" t="s">
        <v>2738</v>
      </c>
      <c r="EG2">
        <v>0</v>
      </c>
      <c r="EI2" t="s">
        <v>1669</v>
      </c>
      <c r="EJ2" t="s">
        <v>3099</v>
      </c>
      <c r="EK2" t="s">
        <v>8065</v>
      </c>
      <c r="EL2" t="s">
        <v>8066</v>
      </c>
      <c r="EM2" t="s">
        <v>268</v>
      </c>
      <c r="EN2" t="s">
        <v>269</v>
      </c>
      <c r="EO2" t="s">
        <v>1025</v>
      </c>
      <c r="EP2">
        <v>0</v>
      </c>
      <c r="EQ2" t="s">
        <v>491</v>
      </c>
      <c r="ES2" t="s">
        <v>8067</v>
      </c>
      <c r="ET2">
        <v>24</v>
      </c>
      <c r="EU2" t="s">
        <v>348</v>
      </c>
      <c r="EV2" t="s">
        <v>349</v>
      </c>
      <c r="EW2" t="s">
        <v>1177</v>
      </c>
      <c r="EX2" t="s">
        <v>492</v>
      </c>
      <c r="FA2" t="s">
        <v>8068</v>
      </c>
      <c r="FB2" t="s">
        <v>8069</v>
      </c>
      <c r="FC2" t="s">
        <v>253</v>
      </c>
      <c r="FD2">
        <v>1</v>
      </c>
      <c r="FK2">
        <v>0</v>
      </c>
      <c r="FM2">
        <v>0</v>
      </c>
      <c r="FP2">
        <v>0</v>
      </c>
      <c r="FR2" t="s">
        <v>1675</v>
      </c>
      <c r="FS2" t="s">
        <v>1784</v>
      </c>
      <c r="FU2" t="s">
        <v>1676</v>
      </c>
      <c r="FV2" t="s">
        <v>397</v>
      </c>
      <c r="FX2">
        <v>0</v>
      </c>
      <c r="FZ2">
        <v>14</v>
      </c>
      <c r="GA2">
        <v>-14</v>
      </c>
      <c r="GB2">
        <v>0</v>
      </c>
      <c r="GD2" t="s">
        <v>355</v>
      </c>
      <c r="GE2">
        <v>0</v>
      </c>
      <c r="GH2">
        <v>3.3</v>
      </c>
      <c r="GI2">
        <v>0</v>
      </c>
      <c r="GJ2">
        <v>0</v>
      </c>
      <c r="GL2" t="s">
        <v>8070</v>
      </c>
      <c r="GO2" t="s">
        <v>357</v>
      </c>
      <c r="GQ2">
        <v>10</v>
      </c>
      <c r="GZ2" t="s">
        <v>8071</v>
      </c>
      <c r="HB2" t="s">
        <v>313</v>
      </c>
      <c r="HC2" t="s">
        <v>313</v>
      </c>
      <c r="HD2" t="s">
        <v>8072</v>
      </c>
      <c r="HE2">
        <v>0</v>
      </c>
      <c r="HF2">
        <v>30</v>
      </c>
      <c r="HG2">
        <v>0</v>
      </c>
      <c r="HH2" t="s">
        <v>275</v>
      </c>
      <c r="HJ2" t="s">
        <v>889</v>
      </c>
      <c r="HK2">
        <v>2</v>
      </c>
      <c r="HL2" t="s">
        <v>8073</v>
      </c>
      <c r="HN2" t="s">
        <v>8074</v>
      </c>
      <c r="HO2" t="s">
        <v>8075</v>
      </c>
      <c r="HP2" t="s">
        <v>8076</v>
      </c>
      <c r="HQ2" t="s">
        <v>8077</v>
      </c>
      <c r="HS2" t="s">
        <v>8078</v>
      </c>
      <c r="HV2">
        <v>-26</v>
      </c>
      <c r="HW2">
        <v>4156913</v>
      </c>
      <c r="HY2">
        <v>4156899</v>
      </c>
      <c r="IB2">
        <v>0</v>
      </c>
      <c r="IC2">
        <v>0</v>
      </c>
      <c r="IL2">
        <v>14</v>
      </c>
      <c r="IT2">
        <v>8</v>
      </c>
    </row>
    <row r="3" spans="1:254">
      <c r="A3">
        <v>2</v>
      </c>
      <c r="B3" t="s">
        <v>8079</v>
      </c>
      <c r="C3">
        <v>1</v>
      </c>
      <c r="D3">
        <v>2</v>
      </c>
      <c r="E3">
        <v>10</v>
      </c>
      <c r="F3">
        <v>-5</v>
      </c>
      <c r="G3">
        <v>-26</v>
      </c>
      <c r="I3" t="s">
        <v>298</v>
      </c>
      <c r="J3">
        <v>12</v>
      </c>
      <c r="K3" t="s">
        <v>6748</v>
      </c>
      <c r="L3" t="s">
        <v>8080</v>
      </c>
      <c r="M3" t="s">
        <v>1163</v>
      </c>
      <c r="O3" t="s">
        <v>1879</v>
      </c>
      <c r="S3" t="s">
        <v>2802</v>
      </c>
      <c r="V3" t="s">
        <v>257</v>
      </c>
      <c r="W3" t="s">
        <v>1525</v>
      </c>
      <c r="AD3" t="s">
        <v>1526</v>
      </c>
      <c r="AE3" t="s">
        <v>1527</v>
      </c>
      <c r="AF3" t="s">
        <v>1525</v>
      </c>
      <c r="AG3" t="s">
        <v>274</v>
      </c>
      <c r="AI3">
        <v>7</v>
      </c>
      <c r="AO3">
        <v>7</v>
      </c>
      <c r="BI3" t="s">
        <v>274</v>
      </c>
      <c r="BP3">
        <f t="shared" ref="BP3:BP66" si="0">COUNTIFS(M:M,M3,Y:Y,Y3)</f>
        <v>0</v>
      </c>
      <c r="BQ3">
        <f t="shared" ref="BQ3:BQ66" si="1">COUNTIFS(M:M,M3,AE:AE,AE3)</f>
        <v>1</v>
      </c>
      <c r="BS3" t="s">
        <v>275</v>
      </c>
      <c r="BU3">
        <v>0</v>
      </c>
      <c r="BW3">
        <v>0</v>
      </c>
      <c r="BX3" t="s">
        <v>8081</v>
      </c>
      <c r="CC3" s="3">
        <v>0.47013888888888888</v>
      </c>
      <c r="CE3" t="s">
        <v>8082</v>
      </c>
      <c r="CI3">
        <v>0</v>
      </c>
      <c r="CJ3" t="s">
        <v>8083</v>
      </c>
      <c r="CK3" s="4">
        <v>38414</v>
      </c>
      <c r="CL3" t="s">
        <v>8084</v>
      </c>
      <c r="CM3" t="s">
        <v>8085</v>
      </c>
      <c r="CN3">
        <v>14</v>
      </c>
      <c r="CO3" t="s">
        <v>8086</v>
      </c>
      <c r="CP3" t="s">
        <v>282</v>
      </c>
      <c r="CQ3" t="s">
        <v>8063</v>
      </c>
      <c r="CT3" t="s">
        <v>8087</v>
      </c>
      <c r="CV3">
        <v>0</v>
      </c>
      <c r="CX3">
        <v>2</v>
      </c>
      <c r="CY3" t="s">
        <v>614</v>
      </c>
      <c r="CZ3">
        <v>-21</v>
      </c>
      <c r="DA3">
        <v>3</v>
      </c>
      <c r="DB3" t="s">
        <v>1953</v>
      </c>
      <c r="DC3">
        <v>-26</v>
      </c>
      <c r="DJ3">
        <v>-5</v>
      </c>
      <c r="DK3" s="4">
        <v>44491</v>
      </c>
      <c r="DL3">
        <v>20433</v>
      </c>
      <c r="DM3">
        <v>2021</v>
      </c>
      <c r="DN3">
        <v>0</v>
      </c>
      <c r="DP3">
        <v>80709</v>
      </c>
      <c r="DQ3">
        <v>17</v>
      </c>
      <c r="DT3" t="s">
        <v>274</v>
      </c>
      <c r="DU3" t="s">
        <v>257</v>
      </c>
      <c r="DW3">
        <v>14</v>
      </c>
      <c r="DX3" t="s">
        <v>8063</v>
      </c>
      <c r="ED3">
        <v>0</v>
      </c>
      <c r="EE3" t="s">
        <v>276</v>
      </c>
      <c r="EF3" t="s">
        <v>277</v>
      </c>
      <c r="EG3">
        <v>0</v>
      </c>
      <c r="EH3" t="s">
        <v>2814</v>
      </c>
      <c r="EI3" t="s">
        <v>454</v>
      </c>
      <c r="EJ3" t="s">
        <v>8088</v>
      </c>
      <c r="EK3" t="s">
        <v>8089</v>
      </c>
      <c r="EL3" t="s">
        <v>8090</v>
      </c>
      <c r="EM3" t="s">
        <v>8091</v>
      </c>
      <c r="EN3" t="s">
        <v>269</v>
      </c>
      <c r="EO3" t="s">
        <v>8092</v>
      </c>
      <c r="EP3">
        <v>0</v>
      </c>
      <c r="ES3" t="s">
        <v>8093</v>
      </c>
      <c r="FD3">
        <v>0</v>
      </c>
      <c r="FF3" t="s">
        <v>8094</v>
      </c>
      <c r="FH3" t="s">
        <v>8094</v>
      </c>
      <c r="FK3">
        <v>0</v>
      </c>
      <c r="FM3">
        <v>0</v>
      </c>
      <c r="FP3">
        <v>0</v>
      </c>
      <c r="FR3" t="s">
        <v>287</v>
      </c>
      <c r="FT3" t="s">
        <v>274</v>
      </c>
      <c r="FU3" t="s">
        <v>8095</v>
      </c>
      <c r="FV3" t="s">
        <v>397</v>
      </c>
      <c r="FW3" t="s">
        <v>291</v>
      </c>
      <c r="FX3">
        <v>0</v>
      </c>
      <c r="FZ3">
        <v>14</v>
      </c>
      <c r="GA3">
        <v>-14</v>
      </c>
      <c r="GB3">
        <v>0</v>
      </c>
      <c r="GC3" t="s">
        <v>8096</v>
      </c>
      <c r="GE3">
        <v>0</v>
      </c>
      <c r="GF3" t="s">
        <v>274</v>
      </c>
      <c r="GI3">
        <v>0</v>
      </c>
      <c r="GJ3">
        <v>0</v>
      </c>
      <c r="GL3" t="s">
        <v>8097</v>
      </c>
      <c r="GN3">
        <v>0</v>
      </c>
      <c r="GZ3" t="s">
        <v>8098</v>
      </c>
      <c r="HB3" t="s">
        <v>313</v>
      </c>
      <c r="HC3" t="s">
        <v>294</v>
      </c>
      <c r="HD3" t="s">
        <v>8099</v>
      </c>
      <c r="HE3">
        <v>0</v>
      </c>
      <c r="HF3">
        <v>12</v>
      </c>
      <c r="HG3">
        <v>0</v>
      </c>
      <c r="HH3" t="s">
        <v>275</v>
      </c>
      <c r="HK3">
        <v>2</v>
      </c>
      <c r="HV3">
        <v>-21</v>
      </c>
      <c r="HW3">
        <v>4156934</v>
      </c>
      <c r="HX3" t="s">
        <v>2106</v>
      </c>
      <c r="HY3">
        <v>4156913</v>
      </c>
      <c r="IB3">
        <v>0</v>
      </c>
      <c r="IC3">
        <v>1</v>
      </c>
      <c r="IL3">
        <v>15</v>
      </c>
      <c r="IT3">
        <v>8</v>
      </c>
    </row>
    <row r="4" spans="1:254">
      <c r="A4">
        <v>3</v>
      </c>
      <c r="B4" t="s">
        <v>8100</v>
      </c>
      <c r="C4">
        <v>1</v>
      </c>
      <c r="D4">
        <v>3</v>
      </c>
      <c r="E4">
        <v>15</v>
      </c>
      <c r="F4">
        <v>0</v>
      </c>
      <c r="G4">
        <v>-21</v>
      </c>
      <c r="I4" t="s">
        <v>298</v>
      </c>
      <c r="J4">
        <v>11</v>
      </c>
      <c r="K4" t="s">
        <v>6698</v>
      </c>
      <c r="L4" t="s">
        <v>4996</v>
      </c>
      <c r="M4" t="s">
        <v>319</v>
      </c>
      <c r="O4" t="s">
        <v>4997</v>
      </c>
      <c r="V4" t="s">
        <v>253</v>
      </c>
      <c r="W4" t="s">
        <v>7938</v>
      </c>
      <c r="X4" t="s">
        <v>370</v>
      </c>
      <c r="Y4" t="s">
        <v>7939</v>
      </c>
      <c r="AA4" t="s">
        <v>325</v>
      </c>
      <c r="AB4" t="s">
        <v>326</v>
      </c>
      <c r="AJ4" t="s">
        <v>726</v>
      </c>
      <c r="AK4" t="s">
        <v>614</v>
      </c>
      <c r="AO4">
        <v>7</v>
      </c>
      <c r="BI4" t="s">
        <v>274</v>
      </c>
      <c r="BP4">
        <f t="shared" si="0"/>
        <v>1</v>
      </c>
      <c r="BQ4">
        <f t="shared" si="1"/>
        <v>0</v>
      </c>
      <c r="BS4" t="s">
        <v>275</v>
      </c>
      <c r="BU4">
        <v>0</v>
      </c>
      <c r="BW4">
        <v>0</v>
      </c>
      <c r="BX4" t="s">
        <v>8101</v>
      </c>
      <c r="BZ4">
        <v>1</v>
      </c>
      <c r="CC4" s="3">
        <v>0.44166666666666665</v>
      </c>
      <c r="CD4" t="s">
        <v>294</v>
      </c>
      <c r="CE4" t="s">
        <v>8102</v>
      </c>
      <c r="CF4">
        <v>10</v>
      </c>
      <c r="CH4" t="s">
        <v>493</v>
      </c>
      <c r="CI4">
        <v>0</v>
      </c>
      <c r="CJ4" t="s">
        <v>8103</v>
      </c>
      <c r="CK4" s="4">
        <v>38751</v>
      </c>
      <c r="CL4" t="s">
        <v>8104</v>
      </c>
      <c r="CM4" t="s">
        <v>8105</v>
      </c>
      <c r="CN4">
        <v>14</v>
      </c>
      <c r="CO4" t="s">
        <v>8106</v>
      </c>
      <c r="CP4" t="s">
        <v>282</v>
      </c>
      <c r="CQ4" t="s">
        <v>8063</v>
      </c>
      <c r="CT4" t="s">
        <v>8107</v>
      </c>
      <c r="CV4">
        <v>0</v>
      </c>
      <c r="CX4">
        <v>3</v>
      </c>
      <c r="CY4" t="s">
        <v>614</v>
      </c>
      <c r="CZ4">
        <v>-21</v>
      </c>
      <c r="DA4">
        <v>3</v>
      </c>
      <c r="DB4" t="s">
        <v>1953</v>
      </c>
      <c r="DC4">
        <v>-26</v>
      </c>
      <c r="DJ4">
        <v>0</v>
      </c>
      <c r="DK4" s="4">
        <v>44491</v>
      </c>
      <c r="DL4">
        <v>20433</v>
      </c>
      <c r="DM4">
        <v>2021</v>
      </c>
      <c r="DN4">
        <v>0</v>
      </c>
      <c r="DP4">
        <v>80709</v>
      </c>
      <c r="DQ4">
        <v>18</v>
      </c>
      <c r="DT4" t="s">
        <v>274</v>
      </c>
      <c r="DU4" t="s">
        <v>257</v>
      </c>
      <c r="DV4" t="s">
        <v>8073</v>
      </c>
      <c r="DW4">
        <v>14</v>
      </c>
      <c r="DX4" t="s">
        <v>8063</v>
      </c>
      <c r="DZ4" t="s">
        <v>8108</v>
      </c>
      <c r="EA4" t="s">
        <v>735</v>
      </c>
      <c r="ED4">
        <v>0</v>
      </c>
      <c r="EE4" t="s">
        <v>5007</v>
      </c>
      <c r="EF4" t="s">
        <v>701</v>
      </c>
      <c r="EG4">
        <v>0</v>
      </c>
      <c r="EH4" t="s">
        <v>5008</v>
      </c>
      <c r="EI4" t="s">
        <v>340</v>
      </c>
      <c r="EJ4" t="s">
        <v>486</v>
      </c>
      <c r="EK4" t="s">
        <v>6497</v>
      </c>
      <c r="EL4" t="s">
        <v>8109</v>
      </c>
      <c r="EM4" t="s">
        <v>8110</v>
      </c>
      <c r="EN4" t="s">
        <v>269</v>
      </c>
      <c r="EO4" t="s">
        <v>490</v>
      </c>
      <c r="EP4">
        <v>0</v>
      </c>
      <c r="EQ4" t="s">
        <v>491</v>
      </c>
      <c r="ES4" t="s">
        <v>8111</v>
      </c>
      <c r="ET4">
        <v>19</v>
      </c>
      <c r="EU4" t="s">
        <v>257</v>
      </c>
      <c r="EV4" t="s">
        <v>349</v>
      </c>
      <c r="EW4" t="s">
        <v>771</v>
      </c>
      <c r="EX4" t="s">
        <v>1005</v>
      </c>
      <c r="FA4" t="s">
        <v>269</v>
      </c>
      <c r="FB4" t="s">
        <v>8112</v>
      </c>
      <c r="FD4">
        <v>0</v>
      </c>
      <c r="FJ4" t="s">
        <v>8113</v>
      </c>
      <c r="FK4">
        <v>0</v>
      </c>
      <c r="FM4">
        <v>1</v>
      </c>
      <c r="FN4" t="s">
        <v>8114</v>
      </c>
      <c r="FO4" t="s">
        <v>1083</v>
      </c>
      <c r="FP4">
        <v>0</v>
      </c>
      <c r="FR4" t="s">
        <v>354</v>
      </c>
      <c r="FX4">
        <v>0</v>
      </c>
      <c r="FZ4">
        <v>14</v>
      </c>
      <c r="GA4">
        <v>-14</v>
      </c>
      <c r="GB4">
        <v>0</v>
      </c>
      <c r="GD4" t="s">
        <v>355</v>
      </c>
      <c r="GE4">
        <v>1</v>
      </c>
      <c r="GG4">
        <v>2.4</v>
      </c>
      <c r="GH4">
        <v>4.3</v>
      </c>
      <c r="GI4">
        <v>0</v>
      </c>
      <c r="GJ4">
        <v>0</v>
      </c>
      <c r="GL4" t="s">
        <v>8115</v>
      </c>
      <c r="GO4" t="s">
        <v>529</v>
      </c>
      <c r="GP4" t="s">
        <v>1403</v>
      </c>
      <c r="GQ4">
        <v>52</v>
      </c>
      <c r="GZ4" t="s">
        <v>8116</v>
      </c>
      <c r="HB4" t="s">
        <v>313</v>
      </c>
      <c r="HC4" t="s">
        <v>313</v>
      </c>
      <c r="HD4" t="s">
        <v>8117</v>
      </c>
      <c r="HE4">
        <v>0</v>
      </c>
      <c r="HF4">
        <v>11</v>
      </c>
      <c r="HG4">
        <v>0</v>
      </c>
      <c r="HH4" t="s">
        <v>275</v>
      </c>
      <c r="HK4">
        <v>2</v>
      </c>
      <c r="HL4" t="s">
        <v>8118</v>
      </c>
      <c r="HN4" t="s">
        <v>8119</v>
      </c>
      <c r="HO4" t="s">
        <v>8120</v>
      </c>
      <c r="HP4" t="s">
        <v>8121</v>
      </c>
      <c r="HQ4" t="s">
        <v>8122</v>
      </c>
      <c r="HS4" t="s">
        <v>8123</v>
      </c>
      <c r="HV4">
        <v>-21</v>
      </c>
      <c r="HW4">
        <v>4156950</v>
      </c>
      <c r="HX4" t="s">
        <v>8124</v>
      </c>
      <c r="HY4">
        <v>4156934</v>
      </c>
      <c r="IB4">
        <v>1</v>
      </c>
      <c r="IC4">
        <v>1</v>
      </c>
      <c r="IL4">
        <v>16</v>
      </c>
      <c r="IT4">
        <v>8</v>
      </c>
    </row>
    <row r="5" spans="1:254">
      <c r="A5">
        <v>4</v>
      </c>
      <c r="B5" t="s">
        <v>8125</v>
      </c>
      <c r="C5">
        <v>1</v>
      </c>
      <c r="D5">
        <v>1</v>
      </c>
      <c r="E5">
        <v>10</v>
      </c>
      <c r="F5">
        <v>1</v>
      </c>
      <c r="G5">
        <v>-22</v>
      </c>
      <c r="H5" t="s">
        <v>253</v>
      </c>
      <c r="I5" t="s">
        <v>298</v>
      </c>
      <c r="J5">
        <v>12</v>
      </c>
      <c r="K5" t="s">
        <v>8126</v>
      </c>
      <c r="L5" t="s">
        <v>8127</v>
      </c>
      <c r="M5" t="s">
        <v>256</v>
      </c>
      <c r="O5" t="s">
        <v>1357</v>
      </c>
      <c r="P5" t="s">
        <v>1336</v>
      </c>
      <c r="V5" t="s">
        <v>257</v>
      </c>
      <c r="W5" t="s">
        <v>8128</v>
      </c>
      <c r="AD5" t="s">
        <v>1338</v>
      </c>
      <c r="AE5" t="s">
        <v>1502</v>
      </c>
      <c r="AF5" t="s">
        <v>8128</v>
      </c>
      <c r="AG5" t="s">
        <v>274</v>
      </c>
      <c r="AI5">
        <v>22</v>
      </c>
      <c r="AO5">
        <v>7</v>
      </c>
      <c r="BI5" t="s">
        <v>257</v>
      </c>
      <c r="BP5">
        <f t="shared" si="0"/>
        <v>0</v>
      </c>
      <c r="BQ5">
        <f t="shared" si="1"/>
        <v>1</v>
      </c>
      <c r="BS5" t="s">
        <v>275</v>
      </c>
      <c r="BU5">
        <v>0</v>
      </c>
      <c r="BW5">
        <v>0</v>
      </c>
      <c r="BX5" t="s">
        <v>8129</v>
      </c>
      <c r="CC5" s="3">
        <v>0.3743055555555555</v>
      </c>
      <c r="CE5" t="s">
        <v>8130</v>
      </c>
      <c r="CI5">
        <v>0</v>
      </c>
      <c r="CJ5" t="s">
        <v>8131</v>
      </c>
      <c r="CK5" s="4">
        <v>38414</v>
      </c>
      <c r="CL5" t="s">
        <v>8132</v>
      </c>
      <c r="CM5" t="s">
        <v>8133</v>
      </c>
      <c r="CN5">
        <v>14</v>
      </c>
      <c r="CO5" t="s">
        <v>268</v>
      </c>
      <c r="CP5" t="s">
        <v>282</v>
      </c>
      <c r="CQ5" t="s">
        <v>8063</v>
      </c>
      <c r="CT5" t="s">
        <v>8134</v>
      </c>
      <c r="CV5">
        <v>0</v>
      </c>
      <c r="CX5">
        <v>1</v>
      </c>
      <c r="CY5" t="s">
        <v>553</v>
      </c>
      <c r="CZ5">
        <v>0</v>
      </c>
      <c r="DA5">
        <v>18</v>
      </c>
      <c r="DB5" t="s">
        <v>554</v>
      </c>
      <c r="DC5">
        <v>-22</v>
      </c>
      <c r="DE5" t="s">
        <v>8135</v>
      </c>
      <c r="DJ5">
        <v>1</v>
      </c>
      <c r="DK5" s="4">
        <v>44491</v>
      </c>
      <c r="DL5">
        <v>20433</v>
      </c>
      <c r="DM5">
        <v>2021</v>
      </c>
      <c r="DN5">
        <v>0</v>
      </c>
      <c r="DP5">
        <v>80709</v>
      </c>
      <c r="DQ5">
        <v>24</v>
      </c>
      <c r="DT5" t="s">
        <v>257</v>
      </c>
      <c r="DU5" t="s">
        <v>274</v>
      </c>
      <c r="DW5">
        <v>14</v>
      </c>
      <c r="DX5" t="s">
        <v>8063</v>
      </c>
      <c r="ED5">
        <v>0</v>
      </c>
      <c r="EE5" t="s">
        <v>7927</v>
      </c>
      <c r="EF5" t="s">
        <v>422</v>
      </c>
      <c r="EG5">
        <v>0</v>
      </c>
      <c r="EI5" t="s">
        <v>454</v>
      </c>
      <c r="EJ5" t="s">
        <v>4752</v>
      </c>
      <c r="EK5" t="s">
        <v>8136</v>
      </c>
      <c r="EL5" t="s">
        <v>8137</v>
      </c>
      <c r="EM5" t="s">
        <v>268</v>
      </c>
      <c r="EN5" t="s">
        <v>269</v>
      </c>
      <c r="EO5" t="s">
        <v>427</v>
      </c>
      <c r="EP5">
        <v>0</v>
      </c>
      <c r="ES5" t="s">
        <v>8138</v>
      </c>
      <c r="FD5">
        <v>0</v>
      </c>
      <c r="FF5" t="s">
        <v>621</v>
      </c>
      <c r="FH5" t="s">
        <v>621</v>
      </c>
      <c r="FK5">
        <v>0</v>
      </c>
      <c r="FM5">
        <v>0</v>
      </c>
      <c r="FP5">
        <v>0</v>
      </c>
      <c r="FR5" t="s">
        <v>462</v>
      </c>
      <c r="FT5" t="s">
        <v>274</v>
      </c>
      <c r="FU5" t="s">
        <v>777</v>
      </c>
      <c r="FV5" t="s">
        <v>431</v>
      </c>
      <c r="FW5" t="s">
        <v>1517</v>
      </c>
      <c r="FX5">
        <v>1</v>
      </c>
      <c r="FZ5">
        <v>14</v>
      </c>
      <c r="GA5">
        <v>-14</v>
      </c>
      <c r="GB5">
        <v>0</v>
      </c>
      <c r="GC5" t="s">
        <v>254</v>
      </c>
      <c r="GD5" t="s">
        <v>355</v>
      </c>
      <c r="GE5">
        <v>0</v>
      </c>
      <c r="GF5" t="s">
        <v>1179</v>
      </c>
      <c r="GI5">
        <v>0</v>
      </c>
      <c r="GJ5">
        <v>0</v>
      </c>
      <c r="GL5" t="s">
        <v>8139</v>
      </c>
      <c r="GN5">
        <v>1</v>
      </c>
      <c r="GZ5" t="s">
        <v>8140</v>
      </c>
      <c r="HB5" t="s">
        <v>294</v>
      </c>
      <c r="HC5" t="s">
        <v>294</v>
      </c>
      <c r="HD5" t="s">
        <v>8141</v>
      </c>
      <c r="HE5">
        <v>0</v>
      </c>
      <c r="HF5">
        <v>12</v>
      </c>
      <c r="HG5">
        <v>0</v>
      </c>
      <c r="HH5" t="s">
        <v>275</v>
      </c>
      <c r="HK5">
        <v>3</v>
      </c>
      <c r="HO5" t="s">
        <v>8142</v>
      </c>
      <c r="HP5" t="s">
        <v>8143</v>
      </c>
      <c r="HQ5" t="s">
        <v>8144</v>
      </c>
      <c r="HV5">
        <v>-23</v>
      </c>
      <c r="HW5">
        <v>4157082</v>
      </c>
      <c r="HX5" t="s">
        <v>8145</v>
      </c>
      <c r="HY5">
        <v>4157038</v>
      </c>
      <c r="IB5">
        <v>0</v>
      </c>
      <c r="IC5">
        <v>0</v>
      </c>
      <c r="IL5">
        <v>22</v>
      </c>
      <c r="IN5" t="s">
        <v>8135</v>
      </c>
      <c r="IP5" t="s">
        <v>8135</v>
      </c>
      <c r="IT5">
        <v>8</v>
      </c>
    </row>
    <row r="6" spans="1:254">
      <c r="A6">
        <v>5</v>
      </c>
      <c r="B6" t="s">
        <v>8146</v>
      </c>
      <c r="C6">
        <v>1</v>
      </c>
      <c r="D6">
        <v>2</v>
      </c>
      <c r="E6">
        <v>9</v>
      </c>
      <c r="G6">
        <v>-23</v>
      </c>
      <c r="V6" t="s">
        <v>679</v>
      </c>
      <c r="AO6">
        <v>7</v>
      </c>
      <c r="BP6">
        <f t="shared" si="0"/>
        <v>0</v>
      </c>
      <c r="BQ6">
        <f t="shared" si="1"/>
        <v>0</v>
      </c>
      <c r="BS6" t="s">
        <v>275</v>
      </c>
      <c r="BU6">
        <v>0</v>
      </c>
      <c r="BW6">
        <v>0</v>
      </c>
      <c r="BX6" t="s">
        <v>8147</v>
      </c>
      <c r="CC6" s="3">
        <v>0.35069444444444442</v>
      </c>
      <c r="CE6" t="s">
        <v>8148</v>
      </c>
      <c r="CI6">
        <v>0</v>
      </c>
      <c r="CJ6" t="s">
        <v>8149</v>
      </c>
      <c r="CK6" s="4">
        <v>38414</v>
      </c>
      <c r="CL6" t="s">
        <v>8150</v>
      </c>
      <c r="CM6" t="s">
        <v>8151</v>
      </c>
      <c r="CN6">
        <v>14</v>
      </c>
      <c r="CQ6" t="s">
        <v>8063</v>
      </c>
      <c r="CT6" t="s">
        <v>8152</v>
      </c>
      <c r="CV6">
        <v>0</v>
      </c>
      <c r="CX6">
        <v>2</v>
      </c>
      <c r="CY6" t="s">
        <v>553</v>
      </c>
      <c r="CZ6">
        <v>0</v>
      </c>
      <c r="DA6">
        <v>18</v>
      </c>
      <c r="DB6" t="s">
        <v>554</v>
      </c>
      <c r="DC6">
        <v>-22</v>
      </c>
      <c r="DJ6">
        <v>-5</v>
      </c>
      <c r="DK6" s="4">
        <v>44491</v>
      </c>
      <c r="DL6">
        <v>20433</v>
      </c>
      <c r="DM6">
        <v>2021</v>
      </c>
      <c r="DN6">
        <v>0</v>
      </c>
      <c r="DP6">
        <v>80709</v>
      </c>
      <c r="DQ6">
        <v>25</v>
      </c>
      <c r="DT6" t="s">
        <v>257</v>
      </c>
      <c r="DU6" t="s">
        <v>274</v>
      </c>
      <c r="DW6">
        <v>14</v>
      </c>
      <c r="DX6" t="s">
        <v>8063</v>
      </c>
      <c r="ED6">
        <v>0</v>
      </c>
      <c r="EE6" t="s">
        <v>3716</v>
      </c>
      <c r="EG6">
        <v>0</v>
      </c>
      <c r="EI6" t="s">
        <v>340</v>
      </c>
      <c r="EJ6" t="s">
        <v>341</v>
      </c>
      <c r="EK6" t="s">
        <v>8153</v>
      </c>
      <c r="EL6" t="s">
        <v>8154</v>
      </c>
      <c r="EM6" t="s">
        <v>329</v>
      </c>
      <c r="EO6" t="s">
        <v>388</v>
      </c>
      <c r="EP6">
        <v>0</v>
      </c>
      <c r="ES6" t="s">
        <v>6196</v>
      </c>
      <c r="FD6">
        <v>0</v>
      </c>
      <c r="FK6">
        <v>0</v>
      </c>
      <c r="FM6">
        <v>0</v>
      </c>
      <c r="FP6">
        <v>0</v>
      </c>
      <c r="FR6" t="s">
        <v>462</v>
      </c>
      <c r="FU6" t="s">
        <v>777</v>
      </c>
      <c r="FX6">
        <v>0</v>
      </c>
      <c r="FZ6">
        <v>14</v>
      </c>
      <c r="GA6">
        <v>-14</v>
      </c>
      <c r="GB6">
        <v>0</v>
      </c>
      <c r="GD6" t="s">
        <v>355</v>
      </c>
      <c r="GE6">
        <v>0</v>
      </c>
      <c r="GF6" t="s">
        <v>257</v>
      </c>
      <c r="GI6">
        <v>0</v>
      </c>
      <c r="GJ6">
        <v>0</v>
      </c>
      <c r="GL6" t="s">
        <v>8155</v>
      </c>
      <c r="GZ6" t="s">
        <v>8156</v>
      </c>
      <c r="HD6" t="s">
        <v>1057</v>
      </c>
      <c r="HE6">
        <v>1</v>
      </c>
      <c r="HF6">
        <v>11</v>
      </c>
      <c r="HG6">
        <v>0</v>
      </c>
      <c r="HH6" t="s">
        <v>275</v>
      </c>
      <c r="HT6" t="s">
        <v>6200</v>
      </c>
      <c r="HU6">
        <v>-5</v>
      </c>
      <c r="HV6">
        <v>-18</v>
      </c>
      <c r="HW6">
        <v>4157098</v>
      </c>
      <c r="HY6">
        <v>4157082</v>
      </c>
      <c r="IB6">
        <v>0</v>
      </c>
      <c r="IC6">
        <v>0</v>
      </c>
      <c r="IL6">
        <v>23</v>
      </c>
      <c r="IT6">
        <v>8</v>
      </c>
    </row>
    <row r="7" spans="1:254">
      <c r="A7">
        <v>6</v>
      </c>
      <c r="B7" t="s">
        <v>8157</v>
      </c>
      <c r="C7">
        <v>1</v>
      </c>
      <c r="D7">
        <v>2</v>
      </c>
      <c r="E7">
        <v>14</v>
      </c>
      <c r="F7">
        <v>14</v>
      </c>
      <c r="G7">
        <v>-18</v>
      </c>
      <c r="I7" t="s">
        <v>254</v>
      </c>
      <c r="J7">
        <v>11</v>
      </c>
      <c r="K7">
        <v>11</v>
      </c>
      <c r="L7" t="s">
        <v>8158</v>
      </c>
      <c r="M7" t="s">
        <v>827</v>
      </c>
      <c r="O7" t="s">
        <v>828</v>
      </c>
      <c r="P7" t="s">
        <v>442</v>
      </c>
      <c r="V7" t="s">
        <v>253</v>
      </c>
      <c r="W7" t="s">
        <v>8159</v>
      </c>
      <c r="X7" t="s">
        <v>981</v>
      </c>
      <c r="Y7" t="s">
        <v>981</v>
      </c>
      <c r="AA7" t="s">
        <v>981</v>
      </c>
      <c r="AB7" t="s">
        <v>6622</v>
      </c>
      <c r="AI7">
        <v>88</v>
      </c>
      <c r="AJ7" t="s">
        <v>327</v>
      </c>
      <c r="AO7">
        <v>7</v>
      </c>
      <c r="BI7" t="s">
        <v>607</v>
      </c>
      <c r="BP7">
        <f t="shared" si="0"/>
        <v>1</v>
      </c>
      <c r="BQ7">
        <f t="shared" si="1"/>
        <v>0</v>
      </c>
      <c r="BS7" t="s">
        <v>275</v>
      </c>
      <c r="BU7">
        <v>0</v>
      </c>
      <c r="BW7">
        <v>0</v>
      </c>
      <c r="BX7" t="s">
        <v>8160</v>
      </c>
      <c r="BZ7">
        <v>1</v>
      </c>
      <c r="CC7" s="3">
        <v>0.3347222222222222</v>
      </c>
      <c r="CD7" t="s">
        <v>257</v>
      </c>
      <c r="CE7" t="s">
        <v>8161</v>
      </c>
      <c r="CF7">
        <v>6</v>
      </c>
      <c r="CH7" t="s">
        <v>331</v>
      </c>
      <c r="CI7">
        <v>0</v>
      </c>
      <c r="CJ7" t="s">
        <v>8162</v>
      </c>
      <c r="CK7" s="4">
        <v>38414</v>
      </c>
      <c r="CL7" t="s">
        <v>8163</v>
      </c>
      <c r="CM7" t="s">
        <v>8164</v>
      </c>
      <c r="CN7">
        <v>14</v>
      </c>
      <c r="CP7" t="s">
        <v>269</v>
      </c>
      <c r="CQ7" t="s">
        <v>8063</v>
      </c>
      <c r="CT7" t="s">
        <v>884</v>
      </c>
      <c r="CV7">
        <v>0</v>
      </c>
      <c r="CX7">
        <v>3</v>
      </c>
      <c r="CY7" t="s">
        <v>553</v>
      </c>
      <c r="CZ7">
        <v>0</v>
      </c>
      <c r="DA7">
        <v>18</v>
      </c>
      <c r="DB7" t="s">
        <v>554</v>
      </c>
      <c r="DC7">
        <v>-22</v>
      </c>
      <c r="DE7" t="s">
        <v>8165</v>
      </c>
      <c r="DJ7">
        <v>14</v>
      </c>
      <c r="DK7" s="4">
        <v>44491</v>
      </c>
      <c r="DL7">
        <v>20433</v>
      </c>
      <c r="DM7">
        <v>2021</v>
      </c>
      <c r="DN7">
        <v>0</v>
      </c>
      <c r="DP7">
        <v>80709</v>
      </c>
      <c r="DQ7">
        <v>26</v>
      </c>
      <c r="DT7" t="s">
        <v>257</v>
      </c>
      <c r="DU7" t="s">
        <v>274</v>
      </c>
      <c r="DW7">
        <v>14</v>
      </c>
      <c r="DX7" t="s">
        <v>8063</v>
      </c>
      <c r="ED7">
        <v>0</v>
      </c>
      <c r="EE7" t="s">
        <v>8166</v>
      </c>
      <c r="EF7" t="s">
        <v>675</v>
      </c>
      <c r="EG7">
        <v>0</v>
      </c>
      <c r="EH7" t="s">
        <v>837</v>
      </c>
      <c r="EI7" t="s">
        <v>340</v>
      </c>
      <c r="EJ7" t="s">
        <v>341</v>
      </c>
      <c r="EK7" t="s">
        <v>8167</v>
      </c>
      <c r="EL7" t="s">
        <v>8168</v>
      </c>
      <c r="EN7" t="s">
        <v>282</v>
      </c>
      <c r="EO7" t="s">
        <v>345</v>
      </c>
      <c r="EP7">
        <v>0</v>
      </c>
      <c r="EQ7" t="s">
        <v>3697</v>
      </c>
      <c r="ES7" t="s">
        <v>8169</v>
      </c>
      <c r="ET7">
        <v>-2</v>
      </c>
      <c r="EU7" t="s">
        <v>274</v>
      </c>
      <c r="EV7" t="s">
        <v>349</v>
      </c>
      <c r="EW7" t="s">
        <v>350</v>
      </c>
      <c r="EX7" t="s">
        <v>351</v>
      </c>
      <c r="FA7" t="s">
        <v>999</v>
      </c>
      <c r="FB7" t="s">
        <v>8170</v>
      </c>
      <c r="FD7">
        <v>0</v>
      </c>
      <c r="FI7" t="s">
        <v>8171</v>
      </c>
      <c r="FK7">
        <v>0</v>
      </c>
      <c r="FM7">
        <v>0</v>
      </c>
      <c r="FP7">
        <v>0</v>
      </c>
      <c r="FR7" t="s">
        <v>395</v>
      </c>
      <c r="FU7" t="s">
        <v>496</v>
      </c>
      <c r="FV7" t="s">
        <v>290</v>
      </c>
      <c r="FX7">
        <v>1</v>
      </c>
      <c r="FZ7">
        <v>14</v>
      </c>
      <c r="GA7">
        <v>-14</v>
      </c>
      <c r="GB7">
        <v>1</v>
      </c>
      <c r="GD7" t="s">
        <v>355</v>
      </c>
      <c r="GE7">
        <v>1</v>
      </c>
      <c r="GH7">
        <v>1.3</v>
      </c>
      <c r="GI7">
        <v>0</v>
      </c>
      <c r="GJ7">
        <v>0</v>
      </c>
      <c r="GL7" t="s">
        <v>8172</v>
      </c>
      <c r="GM7">
        <v>16</v>
      </c>
      <c r="GN7">
        <v>1</v>
      </c>
      <c r="GO7" t="s">
        <v>2349</v>
      </c>
      <c r="GQ7">
        <v>7</v>
      </c>
      <c r="GZ7" t="s">
        <v>8173</v>
      </c>
      <c r="HB7" t="s">
        <v>313</v>
      </c>
      <c r="HC7" t="s">
        <v>294</v>
      </c>
      <c r="HD7" t="s">
        <v>8174</v>
      </c>
      <c r="HE7">
        <v>0</v>
      </c>
      <c r="HF7">
        <v>11</v>
      </c>
      <c r="HG7">
        <v>0</v>
      </c>
      <c r="HH7" t="s">
        <v>275</v>
      </c>
      <c r="HJ7" t="s">
        <v>492</v>
      </c>
      <c r="HK7">
        <v>2</v>
      </c>
      <c r="HL7" t="s">
        <v>8086</v>
      </c>
      <c r="HN7" t="s">
        <v>8175</v>
      </c>
      <c r="HO7" t="s">
        <v>8176</v>
      </c>
      <c r="HP7" t="s">
        <v>1008</v>
      </c>
      <c r="HQ7" t="s">
        <v>8177</v>
      </c>
      <c r="HS7" t="s">
        <v>3707</v>
      </c>
      <c r="HV7">
        <v>-32</v>
      </c>
      <c r="HW7">
        <v>4157113</v>
      </c>
      <c r="HX7" t="s">
        <v>7307</v>
      </c>
      <c r="HY7">
        <v>4157098</v>
      </c>
      <c r="IB7">
        <v>0</v>
      </c>
      <c r="IC7">
        <v>0</v>
      </c>
      <c r="IL7">
        <v>24</v>
      </c>
      <c r="IP7" t="s">
        <v>8165</v>
      </c>
      <c r="IT7">
        <v>8</v>
      </c>
    </row>
    <row r="8" spans="1:254">
      <c r="A8">
        <v>7</v>
      </c>
      <c r="B8" t="s">
        <v>8178</v>
      </c>
      <c r="C8">
        <v>1</v>
      </c>
      <c r="D8">
        <v>1</v>
      </c>
      <c r="E8">
        <v>10</v>
      </c>
      <c r="F8">
        <v>3</v>
      </c>
      <c r="G8">
        <v>-32</v>
      </c>
      <c r="I8" t="s">
        <v>298</v>
      </c>
      <c r="J8">
        <v>11</v>
      </c>
      <c r="K8" t="s">
        <v>5500</v>
      </c>
      <c r="L8" t="s">
        <v>8179</v>
      </c>
      <c r="M8" t="s">
        <v>2016</v>
      </c>
      <c r="O8" t="s">
        <v>2017</v>
      </c>
      <c r="S8" t="s">
        <v>473</v>
      </c>
      <c r="V8" t="s">
        <v>257</v>
      </c>
      <c r="W8" t="s">
        <v>7409</v>
      </c>
      <c r="AD8" t="s">
        <v>2655</v>
      </c>
      <c r="AE8" t="s">
        <v>2656</v>
      </c>
      <c r="AF8" t="s">
        <v>7409</v>
      </c>
      <c r="AG8" t="s">
        <v>274</v>
      </c>
      <c r="AI8">
        <v>22</v>
      </c>
      <c r="AO8">
        <v>7</v>
      </c>
      <c r="AT8" t="s">
        <v>254</v>
      </c>
      <c r="BI8" t="s">
        <v>274</v>
      </c>
      <c r="BP8">
        <f t="shared" si="0"/>
        <v>0</v>
      </c>
      <c r="BQ8">
        <f t="shared" si="1"/>
        <v>1</v>
      </c>
      <c r="BS8" t="s">
        <v>275</v>
      </c>
      <c r="BU8">
        <v>0</v>
      </c>
      <c r="BW8">
        <v>0</v>
      </c>
      <c r="BX8" t="s">
        <v>8180</v>
      </c>
      <c r="CC8" s="3">
        <v>0.32777777777777778</v>
      </c>
      <c r="CE8" t="s">
        <v>8181</v>
      </c>
      <c r="CI8">
        <v>0</v>
      </c>
      <c r="CJ8" t="s">
        <v>8182</v>
      </c>
      <c r="CK8" s="4">
        <v>38414</v>
      </c>
      <c r="CL8" t="s">
        <v>8183</v>
      </c>
      <c r="CM8" t="s">
        <v>8184</v>
      </c>
      <c r="CN8">
        <v>14</v>
      </c>
      <c r="CP8" t="s">
        <v>418</v>
      </c>
      <c r="CQ8" t="s">
        <v>8063</v>
      </c>
      <c r="CT8" t="s">
        <v>8185</v>
      </c>
      <c r="CV8">
        <v>0</v>
      </c>
      <c r="CX8">
        <v>4</v>
      </c>
      <c r="CY8" t="s">
        <v>553</v>
      </c>
      <c r="CZ8">
        <v>0</v>
      </c>
      <c r="DA8">
        <v>18</v>
      </c>
      <c r="DB8" t="s">
        <v>554</v>
      </c>
      <c r="DC8">
        <v>-22</v>
      </c>
      <c r="DE8" t="s">
        <v>8108</v>
      </c>
      <c r="DJ8">
        <v>3</v>
      </c>
      <c r="DK8" s="4">
        <v>44491</v>
      </c>
      <c r="DL8">
        <v>20433</v>
      </c>
      <c r="DM8">
        <v>2021</v>
      </c>
      <c r="DN8">
        <v>0</v>
      </c>
      <c r="DP8">
        <v>80709</v>
      </c>
      <c r="DQ8">
        <v>27</v>
      </c>
      <c r="DT8" t="s">
        <v>274</v>
      </c>
      <c r="DU8" t="s">
        <v>257</v>
      </c>
      <c r="DW8">
        <v>14</v>
      </c>
      <c r="DX8" t="s">
        <v>8063</v>
      </c>
      <c r="ED8">
        <v>0</v>
      </c>
      <c r="EE8" t="s">
        <v>2553</v>
      </c>
      <c r="EF8" t="s">
        <v>675</v>
      </c>
      <c r="EG8">
        <v>0</v>
      </c>
      <c r="EI8" t="s">
        <v>340</v>
      </c>
      <c r="EJ8" t="s">
        <v>3736</v>
      </c>
      <c r="EK8" t="s">
        <v>8186</v>
      </c>
      <c r="EL8" t="s">
        <v>8187</v>
      </c>
      <c r="EM8" t="s">
        <v>2934</v>
      </c>
      <c r="EN8" t="s">
        <v>418</v>
      </c>
      <c r="EO8" t="s">
        <v>388</v>
      </c>
      <c r="EP8">
        <v>0</v>
      </c>
      <c r="ES8" t="s">
        <v>8188</v>
      </c>
      <c r="FD8">
        <v>0</v>
      </c>
      <c r="FF8" t="s">
        <v>310</v>
      </c>
      <c r="FH8" t="s">
        <v>310</v>
      </c>
      <c r="FK8">
        <v>0</v>
      </c>
      <c r="FM8">
        <v>0</v>
      </c>
      <c r="FP8">
        <v>0</v>
      </c>
      <c r="FR8" t="s">
        <v>462</v>
      </c>
      <c r="FT8" t="s">
        <v>274</v>
      </c>
      <c r="FU8" t="s">
        <v>777</v>
      </c>
      <c r="FV8" t="s">
        <v>431</v>
      </c>
      <c r="FW8" t="s">
        <v>1517</v>
      </c>
      <c r="FX8">
        <v>0</v>
      </c>
      <c r="FZ8">
        <v>14</v>
      </c>
      <c r="GA8">
        <v>-14</v>
      </c>
      <c r="GB8">
        <v>0</v>
      </c>
      <c r="GC8" t="s">
        <v>1644</v>
      </c>
      <c r="GD8" t="s">
        <v>355</v>
      </c>
      <c r="GE8">
        <v>0</v>
      </c>
      <c r="GF8" t="s">
        <v>274</v>
      </c>
      <c r="GI8">
        <v>1</v>
      </c>
      <c r="GJ8">
        <v>0</v>
      </c>
      <c r="GL8" t="s">
        <v>8189</v>
      </c>
      <c r="GN8">
        <v>4</v>
      </c>
      <c r="GZ8" t="s">
        <v>8190</v>
      </c>
      <c r="HA8" t="s">
        <v>8073</v>
      </c>
      <c r="HB8" t="s">
        <v>313</v>
      </c>
      <c r="HC8" t="s">
        <v>313</v>
      </c>
      <c r="HD8" t="s">
        <v>8191</v>
      </c>
      <c r="HE8">
        <v>0</v>
      </c>
      <c r="HF8">
        <v>11</v>
      </c>
      <c r="HG8">
        <v>0</v>
      </c>
      <c r="HH8" t="s">
        <v>275</v>
      </c>
      <c r="HK8" t="s">
        <v>2040</v>
      </c>
      <c r="HV8">
        <v>-35</v>
      </c>
      <c r="HW8">
        <v>4157126</v>
      </c>
      <c r="HX8" t="s">
        <v>8192</v>
      </c>
      <c r="HY8">
        <v>4157113</v>
      </c>
      <c r="IB8">
        <v>0</v>
      </c>
      <c r="IC8">
        <v>0</v>
      </c>
      <c r="IL8">
        <v>25</v>
      </c>
      <c r="IN8" t="s">
        <v>8193</v>
      </c>
      <c r="IP8" t="s">
        <v>8193</v>
      </c>
      <c r="IQ8" t="s">
        <v>8194</v>
      </c>
      <c r="IT8">
        <v>8</v>
      </c>
    </row>
    <row r="9" spans="1:254">
      <c r="A9">
        <v>8</v>
      </c>
      <c r="B9" t="s">
        <v>8195</v>
      </c>
      <c r="C9">
        <v>1</v>
      </c>
      <c r="D9">
        <v>2</v>
      </c>
      <c r="E9">
        <v>7</v>
      </c>
      <c r="F9">
        <v>30</v>
      </c>
      <c r="G9">
        <v>-35</v>
      </c>
      <c r="I9" t="s">
        <v>254</v>
      </c>
      <c r="J9">
        <v>12</v>
      </c>
      <c r="K9" t="s">
        <v>8126</v>
      </c>
      <c r="L9" t="s">
        <v>8196</v>
      </c>
      <c r="M9" t="s">
        <v>440</v>
      </c>
      <c r="N9" t="s">
        <v>254</v>
      </c>
      <c r="O9" t="s">
        <v>2462</v>
      </c>
      <c r="P9" t="s">
        <v>1067</v>
      </c>
      <c r="Q9" t="s">
        <v>2574</v>
      </c>
      <c r="S9" t="s">
        <v>4346</v>
      </c>
      <c r="V9" t="s">
        <v>253</v>
      </c>
      <c r="W9" t="s">
        <v>8197</v>
      </c>
      <c r="X9" t="s">
        <v>6511</v>
      </c>
      <c r="Y9" t="s">
        <v>8198</v>
      </c>
      <c r="AA9" t="s">
        <v>3266</v>
      </c>
      <c r="AB9" t="s">
        <v>8199</v>
      </c>
      <c r="AI9">
        <v>86</v>
      </c>
      <c r="AJ9" t="s">
        <v>327</v>
      </c>
      <c r="AO9">
        <v>7</v>
      </c>
      <c r="BI9" t="s">
        <v>274</v>
      </c>
      <c r="BP9">
        <f t="shared" si="0"/>
        <v>2</v>
      </c>
      <c r="BQ9">
        <f t="shared" si="1"/>
        <v>0</v>
      </c>
      <c r="BS9" t="s">
        <v>275</v>
      </c>
      <c r="BU9">
        <v>0</v>
      </c>
      <c r="BW9">
        <v>0</v>
      </c>
      <c r="BX9" t="s">
        <v>8200</v>
      </c>
      <c r="BZ9">
        <v>1</v>
      </c>
      <c r="CC9" s="3">
        <v>0.3034722222222222</v>
      </c>
      <c r="CD9" t="s">
        <v>257</v>
      </c>
      <c r="CE9" t="s">
        <v>8201</v>
      </c>
      <c r="CF9">
        <v>11</v>
      </c>
      <c r="CH9" t="s">
        <v>331</v>
      </c>
      <c r="CI9">
        <v>1</v>
      </c>
      <c r="CJ9" t="s">
        <v>8202</v>
      </c>
      <c r="CK9" s="4">
        <v>38414</v>
      </c>
      <c r="CL9" t="s">
        <v>8203</v>
      </c>
      <c r="CM9" t="s">
        <v>8204</v>
      </c>
      <c r="CN9">
        <v>14</v>
      </c>
      <c r="CP9" t="s">
        <v>269</v>
      </c>
      <c r="CQ9" t="s">
        <v>8063</v>
      </c>
      <c r="CT9" t="s">
        <v>8205</v>
      </c>
      <c r="CV9">
        <v>0</v>
      </c>
      <c r="CX9">
        <v>5</v>
      </c>
      <c r="CY9" t="s">
        <v>553</v>
      </c>
      <c r="CZ9">
        <v>0</v>
      </c>
      <c r="DA9">
        <v>18</v>
      </c>
      <c r="DB9" t="s">
        <v>554</v>
      </c>
      <c r="DC9">
        <v>-22</v>
      </c>
      <c r="DE9" t="s">
        <v>8206</v>
      </c>
      <c r="DJ9">
        <v>30</v>
      </c>
      <c r="DK9" s="4">
        <v>44491</v>
      </c>
      <c r="DL9">
        <v>20433</v>
      </c>
      <c r="DM9">
        <v>2021</v>
      </c>
      <c r="DN9">
        <v>0</v>
      </c>
      <c r="DP9">
        <v>80709</v>
      </c>
      <c r="DQ9">
        <v>28</v>
      </c>
      <c r="DT9" t="s">
        <v>274</v>
      </c>
      <c r="DU9" t="s">
        <v>257</v>
      </c>
      <c r="DW9">
        <v>14</v>
      </c>
      <c r="DX9" t="s">
        <v>8063</v>
      </c>
      <c r="ED9">
        <v>0</v>
      </c>
      <c r="EE9" t="s">
        <v>6296</v>
      </c>
      <c r="EF9" t="s">
        <v>383</v>
      </c>
      <c r="EG9">
        <v>1</v>
      </c>
      <c r="EI9" t="s">
        <v>454</v>
      </c>
      <c r="EJ9" t="s">
        <v>4752</v>
      </c>
      <c r="EK9" t="s">
        <v>8207</v>
      </c>
      <c r="EL9" t="s">
        <v>8208</v>
      </c>
      <c r="EM9" t="s">
        <v>8209</v>
      </c>
      <c r="EN9" t="s">
        <v>282</v>
      </c>
      <c r="EO9" t="s">
        <v>427</v>
      </c>
      <c r="EP9">
        <v>0</v>
      </c>
      <c r="EQ9" t="s">
        <v>8210</v>
      </c>
      <c r="ES9" t="s">
        <v>8211</v>
      </c>
      <c r="ET9">
        <v>25</v>
      </c>
      <c r="EU9" t="s">
        <v>274</v>
      </c>
      <c r="EV9" t="s">
        <v>349</v>
      </c>
      <c r="EW9" t="s">
        <v>771</v>
      </c>
      <c r="EX9" t="s">
        <v>921</v>
      </c>
      <c r="FA9" t="s">
        <v>392</v>
      </c>
      <c r="FB9" t="s">
        <v>8069</v>
      </c>
      <c r="FC9" t="s">
        <v>253</v>
      </c>
      <c r="FD9">
        <v>1</v>
      </c>
      <c r="FK9">
        <v>0</v>
      </c>
      <c r="FM9">
        <v>0</v>
      </c>
      <c r="FP9">
        <v>0</v>
      </c>
      <c r="FR9" t="s">
        <v>1177</v>
      </c>
      <c r="FU9" t="s">
        <v>1374</v>
      </c>
      <c r="FV9" t="s">
        <v>431</v>
      </c>
      <c r="FX9">
        <v>0</v>
      </c>
      <c r="FZ9">
        <v>14</v>
      </c>
      <c r="GA9">
        <v>-14</v>
      </c>
      <c r="GB9">
        <v>0</v>
      </c>
      <c r="GC9" t="s">
        <v>465</v>
      </c>
      <c r="GD9" t="s">
        <v>355</v>
      </c>
      <c r="GE9">
        <v>1</v>
      </c>
      <c r="GF9" t="s">
        <v>466</v>
      </c>
      <c r="GH9">
        <v>5</v>
      </c>
      <c r="GI9">
        <v>0</v>
      </c>
      <c r="GJ9">
        <v>0</v>
      </c>
      <c r="GL9" t="s">
        <v>8212</v>
      </c>
      <c r="GM9">
        <v>5</v>
      </c>
      <c r="GN9">
        <v>3</v>
      </c>
      <c r="GO9" t="s">
        <v>2349</v>
      </c>
      <c r="GQ9">
        <v>2</v>
      </c>
      <c r="GZ9" t="s">
        <v>8213</v>
      </c>
      <c r="HB9" t="s">
        <v>313</v>
      </c>
      <c r="HC9" t="s">
        <v>313</v>
      </c>
      <c r="HD9" t="s">
        <v>8086</v>
      </c>
      <c r="HE9">
        <v>0</v>
      </c>
      <c r="HF9">
        <v>12</v>
      </c>
      <c r="HG9">
        <v>0</v>
      </c>
      <c r="HH9" t="s">
        <v>275</v>
      </c>
      <c r="HJ9" t="s">
        <v>492</v>
      </c>
      <c r="HK9">
        <v>2</v>
      </c>
      <c r="HL9" t="s">
        <v>8086</v>
      </c>
      <c r="HN9" t="s">
        <v>8175</v>
      </c>
      <c r="HO9" t="s">
        <v>8214</v>
      </c>
      <c r="HP9" t="s">
        <v>8215</v>
      </c>
      <c r="HQ9" t="s">
        <v>8216</v>
      </c>
      <c r="HS9" t="s">
        <v>3007</v>
      </c>
      <c r="HV9">
        <v>35</v>
      </c>
      <c r="HW9">
        <v>4157146</v>
      </c>
      <c r="HX9" t="s">
        <v>7404</v>
      </c>
      <c r="HY9">
        <v>4157126</v>
      </c>
      <c r="IB9">
        <v>0.5</v>
      </c>
      <c r="IC9">
        <v>1</v>
      </c>
      <c r="IL9">
        <v>26</v>
      </c>
      <c r="IP9" t="s">
        <v>8206</v>
      </c>
      <c r="IQ9" t="s">
        <v>8086</v>
      </c>
      <c r="IT9">
        <v>8</v>
      </c>
    </row>
    <row r="10" spans="1:254">
      <c r="A10">
        <v>9</v>
      </c>
      <c r="B10" t="s">
        <v>8217</v>
      </c>
      <c r="C10">
        <v>1</v>
      </c>
      <c r="D10">
        <v>1</v>
      </c>
      <c r="E10">
        <v>10</v>
      </c>
      <c r="F10">
        <v>1</v>
      </c>
      <c r="G10">
        <v>35</v>
      </c>
      <c r="I10" t="s">
        <v>298</v>
      </c>
      <c r="J10" t="s">
        <v>2652</v>
      </c>
      <c r="K10" t="s">
        <v>2652</v>
      </c>
      <c r="L10" t="s">
        <v>2653</v>
      </c>
      <c r="M10" t="s">
        <v>1471</v>
      </c>
      <c r="O10" t="s">
        <v>1472</v>
      </c>
      <c r="V10" t="s">
        <v>257</v>
      </c>
      <c r="W10" t="s">
        <v>8218</v>
      </c>
      <c r="AD10" t="s">
        <v>635</v>
      </c>
      <c r="AE10" t="s">
        <v>1685</v>
      </c>
      <c r="AF10" t="s">
        <v>8218</v>
      </c>
      <c r="AG10" t="s">
        <v>257</v>
      </c>
      <c r="AI10">
        <v>20</v>
      </c>
      <c r="AO10">
        <v>7</v>
      </c>
      <c r="BI10" t="s">
        <v>274</v>
      </c>
      <c r="BP10">
        <f t="shared" si="0"/>
        <v>0</v>
      </c>
      <c r="BQ10">
        <f t="shared" si="1"/>
        <v>1</v>
      </c>
      <c r="BS10" t="s">
        <v>275</v>
      </c>
      <c r="BU10">
        <v>0</v>
      </c>
      <c r="BW10">
        <v>0</v>
      </c>
      <c r="BX10" t="s">
        <v>8219</v>
      </c>
      <c r="CC10" s="3">
        <v>0.25972222222222224</v>
      </c>
      <c r="CE10" t="s">
        <v>8220</v>
      </c>
      <c r="CI10">
        <v>0</v>
      </c>
      <c r="CJ10" t="s">
        <v>8221</v>
      </c>
      <c r="CK10" s="4">
        <v>38414</v>
      </c>
      <c r="CL10" t="s">
        <v>8222</v>
      </c>
      <c r="CM10" t="s">
        <v>8223</v>
      </c>
      <c r="CN10">
        <v>14</v>
      </c>
      <c r="CO10" t="s">
        <v>8224</v>
      </c>
      <c r="CP10" t="s">
        <v>282</v>
      </c>
      <c r="CQ10" t="s">
        <v>8063</v>
      </c>
      <c r="CT10" t="s">
        <v>8225</v>
      </c>
      <c r="CV10">
        <v>0</v>
      </c>
      <c r="CX10">
        <v>6</v>
      </c>
      <c r="CY10" t="s">
        <v>553</v>
      </c>
      <c r="CZ10">
        <v>0</v>
      </c>
      <c r="DA10">
        <v>18</v>
      </c>
      <c r="DB10" t="s">
        <v>554</v>
      </c>
      <c r="DC10">
        <v>-22</v>
      </c>
      <c r="DE10" t="s">
        <v>8118</v>
      </c>
      <c r="DJ10">
        <v>1</v>
      </c>
      <c r="DK10" s="4">
        <v>44491</v>
      </c>
      <c r="DL10">
        <v>20433</v>
      </c>
      <c r="DM10">
        <v>2021</v>
      </c>
      <c r="DN10">
        <v>0</v>
      </c>
      <c r="DP10">
        <v>80709</v>
      </c>
      <c r="DQ10">
        <v>29</v>
      </c>
      <c r="DT10" t="s">
        <v>274</v>
      </c>
      <c r="DU10" t="s">
        <v>257</v>
      </c>
      <c r="DW10">
        <v>14</v>
      </c>
      <c r="DX10" t="s">
        <v>8063</v>
      </c>
      <c r="ED10">
        <v>0</v>
      </c>
      <c r="EE10" t="s">
        <v>3216</v>
      </c>
      <c r="EF10" t="s">
        <v>1485</v>
      </c>
      <c r="EG10">
        <v>0</v>
      </c>
      <c r="EI10" t="s">
        <v>2663</v>
      </c>
      <c r="EJ10" t="s">
        <v>8226</v>
      </c>
      <c r="EK10" t="s">
        <v>8227</v>
      </c>
      <c r="EL10" t="s">
        <v>8228</v>
      </c>
      <c r="EM10" t="s">
        <v>7582</v>
      </c>
      <c r="EN10" t="s">
        <v>269</v>
      </c>
      <c r="EO10" t="s">
        <v>968</v>
      </c>
      <c r="EP10">
        <v>1</v>
      </c>
      <c r="ES10" t="s">
        <v>8229</v>
      </c>
      <c r="FD10">
        <v>0</v>
      </c>
      <c r="FF10" t="s">
        <v>285</v>
      </c>
      <c r="FH10" t="s">
        <v>285</v>
      </c>
      <c r="FI10" t="s">
        <v>8230</v>
      </c>
      <c r="FK10">
        <v>0</v>
      </c>
      <c r="FM10">
        <v>0</v>
      </c>
      <c r="FP10">
        <v>0</v>
      </c>
      <c r="FR10" t="s">
        <v>651</v>
      </c>
      <c r="FT10" t="s">
        <v>257</v>
      </c>
      <c r="FU10" t="s">
        <v>5983</v>
      </c>
      <c r="FV10" t="s">
        <v>397</v>
      </c>
      <c r="FW10" t="s">
        <v>1030</v>
      </c>
      <c r="FX10">
        <v>0</v>
      </c>
      <c r="FZ10">
        <v>14</v>
      </c>
      <c r="GA10">
        <v>-14</v>
      </c>
      <c r="GB10">
        <v>0</v>
      </c>
      <c r="GD10" t="s">
        <v>355</v>
      </c>
      <c r="GE10">
        <v>0</v>
      </c>
      <c r="GI10">
        <v>0</v>
      </c>
      <c r="GJ10">
        <v>0</v>
      </c>
      <c r="GL10" t="s">
        <v>8231</v>
      </c>
      <c r="GN10">
        <v>1</v>
      </c>
      <c r="GZ10" t="s">
        <v>8232</v>
      </c>
      <c r="HB10" t="s">
        <v>313</v>
      </c>
      <c r="HC10" t="s">
        <v>294</v>
      </c>
      <c r="HD10" t="s">
        <v>8193</v>
      </c>
      <c r="HE10">
        <v>0</v>
      </c>
      <c r="HF10">
        <v>20</v>
      </c>
      <c r="HG10">
        <v>0</v>
      </c>
      <c r="HH10" t="s">
        <v>275</v>
      </c>
      <c r="HK10">
        <v>2</v>
      </c>
      <c r="HV10">
        <v>34</v>
      </c>
      <c r="HW10">
        <v>4157172</v>
      </c>
      <c r="HX10" t="s">
        <v>8233</v>
      </c>
      <c r="HY10">
        <v>4157146</v>
      </c>
      <c r="IB10">
        <v>0</v>
      </c>
      <c r="IC10">
        <v>0</v>
      </c>
      <c r="IL10">
        <v>27</v>
      </c>
      <c r="IN10" t="s">
        <v>8118</v>
      </c>
      <c r="IP10" t="s">
        <v>8118</v>
      </c>
      <c r="IT10">
        <v>8</v>
      </c>
    </row>
    <row r="11" spans="1:254">
      <c r="A11">
        <v>10</v>
      </c>
      <c r="B11" t="s">
        <v>8234</v>
      </c>
      <c r="C11">
        <v>1</v>
      </c>
      <c r="D11">
        <v>2</v>
      </c>
      <c r="E11">
        <v>9</v>
      </c>
      <c r="G11">
        <v>34</v>
      </c>
      <c r="I11" t="s">
        <v>298</v>
      </c>
      <c r="J11">
        <v>11</v>
      </c>
      <c r="K11">
        <v>11</v>
      </c>
      <c r="L11" t="s">
        <v>977</v>
      </c>
      <c r="M11" t="s">
        <v>978</v>
      </c>
      <c r="O11" t="s">
        <v>979</v>
      </c>
      <c r="V11" t="s">
        <v>257</v>
      </c>
      <c r="W11" t="s">
        <v>8235</v>
      </c>
      <c r="AD11" t="s">
        <v>411</v>
      </c>
      <c r="AE11" t="s">
        <v>412</v>
      </c>
      <c r="AF11" t="s">
        <v>8235</v>
      </c>
      <c r="AG11" t="s">
        <v>257</v>
      </c>
      <c r="AI11">
        <v>20</v>
      </c>
      <c r="AO11">
        <v>7</v>
      </c>
      <c r="BI11" t="s">
        <v>257</v>
      </c>
      <c r="BP11">
        <f t="shared" si="0"/>
        <v>0</v>
      </c>
      <c r="BQ11">
        <f t="shared" si="1"/>
        <v>1</v>
      </c>
      <c r="BS11" t="s">
        <v>275</v>
      </c>
      <c r="BU11">
        <v>0</v>
      </c>
      <c r="BW11">
        <v>0</v>
      </c>
      <c r="BX11" t="s">
        <v>8236</v>
      </c>
      <c r="CC11" s="3">
        <v>0.22847222222222222</v>
      </c>
      <c r="CE11" t="s">
        <v>8237</v>
      </c>
      <c r="CI11">
        <v>0</v>
      </c>
      <c r="CJ11" t="s">
        <v>8238</v>
      </c>
      <c r="CK11" s="4">
        <v>38414</v>
      </c>
      <c r="CL11" t="s">
        <v>8239</v>
      </c>
      <c r="CM11" t="s">
        <v>8240</v>
      </c>
      <c r="CN11">
        <v>14</v>
      </c>
      <c r="CP11" t="s">
        <v>282</v>
      </c>
      <c r="CQ11" t="s">
        <v>8063</v>
      </c>
      <c r="CT11" t="s">
        <v>8241</v>
      </c>
      <c r="CV11">
        <v>0</v>
      </c>
      <c r="CX11">
        <v>7</v>
      </c>
      <c r="CY11" t="s">
        <v>553</v>
      </c>
      <c r="CZ11">
        <v>0</v>
      </c>
      <c r="DA11">
        <v>18</v>
      </c>
      <c r="DB11" t="s">
        <v>554</v>
      </c>
      <c r="DC11">
        <v>-22</v>
      </c>
      <c r="DE11" t="s">
        <v>8135</v>
      </c>
      <c r="DJ11">
        <v>-10</v>
      </c>
      <c r="DK11" s="4">
        <v>44491</v>
      </c>
      <c r="DL11">
        <v>20433</v>
      </c>
      <c r="DM11">
        <v>2021</v>
      </c>
      <c r="DN11">
        <v>0</v>
      </c>
      <c r="DP11">
        <v>80709</v>
      </c>
      <c r="DQ11">
        <v>30</v>
      </c>
      <c r="DT11" t="s">
        <v>257</v>
      </c>
      <c r="DU11" t="s">
        <v>274</v>
      </c>
      <c r="DW11">
        <v>14</v>
      </c>
      <c r="DX11" t="s">
        <v>8063</v>
      </c>
      <c r="ED11">
        <v>0</v>
      </c>
      <c r="EE11" t="s">
        <v>8242</v>
      </c>
      <c r="EF11" t="s">
        <v>675</v>
      </c>
      <c r="EG11">
        <v>0</v>
      </c>
      <c r="EI11" t="s">
        <v>340</v>
      </c>
      <c r="EJ11" t="s">
        <v>1198</v>
      </c>
      <c r="EK11" t="s">
        <v>8243</v>
      </c>
      <c r="EL11" t="s">
        <v>8244</v>
      </c>
      <c r="EM11" t="s">
        <v>6476</v>
      </c>
      <c r="EN11" t="s">
        <v>269</v>
      </c>
      <c r="EO11" t="s">
        <v>283</v>
      </c>
      <c r="EP11">
        <v>0</v>
      </c>
      <c r="ES11" t="s">
        <v>8245</v>
      </c>
      <c r="FD11">
        <v>0</v>
      </c>
      <c r="FF11" t="s">
        <v>621</v>
      </c>
      <c r="FH11" t="s">
        <v>621</v>
      </c>
      <c r="FK11">
        <v>0</v>
      </c>
      <c r="FM11">
        <v>0</v>
      </c>
      <c r="FP11">
        <v>0</v>
      </c>
      <c r="FR11" t="s">
        <v>395</v>
      </c>
      <c r="FT11" t="s">
        <v>257</v>
      </c>
      <c r="FU11" t="s">
        <v>396</v>
      </c>
      <c r="FV11" t="s">
        <v>431</v>
      </c>
      <c r="FX11">
        <v>1</v>
      </c>
      <c r="FZ11">
        <v>14</v>
      </c>
      <c r="GA11">
        <v>-14</v>
      </c>
      <c r="GB11">
        <v>0</v>
      </c>
      <c r="GC11" t="s">
        <v>8246</v>
      </c>
      <c r="GD11" t="s">
        <v>355</v>
      </c>
      <c r="GE11">
        <v>0</v>
      </c>
      <c r="GF11" t="s">
        <v>257</v>
      </c>
      <c r="GI11">
        <v>0</v>
      </c>
      <c r="GJ11">
        <v>0</v>
      </c>
      <c r="GL11" t="s">
        <v>8247</v>
      </c>
      <c r="GN11">
        <v>2</v>
      </c>
      <c r="GZ11" t="s">
        <v>8248</v>
      </c>
      <c r="HB11" t="s">
        <v>313</v>
      </c>
      <c r="HC11" t="s">
        <v>313</v>
      </c>
      <c r="HD11" t="s">
        <v>8249</v>
      </c>
      <c r="HE11">
        <v>1</v>
      </c>
      <c r="HF11">
        <v>11</v>
      </c>
      <c r="HG11">
        <v>0</v>
      </c>
      <c r="HH11" t="s">
        <v>275</v>
      </c>
      <c r="HK11" t="s">
        <v>2040</v>
      </c>
      <c r="HO11" t="s">
        <v>8250</v>
      </c>
      <c r="HP11" t="s">
        <v>8251</v>
      </c>
      <c r="HQ11" t="s">
        <v>8252</v>
      </c>
      <c r="HT11" t="s">
        <v>8253</v>
      </c>
      <c r="HU11">
        <v>-10</v>
      </c>
      <c r="HV11">
        <v>44</v>
      </c>
      <c r="HW11">
        <v>4157192</v>
      </c>
      <c r="HX11" t="s">
        <v>8254</v>
      </c>
      <c r="HY11">
        <v>4157172</v>
      </c>
      <c r="IB11">
        <v>0</v>
      </c>
      <c r="IC11">
        <v>0</v>
      </c>
      <c r="IL11">
        <v>28</v>
      </c>
      <c r="IN11" t="s">
        <v>8135</v>
      </c>
      <c r="IP11" t="s">
        <v>8135</v>
      </c>
      <c r="IQ11" t="s">
        <v>8193</v>
      </c>
      <c r="IT11">
        <v>8</v>
      </c>
    </row>
    <row r="12" spans="1:254">
      <c r="A12">
        <v>11</v>
      </c>
      <c r="B12" t="s">
        <v>8255</v>
      </c>
      <c r="C12">
        <v>1</v>
      </c>
      <c r="D12">
        <v>2</v>
      </c>
      <c r="E12">
        <v>19</v>
      </c>
      <c r="F12">
        <v>12</v>
      </c>
      <c r="G12">
        <v>44</v>
      </c>
      <c r="I12" t="s">
        <v>254</v>
      </c>
      <c r="J12">
        <v>11</v>
      </c>
      <c r="K12" t="s">
        <v>506</v>
      </c>
      <c r="L12" t="s">
        <v>8256</v>
      </c>
      <c r="M12" t="s">
        <v>319</v>
      </c>
      <c r="O12" t="s">
        <v>8257</v>
      </c>
      <c r="Q12" t="s">
        <v>8258</v>
      </c>
      <c r="R12" t="s">
        <v>321</v>
      </c>
      <c r="V12" t="s">
        <v>253</v>
      </c>
      <c r="W12" t="s">
        <v>8259</v>
      </c>
      <c r="X12" t="s">
        <v>4639</v>
      </c>
      <c r="Y12" t="s">
        <v>8260</v>
      </c>
      <c r="AA12" t="s">
        <v>325</v>
      </c>
      <c r="AB12" t="s">
        <v>326</v>
      </c>
      <c r="AI12">
        <v>12</v>
      </c>
      <c r="AJ12" t="s">
        <v>327</v>
      </c>
      <c r="AO12">
        <v>7</v>
      </c>
      <c r="BI12" t="s">
        <v>257</v>
      </c>
      <c r="BP12">
        <f t="shared" si="0"/>
        <v>2</v>
      </c>
      <c r="BQ12">
        <f t="shared" si="1"/>
        <v>0</v>
      </c>
      <c r="BS12" t="s">
        <v>275</v>
      </c>
      <c r="BU12">
        <v>0</v>
      </c>
      <c r="BW12">
        <v>0</v>
      </c>
      <c r="BX12" t="s">
        <v>8261</v>
      </c>
      <c r="BZ12">
        <v>1</v>
      </c>
      <c r="CC12" s="3">
        <v>0.20694444444444446</v>
      </c>
      <c r="CD12" t="s">
        <v>294</v>
      </c>
      <c r="CE12" t="s">
        <v>8262</v>
      </c>
      <c r="CF12">
        <v>9</v>
      </c>
      <c r="CH12" t="s">
        <v>331</v>
      </c>
      <c r="CI12">
        <v>0</v>
      </c>
      <c r="CJ12" t="s">
        <v>8263</v>
      </c>
      <c r="CK12" s="4">
        <v>38414</v>
      </c>
      <c r="CL12" t="s">
        <v>8264</v>
      </c>
      <c r="CM12" t="s">
        <v>8265</v>
      </c>
      <c r="CN12">
        <v>14</v>
      </c>
      <c r="CP12" t="s">
        <v>418</v>
      </c>
      <c r="CQ12" t="s">
        <v>8063</v>
      </c>
      <c r="CT12" t="s">
        <v>4536</v>
      </c>
      <c r="CV12">
        <v>0</v>
      </c>
      <c r="CX12">
        <v>8</v>
      </c>
      <c r="CY12" t="s">
        <v>553</v>
      </c>
      <c r="CZ12">
        <v>0</v>
      </c>
      <c r="DA12">
        <v>18</v>
      </c>
      <c r="DB12" t="s">
        <v>554</v>
      </c>
      <c r="DC12">
        <v>-22</v>
      </c>
      <c r="DJ12">
        <v>12</v>
      </c>
      <c r="DK12" s="4">
        <v>44491</v>
      </c>
      <c r="DL12">
        <v>20433</v>
      </c>
      <c r="DM12">
        <v>2021</v>
      </c>
      <c r="DN12">
        <v>0</v>
      </c>
      <c r="DP12">
        <v>80709</v>
      </c>
      <c r="DQ12">
        <v>31</v>
      </c>
      <c r="DT12" t="s">
        <v>257</v>
      </c>
      <c r="DU12" t="s">
        <v>274</v>
      </c>
      <c r="DW12">
        <v>14</v>
      </c>
      <c r="DX12" t="s">
        <v>8063</v>
      </c>
      <c r="ED12">
        <v>0</v>
      </c>
      <c r="EE12" t="s">
        <v>8266</v>
      </c>
      <c r="EF12" t="s">
        <v>338</v>
      </c>
      <c r="EG12">
        <v>0</v>
      </c>
      <c r="EH12" t="s">
        <v>8267</v>
      </c>
      <c r="EI12" t="s">
        <v>340</v>
      </c>
      <c r="EJ12" t="s">
        <v>384</v>
      </c>
      <c r="EK12" t="s">
        <v>8268</v>
      </c>
      <c r="EL12" t="s">
        <v>8269</v>
      </c>
      <c r="EM12" t="s">
        <v>391</v>
      </c>
      <c r="EN12" t="s">
        <v>418</v>
      </c>
      <c r="EO12" t="s">
        <v>1026</v>
      </c>
      <c r="EP12">
        <v>0</v>
      </c>
      <c r="EQ12" t="s">
        <v>3697</v>
      </c>
      <c r="ES12" t="s">
        <v>8270</v>
      </c>
      <c r="ET12">
        <v>11</v>
      </c>
      <c r="EU12" t="s">
        <v>348</v>
      </c>
      <c r="EV12" t="s">
        <v>349</v>
      </c>
      <c r="EW12" t="s">
        <v>2977</v>
      </c>
      <c r="EX12" t="s">
        <v>1005</v>
      </c>
      <c r="FA12" t="s">
        <v>2034</v>
      </c>
      <c r="FB12" t="s">
        <v>8271</v>
      </c>
      <c r="FD12">
        <v>0</v>
      </c>
      <c r="FK12">
        <v>0</v>
      </c>
      <c r="FM12">
        <v>0</v>
      </c>
      <c r="FP12">
        <v>0</v>
      </c>
      <c r="FR12" t="s">
        <v>354</v>
      </c>
      <c r="FX12">
        <v>0</v>
      </c>
      <c r="FZ12">
        <v>14</v>
      </c>
      <c r="GA12">
        <v>-14</v>
      </c>
      <c r="GB12">
        <v>0</v>
      </c>
      <c r="GC12" t="s">
        <v>1058</v>
      </c>
      <c r="GD12" t="s">
        <v>355</v>
      </c>
      <c r="GE12">
        <v>0</v>
      </c>
      <c r="GH12">
        <v>2.7</v>
      </c>
      <c r="GI12">
        <v>0</v>
      </c>
      <c r="GJ12">
        <v>0</v>
      </c>
      <c r="GL12" t="s">
        <v>8272</v>
      </c>
      <c r="GM12">
        <v>1</v>
      </c>
      <c r="GN12">
        <v>0</v>
      </c>
      <c r="GO12">
        <v>4</v>
      </c>
      <c r="GQ12">
        <v>33</v>
      </c>
      <c r="GZ12" t="s">
        <v>8273</v>
      </c>
      <c r="HB12" t="s">
        <v>313</v>
      </c>
      <c r="HC12" t="s">
        <v>313</v>
      </c>
      <c r="HD12" t="s">
        <v>8073</v>
      </c>
      <c r="HE12">
        <v>0</v>
      </c>
      <c r="HF12">
        <v>11</v>
      </c>
      <c r="HG12">
        <v>0</v>
      </c>
      <c r="HH12" t="s">
        <v>275</v>
      </c>
      <c r="HK12" t="s">
        <v>2040</v>
      </c>
      <c r="HL12" t="s">
        <v>8073</v>
      </c>
      <c r="HN12" t="s">
        <v>8175</v>
      </c>
      <c r="HO12" t="s">
        <v>8274</v>
      </c>
      <c r="HP12" t="s">
        <v>8275</v>
      </c>
      <c r="HQ12" t="s">
        <v>8276</v>
      </c>
      <c r="HS12" t="s">
        <v>8277</v>
      </c>
      <c r="HV12">
        <v>32</v>
      </c>
      <c r="HW12">
        <v>4157223</v>
      </c>
      <c r="HX12" t="s">
        <v>1005</v>
      </c>
      <c r="HY12">
        <v>4157192</v>
      </c>
      <c r="IB12">
        <v>0</v>
      </c>
      <c r="IC12">
        <v>0</v>
      </c>
      <c r="IL12">
        <v>29</v>
      </c>
      <c r="IT12">
        <v>8</v>
      </c>
    </row>
    <row r="13" spans="1:254">
      <c r="A13">
        <v>12</v>
      </c>
      <c r="B13" t="s">
        <v>8278</v>
      </c>
      <c r="C13">
        <v>1</v>
      </c>
      <c r="D13">
        <v>3</v>
      </c>
      <c r="E13">
        <v>7</v>
      </c>
      <c r="F13">
        <v>3</v>
      </c>
      <c r="G13">
        <v>32</v>
      </c>
      <c r="I13" t="s">
        <v>298</v>
      </c>
      <c r="J13">
        <v>11</v>
      </c>
      <c r="K13" t="s">
        <v>1184</v>
      </c>
      <c r="L13" t="s">
        <v>8279</v>
      </c>
      <c r="M13" t="s">
        <v>827</v>
      </c>
      <c r="O13" t="s">
        <v>8280</v>
      </c>
      <c r="Q13" t="s">
        <v>1474</v>
      </c>
      <c r="S13" t="s">
        <v>1708</v>
      </c>
      <c r="V13" t="s">
        <v>253</v>
      </c>
      <c r="W13" t="s">
        <v>8281</v>
      </c>
      <c r="X13" t="s">
        <v>1432</v>
      </c>
      <c r="Y13" t="s">
        <v>5503</v>
      </c>
      <c r="AA13" t="s">
        <v>325</v>
      </c>
      <c r="AB13" t="s">
        <v>326</v>
      </c>
      <c r="AI13">
        <v>88</v>
      </c>
      <c r="AJ13" t="s">
        <v>327</v>
      </c>
      <c r="AO13">
        <v>7</v>
      </c>
      <c r="BI13" t="s">
        <v>257</v>
      </c>
      <c r="BP13">
        <f t="shared" si="0"/>
        <v>2</v>
      </c>
      <c r="BQ13">
        <f t="shared" si="1"/>
        <v>0</v>
      </c>
      <c r="BS13" t="s">
        <v>275</v>
      </c>
      <c r="BU13">
        <v>0</v>
      </c>
      <c r="BW13">
        <v>0</v>
      </c>
      <c r="BX13" t="s">
        <v>8282</v>
      </c>
      <c r="BY13" t="s">
        <v>7003</v>
      </c>
      <c r="BZ13">
        <v>1</v>
      </c>
      <c r="CC13" s="3">
        <v>0.17847222222222223</v>
      </c>
      <c r="CD13" t="s">
        <v>294</v>
      </c>
      <c r="CE13" t="s">
        <v>8283</v>
      </c>
      <c r="CF13">
        <v>9</v>
      </c>
      <c r="CH13" t="s">
        <v>331</v>
      </c>
      <c r="CI13">
        <v>0</v>
      </c>
      <c r="CJ13" t="s">
        <v>8284</v>
      </c>
      <c r="CK13" s="4">
        <v>38751</v>
      </c>
      <c r="CL13" t="s">
        <v>8285</v>
      </c>
      <c r="CM13" t="s">
        <v>8286</v>
      </c>
      <c r="CN13">
        <v>14</v>
      </c>
      <c r="CO13" t="s">
        <v>8287</v>
      </c>
      <c r="CP13" t="s">
        <v>282</v>
      </c>
      <c r="CQ13" t="s">
        <v>8063</v>
      </c>
      <c r="CT13" t="s">
        <v>8288</v>
      </c>
      <c r="CV13">
        <v>0</v>
      </c>
      <c r="CX13">
        <v>9</v>
      </c>
      <c r="CY13" t="s">
        <v>553</v>
      </c>
      <c r="CZ13">
        <v>0</v>
      </c>
      <c r="DA13">
        <v>18</v>
      </c>
      <c r="DB13" t="s">
        <v>554</v>
      </c>
      <c r="DC13">
        <v>-22</v>
      </c>
      <c r="DE13" t="s">
        <v>8206</v>
      </c>
      <c r="DJ13">
        <v>3</v>
      </c>
      <c r="DK13" s="4">
        <v>44491</v>
      </c>
      <c r="DL13">
        <v>20433</v>
      </c>
      <c r="DM13">
        <v>2021</v>
      </c>
      <c r="DN13">
        <v>0</v>
      </c>
      <c r="DP13">
        <v>80709</v>
      </c>
      <c r="DQ13">
        <v>32</v>
      </c>
      <c r="DT13" t="s">
        <v>257</v>
      </c>
      <c r="DU13" t="s">
        <v>274</v>
      </c>
      <c r="DW13">
        <v>14</v>
      </c>
      <c r="DX13" t="s">
        <v>8063</v>
      </c>
      <c r="DZ13" t="s">
        <v>8108</v>
      </c>
      <c r="ED13">
        <v>0</v>
      </c>
      <c r="EE13" t="s">
        <v>836</v>
      </c>
      <c r="EF13" t="s">
        <v>675</v>
      </c>
      <c r="EG13">
        <v>0</v>
      </c>
      <c r="EH13" t="s">
        <v>837</v>
      </c>
      <c r="EI13" t="s">
        <v>340</v>
      </c>
      <c r="EJ13" t="s">
        <v>1392</v>
      </c>
      <c r="EK13" t="s">
        <v>8289</v>
      </c>
      <c r="EL13" t="s">
        <v>8290</v>
      </c>
      <c r="EM13" t="s">
        <v>728</v>
      </c>
      <c r="EN13" t="s">
        <v>269</v>
      </c>
      <c r="EO13" t="s">
        <v>345</v>
      </c>
      <c r="EP13">
        <v>0</v>
      </c>
      <c r="EQ13" t="s">
        <v>3697</v>
      </c>
      <c r="ES13" t="s">
        <v>8291</v>
      </c>
      <c r="ET13">
        <v>2</v>
      </c>
      <c r="EU13" t="s">
        <v>348</v>
      </c>
      <c r="EV13" t="s">
        <v>349</v>
      </c>
      <c r="EW13" t="s">
        <v>350</v>
      </c>
      <c r="EX13" t="s">
        <v>351</v>
      </c>
      <c r="FA13" t="s">
        <v>8292</v>
      </c>
      <c r="FB13" t="s">
        <v>8293</v>
      </c>
      <c r="FD13">
        <v>0</v>
      </c>
      <c r="FE13">
        <v>5</v>
      </c>
      <c r="FI13" t="s">
        <v>8294</v>
      </c>
      <c r="FJ13" t="s">
        <v>8295</v>
      </c>
      <c r="FK13">
        <v>0</v>
      </c>
      <c r="FM13">
        <v>0</v>
      </c>
      <c r="FN13" t="s">
        <v>8108</v>
      </c>
      <c r="FO13" t="s">
        <v>1541</v>
      </c>
      <c r="FP13">
        <v>0</v>
      </c>
      <c r="FR13" t="s">
        <v>462</v>
      </c>
      <c r="FU13" t="s">
        <v>777</v>
      </c>
      <c r="FX13">
        <v>0</v>
      </c>
      <c r="FZ13">
        <v>14</v>
      </c>
      <c r="GA13">
        <v>-14</v>
      </c>
      <c r="GB13">
        <v>0</v>
      </c>
      <c r="GC13" t="s">
        <v>1961</v>
      </c>
      <c r="GD13" t="s">
        <v>355</v>
      </c>
      <c r="GE13">
        <v>1</v>
      </c>
      <c r="GG13">
        <v>2.7</v>
      </c>
      <c r="GH13">
        <v>2.9</v>
      </c>
      <c r="GI13">
        <v>0</v>
      </c>
      <c r="GJ13">
        <v>0</v>
      </c>
      <c r="GL13" t="s">
        <v>8296</v>
      </c>
      <c r="GM13">
        <v>1</v>
      </c>
      <c r="GN13">
        <v>0</v>
      </c>
      <c r="GO13">
        <v>4</v>
      </c>
      <c r="GP13" t="s">
        <v>779</v>
      </c>
      <c r="GQ13">
        <v>25</v>
      </c>
      <c r="GZ13" t="s">
        <v>8297</v>
      </c>
      <c r="HB13" t="s">
        <v>294</v>
      </c>
      <c r="HC13" t="s">
        <v>313</v>
      </c>
      <c r="HD13" t="s">
        <v>1541</v>
      </c>
      <c r="HE13">
        <v>0</v>
      </c>
      <c r="HF13">
        <v>11</v>
      </c>
      <c r="HG13">
        <v>0</v>
      </c>
      <c r="HH13" t="s">
        <v>275</v>
      </c>
      <c r="HK13">
        <v>1</v>
      </c>
      <c r="HL13" t="s">
        <v>8206</v>
      </c>
      <c r="HN13" t="s">
        <v>8298</v>
      </c>
      <c r="HO13" t="s">
        <v>8299</v>
      </c>
      <c r="HP13" t="s">
        <v>8300</v>
      </c>
      <c r="HQ13" t="s">
        <v>8301</v>
      </c>
      <c r="HS13" t="s">
        <v>8302</v>
      </c>
      <c r="HV13">
        <v>29</v>
      </c>
      <c r="HW13">
        <v>4157236</v>
      </c>
      <c r="HX13" t="s">
        <v>8303</v>
      </c>
      <c r="HY13">
        <v>4157223</v>
      </c>
      <c r="IB13">
        <v>0</v>
      </c>
      <c r="IC13">
        <v>0</v>
      </c>
      <c r="IL13">
        <v>30</v>
      </c>
      <c r="IN13" t="s">
        <v>8206</v>
      </c>
      <c r="IP13" t="s">
        <v>8206</v>
      </c>
      <c r="IQ13" t="s">
        <v>8194</v>
      </c>
      <c r="IT13">
        <v>8</v>
      </c>
    </row>
    <row r="14" spans="1:254">
      <c r="A14">
        <v>13</v>
      </c>
      <c r="B14" t="s">
        <v>8304</v>
      </c>
      <c r="V14" t="s">
        <v>679</v>
      </c>
      <c r="AO14">
        <v>7</v>
      </c>
      <c r="BP14">
        <f t="shared" si="0"/>
        <v>0</v>
      </c>
      <c r="BQ14">
        <f t="shared" si="1"/>
        <v>0</v>
      </c>
    </row>
    <row r="15" spans="1:254">
      <c r="A15">
        <v>14</v>
      </c>
      <c r="B15" t="s">
        <v>8305</v>
      </c>
      <c r="C15">
        <v>1</v>
      </c>
      <c r="D15">
        <v>4</v>
      </c>
      <c r="E15">
        <v>4</v>
      </c>
      <c r="F15">
        <v>7</v>
      </c>
      <c r="G15">
        <v>29</v>
      </c>
      <c r="I15" t="s">
        <v>254</v>
      </c>
      <c r="J15">
        <v>11</v>
      </c>
      <c r="K15" t="s">
        <v>8306</v>
      </c>
      <c r="L15" t="s">
        <v>8307</v>
      </c>
      <c r="M15" t="s">
        <v>319</v>
      </c>
      <c r="O15" t="s">
        <v>8308</v>
      </c>
      <c r="V15" t="s">
        <v>253</v>
      </c>
      <c r="W15" t="s">
        <v>8309</v>
      </c>
      <c r="X15" t="s">
        <v>370</v>
      </c>
      <c r="Y15" t="s">
        <v>8310</v>
      </c>
      <c r="AA15" t="s">
        <v>325</v>
      </c>
      <c r="AB15" t="s">
        <v>326</v>
      </c>
      <c r="AI15">
        <v>7</v>
      </c>
      <c r="AJ15" t="s">
        <v>7588</v>
      </c>
      <c r="AO15">
        <v>7</v>
      </c>
      <c r="BI15" t="s">
        <v>607</v>
      </c>
      <c r="BP15">
        <f t="shared" si="0"/>
        <v>1</v>
      </c>
      <c r="BQ15">
        <f t="shared" si="1"/>
        <v>0</v>
      </c>
      <c r="BS15" t="s">
        <v>275</v>
      </c>
      <c r="BU15">
        <v>0</v>
      </c>
      <c r="BW15">
        <v>0</v>
      </c>
      <c r="BX15" t="s">
        <v>8311</v>
      </c>
      <c r="BZ15">
        <v>0</v>
      </c>
      <c r="CC15" s="3">
        <v>0.13819444444444443</v>
      </c>
      <c r="CD15" t="s">
        <v>257</v>
      </c>
      <c r="CE15" t="s">
        <v>8312</v>
      </c>
      <c r="CF15">
        <v>10</v>
      </c>
      <c r="CH15" t="s">
        <v>493</v>
      </c>
      <c r="CI15">
        <v>0</v>
      </c>
      <c r="CJ15" t="s">
        <v>8313</v>
      </c>
      <c r="CK15" s="4">
        <v>38751</v>
      </c>
      <c r="CL15" t="s">
        <v>8314</v>
      </c>
      <c r="CM15" t="s">
        <v>8315</v>
      </c>
      <c r="CN15">
        <v>14</v>
      </c>
      <c r="CP15" t="s">
        <v>269</v>
      </c>
      <c r="CQ15" t="s">
        <v>8063</v>
      </c>
      <c r="CT15" t="s">
        <v>5393</v>
      </c>
      <c r="CV15">
        <v>0</v>
      </c>
      <c r="CX15">
        <v>10</v>
      </c>
      <c r="CY15" t="s">
        <v>553</v>
      </c>
      <c r="CZ15">
        <v>0</v>
      </c>
      <c r="DA15">
        <v>18</v>
      </c>
      <c r="DB15" t="s">
        <v>554</v>
      </c>
      <c r="DC15">
        <v>-22</v>
      </c>
      <c r="DE15" t="s">
        <v>8108</v>
      </c>
      <c r="DJ15">
        <v>7</v>
      </c>
      <c r="DK15" s="4">
        <v>44491</v>
      </c>
      <c r="DL15">
        <v>20433</v>
      </c>
      <c r="DM15">
        <v>2021</v>
      </c>
      <c r="DN15">
        <v>0</v>
      </c>
      <c r="DP15">
        <v>80709</v>
      </c>
      <c r="DQ15">
        <v>34</v>
      </c>
      <c r="DT15" t="s">
        <v>294</v>
      </c>
      <c r="DU15" t="s">
        <v>294</v>
      </c>
      <c r="DW15">
        <v>14</v>
      </c>
      <c r="DX15" t="s">
        <v>8063</v>
      </c>
      <c r="DZ15" t="s">
        <v>8108</v>
      </c>
      <c r="ED15">
        <v>0</v>
      </c>
      <c r="EE15" t="s">
        <v>4091</v>
      </c>
      <c r="EF15" t="s">
        <v>338</v>
      </c>
      <c r="EG15">
        <v>0</v>
      </c>
      <c r="EH15" t="s">
        <v>2972</v>
      </c>
      <c r="EI15" t="s">
        <v>340</v>
      </c>
      <c r="EJ15" t="s">
        <v>2554</v>
      </c>
      <c r="EK15" t="s">
        <v>8316</v>
      </c>
      <c r="EL15" t="s">
        <v>8317</v>
      </c>
      <c r="EM15" t="s">
        <v>996</v>
      </c>
      <c r="EN15" t="s">
        <v>282</v>
      </c>
      <c r="EO15" t="s">
        <v>968</v>
      </c>
      <c r="EP15">
        <v>0</v>
      </c>
      <c r="EQ15" t="s">
        <v>3697</v>
      </c>
      <c r="ES15" t="s">
        <v>8318</v>
      </c>
      <c r="ET15">
        <v>0</v>
      </c>
      <c r="EU15" t="s">
        <v>679</v>
      </c>
      <c r="EV15" t="s">
        <v>349</v>
      </c>
      <c r="FB15" t="s">
        <v>8319</v>
      </c>
      <c r="FD15">
        <v>0</v>
      </c>
      <c r="FF15" t="s">
        <v>893</v>
      </c>
      <c r="FH15" t="s">
        <v>893</v>
      </c>
      <c r="FI15" t="s">
        <v>8320</v>
      </c>
      <c r="FJ15" t="s">
        <v>8321</v>
      </c>
      <c r="FK15">
        <v>0</v>
      </c>
      <c r="FM15">
        <v>1</v>
      </c>
      <c r="FN15" t="s">
        <v>8108</v>
      </c>
      <c r="FO15" t="s">
        <v>2106</v>
      </c>
      <c r="FP15">
        <v>0</v>
      </c>
      <c r="FQ15" t="s">
        <v>294</v>
      </c>
      <c r="FR15" t="s">
        <v>354</v>
      </c>
      <c r="FX15">
        <v>0</v>
      </c>
      <c r="FZ15">
        <v>14</v>
      </c>
      <c r="GA15">
        <v>-14</v>
      </c>
      <c r="GB15">
        <v>0</v>
      </c>
      <c r="GD15" t="s">
        <v>355</v>
      </c>
      <c r="GE15">
        <v>1</v>
      </c>
      <c r="GF15" t="s">
        <v>274</v>
      </c>
      <c r="GG15">
        <v>3</v>
      </c>
      <c r="GH15">
        <v>5.2</v>
      </c>
      <c r="GI15">
        <v>0</v>
      </c>
      <c r="GJ15">
        <v>0</v>
      </c>
      <c r="GL15" t="s">
        <v>8322</v>
      </c>
      <c r="GN15">
        <v>13</v>
      </c>
      <c r="GP15" t="s">
        <v>779</v>
      </c>
      <c r="GZ15" t="s">
        <v>8323</v>
      </c>
      <c r="HB15" t="s">
        <v>294</v>
      </c>
      <c r="HC15" t="s">
        <v>313</v>
      </c>
      <c r="HD15" t="s">
        <v>4760</v>
      </c>
      <c r="HE15">
        <v>0</v>
      </c>
      <c r="HF15">
        <v>11</v>
      </c>
      <c r="HG15">
        <v>0</v>
      </c>
      <c r="HH15" t="s">
        <v>275</v>
      </c>
      <c r="HK15">
        <v>1</v>
      </c>
      <c r="HN15" t="s">
        <v>8298</v>
      </c>
      <c r="HO15" t="s">
        <v>8324</v>
      </c>
      <c r="HP15" t="s">
        <v>8325</v>
      </c>
      <c r="HQ15" t="s">
        <v>8326</v>
      </c>
      <c r="HV15">
        <v>22</v>
      </c>
      <c r="HW15">
        <v>4157261</v>
      </c>
      <c r="HX15" t="s">
        <v>8124</v>
      </c>
      <c r="HY15">
        <v>4157236</v>
      </c>
      <c r="IB15">
        <v>0.5</v>
      </c>
      <c r="IC15">
        <v>1</v>
      </c>
      <c r="IL15">
        <v>31</v>
      </c>
      <c r="IP15" t="s">
        <v>8194</v>
      </c>
      <c r="IT15">
        <v>8</v>
      </c>
    </row>
    <row r="16" spans="1:254">
      <c r="A16">
        <v>15</v>
      </c>
      <c r="B16" t="s">
        <v>8327</v>
      </c>
      <c r="C16">
        <v>1</v>
      </c>
      <c r="D16">
        <v>1</v>
      </c>
      <c r="E16">
        <v>10</v>
      </c>
      <c r="G16">
        <v>22</v>
      </c>
      <c r="V16" t="s">
        <v>679</v>
      </c>
      <c r="AO16">
        <v>7</v>
      </c>
      <c r="BP16">
        <f t="shared" si="0"/>
        <v>0</v>
      </c>
      <c r="BQ16">
        <f t="shared" si="1"/>
        <v>0</v>
      </c>
      <c r="BS16" t="s">
        <v>275</v>
      </c>
      <c r="BU16">
        <v>0</v>
      </c>
      <c r="BW16">
        <v>0</v>
      </c>
      <c r="BX16" t="s">
        <v>8328</v>
      </c>
      <c r="CC16" s="3">
        <v>0.11597222222222221</v>
      </c>
      <c r="CE16" t="s">
        <v>8329</v>
      </c>
      <c r="CI16">
        <v>0</v>
      </c>
      <c r="CJ16" t="s">
        <v>8330</v>
      </c>
      <c r="CK16" s="4">
        <v>38414</v>
      </c>
      <c r="CL16" t="s">
        <v>8331</v>
      </c>
      <c r="CM16" t="s">
        <v>8332</v>
      </c>
      <c r="CN16">
        <v>14</v>
      </c>
      <c r="CO16" t="s">
        <v>8333</v>
      </c>
      <c r="CQ16" t="s">
        <v>8063</v>
      </c>
      <c r="CT16" t="s">
        <v>8334</v>
      </c>
      <c r="CV16">
        <v>0</v>
      </c>
      <c r="CX16">
        <v>11</v>
      </c>
      <c r="CY16" t="s">
        <v>553</v>
      </c>
      <c r="CZ16">
        <v>0</v>
      </c>
      <c r="DA16">
        <v>18</v>
      </c>
      <c r="DB16" t="s">
        <v>554</v>
      </c>
      <c r="DC16">
        <v>-22</v>
      </c>
      <c r="DJ16">
        <v>-5</v>
      </c>
      <c r="DK16" s="4">
        <v>44491</v>
      </c>
      <c r="DL16">
        <v>20433</v>
      </c>
      <c r="DM16">
        <v>2021</v>
      </c>
      <c r="DN16">
        <v>0</v>
      </c>
      <c r="DP16">
        <v>80709</v>
      </c>
      <c r="DQ16">
        <v>35</v>
      </c>
      <c r="DT16" t="s">
        <v>257</v>
      </c>
      <c r="DU16" t="s">
        <v>274</v>
      </c>
      <c r="DW16">
        <v>14</v>
      </c>
      <c r="DX16" t="s">
        <v>8063</v>
      </c>
      <c r="ED16">
        <v>0</v>
      </c>
      <c r="EE16" t="s">
        <v>7762</v>
      </c>
      <c r="EG16">
        <v>0</v>
      </c>
      <c r="EI16" t="s">
        <v>1486</v>
      </c>
      <c r="EJ16" t="s">
        <v>8335</v>
      </c>
      <c r="EK16" t="s">
        <v>8336</v>
      </c>
      <c r="EL16" t="s">
        <v>8337</v>
      </c>
      <c r="EM16" t="s">
        <v>8338</v>
      </c>
      <c r="EO16" t="s">
        <v>3721</v>
      </c>
      <c r="EP16">
        <v>0</v>
      </c>
      <c r="ES16" t="s">
        <v>8339</v>
      </c>
      <c r="FD16">
        <v>0</v>
      </c>
      <c r="FI16" t="s">
        <v>8340</v>
      </c>
      <c r="FK16">
        <v>0</v>
      </c>
      <c r="FM16">
        <v>0</v>
      </c>
      <c r="FP16">
        <v>0</v>
      </c>
      <c r="FR16" t="s">
        <v>651</v>
      </c>
      <c r="FU16" t="s">
        <v>6988</v>
      </c>
      <c r="FX16">
        <v>0</v>
      </c>
      <c r="FZ16">
        <v>14</v>
      </c>
      <c r="GA16">
        <v>-14</v>
      </c>
      <c r="GB16">
        <v>0</v>
      </c>
      <c r="GD16" t="s">
        <v>355</v>
      </c>
      <c r="GE16">
        <v>0</v>
      </c>
      <c r="GI16">
        <v>0</v>
      </c>
      <c r="GJ16">
        <v>0</v>
      </c>
      <c r="GL16" t="s">
        <v>8341</v>
      </c>
      <c r="GZ16" t="s">
        <v>8342</v>
      </c>
      <c r="HD16" t="s">
        <v>889</v>
      </c>
      <c r="HE16">
        <v>1</v>
      </c>
      <c r="HF16">
        <v>20</v>
      </c>
      <c r="HG16">
        <v>0</v>
      </c>
      <c r="HH16" t="s">
        <v>275</v>
      </c>
      <c r="HT16" t="s">
        <v>8343</v>
      </c>
      <c r="HU16">
        <v>-5</v>
      </c>
      <c r="HV16">
        <v>27</v>
      </c>
      <c r="HW16">
        <v>4157282</v>
      </c>
      <c r="HY16">
        <v>4157261</v>
      </c>
      <c r="IB16">
        <v>0</v>
      </c>
      <c r="IC16">
        <v>0</v>
      </c>
      <c r="IL16">
        <v>32</v>
      </c>
      <c r="IT16">
        <v>8</v>
      </c>
    </row>
    <row r="17" spans="1:254">
      <c r="A17">
        <v>16</v>
      </c>
      <c r="B17" t="s">
        <v>8344</v>
      </c>
      <c r="C17">
        <v>1</v>
      </c>
      <c r="D17">
        <v>1</v>
      </c>
      <c r="E17">
        <v>15</v>
      </c>
      <c r="F17">
        <v>5</v>
      </c>
      <c r="G17">
        <v>27</v>
      </c>
      <c r="I17" t="s">
        <v>254</v>
      </c>
      <c r="J17">
        <v>11</v>
      </c>
      <c r="K17" t="s">
        <v>1184</v>
      </c>
      <c r="L17" t="s">
        <v>7815</v>
      </c>
      <c r="M17" t="s">
        <v>1037</v>
      </c>
      <c r="O17" t="s">
        <v>257</v>
      </c>
      <c r="P17" t="s">
        <v>509</v>
      </c>
      <c r="V17" t="s">
        <v>257</v>
      </c>
      <c r="W17" t="s">
        <v>1217</v>
      </c>
      <c r="AD17" t="s">
        <v>411</v>
      </c>
      <c r="AE17" t="s">
        <v>412</v>
      </c>
      <c r="AF17" t="s">
        <v>1217</v>
      </c>
      <c r="AG17" t="s">
        <v>257</v>
      </c>
      <c r="AI17">
        <v>22</v>
      </c>
      <c r="AO17">
        <v>7</v>
      </c>
      <c r="BI17" t="s">
        <v>607</v>
      </c>
      <c r="BP17">
        <f t="shared" si="0"/>
        <v>0</v>
      </c>
      <c r="BQ17">
        <f t="shared" si="1"/>
        <v>3</v>
      </c>
      <c r="BS17" t="s">
        <v>275</v>
      </c>
      <c r="BU17">
        <v>0</v>
      </c>
      <c r="BW17">
        <v>0</v>
      </c>
      <c r="BX17" t="s">
        <v>8345</v>
      </c>
      <c r="CC17" s="3">
        <v>9.8611111111111108E-2</v>
      </c>
      <c r="CE17" t="s">
        <v>8346</v>
      </c>
      <c r="CI17">
        <v>0</v>
      </c>
      <c r="CJ17" t="s">
        <v>8347</v>
      </c>
      <c r="CK17" s="4">
        <v>38414</v>
      </c>
      <c r="CL17" t="s">
        <v>8348</v>
      </c>
      <c r="CM17" t="s">
        <v>8349</v>
      </c>
      <c r="CN17">
        <v>14</v>
      </c>
      <c r="CP17" t="s">
        <v>418</v>
      </c>
      <c r="CQ17" t="s">
        <v>8063</v>
      </c>
      <c r="CT17" t="s">
        <v>884</v>
      </c>
      <c r="CV17">
        <v>0</v>
      </c>
      <c r="CX17">
        <v>12</v>
      </c>
      <c r="CY17" t="s">
        <v>553</v>
      </c>
      <c r="CZ17">
        <v>0</v>
      </c>
      <c r="DA17">
        <v>18</v>
      </c>
      <c r="DB17" t="s">
        <v>554</v>
      </c>
      <c r="DC17">
        <v>-22</v>
      </c>
      <c r="DE17" t="s">
        <v>8108</v>
      </c>
      <c r="DJ17">
        <v>5</v>
      </c>
      <c r="DK17" s="4">
        <v>44491</v>
      </c>
      <c r="DL17">
        <v>20433</v>
      </c>
      <c r="DM17">
        <v>2021</v>
      </c>
      <c r="DN17">
        <v>0</v>
      </c>
      <c r="DP17">
        <v>80709</v>
      </c>
      <c r="DQ17">
        <v>36</v>
      </c>
      <c r="DT17" t="s">
        <v>257</v>
      </c>
      <c r="DU17" t="s">
        <v>274</v>
      </c>
      <c r="DW17">
        <v>14</v>
      </c>
      <c r="DX17" t="s">
        <v>8063</v>
      </c>
      <c r="ED17">
        <v>0</v>
      </c>
      <c r="EE17" t="s">
        <v>7823</v>
      </c>
      <c r="EF17" t="s">
        <v>422</v>
      </c>
      <c r="EG17">
        <v>0</v>
      </c>
      <c r="EH17" t="s">
        <v>1979</v>
      </c>
      <c r="EI17" t="s">
        <v>340</v>
      </c>
      <c r="EJ17" t="s">
        <v>341</v>
      </c>
      <c r="EK17" t="s">
        <v>8350</v>
      </c>
      <c r="EL17" t="s">
        <v>8351</v>
      </c>
      <c r="EM17" t="s">
        <v>2256</v>
      </c>
      <c r="EN17" t="s">
        <v>418</v>
      </c>
      <c r="EO17" t="s">
        <v>345</v>
      </c>
      <c r="EP17">
        <v>0</v>
      </c>
      <c r="ES17" t="s">
        <v>8352</v>
      </c>
      <c r="FD17">
        <v>0</v>
      </c>
      <c r="FF17" t="s">
        <v>429</v>
      </c>
      <c r="FH17" t="s">
        <v>429</v>
      </c>
      <c r="FK17">
        <v>0</v>
      </c>
      <c r="FM17">
        <v>0</v>
      </c>
      <c r="FP17">
        <v>0</v>
      </c>
      <c r="FR17" t="s">
        <v>395</v>
      </c>
      <c r="FT17" t="s">
        <v>257</v>
      </c>
      <c r="FU17" t="s">
        <v>496</v>
      </c>
      <c r="FV17" t="s">
        <v>431</v>
      </c>
      <c r="FX17">
        <v>1</v>
      </c>
      <c r="FZ17">
        <v>14</v>
      </c>
      <c r="GA17">
        <v>-14</v>
      </c>
      <c r="GB17">
        <v>0</v>
      </c>
      <c r="GD17" t="s">
        <v>355</v>
      </c>
      <c r="GE17">
        <v>0</v>
      </c>
      <c r="GI17">
        <v>0</v>
      </c>
      <c r="GJ17">
        <v>0</v>
      </c>
      <c r="GL17" t="s">
        <v>8353</v>
      </c>
      <c r="GN17">
        <v>5</v>
      </c>
      <c r="GZ17" t="s">
        <v>3206</v>
      </c>
      <c r="HA17" t="s">
        <v>8108</v>
      </c>
      <c r="HB17" t="s">
        <v>313</v>
      </c>
      <c r="HC17" t="s">
        <v>294</v>
      </c>
      <c r="HD17" t="s">
        <v>8354</v>
      </c>
      <c r="HE17">
        <v>0</v>
      </c>
      <c r="HF17">
        <v>11</v>
      </c>
      <c r="HG17">
        <v>0</v>
      </c>
      <c r="HH17" t="s">
        <v>275</v>
      </c>
      <c r="HK17">
        <v>4</v>
      </c>
      <c r="HO17" t="s">
        <v>8355</v>
      </c>
      <c r="HP17" t="s">
        <v>2217</v>
      </c>
      <c r="HQ17" t="s">
        <v>8356</v>
      </c>
      <c r="HV17">
        <v>22</v>
      </c>
      <c r="HW17">
        <v>4157287</v>
      </c>
      <c r="HX17" t="s">
        <v>6102</v>
      </c>
      <c r="HY17">
        <v>4157282</v>
      </c>
      <c r="IB17">
        <v>0</v>
      </c>
      <c r="IC17">
        <v>0</v>
      </c>
      <c r="IL17">
        <v>33</v>
      </c>
      <c r="IN17" t="s">
        <v>8073</v>
      </c>
      <c r="IP17" t="s">
        <v>8073</v>
      </c>
      <c r="IQ17" t="s">
        <v>8194</v>
      </c>
      <c r="IT17">
        <v>8</v>
      </c>
    </row>
    <row r="18" spans="1:254">
      <c r="A18">
        <v>17</v>
      </c>
      <c r="B18" t="s">
        <v>8357</v>
      </c>
      <c r="C18">
        <v>1</v>
      </c>
      <c r="D18">
        <v>2</v>
      </c>
      <c r="E18">
        <v>10</v>
      </c>
      <c r="F18">
        <v>2</v>
      </c>
      <c r="G18">
        <v>22</v>
      </c>
      <c r="I18" t="s">
        <v>298</v>
      </c>
      <c r="J18">
        <v>11</v>
      </c>
      <c r="K18" t="s">
        <v>5500</v>
      </c>
      <c r="L18" t="s">
        <v>5069</v>
      </c>
      <c r="M18" t="s">
        <v>1095</v>
      </c>
      <c r="O18" t="s">
        <v>3415</v>
      </c>
      <c r="S18" t="s">
        <v>5070</v>
      </c>
      <c r="V18" t="s">
        <v>257</v>
      </c>
      <c r="W18" t="s">
        <v>6977</v>
      </c>
      <c r="AD18" t="s">
        <v>635</v>
      </c>
      <c r="AE18" t="s">
        <v>1685</v>
      </c>
      <c r="AF18" t="s">
        <v>6977</v>
      </c>
      <c r="AG18" t="s">
        <v>274</v>
      </c>
      <c r="AI18">
        <v>22</v>
      </c>
      <c r="AO18">
        <v>7</v>
      </c>
      <c r="BI18" t="s">
        <v>607</v>
      </c>
      <c r="BP18">
        <f t="shared" si="0"/>
        <v>0</v>
      </c>
      <c r="BQ18">
        <f t="shared" si="1"/>
        <v>2</v>
      </c>
      <c r="BS18" t="s">
        <v>275</v>
      </c>
      <c r="BU18">
        <v>0</v>
      </c>
      <c r="BW18">
        <v>0</v>
      </c>
      <c r="BX18" t="s">
        <v>8358</v>
      </c>
      <c r="CC18" s="3">
        <v>7.0833333333333331E-2</v>
      </c>
      <c r="CE18" t="s">
        <v>8359</v>
      </c>
      <c r="CI18">
        <v>0</v>
      </c>
      <c r="CJ18" t="s">
        <v>8360</v>
      </c>
      <c r="CK18" s="4">
        <v>38050</v>
      </c>
      <c r="CL18" t="s">
        <v>8361</v>
      </c>
      <c r="CM18" t="s">
        <v>8362</v>
      </c>
      <c r="CN18">
        <v>14</v>
      </c>
      <c r="CO18" t="s">
        <v>8363</v>
      </c>
      <c r="CP18" t="s">
        <v>282</v>
      </c>
      <c r="CQ18" t="s">
        <v>8063</v>
      </c>
      <c r="CT18" t="s">
        <v>8064</v>
      </c>
      <c r="CV18">
        <v>0</v>
      </c>
      <c r="CX18">
        <v>13</v>
      </c>
      <c r="CY18" t="s">
        <v>553</v>
      </c>
      <c r="CZ18">
        <v>0</v>
      </c>
      <c r="DA18">
        <v>18</v>
      </c>
      <c r="DB18" t="s">
        <v>554</v>
      </c>
      <c r="DC18">
        <v>-22</v>
      </c>
      <c r="DE18" t="s">
        <v>8192</v>
      </c>
      <c r="DJ18">
        <v>2</v>
      </c>
      <c r="DK18" s="4">
        <v>44491</v>
      </c>
      <c r="DL18">
        <v>20433</v>
      </c>
      <c r="DM18">
        <v>2021</v>
      </c>
      <c r="DN18">
        <v>0</v>
      </c>
      <c r="DP18">
        <v>80709</v>
      </c>
      <c r="DQ18">
        <v>37</v>
      </c>
      <c r="DT18" t="s">
        <v>257</v>
      </c>
      <c r="DU18" t="s">
        <v>274</v>
      </c>
      <c r="DW18">
        <v>14</v>
      </c>
      <c r="DX18" t="s">
        <v>8063</v>
      </c>
      <c r="ED18">
        <v>0</v>
      </c>
      <c r="EE18" t="s">
        <v>2553</v>
      </c>
      <c r="EF18" t="s">
        <v>675</v>
      </c>
      <c r="EG18">
        <v>0</v>
      </c>
      <c r="EI18" t="s">
        <v>340</v>
      </c>
      <c r="EJ18" t="s">
        <v>3736</v>
      </c>
      <c r="EK18" t="s">
        <v>8364</v>
      </c>
      <c r="EL18" t="s">
        <v>8365</v>
      </c>
      <c r="EM18" t="s">
        <v>2934</v>
      </c>
      <c r="EN18" t="s">
        <v>269</v>
      </c>
      <c r="EO18" t="s">
        <v>388</v>
      </c>
      <c r="EP18">
        <v>0</v>
      </c>
      <c r="ES18" t="s">
        <v>8366</v>
      </c>
      <c r="FD18">
        <v>0</v>
      </c>
      <c r="FE18">
        <v>15</v>
      </c>
      <c r="FF18" t="s">
        <v>308</v>
      </c>
      <c r="FH18" t="s">
        <v>308</v>
      </c>
      <c r="FK18">
        <v>0</v>
      </c>
      <c r="FM18">
        <v>0</v>
      </c>
      <c r="FP18">
        <v>0</v>
      </c>
      <c r="FR18" t="s">
        <v>462</v>
      </c>
      <c r="FT18" t="s">
        <v>274</v>
      </c>
      <c r="FU18" t="s">
        <v>777</v>
      </c>
      <c r="FV18" t="s">
        <v>1700</v>
      </c>
      <c r="FX18">
        <v>0</v>
      </c>
      <c r="FZ18">
        <v>14</v>
      </c>
      <c r="GA18">
        <v>-14</v>
      </c>
      <c r="GB18">
        <v>0</v>
      </c>
      <c r="GC18" t="s">
        <v>8367</v>
      </c>
      <c r="GD18" t="s">
        <v>355</v>
      </c>
      <c r="GE18">
        <v>0</v>
      </c>
      <c r="GF18" t="s">
        <v>274</v>
      </c>
      <c r="GI18">
        <v>0</v>
      </c>
      <c r="GJ18">
        <v>0</v>
      </c>
      <c r="GL18" t="s">
        <v>8368</v>
      </c>
      <c r="GN18">
        <v>4</v>
      </c>
      <c r="GZ18" t="s">
        <v>8369</v>
      </c>
      <c r="HB18" t="s">
        <v>313</v>
      </c>
      <c r="HC18" t="s">
        <v>313</v>
      </c>
      <c r="HD18" t="s">
        <v>8370</v>
      </c>
      <c r="HE18">
        <v>0</v>
      </c>
      <c r="HF18">
        <v>11</v>
      </c>
      <c r="HG18">
        <v>0</v>
      </c>
      <c r="HH18" t="s">
        <v>275</v>
      </c>
      <c r="HK18" t="s">
        <v>499</v>
      </c>
      <c r="HV18">
        <v>20</v>
      </c>
      <c r="HW18">
        <v>4157304</v>
      </c>
      <c r="HX18" t="s">
        <v>8371</v>
      </c>
      <c r="HY18">
        <v>4157287</v>
      </c>
      <c r="IB18">
        <v>0</v>
      </c>
      <c r="IC18">
        <v>0</v>
      </c>
      <c r="IL18">
        <v>34</v>
      </c>
      <c r="IN18" t="s">
        <v>8193</v>
      </c>
      <c r="IP18" t="s">
        <v>8193</v>
      </c>
      <c r="IT18">
        <v>8</v>
      </c>
    </row>
    <row r="19" spans="1:254">
      <c r="A19">
        <v>18</v>
      </c>
      <c r="B19" t="s">
        <v>8372</v>
      </c>
      <c r="C19">
        <v>1</v>
      </c>
      <c r="D19">
        <v>3</v>
      </c>
      <c r="E19">
        <v>8</v>
      </c>
      <c r="F19">
        <v>11</v>
      </c>
      <c r="G19">
        <v>20</v>
      </c>
      <c r="I19" t="s">
        <v>254</v>
      </c>
      <c r="J19">
        <v>11</v>
      </c>
      <c r="K19" t="s">
        <v>506</v>
      </c>
      <c r="L19" t="s">
        <v>8373</v>
      </c>
      <c r="M19" t="s">
        <v>1095</v>
      </c>
      <c r="O19" t="s">
        <v>1096</v>
      </c>
      <c r="P19" t="s">
        <v>509</v>
      </c>
      <c r="V19" t="s">
        <v>253</v>
      </c>
      <c r="W19" t="s">
        <v>8374</v>
      </c>
      <c r="X19" t="s">
        <v>370</v>
      </c>
      <c r="Y19" t="s">
        <v>8375</v>
      </c>
      <c r="AA19" t="s">
        <v>666</v>
      </c>
      <c r="AB19" t="s">
        <v>667</v>
      </c>
      <c r="AI19">
        <v>88</v>
      </c>
      <c r="AJ19" t="s">
        <v>327</v>
      </c>
      <c r="AO19">
        <v>7</v>
      </c>
      <c r="BI19" t="s">
        <v>274</v>
      </c>
      <c r="BP19">
        <f t="shared" si="0"/>
        <v>1</v>
      </c>
      <c r="BQ19">
        <f t="shared" si="1"/>
        <v>0</v>
      </c>
      <c r="BS19" t="s">
        <v>275</v>
      </c>
      <c r="BU19">
        <v>0</v>
      </c>
      <c r="BW19">
        <v>0</v>
      </c>
      <c r="BX19" t="s">
        <v>8376</v>
      </c>
      <c r="BZ19">
        <v>1</v>
      </c>
      <c r="CA19" t="s">
        <v>492</v>
      </c>
      <c r="CC19" s="3">
        <v>4.3750000000000004E-2</v>
      </c>
      <c r="CD19" t="s">
        <v>257</v>
      </c>
      <c r="CE19" t="s">
        <v>8377</v>
      </c>
      <c r="CF19">
        <v>10</v>
      </c>
      <c r="CH19" t="s">
        <v>331</v>
      </c>
      <c r="CI19">
        <v>0</v>
      </c>
      <c r="CJ19" t="s">
        <v>8378</v>
      </c>
      <c r="CK19" s="4">
        <v>38751</v>
      </c>
      <c r="CL19" t="s">
        <v>8379</v>
      </c>
      <c r="CM19" t="s">
        <v>8380</v>
      </c>
      <c r="CN19">
        <v>14</v>
      </c>
      <c r="CO19" t="s">
        <v>8381</v>
      </c>
      <c r="CP19" t="s">
        <v>269</v>
      </c>
      <c r="CQ19" t="s">
        <v>8063</v>
      </c>
      <c r="CT19" t="s">
        <v>8107</v>
      </c>
      <c r="CV19">
        <v>0</v>
      </c>
      <c r="CX19">
        <v>14</v>
      </c>
      <c r="CY19" t="s">
        <v>553</v>
      </c>
      <c r="CZ19">
        <v>0</v>
      </c>
      <c r="DA19">
        <v>18</v>
      </c>
      <c r="DB19" t="s">
        <v>554</v>
      </c>
      <c r="DC19">
        <v>-22</v>
      </c>
      <c r="DE19" t="s">
        <v>8206</v>
      </c>
      <c r="DJ19">
        <v>11</v>
      </c>
      <c r="DK19" s="4">
        <v>44491</v>
      </c>
      <c r="DL19">
        <v>20433</v>
      </c>
      <c r="DM19">
        <v>2021</v>
      </c>
      <c r="DN19">
        <v>0</v>
      </c>
      <c r="DP19">
        <v>80709</v>
      </c>
      <c r="DQ19">
        <v>38</v>
      </c>
      <c r="DT19" t="s">
        <v>274</v>
      </c>
      <c r="DU19" t="s">
        <v>257</v>
      </c>
      <c r="DW19">
        <v>14</v>
      </c>
      <c r="DX19" t="s">
        <v>8063</v>
      </c>
      <c r="ED19">
        <v>0</v>
      </c>
      <c r="EE19" t="s">
        <v>2996</v>
      </c>
      <c r="EF19" t="s">
        <v>422</v>
      </c>
      <c r="EG19">
        <v>0</v>
      </c>
      <c r="EI19" t="s">
        <v>340</v>
      </c>
      <c r="EJ19" t="s">
        <v>1392</v>
      </c>
      <c r="EK19" t="s">
        <v>8382</v>
      </c>
      <c r="EL19" t="s">
        <v>8383</v>
      </c>
      <c r="EM19" t="s">
        <v>707</v>
      </c>
      <c r="EN19" t="s">
        <v>282</v>
      </c>
      <c r="EO19" t="s">
        <v>1110</v>
      </c>
      <c r="EP19">
        <v>0</v>
      </c>
      <c r="EQ19" t="s">
        <v>3697</v>
      </c>
      <c r="ES19" t="s">
        <v>8384</v>
      </c>
      <c r="ET19">
        <v>11</v>
      </c>
      <c r="EU19" t="s">
        <v>348</v>
      </c>
      <c r="EV19" t="s">
        <v>349</v>
      </c>
      <c r="EW19" t="s">
        <v>2977</v>
      </c>
      <c r="EX19" t="s">
        <v>351</v>
      </c>
      <c r="FA19" t="s">
        <v>392</v>
      </c>
      <c r="FB19" t="s">
        <v>8385</v>
      </c>
      <c r="FD19">
        <v>0</v>
      </c>
      <c r="FE19">
        <v>5</v>
      </c>
      <c r="FI19" t="s">
        <v>8386</v>
      </c>
      <c r="FK19">
        <v>0</v>
      </c>
      <c r="FM19">
        <v>0</v>
      </c>
      <c r="FP19">
        <v>0</v>
      </c>
      <c r="FR19" t="s">
        <v>462</v>
      </c>
      <c r="FT19" t="s">
        <v>257</v>
      </c>
      <c r="FU19" t="s">
        <v>777</v>
      </c>
      <c r="FX19">
        <v>0</v>
      </c>
      <c r="FZ19">
        <v>14</v>
      </c>
      <c r="GA19">
        <v>-14</v>
      </c>
      <c r="GB19">
        <v>0</v>
      </c>
      <c r="GD19" t="s">
        <v>355</v>
      </c>
      <c r="GE19">
        <v>1</v>
      </c>
      <c r="GF19" t="s">
        <v>274</v>
      </c>
      <c r="GH19">
        <v>3.2</v>
      </c>
      <c r="GI19">
        <v>0</v>
      </c>
      <c r="GJ19">
        <v>0</v>
      </c>
      <c r="GL19" t="s">
        <v>8387</v>
      </c>
      <c r="GM19">
        <v>0</v>
      </c>
      <c r="GN19">
        <v>0</v>
      </c>
      <c r="GO19" t="s">
        <v>357</v>
      </c>
      <c r="GQ19">
        <v>10</v>
      </c>
      <c r="GZ19" t="s">
        <v>8388</v>
      </c>
      <c r="HB19" t="s">
        <v>294</v>
      </c>
      <c r="HC19" t="s">
        <v>313</v>
      </c>
      <c r="HD19" t="s">
        <v>8206</v>
      </c>
      <c r="HE19">
        <v>0</v>
      </c>
      <c r="HF19">
        <v>11</v>
      </c>
      <c r="HG19">
        <v>0</v>
      </c>
      <c r="HH19" t="s">
        <v>275</v>
      </c>
      <c r="HK19">
        <v>1</v>
      </c>
      <c r="HL19" t="s">
        <v>8206</v>
      </c>
      <c r="HN19" t="s">
        <v>8298</v>
      </c>
      <c r="HO19" t="s">
        <v>8389</v>
      </c>
      <c r="HP19" t="s">
        <v>8390</v>
      </c>
      <c r="HQ19" t="s">
        <v>8391</v>
      </c>
      <c r="HS19" t="s">
        <v>8392</v>
      </c>
      <c r="HV19">
        <v>9</v>
      </c>
      <c r="HW19">
        <v>4157315</v>
      </c>
      <c r="HX19" t="s">
        <v>565</v>
      </c>
      <c r="HY19">
        <v>4157304</v>
      </c>
      <c r="IB19">
        <v>0.5</v>
      </c>
      <c r="IC19">
        <v>1</v>
      </c>
      <c r="IL19">
        <v>35</v>
      </c>
      <c r="IP19" t="s">
        <v>8206</v>
      </c>
      <c r="IT19">
        <v>8</v>
      </c>
    </row>
    <row r="20" spans="1:254">
      <c r="A20">
        <v>19</v>
      </c>
      <c r="B20" t="s">
        <v>8393</v>
      </c>
      <c r="C20">
        <v>1</v>
      </c>
      <c r="D20">
        <v>1</v>
      </c>
      <c r="E20">
        <v>9</v>
      </c>
      <c r="F20">
        <v>-1</v>
      </c>
      <c r="G20">
        <v>9</v>
      </c>
      <c r="I20" t="s">
        <v>298</v>
      </c>
      <c r="J20">
        <v>11</v>
      </c>
      <c r="K20" t="s">
        <v>1184</v>
      </c>
      <c r="L20" t="s">
        <v>8394</v>
      </c>
      <c r="M20" t="s">
        <v>978</v>
      </c>
      <c r="O20" t="s">
        <v>1750</v>
      </c>
      <c r="P20" t="s">
        <v>509</v>
      </c>
      <c r="V20" t="s">
        <v>257</v>
      </c>
      <c r="W20" t="s">
        <v>8395</v>
      </c>
      <c r="AD20" t="s">
        <v>573</v>
      </c>
      <c r="AE20" t="s">
        <v>2590</v>
      </c>
      <c r="AF20" t="s">
        <v>8395</v>
      </c>
      <c r="AG20" t="s">
        <v>257</v>
      </c>
      <c r="AI20">
        <v>7</v>
      </c>
      <c r="AO20">
        <v>7</v>
      </c>
      <c r="BI20" t="s">
        <v>274</v>
      </c>
      <c r="BP20">
        <f t="shared" si="0"/>
        <v>0</v>
      </c>
      <c r="BQ20">
        <f t="shared" si="1"/>
        <v>1</v>
      </c>
      <c r="BS20" t="s">
        <v>275</v>
      </c>
      <c r="BU20">
        <v>0</v>
      </c>
      <c r="BW20">
        <v>0</v>
      </c>
      <c r="BX20" t="s">
        <v>8396</v>
      </c>
      <c r="CC20" s="3">
        <v>1.9444444444444445E-2</v>
      </c>
      <c r="CE20" t="s">
        <v>8397</v>
      </c>
      <c r="CI20">
        <v>0</v>
      </c>
      <c r="CJ20" t="s">
        <v>8398</v>
      </c>
      <c r="CK20" s="4">
        <v>38414</v>
      </c>
      <c r="CL20" t="s">
        <v>8399</v>
      </c>
      <c r="CM20" t="s">
        <v>8400</v>
      </c>
      <c r="CN20">
        <v>14</v>
      </c>
      <c r="CO20" t="s">
        <v>8401</v>
      </c>
      <c r="CP20" t="s">
        <v>282</v>
      </c>
      <c r="CQ20" t="s">
        <v>8063</v>
      </c>
      <c r="CT20" t="s">
        <v>8402</v>
      </c>
      <c r="CV20">
        <v>0</v>
      </c>
      <c r="CX20">
        <v>15</v>
      </c>
      <c r="CY20" t="s">
        <v>553</v>
      </c>
      <c r="CZ20">
        <v>0</v>
      </c>
      <c r="DA20">
        <v>18</v>
      </c>
      <c r="DB20" t="s">
        <v>554</v>
      </c>
      <c r="DC20">
        <v>-22</v>
      </c>
      <c r="DE20" t="s">
        <v>8193</v>
      </c>
      <c r="DJ20">
        <v>-1</v>
      </c>
      <c r="DK20" s="4">
        <v>44491</v>
      </c>
      <c r="DL20">
        <v>20433</v>
      </c>
      <c r="DM20">
        <v>2021</v>
      </c>
      <c r="DN20">
        <v>0</v>
      </c>
      <c r="DP20">
        <v>80709</v>
      </c>
      <c r="DQ20">
        <v>39</v>
      </c>
      <c r="DT20" t="s">
        <v>274</v>
      </c>
      <c r="DU20" t="s">
        <v>257</v>
      </c>
      <c r="DW20">
        <v>14</v>
      </c>
      <c r="DX20" t="s">
        <v>8063</v>
      </c>
      <c r="ED20">
        <v>0</v>
      </c>
      <c r="EE20" t="s">
        <v>1761</v>
      </c>
      <c r="EF20" t="s">
        <v>383</v>
      </c>
      <c r="EG20">
        <v>0</v>
      </c>
      <c r="EI20" t="s">
        <v>340</v>
      </c>
      <c r="EJ20" t="s">
        <v>8403</v>
      </c>
      <c r="EK20" t="s">
        <v>8404</v>
      </c>
      <c r="EL20" t="s">
        <v>8405</v>
      </c>
      <c r="EM20" t="s">
        <v>387</v>
      </c>
      <c r="EN20" t="s">
        <v>269</v>
      </c>
      <c r="EO20" t="s">
        <v>345</v>
      </c>
      <c r="EP20">
        <v>1</v>
      </c>
      <c r="ES20" t="s">
        <v>8406</v>
      </c>
      <c r="FD20">
        <v>0</v>
      </c>
      <c r="FF20" t="s">
        <v>285</v>
      </c>
      <c r="FH20" t="s">
        <v>285</v>
      </c>
      <c r="FI20" t="s">
        <v>8407</v>
      </c>
      <c r="FK20">
        <v>0</v>
      </c>
      <c r="FM20">
        <v>0</v>
      </c>
      <c r="FP20">
        <v>0</v>
      </c>
      <c r="FR20" t="s">
        <v>462</v>
      </c>
      <c r="FT20" t="s">
        <v>274</v>
      </c>
      <c r="FU20" t="s">
        <v>463</v>
      </c>
      <c r="FV20" t="s">
        <v>431</v>
      </c>
      <c r="FW20" t="s">
        <v>432</v>
      </c>
      <c r="FX20">
        <v>1</v>
      </c>
      <c r="FZ20">
        <v>14</v>
      </c>
      <c r="GA20">
        <v>-14</v>
      </c>
      <c r="GB20">
        <v>0</v>
      </c>
      <c r="GD20" t="s">
        <v>355</v>
      </c>
      <c r="GE20">
        <v>0</v>
      </c>
      <c r="GF20" t="s">
        <v>274</v>
      </c>
      <c r="GI20">
        <v>0</v>
      </c>
      <c r="GJ20">
        <v>0</v>
      </c>
      <c r="GL20" t="s">
        <v>8408</v>
      </c>
      <c r="GN20">
        <v>2</v>
      </c>
      <c r="GZ20" t="s">
        <v>8409</v>
      </c>
      <c r="HB20" t="s">
        <v>313</v>
      </c>
      <c r="HC20" t="s">
        <v>313</v>
      </c>
      <c r="HE20">
        <v>0</v>
      </c>
      <c r="HF20">
        <v>11</v>
      </c>
      <c r="HG20">
        <v>0</v>
      </c>
      <c r="HH20" t="s">
        <v>275</v>
      </c>
      <c r="HK20" t="s">
        <v>58</v>
      </c>
      <c r="HO20" t="s">
        <v>8410</v>
      </c>
      <c r="HP20" t="s">
        <v>1008</v>
      </c>
      <c r="HQ20" t="s">
        <v>8411</v>
      </c>
      <c r="HV20">
        <v>10</v>
      </c>
      <c r="HW20">
        <v>4157331</v>
      </c>
      <c r="HX20" t="s">
        <v>8193</v>
      </c>
      <c r="HY20">
        <v>4157315</v>
      </c>
      <c r="IB20">
        <v>0</v>
      </c>
      <c r="IC20">
        <v>0</v>
      </c>
      <c r="IL20">
        <v>36</v>
      </c>
      <c r="IN20" t="s">
        <v>8193</v>
      </c>
      <c r="IP20" t="s">
        <v>8193</v>
      </c>
      <c r="IT20">
        <v>8</v>
      </c>
    </row>
    <row r="21" spans="1:254">
      <c r="A21">
        <v>20</v>
      </c>
      <c r="B21" t="s">
        <v>8412</v>
      </c>
      <c r="C21">
        <v>2</v>
      </c>
      <c r="D21">
        <v>2</v>
      </c>
      <c r="E21">
        <v>10</v>
      </c>
      <c r="F21">
        <v>9</v>
      </c>
      <c r="G21">
        <v>10</v>
      </c>
      <c r="I21" t="s">
        <v>254</v>
      </c>
      <c r="J21" t="s">
        <v>976</v>
      </c>
      <c r="K21" t="s">
        <v>976</v>
      </c>
      <c r="L21" t="s">
        <v>8413</v>
      </c>
      <c r="M21" t="s">
        <v>1095</v>
      </c>
      <c r="O21" t="s">
        <v>7034</v>
      </c>
      <c r="V21" t="s">
        <v>257</v>
      </c>
      <c r="W21" t="s">
        <v>8414</v>
      </c>
      <c r="AD21" t="s">
        <v>1476</v>
      </c>
      <c r="AE21" t="s">
        <v>1477</v>
      </c>
      <c r="AF21" t="s">
        <v>8414</v>
      </c>
      <c r="AG21" t="s">
        <v>257</v>
      </c>
      <c r="AI21">
        <v>22</v>
      </c>
      <c r="AO21">
        <v>7</v>
      </c>
      <c r="AT21" t="s">
        <v>254</v>
      </c>
      <c r="BI21" t="s">
        <v>261</v>
      </c>
      <c r="BP21">
        <f t="shared" si="0"/>
        <v>0</v>
      </c>
      <c r="BQ21">
        <f t="shared" si="1"/>
        <v>1</v>
      </c>
      <c r="BS21" t="s">
        <v>275</v>
      </c>
      <c r="BU21">
        <v>0</v>
      </c>
      <c r="BW21">
        <v>0</v>
      </c>
      <c r="BX21" t="s">
        <v>8415</v>
      </c>
      <c r="CC21" s="3">
        <v>0.625</v>
      </c>
      <c r="CE21" t="s">
        <v>8416</v>
      </c>
      <c r="CI21">
        <v>0</v>
      </c>
      <c r="CJ21" t="s">
        <v>8417</v>
      </c>
      <c r="CK21" s="4">
        <v>38050</v>
      </c>
      <c r="CL21" t="s">
        <v>8418</v>
      </c>
      <c r="CM21" t="s">
        <v>8419</v>
      </c>
      <c r="CN21">
        <v>14</v>
      </c>
      <c r="CO21" t="s">
        <v>8420</v>
      </c>
      <c r="CP21" t="s">
        <v>269</v>
      </c>
      <c r="CQ21" t="s">
        <v>8063</v>
      </c>
      <c r="CT21" t="s">
        <v>7211</v>
      </c>
      <c r="CV21">
        <v>0</v>
      </c>
      <c r="CX21">
        <v>16</v>
      </c>
      <c r="CY21" t="s">
        <v>553</v>
      </c>
      <c r="CZ21">
        <v>0</v>
      </c>
      <c r="DA21">
        <v>18</v>
      </c>
      <c r="DB21" t="s">
        <v>554</v>
      </c>
      <c r="DC21">
        <v>-22</v>
      </c>
      <c r="DE21" t="s">
        <v>8363</v>
      </c>
      <c r="DJ21">
        <v>9</v>
      </c>
      <c r="DK21" s="4">
        <v>44491</v>
      </c>
      <c r="DL21">
        <v>20433</v>
      </c>
      <c r="DM21">
        <v>2021</v>
      </c>
      <c r="DN21">
        <v>0</v>
      </c>
      <c r="DP21">
        <v>80709</v>
      </c>
      <c r="DQ21">
        <v>41</v>
      </c>
      <c r="DT21" t="s">
        <v>274</v>
      </c>
      <c r="DU21" t="s">
        <v>257</v>
      </c>
      <c r="DW21">
        <v>14</v>
      </c>
      <c r="DX21" t="s">
        <v>8063</v>
      </c>
      <c r="ED21">
        <v>0</v>
      </c>
      <c r="EE21" t="s">
        <v>3716</v>
      </c>
      <c r="EF21" t="s">
        <v>422</v>
      </c>
      <c r="EG21">
        <v>0</v>
      </c>
      <c r="EH21" t="s">
        <v>1955</v>
      </c>
      <c r="EI21" t="s">
        <v>992</v>
      </c>
      <c r="EJ21" t="s">
        <v>1051</v>
      </c>
      <c r="EK21" t="s">
        <v>8421</v>
      </c>
      <c r="EL21" t="s">
        <v>8422</v>
      </c>
      <c r="EM21" t="s">
        <v>2538</v>
      </c>
      <c r="EN21" t="s">
        <v>282</v>
      </c>
      <c r="EO21" t="s">
        <v>1025</v>
      </c>
      <c r="EP21">
        <v>0</v>
      </c>
      <c r="ES21" t="s">
        <v>8423</v>
      </c>
      <c r="FD21">
        <v>0</v>
      </c>
      <c r="FF21" t="s">
        <v>461</v>
      </c>
      <c r="FH21" t="s">
        <v>461</v>
      </c>
      <c r="FK21">
        <v>0</v>
      </c>
      <c r="FM21">
        <v>0</v>
      </c>
      <c r="FP21">
        <v>0</v>
      </c>
      <c r="FR21" t="s">
        <v>462</v>
      </c>
      <c r="FT21" t="s">
        <v>257</v>
      </c>
      <c r="FU21" t="s">
        <v>463</v>
      </c>
      <c r="FV21" t="s">
        <v>464</v>
      </c>
      <c r="FX21">
        <v>0</v>
      </c>
      <c r="FZ21">
        <v>14</v>
      </c>
      <c r="GA21">
        <v>-14</v>
      </c>
      <c r="GB21">
        <v>0</v>
      </c>
      <c r="GC21" t="s">
        <v>3807</v>
      </c>
      <c r="GD21" t="s">
        <v>355</v>
      </c>
      <c r="GE21">
        <v>0</v>
      </c>
      <c r="GF21" t="s">
        <v>257</v>
      </c>
      <c r="GI21">
        <v>1</v>
      </c>
      <c r="GJ21">
        <v>1</v>
      </c>
      <c r="GL21" t="s">
        <v>8424</v>
      </c>
      <c r="GN21">
        <v>5</v>
      </c>
      <c r="GZ21" t="s">
        <v>8425</v>
      </c>
      <c r="HA21" t="s">
        <v>8363</v>
      </c>
      <c r="HB21" t="s">
        <v>313</v>
      </c>
      <c r="HC21" t="s">
        <v>313</v>
      </c>
      <c r="HD21" t="s">
        <v>8426</v>
      </c>
      <c r="HE21">
        <v>0</v>
      </c>
      <c r="HF21">
        <v>21</v>
      </c>
      <c r="HG21">
        <v>0</v>
      </c>
      <c r="HH21" t="s">
        <v>275</v>
      </c>
      <c r="HK21" t="s">
        <v>58</v>
      </c>
      <c r="HV21">
        <v>1</v>
      </c>
      <c r="HW21">
        <v>4157343</v>
      </c>
      <c r="HX21" t="s">
        <v>1788</v>
      </c>
      <c r="HY21">
        <v>4157331</v>
      </c>
      <c r="IB21">
        <v>0</v>
      </c>
      <c r="IC21">
        <v>0</v>
      </c>
      <c r="IL21">
        <v>37</v>
      </c>
      <c r="IP21" t="s">
        <v>8194</v>
      </c>
      <c r="IQ21" t="s">
        <v>8193</v>
      </c>
      <c r="IT21">
        <v>8</v>
      </c>
    </row>
    <row r="22" spans="1:254">
      <c r="A22">
        <v>21</v>
      </c>
      <c r="B22" t="s">
        <v>8427</v>
      </c>
      <c r="C22">
        <v>2</v>
      </c>
      <c r="D22">
        <v>3</v>
      </c>
      <c r="E22">
        <v>1</v>
      </c>
      <c r="G22">
        <v>1</v>
      </c>
      <c r="I22" t="s">
        <v>298</v>
      </c>
      <c r="J22">
        <v>12</v>
      </c>
      <c r="K22">
        <v>12</v>
      </c>
      <c r="L22" t="s">
        <v>1162</v>
      </c>
      <c r="M22" t="s">
        <v>1163</v>
      </c>
      <c r="O22" t="s">
        <v>1162</v>
      </c>
      <c r="V22" t="s">
        <v>257</v>
      </c>
      <c r="W22" t="s">
        <v>1922</v>
      </c>
      <c r="AD22" t="s">
        <v>1923</v>
      </c>
      <c r="AE22" t="s">
        <v>1922</v>
      </c>
      <c r="AF22" t="s">
        <v>1922</v>
      </c>
      <c r="AG22" t="s">
        <v>257</v>
      </c>
      <c r="AI22">
        <v>7</v>
      </c>
      <c r="AO22">
        <v>7</v>
      </c>
      <c r="BI22" t="s">
        <v>257</v>
      </c>
      <c r="BP22">
        <f t="shared" si="0"/>
        <v>0</v>
      </c>
      <c r="BQ22">
        <f t="shared" si="1"/>
        <v>1</v>
      </c>
      <c r="BS22" t="s">
        <v>275</v>
      </c>
      <c r="BU22">
        <v>0</v>
      </c>
      <c r="BW22">
        <v>0</v>
      </c>
      <c r="BX22" t="s">
        <v>8428</v>
      </c>
      <c r="CC22" s="3">
        <v>0.60138888888888886</v>
      </c>
      <c r="CE22" t="s">
        <v>1925</v>
      </c>
      <c r="CI22">
        <v>0</v>
      </c>
      <c r="CJ22" t="s">
        <v>8429</v>
      </c>
      <c r="CK22" s="4">
        <v>38050</v>
      </c>
      <c r="CL22" t="s">
        <v>8430</v>
      </c>
      <c r="CM22" t="s">
        <v>8431</v>
      </c>
      <c r="CN22">
        <v>14</v>
      </c>
      <c r="CP22" t="s">
        <v>282</v>
      </c>
      <c r="CQ22" t="s">
        <v>8063</v>
      </c>
      <c r="CT22" t="s">
        <v>8432</v>
      </c>
      <c r="CV22">
        <v>0</v>
      </c>
      <c r="CX22">
        <v>17</v>
      </c>
      <c r="CY22" t="s">
        <v>553</v>
      </c>
      <c r="CZ22">
        <v>0</v>
      </c>
      <c r="DA22">
        <v>18</v>
      </c>
      <c r="DB22" t="s">
        <v>554</v>
      </c>
      <c r="DC22">
        <v>-22</v>
      </c>
      <c r="DE22" t="s">
        <v>8135</v>
      </c>
      <c r="DJ22">
        <v>0</v>
      </c>
      <c r="DK22" s="4">
        <v>44491</v>
      </c>
      <c r="DL22">
        <v>20433</v>
      </c>
      <c r="DM22">
        <v>2021</v>
      </c>
      <c r="DN22">
        <v>0</v>
      </c>
      <c r="DP22">
        <v>80709</v>
      </c>
      <c r="DQ22">
        <v>42</v>
      </c>
      <c r="DT22" t="s">
        <v>257</v>
      </c>
      <c r="DU22" t="s">
        <v>274</v>
      </c>
      <c r="DW22">
        <v>14</v>
      </c>
      <c r="DX22" t="s">
        <v>8063</v>
      </c>
      <c r="ED22">
        <v>0</v>
      </c>
      <c r="EE22" t="s">
        <v>1170</v>
      </c>
      <c r="EF22" t="s">
        <v>422</v>
      </c>
      <c r="EG22">
        <v>0</v>
      </c>
      <c r="EI22" t="s">
        <v>454</v>
      </c>
      <c r="EJ22" t="s">
        <v>6297</v>
      </c>
      <c r="EK22" t="s">
        <v>8433</v>
      </c>
      <c r="EL22" t="s">
        <v>8434</v>
      </c>
      <c r="EM22" t="s">
        <v>3331</v>
      </c>
      <c r="EN22" t="s">
        <v>269</v>
      </c>
      <c r="EO22" t="s">
        <v>3331</v>
      </c>
      <c r="EP22">
        <v>0</v>
      </c>
      <c r="ES22" t="s">
        <v>8435</v>
      </c>
      <c r="FD22">
        <v>0</v>
      </c>
      <c r="FF22" t="s">
        <v>1936</v>
      </c>
      <c r="FH22" t="s">
        <v>1936</v>
      </c>
      <c r="FI22" t="s">
        <v>8436</v>
      </c>
      <c r="FK22">
        <v>0</v>
      </c>
      <c r="FM22">
        <v>0</v>
      </c>
      <c r="FP22">
        <v>0</v>
      </c>
      <c r="FR22" t="s">
        <v>1177</v>
      </c>
      <c r="FT22" t="s">
        <v>1938</v>
      </c>
      <c r="FU22" t="s">
        <v>1178</v>
      </c>
      <c r="FV22" t="s">
        <v>1923</v>
      </c>
      <c r="FX22">
        <v>0</v>
      </c>
      <c r="FZ22">
        <v>14</v>
      </c>
      <c r="GA22">
        <v>-14</v>
      </c>
      <c r="GB22">
        <v>0</v>
      </c>
      <c r="GE22">
        <v>0</v>
      </c>
      <c r="GF22" t="s">
        <v>1179</v>
      </c>
      <c r="GI22">
        <v>0</v>
      </c>
      <c r="GJ22">
        <v>0</v>
      </c>
      <c r="GL22" t="s">
        <v>8437</v>
      </c>
      <c r="GN22">
        <v>0</v>
      </c>
      <c r="GZ22" t="s">
        <v>8438</v>
      </c>
      <c r="HB22" t="s">
        <v>313</v>
      </c>
      <c r="HC22" t="s">
        <v>313</v>
      </c>
      <c r="HD22" t="s">
        <v>8108</v>
      </c>
      <c r="HE22">
        <v>1</v>
      </c>
      <c r="HF22">
        <v>12</v>
      </c>
      <c r="HG22">
        <v>0</v>
      </c>
      <c r="HH22" t="s">
        <v>275</v>
      </c>
      <c r="HK22">
        <v>0</v>
      </c>
      <c r="HT22" t="s">
        <v>8439</v>
      </c>
      <c r="HU22">
        <v>0</v>
      </c>
      <c r="HV22">
        <v>1</v>
      </c>
      <c r="HW22">
        <v>4157359</v>
      </c>
      <c r="HX22" t="s">
        <v>8135</v>
      </c>
      <c r="HY22">
        <v>4157343</v>
      </c>
      <c r="IB22">
        <v>0</v>
      </c>
      <c r="IC22">
        <v>0</v>
      </c>
      <c r="IL22">
        <v>38</v>
      </c>
      <c r="IN22" t="s">
        <v>8135</v>
      </c>
      <c r="IP22" t="s">
        <v>8135</v>
      </c>
      <c r="IT22">
        <v>8</v>
      </c>
    </row>
    <row r="23" spans="1:254">
      <c r="A23">
        <v>22</v>
      </c>
      <c r="B23" t="s">
        <v>8440</v>
      </c>
      <c r="C23">
        <v>2</v>
      </c>
      <c r="D23">
        <v>3</v>
      </c>
      <c r="E23">
        <v>1</v>
      </c>
      <c r="F23">
        <v>1</v>
      </c>
      <c r="G23">
        <v>1</v>
      </c>
      <c r="I23" t="s">
        <v>254</v>
      </c>
      <c r="J23">
        <v>22</v>
      </c>
      <c r="K23">
        <v>22</v>
      </c>
      <c r="L23" t="s">
        <v>8441</v>
      </c>
      <c r="M23" t="s">
        <v>2135</v>
      </c>
      <c r="O23" t="s">
        <v>3338</v>
      </c>
      <c r="V23" t="s">
        <v>257</v>
      </c>
      <c r="W23" t="s">
        <v>8442</v>
      </c>
      <c r="AD23" t="s">
        <v>1338</v>
      </c>
      <c r="AE23" t="s">
        <v>1502</v>
      </c>
      <c r="AF23" t="s">
        <v>8442</v>
      </c>
      <c r="AG23" t="s">
        <v>274</v>
      </c>
      <c r="AI23">
        <v>22</v>
      </c>
      <c r="AK23" t="s">
        <v>575</v>
      </c>
      <c r="AO23">
        <v>7</v>
      </c>
      <c r="BI23" t="s">
        <v>257</v>
      </c>
      <c r="BP23">
        <f t="shared" si="0"/>
        <v>0</v>
      </c>
      <c r="BQ23">
        <f t="shared" si="1"/>
        <v>1</v>
      </c>
      <c r="BS23" t="s">
        <v>275</v>
      </c>
      <c r="BU23">
        <v>0</v>
      </c>
      <c r="BW23">
        <v>0</v>
      </c>
      <c r="BX23" t="s">
        <v>8443</v>
      </c>
      <c r="CC23" s="3">
        <v>0.58333333333333337</v>
      </c>
      <c r="CE23" t="s">
        <v>8444</v>
      </c>
      <c r="CI23">
        <v>0</v>
      </c>
      <c r="CJ23" t="s">
        <v>8445</v>
      </c>
      <c r="CK23" s="4">
        <v>38050</v>
      </c>
      <c r="CL23" t="s">
        <v>8446</v>
      </c>
      <c r="CM23" t="s">
        <v>8447</v>
      </c>
      <c r="CN23">
        <v>14</v>
      </c>
      <c r="CP23" t="s">
        <v>269</v>
      </c>
      <c r="CQ23" t="s">
        <v>8063</v>
      </c>
      <c r="CT23" t="s">
        <v>5100</v>
      </c>
      <c r="CV23">
        <v>0</v>
      </c>
      <c r="CX23">
        <v>18</v>
      </c>
      <c r="CY23" t="s">
        <v>553</v>
      </c>
      <c r="CZ23">
        <v>0</v>
      </c>
      <c r="DA23">
        <v>18</v>
      </c>
      <c r="DB23" t="s">
        <v>554</v>
      </c>
      <c r="DC23">
        <v>-22</v>
      </c>
      <c r="DE23" t="s">
        <v>8206</v>
      </c>
      <c r="DJ23">
        <v>1</v>
      </c>
      <c r="DK23" s="4">
        <v>44491</v>
      </c>
      <c r="DL23">
        <v>20433</v>
      </c>
      <c r="DM23">
        <v>2021</v>
      </c>
      <c r="DN23">
        <v>0</v>
      </c>
      <c r="DP23">
        <v>80709</v>
      </c>
      <c r="DQ23">
        <v>43</v>
      </c>
      <c r="DT23" t="s">
        <v>257</v>
      </c>
      <c r="DU23" t="s">
        <v>274</v>
      </c>
      <c r="DW23">
        <v>14</v>
      </c>
      <c r="DX23" t="s">
        <v>8063</v>
      </c>
      <c r="ED23">
        <v>0</v>
      </c>
      <c r="EE23" t="s">
        <v>8448</v>
      </c>
      <c r="EF23" t="s">
        <v>1485</v>
      </c>
      <c r="EG23">
        <v>0</v>
      </c>
      <c r="EH23" t="s">
        <v>2931</v>
      </c>
      <c r="EI23" t="s">
        <v>2147</v>
      </c>
      <c r="EJ23" t="s">
        <v>8449</v>
      </c>
      <c r="EK23" t="s">
        <v>8450</v>
      </c>
      <c r="EL23" t="s">
        <v>8451</v>
      </c>
      <c r="EM23" t="s">
        <v>8452</v>
      </c>
      <c r="EN23" t="s">
        <v>282</v>
      </c>
      <c r="EO23" t="s">
        <v>3352</v>
      </c>
      <c r="EP23">
        <v>0</v>
      </c>
      <c r="ES23" t="s">
        <v>8453</v>
      </c>
      <c r="FD23">
        <v>0</v>
      </c>
      <c r="FF23" t="s">
        <v>1357</v>
      </c>
      <c r="FH23" t="s">
        <v>1357</v>
      </c>
      <c r="FI23" t="s">
        <v>8454</v>
      </c>
      <c r="FK23">
        <v>0</v>
      </c>
      <c r="FM23">
        <v>0</v>
      </c>
      <c r="FP23">
        <v>0</v>
      </c>
      <c r="FR23" t="s">
        <v>651</v>
      </c>
      <c r="FT23" t="s">
        <v>274</v>
      </c>
      <c r="FU23" t="s">
        <v>6988</v>
      </c>
      <c r="FV23" t="s">
        <v>431</v>
      </c>
      <c r="FW23" t="s">
        <v>1517</v>
      </c>
      <c r="FX23">
        <v>0</v>
      </c>
      <c r="FZ23">
        <v>14</v>
      </c>
      <c r="GA23">
        <v>-14</v>
      </c>
      <c r="GB23">
        <v>0</v>
      </c>
      <c r="GD23" t="s">
        <v>355</v>
      </c>
      <c r="GE23">
        <v>0</v>
      </c>
      <c r="GF23" t="s">
        <v>466</v>
      </c>
      <c r="GI23">
        <v>0</v>
      </c>
      <c r="GJ23">
        <v>0</v>
      </c>
      <c r="GL23" t="s">
        <v>6803</v>
      </c>
      <c r="GN23">
        <v>1</v>
      </c>
      <c r="GZ23" t="s">
        <v>8455</v>
      </c>
      <c r="HB23" t="s">
        <v>313</v>
      </c>
      <c r="HC23" t="s">
        <v>313</v>
      </c>
      <c r="HD23" t="s">
        <v>8108</v>
      </c>
      <c r="HE23">
        <v>0</v>
      </c>
      <c r="HF23">
        <v>22</v>
      </c>
      <c r="HG23">
        <v>0</v>
      </c>
      <c r="HH23" t="s">
        <v>275</v>
      </c>
      <c r="HK23">
        <v>0</v>
      </c>
      <c r="HT23" t="s">
        <v>8456</v>
      </c>
      <c r="HU23">
        <v>0</v>
      </c>
      <c r="HV23">
        <v>0</v>
      </c>
      <c r="HW23">
        <v>4157387</v>
      </c>
      <c r="HX23" t="s">
        <v>492</v>
      </c>
      <c r="HY23">
        <v>4157359</v>
      </c>
      <c r="IB23">
        <v>0</v>
      </c>
      <c r="IC23">
        <v>0</v>
      </c>
      <c r="IL23">
        <v>39</v>
      </c>
      <c r="IR23" t="s">
        <v>492</v>
      </c>
      <c r="IT23">
        <v>8</v>
      </c>
    </row>
    <row r="24" spans="1:254">
      <c r="A24">
        <v>23</v>
      </c>
      <c r="B24" t="s">
        <v>8457</v>
      </c>
      <c r="C24">
        <v>2</v>
      </c>
      <c r="D24">
        <v>1</v>
      </c>
      <c r="E24">
        <v>10</v>
      </c>
      <c r="F24">
        <v>2</v>
      </c>
      <c r="G24">
        <v>-25</v>
      </c>
      <c r="H24" t="s">
        <v>253</v>
      </c>
      <c r="I24" t="s">
        <v>298</v>
      </c>
      <c r="J24">
        <v>12</v>
      </c>
      <c r="K24" t="s">
        <v>3480</v>
      </c>
      <c r="L24" t="s">
        <v>8458</v>
      </c>
      <c r="M24" t="s">
        <v>1186</v>
      </c>
      <c r="O24" t="s">
        <v>3621</v>
      </c>
      <c r="Q24" t="s">
        <v>1188</v>
      </c>
      <c r="V24" t="s">
        <v>257</v>
      </c>
      <c r="W24" t="s">
        <v>3622</v>
      </c>
      <c r="AD24" t="s">
        <v>807</v>
      </c>
      <c r="AE24" t="s">
        <v>808</v>
      </c>
      <c r="AF24" t="s">
        <v>3622</v>
      </c>
      <c r="AG24" t="s">
        <v>274</v>
      </c>
      <c r="AI24">
        <v>22</v>
      </c>
      <c r="AO24">
        <v>7</v>
      </c>
      <c r="BI24" t="s">
        <v>257</v>
      </c>
      <c r="BP24">
        <f t="shared" si="0"/>
        <v>0</v>
      </c>
      <c r="BQ24">
        <f t="shared" si="1"/>
        <v>1</v>
      </c>
      <c r="BS24" t="s">
        <v>275</v>
      </c>
      <c r="BU24">
        <v>7</v>
      </c>
      <c r="BW24">
        <v>0</v>
      </c>
      <c r="BX24" t="s">
        <v>8459</v>
      </c>
      <c r="CC24" s="3">
        <v>0.3888888888888889</v>
      </c>
      <c r="CE24" t="s">
        <v>8460</v>
      </c>
      <c r="CI24">
        <v>0</v>
      </c>
      <c r="CJ24" t="s">
        <v>8461</v>
      </c>
      <c r="CK24" s="4">
        <v>38414</v>
      </c>
      <c r="CL24" t="s">
        <v>8462</v>
      </c>
      <c r="CM24" t="s">
        <v>8463</v>
      </c>
      <c r="CN24">
        <v>21</v>
      </c>
      <c r="CO24" t="s">
        <v>268</v>
      </c>
      <c r="CP24" t="s">
        <v>282</v>
      </c>
      <c r="CQ24" t="s">
        <v>8063</v>
      </c>
      <c r="CT24" t="s">
        <v>8464</v>
      </c>
      <c r="CV24">
        <v>0</v>
      </c>
      <c r="CX24">
        <v>1</v>
      </c>
      <c r="CY24" t="s">
        <v>614</v>
      </c>
      <c r="CZ24">
        <v>50</v>
      </c>
      <c r="DA24">
        <v>7</v>
      </c>
      <c r="DB24" t="s">
        <v>1609</v>
      </c>
      <c r="DC24">
        <v>-25</v>
      </c>
      <c r="DE24" t="s">
        <v>8108</v>
      </c>
      <c r="DJ24">
        <v>-8</v>
      </c>
      <c r="DK24" s="4">
        <v>44491</v>
      </c>
      <c r="DL24">
        <v>20433</v>
      </c>
      <c r="DM24">
        <v>2021</v>
      </c>
      <c r="DN24">
        <v>0</v>
      </c>
      <c r="DP24">
        <v>80709</v>
      </c>
      <c r="DQ24">
        <v>58</v>
      </c>
      <c r="DT24" t="s">
        <v>257</v>
      </c>
      <c r="DU24" t="s">
        <v>274</v>
      </c>
      <c r="DW24">
        <v>21</v>
      </c>
      <c r="DX24" t="s">
        <v>8063</v>
      </c>
      <c r="ED24">
        <v>0</v>
      </c>
      <c r="EE24" t="s">
        <v>6756</v>
      </c>
      <c r="EF24" t="s">
        <v>675</v>
      </c>
      <c r="EG24">
        <v>0</v>
      </c>
      <c r="EI24" t="s">
        <v>454</v>
      </c>
      <c r="EJ24" t="s">
        <v>8465</v>
      </c>
      <c r="EK24" t="s">
        <v>8466</v>
      </c>
      <c r="EL24" t="s">
        <v>8467</v>
      </c>
      <c r="EM24" t="s">
        <v>268</v>
      </c>
      <c r="EN24" t="s">
        <v>269</v>
      </c>
      <c r="EO24" t="s">
        <v>8468</v>
      </c>
      <c r="EP24">
        <v>0</v>
      </c>
      <c r="ES24" t="s">
        <v>8469</v>
      </c>
      <c r="FD24">
        <v>0</v>
      </c>
      <c r="FF24" t="s">
        <v>310</v>
      </c>
      <c r="FG24" t="s">
        <v>309</v>
      </c>
      <c r="FH24" t="s">
        <v>429</v>
      </c>
      <c r="FK24">
        <v>0</v>
      </c>
      <c r="FM24">
        <v>0</v>
      </c>
      <c r="FP24">
        <v>0</v>
      </c>
      <c r="FR24" t="s">
        <v>1177</v>
      </c>
      <c r="FT24" t="s">
        <v>274</v>
      </c>
      <c r="FU24" t="s">
        <v>1374</v>
      </c>
      <c r="FV24" t="s">
        <v>1721</v>
      </c>
      <c r="FX24">
        <v>0</v>
      </c>
      <c r="FZ24">
        <v>21.07</v>
      </c>
      <c r="GA24">
        <v>-14</v>
      </c>
      <c r="GB24">
        <v>0</v>
      </c>
      <c r="GE24">
        <v>0</v>
      </c>
      <c r="GF24" t="s">
        <v>895</v>
      </c>
      <c r="GI24">
        <v>0</v>
      </c>
      <c r="GJ24">
        <v>0</v>
      </c>
      <c r="GL24" t="s">
        <v>8470</v>
      </c>
      <c r="GN24">
        <v>3</v>
      </c>
      <c r="GZ24" t="s">
        <v>8471</v>
      </c>
      <c r="HA24" t="s">
        <v>8108</v>
      </c>
      <c r="HB24" t="s">
        <v>313</v>
      </c>
      <c r="HC24" t="s">
        <v>313</v>
      </c>
      <c r="HD24" t="s">
        <v>8472</v>
      </c>
      <c r="HE24">
        <v>0</v>
      </c>
      <c r="HF24">
        <v>12</v>
      </c>
      <c r="HG24">
        <v>7</v>
      </c>
      <c r="HH24" t="s">
        <v>275</v>
      </c>
      <c r="HK24" t="s">
        <v>2040</v>
      </c>
      <c r="HT24" t="s">
        <v>8473</v>
      </c>
      <c r="HU24">
        <v>-10</v>
      </c>
      <c r="HV24">
        <v>-17</v>
      </c>
      <c r="HW24">
        <v>4157616</v>
      </c>
      <c r="HX24" t="s">
        <v>492</v>
      </c>
      <c r="HY24">
        <v>4157602</v>
      </c>
      <c r="IB24">
        <v>0</v>
      </c>
      <c r="IC24">
        <v>0</v>
      </c>
      <c r="IL24">
        <v>54</v>
      </c>
      <c r="IT24">
        <v>8</v>
      </c>
    </row>
    <row r="25" spans="1:254">
      <c r="A25">
        <v>24</v>
      </c>
      <c r="B25" t="s">
        <v>8474</v>
      </c>
      <c r="V25" t="s">
        <v>679</v>
      </c>
      <c r="AO25">
        <v>7</v>
      </c>
      <c r="BP25">
        <f t="shared" si="0"/>
        <v>0</v>
      </c>
      <c r="BQ25">
        <f t="shared" si="1"/>
        <v>0</v>
      </c>
    </row>
    <row r="26" spans="1:254">
      <c r="A26">
        <v>25</v>
      </c>
      <c r="B26" t="s">
        <v>8475</v>
      </c>
      <c r="C26">
        <v>2</v>
      </c>
      <c r="D26">
        <v>1</v>
      </c>
      <c r="E26">
        <v>18</v>
      </c>
      <c r="F26">
        <v>4</v>
      </c>
      <c r="G26">
        <v>-17</v>
      </c>
      <c r="I26" t="s">
        <v>254</v>
      </c>
      <c r="J26">
        <v>11</v>
      </c>
      <c r="K26" t="s">
        <v>631</v>
      </c>
      <c r="L26" t="s">
        <v>5834</v>
      </c>
      <c r="M26" t="s">
        <v>440</v>
      </c>
      <c r="N26" t="s">
        <v>254</v>
      </c>
      <c r="O26" t="s">
        <v>1013</v>
      </c>
      <c r="P26" t="s">
        <v>442</v>
      </c>
      <c r="V26" t="s">
        <v>257</v>
      </c>
      <c r="W26" t="s">
        <v>1015</v>
      </c>
      <c r="AD26" t="s">
        <v>445</v>
      </c>
      <c r="AE26" t="s">
        <v>446</v>
      </c>
      <c r="AF26" t="s">
        <v>1015</v>
      </c>
      <c r="AG26" t="s">
        <v>274</v>
      </c>
      <c r="AI26">
        <v>4</v>
      </c>
      <c r="AO26">
        <v>7</v>
      </c>
      <c r="BI26" t="s">
        <v>257</v>
      </c>
      <c r="BP26">
        <f t="shared" si="0"/>
        <v>0</v>
      </c>
      <c r="BQ26">
        <f t="shared" si="1"/>
        <v>2</v>
      </c>
      <c r="BS26" t="s">
        <v>275</v>
      </c>
      <c r="BU26">
        <v>7</v>
      </c>
      <c r="BW26">
        <v>0</v>
      </c>
      <c r="BX26" t="s">
        <v>8476</v>
      </c>
      <c r="CC26" s="3">
        <v>0.36805555555555558</v>
      </c>
      <c r="CE26" t="s">
        <v>8477</v>
      </c>
      <c r="CI26">
        <v>0</v>
      </c>
      <c r="CJ26" t="s">
        <v>8478</v>
      </c>
      <c r="CK26" s="4">
        <v>38414</v>
      </c>
      <c r="CL26" t="s">
        <v>8479</v>
      </c>
      <c r="CM26" t="s">
        <v>8480</v>
      </c>
      <c r="CN26">
        <v>21</v>
      </c>
      <c r="CP26" t="s">
        <v>282</v>
      </c>
      <c r="CQ26" t="s">
        <v>8063</v>
      </c>
      <c r="CT26" t="s">
        <v>4536</v>
      </c>
      <c r="CV26">
        <v>0</v>
      </c>
      <c r="CX26">
        <v>2</v>
      </c>
      <c r="CY26" t="s">
        <v>614</v>
      </c>
      <c r="CZ26">
        <v>50</v>
      </c>
      <c r="DA26">
        <v>7</v>
      </c>
      <c r="DB26" t="s">
        <v>1609</v>
      </c>
      <c r="DC26">
        <v>-25</v>
      </c>
      <c r="DE26" t="s">
        <v>8108</v>
      </c>
      <c r="DJ26">
        <v>4</v>
      </c>
      <c r="DK26" s="4">
        <v>44491</v>
      </c>
      <c r="DL26">
        <v>20433</v>
      </c>
      <c r="DM26">
        <v>2021</v>
      </c>
      <c r="DN26">
        <v>0</v>
      </c>
      <c r="DP26">
        <v>80709</v>
      </c>
      <c r="DQ26">
        <v>60</v>
      </c>
      <c r="DT26" t="s">
        <v>257</v>
      </c>
      <c r="DU26" t="s">
        <v>274</v>
      </c>
      <c r="DW26">
        <v>21</v>
      </c>
      <c r="DX26" t="s">
        <v>8063</v>
      </c>
      <c r="ED26">
        <v>0</v>
      </c>
      <c r="EE26" t="s">
        <v>1022</v>
      </c>
      <c r="EF26" t="s">
        <v>675</v>
      </c>
      <c r="EG26">
        <v>1</v>
      </c>
      <c r="EI26" t="s">
        <v>340</v>
      </c>
      <c r="EJ26" t="s">
        <v>854</v>
      </c>
      <c r="EK26" t="s">
        <v>8481</v>
      </c>
      <c r="EL26" t="s">
        <v>8482</v>
      </c>
      <c r="EM26" t="s">
        <v>3373</v>
      </c>
      <c r="EN26" t="s">
        <v>269</v>
      </c>
      <c r="EO26" t="s">
        <v>1026</v>
      </c>
      <c r="EP26">
        <v>1</v>
      </c>
      <c r="ES26" t="s">
        <v>8483</v>
      </c>
      <c r="FD26">
        <v>0</v>
      </c>
      <c r="FF26" t="s">
        <v>1617</v>
      </c>
      <c r="FH26" t="s">
        <v>1617</v>
      </c>
      <c r="FK26">
        <v>0</v>
      </c>
      <c r="FM26">
        <v>0</v>
      </c>
      <c r="FP26">
        <v>0</v>
      </c>
      <c r="FR26" t="s">
        <v>395</v>
      </c>
      <c r="FT26" t="s">
        <v>274</v>
      </c>
      <c r="FU26" t="s">
        <v>496</v>
      </c>
      <c r="FV26" t="s">
        <v>397</v>
      </c>
      <c r="FW26" t="s">
        <v>1030</v>
      </c>
      <c r="FX26">
        <v>0</v>
      </c>
      <c r="FZ26">
        <v>21.07</v>
      </c>
      <c r="GA26">
        <v>-14</v>
      </c>
      <c r="GB26">
        <v>0</v>
      </c>
      <c r="GC26" t="s">
        <v>2128</v>
      </c>
      <c r="GD26" t="s">
        <v>355</v>
      </c>
      <c r="GE26">
        <v>0</v>
      </c>
      <c r="GF26" t="s">
        <v>274</v>
      </c>
      <c r="GI26">
        <v>1</v>
      </c>
      <c r="GJ26">
        <v>1</v>
      </c>
      <c r="GL26" t="s">
        <v>8484</v>
      </c>
      <c r="GN26">
        <v>1</v>
      </c>
      <c r="GZ26" t="s">
        <v>8485</v>
      </c>
      <c r="HB26" t="s">
        <v>294</v>
      </c>
      <c r="HC26" t="s">
        <v>294</v>
      </c>
      <c r="HD26" t="s">
        <v>8192</v>
      </c>
      <c r="HE26">
        <v>0</v>
      </c>
      <c r="HF26">
        <v>11</v>
      </c>
      <c r="HG26">
        <v>7</v>
      </c>
      <c r="HH26" t="s">
        <v>275</v>
      </c>
      <c r="HK26">
        <v>3</v>
      </c>
      <c r="HV26">
        <v>-21</v>
      </c>
      <c r="HW26">
        <v>4157644</v>
      </c>
      <c r="HX26" t="s">
        <v>588</v>
      </c>
      <c r="HY26">
        <v>4157616</v>
      </c>
      <c r="IB26">
        <v>0</v>
      </c>
      <c r="IC26">
        <v>0</v>
      </c>
      <c r="IL26">
        <v>55</v>
      </c>
      <c r="IN26" t="s">
        <v>8108</v>
      </c>
      <c r="IP26" t="s">
        <v>8108</v>
      </c>
      <c r="IQ26" t="s">
        <v>8165</v>
      </c>
      <c r="IT26">
        <v>8</v>
      </c>
    </row>
    <row r="27" spans="1:254">
      <c r="A27">
        <v>26</v>
      </c>
      <c r="B27" t="s">
        <v>8486</v>
      </c>
      <c r="C27">
        <v>2</v>
      </c>
      <c r="D27">
        <v>2</v>
      </c>
      <c r="E27">
        <v>14</v>
      </c>
      <c r="F27">
        <v>-1</v>
      </c>
      <c r="G27">
        <v>-21</v>
      </c>
      <c r="I27" t="s">
        <v>298</v>
      </c>
      <c r="J27">
        <v>11</v>
      </c>
      <c r="K27" t="s">
        <v>1184</v>
      </c>
      <c r="L27" t="s">
        <v>8487</v>
      </c>
      <c r="M27" t="s">
        <v>827</v>
      </c>
      <c r="O27" t="s">
        <v>1216</v>
      </c>
      <c r="P27" t="s">
        <v>442</v>
      </c>
      <c r="V27" t="s">
        <v>257</v>
      </c>
      <c r="W27" t="s">
        <v>8488</v>
      </c>
      <c r="AD27" t="s">
        <v>2655</v>
      </c>
      <c r="AE27" t="s">
        <v>2656</v>
      </c>
      <c r="AF27" t="s">
        <v>8488</v>
      </c>
      <c r="AG27" t="s">
        <v>274</v>
      </c>
      <c r="AI27">
        <v>20</v>
      </c>
      <c r="AO27">
        <v>7</v>
      </c>
      <c r="BI27" t="s">
        <v>274</v>
      </c>
      <c r="BP27">
        <f t="shared" si="0"/>
        <v>0</v>
      </c>
      <c r="BQ27">
        <f t="shared" si="1"/>
        <v>1</v>
      </c>
      <c r="BS27" t="s">
        <v>275</v>
      </c>
      <c r="BU27">
        <v>7</v>
      </c>
      <c r="BW27">
        <v>0</v>
      </c>
      <c r="BX27" t="s">
        <v>8489</v>
      </c>
      <c r="BY27" t="s">
        <v>7307</v>
      </c>
      <c r="CC27" s="3">
        <v>0.34166666666666662</v>
      </c>
      <c r="CE27" t="s">
        <v>8490</v>
      </c>
      <c r="CI27">
        <v>0</v>
      </c>
      <c r="CJ27" t="s">
        <v>8491</v>
      </c>
      <c r="CK27" s="4">
        <v>38414</v>
      </c>
      <c r="CL27" t="s">
        <v>8492</v>
      </c>
      <c r="CM27" t="s">
        <v>8493</v>
      </c>
      <c r="CN27">
        <v>21</v>
      </c>
      <c r="CP27" t="s">
        <v>282</v>
      </c>
      <c r="CQ27" t="s">
        <v>8063</v>
      </c>
      <c r="CT27" t="s">
        <v>8494</v>
      </c>
      <c r="CV27">
        <v>0</v>
      </c>
      <c r="CX27">
        <v>3</v>
      </c>
      <c r="CY27" t="s">
        <v>614</v>
      </c>
      <c r="CZ27">
        <v>50</v>
      </c>
      <c r="DA27">
        <v>7</v>
      </c>
      <c r="DB27" t="s">
        <v>1609</v>
      </c>
      <c r="DC27">
        <v>-25</v>
      </c>
      <c r="DE27" t="s">
        <v>8206</v>
      </c>
      <c r="DJ27">
        <v>-1</v>
      </c>
      <c r="DK27" s="4">
        <v>44491</v>
      </c>
      <c r="DL27">
        <v>20433</v>
      </c>
      <c r="DM27">
        <v>2021</v>
      </c>
      <c r="DN27">
        <v>0</v>
      </c>
      <c r="DP27">
        <v>80709</v>
      </c>
      <c r="DQ27">
        <v>61</v>
      </c>
      <c r="DT27" t="s">
        <v>274</v>
      </c>
      <c r="DU27" t="s">
        <v>257</v>
      </c>
      <c r="DW27">
        <v>21</v>
      </c>
      <c r="DX27" t="s">
        <v>8063</v>
      </c>
      <c r="ED27">
        <v>0</v>
      </c>
      <c r="EE27" t="s">
        <v>4647</v>
      </c>
      <c r="EF27" t="s">
        <v>383</v>
      </c>
      <c r="EG27">
        <v>0</v>
      </c>
      <c r="EH27" t="s">
        <v>1224</v>
      </c>
      <c r="EI27" t="s">
        <v>340</v>
      </c>
      <c r="EJ27" t="s">
        <v>8495</v>
      </c>
      <c r="EK27" t="s">
        <v>8496</v>
      </c>
      <c r="EL27" t="s">
        <v>8497</v>
      </c>
      <c r="EM27" t="s">
        <v>8498</v>
      </c>
      <c r="EN27" t="s">
        <v>269</v>
      </c>
      <c r="EO27" t="s">
        <v>707</v>
      </c>
      <c r="EP27">
        <v>0</v>
      </c>
      <c r="ES27" t="s">
        <v>8499</v>
      </c>
      <c r="FD27">
        <v>0</v>
      </c>
      <c r="FF27" t="s">
        <v>590</v>
      </c>
      <c r="FH27" t="s">
        <v>590</v>
      </c>
      <c r="FI27" t="s">
        <v>8500</v>
      </c>
      <c r="FK27">
        <v>0</v>
      </c>
      <c r="FM27">
        <v>0</v>
      </c>
      <c r="FP27">
        <v>0</v>
      </c>
      <c r="FR27" t="s">
        <v>462</v>
      </c>
      <c r="FT27" t="s">
        <v>274</v>
      </c>
      <c r="FU27" t="s">
        <v>463</v>
      </c>
      <c r="FV27" t="s">
        <v>290</v>
      </c>
      <c r="FX27">
        <v>1</v>
      </c>
      <c r="FZ27">
        <v>21.07</v>
      </c>
      <c r="GA27">
        <v>-14</v>
      </c>
      <c r="GB27">
        <v>0</v>
      </c>
      <c r="GC27" t="s">
        <v>8501</v>
      </c>
      <c r="GD27" t="s">
        <v>355</v>
      </c>
      <c r="GE27">
        <v>0</v>
      </c>
      <c r="GI27">
        <v>0</v>
      </c>
      <c r="GJ27">
        <v>0</v>
      </c>
      <c r="GL27" t="s">
        <v>8502</v>
      </c>
      <c r="GN27">
        <v>1</v>
      </c>
      <c r="GZ27" t="s">
        <v>8503</v>
      </c>
      <c r="HB27" t="s">
        <v>313</v>
      </c>
      <c r="HC27" t="s">
        <v>294</v>
      </c>
      <c r="HD27" t="s">
        <v>8504</v>
      </c>
      <c r="HE27">
        <v>0</v>
      </c>
      <c r="HF27">
        <v>11</v>
      </c>
      <c r="HG27">
        <v>7</v>
      </c>
      <c r="HH27" t="s">
        <v>275</v>
      </c>
      <c r="HK27">
        <v>2</v>
      </c>
      <c r="HO27" t="s">
        <v>8505</v>
      </c>
      <c r="HP27" t="s">
        <v>8506</v>
      </c>
      <c r="HQ27" t="s">
        <v>8507</v>
      </c>
      <c r="HV27">
        <v>-20</v>
      </c>
      <c r="HW27">
        <v>4157656</v>
      </c>
      <c r="HX27" t="s">
        <v>8508</v>
      </c>
      <c r="HY27">
        <v>4157644</v>
      </c>
      <c r="IB27">
        <v>0</v>
      </c>
      <c r="IC27">
        <v>0</v>
      </c>
      <c r="IL27">
        <v>56</v>
      </c>
      <c r="IN27" t="s">
        <v>8206</v>
      </c>
      <c r="IP27" t="s">
        <v>8206</v>
      </c>
      <c r="IT27">
        <v>8</v>
      </c>
    </row>
    <row r="28" spans="1:254">
      <c r="A28">
        <v>27</v>
      </c>
      <c r="B28" t="s">
        <v>8509</v>
      </c>
      <c r="C28">
        <v>2</v>
      </c>
      <c r="D28">
        <v>3</v>
      </c>
      <c r="E28">
        <v>15</v>
      </c>
      <c r="F28">
        <v>26</v>
      </c>
      <c r="G28">
        <v>-20</v>
      </c>
      <c r="I28" t="s">
        <v>254</v>
      </c>
      <c r="J28">
        <v>11</v>
      </c>
      <c r="K28" t="s">
        <v>8510</v>
      </c>
      <c r="L28" t="s">
        <v>8511</v>
      </c>
      <c r="M28" t="s">
        <v>319</v>
      </c>
      <c r="O28" t="s">
        <v>8512</v>
      </c>
      <c r="R28" t="s">
        <v>321</v>
      </c>
      <c r="V28" t="s">
        <v>253</v>
      </c>
      <c r="W28" t="s">
        <v>8513</v>
      </c>
      <c r="X28" t="s">
        <v>2019</v>
      </c>
      <c r="Y28" t="s">
        <v>8514</v>
      </c>
      <c r="AA28" t="s">
        <v>325</v>
      </c>
      <c r="AB28" t="s">
        <v>326</v>
      </c>
      <c r="AI28">
        <v>85</v>
      </c>
      <c r="AJ28" t="s">
        <v>327</v>
      </c>
      <c r="AO28">
        <v>7</v>
      </c>
      <c r="BI28" t="s">
        <v>274</v>
      </c>
      <c r="BP28">
        <f t="shared" si="0"/>
        <v>2</v>
      </c>
      <c r="BQ28">
        <f t="shared" si="1"/>
        <v>0</v>
      </c>
      <c r="BS28" t="s">
        <v>275</v>
      </c>
      <c r="BU28">
        <v>7</v>
      </c>
      <c r="BW28">
        <v>0</v>
      </c>
      <c r="BX28" t="s">
        <v>8515</v>
      </c>
      <c r="BZ28">
        <v>1</v>
      </c>
      <c r="CC28" s="3">
        <v>0.30972222222222223</v>
      </c>
      <c r="CD28" t="s">
        <v>294</v>
      </c>
      <c r="CE28" t="s">
        <v>8516</v>
      </c>
      <c r="CF28">
        <v>10</v>
      </c>
      <c r="CH28" t="s">
        <v>331</v>
      </c>
      <c r="CI28">
        <v>0</v>
      </c>
      <c r="CJ28" t="s">
        <v>8517</v>
      </c>
      <c r="CK28" s="4">
        <v>38751</v>
      </c>
      <c r="CL28" t="s">
        <v>8518</v>
      </c>
      <c r="CM28" t="s">
        <v>8519</v>
      </c>
      <c r="CN28">
        <v>21</v>
      </c>
      <c r="CO28" t="s">
        <v>8106</v>
      </c>
      <c r="CP28" t="s">
        <v>269</v>
      </c>
      <c r="CQ28" t="s">
        <v>8063</v>
      </c>
      <c r="CT28" t="s">
        <v>8107</v>
      </c>
      <c r="CV28">
        <v>0</v>
      </c>
      <c r="CX28">
        <v>4</v>
      </c>
      <c r="CY28" t="s">
        <v>614</v>
      </c>
      <c r="CZ28">
        <v>50</v>
      </c>
      <c r="DA28">
        <v>7</v>
      </c>
      <c r="DB28" t="s">
        <v>1609</v>
      </c>
      <c r="DC28">
        <v>-25</v>
      </c>
      <c r="DE28" t="s">
        <v>8363</v>
      </c>
      <c r="DJ28">
        <v>26</v>
      </c>
      <c r="DK28" s="4">
        <v>44491</v>
      </c>
      <c r="DL28">
        <v>20433</v>
      </c>
      <c r="DM28">
        <v>2021</v>
      </c>
      <c r="DN28">
        <v>0</v>
      </c>
      <c r="DP28">
        <v>80709</v>
      </c>
      <c r="DQ28">
        <v>62</v>
      </c>
      <c r="DT28" t="s">
        <v>274</v>
      </c>
      <c r="DU28" t="s">
        <v>257</v>
      </c>
      <c r="DW28">
        <v>21</v>
      </c>
      <c r="DX28" t="s">
        <v>8063</v>
      </c>
      <c r="ED28">
        <v>0</v>
      </c>
      <c r="EE28" t="s">
        <v>8520</v>
      </c>
      <c r="EF28" t="s">
        <v>701</v>
      </c>
      <c r="EG28">
        <v>0</v>
      </c>
      <c r="EH28" t="s">
        <v>8521</v>
      </c>
      <c r="EI28" t="s">
        <v>340</v>
      </c>
      <c r="EJ28" t="s">
        <v>3048</v>
      </c>
      <c r="EK28" t="s">
        <v>8522</v>
      </c>
      <c r="EL28" t="s">
        <v>8523</v>
      </c>
      <c r="EM28" t="s">
        <v>8524</v>
      </c>
      <c r="EN28" t="s">
        <v>282</v>
      </c>
      <c r="EO28" t="s">
        <v>918</v>
      </c>
      <c r="EP28">
        <v>0</v>
      </c>
      <c r="EQ28" t="s">
        <v>346</v>
      </c>
      <c r="ES28" t="s">
        <v>8525</v>
      </c>
      <c r="ET28">
        <v>16</v>
      </c>
      <c r="EU28" t="s">
        <v>348</v>
      </c>
      <c r="EV28" t="s">
        <v>349</v>
      </c>
      <c r="EW28" t="s">
        <v>1251</v>
      </c>
      <c r="EX28" t="s">
        <v>1982</v>
      </c>
      <c r="FA28" t="s">
        <v>2034</v>
      </c>
      <c r="FB28" t="s">
        <v>8526</v>
      </c>
      <c r="FD28">
        <v>0</v>
      </c>
      <c r="FE28">
        <v>1</v>
      </c>
      <c r="FK28">
        <v>0</v>
      </c>
      <c r="FM28">
        <v>0</v>
      </c>
      <c r="FP28">
        <v>0</v>
      </c>
      <c r="FR28" t="s">
        <v>354</v>
      </c>
      <c r="FX28">
        <v>0</v>
      </c>
      <c r="FZ28">
        <v>21.07</v>
      </c>
      <c r="GA28">
        <v>-14</v>
      </c>
      <c r="GB28">
        <v>0</v>
      </c>
      <c r="GC28" t="s">
        <v>8527</v>
      </c>
      <c r="GD28" t="s">
        <v>355</v>
      </c>
      <c r="GE28">
        <v>1</v>
      </c>
      <c r="GH28">
        <v>2.8</v>
      </c>
      <c r="GI28">
        <v>0</v>
      </c>
      <c r="GJ28">
        <v>0</v>
      </c>
      <c r="GL28" t="s">
        <v>8528</v>
      </c>
      <c r="GM28">
        <v>10</v>
      </c>
      <c r="GN28">
        <v>4</v>
      </c>
      <c r="GO28">
        <v>4</v>
      </c>
      <c r="GQ28">
        <v>20</v>
      </c>
      <c r="GZ28" t="s">
        <v>8529</v>
      </c>
      <c r="HA28" t="s">
        <v>8165</v>
      </c>
      <c r="HB28" t="s">
        <v>313</v>
      </c>
      <c r="HC28" t="s">
        <v>313</v>
      </c>
      <c r="HD28" t="s">
        <v>8530</v>
      </c>
      <c r="HE28">
        <v>0</v>
      </c>
      <c r="HF28">
        <v>11</v>
      </c>
      <c r="HG28">
        <v>7</v>
      </c>
      <c r="HH28" t="s">
        <v>275</v>
      </c>
      <c r="HK28">
        <v>4</v>
      </c>
      <c r="HL28" t="s">
        <v>8363</v>
      </c>
      <c r="HN28" t="s">
        <v>8298</v>
      </c>
      <c r="HO28" t="s">
        <v>8531</v>
      </c>
      <c r="HP28" t="s">
        <v>8532</v>
      </c>
      <c r="HQ28" t="s">
        <v>8533</v>
      </c>
      <c r="HS28" t="s">
        <v>8534</v>
      </c>
      <c r="HV28">
        <v>-46</v>
      </c>
      <c r="HW28">
        <v>4157678</v>
      </c>
      <c r="HX28" t="s">
        <v>8535</v>
      </c>
      <c r="HY28">
        <v>4157656</v>
      </c>
      <c r="IB28">
        <v>0.5</v>
      </c>
      <c r="IC28">
        <v>1</v>
      </c>
      <c r="IL28">
        <v>57</v>
      </c>
      <c r="IP28" t="s">
        <v>8363</v>
      </c>
      <c r="IT28">
        <v>8</v>
      </c>
    </row>
    <row r="29" spans="1:254">
      <c r="A29">
        <v>28</v>
      </c>
      <c r="B29" t="s">
        <v>8536</v>
      </c>
      <c r="C29">
        <v>2</v>
      </c>
      <c r="D29">
        <v>1</v>
      </c>
      <c r="E29">
        <v>10</v>
      </c>
      <c r="F29">
        <v>4</v>
      </c>
      <c r="G29">
        <v>-46</v>
      </c>
      <c r="I29" t="s">
        <v>254</v>
      </c>
      <c r="J29">
        <v>11</v>
      </c>
      <c r="K29">
        <v>11</v>
      </c>
      <c r="L29" t="s">
        <v>977</v>
      </c>
      <c r="M29" t="s">
        <v>978</v>
      </c>
      <c r="O29" t="s">
        <v>979</v>
      </c>
      <c r="V29" t="s">
        <v>253</v>
      </c>
      <c r="W29" t="s">
        <v>8537</v>
      </c>
      <c r="X29" t="s">
        <v>981</v>
      </c>
      <c r="Y29" t="s">
        <v>981</v>
      </c>
      <c r="AA29" t="s">
        <v>981</v>
      </c>
      <c r="AB29" t="s">
        <v>5298</v>
      </c>
      <c r="AI29">
        <v>88</v>
      </c>
      <c r="AJ29" t="s">
        <v>327</v>
      </c>
      <c r="AO29">
        <v>7</v>
      </c>
      <c r="BI29" t="s">
        <v>274</v>
      </c>
      <c r="BP29">
        <f t="shared" si="0"/>
        <v>1</v>
      </c>
      <c r="BQ29">
        <f t="shared" si="1"/>
        <v>0</v>
      </c>
      <c r="BS29" t="s">
        <v>275</v>
      </c>
      <c r="BU29">
        <v>7</v>
      </c>
      <c r="BW29">
        <v>0</v>
      </c>
      <c r="BX29" t="s">
        <v>8538</v>
      </c>
      <c r="BY29" t="s">
        <v>1109</v>
      </c>
      <c r="BZ29">
        <v>1</v>
      </c>
      <c r="CC29" s="3">
        <v>0.29444444444444445</v>
      </c>
      <c r="CD29" t="s">
        <v>294</v>
      </c>
      <c r="CE29" t="s">
        <v>8539</v>
      </c>
      <c r="CF29">
        <v>6</v>
      </c>
      <c r="CH29" t="s">
        <v>331</v>
      </c>
      <c r="CI29">
        <v>0</v>
      </c>
      <c r="CJ29" t="s">
        <v>8540</v>
      </c>
      <c r="CK29" s="4">
        <v>38414</v>
      </c>
      <c r="CL29" t="s">
        <v>8541</v>
      </c>
      <c r="CM29" t="s">
        <v>8542</v>
      </c>
      <c r="CN29">
        <v>21</v>
      </c>
      <c r="CO29" t="s">
        <v>8543</v>
      </c>
      <c r="CP29" t="s">
        <v>418</v>
      </c>
      <c r="CQ29" t="s">
        <v>8063</v>
      </c>
      <c r="CT29" t="s">
        <v>8544</v>
      </c>
      <c r="CV29">
        <v>0</v>
      </c>
      <c r="CX29">
        <v>5</v>
      </c>
      <c r="CY29" t="s">
        <v>614</v>
      </c>
      <c r="CZ29">
        <v>50</v>
      </c>
      <c r="DA29">
        <v>7</v>
      </c>
      <c r="DB29" t="s">
        <v>1609</v>
      </c>
      <c r="DC29">
        <v>-25</v>
      </c>
      <c r="DE29" t="s">
        <v>8192</v>
      </c>
      <c r="DJ29">
        <v>4</v>
      </c>
      <c r="DK29" s="4">
        <v>44491</v>
      </c>
      <c r="DL29">
        <v>20433</v>
      </c>
      <c r="DM29">
        <v>2021</v>
      </c>
      <c r="DN29">
        <v>0</v>
      </c>
      <c r="DP29">
        <v>80709</v>
      </c>
      <c r="DQ29">
        <v>63</v>
      </c>
      <c r="DT29" t="s">
        <v>294</v>
      </c>
      <c r="DU29" t="s">
        <v>294</v>
      </c>
      <c r="DW29">
        <v>21</v>
      </c>
      <c r="DX29" t="s">
        <v>8063</v>
      </c>
      <c r="ED29">
        <v>0</v>
      </c>
      <c r="EE29" t="s">
        <v>990</v>
      </c>
      <c r="EF29" t="s">
        <v>675</v>
      </c>
      <c r="EG29">
        <v>0</v>
      </c>
      <c r="EI29" t="s">
        <v>340</v>
      </c>
      <c r="EJ29" t="s">
        <v>3048</v>
      </c>
      <c r="EK29" t="s">
        <v>8545</v>
      </c>
      <c r="EL29" t="s">
        <v>8546</v>
      </c>
      <c r="EN29" t="s">
        <v>418</v>
      </c>
      <c r="EO29" t="s">
        <v>996</v>
      </c>
      <c r="EP29">
        <v>0</v>
      </c>
      <c r="EQ29" t="s">
        <v>8547</v>
      </c>
      <c r="ES29" t="s">
        <v>8548</v>
      </c>
      <c r="ET29">
        <v>-3</v>
      </c>
      <c r="EU29" t="s">
        <v>348</v>
      </c>
      <c r="EV29" t="s">
        <v>349</v>
      </c>
      <c r="EW29" t="s">
        <v>350</v>
      </c>
      <c r="EX29" t="s">
        <v>351</v>
      </c>
      <c r="FA29" t="s">
        <v>999</v>
      </c>
      <c r="FB29" t="s">
        <v>8549</v>
      </c>
      <c r="FD29">
        <v>0</v>
      </c>
      <c r="FK29">
        <v>0</v>
      </c>
      <c r="FM29">
        <v>0</v>
      </c>
      <c r="FP29">
        <v>0</v>
      </c>
      <c r="FR29" t="s">
        <v>462</v>
      </c>
      <c r="FU29" t="s">
        <v>777</v>
      </c>
      <c r="FV29" t="s">
        <v>431</v>
      </c>
      <c r="FX29">
        <v>1</v>
      </c>
      <c r="FZ29">
        <v>21.07</v>
      </c>
      <c r="GA29">
        <v>-14</v>
      </c>
      <c r="GB29">
        <v>1</v>
      </c>
      <c r="GD29" t="s">
        <v>355</v>
      </c>
      <c r="GE29">
        <v>0</v>
      </c>
      <c r="GF29" t="s">
        <v>257</v>
      </c>
      <c r="GH29">
        <v>1.2</v>
      </c>
      <c r="GI29">
        <v>0</v>
      </c>
      <c r="GJ29">
        <v>0</v>
      </c>
      <c r="GL29" t="s">
        <v>8550</v>
      </c>
      <c r="GM29">
        <v>7</v>
      </c>
      <c r="GN29">
        <v>2</v>
      </c>
      <c r="GO29" t="s">
        <v>357</v>
      </c>
      <c r="GQ29">
        <v>9</v>
      </c>
      <c r="GZ29" t="s">
        <v>8551</v>
      </c>
      <c r="HB29" t="s">
        <v>313</v>
      </c>
      <c r="HC29" t="s">
        <v>313</v>
      </c>
      <c r="HD29" t="s">
        <v>921</v>
      </c>
      <c r="HE29">
        <v>0</v>
      </c>
      <c r="HF29">
        <v>11</v>
      </c>
      <c r="HG29">
        <v>7</v>
      </c>
      <c r="HH29" t="s">
        <v>275</v>
      </c>
      <c r="HJ29" t="s">
        <v>492</v>
      </c>
      <c r="HK29" t="s">
        <v>2040</v>
      </c>
      <c r="HL29" t="s">
        <v>8192</v>
      </c>
      <c r="HN29" t="s">
        <v>8552</v>
      </c>
      <c r="HO29" t="s">
        <v>8553</v>
      </c>
      <c r="HP29" t="s">
        <v>8554</v>
      </c>
      <c r="HQ29" t="s">
        <v>8555</v>
      </c>
      <c r="HS29" t="s">
        <v>1010</v>
      </c>
      <c r="HV29">
        <v>50</v>
      </c>
      <c r="HW29">
        <v>4157701</v>
      </c>
      <c r="HX29" t="s">
        <v>8192</v>
      </c>
      <c r="HY29">
        <v>4157678</v>
      </c>
      <c r="IB29">
        <v>0</v>
      </c>
      <c r="IC29">
        <v>0</v>
      </c>
      <c r="IL29">
        <v>58</v>
      </c>
      <c r="IN29" t="s">
        <v>8192</v>
      </c>
      <c r="IP29" t="s">
        <v>8192</v>
      </c>
      <c r="IT29">
        <v>8</v>
      </c>
    </row>
    <row r="30" spans="1:254">
      <c r="A30">
        <v>29</v>
      </c>
      <c r="B30" t="s">
        <v>8556</v>
      </c>
      <c r="C30">
        <v>2</v>
      </c>
      <c r="D30">
        <v>2</v>
      </c>
      <c r="E30">
        <v>6</v>
      </c>
      <c r="F30">
        <v>0</v>
      </c>
      <c r="G30">
        <v>50</v>
      </c>
      <c r="I30" t="s">
        <v>298</v>
      </c>
      <c r="J30">
        <v>11</v>
      </c>
      <c r="K30">
        <v>11</v>
      </c>
      <c r="L30" t="s">
        <v>2015</v>
      </c>
      <c r="M30" t="s">
        <v>2016</v>
      </c>
      <c r="O30" t="s">
        <v>2017</v>
      </c>
      <c r="V30" t="s">
        <v>253</v>
      </c>
      <c r="W30" t="s">
        <v>663</v>
      </c>
      <c r="X30" t="s">
        <v>664</v>
      </c>
      <c r="Y30" t="s">
        <v>665</v>
      </c>
      <c r="AA30" t="s">
        <v>666</v>
      </c>
      <c r="AB30" t="s">
        <v>667</v>
      </c>
      <c r="AJ30" t="s">
        <v>756</v>
      </c>
      <c r="AO30">
        <v>7</v>
      </c>
      <c r="AT30" t="s">
        <v>254</v>
      </c>
      <c r="BI30" t="s">
        <v>274</v>
      </c>
      <c r="BP30">
        <f t="shared" si="0"/>
        <v>1</v>
      </c>
      <c r="BQ30">
        <f t="shared" si="1"/>
        <v>0</v>
      </c>
      <c r="BS30" t="s">
        <v>275</v>
      </c>
      <c r="BU30">
        <v>7</v>
      </c>
      <c r="BW30">
        <v>0</v>
      </c>
      <c r="BX30" t="s">
        <v>8557</v>
      </c>
      <c r="BZ30">
        <v>0</v>
      </c>
      <c r="CA30" t="s">
        <v>492</v>
      </c>
      <c r="CC30" s="3">
        <v>0.27708333333333335</v>
      </c>
      <c r="CD30" t="s">
        <v>257</v>
      </c>
      <c r="CE30" t="s">
        <v>8558</v>
      </c>
      <c r="CF30">
        <v>9</v>
      </c>
      <c r="CH30" t="s">
        <v>493</v>
      </c>
      <c r="CI30">
        <v>0</v>
      </c>
      <c r="CJ30" t="s">
        <v>8559</v>
      </c>
      <c r="CK30" s="4">
        <v>38414</v>
      </c>
      <c r="CL30" t="s">
        <v>8560</v>
      </c>
      <c r="CM30" t="s">
        <v>8561</v>
      </c>
      <c r="CN30">
        <v>21</v>
      </c>
      <c r="CP30" t="s">
        <v>282</v>
      </c>
      <c r="CQ30" t="s">
        <v>8063</v>
      </c>
      <c r="CT30" t="s">
        <v>8562</v>
      </c>
      <c r="CV30">
        <v>0</v>
      </c>
      <c r="CX30">
        <v>6</v>
      </c>
      <c r="CY30" t="s">
        <v>614</v>
      </c>
      <c r="CZ30">
        <v>50</v>
      </c>
      <c r="DA30">
        <v>7</v>
      </c>
      <c r="DB30" t="s">
        <v>1609</v>
      </c>
      <c r="DC30">
        <v>-25</v>
      </c>
      <c r="DJ30">
        <v>0</v>
      </c>
      <c r="DK30" s="4">
        <v>44491</v>
      </c>
      <c r="DL30">
        <v>20433</v>
      </c>
      <c r="DM30">
        <v>2021</v>
      </c>
      <c r="DN30">
        <v>0</v>
      </c>
      <c r="DP30">
        <v>80709</v>
      </c>
      <c r="DQ30">
        <v>64</v>
      </c>
      <c r="DT30" t="s">
        <v>274</v>
      </c>
      <c r="DU30" t="s">
        <v>257</v>
      </c>
      <c r="DW30">
        <v>21</v>
      </c>
      <c r="DX30" t="s">
        <v>8063</v>
      </c>
      <c r="DZ30" t="s">
        <v>8108</v>
      </c>
      <c r="EA30" t="s">
        <v>2385</v>
      </c>
      <c r="ED30">
        <v>0</v>
      </c>
      <c r="EE30" t="s">
        <v>2553</v>
      </c>
      <c r="EF30" t="s">
        <v>675</v>
      </c>
      <c r="EG30">
        <v>0</v>
      </c>
      <c r="EI30" t="s">
        <v>340</v>
      </c>
      <c r="EJ30" t="s">
        <v>3048</v>
      </c>
      <c r="EK30" t="s">
        <v>8563</v>
      </c>
      <c r="EL30" t="s">
        <v>8564</v>
      </c>
      <c r="EN30" t="s">
        <v>269</v>
      </c>
      <c r="EO30" t="s">
        <v>1109</v>
      </c>
      <c r="EP30">
        <v>0</v>
      </c>
      <c r="EQ30" t="s">
        <v>346</v>
      </c>
      <c r="ER30" t="s">
        <v>8118</v>
      </c>
      <c r="ES30" t="s">
        <v>8565</v>
      </c>
      <c r="ET30">
        <v>9</v>
      </c>
      <c r="EU30" t="s">
        <v>257</v>
      </c>
      <c r="EV30" t="s">
        <v>349</v>
      </c>
      <c r="EW30" t="s">
        <v>771</v>
      </c>
      <c r="EX30" t="s">
        <v>921</v>
      </c>
      <c r="FA30" t="s">
        <v>499</v>
      </c>
      <c r="FB30" t="s">
        <v>8566</v>
      </c>
      <c r="FD30">
        <v>0</v>
      </c>
      <c r="FJ30" t="s">
        <v>8567</v>
      </c>
      <c r="FK30">
        <v>0</v>
      </c>
      <c r="FM30">
        <v>1</v>
      </c>
      <c r="FN30" t="s">
        <v>8108</v>
      </c>
      <c r="FO30" t="s">
        <v>8568</v>
      </c>
      <c r="FP30">
        <v>0</v>
      </c>
      <c r="FR30" t="s">
        <v>462</v>
      </c>
      <c r="FT30" t="s">
        <v>257</v>
      </c>
      <c r="FU30" t="s">
        <v>777</v>
      </c>
      <c r="FX30">
        <v>0</v>
      </c>
      <c r="FZ30">
        <v>21.07</v>
      </c>
      <c r="GA30">
        <v>-14</v>
      </c>
      <c r="GB30">
        <v>0</v>
      </c>
      <c r="GD30" t="s">
        <v>355</v>
      </c>
      <c r="GE30">
        <v>0</v>
      </c>
      <c r="GF30" t="s">
        <v>274</v>
      </c>
      <c r="GG30">
        <v>2.2999999999999998</v>
      </c>
      <c r="GH30">
        <v>3.3</v>
      </c>
      <c r="GI30">
        <v>0</v>
      </c>
      <c r="GJ30">
        <v>0</v>
      </c>
      <c r="GL30" t="s">
        <v>8569</v>
      </c>
      <c r="GO30" t="s">
        <v>499</v>
      </c>
      <c r="GP30" t="s">
        <v>779</v>
      </c>
      <c r="GQ30">
        <v>49</v>
      </c>
      <c r="GZ30" t="s">
        <v>8570</v>
      </c>
      <c r="HB30" t="s">
        <v>313</v>
      </c>
      <c r="HC30" t="s">
        <v>294</v>
      </c>
      <c r="HD30" t="s">
        <v>8571</v>
      </c>
      <c r="HE30">
        <v>0</v>
      </c>
      <c r="HF30">
        <v>11</v>
      </c>
      <c r="HG30">
        <v>7</v>
      </c>
      <c r="HH30" t="s">
        <v>275</v>
      </c>
      <c r="HK30">
        <v>2</v>
      </c>
      <c r="HL30" t="s">
        <v>8118</v>
      </c>
      <c r="HN30" t="s">
        <v>8552</v>
      </c>
      <c r="HO30" t="s">
        <v>8572</v>
      </c>
      <c r="HP30" t="s">
        <v>8573</v>
      </c>
      <c r="HQ30" t="s">
        <v>8574</v>
      </c>
      <c r="HS30" t="s">
        <v>2372</v>
      </c>
      <c r="HV30">
        <v>50</v>
      </c>
      <c r="HW30">
        <v>4157720</v>
      </c>
      <c r="HX30" t="s">
        <v>8575</v>
      </c>
      <c r="HY30">
        <v>4157701</v>
      </c>
      <c r="IB30">
        <v>-1.5</v>
      </c>
      <c r="IC30">
        <v>1</v>
      </c>
      <c r="IL30">
        <v>59</v>
      </c>
      <c r="IT30">
        <v>8</v>
      </c>
    </row>
    <row r="31" spans="1:254">
      <c r="A31">
        <v>30</v>
      </c>
      <c r="B31" t="s">
        <v>8576</v>
      </c>
      <c r="C31">
        <v>2</v>
      </c>
      <c r="D31">
        <v>3</v>
      </c>
      <c r="E31">
        <v>6</v>
      </c>
      <c r="F31">
        <v>0</v>
      </c>
      <c r="G31">
        <v>50</v>
      </c>
      <c r="I31" t="s">
        <v>298</v>
      </c>
      <c r="J31">
        <v>11</v>
      </c>
      <c r="K31" t="s">
        <v>1184</v>
      </c>
      <c r="L31" t="s">
        <v>8577</v>
      </c>
      <c r="M31" t="s">
        <v>827</v>
      </c>
      <c r="O31" t="s">
        <v>8578</v>
      </c>
      <c r="Q31" t="s">
        <v>1474</v>
      </c>
      <c r="S31" t="s">
        <v>1708</v>
      </c>
      <c r="V31" t="s">
        <v>253</v>
      </c>
      <c r="W31" t="s">
        <v>8579</v>
      </c>
      <c r="X31" t="s">
        <v>4639</v>
      </c>
      <c r="Y31" t="s">
        <v>8580</v>
      </c>
      <c r="AA31" t="s">
        <v>666</v>
      </c>
      <c r="AB31" t="s">
        <v>667</v>
      </c>
      <c r="AJ31" t="s">
        <v>756</v>
      </c>
      <c r="AK31" t="s">
        <v>614</v>
      </c>
      <c r="AO31">
        <v>7</v>
      </c>
      <c r="BI31" t="s">
        <v>274</v>
      </c>
      <c r="BP31">
        <f t="shared" si="0"/>
        <v>1</v>
      </c>
      <c r="BQ31">
        <f t="shared" si="1"/>
        <v>0</v>
      </c>
      <c r="BS31" t="s">
        <v>275</v>
      </c>
      <c r="BU31">
        <v>7</v>
      </c>
      <c r="BW31">
        <v>1</v>
      </c>
      <c r="BX31" t="s">
        <v>8581</v>
      </c>
      <c r="BY31" t="s">
        <v>3634</v>
      </c>
      <c r="BZ31">
        <v>0</v>
      </c>
      <c r="CC31" s="3">
        <v>0.27152777777777776</v>
      </c>
      <c r="CD31" t="s">
        <v>294</v>
      </c>
      <c r="CE31" t="s">
        <v>8582</v>
      </c>
      <c r="CF31">
        <v>9</v>
      </c>
      <c r="CH31" t="s">
        <v>331</v>
      </c>
      <c r="CI31">
        <v>0</v>
      </c>
      <c r="CJ31" t="s">
        <v>8583</v>
      </c>
      <c r="CK31" s="4">
        <v>38414</v>
      </c>
      <c r="CL31" t="s">
        <v>8584</v>
      </c>
      <c r="CM31" t="s">
        <v>8585</v>
      </c>
      <c r="CN31">
        <v>21</v>
      </c>
      <c r="CO31" t="s">
        <v>8224</v>
      </c>
      <c r="CP31" t="s">
        <v>282</v>
      </c>
      <c r="CQ31" t="s">
        <v>8063</v>
      </c>
      <c r="CT31" t="s">
        <v>7229</v>
      </c>
      <c r="CV31">
        <v>0</v>
      </c>
      <c r="CX31">
        <v>7</v>
      </c>
      <c r="CY31" t="s">
        <v>614</v>
      </c>
      <c r="CZ31">
        <v>50</v>
      </c>
      <c r="DA31">
        <v>7</v>
      </c>
      <c r="DB31" t="s">
        <v>1609</v>
      </c>
      <c r="DC31">
        <v>-25</v>
      </c>
      <c r="DJ31">
        <v>0</v>
      </c>
      <c r="DK31" s="4">
        <v>44491</v>
      </c>
      <c r="DL31">
        <v>20433</v>
      </c>
      <c r="DM31">
        <v>2021</v>
      </c>
      <c r="DN31">
        <v>0</v>
      </c>
      <c r="DP31">
        <v>80709</v>
      </c>
      <c r="DQ31">
        <v>65</v>
      </c>
      <c r="DT31" t="s">
        <v>274</v>
      </c>
      <c r="DU31" t="s">
        <v>257</v>
      </c>
      <c r="DW31">
        <v>21</v>
      </c>
      <c r="DX31" t="s">
        <v>8063</v>
      </c>
      <c r="EA31" t="s">
        <v>2252</v>
      </c>
      <c r="ED31">
        <v>0</v>
      </c>
      <c r="EE31" t="s">
        <v>3233</v>
      </c>
      <c r="EF31" t="s">
        <v>383</v>
      </c>
      <c r="EG31">
        <v>0</v>
      </c>
      <c r="EH31" t="s">
        <v>1224</v>
      </c>
      <c r="EI31" t="s">
        <v>340</v>
      </c>
      <c r="EJ31" t="s">
        <v>8586</v>
      </c>
      <c r="EK31" t="s">
        <v>8587</v>
      </c>
      <c r="EL31" t="s">
        <v>8588</v>
      </c>
      <c r="EM31" t="s">
        <v>8589</v>
      </c>
      <c r="EN31" t="s">
        <v>269</v>
      </c>
      <c r="EO31" t="s">
        <v>345</v>
      </c>
      <c r="EP31">
        <v>0</v>
      </c>
      <c r="EQ31" t="s">
        <v>3450</v>
      </c>
      <c r="ES31" t="s">
        <v>349</v>
      </c>
      <c r="ET31">
        <v>1</v>
      </c>
      <c r="EU31" t="s">
        <v>348</v>
      </c>
      <c r="EV31" t="s">
        <v>349</v>
      </c>
      <c r="EW31" t="s">
        <v>709</v>
      </c>
      <c r="EX31" t="s">
        <v>1005</v>
      </c>
      <c r="FA31" t="s">
        <v>5177</v>
      </c>
      <c r="FB31" t="s">
        <v>8590</v>
      </c>
      <c r="FD31">
        <v>0</v>
      </c>
      <c r="FI31" t="s">
        <v>8591</v>
      </c>
      <c r="FK31">
        <v>0</v>
      </c>
      <c r="FM31">
        <v>0</v>
      </c>
      <c r="FP31">
        <v>0</v>
      </c>
      <c r="FR31" t="s">
        <v>395</v>
      </c>
      <c r="FT31" t="s">
        <v>257</v>
      </c>
      <c r="FU31" t="s">
        <v>496</v>
      </c>
      <c r="FX31">
        <v>0</v>
      </c>
      <c r="FZ31">
        <v>21.07</v>
      </c>
      <c r="GA31">
        <v>-14</v>
      </c>
      <c r="GB31">
        <v>0</v>
      </c>
      <c r="GC31" t="s">
        <v>3409</v>
      </c>
      <c r="GD31" t="s">
        <v>355</v>
      </c>
      <c r="GE31">
        <v>1</v>
      </c>
      <c r="GH31">
        <v>1.9</v>
      </c>
      <c r="GI31">
        <v>0</v>
      </c>
      <c r="GJ31">
        <v>0</v>
      </c>
      <c r="GL31" t="s">
        <v>8592</v>
      </c>
      <c r="GO31" t="s">
        <v>713</v>
      </c>
      <c r="GQ31">
        <v>41</v>
      </c>
      <c r="GZ31" t="s">
        <v>4696</v>
      </c>
      <c r="HB31" t="s">
        <v>294</v>
      </c>
      <c r="HC31" t="s">
        <v>294</v>
      </c>
      <c r="HD31" t="s">
        <v>600</v>
      </c>
      <c r="HE31">
        <v>0</v>
      </c>
      <c r="HF31">
        <v>11</v>
      </c>
      <c r="HG31">
        <v>7</v>
      </c>
      <c r="HH31" t="s">
        <v>275</v>
      </c>
      <c r="HK31" t="s">
        <v>1256</v>
      </c>
      <c r="HL31" t="s">
        <v>8086</v>
      </c>
      <c r="HN31" t="s">
        <v>8593</v>
      </c>
      <c r="HO31" t="s">
        <v>8594</v>
      </c>
      <c r="HP31" t="s">
        <v>8595</v>
      </c>
      <c r="HQ31" t="s">
        <v>8596</v>
      </c>
      <c r="HS31">
        <v>1</v>
      </c>
      <c r="HV31">
        <v>50</v>
      </c>
      <c r="HW31">
        <v>4157738</v>
      </c>
      <c r="HY31">
        <v>4157720</v>
      </c>
      <c r="IB31">
        <v>-0.5</v>
      </c>
      <c r="IC31">
        <v>1</v>
      </c>
      <c r="IL31">
        <v>60</v>
      </c>
      <c r="IT31">
        <v>8</v>
      </c>
    </row>
    <row r="32" spans="1:254">
      <c r="A32">
        <v>31</v>
      </c>
      <c r="B32" t="s">
        <v>8597</v>
      </c>
      <c r="C32">
        <v>2</v>
      </c>
      <c r="D32">
        <v>1</v>
      </c>
      <c r="E32">
        <v>10</v>
      </c>
      <c r="F32">
        <v>15</v>
      </c>
      <c r="G32">
        <v>35</v>
      </c>
      <c r="H32" t="s">
        <v>253</v>
      </c>
      <c r="I32" t="s">
        <v>254</v>
      </c>
      <c r="J32">
        <v>12</v>
      </c>
      <c r="K32" t="s">
        <v>438</v>
      </c>
      <c r="L32" t="s">
        <v>6122</v>
      </c>
      <c r="M32" t="s">
        <v>440</v>
      </c>
      <c r="N32" t="s">
        <v>254</v>
      </c>
      <c r="O32" t="s">
        <v>2462</v>
      </c>
      <c r="P32" t="s">
        <v>1067</v>
      </c>
      <c r="Q32" t="s">
        <v>1188</v>
      </c>
      <c r="S32" t="s">
        <v>4346</v>
      </c>
      <c r="V32" t="s">
        <v>253</v>
      </c>
      <c r="W32" t="s">
        <v>6123</v>
      </c>
      <c r="X32" t="s">
        <v>4969</v>
      </c>
      <c r="Y32" t="s">
        <v>5765</v>
      </c>
      <c r="AA32" t="s">
        <v>876</v>
      </c>
      <c r="AB32" t="s">
        <v>1996</v>
      </c>
      <c r="AI32">
        <v>88</v>
      </c>
      <c r="AJ32" t="s">
        <v>327</v>
      </c>
      <c r="AO32">
        <v>7</v>
      </c>
      <c r="BI32" t="s">
        <v>274</v>
      </c>
      <c r="BP32">
        <f t="shared" si="0"/>
        <v>1</v>
      </c>
      <c r="BQ32">
        <f t="shared" si="1"/>
        <v>0</v>
      </c>
      <c r="BS32" t="s">
        <v>275</v>
      </c>
      <c r="BU32">
        <v>7</v>
      </c>
      <c r="BW32">
        <v>0</v>
      </c>
      <c r="BX32" t="s">
        <v>8598</v>
      </c>
      <c r="BZ32">
        <v>1</v>
      </c>
      <c r="CA32" t="s">
        <v>492</v>
      </c>
      <c r="CC32" s="3">
        <v>0.22708333333333333</v>
      </c>
      <c r="CD32" t="s">
        <v>274</v>
      </c>
      <c r="CE32" t="s">
        <v>8599</v>
      </c>
      <c r="CF32">
        <v>8</v>
      </c>
      <c r="CH32" t="s">
        <v>331</v>
      </c>
      <c r="CI32">
        <v>0</v>
      </c>
      <c r="CJ32" t="s">
        <v>8600</v>
      </c>
      <c r="CK32" s="4">
        <v>38414</v>
      </c>
      <c r="CL32" t="s">
        <v>8601</v>
      </c>
      <c r="CM32" t="s">
        <v>8602</v>
      </c>
      <c r="CN32">
        <v>21</v>
      </c>
      <c r="CO32" t="s">
        <v>268</v>
      </c>
      <c r="CP32" t="s">
        <v>269</v>
      </c>
      <c r="CQ32" t="s">
        <v>8063</v>
      </c>
      <c r="CT32" t="s">
        <v>8603</v>
      </c>
      <c r="CV32">
        <v>0</v>
      </c>
      <c r="CX32">
        <v>1</v>
      </c>
      <c r="CY32" t="s">
        <v>1242</v>
      </c>
      <c r="CZ32">
        <v>6</v>
      </c>
      <c r="DA32">
        <v>5</v>
      </c>
      <c r="DB32" t="s">
        <v>271</v>
      </c>
      <c r="DC32">
        <v>35</v>
      </c>
      <c r="DE32" t="s">
        <v>8206</v>
      </c>
      <c r="DJ32">
        <v>15</v>
      </c>
      <c r="DK32" s="4">
        <v>44491</v>
      </c>
      <c r="DL32">
        <v>20433</v>
      </c>
      <c r="DM32">
        <v>2021</v>
      </c>
      <c r="DN32">
        <v>0</v>
      </c>
      <c r="DP32">
        <v>80709</v>
      </c>
      <c r="DQ32">
        <v>69</v>
      </c>
      <c r="DT32" t="s">
        <v>274</v>
      </c>
      <c r="DU32" t="s">
        <v>257</v>
      </c>
      <c r="DW32">
        <v>21</v>
      </c>
      <c r="DX32" t="s">
        <v>8063</v>
      </c>
      <c r="ED32">
        <v>0</v>
      </c>
      <c r="EE32" t="s">
        <v>2597</v>
      </c>
      <c r="EF32" t="s">
        <v>383</v>
      </c>
      <c r="EG32">
        <v>1</v>
      </c>
      <c r="EI32" t="s">
        <v>454</v>
      </c>
      <c r="EJ32" t="s">
        <v>2889</v>
      </c>
      <c r="EK32" t="s">
        <v>8604</v>
      </c>
      <c r="EL32" t="s">
        <v>8605</v>
      </c>
      <c r="EM32" t="s">
        <v>268</v>
      </c>
      <c r="EN32" t="s">
        <v>282</v>
      </c>
      <c r="EO32" t="s">
        <v>890</v>
      </c>
      <c r="EP32">
        <v>0</v>
      </c>
      <c r="EQ32" t="s">
        <v>1640</v>
      </c>
      <c r="ES32" t="s">
        <v>8606</v>
      </c>
      <c r="ET32">
        <v>5</v>
      </c>
      <c r="EU32" t="s">
        <v>348</v>
      </c>
      <c r="EV32" t="s">
        <v>349</v>
      </c>
      <c r="EW32" t="s">
        <v>771</v>
      </c>
      <c r="EX32" t="s">
        <v>351</v>
      </c>
      <c r="FA32" t="s">
        <v>392</v>
      </c>
      <c r="FB32" t="s">
        <v>8607</v>
      </c>
      <c r="FD32">
        <v>1</v>
      </c>
      <c r="FJ32" t="s">
        <v>8608</v>
      </c>
      <c r="FK32">
        <v>0</v>
      </c>
      <c r="FM32">
        <v>0</v>
      </c>
      <c r="FP32">
        <v>0</v>
      </c>
      <c r="FR32" t="s">
        <v>395</v>
      </c>
      <c r="FT32" t="s">
        <v>257</v>
      </c>
      <c r="FU32" t="s">
        <v>496</v>
      </c>
      <c r="FV32" t="s">
        <v>2037</v>
      </c>
      <c r="FX32">
        <v>0</v>
      </c>
      <c r="FZ32">
        <v>21.07</v>
      </c>
      <c r="GA32">
        <v>-14</v>
      </c>
      <c r="GB32">
        <v>0</v>
      </c>
      <c r="GC32" t="s">
        <v>465</v>
      </c>
      <c r="GD32" t="s">
        <v>355</v>
      </c>
      <c r="GE32">
        <v>0</v>
      </c>
      <c r="GF32" t="s">
        <v>466</v>
      </c>
      <c r="GH32">
        <v>2.9</v>
      </c>
      <c r="GI32">
        <v>0</v>
      </c>
      <c r="GJ32">
        <v>0</v>
      </c>
      <c r="GL32" t="s">
        <v>8609</v>
      </c>
      <c r="GM32">
        <v>10</v>
      </c>
      <c r="GN32">
        <v>5</v>
      </c>
      <c r="GO32" t="s">
        <v>357</v>
      </c>
      <c r="GQ32">
        <v>10</v>
      </c>
      <c r="GZ32" t="s">
        <v>8610</v>
      </c>
      <c r="HB32" t="s">
        <v>294</v>
      </c>
      <c r="HC32" t="s">
        <v>294</v>
      </c>
      <c r="HD32" t="s">
        <v>8611</v>
      </c>
      <c r="HE32">
        <v>0</v>
      </c>
      <c r="HF32">
        <v>12</v>
      </c>
      <c r="HG32">
        <v>7</v>
      </c>
      <c r="HH32" t="s">
        <v>275</v>
      </c>
      <c r="HJ32" t="s">
        <v>492</v>
      </c>
      <c r="HK32">
        <v>3</v>
      </c>
      <c r="HL32" t="s">
        <v>8206</v>
      </c>
      <c r="HN32" t="s">
        <v>8612</v>
      </c>
      <c r="HO32" t="s">
        <v>8613</v>
      </c>
      <c r="HP32" t="s">
        <v>8614</v>
      </c>
      <c r="HQ32" t="s">
        <v>8615</v>
      </c>
      <c r="HS32" t="s">
        <v>8616</v>
      </c>
      <c r="HV32">
        <v>20</v>
      </c>
      <c r="HW32">
        <v>4157834</v>
      </c>
      <c r="HX32" t="s">
        <v>8617</v>
      </c>
      <c r="HY32">
        <v>4157794</v>
      </c>
      <c r="IB32">
        <v>0</v>
      </c>
      <c r="IC32">
        <v>0</v>
      </c>
      <c r="IL32">
        <v>64</v>
      </c>
      <c r="IP32" t="s">
        <v>8206</v>
      </c>
      <c r="IT32">
        <v>8</v>
      </c>
    </row>
    <row r="33" spans="1:254">
      <c r="A33">
        <v>32</v>
      </c>
      <c r="B33" t="s">
        <v>8618</v>
      </c>
      <c r="C33">
        <v>2</v>
      </c>
      <c r="D33">
        <v>1</v>
      </c>
      <c r="E33">
        <v>10</v>
      </c>
      <c r="F33">
        <v>12</v>
      </c>
      <c r="G33">
        <v>20</v>
      </c>
      <c r="I33" t="s">
        <v>254</v>
      </c>
      <c r="J33">
        <v>11</v>
      </c>
      <c r="K33" t="s">
        <v>631</v>
      </c>
      <c r="L33" t="s">
        <v>8619</v>
      </c>
      <c r="M33" t="s">
        <v>440</v>
      </c>
      <c r="N33" t="s">
        <v>254</v>
      </c>
      <c r="O33" t="s">
        <v>8620</v>
      </c>
      <c r="P33" t="s">
        <v>442</v>
      </c>
      <c r="V33" t="s">
        <v>257</v>
      </c>
      <c r="W33" t="s">
        <v>444</v>
      </c>
      <c r="AD33" t="s">
        <v>445</v>
      </c>
      <c r="AE33" t="s">
        <v>446</v>
      </c>
      <c r="AF33" t="s">
        <v>444</v>
      </c>
      <c r="AG33" t="s">
        <v>257</v>
      </c>
      <c r="AI33">
        <v>4</v>
      </c>
      <c r="AO33">
        <v>7</v>
      </c>
      <c r="BI33" t="s">
        <v>274</v>
      </c>
      <c r="BP33">
        <f t="shared" si="0"/>
        <v>0</v>
      </c>
      <c r="BQ33">
        <f t="shared" si="1"/>
        <v>2</v>
      </c>
      <c r="BS33" t="s">
        <v>275</v>
      </c>
      <c r="BU33">
        <v>7</v>
      </c>
      <c r="BW33">
        <v>0</v>
      </c>
      <c r="BX33" t="s">
        <v>8621</v>
      </c>
      <c r="CC33" s="3">
        <v>0.2076388888888889</v>
      </c>
      <c r="CE33" t="s">
        <v>8622</v>
      </c>
      <c r="CI33">
        <v>0</v>
      </c>
      <c r="CJ33" t="s">
        <v>8623</v>
      </c>
      <c r="CK33" s="4">
        <v>38414</v>
      </c>
      <c r="CL33" t="s">
        <v>8624</v>
      </c>
      <c r="CM33" t="s">
        <v>8625</v>
      </c>
      <c r="CN33">
        <v>21</v>
      </c>
      <c r="CP33" t="s">
        <v>269</v>
      </c>
      <c r="CQ33" t="s">
        <v>8063</v>
      </c>
      <c r="CT33" t="s">
        <v>8562</v>
      </c>
      <c r="CV33">
        <v>0</v>
      </c>
      <c r="CX33">
        <v>2</v>
      </c>
      <c r="CY33" t="s">
        <v>1242</v>
      </c>
      <c r="CZ33">
        <v>6</v>
      </c>
      <c r="DA33">
        <v>5</v>
      </c>
      <c r="DB33" t="s">
        <v>271</v>
      </c>
      <c r="DC33">
        <v>35</v>
      </c>
      <c r="DE33" t="s">
        <v>8118</v>
      </c>
      <c r="DJ33">
        <v>12</v>
      </c>
      <c r="DK33" s="4">
        <v>44491</v>
      </c>
      <c r="DL33">
        <v>20433</v>
      </c>
      <c r="DM33">
        <v>2021</v>
      </c>
      <c r="DN33">
        <v>0</v>
      </c>
      <c r="DP33">
        <v>80709</v>
      </c>
      <c r="DQ33">
        <v>70</v>
      </c>
      <c r="DT33" t="s">
        <v>274</v>
      </c>
      <c r="DU33" t="s">
        <v>257</v>
      </c>
      <c r="DW33">
        <v>21</v>
      </c>
      <c r="DX33" t="s">
        <v>8063</v>
      </c>
      <c r="ED33">
        <v>0</v>
      </c>
      <c r="EE33" t="s">
        <v>8626</v>
      </c>
      <c r="EF33" t="s">
        <v>383</v>
      </c>
      <c r="EG33">
        <v>1</v>
      </c>
      <c r="EI33" t="s">
        <v>340</v>
      </c>
      <c r="EJ33" t="s">
        <v>3736</v>
      </c>
      <c r="EK33" t="s">
        <v>8627</v>
      </c>
      <c r="EL33" t="s">
        <v>8628</v>
      </c>
      <c r="EM33" t="s">
        <v>1005</v>
      </c>
      <c r="EN33" t="s">
        <v>282</v>
      </c>
      <c r="EO33" t="s">
        <v>1026</v>
      </c>
      <c r="EP33">
        <v>1</v>
      </c>
      <c r="ES33" t="s">
        <v>8629</v>
      </c>
      <c r="FD33">
        <v>0</v>
      </c>
      <c r="FE33">
        <v>10</v>
      </c>
      <c r="FF33" t="s">
        <v>461</v>
      </c>
      <c r="FH33" t="s">
        <v>461</v>
      </c>
      <c r="FK33">
        <v>0</v>
      </c>
      <c r="FM33">
        <v>0</v>
      </c>
      <c r="FP33">
        <v>0</v>
      </c>
      <c r="FR33" t="s">
        <v>462</v>
      </c>
      <c r="FT33" t="s">
        <v>257</v>
      </c>
      <c r="FU33" t="s">
        <v>777</v>
      </c>
      <c r="FV33" t="s">
        <v>397</v>
      </c>
      <c r="FW33" t="s">
        <v>1030</v>
      </c>
      <c r="FX33">
        <v>0</v>
      </c>
      <c r="FZ33">
        <v>21.07</v>
      </c>
      <c r="GA33">
        <v>-14</v>
      </c>
      <c r="GB33">
        <v>0</v>
      </c>
      <c r="GC33" t="s">
        <v>465</v>
      </c>
      <c r="GD33" t="s">
        <v>355</v>
      </c>
      <c r="GE33">
        <v>0</v>
      </c>
      <c r="GF33" t="s">
        <v>257</v>
      </c>
      <c r="GI33">
        <v>1</v>
      </c>
      <c r="GJ33">
        <v>1</v>
      </c>
      <c r="GL33" t="s">
        <v>8630</v>
      </c>
      <c r="GN33">
        <v>6</v>
      </c>
      <c r="GZ33" t="s">
        <v>8631</v>
      </c>
      <c r="HB33" t="s">
        <v>294</v>
      </c>
      <c r="HC33" t="s">
        <v>294</v>
      </c>
      <c r="HD33" t="s">
        <v>8632</v>
      </c>
      <c r="HE33">
        <v>0</v>
      </c>
      <c r="HF33">
        <v>11</v>
      </c>
      <c r="HG33">
        <v>7</v>
      </c>
      <c r="HH33" t="s">
        <v>275</v>
      </c>
      <c r="HK33">
        <v>3</v>
      </c>
      <c r="HV33">
        <v>8</v>
      </c>
      <c r="HW33">
        <v>4157858</v>
      </c>
      <c r="HX33" t="s">
        <v>1444</v>
      </c>
      <c r="HY33">
        <v>4157834</v>
      </c>
      <c r="IB33">
        <v>0</v>
      </c>
      <c r="IC33">
        <v>0</v>
      </c>
      <c r="IL33">
        <v>65</v>
      </c>
      <c r="IP33" t="s">
        <v>8073</v>
      </c>
      <c r="IT33">
        <v>8</v>
      </c>
    </row>
    <row r="34" spans="1:254">
      <c r="A34">
        <v>33</v>
      </c>
      <c r="B34" t="s">
        <v>8633</v>
      </c>
      <c r="C34">
        <v>2</v>
      </c>
      <c r="D34">
        <v>1</v>
      </c>
      <c r="E34">
        <v>8</v>
      </c>
      <c r="F34">
        <v>-1</v>
      </c>
      <c r="G34">
        <v>8</v>
      </c>
      <c r="I34" t="s">
        <v>298</v>
      </c>
      <c r="J34">
        <v>11</v>
      </c>
      <c r="K34">
        <v>11</v>
      </c>
      <c r="L34" t="s">
        <v>3608</v>
      </c>
      <c r="M34" t="s">
        <v>1095</v>
      </c>
      <c r="O34" t="s">
        <v>3415</v>
      </c>
      <c r="P34" t="s">
        <v>509</v>
      </c>
      <c r="V34" t="s">
        <v>253</v>
      </c>
      <c r="W34" t="s">
        <v>8634</v>
      </c>
      <c r="X34" t="s">
        <v>1069</v>
      </c>
      <c r="Y34" t="s">
        <v>8635</v>
      </c>
      <c r="AA34" t="s">
        <v>325</v>
      </c>
      <c r="AB34" t="s">
        <v>326</v>
      </c>
      <c r="AI34">
        <v>22</v>
      </c>
      <c r="AJ34" t="s">
        <v>327</v>
      </c>
      <c r="AO34">
        <v>7</v>
      </c>
      <c r="BI34" t="s">
        <v>257</v>
      </c>
      <c r="BP34">
        <f t="shared" si="0"/>
        <v>1</v>
      </c>
      <c r="BQ34">
        <f t="shared" si="1"/>
        <v>0</v>
      </c>
      <c r="BS34" t="s">
        <v>275</v>
      </c>
      <c r="BU34">
        <v>7</v>
      </c>
      <c r="BW34">
        <v>0</v>
      </c>
      <c r="BX34" t="s">
        <v>8636</v>
      </c>
      <c r="BZ34">
        <v>1</v>
      </c>
      <c r="CC34" s="3">
        <v>0.17916666666666667</v>
      </c>
      <c r="CD34" t="s">
        <v>294</v>
      </c>
      <c r="CE34" t="s">
        <v>8637</v>
      </c>
      <c r="CF34">
        <v>8</v>
      </c>
      <c r="CH34" t="s">
        <v>331</v>
      </c>
      <c r="CI34">
        <v>0</v>
      </c>
      <c r="CJ34" t="s">
        <v>8638</v>
      </c>
      <c r="CK34" s="4">
        <v>38414</v>
      </c>
      <c r="CL34" t="s">
        <v>8639</v>
      </c>
      <c r="CM34" t="s">
        <v>8640</v>
      </c>
      <c r="CN34">
        <v>21</v>
      </c>
      <c r="CP34" t="s">
        <v>282</v>
      </c>
      <c r="CQ34" t="s">
        <v>8063</v>
      </c>
      <c r="CT34" t="s">
        <v>613</v>
      </c>
      <c r="CV34">
        <v>0</v>
      </c>
      <c r="CX34">
        <v>3</v>
      </c>
      <c r="CY34" t="s">
        <v>1242</v>
      </c>
      <c r="CZ34">
        <v>6</v>
      </c>
      <c r="DA34">
        <v>5</v>
      </c>
      <c r="DB34" t="s">
        <v>271</v>
      </c>
      <c r="DC34">
        <v>35</v>
      </c>
      <c r="DE34" t="s">
        <v>8118</v>
      </c>
      <c r="DJ34">
        <v>-1</v>
      </c>
      <c r="DK34" s="4">
        <v>44491</v>
      </c>
      <c r="DL34">
        <v>20433</v>
      </c>
      <c r="DM34">
        <v>2021</v>
      </c>
      <c r="DN34">
        <v>0</v>
      </c>
      <c r="DP34">
        <v>80709</v>
      </c>
      <c r="DQ34">
        <v>71</v>
      </c>
      <c r="DT34" t="s">
        <v>257</v>
      </c>
      <c r="DU34" t="s">
        <v>274</v>
      </c>
      <c r="DW34">
        <v>21</v>
      </c>
      <c r="DX34" t="s">
        <v>8063</v>
      </c>
      <c r="ED34">
        <v>0</v>
      </c>
      <c r="EE34" t="s">
        <v>3425</v>
      </c>
      <c r="EF34" t="s">
        <v>422</v>
      </c>
      <c r="EG34">
        <v>0</v>
      </c>
      <c r="EI34" t="s">
        <v>340</v>
      </c>
      <c r="EJ34" t="s">
        <v>3736</v>
      </c>
      <c r="EK34" t="s">
        <v>8641</v>
      </c>
      <c r="EL34" t="s">
        <v>8642</v>
      </c>
      <c r="EN34" t="s">
        <v>269</v>
      </c>
      <c r="EO34" t="s">
        <v>388</v>
      </c>
      <c r="EP34">
        <v>0</v>
      </c>
      <c r="EQ34" t="s">
        <v>491</v>
      </c>
      <c r="ES34" t="s">
        <v>8643</v>
      </c>
      <c r="ET34">
        <v>-2</v>
      </c>
      <c r="EU34" t="s">
        <v>348</v>
      </c>
      <c r="EV34" t="s">
        <v>349</v>
      </c>
      <c r="EW34" t="s">
        <v>395</v>
      </c>
      <c r="EX34" t="s">
        <v>492</v>
      </c>
      <c r="FA34" t="s">
        <v>1818</v>
      </c>
      <c r="FB34" t="s">
        <v>8644</v>
      </c>
      <c r="FD34">
        <v>0</v>
      </c>
      <c r="FE34">
        <v>7</v>
      </c>
      <c r="FI34" t="s">
        <v>8340</v>
      </c>
      <c r="FK34">
        <v>0</v>
      </c>
      <c r="FM34">
        <v>0</v>
      </c>
      <c r="FP34">
        <v>0</v>
      </c>
      <c r="FR34" t="s">
        <v>395</v>
      </c>
      <c r="FU34" t="s">
        <v>496</v>
      </c>
      <c r="FX34">
        <v>0</v>
      </c>
      <c r="FZ34">
        <v>21.07</v>
      </c>
      <c r="GA34">
        <v>-14</v>
      </c>
      <c r="GB34">
        <v>0</v>
      </c>
      <c r="GC34" t="s">
        <v>1084</v>
      </c>
      <c r="GD34" t="s">
        <v>355</v>
      </c>
      <c r="GE34">
        <v>0</v>
      </c>
      <c r="GF34" t="s">
        <v>257</v>
      </c>
      <c r="GH34">
        <v>1.9</v>
      </c>
      <c r="GI34">
        <v>0</v>
      </c>
      <c r="GJ34">
        <v>0</v>
      </c>
      <c r="GL34" t="s">
        <v>8645</v>
      </c>
      <c r="GM34">
        <v>1</v>
      </c>
      <c r="GN34">
        <v>0</v>
      </c>
      <c r="GO34" t="s">
        <v>357</v>
      </c>
      <c r="GQ34">
        <v>18</v>
      </c>
      <c r="GZ34" t="s">
        <v>8646</v>
      </c>
      <c r="HB34" t="s">
        <v>313</v>
      </c>
      <c r="HC34" t="s">
        <v>313</v>
      </c>
      <c r="HE34">
        <v>0</v>
      </c>
      <c r="HF34">
        <v>11</v>
      </c>
      <c r="HG34">
        <v>7</v>
      </c>
      <c r="HH34" t="s">
        <v>275</v>
      </c>
      <c r="HK34" t="s">
        <v>58</v>
      </c>
      <c r="HL34" t="s">
        <v>8118</v>
      </c>
      <c r="HN34" t="s">
        <v>8552</v>
      </c>
      <c r="HO34" t="s">
        <v>8647</v>
      </c>
      <c r="HP34" t="s">
        <v>8648</v>
      </c>
      <c r="HQ34" t="s">
        <v>8649</v>
      </c>
      <c r="HS34" t="s">
        <v>8650</v>
      </c>
      <c r="HV34">
        <v>9</v>
      </c>
      <c r="HW34">
        <v>4157876</v>
      </c>
      <c r="HX34" t="s">
        <v>8651</v>
      </c>
      <c r="HY34">
        <v>4157858</v>
      </c>
      <c r="IB34">
        <v>0</v>
      </c>
      <c r="IC34">
        <v>0</v>
      </c>
      <c r="IL34">
        <v>66</v>
      </c>
      <c r="IN34" t="s">
        <v>8118</v>
      </c>
      <c r="IP34" t="s">
        <v>8118</v>
      </c>
      <c r="IQ34" t="s">
        <v>8086</v>
      </c>
      <c r="IT34">
        <v>8</v>
      </c>
    </row>
    <row r="35" spans="1:254">
      <c r="A35">
        <v>34</v>
      </c>
      <c r="B35" t="s">
        <v>8652</v>
      </c>
      <c r="C35">
        <v>2</v>
      </c>
      <c r="D35">
        <v>2</v>
      </c>
      <c r="E35">
        <v>9</v>
      </c>
      <c r="F35">
        <v>3</v>
      </c>
      <c r="G35">
        <v>9</v>
      </c>
      <c r="I35" t="s">
        <v>298</v>
      </c>
      <c r="J35">
        <v>12</v>
      </c>
      <c r="K35" t="s">
        <v>1595</v>
      </c>
      <c r="L35" t="s">
        <v>8653</v>
      </c>
      <c r="M35" t="s">
        <v>1163</v>
      </c>
      <c r="O35" t="s">
        <v>1162</v>
      </c>
      <c r="S35" t="s">
        <v>872</v>
      </c>
      <c r="V35" t="s">
        <v>253</v>
      </c>
      <c r="W35" t="s">
        <v>8654</v>
      </c>
      <c r="X35" t="s">
        <v>475</v>
      </c>
      <c r="Y35" t="s">
        <v>8655</v>
      </c>
      <c r="AA35" t="s">
        <v>477</v>
      </c>
      <c r="AB35" t="s">
        <v>6622</v>
      </c>
      <c r="AI35">
        <v>22</v>
      </c>
      <c r="AJ35" t="s">
        <v>327</v>
      </c>
      <c r="AO35">
        <v>7</v>
      </c>
      <c r="BI35" t="s">
        <v>261</v>
      </c>
      <c r="BP35">
        <f t="shared" si="0"/>
        <v>1</v>
      </c>
      <c r="BQ35">
        <f t="shared" si="1"/>
        <v>0</v>
      </c>
      <c r="BS35" t="s">
        <v>275</v>
      </c>
      <c r="BU35">
        <v>7</v>
      </c>
      <c r="BW35">
        <v>0</v>
      </c>
      <c r="BX35" t="s">
        <v>8656</v>
      </c>
      <c r="BZ35">
        <v>1</v>
      </c>
      <c r="CC35" s="3">
        <v>0.15138888888888888</v>
      </c>
      <c r="CD35" t="s">
        <v>257</v>
      </c>
      <c r="CE35" t="s">
        <v>8657</v>
      </c>
      <c r="CF35">
        <v>0</v>
      </c>
      <c r="CH35" t="s">
        <v>6625</v>
      </c>
      <c r="CI35">
        <v>0</v>
      </c>
      <c r="CJ35" t="s">
        <v>8658</v>
      </c>
      <c r="CK35" s="4">
        <v>38050</v>
      </c>
      <c r="CL35" t="s">
        <v>8659</v>
      </c>
      <c r="CM35" t="s">
        <v>8660</v>
      </c>
      <c r="CN35">
        <v>21</v>
      </c>
      <c r="CO35" t="s">
        <v>8661</v>
      </c>
      <c r="CP35" t="s">
        <v>282</v>
      </c>
      <c r="CQ35" t="s">
        <v>8063</v>
      </c>
      <c r="CT35" t="s">
        <v>4311</v>
      </c>
      <c r="CV35">
        <v>0</v>
      </c>
      <c r="CX35">
        <v>4</v>
      </c>
      <c r="CY35" t="s">
        <v>1242</v>
      </c>
      <c r="CZ35">
        <v>6</v>
      </c>
      <c r="DA35">
        <v>5</v>
      </c>
      <c r="DB35" t="s">
        <v>271</v>
      </c>
      <c r="DC35">
        <v>35</v>
      </c>
      <c r="DE35" t="s">
        <v>8206</v>
      </c>
      <c r="DJ35">
        <v>3</v>
      </c>
      <c r="DK35" s="4">
        <v>44491</v>
      </c>
      <c r="DL35">
        <v>20433</v>
      </c>
      <c r="DM35">
        <v>2021</v>
      </c>
      <c r="DN35">
        <v>0</v>
      </c>
      <c r="DP35">
        <v>80709</v>
      </c>
      <c r="DQ35">
        <v>72</v>
      </c>
      <c r="DT35" t="s">
        <v>274</v>
      </c>
      <c r="DU35" t="s">
        <v>257</v>
      </c>
      <c r="DW35">
        <v>21</v>
      </c>
      <c r="DX35" t="s">
        <v>8063</v>
      </c>
      <c r="ED35">
        <v>0</v>
      </c>
      <c r="EE35" t="s">
        <v>2581</v>
      </c>
      <c r="EF35" t="s">
        <v>422</v>
      </c>
      <c r="EG35">
        <v>0</v>
      </c>
      <c r="EI35" t="s">
        <v>454</v>
      </c>
      <c r="EJ35" t="s">
        <v>585</v>
      </c>
      <c r="EK35" t="s">
        <v>8662</v>
      </c>
      <c r="EL35" t="s">
        <v>8663</v>
      </c>
      <c r="EM35" t="s">
        <v>1698</v>
      </c>
      <c r="EN35" t="s">
        <v>269</v>
      </c>
      <c r="EO35" t="s">
        <v>1698</v>
      </c>
      <c r="EP35">
        <v>0</v>
      </c>
      <c r="EQ35" t="s">
        <v>491</v>
      </c>
      <c r="ES35" t="s">
        <v>8664</v>
      </c>
      <c r="ET35">
        <v>3</v>
      </c>
      <c r="EU35" t="s">
        <v>274</v>
      </c>
      <c r="EV35" t="s">
        <v>349</v>
      </c>
      <c r="EW35" t="s">
        <v>462</v>
      </c>
      <c r="EX35" t="s">
        <v>492</v>
      </c>
      <c r="FA35" t="s">
        <v>1818</v>
      </c>
      <c r="FB35" t="s">
        <v>8665</v>
      </c>
      <c r="FD35">
        <v>1</v>
      </c>
      <c r="FK35">
        <v>0</v>
      </c>
      <c r="FM35">
        <v>0</v>
      </c>
      <c r="FP35">
        <v>1</v>
      </c>
      <c r="FR35" t="s">
        <v>462</v>
      </c>
      <c r="FU35" t="s">
        <v>777</v>
      </c>
      <c r="FV35" t="s">
        <v>464</v>
      </c>
      <c r="FX35">
        <v>0</v>
      </c>
      <c r="FZ35">
        <v>21.07</v>
      </c>
      <c r="GA35">
        <v>-14</v>
      </c>
      <c r="GB35">
        <v>0</v>
      </c>
      <c r="GC35" t="s">
        <v>465</v>
      </c>
      <c r="GD35" t="s">
        <v>355</v>
      </c>
      <c r="GE35">
        <v>0</v>
      </c>
      <c r="GF35" t="s">
        <v>1179</v>
      </c>
      <c r="GH35">
        <v>2.7</v>
      </c>
      <c r="GI35">
        <v>1</v>
      </c>
      <c r="GJ35">
        <v>0</v>
      </c>
      <c r="GL35" t="s">
        <v>8666</v>
      </c>
      <c r="GM35">
        <v>0</v>
      </c>
      <c r="GN35">
        <v>0</v>
      </c>
      <c r="GO35" t="s">
        <v>2349</v>
      </c>
      <c r="GQ35">
        <v>6</v>
      </c>
      <c r="GZ35" t="s">
        <v>8667</v>
      </c>
      <c r="HB35" t="s">
        <v>313</v>
      </c>
      <c r="HC35" t="s">
        <v>313</v>
      </c>
      <c r="HE35">
        <v>0</v>
      </c>
      <c r="HF35">
        <v>12</v>
      </c>
      <c r="HG35">
        <v>7</v>
      </c>
      <c r="HH35" t="s">
        <v>275</v>
      </c>
      <c r="HJ35" t="s">
        <v>898</v>
      </c>
      <c r="HK35" t="s">
        <v>58</v>
      </c>
      <c r="HL35" t="s">
        <v>8206</v>
      </c>
      <c r="HN35" t="s">
        <v>8074</v>
      </c>
      <c r="HO35" t="s">
        <v>8668</v>
      </c>
      <c r="HP35" t="s">
        <v>8669</v>
      </c>
      <c r="HQ35" t="s">
        <v>8670</v>
      </c>
      <c r="HS35" t="s">
        <v>8671</v>
      </c>
      <c r="HV35">
        <v>6</v>
      </c>
      <c r="HW35">
        <v>4157890</v>
      </c>
      <c r="HX35" t="s">
        <v>8206</v>
      </c>
      <c r="HY35">
        <v>4157876</v>
      </c>
      <c r="IB35">
        <v>0</v>
      </c>
      <c r="IC35">
        <v>0</v>
      </c>
      <c r="IL35">
        <v>67</v>
      </c>
      <c r="IN35" t="s">
        <v>8206</v>
      </c>
      <c r="IP35" t="s">
        <v>8206</v>
      </c>
      <c r="IT35">
        <v>8</v>
      </c>
    </row>
    <row r="36" spans="1:254">
      <c r="A36">
        <v>35</v>
      </c>
      <c r="B36" t="s">
        <v>8672</v>
      </c>
      <c r="C36">
        <v>2</v>
      </c>
      <c r="D36">
        <v>3</v>
      </c>
      <c r="E36">
        <v>6</v>
      </c>
      <c r="F36">
        <v>0</v>
      </c>
      <c r="G36">
        <v>6</v>
      </c>
      <c r="I36" t="s">
        <v>298</v>
      </c>
      <c r="J36">
        <v>11</v>
      </c>
      <c r="K36" t="s">
        <v>1184</v>
      </c>
      <c r="L36" t="s">
        <v>8577</v>
      </c>
      <c r="M36" t="s">
        <v>827</v>
      </c>
      <c r="O36" t="s">
        <v>8578</v>
      </c>
      <c r="Q36" t="s">
        <v>1474</v>
      </c>
      <c r="S36" t="s">
        <v>1708</v>
      </c>
      <c r="V36" t="s">
        <v>253</v>
      </c>
      <c r="W36" t="s">
        <v>5502</v>
      </c>
      <c r="X36" t="s">
        <v>1432</v>
      </c>
      <c r="Y36" t="s">
        <v>5503</v>
      </c>
      <c r="AA36" t="s">
        <v>666</v>
      </c>
      <c r="AB36" t="s">
        <v>667</v>
      </c>
      <c r="AJ36" t="s">
        <v>756</v>
      </c>
      <c r="AK36" t="s">
        <v>1434</v>
      </c>
      <c r="AO36">
        <v>7</v>
      </c>
      <c r="BI36" t="s">
        <v>274</v>
      </c>
      <c r="BP36">
        <f t="shared" si="0"/>
        <v>2</v>
      </c>
      <c r="BQ36">
        <f t="shared" si="1"/>
        <v>0</v>
      </c>
      <c r="BS36" t="s">
        <v>275</v>
      </c>
      <c r="BU36">
        <v>7</v>
      </c>
      <c r="BW36">
        <v>0</v>
      </c>
      <c r="BX36" t="s">
        <v>8673</v>
      </c>
      <c r="BY36" t="s">
        <v>329</v>
      </c>
      <c r="BZ36">
        <v>0</v>
      </c>
      <c r="CA36" t="s">
        <v>387</v>
      </c>
      <c r="CC36" s="3">
        <v>0.12083333333333333</v>
      </c>
      <c r="CD36" t="s">
        <v>294</v>
      </c>
      <c r="CE36" t="s">
        <v>8674</v>
      </c>
      <c r="CF36">
        <v>9</v>
      </c>
      <c r="CH36" t="s">
        <v>493</v>
      </c>
      <c r="CI36">
        <v>0</v>
      </c>
      <c r="CJ36" t="s">
        <v>8675</v>
      </c>
      <c r="CK36" s="4">
        <v>38414</v>
      </c>
      <c r="CL36" t="s">
        <v>8676</v>
      </c>
      <c r="CM36" t="s">
        <v>8677</v>
      </c>
      <c r="CN36">
        <v>21</v>
      </c>
      <c r="CO36" t="s">
        <v>8086</v>
      </c>
      <c r="CP36" t="s">
        <v>282</v>
      </c>
      <c r="CQ36" t="s">
        <v>8063</v>
      </c>
      <c r="CT36" t="s">
        <v>582</v>
      </c>
      <c r="CV36">
        <v>0</v>
      </c>
      <c r="CX36">
        <v>5</v>
      </c>
      <c r="CY36" t="s">
        <v>1242</v>
      </c>
      <c r="CZ36">
        <v>6</v>
      </c>
      <c r="DA36">
        <v>5</v>
      </c>
      <c r="DB36" t="s">
        <v>271</v>
      </c>
      <c r="DC36">
        <v>35</v>
      </c>
      <c r="DJ36">
        <v>0</v>
      </c>
      <c r="DK36" s="4">
        <v>44491</v>
      </c>
      <c r="DL36">
        <v>20433</v>
      </c>
      <c r="DM36">
        <v>2021</v>
      </c>
      <c r="DN36">
        <v>0</v>
      </c>
      <c r="DP36">
        <v>80709</v>
      </c>
      <c r="DQ36">
        <v>73</v>
      </c>
      <c r="DT36" t="s">
        <v>274</v>
      </c>
      <c r="DU36" t="s">
        <v>257</v>
      </c>
      <c r="DV36" t="s">
        <v>8135</v>
      </c>
      <c r="DW36">
        <v>21</v>
      </c>
      <c r="DX36" t="s">
        <v>8063</v>
      </c>
      <c r="EA36" t="s">
        <v>2385</v>
      </c>
      <c r="ED36">
        <v>0</v>
      </c>
      <c r="EE36" t="s">
        <v>3233</v>
      </c>
      <c r="EF36" t="s">
        <v>383</v>
      </c>
      <c r="EG36">
        <v>0</v>
      </c>
      <c r="EH36" t="s">
        <v>1224</v>
      </c>
      <c r="EI36" t="s">
        <v>340</v>
      </c>
      <c r="EJ36" t="s">
        <v>384</v>
      </c>
      <c r="EK36" t="s">
        <v>8678</v>
      </c>
      <c r="EL36" t="s">
        <v>8679</v>
      </c>
      <c r="EM36" t="s">
        <v>2633</v>
      </c>
      <c r="EN36" t="s">
        <v>269</v>
      </c>
      <c r="EO36" t="s">
        <v>345</v>
      </c>
      <c r="EP36">
        <v>0</v>
      </c>
      <c r="EQ36" t="s">
        <v>491</v>
      </c>
      <c r="ER36" t="s">
        <v>8206</v>
      </c>
      <c r="ES36" t="s">
        <v>8680</v>
      </c>
      <c r="ET36">
        <v>7</v>
      </c>
      <c r="EU36" t="s">
        <v>274</v>
      </c>
      <c r="EV36" t="s">
        <v>349</v>
      </c>
      <c r="EW36" t="s">
        <v>395</v>
      </c>
      <c r="EX36" t="s">
        <v>387</v>
      </c>
      <c r="FA36" t="s">
        <v>1845</v>
      </c>
      <c r="FB36" t="s">
        <v>8681</v>
      </c>
      <c r="FD36">
        <v>0</v>
      </c>
      <c r="FI36" t="s">
        <v>8230</v>
      </c>
      <c r="FJ36" t="s">
        <v>8682</v>
      </c>
      <c r="FK36">
        <v>0</v>
      </c>
      <c r="FM36">
        <v>1</v>
      </c>
      <c r="FN36" t="s">
        <v>8135</v>
      </c>
      <c r="FO36" t="s">
        <v>1115</v>
      </c>
      <c r="FP36">
        <v>0</v>
      </c>
      <c r="FR36" t="s">
        <v>395</v>
      </c>
      <c r="FT36" t="s">
        <v>274</v>
      </c>
      <c r="FU36" t="s">
        <v>396</v>
      </c>
      <c r="FX36">
        <v>0</v>
      </c>
      <c r="FZ36">
        <v>21.07</v>
      </c>
      <c r="GA36">
        <v>-14</v>
      </c>
      <c r="GB36">
        <v>0</v>
      </c>
      <c r="GC36" t="s">
        <v>4475</v>
      </c>
      <c r="GD36" t="s">
        <v>355</v>
      </c>
      <c r="GE36">
        <v>0</v>
      </c>
      <c r="GG36">
        <v>2.8</v>
      </c>
      <c r="GH36">
        <v>6.3</v>
      </c>
      <c r="GI36">
        <v>0</v>
      </c>
      <c r="GJ36">
        <v>0</v>
      </c>
      <c r="GL36" t="s">
        <v>8683</v>
      </c>
      <c r="GO36" t="s">
        <v>2349</v>
      </c>
      <c r="GP36" t="s">
        <v>1403</v>
      </c>
      <c r="GQ36">
        <v>7</v>
      </c>
      <c r="GZ36" t="s">
        <v>8684</v>
      </c>
      <c r="HB36" t="s">
        <v>313</v>
      </c>
      <c r="HC36" t="s">
        <v>313</v>
      </c>
      <c r="HD36" t="s">
        <v>8685</v>
      </c>
      <c r="HE36">
        <v>0</v>
      </c>
      <c r="HF36">
        <v>11</v>
      </c>
      <c r="HG36">
        <v>7</v>
      </c>
      <c r="HH36" t="s">
        <v>275</v>
      </c>
      <c r="HK36" t="s">
        <v>58</v>
      </c>
      <c r="HL36" t="s">
        <v>8206</v>
      </c>
      <c r="HN36" t="s">
        <v>8552</v>
      </c>
      <c r="HO36" t="s">
        <v>8686</v>
      </c>
      <c r="HP36" t="s">
        <v>8687</v>
      </c>
      <c r="HQ36" t="s">
        <v>8688</v>
      </c>
      <c r="HS36" t="s">
        <v>8689</v>
      </c>
      <c r="HV36">
        <v>6</v>
      </c>
      <c r="HW36">
        <v>4157901</v>
      </c>
      <c r="HX36" t="s">
        <v>8690</v>
      </c>
      <c r="HY36">
        <v>4157890</v>
      </c>
      <c r="IB36">
        <v>-1</v>
      </c>
      <c r="IC36">
        <v>1</v>
      </c>
      <c r="IL36">
        <v>68</v>
      </c>
      <c r="IT36">
        <v>8</v>
      </c>
    </row>
    <row r="37" spans="1:254">
      <c r="A37">
        <v>36</v>
      </c>
      <c r="B37" t="s">
        <v>8691</v>
      </c>
      <c r="C37">
        <v>3</v>
      </c>
      <c r="D37">
        <v>1</v>
      </c>
      <c r="E37">
        <v>10</v>
      </c>
      <c r="F37">
        <v>1</v>
      </c>
      <c r="G37">
        <v>-25</v>
      </c>
      <c r="H37" t="s">
        <v>253</v>
      </c>
      <c r="I37" t="s">
        <v>298</v>
      </c>
      <c r="J37">
        <v>11</v>
      </c>
      <c r="K37" t="s">
        <v>5500</v>
      </c>
      <c r="L37" t="s">
        <v>5460</v>
      </c>
      <c r="M37" t="s">
        <v>1095</v>
      </c>
      <c r="O37" t="s">
        <v>1096</v>
      </c>
      <c r="S37" t="s">
        <v>5070</v>
      </c>
      <c r="V37" t="s">
        <v>257</v>
      </c>
      <c r="W37" t="s">
        <v>8218</v>
      </c>
      <c r="AD37" t="s">
        <v>635</v>
      </c>
      <c r="AE37" t="s">
        <v>1685</v>
      </c>
      <c r="AF37" t="s">
        <v>8218</v>
      </c>
      <c r="AG37" t="s">
        <v>257</v>
      </c>
      <c r="AI37">
        <v>22</v>
      </c>
      <c r="AO37">
        <v>7</v>
      </c>
      <c r="BI37" t="s">
        <v>274</v>
      </c>
      <c r="BP37">
        <f t="shared" si="0"/>
        <v>0</v>
      </c>
      <c r="BQ37">
        <f t="shared" si="1"/>
        <v>2</v>
      </c>
      <c r="BS37" t="s">
        <v>275</v>
      </c>
      <c r="BU37">
        <v>10</v>
      </c>
      <c r="BW37">
        <v>0</v>
      </c>
      <c r="BX37" t="s">
        <v>8692</v>
      </c>
      <c r="CC37" s="3">
        <v>0.625</v>
      </c>
      <c r="CE37" t="s">
        <v>8693</v>
      </c>
      <c r="CI37">
        <v>0</v>
      </c>
      <c r="CJ37" t="s">
        <v>8694</v>
      </c>
      <c r="CK37" s="4">
        <v>38414</v>
      </c>
      <c r="CL37" t="s">
        <v>8695</v>
      </c>
      <c r="CM37" t="s">
        <v>8696</v>
      </c>
      <c r="CN37">
        <v>24</v>
      </c>
      <c r="CO37" t="s">
        <v>268</v>
      </c>
      <c r="CP37" t="s">
        <v>282</v>
      </c>
      <c r="CQ37" t="s">
        <v>8063</v>
      </c>
      <c r="CT37" t="s">
        <v>8697</v>
      </c>
      <c r="CV37">
        <v>0</v>
      </c>
      <c r="CX37">
        <v>1</v>
      </c>
      <c r="CY37" t="s">
        <v>614</v>
      </c>
      <c r="CZ37">
        <v>-33</v>
      </c>
      <c r="DA37">
        <v>3</v>
      </c>
      <c r="DB37" t="s">
        <v>1609</v>
      </c>
      <c r="DC37">
        <v>-25</v>
      </c>
      <c r="DE37" t="s">
        <v>8192</v>
      </c>
      <c r="DJ37">
        <v>1</v>
      </c>
      <c r="DK37" s="4">
        <v>44491</v>
      </c>
      <c r="DL37">
        <v>20433</v>
      </c>
      <c r="DM37">
        <v>2021</v>
      </c>
      <c r="DN37">
        <v>0</v>
      </c>
      <c r="DP37">
        <v>80709</v>
      </c>
      <c r="DQ37">
        <v>90</v>
      </c>
      <c r="DT37" t="s">
        <v>274</v>
      </c>
      <c r="DU37" t="s">
        <v>257</v>
      </c>
      <c r="DW37">
        <v>24</v>
      </c>
      <c r="DX37" t="s">
        <v>8063</v>
      </c>
      <c r="ED37">
        <v>0</v>
      </c>
      <c r="EE37" t="s">
        <v>8698</v>
      </c>
      <c r="EF37" t="s">
        <v>383</v>
      </c>
      <c r="EG37">
        <v>0</v>
      </c>
      <c r="EI37" t="s">
        <v>340</v>
      </c>
      <c r="EJ37" t="s">
        <v>8699</v>
      </c>
      <c r="EK37" t="s">
        <v>8700</v>
      </c>
      <c r="EL37" t="s">
        <v>8701</v>
      </c>
      <c r="EM37" t="s">
        <v>268</v>
      </c>
      <c r="EN37" t="s">
        <v>269</v>
      </c>
      <c r="EO37" t="s">
        <v>3407</v>
      </c>
      <c r="EP37">
        <v>0</v>
      </c>
      <c r="ES37" t="s">
        <v>8702</v>
      </c>
      <c r="FD37">
        <v>0</v>
      </c>
      <c r="FE37">
        <v>11</v>
      </c>
      <c r="FF37" t="s">
        <v>310</v>
      </c>
      <c r="FH37" t="s">
        <v>310</v>
      </c>
      <c r="FK37">
        <v>0</v>
      </c>
      <c r="FM37">
        <v>0</v>
      </c>
      <c r="FP37">
        <v>0</v>
      </c>
      <c r="FR37" t="s">
        <v>395</v>
      </c>
      <c r="FT37" t="s">
        <v>257</v>
      </c>
      <c r="FU37" t="s">
        <v>496</v>
      </c>
      <c r="FV37" t="s">
        <v>1700</v>
      </c>
      <c r="FX37">
        <v>0</v>
      </c>
      <c r="FZ37">
        <v>24.1</v>
      </c>
      <c r="GA37">
        <v>-14</v>
      </c>
      <c r="GB37">
        <v>0</v>
      </c>
      <c r="GC37" t="s">
        <v>7195</v>
      </c>
      <c r="GD37" t="s">
        <v>355</v>
      </c>
      <c r="GE37">
        <v>0</v>
      </c>
      <c r="GF37" t="s">
        <v>257</v>
      </c>
      <c r="GI37">
        <v>0</v>
      </c>
      <c r="GJ37">
        <v>0</v>
      </c>
      <c r="GL37" t="s">
        <v>8703</v>
      </c>
      <c r="GN37">
        <v>1</v>
      </c>
      <c r="GZ37" t="s">
        <v>8704</v>
      </c>
      <c r="HB37" t="s">
        <v>313</v>
      </c>
      <c r="HC37" t="s">
        <v>313</v>
      </c>
      <c r="HD37" t="s">
        <v>4697</v>
      </c>
      <c r="HE37">
        <v>0</v>
      </c>
      <c r="HF37">
        <v>11</v>
      </c>
      <c r="HG37">
        <v>10</v>
      </c>
      <c r="HH37" t="s">
        <v>275</v>
      </c>
      <c r="HK37">
        <v>4</v>
      </c>
      <c r="HV37">
        <v>-26</v>
      </c>
      <c r="HW37">
        <v>4158155</v>
      </c>
      <c r="HX37" t="s">
        <v>8705</v>
      </c>
      <c r="HY37">
        <v>4158123</v>
      </c>
      <c r="IB37">
        <v>0</v>
      </c>
      <c r="IC37">
        <v>0</v>
      </c>
      <c r="IL37">
        <v>82</v>
      </c>
      <c r="IN37" t="s">
        <v>8192</v>
      </c>
      <c r="IP37" t="s">
        <v>8192</v>
      </c>
      <c r="IT37">
        <v>8</v>
      </c>
    </row>
    <row r="38" spans="1:254">
      <c r="A38">
        <v>37</v>
      </c>
      <c r="B38" t="s">
        <v>8706</v>
      </c>
      <c r="C38">
        <v>3</v>
      </c>
      <c r="D38">
        <v>2</v>
      </c>
      <c r="E38">
        <v>9</v>
      </c>
      <c r="F38">
        <v>1</v>
      </c>
      <c r="G38">
        <v>-26</v>
      </c>
      <c r="I38" t="s">
        <v>298</v>
      </c>
      <c r="J38" t="s">
        <v>976</v>
      </c>
      <c r="K38" t="s">
        <v>976</v>
      </c>
      <c r="L38" t="s">
        <v>8707</v>
      </c>
      <c r="M38" t="s">
        <v>568</v>
      </c>
      <c r="O38" t="s">
        <v>8708</v>
      </c>
      <c r="P38" t="s">
        <v>1336</v>
      </c>
      <c r="Q38" t="s">
        <v>1474</v>
      </c>
      <c r="S38" t="s">
        <v>8709</v>
      </c>
      <c r="V38" t="s">
        <v>253</v>
      </c>
      <c r="W38" t="s">
        <v>8710</v>
      </c>
      <c r="X38" t="s">
        <v>475</v>
      </c>
      <c r="Y38" t="s">
        <v>8711</v>
      </c>
      <c r="AA38" t="s">
        <v>1360</v>
      </c>
      <c r="AB38" t="s">
        <v>1501</v>
      </c>
      <c r="AI38">
        <v>22</v>
      </c>
      <c r="AJ38" t="s">
        <v>327</v>
      </c>
      <c r="AO38">
        <v>7</v>
      </c>
      <c r="BI38" t="s">
        <v>274</v>
      </c>
      <c r="BP38">
        <f t="shared" si="0"/>
        <v>1</v>
      </c>
      <c r="BQ38">
        <f t="shared" si="1"/>
        <v>0</v>
      </c>
      <c r="BS38" t="s">
        <v>275</v>
      </c>
      <c r="BU38">
        <v>10</v>
      </c>
      <c r="BW38">
        <v>0</v>
      </c>
      <c r="BX38" t="s">
        <v>8712</v>
      </c>
      <c r="BZ38">
        <v>1</v>
      </c>
      <c r="CC38" s="3">
        <v>0.59722222222222221</v>
      </c>
      <c r="CD38" t="s">
        <v>257</v>
      </c>
      <c r="CE38" t="s">
        <v>8713</v>
      </c>
      <c r="CF38">
        <v>0</v>
      </c>
      <c r="CH38" t="s">
        <v>6625</v>
      </c>
      <c r="CI38">
        <v>0</v>
      </c>
      <c r="CJ38" t="s">
        <v>8714</v>
      </c>
      <c r="CK38" s="4">
        <v>38414</v>
      </c>
      <c r="CL38" t="s">
        <v>8715</v>
      </c>
      <c r="CM38" t="s">
        <v>8716</v>
      </c>
      <c r="CN38">
        <v>24</v>
      </c>
      <c r="CP38" t="s">
        <v>282</v>
      </c>
      <c r="CQ38" t="s">
        <v>8063</v>
      </c>
      <c r="CT38" t="s">
        <v>4536</v>
      </c>
      <c r="CV38">
        <v>0</v>
      </c>
      <c r="CX38">
        <v>2</v>
      </c>
      <c r="CY38" t="s">
        <v>614</v>
      </c>
      <c r="CZ38">
        <v>-33</v>
      </c>
      <c r="DA38">
        <v>3</v>
      </c>
      <c r="DB38" t="s">
        <v>1609</v>
      </c>
      <c r="DC38">
        <v>-25</v>
      </c>
      <c r="DE38" t="s">
        <v>8073</v>
      </c>
      <c r="DJ38">
        <v>1</v>
      </c>
      <c r="DK38" s="4">
        <v>44491</v>
      </c>
      <c r="DL38">
        <v>20433</v>
      </c>
      <c r="DM38">
        <v>2021</v>
      </c>
      <c r="DN38">
        <v>0</v>
      </c>
      <c r="DP38">
        <v>80709</v>
      </c>
      <c r="DQ38">
        <v>91</v>
      </c>
      <c r="DT38" t="s">
        <v>294</v>
      </c>
      <c r="DU38" t="s">
        <v>294</v>
      </c>
      <c r="DW38">
        <v>24</v>
      </c>
      <c r="DX38" t="s">
        <v>8063</v>
      </c>
      <c r="ED38">
        <v>0</v>
      </c>
      <c r="EE38" t="s">
        <v>1345</v>
      </c>
      <c r="EF38" t="s">
        <v>422</v>
      </c>
      <c r="EG38">
        <v>0</v>
      </c>
      <c r="EH38" t="s">
        <v>8717</v>
      </c>
      <c r="EI38" t="s">
        <v>992</v>
      </c>
      <c r="EJ38" t="s">
        <v>8718</v>
      </c>
      <c r="EK38" t="s">
        <v>8719</v>
      </c>
      <c r="EL38" t="s">
        <v>8720</v>
      </c>
      <c r="EM38" t="s">
        <v>8721</v>
      </c>
      <c r="EN38" t="s">
        <v>269</v>
      </c>
      <c r="EO38" t="s">
        <v>996</v>
      </c>
      <c r="EP38">
        <v>0</v>
      </c>
      <c r="EQ38" t="s">
        <v>8722</v>
      </c>
      <c r="ES38" t="s">
        <v>8723</v>
      </c>
      <c r="ET38">
        <v>-4</v>
      </c>
      <c r="EU38" t="s">
        <v>348</v>
      </c>
      <c r="EV38" t="s">
        <v>349</v>
      </c>
      <c r="EW38" t="s">
        <v>390</v>
      </c>
      <c r="EX38" t="s">
        <v>492</v>
      </c>
      <c r="FA38" t="s">
        <v>1144</v>
      </c>
      <c r="FB38" t="s">
        <v>8724</v>
      </c>
      <c r="FD38">
        <v>1</v>
      </c>
      <c r="FE38">
        <v>6</v>
      </c>
      <c r="FK38">
        <v>0</v>
      </c>
      <c r="FM38">
        <v>0</v>
      </c>
      <c r="FP38">
        <v>0</v>
      </c>
      <c r="FR38" t="s">
        <v>395</v>
      </c>
      <c r="FT38" t="s">
        <v>257</v>
      </c>
      <c r="FU38" t="s">
        <v>396</v>
      </c>
      <c r="FV38" t="s">
        <v>290</v>
      </c>
      <c r="FX38">
        <v>0</v>
      </c>
      <c r="FZ38">
        <v>24.1</v>
      </c>
      <c r="GA38">
        <v>-14</v>
      </c>
      <c r="GB38">
        <v>0</v>
      </c>
      <c r="GC38" t="s">
        <v>4757</v>
      </c>
      <c r="GD38" t="s">
        <v>355</v>
      </c>
      <c r="GE38">
        <v>1</v>
      </c>
      <c r="GF38" t="s">
        <v>1179</v>
      </c>
      <c r="GH38">
        <v>2.7</v>
      </c>
      <c r="GI38">
        <v>1</v>
      </c>
      <c r="GJ38">
        <v>1</v>
      </c>
      <c r="GL38" t="s">
        <v>8725</v>
      </c>
      <c r="GM38">
        <v>5</v>
      </c>
      <c r="GN38">
        <v>1</v>
      </c>
      <c r="GO38" t="s">
        <v>357</v>
      </c>
      <c r="GQ38">
        <v>15</v>
      </c>
      <c r="GZ38" t="s">
        <v>8726</v>
      </c>
      <c r="HB38" t="s">
        <v>313</v>
      </c>
      <c r="HC38" t="s">
        <v>294</v>
      </c>
      <c r="HE38">
        <v>0</v>
      </c>
      <c r="HF38">
        <v>21</v>
      </c>
      <c r="HG38">
        <v>10</v>
      </c>
      <c r="HH38" t="s">
        <v>275</v>
      </c>
      <c r="HJ38" t="s">
        <v>387</v>
      </c>
      <c r="HK38">
        <v>2</v>
      </c>
      <c r="HL38" t="s">
        <v>8073</v>
      </c>
      <c r="HN38" t="s">
        <v>8175</v>
      </c>
      <c r="HO38" t="s">
        <v>8727</v>
      </c>
      <c r="HP38" t="s">
        <v>8728</v>
      </c>
      <c r="HQ38" t="s">
        <v>8729</v>
      </c>
      <c r="HS38" t="s">
        <v>8730</v>
      </c>
      <c r="HV38">
        <v>-27</v>
      </c>
      <c r="HW38">
        <v>4158166</v>
      </c>
      <c r="HX38" t="s">
        <v>8073</v>
      </c>
      <c r="HY38">
        <v>4158155</v>
      </c>
      <c r="IB38">
        <v>0</v>
      </c>
      <c r="IC38">
        <v>0</v>
      </c>
      <c r="IL38">
        <v>83</v>
      </c>
      <c r="IN38" t="s">
        <v>8073</v>
      </c>
      <c r="IP38" t="s">
        <v>8073</v>
      </c>
      <c r="IT38">
        <v>8</v>
      </c>
    </row>
    <row r="39" spans="1:254">
      <c r="A39">
        <v>38</v>
      </c>
      <c r="B39" t="s">
        <v>8731</v>
      </c>
      <c r="C39">
        <v>3</v>
      </c>
      <c r="D39">
        <v>3</v>
      </c>
      <c r="E39">
        <v>8</v>
      </c>
      <c r="F39">
        <v>6</v>
      </c>
      <c r="G39">
        <v>-27</v>
      </c>
      <c r="I39" t="s">
        <v>298</v>
      </c>
      <c r="J39">
        <v>11</v>
      </c>
      <c r="K39" t="s">
        <v>1184</v>
      </c>
      <c r="L39" t="s">
        <v>2375</v>
      </c>
      <c r="M39" t="s">
        <v>978</v>
      </c>
      <c r="O39" t="s">
        <v>1750</v>
      </c>
      <c r="V39" t="s">
        <v>253</v>
      </c>
      <c r="W39" t="s">
        <v>8732</v>
      </c>
      <c r="X39" t="s">
        <v>6205</v>
      </c>
      <c r="Y39" t="s">
        <v>8733</v>
      </c>
      <c r="AA39" t="s">
        <v>666</v>
      </c>
      <c r="AB39" t="s">
        <v>667</v>
      </c>
      <c r="AI39">
        <v>7</v>
      </c>
      <c r="AJ39" t="s">
        <v>7588</v>
      </c>
      <c r="AK39" t="s">
        <v>614</v>
      </c>
      <c r="AO39">
        <v>7</v>
      </c>
      <c r="BI39" t="s">
        <v>274</v>
      </c>
      <c r="BP39">
        <f t="shared" si="0"/>
        <v>1</v>
      </c>
      <c r="BQ39">
        <f t="shared" si="1"/>
        <v>0</v>
      </c>
      <c r="BS39" t="s">
        <v>275</v>
      </c>
      <c r="BU39">
        <v>10</v>
      </c>
      <c r="BW39">
        <v>0</v>
      </c>
      <c r="BX39" t="s">
        <v>8734</v>
      </c>
      <c r="BZ39">
        <v>0</v>
      </c>
      <c r="CA39" t="s">
        <v>387</v>
      </c>
      <c r="CC39" s="3">
        <v>0.56597222222222221</v>
      </c>
      <c r="CD39" t="s">
        <v>257</v>
      </c>
      <c r="CE39" t="s">
        <v>8735</v>
      </c>
      <c r="CF39">
        <v>10</v>
      </c>
      <c r="CH39" t="s">
        <v>331</v>
      </c>
      <c r="CI39">
        <v>0</v>
      </c>
      <c r="CJ39" t="s">
        <v>8736</v>
      </c>
      <c r="CK39" s="4">
        <v>38751</v>
      </c>
      <c r="CL39" t="s">
        <v>8737</v>
      </c>
      <c r="CM39" t="s">
        <v>8738</v>
      </c>
      <c r="CN39">
        <v>24</v>
      </c>
      <c r="CO39" t="s">
        <v>8106</v>
      </c>
      <c r="CP39" t="s">
        <v>282</v>
      </c>
      <c r="CQ39" t="s">
        <v>8063</v>
      </c>
      <c r="CT39" t="s">
        <v>8107</v>
      </c>
      <c r="CV39">
        <v>0</v>
      </c>
      <c r="CX39">
        <v>3</v>
      </c>
      <c r="CY39" t="s">
        <v>614</v>
      </c>
      <c r="CZ39">
        <v>-33</v>
      </c>
      <c r="DA39">
        <v>3</v>
      </c>
      <c r="DB39" t="s">
        <v>1609</v>
      </c>
      <c r="DC39">
        <v>-25</v>
      </c>
      <c r="DE39" t="s">
        <v>8194</v>
      </c>
      <c r="DJ39">
        <v>6</v>
      </c>
      <c r="DK39" s="4">
        <v>44491</v>
      </c>
      <c r="DL39">
        <v>20433</v>
      </c>
      <c r="DM39">
        <v>2021</v>
      </c>
      <c r="DN39">
        <v>0</v>
      </c>
      <c r="DP39">
        <v>80709</v>
      </c>
      <c r="DQ39">
        <v>92</v>
      </c>
      <c r="DT39" t="s">
        <v>274</v>
      </c>
      <c r="DU39" t="s">
        <v>257</v>
      </c>
      <c r="DW39">
        <v>24</v>
      </c>
      <c r="DX39" t="s">
        <v>8063</v>
      </c>
      <c r="ED39">
        <v>0</v>
      </c>
      <c r="EE39" t="s">
        <v>8739</v>
      </c>
      <c r="EF39" t="s">
        <v>383</v>
      </c>
      <c r="EG39">
        <v>0</v>
      </c>
      <c r="EI39" t="s">
        <v>340</v>
      </c>
      <c r="EJ39" t="s">
        <v>8740</v>
      </c>
      <c r="EK39" t="s">
        <v>8741</v>
      </c>
      <c r="EL39" t="s">
        <v>8742</v>
      </c>
      <c r="EM39" t="s">
        <v>1005</v>
      </c>
      <c r="EN39" t="s">
        <v>269</v>
      </c>
      <c r="EO39" t="s">
        <v>996</v>
      </c>
      <c r="EP39">
        <v>0</v>
      </c>
      <c r="EQ39" t="s">
        <v>491</v>
      </c>
      <c r="ES39" t="s">
        <v>8743</v>
      </c>
      <c r="ET39">
        <v>0</v>
      </c>
      <c r="EU39" t="s">
        <v>679</v>
      </c>
      <c r="EV39" t="s">
        <v>349</v>
      </c>
      <c r="FB39" t="s">
        <v>8526</v>
      </c>
      <c r="FD39">
        <v>0</v>
      </c>
      <c r="FE39">
        <v>1</v>
      </c>
      <c r="FF39" t="s">
        <v>893</v>
      </c>
      <c r="FH39" t="s">
        <v>893</v>
      </c>
      <c r="FI39" t="s">
        <v>8744</v>
      </c>
      <c r="FK39">
        <v>0</v>
      </c>
      <c r="FM39">
        <v>1</v>
      </c>
      <c r="FP39">
        <v>0</v>
      </c>
      <c r="FQ39" t="s">
        <v>294</v>
      </c>
      <c r="FR39" t="s">
        <v>395</v>
      </c>
      <c r="FT39" t="s">
        <v>274</v>
      </c>
      <c r="FU39" t="s">
        <v>396</v>
      </c>
      <c r="FX39">
        <v>0</v>
      </c>
      <c r="FZ39">
        <v>24.1</v>
      </c>
      <c r="GA39">
        <v>-14</v>
      </c>
      <c r="GB39">
        <v>0</v>
      </c>
      <c r="GD39" t="s">
        <v>355</v>
      </c>
      <c r="GE39">
        <v>1</v>
      </c>
      <c r="GF39" t="s">
        <v>274</v>
      </c>
      <c r="GG39">
        <v>3.6</v>
      </c>
      <c r="GH39">
        <v>5.3</v>
      </c>
      <c r="GI39">
        <v>0</v>
      </c>
      <c r="GJ39">
        <v>0</v>
      </c>
      <c r="GL39" t="s">
        <v>8745</v>
      </c>
      <c r="GN39">
        <v>2</v>
      </c>
      <c r="GZ39" t="s">
        <v>8746</v>
      </c>
      <c r="HB39" t="s">
        <v>294</v>
      </c>
      <c r="HC39" t="s">
        <v>294</v>
      </c>
      <c r="HE39">
        <v>0</v>
      </c>
      <c r="HF39">
        <v>11</v>
      </c>
      <c r="HG39">
        <v>10</v>
      </c>
      <c r="HH39" t="s">
        <v>275</v>
      </c>
      <c r="HK39">
        <v>1</v>
      </c>
      <c r="HN39" t="s">
        <v>8298</v>
      </c>
      <c r="HO39" t="s">
        <v>8747</v>
      </c>
      <c r="HP39" t="s">
        <v>8748</v>
      </c>
      <c r="HQ39" t="s">
        <v>8749</v>
      </c>
      <c r="HV39">
        <v>-33</v>
      </c>
      <c r="HW39">
        <v>4158193</v>
      </c>
      <c r="HX39" t="s">
        <v>8194</v>
      </c>
      <c r="HY39">
        <v>4158166</v>
      </c>
      <c r="IB39">
        <v>0</v>
      </c>
      <c r="IC39">
        <v>0</v>
      </c>
      <c r="IL39">
        <v>84</v>
      </c>
      <c r="IN39" t="s">
        <v>8194</v>
      </c>
      <c r="IP39" t="s">
        <v>8194</v>
      </c>
      <c r="IT39">
        <v>8</v>
      </c>
    </row>
    <row r="40" spans="1:254">
      <c r="A40">
        <v>39</v>
      </c>
      <c r="B40" t="s">
        <v>8750</v>
      </c>
      <c r="C40">
        <v>3</v>
      </c>
      <c r="D40">
        <v>1</v>
      </c>
      <c r="E40">
        <v>10</v>
      </c>
      <c r="F40">
        <v>32</v>
      </c>
      <c r="G40">
        <v>-31</v>
      </c>
      <c r="H40" t="s">
        <v>253</v>
      </c>
      <c r="I40" t="s">
        <v>254</v>
      </c>
      <c r="J40">
        <v>12</v>
      </c>
      <c r="K40" t="s">
        <v>8751</v>
      </c>
      <c r="L40" t="s">
        <v>8752</v>
      </c>
      <c r="M40" t="s">
        <v>1186</v>
      </c>
      <c r="O40" t="s">
        <v>1187</v>
      </c>
      <c r="Q40" t="s">
        <v>1188</v>
      </c>
      <c r="V40" t="s">
        <v>253</v>
      </c>
      <c r="W40" t="s">
        <v>8753</v>
      </c>
      <c r="X40" t="s">
        <v>664</v>
      </c>
      <c r="Y40" t="s">
        <v>3539</v>
      </c>
      <c r="AA40" t="s">
        <v>666</v>
      </c>
      <c r="AB40" t="s">
        <v>667</v>
      </c>
      <c r="AI40">
        <v>0</v>
      </c>
      <c r="AJ40" t="s">
        <v>327</v>
      </c>
      <c r="AO40">
        <v>7</v>
      </c>
      <c r="BI40" t="s">
        <v>257</v>
      </c>
      <c r="BP40">
        <f t="shared" si="0"/>
        <v>1</v>
      </c>
      <c r="BQ40">
        <f t="shared" si="1"/>
        <v>0</v>
      </c>
      <c r="BS40" t="s">
        <v>275</v>
      </c>
      <c r="BU40">
        <v>12</v>
      </c>
      <c r="BW40">
        <v>0</v>
      </c>
      <c r="BX40" t="s">
        <v>8754</v>
      </c>
      <c r="BZ40">
        <v>1</v>
      </c>
      <c r="CA40" t="s">
        <v>492</v>
      </c>
      <c r="CC40" s="3">
        <v>0.52222222222222225</v>
      </c>
      <c r="CD40" t="s">
        <v>294</v>
      </c>
      <c r="CE40" t="s">
        <v>8755</v>
      </c>
      <c r="CF40">
        <v>9</v>
      </c>
      <c r="CH40" t="s">
        <v>331</v>
      </c>
      <c r="CI40">
        <v>1</v>
      </c>
      <c r="CJ40" t="s">
        <v>8756</v>
      </c>
      <c r="CK40" s="4">
        <v>38414</v>
      </c>
      <c r="CL40" t="s">
        <v>8757</v>
      </c>
      <c r="CM40" t="s">
        <v>8758</v>
      </c>
      <c r="CN40">
        <v>24</v>
      </c>
      <c r="CO40" t="s">
        <v>268</v>
      </c>
      <c r="CP40" t="s">
        <v>269</v>
      </c>
      <c r="CQ40" t="s">
        <v>8063</v>
      </c>
      <c r="CT40" t="s">
        <v>7211</v>
      </c>
      <c r="CV40">
        <v>0</v>
      </c>
      <c r="CX40">
        <v>1</v>
      </c>
      <c r="CY40" t="s">
        <v>553</v>
      </c>
      <c r="CZ40">
        <v>0</v>
      </c>
      <c r="DA40">
        <v>6</v>
      </c>
      <c r="DB40" t="s">
        <v>1953</v>
      </c>
      <c r="DC40">
        <v>-31</v>
      </c>
      <c r="DE40" t="s">
        <v>8165</v>
      </c>
      <c r="DJ40">
        <v>32</v>
      </c>
      <c r="DK40" s="4">
        <v>44491</v>
      </c>
      <c r="DL40">
        <v>20433</v>
      </c>
      <c r="DM40">
        <v>2021</v>
      </c>
      <c r="DN40">
        <v>0</v>
      </c>
      <c r="DP40">
        <v>80709</v>
      </c>
      <c r="DQ40">
        <v>96</v>
      </c>
      <c r="DT40" t="s">
        <v>257</v>
      </c>
      <c r="DU40" t="s">
        <v>274</v>
      </c>
      <c r="DW40">
        <v>24</v>
      </c>
      <c r="DX40" t="s">
        <v>8063</v>
      </c>
      <c r="ED40">
        <v>0</v>
      </c>
      <c r="EE40" t="s">
        <v>8759</v>
      </c>
      <c r="EF40" t="s">
        <v>383</v>
      </c>
      <c r="EG40">
        <v>0</v>
      </c>
      <c r="EI40" t="s">
        <v>454</v>
      </c>
      <c r="EJ40" t="s">
        <v>8760</v>
      </c>
      <c r="EK40" t="s">
        <v>8761</v>
      </c>
      <c r="EL40" t="s">
        <v>8762</v>
      </c>
      <c r="EM40" t="s">
        <v>268</v>
      </c>
      <c r="EN40" t="s">
        <v>282</v>
      </c>
      <c r="EO40" t="s">
        <v>4856</v>
      </c>
      <c r="EP40">
        <v>0</v>
      </c>
      <c r="EQ40" t="s">
        <v>3697</v>
      </c>
      <c r="ES40" t="s">
        <v>8763</v>
      </c>
      <c r="ET40">
        <v>21</v>
      </c>
      <c r="EU40" t="s">
        <v>348</v>
      </c>
      <c r="EV40" t="s">
        <v>349</v>
      </c>
      <c r="EW40" t="s">
        <v>3124</v>
      </c>
      <c r="EX40" t="s">
        <v>391</v>
      </c>
      <c r="FA40" t="s">
        <v>741</v>
      </c>
      <c r="FB40" t="s">
        <v>8764</v>
      </c>
      <c r="FD40">
        <v>0</v>
      </c>
      <c r="FK40">
        <v>0</v>
      </c>
      <c r="FM40">
        <v>0</v>
      </c>
      <c r="FP40">
        <v>0</v>
      </c>
      <c r="FR40" t="s">
        <v>395</v>
      </c>
      <c r="FT40" t="s">
        <v>257</v>
      </c>
      <c r="FU40" t="s">
        <v>496</v>
      </c>
      <c r="FX40">
        <v>0</v>
      </c>
      <c r="FZ40">
        <v>24.12</v>
      </c>
      <c r="GA40">
        <v>-12</v>
      </c>
      <c r="GB40">
        <v>0</v>
      </c>
      <c r="GD40" t="s">
        <v>355</v>
      </c>
      <c r="GE40">
        <v>1</v>
      </c>
      <c r="GF40" t="s">
        <v>466</v>
      </c>
      <c r="GH40">
        <v>3.2</v>
      </c>
      <c r="GI40">
        <v>0</v>
      </c>
      <c r="GJ40">
        <v>0</v>
      </c>
      <c r="GL40" t="s">
        <v>8139</v>
      </c>
      <c r="GM40">
        <v>11</v>
      </c>
      <c r="GN40">
        <v>3</v>
      </c>
      <c r="GO40" t="s">
        <v>713</v>
      </c>
      <c r="GQ40">
        <v>37</v>
      </c>
      <c r="GZ40" t="s">
        <v>8765</v>
      </c>
      <c r="HB40" t="s">
        <v>313</v>
      </c>
      <c r="HC40" t="s">
        <v>294</v>
      </c>
      <c r="HD40" t="s">
        <v>8073</v>
      </c>
      <c r="HE40">
        <v>0</v>
      </c>
      <c r="HF40">
        <v>12</v>
      </c>
      <c r="HG40">
        <v>12</v>
      </c>
      <c r="HH40" t="s">
        <v>275</v>
      </c>
      <c r="HK40">
        <v>2</v>
      </c>
      <c r="HL40" t="s">
        <v>8073</v>
      </c>
      <c r="HN40" t="s">
        <v>8175</v>
      </c>
      <c r="HO40" t="s">
        <v>8766</v>
      </c>
      <c r="HP40" t="s">
        <v>8767</v>
      </c>
      <c r="HQ40" t="s">
        <v>8768</v>
      </c>
      <c r="HS40" t="s">
        <v>749</v>
      </c>
      <c r="HV40">
        <v>37</v>
      </c>
      <c r="HW40">
        <v>4158269</v>
      </c>
      <c r="HX40" t="s">
        <v>5760</v>
      </c>
      <c r="HY40">
        <v>4158242</v>
      </c>
      <c r="IB40">
        <v>0.5</v>
      </c>
      <c r="IC40">
        <v>1</v>
      </c>
      <c r="IL40">
        <v>88</v>
      </c>
      <c r="IP40" t="s">
        <v>8165</v>
      </c>
      <c r="IT40">
        <v>8</v>
      </c>
    </row>
    <row r="41" spans="1:254">
      <c r="A41">
        <v>40</v>
      </c>
      <c r="B41" t="s">
        <v>8769</v>
      </c>
      <c r="C41">
        <v>3</v>
      </c>
      <c r="D41">
        <v>1</v>
      </c>
      <c r="E41">
        <v>10</v>
      </c>
      <c r="F41">
        <v>26</v>
      </c>
      <c r="G41">
        <v>37</v>
      </c>
      <c r="I41" t="s">
        <v>254</v>
      </c>
      <c r="J41">
        <v>11</v>
      </c>
      <c r="K41" t="s">
        <v>8770</v>
      </c>
      <c r="L41" t="s">
        <v>8771</v>
      </c>
      <c r="M41" t="s">
        <v>319</v>
      </c>
      <c r="O41" t="s">
        <v>8772</v>
      </c>
      <c r="V41" t="s">
        <v>253</v>
      </c>
      <c r="W41" t="s">
        <v>8773</v>
      </c>
      <c r="X41" t="s">
        <v>4969</v>
      </c>
      <c r="Y41" t="s">
        <v>8774</v>
      </c>
      <c r="AA41" t="s">
        <v>325</v>
      </c>
      <c r="AB41" t="s">
        <v>326</v>
      </c>
      <c r="AI41">
        <v>22</v>
      </c>
      <c r="AJ41" t="s">
        <v>327</v>
      </c>
      <c r="AO41">
        <v>7</v>
      </c>
      <c r="BI41" t="s">
        <v>607</v>
      </c>
      <c r="BP41">
        <f t="shared" si="0"/>
        <v>1</v>
      </c>
      <c r="BQ41">
        <f t="shared" si="1"/>
        <v>0</v>
      </c>
      <c r="BS41" t="s">
        <v>275</v>
      </c>
      <c r="BU41">
        <v>12</v>
      </c>
      <c r="BW41">
        <v>0</v>
      </c>
      <c r="BX41" t="s">
        <v>8775</v>
      </c>
      <c r="BY41" t="s">
        <v>7871</v>
      </c>
      <c r="BZ41">
        <v>1</v>
      </c>
      <c r="CC41" s="3">
        <v>0.49374999999999997</v>
      </c>
      <c r="CD41" t="s">
        <v>274</v>
      </c>
      <c r="CE41" t="s">
        <v>8776</v>
      </c>
      <c r="CF41">
        <v>9</v>
      </c>
      <c r="CH41" t="s">
        <v>331</v>
      </c>
      <c r="CI41">
        <v>0</v>
      </c>
      <c r="CJ41" t="s">
        <v>8777</v>
      </c>
      <c r="CK41" s="4">
        <v>38414</v>
      </c>
      <c r="CL41" t="s">
        <v>8778</v>
      </c>
      <c r="CM41" t="s">
        <v>8779</v>
      </c>
      <c r="CN41">
        <v>24</v>
      </c>
      <c r="CP41" t="s">
        <v>269</v>
      </c>
      <c r="CQ41" t="s">
        <v>8063</v>
      </c>
      <c r="CT41" t="s">
        <v>8780</v>
      </c>
      <c r="CV41">
        <v>0</v>
      </c>
      <c r="CX41">
        <v>2</v>
      </c>
      <c r="CY41" t="s">
        <v>553</v>
      </c>
      <c r="CZ41">
        <v>0</v>
      </c>
      <c r="DA41">
        <v>6</v>
      </c>
      <c r="DB41" t="s">
        <v>1953</v>
      </c>
      <c r="DC41">
        <v>-31</v>
      </c>
      <c r="DE41" t="s">
        <v>8192</v>
      </c>
      <c r="DJ41">
        <v>26</v>
      </c>
      <c r="DK41" s="4">
        <v>44491</v>
      </c>
      <c r="DL41">
        <v>20433</v>
      </c>
      <c r="DM41">
        <v>2021</v>
      </c>
      <c r="DN41">
        <v>0</v>
      </c>
      <c r="DP41">
        <v>80709</v>
      </c>
      <c r="DQ41">
        <v>97</v>
      </c>
      <c r="DT41" t="s">
        <v>294</v>
      </c>
      <c r="DU41" t="s">
        <v>294</v>
      </c>
      <c r="DV41" t="s">
        <v>8108</v>
      </c>
      <c r="DW41">
        <v>24</v>
      </c>
      <c r="DX41" t="s">
        <v>8063</v>
      </c>
      <c r="DZ41" t="s">
        <v>8099</v>
      </c>
      <c r="ED41">
        <v>0</v>
      </c>
      <c r="EE41" t="s">
        <v>736</v>
      </c>
      <c r="EF41" t="s">
        <v>338</v>
      </c>
      <c r="EG41">
        <v>0</v>
      </c>
      <c r="EH41" t="s">
        <v>8781</v>
      </c>
      <c r="EI41" t="s">
        <v>340</v>
      </c>
      <c r="EJ41" t="s">
        <v>8782</v>
      </c>
      <c r="EK41" t="s">
        <v>8783</v>
      </c>
      <c r="EL41" t="s">
        <v>8784</v>
      </c>
      <c r="EM41" t="s">
        <v>2668</v>
      </c>
      <c r="EN41" t="s">
        <v>282</v>
      </c>
      <c r="EO41" t="s">
        <v>345</v>
      </c>
      <c r="EP41">
        <v>0</v>
      </c>
      <c r="EQ41" t="s">
        <v>3697</v>
      </c>
      <c r="ES41" t="s">
        <v>8785</v>
      </c>
      <c r="ET41">
        <v>0</v>
      </c>
      <c r="EU41" t="s">
        <v>348</v>
      </c>
      <c r="EV41" t="s">
        <v>349</v>
      </c>
      <c r="EW41" t="s">
        <v>4383</v>
      </c>
      <c r="EX41" t="s">
        <v>492</v>
      </c>
      <c r="FA41" t="s">
        <v>392</v>
      </c>
      <c r="FB41" t="s">
        <v>8786</v>
      </c>
      <c r="FD41">
        <v>0</v>
      </c>
      <c r="FE41">
        <v>3</v>
      </c>
      <c r="FI41" t="s">
        <v>8787</v>
      </c>
      <c r="FJ41" t="s">
        <v>8788</v>
      </c>
      <c r="FK41">
        <v>0</v>
      </c>
      <c r="FM41">
        <v>1</v>
      </c>
      <c r="FN41" t="s">
        <v>8789</v>
      </c>
      <c r="FO41" t="s">
        <v>1057</v>
      </c>
      <c r="FP41">
        <v>0</v>
      </c>
      <c r="FR41" t="s">
        <v>354</v>
      </c>
      <c r="FX41">
        <v>0</v>
      </c>
      <c r="FZ41">
        <v>24.12</v>
      </c>
      <c r="GA41">
        <v>-12</v>
      </c>
      <c r="GB41">
        <v>0</v>
      </c>
      <c r="GD41" t="s">
        <v>355</v>
      </c>
      <c r="GE41">
        <v>1</v>
      </c>
      <c r="GG41">
        <v>2.4</v>
      </c>
      <c r="GH41">
        <v>4.0999999999999996</v>
      </c>
      <c r="GI41">
        <v>0</v>
      </c>
      <c r="GJ41">
        <v>0</v>
      </c>
      <c r="GL41" t="s">
        <v>8790</v>
      </c>
      <c r="GM41">
        <v>26</v>
      </c>
      <c r="GN41">
        <v>24</v>
      </c>
      <c r="GO41" t="s">
        <v>713</v>
      </c>
      <c r="GP41" t="s">
        <v>1403</v>
      </c>
      <c r="GQ41">
        <v>43</v>
      </c>
      <c r="GZ41" t="s">
        <v>8791</v>
      </c>
      <c r="HA41" t="s">
        <v>8792</v>
      </c>
      <c r="HB41" t="s">
        <v>294</v>
      </c>
      <c r="HC41" t="s">
        <v>313</v>
      </c>
      <c r="HD41" t="s">
        <v>8793</v>
      </c>
      <c r="HE41">
        <v>0</v>
      </c>
      <c r="HF41">
        <v>11</v>
      </c>
      <c r="HG41">
        <v>12</v>
      </c>
      <c r="HH41" t="s">
        <v>275</v>
      </c>
      <c r="HK41" t="s">
        <v>2010</v>
      </c>
      <c r="HL41" t="s">
        <v>8206</v>
      </c>
      <c r="HN41" t="s">
        <v>8175</v>
      </c>
      <c r="HO41" t="s">
        <v>8794</v>
      </c>
      <c r="HP41" t="s">
        <v>8795</v>
      </c>
      <c r="HQ41" t="s">
        <v>8796</v>
      </c>
      <c r="HS41" t="s">
        <v>405</v>
      </c>
      <c r="HV41">
        <v>11</v>
      </c>
      <c r="HW41">
        <v>4158289</v>
      </c>
      <c r="HX41" t="s">
        <v>8797</v>
      </c>
      <c r="HY41">
        <v>4158269</v>
      </c>
      <c r="IB41">
        <v>0</v>
      </c>
      <c r="IC41">
        <v>1</v>
      </c>
      <c r="IL41">
        <v>89</v>
      </c>
      <c r="IP41" t="s">
        <v>8086</v>
      </c>
      <c r="IT41">
        <v>8</v>
      </c>
    </row>
    <row r="42" spans="1:254">
      <c r="A42">
        <v>41</v>
      </c>
      <c r="B42" t="s">
        <v>8798</v>
      </c>
      <c r="C42">
        <v>3</v>
      </c>
      <c r="D42">
        <v>1</v>
      </c>
      <c r="E42">
        <v>10</v>
      </c>
      <c r="F42">
        <v>0</v>
      </c>
      <c r="G42">
        <v>11</v>
      </c>
      <c r="I42" t="s">
        <v>298</v>
      </c>
      <c r="J42">
        <v>12</v>
      </c>
      <c r="K42">
        <v>12</v>
      </c>
      <c r="L42" t="s">
        <v>8799</v>
      </c>
      <c r="M42" t="s">
        <v>256</v>
      </c>
      <c r="O42" t="s">
        <v>1357</v>
      </c>
      <c r="P42" t="s">
        <v>1336</v>
      </c>
      <c r="S42" t="s">
        <v>3244</v>
      </c>
      <c r="V42" t="s">
        <v>257</v>
      </c>
      <c r="W42" t="s">
        <v>3147</v>
      </c>
      <c r="AD42" t="s">
        <v>411</v>
      </c>
      <c r="AE42" t="s">
        <v>412</v>
      </c>
      <c r="AF42" t="s">
        <v>3147</v>
      </c>
      <c r="AG42" t="s">
        <v>274</v>
      </c>
      <c r="AI42">
        <v>22</v>
      </c>
      <c r="AO42">
        <v>7</v>
      </c>
      <c r="BI42" t="s">
        <v>257</v>
      </c>
      <c r="BP42">
        <f t="shared" si="0"/>
        <v>0</v>
      </c>
      <c r="BQ42">
        <f t="shared" si="1"/>
        <v>1</v>
      </c>
      <c r="BS42" t="s">
        <v>275</v>
      </c>
      <c r="BU42">
        <v>12</v>
      </c>
      <c r="BW42">
        <v>0</v>
      </c>
      <c r="BX42" t="s">
        <v>8800</v>
      </c>
      <c r="CC42" s="3">
        <v>0.4604166666666667</v>
      </c>
      <c r="CE42" t="s">
        <v>8801</v>
      </c>
      <c r="CI42">
        <v>0</v>
      </c>
      <c r="CJ42" t="s">
        <v>8802</v>
      </c>
      <c r="CK42" s="4">
        <v>38414</v>
      </c>
      <c r="CL42" t="s">
        <v>8803</v>
      </c>
      <c r="CM42" t="s">
        <v>8716</v>
      </c>
      <c r="CN42">
        <v>24</v>
      </c>
      <c r="CP42" t="s">
        <v>282</v>
      </c>
      <c r="CQ42" t="s">
        <v>8063</v>
      </c>
      <c r="CT42" t="s">
        <v>5914</v>
      </c>
      <c r="CV42">
        <v>0</v>
      </c>
      <c r="CX42">
        <v>3</v>
      </c>
      <c r="CY42" t="s">
        <v>553</v>
      </c>
      <c r="CZ42">
        <v>0</v>
      </c>
      <c r="DA42">
        <v>6</v>
      </c>
      <c r="DB42" t="s">
        <v>1953</v>
      </c>
      <c r="DC42">
        <v>-31</v>
      </c>
      <c r="DE42" t="s">
        <v>8073</v>
      </c>
      <c r="DJ42">
        <v>0</v>
      </c>
      <c r="DK42" s="4">
        <v>44491</v>
      </c>
      <c r="DL42">
        <v>20433</v>
      </c>
      <c r="DM42">
        <v>2021</v>
      </c>
      <c r="DN42">
        <v>0</v>
      </c>
      <c r="DP42">
        <v>80709</v>
      </c>
      <c r="DQ42">
        <v>98</v>
      </c>
      <c r="DT42" t="s">
        <v>257</v>
      </c>
      <c r="DU42" t="s">
        <v>274</v>
      </c>
      <c r="DW42">
        <v>24</v>
      </c>
      <c r="DX42" t="s">
        <v>8063</v>
      </c>
      <c r="ED42">
        <v>0</v>
      </c>
      <c r="EE42" t="s">
        <v>8804</v>
      </c>
      <c r="EF42" t="s">
        <v>675</v>
      </c>
      <c r="EG42">
        <v>0</v>
      </c>
      <c r="EI42" t="s">
        <v>454</v>
      </c>
      <c r="EJ42" t="s">
        <v>1931</v>
      </c>
      <c r="EK42" t="s">
        <v>8805</v>
      </c>
      <c r="EL42" t="s">
        <v>8806</v>
      </c>
      <c r="EM42" t="s">
        <v>1175</v>
      </c>
      <c r="EN42" t="s">
        <v>269</v>
      </c>
      <c r="EO42" t="s">
        <v>283</v>
      </c>
      <c r="EP42">
        <v>0</v>
      </c>
      <c r="ES42" t="s">
        <v>8807</v>
      </c>
      <c r="FD42">
        <v>0</v>
      </c>
      <c r="FF42" t="s">
        <v>308</v>
      </c>
      <c r="FH42" t="s">
        <v>308</v>
      </c>
      <c r="FK42">
        <v>0</v>
      </c>
      <c r="FM42">
        <v>0</v>
      </c>
      <c r="FP42">
        <v>0</v>
      </c>
      <c r="FR42" t="s">
        <v>462</v>
      </c>
      <c r="FT42" t="s">
        <v>274</v>
      </c>
      <c r="FU42" t="s">
        <v>777</v>
      </c>
      <c r="FV42" t="s">
        <v>431</v>
      </c>
      <c r="FW42" t="s">
        <v>1517</v>
      </c>
      <c r="FX42">
        <v>0</v>
      </c>
      <c r="FZ42">
        <v>24.12</v>
      </c>
      <c r="GA42">
        <v>-12</v>
      </c>
      <c r="GB42">
        <v>0</v>
      </c>
      <c r="GC42" t="s">
        <v>3529</v>
      </c>
      <c r="GD42" t="s">
        <v>355</v>
      </c>
      <c r="GE42">
        <v>0</v>
      </c>
      <c r="GF42" t="s">
        <v>1179</v>
      </c>
      <c r="GI42">
        <v>0</v>
      </c>
      <c r="GJ42">
        <v>0</v>
      </c>
      <c r="GL42" t="s">
        <v>8808</v>
      </c>
      <c r="GN42">
        <v>2</v>
      </c>
      <c r="GZ42" t="s">
        <v>8809</v>
      </c>
      <c r="HB42" t="s">
        <v>294</v>
      </c>
      <c r="HC42" t="s">
        <v>294</v>
      </c>
      <c r="HE42">
        <v>0</v>
      </c>
      <c r="HF42">
        <v>12</v>
      </c>
      <c r="HG42">
        <v>12</v>
      </c>
      <c r="HH42" t="s">
        <v>275</v>
      </c>
      <c r="HK42">
        <v>1</v>
      </c>
      <c r="HV42">
        <v>11</v>
      </c>
      <c r="HW42">
        <v>4158306</v>
      </c>
      <c r="HX42" t="s">
        <v>8073</v>
      </c>
      <c r="HY42">
        <v>4158289</v>
      </c>
      <c r="IB42">
        <v>0</v>
      </c>
      <c r="IC42">
        <v>0</v>
      </c>
      <c r="IL42">
        <v>90</v>
      </c>
      <c r="IN42" t="s">
        <v>8073</v>
      </c>
      <c r="IP42" t="s">
        <v>8073</v>
      </c>
      <c r="IT42">
        <v>8</v>
      </c>
    </row>
    <row r="43" spans="1:254">
      <c r="A43">
        <v>42</v>
      </c>
      <c r="B43" t="s">
        <v>8810</v>
      </c>
      <c r="C43">
        <v>3</v>
      </c>
      <c r="D43">
        <v>2</v>
      </c>
      <c r="E43">
        <v>10</v>
      </c>
      <c r="F43">
        <v>9</v>
      </c>
      <c r="G43">
        <v>11</v>
      </c>
      <c r="I43" t="s">
        <v>254</v>
      </c>
      <c r="J43">
        <v>11</v>
      </c>
      <c r="K43" t="s">
        <v>8811</v>
      </c>
      <c r="L43" t="s">
        <v>8812</v>
      </c>
      <c r="M43" t="s">
        <v>2016</v>
      </c>
      <c r="O43" t="s">
        <v>2017</v>
      </c>
      <c r="P43" t="s">
        <v>442</v>
      </c>
      <c r="R43" t="s">
        <v>321</v>
      </c>
      <c r="V43" t="s">
        <v>253</v>
      </c>
      <c r="W43" t="s">
        <v>8813</v>
      </c>
      <c r="X43" t="s">
        <v>475</v>
      </c>
      <c r="Y43" t="s">
        <v>8814</v>
      </c>
      <c r="AA43" t="s">
        <v>477</v>
      </c>
      <c r="AB43" t="s">
        <v>6622</v>
      </c>
      <c r="AI43">
        <v>29</v>
      </c>
      <c r="AJ43" t="s">
        <v>327</v>
      </c>
      <c r="AO43">
        <v>7</v>
      </c>
      <c r="BI43" t="s">
        <v>257</v>
      </c>
      <c r="BP43">
        <f t="shared" si="0"/>
        <v>1</v>
      </c>
      <c r="BQ43">
        <f t="shared" si="1"/>
        <v>0</v>
      </c>
      <c r="BS43" t="s">
        <v>275</v>
      </c>
      <c r="BU43">
        <v>12</v>
      </c>
      <c r="BW43">
        <v>0</v>
      </c>
      <c r="BX43" t="s">
        <v>8815</v>
      </c>
      <c r="BZ43">
        <v>1</v>
      </c>
      <c r="CC43" s="3">
        <v>0.43194444444444446</v>
      </c>
      <c r="CD43" t="s">
        <v>257</v>
      </c>
      <c r="CE43" t="s">
        <v>8816</v>
      </c>
      <c r="CF43">
        <v>0</v>
      </c>
      <c r="CH43" t="s">
        <v>6625</v>
      </c>
      <c r="CI43">
        <v>0</v>
      </c>
      <c r="CJ43" t="s">
        <v>8817</v>
      </c>
      <c r="CK43" s="4">
        <v>38414</v>
      </c>
      <c r="CL43" t="s">
        <v>8818</v>
      </c>
      <c r="CM43" t="s">
        <v>8819</v>
      </c>
      <c r="CN43">
        <v>24</v>
      </c>
      <c r="CP43" t="s">
        <v>269</v>
      </c>
      <c r="CQ43" t="s">
        <v>8063</v>
      </c>
      <c r="CT43" t="s">
        <v>5120</v>
      </c>
      <c r="CV43">
        <v>0</v>
      </c>
      <c r="CX43">
        <v>4</v>
      </c>
      <c r="CY43" t="s">
        <v>553</v>
      </c>
      <c r="CZ43">
        <v>0</v>
      </c>
      <c r="DA43">
        <v>6</v>
      </c>
      <c r="DB43" t="s">
        <v>1953</v>
      </c>
      <c r="DC43">
        <v>-31</v>
      </c>
      <c r="DE43" t="s">
        <v>8192</v>
      </c>
      <c r="DJ43">
        <v>9</v>
      </c>
      <c r="DK43" s="4">
        <v>44491</v>
      </c>
      <c r="DL43">
        <v>20433</v>
      </c>
      <c r="DM43">
        <v>2021</v>
      </c>
      <c r="DN43">
        <v>0</v>
      </c>
      <c r="DP43">
        <v>80709</v>
      </c>
      <c r="DQ43">
        <v>99</v>
      </c>
      <c r="DT43" t="s">
        <v>257</v>
      </c>
      <c r="DU43" t="s">
        <v>274</v>
      </c>
      <c r="DW43">
        <v>24</v>
      </c>
      <c r="DX43" t="s">
        <v>8063</v>
      </c>
      <c r="ED43">
        <v>0</v>
      </c>
      <c r="EE43" t="s">
        <v>8820</v>
      </c>
      <c r="EF43" t="s">
        <v>675</v>
      </c>
      <c r="EG43">
        <v>0</v>
      </c>
      <c r="EH43" t="s">
        <v>3347</v>
      </c>
      <c r="EI43" t="s">
        <v>1486</v>
      </c>
      <c r="EJ43" t="s">
        <v>8821</v>
      </c>
      <c r="EK43" t="s">
        <v>8822</v>
      </c>
      <c r="EL43" t="s">
        <v>8823</v>
      </c>
      <c r="EM43" t="s">
        <v>1673</v>
      </c>
      <c r="EN43" t="s">
        <v>282</v>
      </c>
      <c r="EO43" t="s">
        <v>968</v>
      </c>
      <c r="EP43">
        <v>0</v>
      </c>
      <c r="EQ43" t="s">
        <v>3697</v>
      </c>
      <c r="ES43" t="s">
        <v>8824</v>
      </c>
      <c r="ET43">
        <v>2</v>
      </c>
      <c r="EU43" t="s">
        <v>348</v>
      </c>
      <c r="EV43" t="s">
        <v>349</v>
      </c>
      <c r="EW43" t="s">
        <v>5083</v>
      </c>
      <c r="EX43" t="s">
        <v>889</v>
      </c>
      <c r="FA43" t="s">
        <v>269</v>
      </c>
      <c r="FB43" t="s">
        <v>8825</v>
      </c>
      <c r="FD43">
        <v>1</v>
      </c>
      <c r="FI43" t="s">
        <v>8230</v>
      </c>
      <c r="FK43">
        <v>0</v>
      </c>
      <c r="FM43">
        <v>0</v>
      </c>
      <c r="FP43">
        <v>0</v>
      </c>
      <c r="FR43" t="s">
        <v>395</v>
      </c>
      <c r="FU43" t="s">
        <v>396</v>
      </c>
      <c r="FV43" t="s">
        <v>290</v>
      </c>
      <c r="FX43">
        <v>0</v>
      </c>
      <c r="FZ43">
        <v>24.12</v>
      </c>
      <c r="GA43">
        <v>-12</v>
      </c>
      <c r="GB43">
        <v>1</v>
      </c>
      <c r="GC43" t="s">
        <v>8246</v>
      </c>
      <c r="GD43" t="s">
        <v>355</v>
      </c>
      <c r="GE43">
        <v>0</v>
      </c>
      <c r="GF43" t="s">
        <v>274</v>
      </c>
      <c r="GH43">
        <v>1.9</v>
      </c>
      <c r="GI43">
        <v>0</v>
      </c>
      <c r="GJ43">
        <v>0</v>
      </c>
      <c r="GL43" t="s">
        <v>8826</v>
      </c>
      <c r="GM43">
        <v>7</v>
      </c>
      <c r="GN43">
        <v>1</v>
      </c>
      <c r="GO43" t="s">
        <v>357</v>
      </c>
      <c r="GQ43">
        <v>11</v>
      </c>
      <c r="GZ43" t="s">
        <v>8827</v>
      </c>
      <c r="HB43" t="s">
        <v>313</v>
      </c>
      <c r="HC43" t="s">
        <v>313</v>
      </c>
      <c r="HD43" t="s">
        <v>8165</v>
      </c>
      <c r="HE43">
        <v>0</v>
      </c>
      <c r="HF43">
        <v>20</v>
      </c>
      <c r="HG43">
        <v>12</v>
      </c>
      <c r="HH43" t="s">
        <v>275</v>
      </c>
      <c r="HJ43" t="s">
        <v>387</v>
      </c>
      <c r="HK43" t="s">
        <v>58</v>
      </c>
      <c r="HL43" t="s">
        <v>8165</v>
      </c>
      <c r="HN43" t="s">
        <v>8175</v>
      </c>
      <c r="HO43" t="s">
        <v>8828</v>
      </c>
      <c r="HP43" t="s">
        <v>8829</v>
      </c>
      <c r="HQ43" t="s">
        <v>8830</v>
      </c>
      <c r="HS43">
        <v>1</v>
      </c>
      <c r="HV43">
        <v>2</v>
      </c>
      <c r="HW43">
        <v>4158324</v>
      </c>
      <c r="HX43" t="s">
        <v>8831</v>
      </c>
      <c r="HY43">
        <v>4158306</v>
      </c>
      <c r="IB43">
        <v>0</v>
      </c>
      <c r="IC43">
        <v>0</v>
      </c>
      <c r="IL43">
        <v>91</v>
      </c>
      <c r="IP43" t="s">
        <v>8192</v>
      </c>
      <c r="IQ43" t="s">
        <v>8165</v>
      </c>
      <c r="IT43">
        <v>8</v>
      </c>
    </row>
    <row r="44" spans="1:254">
      <c r="A44">
        <v>43</v>
      </c>
      <c r="B44" t="s">
        <v>8832</v>
      </c>
      <c r="C44">
        <v>3</v>
      </c>
      <c r="D44">
        <v>3</v>
      </c>
      <c r="E44">
        <v>1</v>
      </c>
      <c r="F44">
        <v>0</v>
      </c>
      <c r="G44">
        <v>2</v>
      </c>
      <c r="I44" t="s">
        <v>298</v>
      </c>
      <c r="J44">
        <v>21</v>
      </c>
      <c r="K44" t="s">
        <v>6335</v>
      </c>
      <c r="L44" t="s">
        <v>8833</v>
      </c>
      <c r="M44" t="s">
        <v>440</v>
      </c>
      <c r="N44" t="s">
        <v>254</v>
      </c>
      <c r="O44" t="s">
        <v>3187</v>
      </c>
      <c r="P44" t="s">
        <v>3188</v>
      </c>
      <c r="Q44" t="s">
        <v>2574</v>
      </c>
      <c r="V44" t="s">
        <v>257</v>
      </c>
      <c r="W44" t="s">
        <v>3190</v>
      </c>
      <c r="AD44" t="s">
        <v>1526</v>
      </c>
      <c r="AE44" t="s">
        <v>1527</v>
      </c>
      <c r="AF44" t="s">
        <v>3190</v>
      </c>
      <c r="AG44" t="s">
        <v>257</v>
      </c>
      <c r="AI44">
        <v>20</v>
      </c>
      <c r="AO44">
        <v>7</v>
      </c>
      <c r="BI44" t="s">
        <v>261</v>
      </c>
      <c r="BP44">
        <f t="shared" si="0"/>
        <v>0</v>
      </c>
      <c r="BQ44">
        <f t="shared" si="1"/>
        <v>1</v>
      </c>
      <c r="BS44" t="s">
        <v>275</v>
      </c>
      <c r="BU44">
        <v>12</v>
      </c>
      <c r="BW44">
        <v>0</v>
      </c>
      <c r="BX44" t="s">
        <v>8834</v>
      </c>
      <c r="BY44" t="s">
        <v>968</v>
      </c>
      <c r="CC44" s="3">
        <v>0.4069444444444445</v>
      </c>
      <c r="CE44" t="s">
        <v>8835</v>
      </c>
      <c r="CI44">
        <v>0</v>
      </c>
      <c r="CJ44" t="s">
        <v>8836</v>
      </c>
      <c r="CK44" s="4">
        <v>38414</v>
      </c>
      <c r="CL44" t="s">
        <v>8837</v>
      </c>
      <c r="CM44" t="s">
        <v>8838</v>
      </c>
      <c r="CN44">
        <v>24</v>
      </c>
      <c r="CP44" t="s">
        <v>282</v>
      </c>
      <c r="CQ44" t="s">
        <v>8063</v>
      </c>
      <c r="CT44" t="s">
        <v>8839</v>
      </c>
      <c r="CV44">
        <v>0</v>
      </c>
      <c r="CX44">
        <v>5</v>
      </c>
      <c r="CY44" t="s">
        <v>553</v>
      </c>
      <c r="CZ44">
        <v>0</v>
      </c>
      <c r="DA44">
        <v>6</v>
      </c>
      <c r="DB44" t="s">
        <v>1953</v>
      </c>
      <c r="DC44">
        <v>-31</v>
      </c>
      <c r="DE44" t="s">
        <v>8165</v>
      </c>
      <c r="DJ44">
        <v>0</v>
      </c>
      <c r="DK44" s="4">
        <v>44491</v>
      </c>
      <c r="DL44">
        <v>20433</v>
      </c>
      <c r="DM44">
        <v>2021</v>
      </c>
      <c r="DN44">
        <v>0</v>
      </c>
      <c r="DP44">
        <v>80709</v>
      </c>
      <c r="DQ44">
        <v>100</v>
      </c>
      <c r="DT44" t="s">
        <v>274</v>
      </c>
      <c r="DU44" t="s">
        <v>257</v>
      </c>
      <c r="DW44">
        <v>24</v>
      </c>
      <c r="DX44" t="s">
        <v>8063</v>
      </c>
      <c r="ED44">
        <v>0</v>
      </c>
      <c r="EE44" t="s">
        <v>3197</v>
      </c>
      <c r="EF44" t="s">
        <v>3198</v>
      </c>
      <c r="EG44">
        <v>1</v>
      </c>
      <c r="EH44" t="s">
        <v>584</v>
      </c>
      <c r="EI44" t="s">
        <v>454</v>
      </c>
      <c r="EJ44" t="s">
        <v>8840</v>
      </c>
      <c r="EK44" t="s">
        <v>8841</v>
      </c>
      <c r="EL44" t="s">
        <v>8842</v>
      </c>
      <c r="EM44" t="s">
        <v>3331</v>
      </c>
      <c r="EN44" t="s">
        <v>269</v>
      </c>
      <c r="EO44" t="s">
        <v>283</v>
      </c>
      <c r="EP44">
        <v>0</v>
      </c>
      <c r="ES44" t="s">
        <v>8843</v>
      </c>
      <c r="FD44">
        <v>0</v>
      </c>
      <c r="FF44" t="s">
        <v>1357</v>
      </c>
      <c r="FG44" t="s">
        <v>309</v>
      </c>
      <c r="FH44" t="s">
        <v>285</v>
      </c>
      <c r="FI44" t="s">
        <v>8844</v>
      </c>
      <c r="FK44">
        <v>0</v>
      </c>
      <c r="FM44">
        <v>0</v>
      </c>
      <c r="FP44">
        <v>0</v>
      </c>
      <c r="FR44" t="s">
        <v>1588</v>
      </c>
      <c r="FT44" t="s">
        <v>257</v>
      </c>
      <c r="FU44" t="s">
        <v>8845</v>
      </c>
      <c r="FV44" t="s">
        <v>397</v>
      </c>
      <c r="FW44" t="s">
        <v>291</v>
      </c>
      <c r="FX44">
        <v>0</v>
      </c>
      <c r="FZ44">
        <v>24.12</v>
      </c>
      <c r="GA44">
        <v>-12</v>
      </c>
      <c r="GB44">
        <v>0</v>
      </c>
      <c r="GE44">
        <v>0</v>
      </c>
      <c r="GF44" t="s">
        <v>257</v>
      </c>
      <c r="GI44">
        <v>0</v>
      </c>
      <c r="GJ44">
        <v>0</v>
      </c>
      <c r="GL44" t="s">
        <v>8846</v>
      </c>
      <c r="GN44">
        <v>1</v>
      </c>
      <c r="GZ44" t="s">
        <v>8847</v>
      </c>
      <c r="HB44" t="s">
        <v>313</v>
      </c>
      <c r="HC44" t="s">
        <v>313</v>
      </c>
      <c r="HD44" t="s">
        <v>8848</v>
      </c>
      <c r="HE44">
        <v>0</v>
      </c>
      <c r="HF44">
        <v>12</v>
      </c>
      <c r="HG44">
        <v>12</v>
      </c>
      <c r="HH44" t="s">
        <v>275</v>
      </c>
      <c r="HK44">
        <v>0</v>
      </c>
      <c r="HV44">
        <v>2</v>
      </c>
      <c r="HW44">
        <v>4158340</v>
      </c>
      <c r="HX44" t="s">
        <v>8849</v>
      </c>
      <c r="HY44">
        <v>4158324</v>
      </c>
      <c r="IB44">
        <v>0</v>
      </c>
      <c r="IC44">
        <v>0</v>
      </c>
      <c r="IL44">
        <v>92</v>
      </c>
      <c r="IN44" t="s">
        <v>8193</v>
      </c>
      <c r="IP44" t="s">
        <v>8193</v>
      </c>
      <c r="IQ44" t="s">
        <v>8073</v>
      </c>
      <c r="IT44">
        <v>8</v>
      </c>
    </row>
    <row r="45" spans="1:254">
      <c r="A45">
        <v>44</v>
      </c>
      <c r="B45" t="s">
        <v>8850</v>
      </c>
      <c r="C45">
        <v>3</v>
      </c>
      <c r="D45">
        <v>4</v>
      </c>
      <c r="E45">
        <v>1</v>
      </c>
      <c r="F45">
        <v>2</v>
      </c>
      <c r="G45">
        <v>2</v>
      </c>
      <c r="I45" t="s">
        <v>254</v>
      </c>
      <c r="J45">
        <v>11</v>
      </c>
      <c r="K45">
        <v>11</v>
      </c>
      <c r="L45" t="s">
        <v>8851</v>
      </c>
      <c r="M45" t="s">
        <v>440</v>
      </c>
      <c r="N45" t="s">
        <v>254</v>
      </c>
      <c r="O45" t="s">
        <v>8852</v>
      </c>
      <c r="P45" t="s">
        <v>442</v>
      </c>
      <c r="V45" t="s">
        <v>257</v>
      </c>
      <c r="W45" t="s">
        <v>8853</v>
      </c>
      <c r="AD45" t="s">
        <v>1098</v>
      </c>
      <c r="AE45" t="s">
        <v>1099</v>
      </c>
      <c r="AF45" t="s">
        <v>8853</v>
      </c>
      <c r="AG45" t="s">
        <v>274</v>
      </c>
      <c r="AI45">
        <v>22</v>
      </c>
      <c r="AK45" t="s">
        <v>575</v>
      </c>
      <c r="AO45">
        <v>7</v>
      </c>
      <c r="BI45" t="s">
        <v>261</v>
      </c>
      <c r="BP45">
        <f t="shared" si="0"/>
        <v>0</v>
      </c>
      <c r="BQ45">
        <f t="shared" si="1"/>
        <v>1</v>
      </c>
      <c r="BS45" t="s">
        <v>275</v>
      </c>
      <c r="BU45">
        <v>12</v>
      </c>
      <c r="BW45">
        <v>0</v>
      </c>
      <c r="BX45" t="s">
        <v>8854</v>
      </c>
      <c r="CC45" s="3">
        <v>0.38541666666666669</v>
      </c>
      <c r="CE45" t="s">
        <v>8855</v>
      </c>
      <c r="CI45">
        <v>0</v>
      </c>
      <c r="CJ45" t="s">
        <v>8856</v>
      </c>
      <c r="CK45" s="4">
        <v>38414</v>
      </c>
      <c r="CL45" t="s">
        <v>8857</v>
      </c>
      <c r="CM45" t="s">
        <v>8858</v>
      </c>
      <c r="CN45">
        <v>24</v>
      </c>
      <c r="CP45" t="s">
        <v>269</v>
      </c>
      <c r="CQ45" t="s">
        <v>8063</v>
      </c>
      <c r="CT45" t="s">
        <v>8859</v>
      </c>
      <c r="CV45">
        <v>0</v>
      </c>
      <c r="CX45">
        <v>6</v>
      </c>
      <c r="CY45" t="s">
        <v>553</v>
      </c>
      <c r="CZ45">
        <v>0</v>
      </c>
      <c r="DA45">
        <v>6</v>
      </c>
      <c r="DB45" t="s">
        <v>1953</v>
      </c>
      <c r="DC45">
        <v>-31</v>
      </c>
      <c r="DJ45">
        <v>2</v>
      </c>
      <c r="DK45" s="4">
        <v>44491</v>
      </c>
      <c r="DL45">
        <v>20433</v>
      </c>
      <c r="DM45">
        <v>2021</v>
      </c>
      <c r="DN45">
        <v>0</v>
      </c>
      <c r="DP45">
        <v>80709</v>
      </c>
      <c r="DQ45">
        <v>101</v>
      </c>
      <c r="DT45" t="s">
        <v>274</v>
      </c>
      <c r="DU45" t="s">
        <v>257</v>
      </c>
      <c r="DW45">
        <v>24</v>
      </c>
      <c r="DX45" t="s">
        <v>8063</v>
      </c>
      <c r="ED45">
        <v>0</v>
      </c>
      <c r="EE45" t="s">
        <v>8860</v>
      </c>
      <c r="EF45" t="s">
        <v>1299</v>
      </c>
      <c r="EG45">
        <v>1</v>
      </c>
      <c r="EI45" t="s">
        <v>340</v>
      </c>
      <c r="EJ45" t="s">
        <v>4070</v>
      </c>
      <c r="EK45" t="s">
        <v>8861</v>
      </c>
      <c r="EL45" t="s">
        <v>8862</v>
      </c>
      <c r="EM45" t="s">
        <v>8863</v>
      </c>
      <c r="EN45" t="s">
        <v>282</v>
      </c>
      <c r="EO45" t="s">
        <v>345</v>
      </c>
      <c r="EP45">
        <v>0</v>
      </c>
      <c r="ES45" t="s">
        <v>8864</v>
      </c>
      <c r="FD45">
        <v>0</v>
      </c>
      <c r="FF45" t="s">
        <v>429</v>
      </c>
      <c r="FH45" t="s">
        <v>429</v>
      </c>
      <c r="FI45" t="s">
        <v>8865</v>
      </c>
      <c r="FK45">
        <v>0</v>
      </c>
      <c r="FM45">
        <v>0</v>
      </c>
      <c r="FP45">
        <v>0</v>
      </c>
      <c r="FR45" t="s">
        <v>462</v>
      </c>
      <c r="FT45" t="s">
        <v>274</v>
      </c>
      <c r="FU45" t="s">
        <v>777</v>
      </c>
      <c r="FV45" t="s">
        <v>431</v>
      </c>
      <c r="FX45">
        <v>0</v>
      </c>
      <c r="FZ45">
        <v>24.12</v>
      </c>
      <c r="GA45">
        <v>-12</v>
      </c>
      <c r="GB45">
        <v>0</v>
      </c>
      <c r="GD45" t="s">
        <v>355</v>
      </c>
      <c r="GE45">
        <v>0</v>
      </c>
      <c r="GF45" t="s">
        <v>257</v>
      </c>
      <c r="GI45">
        <v>0</v>
      </c>
      <c r="GJ45">
        <v>0</v>
      </c>
      <c r="GL45" t="s">
        <v>8866</v>
      </c>
      <c r="GN45">
        <v>0</v>
      </c>
      <c r="GZ45" t="s">
        <v>8867</v>
      </c>
      <c r="HB45" t="s">
        <v>313</v>
      </c>
      <c r="HC45" t="s">
        <v>313</v>
      </c>
      <c r="HD45" t="s">
        <v>8705</v>
      </c>
      <c r="HE45">
        <v>0</v>
      </c>
      <c r="HF45">
        <v>11</v>
      </c>
      <c r="HG45">
        <v>12</v>
      </c>
      <c r="HH45" t="s">
        <v>275</v>
      </c>
      <c r="HK45">
        <v>0</v>
      </c>
      <c r="HV45">
        <v>0</v>
      </c>
      <c r="HW45">
        <v>4158360</v>
      </c>
      <c r="HX45" t="s">
        <v>1523</v>
      </c>
      <c r="HY45">
        <v>4158340</v>
      </c>
      <c r="IB45">
        <v>0</v>
      </c>
      <c r="IC45">
        <v>0</v>
      </c>
      <c r="IL45">
        <v>93</v>
      </c>
      <c r="IR45" t="s">
        <v>492</v>
      </c>
      <c r="IT45">
        <v>8</v>
      </c>
    </row>
    <row r="46" spans="1:254">
      <c r="A46">
        <v>45</v>
      </c>
      <c r="B46" t="s">
        <v>8868</v>
      </c>
      <c r="C46">
        <v>3</v>
      </c>
      <c r="D46">
        <v>1</v>
      </c>
      <c r="E46">
        <v>10</v>
      </c>
      <c r="F46">
        <v>8</v>
      </c>
      <c r="G46">
        <v>-20</v>
      </c>
      <c r="H46" t="s">
        <v>253</v>
      </c>
      <c r="I46" t="s">
        <v>254</v>
      </c>
      <c r="J46">
        <v>11</v>
      </c>
      <c r="K46" t="s">
        <v>471</v>
      </c>
      <c r="L46" t="s">
        <v>8869</v>
      </c>
      <c r="M46" t="s">
        <v>319</v>
      </c>
      <c r="O46" t="s">
        <v>6829</v>
      </c>
      <c r="Q46" t="s">
        <v>6362</v>
      </c>
      <c r="V46" t="s">
        <v>253</v>
      </c>
      <c r="W46" t="s">
        <v>8870</v>
      </c>
      <c r="X46" t="s">
        <v>2804</v>
      </c>
      <c r="Y46" t="s">
        <v>8871</v>
      </c>
      <c r="AA46" t="s">
        <v>325</v>
      </c>
      <c r="AB46" t="s">
        <v>326</v>
      </c>
      <c r="AI46">
        <v>4</v>
      </c>
      <c r="AJ46" t="s">
        <v>327</v>
      </c>
      <c r="AO46">
        <v>7</v>
      </c>
      <c r="BI46" t="s">
        <v>261</v>
      </c>
      <c r="BP46">
        <f t="shared" si="0"/>
        <v>2</v>
      </c>
      <c r="BQ46">
        <f t="shared" si="1"/>
        <v>0</v>
      </c>
      <c r="BS46" t="s">
        <v>275</v>
      </c>
      <c r="BU46">
        <v>19</v>
      </c>
      <c r="BW46">
        <v>0</v>
      </c>
      <c r="BX46" t="s">
        <v>8872</v>
      </c>
      <c r="BY46" t="s">
        <v>8873</v>
      </c>
      <c r="BZ46">
        <v>1</v>
      </c>
      <c r="CC46" s="3">
        <v>0.24305555555555555</v>
      </c>
      <c r="CD46" t="s">
        <v>274</v>
      </c>
      <c r="CE46" t="s">
        <v>8874</v>
      </c>
      <c r="CF46">
        <v>8</v>
      </c>
      <c r="CH46" t="s">
        <v>331</v>
      </c>
      <c r="CI46">
        <v>0</v>
      </c>
      <c r="CJ46" t="s">
        <v>8875</v>
      </c>
      <c r="CK46" s="4">
        <v>38414</v>
      </c>
      <c r="CL46" t="s">
        <v>8876</v>
      </c>
      <c r="CM46" t="s">
        <v>8151</v>
      </c>
      <c r="CN46">
        <v>24</v>
      </c>
      <c r="CO46" t="s">
        <v>268</v>
      </c>
      <c r="CP46" t="s">
        <v>269</v>
      </c>
      <c r="CQ46" t="s">
        <v>8063</v>
      </c>
      <c r="CT46" t="s">
        <v>8087</v>
      </c>
      <c r="CV46">
        <v>0</v>
      </c>
      <c r="CX46">
        <v>1</v>
      </c>
      <c r="CY46" t="s">
        <v>2209</v>
      </c>
      <c r="CZ46">
        <v>28</v>
      </c>
      <c r="DA46">
        <v>10</v>
      </c>
      <c r="DB46" t="s">
        <v>615</v>
      </c>
      <c r="DC46">
        <v>-20</v>
      </c>
      <c r="DE46" t="s">
        <v>8206</v>
      </c>
      <c r="DJ46">
        <v>8</v>
      </c>
      <c r="DK46" s="4">
        <v>44491</v>
      </c>
      <c r="DL46">
        <v>20433</v>
      </c>
      <c r="DM46">
        <v>2021</v>
      </c>
      <c r="DN46">
        <v>0</v>
      </c>
      <c r="DP46">
        <v>80709</v>
      </c>
      <c r="DQ46">
        <v>114</v>
      </c>
      <c r="DT46" t="s">
        <v>274</v>
      </c>
      <c r="DU46" t="s">
        <v>257</v>
      </c>
      <c r="DW46">
        <v>24</v>
      </c>
      <c r="DX46" t="s">
        <v>8063</v>
      </c>
      <c r="ED46">
        <v>0</v>
      </c>
      <c r="EE46" t="s">
        <v>7314</v>
      </c>
      <c r="EF46" t="s">
        <v>701</v>
      </c>
      <c r="EG46">
        <v>0</v>
      </c>
      <c r="EH46" t="s">
        <v>8877</v>
      </c>
      <c r="EI46" t="s">
        <v>340</v>
      </c>
      <c r="EJ46" t="s">
        <v>1149</v>
      </c>
      <c r="EK46" t="s">
        <v>8878</v>
      </c>
      <c r="EL46" t="s">
        <v>8879</v>
      </c>
      <c r="EM46" t="s">
        <v>268</v>
      </c>
      <c r="EN46" t="s">
        <v>282</v>
      </c>
      <c r="EO46" t="s">
        <v>1152</v>
      </c>
      <c r="EP46">
        <v>0</v>
      </c>
      <c r="EQ46" t="s">
        <v>346</v>
      </c>
      <c r="ET46">
        <v>6</v>
      </c>
      <c r="EU46" t="s">
        <v>274</v>
      </c>
      <c r="EV46" t="s">
        <v>349</v>
      </c>
      <c r="EW46" t="s">
        <v>1251</v>
      </c>
      <c r="EX46" t="s">
        <v>898</v>
      </c>
      <c r="FA46" t="s">
        <v>499</v>
      </c>
      <c r="FB46" t="s">
        <v>8880</v>
      </c>
      <c r="FD46">
        <v>0</v>
      </c>
      <c r="FK46">
        <v>0</v>
      </c>
      <c r="FM46">
        <v>0</v>
      </c>
      <c r="FP46">
        <v>0</v>
      </c>
      <c r="FR46" t="s">
        <v>354</v>
      </c>
      <c r="FX46">
        <v>0</v>
      </c>
      <c r="FZ46">
        <v>24.19</v>
      </c>
      <c r="GA46">
        <v>-5</v>
      </c>
      <c r="GB46">
        <v>0</v>
      </c>
      <c r="GD46" t="s">
        <v>355</v>
      </c>
      <c r="GE46">
        <v>1</v>
      </c>
      <c r="GH46">
        <v>3.1</v>
      </c>
      <c r="GI46">
        <v>0</v>
      </c>
      <c r="GJ46">
        <v>0</v>
      </c>
      <c r="GL46" t="s">
        <v>8881</v>
      </c>
      <c r="GM46">
        <v>2</v>
      </c>
      <c r="GN46">
        <v>1</v>
      </c>
      <c r="GO46" t="s">
        <v>2349</v>
      </c>
      <c r="GQ46">
        <v>2</v>
      </c>
      <c r="GZ46" t="s">
        <v>8882</v>
      </c>
      <c r="HB46" t="s">
        <v>313</v>
      </c>
      <c r="HC46" t="s">
        <v>313</v>
      </c>
      <c r="HE46">
        <v>0</v>
      </c>
      <c r="HF46">
        <v>11</v>
      </c>
      <c r="HG46">
        <v>19</v>
      </c>
      <c r="HH46" t="s">
        <v>275</v>
      </c>
      <c r="HK46" t="s">
        <v>499</v>
      </c>
      <c r="HL46" t="s">
        <v>8206</v>
      </c>
      <c r="HN46" t="s">
        <v>8175</v>
      </c>
      <c r="HO46" t="s">
        <v>8883</v>
      </c>
      <c r="HP46" t="s">
        <v>8884</v>
      </c>
      <c r="HQ46" t="s">
        <v>8885</v>
      </c>
      <c r="HS46" t="s">
        <v>2985</v>
      </c>
      <c r="HV46">
        <v>-28</v>
      </c>
      <c r="HW46">
        <v>4158621</v>
      </c>
      <c r="HY46">
        <v>4158596</v>
      </c>
      <c r="IB46">
        <v>0</v>
      </c>
      <c r="IC46">
        <v>0</v>
      </c>
      <c r="IL46">
        <v>106</v>
      </c>
      <c r="IP46" t="s">
        <v>8206</v>
      </c>
      <c r="IT46">
        <v>8</v>
      </c>
    </row>
    <row r="47" spans="1:254">
      <c r="A47">
        <v>46</v>
      </c>
      <c r="B47" t="s">
        <v>8886</v>
      </c>
      <c r="C47">
        <v>3</v>
      </c>
      <c r="D47">
        <v>2</v>
      </c>
      <c r="E47">
        <v>2</v>
      </c>
      <c r="F47">
        <v>1</v>
      </c>
      <c r="G47">
        <v>-28</v>
      </c>
      <c r="I47" t="s">
        <v>254</v>
      </c>
      <c r="J47">
        <v>11</v>
      </c>
      <c r="K47">
        <v>11</v>
      </c>
      <c r="L47" t="s">
        <v>4843</v>
      </c>
      <c r="M47" t="s">
        <v>1037</v>
      </c>
      <c r="O47" t="s">
        <v>274</v>
      </c>
      <c r="P47" t="s">
        <v>509</v>
      </c>
      <c r="V47" t="s">
        <v>257</v>
      </c>
      <c r="W47" t="s">
        <v>8887</v>
      </c>
      <c r="AD47" t="s">
        <v>411</v>
      </c>
      <c r="AE47" t="s">
        <v>412</v>
      </c>
      <c r="AF47" t="s">
        <v>8887</v>
      </c>
      <c r="AG47" t="s">
        <v>274</v>
      </c>
      <c r="AI47">
        <v>22</v>
      </c>
      <c r="AO47">
        <v>7</v>
      </c>
      <c r="BI47" t="s">
        <v>274</v>
      </c>
      <c r="BP47">
        <f t="shared" si="0"/>
        <v>0</v>
      </c>
      <c r="BQ47">
        <f t="shared" si="1"/>
        <v>3</v>
      </c>
      <c r="BS47" t="s">
        <v>275</v>
      </c>
      <c r="BU47">
        <v>19</v>
      </c>
      <c r="BW47">
        <v>0</v>
      </c>
      <c r="BX47" t="s">
        <v>8888</v>
      </c>
      <c r="CC47" s="3">
        <v>0.21805555555555556</v>
      </c>
      <c r="CE47" t="s">
        <v>8889</v>
      </c>
      <c r="CI47">
        <v>0</v>
      </c>
      <c r="CJ47" t="s">
        <v>8890</v>
      </c>
      <c r="CK47" s="4">
        <v>38414</v>
      </c>
      <c r="CL47" t="s">
        <v>8891</v>
      </c>
      <c r="CM47" t="s">
        <v>8892</v>
      </c>
      <c r="CN47">
        <v>24</v>
      </c>
      <c r="CP47" t="s">
        <v>418</v>
      </c>
      <c r="CQ47" t="s">
        <v>8063</v>
      </c>
      <c r="CT47" t="s">
        <v>8893</v>
      </c>
      <c r="CV47">
        <v>0</v>
      </c>
      <c r="CX47">
        <v>2</v>
      </c>
      <c r="CY47" t="s">
        <v>2209</v>
      </c>
      <c r="CZ47">
        <v>28</v>
      </c>
      <c r="DA47">
        <v>10</v>
      </c>
      <c r="DB47" t="s">
        <v>615</v>
      </c>
      <c r="DC47">
        <v>-20</v>
      </c>
      <c r="DE47" t="s">
        <v>8192</v>
      </c>
      <c r="DJ47">
        <v>1</v>
      </c>
      <c r="DK47" s="4">
        <v>44491</v>
      </c>
      <c r="DL47">
        <v>20433</v>
      </c>
      <c r="DM47">
        <v>2021</v>
      </c>
      <c r="DN47">
        <v>0</v>
      </c>
      <c r="DP47">
        <v>80709</v>
      </c>
      <c r="DQ47">
        <v>115</v>
      </c>
      <c r="DT47" t="s">
        <v>274</v>
      </c>
      <c r="DU47" t="s">
        <v>257</v>
      </c>
      <c r="DW47">
        <v>24</v>
      </c>
      <c r="DX47" t="s">
        <v>8063</v>
      </c>
      <c r="ED47">
        <v>0</v>
      </c>
      <c r="EE47" t="s">
        <v>7350</v>
      </c>
      <c r="EF47" t="s">
        <v>422</v>
      </c>
      <c r="EG47">
        <v>0</v>
      </c>
      <c r="EH47" t="s">
        <v>2341</v>
      </c>
      <c r="EI47" t="s">
        <v>340</v>
      </c>
      <c r="EJ47" t="s">
        <v>8894</v>
      </c>
      <c r="EK47" t="s">
        <v>8895</v>
      </c>
      <c r="EL47" t="s">
        <v>8896</v>
      </c>
      <c r="EM47" t="s">
        <v>3602</v>
      </c>
      <c r="EN47" t="s">
        <v>418</v>
      </c>
      <c r="EO47" t="s">
        <v>918</v>
      </c>
      <c r="EP47">
        <v>1</v>
      </c>
      <c r="ES47" t="s">
        <v>8897</v>
      </c>
      <c r="FD47">
        <v>0</v>
      </c>
      <c r="FF47" t="s">
        <v>621</v>
      </c>
      <c r="FH47" t="s">
        <v>621</v>
      </c>
      <c r="FK47">
        <v>0</v>
      </c>
      <c r="FM47">
        <v>0</v>
      </c>
      <c r="FP47">
        <v>0</v>
      </c>
      <c r="FR47" t="s">
        <v>462</v>
      </c>
      <c r="FT47" t="s">
        <v>274</v>
      </c>
      <c r="FU47" t="s">
        <v>777</v>
      </c>
      <c r="FV47" t="s">
        <v>431</v>
      </c>
      <c r="FW47" t="s">
        <v>432</v>
      </c>
      <c r="FX47">
        <v>1</v>
      </c>
      <c r="FZ47">
        <v>24.19</v>
      </c>
      <c r="GA47">
        <v>-5</v>
      </c>
      <c r="GB47">
        <v>0</v>
      </c>
      <c r="GD47" t="s">
        <v>355</v>
      </c>
      <c r="GE47">
        <v>0</v>
      </c>
      <c r="GI47">
        <v>0</v>
      </c>
      <c r="GJ47">
        <v>0</v>
      </c>
      <c r="GL47" t="s">
        <v>8898</v>
      </c>
      <c r="GN47">
        <v>3</v>
      </c>
      <c r="GZ47" t="s">
        <v>8631</v>
      </c>
      <c r="HA47" t="s">
        <v>8192</v>
      </c>
      <c r="HB47" t="s">
        <v>313</v>
      </c>
      <c r="HC47" t="s">
        <v>313</v>
      </c>
      <c r="HD47" t="s">
        <v>8192</v>
      </c>
      <c r="HE47">
        <v>0</v>
      </c>
      <c r="HF47">
        <v>11</v>
      </c>
      <c r="HG47">
        <v>19</v>
      </c>
      <c r="HH47" t="s">
        <v>275</v>
      </c>
      <c r="HK47" t="s">
        <v>2040</v>
      </c>
      <c r="HO47" t="s">
        <v>8899</v>
      </c>
      <c r="HP47" t="s">
        <v>3476</v>
      </c>
      <c r="HQ47" t="s">
        <v>8900</v>
      </c>
      <c r="HV47">
        <v>-29</v>
      </c>
      <c r="HW47">
        <v>4158646</v>
      </c>
      <c r="HX47" t="s">
        <v>8193</v>
      </c>
      <c r="HY47">
        <v>4158621</v>
      </c>
      <c r="IB47">
        <v>0</v>
      </c>
      <c r="IC47">
        <v>0</v>
      </c>
      <c r="IL47">
        <v>107</v>
      </c>
      <c r="IN47" t="s">
        <v>8193</v>
      </c>
      <c r="IP47" t="s">
        <v>8193</v>
      </c>
      <c r="IQ47" t="s">
        <v>8073</v>
      </c>
      <c r="IT47">
        <v>8</v>
      </c>
    </row>
    <row r="48" spans="1:254">
      <c r="A48">
        <v>47</v>
      </c>
      <c r="B48" t="s">
        <v>8901</v>
      </c>
      <c r="C48">
        <v>3</v>
      </c>
      <c r="D48">
        <v>3</v>
      </c>
      <c r="E48">
        <v>1</v>
      </c>
      <c r="F48">
        <v>2</v>
      </c>
      <c r="G48">
        <v>-29</v>
      </c>
      <c r="I48" t="s">
        <v>254</v>
      </c>
      <c r="J48">
        <v>12</v>
      </c>
      <c r="K48" t="s">
        <v>5230</v>
      </c>
      <c r="L48" t="s">
        <v>8902</v>
      </c>
      <c r="M48" t="s">
        <v>568</v>
      </c>
      <c r="O48" t="s">
        <v>1066</v>
      </c>
      <c r="P48" t="s">
        <v>570</v>
      </c>
      <c r="S48" t="s">
        <v>6028</v>
      </c>
      <c r="V48" t="s">
        <v>257</v>
      </c>
      <c r="W48" t="s">
        <v>8903</v>
      </c>
      <c r="AD48" t="s">
        <v>573</v>
      </c>
      <c r="AE48" t="s">
        <v>2590</v>
      </c>
      <c r="AF48" t="s">
        <v>8903</v>
      </c>
      <c r="AG48" t="s">
        <v>274</v>
      </c>
      <c r="AI48">
        <v>22</v>
      </c>
      <c r="AO48">
        <v>7</v>
      </c>
      <c r="BI48" t="s">
        <v>274</v>
      </c>
      <c r="BP48">
        <f t="shared" si="0"/>
        <v>0</v>
      </c>
      <c r="BQ48">
        <f t="shared" si="1"/>
        <v>1</v>
      </c>
      <c r="BS48" t="s">
        <v>275</v>
      </c>
      <c r="BU48">
        <v>19</v>
      </c>
      <c r="BW48">
        <v>0</v>
      </c>
      <c r="BX48" t="s">
        <v>8904</v>
      </c>
      <c r="CC48" s="3">
        <v>0.18680555555555556</v>
      </c>
      <c r="CE48" t="s">
        <v>8905</v>
      </c>
      <c r="CI48">
        <v>0</v>
      </c>
      <c r="CJ48" t="s">
        <v>8906</v>
      </c>
      <c r="CK48" s="4">
        <v>38414</v>
      </c>
      <c r="CL48" t="s">
        <v>8907</v>
      </c>
      <c r="CM48" t="s">
        <v>8908</v>
      </c>
      <c r="CN48">
        <v>24</v>
      </c>
      <c r="CP48" t="s">
        <v>269</v>
      </c>
      <c r="CQ48" t="s">
        <v>8063</v>
      </c>
      <c r="CT48" t="s">
        <v>8909</v>
      </c>
      <c r="CV48">
        <v>0</v>
      </c>
      <c r="CX48">
        <v>3</v>
      </c>
      <c r="CY48" t="s">
        <v>2209</v>
      </c>
      <c r="CZ48">
        <v>28</v>
      </c>
      <c r="DA48">
        <v>10</v>
      </c>
      <c r="DB48" t="s">
        <v>615</v>
      </c>
      <c r="DC48">
        <v>-20</v>
      </c>
      <c r="DE48" t="s">
        <v>8193</v>
      </c>
      <c r="DJ48">
        <v>2</v>
      </c>
      <c r="DK48" s="4">
        <v>44491</v>
      </c>
      <c r="DL48">
        <v>20433</v>
      </c>
      <c r="DM48">
        <v>2021</v>
      </c>
      <c r="DN48">
        <v>0</v>
      </c>
      <c r="DP48">
        <v>80709</v>
      </c>
      <c r="DQ48">
        <v>116</v>
      </c>
      <c r="DT48" t="s">
        <v>274</v>
      </c>
      <c r="DU48" t="s">
        <v>257</v>
      </c>
      <c r="DW48">
        <v>24</v>
      </c>
      <c r="DX48" t="s">
        <v>8063</v>
      </c>
      <c r="ED48">
        <v>0</v>
      </c>
      <c r="EE48" t="s">
        <v>5611</v>
      </c>
      <c r="EF48" t="s">
        <v>422</v>
      </c>
      <c r="EG48">
        <v>0</v>
      </c>
      <c r="EI48" t="s">
        <v>454</v>
      </c>
      <c r="EJ48" t="s">
        <v>8910</v>
      </c>
      <c r="EK48" t="s">
        <v>8911</v>
      </c>
      <c r="EL48" t="s">
        <v>8912</v>
      </c>
      <c r="EM48" t="s">
        <v>2975</v>
      </c>
      <c r="EN48" t="s">
        <v>282</v>
      </c>
      <c r="EO48" t="s">
        <v>2449</v>
      </c>
      <c r="EP48">
        <v>0</v>
      </c>
      <c r="ES48" t="s">
        <v>8913</v>
      </c>
      <c r="FD48">
        <v>0</v>
      </c>
      <c r="FE48">
        <v>3</v>
      </c>
      <c r="FF48" t="s">
        <v>621</v>
      </c>
      <c r="FH48" t="s">
        <v>621</v>
      </c>
      <c r="FI48" t="s">
        <v>8171</v>
      </c>
      <c r="FK48">
        <v>0</v>
      </c>
      <c r="FM48">
        <v>0</v>
      </c>
      <c r="FP48">
        <v>0</v>
      </c>
      <c r="FR48" t="s">
        <v>462</v>
      </c>
      <c r="FT48" t="s">
        <v>274</v>
      </c>
      <c r="FU48" t="s">
        <v>777</v>
      </c>
      <c r="FV48" t="s">
        <v>431</v>
      </c>
      <c r="FW48" t="s">
        <v>1517</v>
      </c>
      <c r="FX48">
        <v>1</v>
      </c>
      <c r="FZ48">
        <v>24.19</v>
      </c>
      <c r="GA48">
        <v>-5</v>
      </c>
      <c r="GB48">
        <v>0</v>
      </c>
      <c r="GC48" t="s">
        <v>8914</v>
      </c>
      <c r="GD48" t="s">
        <v>355</v>
      </c>
      <c r="GE48">
        <v>0</v>
      </c>
      <c r="GF48" t="s">
        <v>895</v>
      </c>
      <c r="GI48">
        <v>0</v>
      </c>
      <c r="GJ48">
        <v>0</v>
      </c>
      <c r="GL48" t="s">
        <v>8915</v>
      </c>
      <c r="GN48">
        <v>2</v>
      </c>
      <c r="GZ48" t="s">
        <v>8916</v>
      </c>
      <c r="HB48" t="s">
        <v>294</v>
      </c>
      <c r="HC48" t="s">
        <v>294</v>
      </c>
      <c r="HD48" t="s">
        <v>8917</v>
      </c>
      <c r="HE48">
        <v>0</v>
      </c>
      <c r="HF48">
        <v>12</v>
      </c>
      <c r="HG48">
        <v>19</v>
      </c>
      <c r="HH48" t="s">
        <v>275</v>
      </c>
      <c r="HK48">
        <v>1</v>
      </c>
      <c r="HO48" t="s">
        <v>8918</v>
      </c>
      <c r="HP48" t="s">
        <v>8919</v>
      </c>
      <c r="HQ48" t="s">
        <v>8920</v>
      </c>
      <c r="HV48">
        <v>-31</v>
      </c>
      <c r="HW48">
        <v>4158672</v>
      </c>
      <c r="HX48" t="s">
        <v>8921</v>
      </c>
      <c r="HY48">
        <v>4158646</v>
      </c>
      <c r="IB48">
        <v>0</v>
      </c>
      <c r="IC48">
        <v>0</v>
      </c>
      <c r="IL48">
        <v>108</v>
      </c>
      <c r="IP48" t="s">
        <v>8193</v>
      </c>
      <c r="IQ48" t="s">
        <v>8135</v>
      </c>
      <c r="IT48">
        <v>8</v>
      </c>
    </row>
    <row r="49" spans="1:254">
      <c r="A49">
        <v>48</v>
      </c>
      <c r="B49" t="s">
        <v>8922</v>
      </c>
      <c r="C49">
        <v>3</v>
      </c>
      <c r="D49">
        <v>1</v>
      </c>
      <c r="E49">
        <v>10</v>
      </c>
      <c r="F49">
        <v>19</v>
      </c>
      <c r="G49">
        <v>-31</v>
      </c>
      <c r="I49" t="s">
        <v>254</v>
      </c>
      <c r="J49">
        <v>11</v>
      </c>
      <c r="K49">
        <v>11</v>
      </c>
      <c r="L49" t="s">
        <v>8923</v>
      </c>
      <c r="M49" t="s">
        <v>319</v>
      </c>
      <c r="O49" t="s">
        <v>8924</v>
      </c>
      <c r="V49" t="s">
        <v>253</v>
      </c>
      <c r="W49" t="s">
        <v>8925</v>
      </c>
      <c r="X49" t="s">
        <v>664</v>
      </c>
      <c r="Y49" t="s">
        <v>8926</v>
      </c>
      <c r="AA49" t="s">
        <v>325</v>
      </c>
      <c r="AB49" t="s">
        <v>326</v>
      </c>
      <c r="AI49">
        <v>12</v>
      </c>
      <c r="AJ49" t="s">
        <v>327</v>
      </c>
      <c r="AO49">
        <v>7</v>
      </c>
      <c r="BI49" t="s">
        <v>274</v>
      </c>
      <c r="BP49">
        <f t="shared" si="0"/>
        <v>1</v>
      </c>
      <c r="BQ49">
        <f t="shared" si="1"/>
        <v>0</v>
      </c>
      <c r="BS49" t="s">
        <v>275</v>
      </c>
      <c r="BU49">
        <v>19</v>
      </c>
      <c r="BW49">
        <v>0</v>
      </c>
      <c r="BX49" t="s">
        <v>8927</v>
      </c>
      <c r="BY49" t="s">
        <v>8928</v>
      </c>
      <c r="BZ49">
        <v>1</v>
      </c>
      <c r="CC49" s="3">
        <v>0.15763888888888888</v>
      </c>
      <c r="CD49" t="s">
        <v>274</v>
      </c>
      <c r="CE49" t="s">
        <v>8929</v>
      </c>
      <c r="CF49">
        <v>9</v>
      </c>
      <c r="CH49" t="s">
        <v>331</v>
      </c>
      <c r="CI49">
        <v>0</v>
      </c>
      <c r="CJ49" t="s">
        <v>8930</v>
      </c>
      <c r="CK49" s="4">
        <v>38414</v>
      </c>
      <c r="CL49" t="s">
        <v>8931</v>
      </c>
      <c r="CM49" t="s">
        <v>8932</v>
      </c>
      <c r="CN49">
        <v>24</v>
      </c>
      <c r="CP49" t="s">
        <v>269</v>
      </c>
      <c r="CQ49" t="s">
        <v>8063</v>
      </c>
      <c r="CT49" t="s">
        <v>7166</v>
      </c>
      <c r="CV49">
        <v>0</v>
      </c>
      <c r="CX49">
        <v>4</v>
      </c>
      <c r="CY49" t="s">
        <v>2209</v>
      </c>
      <c r="CZ49">
        <v>28</v>
      </c>
      <c r="DA49">
        <v>10</v>
      </c>
      <c r="DB49" t="s">
        <v>615</v>
      </c>
      <c r="DC49">
        <v>-20</v>
      </c>
      <c r="DE49" t="s">
        <v>8118</v>
      </c>
      <c r="DJ49">
        <v>19</v>
      </c>
      <c r="DK49" s="4">
        <v>44491</v>
      </c>
      <c r="DL49">
        <v>20433</v>
      </c>
      <c r="DM49">
        <v>2021</v>
      </c>
      <c r="DN49">
        <v>0</v>
      </c>
      <c r="DP49">
        <v>80709</v>
      </c>
      <c r="DQ49">
        <v>117</v>
      </c>
      <c r="DT49" t="s">
        <v>274</v>
      </c>
      <c r="DU49" t="s">
        <v>257</v>
      </c>
      <c r="DW49">
        <v>24</v>
      </c>
      <c r="DX49" t="s">
        <v>8063</v>
      </c>
      <c r="ED49">
        <v>0</v>
      </c>
      <c r="EE49" t="s">
        <v>8933</v>
      </c>
      <c r="EF49" t="s">
        <v>8934</v>
      </c>
      <c r="EG49">
        <v>0</v>
      </c>
      <c r="EH49" t="s">
        <v>8935</v>
      </c>
      <c r="EI49" t="s">
        <v>340</v>
      </c>
      <c r="EJ49" t="s">
        <v>8936</v>
      </c>
      <c r="EK49" t="s">
        <v>8937</v>
      </c>
      <c r="EL49" t="s">
        <v>8938</v>
      </c>
      <c r="EM49" t="s">
        <v>8939</v>
      </c>
      <c r="EN49" t="s">
        <v>282</v>
      </c>
      <c r="EO49" t="s">
        <v>5827</v>
      </c>
      <c r="EP49">
        <v>0</v>
      </c>
      <c r="EQ49" t="s">
        <v>346</v>
      </c>
      <c r="ES49" t="s">
        <v>8940</v>
      </c>
      <c r="ET49">
        <v>19</v>
      </c>
      <c r="EU49" t="s">
        <v>257</v>
      </c>
      <c r="EV49" t="s">
        <v>349</v>
      </c>
      <c r="EW49" t="s">
        <v>5044</v>
      </c>
      <c r="EX49" t="s">
        <v>1005</v>
      </c>
      <c r="FA49" t="s">
        <v>713</v>
      </c>
      <c r="FB49" t="s">
        <v>8880</v>
      </c>
      <c r="FD49">
        <v>0</v>
      </c>
      <c r="FK49">
        <v>0</v>
      </c>
      <c r="FM49">
        <v>1</v>
      </c>
      <c r="FP49">
        <v>0</v>
      </c>
      <c r="FR49" t="s">
        <v>354</v>
      </c>
      <c r="FX49">
        <v>0</v>
      </c>
      <c r="FZ49">
        <v>24.19</v>
      </c>
      <c r="GA49">
        <v>-5</v>
      </c>
      <c r="GB49">
        <v>0</v>
      </c>
      <c r="GD49" t="s">
        <v>355</v>
      </c>
      <c r="GE49">
        <v>1</v>
      </c>
      <c r="GG49">
        <v>3.3</v>
      </c>
      <c r="GH49">
        <v>4.3</v>
      </c>
      <c r="GI49">
        <v>0</v>
      </c>
      <c r="GJ49">
        <v>0</v>
      </c>
      <c r="GL49" t="s">
        <v>8941</v>
      </c>
      <c r="GM49">
        <v>0</v>
      </c>
      <c r="GN49">
        <v>0</v>
      </c>
      <c r="GO49" t="s">
        <v>499</v>
      </c>
      <c r="GQ49">
        <v>51</v>
      </c>
      <c r="GZ49" t="s">
        <v>8942</v>
      </c>
      <c r="HB49" t="s">
        <v>313</v>
      </c>
      <c r="HC49" t="s">
        <v>313</v>
      </c>
      <c r="HD49" t="s">
        <v>8118</v>
      </c>
      <c r="HE49">
        <v>0</v>
      </c>
      <c r="HF49">
        <v>11</v>
      </c>
      <c r="HG49">
        <v>19</v>
      </c>
      <c r="HH49" t="s">
        <v>275</v>
      </c>
      <c r="HK49" t="s">
        <v>499</v>
      </c>
      <c r="HL49" t="s">
        <v>8118</v>
      </c>
      <c r="HN49" t="s">
        <v>8175</v>
      </c>
      <c r="HO49" t="s">
        <v>8943</v>
      </c>
      <c r="HP49" t="s">
        <v>8944</v>
      </c>
      <c r="HQ49" t="s">
        <v>8945</v>
      </c>
      <c r="HS49" t="s">
        <v>749</v>
      </c>
      <c r="HV49">
        <v>50</v>
      </c>
      <c r="HW49">
        <v>4158688</v>
      </c>
      <c r="HX49" t="s">
        <v>6953</v>
      </c>
      <c r="HY49">
        <v>4158672</v>
      </c>
      <c r="IB49">
        <v>0.5</v>
      </c>
      <c r="IC49">
        <v>1</v>
      </c>
      <c r="IL49">
        <v>109</v>
      </c>
      <c r="IP49" t="s">
        <v>8118</v>
      </c>
      <c r="IT49">
        <v>8</v>
      </c>
    </row>
    <row r="50" spans="1:254">
      <c r="A50">
        <v>49</v>
      </c>
      <c r="B50" t="s">
        <v>8946</v>
      </c>
      <c r="C50">
        <v>3</v>
      </c>
      <c r="D50">
        <v>1</v>
      </c>
      <c r="E50">
        <v>10</v>
      </c>
      <c r="F50">
        <v>9</v>
      </c>
      <c r="G50">
        <v>50</v>
      </c>
      <c r="I50" t="s">
        <v>254</v>
      </c>
      <c r="J50">
        <v>12</v>
      </c>
      <c r="K50">
        <v>12</v>
      </c>
      <c r="L50" t="s">
        <v>8947</v>
      </c>
      <c r="M50" t="s">
        <v>440</v>
      </c>
      <c r="N50" t="s">
        <v>254</v>
      </c>
      <c r="O50" t="s">
        <v>4011</v>
      </c>
      <c r="P50" t="s">
        <v>871</v>
      </c>
      <c r="R50" t="s">
        <v>443</v>
      </c>
      <c r="V50" t="s">
        <v>257</v>
      </c>
      <c r="W50" t="s">
        <v>6851</v>
      </c>
      <c r="AD50" t="s">
        <v>807</v>
      </c>
      <c r="AE50" t="s">
        <v>808</v>
      </c>
      <c r="AF50" t="s">
        <v>6851</v>
      </c>
      <c r="AG50" t="s">
        <v>274</v>
      </c>
      <c r="AI50">
        <v>20</v>
      </c>
      <c r="AO50">
        <v>7</v>
      </c>
      <c r="BI50" t="s">
        <v>257</v>
      </c>
      <c r="BP50">
        <f t="shared" si="0"/>
        <v>0</v>
      </c>
      <c r="BQ50">
        <f t="shared" si="1"/>
        <v>1</v>
      </c>
      <c r="BS50" t="s">
        <v>275</v>
      </c>
      <c r="BU50">
        <v>19</v>
      </c>
      <c r="BW50">
        <v>0</v>
      </c>
      <c r="BX50" t="s">
        <v>8948</v>
      </c>
      <c r="CC50" s="3">
        <v>0.1361111111111111</v>
      </c>
      <c r="CE50" t="s">
        <v>8949</v>
      </c>
      <c r="CI50">
        <v>0</v>
      </c>
      <c r="CJ50" t="s">
        <v>8950</v>
      </c>
      <c r="CK50" s="4">
        <v>38414</v>
      </c>
      <c r="CL50" t="s">
        <v>8951</v>
      </c>
      <c r="CM50" t="s">
        <v>8952</v>
      </c>
      <c r="CN50">
        <v>24</v>
      </c>
      <c r="CO50" t="s">
        <v>8953</v>
      </c>
      <c r="CP50" t="s">
        <v>269</v>
      </c>
      <c r="CQ50" t="s">
        <v>8063</v>
      </c>
      <c r="CT50" t="s">
        <v>8954</v>
      </c>
      <c r="CV50">
        <v>0</v>
      </c>
      <c r="CX50">
        <v>5</v>
      </c>
      <c r="CY50" t="s">
        <v>2209</v>
      </c>
      <c r="CZ50">
        <v>28</v>
      </c>
      <c r="DA50">
        <v>10</v>
      </c>
      <c r="DB50" t="s">
        <v>615</v>
      </c>
      <c r="DC50">
        <v>-20</v>
      </c>
      <c r="DE50" t="s">
        <v>8194</v>
      </c>
      <c r="DJ50">
        <v>9</v>
      </c>
      <c r="DK50" s="4">
        <v>44491</v>
      </c>
      <c r="DL50">
        <v>20433</v>
      </c>
      <c r="DM50">
        <v>2021</v>
      </c>
      <c r="DN50">
        <v>0</v>
      </c>
      <c r="DP50">
        <v>80709</v>
      </c>
      <c r="DQ50">
        <v>118</v>
      </c>
      <c r="DT50" t="s">
        <v>257</v>
      </c>
      <c r="DU50" t="s">
        <v>274</v>
      </c>
      <c r="DW50">
        <v>24</v>
      </c>
      <c r="DX50" t="s">
        <v>8063</v>
      </c>
      <c r="ED50">
        <v>0</v>
      </c>
      <c r="EE50" t="s">
        <v>8955</v>
      </c>
      <c r="EF50" t="s">
        <v>1128</v>
      </c>
      <c r="EG50">
        <v>1</v>
      </c>
      <c r="EI50" t="s">
        <v>454</v>
      </c>
      <c r="EJ50" t="s">
        <v>8956</v>
      </c>
      <c r="EK50" t="s">
        <v>8957</v>
      </c>
      <c r="EL50" t="s">
        <v>8958</v>
      </c>
      <c r="EM50" t="s">
        <v>8959</v>
      </c>
      <c r="EN50" t="s">
        <v>282</v>
      </c>
      <c r="EO50" t="s">
        <v>427</v>
      </c>
      <c r="EP50">
        <v>0</v>
      </c>
      <c r="ES50" t="s">
        <v>8960</v>
      </c>
      <c r="FD50">
        <v>0</v>
      </c>
      <c r="FF50" t="s">
        <v>308</v>
      </c>
      <c r="FH50" t="s">
        <v>308</v>
      </c>
      <c r="FK50">
        <v>0</v>
      </c>
      <c r="FM50">
        <v>0</v>
      </c>
      <c r="FP50">
        <v>0</v>
      </c>
      <c r="FR50" t="s">
        <v>395</v>
      </c>
      <c r="FT50" t="s">
        <v>257</v>
      </c>
      <c r="FU50" t="s">
        <v>396</v>
      </c>
      <c r="FV50" t="s">
        <v>431</v>
      </c>
      <c r="FX50">
        <v>1</v>
      </c>
      <c r="FZ50">
        <v>24.19</v>
      </c>
      <c r="GA50">
        <v>-5</v>
      </c>
      <c r="GB50">
        <v>0</v>
      </c>
      <c r="GC50" t="s">
        <v>8961</v>
      </c>
      <c r="GD50" t="s">
        <v>355</v>
      </c>
      <c r="GE50">
        <v>0</v>
      </c>
      <c r="GF50" t="s">
        <v>895</v>
      </c>
      <c r="GI50">
        <v>0</v>
      </c>
      <c r="GJ50">
        <v>0</v>
      </c>
      <c r="GL50" t="s">
        <v>8962</v>
      </c>
      <c r="GN50">
        <v>4</v>
      </c>
      <c r="GZ50" t="s">
        <v>8963</v>
      </c>
      <c r="HB50" t="s">
        <v>313</v>
      </c>
      <c r="HC50" t="s">
        <v>294</v>
      </c>
      <c r="HD50" t="s">
        <v>8193</v>
      </c>
      <c r="HE50">
        <v>0</v>
      </c>
      <c r="HF50">
        <v>12</v>
      </c>
      <c r="HG50">
        <v>19</v>
      </c>
      <c r="HH50" t="s">
        <v>275</v>
      </c>
      <c r="HK50">
        <v>0</v>
      </c>
      <c r="HO50" t="s">
        <v>8964</v>
      </c>
      <c r="HP50" t="s">
        <v>2217</v>
      </c>
      <c r="HQ50" t="s">
        <v>8965</v>
      </c>
      <c r="HV50">
        <v>41</v>
      </c>
      <c r="HW50">
        <v>4158701</v>
      </c>
      <c r="HX50" t="s">
        <v>3025</v>
      </c>
      <c r="HY50">
        <v>4158688</v>
      </c>
      <c r="IB50">
        <v>0</v>
      </c>
      <c r="IC50">
        <v>0</v>
      </c>
      <c r="IL50">
        <v>110</v>
      </c>
      <c r="IP50" t="s">
        <v>8194</v>
      </c>
      <c r="IT50">
        <v>8</v>
      </c>
    </row>
    <row r="51" spans="1:254">
      <c r="A51">
        <v>50</v>
      </c>
      <c r="B51" t="s">
        <v>8966</v>
      </c>
      <c r="C51">
        <v>3</v>
      </c>
      <c r="D51">
        <v>2</v>
      </c>
      <c r="E51">
        <v>1</v>
      </c>
      <c r="F51">
        <v>10</v>
      </c>
      <c r="G51">
        <v>41</v>
      </c>
      <c r="I51" t="s">
        <v>254</v>
      </c>
      <c r="J51">
        <v>11</v>
      </c>
      <c r="K51" t="s">
        <v>471</v>
      </c>
      <c r="L51" t="s">
        <v>721</v>
      </c>
      <c r="M51" t="s">
        <v>319</v>
      </c>
      <c r="O51" t="s">
        <v>722</v>
      </c>
      <c r="V51" t="s">
        <v>253</v>
      </c>
      <c r="W51" t="s">
        <v>2243</v>
      </c>
      <c r="X51" t="s">
        <v>2244</v>
      </c>
      <c r="Y51" t="s">
        <v>2245</v>
      </c>
      <c r="AA51" t="s">
        <v>325</v>
      </c>
      <c r="AB51" t="s">
        <v>326</v>
      </c>
      <c r="AI51">
        <v>22</v>
      </c>
      <c r="AJ51" t="s">
        <v>327</v>
      </c>
      <c r="AO51">
        <v>7</v>
      </c>
      <c r="BI51" t="s">
        <v>257</v>
      </c>
      <c r="BP51">
        <f t="shared" si="0"/>
        <v>2</v>
      </c>
      <c r="BQ51">
        <f t="shared" si="1"/>
        <v>0</v>
      </c>
      <c r="BS51" t="s">
        <v>275</v>
      </c>
      <c r="BU51">
        <v>19</v>
      </c>
      <c r="BW51">
        <v>0</v>
      </c>
      <c r="BX51" t="s">
        <v>8967</v>
      </c>
      <c r="BZ51">
        <v>1</v>
      </c>
      <c r="CC51" s="3">
        <v>0.10625</v>
      </c>
      <c r="CD51" t="s">
        <v>294</v>
      </c>
      <c r="CE51" t="s">
        <v>8968</v>
      </c>
      <c r="CF51">
        <v>8</v>
      </c>
      <c r="CH51" t="s">
        <v>331</v>
      </c>
      <c r="CI51">
        <v>0</v>
      </c>
      <c r="CJ51" t="s">
        <v>8969</v>
      </c>
      <c r="CK51" s="4">
        <v>38414</v>
      </c>
      <c r="CL51" t="s">
        <v>8970</v>
      </c>
      <c r="CM51" t="s">
        <v>8971</v>
      </c>
      <c r="CN51">
        <v>24</v>
      </c>
      <c r="CP51" t="s">
        <v>269</v>
      </c>
      <c r="CQ51" t="s">
        <v>8063</v>
      </c>
      <c r="CT51" t="s">
        <v>8972</v>
      </c>
      <c r="CV51">
        <v>0</v>
      </c>
      <c r="CX51">
        <v>6</v>
      </c>
      <c r="CY51" t="s">
        <v>2209</v>
      </c>
      <c r="CZ51">
        <v>28</v>
      </c>
      <c r="DA51">
        <v>10</v>
      </c>
      <c r="DB51" t="s">
        <v>615</v>
      </c>
      <c r="DC51">
        <v>-20</v>
      </c>
      <c r="DE51" t="s">
        <v>8073</v>
      </c>
      <c r="DJ51">
        <v>10</v>
      </c>
      <c r="DK51" s="4">
        <v>44491</v>
      </c>
      <c r="DL51">
        <v>20433</v>
      </c>
      <c r="DM51">
        <v>2021</v>
      </c>
      <c r="DN51">
        <v>0</v>
      </c>
      <c r="DP51">
        <v>80709</v>
      </c>
      <c r="DQ51">
        <v>119</v>
      </c>
      <c r="DT51" t="s">
        <v>257</v>
      </c>
      <c r="DU51" t="s">
        <v>274</v>
      </c>
      <c r="DW51">
        <v>24</v>
      </c>
      <c r="DX51" t="s">
        <v>8063</v>
      </c>
      <c r="ED51">
        <v>0</v>
      </c>
      <c r="EE51" t="s">
        <v>736</v>
      </c>
      <c r="EF51" t="s">
        <v>338</v>
      </c>
      <c r="EG51">
        <v>0</v>
      </c>
      <c r="EH51" t="s">
        <v>737</v>
      </c>
      <c r="EI51" t="s">
        <v>340</v>
      </c>
      <c r="EJ51" t="s">
        <v>8973</v>
      </c>
      <c r="EK51" t="s">
        <v>8974</v>
      </c>
      <c r="EL51" t="s">
        <v>8975</v>
      </c>
      <c r="EM51" t="s">
        <v>1552</v>
      </c>
      <c r="EN51" t="s">
        <v>282</v>
      </c>
      <c r="EO51" t="s">
        <v>707</v>
      </c>
      <c r="EP51">
        <v>0</v>
      </c>
      <c r="EQ51" t="s">
        <v>346</v>
      </c>
      <c r="ES51" t="s">
        <v>8976</v>
      </c>
      <c r="ET51">
        <v>6</v>
      </c>
      <c r="EU51" t="s">
        <v>348</v>
      </c>
      <c r="EV51" t="s">
        <v>349</v>
      </c>
      <c r="EW51" t="s">
        <v>2977</v>
      </c>
      <c r="EX51" t="s">
        <v>492</v>
      </c>
      <c r="FA51" t="s">
        <v>499</v>
      </c>
      <c r="FB51" t="s">
        <v>8977</v>
      </c>
      <c r="FD51">
        <v>0</v>
      </c>
      <c r="FE51">
        <v>4</v>
      </c>
      <c r="FI51" t="s">
        <v>8978</v>
      </c>
      <c r="FK51">
        <v>0</v>
      </c>
      <c r="FM51">
        <v>0</v>
      </c>
      <c r="FP51">
        <v>0</v>
      </c>
      <c r="FR51" t="s">
        <v>354</v>
      </c>
      <c r="FX51">
        <v>0</v>
      </c>
      <c r="FZ51">
        <v>24.19</v>
      </c>
      <c r="GA51">
        <v>-5</v>
      </c>
      <c r="GB51">
        <v>0</v>
      </c>
      <c r="GD51" t="s">
        <v>355</v>
      </c>
      <c r="GE51">
        <v>1</v>
      </c>
      <c r="GH51">
        <v>2.2999999999999998</v>
      </c>
      <c r="GI51">
        <v>0</v>
      </c>
      <c r="GJ51">
        <v>0</v>
      </c>
      <c r="GL51" t="s">
        <v>8979</v>
      </c>
      <c r="GM51">
        <v>4</v>
      </c>
      <c r="GN51">
        <v>0</v>
      </c>
      <c r="GO51" t="s">
        <v>713</v>
      </c>
      <c r="GQ51">
        <v>43</v>
      </c>
      <c r="GZ51" t="s">
        <v>8980</v>
      </c>
      <c r="HB51" t="s">
        <v>313</v>
      </c>
      <c r="HC51" t="s">
        <v>313</v>
      </c>
      <c r="HD51" t="s">
        <v>8073</v>
      </c>
      <c r="HE51">
        <v>0</v>
      </c>
      <c r="HF51">
        <v>11</v>
      </c>
      <c r="HG51">
        <v>19</v>
      </c>
      <c r="HH51" t="s">
        <v>275</v>
      </c>
      <c r="HK51">
        <v>4</v>
      </c>
      <c r="HL51" t="s">
        <v>8073</v>
      </c>
      <c r="HN51" t="s">
        <v>8175</v>
      </c>
      <c r="HO51" t="s">
        <v>8981</v>
      </c>
      <c r="HP51" t="s">
        <v>8982</v>
      </c>
      <c r="HQ51" t="s">
        <v>8983</v>
      </c>
      <c r="HS51" t="s">
        <v>2828</v>
      </c>
      <c r="HV51">
        <v>31</v>
      </c>
      <c r="HW51">
        <v>4158716</v>
      </c>
      <c r="HX51" t="s">
        <v>492</v>
      </c>
      <c r="HY51">
        <v>4158701</v>
      </c>
      <c r="IB51">
        <v>0</v>
      </c>
      <c r="IC51">
        <v>0</v>
      </c>
      <c r="IL51">
        <v>111</v>
      </c>
      <c r="IP51" t="s">
        <v>8073</v>
      </c>
      <c r="IQ51" t="s">
        <v>8194</v>
      </c>
      <c r="IT51">
        <v>8</v>
      </c>
    </row>
    <row r="52" spans="1:254">
      <c r="A52">
        <v>51</v>
      </c>
      <c r="B52" t="s">
        <v>8984</v>
      </c>
      <c r="C52">
        <v>3</v>
      </c>
      <c r="D52">
        <v>1</v>
      </c>
      <c r="E52">
        <v>10</v>
      </c>
      <c r="G52">
        <v>31</v>
      </c>
      <c r="I52" t="s">
        <v>298</v>
      </c>
      <c r="J52">
        <v>12</v>
      </c>
      <c r="K52" t="s">
        <v>8126</v>
      </c>
      <c r="L52" t="s">
        <v>8985</v>
      </c>
      <c r="M52" t="s">
        <v>440</v>
      </c>
      <c r="N52" t="s">
        <v>254</v>
      </c>
      <c r="O52" t="s">
        <v>870</v>
      </c>
      <c r="P52" t="s">
        <v>1067</v>
      </c>
      <c r="Q52" t="s">
        <v>2574</v>
      </c>
      <c r="S52" t="s">
        <v>4346</v>
      </c>
      <c r="V52" t="s">
        <v>253</v>
      </c>
      <c r="W52" t="s">
        <v>8986</v>
      </c>
      <c r="X52" t="s">
        <v>6511</v>
      </c>
      <c r="Y52" t="s">
        <v>8198</v>
      </c>
      <c r="AA52" t="s">
        <v>3266</v>
      </c>
      <c r="AB52" t="s">
        <v>3267</v>
      </c>
      <c r="AJ52" t="s">
        <v>756</v>
      </c>
      <c r="AO52">
        <v>7</v>
      </c>
      <c r="BI52" t="s">
        <v>257</v>
      </c>
      <c r="BP52">
        <f t="shared" si="0"/>
        <v>2</v>
      </c>
      <c r="BQ52">
        <f t="shared" si="1"/>
        <v>0</v>
      </c>
      <c r="BS52" t="s">
        <v>275</v>
      </c>
      <c r="BU52">
        <v>19</v>
      </c>
      <c r="BW52">
        <v>0</v>
      </c>
      <c r="BX52" t="s">
        <v>8987</v>
      </c>
      <c r="BZ52">
        <v>1</v>
      </c>
      <c r="CA52" t="s">
        <v>2934</v>
      </c>
      <c r="CC52" s="3">
        <v>8.1250000000000003E-2</v>
      </c>
      <c r="CD52" t="s">
        <v>257</v>
      </c>
      <c r="CE52" t="s">
        <v>8988</v>
      </c>
      <c r="CF52">
        <v>10</v>
      </c>
      <c r="CH52" t="s">
        <v>1144</v>
      </c>
      <c r="CI52">
        <v>1</v>
      </c>
      <c r="CJ52" t="s">
        <v>8989</v>
      </c>
      <c r="CK52" s="4">
        <v>38414</v>
      </c>
      <c r="CL52" t="s">
        <v>8990</v>
      </c>
      <c r="CM52" t="s">
        <v>8991</v>
      </c>
      <c r="CN52">
        <v>24</v>
      </c>
      <c r="CP52" t="s">
        <v>282</v>
      </c>
      <c r="CQ52" t="s">
        <v>8063</v>
      </c>
      <c r="CT52" t="s">
        <v>8011</v>
      </c>
      <c r="CV52">
        <v>0</v>
      </c>
      <c r="CX52">
        <v>7</v>
      </c>
      <c r="CY52" t="s">
        <v>2209</v>
      </c>
      <c r="CZ52">
        <v>28</v>
      </c>
      <c r="DA52">
        <v>10</v>
      </c>
      <c r="DB52" t="s">
        <v>615</v>
      </c>
      <c r="DC52">
        <v>-20</v>
      </c>
      <c r="DJ52">
        <v>-10</v>
      </c>
      <c r="DK52" s="4">
        <v>44491</v>
      </c>
      <c r="DL52">
        <v>20433</v>
      </c>
      <c r="DM52">
        <v>2021</v>
      </c>
      <c r="DN52">
        <v>0</v>
      </c>
      <c r="DP52">
        <v>80709</v>
      </c>
      <c r="DQ52">
        <v>120</v>
      </c>
      <c r="DT52" t="s">
        <v>257</v>
      </c>
      <c r="DU52" t="s">
        <v>274</v>
      </c>
      <c r="DW52">
        <v>24</v>
      </c>
      <c r="DX52" t="s">
        <v>8063</v>
      </c>
      <c r="DZ52" t="s">
        <v>8224</v>
      </c>
      <c r="EA52" t="s">
        <v>735</v>
      </c>
      <c r="ED52">
        <v>0</v>
      </c>
      <c r="EE52" t="s">
        <v>8992</v>
      </c>
      <c r="EF52" t="s">
        <v>383</v>
      </c>
      <c r="EG52">
        <v>0</v>
      </c>
      <c r="EI52" t="s">
        <v>454</v>
      </c>
      <c r="EJ52" t="s">
        <v>8993</v>
      </c>
      <c r="EK52" t="s">
        <v>8994</v>
      </c>
      <c r="EL52" t="s">
        <v>8995</v>
      </c>
      <c r="EM52" t="s">
        <v>8996</v>
      </c>
      <c r="EN52" t="s">
        <v>269</v>
      </c>
      <c r="EO52" t="s">
        <v>8092</v>
      </c>
      <c r="EP52">
        <v>0</v>
      </c>
      <c r="EQ52" t="s">
        <v>8997</v>
      </c>
      <c r="ES52" t="s">
        <v>8998</v>
      </c>
      <c r="ET52">
        <v>34</v>
      </c>
      <c r="EU52" t="s">
        <v>348</v>
      </c>
      <c r="EV52" t="s">
        <v>349</v>
      </c>
      <c r="EW52" t="s">
        <v>771</v>
      </c>
      <c r="EX52" t="s">
        <v>1005</v>
      </c>
      <c r="FA52" t="s">
        <v>1845</v>
      </c>
      <c r="FB52" t="s">
        <v>8999</v>
      </c>
      <c r="FC52" t="s">
        <v>253</v>
      </c>
      <c r="FD52">
        <v>1</v>
      </c>
      <c r="FE52">
        <v>5</v>
      </c>
      <c r="FJ52" t="s">
        <v>9000</v>
      </c>
      <c r="FK52">
        <v>0</v>
      </c>
      <c r="FM52">
        <v>1</v>
      </c>
      <c r="FN52" t="s">
        <v>8224</v>
      </c>
      <c r="FO52" t="s">
        <v>2934</v>
      </c>
      <c r="FP52">
        <v>1</v>
      </c>
      <c r="FR52" t="s">
        <v>1177</v>
      </c>
      <c r="FT52" t="s">
        <v>274</v>
      </c>
      <c r="FU52" t="s">
        <v>1374</v>
      </c>
      <c r="FV52" t="s">
        <v>431</v>
      </c>
      <c r="FX52">
        <v>0</v>
      </c>
      <c r="FZ52">
        <v>24.19</v>
      </c>
      <c r="GA52">
        <v>-5</v>
      </c>
      <c r="GB52">
        <v>0</v>
      </c>
      <c r="GC52" t="s">
        <v>4475</v>
      </c>
      <c r="GD52" t="s">
        <v>355</v>
      </c>
      <c r="GE52">
        <v>0</v>
      </c>
      <c r="GF52" t="s">
        <v>466</v>
      </c>
      <c r="GG52">
        <v>3.3</v>
      </c>
      <c r="GH52">
        <v>5.8</v>
      </c>
      <c r="GI52">
        <v>0</v>
      </c>
      <c r="GJ52">
        <v>0</v>
      </c>
      <c r="GL52" t="s">
        <v>9001</v>
      </c>
      <c r="GO52" t="s">
        <v>357</v>
      </c>
      <c r="GP52" t="s">
        <v>779</v>
      </c>
      <c r="GQ52">
        <v>15</v>
      </c>
      <c r="GZ52" t="s">
        <v>9002</v>
      </c>
      <c r="HB52" t="s">
        <v>313</v>
      </c>
      <c r="HC52" t="s">
        <v>313</v>
      </c>
      <c r="HD52" t="s">
        <v>9003</v>
      </c>
      <c r="HE52">
        <v>1</v>
      </c>
      <c r="HF52">
        <v>12</v>
      </c>
      <c r="HG52">
        <v>19</v>
      </c>
      <c r="HH52" t="s">
        <v>275</v>
      </c>
      <c r="HJ52" t="s">
        <v>492</v>
      </c>
      <c r="HK52">
        <v>4</v>
      </c>
      <c r="HL52" t="s">
        <v>8206</v>
      </c>
      <c r="HN52" t="s">
        <v>8612</v>
      </c>
      <c r="HO52" t="s">
        <v>9004</v>
      </c>
      <c r="HP52" t="s">
        <v>9005</v>
      </c>
      <c r="HQ52" t="s">
        <v>9006</v>
      </c>
      <c r="HS52">
        <v>9</v>
      </c>
      <c r="HT52" t="s">
        <v>3916</v>
      </c>
      <c r="HU52">
        <v>-10</v>
      </c>
      <c r="HV52">
        <v>41</v>
      </c>
      <c r="HW52">
        <v>4158737</v>
      </c>
      <c r="HX52" t="s">
        <v>9007</v>
      </c>
      <c r="HY52">
        <v>4158716</v>
      </c>
      <c r="IB52">
        <v>1</v>
      </c>
      <c r="IC52">
        <v>1</v>
      </c>
      <c r="IL52">
        <v>112</v>
      </c>
      <c r="IT52">
        <v>8</v>
      </c>
    </row>
    <row r="53" spans="1:254">
      <c r="A53">
        <v>52</v>
      </c>
      <c r="B53" t="s">
        <v>9008</v>
      </c>
      <c r="C53">
        <v>3</v>
      </c>
      <c r="D53">
        <v>1</v>
      </c>
      <c r="E53">
        <v>20</v>
      </c>
      <c r="F53">
        <v>14</v>
      </c>
      <c r="G53">
        <v>41</v>
      </c>
      <c r="I53" t="s">
        <v>254</v>
      </c>
      <c r="J53">
        <v>11</v>
      </c>
      <c r="K53" t="s">
        <v>506</v>
      </c>
      <c r="L53" t="s">
        <v>8256</v>
      </c>
      <c r="M53" t="s">
        <v>319</v>
      </c>
      <c r="O53" t="s">
        <v>8257</v>
      </c>
      <c r="Q53" t="s">
        <v>8258</v>
      </c>
      <c r="R53" t="s">
        <v>321</v>
      </c>
      <c r="V53" t="s">
        <v>253</v>
      </c>
      <c r="W53" t="s">
        <v>8259</v>
      </c>
      <c r="X53" t="s">
        <v>511</v>
      </c>
      <c r="Y53" t="s">
        <v>8260</v>
      </c>
      <c r="AA53" t="s">
        <v>325</v>
      </c>
      <c r="AB53" t="s">
        <v>326</v>
      </c>
      <c r="AI53">
        <v>13</v>
      </c>
      <c r="AJ53" t="s">
        <v>327</v>
      </c>
      <c r="AO53">
        <v>7</v>
      </c>
      <c r="BI53" t="s">
        <v>257</v>
      </c>
      <c r="BP53">
        <f t="shared" si="0"/>
        <v>2</v>
      </c>
      <c r="BQ53">
        <f t="shared" si="1"/>
        <v>0</v>
      </c>
      <c r="BS53" t="s">
        <v>275</v>
      </c>
      <c r="BU53">
        <v>19</v>
      </c>
      <c r="BW53">
        <v>0</v>
      </c>
      <c r="BX53" t="s">
        <v>9009</v>
      </c>
      <c r="BZ53">
        <v>1</v>
      </c>
      <c r="CC53" s="3">
        <v>7.2222222222222229E-2</v>
      </c>
      <c r="CD53" t="s">
        <v>257</v>
      </c>
      <c r="CE53" t="s">
        <v>9010</v>
      </c>
      <c r="CF53">
        <v>7</v>
      </c>
      <c r="CH53" t="s">
        <v>331</v>
      </c>
      <c r="CI53">
        <v>0</v>
      </c>
      <c r="CJ53" t="s">
        <v>9011</v>
      </c>
      <c r="CK53" s="4">
        <v>38414</v>
      </c>
      <c r="CL53" t="s">
        <v>9012</v>
      </c>
      <c r="CM53" t="s">
        <v>9013</v>
      </c>
      <c r="CN53">
        <v>24</v>
      </c>
      <c r="CO53" t="s">
        <v>9014</v>
      </c>
      <c r="CP53" t="s">
        <v>269</v>
      </c>
      <c r="CQ53" t="s">
        <v>8063</v>
      </c>
      <c r="CT53" t="s">
        <v>8972</v>
      </c>
      <c r="CV53">
        <v>0</v>
      </c>
      <c r="CX53">
        <v>8</v>
      </c>
      <c r="CY53" t="s">
        <v>2209</v>
      </c>
      <c r="CZ53">
        <v>28</v>
      </c>
      <c r="DA53">
        <v>10</v>
      </c>
      <c r="DB53" t="s">
        <v>615</v>
      </c>
      <c r="DC53">
        <v>-20</v>
      </c>
      <c r="DE53" t="s">
        <v>8086</v>
      </c>
      <c r="DJ53">
        <v>14</v>
      </c>
      <c r="DK53" s="4">
        <v>44491</v>
      </c>
      <c r="DL53">
        <v>20433</v>
      </c>
      <c r="DM53">
        <v>2021</v>
      </c>
      <c r="DN53">
        <v>0</v>
      </c>
      <c r="DP53">
        <v>80709</v>
      </c>
      <c r="DQ53">
        <v>121</v>
      </c>
      <c r="DT53" t="s">
        <v>257</v>
      </c>
      <c r="DU53" t="s">
        <v>274</v>
      </c>
      <c r="DW53">
        <v>24</v>
      </c>
      <c r="DX53" t="s">
        <v>8063</v>
      </c>
      <c r="ED53">
        <v>0</v>
      </c>
      <c r="EE53" t="s">
        <v>8266</v>
      </c>
      <c r="EF53" t="s">
        <v>338</v>
      </c>
      <c r="EG53">
        <v>0</v>
      </c>
      <c r="EH53" t="s">
        <v>8267</v>
      </c>
      <c r="EI53" t="s">
        <v>340</v>
      </c>
      <c r="EJ53" t="s">
        <v>9015</v>
      </c>
      <c r="EK53" t="s">
        <v>9016</v>
      </c>
      <c r="EL53" t="s">
        <v>9017</v>
      </c>
      <c r="EM53" t="s">
        <v>9018</v>
      </c>
      <c r="EN53" t="s">
        <v>282</v>
      </c>
      <c r="EO53" t="s">
        <v>9019</v>
      </c>
      <c r="EP53">
        <v>0</v>
      </c>
      <c r="EQ53" t="s">
        <v>346</v>
      </c>
      <c r="ES53" t="s">
        <v>9020</v>
      </c>
      <c r="ET53">
        <v>6</v>
      </c>
      <c r="EU53" t="s">
        <v>348</v>
      </c>
      <c r="EV53" t="s">
        <v>349</v>
      </c>
      <c r="EW53" t="s">
        <v>1251</v>
      </c>
      <c r="EX53" t="s">
        <v>3069</v>
      </c>
      <c r="FA53" t="s">
        <v>499</v>
      </c>
      <c r="FB53" t="s">
        <v>9021</v>
      </c>
      <c r="FD53">
        <v>0</v>
      </c>
      <c r="FK53">
        <v>0</v>
      </c>
      <c r="FM53">
        <v>0</v>
      </c>
      <c r="FP53">
        <v>0</v>
      </c>
      <c r="FR53" t="s">
        <v>354</v>
      </c>
      <c r="FX53">
        <v>0</v>
      </c>
      <c r="FZ53">
        <v>24.19</v>
      </c>
      <c r="GA53">
        <v>-5</v>
      </c>
      <c r="GB53">
        <v>0</v>
      </c>
      <c r="GC53" t="s">
        <v>1326</v>
      </c>
      <c r="GD53" t="s">
        <v>355</v>
      </c>
      <c r="GE53">
        <v>1</v>
      </c>
      <c r="GH53">
        <v>1.8</v>
      </c>
      <c r="GI53">
        <v>0</v>
      </c>
      <c r="GJ53">
        <v>0</v>
      </c>
      <c r="GL53" t="s">
        <v>9022</v>
      </c>
      <c r="GM53">
        <v>8</v>
      </c>
      <c r="GN53">
        <v>3</v>
      </c>
      <c r="GO53" t="s">
        <v>357</v>
      </c>
      <c r="GQ53">
        <v>9</v>
      </c>
      <c r="GZ53" t="s">
        <v>9023</v>
      </c>
      <c r="HB53" t="s">
        <v>313</v>
      </c>
      <c r="HC53" t="s">
        <v>313</v>
      </c>
      <c r="HD53" t="s">
        <v>8086</v>
      </c>
      <c r="HE53">
        <v>0</v>
      </c>
      <c r="HF53">
        <v>11</v>
      </c>
      <c r="HG53">
        <v>19</v>
      </c>
      <c r="HH53" t="s">
        <v>275</v>
      </c>
      <c r="HK53" t="s">
        <v>2040</v>
      </c>
      <c r="HL53" t="s">
        <v>8086</v>
      </c>
      <c r="HN53" t="s">
        <v>9024</v>
      </c>
      <c r="HO53" t="s">
        <v>9025</v>
      </c>
      <c r="HP53" t="s">
        <v>9026</v>
      </c>
      <c r="HQ53" t="s">
        <v>9027</v>
      </c>
      <c r="HS53" t="s">
        <v>2828</v>
      </c>
      <c r="HV53">
        <v>27</v>
      </c>
      <c r="HW53">
        <v>4158756</v>
      </c>
      <c r="HX53" t="s">
        <v>3069</v>
      </c>
      <c r="HY53">
        <v>4158737</v>
      </c>
      <c r="IB53">
        <v>0</v>
      </c>
      <c r="IC53">
        <v>0</v>
      </c>
      <c r="IL53">
        <v>113</v>
      </c>
      <c r="IP53" t="s">
        <v>8086</v>
      </c>
      <c r="IQ53" t="s">
        <v>8192</v>
      </c>
      <c r="IT53">
        <v>8</v>
      </c>
    </row>
    <row r="54" spans="1:254">
      <c r="A54">
        <v>53</v>
      </c>
      <c r="B54" t="s">
        <v>9028</v>
      </c>
      <c r="C54">
        <v>3</v>
      </c>
      <c r="D54">
        <v>2</v>
      </c>
      <c r="E54">
        <v>6</v>
      </c>
      <c r="F54">
        <v>1</v>
      </c>
      <c r="G54">
        <v>27</v>
      </c>
      <c r="I54" t="s">
        <v>298</v>
      </c>
      <c r="J54">
        <v>11</v>
      </c>
      <c r="K54">
        <v>11</v>
      </c>
      <c r="L54" t="s">
        <v>4843</v>
      </c>
      <c r="M54" t="s">
        <v>1037</v>
      </c>
      <c r="O54" t="s">
        <v>274</v>
      </c>
      <c r="P54" t="s">
        <v>509</v>
      </c>
      <c r="V54" t="s">
        <v>257</v>
      </c>
      <c r="W54" t="s">
        <v>8887</v>
      </c>
      <c r="AD54" t="s">
        <v>411</v>
      </c>
      <c r="AE54" t="s">
        <v>412</v>
      </c>
      <c r="AF54" t="s">
        <v>8887</v>
      </c>
      <c r="AG54" t="s">
        <v>274</v>
      </c>
      <c r="AI54">
        <v>7</v>
      </c>
      <c r="AO54">
        <v>7</v>
      </c>
      <c r="BI54" t="s">
        <v>274</v>
      </c>
      <c r="BP54">
        <f t="shared" si="0"/>
        <v>0</v>
      </c>
      <c r="BQ54">
        <f t="shared" si="1"/>
        <v>3</v>
      </c>
      <c r="BS54" t="s">
        <v>275</v>
      </c>
      <c r="BU54">
        <v>19</v>
      </c>
      <c r="BW54">
        <v>0</v>
      </c>
      <c r="BX54" t="s">
        <v>9029</v>
      </c>
      <c r="BY54" t="s">
        <v>707</v>
      </c>
      <c r="CC54" s="3">
        <v>4.7916666666666663E-2</v>
      </c>
      <c r="CE54" t="s">
        <v>9030</v>
      </c>
      <c r="CI54">
        <v>0</v>
      </c>
      <c r="CJ54" t="s">
        <v>9031</v>
      </c>
      <c r="CK54" s="4">
        <v>38414</v>
      </c>
      <c r="CL54" t="s">
        <v>9032</v>
      </c>
      <c r="CM54" t="s">
        <v>9033</v>
      </c>
      <c r="CN54">
        <v>24</v>
      </c>
      <c r="CP54" t="s">
        <v>282</v>
      </c>
      <c r="CQ54" t="s">
        <v>8063</v>
      </c>
      <c r="CT54" t="s">
        <v>5377</v>
      </c>
      <c r="CV54">
        <v>0</v>
      </c>
      <c r="CX54">
        <v>9</v>
      </c>
      <c r="CY54" t="s">
        <v>2209</v>
      </c>
      <c r="CZ54">
        <v>28</v>
      </c>
      <c r="DA54">
        <v>10</v>
      </c>
      <c r="DB54" t="s">
        <v>615</v>
      </c>
      <c r="DC54">
        <v>-20</v>
      </c>
      <c r="DE54" t="s">
        <v>8192</v>
      </c>
      <c r="DJ54">
        <v>1</v>
      </c>
      <c r="DK54" s="4">
        <v>44491</v>
      </c>
      <c r="DL54">
        <v>20433</v>
      </c>
      <c r="DM54">
        <v>2021</v>
      </c>
      <c r="DN54">
        <v>0</v>
      </c>
      <c r="DP54">
        <v>80709</v>
      </c>
      <c r="DQ54">
        <v>122</v>
      </c>
      <c r="DT54" t="s">
        <v>274</v>
      </c>
      <c r="DU54" t="s">
        <v>257</v>
      </c>
      <c r="DW54">
        <v>24</v>
      </c>
      <c r="DX54" t="s">
        <v>8063</v>
      </c>
      <c r="EB54" t="s">
        <v>8165</v>
      </c>
      <c r="ED54">
        <v>0</v>
      </c>
      <c r="EE54" t="s">
        <v>7350</v>
      </c>
      <c r="EF54" t="s">
        <v>422</v>
      </c>
      <c r="EG54">
        <v>0</v>
      </c>
      <c r="EH54" t="s">
        <v>2341</v>
      </c>
      <c r="EI54" t="s">
        <v>340</v>
      </c>
      <c r="EJ54" t="s">
        <v>9034</v>
      </c>
      <c r="EK54" t="s">
        <v>9035</v>
      </c>
      <c r="EL54" t="s">
        <v>9036</v>
      </c>
      <c r="EM54" t="s">
        <v>9037</v>
      </c>
      <c r="EN54" t="s">
        <v>269</v>
      </c>
      <c r="EO54" t="s">
        <v>345</v>
      </c>
      <c r="EP54">
        <v>1</v>
      </c>
      <c r="ES54" t="s">
        <v>9038</v>
      </c>
      <c r="FD54">
        <v>0</v>
      </c>
      <c r="FF54" t="s">
        <v>285</v>
      </c>
      <c r="FH54" t="s">
        <v>285</v>
      </c>
      <c r="FI54" t="s">
        <v>9039</v>
      </c>
      <c r="FK54">
        <v>0</v>
      </c>
      <c r="FM54">
        <v>0</v>
      </c>
      <c r="FP54">
        <v>0</v>
      </c>
      <c r="FR54" t="s">
        <v>462</v>
      </c>
      <c r="FT54" t="s">
        <v>274</v>
      </c>
      <c r="FU54" t="s">
        <v>777</v>
      </c>
      <c r="FV54" t="s">
        <v>431</v>
      </c>
      <c r="FW54" t="s">
        <v>432</v>
      </c>
      <c r="FX54">
        <v>1</v>
      </c>
      <c r="FZ54">
        <v>24.19</v>
      </c>
      <c r="GA54">
        <v>-5</v>
      </c>
      <c r="GB54">
        <v>0</v>
      </c>
      <c r="GD54" t="s">
        <v>355</v>
      </c>
      <c r="GE54">
        <v>0</v>
      </c>
      <c r="GI54">
        <v>0</v>
      </c>
      <c r="GJ54">
        <v>0</v>
      </c>
      <c r="GL54" t="s">
        <v>9040</v>
      </c>
      <c r="GN54">
        <v>6</v>
      </c>
      <c r="GZ54" t="s">
        <v>4696</v>
      </c>
      <c r="HA54" t="s">
        <v>8192</v>
      </c>
      <c r="HB54" t="s">
        <v>294</v>
      </c>
      <c r="HC54" t="s">
        <v>294</v>
      </c>
      <c r="HD54" t="s">
        <v>8192</v>
      </c>
      <c r="HE54">
        <v>0</v>
      </c>
      <c r="HF54">
        <v>11</v>
      </c>
      <c r="HG54">
        <v>19</v>
      </c>
      <c r="HH54" t="s">
        <v>275</v>
      </c>
      <c r="HJ54" t="s">
        <v>492</v>
      </c>
      <c r="HK54">
        <v>1</v>
      </c>
      <c r="HO54" t="s">
        <v>9041</v>
      </c>
      <c r="HP54" t="s">
        <v>8919</v>
      </c>
      <c r="HQ54" t="s">
        <v>9042</v>
      </c>
      <c r="HV54">
        <v>26</v>
      </c>
      <c r="HW54">
        <v>4158777</v>
      </c>
      <c r="HX54" t="s">
        <v>8165</v>
      </c>
      <c r="HY54">
        <v>4158756</v>
      </c>
      <c r="IB54">
        <v>0</v>
      </c>
      <c r="IC54">
        <v>1</v>
      </c>
      <c r="IL54">
        <v>114</v>
      </c>
      <c r="IN54" t="s">
        <v>8165</v>
      </c>
      <c r="IP54" t="s">
        <v>8165</v>
      </c>
      <c r="IQ54" t="s">
        <v>8086</v>
      </c>
      <c r="IT54">
        <v>8</v>
      </c>
    </row>
    <row r="55" spans="1:254">
      <c r="A55">
        <v>54</v>
      </c>
      <c r="B55" t="s">
        <v>9043</v>
      </c>
      <c r="C55">
        <v>3</v>
      </c>
      <c r="D55">
        <v>3</v>
      </c>
      <c r="E55">
        <v>5</v>
      </c>
      <c r="F55">
        <v>7</v>
      </c>
      <c r="G55">
        <v>26</v>
      </c>
      <c r="I55" t="s">
        <v>298</v>
      </c>
      <c r="J55">
        <v>11</v>
      </c>
      <c r="K55" t="s">
        <v>471</v>
      </c>
      <c r="L55" t="s">
        <v>721</v>
      </c>
      <c r="M55" t="s">
        <v>319</v>
      </c>
      <c r="O55" t="s">
        <v>722</v>
      </c>
      <c r="V55" t="s">
        <v>253</v>
      </c>
      <c r="W55" t="s">
        <v>4416</v>
      </c>
      <c r="X55" t="s">
        <v>937</v>
      </c>
      <c r="Y55" t="s">
        <v>4417</v>
      </c>
      <c r="AA55" t="s">
        <v>325</v>
      </c>
      <c r="AB55" t="s">
        <v>326</v>
      </c>
      <c r="AI55">
        <v>87</v>
      </c>
      <c r="AJ55" t="s">
        <v>327</v>
      </c>
      <c r="AK55" t="s">
        <v>2202</v>
      </c>
      <c r="AO55">
        <v>7</v>
      </c>
      <c r="BI55" t="s">
        <v>257</v>
      </c>
      <c r="BP55">
        <f t="shared" si="0"/>
        <v>1</v>
      </c>
      <c r="BQ55">
        <f t="shared" si="1"/>
        <v>0</v>
      </c>
      <c r="BS55" t="s">
        <v>275</v>
      </c>
      <c r="BU55">
        <v>19</v>
      </c>
      <c r="BW55">
        <v>0</v>
      </c>
      <c r="BX55" t="s">
        <v>9044</v>
      </c>
      <c r="BY55" t="s">
        <v>1444</v>
      </c>
      <c r="BZ55">
        <v>1</v>
      </c>
      <c r="CC55" s="3">
        <v>3.6805555555555557E-2</v>
      </c>
      <c r="CD55" t="s">
        <v>257</v>
      </c>
      <c r="CE55" t="s">
        <v>9045</v>
      </c>
      <c r="CF55">
        <v>7</v>
      </c>
      <c r="CH55" t="s">
        <v>331</v>
      </c>
      <c r="CI55">
        <v>0</v>
      </c>
      <c r="CJ55" t="s">
        <v>9046</v>
      </c>
      <c r="CK55" s="4">
        <v>38414</v>
      </c>
      <c r="CL55" t="s">
        <v>9047</v>
      </c>
      <c r="CM55" t="s">
        <v>9048</v>
      </c>
      <c r="CN55">
        <v>24</v>
      </c>
      <c r="CO55" t="s">
        <v>9049</v>
      </c>
      <c r="CP55" t="s">
        <v>282</v>
      </c>
      <c r="CQ55" t="s">
        <v>8063</v>
      </c>
      <c r="CT55" t="s">
        <v>943</v>
      </c>
      <c r="CV55">
        <v>0</v>
      </c>
      <c r="CX55">
        <v>10</v>
      </c>
      <c r="CY55" t="s">
        <v>2209</v>
      </c>
      <c r="CZ55">
        <v>28</v>
      </c>
      <c r="DA55">
        <v>10</v>
      </c>
      <c r="DB55" t="s">
        <v>615</v>
      </c>
      <c r="DC55">
        <v>-20</v>
      </c>
      <c r="DE55" t="s">
        <v>9050</v>
      </c>
      <c r="DF55" t="s">
        <v>8192</v>
      </c>
      <c r="DG55" t="s">
        <v>588</v>
      </c>
      <c r="DH55" t="s">
        <v>8192</v>
      </c>
      <c r="DJ55">
        <v>-2</v>
      </c>
      <c r="DK55" s="4">
        <v>44491</v>
      </c>
      <c r="DL55">
        <v>20433</v>
      </c>
      <c r="DM55">
        <v>2021</v>
      </c>
      <c r="DN55">
        <v>0</v>
      </c>
      <c r="DP55">
        <v>80709</v>
      </c>
      <c r="DQ55">
        <v>123</v>
      </c>
      <c r="DT55" t="s">
        <v>257</v>
      </c>
      <c r="DU55" t="s">
        <v>274</v>
      </c>
      <c r="DW55">
        <v>24</v>
      </c>
      <c r="DX55" t="s">
        <v>8063</v>
      </c>
      <c r="ED55">
        <v>0</v>
      </c>
      <c r="EE55" t="s">
        <v>736</v>
      </c>
      <c r="EF55" t="s">
        <v>338</v>
      </c>
      <c r="EG55">
        <v>0</v>
      </c>
      <c r="EH55" t="s">
        <v>737</v>
      </c>
      <c r="EI55" t="s">
        <v>340</v>
      </c>
      <c r="EJ55" t="s">
        <v>965</v>
      </c>
      <c r="EK55" t="s">
        <v>9051</v>
      </c>
      <c r="EL55" t="s">
        <v>9052</v>
      </c>
      <c r="EM55" t="s">
        <v>8928</v>
      </c>
      <c r="EN55" t="s">
        <v>269</v>
      </c>
      <c r="EO55" t="s">
        <v>283</v>
      </c>
      <c r="EP55">
        <v>0</v>
      </c>
      <c r="EQ55" t="s">
        <v>346</v>
      </c>
      <c r="ES55" t="s">
        <v>9053</v>
      </c>
      <c r="ET55">
        <v>6</v>
      </c>
      <c r="EU55" t="s">
        <v>348</v>
      </c>
      <c r="EV55" t="s">
        <v>349</v>
      </c>
      <c r="EW55" t="s">
        <v>350</v>
      </c>
      <c r="EX55" t="s">
        <v>588</v>
      </c>
      <c r="FA55" t="s">
        <v>499</v>
      </c>
      <c r="FB55" t="s">
        <v>9021</v>
      </c>
      <c r="FD55">
        <v>0</v>
      </c>
      <c r="FI55" t="s">
        <v>8230</v>
      </c>
      <c r="FK55">
        <v>0</v>
      </c>
      <c r="FM55">
        <v>0</v>
      </c>
      <c r="FP55">
        <v>0</v>
      </c>
      <c r="FR55" t="s">
        <v>354</v>
      </c>
      <c r="FX55">
        <v>0</v>
      </c>
      <c r="FZ55">
        <v>24.19</v>
      </c>
      <c r="GA55">
        <v>-5</v>
      </c>
      <c r="GB55">
        <v>0</v>
      </c>
      <c r="GD55" t="s">
        <v>355</v>
      </c>
      <c r="GE55">
        <v>1</v>
      </c>
      <c r="GH55">
        <v>1.7</v>
      </c>
      <c r="GI55">
        <v>0</v>
      </c>
      <c r="GJ55">
        <v>0</v>
      </c>
      <c r="GL55" t="s">
        <v>9054</v>
      </c>
      <c r="GM55">
        <v>1</v>
      </c>
      <c r="GN55">
        <v>1</v>
      </c>
      <c r="GO55">
        <v>4</v>
      </c>
      <c r="GQ55">
        <v>24</v>
      </c>
      <c r="GZ55" t="s">
        <v>9055</v>
      </c>
      <c r="HB55" t="s">
        <v>313</v>
      </c>
      <c r="HC55" t="s">
        <v>294</v>
      </c>
      <c r="HD55" t="s">
        <v>9056</v>
      </c>
      <c r="HE55">
        <v>0</v>
      </c>
      <c r="HF55">
        <v>11</v>
      </c>
      <c r="HG55">
        <v>19</v>
      </c>
      <c r="HH55" t="s">
        <v>275</v>
      </c>
      <c r="HK55">
        <v>2</v>
      </c>
      <c r="HL55" t="s">
        <v>9050</v>
      </c>
      <c r="HN55" t="s">
        <v>9057</v>
      </c>
      <c r="HO55" t="s">
        <v>9058</v>
      </c>
      <c r="HP55" t="s">
        <v>9059</v>
      </c>
      <c r="HQ55" t="s">
        <v>9060</v>
      </c>
      <c r="HS55" t="s">
        <v>2828</v>
      </c>
      <c r="HV55">
        <v>28</v>
      </c>
      <c r="HW55">
        <v>4158815</v>
      </c>
      <c r="HX55" t="s">
        <v>9061</v>
      </c>
      <c r="HY55">
        <v>4158777</v>
      </c>
      <c r="IB55">
        <v>0.5</v>
      </c>
      <c r="IC55">
        <v>1</v>
      </c>
      <c r="IL55">
        <v>115</v>
      </c>
      <c r="IP55" t="s">
        <v>8192</v>
      </c>
      <c r="IQ55" t="s">
        <v>9050</v>
      </c>
      <c r="IT55">
        <v>8</v>
      </c>
    </row>
    <row r="56" spans="1:254">
      <c r="A56">
        <v>55</v>
      </c>
      <c r="B56" t="s">
        <v>9062</v>
      </c>
      <c r="C56">
        <v>4</v>
      </c>
      <c r="D56">
        <v>1</v>
      </c>
      <c r="E56">
        <v>10</v>
      </c>
      <c r="F56">
        <v>12</v>
      </c>
      <c r="G56">
        <v>-34</v>
      </c>
      <c r="H56" t="s">
        <v>253</v>
      </c>
      <c r="I56" t="s">
        <v>254</v>
      </c>
      <c r="J56">
        <v>20</v>
      </c>
      <c r="K56" t="s">
        <v>9063</v>
      </c>
      <c r="L56" t="s">
        <v>2653</v>
      </c>
      <c r="M56" t="s">
        <v>1471</v>
      </c>
      <c r="O56" t="s">
        <v>1472</v>
      </c>
      <c r="V56" t="s">
        <v>257</v>
      </c>
      <c r="W56" t="s">
        <v>9064</v>
      </c>
      <c r="AD56" t="s">
        <v>411</v>
      </c>
      <c r="AE56" t="s">
        <v>412</v>
      </c>
      <c r="AF56" t="s">
        <v>9064</v>
      </c>
      <c r="AG56" t="s">
        <v>274</v>
      </c>
      <c r="AI56">
        <v>22</v>
      </c>
      <c r="AO56">
        <v>7</v>
      </c>
      <c r="BI56" t="s">
        <v>274</v>
      </c>
      <c r="BP56">
        <f t="shared" si="0"/>
        <v>0</v>
      </c>
      <c r="BQ56">
        <f t="shared" si="1"/>
        <v>1</v>
      </c>
      <c r="BS56" t="s">
        <v>275</v>
      </c>
      <c r="BU56">
        <v>19</v>
      </c>
      <c r="BW56">
        <v>0</v>
      </c>
      <c r="BX56" t="s">
        <v>9065</v>
      </c>
      <c r="CC56" s="3">
        <v>0.48819444444444443</v>
      </c>
      <c r="CE56" t="s">
        <v>9066</v>
      </c>
      <c r="CI56">
        <v>0</v>
      </c>
      <c r="CJ56" t="s">
        <v>9067</v>
      </c>
      <c r="CK56" s="4">
        <v>38414</v>
      </c>
      <c r="CL56" t="s">
        <v>9068</v>
      </c>
      <c r="CM56" t="s">
        <v>9069</v>
      </c>
      <c r="CN56">
        <v>24</v>
      </c>
      <c r="CO56" t="s">
        <v>268</v>
      </c>
      <c r="CP56" t="s">
        <v>269</v>
      </c>
      <c r="CQ56" t="s">
        <v>8063</v>
      </c>
      <c r="CT56" t="s">
        <v>8185</v>
      </c>
      <c r="CV56">
        <v>0</v>
      </c>
      <c r="CX56">
        <v>1</v>
      </c>
      <c r="CY56" t="s">
        <v>553</v>
      </c>
      <c r="CZ56">
        <v>0</v>
      </c>
      <c r="DA56">
        <v>11</v>
      </c>
      <c r="DB56" t="s">
        <v>2703</v>
      </c>
      <c r="DC56">
        <v>-34</v>
      </c>
      <c r="DE56" t="s">
        <v>8194</v>
      </c>
      <c r="DJ56">
        <v>12</v>
      </c>
      <c r="DK56" s="4">
        <v>44491</v>
      </c>
      <c r="DL56">
        <v>20433</v>
      </c>
      <c r="DM56">
        <v>2021</v>
      </c>
      <c r="DN56">
        <v>0</v>
      </c>
      <c r="DP56">
        <v>80709</v>
      </c>
      <c r="DQ56">
        <v>133</v>
      </c>
      <c r="DT56" t="s">
        <v>274</v>
      </c>
      <c r="DU56" t="s">
        <v>257</v>
      </c>
      <c r="DW56">
        <v>24</v>
      </c>
      <c r="DX56" t="s">
        <v>8063</v>
      </c>
      <c r="ED56">
        <v>0</v>
      </c>
      <c r="EE56" t="s">
        <v>1484</v>
      </c>
      <c r="EF56" t="s">
        <v>1485</v>
      </c>
      <c r="EG56">
        <v>0</v>
      </c>
      <c r="EI56" t="s">
        <v>1486</v>
      </c>
      <c r="EJ56" t="s">
        <v>9070</v>
      </c>
      <c r="EK56" t="s">
        <v>9071</v>
      </c>
      <c r="EL56" t="s">
        <v>9072</v>
      </c>
      <c r="EM56" t="s">
        <v>268</v>
      </c>
      <c r="EN56" t="s">
        <v>282</v>
      </c>
      <c r="EO56" t="s">
        <v>1025</v>
      </c>
      <c r="EP56">
        <v>1</v>
      </c>
      <c r="ES56" t="s">
        <v>9073</v>
      </c>
      <c r="FD56">
        <v>0</v>
      </c>
      <c r="FF56" t="s">
        <v>1357</v>
      </c>
      <c r="FH56" t="s">
        <v>1357</v>
      </c>
      <c r="FI56" t="s">
        <v>8230</v>
      </c>
      <c r="FK56">
        <v>0</v>
      </c>
      <c r="FM56">
        <v>0</v>
      </c>
      <c r="FP56">
        <v>0</v>
      </c>
      <c r="FR56" t="s">
        <v>651</v>
      </c>
      <c r="FT56" t="s">
        <v>274</v>
      </c>
      <c r="FU56" t="s">
        <v>6988</v>
      </c>
      <c r="FV56" t="s">
        <v>431</v>
      </c>
      <c r="FW56" t="s">
        <v>594</v>
      </c>
      <c r="FX56">
        <v>0</v>
      </c>
      <c r="FZ56">
        <v>24.19</v>
      </c>
      <c r="GA56">
        <v>-5</v>
      </c>
      <c r="GB56">
        <v>0</v>
      </c>
      <c r="GD56" t="s">
        <v>355</v>
      </c>
      <c r="GE56">
        <v>0</v>
      </c>
      <c r="GI56">
        <v>0</v>
      </c>
      <c r="GJ56">
        <v>0</v>
      </c>
      <c r="GL56" t="s">
        <v>9074</v>
      </c>
      <c r="GN56">
        <v>2</v>
      </c>
      <c r="GZ56" t="s">
        <v>9075</v>
      </c>
      <c r="HB56" t="s">
        <v>294</v>
      </c>
      <c r="HC56" t="s">
        <v>294</v>
      </c>
      <c r="HD56" t="s">
        <v>9076</v>
      </c>
      <c r="HE56">
        <v>0</v>
      </c>
      <c r="HF56">
        <v>20</v>
      </c>
      <c r="HG56">
        <v>19</v>
      </c>
      <c r="HH56" t="s">
        <v>275</v>
      </c>
      <c r="HK56">
        <v>1</v>
      </c>
      <c r="HV56">
        <v>-46</v>
      </c>
      <c r="HW56">
        <v>4159030</v>
      </c>
      <c r="HX56" t="s">
        <v>4168</v>
      </c>
      <c r="HY56">
        <v>4159019</v>
      </c>
      <c r="IB56">
        <v>0</v>
      </c>
      <c r="IC56">
        <v>0</v>
      </c>
      <c r="IL56">
        <v>124</v>
      </c>
      <c r="IP56" t="s">
        <v>8194</v>
      </c>
      <c r="IQ56" t="s">
        <v>8086</v>
      </c>
      <c r="IT56">
        <v>8</v>
      </c>
    </row>
    <row r="57" spans="1:254">
      <c r="A57">
        <v>56</v>
      </c>
      <c r="B57" t="s">
        <v>9077</v>
      </c>
      <c r="C57">
        <v>4</v>
      </c>
      <c r="D57">
        <v>1</v>
      </c>
      <c r="E57">
        <v>10</v>
      </c>
      <c r="G57">
        <v>-46</v>
      </c>
      <c r="V57" t="s">
        <v>679</v>
      </c>
      <c r="AO57">
        <v>7</v>
      </c>
      <c r="BP57">
        <f t="shared" si="0"/>
        <v>0</v>
      </c>
      <c r="BQ57">
        <f t="shared" si="1"/>
        <v>0</v>
      </c>
      <c r="BS57" t="s">
        <v>275</v>
      </c>
      <c r="BU57">
        <v>19</v>
      </c>
      <c r="BW57">
        <v>0</v>
      </c>
      <c r="BX57" t="s">
        <v>9078</v>
      </c>
      <c r="CC57" s="3">
        <v>0.47222222222222227</v>
      </c>
      <c r="CE57" t="s">
        <v>9079</v>
      </c>
      <c r="CI57">
        <v>0</v>
      </c>
      <c r="CJ57" t="s">
        <v>9080</v>
      </c>
      <c r="CK57" s="4">
        <v>38414</v>
      </c>
      <c r="CL57" t="s">
        <v>9081</v>
      </c>
      <c r="CM57" t="s">
        <v>9082</v>
      </c>
      <c r="CN57">
        <v>24</v>
      </c>
      <c r="CQ57" t="s">
        <v>8063</v>
      </c>
      <c r="CT57" t="s">
        <v>8494</v>
      </c>
      <c r="CV57">
        <v>0</v>
      </c>
      <c r="CX57">
        <v>2</v>
      </c>
      <c r="CY57" t="s">
        <v>553</v>
      </c>
      <c r="CZ57">
        <v>0</v>
      </c>
      <c r="DA57">
        <v>11</v>
      </c>
      <c r="DB57" t="s">
        <v>2703</v>
      </c>
      <c r="DC57">
        <v>-34</v>
      </c>
      <c r="DJ57">
        <v>-5</v>
      </c>
      <c r="DK57" s="4">
        <v>44491</v>
      </c>
      <c r="DL57">
        <v>20433</v>
      </c>
      <c r="DM57">
        <v>2021</v>
      </c>
      <c r="DN57">
        <v>0</v>
      </c>
      <c r="DP57">
        <v>80709</v>
      </c>
      <c r="DQ57">
        <v>134</v>
      </c>
      <c r="DT57" t="s">
        <v>274</v>
      </c>
      <c r="DU57" t="s">
        <v>257</v>
      </c>
      <c r="DW57">
        <v>24</v>
      </c>
      <c r="DX57" t="s">
        <v>8063</v>
      </c>
      <c r="ED57">
        <v>0</v>
      </c>
      <c r="EE57" t="s">
        <v>1484</v>
      </c>
      <c r="EG57">
        <v>0</v>
      </c>
      <c r="EI57" t="s">
        <v>1486</v>
      </c>
      <c r="EJ57" t="s">
        <v>9070</v>
      </c>
      <c r="EK57" t="s">
        <v>9071</v>
      </c>
      <c r="EL57" t="s">
        <v>9083</v>
      </c>
      <c r="EO57" t="s">
        <v>1025</v>
      </c>
      <c r="EP57">
        <v>0</v>
      </c>
      <c r="ES57" t="s">
        <v>8339</v>
      </c>
      <c r="FD57">
        <v>0</v>
      </c>
      <c r="FK57">
        <v>0</v>
      </c>
      <c r="FM57">
        <v>0</v>
      </c>
      <c r="FP57">
        <v>0</v>
      </c>
      <c r="FR57" t="s">
        <v>651</v>
      </c>
      <c r="FU57" t="s">
        <v>6988</v>
      </c>
      <c r="FX57">
        <v>0</v>
      </c>
      <c r="FZ57">
        <v>24.19</v>
      </c>
      <c r="GA57">
        <v>-5</v>
      </c>
      <c r="GB57">
        <v>0</v>
      </c>
      <c r="GD57" t="s">
        <v>355</v>
      </c>
      <c r="GE57">
        <v>0</v>
      </c>
      <c r="GI57">
        <v>0</v>
      </c>
      <c r="GJ57">
        <v>0</v>
      </c>
      <c r="GL57" t="s">
        <v>9084</v>
      </c>
      <c r="GZ57" t="s">
        <v>9085</v>
      </c>
      <c r="HD57" t="s">
        <v>889</v>
      </c>
      <c r="HE57">
        <v>1</v>
      </c>
      <c r="HF57">
        <v>20</v>
      </c>
      <c r="HG57">
        <v>19</v>
      </c>
      <c r="HH57" t="s">
        <v>275</v>
      </c>
      <c r="HT57" t="s">
        <v>8343</v>
      </c>
      <c r="HU57">
        <v>-5</v>
      </c>
      <c r="HV57">
        <v>-41</v>
      </c>
      <c r="HW57">
        <v>4159044</v>
      </c>
      <c r="HY57">
        <v>4159030</v>
      </c>
      <c r="IB57">
        <v>0</v>
      </c>
      <c r="IC57">
        <v>0</v>
      </c>
      <c r="IL57">
        <v>125</v>
      </c>
      <c r="IT57">
        <v>8</v>
      </c>
    </row>
    <row r="58" spans="1:254">
      <c r="A58">
        <v>57</v>
      </c>
      <c r="B58" t="s">
        <v>9086</v>
      </c>
      <c r="C58">
        <v>4</v>
      </c>
      <c r="D58">
        <v>1</v>
      </c>
      <c r="E58">
        <v>15</v>
      </c>
      <c r="F58">
        <v>-4</v>
      </c>
      <c r="G58">
        <v>-41</v>
      </c>
      <c r="I58" t="s">
        <v>298</v>
      </c>
      <c r="J58">
        <v>11</v>
      </c>
      <c r="K58" t="s">
        <v>471</v>
      </c>
      <c r="L58" t="s">
        <v>8869</v>
      </c>
      <c r="M58" t="s">
        <v>319</v>
      </c>
      <c r="O58" t="s">
        <v>6829</v>
      </c>
      <c r="Q58" t="s">
        <v>6362</v>
      </c>
      <c r="V58" t="s">
        <v>253</v>
      </c>
      <c r="W58" t="s">
        <v>8870</v>
      </c>
      <c r="X58" t="s">
        <v>2804</v>
      </c>
      <c r="Y58" t="s">
        <v>8871</v>
      </c>
      <c r="AA58" t="s">
        <v>325</v>
      </c>
      <c r="AB58" t="s">
        <v>326</v>
      </c>
      <c r="AI58">
        <v>7</v>
      </c>
      <c r="AJ58" t="s">
        <v>668</v>
      </c>
      <c r="AO58">
        <v>7</v>
      </c>
      <c r="BI58" t="s">
        <v>274</v>
      </c>
      <c r="BP58">
        <f t="shared" si="0"/>
        <v>2</v>
      </c>
      <c r="BQ58">
        <f t="shared" si="1"/>
        <v>0</v>
      </c>
      <c r="BS58" t="s">
        <v>275</v>
      </c>
      <c r="BU58">
        <v>19</v>
      </c>
      <c r="BW58">
        <v>0</v>
      </c>
      <c r="BX58" t="s">
        <v>9087</v>
      </c>
      <c r="BY58" t="s">
        <v>9088</v>
      </c>
      <c r="BZ58">
        <v>0</v>
      </c>
      <c r="CC58" s="3">
        <v>0.44722222222222219</v>
      </c>
      <c r="CD58" t="s">
        <v>294</v>
      </c>
      <c r="CE58" t="s">
        <v>9089</v>
      </c>
      <c r="CF58">
        <v>8</v>
      </c>
      <c r="CH58" t="s">
        <v>331</v>
      </c>
      <c r="CI58">
        <v>0</v>
      </c>
      <c r="CJ58" t="s">
        <v>9090</v>
      </c>
      <c r="CK58" s="4">
        <v>38414</v>
      </c>
      <c r="CL58" t="s">
        <v>9091</v>
      </c>
      <c r="CM58" t="s">
        <v>9092</v>
      </c>
      <c r="CN58">
        <v>24</v>
      </c>
      <c r="CP58" t="s">
        <v>282</v>
      </c>
      <c r="CQ58" t="s">
        <v>8063</v>
      </c>
      <c r="CT58" t="s">
        <v>4402</v>
      </c>
      <c r="CV58">
        <v>0</v>
      </c>
      <c r="CX58">
        <v>3</v>
      </c>
      <c r="CY58" t="s">
        <v>553</v>
      </c>
      <c r="CZ58">
        <v>0</v>
      </c>
      <c r="DA58">
        <v>11</v>
      </c>
      <c r="DB58" t="s">
        <v>2703</v>
      </c>
      <c r="DC58">
        <v>-34</v>
      </c>
      <c r="DE58" t="s">
        <v>8108</v>
      </c>
      <c r="DJ58">
        <v>-4</v>
      </c>
      <c r="DK58" s="4">
        <v>44491</v>
      </c>
      <c r="DL58">
        <v>20433</v>
      </c>
      <c r="DM58">
        <v>2021</v>
      </c>
      <c r="DN58">
        <v>0</v>
      </c>
      <c r="DP58">
        <v>80709</v>
      </c>
      <c r="DQ58">
        <v>135</v>
      </c>
      <c r="DT58" t="s">
        <v>274</v>
      </c>
      <c r="DU58" t="s">
        <v>257</v>
      </c>
      <c r="DW58">
        <v>24</v>
      </c>
      <c r="DX58" t="s">
        <v>8063</v>
      </c>
      <c r="ED58">
        <v>0</v>
      </c>
      <c r="EE58" t="s">
        <v>7314</v>
      </c>
      <c r="EF58" t="s">
        <v>701</v>
      </c>
      <c r="EG58">
        <v>0</v>
      </c>
      <c r="EH58" t="s">
        <v>8877</v>
      </c>
      <c r="EI58" t="s">
        <v>340</v>
      </c>
      <c r="EJ58" t="s">
        <v>9093</v>
      </c>
      <c r="EK58" t="s">
        <v>9094</v>
      </c>
      <c r="EL58" t="s">
        <v>9095</v>
      </c>
      <c r="EM58" t="s">
        <v>2934</v>
      </c>
      <c r="EN58" t="s">
        <v>269</v>
      </c>
      <c r="EO58" t="s">
        <v>4713</v>
      </c>
      <c r="EP58">
        <v>0</v>
      </c>
      <c r="EQ58" t="s">
        <v>491</v>
      </c>
      <c r="ES58" t="s">
        <v>9096</v>
      </c>
      <c r="ET58">
        <v>0</v>
      </c>
      <c r="EU58" t="s">
        <v>679</v>
      </c>
      <c r="EV58" t="s">
        <v>349</v>
      </c>
      <c r="FB58" t="s">
        <v>9097</v>
      </c>
      <c r="FD58">
        <v>0</v>
      </c>
      <c r="FJ58" t="s">
        <v>9098</v>
      </c>
      <c r="FK58">
        <v>0</v>
      </c>
      <c r="FM58">
        <v>1</v>
      </c>
      <c r="FN58" t="s">
        <v>8108</v>
      </c>
      <c r="FO58" t="s">
        <v>1057</v>
      </c>
      <c r="FP58">
        <v>0</v>
      </c>
      <c r="FR58" t="s">
        <v>354</v>
      </c>
      <c r="FX58">
        <v>0</v>
      </c>
      <c r="FY58" t="s">
        <v>8108</v>
      </c>
      <c r="FZ58">
        <v>24.19</v>
      </c>
      <c r="GA58">
        <v>-5</v>
      </c>
      <c r="GB58">
        <v>0</v>
      </c>
      <c r="GC58" t="s">
        <v>254</v>
      </c>
      <c r="GD58" t="s">
        <v>355</v>
      </c>
      <c r="GE58">
        <v>0</v>
      </c>
      <c r="GG58">
        <v>3.1</v>
      </c>
      <c r="GH58">
        <v>3.6</v>
      </c>
      <c r="GI58">
        <v>0</v>
      </c>
      <c r="GJ58">
        <v>0</v>
      </c>
      <c r="GL58" t="s">
        <v>9099</v>
      </c>
      <c r="GP58" t="s">
        <v>685</v>
      </c>
      <c r="GZ58" t="s">
        <v>9100</v>
      </c>
      <c r="HB58" t="s">
        <v>294</v>
      </c>
      <c r="HC58" t="s">
        <v>294</v>
      </c>
      <c r="HD58" t="s">
        <v>1057</v>
      </c>
      <c r="HE58">
        <v>0</v>
      </c>
      <c r="HF58">
        <v>11</v>
      </c>
      <c r="HG58">
        <v>19</v>
      </c>
      <c r="HH58" t="s">
        <v>275</v>
      </c>
      <c r="HK58" t="s">
        <v>658</v>
      </c>
      <c r="HN58" t="s">
        <v>9057</v>
      </c>
      <c r="HO58" t="s">
        <v>9101</v>
      </c>
      <c r="HP58" t="s">
        <v>9102</v>
      </c>
      <c r="HQ58" t="s">
        <v>9103</v>
      </c>
      <c r="HV58">
        <v>-37</v>
      </c>
      <c r="HW58">
        <v>4159054</v>
      </c>
      <c r="HX58" t="s">
        <v>8108</v>
      </c>
      <c r="HY58">
        <v>4159044</v>
      </c>
      <c r="IB58">
        <v>0</v>
      </c>
      <c r="IC58">
        <v>0</v>
      </c>
      <c r="IL58">
        <v>126</v>
      </c>
      <c r="IN58" t="s">
        <v>8108</v>
      </c>
      <c r="IT58">
        <v>8</v>
      </c>
    </row>
    <row r="59" spans="1:254">
      <c r="A59">
        <v>58</v>
      </c>
      <c r="B59" t="s">
        <v>9104</v>
      </c>
      <c r="C59">
        <v>4</v>
      </c>
      <c r="D59">
        <v>2</v>
      </c>
      <c r="E59">
        <v>19</v>
      </c>
      <c r="G59">
        <v>-37</v>
      </c>
      <c r="V59" t="s">
        <v>679</v>
      </c>
      <c r="AO59">
        <v>7</v>
      </c>
      <c r="BP59">
        <f t="shared" si="0"/>
        <v>0</v>
      </c>
      <c r="BQ59">
        <f t="shared" si="1"/>
        <v>0</v>
      </c>
      <c r="BS59" t="s">
        <v>275</v>
      </c>
      <c r="BU59">
        <v>19</v>
      </c>
      <c r="BW59">
        <v>0</v>
      </c>
      <c r="BX59" t="s">
        <v>9105</v>
      </c>
      <c r="CC59" s="3">
        <v>0.41666666666666669</v>
      </c>
      <c r="CE59" t="s">
        <v>9106</v>
      </c>
      <c r="CI59">
        <v>0</v>
      </c>
      <c r="CJ59" t="s">
        <v>9107</v>
      </c>
      <c r="CK59" s="4">
        <v>38414</v>
      </c>
      <c r="CL59" t="s">
        <v>9108</v>
      </c>
      <c r="CM59" t="s">
        <v>9082</v>
      </c>
      <c r="CN59">
        <v>24</v>
      </c>
      <c r="CQ59" t="s">
        <v>8063</v>
      </c>
      <c r="CT59" t="s">
        <v>8087</v>
      </c>
      <c r="CV59">
        <v>0</v>
      </c>
      <c r="CX59">
        <v>4</v>
      </c>
      <c r="CY59" t="s">
        <v>553</v>
      </c>
      <c r="CZ59">
        <v>0</v>
      </c>
      <c r="DA59">
        <v>11</v>
      </c>
      <c r="DB59" t="s">
        <v>2703</v>
      </c>
      <c r="DC59">
        <v>-34</v>
      </c>
      <c r="DJ59">
        <v>-5</v>
      </c>
      <c r="DK59" s="4">
        <v>44491</v>
      </c>
      <c r="DL59">
        <v>20433</v>
      </c>
      <c r="DM59">
        <v>2021</v>
      </c>
      <c r="DN59">
        <v>0</v>
      </c>
      <c r="DP59">
        <v>80709</v>
      </c>
      <c r="DQ59">
        <v>136</v>
      </c>
      <c r="DT59" t="s">
        <v>274</v>
      </c>
      <c r="DU59" t="s">
        <v>257</v>
      </c>
      <c r="DW59">
        <v>24</v>
      </c>
      <c r="DX59" t="s">
        <v>8063</v>
      </c>
      <c r="ED59">
        <v>0</v>
      </c>
      <c r="EE59" t="s">
        <v>5007</v>
      </c>
      <c r="EG59">
        <v>0</v>
      </c>
      <c r="EH59" t="s">
        <v>9109</v>
      </c>
      <c r="EI59" t="s">
        <v>340</v>
      </c>
      <c r="EJ59" t="s">
        <v>8894</v>
      </c>
      <c r="EK59" t="s">
        <v>9110</v>
      </c>
      <c r="EL59" t="s">
        <v>9111</v>
      </c>
      <c r="EM59" t="s">
        <v>9112</v>
      </c>
      <c r="EO59" t="s">
        <v>918</v>
      </c>
      <c r="EP59">
        <v>0</v>
      </c>
      <c r="ES59" t="s">
        <v>6196</v>
      </c>
      <c r="FD59">
        <v>0</v>
      </c>
      <c r="FE59">
        <v>3</v>
      </c>
      <c r="FK59">
        <v>0</v>
      </c>
      <c r="FM59">
        <v>0</v>
      </c>
      <c r="FP59">
        <v>0</v>
      </c>
      <c r="FR59" t="s">
        <v>354</v>
      </c>
      <c r="FX59">
        <v>0</v>
      </c>
      <c r="FZ59">
        <v>24.19</v>
      </c>
      <c r="GA59">
        <v>-5</v>
      </c>
      <c r="GB59">
        <v>0</v>
      </c>
      <c r="GD59" t="s">
        <v>355</v>
      </c>
      <c r="GE59">
        <v>0</v>
      </c>
      <c r="GI59">
        <v>0</v>
      </c>
      <c r="GJ59">
        <v>0</v>
      </c>
      <c r="GL59" t="s">
        <v>9113</v>
      </c>
      <c r="GZ59" t="s">
        <v>1060</v>
      </c>
      <c r="HD59" t="s">
        <v>1057</v>
      </c>
      <c r="HE59">
        <v>1</v>
      </c>
      <c r="HF59">
        <v>11</v>
      </c>
      <c r="HG59">
        <v>19</v>
      </c>
      <c r="HH59" t="s">
        <v>275</v>
      </c>
      <c r="HT59" t="s">
        <v>6200</v>
      </c>
      <c r="HU59">
        <v>-5</v>
      </c>
      <c r="HV59">
        <v>-32</v>
      </c>
      <c r="HW59">
        <v>4159070</v>
      </c>
      <c r="HY59">
        <v>4159054</v>
      </c>
      <c r="IB59">
        <v>0</v>
      </c>
      <c r="IC59">
        <v>0</v>
      </c>
      <c r="IL59">
        <v>127</v>
      </c>
      <c r="IT59">
        <v>8</v>
      </c>
    </row>
    <row r="60" spans="1:254">
      <c r="A60">
        <v>59</v>
      </c>
      <c r="B60" t="s">
        <v>9114</v>
      </c>
      <c r="C60">
        <v>4</v>
      </c>
      <c r="D60">
        <v>2</v>
      </c>
      <c r="E60">
        <v>24</v>
      </c>
      <c r="F60">
        <v>-10</v>
      </c>
      <c r="G60">
        <v>-32</v>
      </c>
      <c r="I60" t="s">
        <v>298</v>
      </c>
      <c r="J60">
        <v>11</v>
      </c>
      <c r="K60">
        <v>11</v>
      </c>
      <c r="L60" t="s">
        <v>8511</v>
      </c>
      <c r="M60" t="s">
        <v>319</v>
      </c>
      <c r="O60" t="s">
        <v>8512</v>
      </c>
      <c r="R60" t="s">
        <v>321</v>
      </c>
      <c r="V60" t="s">
        <v>253</v>
      </c>
      <c r="W60" t="s">
        <v>8513</v>
      </c>
      <c r="X60" t="s">
        <v>2019</v>
      </c>
      <c r="Y60" t="s">
        <v>8514</v>
      </c>
      <c r="AA60" t="s">
        <v>325</v>
      </c>
      <c r="AB60" t="s">
        <v>326</v>
      </c>
      <c r="AI60">
        <v>7</v>
      </c>
      <c r="AJ60" t="s">
        <v>668</v>
      </c>
      <c r="AO60">
        <v>7</v>
      </c>
      <c r="BI60" t="s">
        <v>274</v>
      </c>
      <c r="BP60">
        <f t="shared" si="0"/>
        <v>2</v>
      </c>
      <c r="BQ60">
        <f t="shared" si="1"/>
        <v>0</v>
      </c>
      <c r="BS60" t="s">
        <v>275</v>
      </c>
      <c r="BU60">
        <v>19</v>
      </c>
      <c r="BW60">
        <v>0</v>
      </c>
      <c r="BX60" t="s">
        <v>9115</v>
      </c>
      <c r="BZ60">
        <v>0</v>
      </c>
      <c r="CC60" s="3">
        <v>0.40486111111111112</v>
      </c>
      <c r="CD60" t="s">
        <v>294</v>
      </c>
      <c r="CE60" t="s">
        <v>9116</v>
      </c>
      <c r="CF60">
        <v>9</v>
      </c>
      <c r="CH60" t="s">
        <v>331</v>
      </c>
      <c r="CI60">
        <v>0</v>
      </c>
      <c r="CJ60" t="s">
        <v>9117</v>
      </c>
      <c r="CK60" s="4">
        <v>38414</v>
      </c>
      <c r="CL60" t="s">
        <v>9118</v>
      </c>
      <c r="CM60" t="s">
        <v>9119</v>
      </c>
      <c r="CN60">
        <v>24</v>
      </c>
      <c r="CP60" t="s">
        <v>282</v>
      </c>
      <c r="CQ60" t="s">
        <v>8063</v>
      </c>
      <c r="CT60" t="s">
        <v>9120</v>
      </c>
      <c r="CV60">
        <v>0</v>
      </c>
      <c r="CX60">
        <v>5</v>
      </c>
      <c r="CY60" t="s">
        <v>553</v>
      </c>
      <c r="CZ60">
        <v>0</v>
      </c>
      <c r="DA60">
        <v>11</v>
      </c>
      <c r="DB60" t="s">
        <v>2703</v>
      </c>
      <c r="DC60">
        <v>-34</v>
      </c>
      <c r="DE60" t="s">
        <v>8108</v>
      </c>
      <c r="DJ60">
        <v>-10</v>
      </c>
      <c r="DK60" s="4">
        <v>44491</v>
      </c>
      <c r="DL60">
        <v>20433</v>
      </c>
      <c r="DM60">
        <v>2021</v>
      </c>
      <c r="DN60">
        <v>0</v>
      </c>
      <c r="DP60">
        <v>80709</v>
      </c>
      <c r="DQ60">
        <v>137</v>
      </c>
      <c r="DT60" t="s">
        <v>274</v>
      </c>
      <c r="DU60" t="s">
        <v>257</v>
      </c>
      <c r="DW60">
        <v>24</v>
      </c>
      <c r="DX60" t="s">
        <v>8063</v>
      </c>
      <c r="ED60">
        <v>0</v>
      </c>
      <c r="EE60" t="s">
        <v>8520</v>
      </c>
      <c r="EF60" t="s">
        <v>701</v>
      </c>
      <c r="EG60">
        <v>0</v>
      </c>
      <c r="EH60" t="s">
        <v>8521</v>
      </c>
      <c r="EI60" t="s">
        <v>340</v>
      </c>
      <c r="EJ60" t="s">
        <v>8894</v>
      </c>
      <c r="EK60" t="s">
        <v>9121</v>
      </c>
      <c r="EL60" t="s">
        <v>9111</v>
      </c>
      <c r="EN60" t="s">
        <v>269</v>
      </c>
      <c r="EO60" t="s">
        <v>918</v>
      </c>
      <c r="EP60">
        <v>0</v>
      </c>
      <c r="EQ60" t="s">
        <v>491</v>
      </c>
      <c r="ES60" t="s">
        <v>9096</v>
      </c>
      <c r="ET60">
        <v>0</v>
      </c>
      <c r="EU60" t="s">
        <v>679</v>
      </c>
      <c r="EV60" t="s">
        <v>349</v>
      </c>
      <c r="FB60" t="s">
        <v>9122</v>
      </c>
      <c r="FD60">
        <v>0</v>
      </c>
      <c r="FE60">
        <v>10</v>
      </c>
      <c r="FJ60" t="s">
        <v>9123</v>
      </c>
      <c r="FK60">
        <v>0</v>
      </c>
      <c r="FM60">
        <v>1</v>
      </c>
      <c r="FN60" t="s">
        <v>8108</v>
      </c>
      <c r="FO60" t="s">
        <v>1057</v>
      </c>
      <c r="FP60">
        <v>0</v>
      </c>
      <c r="FR60" t="s">
        <v>354</v>
      </c>
      <c r="FX60">
        <v>0</v>
      </c>
      <c r="FY60" t="s">
        <v>8108</v>
      </c>
      <c r="FZ60">
        <v>24.19</v>
      </c>
      <c r="GA60">
        <v>-5</v>
      </c>
      <c r="GB60">
        <v>0</v>
      </c>
      <c r="GC60" t="s">
        <v>5180</v>
      </c>
      <c r="GD60" t="s">
        <v>355</v>
      </c>
      <c r="GE60">
        <v>0</v>
      </c>
      <c r="GG60">
        <v>2.8</v>
      </c>
      <c r="GH60">
        <v>2.9</v>
      </c>
      <c r="GI60">
        <v>0</v>
      </c>
      <c r="GJ60">
        <v>0</v>
      </c>
      <c r="GL60" t="s">
        <v>9124</v>
      </c>
      <c r="GP60" t="s">
        <v>685</v>
      </c>
      <c r="GZ60" t="s">
        <v>9125</v>
      </c>
      <c r="HB60" t="s">
        <v>313</v>
      </c>
      <c r="HC60" t="s">
        <v>313</v>
      </c>
      <c r="HD60" t="s">
        <v>1057</v>
      </c>
      <c r="HE60">
        <v>0</v>
      </c>
      <c r="HF60">
        <v>11</v>
      </c>
      <c r="HG60">
        <v>19</v>
      </c>
      <c r="HH60" t="s">
        <v>275</v>
      </c>
      <c r="HK60" t="s">
        <v>499</v>
      </c>
      <c r="HN60" t="s">
        <v>9126</v>
      </c>
      <c r="HO60" t="s">
        <v>9127</v>
      </c>
      <c r="HP60" t="s">
        <v>9128</v>
      </c>
      <c r="HQ60" t="s">
        <v>9129</v>
      </c>
      <c r="HV60">
        <v>-22</v>
      </c>
      <c r="HW60">
        <v>4159083</v>
      </c>
      <c r="HX60" t="s">
        <v>8108</v>
      </c>
      <c r="HY60">
        <v>4159070</v>
      </c>
      <c r="IB60">
        <v>0</v>
      </c>
      <c r="IC60">
        <v>0</v>
      </c>
      <c r="IL60">
        <v>128</v>
      </c>
      <c r="IN60" t="s">
        <v>8108</v>
      </c>
      <c r="IT60">
        <v>8</v>
      </c>
    </row>
    <row r="61" spans="1:254">
      <c r="A61">
        <v>60</v>
      </c>
      <c r="B61" t="s">
        <v>9130</v>
      </c>
      <c r="C61">
        <v>4</v>
      </c>
      <c r="D61">
        <v>3</v>
      </c>
      <c r="E61">
        <v>34</v>
      </c>
      <c r="F61">
        <v>18</v>
      </c>
      <c r="G61">
        <v>-22</v>
      </c>
      <c r="I61" t="s">
        <v>254</v>
      </c>
      <c r="J61">
        <v>11</v>
      </c>
      <c r="K61" t="s">
        <v>1184</v>
      </c>
      <c r="L61" t="s">
        <v>1429</v>
      </c>
      <c r="M61" t="s">
        <v>827</v>
      </c>
      <c r="O61" t="s">
        <v>1430</v>
      </c>
      <c r="V61" t="s">
        <v>253</v>
      </c>
      <c r="W61" t="s">
        <v>9131</v>
      </c>
      <c r="X61" t="s">
        <v>7036</v>
      </c>
      <c r="Y61" t="s">
        <v>9132</v>
      </c>
      <c r="AA61" t="s">
        <v>666</v>
      </c>
      <c r="AB61" t="s">
        <v>667</v>
      </c>
      <c r="AI61">
        <v>12</v>
      </c>
      <c r="AJ61" t="s">
        <v>327</v>
      </c>
      <c r="AO61">
        <v>7</v>
      </c>
      <c r="BI61" t="s">
        <v>274</v>
      </c>
      <c r="BP61">
        <f t="shared" si="0"/>
        <v>1</v>
      </c>
      <c r="BQ61">
        <f t="shared" si="1"/>
        <v>0</v>
      </c>
      <c r="BS61" t="s">
        <v>275</v>
      </c>
      <c r="BU61">
        <v>19</v>
      </c>
      <c r="BW61">
        <v>0</v>
      </c>
      <c r="BX61" t="s">
        <v>9133</v>
      </c>
      <c r="BZ61">
        <v>1</v>
      </c>
      <c r="CA61" t="s">
        <v>492</v>
      </c>
      <c r="CC61" s="3">
        <v>0.3743055555555555</v>
      </c>
      <c r="CD61" t="s">
        <v>294</v>
      </c>
      <c r="CE61" t="s">
        <v>9134</v>
      </c>
      <c r="CF61">
        <v>9</v>
      </c>
      <c r="CH61" t="s">
        <v>331</v>
      </c>
      <c r="CI61">
        <v>0</v>
      </c>
      <c r="CJ61" t="s">
        <v>9135</v>
      </c>
      <c r="CK61" s="4">
        <v>38414</v>
      </c>
      <c r="CL61" t="s">
        <v>9136</v>
      </c>
      <c r="CM61" t="s">
        <v>9137</v>
      </c>
      <c r="CN61">
        <v>24</v>
      </c>
      <c r="CP61" t="s">
        <v>418</v>
      </c>
      <c r="CQ61" t="s">
        <v>8063</v>
      </c>
      <c r="CT61" t="s">
        <v>4599</v>
      </c>
      <c r="CV61">
        <v>0</v>
      </c>
      <c r="CX61">
        <v>6</v>
      </c>
      <c r="CY61" t="s">
        <v>553</v>
      </c>
      <c r="CZ61">
        <v>0</v>
      </c>
      <c r="DA61">
        <v>11</v>
      </c>
      <c r="DB61" t="s">
        <v>2703</v>
      </c>
      <c r="DC61">
        <v>-34</v>
      </c>
      <c r="DE61" t="s">
        <v>8086</v>
      </c>
      <c r="DJ61">
        <v>33</v>
      </c>
      <c r="DK61" s="4">
        <v>44491</v>
      </c>
      <c r="DL61">
        <v>20433</v>
      </c>
      <c r="DM61">
        <v>2021</v>
      </c>
      <c r="DN61">
        <v>0</v>
      </c>
      <c r="DP61">
        <v>80709</v>
      </c>
      <c r="DQ61">
        <v>138</v>
      </c>
      <c r="DT61" t="s">
        <v>274</v>
      </c>
      <c r="DU61" t="s">
        <v>257</v>
      </c>
      <c r="DW61">
        <v>24</v>
      </c>
      <c r="DX61" t="s">
        <v>8063</v>
      </c>
      <c r="EB61" t="s">
        <v>2106</v>
      </c>
      <c r="ED61">
        <v>0</v>
      </c>
      <c r="EE61" t="s">
        <v>1223</v>
      </c>
      <c r="EF61" t="s">
        <v>383</v>
      </c>
      <c r="EG61">
        <v>0</v>
      </c>
      <c r="EH61" t="s">
        <v>1441</v>
      </c>
      <c r="EI61" t="s">
        <v>340</v>
      </c>
      <c r="EJ61" t="s">
        <v>3524</v>
      </c>
      <c r="EK61" t="s">
        <v>9138</v>
      </c>
      <c r="EL61" t="s">
        <v>9139</v>
      </c>
      <c r="EM61" t="s">
        <v>391</v>
      </c>
      <c r="EN61" t="s">
        <v>418</v>
      </c>
      <c r="EO61" t="s">
        <v>707</v>
      </c>
      <c r="EP61">
        <v>0</v>
      </c>
      <c r="EQ61" t="s">
        <v>491</v>
      </c>
      <c r="ES61" t="s">
        <v>9140</v>
      </c>
      <c r="ET61">
        <v>19</v>
      </c>
      <c r="EU61" t="s">
        <v>348</v>
      </c>
      <c r="EV61" t="s">
        <v>349</v>
      </c>
      <c r="EW61" t="s">
        <v>5044</v>
      </c>
      <c r="EX61" t="s">
        <v>1005</v>
      </c>
      <c r="FA61" t="s">
        <v>499</v>
      </c>
      <c r="FB61" t="s">
        <v>9122</v>
      </c>
      <c r="FD61">
        <v>0</v>
      </c>
      <c r="FE61">
        <v>2</v>
      </c>
      <c r="FJ61" t="s">
        <v>9123</v>
      </c>
      <c r="FK61">
        <v>0</v>
      </c>
      <c r="FM61">
        <v>0</v>
      </c>
      <c r="FP61">
        <v>0</v>
      </c>
      <c r="FR61" t="s">
        <v>395</v>
      </c>
      <c r="FT61" t="s">
        <v>274</v>
      </c>
      <c r="FU61" t="s">
        <v>496</v>
      </c>
      <c r="FX61">
        <v>0</v>
      </c>
      <c r="FZ61">
        <v>24.19</v>
      </c>
      <c r="GA61">
        <v>-5</v>
      </c>
      <c r="GB61">
        <v>0</v>
      </c>
      <c r="GD61" t="s">
        <v>355</v>
      </c>
      <c r="GE61">
        <v>0</v>
      </c>
      <c r="GH61">
        <v>3.1</v>
      </c>
      <c r="GI61">
        <v>0</v>
      </c>
      <c r="GJ61">
        <v>0</v>
      </c>
      <c r="GL61" t="s">
        <v>9141</v>
      </c>
      <c r="GM61">
        <v>-1</v>
      </c>
      <c r="GN61">
        <v>0</v>
      </c>
      <c r="GO61" t="s">
        <v>713</v>
      </c>
      <c r="GQ61">
        <v>35</v>
      </c>
      <c r="GZ61" t="s">
        <v>9125</v>
      </c>
      <c r="HB61" t="s">
        <v>313</v>
      </c>
      <c r="HC61" t="s">
        <v>294</v>
      </c>
      <c r="HD61" t="s">
        <v>9142</v>
      </c>
      <c r="HE61">
        <v>0</v>
      </c>
      <c r="HF61">
        <v>11</v>
      </c>
      <c r="HG61">
        <v>19</v>
      </c>
      <c r="HH61" t="s">
        <v>275</v>
      </c>
      <c r="HK61" t="s">
        <v>499</v>
      </c>
      <c r="HL61" t="s">
        <v>8192</v>
      </c>
      <c r="HN61" t="s">
        <v>9126</v>
      </c>
      <c r="HO61" t="s">
        <v>9143</v>
      </c>
      <c r="HP61" t="s">
        <v>9144</v>
      </c>
      <c r="HQ61" t="s">
        <v>9145</v>
      </c>
      <c r="HS61" t="s">
        <v>7797</v>
      </c>
      <c r="HT61" t="s">
        <v>9146</v>
      </c>
      <c r="HU61">
        <v>15</v>
      </c>
      <c r="HV61">
        <v>45</v>
      </c>
      <c r="HW61">
        <v>4159100</v>
      </c>
      <c r="HX61" t="s">
        <v>8108</v>
      </c>
      <c r="HY61">
        <v>4159083</v>
      </c>
      <c r="IB61">
        <v>0</v>
      </c>
      <c r="IC61">
        <v>0</v>
      </c>
      <c r="IL61">
        <v>129</v>
      </c>
      <c r="IN61" t="s">
        <v>8086</v>
      </c>
      <c r="IP61" t="s">
        <v>8086</v>
      </c>
      <c r="IT61">
        <v>8</v>
      </c>
    </row>
    <row r="62" spans="1:254">
      <c r="A62">
        <v>61</v>
      </c>
      <c r="B62" t="s">
        <v>9147</v>
      </c>
      <c r="C62">
        <v>4</v>
      </c>
      <c r="D62">
        <v>1</v>
      </c>
      <c r="E62">
        <v>10</v>
      </c>
      <c r="F62">
        <v>0</v>
      </c>
      <c r="G62">
        <v>45</v>
      </c>
      <c r="I62" t="s">
        <v>298</v>
      </c>
      <c r="J62">
        <v>11</v>
      </c>
      <c r="K62" t="s">
        <v>1184</v>
      </c>
      <c r="L62" t="s">
        <v>5654</v>
      </c>
      <c r="M62" t="s">
        <v>1037</v>
      </c>
      <c r="O62" t="s">
        <v>257</v>
      </c>
      <c r="V62" t="s">
        <v>253</v>
      </c>
      <c r="W62" t="s">
        <v>9148</v>
      </c>
      <c r="X62" t="s">
        <v>511</v>
      </c>
      <c r="Y62" t="s">
        <v>9149</v>
      </c>
      <c r="AA62" t="s">
        <v>325</v>
      </c>
      <c r="AB62" t="s">
        <v>326</v>
      </c>
      <c r="AJ62" t="s">
        <v>756</v>
      </c>
      <c r="AO62">
        <v>7</v>
      </c>
      <c r="BI62" t="s">
        <v>257</v>
      </c>
      <c r="BP62">
        <f t="shared" si="0"/>
        <v>1</v>
      </c>
      <c r="BQ62">
        <f t="shared" si="1"/>
        <v>0</v>
      </c>
      <c r="BS62" t="s">
        <v>275</v>
      </c>
      <c r="BU62">
        <v>19</v>
      </c>
      <c r="BW62">
        <v>1</v>
      </c>
      <c r="BX62" t="s">
        <v>9150</v>
      </c>
      <c r="BZ62">
        <v>0</v>
      </c>
      <c r="CC62" s="3">
        <v>0.35486111111111113</v>
      </c>
      <c r="CD62" t="s">
        <v>274</v>
      </c>
      <c r="CE62" t="s">
        <v>9151</v>
      </c>
      <c r="CF62">
        <v>8</v>
      </c>
      <c r="CH62" t="s">
        <v>331</v>
      </c>
      <c r="CI62">
        <v>1</v>
      </c>
      <c r="CJ62" t="s">
        <v>9152</v>
      </c>
      <c r="CK62" s="4">
        <v>38414</v>
      </c>
      <c r="CL62" t="s">
        <v>9153</v>
      </c>
      <c r="CM62" t="s">
        <v>9154</v>
      </c>
      <c r="CN62">
        <v>24</v>
      </c>
      <c r="CO62" t="s">
        <v>8224</v>
      </c>
      <c r="CP62" t="s">
        <v>282</v>
      </c>
      <c r="CQ62" t="s">
        <v>8063</v>
      </c>
      <c r="CT62" t="s">
        <v>9155</v>
      </c>
      <c r="CV62">
        <v>0</v>
      </c>
      <c r="CX62">
        <v>7</v>
      </c>
      <c r="CY62" t="s">
        <v>553</v>
      </c>
      <c r="CZ62">
        <v>0</v>
      </c>
      <c r="DA62">
        <v>11</v>
      </c>
      <c r="DB62" t="s">
        <v>2703</v>
      </c>
      <c r="DC62">
        <v>-34</v>
      </c>
      <c r="DJ62">
        <v>0</v>
      </c>
      <c r="DK62" s="4">
        <v>44491</v>
      </c>
      <c r="DL62">
        <v>20433</v>
      </c>
      <c r="DM62">
        <v>2021</v>
      </c>
      <c r="DN62">
        <v>0</v>
      </c>
      <c r="DP62">
        <v>80709</v>
      </c>
      <c r="DQ62">
        <v>139</v>
      </c>
      <c r="DT62" t="s">
        <v>257</v>
      </c>
      <c r="DU62" t="s">
        <v>274</v>
      </c>
      <c r="DW62">
        <v>24</v>
      </c>
      <c r="DX62" t="s">
        <v>8063</v>
      </c>
      <c r="DZ62" t="s">
        <v>9076</v>
      </c>
      <c r="EA62" t="s">
        <v>522</v>
      </c>
      <c r="ED62">
        <v>0</v>
      </c>
      <c r="EE62" t="s">
        <v>1978</v>
      </c>
      <c r="EF62" t="s">
        <v>422</v>
      </c>
      <c r="EG62">
        <v>0</v>
      </c>
      <c r="EH62" t="s">
        <v>1979</v>
      </c>
      <c r="EI62" t="s">
        <v>340</v>
      </c>
      <c r="EJ62" t="s">
        <v>341</v>
      </c>
      <c r="EK62" t="s">
        <v>9156</v>
      </c>
      <c r="EL62" t="s">
        <v>9157</v>
      </c>
      <c r="EM62" t="s">
        <v>9158</v>
      </c>
      <c r="EN62" t="s">
        <v>269</v>
      </c>
      <c r="EO62" t="s">
        <v>345</v>
      </c>
      <c r="EP62">
        <v>0</v>
      </c>
      <c r="EQ62" t="s">
        <v>9159</v>
      </c>
      <c r="ES62" t="s">
        <v>9160</v>
      </c>
      <c r="ET62">
        <v>34</v>
      </c>
      <c r="EU62" t="s">
        <v>274</v>
      </c>
      <c r="EV62" t="s">
        <v>349</v>
      </c>
      <c r="EW62" t="s">
        <v>528</v>
      </c>
      <c r="EX62" t="s">
        <v>351</v>
      </c>
      <c r="FA62" t="s">
        <v>773</v>
      </c>
      <c r="FB62" t="s">
        <v>9161</v>
      </c>
      <c r="FD62">
        <v>0</v>
      </c>
      <c r="FJ62" t="s">
        <v>9162</v>
      </c>
      <c r="FK62">
        <v>0</v>
      </c>
      <c r="FM62">
        <v>0</v>
      </c>
      <c r="FN62" t="s">
        <v>9076</v>
      </c>
      <c r="FO62" t="s">
        <v>4697</v>
      </c>
      <c r="FP62">
        <v>0</v>
      </c>
      <c r="FR62" t="s">
        <v>462</v>
      </c>
      <c r="FT62" t="s">
        <v>257</v>
      </c>
      <c r="FU62" t="s">
        <v>777</v>
      </c>
      <c r="FX62">
        <v>0</v>
      </c>
      <c r="FZ62">
        <v>24.19</v>
      </c>
      <c r="GA62">
        <v>-5</v>
      </c>
      <c r="GB62">
        <v>0</v>
      </c>
      <c r="GD62" t="s">
        <v>355</v>
      </c>
      <c r="GE62">
        <v>0</v>
      </c>
      <c r="GG62">
        <v>2.5</v>
      </c>
      <c r="GH62">
        <v>2.7</v>
      </c>
      <c r="GI62">
        <v>0</v>
      </c>
      <c r="GJ62">
        <v>0</v>
      </c>
      <c r="GL62" t="s">
        <v>9163</v>
      </c>
      <c r="GO62" t="s">
        <v>2349</v>
      </c>
      <c r="GP62" t="s">
        <v>779</v>
      </c>
      <c r="GQ62">
        <v>7</v>
      </c>
      <c r="GZ62" t="s">
        <v>9164</v>
      </c>
      <c r="HB62" t="s">
        <v>313</v>
      </c>
      <c r="HC62" t="s">
        <v>313</v>
      </c>
      <c r="HD62" t="s">
        <v>2799</v>
      </c>
      <c r="HE62">
        <v>0</v>
      </c>
      <c r="HF62">
        <v>11</v>
      </c>
      <c r="HG62">
        <v>19</v>
      </c>
      <c r="HH62" t="s">
        <v>275</v>
      </c>
      <c r="HK62" t="s">
        <v>9165</v>
      </c>
      <c r="HL62" t="s">
        <v>8086</v>
      </c>
      <c r="HN62" t="s">
        <v>9166</v>
      </c>
      <c r="HO62" t="s">
        <v>9167</v>
      </c>
      <c r="HP62" t="s">
        <v>9168</v>
      </c>
      <c r="HQ62" t="s">
        <v>9169</v>
      </c>
      <c r="HS62" t="s">
        <v>749</v>
      </c>
      <c r="HV62">
        <v>45</v>
      </c>
      <c r="HW62">
        <v>4159132</v>
      </c>
      <c r="HX62" t="s">
        <v>9170</v>
      </c>
      <c r="HY62">
        <v>4159100</v>
      </c>
      <c r="IB62">
        <v>0</v>
      </c>
      <c r="IC62">
        <v>1</v>
      </c>
      <c r="IL62">
        <v>130</v>
      </c>
      <c r="IT62">
        <v>8</v>
      </c>
    </row>
    <row r="63" spans="1:254">
      <c r="A63">
        <v>62</v>
      </c>
      <c r="B63" t="s">
        <v>9171</v>
      </c>
      <c r="C63">
        <v>4</v>
      </c>
      <c r="D63">
        <v>2</v>
      </c>
      <c r="E63">
        <v>10</v>
      </c>
      <c r="F63">
        <v>7</v>
      </c>
      <c r="G63">
        <v>45</v>
      </c>
      <c r="I63" t="s">
        <v>254</v>
      </c>
      <c r="J63">
        <v>11</v>
      </c>
      <c r="K63" t="s">
        <v>471</v>
      </c>
      <c r="L63" t="s">
        <v>721</v>
      </c>
      <c r="M63" t="s">
        <v>319</v>
      </c>
      <c r="O63" t="s">
        <v>722</v>
      </c>
      <c r="V63" t="s">
        <v>253</v>
      </c>
      <c r="W63" t="s">
        <v>2243</v>
      </c>
      <c r="X63" t="s">
        <v>2244</v>
      </c>
      <c r="Y63" t="s">
        <v>2245</v>
      </c>
      <c r="AA63" t="s">
        <v>325</v>
      </c>
      <c r="AB63" t="s">
        <v>326</v>
      </c>
      <c r="AI63">
        <v>22</v>
      </c>
      <c r="AJ63" t="s">
        <v>327</v>
      </c>
      <c r="AO63">
        <v>7</v>
      </c>
      <c r="BI63" t="s">
        <v>257</v>
      </c>
      <c r="BP63">
        <f t="shared" si="0"/>
        <v>2</v>
      </c>
      <c r="BQ63">
        <f t="shared" si="1"/>
        <v>0</v>
      </c>
      <c r="BS63" t="s">
        <v>275</v>
      </c>
      <c r="BU63">
        <v>19</v>
      </c>
      <c r="BW63">
        <v>0</v>
      </c>
      <c r="BX63" t="s">
        <v>9172</v>
      </c>
      <c r="BZ63">
        <v>1</v>
      </c>
      <c r="CC63" s="3">
        <v>0.34861111111111115</v>
      </c>
      <c r="CD63" t="s">
        <v>257</v>
      </c>
      <c r="CE63" t="s">
        <v>9173</v>
      </c>
      <c r="CF63">
        <v>6</v>
      </c>
      <c r="CH63" t="s">
        <v>331</v>
      </c>
      <c r="CI63">
        <v>0</v>
      </c>
      <c r="CJ63" t="s">
        <v>9174</v>
      </c>
      <c r="CK63" s="4">
        <v>38414</v>
      </c>
      <c r="CL63" t="s">
        <v>9175</v>
      </c>
      <c r="CM63" t="s">
        <v>9176</v>
      </c>
      <c r="CN63">
        <v>24</v>
      </c>
      <c r="CP63" t="s">
        <v>418</v>
      </c>
      <c r="CQ63" t="s">
        <v>8063</v>
      </c>
      <c r="CT63" t="s">
        <v>9177</v>
      </c>
      <c r="CV63">
        <v>0</v>
      </c>
      <c r="CX63">
        <v>8</v>
      </c>
      <c r="CY63" t="s">
        <v>553</v>
      </c>
      <c r="CZ63">
        <v>0</v>
      </c>
      <c r="DA63">
        <v>11</v>
      </c>
      <c r="DB63" t="s">
        <v>2703</v>
      </c>
      <c r="DC63">
        <v>-34</v>
      </c>
      <c r="DE63" t="s">
        <v>8206</v>
      </c>
      <c r="DJ63">
        <v>7</v>
      </c>
      <c r="DK63" s="4">
        <v>44491</v>
      </c>
      <c r="DL63">
        <v>20433</v>
      </c>
      <c r="DM63">
        <v>2021</v>
      </c>
      <c r="DN63">
        <v>0</v>
      </c>
      <c r="DP63">
        <v>80709</v>
      </c>
      <c r="DQ63">
        <v>140</v>
      </c>
      <c r="DT63" t="s">
        <v>257</v>
      </c>
      <c r="DU63" t="s">
        <v>274</v>
      </c>
      <c r="DW63">
        <v>24</v>
      </c>
      <c r="DX63" t="s">
        <v>8063</v>
      </c>
      <c r="DZ63" t="s">
        <v>8135</v>
      </c>
      <c r="ED63">
        <v>0</v>
      </c>
      <c r="EE63" t="s">
        <v>736</v>
      </c>
      <c r="EF63" t="s">
        <v>338</v>
      </c>
      <c r="EG63">
        <v>0</v>
      </c>
      <c r="EH63" t="s">
        <v>737</v>
      </c>
      <c r="EI63" t="s">
        <v>340</v>
      </c>
      <c r="EJ63" t="s">
        <v>6216</v>
      </c>
      <c r="EK63" t="s">
        <v>9178</v>
      </c>
      <c r="EL63" t="s">
        <v>9179</v>
      </c>
      <c r="EM63" t="s">
        <v>9180</v>
      </c>
      <c r="EN63" t="s">
        <v>418</v>
      </c>
      <c r="EO63" t="s">
        <v>427</v>
      </c>
      <c r="EP63">
        <v>0</v>
      </c>
      <c r="EQ63" t="s">
        <v>491</v>
      </c>
      <c r="ES63" t="s">
        <v>9181</v>
      </c>
      <c r="ET63">
        <v>5</v>
      </c>
      <c r="EU63" t="s">
        <v>257</v>
      </c>
      <c r="EV63" t="s">
        <v>349</v>
      </c>
      <c r="EW63" t="s">
        <v>2977</v>
      </c>
      <c r="EX63" t="s">
        <v>492</v>
      </c>
      <c r="FA63" t="s">
        <v>499</v>
      </c>
      <c r="FB63" t="s">
        <v>9182</v>
      </c>
      <c r="FD63">
        <v>0</v>
      </c>
      <c r="FJ63" t="s">
        <v>9183</v>
      </c>
      <c r="FK63">
        <v>0</v>
      </c>
      <c r="FM63">
        <v>0</v>
      </c>
      <c r="FN63" t="s">
        <v>8135</v>
      </c>
      <c r="FO63" t="s">
        <v>1057</v>
      </c>
      <c r="FP63">
        <v>0</v>
      </c>
      <c r="FR63" t="s">
        <v>354</v>
      </c>
      <c r="FX63">
        <v>0</v>
      </c>
      <c r="FZ63">
        <v>24.19</v>
      </c>
      <c r="GA63">
        <v>-5</v>
      </c>
      <c r="GB63">
        <v>0</v>
      </c>
      <c r="GD63" t="s">
        <v>355</v>
      </c>
      <c r="GE63">
        <v>1</v>
      </c>
      <c r="GG63">
        <v>2.5</v>
      </c>
      <c r="GH63">
        <v>2.6</v>
      </c>
      <c r="GI63">
        <v>0</v>
      </c>
      <c r="GJ63">
        <v>0</v>
      </c>
      <c r="GL63" t="s">
        <v>9184</v>
      </c>
      <c r="GM63">
        <v>2</v>
      </c>
      <c r="GN63">
        <v>1</v>
      </c>
      <c r="GO63" t="s">
        <v>499</v>
      </c>
      <c r="GP63" t="s">
        <v>779</v>
      </c>
      <c r="GQ63">
        <v>46</v>
      </c>
      <c r="GZ63" t="s">
        <v>9185</v>
      </c>
      <c r="HB63" t="s">
        <v>313</v>
      </c>
      <c r="HC63" t="s">
        <v>294</v>
      </c>
      <c r="HD63" t="s">
        <v>1057</v>
      </c>
      <c r="HE63">
        <v>0</v>
      </c>
      <c r="HF63">
        <v>11</v>
      </c>
      <c r="HG63">
        <v>19</v>
      </c>
      <c r="HH63" t="s">
        <v>275</v>
      </c>
      <c r="HK63">
        <v>2</v>
      </c>
      <c r="HL63" t="s">
        <v>8206</v>
      </c>
      <c r="HN63" t="s">
        <v>9057</v>
      </c>
      <c r="HO63" t="s">
        <v>9186</v>
      </c>
      <c r="HP63" t="s">
        <v>9187</v>
      </c>
      <c r="HQ63" t="s">
        <v>9188</v>
      </c>
      <c r="HS63" t="s">
        <v>9189</v>
      </c>
      <c r="HV63">
        <v>38</v>
      </c>
      <c r="HW63">
        <v>4159145</v>
      </c>
      <c r="HX63" t="s">
        <v>8135</v>
      </c>
      <c r="HY63">
        <v>4159132</v>
      </c>
      <c r="IB63">
        <v>0</v>
      </c>
      <c r="IC63">
        <v>0</v>
      </c>
      <c r="IL63">
        <v>131</v>
      </c>
      <c r="IP63" t="s">
        <v>8206</v>
      </c>
      <c r="IT63">
        <v>8</v>
      </c>
    </row>
    <row r="64" spans="1:254">
      <c r="A64">
        <v>63</v>
      </c>
      <c r="B64" t="s">
        <v>9190</v>
      </c>
      <c r="C64">
        <v>4</v>
      </c>
      <c r="D64">
        <v>3</v>
      </c>
      <c r="E64">
        <v>3</v>
      </c>
      <c r="F64">
        <v>9</v>
      </c>
      <c r="G64">
        <v>38</v>
      </c>
      <c r="I64" t="s">
        <v>254</v>
      </c>
      <c r="J64">
        <v>11</v>
      </c>
      <c r="K64">
        <v>11</v>
      </c>
      <c r="L64" t="s">
        <v>9191</v>
      </c>
      <c r="M64" t="s">
        <v>978</v>
      </c>
      <c r="O64" t="s">
        <v>979</v>
      </c>
      <c r="P64" t="s">
        <v>509</v>
      </c>
      <c r="Q64" t="s">
        <v>2574</v>
      </c>
      <c r="S64" t="s">
        <v>571</v>
      </c>
      <c r="V64" t="s">
        <v>253</v>
      </c>
      <c r="W64" t="s">
        <v>9192</v>
      </c>
      <c r="X64" t="s">
        <v>1830</v>
      </c>
      <c r="Y64" t="s">
        <v>9193</v>
      </c>
      <c r="AA64" t="s">
        <v>876</v>
      </c>
      <c r="AB64" t="s">
        <v>1996</v>
      </c>
      <c r="AI64">
        <v>85</v>
      </c>
      <c r="AJ64" t="s">
        <v>327</v>
      </c>
      <c r="AO64">
        <v>7</v>
      </c>
      <c r="BI64" t="s">
        <v>257</v>
      </c>
      <c r="BP64">
        <f t="shared" si="0"/>
        <v>1</v>
      </c>
      <c r="BQ64">
        <f t="shared" si="1"/>
        <v>0</v>
      </c>
      <c r="BS64" t="s">
        <v>275</v>
      </c>
      <c r="BU64">
        <v>19</v>
      </c>
      <c r="BW64">
        <v>1</v>
      </c>
      <c r="BX64" t="s">
        <v>9194</v>
      </c>
      <c r="BY64" t="s">
        <v>1303</v>
      </c>
      <c r="BZ64">
        <v>1</v>
      </c>
      <c r="CC64" s="3">
        <v>0.31875000000000003</v>
      </c>
      <c r="CD64" t="s">
        <v>294</v>
      </c>
      <c r="CE64" t="s">
        <v>9195</v>
      </c>
      <c r="CF64">
        <v>7</v>
      </c>
      <c r="CH64" t="s">
        <v>331</v>
      </c>
      <c r="CI64">
        <v>0</v>
      </c>
      <c r="CJ64" t="s">
        <v>9196</v>
      </c>
      <c r="CK64" s="4">
        <v>38414</v>
      </c>
      <c r="CL64" t="s">
        <v>9197</v>
      </c>
      <c r="CM64" t="s">
        <v>9198</v>
      </c>
      <c r="CN64">
        <v>24</v>
      </c>
      <c r="CO64" t="s">
        <v>8099</v>
      </c>
      <c r="CP64" t="s">
        <v>269</v>
      </c>
      <c r="CQ64" t="s">
        <v>8063</v>
      </c>
      <c r="CT64" t="s">
        <v>7188</v>
      </c>
      <c r="CV64">
        <v>0</v>
      </c>
      <c r="CX64">
        <v>9</v>
      </c>
      <c r="CY64" t="s">
        <v>553</v>
      </c>
      <c r="CZ64">
        <v>0</v>
      </c>
      <c r="DA64">
        <v>11</v>
      </c>
      <c r="DB64" t="s">
        <v>2703</v>
      </c>
      <c r="DC64">
        <v>-34</v>
      </c>
      <c r="DE64" t="s">
        <v>8086</v>
      </c>
      <c r="DJ64">
        <v>9</v>
      </c>
      <c r="DK64" s="4">
        <v>44491</v>
      </c>
      <c r="DL64">
        <v>20433</v>
      </c>
      <c r="DM64">
        <v>2021</v>
      </c>
      <c r="DN64">
        <v>0</v>
      </c>
      <c r="DP64">
        <v>80709</v>
      </c>
      <c r="DQ64">
        <v>141</v>
      </c>
      <c r="DT64" t="s">
        <v>257</v>
      </c>
      <c r="DU64" t="s">
        <v>274</v>
      </c>
      <c r="DW64">
        <v>24</v>
      </c>
      <c r="DX64" t="s">
        <v>8063</v>
      </c>
      <c r="ED64">
        <v>0</v>
      </c>
      <c r="EE64" t="s">
        <v>8242</v>
      </c>
      <c r="EF64" t="s">
        <v>675</v>
      </c>
      <c r="EG64">
        <v>0</v>
      </c>
      <c r="EI64" t="s">
        <v>340</v>
      </c>
      <c r="EJ64" t="s">
        <v>3717</v>
      </c>
      <c r="EK64" t="s">
        <v>9199</v>
      </c>
      <c r="EL64" t="s">
        <v>9200</v>
      </c>
      <c r="EM64" t="s">
        <v>391</v>
      </c>
      <c r="EN64" t="s">
        <v>282</v>
      </c>
      <c r="EO64" t="s">
        <v>707</v>
      </c>
      <c r="EP64">
        <v>0</v>
      </c>
      <c r="EQ64" t="s">
        <v>526</v>
      </c>
      <c r="ES64" t="s">
        <v>9201</v>
      </c>
      <c r="ET64">
        <v>1</v>
      </c>
      <c r="EU64" t="s">
        <v>348</v>
      </c>
      <c r="EV64" t="s">
        <v>349</v>
      </c>
      <c r="EW64" t="s">
        <v>350</v>
      </c>
      <c r="EX64" t="s">
        <v>1982</v>
      </c>
      <c r="FA64" t="s">
        <v>5177</v>
      </c>
      <c r="FB64" t="s">
        <v>9202</v>
      </c>
      <c r="FD64">
        <v>1</v>
      </c>
      <c r="FI64" t="s">
        <v>8340</v>
      </c>
      <c r="FK64">
        <v>0</v>
      </c>
      <c r="FM64">
        <v>0</v>
      </c>
      <c r="FP64">
        <v>0</v>
      </c>
      <c r="FR64" t="s">
        <v>395</v>
      </c>
      <c r="FT64" t="s">
        <v>257</v>
      </c>
      <c r="FU64" t="s">
        <v>496</v>
      </c>
      <c r="FV64" t="s">
        <v>2037</v>
      </c>
      <c r="FX64">
        <v>0</v>
      </c>
      <c r="FZ64">
        <v>24.19</v>
      </c>
      <c r="GA64">
        <v>-5</v>
      </c>
      <c r="GB64">
        <v>0</v>
      </c>
      <c r="GC64" t="s">
        <v>9203</v>
      </c>
      <c r="GD64" t="s">
        <v>355</v>
      </c>
      <c r="GE64">
        <v>0</v>
      </c>
      <c r="GF64" t="s">
        <v>257</v>
      </c>
      <c r="GH64">
        <v>1.9</v>
      </c>
      <c r="GI64">
        <v>0</v>
      </c>
      <c r="GJ64">
        <v>0</v>
      </c>
      <c r="GL64" t="s">
        <v>9204</v>
      </c>
      <c r="GM64">
        <v>8</v>
      </c>
      <c r="GN64">
        <v>4</v>
      </c>
      <c r="GO64" t="s">
        <v>357</v>
      </c>
      <c r="GQ64">
        <v>10</v>
      </c>
      <c r="GZ64" t="s">
        <v>9205</v>
      </c>
      <c r="HA64" t="s">
        <v>8086</v>
      </c>
      <c r="HB64" t="s">
        <v>294</v>
      </c>
      <c r="HC64" t="s">
        <v>294</v>
      </c>
      <c r="HD64" t="s">
        <v>8086</v>
      </c>
      <c r="HE64">
        <v>0</v>
      </c>
      <c r="HF64">
        <v>11</v>
      </c>
      <c r="HG64">
        <v>19</v>
      </c>
      <c r="HH64" t="s">
        <v>275</v>
      </c>
      <c r="HJ64" t="s">
        <v>492</v>
      </c>
      <c r="HK64" t="s">
        <v>1256</v>
      </c>
      <c r="HL64" t="s">
        <v>8086</v>
      </c>
      <c r="HN64" t="s">
        <v>9206</v>
      </c>
      <c r="HO64" t="s">
        <v>9207</v>
      </c>
      <c r="HP64" t="s">
        <v>9208</v>
      </c>
      <c r="HQ64" t="s">
        <v>9209</v>
      </c>
      <c r="HS64">
        <v>1</v>
      </c>
      <c r="HV64">
        <v>29</v>
      </c>
      <c r="HW64">
        <v>4159167</v>
      </c>
      <c r="HX64" t="s">
        <v>1982</v>
      </c>
      <c r="HY64">
        <v>4159145</v>
      </c>
      <c r="IB64">
        <v>0</v>
      </c>
      <c r="IC64">
        <v>0</v>
      </c>
      <c r="IL64">
        <v>132</v>
      </c>
      <c r="IP64" t="s">
        <v>8118</v>
      </c>
      <c r="IT64">
        <v>8</v>
      </c>
    </row>
    <row r="65" spans="1:254">
      <c r="A65">
        <v>64</v>
      </c>
      <c r="B65" t="s">
        <v>9210</v>
      </c>
      <c r="C65">
        <v>4</v>
      </c>
      <c r="D65">
        <v>1</v>
      </c>
      <c r="E65">
        <v>10</v>
      </c>
      <c r="F65">
        <v>7</v>
      </c>
      <c r="G65">
        <v>29</v>
      </c>
      <c r="I65" t="s">
        <v>254</v>
      </c>
      <c r="J65">
        <v>11</v>
      </c>
      <c r="K65" t="s">
        <v>317</v>
      </c>
      <c r="L65" t="s">
        <v>9211</v>
      </c>
      <c r="M65" t="s">
        <v>319</v>
      </c>
      <c r="O65" t="s">
        <v>9212</v>
      </c>
      <c r="V65" t="s">
        <v>253</v>
      </c>
      <c r="W65" t="s">
        <v>9213</v>
      </c>
      <c r="X65" t="s">
        <v>5566</v>
      </c>
      <c r="Y65" t="s">
        <v>9214</v>
      </c>
      <c r="AA65" t="s">
        <v>325</v>
      </c>
      <c r="AB65" t="s">
        <v>326</v>
      </c>
      <c r="AI65">
        <v>19</v>
      </c>
      <c r="AJ65" t="s">
        <v>327</v>
      </c>
      <c r="AO65">
        <v>7</v>
      </c>
      <c r="BI65" t="s">
        <v>274</v>
      </c>
      <c r="BP65">
        <f t="shared" si="0"/>
        <v>1</v>
      </c>
      <c r="BQ65">
        <f t="shared" si="1"/>
        <v>0</v>
      </c>
      <c r="BS65" t="s">
        <v>275</v>
      </c>
      <c r="BU65">
        <v>19</v>
      </c>
      <c r="BW65">
        <v>0</v>
      </c>
      <c r="BX65" t="s">
        <v>9215</v>
      </c>
      <c r="BZ65">
        <v>1</v>
      </c>
      <c r="CC65" s="3">
        <v>0.29166666666666669</v>
      </c>
      <c r="CD65" t="s">
        <v>294</v>
      </c>
      <c r="CE65" t="s">
        <v>9216</v>
      </c>
      <c r="CF65">
        <v>7</v>
      </c>
      <c r="CH65" t="s">
        <v>331</v>
      </c>
      <c r="CI65">
        <v>0</v>
      </c>
      <c r="CJ65" t="s">
        <v>9217</v>
      </c>
      <c r="CK65" s="4">
        <v>38414</v>
      </c>
      <c r="CL65" t="s">
        <v>9218</v>
      </c>
      <c r="CM65" t="s">
        <v>9219</v>
      </c>
      <c r="CN65">
        <v>24</v>
      </c>
      <c r="CP65" t="s">
        <v>269</v>
      </c>
      <c r="CQ65" t="s">
        <v>8063</v>
      </c>
      <c r="CT65" t="s">
        <v>8562</v>
      </c>
      <c r="CV65">
        <v>0</v>
      </c>
      <c r="CX65">
        <v>10</v>
      </c>
      <c r="CY65" t="s">
        <v>553</v>
      </c>
      <c r="CZ65">
        <v>0</v>
      </c>
      <c r="DA65">
        <v>11</v>
      </c>
      <c r="DB65" t="s">
        <v>2703</v>
      </c>
      <c r="DC65">
        <v>-34</v>
      </c>
      <c r="DE65" t="s">
        <v>8194</v>
      </c>
      <c r="DJ65">
        <v>7</v>
      </c>
      <c r="DK65" s="4">
        <v>44491</v>
      </c>
      <c r="DL65">
        <v>20433</v>
      </c>
      <c r="DM65">
        <v>2021</v>
      </c>
      <c r="DN65">
        <v>0</v>
      </c>
      <c r="DP65">
        <v>80709</v>
      </c>
      <c r="DQ65">
        <v>142</v>
      </c>
      <c r="DT65" t="s">
        <v>274</v>
      </c>
      <c r="DU65" t="s">
        <v>257</v>
      </c>
      <c r="DW65">
        <v>24</v>
      </c>
      <c r="DX65" t="s">
        <v>8063</v>
      </c>
      <c r="ED65">
        <v>0</v>
      </c>
      <c r="EE65" t="s">
        <v>8520</v>
      </c>
      <c r="EF65" t="s">
        <v>701</v>
      </c>
      <c r="EG65">
        <v>0</v>
      </c>
      <c r="EH65" t="s">
        <v>9220</v>
      </c>
      <c r="EI65" t="s">
        <v>340</v>
      </c>
      <c r="EJ65" t="s">
        <v>9221</v>
      </c>
      <c r="EK65" t="s">
        <v>9222</v>
      </c>
      <c r="EL65" t="s">
        <v>9223</v>
      </c>
      <c r="EM65" t="s">
        <v>9221</v>
      </c>
      <c r="EN65" t="s">
        <v>282</v>
      </c>
      <c r="EO65" t="s">
        <v>490</v>
      </c>
      <c r="EP65">
        <v>0</v>
      </c>
      <c r="EQ65" t="s">
        <v>491</v>
      </c>
      <c r="ET65">
        <v>5</v>
      </c>
      <c r="EU65" t="s">
        <v>274</v>
      </c>
      <c r="EV65" t="s">
        <v>349</v>
      </c>
      <c r="EW65" t="s">
        <v>528</v>
      </c>
      <c r="EX65" t="s">
        <v>1914</v>
      </c>
      <c r="FA65" t="s">
        <v>269</v>
      </c>
      <c r="FB65" t="s">
        <v>9224</v>
      </c>
      <c r="FD65">
        <v>0</v>
      </c>
      <c r="FE65">
        <v>3</v>
      </c>
      <c r="FK65">
        <v>1</v>
      </c>
      <c r="FM65">
        <v>0</v>
      </c>
      <c r="FP65">
        <v>0</v>
      </c>
      <c r="FR65" t="s">
        <v>354</v>
      </c>
      <c r="FX65">
        <v>0</v>
      </c>
      <c r="FZ65">
        <v>24.19</v>
      </c>
      <c r="GA65">
        <v>-5</v>
      </c>
      <c r="GB65">
        <v>0</v>
      </c>
      <c r="GC65" t="s">
        <v>9225</v>
      </c>
      <c r="GD65" t="s">
        <v>355</v>
      </c>
      <c r="GE65">
        <v>0</v>
      </c>
      <c r="GH65">
        <v>2.2999999999999998</v>
      </c>
      <c r="GI65">
        <v>0</v>
      </c>
      <c r="GJ65">
        <v>0</v>
      </c>
      <c r="GL65" t="s">
        <v>9226</v>
      </c>
      <c r="GM65">
        <v>2</v>
      </c>
      <c r="GN65">
        <v>0</v>
      </c>
      <c r="GO65" t="s">
        <v>533</v>
      </c>
      <c r="GQ65">
        <v>1</v>
      </c>
      <c r="GZ65" t="s">
        <v>9227</v>
      </c>
      <c r="HB65" t="s">
        <v>313</v>
      </c>
      <c r="HC65" t="s">
        <v>313</v>
      </c>
      <c r="HE65">
        <v>0</v>
      </c>
      <c r="HF65">
        <v>11</v>
      </c>
      <c r="HG65">
        <v>19</v>
      </c>
      <c r="HH65" t="s">
        <v>275</v>
      </c>
      <c r="HK65">
        <v>4</v>
      </c>
      <c r="HL65" t="s">
        <v>8193</v>
      </c>
      <c r="HN65" t="s">
        <v>9126</v>
      </c>
      <c r="HO65" t="s">
        <v>9228</v>
      </c>
      <c r="HP65" t="s">
        <v>9229</v>
      </c>
      <c r="HQ65" t="s">
        <v>9230</v>
      </c>
      <c r="HS65" t="s">
        <v>7528</v>
      </c>
      <c r="HV65">
        <v>22</v>
      </c>
      <c r="HW65">
        <v>4159183</v>
      </c>
      <c r="HY65">
        <v>4159167</v>
      </c>
      <c r="IB65">
        <v>0</v>
      </c>
      <c r="IC65">
        <v>0</v>
      </c>
      <c r="IL65">
        <v>133</v>
      </c>
      <c r="IP65" t="s">
        <v>8194</v>
      </c>
      <c r="IT65">
        <v>8</v>
      </c>
    </row>
    <row r="66" spans="1:254">
      <c r="A66">
        <v>65</v>
      </c>
      <c r="B66" t="s">
        <v>9231</v>
      </c>
      <c r="C66">
        <v>4</v>
      </c>
      <c r="D66">
        <v>2</v>
      </c>
      <c r="E66">
        <v>3</v>
      </c>
      <c r="F66">
        <v>22</v>
      </c>
      <c r="G66">
        <v>22</v>
      </c>
      <c r="I66" t="s">
        <v>254</v>
      </c>
      <c r="J66">
        <v>20</v>
      </c>
      <c r="K66" t="s">
        <v>9063</v>
      </c>
      <c r="L66" t="s">
        <v>5905</v>
      </c>
      <c r="M66" t="s">
        <v>1471</v>
      </c>
      <c r="O66" t="s">
        <v>5906</v>
      </c>
      <c r="V66" t="s">
        <v>253</v>
      </c>
      <c r="W66" t="s">
        <v>9232</v>
      </c>
      <c r="X66" t="s">
        <v>475</v>
      </c>
      <c r="Y66" t="s">
        <v>9233</v>
      </c>
      <c r="AA66" t="s">
        <v>5297</v>
      </c>
      <c r="AB66" t="s">
        <v>5298</v>
      </c>
      <c r="AI66">
        <v>22</v>
      </c>
      <c r="AJ66" t="s">
        <v>327</v>
      </c>
      <c r="AK66" t="s">
        <v>575</v>
      </c>
      <c r="AO66">
        <v>7</v>
      </c>
      <c r="BI66" t="s">
        <v>261</v>
      </c>
      <c r="BP66">
        <f t="shared" si="0"/>
        <v>1</v>
      </c>
      <c r="BQ66">
        <f t="shared" si="1"/>
        <v>0</v>
      </c>
      <c r="BS66" t="s">
        <v>275</v>
      </c>
      <c r="BU66">
        <v>19</v>
      </c>
      <c r="BW66">
        <v>1</v>
      </c>
      <c r="BX66" t="s">
        <v>9234</v>
      </c>
      <c r="BZ66">
        <v>1</v>
      </c>
      <c r="CC66" s="3">
        <v>0.26180555555555557</v>
      </c>
      <c r="CD66" t="s">
        <v>274</v>
      </c>
      <c r="CE66" t="s">
        <v>9235</v>
      </c>
      <c r="CF66">
        <v>8</v>
      </c>
      <c r="CH66" t="s">
        <v>331</v>
      </c>
      <c r="CI66">
        <v>0</v>
      </c>
      <c r="CJ66" t="s">
        <v>9236</v>
      </c>
      <c r="CK66" s="4">
        <v>38414</v>
      </c>
      <c r="CL66" t="s">
        <v>9237</v>
      </c>
      <c r="CM66" t="s">
        <v>9238</v>
      </c>
      <c r="CN66">
        <v>24</v>
      </c>
      <c r="CO66" t="s">
        <v>9239</v>
      </c>
      <c r="CP66" t="s">
        <v>269</v>
      </c>
      <c r="CQ66" t="s">
        <v>8063</v>
      </c>
      <c r="CT66" t="s">
        <v>9240</v>
      </c>
      <c r="CV66">
        <v>0</v>
      </c>
      <c r="CX66">
        <v>11</v>
      </c>
      <c r="CY66" t="s">
        <v>553</v>
      </c>
      <c r="CZ66">
        <v>0</v>
      </c>
      <c r="DA66">
        <v>11</v>
      </c>
      <c r="DB66" t="s">
        <v>2703</v>
      </c>
      <c r="DC66">
        <v>-34</v>
      </c>
      <c r="DJ66">
        <v>22</v>
      </c>
      <c r="DK66" s="4">
        <v>44491</v>
      </c>
      <c r="DL66">
        <v>20433</v>
      </c>
      <c r="DM66">
        <v>2021</v>
      </c>
      <c r="DN66">
        <v>0</v>
      </c>
      <c r="DP66">
        <v>80709</v>
      </c>
      <c r="DQ66">
        <v>143</v>
      </c>
      <c r="DT66" t="s">
        <v>274</v>
      </c>
      <c r="DU66" t="s">
        <v>257</v>
      </c>
      <c r="DW66">
        <v>24</v>
      </c>
      <c r="DX66" t="s">
        <v>8063</v>
      </c>
      <c r="DZ66" t="s">
        <v>8224</v>
      </c>
      <c r="ED66">
        <v>0</v>
      </c>
      <c r="EE66" t="s">
        <v>9241</v>
      </c>
      <c r="EF66" t="s">
        <v>1485</v>
      </c>
      <c r="EG66">
        <v>0</v>
      </c>
      <c r="EI66" t="s">
        <v>1486</v>
      </c>
      <c r="EJ66" t="s">
        <v>9242</v>
      </c>
      <c r="EK66" t="s">
        <v>9243</v>
      </c>
      <c r="EL66" t="s">
        <v>9244</v>
      </c>
      <c r="EM66" t="s">
        <v>9245</v>
      </c>
      <c r="EN66" t="s">
        <v>282</v>
      </c>
      <c r="EO66" t="s">
        <v>1110</v>
      </c>
      <c r="EP66">
        <v>0</v>
      </c>
      <c r="EQ66" t="s">
        <v>9246</v>
      </c>
      <c r="ES66" t="s">
        <v>9247</v>
      </c>
      <c r="ET66">
        <v>17</v>
      </c>
      <c r="EU66" t="s">
        <v>274</v>
      </c>
      <c r="EV66" t="s">
        <v>349</v>
      </c>
      <c r="EW66" t="s">
        <v>462</v>
      </c>
      <c r="EX66" t="s">
        <v>492</v>
      </c>
      <c r="FA66" t="s">
        <v>8068</v>
      </c>
      <c r="FB66" t="s">
        <v>9248</v>
      </c>
      <c r="FD66">
        <v>1</v>
      </c>
      <c r="FJ66" t="s">
        <v>9249</v>
      </c>
      <c r="FK66">
        <v>0</v>
      </c>
      <c r="FM66">
        <v>0</v>
      </c>
      <c r="FN66" t="s">
        <v>8224</v>
      </c>
      <c r="FO66" t="s">
        <v>889</v>
      </c>
      <c r="FP66">
        <v>0</v>
      </c>
      <c r="FR66" t="s">
        <v>4164</v>
      </c>
      <c r="FT66" t="s">
        <v>257</v>
      </c>
      <c r="FU66" t="s">
        <v>4522</v>
      </c>
      <c r="FV66" t="s">
        <v>431</v>
      </c>
      <c r="FX66">
        <v>0</v>
      </c>
      <c r="FZ66">
        <v>24.19</v>
      </c>
      <c r="GA66">
        <v>-5</v>
      </c>
      <c r="GB66">
        <v>0</v>
      </c>
      <c r="GD66" t="s">
        <v>355</v>
      </c>
      <c r="GE66">
        <v>0</v>
      </c>
      <c r="GG66">
        <v>2.4</v>
      </c>
      <c r="GH66">
        <v>3.3</v>
      </c>
      <c r="GI66">
        <v>0</v>
      </c>
      <c r="GJ66">
        <v>0</v>
      </c>
      <c r="GL66" t="s">
        <v>9250</v>
      </c>
      <c r="GM66">
        <v>5</v>
      </c>
      <c r="GN66">
        <v>0</v>
      </c>
      <c r="GO66" t="s">
        <v>2349</v>
      </c>
      <c r="GP66" t="s">
        <v>779</v>
      </c>
      <c r="GQ66">
        <v>7</v>
      </c>
      <c r="GZ66" t="s">
        <v>9251</v>
      </c>
      <c r="HB66" t="s">
        <v>313</v>
      </c>
      <c r="HC66" t="s">
        <v>313</v>
      </c>
      <c r="HD66" t="s">
        <v>9252</v>
      </c>
      <c r="HE66">
        <v>0</v>
      </c>
      <c r="HF66">
        <v>20</v>
      </c>
      <c r="HG66">
        <v>19</v>
      </c>
      <c r="HH66" t="s">
        <v>275</v>
      </c>
      <c r="HJ66" t="s">
        <v>492</v>
      </c>
      <c r="HK66" t="s">
        <v>7561</v>
      </c>
      <c r="HL66" t="s">
        <v>8073</v>
      </c>
      <c r="HN66" t="s">
        <v>9253</v>
      </c>
      <c r="HO66" t="s">
        <v>9254</v>
      </c>
      <c r="HP66" t="s">
        <v>9255</v>
      </c>
      <c r="HQ66" t="s">
        <v>9256</v>
      </c>
      <c r="HS66" t="s">
        <v>9257</v>
      </c>
      <c r="HV66">
        <v>0</v>
      </c>
      <c r="HW66">
        <v>4159206</v>
      </c>
      <c r="HX66" t="s">
        <v>9258</v>
      </c>
      <c r="HY66">
        <v>4159183</v>
      </c>
      <c r="IB66">
        <v>0.5</v>
      </c>
      <c r="IC66">
        <v>1</v>
      </c>
      <c r="IL66">
        <v>134</v>
      </c>
      <c r="IR66" t="s">
        <v>492</v>
      </c>
      <c r="IT66">
        <v>8</v>
      </c>
    </row>
    <row r="67" spans="1:254">
      <c r="A67">
        <v>66</v>
      </c>
      <c r="B67" t="s">
        <v>9259</v>
      </c>
      <c r="C67">
        <v>4</v>
      </c>
      <c r="D67">
        <v>5</v>
      </c>
      <c r="E67">
        <v>3</v>
      </c>
      <c r="F67">
        <v>0</v>
      </c>
      <c r="G67">
        <v>3</v>
      </c>
      <c r="I67" t="s">
        <v>298</v>
      </c>
      <c r="J67">
        <v>11</v>
      </c>
      <c r="K67" t="s">
        <v>471</v>
      </c>
      <c r="L67" t="s">
        <v>9260</v>
      </c>
      <c r="M67" t="s">
        <v>319</v>
      </c>
      <c r="O67" t="s">
        <v>6829</v>
      </c>
      <c r="V67" t="s">
        <v>253</v>
      </c>
      <c r="W67" t="s">
        <v>9261</v>
      </c>
      <c r="X67" t="s">
        <v>1040</v>
      </c>
      <c r="Y67" t="s">
        <v>9262</v>
      </c>
      <c r="AA67" t="s">
        <v>325</v>
      </c>
      <c r="AB67" t="s">
        <v>326</v>
      </c>
      <c r="AJ67" t="s">
        <v>756</v>
      </c>
      <c r="AO67">
        <v>7</v>
      </c>
      <c r="BI67" t="s">
        <v>261</v>
      </c>
      <c r="BP67">
        <f t="shared" ref="BP67:BP70" si="2">COUNTIFS(M:M,M67,Y:Y,Y67)</f>
        <v>1</v>
      </c>
      <c r="BQ67">
        <f t="shared" ref="BQ67:BQ70" si="3">COUNTIFS(M:M,M67,AE:AE,AE67)</f>
        <v>0</v>
      </c>
      <c r="BS67" t="s">
        <v>275</v>
      </c>
      <c r="BU67">
        <v>25</v>
      </c>
      <c r="BW67">
        <v>1</v>
      </c>
      <c r="BX67" t="s">
        <v>9263</v>
      </c>
      <c r="BZ67">
        <v>1</v>
      </c>
      <c r="CC67" s="3">
        <v>0.25625000000000003</v>
      </c>
      <c r="CD67" t="s">
        <v>257</v>
      </c>
      <c r="CE67" t="s">
        <v>9264</v>
      </c>
      <c r="CF67">
        <v>6</v>
      </c>
      <c r="CH67" t="s">
        <v>331</v>
      </c>
      <c r="CI67">
        <v>0</v>
      </c>
      <c r="CJ67" t="s">
        <v>9265</v>
      </c>
      <c r="CK67" s="4">
        <v>38414</v>
      </c>
      <c r="CL67" t="s">
        <v>9266</v>
      </c>
      <c r="CM67" t="s">
        <v>9267</v>
      </c>
      <c r="CN67">
        <v>24</v>
      </c>
      <c r="CP67" t="s">
        <v>282</v>
      </c>
      <c r="CQ67" t="s">
        <v>8063</v>
      </c>
      <c r="CT67" t="s">
        <v>6964</v>
      </c>
      <c r="CV67">
        <v>0</v>
      </c>
      <c r="DJ67">
        <v>0</v>
      </c>
      <c r="DK67" s="4">
        <v>44491</v>
      </c>
      <c r="DL67">
        <v>20433</v>
      </c>
      <c r="DM67">
        <v>2021</v>
      </c>
      <c r="DN67">
        <v>0</v>
      </c>
      <c r="DP67">
        <v>80709</v>
      </c>
      <c r="DQ67">
        <v>144</v>
      </c>
      <c r="DT67" t="s">
        <v>274</v>
      </c>
      <c r="DU67" t="s">
        <v>257</v>
      </c>
      <c r="DW67">
        <v>24</v>
      </c>
      <c r="DX67" t="s">
        <v>8063</v>
      </c>
      <c r="EA67" t="s">
        <v>735</v>
      </c>
      <c r="ED67">
        <v>0</v>
      </c>
      <c r="EE67" t="s">
        <v>700</v>
      </c>
      <c r="EF67" t="s">
        <v>701</v>
      </c>
      <c r="EG67">
        <v>0</v>
      </c>
      <c r="EH67" t="s">
        <v>8877</v>
      </c>
      <c r="EI67" t="s">
        <v>340</v>
      </c>
      <c r="EJ67" t="s">
        <v>854</v>
      </c>
      <c r="EK67" t="s">
        <v>9268</v>
      </c>
      <c r="EL67" t="s">
        <v>9269</v>
      </c>
      <c r="EN67" t="s">
        <v>269</v>
      </c>
      <c r="EO67" t="s">
        <v>283</v>
      </c>
      <c r="EP67">
        <v>0</v>
      </c>
      <c r="EQ67" t="s">
        <v>491</v>
      </c>
      <c r="ES67" t="s">
        <v>9270</v>
      </c>
      <c r="ET67">
        <v>4</v>
      </c>
      <c r="EU67" t="s">
        <v>348</v>
      </c>
      <c r="EV67" t="s">
        <v>349</v>
      </c>
      <c r="EW67" t="s">
        <v>709</v>
      </c>
      <c r="EX67" t="s">
        <v>492</v>
      </c>
      <c r="FA67" t="s">
        <v>4519</v>
      </c>
      <c r="FB67" t="s">
        <v>9271</v>
      </c>
      <c r="FD67">
        <v>0</v>
      </c>
      <c r="FI67" t="s">
        <v>9272</v>
      </c>
      <c r="FK67">
        <v>0</v>
      </c>
      <c r="FM67">
        <v>0</v>
      </c>
      <c r="FP67">
        <v>0</v>
      </c>
      <c r="FR67" t="s">
        <v>354</v>
      </c>
      <c r="FX67">
        <v>0</v>
      </c>
      <c r="FZ67">
        <v>24.25</v>
      </c>
      <c r="GA67">
        <v>1</v>
      </c>
      <c r="GB67">
        <v>0</v>
      </c>
      <c r="GD67" t="s">
        <v>355</v>
      </c>
      <c r="GE67">
        <v>0</v>
      </c>
      <c r="GH67">
        <v>1.8</v>
      </c>
      <c r="GI67">
        <v>0</v>
      </c>
      <c r="GJ67">
        <v>0</v>
      </c>
      <c r="GL67" t="s">
        <v>9273</v>
      </c>
      <c r="GO67">
        <v>4</v>
      </c>
      <c r="GQ67">
        <v>23</v>
      </c>
      <c r="GZ67" t="s">
        <v>9274</v>
      </c>
      <c r="HD67" t="s">
        <v>9275</v>
      </c>
      <c r="HE67">
        <v>1</v>
      </c>
      <c r="HF67">
        <v>11</v>
      </c>
      <c r="HG67">
        <v>25</v>
      </c>
      <c r="HH67" t="s">
        <v>275</v>
      </c>
      <c r="HL67" t="s">
        <v>8086</v>
      </c>
      <c r="HM67" t="s">
        <v>8193</v>
      </c>
      <c r="HN67" t="s">
        <v>9276</v>
      </c>
      <c r="HO67" t="s">
        <v>9277</v>
      </c>
      <c r="HP67" t="s">
        <v>9278</v>
      </c>
      <c r="HQ67" t="s">
        <v>9279</v>
      </c>
      <c r="HS67" t="s">
        <v>6184</v>
      </c>
      <c r="HT67" t="s">
        <v>9280</v>
      </c>
      <c r="HU67">
        <v>-15</v>
      </c>
      <c r="HV67">
        <v>3</v>
      </c>
      <c r="HW67">
        <v>4159221</v>
      </c>
      <c r="HY67">
        <v>4159206</v>
      </c>
      <c r="IB67">
        <v>0</v>
      </c>
      <c r="IC67">
        <v>0</v>
      </c>
      <c r="IL67">
        <v>135</v>
      </c>
      <c r="IT67">
        <v>8</v>
      </c>
    </row>
    <row r="68" spans="1:254">
      <c r="A68">
        <v>67</v>
      </c>
      <c r="B68" t="s">
        <v>9281</v>
      </c>
      <c r="C68">
        <v>4</v>
      </c>
      <c r="D68">
        <v>1</v>
      </c>
      <c r="E68">
        <v>10</v>
      </c>
      <c r="F68">
        <v>6</v>
      </c>
      <c r="G68">
        <v>48</v>
      </c>
      <c r="H68" t="s">
        <v>253</v>
      </c>
      <c r="I68" t="s">
        <v>254</v>
      </c>
      <c r="J68">
        <v>12</v>
      </c>
      <c r="K68" t="s">
        <v>6748</v>
      </c>
      <c r="L68" t="s">
        <v>5053</v>
      </c>
      <c r="M68" t="s">
        <v>568</v>
      </c>
      <c r="O68" t="s">
        <v>569</v>
      </c>
      <c r="P68" t="s">
        <v>1067</v>
      </c>
      <c r="S68" t="s">
        <v>1904</v>
      </c>
      <c r="V68" t="s">
        <v>257</v>
      </c>
      <c r="W68" t="s">
        <v>5054</v>
      </c>
      <c r="AD68" t="s">
        <v>807</v>
      </c>
      <c r="AE68" t="s">
        <v>808</v>
      </c>
      <c r="AF68" t="s">
        <v>5054</v>
      </c>
      <c r="AG68" t="s">
        <v>257</v>
      </c>
      <c r="AI68">
        <v>22</v>
      </c>
      <c r="AO68">
        <v>7</v>
      </c>
      <c r="BI68" t="s">
        <v>257</v>
      </c>
      <c r="BP68">
        <f t="shared" si="2"/>
        <v>0</v>
      </c>
      <c r="BQ68">
        <f t="shared" si="3"/>
        <v>2</v>
      </c>
      <c r="BS68" t="s">
        <v>275</v>
      </c>
      <c r="BU68">
        <v>25</v>
      </c>
      <c r="BW68">
        <v>0</v>
      </c>
      <c r="BX68" t="s">
        <v>9282</v>
      </c>
      <c r="CC68" s="3">
        <v>5.0694444444444452E-2</v>
      </c>
      <c r="CE68" t="s">
        <v>9283</v>
      </c>
      <c r="CI68">
        <v>0</v>
      </c>
      <c r="CJ68" t="s">
        <v>9284</v>
      </c>
      <c r="CK68" s="4">
        <v>38414</v>
      </c>
      <c r="CL68" t="s">
        <v>9285</v>
      </c>
      <c r="CM68" t="s">
        <v>9286</v>
      </c>
      <c r="CN68">
        <v>24</v>
      </c>
      <c r="CO68" t="s">
        <v>268</v>
      </c>
      <c r="CP68" t="s">
        <v>418</v>
      </c>
      <c r="CQ68" t="s">
        <v>8063</v>
      </c>
      <c r="CT68" t="s">
        <v>7188</v>
      </c>
      <c r="CV68">
        <v>0</v>
      </c>
      <c r="CX68">
        <v>1</v>
      </c>
      <c r="CY68" t="s">
        <v>1509</v>
      </c>
      <c r="CZ68">
        <v>39</v>
      </c>
      <c r="DA68">
        <v>3</v>
      </c>
      <c r="DB68" t="s">
        <v>2703</v>
      </c>
      <c r="DC68">
        <v>48</v>
      </c>
      <c r="DE68" t="s">
        <v>8192</v>
      </c>
      <c r="DJ68">
        <v>6</v>
      </c>
      <c r="DK68" s="4">
        <v>44491</v>
      </c>
      <c r="DL68">
        <v>20433</v>
      </c>
      <c r="DM68">
        <v>2021</v>
      </c>
      <c r="DN68">
        <v>0</v>
      </c>
      <c r="DP68">
        <v>80709</v>
      </c>
      <c r="DQ68">
        <v>158</v>
      </c>
      <c r="DT68" t="s">
        <v>257</v>
      </c>
      <c r="DU68" t="s">
        <v>274</v>
      </c>
      <c r="DW68">
        <v>24</v>
      </c>
      <c r="DX68" t="s">
        <v>8063</v>
      </c>
      <c r="ED68">
        <v>0</v>
      </c>
      <c r="EE68" t="s">
        <v>1637</v>
      </c>
      <c r="EF68" t="s">
        <v>422</v>
      </c>
      <c r="EG68">
        <v>0</v>
      </c>
      <c r="EI68" t="s">
        <v>454</v>
      </c>
      <c r="EJ68" t="s">
        <v>9287</v>
      </c>
      <c r="EK68" t="s">
        <v>9288</v>
      </c>
      <c r="EL68" t="s">
        <v>9289</v>
      </c>
      <c r="EM68" t="s">
        <v>268</v>
      </c>
      <c r="EN68" t="s">
        <v>418</v>
      </c>
      <c r="EO68" t="s">
        <v>283</v>
      </c>
      <c r="EP68">
        <v>0</v>
      </c>
      <c r="ES68" t="s">
        <v>9290</v>
      </c>
      <c r="FD68">
        <v>0</v>
      </c>
      <c r="FF68" t="s">
        <v>621</v>
      </c>
      <c r="FH68" t="s">
        <v>621</v>
      </c>
      <c r="FI68" t="s">
        <v>9291</v>
      </c>
      <c r="FK68">
        <v>0</v>
      </c>
      <c r="FM68">
        <v>0</v>
      </c>
      <c r="FP68">
        <v>0</v>
      </c>
      <c r="FR68" t="s">
        <v>462</v>
      </c>
      <c r="FT68" t="s">
        <v>274</v>
      </c>
      <c r="FU68" t="s">
        <v>777</v>
      </c>
      <c r="FV68" t="s">
        <v>431</v>
      </c>
      <c r="FW68" t="s">
        <v>1517</v>
      </c>
      <c r="FX68">
        <v>0</v>
      </c>
      <c r="FZ68">
        <v>24.25</v>
      </c>
      <c r="GA68">
        <v>1</v>
      </c>
      <c r="GB68">
        <v>0</v>
      </c>
      <c r="GC68" t="s">
        <v>5065</v>
      </c>
      <c r="GD68" t="s">
        <v>355</v>
      </c>
      <c r="GE68">
        <v>0</v>
      </c>
      <c r="GF68" t="s">
        <v>466</v>
      </c>
      <c r="GI68">
        <v>1</v>
      </c>
      <c r="GJ68">
        <v>0</v>
      </c>
      <c r="GL68" t="s">
        <v>9292</v>
      </c>
      <c r="GN68">
        <v>3</v>
      </c>
      <c r="GZ68" t="s">
        <v>9293</v>
      </c>
      <c r="HB68" t="s">
        <v>313</v>
      </c>
      <c r="HC68" t="s">
        <v>294</v>
      </c>
      <c r="HD68" t="s">
        <v>8073</v>
      </c>
      <c r="HE68">
        <v>0</v>
      </c>
      <c r="HF68">
        <v>12</v>
      </c>
      <c r="HG68">
        <v>25</v>
      </c>
      <c r="HH68" t="s">
        <v>275</v>
      </c>
      <c r="HK68">
        <v>2</v>
      </c>
      <c r="HV68">
        <v>42</v>
      </c>
      <c r="HW68">
        <v>4159562</v>
      </c>
      <c r="HX68" t="s">
        <v>4168</v>
      </c>
      <c r="HY68">
        <v>4159539</v>
      </c>
      <c r="IB68">
        <v>0</v>
      </c>
      <c r="IC68">
        <v>0</v>
      </c>
      <c r="IL68">
        <v>148</v>
      </c>
      <c r="IP68" t="s">
        <v>8192</v>
      </c>
      <c r="IQ68" t="s">
        <v>9050</v>
      </c>
      <c r="IT68">
        <v>8</v>
      </c>
    </row>
    <row r="69" spans="1:254">
      <c r="A69">
        <v>68</v>
      </c>
      <c r="B69" t="s">
        <v>9294</v>
      </c>
      <c r="C69">
        <v>4</v>
      </c>
      <c r="D69">
        <v>2</v>
      </c>
      <c r="E69">
        <v>4</v>
      </c>
      <c r="F69">
        <v>5</v>
      </c>
      <c r="G69">
        <v>42</v>
      </c>
      <c r="I69" t="s">
        <v>254</v>
      </c>
      <c r="J69" t="s">
        <v>976</v>
      </c>
      <c r="K69" t="s">
        <v>976</v>
      </c>
      <c r="L69" t="s">
        <v>5053</v>
      </c>
      <c r="M69" t="s">
        <v>568</v>
      </c>
      <c r="O69" t="s">
        <v>569</v>
      </c>
      <c r="P69" t="s">
        <v>1067</v>
      </c>
      <c r="S69" t="s">
        <v>1904</v>
      </c>
      <c r="V69" t="s">
        <v>257</v>
      </c>
      <c r="W69" t="s">
        <v>5054</v>
      </c>
      <c r="AD69" t="s">
        <v>807</v>
      </c>
      <c r="AE69" t="s">
        <v>808</v>
      </c>
      <c r="AF69" t="s">
        <v>5054</v>
      </c>
      <c r="AG69" t="s">
        <v>257</v>
      </c>
      <c r="AI69">
        <v>22</v>
      </c>
      <c r="AO69">
        <v>7</v>
      </c>
      <c r="BI69" t="s">
        <v>257</v>
      </c>
      <c r="BP69">
        <f t="shared" si="2"/>
        <v>0</v>
      </c>
      <c r="BQ69">
        <f t="shared" si="3"/>
        <v>2</v>
      </c>
      <c r="BS69" t="s">
        <v>275</v>
      </c>
      <c r="BU69">
        <v>25</v>
      </c>
      <c r="BW69">
        <v>0</v>
      </c>
      <c r="BX69" t="s">
        <v>9295</v>
      </c>
      <c r="CC69" s="3">
        <v>4.5833333333333337E-2</v>
      </c>
      <c r="CE69" t="s">
        <v>9296</v>
      </c>
      <c r="CI69">
        <v>0</v>
      </c>
      <c r="CJ69" t="s">
        <v>9297</v>
      </c>
      <c r="CK69" s="4">
        <v>38050</v>
      </c>
      <c r="CL69" t="s">
        <v>9298</v>
      </c>
      <c r="CM69" t="s">
        <v>9299</v>
      </c>
      <c r="CN69">
        <v>24</v>
      </c>
      <c r="CO69" t="s">
        <v>8661</v>
      </c>
      <c r="CP69" t="s">
        <v>269</v>
      </c>
      <c r="CQ69" t="s">
        <v>8063</v>
      </c>
      <c r="CT69" t="s">
        <v>9300</v>
      </c>
      <c r="CV69">
        <v>0</v>
      </c>
      <c r="CX69">
        <v>2</v>
      </c>
      <c r="CY69" t="s">
        <v>1509</v>
      </c>
      <c r="CZ69">
        <v>39</v>
      </c>
      <c r="DA69">
        <v>3</v>
      </c>
      <c r="DB69" t="s">
        <v>2703</v>
      </c>
      <c r="DC69">
        <v>48</v>
      </c>
      <c r="DE69" t="s">
        <v>8135</v>
      </c>
      <c r="DJ69">
        <v>5</v>
      </c>
      <c r="DK69" s="4">
        <v>44491</v>
      </c>
      <c r="DL69">
        <v>20433</v>
      </c>
      <c r="DM69">
        <v>2021</v>
      </c>
      <c r="DN69">
        <v>0</v>
      </c>
      <c r="DP69">
        <v>80709</v>
      </c>
      <c r="DQ69">
        <v>159</v>
      </c>
      <c r="DT69" t="s">
        <v>257</v>
      </c>
      <c r="DU69" t="s">
        <v>274</v>
      </c>
      <c r="DW69">
        <v>24</v>
      </c>
      <c r="DX69" t="s">
        <v>8063</v>
      </c>
      <c r="ED69">
        <v>0</v>
      </c>
      <c r="EE69" t="s">
        <v>1637</v>
      </c>
      <c r="EF69" t="s">
        <v>422</v>
      </c>
      <c r="EG69">
        <v>0</v>
      </c>
      <c r="EI69" t="s">
        <v>454</v>
      </c>
      <c r="EJ69" t="s">
        <v>7232</v>
      </c>
      <c r="EK69" t="s">
        <v>9301</v>
      </c>
      <c r="EL69" t="s">
        <v>9302</v>
      </c>
      <c r="EM69" t="s">
        <v>1005</v>
      </c>
      <c r="EN69" t="s">
        <v>282</v>
      </c>
      <c r="EO69" t="s">
        <v>283</v>
      </c>
      <c r="EP69">
        <v>0</v>
      </c>
      <c r="ES69" t="s">
        <v>9303</v>
      </c>
      <c r="FD69">
        <v>0</v>
      </c>
      <c r="FF69" t="s">
        <v>310</v>
      </c>
      <c r="FH69" t="s">
        <v>310</v>
      </c>
      <c r="FI69" t="s">
        <v>9291</v>
      </c>
      <c r="FK69">
        <v>0</v>
      </c>
      <c r="FM69">
        <v>0</v>
      </c>
      <c r="FP69">
        <v>0</v>
      </c>
      <c r="FR69" t="s">
        <v>462</v>
      </c>
      <c r="FT69" t="s">
        <v>274</v>
      </c>
      <c r="FU69" t="s">
        <v>777</v>
      </c>
      <c r="FV69" t="s">
        <v>431</v>
      </c>
      <c r="FW69" t="s">
        <v>1517</v>
      </c>
      <c r="FX69">
        <v>0</v>
      </c>
      <c r="FZ69">
        <v>24.25</v>
      </c>
      <c r="GA69">
        <v>1</v>
      </c>
      <c r="GB69">
        <v>0</v>
      </c>
      <c r="GC69" t="s">
        <v>7894</v>
      </c>
      <c r="GD69" t="s">
        <v>355</v>
      </c>
      <c r="GE69">
        <v>0</v>
      </c>
      <c r="GF69" t="s">
        <v>466</v>
      </c>
      <c r="GI69">
        <v>1</v>
      </c>
      <c r="GJ69">
        <v>0</v>
      </c>
      <c r="GL69" t="s">
        <v>3553</v>
      </c>
      <c r="GN69">
        <v>3</v>
      </c>
      <c r="GZ69" t="s">
        <v>9304</v>
      </c>
      <c r="HB69" t="s">
        <v>294</v>
      </c>
      <c r="HC69" t="s">
        <v>294</v>
      </c>
      <c r="HE69">
        <v>0</v>
      </c>
      <c r="HF69">
        <v>12</v>
      </c>
      <c r="HG69">
        <v>25</v>
      </c>
      <c r="HH69" t="s">
        <v>275</v>
      </c>
      <c r="HK69">
        <v>1</v>
      </c>
      <c r="HV69">
        <v>37</v>
      </c>
      <c r="HW69">
        <v>4159591</v>
      </c>
      <c r="HX69" t="s">
        <v>492</v>
      </c>
      <c r="HY69">
        <v>4159562</v>
      </c>
      <c r="IB69">
        <v>0</v>
      </c>
      <c r="IC69">
        <v>0</v>
      </c>
      <c r="IL69">
        <v>149</v>
      </c>
      <c r="IP69" t="s">
        <v>8135</v>
      </c>
      <c r="IT69">
        <v>8</v>
      </c>
    </row>
    <row r="70" spans="1:254">
      <c r="A70">
        <v>69</v>
      </c>
      <c r="B70" t="s">
        <v>9305</v>
      </c>
      <c r="C70">
        <v>4</v>
      </c>
      <c r="D70">
        <v>1</v>
      </c>
      <c r="E70">
        <v>10</v>
      </c>
      <c r="F70">
        <v>-2</v>
      </c>
      <c r="G70">
        <v>37</v>
      </c>
      <c r="V70" t="s">
        <v>257</v>
      </c>
      <c r="AI70">
        <v>7</v>
      </c>
      <c r="AK70" t="s">
        <v>1577</v>
      </c>
      <c r="AO70">
        <v>7</v>
      </c>
      <c r="BP70">
        <f t="shared" si="2"/>
        <v>0</v>
      </c>
      <c r="BQ70">
        <f t="shared" si="3"/>
        <v>0</v>
      </c>
      <c r="BS70" t="s">
        <v>275</v>
      </c>
      <c r="BU70">
        <v>25</v>
      </c>
      <c r="BW70">
        <v>0</v>
      </c>
      <c r="BX70" t="s">
        <v>9306</v>
      </c>
      <c r="CC70" s="3">
        <v>3.0555555555555555E-2</v>
      </c>
      <c r="CI70">
        <v>0</v>
      </c>
      <c r="CJ70" t="s">
        <v>9307</v>
      </c>
      <c r="CK70" s="4">
        <v>38050</v>
      </c>
      <c r="CL70" t="s">
        <v>9308</v>
      </c>
      <c r="CM70" t="s">
        <v>9299</v>
      </c>
      <c r="CN70">
        <v>24</v>
      </c>
      <c r="CP70" t="s">
        <v>282</v>
      </c>
      <c r="CQ70" t="s">
        <v>8063</v>
      </c>
      <c r="CT70" t="s">
        <v>4375</v>
      </c>
      <c r="CV70">
        <v>0</v>
      </c>
      <c r="CX70">
        <v>3</v>
      </c>
      <c r="CY70" t="s">
        <v>1509</v>
      </c>
      <c r="CZ70">
        <v>39</v>
      </c>
      <c r="DA70">
        <v>3</v>
      </c>
      <c r="DB70" t="s">
        <v>2703</v>
      </c>
      <c r="DC70">
        <v>48</v>
      </c>
      <c r="DJ70">
        <v>-2</v>
      </c>
      <c r="DK70" s="4">
        <v>44491</v>
      </c>
      <c r="DL70">
        <v>20433</v>
      </c>
      <c r="DM70">
        <v>2021</v>
      </c>
      <c r="DN70">
        <v>0</v>
      </c>
      <c r="DP70">
        <v>80709</v>
      </c>
      <c r="DQ70">
        <v>160</v>
      </c>
      <c r="DT70" t="s">
        <v>257</v>
      </c>
      <c r="DU70" t="s">
        <v>274</v>
      </c>
      <c r="DW70">
        <v>24</v>
      </c>
      <c r="DX70" t="s">
        <v>8063</v>
      </c>
      <c r="ED70">
        <v>0</v>
      </c>
      <c r="EE70" t="s">
        <v>3079</v>
      </c>
      <c r="EF70" t="s">
        <v>2738</v>
      </c>
      <c r="EG70">
        <v>0</v>
      </c>
      <c r="EH70" t="s">
        <v>3080</v>
      </c>
      <c r="EI70" t="s">
        <v>2147</v>
      </c>
      <c r="EJ70" t="s">
        <v>9309</v>
      </c>
      <c r="EK70" t="s">
        <v>9310</v>
      </c>
      <c r="EL70" t="s">
        <v>9311</v>
      </c>
      <c r="EM70" t="s">
        <v>9312</v>
      </c>
      <c r="EN70" t="s">
        <v>269</v>
      </c>
      <c r="EO70" t="s">
        <v>7151</v>
      </c>
      <c r="EP70">
        <v>0</v>
      </c>
      <c r="FD70">
        <v>0</v>
      </c>
      <c r="FF70" t="s">
        <v>3084</v>
      </c>
      <c r="FH70" t="s">
        <v>3084</v>
      </c>
      <c r="FK70">
        <v>0</v>
      </c>
      <c r="FM70">
        <v>0</v>
      </c>
      <c r="FP70">
        <v>0</v>
      </c>
      <c r="FR70" t="s">
        <v>1675</v>
      </c>
      <c r="FT70" t="s">
        <v>1938</v>
      </c>
      <c r="FU70" t="s">
        <v>9313</v>
      </c>
      <c r="FV70" t="s">
        <v>2037</v>
      </c>
      <c r="FX70">
        <v>0</v>
      </c>
      <c r="FZ70">
        <v>24.25</v>
      </c>
      <c r="GA70">
        <v>1</v>
      </c>
      <c r="GB70">
        <v>0</v>
      </c>
      <c r="GE70">
        <v>0</v>
      </c>
      <c r="GF70" t="s">
        <v>1179</v>
      </c>
      <c r="GI70">
        <v>0</v>
      </c>
      <c r="GJ70">
        <v>0</v>
      </c>
      <c r="GN70">
        <v>0</v>
      </c>
      <c r="GZ70" t="s">
        <v>9314</v>
      </c>
      <c r="HE70">
        <v>0</v>
      </c>
      <c r="HF70">
        <v>22</v>
      </c>
      <c r="HG70">
        <v>25</v>
      </c>
      <c r="HH70" t="s">
        <v>275</v>
      </c>
      <c r="HV70">
        <v>39</v>
      </c>
      <c r="HW70">
        <v>4159610</v>
      </c>
      <c r="HY70">
        <v>4159591</v>
      </c>
      <c r="IB70">
        <v>0</v>
      </c>
      <c r="IC70">
        <v>0</v>
      </c>
      <c r="IL70">
        <v>150</v>
      </c>
      <c r="IT70">
        <v>8</v>
      </c>
    </row>
  </sheetData>
  <autoFilter ref="A1:IT7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T63"/>
  <sheetViews>
    <sheetView topLeftCell="HU29" workbookViewId="0">
      <selection activeCell="A2" sqref="A2:IT63"/>
    </sheetView>
  </sheetViews>
  <sheetFormatPr defaultColWidth="8.85546875" defaultRowHeight="15"/>
  <cols>
    <col min="10" max="65" width="8.85546875" customWidth="1"/>
    <col min="66" max="66" width="13.7109375" customWidth="1"/>
    <col min="67" max="67" width="8.85546875" customWidth="1"/>
    <col min="68" max="68" width="16" customWidth="1"/>
    <col min="69" max="69" width="15.7109375" customWidth="1"/>
    <col min="70" max="227" width="8.85546875" customWidth="1"/>
    <col min="228" max="228" width="18.8554687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9315</v>
      </c>
      <c r="C2">
        <v>1</v>
      </c>
      <c r="D2">
        <v>1</v>
      </c>
      <c r="E2">
        <v>10</v>
      </c>
      <c r="F2">
        <v>7</v>
      </c>
      <c r="G2">
        <v>-22</v>
      </c>
      <c r="H2" t="s">
        <v>253</v>
      </c>
      <c r="I2" t="s">
        <v>254</v>
      </c>
      <c r="J2" t="s">
        <v>976</v>
      </c>
      <c r="K2" t="s">
        <v>976</v>
      </c>
      <c r="L2" t="s">
        <v>977</v>
      </c>
      <c r="M2" t="s">
        <v>978</v>
      </c>
      <c r="O2" t="s">
        <v>979</v>
      </c>
      <c r="V2" t="s">
        <v>253</v>
      </c>
      <c r="W2" t="s">
        <v>9316</v>
      </c>
      <c r="X2" t="s">
        <v>981</v>
      </c>
      <c r="Y2" t="s">
        <v>981</v>
      </c>
      <c r="AA2" t="s">
        <v>981</v>
      </c>
      <c r="AB2" t="s">
        <v>2545</v>
      </c>
      <c r="AI2">
        <v>88</v>
      </c>
      <c r="AJ2" t="s">
        <v>327</v>
      </c>
      <c r="AO2">
        <v>7</v>
      </c>
      <c r="BI2" t="s">
        <v>257</v>
      </c>
      <c r="BP2">
        <f>COUNTIFS(M:M,M2,Y:Y,Y2)</f>
        <v>1</v>
      </c>
      <c r="BQ2">
        <f>COUNTIFS(M:M,M2,AE:AE,AE2)</f>
        <v>0</v>
      </c>
      <c r="BS2" t="s">
        <v>9317</v>
      </c>
      <c r="BU2">
        <v>0</v>
      </c>
      <c r="BW2">
        <v>0</v>
      </c>
      <c r="BX2" t="s">
        <v>9318</v>
      </c>
      <c r="BZ2">
        <v>1</v>
      </c>
      <c r="CC2" s="3">
        <v>0.51180555555555551</v>
      </c>
      <c r="CD2" t="s">
        <v>274</v>
      </c>
      <c r="CE2" t="s">
        <v>9319</v>
      </c>
      <c r="CF2">
        <v>6</v>
      </c>
      <c r="CH2" t="s">
        <v>331</v>
      </c>
      <c r="CI2">
        <v>0</v>
      </c>
      <c r="CJ2" t="s">
        <v>9320</v>
      </c>
      <c r="CK2" s="4">
        <v>38387</v>
      </c>
      <c r="CL2" t="s">
        <v>9321</v>
      </c>
      <c r="CM2" t="s">
        <v>9322</v>
      </c>
      <c r="CN2">
        <v>0</v>
      </c>
      <c r="CO2" t="s">
        <v>268</v>
      </c>
      <c r="CP2" t="s">
        <v>269</v>
      </c>
      <c r="CQ2" t="s">
        <v>9317</v>
      </c>
      <c r="CT2" t="s">
        <v>4617</v>
      </c>
      <c r="CV2">
        <v>0</v>
      </c>
      <c r="CX2">
        <v>1</v>
      </c>
      <c r="CY2" t="s">
        <v>553</v>
      </c>
      <c r="CZ2">
        <v>0</v>
      </c>
      <c r="DA2">
        <v>7</v>
      </c>
      <c r="DB2" t="s">
        <v>272</v>
      </c>
      <c r="DC2">
        <v>-22</v>
      </c>
      <c r="DE2" t="s">
        <v>9323</v>
      </c>
      <c r="DJ2">
        <v>7</v>
      </c>
      <c r="DK2" s="4">
        <v>44498</v>
      </c>
      <c r="DL2">
        <v>20466</v>
      </c>
      <c r="DM2">
        <v>2021</v>
      </c>
      <c r="DN2">
        <v>0</v>
      </c>
      <c r="DP2">
        <v>80990</v>
      </c>
      <c r="DQ2">
        <v>10</v>
      </c>
      <c r="DT2" t="s">
        <v>257</v>
      </c>
      <c r="DU2" t="s">
        <v>274</v>
      </c>
      <c r="DW2">
        <v>0</v>
      </c>
      <c r="DX2" t="s">
        <v>275</v>
      </c>
      <c r="ED2">
        <v>0</v>
      </c>
      <c r="EE2" t="s">
        <v>990</v>
      </c>
      <c r="EF2" t="s">
        <v>675</v>
      </c>
      <c r="EG2">
        <v>0</v>
      </c>
      <c r="EH2" t="s">
        <v>991</v>
      </c>
      <c r="EI2" t="s">
        <v>992</v>
      </c>
      <c r="EJ2" t="s">
        <v>9324</v>
      </c>
      <c r="EK2" t="s">
        <v>9325</v>
      </c>
      <c r="EL2" t="s">
        <v>9326</v>
      </c>
      <c r="EM2" t="s">
        <v>268</v>
      </c>
      <c r="EN2" t="s">
        <v>282</v>
      </c>
      <c r="EO2" t="s">
        <v>490</v>
      </c>
      <c r="EP2">
        <v>0</v>
      </c>
      <c r="EQ2" t="s">
        <v>491</v>
      </c>
      <c r="ES2" t="s">
        <v>9327</v>
      </c>
      <c r="ET2">
        <v>-2</v>
      </c>
      <c r="EU2" t="s">
        <v>348</v>
      </c>
      <c r="EV2" t="s">
        <v>349</v>
      </c>
      <c r="EW2" t="s">
        <v>4383</v>
      </c>
      <c r="EX2" t="s">
        <v>351</v>
      </c>
      <c r="FA2" t="s">
        <v>999</v>
      </c>
      <c r="FB2" t="s">
        <v>9328</v>
      </c>
      <c r="FD2">
        <v>0</v>
      </c>
      <c r="FE2">
        <v>17</v>
      </c>
      <c r="FK2">
        <v>0</v>
      </c>
      <c r="FM2">
        <v>0</v>
      </c>
      <c r="FP2">
        <v>0</v>
      </c>
      <c r="FR2" t="s">
        <v>462</v>
      </c>
      <c r="FU2" t="s">
        <v>683</v>
      </c>
      <c r="FX2">
        <v>0</v>
      </c>
      <c r="FZ2">
        <v>0</v>
      </c>
      <c r="GA2">
        <v>0</v>
      </c>
      <c r="GB2">
        <v>1</v>
      </c>
      <c r="GC2" t="s">
        <v>3807</v>
      </c>
      <c r="GD2" t="s">
        <v>355</v>
      </c>
      <c r="GE2">
        <v>0</v>
      </c>
      <c r="GF2" t="s">
        <v>257</v>
      </c>
      <c r="GH2">
        <v>1.2</v>
      </c>
      <c r="GI2">
        <v>1</v>
      </c>
      <c r="GJ2">
        <v>0</v>
      </c>
      <c r="GL2" t="s">
        <v>9329</v>
      </c>
      <c r="GM2">
        <v>9</v>
      </c>
      <c r="GN2">
        <v>1</v>
      </c>
      <c r="GO2" t="s">
        <v>357</v>
      </c>
      <c r="GQ2">
        <v>9</v>
      </c>
      <c r="GZ2" t="s">
        <v>9330</v>
      </c>
      <c r="HB2" t="s">
        <v>313</v>
      </c>
      <c r="HC2" t="s">
        <v>313</v>
      </c>
      <c r="HD2" t="s">
        <v>9331</v>
      </c>
      <c r="HE2">
        <v>0</v>
      </c>
      <c r="HF2">
        <v>21</v>
      </c>
      <c r="HG2">
        <v>0</v>
      </c>
      <c r="HH2" t="s">
        <v>275</v>
      </c>
      <c r="HJ2" t="s">
        <v>492</v>
      </c>
      <c r="HK2">
        <v>4</v>
      </c>
      <c r="HL2" t="s">
        <v>9331</v>
      </c>
      <c r="HN2" t="s">
        <v>9332</v>
      </c>
      <c r="HO2" t="s">
        <v>9333</v>
      </c>
      <c r="HP2" t="s">
        <v>9334</v>
      </c>
      <c r="HQ2" t="s">
        <v>9335</v>
      </c>
      <c r="HS2" t="s">
        <v>3707</v>
      </c>
      <c r="HV2">
        <v>-29</v>
      </c>
      <c r="HW2">
        <v>4191819</v>
      </c>
      <c r="HX2" t="s">
        <v>898</v>
      </c>
      <c r="HY2">
        <v>4191751</v>
      </c>
      <c r="IB2">
        <v>0</v>
      </c>
      <c r="IC2">
        <v>0</v>
      </c>
      <c r="IL2">
        <v>9</v>
      </c>
      <c r="IP2" t="s">
        <v>9323</v>
      </c>
      <c r="IT2">
        <v>9</v>
      </c>
    </row>
    <row r="3" spans="1:254">
      <c r="A3">
        <v>2</v>
      </c>
      <c r="B3" t="s">
        <v>9336</v>
      </c>
      <c r="C3">
        <v>1</v>
      </c>
      <c r="D3">
        <v>2</v>
      </c>
      <c r="E3">
        <v>3</v>
      </c>
      <c r="F3">
        <v>-6</v>
      </c>
      <c r="G3">
        <v>-29</v>
      </c>
      <c r="I3" t="s">
        <v>298</v>
      </c>
      <c r="J3">
        <v>12</v>
      </c>
      <c r="K3">
        <v>12</v>
      </c>
      <c r="L3" t="s">
        <v>9337</v>
      </c>
      <c r="M3" t="s">
        <v>256</v>
      </c>
      <c r="O3" t="s">
        <v>1357</v>
      </c>
      <c r="P3" t="s">
        <v>1067</v>
      </c>
      <c r="S3" t="s">
        <v>1708</v>
      </c>
      <c r="V3" t="s">
        <v>253</v>
      </c>
      <c r="W3" t="s">
        <v>3292</v>
      </c>
      <c r="X3" t="s">
        <v>3293</v>
      </c>
      <c r="Y3" t="s">
        <v>3293</v>
      </c>
      <c r="AA3" t="s">
        <v>666</v>
      </c>
      <c r="AB3" t="s">
        <v>667</v>
      </c>
      <c r="AI3">
        <v>7</v>
      </c>
      <c r="AJ3" t="s">
        <v>668</v>
      </c>
      <c r="AO3">
        <v>7</v>
      </c>
      <c r="BI3" t="s">
        <v>274</v>
      </c>
      <c r="BP3">
        <f t="shared" ref="BP3:BP63" si="0">COUNTIFS(M:M,M3,Y:Y,Y3)</f>
        <v>1</v>
      </c>
      <c r="BQ3">
        <f t="shared" ref="BQ3:BQ63" si="1">COUNTIFS(M:M,M3,AE:AE,AE3)</f>
        <v>0</v>
      </c>
      <c r="BS3" t="s">
        <v>9317</v>
      </c>
      <c r="BU3">
        <v>0</v>
      </c>
      <c r="BW3">
        <v>0</v>
      </c>
      <c r="BX3" t="s">
        <v>9338</v>
      </c>
      <c r="BZ3">
        <v>0</v>
      </c>
      <c r="CC3" s="3">
        <v>0.4909722222222222</v>
      </c>
      <c r="CD3" t="s">
        <v>274</v>
      </c>
      <c r="CE3" t="s">
        <v>9339</v>
      </c>
      <c r="CF3">
        <v>9</v>
      </c>
      <c r="CH3" t="s">
        <v>331</v>
      </c>
      <c r="CI3">
        <v>0</v>
      </c>
      <c r="CJ3" t="s">
        <v>9340</v>
      </c>
      <c r="CK3" s="4">
        <v>38387</v>
      </c>
      <c r="CL3" t="s">
        <v>9341</v>
      </c>
      <c r="CM3" t="s">
        <v>9342</v>
      </c>
      <c r="CN3">
        <v>0</v>
      </c>
      <c r="CP3" t="s">
        <v>282</v>
      </c>
      <c r="CQ3" t="s">
        <v>9317</v>
      </c>
      <c r="CT3" t="s">
        <v>9343</v>
      </c>
      <c r="CV3">
        <v>0</v>
      </c>
      <c r="CX3">
        <v>2</v>
      </c>
      <c r="CY3" t="s">
        <v>553</v>
      </c>
      <c r="CZ3">
        <v>0</v>
      </c>
      <c r="DA3">
        <v>7</v>
      </c>
      <c r="DB3" t="s">
        <v>272</v>
      </c>
      <c r="DC3">
        <v>-22</v>
      </c>
      <c r="DE3" t="s">
        <v>9344</v>
      </c>
      <c r="DJ3">
        <v>-6</v>
      </c>
      <c r="DK3" s="4">
        <v>44498</v>
      </c>
      <c r="DL3">
        <v>20466</v>
      </c>
      <c r="DM3">
        <v>2021</v>
      </c>
      <c r="DN3">
        <v>0</v>
      </c>
      <c r="DP3">
        <v>80990</v>
      </c>
      <c r="DQ3">
        <v>11</v>
      </c>
      <c r="DT3" t="s">
        <v>274</v>
      </c>
      <c r="DU3" t="s">
        <v>257</v>
      </c>
      <c r="DW3">
        <v>0</v>
      </c>
      <c r="DX3" t="s">
        <v>275</v>
      </c>
      <c r="ED3">
        <v>0</v>
      </c>
      <c r="EE3" t="s">
        <v>9345</v>
      </c>
      <c r="EF3" t="s">
        <v>383</v>
      </c>
      <c r="EG3">
        <v>0</v>
      </c>
      <c r="EI3" t="s">
        <v>454</v>
      </c>
      <c r="EJ3" t="s">
        <v>1077</v>
      </c>
      <c r="EK3" t="s">
        <v>6131</v>
      </c>
      <c r="EL3" t="s">
        <v>9346</v>
      </c>
      <c r="EM3" t="s">
        <v>588</v>
      </c>
      <c r="EN3" t="s">
        <v>269</v>
      </c>
      <c r="EO3" t="s">
        <v>283</v>
      </c>
      <c r="EP3">
        <v>0</v>
      </c>
      <c r="EQ3" t="s">
        <v>491</v>
      </c>
      <c r="ES3" t="s">
        <v>9347</v>
      </c>
      <c r="ET3">
        <v>0</v>
      </c>
      <c r="EU3" t="s">
        <v>679</v>
      </c>
      <c r="EV3" t="s">
        <v>349</v>
      </c>
      <c r="FB3" t="s">
        <v>9348</v>
      </c>
      <c r="FD3">
        <v>0</v>
      </c>
      <c r="FE3">
        <v>13</v>
      </c>
      <c r="FI3" t="s">
        <v>9349</v>
      </c>
      <c r="FJ3" t="s">
        <v>9350</v>
      </c>
      <c r="FK3">
        <v>0</v>
      </c>
      <c r="FM3">
        <v>0</v>
      </c>
      <c r="FN3" t="s">
        <v>9344</v>
      </c>
      <c r="FO3" t="s">
        <v>1057</v>
      </c>
      <c r="FP3">
        <v>0</v>
      </c>
      <c r="FR3" t="s">
        <v>395</v>
      </c>
      <c r="FU3" t="s">
        <v>496</v>
      </c>
      <c r="FX3">
        <v>0</v>
      </c>
      <c r="FY3" t="s">
        <v>9344</v>
      </c>
      <c r="FZ3">
        <v>0</v>
      </c>
      <c r="GA3">
        <v>0</v>
      </c>
      <c r="GB3">
        <v>0</v>
      </c>
      <c r="GC3" t="s">
        <v>497</v>
      </c>
      <c r="GD3" t="s">
        <v>355</v>
      </c>
      <c r="GE3">
        <v>0</v>
      </c>
      <c r="GF3" t="s">
        <v>466</v>
      </c>
      <c r="GG3">
        <v>3.8</v>
      </c>
      <c r="GH3">
        <v>4</v>
      </c>
      <c r="GI3">
        <v>0</v>
      </c>
      <c r="GJ3">
        <v>0</v>
      </c>
      <c r="GL3" t="s">
        <v>9351</v>
      </c>
      <c r="GP3" t="s">
        <v>685</v>
      </c>
      <c r="GZ3" t="s">
        <v>9352</v>
      </c>
      <c r="HB3" t="s">
        <v>313</v>
      </c>
      <c r="HC3" t="s">
        <v>313</v>
      </c>
      <c r="HD3" t="s">
        <v>1057</v>
      </c>
      <c r="HE3">
        <v>0</v>
      </c>
      <c r="HF3">
        <v>12</v>
      </c>
      <c r="HG3">
        <v>0</v>
      </c>
      <c r="HH3" t="s">
        <v>275</v>
      </c>
      <c r="HK3">
        <v>4</v>
      </c>
      <c r="HN3" t="s">
        <v>9332</v>
      </c>
      <c r="HO3" t="s">
        <v>9353</v>
      </c>
      <c r="HP3" t="s">
        <v>9354</v>
      </c>
      <c r="HQ3" t="s">
        <v>9355</v>
      </c>
      <c r="HV3">
        <v>-23</v>
      </c>
      <c r="HW3">
        <v>4191861</v>
      </c>
      <c r="HX3" t="s">
        <v>9344</v>
      </c>
      <c r="HY3">
        <v>4191819</v>
      </c>
      <c r="IB3">
        <v>0</v>
      </c>
      <c r="IC3">
        <v>0</v>
      </c>
      <c r="IL3">
        <v>10</v>
      </c>
      <c r="IN3" t="s">
        <v>9344</v>
      </c>
      <c r="IT3">
        <v>9</v>
      </c>
    </row>
    <row r="4" spans="1:254">
      <c r="A4">
        <v>3</v>
      </c>
      <c r="B4" t="s">
        <v>9356</v>
      </c>
      <c r="C4">
        <v>1</v>
      </c>
      <c r="D4">
        <v>3</v>
      </c>
      <c r="E4">
        <v>9</v>
      </c>
      <c r="F4">
        <v>17</v>
      </c>
      <c r="G4">
        <v>-23</v>
      </c>
      <c r="I4" t="s">
        <v>254</v>
      </c>
      <c r="J4">
        <v>11</v>
      </c>
      <c r="K4">
        <v>11</v>
      </c>
      <c r="L4" t="s">
        <v>9357</v>
      </c>
      <c r="M4" t="s">
        <v>319</v>
      </c>
      <c r="O4" t="s">
        <v>693</v>
      </c>
      <c r="S4" t="s">
        <v>9358</v>
      </c>
      <c r="V4" t="s">
        <v>253</v>
      </c>
      <c r="W4" t="s">
        <v>9359</v>
      </c>
      <c r="X4" t="s">
        <v>3830</v>
      </c>
      <c r="Y4" t="s">
        <v>9360</v>
      </c>
      <c r="AA4" t="s">
        <v>325</v>
      </c>
      <c r="AB4" t="s">
        <v>326</v>
      </c>
      <c r="AI4">
        <v>0</v>
      </c>
      <c r="AJ4" t="s">
        <v>327</v>
      </c>
      <c r="AO4">
        <v>7</v>
      </c>
      <c r="BI4" t="s">
        <v>274</v>
      </c>
      <c r="BP4">
        <f t="shared" si="0"/>
        <v>1</v>
      </c>
      <c r="BQ4">
        <f t="shared" si="1"/>
        <v>0</v>
      </c>
      <c r="BS4" t="s">
        <v>9317</v>
      </c>
      <c r="BU4">
        <v>0</v>
      </c>
      <c r="BW4">
        <v>0</v>
      </c>
      <c r="BX4" t="s">
        <v>9361</v>
      </c>
      <c r="BY4" t="s">
        <v>329</v>
      </c>
      <c r="BZ4">
        <v>1</v>
      </c>
      <c r="CC4" s="3">
        <v>0.4597222222222222</v>
      </c>
      <c r="CD4" t="s">
        <v>274</v>
      </c>
      <c r="CE4" t="s">
        <v>9362</v>
      </c>
      <c r="CF4">
        <v>8</v>
      </c>
      <c r="CH4" t="s">
        <v>331</v>
      </c>
      <c r="CI4">
        <v>0</v>
      </c>
      <c r="CJ4" t="s">
        <v>9363</v>
      </c>
      <c r="CK4" s="4">
        <v>38387</v>
      </c>
      <c r="CL4" t="s">
        <v>9364</v>
      </c>
      <c r="CM4" t="s">
        <v>9365</v>
      </c>
      <c r="CN4">
        <v>0</v>
      </c>
      <c r="CP4" t="s">
        <v>269</v>
      </c>
      <c r="CQ4" t="s">
        <v>9317</v>
      </c>
      <c r="CT4" t="s">
        <v>9366</v>
      </c>
      <c r="CV4">
        <v>0</v>
      </c>
      <c r="CX4">
        <v>3</v>
      </c>
      <c r="CY4" t="s">
        <v>553</v>
      </c>
      <c r="CZ4">
        <v>0</v>
      </c>
      <c r="DA4">
        <v>7</v>
      </c>
      <c r="DB4" t="s">
        <v>272</v>
      </c>
      <c r="DC4">
        <v>-22</v>
      </c>
      <c r="DE4" t="s">
        <v>9323</v>
      </c>
      <c r="DJ4">
        <v>17</v>
      </c>
      <c r="DK4" s="4">
        <v>44498</v>
      </c>
      <c r="DL4">
        <v>20466</v>
      </c>
      <c r="DM4">
        <v>2021</v>
      </c>
      <c r="DN4">
        <v>0</v>
      </c>
      <c r="DP4">
        <v>80990</v>
      </c>
      <c r="DQ4">
        <v>12</v>
      </c>
      <c r="DT4" t="s">
        <v>274</v>
      </c>
      <c r="DU4" t="s">
        <v>257</v>
      </c>
      <c r="DW4">
        <v>0</v>
      </c>
      <c r="DX4" t="s">
        <v>275</v>
      </c>
      <c r="ED4">
        <v>0</v>
      </c>
      <c r="EE4" t="s">
        <v>9367</v>
      </c>
      <c r="EF4" t="s">
        <v>8934</v>
      </c>
      <c r="EG4">
        <v>0</v>
      </c>
      <c r="EH4" t="s">
        <v>8877</v>
      </c>
      <c r="EI4" t="s">
        <v>340</v>
      </c>
      <c r="EJ4" t="s">
        <v>341</v>
      </c>
      <c r="EK4" t="s">
        <v>9368</v>
      </c>
      <c r="EL4" t="s">
        <v>5752</v>
      </c>
      <c r="EM4" t="s">
        <v>3634</v>
      </c>
      <c r="EN4" t="s">
        <v>282</v>
      </c>
      <c r="EO4" t="s">
        <v>345</v>
      </c>
      <c r="EP4">
        <v>0</v>
      </c>
      <c r="EQ4" t="s">
        <v>491</v>
      </c>
      <c r="ES4" t="s">
        <v>9369</v>
      </c>
      <c r="ET4">
        <v>17</v>
      </c>
      <c r="EU4" t="s">
        <v>257</v>
      </c>
      <c r="EV4" t="s">
        <v>349</v>
      </c>
      <c r="EW4" t="s">
        <v>5044</v>
      </c>
      <c r="EX4" t="s">
        <v>391</v>
      </c>
      <c r="FA4" t="s">
        <v>529</v>
      </c>
      <c r="FB4" t="s">
        <v>9370</v>
      </c>
      <c r="FD4">
        <v>0</v>
      </c>
      <c r="FE4">
        <v>3</v>
      </c>
      <c r="FI4" t="s">
        <v>9349</v>
      </c>
      <c r="FK4">
        <v>0</v>
      </c>
      <c r="FM4">
        <v>0</v>
      </c>
      <c r="FP4">
        <v>0</v>
      </c>
      <c r="FR4" t="s">
        <v>354</v>
      </c>
      <c r="FX4">
        <v>0</v>
      </c>
      <c r="FZ4">
        <v>0</v>
      </c>
      <c r="GA4">
        <v>0</v>
      </c>
      <c r="GB4">
        <v>0</v>
      </c>
      <c r="GC4" t="s">
        <v>9371</v>
      </c>
      <c r="GD4" t="s">
        <v>355</v>
      </c>
      <c r="GE4">
        <v>1</v>
      </c>
      <c r="GH4">
        <v>3</v>
      </c>
      <c r="GI4">
        <v>0</v>
      </c>
      <c r="GJ4">
        <v>0</v>
      </c>
      <c r="GL4" t="s">
        <v>9372</v>
      </c>
      <c r="GM4">
        <v>0</v>
      </c>
      <c r="GN4">
        <v>0</v>
      </c>
      <c r="GO4" t="s">
        <v>499</v>
      </c>
      <c r="GQ4">
        <v>47</v>
      </c>
      <c r="GZ4" t="s">
        <v>9373</v>
      </c>
      <c r="HB4" t="s">
        <v>313</v>
      </c>
      <c r="HC4" t="s">
        <v>313</v>
      </c>
      <c r="HD4" t="s">
        <v>9374</v>
      </c>
      <c r="HE4">
        <v>0</v>
      </c>
      <c r="HF4">
        <v>11</v>
      </c>
      <c r="HG4">
        <v>0</v>
      </c>
      <c r="HH4" t="s">
        <v>275</v>
      </c>
      <c r="HK4">
        <v>4</v>
      </c>
      <c r="HL4" t="s">
        <v>9323</v>
      </c>
      <c r="HM4" t="s">
        <v>9375</v>
      </c>
      <c r="HN4" t="s">
        <v>9332</v>
      </c>
      <c r="HO4" t="s">
        <v>9376</v>
      </c>
      <c r="HP4" t="s">
        <v>7013</v>
      </c>
      <c r="HQ4" t="s">
        <v>9377</v>
      </c>
      <c r="HS4" t="s">
        <v>9378</v>
      </c>
      <c r="HV4">
        <v>-40</v>
      </c>
      <c r="HW4">
        <v>4191886</v>
      </c>
      <c r="HX4" t="s">
        <v>5760</v>
      </c>
      <c r="HY4">
        <v>4191861</v>
      </c>
      <c r="IB4">
        <v>0.5</v>
      </c>
      <c r="IC4">
        <v>1</v>
      </c>
      <c r="IL4">
        <v>11</v>
      </c>
      <c r="IP4" t="s">
        <v>9323</v>
      </c>
      <c r="IT4">
        <v>9</v>
      </c>
    </row>
    <row r="5" spans="1:254">
      <c r="A5">
        <v>4</v>
      </c>
      <c r="B5" t="s">
        <v>9379</v>
      </c>
      <c r="C5">
        <v>1</v>
      </c>
      <c r="D5">
        <v>1</v>
      </c>
      <c r="E5">
        <v>10</v>
      </c>
      <c r="F5">
        <v>13</v>
      </c>
      <c r="G5">
        <v>-40</v>
      </c>
      <c r="I5" t="s">
        <v>254</v>
      </c>
      <c r="J5">
        <v>12</v>
      </c>
      <c r="K5" t="s">
        <v>6748</v>
      </c>
      <c r="L5" t="s">
        <v>9380</v>
      </c>
      <c r="M5" t="s">
        <v>256</v>
      </c>
      <c r="O5" t="s">
        <v>1357</v>
      </c>
      <c r="P5" t="s">
        <v>871</v>
      </c>
      <c r="R5" t="s">
        <v>443</v>
      </c>
      <c r="V5" t="s">
        <v>257</v>
      </c>
      <c r="W5" t="s">
        <v>806</v>
      </c>
      <c r="AD5" t="s">
        <v>807</v>
      </c>
      <c r="AE5" t="s">
        <v>808</v>
      </c>
      <c r="AF5" t="s">
        <v>806</v>
      </c>
      <c r="AG5" t="s">
        <v>257</v>
      </c>
      <c r="AI5">
        <v>22</v>
      </c>
      <c r="AO5">
        <v>7</v>
      </c>
      <c r="AT5" t="s">
        <v>254</v>
      </c>
      <c r="BI5" t="s">
        <v>257</v>
      </c>
      <c r="BP5">
        <f t="shared" si="0"/>
        <v>0</v>
      </c>
      <c r="BQ5">
        <f t="shared" si="1"/>
        <v>5</v>
      </c>
      <c r="BS5" t="s">
        <v>9317</v>
      </c>
      <c r="BU5">
        <v>0</v>
      </c>
      <c r="BW5">
        <v>0</v>
      </c>
      <c r="BX5" t="s">
        <v>9381</v>
      </c>
      <c r="CC5" s="3">
        <v>0.43611111111111112</v>
      </c>
      <c r="CE5" t="s">
        <v>9382</v>
      </c>
      <c r="CI5">
        <v>0</v>
      </c>
      <c r="CJ5" t="s">
        <v>9383</v>
      </c>
      <c r="CK5" s="4">
        <v>38387</v>
      </c>
      <c r="CL5" t="s">
        <v>9384</v>
      </c>
      <c r="CM5" t="s">
        <v>9385</v>
      </c>
      <c r="CN5">
        <v>0</v>
      </c>
      <c r="CO5" t="s">
        <v>9386</v>
      </c>
      <c r="CP5" t="s">
        <v>269</v>
      </c>
      <c r="CQ5" t="s">
        <v>9317</v>
      </c>
      <c r="CT5" t="s">
        <v>5353</v>
      </c>
      <c r="CV5">
        <v>0</v>
      </c>
      <c r="CX5">
        <v>4</v>
      </c>
      <c r="CY5" t="s">
        <v>553</v>
      </c>
      <c r="CZ5">
        <v>0</v>
      </c>
      <c r="DA5">
        <v>7</v>
      </c>
      <c r="DB5" t="s">
        <v>272</v>
      </c>
      <c r="DC5">
        <v>-22</v>
      </c>
      <c r="DE5" t="s">
        <v>9331</v>
      </c>
      <c r="DJ5">
        <v>13</v>
      </c>
      <c r="DK5" s="4">
        <v>44498</v>
      </c>
      <c r="DL5">
        <v>20466</v>
      </c>
      <c r="DM5">
        <v>2021</v>
      </c>
      <c r="DN5">
        <v>0</v>
      </c>
      <c r="DP5">
        <v>80990</v>
      </c>
      <c r="DQ5">
        <v>13</v>
      </c>
      <c r="DT5" t="s">
        <v>257</v>
      </c>
      <c r="DU5" t="s">
        <v>274</v>
      </c>
      <c r="DW5">
        <v>0</v>
      </c>
      <c r="DX5" t="s">
        <v>275</v>
      </c>
      <c r="ED5">
        <v>0</v>
      </c>
      <c r="EE5" t="s">
        <v>9387</v>
      </c>
      <c r="EF5" t="s">
        <v>383</v>
      </c>
      <c r="EG5">
        <v>0</v>
      </c>
      <c r="EI5" t="s">
        <v>454</v>
      </c>
      <c r="EJ5" t="s">
        <v>9388</v>
      </c>
      <c r="EK5" t="s">
        <v>9389</v>
      </c>
      <c r="EL5" t="s">
        <v>9390</v>
      </c>
      <c r="EM5" t="s">
        <v>9391</v>
      </c>
      <c r="EN5" t="s">
        <v>282</v>
      </c>
      <c r="EO5" t="s">
        <v>427</v>
      </c>
      <c r="EP5">
        <v>0</v>
      </c>
      <c r="ES5" t="s">
        <v>9392</v>
      </c>
      <c r="FD5">
        <v>0</v>
      </c>
      <c r="FE5">
        <v>10</v>
      </c>
      <c r="FF5" t="s">
        <v>621</v>
      </c>
      <c r="FH5" t="s">
        <v>621</v>
      </c>
      <c r="FI5" t="s">
        <v>9393</v>
      </c>
      <c r="FK5">
        <v>0</v>
      </c>
      <c r="FM5">
        <v>0</v>
      </c>
      <c r="FP5">
        <v>0</v>
      </c>
      <c r="FR5" t="s">
        <v>462</v>
      </c>
      <c r="FT5" t="s">
        <v>257</v>
      </c>
      <c r="FU5" t="s">
        <v>777</v>
      </c>
      <c r="FV5" t="s">
        <v>1721</v>
      </c>
      <c r="FX5">
        <v>0</v>
      </c>
      <c r="FZ5">
        <v>0</v>
      </c>
      <c r="GA5">
        <v>0</v>
      </c>
      <c r="GB5">
        <v>0</v>
      </c>
      <c r="GC5" t="s">
        <v>9394</v>
      </c>
      <c r="GD5" t="s">
        <v>355</v>
      </c>
      <c r="GE5">
        <v>0</v>
      </c>
      <c r="GF5" t="s">
        <v>466</v>
      </c>
      <c r="GI5">
        <v>0</v>
      </c>
      <c r="GJ5">
        <v>0</v>
      </c>
      <c r="GL5" t="s">
        <v>9395</v>
      </c>
      <c r="GN5">
        <v>2</v>
      </c>
      <c r="GZ5" t="s">
        <v>9396</v>
      </c>
      <c r="HB5" t="s">
        <v>294</v>
      </c>
      <c r="HC5" t="s">
        <v>294</v>
      </c>
      <c r="HD5" t="s">
        <v>9397</v>
      </c>
      <c r="HE5">
        <v>0</v>
      </c>
      <c r="HF5">
        <v>12</v>
      </c>
      <c r="HG5">
        <v>0</v>
      </c>
      <c r="HH5" t="s">
        <v>275</v>
      </c>
      <c r="HK5">
        <v>1</v>
      </c>
      <c r="HV5">
        <v>47</v>
      </c>
      <c r="HW5">
        <v>4191917</v>
      </c>
      <c r="HX5" t="s">
        <v>2799</v>
      </c>
      <c r="HY5">
        <v>4191886</v>
      </c>
      <c r="IB5">
        <v>0</v>
      </c>
      <c r="IC5">
        <v>0</v>
      </c>
      <c r="IL5">
        <v>12</v>
      </c>
      <c r="IP5" t="s">
        <v>9331</v>
      </c>
      <c r="IT5">
        <v>9</v>
      </c>
    </row>
    <row r="6" spans="1:254">
      <c r="A6">
        <v>5</v>
      </c>
      <c r="B6" t="s">
        <v>9398</v>
      </c>
      <c r="C6">
        <v>1</v>
      </c>
      <c r="D6">
        <v>1</v>
      </c>
      <c r="E6">
        <v>10</v>
      </c>
      <c r="F6">
        <v>2</v>
      </c>
      <c r="G6">
        <v>47</v>
      </c>
      <c r="I6" t="s">
        <v>298</v>
      </c>
      <c r="J6">
        <v>12</v>
      </c>
      <c r="K6">
        <v>12</v>
      </c>
      <c r="L6" t="s">
        <v>9399</v>
      </c>
      <c r="M6" t="s">
        <v>9400</v>
      </c>
      <c r="O6" t="s">
        <v>9401</v>
      </c>
      <c r="P6" t="s">
        <v>1336</v>
      </c>
      <c r="V6" t="s">
        <v>257</v>
      </c>
      <c r="W6" t="s">
        <v>1501</v>
      </c>
      <c r="AD6" t="s">
        <v>1338</v>
      </c>
      <c r="AE6" t="s">
        <v>1502</v>
      </c>
      <c r="AF6" t="s">
        <v>1501</v>
      </c>
      <c r="AG6" t="s">
        <v>257</v>
      </c>
      <c r="AI6">
        <v>22</v>
      </c>
      <c r="AO6">
        <v>7</v>
      </c>
      <c r="BI6" t="s">
        <v>607</v>
      </c>
      <c r="BP6">
        <f t="shared" si="0"/>
        <v>0</v>
      </c>
      <c r="BQ6">
        <f t="shared" si="1"/>
        <v>4</v>
      </c>
      <c r="BS6" t="s">
        <v>9317</v>
      </c>
      <c r="BU6">
        <v>0</v>
      </c>
      <c r="BW6">
        <v>0</v>
      </c>
      <c r="BX6" t="s">
        <v>9402</v>
      </c>
      <c r="CC6" s="3">
        <v>0.41250000000000003</v>
      </c>
      <c r="CE6" t="s">
        <v>9403</v>
      </c>
      <c r="CI6">
        <v>0</v>
      </c>
      <c r="CJ6" t="s">
        <v>9404</v>
      </c>
      <c r="CK6" s="4">
        <v>38387</v>
      </c>
      <c r="CL6" t="s">
        <v>9405</v>
      </c>
      <c r="CM6" t="s">
        <v>9406</v>
      </c>
      <c r="CN6">
        <v>0</v>
      </c>
      <c r="CP6" t="s">
        <v>282</v>
      </c>
      <c r="CQ6" t="s">
        <v>9317</v>
      </c>
      <c r="CT6" t="s">
        <v>7001</v>
      </c>
      <c r="CV6">
        <v>0</v>
      </c>
      <c r="CX6">
        <v>5</v>
      </c>
      <c r="CY6" t="s">
        <v>553</v>
      </c>
      <c r="CZ6">
        <v>0</v>
      </c>
      <c r="DA6">
        <v>7</v>
      </c>
      <c r="DB6" t="s">
        <v>272</v>
      </c>
      <c r="DC6">
        <v>-22</v>
      </c>
      <c r="DE6" t="s">
        <v>9407</v>
      </c>
      <c r="DJ6">
        <v>2</v>
      </c>
      <c r="DK6" s="4">
        <v>44498</v>
      </c>
      <c r="DL6">
        <v>20466</v>
      </c>
      <c r="DM6">
        <v>2021</v>
      </c>
      <c r="DN6">
        <v>0</v>
      </c>
      <c r="DP6">
        <v>80990</v>
      </c>
      <c r="DQ6">
        <v>14</v>
      </c>
      <c r="DT6" t="s">
        <v>294</v>
      </c>
      <c r="DU6" t="s">
        <v>294</v>
      </c>
      <c r="DW6">
        <v>0</v>
      </c>
      <c r="DX6" t="s">
        <v>275</v>
      </c>
      <c r="ED6">
        <v>0</v>
      </c>
      <c r="EE6" t="s">
        <v>9408</v>
      </c>
      <c r="EF6" t="s">
        <v>422</v>
      </c>
      <c r="EG6">
        <v>0</v>
      </c>
      <c r="EI6" t="s">
        <v>454</v>
      </c>
      <c r="EJ6" t="s">
        <v>5378</v>
      </c>
      <c r="EK6" t="s">
        <v>9409</v>
      </c>
      <c r="EL6" t="s">
        <v>9410</v>
      </c>
      <c r="EM6" t="s">
        <v>996</v>
      </c>
      <c r="EN6" t="s">
        <v>269</v>
      </c>
      <c r="EO6" t="s">
        <v>1109</v>
      </c>
      <c r="EP6">
        <v>1</v>
      </c>
      <c r="ES6" t="s">
        <v>9411</v>
      </c>
      <c r="FD6">
        <v>0</v>
      </c>
      <c r="FE6">
        <v>12</v>
      </c>
      <c r="FF6" t="s">
        <v>310</v>
      </c>
      <c r="FH6" t="s">
        <v>310</v>
      </c>
      <c r="FI6" t="s">
        <v>9412</v>
      </c>
      <c r="FK6">
        <v>0</v>
      </c>
      <c r="FM6">
        <v>0</v>
      </c>
      <c r="FP6">
        <v>0</v>
      </c>
      <c r="FR6" t="s">
        <v>395</v>
      </c>
      <c r="FT6" t="s">
        <v>257</v>
      </c>
      <c r="FU6" t="s">
        <v>496</v>
      </c>
      <c r="FV6" t="s">
        <v>431</v>
      </c>
      <c r="FW6" t="s">
        <v>594</v>
      </c>
      <c r="FX6">
        <v>0</v>
      </c>
      <c r="FZ6">
        <v>0</v>
      </c>
      <c r="GA6">
        <v>0</v>
      </c>
      <c r="GB6">
        <v>0</v>
      </c>
      <c r="GD6" t="s">
        <v>355</v>
      </c>
      <c r="GE6">
        <v>0</v>
      </c>
      <c r="GF6" t="s">
        <v>1179</v>
      </c>
      <c r="GI6">
        <v>0</v>
      </c>
      <c r="GJ6">
        <v>0</v>
      </c>
      <c r="GL6" t="s">
        <v>9413</v>
      </c>
      <c r="GN6">
        <v>1</v>
      </c>
      <c r="GZ6" t="s">
        <v>9414</v>
      </c>
      <c r="HB6" t="s">
        <v>313</v>
      </c>
      <c r="HC6" t="s">
        <v>313</v>
      </c>
      <c r="HD6" t="s">
        <v>9415</v>
      </c>
      <c r="HE6">
        <v>0</v>
      </c>
      <c r="HF6">
        <v>12</v>
      </c>
      <c r="HG6">
        <v>0</v>
      </c>
      <c r="HH6" t="s">
        <v>275</v>
      </c>
      <c r="HK6">
        <v>4</v>
      </c>
      <c r="HV6">
        <v>45</v>
      </c>
      <c r="HW6">
        <v>4191944</v>
      </c>
      <c r="HX6" t="s">
        <v>9416</v>
      </c>
      <c r="HY6">
        <v>4191917</v>
      </c>
      <c r="IB6">
        <v>0</v>
      </c>
      <c r="IC6">
        <v>0</v>
      </c>
      <c r="IL6">
        <v>13</v>
      </c>
      <c r="IN6" t="s">
        <v>9407</v>
      </c>
      <c r="IP6" t="s">
        <v>9407</v>
      </c>
      <c r="IT6">
        <v>9</v>
      </c>
    </row>
    <row r="7" spans="1:254">
      <c r="A7">
        <v>6</v>
      </c>
      <c r="B7" t="s">
        <v>9417</v>
      </c>
      <c r="C7">
        <v>1</v>
      </c>
      <c r="D7">
        <v>2</v>
      </c>
      <c r="E7">
        <v>8</v>
      </c>
      <c r="F7">
        <v>41</v>
      </c>
      <c r="G7">
        <v>45</v>
      </c>
      <c r="I7" t="s">
        <v>254</v>
      </c>
      <c r="J7">
        <v>12</v>
      </c>
      <c r="K7" t="s">
        <v>1595</v>
      </c>
      <c r="L7" t="s">
        <v>9418</v>
      </c>
      <c r="M7" t="s">
        <v>568</v>
      </c>
      <c r="O7" t="s">
        <v>979</v>
      </c>
      <c r="P7" t="s">
        <v>1067</v>
      </c>
      <c r="R7" t="s">
        <v>443</v>
      </c>
      <c r="V7" t="s">
        <v>253</v>
      </c>
      <c r="W7" t="s">
        <v>9419</v>
      </c>
      <c r="X7" t="s">
        <v>2804</v>
      </c>
      <c r="Y7" t="s">
        <v>9420</v>
      </c>
      <c r="AA7" t="s">
        <v>325</v>
      </c>
      <c r="AB7" t="s">
        <v>326</v>
      </c>
      <c r="AI7">
        <v>22</v>
      </c>
      <c r="AJ7" t="s">
        <v>327</v>
      </c>
      <c r="AO7">
        <v>7</v>
      </c>
      <c r="BI7" t="s">
        <v>257</v>
      </c>
      <c r="BP7">
        <f t="shared" si="0"/>
        <v>1</v>
      </c>
      <c r="BQ7">
        <f t="shared" si="1"/>
        <v>0</v>
      </c>
      <c r="BS7" t="s">
        <v>9317</v>
      </c>
      <c r="BU7">
        <v>0</v>
      </c>
      <c r="BW7">
        <v>0</v>
      </c>
      <c r="BX7" t="s">
        <v>9421</v>
      </c>
      <c r="BZ7">
        <v>1</v>
      </c>
      <c r="CC7" s="3">
        <v>0.38472222222222219</v>
      </c>
      <c r="CD7" t="s">
        <v>274</v>
      </c>
      <c r="CE7" t="s">
        <v>9422</v>
      </c>
      <c r="CF7">
        <v>9</v>
      </c>
      <c r="CH7" t="s">
        <v>331</v>
      </c>
      <c r="CI7">
        <v>1</v>
      </c>
      <c r="CJ7" t="s">
        <v>9423</v>
      </c>
      <c r="CK7" s="4">
        <v>38387</v>
      </c>
      <c r="CL7" t="s">
        <v>9424</v>
      </c>
      <c r="CM7" t="s">
        <v>9425</v>
      </c>
      <c r="CN7">
        <v>0</v>
      </c>
      <c r="CP7" t="s">
        <v>269</v>
      </c>
      <c r="CQ7" t="s">
        <v>9317</v>
      </c>
      <c r="CT7" t="s">
        <v>5353</v>
      </c>
      <c r="CV7">
        <v>0</v>
      </c>
      <c r="CX7">
        <v>6</v>
      </c>
      <c r="CY7" t="s">
        <v>553</v>
      </c>
      <c r="CZ7">
        <v>0</v>
      </c>
      <c r="DA7">
        <v>7</v>
      </c>
      <c r="DB7" t="s">
        <v>272</v>
      </c>
      <c r="DC7">
        <v>-22</v>
      </c>
      <c r="DE7" t="s">
        <v>9426</v>
      </c>
      <c r="DJ7">
        <v>41</v>
      </c>
      <c r="DK7" s="4">
        <v>44498</v>
      </c>
      <c r="DL7">
        <v>20466</v>
      </c>
      <c r="DM7">
        <v>2021</v>
      </c>
      <c r="DN7">
        <v>0</v>
      </c>
      <c r="DP7">
        <v>80990</v>
      </c>
      <c r="DQ7">
        <v>15</v>
      </c>
      <c r="DT7" t="s">
        <v>257</v>
      </c>
      <c r="DU7" t="s">
        <v>274</v>
      </c>
      <c r="DW7">
        <v>0</v>
      </c>
      <c r="DX7" t="s">
        <v>275</v>
      </c>
      <c r="ED7">
        <v>0</v>
      </c>
      <c r="EE7" t="s">
        <v>1637</v>
      </c>
      <c r="EF7" t="s">
        <v>422</v>
      </c>
      <c r="EG7">
        <v>0</v>
      </c>
      <c r="EI7" t="s">
        <v>454</v>
      </c>
      <c r="EJ7" t="s">
        <v>1077</v>
      </c>
      <c r="EK7" t="s">
        <v>6175</v>
      </c>
      <c r="EL7" t="s">
        <v>9427</v>
      </c>
      <c r="EM7" t="s">
        <v>1025</v>
      </c>
      <c r="EN7" t="s">
        <v>282</v>
      </c>
      <c r="EO7" t="s">
        <v>283</v>
      </c>
      <c r="EP7">
        <v>0</v>
      </c>
      <c r="EQ7" t="s">
        <v>491</v>
      </c>
      <c r="ES7" t="s">
        <v>9428</v>
      </c>
      <c r="ET7">
        <v>21</v>
      </c>
      <c r="EU7" t="s">
        <v>348</v>
      </c>
      <c r="EV7" t="s">
        <v>349</v>
      </c>
      <c r="EW7" t="s">
        <v>462</v>
      </c>
      <c r="EX7" t="s">
        <v>492</v>
      </c>
      <c r="FA7" t="s">
        <v>741</v>
      </c>
      <c r="FB7" t="s">
        <v>9429</v>
      </c>
      <c r="FD7">
        <v>0</v>
      </c>
      <c r="FE7">
        <v>5</v>
      </c>
      <c r="FK7">
        <v>0</v>
      </c>
      <c r="FM7">
        <v>0</v>
      </c>
      <c r="FP7">
        <v>0</v>
      </c>
      <c r="FR7" t="s">
        <v>462</v>
      </c>
      <c r="FU7" t="s">
        <v>777</v>
      </c>
      <c r="FX7">
        <v>0</v>
      </c>
      <c r="FZ7">
        <v>0</v>
      </c>
      <c r="GA7">
        <v>0</v>
      </c>
      <c r="GB7">
        <v>0</v>
      </c>
      <c r="GC7" t="s">
        <v>9430</v>
      </c>
      <c r="GD7" t="s">
        <v>355</v>
      </c>
      <c r="GE7">
        <v>0</v>
      </c>
      <c r="GF7" t="s">
        <v>466</v>
      </c>
      <c r="GH7">
        <v>3.5</v>
      </c>
      <c r="GI7">
        <v>0</v>
      </c>
      <c r="GJ7">
        <v>0</v>
      </c>
      <c r="GL7" t="s">
        <v>4027</v>
      </c>
      <c r="GM7">
        <v>20</v>
      </c>
      <c r="GN7">
        <v>4</v>
      </c>
      <c r="GO7" t="s">
        <v>713</v>
      </c>
      <c r="GQ7">
        <v>38</v>
      </c>
      <c r="GZ7" t="s">
        <v>9431</v>
      </c>
      <c r="HB7" t="s">
        <v>313</v>
      </c>
      <c r="HC7" t="s">
        <v>313</v>
      </c>
      <c r="HD7" t="s">
        <v>9426</v>
      </c>
      <c r="HE7">
        <v>0</v>
      </c>
      <c r="HF7">
        <v>12</v>
      </c>
      <c r="HG7">
        <v>0</v>
      </c>
      <c r="HH7" t="s">
        <v>275</v>
      </c>
      <c r="HK7">
        <v>4</v>
      </c>
      <c r="HL7" t="s">
        <v>9426</v>
      </c>
      <c r="HN7" t="s">
        <v>9332</v>
      </c>
      <c r="HO7" t="s">
        <v>9432</v>
      </c>
      <c r="HP7" t="s">
        <v>9433</v>
      </c>
      <c r="HQ7" t="s">
        <v>9434</v>
      </c>
      <c r="HS7" t="s">
        <v>9435</v>
      </c>
      <c r="HV7">
        <v>4</v>
      </c>
      <c r="HW7">
        <v>4191986</v>
      </c>
      <c r="HX7" t="s">
        <v>9436</v>
      </c>
      <c r="HY7">
        <v>4191944</v>
      </c>
      <c r="IB7">
        <v>0.5</v>
      </c>
      <c r="IC7">
        <v>1</v>
      </c>
      <c r="IL7">
        <v>14</v>
      </c>
      <c r="IP7" t="s">
        <v>9426</v>
      </c>
      <c r="IT7">
        <v>9</v>
      </c>
    </row>
    <row r="8" spans="1:254">
      <c r="A8">
        <v>7</v>
      </c>
      <c r="B8" t="s">
        <v>9437</v>
      </c>
      <c r="C8">
        <v>1</v>
      </c>
      <c r="D8">
        <v>1</v>
      </c>
      <c r="E8">
        <v>4</v>
      </c>
      <c r="F8">
        <v>4</v>
      </c>
      <c r="G8">
        <v>4</v>
      </c>
      <c r="I8" t="s">
        <v>254</v>
      </c>
      <c r="J8">
        <v>20</v>
      </c>
      <c r="K8">
        <v>20</v>
      </c>
      <c r="L8" t="s">
        <v>7093</v>
      </c>
      <c r="M8" t="s">
        <v>1471</v>
      </c>
      <c r="O8" t="s">
        <v>5906</v>
      </c>
      <c r="P8" t="s">
        <v>1473</v>
      </c>
      <c r="V8" t="s">
        <v>257</v>
      </c>
      <c r="W8" t="s">
        <v>9438</v>
      </c>
      <c r="AD8" t="s">
        <v>411</v>
      </c>
      <c r="AE8" t="s">
        <v>412</v>
      </c>
      <c r="AF8" t="s">
        <v>9438</v>
      </c>
      <c r="AG8" t="s">
        <v>257</v>
      </c>
      <c r="AI8">
        <v>7</v>
      </c>
      <c r="AK8" t="s">
        <v>575</v>
      </c>
      <c r="AO8">
        <v>7</v>
      </c>
      <c r="BI8" t="s">
        <v>257</v>
      </c>
      <c r="BP8">
        <f t="shared" si="0"/>
        <v>0</v>
      </c>
      <c r="BQ8">
        <f t="shared" si="1"/>
        <v>2</v>
      </c>
      <c r="BS8" t="s">
        <v>9317</v>
      </c>
      <c r="BU8">
        <v>0</v>
      </c>
      <c r="BW8">
        <v>0</v>
      </c>
      <c r="BX8" t="s">
        <v>9439</v>
      </c>
      <c r="CC8" s="3">
        <v>0.35486111111111113</v>
      </c>
      <c r="CE8" t="s">
        <v>9440</v>
      </c>
      <c r="CI8">
        <v>0</v>
      </c>
      <c r="CJ8" t="s">
        <v>9441</v>
      </c>
      <c r="CK8" s="4">
        <v>38387</v>
      </c>
      <c r="CL8" t="s">
        <v>9442</v>
      </c>
      <c r="CM8" t="s">
        <v>9443</v>
      </c>
      <c r="CN8">
        <v>0</v>
      </c>
      <c r="CP8" t="s">
        <v>269</v>
      </c>
      <c r="CQ8" t="s">
        <v>9317</v>
      </c>
      <c r="CT8" t="s">
        <v>9444</v>
      </c>
      <c r="CV8">
        <v>0</v>
      </c>
      <c r="CX8">
        <v>7</v>
      </c>
      <c r="CY8" t="s">
        <v>553</v>
      </c>
      <c r="CZ8">
        <v>0</v>
      </c>
      <c r="DA8">
        <v>7</v>
      </c>
      <c r="DB8" t="s">
        <v>272</v>
      </c>
      <c r="DC8">
        <v>-22</v>
      </c>
      <c r="DJ8">
        <v>4</v>
      </c>
      <c r="DK8" s="4">
        <v>44498</v>
      </c>
      <c r="DL8">
        <v>20466</v>
      </c>
      <c r="DM8">
        <v>2021</v>
      </c>
      <c r="DN8">
        <v>0</v>
      </c>
      <c r="DP8">
        <v>80990</v>
      </c>
      <c r="DQ8">
        <v>16</v>
      </c>
      <c r="DT8" t="s">
        <v>257</v>
      </c>
      <c r="DU8" t="s">
        <v>274</v>
      </c>
      <c r="DW8">
        <v>0</v>
      </c>
      <c r="DX8" t="s">
        <v>275</v>
      </c>
      <c r="ED8">
        <v>0</v>
      </c>
      <c r="EE8" t="s">
        <v>6776</v>
      </c>
      <c r="EF8" t="s">
        <v>277</v>
      </c>
      <c r="EG8">
        <v>0</v>
      </c>
      <c r="EI8" t="s">
        <v>1486</v>
      </c>
      <c r="EJ8" t="s">
        <v>9445</v>
      </c>
      <c r="EK8" t="s">
        <v>9446</v>
      </c>
      <c r="EL8" t="s">
        <v>9447</v>
      </c>
      <c r="EM8" t="s">
        <v>9448</v>
      </c>
      <c r="EN8" t="s">
        <v>282</v>
      </c>
      <c r="EO8" t="s">
        <v>968</v>
      </c>
      <c r="EP8">
        <v>1</v>
      </c>
      <c r="ES8" t="s">
        <v>9449</v>
      </c>
      <c r="FD8">
        <v>0</v>
      </c>
      <c r="FE8">
        <v>6</v>
      </c>
      <c r="FF8" t="s">
        <v>285</v>
      </c>
      <c r="FH8" t="s">
        <v>285</v>
      </c>
      <c r="FI8" t="s">
        <v>9349</v>
      </c>
      <c r="FK8">
        <v>0</v>
      </c>
      <c r="FM8">
        <v>0</v>
      </c>
      <c r="FP8">
        <v>0</v>
      </c>
      <c r="FR8" t="s">
        <v>651</v>
      </c>
      <c r="FT8" t="s">
        <v>274</v>
      </c>
      <c r="FU8" t="s">
        <v>9450</v>
      </c>
      <c r="FV8" t="s">
        <v>431</v>
      </c>
      <c r="FW8" t="s">
        <v>594</v>
      </c>
      <c r="FX8">
        <v>0</v>
      </c>
      <c r="FZ8">
        <v>0</v>
      </c>
      <c r="GA8">
        <v>0</v>
      </c>
      <c r="GB8">
        <v>0</v>
      </c>
      <c r="GD8" t="s">
        <v>355</v>
      </c>
      <c r="GE8">
        <v>0</v>
      </c>
      <c r="GI8">
        <v>0</v>
      </c>
      <c r="GJ8">
        <v>0</v>
      </c>
      <c r="GL8" t="s">
        <v>9451</v>
      </c>
      <c r="GN8">
        <v>0</v>
      </c>
      <c r="GZ8" t="s">
        <v>1376</v>
      </c>
      <c r="HB8" t="s">
        <v>313</v>
      </c>
      <c r="HC8" t="s">
        <v>313</v>
      </c>
      <c r="HD8" t="s">
        <v>9452</v>
      </c>
      <c r="HE8">
        <v>0</v>
      </c>
      <c r="HF8">
        <v>20</v>
      </c>
      <c r="HG8">
        <v>0</v>
      </c>
      <c r="HH8" t="s">
        <v>275</v>
      </c>
      <c r="HK8">
        <v>0</v>
      </c>
      <c r="HV8">
        <v>0</v>
      </c>
      <c r="HW8">
        <v>4192018</v>
      </c>
      <c r="HX8" t="s">
        <v>600</v>
      </c>
      <c r="HY8">
        <v>4191986</v>
      </c>
      <c r="IB8">
        <v>0.5</v>
      </c>
      <c r="IC8">
        <v>1</v>
      </c>
      <c r="IL8">
        <v>15</v>
      </c>
      <c r="IR8" t="s">
        <v>600</v>
      </c>
      <c r="IT8">
        <v>9</v>
      </c>
    </row>
    <row r="9" spans="1:254">
      <c r="A9">
        <v>8</v>
      </c>
      <c r="B9" t="s">
        <v>9453</v>
      </c>
      <c r="C9">
        <v>1</v>
      </c>
      <c r="D9">
        <v>1</v>
      </c>
      <c r="E9">
        <v>10</v>
      </c>
      <c r="F9">
        <v>5</v>
      </c>
      <c r="G9">
        <v>-15</v>
      </c>
      <c r="H9" t="s">
        <v>253</v>
      </c>
      <c r="I9" t="s">
        <v>254</v>
      </c>
      <c r="J9">
        <v>11</v>
      </c>
      <c r="K9" t="s">
        <v>1184</v>
      </c>
      <c r="L9" t="s">
        <v>1094</v>
      </c>
      <c r="M9" t="s">
        <v>1095</v>
      </c>
      <c r="O9" t="s">
        <v>1096</v>
      </c>
      <c r="S9" t="s">
        <v>473</v>
      </c>
      <c r="V9" t="s">
        <v>257</v>
      </c>
      <c r="W9" t="s">
        <v>3580</v>
      </c>
      <c r="AD9" t="s">
        <v>1291</v>
      </c>
      <c r="AE9" t="s">
        <v>1292</v>
      </c>
      <c r="AF9" t="s">
        <v>3580</v>
      </c>
      <c r="AG9" t="s">
        <v>257</v>
      </c>
      <c r="AI9">
        <v>22</v>
      </c>
      <c r="AO9">
        <v>7</v>
      </c>
      <c r="AT9" t="s">
        <v>254</v>
      </c>
      <c r="BI9" t="s">
        <v>257</v>
      </c>
      <c r="BP9">
        <f t="shared" si="0"/>
        <v>0</v>
      </c>
      <c r="BQ9">
        <f t="shared" si="1"/>
        <v>1</v>
      </c>
      <c r="BS9" t="s">
        <v>9317</v>
      </c>
      <c r="BU9">
        <v>0</v>
      </c>
      <c r="BW9">
        <v>0</v>
      </c>
      <c r="BX9" t="s">
        <v>9454</v>
      </c>
      <c r="CC9" s="3">
        <v>0.26666666666666666</v>
      </c>
      <c r="CE9" t="s">
        <v>9455</v>
      </c>
      <c r="CI9">
        <v>0</v>
      </c>
      <c r="CJ9" t="s">
        <v>9456</v>
      </c>
      <c r="CK9" s="4">
        <v>38387</v>
      </c>
      <c r="CL9" t="s">
        <v>9457</v>
      </c>
      <c r="CM9" t="s">
        <v>9458</v>
      </c>
      <c r="CN9">
        <v>0</v>
      </c>
      <c r="CO9" t="s">
        <v>268</v>
      </c>
      <c r="CP9" t="s">
        <v>418</v>
      </c>
      <c r="CQ9" t="s">
        <v>9317</v>
      </c>
      <c r="CT9" t="s">
        <v>9459</v>
      </c>
      <c r="CV9">
        <v>0</v>
      </c>
      <c r="CX9">
        <v>1</v>
      </c>
      <c r="CY9" t="s">
        <v>271</v>
      </c>
      <c r="CZ9">
        <v>-28</v>
      </c>
      <c r="DA9">
        <v>6</v>
      </c>
      <c r="DB9" t="s">
        <v>554</v>
      </c>
      <c r="DC9">
        <v>-15</v>
      </c>
      <c r="DE9" t="s">
        <v>9375</v>
      </c>
      <c r="DJ9">
        <v>5</v>
      </c>
      <c r="DK9" s="4">
        <v>44498</v>
      </c>
      <c r="DL9">
        <v>20466</v>
      </c>
      <c r="DM9">
        <v>2021</v>
      </c>
      <c r="DN9">
        <v>0</v>
      </c>
      <c r="DP9">
        <v>80990</v>
      </c>
      <c r="DQ9">
        <v>23</v>
      </c>
      <c r="DT9" t="s">
        <v>257</v>
      </c>
      <c r="DU9" t="s">
        <v>274</v>
      </c>
      <c r="DW9">
        <v>7</v>
      </c>
      <c r="DX9" t="s">
        <v>275</v>
      </c>
      <c r="ED9">
        <v>0</v>
      </c>
      <c r="EE9" t="s">
        <v>1105</v>
      </c>
      <c r="EF9" t="s">
        <v>422</v>
      </c>
      <c r="EG9">
        <v>0</v>
      </c>
      <c r="EI9" t="s">
        <v>340</v>
      </c>
      <c r="EJ9" t="s">
        <v>341</v>
      </c>
      <c r="EK9" t="s">
        <v>9460</v>
      </c>
      <c r="EL9" t="s">
        <v>9461</v>
      </c>
      <c r="EM9" t="s">
        <v>268</v>
      </c>
      <c r="EN9" t="s">
        <v>418</v>
      </c>
      <c r="EO9" t="s">
        <v>388</v>
      </c>
      <c r="EP9">
        <v>0</v>
      </c>
      <c r="ES9" t="s">
        <v>9462</v>
      </c>
      <c r="FD9">
        <v>0</v>
      </c>
      <c r="FE9">
        <v>20</v>
      </c>
      <c r="FF9" t="s">
        <v>429</v>
      </c>
      <c r="FG9" t="s">
        <v>309</v>
      </c>
      <c r="FH9" t="s">
        <v>310</v>
      </c>
      <c r="FK9">
        <v>0</v>
      </c>
      <c r="FM9">
        <v>0</v>
      </c>
      <c r="FP9">
        <v>0</v>
      </c>
      <c r="FR9" t="s">
        <v>395</v>
      </c>
      <c r="FT9" t="s">
        <v>257</v>
      </c>
      <c r="FU9" t="s">
        <v>496</v>
      </c>
      <c r="FV9" t="s">
        <v>1291</v>
      </c>
      <c r="FW9" t="s">
        <v>625</v>
      </c>
      <c r="FX9">
        <v>0</v>
      </c>
      <c r="FZ9">
        <v>7</v>
      </c>
      <c r="GA9">
        <v>7</v>
      </c>
      <c r="GB9">
        <v>0</v>
      </c>
      <c r="GC9" t="s">
        <v>497</v>
      </c>
      <c r="GD9" t="s">
        <v>355</v>
      </c>
      <c r="GE9">
        <v>0</v>
      </c>
      <c r="GF9" t="s">
        <v>274</v>
      </c>
      <c r="GI9">
        <v>1</v>
      </c>
      <c r="GJ9">
        <v>0</v>
      </c>
      <c r="GL9" t="s">
        <v>9463</v>
      </c>
      <c r="GN9">
        <v>2</v>
      </c>
      <c r="GZ9" t="s">
        <v>9464</v>
      </c>
      <c r="HB9" t="s">
        <v>313</v>
      </c>
      <c r="HC9" t="s">
        <v>313</v>
      </c>
      <c r="HD9" t="s">
        <v>9465</v>
      </c>
      <c r="HE9">
        <v>0</v>
      </c>
      <c r="HF9">
        <v>11</v>
      </c>
      <c r="HG9">
        <v>7</v>
      </c>
      <c r="HH9" t="s">
        <v>275</v>
      </c>
      <c r="HK9">
        <v>4</v>
      </c>
      <c r="HV9">
        <v>-20</v>
      </c>
      <c r="HW9">
        <v>4192387</v>
      </c>
      <c r="HX9" t="s">
        <v>9466</v>
      </c>
      <c r="HY9">
        <v>4192319</v>
      </c>
      <c r="IB9">
        <v>0</v>
      </c>
      <c r="IC9">
        <v>0</v>
      </c>
      <c r="IL9">
        <v>22</v>
      </c>
      <c r="IP9" t="s">
        <v>9375</v>
      </c>
      <c r="IQ9" t="s">
        <v>9452</v>
      </c>
      <c r="IT9">
        <v>9</v>
      </c>
    </row>
    <row r="10" spans="1:254">
      <c r="A10">
        <v>9</v>
      </c>
      <c r="B10" t="s">
        <v>9467</v>
      </c>
      <c r="C10">
        <v>1</v>
      </c>
      <c r="D10">
        <v>2</v>
      </c>
      <c r="E10">
        <v>7</v>
      </c>
      <c r="F10">
        <v>0</v>
      </c>
      <c r="G10">
        <v>-20</v>
      </c>
      <c r="I10" t="s">
        <v>298</v>
      </c>
      <c r="J10">
        <v>11</v>
      </c>
      <c r="K10" t="s">
        <v>1184</v>
      </c>
      <c r="L10" t="s">
        <v>4571</v>
      </c>
      <c r="M10" t="s">
        <v>440</v>
      </c>
      <c r="N10" t="s">
        <v>254</v>
      </c>
      <c r="O10" t="s">
        <v>4572</v>
      </c>
      <c r="P10" t="s">
        <v>442</v>
      </c>
      <c r="V10" t="s">
        <v>257</v>
      </c>
      <c r="W10" t="s">
        <v>9468</v>
      </c>
      <c r="AD10" t="s">
        <v>2223</v>
      </c>
      <c r="AE10" t="s">
        <v>2224</v>
      </c>
      <c r="AF10" t="s">
        <v>9468</v>
      </c>
      <c r="AG10" t="s">
        <v>257</v>
      </c>
      <c r="AI10">
        <v>22</v>
      </c>
      <c r="AO10">
        <v>7</v>
      </c>
      <c r="BI10" t="s">
        <v>257</v>
      </c>
      <c r="BP10">
        <f t="shared" si="0"/>
        <v>0</v>
      </c>
      <c r="BQ10">
        <f t="shared" si="1"/>
        <v>1</v>
      </c>
      <c r="BS10" t="s">
        <v>9317</v>
      </c>
      <c r="BU10">
        <v>0</v>
      </c>
      <c r="BW10">
        <v>0</v>
      </c>
      <c r="BX10" t="s">
        <v>9469</v>
      </c>
      <c r="CC10" s="3">
        <v>0.24236111111111111</v>
      </c>
      <c r="CE10" t="s">
        <v>9470</v>
      </c>
      <c r="CI10">
        <v>0</v>
      </c>
      <c r="CJ10" t="s">
        <v>9471</v>
      </c>
      <c r="CK10" s="4">
        <v>38387</v>
      </c>
      <c r="CL10" t="s">
        <v>9472</v>
      </c>
      <c r="CM10" t="s">
        <v>9473</v>
      </c>
      <c r="CN10">
        <v>0</v>
      </c>
      <c r="CP10" t="s">
        <v>282</v>
      </c>
      <c r="CQ10" t="s">
        <v>9317</v>
      </c>
      <c r="CT10" t="s">
        <v>9474</v>
      </c>
      <c r="CV10">
        <v>0</v>
      </c>
      <c r="CX10">
        <v>2</v>
      </c>
      <c r="CY10" t="s">
        <v>271</v>
      </c>
      <c r="CZ10">
        <v>-28</v>
      </c>
      <c r="DA10">
        <v>6</v>
      </c>
      <c r="DB10" t="s">
        <v>554</v>
      </c>
      <c r="DC10">
        <v>-15</v>
      </c>
      <c r="DE10" t="s">
        <v>9407</v>
      </c>
      <c r="DJ10">
        <v>0</v>
      </c>
      <c r="DK10" s="4">
        <v>44498</v>
      </c>
      <c r="DL10">
        <v>20466</v>
      </c>
      <c r="DM10">
        <v>2021</v>
      </c>
      <c r="DN10">
        <v>0</v>
      </c>
      <c r="DP10">
        <v>80990</v>
      </c>
      <c r="DQ10">
        <v>24</v>
      </c>
      <c r="DT10" t="s">
        <v>257</v>
      </c>
      <c r="DU10" t="s">
        <v>274</v>
      </c>
      <c r="DW10">
        <v>7</v>
      </c>
      <c r="DX10" t="s">
        <v>275</v>
      </c>
      <c r="ED10">
        <v>0</v>
      </c>
      <c r="EE10" t="s">
        <v>4582</v>
      </c>
      <c r="EF10" t="s">
        <v>1128</v>
      </c>
      <c r="EG10">
        <v>1</v>
      </c>
      <c r="EI10" t="s">
        <v>340</v>
      </c>
      <c r="EJ10" t="s">
        <v>341</v>
      </c>
      <c r="EK10" t="s">
        <v>9475</v>
      </c>
      <c r="EL10" t="s">
        <v>9476</v>
      </c>
      <c r="EN10" t="s">
        <v>269</v>
      </c>
      <c r="EO10" t="s">
        <v>345</v>
      </c>
      <c r="EP10">
        <v>1</v>
      </c>
      <c r="ES10" t="s">
        <v>9477</v>
      </c>
      <c r="FD10">
        <v>0</v>
      </c>
      <c r="FE10">
        <v>12</v>
      </c>
      <c r="FF10" t="s">
        <v>310</v>
      </c>
      <c r="FH10" t="s">
        <v>310</v>
      </c>
      <c r="FK10">
        <v>0</v>
      </c>
      <c r="FM10">
        <v>0</v>
      </c>
      <c r="FP10">
        <v>0</v>
      </c>
      <c r="FR10" t="s">
        <v>395</v>
      </c>
      <c r="FT10" t="s">
        <v>257</v>
      </c>
      <c r="FU10" t="s">
        <v>496</v>
      </c>
      <c r="FV10" t="s">
        <v>1700</v>
      </c>
      <c r="FW10" t="s">
        <v>432</v>
      </c>
      <c r="FX10">
        <v>1</v>
      </c>
      <c r="FZ10">
        <v>7</v>
      </c>
      <c r="GA10">
        <v>7</v>
      </c>
      <c r="GB10">
        <v>0</v>
      </c>
      <c r="GD10" t="s">
        <v>355</v>
      </c>
      <c r="GE10">
        <v>0</v>
      </c>
      <c r="GF10" t="s">
        <v>274</v>
      </c>
      <c r="GI10">
        <v>0</v>
      </c>
      <c r="GJ10">
        <v>0</v>
      </c>
      <c r="GL10" t="s">
        <v>9478</v>
      </c>
      <c r="GN10">
        <v>1</v>
      </c>
      <c r="GZ10" t="s">
        <v>5130</v>
      </c>
      <c r="HB10" t="s">
        <v>294</v>
      </c>
      <c r="HC10" t="s">
        <v>294</v>
      </c>
      <c r="HD10" t="s">
        <v>9479</v>
      </c>
      <c r="HE10">
        <v>0</v>
      </c>
      <c r="HF10">
        <v>11</v>
      </c>
      <c r="HG10">
        <v>7</v>
      </c>
      <c r="HH10" t="s">
        <v>275</v>
      </c>
      <c r="HK10">
        <v>3</v>
      </c>
      <c r="HV10">
        <v>-20</v>
      </c>
      <c r="HW10">
        <v>4192423</v>
      </c>
      <c r="HX10" t="s">
        <v>9480</v>
      </c>
      <c r="HY10">
        <v>4192387</v>
      </c>
      <c r="IB10">
        <v>0</v>
      </c>
      <c r="IC10">
        <v>0</v>
      </c>
      <c r="IL10">
        <v>23</v>
      </c>
      <c r="IN10" t="s">
        <v>9407</v>
      </c>
      <c r="IP10" t="s">
        <v>9407</v>
      </c>
      <c r="IT10">
        <v>9</v>
      </c>
    </row>
    <row r="11" spans="1:254">
      <c r="A11">
        <v>10</v>
      </c>
      <c r="B11" t="s">
        <v>9481</v>
      </c>
      <c r="C11">
        <v>1</v>
      </c>
      <c r="D11">
        <v>3</v>
      </c>
      <c r="E11">
        <v>5</v>
      </c>
      <c r="F11">
        <v>5</v>
      </c>
      <c r="G11">
        <v>-20</v>
      </c>
      <c r="I11" t="s">
        <v>254</v>
      </c>
      <c r="J11">
        <v>11</v>
      </c>
      <c r="K11" t="s">
        <v>6698</v>
      </c>
      <c r="L11" t="s">
        <v>9482</v>
      </c>
      <c r="M11" t="s">
        <v>827</v>
      </c>
      <c r="O11" t="s">
        <v>828</v>
      </c>
      <c r="S11" t="s">
        <v>5164</v>
      </c>
      <c r="V11" t="s">
        <v>253</v>
      </c>
      <c r="W11" t="s">
        <v>9483</v>
      </c>
      <c r="X11" t="s">
        <v>1432</v>
      </c>
      <c r="Y11" t="s">
        <v>9484</v>
      </c>
      <c r="AA11" t="s">
        <v>325</v>
      </c>
      <c r="AB11" t="s">
        <v>326</v>
      </c>
      <c r="AI11">
        <v>4</v>
      </c>
      <c r="AJ11" t="s">
        <v>327</v>
      </c>
      <c r="AO11">
        <v>7</v>
      </c>
      <c r="BI11" t="s">
        <v>257</v>
      </c>
      <c r="BP11">
        <f t="shared" si="0"/>
        <v>1</v>
      </c>
      <c r="BQ11">
        <f t="shared" si="1"/>
        <v>0</v>
      </c>
      <c r="BS11" t="s">
        <v>9317</v>
      </c>
      <c r="BU11">
        <v>0</v>
      </c>
      <c r="BW11">
        <v>0</v>
      </c>
      <c r="BX11" t="s">
        <v>9485</v>
      </c>
      <c r="BZ11">
        <v>1</v>
      </c>
      <c r="CC11" s="3">
        <v>0.21319444444444444</v>
      </c>
      <c r="CD11" t="s">
        <v>274</v>
      </c>
      <c r="CE11" t="s">
        <v>9486</v>
      </c>
      <c r="CF11">
        <v>7</v>
      </c>
      <c r="CH11" t="s">
        <v>331</v>
      </c>
      <c r="CI11">
        <v>0</v>
      </c>
      <c r="CJ11" t="s">
        <v>9487</v>
      </c>
      <c r="CK11" s="4">
        <v>38387</v>
      </c>
      <c r="CL11" t="s">
        <v>9488</v>
      </c>
      <c r="CM11" t="s">
        <v>9489</v>
      </c>
      <c r="CN11">
        <v>0</v>
      </c>
      <c r="CO11" t="s">
        <v>9490</v>
      </c>
      <c r="CP11" t="s">
        <v>269</v>
      </c>
      <c r="CQ11" t="s">
        <v>9317</v>
      </c>
      <c r="CT11" t="s">
        <v>9366</v>
      </c>
      <c r="CV11">
        <v>0</v>
      </c>
      <c r="CX11">
        <v>3</v>
      </c>
      <c r="CY11" t="s">
        <v>271</v>
      </c>
      <c r="CZ11">
        <v>-28</v>
      </c>
      <c r="DA11">
        <v>6</v>
      </c>
      <c r="DB11" t="s">
        <v>554</v>
      </c>
      <c r="DC11">
        <v>-15</v>
      </c>
      <c r="DE11" t="s">
        <v>9407</v>
      </c>
      <c r="DJ11">
        <v>5</v>
      </c>
      <c r="DK11" s="4">
        <v>44498</v>
      </c>
      <c r="DL11">
        <v>20466</v>
      </c>
      <c r="DM11">
        <v>2021</v>
      </c>
      <c r="DN11">
        <v>0</v>
      </c>
      <c r="DP11">
        <v>80990</v>
      </c>
      <c r="DQ11">
        <v>25</v>
      </c>
      <c r="DT11" t="s">
        <v>257</v>
      </c>
      <c r="DU11" t="s">
        <v>274</v>
      </c>
      <c r="DW11">
        <v>7</v>
      </c>
      <c r="DX11" t="s">
        <v>275</v>
      </c>
      <c r="DZ11" t="s">
        <v>9344</v>
      </c>
      <c r="ED11">
        <v>0</v>
      </c>
      <c r="EE11" t="s">
        <v>337</v>
      </c>
      <c r="EF11" t="s">
        <v>338</v>
      </c>
      <c r="EG11">
        <v>0</v>
      </c>
      <c r="EH11" t="s">
        <v>339</v>
      </c>
      <c r="EI11" t="s">
        <v>340</v>
      </c>
      <c r="EJ11" t="s">
        <v>1149</v>
      </c>
      <c r="EK11" t="s">
        <v>9491</v>
      </c>
      <c r="EL11" t="s">
        <v>9492</v>
      </c>
      <c r="EM11" t="s">
        <v>918</v>
      </c>
      <c r="EN11" t="s">
        <v>282</v>
      </c>
      <c r="EO11" t="s">
        <v>490</v>
      </c>
      <c r="EP11">
        <v>0</v>
      </c>
      <c r="EQ11" t="s">
        <v>346</v>
      </c>
      <c r="ES11" t="s">
        <v>9493</v>
      </c>
      <c r="ET11">
        <v>3</v>
      </c>
      <c r="EU11" t="s">
        <v>348</v>
      </c>
      <c r="EV11" t="s">
        <v>349</v>
      </c>
      <c r="EW11" t="s">
        <v>771</v>
      </c>
      <c r="EX11" t="s">
        <v>898</v>
      </c>
      <c r="FA11" t="s">
        <v>392</v>
      </c>
      <c r="FB11" t="s">
        <v>9494</v>
      </c>
      <c r="FD11">
        <v>0</v>
      </c>
      <c r="FE11">
        <v>4</v>
      </c>
      <c r="FI11" t="s">
        <v>9495</v>
      </c>
      <c r="FJ11" t="s">
        <v>9496</v>
      </c>
      <c r="FK11">
        <v>0</v>
      </c>
      <c r="FM11">
        <v>0</v>
      </c>
      <c r="FN11" t="s">
        <v>9344</v>
      </c>
      <c r="FO11" t="s">
        <v>8568</v>
      </c>
      <c r="FP11">
        <v>0</v>
      </c>
      <c r="FR11" t="s">
        <v>354</v>
      </c>
      <c r="FX11">
        <v>0</v>
      </c>
      <c r="FZ11">
        <v>7</v>
      </c>
      <c r="GA11">
        <v>7</v>
      </c>
      <c r="GB11">
        <v>0</v>
      </c>
      <c r="GC11" t="s">
        <v>5180</v>
      </c>
      <c r="GD11" t="s">
        <v>355</v>
      </c>
      <c r="GE11">
        <v>1</v>
      </c>
      <c r="GG11">
        <v>2</v>
      </c>
      <c r="GH11">
        <v>2.2000000000000002</v>
      </c>
      <c r="GI11">
        <v>0</v>
      </c>
      <c r="GJ11">
        <v>0</v>
      </c>
      <c r="GL11" t="s">
        <v>9497</v>
      </c>
      <c r="GM11">
        <v>2</v>
      </c>
      <c r="GN11">
        <v>0</v>
      </c>
      <c r="GO11">
        <v>4</v>
      </c>
      <c r="GP11" t="s">
        <v>779</v>
      </c>
      <c r="GQ11">
        <v>25</v>
      </c>
      <c r="GZ11" t="s">
        <v>9498</v>
      </c>
      <c r="HB11" t="s">
        <v>313</v>
      </c>
      <c r="HC11" t="s">
        <v>313</v>
      </c>
      <c r="HD11" t="s">
        <v>9499</v>
      </c>
      <c r="HE11">
        <v>0</v>
      </c>
      <c r="HF11">
        <v>11</v>
      </c>
      <c r="HG11">
        <v>7</v>
      </c>
      <c r="HH11" t="s">
        <v>275</v>
      </c>
      <c r="HK11" t="s">
        <v>2040</v>
      </c>
      <c r="HL11" t="s">
        <v>9407</v>
      </c>
      <c r="HN11" t="s">
        <v>9500</v>
      </c>
      <c r="HO11" t="s">
        <v>9501</v>
      </c>
      <c r="HP11" t="s">
        <v>9502</v>
      </c>
      <c r="HQ11" t="s">
        <v>9503</v>
      </c>
      <c r="HS11" t="s">
        <v>1454</v>
      </c>
      <c r="HV11">
        <v>-25</v>
      </c>
      <c r="HW11">
        <v>4192455</v>
      </c>
      <c r="HX11" t="s">
        <v>9504</v>
      </c>
      <c r="HY11">
        <v>4192423</v>
      </c>
      <c r="IB11">
        <v>0</v>
      </c>
      <c r="IC11">
        <v>0</v>
      </c>
      <c r="IL11">
        <v>24</v>
      </c>
      <c r="IP11" t="s">
        <v>9407</v>
      </c>
      <c r="IT11">
        <v>9</v>
      </c>
    </row>
    <row r="12" spans="1:254">
      <c r="A12">
        <v>11</v>
      </c>
      <c r="B12" t="s">
        <v>9505</v>
      </c>
      <c r="C12">
        <v>1</v>
      </c>
      <c r="D12">
        <v>1</v>
      </c>
      <c r="E12">
        <v>10</v>
      </c>
      <c r="F12">
        <v>2</v>
      </c>
      <c r="G12">
        <v>-25</v>
      </c>
      <c r="I12" t="s">
        <v>298</v>
      </c>
      <c r="J12">
        <v>12</v>
      </c>
      <c r="K12" t="s">
        <v>6748</v>
      </c>
      <c r="L12" t="s">
        <v>9506</v>
      </c>
      <c r="M12" t="s">
        <v>256</v>
      </c>
      <c r="O12" t="s">
        <v>255</v>
      </c>
      <c r="P12" t="s">
        <v>871</v>
      </c>
      <c r="R12" t="s">
        <v>443</v>
      </c>
      <c r="V12" t="s">
        <v>257</v>
      </c>
      <c r="W12" t="s">
        <v>1709</v>
      </c>
      <c r="AD12" t="s">
        <v>807</v>
      </c>
      <c r="AE12" t="s">
        <v>808</v>
      </c>
      <c r="AF12" t="s">
        <v>1709</v>
      </c>
      <c r="AG12" t="s">
        <v>274</v>
      </c>
      <c r="AI12">
        <v>9</v>
      </c>
      <c r="AO12">
        <v>7</v>
      </c>
      <c r="AT12" t="s">
        <v>254</v>
      </c>
      <c r="BI12" t="s">
        <v>274</v>
      </c>
      <c r="BP12">
        <f t="shared" si="0"/>
        <v>0</v>
      </c>
      <c r="BQ12">
        <f t="shared" si="1"/>
        <v>5</v>
      </c>
      <c r="BS12" t="s">
        <v>9317</v>
      </c>
      <c r="BU12">
        <v>0</v>
      </c>
      <c r="BW12">
        <v>0</v>
      </c>
      <c r="BX12" t="s">
        <v>9507</v>
      </c>
      <c r="CC12" s="3">
        <v>0.18888888888888888</v>
      </c>
      <c r="CE12" t="s">
        <v>9508</v>
      </c>
      <c r="CI12">
        <v>0</v>
      </c>
      <c r="CJ12" t="s">
        <v>9509</v>
      </c>
      <c r="CK12" s="4">
        <v>38387</v>
      </c>
      <c r="CL12" t="s">
        <v>9510</v>
      </c>
      <c r="CM12" t="s">
        <v>9511</v>
      </c>
      <c r="CN12">
        <v>0</v>
      </c>
      <c r="CO12" t="s">
        <v>9512</v>
      </c>
      <c r="CP12" t="s">
        <v>282</v>
      </c>
      <c r="CQ12" t="s">
        <v>9317</v>
      </c>
      <c r="CT12" t="s">
        <v>9513</v>
      </c>
      <c r="CV12">
        <v>0</v>
      </c>
      <c r="CX12">
        <v>4</v>
      </c>
      <c r="CY12" t="s">
        <v>271</v>
      </c>
      <c r="CZ12">
        <v>-28</v>
      </c>
      <c r="DA12">
        <v>6</v>
      </c>
      <c r="DB12" t="s">
        <v>554</v>
      </c>
      <c r="DC12">
        <v>-15</v>
      </c>
      <c r="DE12" t="s">
        <v>9512</v>
      </c>
      <c r="DJ12">
        <v>2</v>
      </c>
      <c r="DK12" s="4">
        <v>44498</v>
      </c>
      <c r="DL12">
        <v>20466</v>
      </c>
      <c r="DM12">
        <v>2021</v>
      </c>
      <c r="DN12">
        <v>0</v>
      </c>
      <c r="DP12">
        <v>80990</v>
      </c>
      <c r="DQ12">
        <v>26</v>
      </c>
      <c r="DT12" t="s">
        <v>274</v>
      </c>
      <c r="DU12" t="s">
        <v>257</v>
      </c>
      <c r="DW12">
        <v>7</v>
      </c>
      <c r="DX12" t="s">
        <v>275</v>
      </c>
      <c r="ED12">
        <v>0</v>
      </c>
      <c r="EE12" t="s">
        <v>2145</v>
      </c>
      <c r="EF12" t="s">
        <v>675</v>
      </c>
      <c r="EG12">
        <v>0</v>
      </c>
      <c r="EI12" t="s">
        <v>454</v>
      </c>
      <c r="EJ12" t="s">
        <v>9514</v>
      </c>
      <c r="EK12" t="s">
        <v>9515</v>
      </c>
      <c r="EL12" t="s">
        <v>9516</v>
      </c>
      <c r="EM12" t="s">
        <v>9514</v>
      </c>
      <c r="EN12" t="s">
        <v>269</v>
      </c>
      <c r="EO12" t="s">
        <v>2793</v>
      </c>
      <c r="EP12">
        <v>0</v>
      </c>
      <c r="ES12" t="s">
        <v>9517</v>
      </c>
      <c r="FD12">
        <v>0</v>
      </c>
      <c r="FE12">
        <v>15</v>
      </c>
      <c r="FF12" t="s">
        <v>308</v>
      </c>
      <c r="FH12" t="s">
        <v>308</v>
      </c>
      <c r="FI12" t="s">
        <v>9518</v>
      </c>
      <c r="FK12">
        <v>0</v>
      </c>
      <c r="FM12">
        <v>0</v>
      </c>
      <c r="FP12">
        <v>0</v>
      </c>
      <c r="FR12" t="s">
        <v>395</v>
      </c>
      <c r="FT12" t="s">
        <v>274</v>
      </c>
      <c r="FU12" t="s">
        <v>1277</v>
      </c>
      <c r="FV12" t="s">
        <v>1721</v>
      </c>
      <c r="FX12">
        <v>0</v>
      </c>
      <c r="FZ12">
        <v>7</v>
      </c>
      <c r="GA12">
        <v>7</v>
      </c>
      <c r="GB12">
        <v>0</v>
      </c>
      <c r="GC12" t="s">
        <v>9519</v>
      </c>
      <c r="GD12" t="s">
        <v>355</v>
      </c>
      <c r="GE12">
        <v>0</v>
      </c>
      <c r="GF12" t="s">
        <v>895</v>
      </c>
      <c r="GI12">
        <v>0</v>
      </c>
      <c r="GJ12">
        <v>0</v>
      </c>
      <c r="GL12" t="s">
        <v>802</v>
      </c>
      <c r="GN12">
        <v>3</v>
      </c>
      <c r="GZ12" t="s">
        <v>7029</v>
      </c>
      <c r="HA12" t="s">
        <v>9512</v>
      </c>
      <c r="HB12" t="s">
        <v>313</v>
      </c>
      <c r="HC12" t="s">
        <v>313</v>
      </c>
      <c r="HD12" t="s">
        <v>9512</v>
      </c>
      <c r="HE12">
        <v>0</v>
      </c>
      <c r="HF12">
        <v>12</v>
      </c>
      <c r="HG12">
        <v>7</v>
      </c>
      <c r="HH12" t="s">
        <v>275</v>
      </c>
      <c r="HK12">
        <v>4</v>
      </c>
      <c r="HV12">
        <v>-27</v>
      </c>
      <c r="HW12">
        <v>4192518</v>
      </c>
      <c r="HX12" t="s">
        <v>9375</v>
      </c>
      <c r="HY12">
        <v>4192455</v>
      </c>
      <c r="IB12">
        <v>0</v>
      </c>
      <c r="IC12">
        <v>0</v>
      </c>
      <c r="IL12">
        <v>25</v>
      </c>
      <c r="IN12" t="s">
        <v>9375</v>
      </c>
      <c r="IP12" t="s">
        <v>9375</v>
      </c>
      <c r="IT12">
        <v>9</v>
      </c>
    </row>
    <row r="13" spans="1:254">
      <c r="A13">
        <v>12</v>
      </c>
      <c r="B13" t="s">
        <v>9520</v>
      </c>
      <c r="V13" t="s">
        <v>679</v>
      </c>
      <c r="BP13">
        <f t="shared" si="0"/>
        <v>0</v>
      </c>
      <c r="BQ13">
        <f t="shared" si="1"/>
        <v>0</v>
      </c>
    </row>
    <row r="14" spans="1:254">
      <c r="A14">
        <v>13</v>
      </c>
      <c r="B14" t="s">
        <v>9521</v>
      </c>
      <c r="V14" t="s">
        <v>679</v>
      </c>
      <c r="BP14">
        <f t="shared" si="0"/>
        <v>0</v>
      </c>
      <c r="BQ14">
        <f t="shared" si="1"/>
        <v>0</v>
      </c>
    </row>
    <row r="15" spans="1:254">
      <c r="A15">
        <v>14</v>
      </c>
      <c r="B15" t="s">
        <v>9522</v>
      </c>
      <c r="C15">
        <v>1</v>
      </c>
      <c r="D15">
        <v>2</v>
      </c>
      <c r="E15">
        <v>8</v>
      </c>
      <c r="F15">
        <v>1</v>
      </c>
      <c r="G15">
        <v>-27</v>
      </c>
      <c r="I15" t="s">
        <v>298</v>
      </c>
      <c r="J15">
        <v>11</v>
      </c>
      <c r="K15" t="s">
        <v>1184</v>
      </c>
      <c r="L15" t="s">
        <v>9523</v>
      </c>
      <c r="M15" t="s">
        <v>440</v>
      </c>
      <c r="N15" t="s">
        <v>254</v>
      </c>
      <c r="O15" t="s">
        <v>4212</v>
      </c>
      <c r="S15" t="s">
        <v>872</v>
      </c>
      <c r="V15" t="s">
        <v>253</v>
      </c>
      <c r="W15" t="s">
        <v>9524</v>
      </c>
      <c r="X15" t="s">
        <v>3264</v>
      </c>
      <c r="Y15" t="s">
        <v>9525</v>
      </c>
      <c r="AA15" t="s">
        <v>876</v>
      </c>
      <c r="AB15" t="s">
        <v>1996</v>
      </c>
      <c r="AI15">
        <v>4</v>
      </c>
      <c r="AJ15" t="s">
        <v>327</v>
      </c>
      <c r="AO15">
        <v>7</v>
      </c>
      <c r="BI15" t="s">
        <v>274</v>
      </c>
      <c r="BP15">
        <f t="shared" si="0"/>
        <v>1</v>
      </c>
      <c r="BQ15">
        <f t="shared" si="1"/>
        <v>0</v>
      </c>
      <c r="BS15" t="s">
        <v>9317</v>
      </c>
      <c r="BU15">
        <v>0</v>
      </c>
      <c r="BW15">
        <v>1</v>
      </c>
      <c r="BX15" t="s">
        <v>9526</v>
      </c>
      <c r="BZ15">
        <v>1</v>
      </c>
      <c r="CC15" s="3">
        <v>0.16458333333333333</v>
      </c>
      <c r="CD15" t="s">
        <v>274</v>
      </c>
      <c r="CE15" t="s">
        <v>9527</v>
      </c>
      <c r="CF15">
        <v>8</v>
      </c>
      <c r="CH15" t="s">
        <v>331</v>
      </c>
      <c r="CI15">
        <v>0</v>
      </c>
      <c r="CJ15" t="s">
        <v>9528</v>
      </c>
      <c r="CK15" s="4">
        <v>38387</v>
      </c>
      <c r="CL15" t="s">
        <v>9529</v>
      </c>
      <c r="CM15" t="s">
        <v>9530</v>
      </c>
      <c r="CN15">
        <v>0</v>
      </c>
      <c r="CO15" t="s">
        <v>9531</v>
      </c>
      <c r="CP15" t="s">
        <v>282</v>
      </c>
      <c r="CQ15" t="s">
        <v>9317</v>
      </c>
      <c r="CT15" t="s">
        <v>5957</v>
      </c>
      <c r="CV15">
        <v>0</v>
      </c>
      <c r="CX15">
        <v>5</v>
      </c>
      <c r="CY15" t="s">
        <v>271</v>
      </c>
      <c r="CZ15">
        <v>-28</v>
      </c>
      <c r="DA15">
        <v>6</v>
      </c>
      <c r="DB15" t="s">
        <v>554</v>
      </c>
      <c r="DC15">
        <v>-15</v>
      </c>
      <c r="DE15" t="s">
        <v>9331</v>
      </c>
      <c r="DJ15">
        <v>1</v>
      </c>
      <c r="DK15" s="4">
        <v>44498</v>
      </c>
      <c r="DL15">
        <v>20466</v>
      </c>
      <c r="DM15">
        <v>2021</v>
      </c>
      <c r="DN15">
        <v>0</v>
      </c>
      <c r="DP15">
        <v>80990</v>
      </c>
      <c r="DQ15">
        <v>28</v>
      </c>
      <c r="DT15" t="s">
        <v>274</v>
      </c>
      <c r="DU15" t="s">
        <v>257</v>
      </c>
      <c r="DW15">
        <v>7</v>
      </c>
      <c r="DX15" t="s">
        <v>275</v>
      </c>
      <c r="ED15">
        <v>0</v>
      </c>
      <c r="EE15" t="s">
        <v>9532</v>
      </c>
      <c r="EF15" t="s">
        <v>383</v>
      </c>
      <c r="EG15">
        <v>1</v>
      </c>
      <c r="EI15" t="s">
        <v>340</v>
      </c>
      <c r="EJ15" t="s">
        <v>9533</v>
      </c>
      <c r="EK15" t="s">
        <v>9534</v>
      </c>
      <c r="EL15" t="s">
        <v>9535</v>
      </c>
      <c r="EM15" t="s">
        <v>1025</v>
      </c>
      <c r="EN15" t="s">
        <v>269</v>
      </c>
      <c r="EO15" t="s">
        <v>2793</v>
      </c>
      <c r="EP15">
        <v>0</v>
      </c>
      <c r="EQ15" t="s">
        <v>9536</v>
      </c>
      <c r="ES15" t="s">
        <v>9537</v>
      </c>
      <c r="ET15">
        <v>-5</v>
      </c>
      <c r="EU15" t="s">
        <v>348</v>
      </c>
      <c r="EV15" t="s">
        <v>349</v>
      </c>
      <c r="EW15" t="s">
        <v>1251</v>
      </c>
      <c r="EX15" t="s">
        <v>898</v>
      </c>
      <c r="FA15" t="s">
        <v>2511</v>
      </c>
      <c r="FB15" t="s">
        <v>9538</v>
      </c>
      <c r="FD15">
        <v>1</v>
      </c>
      <c r="FE15">
        <v>8</v>
      </c>
      <c r="FK15">
        <v>0</v>
      </c>
      <c r="FM15">
        <v>0</v>
      </c>
      <c r="FP15">
        <v>0</v>
      </c>
      <c r="FR15" t="s">
        <v>395</v>
      </c>
      <c r="FT15" t="s">
        <v>257</v>
      </c>
      <c r="FU15" t="s">
        <v>1277</v>
      </c>
      <c r="FV15" t="s">
        <v>2037</v>
      </c>
      <c r="FX15">
        <v>0</v>
      </c>
      <c r="FZ15">
        <v>7</v>
      </c>
      <c r="GA15">
        <v>7</v>
      </c>
      <c r="GB15">
        <v>0</v>
      </c>
      <c r="GC15" t="s">
        <v>465</v>
      </c>
      <c r="GD15" t="s">
        <v>355</v>
      </c>
      <c r="GE15">
        <v>0</v>
      </c>
      <c r="GF15" t="s">
        <v>257</v>
      </c>
      <c r="GH15">
        <v>2.7</v>
      </c>
      <c r="GI15">
        <v>1</v>
      </c>
      <c r="GJ15">
        <v>0</v>
      </c>
      <c r="GL15" t="s">
        <v>9539</v>
      </c>
      <c r="GM15">
        <v>6</v>
      </c>
      <c r="GN15">
        <v>1</v>
      </c>
      <c r="GO15" t="s">
        <v>713</v>
      </c>
      <c r="GQ15">
        <v>37</v>
      </c>
      <c r="GZ15" t="s">
        <v>9540</v>
      </c>
      <c r="HB15" t="s">
        <v>313</v>
      </c>
      <c r="HC15" t="s">
        <v>313</v>
      </c>
      <c r="HE15">
        <v>0</v>
      </c>
      <c r="HF15">
        <v>11</v>
      </c>
      <c r="HG15">
        <v>7</v>
      </c>
      <c r="HH15" t="s">
        <v>275</v>
      </c>
      <c r="HJ15" t="s">
        <v>5615</v>
      </c>
      <c r="HK15" t="s">
        <v>9541</v>
      </c>
      <c r="HL15" t="s">
        <v>9331</v>
      </c>
      <c r="HN15" t="s">
        <v>9542</v>
      </c>
      <c r="HO15" t="s">
        <v>9543</v>
      </c>
      <c r="HP15" t="s">
        <v>9544</v>
      </c>
      <c r="HQ15" t="s">
        <v>9545</v>
      </c>
      <c r="HS15" t="s">
        <v>9546</v>
      </c>
      <c r="HV15">
        <v>-28</v>
      </c>
      <c r="HW15">
        <v>4192575</v>
      </c>
      <c r="HX15" t="s">
        <v>9547</v>
      </c>
      <c r="HY15">
        <v>4192518</v>
      </c>
      <c r="IB15">
        <v>0</v>
      </c>
      <c r="IC15">
        <v>0</v>
      </c>
      <c r="IL15">
        <v>26</v>
      </c>
      <c r="IN15" t="s">
        <v>9331</v>
      </c>
      <c r="IP15" t="s">
        <v>9331</v>
      </c>
      <c r="IQ15" t="s">
        <v>9407</v>
      </c>
      <c r="IT15">
        <v>9</v>
      </c>
    </row>
    <row r="16" spans="1:254">
      <c r="A16">
        <v>15</v>
      </c>
      <c r="B16" t="s">
        <v>9548</v>
      </c>
      <c r="C16">
        <v>1</v>
      </c>
      <c r="D16">
        <v>3</v>
      </c>
      <c r="E16">
        <v>7</v>
      </c>
      <c r="F16">
        <v>0</v>
      </c>
      <c r="G16">
        <v>-28</v>
      </c>
      <c r="I16" t="s">
        <v>298</v>
      </c>
      <c r="J16">
        <v>11</v>
      </c>
      <c r="K16">
        <v>11</v>
      </c>
      <c r="L16" t="s">
        <v>9549</v>
      </c>
      <c r="M16" t="s">
        <v>1037</v>
      </c>
      <c r="O16" t="s">
        <v>274</v>
      </c>
      <c r="P16" t="s">
        <v>509</v>
      </c>
      <c r="Q16" t="s">
        <v>2574</v>
      </c>
      <c r="S16" t="s">
        <v>9550</v>
      </c>
      <c r="V16" t="s">
        <v>253</v>
      </c>
      <c r="W16" t="s">
        <v>5502</v>
      </c>
      <c r="X16" t="s">
        <v>1432</v>
      </c>
      <c r="Y16" t="s">
        <v>5503</v>
      </c>
      <c r="AA16" t="s">
        <v>666</v>
      </c>
      <c r="AB16" t="s">
        <v>667</v>
      </c>
      <c r="AJ16" t="s">
        <v>513</v>
      </c>
      <c r="AK16" t="s">
        <v>513</v>
      </c>
      <c r="AO16">
        <v>7</v>
      </c>
      <c r="BI16" t="s">
        <v>257</v>
      </c>
      <c r="BP16">
        <f t="shared" si="0"/>
        <v>1</v>
      </c>
      <c r="BQ16">
        <f t="shared" si="1"/>
        <v>0</v>
      </c>
      <c r="BS16" t="s">
        <v>9317</v>
      </c>
      <c r="BU16">
        <v>0</v>
      </c>
      <c r="BW16">
        <v>0</v>
      </c>
      <c r="BX16" t="s">
        <v>9551</v>
      </c>
      <c r="BZ16">
        <v>0</v>
      </c>
      <c r="CC16" s="3">
        <v>0.13472222222222222</v>
      </c>
      <c r="CD16" t="s">
        <v>257</v>
      </c>
      <c r="CE16" t="s">
        <v>9552</v>
      </c>
      <c r="CF16">
        <v>8</v>
      </c>
      <c r="CH16" t="s">
        <v>1144</v>
      </c>
      <c r="CI16">
        <v>1</v>
      </c>
      <c r="CJ16" t="s">
        <v>9553</v>
      </c>
      <c r="CK16" s="4">
        <v>38721</v>
      </c>
      <c r="CL16" t="s">
        <v>9554</v>
      </c>
      <c r="CM16" t="s">
        <v>9555</v>
      </c>
      <c r="CN16">
        <v>0</v>
      </c>
      <c r="CO16" t="s">
        <v>9556</v>
      </c>
      <c r="CP16" t="s">
        <v>282</v>
      </c>
      <c r="CQ16" t="s">
        <v>9317</v>
      </c>
      <c r="CT16" t="s">
        <v>1220</v>
      </c>
      <c r="CV16">
        <v>0</v>
      </c>
      <c r="CX16">
        <v>6</v>
      </c>
      <c r="CY16" t="s">
        <v>271</v>
      </c>
      <c r="CZ16">
        <v>-28</v>
      </c>
      <c r="DA16">
        <v>6</v>
      </c>
      <c r="DB16" t="s">
        <v>554</v>
      </c>
      <c r="DC16">
        <v>-15</v>
      </c>
      <c r="DJ16">
        <v>0</v>
      </c>
      <c r="DK16" s="4">
        <v>44498</v>
      </c>
      <c r="DL16">
        <v>20466</v>
      </c>
      <c r="DM16">
        <v>2021</v>
      </c>
      <c r="DN16">
        <v>0</v>
      </c>
      <c r="DP16">
        <v>80990</v>
      </c>
      <c r="DQ16">
        <v>29</v>
      </c>
      <c r="DT16" t="s">
        <v>257</v>
      </c>
      <c r="DU16" t="s">
        <v>274</v>
      </c>
      <c r="DW16">
        <v>7</v>
      </c>
      <c r="DX16" t="s">
        <v>275</v>
      </c>
      <c r="EA16" t="s">
        <v>2930</v>
      </c>
      <c r="EC16" t="s">
        <v>9323</v>
      </c>
      <c r="ED16">
        <v>0</v>
      </c>
      <c r="EE16" t="s">
        <v>836</v>
      </c>
      <c r="EF16" t="s">
        <v>675</v>
      </c>
      <c r="EG16">
        <v>0</v>
      </c>
      <c r="EH16" t="s">
        <v>837</v>
      </c>
      <c r="EI16" t="s">
        <v>340</v>
      </c>
      <c r="EJ16" t="s">
        <v>341</v>
      </c>
      <c r="EK16" t="s">
        <v>9557</v>
      </c>
      <c r="EL16" t="s">
        <v>9558</v>
      </c>
      <c r="EM16" t="s">
        <v>8863</v>
      </c>
      <c r="EN16" t="s">
        <v>269</v>
      </c>
      <c r="EO16" t="s">
        <v>345</v>
      </c>
      <c r="EP16">
        <v>0</v>
      </c>
      <c r="EQ16" t="s">
        <v>346</v>
      </c>
      <c r="ES16" t="s">
        <v>9559</v>
      </c>
      <c r="ET16">
        <v>25</v>
      </c>
      <c r="EU16" t="s">
        <v>274</v>
      </c>
      <c r="EV16" t="s">
        <v>349</v>
      </c>
      <c r="EW16" t="s">
        <v>4383</v>
      </c>
      <c r="EX16" t="s">
        <v>391</v>
      </c>
      <c r="FA16" t="s">
        <v>529</v>
      </c>
      <c r="FB16" t="s">
        <v>9560</v>
      </c>
      <c r="FD16">
        <v>0</v>
      </c>
      <c r="FE16">
        <v>6</v>
      </c>
      <c r="FI16" t="s">
        <v>9349</v>
      </c>
      <c r="FK16">
        <v>0</v>
      </c>
      <c r="FM16">
        <v>1</v>
      </c>
      <c r="FP16">
        <v>0</v>
      </c>
      <c r="FR16" t="s">
        <v>462</v>
      </c>
      <c r="FU16" t="s">
        <v>777</v>
      </c>
      <c r="FX16">
        <v>0</v>
      </c>
      <c r="FZ16">
        <v>7</v>
      </c>
      <c r="GA16">
        <v>7</v>
      </c>
      <c r="GB16">
        <v>0</v>
      </c>
      <c r="GC16" t="s">
        <v>3604</v>
      </c>
      <c r="GD16" t="s">
        <v>355</v>
      </c>
      <c r="GE16">
        <v>0</v>
      </c>
      <c r="GG16">
        <v>2.5</v>
      </c>
      <c r="GH16">
        <v>3.9</v>
      </c>
      <c r="GI16">
        <v>0</v>
      </c>
      <c r="GJ16">
        <v>0</v>
      </c>
      <c r="GL16" t="s">
        <v>9561</v>
      </c>
      <c r="GO16" t="s">
        <v>533</v>
      </c>
      <c r="GQ16">
        <v>1</v>
      </c>
      <c r="GZ16" t="s">
        <v>1986</v>
      </c>
      <c r="HB16" t="s">
        <v>313</v>
      </c>
      <c r="HC16" t="s">
        <v>313</v>
      </c>
      <c r="HD16" t="s">
        <v>600</v>
      </c>
      <c r="HE16">
        <v>0</v>
      </c>
      <c r="HF16">
        <v>11</v>
      </c>
      <c r="HG16">
        <v>7</v>
      </c>
      <c r="HH16" t="s">
        <v>275</v>
      </c>
      <c r="HK16">
        <v>4</v>
      </c>
      <c r="HL16" t="s">
        <v>9323</v>
      </c>
      <c r="HN16" t="s">
        <v>9562</v>
      </c>
      <c r="HO16" t="s">
        <v>9563</v>
      </c>
      <c r="HP16" t="s">
        <v>9564</v>
      </c>
      <c r="HQ16" t="s">
        <v>9565</v>
      </c>
      <c r="HS16" t="s">
        <v>9566</v>
      </c>
      <c r="HV16">
        <v>-28</v>
      </c>
      <c r="HW16">
        <v>4192607</v>
      </c>
      <c r="HX16" t="s">
        <v>9323</v>
      </c>
      <c r="HY16">
        <v>4192575</v>
      </c>
      <c r="IB16">
        <v>-1</v>
      </c>
      <c r="IC16">
        <v>1</v>
      </c>
      <c r="IL16">
        <v>27</v>
      </c>
      <c r="IT16">
        <v>9</v>
      </c>
    </row>
    <row r="17" spans="1:254">
      <c r="A17">
        <v>16</v>
      </c>
      <c r="B17" t="s">
        <v>9567</v>
      </c>
      <c r="C17">
        <v>2</v>
      </c>
      <c r="D17">
        <v>1</v>
      </c>
      <c r="E17">
        <v>10</v>
      </c>
      <c r="F17">
        <v>0</v>
      </c>
      <c r="G17">
        <v>-27</v>
      </c>
      <c r="H17" t="s">
        <v>253</v>
      </c>
      <c r="I17" t="s">
        <v>298</v>
      </c>
      <c r="J17">
        <v>12</v>
      </c>
      <c r="K17">
        <v>12</v>
      </c>
      <c r="L17" t="s">
        <v>9399</v>
      </c>
      <c r="M17" t="s">
        <v>9400</v>
      </c>
      <c r="O17" t="s">
        <v>9401</v>
      </c>
      <c r="P17" t="s">
        <v>1336</v>
      </c>
      <c r="V17" t="s">
        <v>257</v>
      </c>
      <c r="W17" t="s">
        <v>1501</v>
      </c>
      <c r="AD17" t="s">
        <v>1338</v>
      </c>
      <c r="AE17" t="s">
        <v>1502</v>
      </c>
      <c r="AF17" t="s">
        <v>1501</v>
      </c>
      <c r="AG17" t="s">
        <v>257</v>
      </c>
      <c r="AI17">
        <v>22</v>
      </c>
      <c r="AO17">
        <v>7</v>
      </c>
      <c r="BI17" t="s">
        <v>257</v>
      </c>
      <c r="BP17">
        <f t="shared" si="0"/>
        <v>0</v>
      </c>
      <c r="BQ17">
        <f t="shared" si="1"/>
        <v>4</v>
      </c>
      <c r="BS17" t="s">
        <v>9317</v>
      </c>
      <c r="BU17">
        <v>3</v>
      </c>
      <c r="BW17">
        <v>0</v>
      </c>
      <c r="BX17" t="s">
        <v>9568</v>
      </c>
      <c r="CC17" s="3">
        <v>0.58472222222222225</v>
      </c>
      <c r="CE17" t="s">
        <v>9569</v>
      </c>
      <c r="CI17">
        <v>0</v>
      </c>
      <c r="CJ17" t="s">
        <v>9570</v>
      </c>
      <c r="CK17" s="4">
        <v>38387</v>
      </c>
      <c r="CL17" t="s">
        <v>9571</v>
      </c>
      <c r="CM17" t="s">
        <v>9572</v>
      </c>
      <c r="CN17">
        <v>3</v>
      </c>
      <c r="CO17" t="s">
        <v>268</v>
      </c>
      <c r="CP17" t="s">
        <v>282</v>
      </c>
      <c r="CQ17" t="s">
        <v>9317</v>
      </c>
      <c r="CT17" t="s">
        <v>9573</v>
      </c>
      <c r="CV17">
        <v>0</v>
      </c>
      <c r="CX17">
        <v>1</v>
      </c>
      <c r="CY17" t="s">
        <v>553</v>
      </c>
      <c r="CZ17">
        <v>0</v>
      </c>
      <c r="DA17">
        <v>8</v>
      </c>
      <c r="DB17" t="s">
        <v>1953</v>
      </c>
      <c r="DC17">
        <v>-27</v>
      </c>
      <c r="DE17" t="s">
        <v>9574</v>
      </c>
      <c r="DJ17">
        <v>0</v>
      </c>
      <c r="DK17" s="4">
        <v>44498</v>
      </c>
      <c r="DL17">
        <v>20466</v>
      </c>
      <c r="DM17">
        <v>2021</v>
      </c>
      <c r="DN17">
        <v>0</v>
      </c>
      <c r="DP17">
        <v>80990</v>
      </c>
      <c r="DQ17">
        <v>40</v>
      </c>
      <c r="DT17" t="s">
        <v>257</v>
      </c>
      <c r="DU17" t="s">
        <v>274</v>
      </c>
      <c r="DW17">
        <v>7</v>
      </c>
      <c r="DX17" t="s">
        <v>275</v>
      </c>
      <c r="ED17">
        <v>0</v>
      </c>
      <c r="EE17" t="s">
        <v>9408</v>
      </c>
      <c r="EF17" t="s">
        <v>422</v>
      </c>
      <c r="EG17">
        <v>0</v>
      </c>
      <c r="EI17" t="s">
        <v>454</v>
      </c>
      <c r="EJ17" t="s">
        <v>9575</v>
      </c>
      <c r="EK17" t="s">
        <v>9576</v>
      </c>
      <c r="EL17" t="s">
        <v>9577</v>
      </c>
      <c r="EM17" t="s">
        <v>268</v>
      </c>
      <c r="EN17" t="s">
        <v>269</v>
      </c>
      <c r="EO17" t="s">
        <v>9578</v>
      </c>
      <c r="EP17">
        <v>0</v>
      </c>
      <c r="ES17" t="s">
        <v>9579</v>
      </c>
      <c r="FD17">
        <v>0</v>
      </c>
      <c r="FE17">
        <v>7</v>
      </c>
      <c r="FF17" t="s">
        <v>310</v>
      </c>
      <c r="FH17" t="s">
        <v>310</v>
      </c>
      <c r="FI17" t="s">
        <v>9580</v>
      </c>
      <c r="FK17">
        <v>0</v>
      </c>
      <c r="FM17">
        <v>0</v>
      </c>
      <c r="FP17">
        <v>0</v>
      </c>
      <c r="FR17" t="s">
        <v>395</v>
      </c>
      <c r="FT17" t="s">
        <v>257</v>
      </c>
      <c r="FU17" t="s">
        <v>496</v>
      </c>
      <c r="FV17" t="s">
        <v>431</v>
      </c>
      <c r="FW17" t="s">
        <v>1517</v>
      </c>
      <c r="FX17">
        <v>0</v>
      </c>
      <c r="FZ17">
        <v>7.03</v>
      </c>
      <c r="GA17">
        <v>4</v>
      </c>
      <c r="GB17">
        <v>0</v>
      </c>
      <c r="GD17" t="s">
        <v>355</v>
      </c>
      <c r="GE17">
        <v>0</v>
      </c>
      <c r="GF17" t="s">
        <v>1179</v>
      </c>
      <c r="GI17">
        <v>0</v>
      </c>
      <c r="GJ17">
        <v>0</v>
      </c>
      <c r="GL17" t="s">
        <v>9581</v>
      </c>
      <c r="GN17">
        <v>0</v>
      </c>
      <c r="GZ17" t="s">
        <v>9582</v>
      </c>
      <c r="HB17" t="s">
        <v>313</v>
      </c>
      <c r="HC17" t="s">
        <v>313</v>
      </c>
      <c r="HD17" t="s">
        <v>7176</v>
      </c>
      <c r="HE17">
        <v>0</v>
      </c>
      <c r="HF17">
        <v>12</v>
      </c>
      <c r="HG17">
        <v>7</v>
      </c>
      <c r="HH17" t="s">
        <v>275</v>
      </c>
      <c r="HK17">
        <v>4</v>
      </c>
      <c r="HV17">
        <v>-27</v>
      </c>
      <c r="HW17">
        <v>4193064</v>
      </c>
      <c r="HX17" t="s">
        <v>9583</v>
      </c>
      <c r="HY17">
        <v>4193011</v>
      </c>
      <c r="IB17">
        <v>0</v>
      </c>
      <c r="IC17">
        <v>0</v>
      </c>
      <c r="IL17">
        <v>37</v>
      </c>
      <c r="IN17" t="s">
        <v>9574</v>
      </c>
      <c r="IP17" t="s">
        <v>9574</v>
      </c>
      <c r="IT17">
        <v>9</v>
      </c>
    </row>
    <row r="18" spans="1:254">
      <c r="A18">
        <v>17</v>
      </c>
      <c r="B18" t="s">
        <v>9584</v>
      </c>
      <c r="C18">
        <v>2</v>
      </c>
      <c r="D18">
        <v>2</v>
      </c>
      <c r="E18">
        <v>10</v>
      </c>
      <c r="G18">
        <v>-27</v>
      </c>
      <c r="I18" t="s">
        <v>298</v>
      </c>
      <c r="J18">
        <v>11</v>
      </c>
      <c r="K18">
        <v>11</v>
      </c>
      <c r="L18" t="s">
        <v>5684</v>
      </c>
      <c r="M18" t="s">
        <v>1095</v>
      </c>
      <c r="O18" t="s">
        <v>1096</v>
      </c>
      <c r="V18" t="s">
        <v>253</v>
      </c>
      <c r="W18" t="s">
        <v>1231</v>
      </c>
      <c r="X18" t="s">
        <v>1232</v>
      </c>
      <c r="Y18" t="s">
        <v>1233</v>
      </c>
      <c r="AA18" t="s">
        <v>1234</v>
      </c>
      <c r="AB18" t="s">
        <v>1235</v>
      </c>
      <c r="AI18">
        <v>12</v>
      </c>
      <c r="AJ18" t="s">
        <v>327</v>
      </c>
      <c r="AO18">
        <v>7</v>
      </c>
      <c r="AT18" t="s">
        <v>254</v>
      </c>
      <c r="BI18" t="s">
        <v>257</v>
      </c>
      <c r="BP18">
        <f t="shared" si="0"/>
        <v>2</v>
      </c>
      <c r="BQ18">
        <f t="shared" si="1"/>
        <v>0</v>
      </c>
      <c r="BS18" t="s">
        <v>9317</v>
      </c>
      <c r="BU18">
        <v>3</v>
      </c>
      <c r="BW18">
        <v>0</v>
      </c>
      <c r="BX18" t="s">
        <v>9585</v>
      </c>
      <c r="BZ18">
        <v>1</v>
      </c>
      <c r="CC18" s="3">
        <v>0.55902777777777779</v>
      </c>
      <c r="CD18" t="s">
        <v>274</v>
      </c>
      <c r="CE18" t="s">
        <v>9586</v>
      </c>
      <c r="CF18">
        <v>6</v>
      </c>
      <c r="CH18" t="s">
        <v>331</v>
      </c>
      <c r="CI18">
        <v>0</v>
      </c>
      <c r="CJ18" t="s">
        <v>9587</v>
      </c>
      <c r="CK18" s="4">
        <v>38387</v>
      </c>
      <c r="CL18" t="s">
        <v>9588</v>
      </c>
      <c r="CM18" t="s">
        <v>9589</v>
      </c>
      <c r="CN18">
        <v>3</v>
      </c>
      <c r="CP18" t="s">
        <v>282</v>
      </c>
      <c r="CQ18" t="s">
        <v>9317</v>
      </c>
      <c r="CT18" t="s">
        <v>9459</v>
      </c>
      <c r="CV18">
        <v>0</v>
      </c>
      <c r="CX18">
        <v>2</v>
      </c>
      <c r="CY18" t="s">
        <v>553</v>
      </c>
      <c r="CZ18">
        <v>0</v>
      </c>
      <c r="DA18">
        <v>8</v>
      </c>
      <c r="DB18" t="s">
        <v>1953</v>
      </c>
      <c r="DC18">
        <v>-27</v>
      </c>
      <c r="DE18" t="s">
        <v>9331</v>
      </c>
      <c r="DJ18">
        <v>-10</v>
      </c>
      <c r="DK18" s="4">
        <v>44498</v>
      </c>
      <c r="DL18">
        <v>20466</v>
      </c>
      <c r="DM18">
        <v>2021</v>
      </c>
      <c r="DN18">
        <v>0</v>
      </c>
      <c r="DP18">
        <v>80990</v>
      </c>
      <c r="DQ18">
        <v>41</v>
      </c>
      <c r="DT18" t="s">
        <v>257</v>
      </c>
      <c r="DU18" t="s">
        <v>274</v>
      </c>
      <c r="DW18">
        <v>7</v>
      </c>
      <c r="DX18" t="s">
        <v>275</v>
      </c>
      <c r="ED18">
        <v>0</v>
      </c>
      <c r="EE18" t="s">
        <v>1105</v>
      </c>
      <c r="EF18" t="s">
        <v>422</v>
      </c>
      <c r="EG18">
        <v>0</v>
      </c>
      <c r="EI18" t="s">
        <v>340</v>
      </c>
      <c r="EJ18" t="s">
        <v>4070</v>
      </c>
      <c r="EK18" t="s">
        <v>9590</v>
      </c>
      <c r="EL18" t="s">
        <v>9591</v>
      </c>
      <c r="EM18" t="s">
        <v>9592</v>
      </c>
      <c r="EN18" t="s">
        <v>269</v>
      </c>
      <c r="EO18" t="s">
        <v>388</v>
      </c>
      <c r="EP18">
        <v>0</v>
      </c>
      <c r="EQ18" t="s">
        <v>2344</v>
      </c>
      <c r="ES18" t="s">
        <v>9593</v>
      </c>
      <c r="ET18">
        <v>4</v>
      </c>
      <c r="EU18" t="s">
        <v>348</v>
      </c>
      <c r="EV18" t="s">
        <v>349</v>
      </c>
      <c r="EW18" t="s">
        <v>1251</v>
      </c>
      <c r="EX18" t="s">
        <v>1005</v>
      </c>
      <c r="FA18" t="s">
        <v>499</v>
      </c>
      <c r="FB18" t="s">
        <v>9594</v>
      </c>
      <c r="FD18">
        <v>0</v>
      </c>
      <c r="FE18">
        <v>12</v>
      </c>
      <c r="FK18">
        <v>0</v>
      </c>
      <c r="FM18">
        <v>0</v>
      </c>
      <c r="FP18">
        <v>0</v>
      </c>
      <c r="FR18" t="s">
        <v>395</v>
      </c>
      <c r="FT18" t="s">
        <v>257</v>
      </c>
      <c r="FU18" t="s">
        <v>496</v>
      </c>
      <c r="FX18">
        <v>0</v>
      </c>
      <c r="FZ18">
        <v>7.03</v>
      </c>
      <c r="GA18">
        <v>4</v>
      </c>
      <c r="GB18">
        <v>0</v>
      </c>
      <c r="GD18" t="s">
        <v>355</v>
      </c>
      <c r="GE18">
        <v>0</v>
      </c>
      <c r="GF18" t="s">
        <v>274</v>
      </c>
      <c r="GH18">
        <v>1.8</v>
      </c>
      <c r="GI18">
        <v>0</v>
      </c>
      <c r="GJ18">
        <v>0</v>
      </c>
      <c r="GL18" t="s">
        <v>9595</v>
      </c>
      <c r="GM18">
        <v>1</v>
      </c>
      <c r="GN18">
        <v>1</v>
      </c>
      <c r="GO18" t="s">
        <v>357</v>
      </c>
      <c r="GQ18">
        <v>15</v>
      </c>
      <c r="GZ18" t="s">
        <v>9596</v>
      </c>
      <c r="HB18" t="s">
        <v>313</v>
      </c>
      <c r="HC18" t="s">
        <v>313</v>
      </c>
      <c r="HE18">
        <v>1</v>
      </c>
      <c r="HF18">
        <v>11</v>
      </c>
      <c r="HG18">
        <v>7</v>
      </c>
      <c r="HH18" t="s">
        <v>275</v>
      </c>
      <c r="HK18">
        <v>4</v>
      </c>
      <c r="HL18" t="s">
        <v>9331</v>
      </c>
      <c r="HN18" t="s">
        <v>9597</v>
      </c>
      <c r="HO18" t="s">
        <v>9598</v>
      </c>
      <c r="HP18" t="s">
        <v>1259</v>
      </c>
      <c r="HQ18" t="s">
        <v>9599</v>
      </c>
      <c r="HS18" t="s">
        <v>4303</v>
      </c>
      <c r="HT18" t="s">
        <v>9600</v>
      </c>
      <c r="HU18">
        <v>-10</v>
      </c>
      <c r="HV18">
        <v>-17</v>
      </c>
      <c r="HW18">
        <v>4193115</v>
      </c>
      <c r="HY18">
        <v>4193064</v>
      </c>
      <c r="IB18">
        <v>0</v>
      </c>
      <c r="IC18">
        <v>0</v>
      </c>
      <c r="IL18">
        <v>38</v>
      </c>
      <c r="IN18" t="s">
        <v>9331</v>
      </c>
      <c r="IP18" t="s">
        <v>9331</v>
      </c>
      <c r="IT18">
        <v>9</v>
      </c>
    </row>
    <row r="19" spans="1:254">
      <c r="A19">
        <v>18</v>
      </c>
      <c r="B19" t="s">
        <v>9601</v>
      </c>
      <c r="C19">
        <v>2</v>
      </c>
      <c r="D19">
        <v>2</v>
      </c>
      <c r="E19">
        <v>20</v>
      </c>
      <c r="F19">
        <v>6</v>
      </c>
      <c r="G19">
        <v>-17</v>
      </c>
      <c r="I19" t="s">
        <v>298</v>
      </c>
      <c r="J19">
        <v>11</v>
      </c>
      <c r="K19" t="s">
        <v>751</v>
      </c>
      <c r="L19" t="s">
        <v>904</v>
      </c>
      <c r="M19" t="s">
        <v>827</v>
      </c>
      <c r="O19" t="s">
        <v>905</v>
      </c>
      <c r="V19" t="s">
        <v>253</v>
      </c>
      <c r="W19" t="s">
        <v>4416</v>
      </c>
      <c r="X19" t="s">
        <v>937</v>
      </c>
      <c r="Y19" t="s">
        <v>4417</v>
      </c>
      <c r="AA19" t="s">
        <v>325</v>
      </c>
      <c r="AB19" t="s">
        <v>326</v>
      </c>
      <c r="AI19">
        <v>19</v>
      </c>
      <c r="AJ19" t="s">
        <v>327</v>
      </c>
      <c r="AO19">
        <v>7</v>
      </c>
      <c r="BI19" t="s">
        <v>257</v>
      </c>
      <c r="BP19">
        <f t="shared" si="0"/>
        <v>2</v>
      </c>
      <c r="BQ19">
        <f t="shared" si="1"/>
        <v>0</v>
      </c>
      <c r="BS19" t="s">
        <v>9317</v>
      </c>
      <c r="BU19">
        <v>3</v>
      </c>
      <c r="BW19">
        <v>0</v>
      </c>
      <c r="BX19" t="s">
        <v>9602</v>
      </c>
      <c r="BZ19">
        <v>1</v>
      </c>
      <c r="CC19" s="3">
        <v>0.54097222222222219</v>
      </c>
      <c r="CD19" t="s">
        <v>257</v>
      </c>
      <c r="CE19" t="s">
        <v>9603</v>
      </c>
      <c r="CF19">
        <v>6</v>
      </c>
      <c r="CH19" t="s">
        <v>331</v>
      </c>
      <c r="CI19">
        <v>0</v>
      </c>
      <c r="CJ19" t="s">
        <v>9604</v>
      </c>
      <c r="CK19" s="4">
        <v>38387</v>
      </c>
      <c r="CL19" t="s">
        <v>9605</v>
      </c>
      <c r="CM19" t="s">
        <v>9606</v>
      </c>
      <c r="CN19">
        <v>3</v>
      </c>
      <c r="CO19" t="s">
        <v>9344</v>
      </c>
      <c r="CP19" t="s">
        <v>282</v>
      </c>
      <c r="CQ19" t="s">
        <v>9317</v>
      </c>
      <c r="CT19" t="s">
        <v>8954</v>
      </c>
      <c r="CV19">
        <v>0</v>
      </c>
      <c r="CX19">
        <v>3</v>
      </c>
      <c r="CY19" t="s">
        <v>553</v>
      </c>
      <c r="CZ19">
        <v>0</v>
      </c>
      <c r="DA19">
        <v>8</v>
      </c>
      <c r="DB19" t="s">
        <v>1953</v>
      </c>
      <c r="DC19">
        <v>-27</v>
      </c>
      <c r="DE19" t="s">
        <v>9323</v>
      </c>
      <c r="DJ19">
        <v>6</v>
      </c>
      <c r="DK19" s="4">
        <v>44498</v>
      </c>
      <c r="DL19">
        <v>20466</v>
      </c>
      <c r="DM19">
        <v>2021</v>
      </c>
      <c r="DN19">
        <v>0</v>
      </c>
      <c r="DP19">
        <v>80990</v>
      </c>
      <c r="DQ19">
        <v>42</v>
      </c>
      <c r="DT19" t="s">
        <v>257</v>
      </c>
      <c r="DU19" t="s">
        <v>274</v>
      </c>
      <c r="DW19">
        <v>7</v>
      </c>
      <c r="DX19" t="s">
        <v>275</v>
      </c>
      <c r="ED19">
        <v>0</v>
      </c>
      <c r="EE19" t="s">
        <v>912</v>
      </c>
      <c r="EF19" t="s">
        <v>675</v>
      </c>
      <c r="EG19">
        <v>0</v>
      </c>
      <c r="EH19" t="s">
        <v>913</v>
      </c>
      <c r="EI19" t="s">
        <v>340</v>
      </c>
      <c r="EJ19" t="s">
        <v>946</v>
      </c>
      <c r="EK19" t="s">
        <v>9607</v>
      </c>
      <c r="EL19" t="s">
        <v>9608</v>
      </c>
      <c r="EM19" t="s">
        <v>1914</v>
      </c>
      <c r="EN19" t="s">
        <v>269</v>
      </c>
      <c r="EO19" t="s">
        <v>490</v>
      </c>
      <c r="EP19">
        <v>0</v>
      </c>
      <c r="EQ19" t="s">
        <v>491</v>
      </c>
      <c r="ET19">
        <v>6</v>
      </c>
      <c r="EU19" t="s">
        <v>348</v>
      </c>
      <c r="EV19" t="s">
        <v>349</v>
      </c>
      <c r="EW19" t="s">
        <v>350</v>
      </c>
      <c r="EX19" t="s">
        <v>1914</v>
      </c>
      <c r="FA19" t="s">
        <v>499</v>
      </c>
      <c r="FB19" t="s">
        <v>9429</v>
      </c>
      <c r="FD19">
        <v>0</v>
      </c>
      <c r="FE19">
        <v>5</v>
      </c>
      <c r="FI19" t="s">
        <v>9349</v>
      </c>
      <c r="FK19">
        <v>0</v>
      </c>
      <c r="FM19">
        <v>0</v>
      </c>
      <c r="FP19">
        <v>0</v>
      </c>
      <c r="FR19" t="s">
        <v>462</v>
      </c>
      <c r="FU19" t="s">
        <v>777</v>
      </c>
      <c r="FX19">
        <v>0</v>
      </c>
      <c r="FZ19">
        <v>7.03</v>
      </c>
      <c r="GA19">
        <v>4</v>
      </c>
      <c r="GB19">
        <v>0</v>
      </c>
      <c r="GD19" t="s">
        <v>355</v>
      </c>
      <c r="GE19">
        <v>1</v>
      </c>
      <c r="GH19">
        <v>1.7</v>
      </c>
      <c r="GI19">
        <v>0</v>
      </c>
      <c r="GJ19">
        <v>0</v>
      </c>
      <c r="GL19" t="s">
        <v>9609</v>
      </c>
      <c r="GM19">
        <v>0</v>
      </c>
      <c r="GN19">
        <v>1</v>
      </c>
      <c r="GO19">
        <v>4</v>
      </c>
      <c r="GQ19">
        <v>20</v>
      </c>
      <c r="GZ19" t="s">
        <v>9610</v>
      </c>
      <c r="HB19" t="s">
        <v>313</v>
      </c>
      <c r="HC19" t="s">
        <v>313</v>
      </c>
      <c r="HE19">
        <v>0</v>
      </c>
      <c r="HF19">
        <v>11</v>
      </c>
      <c r="HG19">
        <v>7</v>
      </c>
      <c r="HH19" t="s">
        <v>275</v>
      </c>
      <c r="HK19">
        <v>4</v>
      </c>
      <c r="HL19" t="s">
        <v>9323</v>
      </c>
      <c r="HN19" t="s">
        <v>9597</v>
      </c>
      <c r="HO19" t="s">
        <v>9611</v>
      </c>
      <c r="HP19" t="s">
        <v>9612</v>
      </c>
      <c r="HQ19" t="s">
        <v>9613</v>
      </c>
      <c r="HS19" t="s">
        <v>9614</v>
      </c>
      <c r="HV19">
        <v>-23</v>
      </c>
      <c r="HW19">
        <v>4193177</v>
      </c>
      <c r="HY19">
        <v>4193115</v>
      </c>
      <c r="IB19">
        <v>0</v>
      </c>
      <c r="IC19">
        <v>0</v>
      </c>
      <c r="IL19">
        <v>39</v>
      </c>
      <c r="IN19" t="s">
        <v>9323</v>
      </c>
      <c r="IP19" t="s">
        <v>9323</v>
      </c>
      <c r="IT19">
        <v>9</v>
      </c>
    </row>
    <row r="20" spans="1:254">
      <c r="A20">
        <v>19</v>
      </c>
      <c r="B20" t="s">
        <v>9615</v>
      </c>
      <c r="C20">
        <v>2</v>
      </c>
      <c r="D20">
        <v>3</v>
      </c>
      <c r="E20">
        <v>14</v>
      </c>
      <c r="F20">
        <v>26</v>
      </c>
      <c r="G20">
        <v>-23</v>
      </c>
      <c r="I20" t="s">
        <v>254</v>
      </c>
      <c r="J20">
        <v>11</v>
      </c>
      <c r="K20" t="s">
        <v>9616</v>
      </c>
      <c r="L20" t="s">
        <v>6429</v>
      </c>
      <c r="M20" t="s">
        <v>827</v>
      </c>
      <c r="O20" t="s">
        <v>4637</v>
      </c>
      <c r="V20" t="s">
        <v>253</v>
      </c>
      <c r="W20" t="s">
        <v>9617</v>
      </c>
      <c r="X20" t="s">
        <v>2804</v>
      </c>
      <c r="Y20" t="s">
        <v>9618</v>
      </c>
      <c r="AA20" t="s">
        <v>666</v>
      </c>
      <c r="AB20" t="s">
        <v>667</v>
      </c>
      <c r="AI20">
        <v>7</v>
      </c>
      <c r="AJ20" t="s">
        <v>7588</v>
      </c>
      <c r="AO20">
        <v>7</v>
      </c>
      <c r="BI20" t="s">
        <v>274</v>
      </c>
      <c r="BP20">
        <f t="shared" si="0"/>
        <v>1</v>
      </c>
      <c r="BQ20">
        <f t="shared" si="1"/>
        <v>0</v>
      </c>
      <c r="BS20" t="s">
        <v>9317</v>
      </c>
      <c r="BU20">
        <v>3</v>
      </c>
      <c r="BW20">
        <v>0</v>
      </c>
      <c r="BX20" t="s">
        <v>9619</v>
      </c>
      <c r="BY20" t="s">
        <v>9620</v>
      </c>
      <c r="BZ20">
        <v>0</v>
      </c>
      <c r="CC20" s="3">
        <v>0.51180555555555551</v>
      </c>
      <c r="CD20" t="s">
        <v>274</v>
      </c>
      <c r="CE20" t="s">
        <v>9621</v>
      </c>
      <c r="CF20">
        <v>10</v>
      </c>
      <c r="CH20" t="s">
        <v>493</v>
      </c>
      <c r="CI20">
        <v>0</v>
      </c>
      <c r="CJ20" t="s">
        <v>9622</v>
      </c>
      <c r="CK20" s="4">
        <v>38387</v>
      </c>
      <c r="CL20" t="s">
        <v>9623</v>
      </c>
      <c r="CM20" t="s">
        <v>9624</v>
      </c>
      <c r="CN20">
        <v>3</v>
      </c>
      <c r="CO20" t="s">
        <v>9625</v>
      </c>
      <c r="CP20" t="s">
        <v>269</v>
      </c>
      <c r="CQ20" t="s">
        <v>9317</v>
      </c>
      <c r="CT20" t="s">
        <v>9626</v>
      </c>
      <c r="CV20">
        <v>0</v>
      </c>
      <c r="CX20">
        <v>4</v>
      </c>
      <c r="CY20" t="s">
        <v>553</v>
      </c>
      <c r="CZ20">
        <v>0</v>
      </c>
      <c r="DA20">
        <v>8</v>
      </c>
      <c r="DB20" t="s">
        <v>1953</v>
      </c>
      <c r="DC20">
        <v>-27</v>
      </c>
      <c r="DE20" t="s">
        <v>9331</v>
      </c>
      <c r="DJ20">
        <v>26</v>
      </c>
      <c r="DK20" s="4">
        <v>44498</v>
      </c>
      <c r="DL20">
        <v>20466</v>
      </c>
      <c r="DM20">
        <v>2021</v>
      </c>
      <c r="DN20">
        <v>0</v>
      </c>
      <c r="DP20">
        <v>80990</v>
      </c>
      <c r="DQ20">
        <v>43</v>
      </c>
      <c r="DT20" t="s">
        <v>274</v>
      </c>
      <c r="DU20" t="s">
        <v>257</v>
      </c>
      <c r="DW20">
        <v>7</v>
      </c>
      <c r="DX20" t="s">
        <v>275</v>
      </c>
      <c r="DZ20" t="s">
        <v>9574</v>
      </c>
      <c r="ED20">
        <v>0</v>
      </c>
      <c r="EE20" t="s">
        <v>3233</v>
      </c>
      <c r="EF20" t="s">
        <v>383</v>
      </c>
      <c r="EG20">
        <v>0</v>
      </c>
      <c r="EH20" t="s">
        <v>1224</v>
      </c>
      <c r="EI20" t="s">
        <v>340</v>
      </c>
      <c r="EJ20" t="s">
        <v>2955</v>
      </c>
      <c r="EK20" t="s">
        <v>9627</v>
      </c>
      <c r="EL20" t="s">
        <v>9628</v>
      </c>
      <c r="EM20" t="s">
        <v>921</v>
      </c>
      <c r="EN20" t="s">
        <v>282</v>
      </c>
      <c r="EO20" t="s">
        <v>490</v>
      </c>
      <c r="EP20">
        <v>0</v>
      </c>
      <c r="EQ20" t="s">
        <v>491</v>
      </c>
      <c r="ES20" t="s">
        <v>9629</v>
      </c>
      <c r="ET20">
        <v>0</v>
      </c>
      <c r="EU20" t="s">
        <v>679</v>
      </c>
      <c r="EV20" t="s">
        <v>349</v>
      </c>
      <c r="FB20" t="s">
        <v>9630</v>
      </c>
      <c r="FD20">
        <v>0</v>
      </c>
      <c r="FE20">
        <v>7</v>
      </c>
      <c r="FF20" t="s">
        <v>893</v>
      </c>
      <c r="FH20" t="s">
        <v>893</v>
      </c>
      <c r="FI20" t="s">
        <v>9349</v>
      </c>
      <c r="FJ20" t="s">
        <v>9631</v>
      </c>
      <c r="FK20">
        <v>0</v>
      </c>
      <c r="FM20">
        <v>1</v>
      </c>
      <c r="FN20" t="s">
        <v>9574</v>
      </c>
      <c r="FO20" t="s">
        <v>1541</v>
      </c>
      <c r="FP20">
        <v>0</v>
      </c>
      <c r="FQ20" t="s">
        <v>257</v>
      </c>
      <c r="FR20" t="s">
        <v>395</v>
      </c>
      <c r="FU20" t="s">
        <v>496</v>
      </c>
      <c r="FX20">
        <v>0</v>
      </c>
      <c r="FZ20">
        <v>7.03</v>
      </c>
      <c r="GA20">
        <v>4</v>
      </c>
      <c r="GB20">
        <v>0</v>
      </c>
      <c r="GD20" t="s">
        <v>355</v>
      </c>
      <c r="GE20">
        <v>1</v>
      </c>
      <c r="GG20">
        <v>2.9</v>
      </c>
      <c r="GH20">
        <v>4.5999999999999996</v>
      </c>
      <c r="GI20">
        <v>0</v>
      </c>
      <c r="GJ20">
        <v>0</v>
      </c>
      <c r="GL20" t="s">
        <v>9632</v>
      </c>
      <c r="GN20">
        <v>14</v>
      </c>
      <c r="GP20" t="s">
        <v>779</v>
      </c>
      <c r="GZ20" t="s">
        <v>1572</v>
      </c>
      <c r="HA20" t="s">
        <v>9331</v>
      </c>
      <c r="HB20" t="s">
        <v>313</v>
      </c>
      <c r="HC20" t="s">
        <v>313</v>
      </c>
      <c r="HD20" t="s">
        <v>9633</v>
      </c>
      <c r="HE20">
        <v>0</v>
      </c>
      <c r="HF20">
        <v>11</v>
      </c>
      <c r="HG20">
        <v>7</v>
      </c>
      <c r="HH20" t="s">
        <v>275</v>
      </c>
      <c r="HK20">
        <v>4</v>
      </c>
      <c r="HN20" t="s">
        <v>9634</v>
      </c>
      <c r="HO20" t="s">
        <v>9635</v>
      </c>
      <c r="HP20" t="s">
        <v>9636</v>
      </c>
      <c r="HQ20" t="s">
        <v>9637</v>
      </c>
      <c r="HV20">
        <v>-49</v>
      </c>
      <c r="HW20">
        <v>4193209</v>
      </c>
      <c r="HX20" t="s">
        <v>9638</v>
      </c>
      <c r="HY20">
        <v>4193177</v>
      </c>
      <c r="IB20">
        <v>1</v>
      </c>
      <c r="IC20">
        <v>1</v>
      </c>
      <c r="IL20">
        <v>40</v>
      </c>
      <c r="IP20" t="s">
        <v>9574</v>
      </c>
      <c r="IT20">
        <v>9</v>
      </c>
    </row>
    <row r="21" spans="1:254">
      <c r="A21">
        <v>20</v>
      </c>
      <c r="B21" t="s">
        <v>9639</v>
      </c>
      <c r="C21">
        <v>2</v>
      </c>
      <c r="D21">
        <v>1</v>
      </c>
      <c r="E21">
        <v>10</v>
      </c>
      <c r="F21">
        <v>7</v>
      </c>
      <c r="G21">
        <v>-49</v>
      </c>
      <c r="I21" t="s">
        <v>254</v>
      </c>
      <c r="J21">
        <v>21</v>
      </c>
      <c r="K21" t="s">
        <v>9640</v>
      </c>
      <c r="L21" t="s">
        <v>9641</v>
      </c>
      <c r="M21" t="s">
        <v>568</v>
      </c>
      <c r="O21" t="s">
        <v>569</v>
      </c>
      <c r="P21" t="s">
        <v>6509</v>
      </c>
      <c r="Q21" t="s">
        <v>4664</v>
      </c>
      <c r="V21" t="s">
        <v>253</v>
      </c>
      <c r="W21" t="s">
        <v>9642</v>
      </c>
      <c r="X21" t="s">
        <v>664</v>
      </c>
      <c r="Y21" t="s">
        <v>9643</v>
      </c>
      <c r="AA21" t="s">
        <v>372</v>
      </c>
      <c r="AB21" t="s">
        <v>1753</v>
      </c>
      <c r="AI21">
        <v>85</v>
      </c>
      <c r="AJ21" t="s">
        <v>327</v>
      </c>
      <c r="AO21">
        <v>7</v>
      </c>
      <c r="BI21" t="s">
        <v>257</v>
      </c>
      <c r="BP21">
        <f t="shared" si="0"/>
        <v>1</v>
      </c>
      <c r="BQ21">
        <f t="shared" si="1"/>
        <v>0</v>
      </c>
      <c r="BS21" t="s">
        <v>9317</v>
      </c>
      <c r="BU21">
        <v>3</v>
      </c>
      <c r="BW21">
        <v>0</v>
      </c>
      <c r="BX21" t="s">
        <v>9644</v>
      </c>
      <c r="BZ21">
        <v>1</v>
      </c>
      <c r="CC21" s="3">
        <v>0.48055555555555557</v>
      </c>
      <c r="CD21" t="s">
        <v>257</v>
      </c>
      <c r="CE21" t="s">
        <v>9645</v>
      </c>
      <c r="CF21">
        <v>8</v>
      </c>
      <c r="CH21" t="s">
        <v>331</v>
      </c>
      <c r="CI21">
        <v>0</v>
      </c>
      <c r="CJ21" t="s">
        <v>9646</v>
      </c>
      <c r="CK21" s="4">
        <v>38387</v>
      </c>
      <c r="CL21" t="s">
        <v>9647</v>
      </c>
      <c r="CM21" t="s">
        <v>9648</v>
      </c>
      <c r="CN21">
        <v>3</v>
      </c>
      <c r="CO21" t="s">
        <v>9649</v>
      </c>
      <c r="CP21" t="s">
        <v>269</v>
      </c>
      <c r="CQ21" t="s">
        <v>9317</v>
      </c>
      <c r="CT21" t="s">
        <v>5152</v>
      </c>
      <c r="CV21">
        <v>0</v>
      </c>
      <c r="CX21">
        <v>5</v>
      </c>
      <c r="CY21" t="s">
        <v>553</v>
      </c>
      <c r="CZ21">
        <v>0</v>
      </c>
      <c r="DA21">
        <v>8</v>
      </c>
      <c r="DB21" t="s">
        <v>1953</v>
      </c>
      <c r="DC21">
        <v>-27</v>
      </c>
      <c r="DE21" t="s">
        <v>9650</v>
      </c>
      <c r="DJ21">
        <v>7</v>
      </c>
      <c r="DK21" s="4">
        <v>44498</v>
      </c>
      <c r="DL21">
        <v>20466</v>
      </c>
      <c r="DM21">
        <v>2021</v>
      </c>
      <c r="DN21">
        <v>0</v>
      </c>
      <c r="DP21">
        <v>80990</v>
      </c>
      <c r="DQ21">
        <v>44</v>
      </c>
      <c r="DT21" t="s">
        <v>257</v>
      </c>
      <c r="DU21" t="s">
        <v>274</v>
      </c>
      <c r="DV21" t="s">
        <v>9625</v>
      </c>
      <c r="DW21">
        <v>7</v>
      </c>
      <c r="DX21" t="s">
        <v>275</v>
      </c>
      <c r="ED21">
        <v>0</v>
      </c>
      <c r="EE21" t="s">
        <v>6519</v>
      </c>
      <c r="EF21" t="s">
        <v>422</v>
      </c>
      <c r="EG21">
        <v>0</v>
      </c>
      <c r="EI21" t="s">
        <v>454</v>
      </c>
      <c r="EJ21" t="s">
        <v>3890</v>
      </c>
      <c r="EK21" t="s">
        <v>9651</v>
      </c>
      <c r="EL21" t="s">
        <v>9652</v>
      </c>
      <c r="EM21" t="s">
        <v>2934</v>
      </c>
      <c r="EN21" t="s">
        <v>282</v>
      </c>
      <c r="EO21" t="s">
        <v>918</v>
      </c>
      <c r="EP21">
        <v>0</v>
      </c>
      <c r="EQ21" t="s">
        <v>491</v>
      </c>
      <c r="ES21" t="s">
        <v>9653</v>
      </c>
      <c r="ET21">
        <v>-3</v>
      </c>
      <c r="EU21" t="s">
        <v>348</v>
      </c>
      <c r="EV21" t="s">
        <v>349</v>
      </c>
      <c r="EW21" t="s">
        <v>771</v>
      </c>
      <c r="EX21" t="s">
        <v>1982</v>
      </c>
      <c r="FA21" t="s">
        <v>1818</v>
      </c>
      <c r="FB21" t="s">
        <v>9654</v>
      </c>
      <c r="FD21">
        <v>1</v>
      </c>
      <c r="FE21">
        <v>3</v>
      </c>
      <c r="FJ21" t="s">
        <v>9655</v>
      </c>
      <c r="FK21">
        <v>0</v>
      </c>
      <c r="FM21">
        <v>0</v>
      </c>
      <c r="FN21" t="s">
        <v>9625</v>
      </c>
      <c r="FO21" t="s">
        <v>1083</v>
      </c>
      <c r="FP21">
        <v>0</v>
      </c>
      <c r="FR21" t="s">
        <v>395</v>
      </c>
      <c r="FU21" t="s">
        <v>496</v>
      </c>
      <c r="FV21" t="s">
        <v>397</v>
      </c>
      <c r="FX21">
        <v>0</v>
      </c>
      <c r="FZ21">
        <v>7.03</v>
      </c>
      <c r="GA21">
        <v>4</v>
      </c>
      <c r="GB21">
        <v>0</v>
      </c>
      <c r="GC21" t="s">
        <v>5128</v>
      </c>
      <c r="GD21" t="s">
        <v>355</v>
      </c>
      <c r="GE21">
        <v>0</v>
      </c>
      <c r="GF21" t="s">
        <v>1179</v>
      </c>
      <c r="GG21">
        <v>3</v>
      </c>
      <c r="GH21">
        <v>3.2</v>
      </c>
      <c r="GI21">
        <v>1</v>
      </c>
      <c r="GJ21">
        <v>0</v>
      </c>
      <c r="GL21" t="s">
        <v>9656</v>
      </c>
      <c r="GM21">
        <v>10</v>
      </c>
      <c r="GN21">
        <v>7</v>
      </c>
      <c r="GO21" t="s">
        <v>357</v>
      </c>
      <c r="GP21" t="s">
        <v>1403</v>
      </c>
      <c r="GQ21">
        <v>9</v>
      </c>
      <c r="GZ21" t="s">
        <v>9657</v>
      </c>
      <c r="HB21" t="s">
        <v>313</v>
      </c>
      <c r="HC21" t="s">
        <v>313</v>
      </c>
      <c r="HD21" t="s">
        <v>9658</v>
      </c>
      <c r="HE21">
        <v>0</v>
      </c>
      <c r="HF21">
        <v>12</v>
      </c>
      <c r="HG21">
        <v>7</v>
      </c>
      <c r="HH21" t="s">
        <v>275</v>
      </c>
      <c r="HJ21" t="s">
        <v>1982</v>
      </c>
      <c r="HK21">
        <v>4</v>
      </c>
      <c r="HL21" t="s">
        <v>9650</v>
      </c>
      <c r="HN21" t="s">
        <v>9597</v>
      </c>
      <c r="HO21" t="s">
        <v>9659</v>
      </c>
      <c r="HP21" t="s">
        <v>9660</v>
      </c>
      <c r="HQ21" t="s">
        <v>9661</v>
      </c>
      <c r="HS21" t="s">
        <v>9662</v>
      </c>
      <c r="HV21">
        <v>44</v>
      </c>
      <c r="HW21">
        <v>4193247</v>
      </c>
      <c r="HX21" t="s">
        <v>9663</v>
      </c>
      <c r="HY21">
        <v>4193209</v>
      </c>
      <c r="IB21">
        <v>0</v>
      </c>
      <c r="IC21">
        <v>0</v>
      </c>
      <c r="IL21">
        <v>41</v>
      </c>
      <c r="IP21" t="s">
        <v>9650</v>
      </c>
      <c r="IT21">
        <v>9</v>
      </c>
    </row>
    <row r="22" spans="1:254">
      <c r="A22">
        <v>21</v>
      </c>
      <c r="B22" t="s">
        <v>9664</v>
      </c>
      <c r="C22">
        <v>2</v>
      </c>
      <c r="D22">
        <v>2</v>
      </c>
      <c r="E22">
        <v>3</v>
      </c>
      <c r="F22">
        <v>1</v>
      </c>
      <c r="G22">
        <v>44</v>
      </c>
      <c r="I22" t="s">
        <v>298</v>
      </c>
      <c r="J22">
        <v>12</v>
      </c>
      <c r="K22">
        <v>12</v>
      </c>
      <c r="L22" t="s">
        <v>9665</v>
      </c>
      <c r="M22" t="s">
        <v>9400</v>
      </c>
      <c r="O22" t="s">
        <v>9666</v>
      </c>
      <c r="P22" t="s">
        <v>1336</v>
      </c>
      <c r="V22" t="s">
        <v>257</v>
      </c>
      <c r="W22" t="s">
        <v>1361</v>
      </c>
      <c r="AD22" t="s">
        <v>1338</v>
      </c>
      <c r="AE22" t="s">
        <v>1502</v>
      </c>
      <c r="AF22" t="s">
        <v>1361</v>
      </c>
      <c r="AG22" t="s">
        <v>274</v>
      </c>
      <c r="AI22">
        <v>9</v>
      </c>
      <c r="AO22">
        <v>7</v>
      </c>
      <c r="BI22" t="s">
        <v>274</v>
      </c>
      <c r="BP22">
        <f t="shared" si="0"/>
        <v>0</v>
      </c>
      <c r="BQ22">
        <f t="shared" si="1"/>
        <v>4</v>
      </c>
      <c r="BS22" t="s">
        <v>9317</v>
      </c>
      <c r="BU22">
        <v>3</v>
      </c>
      <c r="BW22">
        <v>0</v>
      </c>
      <c r="BX22" t="s">
        <v>9667</v>
      </c>
      <c r="CC22" s="3">
        <v>0.45277777777777778</v>
      </c>
      <c r="CE22" t="s">
        <v>9668</v>
      </c>
      <c r="CI22">
        <v>0</v>
      </c>
      <c r="CJ22" t="s">
        <v>9669</v>
      </c>
      <c r="CK22" s="4">
        <v>38387</v>
      </c>
      <c r="CL22" t="s">
        <v>9670</v>
      </c>
      <c r="CM22" t="s">
        <v>9671</v>
      </c>
      <c r="CN22">
        <v>3</v>
      </c>
      <c r="CO22" t="s">
        <v>9512</v>
      </c>
      <c r="CP22" t="s">
        <v>282</v>
      </c>
      <c r="CQ22" t="s">
        <v>9317</v>
      </c>
      <c r="CT22" t="s">
        <v>5937</v>
      </c>
      <c r="CV22">
        <v>0</v>
      </c>
      <c r="CX22">
        <v>6</v>
      </c>
      <c r="CY22" t="s">
        <v>553</v>
      </c>
      <c r="CZ22">
        <v>0</v>
      </c>
      <c r="DA22">
        <v>8</v>
      </c>
      <c r="DB22" t="s">
        <v>1953</v>
      </c>
      <c r="DC22">
        <v>-27</v>
      </c>
      <c r="DE22" t="s">
        <v>9649</v>
      </c>
      <c r="DJ22">
        <v>1</v>
      </c>
      <c r="DK22" s="4">
        <v>44498</v>
      </c>
      <c r="DL22">
        <v>20466</v>
      </c>
      <c r="DM22">
        <v>2021</v>
      </c>
      <c r="DN22">
        <v>0</v>
      </c>
      <c r="DP22">
        <v>80990</v>
      </c>
      <c r="DQ22">
        <v>45</v>
      </c>
      <c r="DT22" t="s">
        <v>274</v>
      </c>
      <c r="DU22" t="s">
        <v>257</v>
      </c>
      <c r="DW22">
        <v>7</v>
      </c>
      <c r="DX22" t="s">
        <v>275</v>
      </c>
      <c r="ED22">
        <v>0</v>
      </c>
      <c r="EE22" t="s">
        <v>9672</v>
      </c>
      <c r="EF22" t="s">
        <v>422</v>
      </c>
      <c r="EG22">
        <v>0</v>
      </c>
      <c r="EI22" t="s">
        <v>454</v>
      </c>
      <c r="EJ22" t="s">
        <v>9673</v>
      </c>
      <c r="EK22" t="s">
        <v>9674</v>
      </c>
      <c r="EL22" t="s">
        <v>9675</v>
      </c>
      <c r="EM22" t="s">
        <v>9673</v>
      </c>
      <c r="EN22" t="s">
        <v>269</v>
      </c>
      <c r="EO22" t="s">
        <v>3602</v>
      </c>
      <c r="EP22">
        <v>1</v>
      </c>
      <c r="ES22" t="s">
        <v>9676</v>
      </c>
      <c r="FD22">
        <v>0</v>
      </c>
      <c r="FE22">
        <v>12</v>
      </c>
      <c r="FF22" t="s">
        <v>621</v>
      </c>
      <c r="FH22" t="s">
        <v>621</v>
      </c>
      <c r="FI22" t="s">
        <v>9677</v>
      </c>
      <c r="FK22">
        <v>0</v>
      </c>
      <c r="FM22">
        <v>0</v>
      </c>
      <c r="FP22">
        <v>0</v>
      </c>
      <c r="FR22" t="s">
        <v>462</v>
      </c>
      <c r="FT22" t="s">
        <v>274</v>
      </c>
      <c r="FU22" t="s">
        <v>683</v>
      </c>
      <c r="FV22" t="s">
        <v>431</v>
      </c>
      <c r="FW22" t="s">
        <v>594</v>
      </c>
      <c r="FX22">
        <v>0</v>
      </c>
      <c r="FZ22">
        <v>7.03</v>
      </c>
      <c r="GA22">
        <v>4</v>
      </c>
      <c r="GB22">
        <v>0</v>
      </c>
      <c r="GD22" t="s">
        <v>355</v>
      </c>
      <c r="GE22">
        <v>0</v>
      </c>
      <c r="GF22" t="s">
        <v>1179</v>
      </c>
      <c r="GI22">
        <v>0</v>
      </c>
      <c r="GJ22">
        <v>0</v>
      </c>
      <c r="GL22" t="s">
        <v>9678</v>
      </c>
      <c r="GN22">
        <v>2</v>
      </c>
      <c r="GZ22" t="s">
        <v>9679</v>
      </c>
      <c r="HB22" t="s">
        <v>294</v>
      </c>
      <c r="HC22" t="s">
        <v>313</v>
      </c>
      <c r="HD22" t="s">
        <v>9680</v>
      </c>
      <c r="HE22">
        <v>0</v>
      </c>
      <c r="HF22">
        <v>12</v>
      </c>
      <c r="HG22">
        <v>7</v>
      </c>
      <c r="HH22" t="s">
        <v>275</v>
      </c>
      <c r="HK22">
        <v>3</v>
      </c>
      <c r="HV22">
        <v>43</v>
      </c>
      <c r="HW22">
        <v>4193298</v>
      </c>
      <c r="HX22" t="s">
        <v>9681</v>
      </c>
      <c r="HY22">
        <v>4193247</v>
      </c>
      <c r="IB22">
        <v>0</v>
      </c>
      <c r="IC22">
        <v>0</v>
      </c>
      <c r="IL22">
        <v>42</v>
      </c>
      <c r="IN22" t="s">
        <v>9649</v>
      </c>
      <c r="IP22" t="s">
        <v>9649</v>
      </c>
      <c r="IT22">
        <v>9</v>
      </c>
    </row>
    <row r="23" spans="1:254">
      <c r="A23">
        <v>22</v>
      </c>
      <c r="B23" t="s">
        <v>9682</v>
      </c>
      <c r="C23">
        <v>2</v>
      </c>
      <c r="D23">
        <v>3</v>
      </c>
      <c r="E23">
        <v>2</v>
      </c>
      <c r="F23">
        <v>1</v>
      </c>
      <c r="G23">
        <v>43</v>
      </c>
      <c r="I23" t="s">
        <v>298</v>
      </c>
      <c r="J23">
        <v>20</v>
      </c>
      <c r="K23">
        <v>20</v>
      </c>
      <c r="L23" t="s">
        <v>5905</v>
      </c>
      <c r="M23" t="s">
        <v>1471</v>
      </c>
      <c r="O23" t="s">
        <v>5906</v>
      </c>
      <c r="V23" t="s">
        <v>257</v>
      </c>
      <c r="W23" t="s">
        <v>9683</v>
      </c>
      <c r="AD23" t="s">
        <v>411</v>
      </c>
      <c r="AE23" t="s">
        <v>412</v>
      </c>
      <c r="AF23" t="s">
        <v>9683</v>
      </c>
      <c r="AG23" t="s">
        <v>257</v>
      </c>
      <c r="AI23">
        <v>22</v>
      </c>
      <c r="AO23">
        <v>7</v>
      </c>
      <c r="AT23" t="s">
        <v>254</v>
      </c>
      <c r="BI23" t="s">
        <v>274</v>
      </c>
      <c r="BP23">
        <f t="shared" si="0"/>
        <v>0</v>
      </c>
      <c r="BQ23">
        <f t="shared" si="1"/>
        <v>2</v>
      </c>
      <c r="BS23" t="s">
        <v>9317</v>
      </c>
      <c r="BU23">
        <v>3</v>
      </c>
      <c r="BW23">
        <v>0</v>
      </c>
      <c r="BX23" t="s">
        <v>9684</v>
      </c>
      <c r="CC23" s="3">
        <v>0.42430555555555555</v>
      </c>
      <c r="CE23" t="s">
        <v>9685</v>
      </c>
      <c r="CI23">
        <v>0</v>
      </c>
      <c r="CJ23" t="s">
        <v>9686</v>
      </c>
      <c r="CK23" s="4">
        <v>38387</v>
      </c>
      <c r="CL23" t="s">
        <v>9687</v>
      </c>
      <c r="CM23" t="s">
        <v>9688</v>
      </c>
      <c r="CN23">
        <v>3</v>
      </c>
      <c r="CO23" t="s">
        <v>9386</v>
      </c>
      <c r="CP23" t="s">
        <v>282</v>
      </c>
      <c r="CQ23" t="s">
        <v>9317</v>
      </c>
      <c r="CT23" t="s">
        <v>9626</v>
      </c>
      <c r="CV23">
        <v>0</v>
      </c>
      <c r="CX23">
        <v>7</v>
      </c>
      <c r="CY23" t="s">
        <v>553</v>
      </c>
      <c r="CZ23">
        <v>0</v>
      </c>
      <c r="DA23">
        <v>8</v>
      </c>
      <c r="DB23" t="s">
        <v>1953</v>
      </c>
      <c r="DC23">
        <v>-27</v>
      </c>
      <c r="DE23" t="s">
        <v>9386</v>
      </c>
      <c r="DJ23">
        <v>1</v>
      </c>
      <c r="DK23" s="4">
        <v>44498</v>
      </c>
      <c r="DL23">
        <v>20466</v>
      </c>
      <c r="DM23">
        <v>2021</v>
      </c>
      <c r="DN23">
        <v>0</v>
      </c>
      <c r="DP23">
        <v>80990</v>
      </c>
      <c r="DQ23">
        <v>46</v>
      </c>
      <c r="DT23" t="s">
        <v>274</v>
      </c>
      <c r="DU23" t="s">
        <v>257</v>
      </c>
      <c r="DW23">
        <v>7</v>
      </c>
      <c r="DX23" t="s">
        <v>275</v>
      </c>
      <c r="ED23">
        <v>0</v>
      </c>
      <c r="EE23" t="s">
        <v>6776</v>
      </c>
      <c r="EF23" t="s">
        <v>277</v>
      </c>
      <c r="EG23">
        <v>0</v>
      </c>
      <c r="EI23" t="s">
        <v>1486</v>
      </c>
      <c r="EJ23" t="s">
        <v>8335</v>
      </c>
      <c r="EK23" t="s">
        <v>9689</v>
      </c>
      <c r="EL23" t="s">
        <v>9690</v>
      </c>
      <c r="EM23" t="s">
        <v>9691</v>
      </c>
      <c r="EN23" t="s">
        <v>269</v>
      </c>
      <c r="EO23" t="s">
        <v>3407</v>
      </c>
      <c r="EP23">
        <v>1</v>
      </c>
      <c r="ES23" t="s">
        <v>9692</v>
      </c>
      <c r="FD23">
        <v>0</v>
      </c>
      <c r="FE23">
        <v>4</v>
      </c>
      <c r="FF23" t="s">
        <v>308</v>
      </c>
      <c r="FH23" t="s">
        <v>308</v>
      </c>
      <c r="FI23" t="s">
        <v>9393</v>
      </c>
      <c r="FK23">
        <v>0</v>
      </c>
      <c r="FM23">
        <v>0</v>
      </c>
      <c r="FP23">
        <v>0</v>
      </c>
      <c r="FR23" t="s">
        <v>651</v>
      </c>
      <c r="FT23" t="s">
        <v>257</v>
      </c>
      <c r="FU23" t="s">
        <v>1492</v>
      </c>
      <c r="FV23" t="s">
        <v>431</v>
      </c>
      <c r="FW23" t="s">
        <v>594</v>
      </c>
      <c r="FX23">
        <v>0</v>
      </c>
      <c r="FZ23">
        <v>7.03</v>
      </c>
      <c r="GA23">
        <v>4</v>
      </c>
      <c r="GB23">
        <v>0</v>
      </c>
      <c r="GD23" t="s">
        <v>355</v>
      </c>
      <c r="GE23">
        <v>0</v>
      </c>
      <c r="GI23">
        <v>0</v>
      </c>
      <c r="GJ23">
        <v>0</v>
      </c>
      <c r="GL23" t="s">
        <v>9693</v>
      </c>
      <c r="GN23">
        <v>1</v>
      </c>
      <c r="GZ23" t="s">
        <v>1376</v>
      </c>
      <c r="HB23" t="s">
        <v>313</v>
      </c>
      <c r="HC23" t="s">
        <v>313</v>
      </c>
      <c r="HD23" t="s">
        <v>1083</v>
      </c>
      <c r="HE23">
        <v>0</v>
      </c>
      <c r="HF23">
        <v>20</v>
      </c>
      <c r="HG23">
        <v>7</v>
      </c>
      <c r="HH23" t="s">
        <v>275</v>
      </c>
      <c r="HK23">
        <v>4</v>
      </c>
      <c r="HV23">
        <v>42</v>
      </c>
      <c r="HW23">
        <v>4193344</v>
      </c>
      <c r="HX23" t="s">
        <v>9694</v>
      </c>
      <c r="HY23">
        <v>4193298</v>
      </c>
      <c r="IB23">
        <v>0</v>
      </c>
      <c r="IC23">
        <v>0</v>
      </c>
      <c r="IL23">
        <v>43</v>
      </c>
      <c r="IN23" t="s">
        <v>9386</v>
      </c>
      <c r="IP23" t="s">
        <v>9386</v>
      </c>
      <c r="IQ23" t="s">
        <v>9649</v>
      </c>
      <c r="IT23">
        <v>9</v>
      </c>
    </row>
    <row r="24" spans="1:254">
      <c r="A24">
        <v>23</v>
      </c>
      <c r="B24" t="s">
        <v>9695</v>
      </c>
      <c r="C24">
        <v>2</v>
      </c>
      <c r="D24">
        <v>4</v>
      </c>
      <c r="E24">
        <v>1</v>
      </c>
      <c r="F24">
        <v>42</v>
      </c>
      <c r="G24">
        <v>42</v>
      </c>
      <c r="I24" t="s">
        <v>254</v>
      </c>
      <c r="J24">
        <v>12</v>
      </c>
      <c r="K24">
        <v>12</v>
      </c>
      <c r="L24" t="s">
        <v>9696</v>
      </c>
      <c r="M24" t="s">
        <v>568</v>
      </c>
      <c r="O24" t="s">
        <v>1066</v>
      </c>
      <c r="P24" t="s">
        <v>1067</v>
      </c>
      <c r="S24" t="s">
        <v>4921</v>
      </c>
      <c r="V24" t="s">
        <v>257</v>
      </c>
      <c r="W24" t="s">
        <v>9697</v>
      </c>
      <c r="AD24" t="s">
        <v>1338</v>
      </c>
      <c r="AE24" t="s">
        <v>1502</v>
      </c>
      <c r="AF24" t="s">
        <v>9697</v>
      </c>
      <c r="AG24" t="s">
        <v>257</v>
      </c>
      <c r="AI24">
        <v>22</v>
      </c>
      <c r="AK24" t="s">
        <v>575</v>
      </c>
      <c r="AO24">
        <v>7</v>
      </c>
      <c r="BI24" t="s">
        <v>261</v>
      </c>
      <c r="BP24">
        <f t="shared" si="0"/>
        <v>0</v>
      </c>
      <c r="BQ24">
        <f t="shared" si="1"/>
        <v>2</v>
      </c>
      <c r="BS24" t="s">
        <v>9317</v>
      </c>
      <c r="BU24">
        <v>3</v>
      </c>
      <c r="BW24">
        <v>0</v>
      </c>
      <c r="BX24" t="s">
        <v>9698</v>
      </c>
      <c r="CC24" s="3">
        <v>0.39583333333333331</v>
      </c>
      <c r="CE24" t="s">
        <v>9699</v>
      </c>
      <c r="CI24">
        <v>0</v>
      </c>
      <c r="CJ24" t="s">
        <v>9700</v>
      </c>
      <c r="CK24" s="4">
        <v>38387</v>
      </c>
      <c r="CL24" t="s">
        <v>9701</v>
      </c>
      <c r="CM24" t="s">
        <v>9702</v>
      </c>
      <c r="CN24">
        <v>3</v>
      </c>
      <c r="CP24" t="s">
        <v>269</v>
      </c>
      <c r="CQ24" t="s">
        <v>9317</v>
      </c>
      <c r="CT24" t="s">
        <v>9703</v>
      </c>
      <c r="CV24">
        <v>0</v>
      </c>
      <c r="CX24">
        <v>8</v>
      </c>
      <c r="CY24" t="s">
        <v>553</v>
      </c>
      <c r="CZ24">
        <v>0</v>
      </c>
      <c r="DA24">
        <v>8</v>
      </c>
      <c r="DB24" t="s">
        <v>1953</v>
      </c>
      <c r="DC24">
        <v>-27</v>
      </c>
      <c r="DJ24">
        <v>42</v>
      </c>
      <c r="DK24" s="4">
        <v>44498</v>
      </c>
      <c r="DL24">
        <v>20466</v>
      </c>
      <c r="DM24">
        <v>2021</v>
      </c>
      <c r="DN24">
        <v>0</v>
      </c>
      <c r="DP24">
        <v>80990</v>
      </c>
      <c r="DQ24">
        <v>47</v>
      </c>
      <c r="DT24" t="s">
        <v>274</v>
      </c>
      <c r="DU24" t="s">
        <v>257</v>
      </c>
      <c r="DW24">
        <v>7</v>
      </c>
      <c r="DX24" t="s">
        <v>275</v>
      </c>
      <c r="ED24">
        <v>0</v>
      </c>
      <c r="EE24" t="s">
        <v>2145</v>
      </c>
      <c r="EF24" t="s">
        <v>675</v>
      </c>
      <c r="EG24">
        <v>0</v>
      </c>
      <c r="EI24" t="s">
        <v>454</v>
      </c>
      <c r="EJ24" t="s">
        <v>9704</v>
      </c>
      <c r="EK24" t="s">
        <v>9705</v>
      </c>
      <c r="EL24" t="s">
        <v>9706</v>
      </c>
      <c r="EM24" t="s">
        <v>9707</v>
      </c>
      <c r="EN24" t="s">
        <v>282</v>
      </c>
      <c r="EO24" t="s">
        <v>459</v>
      </c>
      <c r="EP24">
        <v>1</v>
      </c>
      <c r="ES24" t="s">
        <v>9708</v>
      </c>
      <c r="FD24">
        <v>0</v>
      </c>
      <c r="FE24">
        <v>6</v>
      </c>
      <c r="FF24" t="s">
        <v>310</v>
      </c>
      <c r="FH24" t="s">
        <v>310</v>
      </c>
      <c r="FK24">
        <v>0</v>
      </c>
      <c r="FM24">
        <v>0</v>
      </c>
      <c r="FP24">
        <v>0</v>
      </c>
      <c r="FR24" t="s">
        <v>395</v>
      </c>
      <c r="FT24" t="s">
        <v>257</v>
      </c>
      <c r="FU24" t="s">
        <v>496</v>
      </c>
      <c r="FV24" t="s">
        <v>431</v>
      </c>
      <c r="FW24" t="s">
        <v>432</v>
      </c>
      <c r="FX24">
        <v>0</v>
      </c>
      <c r="FZ24">
        <v>7.03</v>
      </c>
      <c r="GA24">
        <v>4</v>
      </c>
      <c r="GB24">
        <v>0</v>
      </c>
      <c r="GC24" t="s">
        <v>3529</v>
      </c>
      <c r="GD24" t="s">
        <v>355</v>
      </c>
      <c r="GE24">
        <v>0</v>
      </c>
      <c r="GF24" t="s">
        <v>895</v>
      </c>
      <c r="GI24">
        <v>0</v>
      </c>
      <c r="GJ24">
        <v>0</v>
      </c>
      <c r="GL24" t="s">
        <v>9709</v>
      </c>
      <c r="GN24">
        <v>0</v>
      </c>
      <c r="GZ24" t="s">
        <v>9710</v>
      </c>
      <c r="HB24" t="s">
        <v>313</v>
      </c>
      <c r="HC24" t="s">
        <v>313</v>
      </c>
      <c r="HD24" t="s">
        <v>9426</v>
      </c>
      <c r="HE24">
        <v>0</v>
      </c>
      <c r="HF24">
        <v>12</v>
      </c>
      <c r="HG24">
        <v>7</v>
      </c>
      <c r="HH24" t="s">
        <v>275</v>
      </c>
      <c r="HK24">
        <v>0</v>
      </c>
      <c r="HV24">
        <v>0</v>
      </c>
      <c r="HW24">
        <v>4193369</v>
      </c>
      <c r="HX24" t="s">
        <v>492</v>
      </c>
      <c r="HY24">
        <v>4193344</v>
      </c>
      <c r="IB24">
        <v>0</v>
      </c>
      <c r="IC24">
        <v>0</v>
      </c>
      <c r="IL24">
        <v>44</v>
      </c>
      <c r="IR24" t="s">
        <v>492</v>
      </c>
      <c r="IT24">
        <v>9</v>
      </c>
    </row>
    <row r="25" spans="1:254">
      <c r="A25">
        <v>24</v>
      </c>
      <c r="B25" t="s">
        <v>9711</v>
      </c>
      <c r="C25">
        <v>2</v>
      </c>
      <c r="D25">
        <v>1</v>
      </c>
      <c r="E25">
        <v>10</v>
      </c>
      <c r="F25">
        <v>-1</v>
      </c>
      <c r="G25">
        <v>-1</v>
      </c>
      <c r="H25" t="s">
        <v>253</v>
      </c>
      <c r="I25" t="s">
        <v>298</v>
      </c>
      <c r="J25">
        <v>12</v>
      </c>
      <c r="K25" t="s">
        <v>6748</v>
      </c>
      <c r="L25" t="s">
        <v>5053</v>
      </c>
      <c r="M25" t="s">
        <v>568</v>
      </c>
      <c r="O25" t="s">
        <v>569</v>
      </c>
      <c r="P25" t="s">
        <v>1067</v>
      </c>
      <c r="S25" t="s">
        <v>1904</v>
      </c>
      <c r="V25" t="s">
        <v>257</v>
      </c>
      <c r="W25" t="s">
        <v>1361</v>
      </c>
      <c r="AD25" t="s">
        <v>1338</v>
      </c>
      <c r="AE25" t="s">
        <v>1502</v>
      </c>
      <c r="AF25" t="s">
        <v>1361</v>
      </c>
      <c r="AG25" t="s">
        <v>274</v>
      </c>
      <c r="AI25">
        <v>22</v>
      </c>
      <c r="AK25" t="s">
        <v>9712</v>
      </c>
      <c r="AO25">
        <v>7</v>
      </c>
      <c r="BI25" t="s">
        <v>257</v>
      </c>
      <c r="BP25">
        <f t="shared" si="0"/>
        <v>0</v>
      </c>
      <c r="BQ25">
        <f t="shared" si="1"/>
        <v>2</v>
      </c>
      <c r="BS25" t="s">
        <v>9317</v>
      </c>
      <c r="BU25">
        <v>3</v>
      </c>
      <c r="BW25">
        <v>0</v>
      </c>
      <c r="BX25" t="s">
        <v>9713</v>
      </c>
      <c r="CC25" s="3">
        <v>0.28125</v>
      </c>
      <c r="CE25" t="s">
        <v>9714</v>
      </c>
      <c r="CI25">
        <v>0</v>
      </c>
      <c r="CJ25" t="s">
        <v>9715</v>
      </c>
      <c r="CK25" s="4">
        <v>38387</v>
      </c>
      <c r="CL25" t="s">
        <v>9716</v>
      </c>
      <c r="CM25" t="s">
        <v>9717</v>
      </c>
      <c r="CN25">
        <v>3</v>
      </c>
      <c r="CO25" t="s">
        <v>268</v>
      </c>
      <c r="CP25" t="s">
        <v>282</v>
      </c>
      <c r="CQ25" t="s">
        <v>9317</v>
      </c>
      <c r="CT25" t="s">
        <v>5353</v>
      </c>
      <c r="CV25">
        <v>0</v>
      </c>
      <c r="CX25">
        <v>1</v>
      </c>
      <c r="CY25" t="s">
        <v>9718</v>
      </c>
      <c r="CZ25">
        <v>0</v>
      </c>
      <c r="DA25">
        <v>1</v>
      </c>
      <c r="DB25" t="s">
        <v>2703</v>
      </c>
      <c r="DC25">
        <v>-1</v>
      </c>
      <c r="DE25" t="s">
        <v>9426</v>
      </c>
      <c r="DJ25">
        <v>-1</v>
      </c>
      <c r="DK25" s="4">
        <v>44498</v>
      </c>
      <c r="DL25">
        <v>20466</v>
      </c>
      <c r="DM25">
        <v>2021</v>
      </c>
      <c r="DN25">
        <v>0</v>
      </c>
      <c r="DP25">
        <v>80990</v>
      </c>
      <c r="DQ25">
        <v>55</v>
      </c>
      <c r="DT25" t="s">
        <v>257</v>
      </c>
      <c r="DU25" t="s">
        <v>274</v>
      </c>
      <c r="DW25">
        <v>14</v>
      </c>
      <c r="DX25" t="s">
        <v>275</v>
      </c>
      <c r="ED25">
        <v>0</v>
      </c>
      <c r="EE25" t="s">
        <v>1637</v>
      </c>
      <c r="EF25" t="s">
        <v>422</v>
      </c>
      <c r="EG25">
        <v>0</v>
      </c>
      <c r="EI25" t="s">
        <v>454</v>
      </c>
      <c r="EJ25" t="s">
        <v>2889</v>
      </c>
      <c r="EK25" t="s">
        <v>9719</v>
      </c>
      <c r="EL25" t="s">
        <v>9720</v>
      </c>
      <c r="EM25" t="s">
        <v>268</v>
      </c>
      <c r="EN25" t="s">
        <v>269</v>
      </c>
      <c r="EO25" t="s">
        <v>283</v>
      </c>
      <c r="EP25">
        <v>1</v>
      </c>
      <c r="ES25" t="s">
        <v>9721</v>
      </c>
      <c r="FD25">
        <v>0</v>
      </c>
      <c r="FE25">
        <v>16</v>
      </c>
      <c r="FF25" t="s">
        <v>621</v>
      </c>
      <c r="FH25" t="s">
        <v>621</v>
      </c>
      <c r="FK25">
        <v>0</v>
      </c>
      <c r="FM25">
        <v>0</v>
      </c>
      <c r="FP25">
        <v>0</v>
      </c>
      <c r="FR25" t="s">
        <v>462</v>
      </c>
      <c r="FT25" t="s">
        <v>274</v>
      </c>
      <c r="FU25" t="s">
        <v>777</v>
      </c>
      <c r="FV25" t="s">
        <v>431</v>
      </c>
      <c r="FW25" t="s">
        <v>432</v>
      </c>
      <c r="FX25">
        <v>0</v>
      </c>
      <c r="FZ25">
        <v>14.03</v>
      </c>
      <c r="GA25">
        <v>11</v>
      </c>
      <c r="GB25">
        <v>0</v>
      </c>
      <c r="GC25" t="s">
        <v>1644</v>
      </c>
      <c r="GD25" t="s">
        <v>355</v>
      </c>
      <c r="GE25">
        <v>0</v>
      </c>
      <c r="GF25" t="s">
        <v>466</v>
      </c>
      <c r="GI25">
        <v>1</v>
      </c>
      <c r="GJ25">
        <v>0</v>
      </c>
      <c r="GL25" t="s">
        <v>5066</v>
      </c>
      <c r="GN25">
        <v>1</v>
      </c>
      <c r="GZ25" t="s">
        <v>9722</v>
      </c>
      <c r="HB25" t="s">
        <v>313</v>
      </c>
      <c r="HC25" t="s">
        <v>313</v>
      </c>
      <c r="HE25">
        <v>0</v>
      </c>
      <c r="HF25">
        <v>12</v>
      </c>
      <c r="HG25">
        <v>14</v>
      </c>
      <c r="HH25" t="s">
        <v>275</v>
      </c>
      <c r="HK25">
        <v>4</v>
      </c>
      <c r="HV25">
        <v>0</v>
      </c>
      <c r="HW25">
        <v>4193666</v>
      </c>
      <c r="HX25" t="s">
        <v>9426</v>
      </c>
      <c r="HY25">
        <v>4193630</v>
      </c>
      <c r="IB25">
        <v>0</v>
      </c>
      <c r="IC25">
        <v>0</v>
      </c>
      <c r="IL25">
        <v>52</v>
      </c>
      <c r="IN25" t="s">
        <v>9426</v>
      </c>
      <c r="IP25" t="s">
        <v>9426</v>
      </c>
      <c r="IT25">
        <v>9</v>
      </c>
    </row>
    <row r="26" spans="1:254">
      <c r="A26">
        <v>25</v>
      </c>
      <c r="B26" t="s">
        <v>9723</v>
      </c>
      <c r="C26">
        <v>2</v>
      </c>
      <c r="D26">
        <v>1</v>
      </c>
      <c r="E26">
        <v>10</v>
      </c>
      <c r="F26">
        <v>3</v>
      </c>
      <c r="G26">
        <v>-12</v>
      </c>
      <c r="H26" t="s">
        <v>253</v>
      </c>
      <c r="I26" t="s">
        <v>298</v>
      </c>
      <c r="J26">
        <v>11</v>
      </c>
      <c r="K26" t="s">
        <v>9724</v>
      </c>
      <c r="L26" t="s">
        <v>1094</v>
      </c>
      <c r="M26" t="s">
        <v>1095</v>
      </c>
      <c r="O26" t="s">
        <v>1096</v>
      </c>
      <c r="S26" t="s">
        <v>473</v>
      </c>
      <c r="V26" t="s">
        <v>257</v>
      </c>
      <c r="W26" t="s">
        <v>9725</v>
      </c>
      <c r="AD26" t="s">
        <v>807</v>
      </c>
      <c r="AE26" t="s">
        <v>808</v>
      </c>
      <c r="AF26" t="s">
        <v>9725</v>
      </c>
      <c r="AG26" t="s">
        <v>274</v>
      </c>
      <c r="AI26">
        <v>22</v>
      </c>
      <c r="AO26">
        <v>7</v>
      </c>
      <c r="AT26" t="s">
        <v>254</v>
      </c>
      <c r="BI26" t="s">
        <v>257</v>
      </c>
      <c r="BP26">
        <f t="shared" si="0"/>
        <v>0</v>
      </c>
      <c r="BQ26">
        <f t="shared" si="1"/>
        <v>1</v>
      </c>
      <c r="BS26" t="s">
        <v>9317</v>
      </c>
      <c r="BU26">
        <v>5</v>
      </c>
      <c r="BW26">
        <v>0</v>
      </c>
      <c r="BX26" t="s">
        <v>9726</v>
      </c>
      <c r="CC26" s="3">
        <v>0.15902777777777777</v>
      </c>
      <c r="CE26" t="s">
        <v>9727</v>
      </c>
      <c r="CI26">
        <v>0</v>
      </c>
      <c r="CJ26" t="s">
        <v>9728</v>
      </c>
      <c r="CK26" s="4">
        <v>38387</v>
      </c>
      <c r="CL26" t="s">
        <v>9729</v>
      </c>
      <c r="CM26" t="s">
        <v>9730</v>
      </c>
      <c r="CN26">
        <v>5</v>
      </c>
      <c r="CO26" t="s">
        <v>268</v>
      </c>
      <c r="CP26" t="s">
        <v>418</v>
      </c>
      <c r="CQ26" t="s">
        <v>9317</v>
      </c>
      <c r="CT26" t="s">
        <v>9573</v>
      </c>
      <c r="CV26">
        <v>0</v>
      </c>
      <c r="CX26">
        <v>1</v>
      </c>
      <c r="CY26" t="s">
        <v>553</v>
      </c>
      <c r="CZ26">
        <v>0</v>
      </c>
      <c r="DA26">
        <v>7</v>
      </c>
      <c r="DB26" t="s">
        <v>554</v>
      </c>
      <c r="DC26">
        <v>-12</v>
      </c>
      <c r="DE26" t="s">
        <v>9625</v>
      </c>
      <c r="DJ26">
        <v>3</v>
      </c>
      <c r="DK26" s="4">
        <v>44498</v>
      </c>
      <c r="DL26">
        <v>20466</v>
      </c>
      <c r="DM26">
        <v>2021</v>
      </c>
      <c r="DN26">
        <v>0</v>
      </c>
      <c r="DP26">
        <v>80990</v>
      </c>
      <c r="DQ26">
        <v>64</v>
      </c>
      <c r="DT26" t="s">
        <v>257</v>
      </c>
      <c r="DU26" t="s">
        <v>274</v>
      </c>
      <c r="DW26">
        <v>14</v>
      </c>
      <c r="DX26" t="s">
        <v>275</v>
      </c>
      <c r="ED26">
        <v>0</v>
      </c>
      <c r="EE26" t="s">
        <v>1105</v>
      </c>
      <c r="EF26" t="s">
        <v>422</v>
      </c>
      <c r="EG26">
        <v>0</v>
      </c>
      <c r="EI26" t="s">
        <v>340</v>
      </c>
      <c r="EJ26" t="s">
        <v>9731</v>
      </c>
      <c r="EK26" t="s">
        <v>9732</v>
      </c>
      <c r="EL26" t="s">
        <v>9733</v>
      </c>
      <c r="EM26" t="s">
        <v>268</v>
      </c>
      <c r="EN26" t="s">
        <v>418</v>
      </c>
      <c r="EO26" t="s">
        <v>1395</v>
      </c>
      <c r="EP26">
        <v>0</v>
      </c>
      <c r="ES26" t="s">
        <v>9734</v>
      </c>
      <c r="FD26">
        <v>0</v>
      </c>
      <c r="FE26">
        <v>19</v>
      </c>
      <c r="FF26" t="s">
        <v>590</v>
      </c>
      <c r="FH26" t="s">
        <v>590</v>
      </c>
      <c r="FI26" t="s">
        <v>9735</v>
      </c>
      <c r="FK26">
        <v>0</v>
      </c>
      <c r="FM26">
        <v>0</v>
      </c>
      <c r="FP26">
        <v>0</v>
      </c>
      <c r="FR26" t="s">
        <v>395</v>
      </c>
      <c r="FT26" t="s">
        <v>274</v>
      </c>
      <c r="FU26" t="s">
        <v>496</v>
      </c>
      <c r="FV26" t="s">
        <v>1721</v>
      </c>
      <c r="FW26" t="s">
        <v>1517</v>
      </c>
      <c r="FX26">
        <v>0</v>
      </c>
      <c r="FZ26">
        <v>14.05</v>
      </c>
      <c r="GA26">
        <v>9</v>
      </c>
      <c r="GB26">
        <v>0</v>
      </c>
      <c r="GC26" t="s">
        <v>3037</v>
      </c>
      <c r="GD26" t="s">
        <v>355</v>
      </c>
      <c r="GE26">
        <v>0</v>
      </c>
      <c r="GF26" t="s">
        <v>274</v>
      </c>
      <c r="GI26">
        <v>1</v>
      </c>
      <c r="GJ26">
        <v>0</v>
      </c>
      <c r="GL26" t="s">
        <v>9736</v>
      </c>
      <c r="GN26">
        <v>3</v>
      </c>
      <c r="GZ26" t="s">
        <v>9737</v>
      </c>
      <c r="HB26" t="s">
        <v>313</v>
      </c>
      <c r="HC26" t="s">
        <v>313</v>
      </c>
      <c r="HD26" t="s">
        <v>391</v>
      </c>
      <c r="HE26">
        <v>0</v>
      </c>
      <c r="HF26">
        <v>11</v>
      </c>
      <c r="HG26">
        <v>14</v>
      </c>
      <c r="HH26" t="s">
        <v>275</v>
      </c>
      <c r="HK26">
        <v>4</v>
      </c>
      <c r="HV26">
        <v>-15</v>
      </c>
      <c r="HW26">
        <v>4194110</v>
      </c>
      <c r="HX26" t="s">
        <v>9738</v>
      </c>
      <c r="HY26">
        <v>4194018</v>
      </c>
      <c r="IB26">
        <v>0</v>
      </c>
      <c r="IC26">
        <v>0</v>
      </c>
      <c r="IL26">
        <v>61</v>
      </c>
      <c r="IN26" t="s">
        <v>9625</v>
      </c>
      <c r="IP26" t="s">
        <v>9625</v>
      </c>
      <c r="IT26">
        <v>9</v>
      </c>
    </row>
    <row r="27" spans="1:254">
      <c r="A27">
        <v>26</v>
      </c>
      <c r="B27" t="s">
        <v>9739</v>
      </c>
      <c r="C27">
        <v>2</v>
      </c>
      <c r="D27">
        <v>2</v>
      </c>
      <c r="E27">
        <v>7</v>
      </c>
      <c r="G27">
        <v>-15</v>
      </c>
      <c r="I27" t="s">
        <v>254</v>
      </c>
      <c r="J27">
        <v>11</v>
      </c>
      <c r="K27">
        <v>11</v>
      </c>
      <c r="L27" t="s">
        <v>9740</v>
      </c>
      <c r="M27" t="s">
        <v>1095</v>
      </c>
      <c r="O27" t="s">
        <v>1096</v>
      </c>
      <c r="Q27" t="s">
        <v>1188</v>
      </c>
      <c r="V27" t="s">
        <v>253</v>
      </c>
      <c r="W27" t="s">
        <v>9741</v>
      </c>
      <c r="X27" t="s">
        <v>1069</v>
      </c>
      <c r="Y27" t="s">
        <v>9742</v>
      </c>
      <c r="AA27" t="s">
        <v>325</v>
      </c>
      <c r="AB27" t="s">
        <v>326</v>
      </c>
      <c r="AI27">
        <v>22</v>
      </c>
      <c r="AJ27" t="s">
        <v>327</v>
      </c>
      <c r="AO27">
        <v>7</v>
      </c>
      <c r="BI27" t="s">
        <v>261</v>
      </c>
      <c r="BP27">
        <f t="shared" si="0"/>
        <v>1</v>
      </c>
      <c r="BQ27">
        <f t="shared" si="1"/>
        <v>0</v>
      </c>
      <c r="BS27" t="s">
        <v>9317</v>
      </c>
      <c r="BU27">
        <v>5</v>
      </c>
      <c r="BW27">
        <v>0</v>
      </c>
      <c r="BX27" t="s">
        <v>9743</v>
      </c>
      <c r="BZ27">
        <v>1</v>
      </c>
      <c r="CC27" s="3">
        <v>0.13333333333333333</v>
      </c>
      <c r="CD27" t="s">
        <v>257</v>
      </c>
      <c r="CE27" t="s">
        <v>9744</v>
      </c>
      <c r="CF27">
        <v>7</v>
      </c>
      <c r="CH27" t="s">
        <v>331</v>
      </c>
      <c r="CI27">
        <v>0</v>
      </c>
      <c r="CJ27" t="s">
        <v>9745</v>
      </c>
      <c r="CK27" s="4">
        <v>38387</v>
      </c>
      <c r="CL27" t="s">
        <v>9746</v>
      </c>
      <c r="CM27" t="s">
        <v>9747</v>
      </c>
      <c r="CN27">
        <v>5</v>
      </c>
      <c r="CP27" t="s">
        <v>418</v>
      </c>
      <c r="CQ27" t="s">
        <v>9317</v>
      </c>
      <c r="CT27" t="s">
        <v>9573</v>
      </c>
      <c r="CV27">
        <v>0</v>
      </c>
      <c r="CX27">
        <v>2</v>
      </c>
      <c r="CY27" t="s">
        <v>553</v>
      </c>
      <c r="CZ27">
        <v>0</v>
      </c>
      <c r="DA27">
        <v>7</v>
      </c>
      <c r="DB27" t="s">
        <v>554</v>
      </c>
      <c r="DC27">
        <v>-12</v>
      </c>
      <c r="DE27" t="s">
        <v>9407</v>
      </c>
      <c r="DJ27">
        <v>5</v>
      </c>
      <c r="DK27" s="4">
        <v>44498</v>
      </c>
      <c r="DL27">
        <v>20466</v>
      </c>
      <c r="DM27">
        <v>2021</v>
      </c>
      <c r="DN27">
        <v>0</v>
      </c>
      <c r="DP27">
        <v>80990</v>
      </c>
      <c r="DQ27">
        <v>65</v>
      </c>
      <c r="DT27" t="s">
        <v>294</v>
      </c>
      <c r="DU27" t="s">
        <v>294</v>
      </c>
      <c r="DW27">
        <v>14</v>
      </c>
      <c r="DX27" t="s">
        <v>275</v>
      </c>
      <c r="ED27">
        <v>0</v>
      </c>
      <c r="EE27" t="s">
        <v>1105</v>
      </c>
      <c r="EF27" t="s">
        <v>422</v>
      </c>
      <c r="EG27">
        <v>0</v>
      </c>
      <c r="EI27" t="s">
        <v>340</v>
      </c>
      <c r="EJ27" t="s">
        <v>1318</v>
      </c>
      <c r="EK27" t="s">
        <v>9748</v>
      </c>
      <c r="EL27" t="s">
        <v>9749</v>
      </c>
      <c r="EM27" t="s">
        <v>283</v>
      </c>
      <c r="EN27" t="s">
        <v>418</v>
      </c>
      <c r="EO27" t="s">
        <v>1110</v>
      </c>
      <c r="EP27">
        <v>0</v>
      </c>
      <c r="EQ27" t="s">
        <v>491</v>
      </c>
      <c r="ES27" t="s">
        <v>9750</v>
      </c>
      <c r="ET27">
        <v>0</v>
      </c>
      <c r="EU27" t="s">
        <v>348</v>
      </c>
      <c r="EV27" t="s">
        <v>349</v>
      </c>
      <c r="EW27" t="s">
        <v>395</v>
      </c>
      <c r="EX27" t="s">
        <v>492</v>
      </c>
      <c r="FA27" t="s">
        <v>1818</v>
      </c>
      <c r="FB27" t="s">
        <v>9370</v>
      </c>
      <c r="FD27">
        <v>0</v>
      </c>
      <c r="FE27">
        <v>9</v>
      </c>
      <c r="FI27" t="s">
        <v>9495</v>
      </c>
      <c r="FK27">
        <v>0</v>
      </c>
      <c r="FM27">
        <v>0</v>
      </c>
      <c r="FP27">
        <v>0</v>
      </c>
      <c r="FR27" t="s">
        <v>395</v>
      </c>
      <c r="FU27" t="s">
        <v>496</v>
      </c>
      <c r="FX27">
        <v>0</v>
      </c>
      <c r="FZ27">
        <v>14.05</v>
      </c>
      <c r="GA27">
        <v>9</v>
      </c>
      <c r="GB27">
        <v>0</v>
      </c>
      <c r="GD27" t="s">
        <v>355</v>
      </c>
      <c r="GE27">
        <v>0</v>
      </c>
      <c r="GF27" t="s">
        <v>274</v>
      </c>
      <c r="GH27">
        <v>1.7</v>
      </c>
      <c r="GI27">
        <v>0</v>
      </c>
      <c r="GJ27">
        <v>0</v>
      </c>
      <c r="GL27" t="s">
        <v>9751</v>
      </c>
      <c r="GM27">
        <v>1</v>
      </c>
      <c r="GN27">
        <v>0</v>
      </c>
      <c r="GO27" t="s">
        <v>357</v>
      </c>
      <c r="GQ27">
        <v>10</v>
      </c>
      <c r="GZ27" t="s">
        <v>9752</v>
      </c>
      <c r="HB27" t="s">
        <v>313</v>
      </c>
      <c r="HC27" t="s">
        <v>313</v>
      </c>
      <c r="HD27" t="s">
        <v>9344</v>
      </c>
      <c r="HE27">
        <v>1</v>
      </c>
      <c r="HF27">
        <v>11</v>
      </c>
      <c r="HG27">
        <v>14</v>
      </c>
      <c r="HH27" t="s">
        <v>275</v>
      </c>
      <c r="HK27">
        <v>4</v>
      </c>
      <c r="HL27" t="s">
        <v>9407</v>
      </c>
      <c r="HN27" t="s">
        <v>9753</v>
      </c>
      <c r="HO27" t="s">
        <v>9754</v>
      </c>
      <c r="HP27" t="s">
        <v>9755</v>
      </c>
      <c r="HQ27" t="s">
        <v>9756</v>
      </c>
      <c r="HS27" t="s">
        <v>9757</v>
      </c>
      <c r="HT27" t="s">
        <v>9758</v>
      </c>
      <c r="HU27">
        <v>5</v>
      </c>
      <c r="HV27">
        <v>-20</v>
      </c>
      <c r="HW27">
        <v>4194135</v>
      </c>
      <c r="HX27" t="s">
        <v>9407</v>
      </c>
      <c r="HY27">
        <v>4194110</v>
      </c>
      <c r="IB27">
        <v>0</v>
      </c>
      <c r="IC27">
        <v>0</v>
      </c>
      <c r="IL27">
        <v>62</v>
      </c>
      <c r="IN27" t="s">
        <v>9407</v>
      </c>
      <c r="IP27" t="s">
        <v>9407</v>
      </c>
      <c r="IT27">
        <v>9</v>
      </c>
    </row>
    <row r="28" spans="1:254">
      <c r="A28">
        <v>27</v>
      </c>
      <c r="B28" t="s">
        <v>9759</v>
      </c>
      <c r="C28">
        <v>2</v>
      </c>
      <c r="D28">
        <v>2</v>
      </c>
      <c r="E28">
        <v>2</v>
      </c>
      <c r="F28">
        <v>15</v>
      </c>
      <c r="G28">
        <v>-20</v>
      </c>
      <c r="I28" t="s">
        <v>254</v>
      </c>
      <c r="J28">
        <v>12</v>
      </c>
      <c r="K28" t="s">
        <v>6507</v>
      </c>
      <c r="L28" t="s">
        <v>9760</v>
      </c>
      <c r="M28" t="s">
        <v>568</v>
      </c>
      <c r="O28" t="s">
        <v>1066</v>
      </c>
      <c r="P28" t="s">
        <v>1067</v>
      </c>
      <c r="Q28" t="s">
        <v>6362</v>
      </c>
      <c r="V28" t="s">
        <v>253</v>
      </c>
      <c r="W28" t="s">
        <v>9761</v>
      </c>
      <c r="X28" t="s">
        <v>9762</v>
      </c>
      <c r="Y28" t="s">
        <v>9762</v>
      </c>
      <c r="AA28" t="s">
        <v>3266</v>
      </c>
      <c r="AB28" t="s">
        <v>3267</v>
      </c>
      <c r="AI28">
        <v>4</v>
      </c>
      <c r="AJ28" t="s">
        <v>327</v>
      </c>
      <c r="AO28">
        <v>7</v>
      </c>
      <c r="BI28" t="s">
        <v>261</v>
      </c>
      <c r="BP28">
        <f t="shared" si="0"/>
        <v>1</v>
      </c>
      <c r="BQ28">
        <f t="shared" si="1"/>
        <v>0</v>
      </c>
      <c r="BS28" t="s">
        <v>9317</v>
      </c>
      <c r="BU28">
        <v>5</v>
      </c>
      <c r="BW28">
        <v>0</v>
      </c>
      <c r="BX28" t="s">
        <v>9763</v>
      </c>
      <c r="BY28" t="s">
        <v>2668</v>
      </c>
      <c r="BZ28">
        <v>1</v>
      </c>
      <c r="CC28" s="3">
        <v>0.11388888888888889</v>
      </c>
      <c r="CD28" t="s">
        <v>257</v>
      </c>
      <c r="CE28" t="s">
        <v>9764</v>
      </c>
      <c r="CF28">
        <v>9</v>
      </c>
      <c r="CH28" t="s">
        <v>331</v>
      </c>
      <c r="CI28">
        <v>0</v>
      </c>
      <c r="CJ28" t="s">
        <v>9765</v>
      </c>
      <c r="CK28" s="4">
        <v>38387</v>
      </c>
      <c r="CL28" t="s">
        <v>9766</v>
      </c>
      <c r="CM28" t="s">
        <v>9767</v>
      </c>
      <c r="CN28">
        <v>5</v>
      </c>
      <c r="CO28" t="s">
        <v>9386</v>
      </c>
      <c r="CP28" t="s">
        <v>269</v>
      </c>
      <c r="CQ28" t="s">
        <v>9317</v>
      </c>
      <c r="CT28" t="s">
        <v>9768</v>
      </c>
      <c r="CV28">
        <v>0</v>
      </c>
      <c r="CX28">
        <v>3</v>
      </c>
      <c r="CY28" t="s">
        <v>553</v>
      </c>
      <c r="CZ28">
        <v>0</v>
      </c>
      <c r="DA28">
        <v>7</v>
      </c>
      <c r="DB28" t="s">
        <v>554</v>
      </c>
      <c r="DC28">
        <v>-12</v>
      </c>
      <c r="DE28" t="s">
        <v>9331</v>
      </c>
      <c r="DJ28">
        <v>15</v>
      </c>
      <c r="DK28" s="4">
        <v>44498</v>
      </c>
      <c r="DL28">
        <v>20466</v>
      </c>
      <c r="DM28">
        <v>2021</v>
      </c>
      <c r="DN28">
        <v>0</v>
      </c>
      <c r="DP28">
        <v>80990</v>
      </c>
      <c r="DQ28">
        <v>66</v>
      </c>
      <c r="DT28" t="s">
        <v>294</v>
      </c>
      <c r="DU28" t="s">
        <v>294</v>
      </c>
      <c r="DW28">
        <v>14</v>
      </c>
      <c r="DX28" t="s">
        <v>275</v>
      </c>
      <c r="ED28">
        <v>0</v>
      </c>
      <c r="EE28" t="s">
        <v>9769</v>
      </c>
      <c r="EF28" t="s">
        <v>422</v>
      </c>
      <c r="EG28">
        <v>0</v>
      </c>
      <c r="EI28" t="s">
        <v>454</v>
      </c>
      <c r="EJ28" t="s">
        <v>1346</v>
      </c>
      <c r="EK28" t="s">
        <v>9770</v>
      </c>
      <c r="EL28" t="s">
        <v>9771</v>
      </c>
      <c r="EM28" t="s">
        <v>1349</v>
      </c>
      <c r="EN28" t="s">
        <v>282</v>
      </c>
      <c r="EO28" t="s">
        <v>2793</v>
      </c>
      <c r="EP28">
        <v>0</v>
      </c>
      <c r="EQ28" t="s">
        <v>9772</v>
      </c>
      <c r="ES28" t="s">
        <v>9773</v>
      </c>
      <c r="ET28">
        <v>16</v>
      </c>
      <c r="EU28" t="s">
        <v>257</v>
      </c>
      <c r="EV28" t="s">
        <v>349</v>
      </c>
      <c r="EW28" t="s">
        <v>771</v>
      </c>
      <c r="EX28" t="s">
        <v>898</v>
      </c>
      <c r="FA28" t="s">
        <v>269</v>
      </c>
      <c r="FB28" t="s">
        <v>9774</v>
      </c>
      <c r="FC28" t="s">
        <v>253</v>
      </c>
      <c r="FD28">
        <v>1</v>
      </c>
      <c r="FE28">
        <v>4</v>
      </c>
      <c r="FI28" t="s">
        <v>9677</v>
      </c>
      <c r="FK28">
        <v>0</v>
      </c>
      <c r="FM28">
        <v>0</v>
      </c>
      <c r="FP28">
        <v>0</v>
      </c>
      <c r="FR28" t="s">
        <v>1177</v>
      </c>
      <c r="FU28" t="s">
        <v>1374</v>
      </c>
      <c r="FV28" t="s">
        <v>2037</v>
      </c>
      <c r="FX28">
        <v>0</v>
      </c>
      <c r="FZ28">
        <v>14.05</v>
      </c>
      <c r="GA28">
        <v>9</v>
      </c>
      <c r="GB28">
        <v>0</v>
      </c>
      <c r="GD28" t="s">
        <v>355</v>
      </c>
      <c r="GE28">
        <v>0</v>
      </c>
      <c r="GF28" t="s">
        <v>895</v>
      </c>
      <c r="GH28">
        <v>3.3</v>
      </c>
      <c r="GI28">
        <v>0</v>
      </c>
      <c r="GJ28">
        <v>0</v>
      </c>
      <c r="GL28" t="s">
        <v>9775</v>
      </c>
      <c r="GM28">
        <v>-1</v>
      </c>
      <c r="GN28">
        <v>-1</v>
      </c>
      <c r="GO28" t="s">
        <v>499</v>
      </c>
      <c r="GQ28">
        <v>51</v>
      </c>
      <c r="GZ28" t="s">
        <v>9776</v>
      </c>
      <c r="HB28" t="s">
        <v>294</v>
      </c>
      <c r="HC28" t="s">
        <v>294</v>
      </c>
      <c r="HD28" t="s">
        <v>9331</v>
      </c>
      <c r="HE28">
        <v>0</v>
      </c>
      <c r="HF28">
        <v>12</v>
      </c>
      <c r="HG28">
        <v>14</v>
      </c>
      <c r="HH28" t="s">
        <v>275</v>
      </c>
      <c r="HJ28" t="s">
        <v>492</v>
      </c>
      <c r="HK28" t="s">
        <v>658</v>
      </c>
      <c r="HL28" t="s">
        <v>9331</v>
      </c>
      <c r="HN28" t="s">
        <v>9753</v>
      </c>
      <c r="HO28" t="s">
        <v>9777</v>
      </c>
      <c r="HP28" t="s">
        <v>9778</v>
      </c>
      <c r="HQ28" t="s">
        <v>9779</v>
      </c>
      <c r="HS28" t="s">
        <v>3289</v>
      </c>
      <c r="HV28">
        <v>-35</v>
      </c>
      <c r="HW28">
        <v>4194191</v>
      </c>
      <c r="HX28" t="s">
        <v>7299</v>
      </c>
      <c r="HY28">
        <v>4194135</v>
      </c>
      <c r="IB28">
        <v>0.5</v>
      </c>
      <c r="IC28">
        <v>1</v>
      </c>
      <c r="IL28">
        <v>63</v>
      </c>
      <c r="IP28" t="s">
        <v>9331</v>
      </c>
      <c r="IT28">
        <v>9</v>
      </c>
    </row>
    <row r="29" spans="1:254">
      <c r="A29">
        <v>28</v>
      </c>
      <c r="B29" t="s">
        <v>9780</v>
      </c>
      <c r="C29">
        <v>2</v>
      </c>
      <c r="D29">
        <v>1</v>
      </c>
      <c r="E29">
        <v>10</v>
      </c>
      <c r="F29">
        <v>0</v>
      </c>
      <c r="G29">
        <v>-35</v>
      </c>
      <c r="I29" t="s">
        <v>298</v>
      </c>
      <c r="J29">
        <v>11</v>
      </c>
      <c r="K29" t="s">
        <v>471</v>
      </c>
      <c r="L29" t="s">
        <v>904</v>
      </c>
      <c r="M29" t="s">
        <v>827</v>
      </c>
      <c r="O29" t="s">
        <v>905</v>
      </c>
      <c r="V29" t="s">
        <v>253</v>
      </c>
      <c r="W29" t="s">
        <v>9781</v>
      </c>
      <c r="X29" t="s">
        <v>9782</v>
      </c>
      <c r="Y29" t="s">
        <v>9783</v>
      </c>
      <c r="AA29" t="s">
        <v>325</v>
      </c>
      <c r="AB29" t="s">
        <v>326</v>
      </c>
      <c r="AJ29" t="s">
        <v>756</v>
      </c>
      <c r="AO29">
        <v>7</v>
      </c>
      <c r="BI29" t="s">
        <v>257</v>
      </c>
      <c r="BP29">
        <f t="shared" si="0"/>
        <v>1</v>
      </c>
      <c r="BQ29">
        <f t="shared" si="1"/>
        <v>0</v>
      </c>
      <c r="BS29" t="s">
        <v>9317</v>
      </c>
      <c r="BU29">
        <v>5</v>
      </c>
      <c r="BW29">
        <v>0</v>
      </c>
      <c r="BX29" t="s">
        <v>9784</v>
      </c>
      <c r="BZ29">
        <v>0</v>
      </c>
      <c r="CC29" s="3">
        <v>8.819444444444445E-2</v>
      </c>
      <c r="CD29" t="s">
        <v>257</v>
      </c>
      <c r="CE29" t="s">
        <v>9785</v>
      </c>
      <c r="CF29">
        <v>7</v>
      </c>
      <c r="CH29" t="s">
        <v>331</v>
      </c>
      <c r="CI29">
        <v>1</v>
      </c>
      <c r="CJ29" t="s">
        <v>9786</v>
      </c>
      <c r="CK29" s="4">
        <v>38387</v>
      </c>
      <c r="CL29" t="s">
        <v>9787</v>
      </c>
      <c r="CM29" t="s">
        <v>9788</v>
      </c>
      <c r="CN29">
        <v>5</v>
      </c>
      <c r="CP29" t="s">
        <v>282</v>
      </c>
      <c r="CQ29" t="s">
        <v>9317</v>
      </c>
      <c r="CT29" t="s">
        <v>9789</v>
      </c>
      <c r="CV29">
        <v>0</v>
      </c>
      <c r="CX29">
        <v>4</v>
      </c>
      <c r="CY29" t="s">
        <v>553</v>
      </c>
      <c r="CZ29">
        <v>0</v>
      </c>
      <c r="DA29">
        <v>7</v>
      </c>
      <c r="DB29" t="s">
        <v>554</v>
      </c>
      <c r="DC29">
        <v>-12</v>
      </c>
      <c r="DJ29">
        <v>0</v>
      </c>
      <c r="DK29" s="4">
        <v>44498</v>
      </c>
      <c r="DL29">
        <v>20466</v>
      </c>
      <c r="DM29">
        <v>2021</v>
      </c>
      <c r="DN29">
        <v>0</v>
      </c>
      <c r="DP29">
        <v>80990</v>
      </c>
      <c r="DQ29">
        <v>67</v>
      </c>
      <c r="DT29" t="s">
        <v>257</v>
      </c>
      <c r="DU29" t="s">
        <v>274</v>
      </c>
      <c r="DW29">
        <v>14</v>
      </c>
      <c r="DX29" t="s">
        <v>275</v>
      </c>
      <c r="EA29" t="s">
        <v>2385</v>
      </c>
      <c r="ED29">
        <v>0</v>
      </c>
      <c r="EE29" t="s">
        <v>912</v>
      </c>
      <c r="EF29" t="s">
        <v>675</v>
      </c>
      <c r="EG29">
        <v>0</v>
      </c>
      <c r="EH29" t="s">
        <v>913</v>
      </c>
      <c r="EI29" t="s">
        <v>340</v>
      </c>
      <c r="EJ29" t="s">
        <v>3303</v>
      </c>
      <c r="EK29" t="s">
        <v>9790</v>
      </c>
      <c r="EL29" t="s">
        <v>9791</v>
      </c>
      <c r="EM29" t="s">
        <v>4693</v>
      </c>
      <c r="EN29" t="s">
        <v>269</v>
      </c>
      <c r="EO29" t="s">
        <v>918</v>
      </c>
      <c r="EP29">
        <v>0</v>
      </c>
      <c r="EQ29" t="s">
        <v>491</v>
      </c>
      <c r="ER29" t="s">
        <v>9344</v>
      </c>
      <c r="ES29" t="s">
        <v>9792</v>
      </c>
      <c r="ET29">
        <v>27</v>
      </c>
      <c r="EU29" t="s">
        <v>257</v>
      </c>
      <c r="EV29" t="s">
        <v>349</v>
      </c>
      <c r="EW29" t="s">
        <v>462</v>
      </c>
      <c r="EX29" t="s">
        <v>492</v>
      </c>
      <c r="FA29" t="s">
        <v>9793</v>
      </c>
      <c r="FB29" t="s">
        <v>9794</v>
      </c>
      <c r="FD29">
        <v>0</v>
      </c>
      <c r="FE29">
        <v>7</v>
      </c>
      <c r="FI29" t="s">
        <v>9412</v>
      </c>
      <c r="FK29">
        <v>0</v>
      </c>
      <c r="FM29">
        <v>0</v>
      </c>
      <c r="FP29">
        <v>0</v>
      </c>
      <c r="FR29" t="s">
        <v>462</v>
      </c>
      <c r="FU29" t="s">
        <v>777</v>
      </c>
      <c r="FX29">
        <v>0</v>
      </c>
      <c r="FZ29">
        <v>14.05</v>
      </c>
      <c r="GA29">
        <v>9</v>
      </c>
      <c r="GB29">
        <v>0</v>
      </c>
      <c r="GD29" t="s">
        <v>355</v>
      </c>
      <c r="GE29">
        <v>0</v>
      </c>
      <c r="GH29">
        <v>3.7</v>
      </c>
      <c r="GI29">
        <v>0</v>
      </c>
      <c r="GJ29">
        <v>0</v>
      </c>
      <c r="GL29" t="s">
        <v>9795</v>
      </c>
      <c r="GO29" t="s">
        <v>499</v>
      </c>
      <c r="GQ29">
        <v>50</v>
      </c>
      <c r="GZ29" t="s">
        <v>5287</v>
      </c>
      <c r="HB29" t="s">
        <v>294</v>
      </c>
      <c r="HC29" t="s">
        <v>294</v>
      </c>
      <c r="HD29" t="s">
        <v>9796</v>
      </c>
      <c r="HE29">
        <v>0</v>
      </c>
      <c r="HF29">
        <v>11</v>
      </c>
      <c r="HG29">
        <v>14</v>
      </c>
      <c r="HH29" t="s">
        <v>275</v>
      </c>
      <c r="HK29">
        <v>1</v>
      </c>
      <c r="HL29" t="s">
        <v>9344</v>
      </c>
      <c r="HN29" t="s">
        <v>9797</v>
      </c>
      <c r="HO29" t="s">
        <v>9798</v>
      </c>
      <c r="HP29" t="s">
        <v>9799</v>
      </c>
      <c r="HQ29" t="s">
        <v>9800</v>
      </c>
      <c r="HS29" t="s">
        <v>9801</v>
      </c>
      <c r="HV29">
        <v>-35</v>
      </c>
      <c r="HW29">
        <v>4194226</v>
      </c>
      <c r="HY29">
        <v>4194191</v>
      </c>
      <c r="IB29">
        <v>-0.5</v>
      </c>
      <c r="IC29">
        <v>1</v>
      </c>
      <c r="IL29">
        <v>64</v>
      </c>
      <c r="IT29">
        <v>9</v>
      </c>
    </row>
    <row r="30" spans="1:254">
      <c r="A30">
        <v>29</v>
      </c>
      <c r="B30" t="s">
        <v>9802</v>
      </c>
      <c r="C30">
        <v>2</v>
      </c>
      <c r="D30">
        <v>2</v>
      </c>
      <c r="E30">
        <v>10</v>
      </c>
      <c r="F30">
        <v>12</v>
      </c>
      <c r="G30">
        <v>-35</v>
      </c>
      <c r="I30" t="s">
        <v>254</v>
      </c>
      <c r="J30">
        <v>11</v>
      </c>
      <c r="K30">
        <v>11</v>
      </c>
      <c r="L30" t="s">
        <v>5654</v>
      </c>
      <c r="M30" t="s">
        <v>1037</v>
      </c>
      <c r="O30" t="s">
        <v>257</v>
      </c>
      <c r="V30" t="s">
        <v>253</v>
      </c>
      <c r="W30" t="s">
        <v>9803</v>
      </c>
      <c r="X30" t="s">
        <v>6168</v>
      </c>
      <c r="Y30" t="s">
        <v>9804</v>
      </c>
      <c r="AA30" t="s">
        <v>1234</v>
      </c>
      <c r="AB30" t="s">
        <v>1235</v>
      </c>
      <c r="AI30">
        <v>85</v>
      </c>
      <c r="AJ30" t="s">
        <v>327</v>
      </c>
      <c r="AO30">
        <v>7</v>
      </c>
      <c r="BI30" t="s">
        <v>257</v>
      </c>
      <c r="BP30">
        <f t="shared" si="0"/>
        <v>1</v>
      </c>
      <c r="BQ30">
        <f t="shared" si="1"/>
        <v>0</v>
      </c>
      <c r="BS30" t="s">
        <v>9317</v>
      </c>
      <c r="BU30">
        <v>5</v>
      </c>
      <c r="BW30">
        <v>0</v>
      </c>
      <c r="BX30" t="s">
        <v>9805</v>
      </c>
      <c r="BZ30">
        <v>1</v>
      </c>
      <c r="CC30" s="3">
        <v>8.3333333333333329E-2</v>
      </c>
      <c r="CD30" t="s">
        <v>274</v>
      </c>
      <c r="CE30" t="s">
        <v>9806</v>
      </c>
      <c r="CF30">
        <v>6</v>
      </c>
      <c r="CH30" t="s">
        <v>331</v>
      </c>
      <c r="CI30">
        <v>0</v>
      </c>
      <c r="CJ30" t="s">
        <v>9807</v>
      </c>
      <c r="CK30" s="4">
        <v>38387</v>
      </c>
      <c r="CL30" t="s">
        <v>9808</v>
      </c>
      <c r="CM30" t="s">
        <v>9809</v>
      </c>
      <c r="CN30">
        <v>5</v>
      </c>
      <c r="CO30" t="s">
        <v>9649</v>
      </c>
      <c r="CP30" t="s">
        <v>269</v>
      </c>
      <c r="CQ30" t="s">
        <v>9317</v>
      </c>
      <c r="CT30" t="s">
        <v>9366</v>
      </c>
      <c r="CV30">
        <v>0</v>
      </c>
      <c r="CX30">
        <v>5</v>
      </c>
      <c r="CY30" t="s">
        <v>553</v>
      </c>
      <c r="CZ30">
        <v>0</v>
      </c>
      <c r="DA30">
        <v>7</v>
      </c>
      <c r="DB30" t="s">
        <v>554</v>
      </c>
      <c r="DC30">
        <v>-12</v>
      </c>
      <c r="DE30" t="s">
        <v>9323</v>
      </c>
      <c r="DJ30">
        <v>27</v>
      </c>
      <c r="DK30" s="4">
        <v>44498</v>
      </c>
      <c r="DL30">
        <v>20466</v>
      </c>
      <c r="DM30">
        <v>2021</v>
      </c>
      <c r="DN30">
        <v>0</v>
      </c>
      <c r="DP30">
        <v>80990</v>
      </c>
      <c r="DQ30">
        <v>68</v>
      </c>
      <c r="DT30" t="s">
        <v>257</v>
      </c>
      <c r="DU30" t="s">
        <v>274</v>
      </c>
      <c r="DW30">
        <v>14</v>
      </c>
      <c r="DX30" t="s">
        <v>275</v>
      </c>
      <c r="ED30">
        <v>0</v>
      </c>
      <c r="EE30" t="s">
        <v>1978</v>
      </c>
      <c r="EF30" t="s">
        <v>422</v>
      </c>
      <c r="EG30">
        <v>0</v>
      </c>
      <c r="EH30" t="s">
        <v>1979</v>
      </c>
      <c r="EI30" t="s">
        <v>340</v>
      </c>
      <c r="EJ30" t="s">
        <v>9810</v>
      </c>
      <c r="EK30" t="s">
        <v>9811</v>
      </c>
      <c r="EL30" t="s">
        <v>9812</v>
      </c>
      <c r="EM30" t="s">
        <v>9813</v>
      </c>
      <c r="EN30" t="s">
        <v>282</v>
      </c>
      <c r="EO30" t="s">
        <v>996</v>
      </c>
      <c r="EP30">
        <v>0</v>
      </c>
      <c r="EQ30" t="s">
        <v>1249</v>
      </c>
      <c r="ES30" t="s">
        <v>9814</v>
      </c>
      <c r="ET30">
        <v>5</v>
      </c>
      <c r="EU30" t="s">
        <v>274</v>
      </c>
      <c r="EV30" t="s">
        <v>349</v>
      </c>
      <c r="EW30" t="s">
        <v>1251</v>
      </c>
      <c r="EX30" t="s">
        <v>1982</v>
      </c>
      <c r="FA30" t="s">
        <v>499</v>
      </c>
      <c r="FB30" t="s">
        <v>9815</v>
      </c>
      <c r="FD30">
        <v>0</v>
      </c>
      <c r="FE30">
        <v>8</v>
      </c>
      <c r="FK30">
        <v>0</v>
      </c>
      <c r="FM30">
        <v>0</v>
      </c>
      <c r="FP30">
        <v>0</v>
      </c>
      <c r="FR30" t="s">
        <v>462</v>
      </c>
      <c r="FT30" t="s">
        <v>257</v>
      </c>
      <c r="FU30" t="s">
        <v>683</v>
      </c>
      <c r="FX30">
        <v>0</v>
      </c>
      <c r="FZ30">
        <v>14.05</v>
      </c>
      <c r="GA30">
        <v>9</v>
      </c>
      <c r="GB30">
        <v>0</v>
      </c>
      <c r="GD30" t="s">
        <v>355</v>
      </c>
      <c r="GE30">
        <v>1</v>
      </c>
      <c r="GH30">
        <v>1.6</v>
      </c>
      <c r="GI30">
        <v>0</v>
      </c>
      <c r="GJ30">
        <v>0</v>
      </c>
      <c r="GL30" t="s">
        <v>9816</v>
      </c>
      <c r="GM30">
        <v>7</v>
      </c>
      <c r="GN30">
        <v>4</v>
      </c>
      <c r="GO30" t="s">
        <v>2349</v>
      </c>
      <c r="GQ30">
        <v>7</v>
      </c>
      <c r="GZ30" t="s">
        <v>9817</v>
      </c>
      <c r="HA30" t="s">
        <v>9331</v>
      </c>
      <c r="HB30" t="s">
        <v>313</v>
      </c>
      <c r="HC30" t="s">
        <v>313</v>
      </c>
      <c r="HD30" t="s">
        <v>9818</v>
      </c>
      <c r="HE30">
        <v>0</v>
      </c>
      <c r="HF30">
        <v>11</v>
      </c>
      <c r="HG30">
        <v>14</v>
      </c>
      <c r="HH30" t="s">
        <v>275</v>
      </c>
      <c r="HK30">
        <v>4</v>
      </c>
      <c r="HL30" t="s">
        <v>9331</v>
      </c>
      <c r="HN30" t="s">
        <v>9753</v>
      </c>
      <c r="HO30" t="s">
        <v>9819</v>
      </c>
      <c r="HP30" t="s">
        <v>9820</v>
      </c>
      <c r="HQ30" t="s">
        <v>9821</v>
      </c>
      <c r="HS30" t="s">
        <v>2828</v>
      </c>
      <c r="HT30" t="s">
        <v>9822</v>
      </c>
      <c r="HU30">
        <v>15</v>
      </c>
      <c r="HV30">
        <v>38</v>
      </c>
      <c r="HW30">
        <v>4194257</v>
      </c>
      <c r="HX30" t="s">
        <v>1982</v>
      </c>
      <c r="HY30">
        <v>4194226</v>
      </c>
      <c r="IB30">
        <v>0</v>
      </c>
      <c r="IC30">
        <v>0</v>
      </c>
      <c r="IL30">
        <v>65</v>
      </c>
      <c r="IP30" t="s">
        <v>9650</v>
      </c>
      <c r="IQ30" t="s">
        <v>9323</v>
      </c>
      <c r="IT30">
        <v>9</v>
      </c>
    </row>
    <row r="31" spans="1:254">
      <c r="A31">
        <v>30</v>
      </c>
      <c r="B31" t="s">
        <v>9823</v>
      </c>
      <c r="C31">
        <v>2</v>
      </c>
      <c r="D31">
        <v>1</v>
      </c>
      <c r="E31">
        <v>10</v>
      </c>
      <c r="F31">
        <v>37</v>
      </c>
      <c r="G31">
        <v>38</v>
      </c>
      <c r="I31" t="s">
        <v>254</v>
      </c>
      <c r="J31">
        <v>21</v>
      </c>
      <c r="K31" t="s">
        <v>9824</v>
      </c>
      <c r="L31" t="s">
        <v>9825</v>
      </c>
      <c r="M31" t="s">
        <v>256</v>
      </c>
      <c r="O31" t="s">
        <v>1357</v>
      </c>
      <c r="R31" t="s">
        <v>1014</v>
      </c>
      <c r="S31" t="s">
        <v>3814</v>
      </c>
      <c r="V31" t="s">
        <v>253</v>
      </c>
      <c r="W31" t="s">
        <v>9826</v>
      </c>
      <c r="X31" t="s">
        <v>9827</v>
      </c>
      <c r="Y31" t="s">
        <v>9828</v>
      </c>
      <c r="AA31" t="s">
        <v>9829</v>
      </c>
      <c r="AB31" t="s">
        <v>9830</v>
      </c>
      <c r="AI31">
        <v>88</v>
      </c>
      <c r="AJ31" t="s">
        <v>327</v>
      </c>
      <c r="AO31">
        <v>7</v>
      </c>
      <c r="BI31" t="s">
        <v>274</v>
      </c>
      <c r="BP31">
        <f t="shared" si="0"/>
        <v>1</v>
      </c>
      <c r="BQ31">
        <f t="shared" si="1"/>
        <v>0</v>
      </c>
      <c r="BS31" t="s">
        <v>9317</v>
      </c>
      <c r="BU31">
        <v>5</v>
      </c>
      <c r="BW31">
        <v>1</v>
      </c>
      <c r="BX31" t="s">
        <v>9831</v>
      </c>
      <c r="BZ31">
        <v>1</v>
      </c>
      <c r="CC31" s="3">
        <v>6.3194444444444442E-2</v>
      </c>
      <c r="CD31" t="s">
        <v>257</v>
      </c>
      <c r="CE31" t="s">
        <v>9832</v>
      </c>
      <c r="CF31">
        <v>0</v>
      </c>
      <c r="CH31" t="s">
        <v>481</v>
      </c>
      <c r="CI31">
        <v>1</v>
      </c>
      <c r="CJ31" t="s">
        <v>9833</v>
      </c>
      <c r="CK31" s="4">
        <v>38387</v>
      </c>
      <c r="CL31" t="s">
        <v>9834</v>
      </c>
      <c r="CM31" t="s">
        <v>9835</v>
      </c>
      <c r="CN31">
        <v>5</v>
      </c>
      <c r="CO31" t="s">
        <v>9836</v>
      </c>
      <c r="CP31" t="s">
        <v>269</v>
      </c>
      <c r="CQ31" t="s">
        <v>9317</v>
      </c>
      <c r="CT31" t="s">
        <v>9837</v>
      </c>
      <c r="CV31">
        <v>0</v>
      </c>
      <c r="CX31">
        <v>6</v>
      </c>
      <c r="CY31" t="s">
        <v>553</v>
      </c>
      <c r="CZ31">
        <v>0</v>
      </c>
      <c r="DA31">
        <v>7</v>
      </c>
      <c r="DB31" t="s">
        <v>554</v>
      </c>
      <c r="DC31">
        <v>-12</v>
      </c>
      <c r="DE31" t="s">
        <v>9838</v>
      </c>
      <c r="DJ31">
        <v>37</v>
      </c>
      <c r="DK31" s="4">
        <v>44498</v>
      </c>
      <c r="DL31">
        <v>20466</v>
      </c>
      <c r="DM31">
        <v>2021</v>
      </c>
      <c r="DN31">
        <v>0</v>
      </c>
      <c r="DP31">
        <v>80990</v>
      </c>
      <c r="DQ31">
        <v>69</v>
      </c>
      <c r="DT31" t="s">
        <v>274</v>
      </c>
      <c r="DU31" t="s">
        <v>257</v>
      </c>
      <c r="DW31">
        <v>14</v>
      </c>
      <c r="DX31" t="s">
        <v>275</v>
      </c>
      <c r="ED31">
        <v>0</v>
      </c>
      <c r="EE31" t="s">
        <v>3889</v>
      </c>
      <c r="EF31" t="s">
        <v>1485</v>
      </c>
      <c r="EG31">
        <v>0</v>
      </c>
      <c r="EH31" t="s">
        <v>584</v>
      </c>
      <c r="EI31" t="s">
        <v>454</v>
      </c>
      <c r="EJ31" t="s">
        <v>9839</v>
      </c>
      <c r="EK31" t="s">
        <v>9840</v>
      </c>
      <c r="EL31" t="s">
        <v>9841</v>
      </c>
      <c r="EM31" t="s">
        <v>2935</v>
      </c>
      <c r="EN31" t="s">
        <v>282</v>
      </c>
      <c r="EO31" t="s">
        <v>490</v>
      </c>
      <c r="EP31">
        <v>0</v>
      </c>
      <c r="EQ31" t="s">
        <v>9842</v>
      </c>
      <c r="ES31" t="s">
        <v>9843</v>
      </c>
      <c r="ET31">
        <v>34</v>
      </c>
      <c r="EU31" t="s">
        <v>257</v>
      </c>
      <c r="EV31" t="s">
        <v>349</v>
      </c>
      <c r="EW31" t="s">
        <v>771</v>
      </c>
      <c r="EX31" t="s">
        <v>351</v>
      </c>
      <c r="FA31" t="s">
        <v>9844</v>
      </c>
      <c r="FB31" t="s">
        <v>9845</v>
      </c>
      <c r="FD31">
        <v>1</v>
      </c>
      <c r="FE31">
        <v>5</v>
      </c>
      <c r="FI31" t="s">
        <v>9349</v>
      </c>
      <c r="FK31">
        <v>0</v>
      </c>
      <c r="FM31">
        <v>0</v>
      </c>
      <c r="FP31">
        <v>1</v>
      </c>
      <c r="FR31" t="s">
        <v>1588</v>
      </c>
      <c r="FU31" t="s">
        <v>9846</v>
      </c>
      <c r="FV31" t="s">
        <v>1291</v>
      </c>
      <c r="FX31">
        <v>0</v>
      </c>
      <c r="FZ31">
        <v>14.05</v>
      </c>
      <c r="GA31">
        <v>9</v>
      </c>
      <c r="GB31">
        <v>0</v>
      </c>
      <c r="GC31" t="s">
        <v>9847</v>
      </c>
      <c r="GE31">
        <v>0</v>
      </c>
      <c r="GF31" t="s">
        <v>257</v>
      </c>
      <c r="GH31">
        <v>3.6</v>
      </c>
      <c r="GI31">
        <v>0</v>
      </c>
      <c r="GJ31">
        <v>0</v>
      </c>
      <c r="GL31" t="s">
        <v>9848</v>
      </c>
      <c r="GM31">
        <v>3</v>
      </c>
      <c r="GN31">
        <v>2</v>
      </c>
      <c r="GO31" t="s">
        <v>499</v>
      </c>
      <c r="GQ31">
        <v>48</v>
      </c>
      <c r="GZ31" t="s">
        <v>9849</v>
      </c>
      <c r="HB31" t="s">
        <v>313</v>
      </c>
      <c r="HC31" t="s">
        <v>313</v>
      </c>
      <c r="HD31" t="s">
        <v>9838</v>
      </c>
      <c r="HE31">
        <v>0</v>
      </c>
      <c r="HF31">
        <v>12</v>
      </c>
      <c r="HG31">
        <v>14</v>
      </c>
      <c r="HH31" t="s">
        <v>275</v>
      </c>
      <c r="HJ31" t="s">
        <v>1281</v>
      </c>
      <c r="HK31" t="s">
        <v>9165</v>
      </c>
      <c r="HL31" t="s">
        <v>9838</v>
      </c>
      <c r="HN31" t="s">
        <v>9850</v>
      </c>
      <c r="HO31" t="s">
        <v>9851</v>
      </c>
      <c r="HP31" t="s">
        <v>9852</v>
      </c>
      <c r="HQ31" t="s">
        <v>9853</v>
      </c>
      <c r="HS31" t="s">
        <v>9854</v>
      </c>
      <c r="HV31">
        <v>1</v>
      </c>
      <c r="HW31">
        <v>4194318</v>
      </c>
      <c r="HX31" t="s">
        <v>565</v>
      </c>
      <c r="HY31">
        <v>4194257</v>
      </c>
      <c r="IB31">
        <v>0.5</v>
      </c>
      <c r="IC31">
        <v>1</v>
      </c>
      <c r="IL31">
        <v>66</v>
      </c>
      <c r="IP31" t="s">
        <v>9838</v>
      </c>
      <c r="IT31">
        <v>9</v>
      </c>
    </row>
    <row r="32" spans="1:254">
      <c r="A32">
        <v>31</v>
      </c>
      <c r="B32" t="s">
        <v>9855</v>
      </c>
      <c r="C32">
        <v>2</v>
      </c>
      <c r="D32">
        <v>1</v>
      </c>
      <c r="E32">
        <v>1</v>
      </c>
      <c r="F32">
        <v>1</v>
      </c>
      <c r="G32">
        <v>1</v>
      </c>
      <c r="I32" t="s">
        <v>254</v>
      </c>
      <c r="J32">
        <v>12</v>
      </c>
      <c r="K32">
        <v>12</v>
      </c>
      <c r="L32" t="s">
        <v>9856</v>
      </c>
      <c r="M32" t="s">
        <v>440</v>
      </c>
      <c r="N32" t="s">
        <v>254</v>
      </c>
      <c r="O32" t="s">
        <v>4011</v>
      </c>
      <c r="P32" t="s">
        <v>871</v>
      </c>
      <c r="Q32" t="s">
        <v>2574</v>
      </c>
      <c r="V32" t="s">
        <v>257</v>
      </c>
      <c r="W32" t="s">
        <v>9857</v>
      </c>
      <c r="AD32" t="s">
        <v>1338</v>
      </c>
      <c r="AE32" t="s">
        <v>1502</v>
      </c>
      <c r="AF32" t="s">
        <v>9857</v>
      </c>
      <c r="AG32" t="s">
        <v>257</v>
      </c>
      <c r="AI32">
        <v>22</v>
      </c>
      <c r="AK32" t="s">
        <v>575</v>
      </c>
      <c r="AO32">
        <v>7</v>
      </c>
      <c r="BI32" t="s">
        <v>257</v>
      </c>
      <c r="BP32">
        <f t="shared" si="0"/>
        <v>0</v>
      </c>
      <c r="BQ32">
        <f t="shared" si="1"/>
        <v>1</v>
      </c>
      <c r="BS32" t="s">
        <v>9317</v>
      </c>
      <c r="BU32">
        <v>5</v>
      </c>
      <c r="BW32">
        <v>0</v>
      </c>
      <c r="BX32" t="s">
        <v>9858</v>
      </c>
      <c r="BY32" t="s">
        <v>1025</v>
      </c>
      <c r="CC32" s="3">
        <v>4.0972222222222222E-2</v>
      </c>
      <c r="CE32" t="s">
        <v>9859</v>
      </c>
      <c r="CI32">
        <v>0</v>
      </c>
      <c r="CJ32" t="s">
        <v>9860</v>
      </c>
      <c r="CK32" s="4">
        <v>38387</v>
      </c>
      <c r="CL32" t="s">
        <v>9861</v>
      </c>
      <c r="CM32" t="s">
        <v>9862</v>
      </c>
      <c r="CN32">
        <v>5</v>
      </c>
      <c r="CO32" t="s">
        <v>9863</v>
      </c>
      <c r="CP32" t="s">
        <v>269</v>
      </c>
      <c r="CQ32" t="s">
        <v>9317</v>
      </c>
      <c r="CT32" t="s">
        <v>9474</v>
      </c>
      <c r="CV32">
        <v>0</v>
      </c>
      <c r="CX32">
        <v>7</v>
      </c>
      <c r="CY32" t="s">
        <v>553</v>
      </c>
      <c r="CZ32">
        <v>0</v>
      </c>
      <c r="DA32">
        <v>7</v>
      </c>
      <c r="DB32" t="s">
        <v>554</v>
      </c>
      <c r="DC32">
        <v>-12</v>
      </c>
      <c r="DJ32">
        <v>1</v>
      </c>
      <c r="DK32" s="4">
        <v>44498</v>
      </c>
      <c r="DL32">
        <v>20466</v>
      </c>
      <c r="DM32">
        <v>2021</v>
      </c>
      <c r="DN32">
        <v>0</v>
      </c>
      <c r="DP32">
        <v>80990</v>
      </c>
      <c r="DQ32">
        <v>70</v>
      </c>
      <c r="DT32" t="s">
        <v>257</v>
      </c>
      <c r="DU32" t="s">
        <v>274</v>
      </c>
      <c r="DW32">
        <v>14</v>
      </c>
      <c r="DX32" t="s">
        <v>275</v>
      </c>
      <c r="ED32">
        <v>0</v>
      </c>
      <c r="EE32" t="s">
        <v>8955</v>
      </c>
      <c r="EF32" t="s">
        <v>1128</v>
      </c>
      <c r="EG32">
        <v>1</v>
      </c>
      <c r="EI32" t="s">
        <v>454</v>
      </c>
      <c r="EJ32" t="s">
        <v>1077</v>
      </c>
      <c r="EK32" t="s">
        <v>9864</v>
      </c>
      <c r="EL32" t="s">
        <v>1465</v>
      </c>
      <c r="EM32" t="s">
        <v>4496</v>
      </c>
      <c r="EN32" t="s">
        <v>282</v>
      </c>
      <c r="EO32" t="s">
        <v>283</v>
      </c>
      <c r="EP32">
        <v>1</v>
      </c>
      <c r="ES32" t="s">
        <v>9865</v>
      </c>
      <c r="FD32">
        <v>0</v>
      </c>
      <c r="FE32">
        <v>2</v>
      </c>
      <c r="FF32" t="s">
        <v>429</v>
      </c>
      <c r="FH32" t="s">
        <v>429</v>
      </c>
      <c r="FI32" t="s">
        <v>9866</v>
      </c>
      <c r="FK32">
        <v>0</v>
      </c>
      <c r="FM32">
        <v>0</v>
      </c>
      <c r="FP32">
        <v>0</v>
      </c>
      <c r="FR32" t="s">
        <v>395</v>
      </c>
      <c r="FT32" t="s">
        <v>257</v>
      </c>
      <c r="FU32" t="s">
        <v>496</v>
      </c>
      <c r="FV32" t="s">
        <v>431</v>
      </c>
      <c r="FW32" t="s">
        <v>432</v>
      </c>
      <c r="FX32">
        <v>0</v>
      </c>
      <c r="FZ32">
        <v>14.05</v>
      </c>
      <c r="GA32">
        <v>9</v>
      </c>
      <c r="GB32">
        <v>0</v>
      </c>
      <c r="GD32" t="s">
        <v>355</v>
      </c>
      <c r="GE32">
        <v>0</v>
      </c>
      <c r="GF32" t="s">
        <v>895</v>
      </c>
      <c r="GI32">
        <v>0</v>
      </c>
      <c r="GJ32">
        <v>0</v>
      </c>
      <c r="GL32" t="s">
        <v>9867</v>
      </c>
      <c r="GN32">
        <v>0</v>
      </c>
      <c r="GZ32" t="s">
        <v>9868</v>
      </c>
      <c r="HB32" t="s">
        <v>313</v>
      </c>
      <c r="HC32" t="s">
        <v>313</v>
      </c>
      <c r="HE32">
        <v>0</v>
      </c>
      <c r="HF32">
        <v>12</v>
      </c>
      <c r="HG32">
        <v>14</v>
      </c>
      <c r="HH32" t="s">
        <v>275</v>
      </c>
      <c r="HK32">
        <v>0</v>
      </c>
      <c r="HV32">
        <v>0</v>
      </c>
      <c r="HW32">
        <v>4194422</v>
      </c>
      <c r="HX32" t="s">
        <v>492</v>
      </c>
      <c r="HY32">
        <v>4194318</v>
      </c>
      <c r="IB32">
        <v>0</v>
      </c>
      <c r="IC32">
        <v>0</v>
      </c>
      <c r="IL32">
        <v>67</v>
      </c>
      <c r="IR32" t="s">
        <v>492</v>
      </c>
      <c r="IT32">
        <v>9</v>
      </c>
    </row>
    <row r="33" spans="1:254">
      <c r="A33">
        <v>32</v>
      </c>
      <c r="B33" t="s">
        <v>9869</v>
      </c>
      <c r="C33">
        <v>3</v>
      </c>
      <c r="D33">
        <v>1</v>
      </c>
      <c r="E33">
        <v>10</v>
      </c>
      <c r="F33">
        <v>2</v>
      </c>
      <c r="G33">
        <v>-17</v>
      </c>
      <c r="H33" t="s">
        <v>253</v>
      </c>
      <c r="I33" t="s">
        <v>298</v>
      </c>
      <c r="J33">
        <v>20</v>
      </c>
      <c r="K33" t="s">
        <v>7263</v>
      </c>
      <c r="L33" t="s">
        <v>7264</v>
      </c>
      <c r="M33" t="s">
        <v>1471</v>
      </c>
      <c r="O33" t="s">
        <v>1472</v>
      </c>
      <c r="P33" t="s">
        <v>1473</v>
      </c>
      <c r="V33" t="s">
        <v>257</v>
      </c>
      <c r="W33" t="s">
        <v>2561</v>
      </c>
      <c r="AD33" t="s">
        <v>635</v>
      </c>
      <c r="AE33" t="s">
        <v>1685</v>
      </c>
      <c r="AF33" t="s">
        <v>2561</v>
      </c>
      <c r="AG33" t="s">
        <v>274</v>
      </c>
      <c r="AI33">
        <v>34</v>
      </c>
      <c r="AO33">
        <v>7</v>
      </c>
      <c r="BI33" t="s">
        <v>274</v>
      </c>
      <c r="BP33">
        <f t="shared" si="0"/>
        <v>0</v>
      </c>
      <c r="BQ33">
        <f t="shared" si="1"/>
        <v>1</v>
      </c>
      <c r="BS33" t="s">
        <v>9317</v>
      </c>
      <c r="BU33">
        <v>5</v>
      </c>
      <c r="BW33">
        <v>0</v>
      </c>
      <c r="BX33" t="s">
        <v>9870</v>
      </c>
      <c r="CC33" s="3">
        <v>0.62013888888888891</v>
      </c>
      <c r="CE33" t="s">
        <v>9871</v>
      </c>
      <c r="CI33">
        <v>0</v>
      </c>
      <c r="CJ33" t="s">
        <v>9872</v>
      </c>
      <c r="CK33" s="4">
        <v>38387</v>
      </c>
      <c r="CL33" t="s">
        <v>9873</v>
      </c>
      <c r="CM33" t="s">
        <v>9874</v>
      </c>
      <c r="CN33">
        <v>5</v>
      </c>
      <c r="CO33" t="s">
        <v>268</v>
      </c>
      <c r="CP33" t="s">
        <v>282</v>
      </c>
      <c r="CQ33" t="s">
        <v>9317</v>
      </c>
      <c r="CT33" t="s">
        <v>9626</v>
      </c>
      <c r="CV33">
        <v>0</v>
      </c>
      <c r="CX33">
        <v>1</v>
      </c>
      <c r="CY33" t="s">
        <v>614</v>
      </c>
      <c r="CZ33">
        <v>-19</v>
      </c>
      <c r="DA33">
        <v>3</v>
      </c>
      <c r="DB33" t="s">
        <v>1953</v>
      </c>
      <c r="DC33">
        <v>-17</v>
      </c>
      <c r="DE33" t="s">
        <v>9426</v>
      </c>
      <c r="DJ33">
        <v>2</v>
      </c>
      <c r="DK33" s="4">
        <v>44498</v>
      </c>
      <c r="DL33">
        <v>20466</v>
      </c>
      <c r="DM33">
        <v>2021</v>
      </c>
      <c r="DN33">
        <v>0</v>
      </c>
      <c r="DP33">
        <v>80990</v>
      </c>
      <c r="DQ33">
        <v>82</v>
      </c>
      <c r="DT33" t="s">
        <v>274</v>
      </c>
      <c r="DU33" t="s">
        <v>257</v>
      </c>
      <c r="DW33">
        <v>21</v>
      </c>
      <c r="DX33" t="s">
        <v>275</v>
      </c>
      <c r="ED33">
        <v>0</v>
      </c>
      <c r="EE33" t="s">
        <v>3216</v>
      </c>
      <c r="EF33" t="s">
        <v>1485</v>
      </c>
      <c r="EG33">
        <v>0</v>
      </c>
      <c r="EH33" t="s">
        <v>7271</v>
      </c>
      <c r="EI33" t="s">
        <v>340</v>
      </c>
      <c r="EJ33" t="s">
        <v>8699</v>
      </c>
      <c r="EK33" t="s">
        <v>9875</v>
      </c>
      <c r="EL33" t="s">
        <v>9876</v>
      </c>
      <c r="EM33" t="s">
        <v>268</v>
      </c>
      <c r="EN33" t="s">
        <v>269</v>
      </c>
      <c r="EO33" t="s">
        <v>2304</v>
      </c>
      <c r="EP33">
        <v>1</v>
      </c>
      <c r="ES33" t="s">
        <v>9877</v>
      </c>
      <c r="FD33">
        <v>0</v>
      </c>
      <c r="FE33">
        <v>3</v>
      </c>
      <c r="FF33" t="s">
        <v>308</v>
      </c>
      <c r="FH33" t="s">
        <v>308</v>
      </c>
      <c r="FI33" t="s">
        <v>9580</v>
      </c>
      <c r="FK33">
        <v>0</v>
      </c>
      <c r="FM33">
        <v>0</v>
      </c>
      <c r="FP33">
        <v>0</v>
      </c>
      <c r="FR33" t="s">
        <v>651</v>
      </c>
      <c r="FT33" t="s">
        <v>274</v>
      </c>
      <c r="FU33" t="s">
        <v>7277</v>
      </c>
      <c r="FV33" t="s">
        <v>1700</v>
      </c>
      <c r="FW33" t="s">
        <v>653</v>
      </c>
      <c r="FX33">
        <v>0</v>
      </c>
      <c r="FZ33">
        <v>21.05</v>
      </c>
      <c r="GA33">
        <v>16</v>
      </c>
      <c r="GB33">
        <v>0</v>
      </c>
      <c r="GD33" t="s">
        <v>355</v>
      </c>
      <c r="GE33">
        <v>0</v>
      </c>
      <c r="GI33">
        <v>0</v>
      </c>
      <c r="GJ33">
        <v>0</v>
      </c>
      <c r="GL33" t="s">
        <v>9878</v>
      </c>
      <c r="GN33">
        <v>3</v>
      </c>
      <c r="GZ33" t="s">
        <v>9879</v>
      </c>
      <c r="HB33" t="s">
        <v>313</v>
      </c>
      <c r="HC33" t="s">
        <v>313</v>
      </c>
      <c r="HD33" t="s">
        <v>9880</v>
      </c>
      <c r="HE33">
        <v>0</v>
      </c>
      <c r="HF33">
        <v>11</v>
      </c>
      <c r="HG33">
        <v>21</v>
      </c>
      <c r="HH33" t="s">
        <v>275</v>
      </c>
      <c r="HK33">
        <v>4</v>
      </c>
      <c r="HV33">
        <v>-19</v>
      </c>
      <c r="HW33">
        <v>4195011</v>
      </c>
      <c r="HX33" t="s">
        <v>9881</v>
      </c>
      <c r="HY33">
        <v>4194650</v>
      </c>
      <c r="IB33">
        <v>0</v>
      </c>
      <c r="IC33">
        <v>0</v>
      </c>
      <c r="IL33">
        <v>76</v>
      </c>
      <c r="IN33" t="s">
        <v>9426</v>
      </c>
      <c r="IP33" t="s">
        <v>9426</v>
      </c>
      <c r="IT33">
        <v>9</v>
      </c>
    </row>
    <row r="34" spans="1:254">
      <c r="A34">
        <v>33</v>
      </c>
      <c r="B34" t="s">
        <v>9882</v>
      </c>
      <c r="C34">
        <v>3</v>
      </c>
      <c r="D34">
        <v>2</v>
      </c>
      <c r="E34">
        <v>8</v>
      </c>
      <c r="F34">
        <v>0</v>
      </c>
      <c r="G34">
        <v>-19</v>
      </c>
      <c r="I34" t="s">
        <v>298</v>
      </c>
      <c r="J34">
        <v>11</v>
      </c>
      <c r="K34" t="s">
        <v>4436</v>
      </c>
      <c r="L34" t="s">
        <v>9883</v>
      </c>
      <c r="M34" t="s">
        <v>1095</v>
      </c>
      <c r="O34" t="s">
        <v>3415</v>
      </c>
      <c r="Q34" t="s">
        <v>6362</v>
      </c>
      <c r="V34" t="s">
        <v>253</v>
      </c>
      <c r="W34" t="s">
        <v>9884</v>
      </c>
      <c r="X34" t="s">
        <v>9885</v>
      </c>
      <c r="Y34" t="s">
        <v>9886</v>
      </c>
      <c r="AA34" t="s">
        <v>1627</v>
      </c>
      <c r="AB34" t="s">
        <v>1628</v>
      </c>
      <c r="AJ34" t="s">
        <v>756</v>
      </c>
      <c r="AO34">
        <v>7</v>
      </c>
      <c r="AT34" t="s">
        <v>254</v>
      </c>
      <c r="BI34" t="s">
        <v>274</v>
      </c>
      <c r="BP34">
        <f t="shared" si="0"/>
        <v>1</v>
      </c>
      <c r="BQ34">
        <f t="shared" si="1"/>
        <v>0</v>
      </c>
      <c r="BS34" t="s">
        <v>9317</v>
      </c>
      <c r="BU34">
        <v>5</v>
      </c>
      <c r="BW34">
        <v>0</v>
      </c>
      <c r="BX34" t="s">
        <v>9887</v>
      </c>
      <c r="BY34" t="s">
        <v>1395</v>
      </c>
      <c r="BZ34">
        <v>1</v>
      </c>
      <c r="CC34" s="3">
        <v>0.59236111111111112</v>
      </c>
      <c r="CD34" t="s">
        <v>274</v>
      </c>
      <c r="CE34" t="s">
        <v>9888</v>
      </c>
      <c r="CF34">
        <v>5</v>
      </c>
      <c r="CH34" t="s">
        <v>331</v>
      </c>
      <c r="CI34">
        <v>0</v>
      </c>
      <c r="CJ34" t="s">
        <v>9889</v>
      </c>
      <c r="CK34" s="4">
        <v>38387</v>
      </c>
      <c r="CL34" t="s">
        <v>9890</v>
      </c>
      <c r="CM34" t="s">
        <v>9891</v>
      </c>
      <c r="CN34">
        <v>5</v>
      </c>
      <c r="CP34" t="s">
        <v>282</v>
      </c>
      <c r="CQ34" t="s">
        <v>9317</v>
      </c>
      <c r="CT34" t="s">
        <v>5447</v>
      </c>
      <c r="CV34">
        <v>0</v>
      </c>
      <c r="CX34">
        <v>2</v>
      </c>
      <c r="CY34" t="s">
        <v>614</v>
      </c>
      <c r="CZ34">
        <v>-19</v>
      </c>
      <c r="DA34">
        <v>3</v>
      </c>
      <c r="DB34" t="s">
        <v>1953</v>
      </c>
      <c r="DC34">
        <v>-17</v>
      </c>
      <c r="DJ34">
        <v>0</v>
      </c>
      <c r="DK34" s="4">
        <v>44498</v>
      </c>
      <c r="DL34">
        <v>20466</v>
      </c>
      <c r="DM34">
        <v>2021</v>
      </c>
      <c r="DN34">
        <v>0</v>
      </c>
      <c r="DP34">
        <v>80990</v>
      </c>
      <c r="DQ34">
        <v>83</v>
      </c>
      <c r="DT34" t="s">
        <v>274</v>
      </c>
      <c r="DU34" t="s">
        <v>257</v>
      </c>
      <c r="DV34" t="s">
        <v>9344</v>
      </c>
      <c r="DW34">
        <v>21</v>
      </c>
      <c r="DX34" t="s">
        <v>275</v>
      </c>
      <c r="EA34" t="s">
        <v>3274</v>
      </c>
      <c r="ED34">
        <v>0</v>
      </c>
      <c r="EE34" t="s">
        <v>9892</v>
      </c>
      <c r="EF34" t="s">
        <v>422</v>
      </c>
      <c r="EG34">
        <v>0</v>
      </c>
      <c r="EI34" t="s">
        <v>340</v>
      </c>
      <c r="EJ34" t="s">
        <v>6193</v>
      </c>
      <c r="EK34" t="s">
        <v>9893</v>
      </c>
      <c r="EL34" t="s">
        <v>9894</v>
      </c>
      <c r="EM34" t="s">
        <v>9895</v>
      </c>
      <c r="EN34" t="s">
        <v>269</v>
      </c>
      <c r="EO34" t="s">
        <v>1026</v>
      </c>
      <c r="EP34">
        <v>0</v>
      </c>
      <c r="EQ34" t="s">
        <v>7047</v>
      </c>
      <c r="ER34" t="s">
        <v>9896</v>
      </c>
      <c r="ES34" t="s">
        <v>9897</v>
      </c>
      <c r="ET34">
        <v>15</v>
      </c>
      <c r="EU34" t="s">
        <v>348</v>
      </c>
      <c r="EV34" t="s">
        <v>349</v>
      </c>
      <c r="EW34" t="s">
        <v>1251</v>
      </c>
      <c r="EX34" t="s">
        <v>921</v>
      </c>
      <c r="FA34" t="s">
        <v>2285</v>
      </c>
      <c r="FB34" t="s">
        <v>9898</v>
      </c>
      <c r="FD34">
        <v>1</v>
      </c>
      <c r="FE34">
        <v>7</v>
      </c>
      <c r="FI34" t="s">
        <v>9899</v>
      </c>
      <c r="FJ34" t="s">
        <v>9900</v>
      </c>
      <c r="FK34">
        <v>0</v>
      </c>
      <c r="FM34">
        <v>0</v>
      </c>
      <c r="FN34" t="s">
        <v>9344</v>
      </c>
      <c r="FO34" t="s">
        <v>588</v>
      </c>
      <c r="FP34">
        <v>0</v>
      </c>
      <c r="FR34" t="s">
        <v>462</v>
      </c>
      <c r="FT34" t="s">
        <v>274</v>
      </c>
      <c r="FU34" t="s">
        <v>777</v>
      </c>
      <c r="FV34" t="s">
        <v>431</v>
      </c>
      <c r="FX34">
        <v>0</v>
      </c>
      <c r="FZ34">
        <v>21.05</v>
      </c>
      <c r="GA34">
        <v>16</v>
      </c>
      <c r="GB34">
        <v>0</v>
      </c>
      <c r="GD34" t="s">
        <v>355</v>
      </c>
      <c r="GE34">
        <v>0</v>
      </c>
      <c r="GF34" t="s">
        <v>257</v>
      </c>
      <c r="GG34">
        <v>2.4</v>
      </c>
      <c r="GH34">
        <v>2.5</v>
      </c>
      <c r="GI34">
        <v>0</v>
      </c>
      <c r="GJ34">
        <v>0</v>
      </c>
      <c r="GL34" t="s">
        <v>9901</v>
      </c>
      <c r="GO34" t="s">
        <v>357</v>
      </c>
      <c r="GP34" t="s">
        <v>1403</v>
      </c>
      <c r="GQ34">
        <v>17</v>
      </c>
      <c r="GZ34" t="s">
        <v>9902</v>
      </c>
      <c r="HB34" t="s">
        <v>313</v>
      </c>
      <c r="HC34" t="s">
        <v>313</v>
      </c>
      <c r="HD34" t="s">
        <v>588</v>
      </c>
      <c r="HE34">
        <v>0</v>
      </c>
      <c r="HF34">
        <v>11</v>
      </c>
      <c r="HG34">
        <v>21</v>
      </c>
      <c r="HH34" t="s">
        <v>275</v>
      </c>
      <c r="HJ34" t="s">
        <v>492</v>
      </c>
      <c r="HK34">
        <v>4</v>
      </c>
      <c r="HL34" t="s">
        <v>9896</v>
      </c>
      <c r="HN34" t="s">
        <v>9753</v>
      </c>
      <c r="HO34" t="s">
        <v>9903</v>
      </c>
      <c r="HP34" t="s">
        <v>9904</v>
      </c>
      <c r="HQ34" t="s">
        <v>9905</v>
      </c>
      <c r="HS34" t="s">
        <v>9906</v>
      </c>
      <c r="HV34">
        <v>-19</v>
      </c>
      <c r="HW34">
        <v>4195036</v>
      </c>
      <c r="HX34" t="s">
        <v>9907</v>
      </c>
      <c r="HY34">
        <v>4195011</v>
      </c>
      <c r="IB34">
        <v>0.5</v>
      </c>
      <c r="IC34">
        <v>1</v>
      </c>
      <c r="IL34">
        <v>77</v>
      </c>
      <c r="IT34">
        <v>9</v>
      </c>
    </row>
    <row r="35" spans="1:254">
      <c r="A35">
        <v>34</v>
      </c>
      <c r="B35" t="s">
        <v>9908</v>
      </c>
      <c r="C35">
        <v>3</v>
      </c>
      <c r="D35">
        <v>3</v>
      </c>
      <c r="E35">
        <v>8</v>
      </c>
      <c r="F35">
        <v>0</v>
      </c>
      <c r="G35">
        <v>-19</v>
      </c>
      <c r="I35" t="s">
        <v>298</v>
      </c>
      <c r="J35">
        <v>11</v>
      </c>
      <c r="K35" t="s">
        <v>471</v>
      </c>
      <c r="L35" t="s">
        <v>9909</v>
      </c>
      <c r="M35" t="s">
        <v>1037</v>
      </c>
      <c r="O35" t="s">
        <v>257</v>
      </c>
      <c r="Q35" t="s">
        <v>2574</v>
      </c>
      <c r="V35" t="s">
        <v>253</v>
      </c>
      <c r="W35" t="s">
        <v>4922</v>
      </c>
      <c r="X35" t="s">
        <v>1432</v>
      </c>
      <c r="Y35" t="s">
        <v>4923</v>
      </c>
      <c r="AA35" t="s">
        <v>325</v>
      </c>
      <c r="AB35" t="s">
        <v>326</v>
      </c>
      <c r="AJ35" t="s">
        <v>756</v>
      </c>
      <c r="AK35" t="s">
        <v>614</v>
      </c>
      <c r="AO35">
        <v>7</v>
      </c>
      <c r="BI35" t="s">
        <v>274</v>
      </c>
      <c r="BP35">
        <f t="shared" si="0"/>
        <v>1</v>
      </c>
      <c r="BQ35">
        <f t="shared" si="1"/>
        <v>0</v>
      </c>
      <c r="BS35" t="s">
        <v>9317</v>
      </c>
      <c r="BU35">
        <v>5</v>
      </c>
      <c r="BW35">
        <v>0</v>
      </c>
      <c r="BX35" t="s">
        <v>9910</v>
      </c>
      <c r="BY35" t="s">
        <v>3634</v>
      </c>
      <c r="BZ35">
        <v>0</v>
      </c>
      <c r="CC35" s="3">
        <v>0.58958333333333335</v>
      </c>
      <c r="CD35" t="s">
        <v>294</v>
      </c>
      <c r="CE35" t="s">
        <v>9911</v>
      </c>
      <c r="CF35">
        <v>8</v>
      </c>
      <c r="CH35" t="s">
        <v>331</v>
      </c>
      <c r="CI35">
        <v>0</v>
      </c>
      <c r="CJ35" t="s">
        <v>9912</v>
      </c>
      <c r="CK35" s="4">
        <v>38721</v>
      </c>
      <c r="CL35" t="s">
        <v>9913</v>
      </c>
      <c r="CM35" t="s">
        <v>9914</v>
      </c>
      <c r="CN35">
        <v>5</v>
      </c>
      <c r="CO35" t="s">
        <v>9915</v>
      </c>
      <c r="CP35" t="s">
        <v>282</v>
      </c>
      <c r="CQ35" t="s">
        <v>9317</v>
      </c>
      <c r="CT35" t="s">
        <v>9916</v>
      </c>
      <c r="CV35">
        <v>0</v>
      </c>
      <c r="CX35">
        <v>3</v>
      </c>
      <c r="CY35" t="s">
        <v>614</v>
      </c>
      <c r="CZ35">
        <v>-19</v>
      </c>
      <c r="DA35">
        <v>3</v>
      </c>
      <c r="DB35" t="s">
        <v>1953</v>
      </c>
      <c r="DC35">
        <v>-17</v>
      </c>
      <c r="DJ35">
        <v>0</v>
      </c>
      <c r="DK35" s="4">
        <v>44498</v>
      </c>
      <c r="DL35">
        <v>20466</v>
      </c>
      <c r="DM35">
        <v>2021</v>
      </c>
      <c r="DN35">
        <v>0</v>
      </c>
      <c r="DP35">
        <v>80990</v>
      </c>
      <c r="DQ35">
        <v>84</v>
      </c>
      <c r="DT35" t="s">
        <v>274</v>
      </c>
      <c r="DU35" t="s">
        <v>257</v>
      </c>
      <c r="DV35" t="s">
        <v>9625</v>
      </c>
      <c r="DW35">
        <v>21</v>
      </c>
      <c r="DX35" t="s">
        <v>275</v>
      </c>
      <c r="EA35" t="s">
        <v>3274</v>
      </c>
      <c r="ED35">
        <v>0</v>
      </c>
      <c r="EE35" t="s">
        <v>1978</v>
      </c>
      <c r="EF35" t="s">
        <v>422</v>
      </c>
      <c r="EG35">
        <v>0</v>
      </c>
      <c r="EH35" t="s">
        <v>1979</v>
      </c>
      <c r="EI35" t="s">
        <v>340</v>
      </c>
      <c r="EJ35" t="s">
        <v>9917</v>
      </c>
      <c r="EK35" t="s">
        <v>9918</v>
      </c>
      <c r="EL35" t="s">
        <v>9919</v>
      </c>
      <c r="EM35" t="s">
        <v>2125</v>
      </c>
      <c r="EN35" t="s">
        <v>269</v>
      </c>
      <c r="EO35" t="s">
        <v>2125</v>
      </c>
      <c r="EP35">
        <v>0</v>
      </c>
      <c r="EQ35" t="s">
        <v>491</v>
      </c>
      <c r="ER35" t="s">
        <v>9331</v>
      </c>
      <c r="ES35" t="s">
        <v>9920</v>
      </c>
      <c r="ET35">
        <v>5</v>
      </c>
      <c r="EU35" t="s">
        <v>348</v>
      </c>
      <c r="EV35" t="s">
        <v>349</v>
      </c>
      <c r="EW35" t="s">
        <v>771</v>
      </c>
      <c r="EX35" t="s">
        <v>1005</v>
      </c>
      <c r="FA35" t="s">
        <v>392</v>
      </c>
      <c r="FB35" t="s">
        <v>9921</v>
      </c>
      <c r="FD35">
        <v>0</v>
      </c>
      <c r="FE35">
        <v>1</v>
      </c>
      <c r="FI35" t="s">
        <v>9922</v>
      </c>
      <c r="FJ35" t="s">
        <v>9923</v>
      </c>
      <c r="FK35">
        <v>0</v>
      </c>
      <c r="FM35">
        <v>0</v>
      </c>
      <c r="FN35" t="s">
        <v>9625</v>
      </c>
      <c r="FO35" t="s">
        <v>2106</v>
      </c>
      <c r="FP35">
        <v>0</v>
      </c>
      <c r="FR35" t="s">
        <v>462</v>
      </c>
      <c r="FU35" t="s">
        <v>777</v>
      </c>
      <c r="FX35">
        <v>0</v>
      </c>
      <c r="FZ35">
        <v>21.05</v>
      </c>
      <c r="GA35">
        <v>16</v>
      </c>
      <c r="GB35">
        <v>0</v>
      </c>
      <c r="GD35" t="s">
        <v>355</v>
      </c>
      <c r="GE35">
        <v>1</v>
      </c>
      <c r="GG35">
        <v>2.4</v>
      </c>
      <c r="GH35">
        <v>2.5</v>
      </c>
      <c r="GI35">
        <v>0</v>
      </c>
      <c r="GJ35">
        <v>0</v>
      </c>
      <c r="GL35" t="s">
        <v>9924</v>
      </c>
      <c r="GO35" t="s">
        <v>357</v>
      </c>
      <c r="GP35" t="s">
        <v>1403</v>
      </c>
      <c r="GQ35">
        <v>18</v>
      </c>
      <c r="GZ35" t="s">
        <v>6160</v>
      </c>
      <c r="HB35" t="s">
        <v>294</v>
      </c>
      <c r="HC35" t="s">
        <v>294</v>
      </c>
      <c r="HD35" t="s">
        <v>2106</v>
      </c>
      <c r="HE35">
        <v>0</v>
      </c>
      <c r="HF35">
        <v>11</v>
      </c>
      <c r="HG35">
        <v>21</v>
      </c>
      <c r="HH35" t="s">
        <v>275</v>
      </c>
      <c r="HK35">
        <v>1</v>
      </c>
      <c r="HL35" t="s">
        <v>9331</v>
      </c>
      <c r="HN35" t="s">
        <v>9925</v>
      </c>
      <c r="HO35" t="s">
        <v>9926</v>
      </c>
      <c r="HP35" t="s">
        <v>9927</v>
      </c>
      <c r="HQ35" t="s">
        <v>9928</v>
      </c>
      <c r="HS35" t="s">
        <v>8616</v>
      </c>
      <c r="HV35">
        <v>-19</v>
      </c>
      <c r="HW35">
        <v>4195067</v>
      </c>
      <c r="HX35" t="s">
        <v>9929</v>
      </c>
      <c r="HY35">
        <v>4195036</v>
      </c>
      <c r="IB35">
        <v>0</v>
      </c>
      <c r="IC35">
        <v>0</v>
      </c>
      <c r="IL35">
        <v>78</v>
      </c>
      <c r="IT35">
        <v>9</v>
      </c>
    </row>
    <row r="36" spans="1:254">
      <c r="A36">
        <v>35</v>
      </c>
      <c r="B36" t="s">
        <v>9930</v>
      </c>
      <c r="C36">
        <v>3</v>
      </c>
      <c r="D36">
        <v>1</v>
      </c>
      <c r="E36">
        <v>10</v>
      </c>
      <c r="F36">
        <v>-5</v>
      </c>
      <c r="G36">
        <v>-22</v>
      </c>
      <c r="H36" t="s">
        <v>253</v>
      </c>
      <c r="I36" t="s">
        <v>298</v>
      </c>
      <c r="J36" t="s">
        <v>976</v>
      </c>
      <c r="K36" t="s">
        <v>976</v>
      </c>
      <c r="L36" t="s">
        <v>8413</v>
      </c>
      <c r="M36" t="s">
        <v>1095</v>
      </c>
      <c r="O36" t="s">
        <v>7034</v>
      </c>
      <c r="V36" t="s">
        <v>257</v>
      </c>
      <c r="W36" t="s">
        <v>9931</v>
      </c>
      <c r="AD36" t="s">
        <v>445</v>
      </c>
      <c r="AE36" t="s">
        <v>446</v>
      </c>
      <c r="AF36" t="s">
        <v>9931</v>
      </c>
      <c r="AG36" t="s">
        <v>257</v>
      </c>
      <c r="AI36">
        <v>22</v>
      </c>
      <c r="AO36">
        <v>7</v>
      </c>
      <c r="AT36" t="s">
        <v>254</v>
      </c>
      <c r="BI36" t="s">
        <v>274</v>
      </c>
      <c r="BP36">
        <f t="shared" si="0"/>
        <v>0</v>
      </c>
      <c r="BQ36">
        <f t="shared" si="1"/>
        <v>1</v>
      </c>
      <c r="BS36" t="s">
        <v>9317</v>
      </c>
      <c r="BU36">
        <v>5</v>
      </c>
      <c r="BW36">
        <v>0</v>
      </c>
      <c r="BX36" t="s">
        <v>9932</v>
      </c>
      <c r="CC36" s="3">
        <v>0.4916666666666667</v>
      </c>
      <c r="CE36" t="s">
        <v>9933</v>
      </c>
      <c r="CI36">
        <v>0</v>
      </c>
      <c r="CJ36" t="s">
        <v>9934</v>
      </c>
      <c r="CK36" s="4">
        <v>38387</v>
      </c>
      <c r="CL36" t="s">
        <v>9935</v>
      </c>
      <c r="CM36" t="s">
        <v>9936</v>
      </c>
      <c r="CN36">
        <v>5</v>
      </c>
      <c r="CO36" t="s">
        <v>268</v>
      </c>
      <c r="CP36" t="s">
        <v>282</v>
      </c>
      <c r="CQ36" t="s">
        <v>9317</v>
      </c>
      <c r="CT36" t="s">
        <v>9937</v>
      </c>
      <c r="CV36">
        <v>0</v>
      </c>
      <c r="CX36">
        <v>1</v>
      </c>
      <c r="CY36" t="s">
        <v>614</v>
      </c>
      <c r="CZ36">
        <v>-18</v>
      </c>
      <c r="DA36">
        <v>3</v>
      </c>
      <c r="DB36" t="s">
        <v>272</v>
      </c>
      <c r="DC36">
        <v>-22</v>
      </c>
      <c r="DE36" t="s">
        <v>9344</v>
      </c>
      <c r="DJ36">
        <v>-5</v>
      </c>
      <c r="DK36" s="4">
        <v>44498</v>
      </c>
      <c r="DL36">
        <v>20466</v>
      </c>
      <c r="DM36">
        <v>2021</v>
      </c>
      <c r="DN36">
        <v>0</v>
      </c>
      <c r="DP36">
        <v>80990</v>
      </c>
      <c r="DQ36">
        <v>90</v>
      </c>
      <c r="DT36" t="s">
        <v>274</v>
      </c>
      <c r="DU36" t="s">
        <v>257</v>
      </c>
      <c r="DW36">
        <v>21</v>
      </c>
      <c r="DX36" t="s">
        <v>275</v>
      </c>
      <c r="ED36">
        <v>0</v>
      </c>
      <c r="EE36" t="s">
        <v>3716</v>
      </c>
      <c r="EF36" t="s">
        <v>422</v>
      </c>
      <c r="EG36">
        <v>0</v>
      </c>
      <c r="EH36" t="s">
        <v>1955</v>
      </c>
      <c r="EI36" t="s">
        <v>992</v>
      </c>
      <c r="EJ36" t="s">
        <v>9938</v>
      </c>
      <c r="EK36" t="s">
        <v>9939</v>
      </c>
      <c r="EL36" t="s">
        <v>9940</v>
      </c>
      <c r="EM36" t="s">
        <v>268</v>
      </c>
      <c r="EN36" t="s">
        <v>269</v>
      </c>
      <c r="EO36" t="s">
        <v>1109</v>
      </c>
      <c r="EP36">
        <v>1</v>
      </c>
      <c r="ES36" t="s">
        <v>9941</v>
      </c>
      <c r="FD36">
        <v>0</v>
      </c>
      <c r="FE36">
        <v>18</v>
      </c>
      <c r="FF36" t="s">
        <v>461</v>
      </c>
      <c r="FH36" t="s">
        <v>461</v>
      </c>
      <c r="FI36" t="s">
        <v>9942</v>
      </c>
      <c r="FK36">
        <v>0</v>
      </c>
      <c r="FM36">
        <v>0</v>
      </c>
      <c r="FP36">
        <v>0</v>
      </c>
      <c r="FR36" t="s">
        <v>462</v>
      </c>
      <c r="FT36" t="s">
        <v>257</v>
      </c>
      <c r="FU36" t="s">
        <v>683</v>
      </c>
      <c r="FV36" t="s">
        <v>397</v>
      </c>
      <c r="FW36" t="s">
        <v>1030</v>
      </c>
      <c r="FX36">
        <v>0</v>
      </c>
      <c r="FZ36">
        <v>21.05</v>
      </c>
      <c r="GA36">
        <v>16</v>
      </c>
      <c r="GB36">
        <v>0</v>
      </c>
      <c r="GC36" t="s">
        <v>3807</v>
      </c>
      <c r="GD36" t="s">
        <v>355</v>
      </c>
      <c r="GE36">
        <v>0</v>
      </c>
      <c r="GF36" t="s">
        <v>257</v>
      </c>
      <c r="GI36">
        <v>1</v>
      </c>
      <c r="GJ36">
        <v>1</v>
      </c>
      <c r="GL36" t="s">
        <v>9943</v>
      </c>
      <c r="GN36">
        <v>0</v>
      </c>
      <c r="GZ36" t="s">
        <v>9944</v>
      </c>
      <c r="HB36" t="s">
        <v>313</v>
      </c>
      <c r="HC36" t="s">
        <v>313</v>
      </c>
      <c r="HE36">
        <v>0</v>
      </c>
      <c r="HF36">
        <v>21</v>
      </c>
      <c r="HG36">
        <v>21</v>
      </c>
      <c r="HH36" t="s">
        <v>275</v>
      </c>
      <c r="HK36">
        <v>4</v>
      </c>
      <c r="HV36">
        <v>-17</v>
      </c>
      <c r="HW36">
        <v>4195388</v>
      </c>
      <c r="HX36" t="s">
        <v>9344</v>
      </c>
      <c r="HY36">
        <v>4195291</v>
      </c>
      <c r="IB36">
        <v>0</v>
      </c>
      <c r="IC36">
        <v>0</v>
      </c>
      <c r="IL36">
        <v>84</v>
      </c>
      <c r="IN36" t="s">
        <v>9344</v>
      </c>
      <c r="IP36" t="s">
        <v>9344</v>
      </c>
      <c r="IT36">
        <v>9</v>
      </c>
    </row>
    <row r="37" spans="1:254">
      <c r="A37">
        <v>36</v>
      </c>
      <c r="B37" t="s">
        <v>9945</v>
      </c>
      <c r="C37">
        <v>3</v>
      </c>
      <c r="D37">
        <v>2</v>
      </c>
      <c r="E37">
        <v>15</v>
      </c>
      <c r="F37">
        <v>0</v>
      </c>
      <c r="G37">
        <v>-17</v>
      </c>
      <c r="I37" t="s">
        <v>298</v>
      </c>
      <c r="J37">
        <v>11</v>
      </c>
      <c r="K37">
        <v>11</v>
      </c>
      <c r="L37" t="s">
        <v>2333</v>
      </c>
      <c r="M37" t="s">
        <v>1037</v>
      </c>
      <c r="O37" t="s">
        <v>274</v>
      </c>
      <c r="V37" t="s">
        <v>253</v>
      </c>
      <c r="W37" t="s">
        <v>9946</v>
      </c>
      <c r="X37" t="s">
        <v>5850</v>
      </c>
      <c r="Y37" t="s">
        <v>9947</v>
      </c>
      <c r="AA37" t="s">
        <v>666</v>
      </c>
      <c r="AB37" t="s">
        <v>667</v>
      </c>
      <c r="AJ37" t="s">
        <v>756</v>
      </c>
      <c r="AO37">
        <v>7</v>
      </c>
      <c r="BI37" t="s">
        <v>607</v>
      </c>
      <c r="BP37">
        <f t="shared" si="0"/>
        <v>1</v>
      </c>
      <c r="BQ37">
        <f t="shared" si="1"/>
        <v>0</v>
      </c>
      <c r="BS37" t="s">
        <v>9317</v>
      </c>
      <c r="BU37">
        <v>5</v>
      </c>
      <c r="BW37">
        <v>0</v>
      </c>
      <c r="BX37" t="s">
        <v>9948</v>
      </c>
      <c r="BZ37">
        <v>0</v>
      </c>
      <c r="CC37" s="3">
        <v>0.46527777777777773</v>
      </c>
      <c r="CD37" t="s">
        <v>274</v>
      </c>
      <c r="CE37" t="s">
        <v>9949</v>
      </c>
      <c r="CF37">
        <v>9</v>
      </c>
      <c r="CH37" t="s">
        <v>331</v>
      </c>
      <c r="CI37">
        <v>1</v>
      </c>
      <c r="CJ37" t="s">
        <v>9950</v>
      </c>
      <c r="CK37" s="4">
        <v>38387</v>
      </c>
      <c r="CL37" t="s">
        <v>9951</v>
      </c>
      <c r="CM37" t="s">
        <v>9952</v>
      </c>
      <c r="CN37">
        <v>5</v>
      </c>
      <c r="CP37" t="s">
        <v>282</v>
      </c>
      <c r="CQ37" t="s">
        <v>9317</v>
      </c>
      <c r="CT37" t="s">
        <v>9953</v>
      </c>
      <c r="CV37">
        <v>0</v>
      </c>
      <c r="CX37">
        <v>2</v>
      </c>
      <c r="CY37" t="s">
        <v>614</v>
      </c>
      <c r="CZ37">
        <v>-18</v>
      </c>
      <c r="DA37">
        <v>3</v>
      </c>
      <c r="DB37" t="s">
        <v>272</v>
      </c>
      <c r="DC37">
        <v>-22</v>
      </c>
      <c r="DJ37">
        <v>0</v>
      </c>
      <c r="DK37" s="4">
        <v>44498</v>
      </c>
      <c r="DL37">
        <v>20466</v>
      </c>
      <c r="DM37">
        <v>2021</v>
      </c>
      <c r="DN37">
        <v>0</v>
      </c>
      <c r="DP37">
        <v>80990</v>
      </c>
      <c r="DQ37">
        <v>91</v>
      </c>
      <c r="DT37" t="s">
        <v>294</v>
      </c>
      <c r="DU37" t="s">
        <v>294</v>
      </c>
      <c r="DW37">
        <v>21</v>
      </c>
      <c r="DX37" t="s">
        <v>275</v>
      </c>
      <c r="EA37" t="s">
        <v>2002</v>
      </c>
      <c r="ED37">
        <v>0</v>
      </c>
      <c r="EE37" t="s">
        <v>2340</v>
      </c>
      <c r="EF37" t="s">
        <v>422</v>
      </c>
      <c r="EG37">
        <v>0</v>
      </c>
      <c r="EH37" t="s">
        <v>2341</v>
      </c>
      <c r="EI37" t="s">
        <v>340</v>
      </c>
      <c r="EJ37" t="s">
        <v>9954</v>
      </c>
      <c r="EK37" t="s">
        <v>9955</v>
      </c>
      <c r="EL37" t="s">
        <v>9956</v>
      </c>
      <c r="EM37" t="s">
        <v>351</v>
      </c>
      <c r="EN37" t="s">
        <v>269</v>
      </c>
      <c r="EO37" t="s">
        <v>9957</v>
      </c>
      <c r="EP37">
        <v>0</v>
      </c>
      <c r="EQ37" t="s">
        <v>3697</v>
      </c>
      <c r="ES37" t="s">
        <v>9958</v>
      </c>
      <c r="ET37">
        <v>45</v>
      </c>
      <c r="EU37" t="s">
        <v>257</v>
      </c>
      <c r="EV37" t="s">
        <v>349</v>
      </c>
      <c r="EW37" t="s">
        <v>2977</v>
      </c>
      <c r="EX37" t="s">
        <v>351</v>
      </c>
      <c r="FA37" t="s">
        <v>3452</v>
      </c>
      <c r="FB37" t="s">
        <v>9959</v>
      </c>
      <c r="FD37">
        <v>0</v>
      </c>
      <c r="FE37">
        <v>7</v>
      </c>
      <c r="FJ37" t="s">
        <v>9960</v>
      </c>
      <c r="FK37">
        <v>0</v>
      </c>
      <c r="FM37">
        <v>0</v>
      </c>
      <c r="FP37">
        <v>0</v>
      </c>
      <c r="FR37" t="s">
        <v>395</v>
      </c>
      <c r="FU37" t="s">
        <v>1277</v>
      </c>
      <c r="FX37">
        <v>0</v>
      </c>
      <c r="FZ37">
        <v>21.05</v>
      </c>
      <c r="GA37">
        <v>16</v>
      </c>
      <c r="GB37">
        <v>0</v>
      </c>
      <c r="GD37" t="s">
        <v>355</v>
      </c>
      <c r="GE37">
        <v>1</v>
      </c>
      <c r="GH37">
        <v>3.5</v>
      </c>
      <c r="GI37">
        <v>0</v>
      </c>
      <c r="GJ37">
        <v>0</v>
      </c>
      <c r="GL37" t="s">
        <v>9961</v>
      </c>
      <c r="GO37" t="s">
        <v>499</v>
      </c>
      <c r="GQ37">
        <v>47</v>
      </c>
      <c r="GZ37" t="s">
        <v>9962</v>
      </c>
      <c r="HB37" t="s">
        <v>313</v>
      </c>
      <c r="HC37" t="s">
        <v>313</v>
      </c>
      <c r="HD37" t="s">
        <v>9963</v>
      </c>
      <c r="HE37">
        <v>0</v>
      </c>
      <c r="HF37">
        <v>11</v>
      </c>
      <c r="HG37">
        <v>21</v>
      </c>
      <c r="HH37" t="s">
        <v>275</v>
      </c>
      <c r="HK37">
        <v>4</v>
      </c>
      <c r="HL37" t="s">
        <v>9323</v>
      </c>
      <c r="HN37" t="s">
        <v>9753</v>
      </c>
      <c r="HO37" t="s">
        <v>9964</v>
      </c>
      <c r="HP37" t="s">
        <v>9965</v>
      </c>
      <c r="HQ37" t="s">
        <v>9966</v>
      </c>
      <c r="HS37" t="s">
        <v>9967</v>
      </c>
      <c r="HV37">
        <v>-17</v>
      </c>
      <c r="HW37">
        <v>4195433</v>
      </c>
      <c r="HX37" t="s">
        <v>9968</v>
      </c>
      <c r="HY37">
        <v>4195388</v>
      </c>
      <c r="IB37">
        <v>-0.5</v>
      </c>
      <c r="IC37">
        <v>1</v>
      </c>
      <c r="IL37">
        <v>85</v>
      </c>
      <c r="IT37">
        <v>9</v>
      </c>
    </row>
    <row r="38" spans="1:254">
      <c r="A38">
        <v>37</v>
      </c>
      <c r="B38" t="s">
        <v>9969</v>
      </c>
      <c r="C38">
        <v>3</v>
      </c>
      <c r="D38">
        <v>3</v>
      </c>
      <c r="E38">
        <v>15</v>
      </c>
      <c r="F38">
        <v>1</v>
      </c>
      <c r="G38">
        <v>-17</v>
      </c>
      <c r="I38" t="s">
        <v>298</v>
      </c>
      <c r="J38">
        <v>11</v>
      </c>
      <c r="K38">
        <v>11</v>
      </c>
      <c r="L38" t="s">
        <v>8812</v>
      </c>
      <c r="M38" t="s">
        <v>2016</v>
      </c>
      <c r="O38" t="s">
        <v>2017</v>
      </c>
      <c r="P38" t="s">
        <v>442</v>
      </c>
      <c r="R38" t="s">
        <v>321</v>
      </c>
      <c r="V38" t="s">
        <v>257</v>
      </c>
      <c r="W38" t="s">
        <v>1709</v>
      </c>
      <c r="AD38" t="s">
        <v>807</v>
      </c>
      <c r="AE38" t="s">
        <v>808</v>
      </c>
      <c r="AF38" t="s">
        <v>1709</v>
      </c>
      <c r="AG38" t="s">
        <v>274</v>
      </c>
      <c r="AI38">
        <v>22</v>
      </c>
      <c r="AK38" t="s">
        <v>614</v>
      </c>
      <c r="AO38">
        <v>7</v>
      </c>
      <c r="BI38" t="s">
        <v>607</v>
      </c>
      <c r="BP38">
        <f t="shared" si="0"/>
        <v>0</v>
      </c>
      <c r="BQ38">
        <f t="shared" si="1"/>
        <v>1</v>
      </c>
      <c r="BS38" t="s">
        <v>9317</v>
      </c>
      <c r="BU38">
        <v>5</v>
      </c>
      <c r="BW38">
        <v>0</v>
      </c>
      <c r="BX38" t="s">
        <v>9970</v>
      </c>
      <c r="CC38" s="3">
        <v>0.4597222222222222</v>
      </c>
      <c r="CE38" t="s">
        <v>9971</v>
      </c>
      <c r="CI38">
        <v>0</v>
      </c>
      <c r="CJ38" t="s">
        <v>9972</v>
      </c>
      <c r="CK38" s="4">
        <v>38721</v>
      </c>
      <c r="CL38" t="s">
        <v>9973</v>
      </c>
      <c r="CM38" t="s">
        <v>9974</v>
      </c>
      <c r="CN38">
        <v>5</v>
      </c>
      <c r="CO38" t="s">
        <v>9915</v>
      </c>
      <c r="CP38" t="s">
        <v>282</v>
      </c>
      <c r="CQ38" t="s">
        <v>9317</v>
      </c>
      <c r="CT38" t="s">
        <v>9975</v>
      </c>
      <c r="CV38">
        <v>0</v>
      </c>
      <c r="CX38">
        <v>3</v>
      </c>
      <c r="CY38" t="s">
        <v>614</v>
      </c>
      <c r="CZ38">
        <v>-18</v>
      </c>
      <c r="DA38">
        <v>3</v>
      </c>
      <c r="DB38" t="s">
        <v>272</v>
      </c>
      <c r="DC38">
        <v>-22</v>
      </c>
      <c r="DE38" t="s">
        <v>9915</v>
      </c>
      <c r="DJ38">
        <v>1</v>
      </c>
      <c r="DK38" s="4">
        <v>44498</v>
      </c>
      <c r="DL38">
        <v>20466</v>
      </c>
      <c r="DM38">
        <v>2021</v>
      </c>
      <c r="DN38">
        <v>0</v>
      </c>
      <c r="DP38">
        <v>80990</v>
      </c>
      <c r="DQ38">
        <v>92</v>
      </c>
      <c r="DT38" t="s">
        <v>294</v>
      </c>
      <c r="DU38" t="s">
        <v>294</v>
      </c>
      <c r="DW38">
        <v>21</v>
      </c>
      <c r="DX38" t="s">
        <v>275</v>
      </c>
      <c r="ED38">
        <v>0</v>
      </c>
      <c r="EE38" t="s">
        <v>7889</v>
      </c>
      <c r="EF38" t="s">
        <v>675</v>
      </c>
      <c r="EG38">
        <v>0</v>
      </c>
      <c r="EI38" t="s">
        <v>340</v>
      </c>
      <c r="EJ38" t="s">
        <v>3717</v>
      </c>
      <c r="EK38" t="s">
        <v>9976</v>
      </c>
      <c r="EL38" t="s">
        <v>9977</v>
      </c>
      <c r="EM38" t="s">
        <v>8863</v>
      </c>
      <c r="EN38" t="s">
        <v>269</v>
      </c>
      <c r="EO38" t="s">
        <v>1303</v>
      </c>
      <c r="EP38">
        <v>1</v>
      </c>
      <c r="ES38" t="s">
        <v>9978</v>
      </c>
      <c r="FD38">
        <v>0</v>
      </c>
      <c r="FE38">
        <v>14</v>
      </c>
      <c r="FF38" t="s">
        <v>590</v>
      </c>
      <c r="FH38" t="s">
        <v>590</v>
      </c>
      <c r="FI38" t="s">
        <v>9979</v>
      </c>
      <c r="FK38">
        <v>0</v>
      </c>
      <c r="FM38">
        <v>0</v>
      </c>
      <c r="FP38">
        <v>0</v>
      </c>
      <c r="FR38" t="s">
        <v>395</v>
      </c>
      <c r="FT38" t="s">
        <v>257</v>
      </c>
      <c r="FU38" t="s">
        <v>496</v>
      </c>
      <c r="FV38" t="s">
        <v>431</v>
      </c>
      <c r="FW38" t="s">
        <v>432</v>
      </c>
      <c r="FX38">
        <v>0</v>
      </c>
      <c r="FZ38">
        <v>21.05</v>
      </c>
      <c r="GA38">
        <v>16</v>
      </c>
      <c r="GB38">
        <v>0</v>
      </c>
      <c r="GC38" t="s">
        <v>1084</v>
      </c>
      <c r="GD38" t="s">
        <v>355</v>
      </c>
      <c r="GE38">
        <v>0</v>
      </c>
      <c r="GF38" t="s">
        <v>274</v>
      </c>
      <c r="GI38">
        <v>0</v>
      </c>
      <c r="GJ38">
        <v>0</v>
      </c>
      <c r="GL38" t="s">
        <v>9980</v>
      </c>
      <c r="GN38">
        <v>2</v>
      </c>
      <c r="GZ38" t="s">
        <v>9981</v>
      </c>
      <c r="HB38" t="s">
        <v>313</v>
      </c>
      <c r="HC38" t="s">
        <v>313</v>
      </c>
      <c r="HD38" t="s">
        <v>391</v>
      </c>
      <c r="HE38">
        <v>0</v>
      </c>
      <c r="HF38">
        <v>11</v>
      </c>
      <c r="HG38">
        <v>21</v>
      </c>
      <c r="HH38" t="s">
        <v>275</v>
      </c>
      <c r="HK38" t="s">
        <v>2040</v>
      </c>
      <c r="HV38">
        <v>-18</v>
      </c>
      <c r="HW38">
        <v>4195454</v>
      </c>
      <c r="HX38" t="s">
        <v>9982</v>
      </c>
      <c r="HY38">
        <v>4195433</v>
      </c>
      <c r="IB38">
        <v>0</v>
      </c>
      <c r="IC38">
        <v>0</v>
      </c>
      <c r="IL38">
        <v>86</v>
      </c>
      <c r="IN38" t="s">
        <v>9915</v>
      </c>
      <c r="IP38" t="s">
        <v>9915</v>
      </c>
      <c r="IT38">
        <v>9</v>
      </c>
    </row>
    <row r="39" spans="1:254">
      <c r="A39">
        <v>38</v>
      </c>
      <c r="B39" t="s">
        <v>9983</v>
      </c>
      <c r="C39">
        <v>3</v>
      </c>
      <c r="D39">
        <v>1</v>
      </c>
      <c r="E39">
        <v>10</v>
      </c>
      <c r="G39">
        <v>-20</v>
      </c>
      <c r="H39" t="s">
        <v>253</v>
      </c>
      <c r="I39" t="s">
        <v>254</v>
      </c>
      <c r="J39">
        <v>21</v>
      </c>
      <c r="K39" t="s">
        <v>6955</v>
      </c>
      <c r="L39" t="s">
        <v>9984</v>
      </c>
      <c r="M39" t="s">
        <v>256</v>
      </c>
      <c r="O39" t="s">
        <v>1357</v>
      </c>
      <c r="P39" t="s">
        <v>4609</v>
      </c>
      <c r="S39" t="s">
        <v>1708</v>
      </c>
      <c r="V39" t="s">
        <v>253</v>
      </c>
      <c r="W39" t="s">
        <v>9985</v>
      </c>
      <c r="X39">
        <v>7</v>
      </c>
      <c r="Y39" t="s">
        <v>9986</v>
      </c>
      <c r="AA39" t="s">
        <v>1360</v>
      </c>
      <c r="AB39" t="s">
        <v>9987</v>
      </c>
      <c r="AI39">
        <v>7</v>
      </c>
      <c r="AJ39" t="s">
        <v>7588</v>
      </c>
      <c r="AO39">
        <v>7</v>
      </c>
      <c r="BI39" t="s">
        <v>274</v>
      </c>
      <c r="BP39">
        <f t="shared" si="0"/>
        <v>1</v>
      </c>
      <c r="BQ39">
        <f t="shared" si="1"/>
        <v>0</v>
      </c>
      <c r="BS39" t="s">
        <v>9317</v>
      </c>
      <c r="BU39">
        <v>5</v>
      </c>
      <c r="BW39">
        <v>0</v>
      </c>
      <c r="BX39" t="s">
        <v>9988</v>
      </c>
      <c r="BZ39">
        <v>0</v>
      </c>
      <c r="CA39" t="s">
        <v>588</v>
      </c>
      <c r="CC39" s="3">
        <v>0.30486111111111108</v>
      </c>
      <c r="CD39" t="s">
        <v>274</v>
      </c>
      <c r="CE39" t="s">
        <v>9989</v>
      </c>
      <c r="CF39">
        <v>0</v>
      </c>
      <c r="CH39" t="s">
        <v>9990</v>
      </c>
      <c r="CI39">
        <v>0</v>
      </c>
      <c r="CJ39" t="s">
        <v>9991</v>
      </c>
      <c r="CK39" s="4">
        <v>38387</v>
      </c>
      <c r="CL39" t="s">
        <v>9992</v>
      </c>
      <c r="CM39" t="s">
        <v>9993</v>
      </c>
      <c r="CN39">
        <v>5</v>
      </c>
      <c r="CO39" t="s">
        <v>268</v>
      </c>
      <c r="CP39" t="s">
        <v>282</v>
      </c>
      <c r="CQ39" t="s">
        <v>9317</v>
      </c>
      <c r="CT39" t="s">
        <v>9444</v>
      </c>
      <c r="CV39">
        <v>0</v>
      </c>
      <c r="CX39">
        <v>1</v>
      </c>
      <c r="CY39" t="s">
        <v>614</v>
      </c>
      <c r="CZ39">
        <v>-38</v>
      </c>
      <c r="DA39">
        <v>8</v>
      </c>
      <c r="DB39" t="s">
        <v>2209</v>
      </c>
      <c r="DC39">
        <v>-20</v>
      </c>
      <c r="DJ39">
        <v>2</v>
      </c>
      <c r="DK39" s="4">
        <v>44498</v>
      </c>
      <c r="DL39">
        <v>20466</v>
      </c>
      <c r="DM39">
        <v>2021</v>
      </c>
      <c r="DN39">
        <v>0</v>
      </c>
      <c r="DP39">
        <v>80990</v>
      </c>
      <c r="DQ39">
        <v>105</v>
      </c>
      <c r="DT39" t="s">
        <v>274</v>
      </c>
      <c r="DU39" t="s">
        <v>257</v>
      </c>
      <c r="DW39">
        <v>21</v>
      </c>
      <c r="DX39" t="s">
        <v>275</v>
      </c>
      <c r="ED39">
        <v>0</v>
      </c>
      <c r="EE39" t="s">
        <v>9994</v>
      </c>
      <c r="EF39" t="s">
        <v>1485</v>
      </c>
      <c r="EG39">
        <v>0</v>
      </c>
      <c r="EI39" t="s">
        <v>278</v>
      </c>
      <c r="EJ39" t="s">
        <v>9995</v>
      </c>
      <c r="EK39" t="s">
        <v>9996</v>
      </c>
      <c r="EL39" t="s">
        <v>9997</v>
      </c>
      <c r="EM39" t="s">
        <v>268</v>
      </c>
      <c r="EN39" t="s">
        <v>269</v>
      </c>
      <c r="EO39" t="s">
        <v>427</v>
      </c>
      <c r="EP39">
        <v>0</v>
      </c>
      <c r="EQ39" t="s">
        <v>9998</v>
      </c>
      <c r="ES39" t="s">
        <v>9999</v>
      </c>
      <c r="ET39">
        <v>0</v>
      </c>
      <c r="EU39" t="s">
        <v>679</v>
      </c>
      <c r="EV39" t="s">
        <v>349</v>
      </c>
      <c r="FB39" t="s">
        <v>10000</v>
      </c>
      <c r="FD39">
        <v>1</v>
      </c>
      <c r="FE39">
        <v>14</v>
      </c>
      <c r="FF39" t="s">
        <v>893</v>
      </c>
      <c r="FH39" t="s">
        <v>893</v>
      </c>
      <c r="FI39" t="s">
        <v>9412</v>
      </c>
      <c r="FK39">
        <v>0</v>
      </c>
      <c r="FM39">
        <v>1</v>
      </c>
      <c r="FP39">
        <v>0</v>
      </c>
      <c r="FQ39" t="s">
        <v>257</v>
      </c>
      <c r="FR39" t="s">
        <v>622</v>
      </c>
      <c r="FU39" t="s">
        <v>623</v>
      </c>
      <c r="FV39" t="s">
        <v>290</v>
      </c>
      <c r="FX39">
        <v>0</v>
      </c>
      <c r="FZ39">
        <v>21.05</v>
      </c>
      <c r="GA39">
        <v>16</v>
      </c>
      <c r="GB39">
        <v>0</v>
      </c>
      <c r="GC39" t="s">
        <v>497</v>
      </c>
      <c r="GE39">
        <v>0</v>
      </c>
      <c r="GF39" t="s">
        <v>257</v>
      </c>
      <c r="GG39">
        <v>5.0999999999999996</v>
      </c>
      <c r="GH39">
        <v>6.4</v>
      </c>
      <c r="GI39">
        <v>0</v>
      </c>
      <c r="GJ39">
        <v>0</v>
      </c>
      <c r="GL39" t="s">
        <v>10001</v>
      </c>
      <c r="GN39">
        <v>0</v>
      </c>
      <c r="GZ39" t="s">
        <v>10002</v>
      </c>
      <c r="HB39" t="s">
        <v>313</v>
      </c>
      <c r="HC39" t="s">
        <v>313</v>
      </c>
      <c r="HD39" t="s">
        <v>10003</v>
      </c>
      <c r="HE39">
        <v>0</v>
      </c>
      <c r="HF39">
        <v>21</v>
      </c>
      <c r="HG39">
        <v>21</v>
      </c>
      <c r="HH39" t="s">
        <v>275</v>
      </c>
      <c r="HJ39" t="s">
        <v>492</v>
      </c>
      <c r="HK39">
        <v>4</v>
      </c>
      <c r="HN39" t="s">
        <v>9753</v>
      </c>
      <c r="HO39" t="s">
        <v>10004</v>
      </c>
      <c r="HP39" t="s">
        <v>10005</v>
      </c>
      <c r="HQ39" t="s">
        <v>10006</v>
      </c>
      <c r="HT39" t="s">
        <v>10007</v>
      </c>
      <c r="HU39">
        <v>0</v>
      </c>
      <c r="HV39">
        <v>-22</v>
      </c>
      <c r="HW39">
        <v>4195899</v>
      </c>
      <c r="HY39">
        <v>4195829</v>
      </c>
      <c r="IB39">
        <v>0</v>
      </c>
      <c r="IC39">
        <v>0</v>
      </c>
      <c r="IL39">
        <v>98</v>
      </c>
      <c r="IT39">
        <v>9</v>
      </c>
    </row>
    <row r="40" spans="1:254">
      <c r="A40">
        <v>39</v>
      </c>
      <c r="B40" t="s">
        <v>10008</v>
      </c>
      <c r="C40">
        <v>3</v>
      </c>
      <c r="D40">
        <v>2</v>
      </c>
      <c r="E40">
        <v>8</v>
      </c>
      <c r="F40">
        <v>0</v>
      </c>
      <c r="G40">
        <v>-22</v>
      </c>
      <c r="I40" t="s">
        <v>298</v>
      </c>
      <c r="J40" t="s">
        <v>2652</v>
      </c>
      <c r="K40" t="s">
        <v>2652</v>
      </c>
      <c r="L40" t="s">
        <v>5684</v>
      </c>
      <c r="M40" t="s">
        <v>1095</v>
      </c>
      <c r="O40" t="s">
        <v>1096</v>
      </c>
      <c r="V40" t="s">
        <v>253</v>
      </c>
      <c r="W40" t="s">
        <v>1231</v>
      </c>
      <c r="X40" t="s">
        <v>1232</v>
      </c>
      <c r="Y40" t="s">
        <v>1233</v>
      </c>
      <c r="AA40" t="s">
        <v>1234</v>
      </c>
      <c r="AB40" t="s">
        <v>1235</v>
      </c>
      <c r="AJ40" t="s">
        <v>756</v>
      </c>
      <c r="AO40">
        <v>7</v>
      </c>
      <c r="AT40" t="s">
        <v>254</v>
      </c>
      <c r="BI40" t="s">
        <v>257</v>
      </c>
      <c r="BP40">
        <f t="shared" si="0"/>
        <v>2</v>
      </c>
      <c r="BQ40">
        <f t="shared" si="1"/>
        <v>0</v>
      </c>
      <c r="BS40" t="s">
        <v>9317</v>
      </c>
      <c r="BU40">
        <v>5</v>
      </c>
      <c r="BW40">
        <v>1</v>
      </c>
      <c r="BX40" t="s">
        <v>10009</v>
      </c>
      <c r="BZ40">
        <v>0</v>
      </c>
      <c r="CC40" s="3">
        <v>0.2902777777777778</v>
      </c>
      <c r="CD40" t="s">
        <v>274</v>
      </c>
      <c r="CE40" t="s">
        <v>10010</v>
      </c>
      <c r="CF40">
        <v>7</v>
      </c>
      <c r="CH40" t="s">
        <v>331</v>
      </c>
      <c r="CI40">
        <v>0</v>
      </c>
      <c r="CJ40" t="s">
        <v>10011</v>
      </c>
      <c r="CK40" s="4">
        <v>38387</v>
      </c>
      <c r="CL40" t="s">
        <v>10012</v>
      </c>
      <c r="CM40" t="s">
        <v>10013</v>
      </c>
      <c r="CN40">
        <v>5</v>
      </c>
      <c r="CO40" t="s">
        <v>9344</v>
      </c>
      <c r="CP40" t="s">
        <v>282</v>
      </c>
      <c r="CQ40" t="s">
        <v>9317</v>
      </c>
      <c r="CT40" t="s">
        <v>1583</v>
      </c>
      <c r="CV40">
        <v>0</v>
      </c>
      <c r="CX40">
        <v>2</v>
      </c>
      <c r="CY40" t="s">
        <v>614</v>
      </c>
      <c r="CZ40">
        <v>-38</v>
      </c>
      <c r="DA40">
        <v>8</v>
      </c>
      <c r="DB40" t="s">
        <v>2209</v>
      </c>
      <c r="DC40">
        <v>-20</v>
      </c>
      <c r="DJ40">
        <v>0</v>
      </c>
      <c r="DK40" s="4">
        <v>44498</v>
      </c>
      <c r="DL40">
        <v>20466</v>
      </c>
      <c r="DM40">
        <v>2021</v>
      </c>
      <c r="DN40">
        <v>0</v>
      </c>
      <c r="DP40">
        <v>80990</v>
      </c>
      <c r="DQ40">
        <v>106</v>
      </c>
      <c r="DT40" t="s">
        <v>257</v>
      </c>
      <c r="DU40" t="s">
        <v>274</v>
      </c>
      <c r="DW40">
        <v>21</v>
      </c>
      <c r="DX40" t="s">
        <v>275</v>
      </c>
      <c r="EA40" t="s">
        <v>2363</v>
      </c>
      <c r="ED40">
        <v>0</v>
      </c>
      <c r="EE40" t="s">
        <v>1105</v>
      </c>
      <c r="EF40" t="s">
        <v>422</v>
      </c>
      <c r="EG40">
        <v>0</v>
      </c>
      <c r="EI40" t="s">
        <v>340</v>
      </c>
      <c r="EJ40" t="s">
        <v>5415</v>
      </c>
      <c r="EK40" t="s">
        <v>10014</v>
      </c>
      <c r="EL40" t="s">
        <v>10015</v>
      </c>
      <c r="EM40" t="s">
        <v>10016</v>
      </c>
      <c r="EN40" t="s">
        <v>269</v>
      </c>
      <c r="EO40" t="s">
        <v>10017</v>
      </c>
      <c r="EP40">
        <v>0</v>
      </c>
      <c r="EQ40" t="s">
        <v>7250</v>
      </c>
      <c r="ES40" t="s">
        <v>10018</v>
      </c>
      <c r="ET40">
        <v>3</v>
      </c>
      <c r="EU40" t="s">
        <v>257</v>
      </c>
      <c r="EV40" t="s">
        <v>349</v>
      </c>
      <c r="EW40" t="s">
        <v>771</v>
      </c>
      <c r="EX40" t="s">
        <v>3069</v>
      </c>
      <c r="FA40" t="s">
        <v>499</v>
      </c>
      <c r="FB40" t="s">
        <v>10019</v>
      </c>
      <c r="FD40">
        <v>0</v>
      </c>
      <c r="FE40">
        <v>13</v>
      </c>
      <c r="FI40" t="s">
        <v>9580</v>
      </c>
      <c r="FJ40" t="s">
        <v>10020</v>
      </c>
      <c r="FK40">
        <v>0</v>
      </c>
      <c r="FM40">
        <v>0</v>
      </c>
      <c r="FP40">
        <v>0</v>
      </c>
      <c r="FR40" t="s">
        <v>395</v>
      </c>
      <c r="FT40" t="s">
        <v>257</v>
      </c>
      <c r="FU40" t="s">
        <v>496</v>
      </c>
      <c r="FX40">
        <v>0</v>
      </c>
      <c r="FZ40">
        <v>21.05</v>
      </c>
      <c r="GA40">
        <v>16</v>
      </c>
      <c r="GB40">
        <v>0</v>
      </c>
      <c r="GD40" t="s">
        <v>355</v>
      </c>
      <c r="GE40">
        <v>0</v>
      </c>
      <c r="GF40" t="s">
        <v>274</v>
      </c>
      <c r="GH40">
        <v>2.8</v>
      </c>
      <c r="GI40">
        <v>0</v>
      </c>
      <c r="GJ40">
        <v>0</v>
      </c>
      <c r="GL40" t="s">
        <v>10021</v>
      </c>
      <c r="GO40" t="s">
        <v>499</v>
      </c>
      <c r="GQ40">
        <v>51</v>
      </c>
      <c r="GZ40" t="s">
        <v>10022</v>
      </c>
      <c r="HB40" t="s">
        <v>313</v>
      </c>
      <c r="HC40" t="s">
        <v>313</v>
      </c>
      <c r="HD40" t="s">
        <v>3810</v>
      </c>
      <c r="HE40">
        <v>0</v>
      </c>
      <c r="HF40">
        <v>11</v>
      </c>
      <c r="HG40">
        <v>21</v>
      </c>
      <c r="HH40" t="s">
        <v>275</v>
      </c>
      <c r="HK40" t="s">
        <v>9165</v>
      </c>
      <c r="HL40" t="s">
        <v>9896</v>
      </c>
      <c r="HN40" t="s">
        <v>9542</v>
      </c>
      <c r="HO40" t="s">
        <v>10023</v>
      </c>
      <c r="HP40" t="s">
        <v>10024</v>
      </c>
      <c r="HQ40" t="s">
        <v>10025</v>
      </c>
      <c r="HS40" t="s">
        <v>4863</v>
      </c>
      <c r="HV40">
        <v>-22</v>
      </c>
      <c r="HW40">
        <v>4195985</v>
      </c>
      <c r="HX40" t="s">
        <v>10026</v>
      </c>
      <c r="HY40">
        <v>4195899</v>
      </c>
      <c r="IB40">
        <v>0</v>
      </c>
      <c r="IC40">
        <v>0</v>
      </c>
      <c r="IL40">
        <v>99</v>
      </c>
      <c r="IT40">
        <v>9</v>
      </c>
    </row>
    <row r="41" spans="1:254">
      <c r="A41">
        <v>40</v>
      </c>
      <c r="B41" t="s">
        <v>10027</v>
      </c>
      <c r="C41">
        <v>3</v>
      </c>
      <c r="D41">
        <v>3</v>
      </c>
      <c r="E41">
        <v>8</v>
      </c>
      <c r="F41">
        <v>8</v>
      </c>
      <c r="G41">
        <v>-22</v>
      </c>
      <c r="I41" t="s">
        <v>254</v>
      </c>
      <c r="J41">
        <v>11</v>
      </c>
      <c r="K41" t="s">
        <v>471</v>
      </c>
      <c r="L41" t="s">
        <v>10028</v>
      </c>
      <c r="M41" t="s">
        <v>319</v>
      </c>
      <c r="O41" t="s">
        <v>10029</v>
      </c>
      <c r="Q41" t="s">
        <v>6362</v>
      </c>
      <c r="V41" t="s">
        <v>253</v>
      </c>
      <c r="W41" t="s">
        <v>8870</v>
      </c>
      <c r="X41" t="s">
        <v>2804</v>
      </c>
      <c r="Y41" t="s">
        <v>8871</v>
      </c>
      <c r="AA41" t="s">
        <v>325</v>
      </c>
      <c r="AB41" t="s">
        <v>326</v>
      </c>
      <c r="AI41">
        <v>22</v>
      </c>
      <c r="AJ41" t="s">
        <v>327</v>
      </c>
      <c r="AO41">
        <v>7</v>
      </c>
      <c r="BI41" t="s">
        <v>257</v>
      </c>
      <c r="BP41">
        <f t="shared" si="0"/>
        <v>1</v>
      </c>
      <c r="BQ41">
        <f t="shared" si="1"/>
        <v>0</v>
      </c>
      <c r="BS41" t="s">
        <v>9317</v>
      </c>
      <c r="BU41">
        <v>5</v>
      </c>
      <c r="BW41">
        <v>1</v>
      </c>
      <c r="BX41" t="s">
        <v>10030</v>
      </c>
      <c r="BY41" t="s">
        <v>10016</v>
      </c>
      <c r="BZ41">
        <v>1</v>
      </c>
      <c r="CC41" s="3">
        <v>0.28680555555555554</v>
      </c>
      <c r="CD41" t="s">
        <v>294</v>
      </c>
      <c r="CE41" t="s">
        <v>10031</v>
      </c>
      <c r="CF41">
        <v>8</v>
      </c>
      <c r="CH41" t="s">
        <v>331</v>
      </c>
      <c r="CI41">
        <v>0</v>
      </c>
      <c r="CJ41" t="s">
        <v>10032</v>
      </c>
      <c r="CK41" s="4">
        <v>38721</v>
      </c>
      <c r="CL41" t="s">
        <v>10033</v>
      </c>
      <c r="CM41" t="s">
        <v>10034</v>
      </c>
      <c r="CN41">
        <v>5</v>
      </c>
      <c r="CO41" t="s">
        <v>9915</v>
      </c>
      <c r="CP41" t="s">
        <v>269</v>
      </c>
      <c r="CQ41" t="s">
        <v>9317</v>
      </c>
      <c r="CT41" t="s">
        <v>9975</v>
      </c>
      <c r="CV41">
        <v>0</v>
      </c>
      <c r="CX41">
        <v>3</v>
      </c>
      <c r="CY41" t="s">
        <v>614</v>
      </c>
      <c r="CZ41">
        <v>-38</v>
      </c>
      <c r="DA41">
        <v>8</v>
      </c>
      <c r="DB41" t="s">
        <v>2209</v>
      </c>
      <c r="DC41">
        <v>-20</v>
      </c>
      <c r="DE41" t="s">
        <v>9375</v>
      </c>
      <c r="DJ41">
        <v>8</v>
      </c>
      <c r="DK41" s="4">
        <v>44498</v>
      </c>
      <c r="DL41">
        <v>20466</v>
      </c>
      <c r="DM41">
        <v>2021</v>
      </c>
      <c r="DN41">
        <v>0</v>
      </c>
      <c r="DP41">
        <v>80990</v>
      </c>
      <c r="DQ41">
        <v>107</v>
      </c>
      <c r="DT41" t="s">
        <v>257</v>
      </c>
      <c r="DU41" t="s">
        <v>274</v>
      </c>
      <c r="DV41" t="s">
        <v>9407</v>
      </c>
      <c r="DW41">
        <v>21</v>
      </c>
      <c r="DX41" t="s">
        <v>275</v>
      </c>
      <c r="ED41">
        <v>0</v>
      </c>
      <c r="EE41" t="s">
        <v>8266</v>
      </c>
      <c r="EF41" t="s">
        <v>338</v>
      </c>
      <c r="EG41">
        <v>0</v>
      </c>
      <c r="EH41" t="s">
        <v>10035</v>
      </c>
      <c r="EI41" t="s">
        <v>340</v>
      </c>
      <c r="EJ41" t="s">
        <v>5415</v>
      </c>
      <c r="EK41" t="s">
        <v>10036</v>
      </c>
      <c r="EL41" t="s">
        <v>10037</v>
      </c>
      <c r="EN41" t="s">
        <v>282</v>
      </c>
      <c r="EO41" t="s">
        <v>996</v>
      </c>
      <c r="EP41">
        <v>0</v>
      </c>
      <c r="EQ41" t="s">
        <v>3697</v>
      </c>
      <c r="ES41" t="s">
        <v>10038</v>
      </c>
      <c r="ET41">
        <v>3</v>
      </c>
      <c r="EU41" t="s">
        <v>348</v>
      </c>
      <c r="EV41" t="s">
        <v>349</v>
      </c>
      <c r="EW41" t="s">
        <v>350</v>
      </c>
      <c r="EX41" t="s">
        <v>492</v>
      </c>
      <c r="FA41" t="s">
        <v>269</v>
      </c>
      <c r="FB41" t="s">
        <v>10039</v>
      </c>
      <c r="FD41">
        <v>0</v>
      </c>
      <c r="FE41">
        <v>4</v>
      </c>
      <c r="FI41" t="s">
        <v>10040</v>
      </c>
      <c r="FJ41" t="s">
        <v>10041</v>
      </c>
      <c r="FK41">
        <v>0</v>
      </c>
      <c r="FM41">
        <v>0</v>
      </c>
      <c r="FN41" t="s">
        <v>9407</v>
      </c>
      <c r="FO41" t="s">
        <v>1541</v>
      </c>
      <c r="FP41">
        <v>0</v>
      </c>
      <c r="FR41" t="s">
        <v>354</v>
      </c>
      <c r="FX41">
        <v>0</v>
      </c>
      <c r="FZ41">
        <v>21.05</v>
      </c>
      <c r="GA41">
        <v>16</v>
      </c>
      <c r="GB41">
        <v>0</v>
      </c>
      <c r="GD41" t="s">
        <v>355</v>
      </c>
      <c r="GE41">
        <v>1</v>
      </c>
      <c r="GG41">
        <v>2.2000000000000002</v>
      </c>
      <c r="GH41">
        <v>2.4</v>
      </c>
      <c r="GI41">
        <v>0</v>
      </c>
      <c r="GJ41">
        <v>0</v>
      </c>
      <c r="GK41" t="s">
        <v>10042</v>
      </c>
      <c r="GL41" t="s">
        <v>10043</v>
      </c>
      <c r="GM41">
        <v>5</v>
      </c>
      <c r="GN41">
        <v>5</v>
      </c>
      <c r="GO41" t="s">
        <v>357</v>
      </c>
      <c r="GP41" t="s">
        <v>1403</v>
      </c>
      <c r="GQ41">
        <v>16</v>
      </c>
      <c r="GZ41" t="s">
        <v>10044</v>
      </c>
      <c r="HA41" t="s">
        <v>9375</v>
      </c>
      <c r="HB41" t="s">
        <v>294</v>
      </c>
      <c r="HC41" t="s">
        <v>294</v>
      </c>
      <c r="HD41" t="s">
        <v>10045</v>
      </c>
      <c r="HE41">
        <v>0</v>
      </c>
      <c r="HF41">
        <v>11</v>
      </c>
      <c r="HG41">
        <v>21</v>
      </c>
      <c r="HH41" t="s">
        <v>275</v>
      </c>
      <c r="HK41" t="s">
        <v>1256</v>
      </c>
      <c r="HL41" t="s">
        <v>9375</v>
      </c>
      <c r="HN41" t="s">
        <v>10046</v>
      </c>
      <c r="HO41" t="s">
        <v>10047</v>
      </c>
      <c r="HP41" t="s">
        <v>10048</v>
      </c>
      <c r="HQ41" t="s">
        <v>10049</v>
      </c>
      <c r="HS41" t="s">
        <v>363</v>
      </c>
      <c r="HV41">
        <v>-30</v>
      </c>
      <c r="HW41">
        <v>4196015</v>
      </c>
      <c r="HX41" t="s">
        <v>10050</v>
      </c>
      <c r="HY41">
        <v>4195985</v>
      </c>
      <c r="IB41">
        <v>0</v>
      </c>
      <c r="IC41">
        <v>0</v>
      </c>
      <c r="IL41">
        <v>100</v>
      </c>
      <c r="IP41" t="s">
        <v>9426</v>
      </c>
      <c r="IT41">
        <v>9</v>
      </c>
    </row>
    <row r="42" spans="1:254">
      <c r="A42">
        <v>41</v>
      </c>
      <c r="B42" t="s">
        <v>10051</v>
      </c>
      <c r="C42">
        <v>3</v>
      </c>
      <c r="D42">
        <v>1</v>
      </c>
      <c r="E42">
        <v>10</v>
      </c>
      <c r="G42">
        <v>-30</v>
      </c>
      <c r="I42" t="s">
        <v>298</v>
      </c>
      <c r="J42">
        <v>11</v>
      </c>
      <c r="K42" t="s">
        <v>471</v>
      </c>
      <c r="L42" t="s">
        <v>1429</v>
      </c>
      <c r="M42" t="s">
        <v>827</v>
      </c>
      <c r="O42" t="s">
        <v>1430</v>
      </c>
      <c r="V42" t="s">
        <v>253</v>
      </c>
      <c r="W42" t="s">
        <v>4416</v>
      </c>
      <c r="X42" t="s">
        <v>937</v>
      </c>
      <c r="Y42" t="s">
        <v>4417</v>
      </c>
      <c r="AA42" t="s">
        <v>325</v>
      </c>
      <c r="AB42" t="s">
        <v>326</v>
      </c>
      <c r="AJ42" t="s">
        <v>756</v>
      </c>
      <c r="AO42">
        <v>7</v>
      </c>
      <c r="BI42" t="s">
        <v>274</v>
      </c>
      <c r="BP42">
        <f t="shared" si="0"/>
        <v>2</v>
      </c>
      <c r="BQ42">
        <f t="shared" si="1"/>
        <v>0</v>
      </c>
      <c r="BS42" t="s">
        <v>9317</v>
      </c>
      <c r="BU42">
        <v>5</v>
      </c>
      <c r="BW42">
        <v>0</v>
      </c>
      <c r="BX42" t="s">
        <v>10052</v>
      </c>
      <c r="BZ42">
        <v>0</v>
      </c>
      <c r="CC42" s="3">
        <v>0.25833333333333336</v>
      </c>
      <c r="CD42" t="s">
        <v>257</v>
      </c>
      <c r="CE42" t="s">
        <v>10053</v>
      </c>
      <c r="CF42">
        <v>8</v>
      </c>
      <c r="CH42" t="s">
        <v>493</v>
      </c>
      <c r="CI42">
        <v>0</v>
      </c>
      <c r="CJ42" t="s">
        <v>10054</v>
      </c>
      <c r="CK42" s="4">
        <v>38387</v>
      </c>
      <c r="CL42" t="s">
        <v>10055</v>
      </c>
      <c r="CM42" t="s">
        <v>10056</v>
      </c>
      <c r="CN42">
        <v>5</v>
      </c>
      <c r="CO42" t="s">
        <v>10057</v>
      </c>
      <c r="CP42" t="s">
        <v>418</v>
      </c>
      <c r="CQ42" t="s">
        <v>9317</v>
      </c>
      <c r="CT42" t="s">
        <v>9626</v>
      </c>
      <c r="CV42">
        <v>0</v>
      </c>
      <c r="CX42">
        <v>4</v>
      </c>
      <c r="CY42" t="s">
        <v>614</v>
      </c>
      <c r="CZ42">
        <v>-38</v>
      </c>
      <c r="DA42">
        <v>8</v>
      </c>
      <c r="DB42" t="s">
        <v>2209</v>
      </c>
      <c r="DC42">
        <v>-20</v>
      </c>
      <c r="DJ42">
        <v>5</v>
      </c>
      <c r="DK42" s="4">
        <v>44498</v>
      </c>
      <c r="DL42">
        <v>20466</v>
      </c>
      <c r="DM42">
        <v>2021</v>
      </c>
      <c r="DN42">
        <v>0</v>
      </c>
      <c r="DP42">
        <v>80990</v>
      </c>
      <c r="DQ42">
        <v>108</v>
      </c>
      <c r="DT42" t="s">
        <v>274</v>
      </c>
      <c r="DU42" t="s">
        <v>257</v>
      </c>
      <c r="DW42">
        <v>21</v>
      </c>
      <c r="DX42" t="s">
        <v>275</v>
      </c>
      <c r="DZ42" t="s">
        <v>10058</v>
      </c>
      <c r="EA42" t="s">
        <v>1391</v>
      </c>
      <c r="ED42">
        <v>0</v>
      </c>
      <c r="EE42" t="s">
        <v>1223</v>
      </c>
      <c r="EF42" t="s">
        <v>383</v>
      </c>
      <c r="EG42">
        <v>0</v>
      </c>
      <c r="EH42" t="s">
        <v>1441</v>
      </c>
      <c r="EI42" t="s">
        <v>340</v>
      </c>
      <c r="EJ42" t="s">
        <v>10059</v>
      </c>
      <c r="EK42" t="s">
        <v>10060</v>
      </c>
      <c r="EL42" t="s">
        <v>10061</v>
      </c>
      <c r="EM42" t="s">
        <v>10062</v>
      </c>
      <c r="EN42" t="s">
        <v>418</v>
      </c>
      <c r="EO42" t="s">
        <v>1349</v>
      </c>
      <c r="EP42">
        <v>0</v>
      </c>
      <c r="EQ42" t="s">
        <v>3697</v>
      </c>
      <c r="ES42" t="s">
        <v>10063</v>
      </c>
      <c r="ET42">
        <v>0</v>
      </c>
      <c r="EU42" t="s">
        <v>679</v>
      </c>
      <c r="EV42" t="s">
        <v>349</v>
      </c>
      <c r="FB42" t="s">
        <v>10064</v>
      </c>
      <c r="FD42">
        <v>0</v>
      </c>
      <c r="FE42">
        <v>1</v>
      </c>
      <c r="FI42" t="s">
        <v>9922</v>
      </c>
      <c r="FJ42" t="s">
        <v>10065</v>
      </c>
      <c r="FK42">
        <v>0</v>
      </c>
      <c r="FM42">
        <v>1</v>
      </c>
      <c r="FN42" t="s">
        <v>10058</v>
      </c>
      <c r="FP42">
        <v>0</v>
      </c>
      <c r="FR42" t="s">
        <v>395</v>
      </c>
      <c r="FU42" t="s">
        <v>1277</v>
      </c>
      <c r="FX42">
        <v>0</v>
      </c>
      <c r="FZ42">
        <v>21.05</v>
      </c>
      <c r="GA42">
        <v>16</v>
      </c>
      <c r="GB42">
        <v>0</v>
      </c>
      <c r="GD42" t="s">
        <v>355</v>
      </c>
      <c r="GE42">
        <v>1</v>
      </c>
      <c r="GG42">
        <v>2.5</v>
      </c>
      <c r="GH42">
        <v>7.5</v>
      </c>
      <c r="GI42">
        <v>0</v>
      </c>
      <c r="GJ42">
        <v>0</v>
      </c>
      <c r="GK42" t="s">
        <v>10066</v>
      </c>
      <c r="GL42" t="s">
        <v>10067</v>
      </c>
      <c r="GP42" t="s">
        <v>779</v>
      </c>
      <c r="GZ42" t="s">
        <v>9962</v>
      </c>
      <c r="HB42" t="s">
        <v>313</v>
      </c>
      <c r="HC42" t="s">
        <v>313</v>
      </c>
      <c r="HD42" t="s">
        <v>9344</v>
      </c>
      <c r="HE42">
        <v>1</v>
      </c>
      <c r="HF42">
        <v>11</v>
      </c>
      <c r="HG42">
        <v>21</v>
      </c>
      <c r="HH42" t="s">
        <v>275</v>
      </c>
      <c r="HK42">
        <v>4</v>
      </c>
      <c r="HN42" t="s">
        <v>9753</v>
      </c>
      <c r="HO42" t="s">
        <v>10068</v>
      </c>
      <c r="HP42" t="s">
        <v>10069</v>
      </c>
      <c r="HQ42" t="s">
        <v>10070</v>
      </c>
      <c r="HT42" t="s">
        <v>9758</v>
      </c>
      <c r="HU42">
        <v>5</v>
      </c>
      <c r="HV42">
        <v>-35</v>
      </c>
      <c r="HW42">
        <v>4196046</v>
      </c>
      <c r="HY42">
        <v>4196015</v>
      </c>
      <c r="IA42" t="s">
        <v>10071</v>
      </c>
      <c r="IB42">
        <v>0</v>
      </c>
      <c r="IC42">
        <v>0</v>
      </c>
      <c r="IL42">
        <v>101</v>
      </c>
      <c r="IT42">
        <v>9</v>
      </c>
    </row>
    <row r="43" spans="1:254">
      <c r="A43">
        <v>42</v>
      </c>
      <c r="B43" t="s">
        <v>10072</v>
      </c>
      <c r="V43" t="s">
        <v>679</v>
      </c>
      <c r="BP43">
        <f t="shared" si="0"/>
        <v>0</v>
      </c>
      <c r="BQ43">
        <f t="shared" si="1"/>
        <v>0</v>
      </c>
    </row>
    <row r="44" spans="1:254">
      <c r="A44">
        <v>43</v>
      </c>
      <c r="B44" t="s">
        <v>10073</v>
      </c>
      <c r="C44">
        <v>3</v>
      </c>
      <c r="D44">
        <v>1</v>
      </c>
      <c r="E44">
        <v>5</v>
      </c>
      <c r="F44">
        <v>7</v>
      </c>
      <c r="G44">
        <v>-35</v>
      </c>
      <c r="I44" t="s">
        <v>254</v>
      </c>
      <c r="J44">
        <v>12</v>
      </c>
      <c r="K44" t="s">
        <v>6748</v>
      </c>
      <c r="L44" t="s">
        <v>10074</v>
      </c>
      <c r="M44" t="s">
        <v>256</v>
      </c>
      <c r="O44" t="s">
        <v>255</v>
      </c>
      <c r="P44" t="s">
        <v>871</v>
      </c>
      <c r="V44" t="s">
        <v>257</v>
      </c>
      <c r="W44" t="s">
        <v>1709</v>
      </c>
      <c r="AD44" t="s">
        <v>807</v>
      </c>
      <c r="AE44" t="s">
        <v>808</v>
      </c>
      <c r="AF44" t="s">
        <v>1709</v>
      </c>
      <c r="AG44" t="s">
        <v>274</v>
      </c>
      <c r="AI44">
        <v>22</v>
      </c>
      <c r="AO44">
        <v>7</v>
      </c>
      <c r="AT44" t="s">
        <v>254</v>
      </c>
      <c r="BI44" t="s">
        <v>274</v>
      </c>
      <c r="BP44">
        <f t="shared" si="0"/>
        <v>0</v>
      </c>
      <c r="BQ44">
        <f t="shared" si="1"/>
        <v>5</v>
      </c>
      <c r="BS44" t="s">
        <v>9317</v>
      </c>
      <c r="BU44">
        <v>5</v>
      </c>
      <c r="BW44">
        <v>0</v>
      </c>
      <c r="BX44" t="s">
        <v>10075</v>
      </c>
      <c r="CC44" s="3">
        <v>0.25138888888888888</v>
      </c>
      <c r="CE44" t="s">
        <v>10076</v>
      </c>
      <c r="CI44">
        <v>0</v>
      </c>
      <c r="CJ44" t="s">
        <v>10077</v>
      </c>
      <c r="CK44" s="4">
        <v>38387</v>
      </c>
      <c r="CL44" t="s">
        <v>10078</v>
      </c>
      <c r="CM44" t="s">
        <v>10079</v>
      </c>
      <c r="CN44">
        <v>5</v>
      </c>
      <c r="CO44" t="s">
        <v>10080</v>
      </c>
      <c r="CP44" t="s">
        <v>269</v>
      </c>
      <c r="CQ44" t="s">
        <v>9317</v>
      </c>
      <c r="CT44" t="s">
        <v>9474</v>
      </c>
      <c r="CV44">
        <v>0</v>
      </c>
      <c r="CX44">
        <v>5</v>
      </c>
      <c r="CY44" t="s">
        <v>614</v>
      </c>
      <c r="CZ44">
        <v>-38</v>
      </c>
      <c r="DA44">
        <v>8</v>
      </c>
      <c r="DB44" t="s">
        <v>2209</v>
      </c>
      <c r="DC44">
        <v>-20</v>
      </c>
      <c r="DE44" t="s">
        <v>9426</v>
      </c>
      <c r="DJ44">
        <v>7</v>
      </c>
      <c r="DK44" s="4">
        <v>44498</v>
      </c>
      <c r="DL44">
        <v>20466</v>
      </c>
      <c r="DM44">
        <v>2021</v>
      </c>
      <c r="DN44">
        <v>0</v>
      </c>
      <c r="DP44">
        <v>80990</v>
      </c>
      <c r="DQ44">
        <v>110</v>
      </c>
      <c r="DT44" t="s">
        <v>274</v>
      </c>
      <c r="DU44" t="s">
        <v>257</v>
      </c>
      <c r="DW44">
        <v>21</v>
      </c>
      <c r="DX44" t="s">
        <v>275</v>
      </c>
      <c r="ED44">
        <v>0</v>
      </c>
      <c r="EE44" t="s">
        <v>2145</v>
      </c>
      <c r="EF44" t="s">
        <v>675</v>
      </c>
      <c r="EG44">
        <v>0</v>
      </c>
      <c r="EI44" t="s">
        <v>454</v>
      </c>
      <c r="EJ44" t="s">
        <v>10081</v>
      </c>
      <c r="EK44" t="s">
        <v>10082</v>
      </c>
      <c r="EL44" t="s">
        <v>10083</v>
      </c>
      <c r="EM44" t="s">
        <v>10084</v>
      </c>
      <c r="EN44" t="s">
        <v>282</v>
      </c>
      <c r="EO44" t="s">
        <v>3352</v>
      </c>
      <c r="EP44">
        <v>1</v>
      </c>
      <c r="ES44" t="s">
        <v>10085</v>
      </c>
      <c r="FD44">
        <v>0</v>
      </c>
      <c r="FE44">
        <v>20</v>
      </c>
      <c r="FF44" t="s">
        <v>429</v>
      </c>
      <c r="FH44" t="s">
        <v>429</v>
      </c>
      <c r="FI44" t="s">
        <v>10086</v>
      </c>
      <c r="FK44">
        <v>0</v>
      </c>
      <c r="FM44">
        <v>0</v>
      </c>
      <c r="FP44">
        <v>0</v>
      </c>
      <c r="FR44" t="s">
        <v>395</v>
      </c>
      <c r="FT44" t="s">
        <v>257</v>
      </c>
      <c r="FU44" t="s">
        <v>496</v>
      </c>
      <c r="FV44" t="s">
        <v>431</v>
      </c>
      <c r="FW44" t="s">
        <v>432</v>
      </c>
      <c r="FX44">
        <v>0</v>
      </c>
      <c r="FZ44">
        <v>21.05</v>
      </c>
      <c r="GA44">
        <v>16</v>
      </c>
      <c r="GB44">
        <v>0</v>
      </c>
      <c r="GD44" t="s">
        <v>355</v>
      </c>
      <c r="GE44">
        <v>0</v>
      </c>
      <c r="GF44" t="s">
        <v>895</v>
      </c>
      <c r="GI44">
        <v>0</v>
      </c>
      <c r="GJ44">
        <v>0</v>
      </c>
      <c r="GL44" t="s">
        <v>10087</v>
      </c>
      <c r="GN44">
        <v>5</v>
      </c>
      <c r="GZ44" t="s">
        <v>10088</v>
      </c>
      <c r="HB44" t="s">
        <v>313</v>
      </c>
      <c r="HC44" t="s">
        <v>313</v>
      </c>
      <c r="HD44" t="s">
        <v>10089</v>
      </c>
      <c r="HE44">
        <v>0</v>
      </c>
      <c r="HF44">
        <v>12</v>
      </c>
      <c r="HG44">
        <v>21</v>
      </c>
      <c r="HH44" t="s">
        <v>275</v>
      </c>
      <c r="HK44">
        <v>4</v>
      </c>
      <c r="HV44">
        <v>-42</v>
      </c>
      <c r="HW44">
        <v>4196103</v>
      </c>
      <c r="HX44" t="s">
        <v>1523</v>
      </c>
      <c r="HY44">
        <v>4196046</v>
      </c>
      <c r="IB44">
        <v>0</v>
      </c>
      <c r="IC44">
        <v>0</v>
      </c>
      <c r="IL44">
        <v>102</v>
      </c>
      <c r="IP44" t="s">
        <v>9426</v>
      </c>
      <c r="IT44">
        <v>9</v>
      </c>
    </row>
    <row r="45" spans="1:254">
      <c r="A45">
        <v>44</v>
      </c>
      <c r="B45" t="s">
        <v>10090</v>
      </c>
      <c r="C45">
        <v>3</v>
      </c>
      <c r="D45">
        <v>1</v>
      </c>
      <c r="E45">
        <v>10</v>
      </c>
      <c r="F45">
        <v>4</v>
      </c>
      <c r="G45">
        <v>-42</v>
      </c>
      <c r="I45" t="s">
        <v>254</v>
      </c>
      <c r="J45">
        <v>12</v>
      </c>
      <c r="K45" t="s">
        <v>6748</v>
      </c>
      <c r="L45" t="s">
        <v>9665</v>
      </c>
      <c r="M45" t="s">
        <v>9400</v>
      </c>
      <c r="O45" t="s">
        <v>9666</v>
      </c>
      <c r="P45" t="s">
        <v>1336</v>
      </c>
      <c r="V45" t="s">
        <v>257</v>
      </c>
      <c r="W45" t="s">
        <v>1361</v>
      </c>
      <c r="AD45" t="s">
        <v>1338</v>
      </c>
      <c r="AE45" t="s">
        <v>1502</v>
      </c>
      <c r="AF45" t="s">
        <v>1361</v>
      </c>
      <c r="AG45" t="s">
        <v>274</v>
      </c>
      <c r="AI45">
        <v>22</v>
      </c>
      <c r="AO45">
        <v>7</v>
      </c>
      <c r="BI45" t="s">
        <v>274</v>
      </c>
      <c r="BP45">
        <f t="shared" si="0"/>
        <v>0</v>
      </c>
      <c r="BQ45">
        <f t="shared" si="1"/>
        <v>4</v>
      </c>
      <c r="BS45" t="s">
        <v>9317</v>
      </c>
      <c r="BU45">
        <v>5</v>
      </c>
      <c r="BW45">
        <v>0</v>
      </c>
      <c r="BX45" t="s">
        <v>10091</v>
      </c>
      <c r="CC45" s="3">
        <v>0.22847222222222222</v>
      </c>
      <c r="CE45" t="s">
        <v>10092</v>
      </c>
      <c r="CI45">
        <v>0</v>
      </c>
      <c r="CJ45" t="s">
        <v>10093</v>
      </c>
      <c r="CK45" s="4">
        <v>38387</v>
      </c>
      <c r="CL45" t="s">
        <v>10094</v>
      </c>
      <c r="CM45" t="s">
        <v>10095</v>
      </c>
      <c r="CN45">
        <v>5</v>
      </c>
      <c r="CP45" t="s">
        <v>418</v>
      </c>
      <c r="CQ45" t="s">
        <v>9317</v>
      </c>
      <c r="CT45" t="s">
        <v>9366</v>
      </c>
      <c r="CV45">
        <v>0</v>
      </c>
      <c r="CX45">
        <v>6</v>
      </c>
      <c r="CY45" t="s">
        <v>614</v>
      </c>
      <c r="CZ45">
        <v>-38</v>
      </c>
      <c r="DA45">
        <v>8</v>
      </c>
      <c r="DB45" t="s">
        <v>2209</v>
      </c>
      <c r="DC45">
        <v>-20</v>
      </c>
      <c r="DE45" t="s">
        <v>9426</v>
      </c>
      <c r="DJ45">
        <v>4</v>
      </c>
      <c r="DK45" s="4">
        <v>44498</v>
      </c>
      <c r="DL45">
        <v>20466</v>
      </c>
      <c r="DM45">
        <v>2021</v>
      </c>
      <c r="DN45">
        <v>0</v>
      </c>
      <c r="DP45">
        <v>80990</v>
      </c>
      <c r="DQ45">
        <v>111</v>
      </c>
      <c r="DT45" t="s">
        <v>274</v>
      </c>
      <c r="DU45" t="s">
        <v>257</v>
      </c>
      <c r="DW45">
        <v>21</v>
      </c>
      <c r="DX45" t="s">
        <v>275</v>
      </c>
      <c r="ED45">
        <v>0</v>
      </c>
      <c r="EE45" t="s">
        <v>9672</v>
      </c>
      <c r="EF45" t="s">
        <v>422</v>
      </c>
      <c r="EG45">
        <v>0</v>
      </c>
      <c r="EI45" t="s">
        <v>454</v>
      </c>
      <c r="EJ45" t="s">
        <v>10081</v>
      </c>
      <c r="EK45" t="s">
        <v>10096</v>
      </c>
      <c r="EL45" t="s">
        <v>10097</v>
      </c>
      <c r="EN45" t="s">
        <v>418</v>
      </c>
      <c r="EO45" t="s">
        <v>10098</v>
      </c>
      <c r="EP45">
        <v>1</v>
      </c>
      <c r="ES45" t="s">
        <v>10099</v>
      </c>
      <c r="FD45">
        <v>0</v>
      </c>
      <c r="FE45">
        <v>11</v>
      </c>
      <c r="FF45" t="s">
        <v>285</v>
      </c>
      <c r="FH45" t="s">
        <v>285</v>
      </c>
      <c r="FI45" t="s">
        <v>10100</v>
      </c>
      <c r="FK45">
        <v>0</v>
      </c>
      <c r="FM45">
        <v>0</v>
      </c>
      <c r="FP45">
        <v>0</v>
      </c>
      <c r="FR45" t="s">
        <v>462</v>
      </c>
      <c r="FT45" t="s">
        <v>274</v>
      </c>
      <c r="FU45" t="s">
        <v>777</v>
      </c>
      <c r="FV45" t="s">
        <v>431</v>
      </c>
      <c r="FW45" t="s">
        <v>594</v>
      </c>
      <c r="FX45">
        <v>0</v>
      </c>
      <c r="FZ45">
        <v>21.05</v>
      </c>
      <c r="GA45">
        <v>16</v>
      </c>
      <c r="GB45">
        <v>0</v>
      </c>
      <c r="GD45" t="s">
        <v>355</v>
      </c>
      <c r="GE45">
        <v>0</v>
      </c>
      <c r="GF45" t="s">
        <v>1179</v>
      </c>
      <c r="GI45">
        <v>0</v>
      </c>
      <c r="GJ45">
        <v>0</v>
      </c>
      <c r="GL45" t="s">
        <v>10101</v>
      </c>
      <c r="GN45">
        <v>3</v>
      </c>
      <c r="GZ45" t="s">
        <v>10102</v>
      </c>
      <c r="HB45" t="s">
        <v>313</v>
      </c>
      <c r="HC45" t="s">
        <v>313</v>
      </c>
      <c r="HD45" t="s">
        <v>1057</v>
      </c>
      <c r="HE45">
        <v>0</v>
      </c>
      <c r="HF45">
        <v>12</v>
      </c>
      <c r="HG45">
        <v>21</v>
      </c>
      <c r="HH45" t="s">
        <v>275</v>
      </c>
      <c r="HK45">
        <v>4</v>
      </c>
      <c r="HV45">
        <v>-46</v>
      </c>
      <c r="HW45">
        <v>4196132</v>
      </c>
      <c r="HX45" t="s">
        <v>492</v>
      </c>
      <c r="HY45">
        <v>4196103</v>
      </c>
      <c r="IB45">
        <v>0</v>
      </c>
      <c r="IC45">
        <v>0</v>
      </c>
      <c r="IL45">
        <v>103</v>
      </c>
      <c r="IN45" t="s">
        <v>9407</v>
      </c>
      <c r="IP45" t="s">
        <v>9407</v>
      </c>
      <c r="IT45">
        <v>9</v>
      </c>
    </row>
    <row r="46" spans="1:254">
      <c r="A46">
        <v>45</v>
      </c>
      <c r="B46" t="s">
        <v>10103</v>
      </c>
      <c r="C46">
        <v>3</v>
      </c>
      <c r="D46">
        <v>2</v>
      </c>
      <c r="E46">
        <v>6</v>
      </c>
      <c r="F46">
        <v>0</v>
      </c>
      <c r="G46">
        <v>-46</v>
      </c>
      <c r="I46" t="s">
        <v>298</v>
      </c>
      <c r="J46">
        <v>11</v>
      </c>
      <c r="K46" t="s">
        <v>506</v>
      </c>
      <c r="L46" t="s">
        <v>2271</v>
      </c>
      <c r="M46" t="s">
        <v>2016</v>
      </c>
      <c r="O46" t="s">
        <v>2272</v>
      </c>
      <c r="V46" t="s">
        <v>253</v>
      </c>
      <c r="W46" t="s">
        <v>10104</v>
      </c>
      <c r="X46" t="s">
        <v>370</v>
      </c>
      <c r="Y46" t="s">
        <v>10105</v>
      </c>
      <c r="AA46" t="s">
        <v>372</v>
      </c>
      <c r="AB46" t="s">
        <v>373</v>
      </c>
      <c r="AJ46" t="s">
        <v>756</v>
      </c>
      <c r="AO46">
        <v>7</v>
      </c>
      <c r="BI46" t="s">
        <v>274</v>
      </c>
      <c r="BP46">
        <f t="shared" si="0"/>
        <v>1</v>
      </c>
      <c r="BQ46">
        <f t="shared" si="1"/>
        <v>0</v>
      </c>
      <c r="BS46" t="s">
        <v>9317</v>
      </c>
      <c r="BU46">
        <v>5</v>
      </c>
      <c r="BW46">
        <v>0</v>
      </c>
      <c r="BX46" t="s">
        <v>10106</v>
      </c>
      <c r="BZ46">
        <v>1</v>
      </c>
      <c r="CC46" s="3">
        <v>0.20138888888888887</v>
      </c>
      <c r="CD46" t="s">
        <v>274</v>
      </c>
      <c r="CE46" t="s">
        <v>10107</v>
      </c>
      <c r="CF46">
        <v>7</v>
      </c>
      <c r="CH46" t="s">
        <v>331</v>
      </c>
      <c r="CI46">
        <v>0</v>
      </c>
      <c r="CJ46" t="s">
        <v>10108</v>
      </c>
      <c r="CK46" s="4">
        <v>38387</v>
      </c>
      <c r="CL46" t="s">
        <v>10109</v>
      </c>
      <c r="CM46" t="s">
        <v>10110</v>
      </c>
      <c r="CN46">
        <v>5</v>
      </c>
      <c r="CO46" t="s">
        <v>10071</v>
      </c>
      <c r="CP46" t="s">
        <v>282</v>
      </c>
      <c r="CQ46" t="s">
        <v>9317</v>
      </c>
      <c r="CT46" t="s">
        <v>9626</v>
      </c>
      <c r="CV46">
        <v>0</v>
      </c>
      <c r="CX46">
        <v>7</v>
      </c>
      <c r="CY46" t="s">
        <v>614</v>
      </c>
      <c r="CZ46">
        <v>-38</v>
      </c>
      <c r="DA46">
        <v>8</v>
      </c>
      <c r="DB46" t="s">
        <v>2209</v>
      </c>
      <c r="DC46">
        <v>-20</v>
      </c>
      <c r="DJ46">
        <v>0</v>
      </c>
      <c r="DK46" s="4">
        <v>44498</v>
      </c>
      <c r="DL46">
        <v>20466</v>
      </c>
      <c r="DM46">
        <v>2021</v>
      </c>
      <c r="DN46">
        <v>0</v>
      </c>
      <c r="DP46">
        <v>80990</v>
      </c>
      <c r="DQ46">
        <v>112</v>
      </c>
      <c r="DT46" t="s">
        <v>274</v>
      </c>
      <c r="DU46" t="s">
        <v>257</v>
      </c>
      <c r="DW46">
        <v>21</v>
      </c>
      <c r="DX46" t="s">
        <v>275</v>
      </c>
      <c r="EA46" t="s">
        <v>2252</v>
      </c>
      <c r="ED46">
        <v>0</v>
      </c>
      <c r="EE46" t="s">
        <v>8698</v>
      </c>
      <c r="EF46" t="s">
        <v>383</v>
      </c>
      <c r="EG46">
        <v>0</v>
      </c>
      <c r="EI46" t="s">
        <v>340</v>
      </c>
      <c r="EJ46" t="s">
        <v>10111</v>
      </c>
      <c r="EK46" t="s">
        <v>10112</v>
      </c>
      <c r="EL46" t="s">
        <v>10113</v>
      </c>
      <c r="EM46" t="s">
        <v>3720</v>
      </c>
      <c r="EN46" t="s">
        <v>269</v>
      </c>
      <c r="EO46" t="s">
        <v>3407</v>
      </c>
      <c r="EP46">
        <v>0</v>
      </c>
      <c r="EQ46" t="s">
        <v>3697</v>
      </c>
      <c r="ES46" t="s">
        <v>10114</v>
      </c>
      <c r="ET46">
        <v>15</v>
      </c>
      <c r="EU46" t="s">
        <v>274</v>
      </c>
      <c r="EV46" t="s">
        <v>349</v>
      </c>
      <c r="EW46" t="s">
        <v>2977</v>
      </c>
      <c r="EX46" t="s">
        <v>1982</v>
      </c>
      <c r="FA46" t="s">
        <v>392</v>
      </c>
      <c r="FB46" t="s">
        <v>9959</v>
      </c>
      <c r="FD46">
        <v>1</v>
      </c>
      <c r="FE46">
        <v>8</v>
      </c>
      <c r="FI46" t="s">
        <v>9922</v>
      </c>
      <c r="FK46">
        <v>0</v>
      </c>
      <c r="FM46">
        <v>0</v>
      </c>
      <c r="FP46">
        <v>0</v>
      </c>
      <c r="FR46" t="s">
        <v>395</v>
      </c>
      <c r="FU46" t="s">
        <v>496</v>
      </c>
      <c r="FV46" t="s">
        <v>397</v>
      </c>
      <c r="FX46">
        <v>0</v>
      </c>
      <c r="FZ46">
        <v>21.05</v>
      </c>
      <c r="GA46">
        <v>16</v>
      </c>
      <c r="GB46">
        <v>0</v>
      </c>
      <c r="GD46" t="s">
        <v>355</v>
      </c>
      <c r="GE46">
        <v>0</v>
      </c>
      <c r="GF46" t="s">
        <v>257</v>
      </c>
      <c r="GH46">
        <v>3.9</v>
      </c>
      <c r="GI46">
        <v>0</v>
      </c>
      <c r="GJ46">
        <v>0</v>
      </c>
      <c r="GL46" t="s">
        <v>10115</v>
      </c>
      <c r="GO46" t="s">
        <v>2349</v>
      </c>
      <c r="GQ46">
        <v>7</v>
      </c>
      <c r="GZ46" t="s">
        <v>7453</v>
      </c>
      <c r="HB46" t="s">
        <v>294</v>
      </c>
      <c r="HC46" t="s">
        <v>313</v>
      </c>
      <c r="HD46" t="s">
        <v>10116</v>
      </c>
      <c r="HE46">
        <v>0</v>
      </c>
      <c r="HF46">
        <v>11</v>
      </c>
      <c r="HG46">
        <v>21</v>
      </c>
      <c r="HH46" t="s">
        <v>275</v>
      </c>
      <c r="HJ46" t="s">
        <v>492</v>
      </c>
      <c r="HK46" t="s">
        <v>658</v>
      </c>
      <c r="HL46" t="s">
        <v>9323</v>
      </c>
      <c r="HN46" t="s">
        <v>9753</v>
      </c>
      <c r="HO46" t="s">
        <v>10117</v>
      </c>
      <c r="HP46" t="s">
        <v>10118</v>
      </c>
      <c r="HQ46" t="s">
        <v>10119</v>
      </c>
      <c r="HS46" t="s">
        <v>10120</v>
      </c>
      <c r="HV46">
        <v>-46</v>
      </c>
      <c r="HW46">
        <v>4196163</v>
      </c>
      <c r="HY46">
        <v>4196132</v>
      </c>
      <c r="IB46">
        <v>-0.5</v>
      </c>
      <c r="IC46">
        <v>1</v>
      </c>
      <c r="IL46">
        <v>104</v>
      </c>
      <c r="IT46">
        <v>9</v>
      </c>
    </row>
    <row r="47" spans="1:254">
      <c r="A47">
        <v>46</v>
      </c>
      <c r="B47" t="s">
        <v>10121</v>
      </c>
      <c r="C47">
        <v>3</v>
      </c>
      <c r="D47">
        <v>3</v>
      </c>
      <c r="E47">
        <v>6</v>
      </c>
      <c r="F47">
        <v>-7</v>
      </c>
      <c r="G47">
        <v>-46</v>
      </c>
      <c r="I47" t="s">
        <v>298</v>
      </c>
      <c r="J47">
        <v>11</v>
      </c>
      <c r="K47">
        <v>11</v>
      </c>
      <c r="L47" t="s">
        <v>1429</v>
      </c>
      <c r="M47" t="s">
        <v>827</v>
      </c>
      <c r="O47" t="s">
        <v>1430</v>
      </c>
      <c r="V47" t="s">
        <v>253</v>
      </c>
      <c r="W47" t="s">
        <v>10122</v>
      </c>
      <c r="X47" t="s">
        <v>5850</v>
      </c>
      <c r="Y47" t="s">
        <v>10123</v>
      </c>
      <c r="AA47" t="s">
        <v>666</v>
      </c>
      <c r="AB47" t="s">
        <v>667</v>
      </c>
      <c r="AI47">
        <v>7</v>
      </c>
      <c r="AJ47" t="s">
        <v>668</v>
      </c>
      <c r="AK47" t="s">
        <v>614</v>
      </c>
      <c r="AO47">
        <v>7</v>
      </c>
      <c r="BI47" t="s">
        <v>274</v>
      </c>
      <c r="BP47">
        <f t="shared" si="0"/>
        <v>1</v>
      </c>
      <c r="BQ47">
        <f t="shared" si="1"/>
        <v>0</v>
      </c>
      <c r="BS47" t="s">
        <v>9317</v>
      </c>
      <c r="BU47">
        <v>5</v>
      </c>
      <c r="BW47">
        <v>1</v>
      </c>
      <c r="BX47" t="s">
        <v>10124</v>
      </c>
      <c r="BZ47">
        <v>0</v>
      </c>
      <c r="CC47" s="3">
        <v>0.19652777777777777</v>
      </c>
      <c r="CD47" t="s">
        <v>294</v>
      </c>
      <c r="CE47" t="s">
        <v>10125</v>
      </c>
      <c r="CF47">
        <v>9</v>
      </c>
      <c r="CH47" t="s">
        <v>331</v>
      </c>
      <c r="CI47">
        <v>0</v>
      </c>
      <c r="CJ47" t="s">
        <v>10126</v>
      </c>
      <c r="CK47" s="4">
        <v>38721</v>
      </c>
      <c r="CL47" t="s">
        <v>10127</v>
      </c>
      <c r="CM47" t="s">
        <v>10128</v>
      </c>
      <c r="CN47">
        <v>5</v>
      </c>
      <c r="CO47" t="s">
        <v>9915</v>
      </c>
      <c r="CP47" t="s">
        <v>282</v>
      </c>
      <c r="CQ47" t="s">
        <v>9317</v>
      </c>
      <c r="CT47" t="s">
        <v>9975</v>
      </c>
      <c r="CV47">
        <v>0</v>
      </c>
      <c r="CX47">
        <v>8</v>
      </c>
      <c r="CY47" t="s">
        <v>614</v>
      </c>
      <c r="CZ47">
        <v>-38</v>
      </c>
      <c r="DA47">
        <v>8</v>
      </c>
      <c r="DB47" t="s">
        <v>2209</v>
      </c>
      <c r="DC47">
        <v>-20</v>
      </c>
      <c r="DE47" t="s">
        <v>9407</v>
      </c>
      <c r="DJ47">
        <v>-8</v>
      </c>
      <c r="DK47" s="4">
        <v>44498</v>
      </c>
      <c r="DL47">
        <v>20466</v>
      </c>
      <c r="DM47">
        <v>2021</v>
      </c>
      <c r="DN47">
        <v>0</v>
      </c>
      <c r="DP47">
        <v>80990</v>
      </c>
      <c r="DQ47">
        <v>113</v>
      </c>
      <c r="DT47" t="s">
        <v>274</v>
      </c>
      <c r="DU47" t="s">
        <v>257</v>
      </c>
      <c r="DW47">
        <v>21</v>
      </c>
      <c r="DX47" t="s">
        <v>275</v>
      </c>
      <c r="DZ47" t="s">
        <v>9344</v>
      </c>
      <c r="ED47">
        <v>0</v>
      </c>
      <c r="EE47" t="s">
        <v>1223</v>
      </c>
      <c r="EF47" t="s">
        <v>383</v>
      </c>
      <c r="EG47">
        <v>0</v>
      </c>
      <c r="EH47" t="s">
        <v>1441</v>
      </c>
      <c r="EI47" t="s">
        <v>340</v>
      </c>
      <c r="EJ47" t="s">
        <v>10129</v>
      </c>
      <c r="EK47" t="s">
        <v>10130</v>
      </c>
      <c r="EL47" t="s">
        <v>10131</v>
      </c>
      <c r="EM47" t="s">
        <v>10132</v>
      </c>
      <c r="EN47" t="s">
        <v>269</v>
      </c>
      <c r="EO47" t="s">
        <v>10133</v>
      </c>
      <c r="EP47">
        <v>0</v>
      </c>
      <c r="EQ47" t="s">
        <v>7250</v>
      </c>
      <c r="ES47" t="s">
        <v>10134</v>
      </c>
      <c r="ET47">
        <v>0</v>
      </c>
      <c r="EU47" t="s">
        <v>679</v>
      </c>
      <c r="EV47" t="s">
        <v>349</v>
      </c>
      <c r="FB47" t="s">
        <v>10135</v>
      </c>
      <c r="FD47">
        <v>0</v>
      </c>
      <c r="FE47">
        <v>4</v>
      </c>
      <c r="FI47" t="s">
        <v>9922</v>
      </c>
      <c r="FJ47" t="s">
        <v>10136</v>
      </c>
      <c r="FK47">
        <v>0</v>
      </c>
      <c r="FM47">
        <v>0</v>
      </c>
      <c r="FN47" t="s">
        <v>10137</v>
      </c>
      <c r="FO47" t="s">
        <v>1057</v>
      </c>
      <c r="FP47">
        <v>0</v>
      </c>
      <c r="FR47" t="s">
        <v>395</v>
      </c>
      <c r="FT47" t="s">
        <v>274</v>
      </c>
      <c r="FU47" t="s">
        <v>496</v>
      </c>
      <c r="FX47">
        <v>0</v>
      </c>
      <c r="FY47" t="s">
        <v>9407</v>
      </c>
      <c r="FZ47">
        <v>21.05</v>
      </c>
      <c r="GA47">
        <v>16</v>
      </c>
      <c r="GB47">
        <v>0</v>
      </c>
      <c r="GD47" t="s">
        <v>355</v>
      </c>
      <c r="GE47">
        <v>1</v>
      </c>
      <c r="GG47">
        <v>2.6</v>
      </c>
      <c r="GH47">
        <v>3.8</v>
      </c>
      <c r="GI47">
        <v>0</v>
      </c>
      <c r="GJ47">
        <v>0</v>
      </c>
      <c r="GK47" t="s">
        <v>10138</v>
      </c>
      <c r="GL47" t="s">
        <v>10139</v>
      </c>
      <c r="GP47" t="s">
        <v>685</v>
      </c>
      <c r="GZ47" t="s">
        <v>10140</v>
      </c>
      <c r="HB47" t="s">
        <v>294</v>
      </c>
      <c r="HC47" t="s">
        <v>294</v>
      </c>
      <c r="HD47" t="s">
        <v>1057</v>
      </c>
      <c r="HE47">
        <v>0</v>
      </c>
      <c r="HF47">
        <v>11</v>
      </c>
      <c r="HG47">
        <v>21</v>
      </c>
      <c r="HH47" t="s">
        <v>275</v>
      </c>
      <c r="HK47" t="s">
        <v>1256</v>
      </c>
      <c r="HN47" t="s">
        <v>10046</v>
      </c>
      <c r="HO47" t="s">
        <v>10141</v>
      </c>
      <c r="HP47" t="s">
        <v>10142</v>
      </c>
      <c r="HQ47" t="s">
        <v>10143</v>
      </c>
      <c r="HV47">
        <v>-38</v>
      </c>
      <c r="HW47">
        <v>4196180</v>
      </c>
      <c r="HX47" t="s">
        <v>10137</v>
      </c>
      <c r="HY47">
        <v>4196163</v>
      </c>
      <c r="IB47">
        <v>0</v>
      </c>
      <c r="IC47">
        <v>0</v>
      </c>
      <c r="IL47">
        <v>105</v>
      </c>
      <c r="IN47" t="s">
        <v>9407</v>
      </c>
      <c r="IT47">
        <v>9</v>
      </c>
    </row>
    <row r="48" spans="1:254">
      <c r="A48">
        <v>47</v>
      </c>
      <c r="B48" t="s">
        <v>10144</v>
      </c>
      <c r="C48">
        <v>3</v>
      </c>
      <c r="D48">
        <v>1</v>
      </c>
      <c r="E48">
        <v>10</v>
      </c>
      <c r="F48">
        <v>5</v>
      </c>
      <c r="G48">
        <v>-22</v>
      </c>
      <c r="H48" t="s">
        <v>253</v>
      </c>
      <c r="I48" t="s">
        <v>254</v>
      </c>
      <c r="J48">
        <v>12</v>
      </c>
      <c r="K48" t="s">
        <v>6748</v>
      </c>
      <c r="L48" t="s">
        <v>9506</v>
      </c>
      <c r="M48" t="s">
        <v>256</v>
      </c>
      <c r="O48" t="s">
        <v>255</v>
      </c>
      <c r="P48" t="s">
        <v>871</v>
      </c>
      <c r="R48" t="s">
        <v>443</v>
      </c>
      <c r="V48" t="s">
        <v>257</v>
      </c>
      <c r="W48" t="s">
        <v>1709</v>
      </c>
      <c r="AD48" t="s">
        <v>807</v>
      </c>
      <c r="AE48" t="s">
        <v>808</v>
      </c>
      <c r="AF48" t="s">
        <v>1709</v>
      </c>
      <c r="AG48" t="s">
        <v>274</v>
      </c>
      <c r="AI48">
        <v>22</v>
      </c>
      <c r="AO48">
        <v>7</v>
      </c>
      <c r="AT48" t="s">
        <v>254</v>
      </c>
      <c r="BI48" t="s">
        <v>274</v>
      </c>
      <c r="BP48">
        <f t="shared" si="0"/>
        <v>0</v>
      </c>
      <c r="BQ48">
        <f t="shared" si="1"/>
        <v>5</v>
      </c>
      <c r="BS48" t="s">
        <v>9317</v>
      </c>
      <c r="BU48">
        <v>5</v>
      </c>
      <c r="BW48">
        <v>0</v>
      </c>
      <c r="BX48" t="s">
        <v>10145</v>
      </c>
      <c r="CC48" s="3">
        <v>3.125E-2</v>
      </c>
      <c r="CE48" t="s">
        <v>10146</v>
      </c>
      <c r="CI48">
        <v>0</v>
      </c>
      <c r="CJ48" t="s">
        <v>10147</v>
      </c>
      <c r="CK48" s="4">
        <v>38387</v>
      </c>
      <c r="CL48" t="s">
        <v>10148</v>
      </c>
      <c r="CM48" t="s">
        <v>10149</v>
      </c>
      <c r="CN48">
        <v>5</v>
      </c>
      <c r="CO48" t="s">
        <v>268</v>
      </c>
      <c r="CP48" t="s">
        <v>418</v>
      </c>
      <c r="CQ48" t="s">
        <v>9317</v>
      </c>
      <c r="CT48" t="s">
        <v>6278</v>
      </c>
      <c r="CV48">
        <v>0</v>
      </c>
      <c r="CX48">
        <v>1</v>
      </c>
      <c r="CY48" t="s">
        <v>553</v>
      </c>
      <c r="CZ48">
        <v>0</v>
      </c>
      <c r="DA48">
        <v>2</v>
      </c>
      <c r="DB48" t="s">
        <v>1781</v>
      </c>
      <c r="DC48">
        <v>-22</v>
      </c>
      <c r="DE48" t="s">
        <v>9323</v>
      </c>
      <c r="DJ48">
        <v>5</v>
      </c>
      <c r="DK48" s="4">
        <v>44498</v>
      </c>
      <c r="DL48">
        <v>20466</v>
      </c>
      <c r="DM48">
        <v>2021</v>
      </c>
      <c r="DN48">
        <v>0</v>
      </c>
      <c r="DP48">
        <v>80990</v>
      </c>
      <c r="DQ48">
        <v>122</v>
      </c>
      <c r="DT48" t="s">
        <v>274</v>
      </c>
      <c r="DU48" t="s">
        <v>257</v>
      </c>
      <c r="DW48">
        <v>21</v>
      </c>
      <c r="DX48" t="s">
        <v>275</v>
      </c>
      <c r="ED48">
        <v>0</v>
      </c>
      <c r="EE48" t="s">
        <v>2145</v>
      </c>
      <c r="EF48" t="s">
        <v>675</v>
      </c>
      <c r="EG48">
        <v>0</v>
      </c>
      <c r="EI48" t="s">
        <v>454</v>
      </c>
      <c r="EJ48" t="s">
        <v>10150</v>
      </c>
      <c r="EK48" t="s">
        <v>10151</v>
      </c>
      <c r="EL48" t="s">
        <v>10152</v>
      </c>
      <c r="EM48" t="s">
        <v>268</v>
      </c>
      <c r="EN48" t="s">
        <v>418</v>
      </c>
      <c r="EO48" t="s">
        <v>2793</v>
      </c>
      <c r="EP48">
        <v>1</v>
      </c>
      <c r="ES48" t="s">
        <v>10153</v>
      </c>
      <c r="FD48">
        <v>0</v>
      </c>
      <c r="FE48">
        <v>16</v>
      </c>
      <c r="FF48" t="s">
        <v>590</v>
      </c>
      <c r="FH48" t="s">
        <v>590</v>
      </c>
      <c r="FI48" t="s">
        <v>10154</v>
      </c>
      <c r="FK48">
        <v>0</v>
      </c>
      <c r="FM48">
        <v>0</v>
      </c>
      <c r="FP48">
        <v>0</v>
      </c>
      <c r="FR48" t="s">
        <v>395</v>
      </c>
      <c r="FT48" t="s">
        <v>257</v>
      </c>
      <c r="FU48" t="s">
        <v>496</v>
      </c>
      <c r="FV48" t="s">
        <v>431</v>
      </c>
      <c r="FW48" t="s">
        <v>432</v>
      </c>
      <c r="FX48">
        <v>0</v>
      </c>
      <c r="FZ48">
        <v>21.05</v>
      </c>
      <c r="GA48">
        <v>16</v>
      </c>
      <c r="GB48">
        <v>0</v>
      </c>
      <c r="GC48" t="s">
        <v>10155</v>
      </c>
      <c r="GD48" t="s">
        <v>355</v>
      </c>
      <c r="GE48">
        <v>0</v>
      </c>
      <c r="GF48" t="s">
        <v>895</v>
      </c>
      <c r="GI48">
        <v>0</v>
      </c>
      <c r="GJ48">
        <v>0</v>
      </c>
      <c r="GL48" t="s">
        <v>1571</v>
      </c>
      <c r="GN48">
        <v>1</v>
      </c>
      <c r="GZ48" t="s">
        <v>10156</v>
      </c>
      <c r="HB48" t="s">
        <v>313</v>
      </c>
      <c r="HC48" t="s">
        <v>313</v>
      </c>
      <c r="HD48" t="s">
        <v>10157</v>
      </c>
      <c r="HE48">
        <v>0</v>
      </c>
      <c r="HF48">
        <v>12</v>
      </c>
      <c r="HG48">
        <v>21</v>
      </c>
      <c r="HH48" t="s">
        <v>275</v>
      </c>
      <c r="HK48">
        <v>4</v>
      </c>
      <c r="HV48">
        <v>-27</v>
      </c>
      <c r="HW48">
        <v>4196620</v>
      </c>
      <c r="HX48" t="s">
        <v>3478</v>
      </c>
      <c r="HY48">
        <v>4196565</v>
      </c>
      <c r="IB48">
        <v>0</v>
      </c>
      <c r="IC48">
        <v>0</v>
      </c>
      <c r="IL48">
        <v>114</v>
      </c>
      <c r="IP48" t="s">
        <v>9323</v>
      </c>
      <c r="IT48">
        <v>9</v>
      </c>
    </row>
    <row r="49" spans="1:254">
      <c r="A49">
        <v>48</v>
      </c>
      <c r="B49" t="s">
        <v>10158</v>
      </c>
      <c r="C49">
        <v>4</v>
      </c>
      <c r="D49">
        <v>2</v>
      </c>
      <c r="E49">
        <v>5</v>
      </c>
      <c r="F49">
        <v>73</v>
      </c>
      <c r="G49">
        <v>-27</v>
      </c>
      <c r="I49" t="s">
        <v>254</v>
      </c>
      <c r="J49">
        <v>11</v>
      </c>
      <c r="K49" t="s">
        <v>506</v>
      </c>
      <c r="L49" t="s">
        <v>10159</v>
      </c>
      <c r="M49" t="s">
        <v>1095</v>
      </c>
      <c r="O49" t="s">
        <v>3415</v>
      </c>
      <c r="S49" t="s">
        <v>473</v>
      </c>
      <c r="V49" t="s">
        <v>253</v>
      </c>
      <c r="W49" t="s">
        <v>10160</v>
      </c>
      <c r="X49" t="s">
        <v>10161</v>
      </c>
      <c r="Y49" t="s">
        <v>10162</v>
      </c>
      <c r="AA49" t="s">
        <v>372</v>
      </c>
      <c r="AB49" t="s">
        <v>10163</v>
      </c>
      <c r="AI49">
        <v>0</v>
      </c>
      <c r="AJ49" t="s">
        <v>327</v>
      </c>
      <c r="AK49" t="s">
        <v>575</v>
      </c>
      <c r="AO49">
        <v>7</v>
      </c>
      <c r="AT49" t="s">
        <v>254</v>
      </c>
      <c r="BI49" t="s">
        <v>274</v>
      </c>
      <c r="BP49">
        <f t="shared" si="0"/>
        <v>1</v>
      </c>
      <c r="BQ49">
        <f t="shared" si="1"/>
        <v>0</v>
      </c>
      <c r="BS49" t="s">
        <v>9317</v>
      </c>
      <c r="BU49">
        <v>5</v>
      </c>
      <c r="BW49">
        <v>0</v>
      </c>
      <c r="BX49" t="s">
        <v>10164</v>
      </c>
      <c r="BZ49">
        <v>1</v>
      </c>
      <c r="CC49" s="3">
        <v>0.625</v>
      </c>
      <c r="CD49" t="s">
        <v>274</v>
      </c>
      <c r="CE49" t="s">
        <v>10165</v>
      </c>
      <c r="CF49">
        <v>6</v>
      </c>
      <c r="CH49" t="s">
        <v>331</v>
      </c>
      <c r="CI49">
        <v>0</v>
      </c>
      <c r="CJ49" t="s">
        <v>10166</v>
      </c>
      <c r="CK49" s="4">
        <v>38387</v>
      </c>
      <c r="CL49" t="s">
        <v>10167</v>
      </c>
      <c r="CM49" t="s">
        <v>10168</v>
      </c>
      <c r="CN49">
        <v>5</v>
      </c>
      <c r="CP49" t="s">
        <v>269</v>
      </c>
      <c r="CQ49" t="s">
        <v>9317</v>
      </c>
      <c r="CT49" t="s">
        <v>9626</v>
      </c>
      <c r="CV49">
        <v>0</v>
      </c>
      <c r="CX49">
        <v>2</v>
      </c>
      <c r="CY49" t="s">
        <v>553</v>
      </c>
      <c r="CZ49">
        <v>0</v>
      </c>
      <c r="DA49">
        <v>2</v>
      </c>
      <c r="DB49" t="s">
        <v>1781</v>
      </c>
      <c r="DC49">
        <v>-22</v>
      </c>
      <c r="DE49" t="s">
        <v>9426</v>
      </c>
      <c r="DJ49">
        <v>73</v>
      </c>
      <c r="DK49" s="4">
        <v>44498</v>
      </c>
      <c r="DL49">
        <v>20466</v>
      </c>
      <c r="DM49">
        <v>2021</v>
      </c>
      <c r="DN49">
        <v>0</v>
      </c>
      <c r="DP49">
        <v>80990</v>
      </c>
      <c r="DQ49">
        <v>124</v>
      </c>
      <c r="DT49" t="s">
        <v>274</v>
      </c>
      <c r="DU49" t="s">
        <v>257</v>
      </c>
      <c r="DW49">
        <v>21</v>
      </c>
      <c r="DX49" t="s">
        <v>275</v>
      </c>
      <c r="ED49">
        <v>0</v>
      </c>
      <c r="EE49" t="s">
        <v>3716</v>
      </c>
      <c r="EF49" t="s">
        <v>422</v>
      </c>
      <c r="EG49">
        <v>0</v>
      </c>
      <c r="EI49" t="s">
        <v>340</v>
      </c>
      <c r="EJ49" t="s">
        <v>10169</v>
      </c>
      <c r="EK49" t="s">
        <v>10170</v>
      </c>
      <c r="EL49" t="s">
        <v>10171</v>
      </c>
      <c r="EM49" t="s">
        <v>2152</v>
      </c>
      <c r="EN49" t="s">
        <v>282</v>
      </c>
      <c r="EO49" t="s">
        <v>9578</v>
      </c>
      <c r="EP49">
        <v>0</v>
      </c>
      <c r="EQ49" t="s">
        <v>4556</v>
      </c>
      <c r="ES49" t="s">
        <v>10172</v>
      </c>
      <c r="ET49">
        <v>12</v>
      </c>
      <c r="EU49" t="s">
        <v>348</v>
      </c>
      <c r="EV49" t="s">
        <v>349</v>
      </c>
      <c r="EW49" t="s">
        <v>390</v>
      </c>
      <c r="EX49" t="s">
        <v>391</v>
      </c>
      <c r="FA49" t="s">
        <v>741</v>
      </c>
      <c r="FB49" t="s">
        <v>9898</v>
      </c>
      <c r="FD49">
        <v>1</v>
      </c>
      <c r="FI49" t="s">
        <v>10173</v>
      </c>
      <c r="FK49">
        <v>0</v>
      </c>
      <c r="FM49">
        <v>0</v>
      </c>
      <c r="FP49">
        <v>0</v>
      </c>
      <c r="FR49" t="s">
        <v>462</v>
      </c>
      <c r="FU49" t="s">
        <v>777</v>
      </c>
      <c r="FV49" t="s">
        <v>397</v>
      </c>
      <c r="FX49">
        <v>0</v>
      </c>
      <c r="FZ49">
        <v>21.05</v>
      </c>
      <c r="GA49">
        <v>16</v>
      </c>
      <c r="GB49">
        <v>0</v>
      </c>
      <c r="GC49" t="s">
        <v>5065</v>
      </c>
      <c r="GD49" t="s">
        <v>355</v>
      </c>
      <c r="GE49">
        <v>0</v>
      </c>
      <c r="GF49" t="s">
        <v>257</v>
      </c>
      <c r="GH49">
        <v>1.9</v>
      </c>
      <c r="GI49">
        <v>1</v>
      </c>
      <c r="GJ49">
        <v>0</v>
      </c>
      <c r="GL49" t="s">
        <v>10174</v>
      </c>
      <c r="GM49">
        <v>61</v>
      </c>
      <c r="GN49">
        <v>20</v>
      </c>
      <c r="GO49">
        <v>4</v>
      </c>
      <c r="GQ49">
        <v>29</v>
      </c>
      <c r="GZ49" t="s">
        <v>10175</v>
      </c>
      <c r="HA49" t="s">
        <v>9426</v>
      </c>
      <c r="HB49" t="s">
        <v>313</v>
      </c>
      <c r="HC49" t="s">
        <v>313</v>
      </c>
      <c r="HD49" t="s">
        <v>10176</v>
      </c>
      <c r="HE49">
        <v>0</v>
      </c>
      <c r="HF49">
        <v>11</v>
      </c>
      <c r="HG49">
        <v>21</v>
      </c>
      <c r="HH49" t="s">
        <v>275</v>
      </c>
      <c r="HJ49" t="s">
        <v>10177</v>
      </c>
      <c r="HK49">
        <v>4</v>
      </c>
      <c r="HL49" t="s">
        <v>9323</v>
      </c>
      <c r="HN49" t="s">
        <v>9753</v>
      </c>
      <c r="HO49" t="s">
        <v>10178</v>
      </c>
      <c r="HP49" t="s">
        <v>10179</v>
      </c>
      <c r="HQ49" t="s">
        <v>10180</v>
      </c>
      <c r="HS49" t="s">
        <v>1772</v>
      </c>
      <c r="HV49">
        <v>0</v>
      </c>
      <c r="HW49">
        <v>4196653</v>
      </c>
      <c r="HX49" t="s">
        <v>5760</v>
      </c>
      <c r="HY49">
        <v>4196620</v>
      </c>
      <c r="IB49">
        <v>0.5</v>
      </c>
      <c r="IC49">
        <v>1</v>
      </c>
      <c r="IL49">
        <v>115</v>
      </c>
      <c r="IR49" t="s">
        <v>391</v>
      </c>
      <c r="IT49">
        <v>9</v>
      </c>
    </row>
    <row r="50" spans="1:254">
      <c r="A50">
        <v>49</v>
      </c>
      <c r="B50" t="s">
        <v>10181</v>
      </c>
      <c r="C50">
        <v>4</v>
      </c>
      <c r="D50">
        <v>1</v>
      </c>
      <c r="E50">
        <v>10</v>
      </c>
      <c r="F50">
        <v>4</v>
      </c>
      <c r="G50">
        <v>-26</v>
      </c>
      <c r="H50" t="s">
        <v>253</v>
      </c>
      <c r="I50" t="s">
        <v>254</v>
      </c>
      <c r="J50">
        <v>12</v>
      </c>
      <c r="K50" t="s">
        <v>3480</v>
      </c>
      <c r="L50" t="s">
        <v>10182</v>
      </c>
      <c r="M50" t="s">
        <v>1186</v>
      </c>
      <c r="O50" t="s">
        <v>1187</v>
      </c>
      <c r="P50" t="s">
        <v>442</v>
      </c>
      <c r="Q50" t="s">
        <v>1188</v>
      </c>
      <c r="V50" t="s">
        <v>257</v>
      </c>
      <c r="W50" t="s">
        <v>3482</v>
      </c>
      <c r="AD50" t="s">
        <v>807</v>
      </c>
      <c r="AE50" t="s">
        <v>808</v>
      </c>
      <c r="AF50" t="s">
        <v>3482</v>
      </c>
      <c r="AG50" t="s">
        <v>257</v>
      </c>
      <c r="AI50">
        <v>22</v>
      </c>
      <c r="AO50">
        <v>7</v>
      </c>
      <c r="BI50" t="s">
        <v>261</v>
      </c>
      <c r="BP50">
        <f t="shared" si="0"/>
        <v>0</v>
      </c>
      <c r="BQ50">
        <f t="shared" si="1"/>
        <v>4</v>
      </c>
      <c r="BS50" t="s">
        <v>9317</v>
      </c>
      <c r="BU50">
        <v>5</v>
      </c>
      <c r="BW50">
        <v>0</v>
      </c>
      <c r="BX50" t="s">
        <v>10183</v>
      </c>
      <c r="CC50" s="3">
        <v>0.35833333333333334</v>
      </c>
      <c r="CE50" t="s">
        <v>10184</v>
      </c>
      <c r="CI50">
        <v>0</v>
      </c>
      <c r="CJ50" t="s">
        <v>10185</v>
      </c>
      <c r="CK50" s="4">
        <v>38387</v>
      </c>
      <c r="CL50" t="s">
        <v>10186</v>
      </c>
      <c r="CM50" t="s">
        <v>10187</v>
      </c>
      <c r="CN50">
        <v>5</v>
      </c>
      <c r="CO50" t="s">
        <v>268</v>
      </c>
      <c r="CP50" t="s">
        <v>418</v>
      </c>
      <c r="CQ50" t="s">
        <v>9317</v>
      </c>
      <c r="CT50" t="s">
        <v>10188</v>
      </c>
      <c r="CV50">
        <v>0</v>
      </c>
      <c r="CX50">
        <v>1</v>
      </c>
      <c r="CY50" t="s">
        <v>1242</v>
      </c>
      <c r="CZ50">
        <v>24</v>
      </c>
      <c r="DA50">
        <v>12</v>
      </c>
      <c r="DB50" t="s">
        <v>2209</v>
      </c>
      <c r="DC50">
        <v>-26</v>
      </c>
      <c r="DE50" t="s">
        <v>9331</v>
      </c>
      <c r="DJ50">
        <v>4</v>
      </c>
      <c r="DK50" s="4">
        <v>44498</v>
      </c>
      <c r="DL50">
        <v>20466</v>
      </c>
      <c r="DM50">
        <v>2021</v>
      </c>
      <c r="DN50">
        <v>0</v>
      </c>
      <c r="DP50">
        <v>80990</v>
      </c>
      <c r="DQ50">
        <v>142</v>
      </c>
      <c r="DT50" t="s">
        <v>294</v>
      </c>
      <c r="DU50" t="s">
        <v>294</v>
      </c>
      <c r="DW50">
        <v>28</v>
      </c>
      <c r="DX50" t="s">
        <v>275</v>
      </c>
      <c r="ED50">
        <v>0</v>
      </c>
      <c r="EE50" t="s">
        <v>10189</v>
      </c>
      <c r="EF50" t="s">
        <v>383</v>
      </c>
      <c r="EG50">
        <v>0</v>
      </c>
      <c r="EI50" t="s">
        <v>454</v>
      </c>
      <c r="EJ50" t="s">
        <v>10190</v>
      </c>
      <c r="EK50" t="s">
        <v>10191</v>
      </c>
      <c r="EL50" t="s">
        <v>10192</v>
      </c>
      <c r="EM50" t="s">
        <v>268</v>
      </c>
      <c r="EN50" t="s">
        <v>418</v>
      </c>
      <c r="EO50" t="s">
        <v>4856</v>
      </c>
      <c r="EP50">
        <v>0</v>
      </c>
      <c r="ES50" t="s">
        <v>10193</v>
      </c>
      <c r="FD50">
        <v>0</v>
      </c>
      <c r="FF50" t="s">
        <v>285</v>
      </c>
      <c r="FH50" t="s">
        <v>285</v>
      </c>
      <c r="FI50" t="s">
        <v>9518</v>
      </c>
      <c r="FK50">
        <v>0</v>
      </c>
      <c r="FM50">
        <v>0</v>
      </c>
      <c r="FP50">
        <v>0</v>
      </c>
      <c r="FR50" t="s">
        <v>462</v>
      </c>
      <c r="FT50" t="s">
        <v>257</v>
      </c>
      <c r="FU50" t="s">
        <v>777</v>
      </c>
      <c r="FV50" t="s">
        <v>1721</v>
      </c>
      <c r="FX50">
        <v>0</v>
      </c>
      <c r="FZ50">
        <v>28.05</v>
      </c>
      <c r="GA50">
        <v>23</v>
      </c>
      <c r="GB50">
        <v>0</v>
      </c>
      <c r="GD50" t="s">
        <v>355</v>
      </c>
      <c r="GE50">
        <v>0</v>
      </c>
      <c r="GF50" t="s">
        <v>466</v>
      </c>
      <c r="GI50">
        <v>0</v>
      </c>
      <c r="GJ50">
        <v>0</v>
      </c>
      <c r="GL50" t="s">
        <v>10194</v>
      </c>
      <c r="GN50">
        <v>11</v>
      </c>
      <c r="GZ50" t="s">
        <v>5454</v>
      </c>
      <c r="HA50" t="s">
        <v>9331</v>
      </c>
      <c r="HB50" t="s">
        <v>313</v>
      </c>
      <c r="HC50" t="s">
        <v>313</v>
      </c>
      <c r="HD50" t="s">
        <v>10195</v>
      </c>
      <c r="HE50">
        <v>0</v>
      </c>
      <c r="HF50">
        <v>12</v>
      </c>
      <c r="HG50">
        <v>28</v>
      </c>
      <c r="HH50" t="s">
        <v>275</v>
      </c>
      <c r="HK50">
        <v>4</v>
      </c>
      <c r="HT50" t="s">
        <v>10196</v>
      </c>
      <c r="HU50">
        <v>-10</v>
      </c>
      <c r="HV50">
        <v>-30</v>
      </c>
      <c r="HW50">
        <v>4197390</v>
      </c>
      <c r="HX50" t="s">
        <v>10197</v>
      </c>
      <c r="HY50">
        <v>4197308</v>
      </c>
      <c r="IB50">
        <v>0</v>
      </c>
      <c r="IC50">
        <v>0</v>
      </c>
      <c r="IL50">
        <v>133</v>
      </c>
      <c r="IT50">
        <v>9</v>
      </c>
    </row>
    <row r="51" spans="1:254">
      <c r="A51">
        <v>50</v>
      </c>
      <c r="B51" t="s">
        <v>10198</v>
      </c>
      <c r="C51">
        <v>4</v>
      </c>
      <c r="D51">
        <v>1</v>
      </c>
      <c r="E51">
        <v>6</v>
      </c>
      <c r="F51">
        <v>1</v>
      </c>
      <c r="G51">
        <v>-30</v>
      </c>
      <c r="I51" t="s">
        <v>298</v>
      </c>
      <c r="J51">
        <v>12</v>
      </c>
      <c r="K51">
        <v>12</v>
      </c>
      <c r="L51" t="s">
        <v>10199</v>
      </c>
      <c r="M51" t="s">
        <v>7139</v>
      </c>
      <c r="O51" t="s">
        <v>10200</v>
      </c>
      <c r="S51" t="s">
        <v>1500</v>
      </c>
      <c r="V51" t="s">
        <v>257</v>
      </c>
      <c r="W51" t="s">
        <v>6386</v>
      </c>
      <c r="AD51" t="s">
        <v>635</v>
      </c>
      <c r="AE51" t="s">
        <v>1685</v>
      </c>
      <c r="AF51" t="s">
        <v>6386</v>
      </c>
      <c r="AG51" t="s">
        <v>274</v>
      </c>
      <c r="AI51">
        <v>9</v>
      </c>
      <c r="AO51">
        <v>7</v>
      </c>
      <c r="BI51" t="s">
        <v>257</v>
      </c>
      <c r="BP51">
        <f t="shared" si="0"/>
        <v>0</v>
      </c>
      <c r="BQ51">
        <f t="shared" si="1"/>
        <v>1</v>
      </c>
      <c r="BS51" t="s">
        <v>9317</v>
      </c>
      <c r="BU51">
        <v>5</v>
      </c>
      <c r="BW51">
        <v>0</v>
      </c>
      <c r="BX51" t="s">
        <v>10201</v>
      </c>
      <c r="CC51" s="3">
        <v>0.33819444444444446</v>
      </c>
      <c r="CE51" t="s">
        <v>10202</v>
      </c>
      <c r="CI51">
        <v>0</v>
      </c>
      <c r="CJ51" t="s">
        <v>10203</v>
      </c>
      <c r="CK51" s="4">
        <v>38387</v>
      </c>
      <c r="CL51" t="s">
        <v>10204</v>
      </c>
      <c r="CM51" t="s">
        <v>10205</v>
      </c>
      <c r="CN51">
        <v>5</v>
      </c>
      <c r="CP51" t="s">
        <v>282</v>
      </c>
      <c r="CQ51" t="s">
        <v>9317</v>
      </c>
      <c r="CT51" t="s">
        <v>5353</v>
      </c>
      <c r="CV51">
        <v>0</v>
      </c>
      <c r="CX51">
        <v>2</v>
      </c>
      <c r="CY51" t="s">
        <v>1242</v>
      </c>
      <c r="CZ51">
        <v>24</v>
      </c>
      <c r="DA51">
        <v>12</v>
      </c>
      <c r="DB51" t="s">
        <v>2209</v>
      </c>
      <c r="DC51">
        <v>-26</v>
      </c>
      <c r="DE51" t="s">
        <v>9323</v>
      </c>
      <c r="DJ51">
        <v>1</v>
      </c>
      <c r="DK51" s="4">
        <v>44498</v>
      </c>
      <c r="DL51">
        <v>20466</v>
      </c>
      <c r="DM51">
        <v>2021</v>
      </c>
      <c r="DN51">
        <v>0</v>
      </c>
      <c r="DP51">
        <v>80990</v>
      </c>
      <c r="DQ51">
        <v>143</v>
      </c>
      <c r="DT51" t="s">
        <v>257</v>
      </c>
      <c r="DU51" t="s">
        <v>274</v>
      </c>
      <c r="DW51">
        <v>28</v>
      </c>
      <c r="DX51" t="s">
        <v>275</v>
      </c>
      <c r="ED51">
        <v>0</v>
      </c>
      <c r="EE51" t="s">
        <v>10206</v>
      </c>
      <c r="EF51" t="s">
        <v>675</v>
      </c>
      <c r="EG51">
        <v>0</v>
      </c>
      <c r="EI51" t="s">
        <v>454</v>
      </c>
      <c r="EJ51" t="s">
        <v>10207</v>
      </c>
      <c r="EK51" t="s">
        <v>10208</v>
      </c>
      <c r="EL51" t="s">
        <v>10209</v>
      </c>
      <c r="EM51" t="s">
        <v>1281</v>
      </c>
      <c r="EN51" t="s">
        <v>269</v>
      </c>
      <c r="EO51" t="s">
        <v>459</v>
      </c>
      <c r="EP51">
        <v>1</v>
      </c>
      <c r="ES51" t="s">
        <v>10210</v>
      </c>
      <c r="FD51">
        <v>0</v>
      </c>
      <c r="FE51">
        <v>7</v>
      </c>
      <c r="FF51" t="s">
        <v>590</v>
      </c>
      <c r="FG51" t="s">
        <v>309</v>
      </c>
      <c r="FH51" t="s">
        <v>308</v>
      </c>
      <c r="FK51">
        <v>0</v>
      </c>
      <c r="FM51">
        <v>0</v>
      </c>
      <c r="FP51">
        <v>0</v>
      </c>
      <c r="FR51" t="s">
        <v>462</v>
      </c>
      <c r="FT51" t="s">
        <v>274</v>
      </c>
      <c r="FU51" t="s">
        <v>683</v>
      </c>
      <c r="FV51" t="s">
        <v>1700</v>
      </c>
      <c r="FW51" t="s">
        <v>432</v>
      </c>
      <c r="FX51">
        <v>0</v>
      </c>
      <c r="FZ51">
        <v>28.05</v>
      </c>
      <c r="GA51">
        <v>23</v>
      </c>
      <c r="GB51">
        <v>0</v>
      </c>
      <c r="GC51" t="s">
        <v>8367</v>
      </c>
      <c r="GD51" t="s">
        <v>355</v>
      </c>
      <c r="GE51">
        <v>0</v>
      </c>
      <c r="GF51" t="s">
        <v>1179</v>
      </c>
      <c r="GI51">
        <v>0</v>
      </c>
      <c r="GJ51">
        <v>0</v>
      </c>
      <c r="GL51" t="s">
        <v>10211</v>
      </c>
      <c r="GN51">
        <v>2</v>
      </c>
      <c r="GZ51" t="s">
        <v>10212</v>
      </c>
      <c r="HB51" t="s">
        <v>294</v>
      </c>
      <c r="HC51" t="s">
        <v>294</v>
      </c>
      <c r="HD51" t="s">
        <v>10213</v>
      </c>
      <c r="HE51">
        <v>0</v>
      </c>
      <c r="HF51">
        <v>12</v>
      </c>
      <c r="HG51">
        <v>28</v>
      </c>
      <c r="HH51" t="s">
        <v>275</v>
      </c>
      <c r="HK51">
        <v>1</v>
      </c>
      <c r="HV51">
        <v>-31</v>
      </c>
      <c r="HW51">
        <v>4197486</v>
      </c>
      <c r="HX51" t="s">
        <v>10214</v>
      </c>
      <c r="HY51">
        <v>4197390</v>
      </c>
      <c r="IB51">
        <v>0</v>
      </c>
      <c r="IC51">
        <v>0</v>
      </c>
      <c r="IL51">
        <v>134</v>
      </c>
      <c r="IN51" t="s">
        <v>9323</v>
      </c>
      <c r="IP51" t="s">
        <v>9323</v>
      </c>
      <c r="IT51">
        <v>9</v>
      </c>
    </row>
    <row r="52" spans="1:254">
      <c r="A52">
        <v>51</v>
      </c>
      <c r="B52" t="s">
        <v>10215</v>
      </c>
      <c r="C52">
        <v>4</v>
      </c>
      <c r="D52">
        <v>2</v>
      </c>
      <c r="E52">
        <v>5</v>
      </c>
      <c r="F52">
        <v>0</v>
      </c>
      <c r="G52">
        <v>-31</v>
      </c>
      <c r="I52" t="s">
        <v>298</v>
      </c>
      <c r="J52">
        <v>12</v>
      </c>
      <c r="K52" t="s">
        <v>1595</v>
      </c>
      <c r="L52" t="s">
        <v>10216</v>
      </c>
      <c r="M52" t="s">
        <v>568</v>
      </c>
      <c r="O52" t="s">
        <v>1066</v>
      </c>
      <c r="P52" t="s">
        <v>1067</v>
      </c>
      <c r="Q52" t="s">
        <v>6362</v>
      </c>
      <c r="V52" t="s">
        <v>253</v>
      </c>
      <c r="W52" t="s">
        <v>10217</v>
      </c>
      <c r="X52" t="s">
        <v>754</v>
      </c>
      <c r="Y52" t="s">
        <v>10218</v>
      </c>
      <c r="AA52" t="s">
        <v>325</v>
      </c>
      <c r="AB52" t="s">
        <v>326</v>
      </c>
      <c r="AJ52" t="s">
        <v>756</v>
      </c>
      <c r="AO52">
        <v>7</v>
      </c>
      <c r="BI52" t="s">
        <v>274</v>
      </c>
      <c r="BP52">
        <f t="shared" si="0"/>
        <v>1</v>
      </c>
      <c r="BQ52">
        <f t="shared" si="1"/>
        <v>0</v>
      </c>
      <c r="BS52" t="s">
        <v>9317</v>
      </c>
      <c r="BU52">
        <v>5</v>
      </c>
      <c r="BW52">
        <v>0</v>
      </c>
      <c r="BX52" t="s">
        <v>10219</v>
      </c>
      <c r="BY52" t="s">
        <v>3721</v>
      </c>
      <c r="BZ52">
        <v>0</v>
      </c>
      <c r="CC52" s="3">
        <v>0.30902777777777779</v>
      </c>
      <c r="CD52" t="s">
        <v>257</v>
      </c>
      <c r="CE52" t="s">
        <v>10220</v>
      </c>
      <c r="CF52">
        <v>9</v>
      </c>
      <c r="CH52" t="s">
        <v>331</v>
      </c>
      <c r="CI52">
        <v>1</v>
      </c>
      <c r="CJ52" t="s">
        <v>10221</v>
      </c>
      <c r="CK52" s="4">
        <v>38387</v>
      </c>
      <c r="CL52" t="s">
        <v>10222</v>
      </c>
      <c r="CM52" t="s">
        <v>10223</v>
      </c>
      <c r="CN52">
        <v>5</v>
      </c>
      <c r="CP52" t="s">
        <v>282</v>
      </c>
      <c r="CQ52" t="s">
        <v>9317</v>
      </c>
      <c r="CT52" t="s">
        <v>9768</v>
      </c>
      <c r="CV52">
        <v>0</v>
      </c>
      <c r="CX52">
        <v>3</v>
      </c>
      <c r="CY52" t="s">
        <v>1242</v>
      </c>
      <c r="CZ52">
        <v>24</v>
      </c>
      <c r="DA52">
        <v>12</v>
      </c>
      <c r="DB52" t="s">
        <v>2209</v>
      </c>
      <c r="DC52">
        <v>-26</v>
      </c>
      <c r="DJ52">
        <v>0</v>
      </c>
      <c r="DK52" s="4">
        <v>44498</v>
      </c>
      <c r="DL52">
        <v>20466</v>
      </c>
      <c r="DM52">
        <v>2021</v>
      </c>
      <c r="DN52">
        <v>0</v>
      </c>
      <c r="DP52">
        <v>80990</v>
      </c>
      <c r="DQ52">
        <v>144</v>
      </c>
      <c r="DT52" t="s">
        <v>274</v>
      </c>
      <c r="DU52" t="s">
        <v>257</v>
      </c>
      <c r="DW52">
        <v>28</v>
      </c>
      <c r="DX52" t="s">
        <v>275</v>
      </c>
      <c r="EA52" t="s">
        <v>3274</v>
      </c>
      <c r="ED52">
        <v>0</v>
      </c>
      <c r="EE52" t="s">
        <v>10224</v>
      </c>
      <c r="EF52" t="s">
        <v>422</v>
      </c>
      <c r="EG52">
        <v>0</v>
      </c>
      <c r="EI52" t="s">
        <v>454</v>
      </c>
      <c r="EJ52" t="s">
        <v>10225</v>
      </c>
      <c r="EK52" t="s">
        <v>10226</v>
      </c>
      <c r="EL52" t="s">
        <v>10227</v>
      </c>
      <c r="EM52" t="s">
        <v>10228</v>
      </c>
      <c r="EN52" t="s">
        <v>269</v>
      </c>
      <c r="EO52" t="s">
        <v>4891</v>
      </c>
      <c r="EP52">
        <v>0</v>
      </c>
      <c r="EQ52" t="s">
        <v>346</v>
      </c>
      <c r="ER52" t="s">
        <v>9407</v>
      </c>
      <c r="ES52" t="s">
        <v>10229</v>
      </c>
      <c r="ET52">
        <v>24</v>
      </c>
      <c r="EU52" t="s">
        <v>274</v>
      </c>
      <c r="EV52" t="s">
        <v>349</v>
      </c>
      <c r="EW52" t="s">
        <v>395</v>
      </c>
      <c r="EX52" t="s">
        <v>492</v>
      </c>
      <c r="FA52" t="s">
        <v>8068</v>
      </c>
      <c r="FB52" t="s">
        <v>9774</v>
      </c>
      <c r="FD52">
        <v>0</v>
      </c>
      <c r="FE52">
        <v>4</v>
      </c>
      <c r="FK52">
        <v>0</v>
      </c>
      <c r="FM52">
        <v>0</v>
      </c>
      <c r="FP52">
        <v>0</v>
      </c>
      <c r="FR52" t="s">
        <v>395</v>
      </c>
      <c r="FU52" t="s">
        <v>496</v>
      </c>
      <c r="FX52">
        <v>0</v>
      </c>
      <c r="FZ52">
        <v>28.05</v>
      </c>
      <c r="GA52">
        <v>23</v>
      </c>
      <c r="GB52">
        <v>0</v>
      </c>
      <c r="GD52" t="s">
        <v>355</v>
      </c>
      <c r="GE52">
        <v>0</v>
      </c>
      <c r="GF52" t="s">
        <v>895</v>
      </c>
      <c r="GH52">
        <v>3.5</v>
      </c>
      <c r="GI52">
        <v>0</v>
      </c>
      <c r="GJ52">
        <v>0</v>
      </c>
      <c r="GL52" t="s">
        <v>10230</v>
      </c>
      <c r="GO52" t="s">
        <v>2349</v>
      </c>
      <c r="GQ52">
        <v>3</v>
      </c>
      <c r="GZ52" t="s">
        <v>10231</v>
      </c>
      <c r="HB52" t="s">
        <v>313</v>
      </c>
      <c r="HC52" t="s">
        <v>313</v>
      </c>
      <c r="HE52">
        <v>0</v>
      </c>
      <c r="HF52">
        <v>12</v>
      </c>
      <c r="HG52">
        <v>28</v>
      </c>
      <c r="HH52" t="s">
        <v>275</v>
      </c>
      <c r="HK52">
        <v>4</v>
      </c>
      <c r="HL52" t="s">
        <v>9407</v>
      </c>
      <c r="HN52" t="s">
        <v>9753</v>
      </c>
      <c r="HO52" t="s">
        <v>10232</v>
      </c>
      <c r="HP52" t="s">
        <v>10233</v>
      </c>
      <c r="HQ52" t="s">
        <v>10234</v>
      </c>
      <c r="HS52" t="s">
        <v>10235</v>
      </c>
      <c r="HV52">
        <v>-31</v>
      </c>
      <c r="HW52">
        <v>4197502</v>
      </c>
      <c r="HX52" t="s">
        <v>9407</v>
      </c>
      <c r="HY52">
        <v>4197486</v>
      </c>
      <c r="IB52">
        <v>0</v>
      </c>
      <c r="IC52">
        <v>0</v>
      </c>
      <c r="IL52">
        <v>135</v>
      </c>
      <c r="IT52">
        <v>9</v>
      </c>
    </row>
    <row r="53" spans="1:254">
      <c r="A53">
        <v>52</v>
      </c>
      <c r="B53" t="s">
        <v>10236</v>
      </c>
      <c r="C53">
        <v>4</v>
      </c>
      <c r="D53">
        <v>3</v>
      </c>
      <c r="E53">
        <v>5</v>
      </c>
      <c r="F53">
        <v>13</v>
      </c>
      <c r="G53">
        <v>-31</v>
      </c>
      <c r="I53" t="s">
        <v>254</v>
      </c>
      <c r="J53">
        <v>11</v>
      </c>
      <c r="K53" t="s">
        <v>471</v>
      </c>
      <c r="L53" t="s">
        <v>10237</v>
      </c>
      <c r="M53" t="s">
        <v>408</v>
      </c>
      <c r="O53" t="s">
        <v>508</v>
      </c>
      <c r="Q53" t="s">
        <v>2574</v>
      </c>
      <c r="S53" t="s">
        <v>10238</v>
      </c>
      <c r="V53" t="s">
        <v>253</v>
      </c>
      <c r="W53" t="s">
        <v>10239</v>
      </c>
      <c r="X53" t="s">
        <v>1140</v>
      </c>
      <c r="Y53" t="s">
        <v>10240</v>
      </c>
      <c r="AA53" t="s">
        <v>325</v>
      </c>
      <c r="AB53" t="s">
        <v>326</v>
      </c>
      <c r="AI53">
        <v>19</v>
      </c>
      <c r="AJ53" t="s">
        <v>327</v>
      </c>
      <c r="AO53">
        <v>7</v>
      </c>
      <c r="AT53" t="s">
        <v>254</v>
      </c>
      <c r="BI53" t="s">
        <v>274</v>
      </c>
      <c r="BP53">
        <f t="shared" si="0"/>
        <v>1</v>
      </c>
      <c r="BQ53">
        <f t="shared" si="1"/>
        <v>0</v>
      </c>
      <c r="BS53" t="s">
        <v>9317</v>
      </c>
      <c r="BU53">
        <v>5</v>
      </c>
      <c r="BW53">
        <v>0</v>
      </c>
      <c r="BX53" t="s">
        <v>10241</v>
      </c>
      <c r="BZ53">
        <v>1</v>
      </c>
      <c r="CC53" s="3">
        <v>0.30416666666666664</v>
      </c>
      <c r="CD53" t="s">
        <v>274</v>
      </c>
      <c r="CE53" t="s">
        <v>10242</v>
      </c>
      <c r="CF53">
        <v>8</v>
      </c>
      <c r="CH53" t="s">
        <v>1144</v>
      </c>
      <c r="CI53">
        <v>0</v>
      </c>
      <c r="CJ53" t="s">
        <v>10243</v>
      </c>
      <c r="CK53" s="4">
        <v>38721</v>
      </c>
      <c r="CL53" t="s">
        <v>10244</v>
      </c>
      <c r="CM53" t="s">
        <v>10245</v>
      </c>
      <c r="CN53">
        <v>5</v>
      </c>
      <c r="CO53" t="s">
        <v>9556</v>
      </c>
      <c r="CP53" t="s">
        <v>269</v>
      </c>
      <c r="CQ53" t="s">
        <v>9317</v>
      </c>
      <c r="CT53" t="s">
        <v>10246</v>
      </c>
      <c r="CV53">
        <v>0</v>
      </c>
      <c r="CX53">
        <v>4</v>
      </c>
      <c r="CY53" t="s">
        <v>1242</v>
      </c>
      <c r="CZ53">
        <v>24</v>
      </c>
      <c r="DA53">
        <v>12</v>
      </c>
      <c r="DB53" t="s">
        <v>2209</v>
      </c>
      <c r="DC53">
        <v>-26</v>
      </c>
      <c r="DE53" t="s">
        <v>9650</v>
      </c>
      <c r="DJ53">
        <v>13</v>
      </c>
      <c r="DK53" s="4">
        <v>44498</v>
      </c>
      <c r="DL53">
        <v>20466</v>
      </c>
      <c r="DM53">
        <v>2021</v>
      </c>
      <c r="DN53">
        <v>0</v>
      </c>
      <c r="DP53">
        <v>80990</v>
      </c>
      <c r="DQ53">
        <v>145</v>
      </c>
      <c r="DT53" t="s">
        <v>274</v>
      </c>
      <c r="DU53" t="s">
        <v>257</v>
      </c>
      <c r="DW53">
        <v>28</v>
      </c>
      <c r="DX53" t="s">
        <v>275</v>
      </c>
      <c r="DZ53" t="s">
        <v>9426</v>
      </c>
      <c r="ED53">
        <v>0</v>
      </c>
      <c r="EE53" t="s">
        <v>10247</v>
      </c>
      <c r="EF53" t="s">
        <v>701</v>
      </c>
      <c r="EG53">
        <v>0</v>
      </c>
      <c r="EH53" t="s">
        <v>2972</v>
      </c>
      <c r="EI53" t="s">
        <v>340</v>
      </c>
      <c r="EJ53" t="s">
        <v>10248</v>
      </c>
      <c r="EK53" t="s">
        <v>10249</v>
      </c>
      <c r="EL53" t="s">
        <v>10250</v>
      </c>
      <c r="EM53" t="s">
        <v>1349</v>
      </c>
      <c r="EN53" t="s">
        <v>282</v>
      </c>
      <c r="EO53" t="s">
        <v>996</v>
      </c>
      <c r="EP53">
        <v>0</v>
      </c>
      <c r="EQ53" t="s">
        <v>346</v>
      </c>
      <c r="ES53" t="s">
        <v>10251</v>
      </c>
      <c r="ET53">
        <v>4</v>
      </c>
      <c r="EU53" t="s">
        <v>274</v>
      </c>
      <c r="EV53" t="s">
        <v>349</v>
      </c>
      <c r="EW53" t="s">
        <v>390</v>
      </c>
      <c r="EX53" t="s">
        <v>1914</v>
      </c>
      <c r="FA53" t="s">
        <v>392</v>
      </c>
      <c r="FB53" t="s">
        <v>10252</v>
      </c>
      <c r="FD53">
        <v>0</v>
      </c>
      <c r="FE53">
        <v>3</v>
      </c>
      <c r="FI53" t="s">
        <v>9922</v>
      </c>
      <c r="FJ53" t="s">
        <v>10253</v>
      </c>
      <c r="FK53">
        <v>0</v>
      </c>
      <c r="FM53">
        <v>1</v>
      </c>
      <c r="FN53" t="s">
        <v>9426</v>
      </c>
      <c r="FP53">
        <v>0</v>
      </c>
      <c r="FR53" t="s">
        <v>354</v>
      </c>
      <c r="FX53">
        <v>0</v>
      </c>
      <c r="FZ53">
        <v>28.05</v>
      </c>
      <c r="GA53">
        <v>23</v>
      </c>
      <c r="GB53">
        <v>0</v>
      </c>
      <c r="GC53" t="s">
        <v>5180</v>
      </c>
      <c r="GD53" t="s">
        <v>355</v>
      </c>
      <c r="GE53">
        <v>0</v>
      </c>
      <c r="GF53" t="s">
        <v>257</v>
      </c>
      <c r="GG53">
        <v>2.2999999999999998</v>
      </c>
      <c r="GH53">
        <v>3.3</v>
      </c>
      <c r="GI53">
        <v>0</v>
      </c>
      <c r="GJ53">
        <v>0</v>
      </c>
      <c r="GK53" t="s">
        <v>10254</v>
      </c>
      <c r="GL53" t="s">
        <v>10255</v>
      </c>
      <c r="GM53">
        <v>9</v>
      </c>
      <c r="GN53">
        <v>1</v>
      </c>
      <c r="GO53" t="s">
        <v>2349</v>
      </c>
      <c r="GP53" t="s">
        <v>779</v>
      </c>
      <c r="GQ53">
        <v>2</v>
      </c>
      <c r="GZ53" t="s">
        <v>7774</v>
      </c>
      <c r="HB53" t="s">
        <v>313</v>
      </c>
      <c r="HC53" t="s">
        <v>313</v>
      </c>
      <c r="HD53" t="s">
        <v>9407</v>
      </c>
      <c r="HE53">
        <v>0</v>
      </c>
      <c r="HF53">
        <v>11</v>
      </c>
      <c r="HG53">
        <v>28</v>
      </c>
      <c r="HH53" t="s">
        <v>275</v>
      </c>
      <c r="HK53" t="s">
        <v>5249</v>
      </c>
      <c r="HL53" t="s">
        <v>9407</v>
      </c>
      <c r="HN53" t="s">
        <v>9925</v>
      </c>
      <c r="HO53" t="s">
        <v>10256</v>
      </c>
      <c r="HP53" t="s">
        <v>10257</v>
      </c>
      <c r="HQ53" t="s">
        <v>10258</v>
      </c>
      <c r="HS53" t="s">
        <v>5111</v>
      </c>
      <c r="HV53">
        <v>-44</v>
      </c>
      <c r="HW53">
        <v>4197571</v>
      </c>
      <c r="HX53" t="s">
        <v>1914</v>
      </c>
      <c r="HY53">
        <v>4197502</v>
      </c>
      <c r="IB53">
        <v>0</v>
      </c>
      <c r="IC53">
        <v>0</v>
      </c>
      <c r="IL53">
        <v>136</v>
      </c>
      <c r="IP53" t="s">
        <v>9650</v>
      </c>
      <c r="IT53">
        <v>9</v>
      </c>
    </row>
    <row r="54" spans="1:254">
      <c r="A54">
        <v>53</v>
      </c>
      <c r="B54" t="s">
        <v>10259</v>
      </c>
      <c r="C54">
        <v>4</v>
      </c>
      <c r="D54">
        <v>1</v>
      </c>
      <c r="E54">
        <v>10</v>
      </c>
      <c r="F54">
        <v>9</v>
      </c>
      <c r="G54">
        <v>-44</v>
      </c>
      <c r="I54" t="s">
        <v>254</v>
      </c>
      <c r="J54">
        <v>12</v>
      </c>
      <c r="K54" t="s">
        <v>3480</v>
      </c>
      <c r="L54" t="s">
        <v>10182</v>
      </c>
      <c r="M54" t="s">
        <v>1186</v>
      </c>
      <c r="O54" t="s">
        <v>1187</v>
      </c>
      <c r="P54" t="s">
        <v>442</v>
      </c>
      <c r="Q54" t="s">
        <v>1188</v>
      </c>
      <c r="V54" t="s">
        <v>257</v>
      </c>
      <c r="W54" t="s">
        <v>3482</v>
      </c>
      <c r="AD54" t="s">
        <v>807</v>
      </c>
      <c r="AE54" t="s">
        <v>808</v>
      </c>
      <c r="AF54" t="s">
        <v>3482</v>
      </c>
      <c r="AG54" t="s">
        <v>257</v>
      </c>
      <c r="AI54">
        <v>9</v>
      </c>
      <c r="AO54">
        <v>7</v>
      </c>
      <c r="BI54" t="s">
        <v>274</v>
      </c>
      <c r="BP54">
        <f t="shared" si="0"/>
        <v>0</v>
      </c>
      <c r="BQ54">
        <f t="shared" si="1"/>
        <v>4</v>
      </c>
      <c r="BS54" t="s">
        <v>9317</v>
      </c>
      <c r="BU54">
        <v>5</v>
      </c>
      <c r="BW54">
        <v>0</v>
      </c>
      <c r="BX54" t="s">
        <v>10260</v>
      </c>
      <c r="CC54" s="3">
        <v>0.27916666666666667</v>
      </c>
      <c r="CE54" t="s">
        <v>10261</v>
      </c>
      <c r="CI54">
        <v>0</v>
      </c>
      <c r="CJ54" t="s">
        <v>10262</v>
      </c>
      <c r="CK54" s="4">
        <v>38387</v>
      </c>
      <c r="CL54" t="s">
        <v>10263</v>
      </c>
      <c r="CM54" t="s">
        <v>10264</v>
      </c>
      <c r="CN54">
        <v>5</v>
      </c>
      <c r="CO54" t="s">
        <v>10265</v>
      </c>
      <c r="CP54" t="s">
        <v>269</v>
      </c>
      <c r="CQ54" t="s">
        <v>9317</v>
      </c>
      <c r="CT54" t="s">
        <v>5353</v>
      </c>
      <c r="CV54">
        <v>0</v>
      </c>
      <c r="CX54">
        <v>5</v>
      </c>
      <c r="CY54" t="s">
        <v>1242</v>
      </c>
      <c r="CZ54">
        <v>24</v>
      </c>
      <c r="DA54">
        <v>12</v>
      </c>
      <c r="DB54" t="s">
        <v>2209</v>
      </c>
      <c r="DC54">
        <v>-26</v>
      </c>
      <c r="DE54" t="s">
        <v>9649</v>
      </c>
      <c r="DJ54">
        <v>9</v>
      </c>
      <c r="DK54" s="4">
        <v>44498</v>
      </c>
      <c r="DL54">
        <v>20466</v>
      </c>
      <c r="DM54">
        <v>2021</v>
      </c>
      <c r="DN54">
        <v>0</v>
      </c>
      <c r="DP54">
        <v>80990</v>
      </c>
      <c r="DQ54">
        <v>146</v>
      </c>
      <c r="DT54" t="s">
        <v>274</v>
      </c>
      <c r="DU54" t="s">
        <v>257</v>
      </c>
      <c r="DW54">
        <v>28</v>
      </c>
      <c r="DX54" t="s">
        <v>275</v>
      </c>
      <c r="ED54">
        <v>0</v>
      </c>
      <c r="EE54" t="s">
        <v>10189</v>
      </c>
      <c r="EF54" t="s">
        <v>383</v>
      </c>
      <c r="EG54">
        <v>0</v>
      </c>
      <c r="EI54" t="s">
        <v>454</v>
      </c>
      <c r="EJ54" t="s">
        <v>10266</v>
      </c>
      <c r="EK54" t="s">
        <v>10267</v>
      </c>
      <c r="EL54" t="s">
        <v>10268</v>
      </c>
      <c r="EM54" t="s">
        <v>10269</v>
      </c>
      <c r="EN54" t="s">
        <v>282</v>
      </c>
      <c r="EO54" t="s">
        <v>10270</v>
      </c>
      <c r="EP54">
        <v>1</v>
      </c>
      <c r="ES54" t="s">
        <v>10271</v>
      </c>
      <c r="FD54">
        <v>0</v>
      </c>
      <c r="FE54">
        <v>11</v>
      </c>
      <c r="FF54" t="s">
        <v>621</v>
      </c>
      <c r="FH54" t="s">
        <v>621</v>
      </c>
      <c r="FI54" t="s">
        <v>9393</v>
      </c>
      <c r="FK54">
        <v>0</v>
      </c>
      <c r="FM54">
        <v>0</v>
      </c>
      <c r="FP54">
        <v>0</v>
      </c>
      <c r="FR54" t="s">
        <v>462</v>
      </c>
      <c r="FT54" t="s">
        <v>274</v>
      </c>
      <c r="FU54" t="s">
        <v>683</v>
      </c>
      <c r="FV54" t="s">
        <v>431</v>
      </c>
      <c r="FW54" t="s">
        <v>432</v>
      </c>
      <c r="FX54">
        <v>0</v>
      </c>
      <c r="FZ54">
        <v>28.05</v>
      </c>
      <c r="GA54">
        <v>23</v>
      </c>
      <c r="GB54">
        <v>0</v>
      </c>
      <c r="GD54" t="s">
        <v>355</v>
      </c>
      <c r="GE54">
        <v>0</v>
      </c>
      <c r="GF54" t="s">
        <v>466</v>
      </c>
      <c r="GI54">
        <v>0</v>
      </c>
      <c r="GJ54">
        <v>0</v>
      </c>
      <c r="GL54" t="s">
        <v>10272</v>
      </c>
      <c r="GN54">
        <v>5</v>
      </c>
      <c r="GZ54" t="s">
        <v>10273</v>
      </c>
      <c r="HA54" t="s">
        <v>9649</v>
      </c>
      <c r="HB54" t="s">
        <v>294</v>
      </c>
      <c r="HC54" t="s">
        <v>294</v>
      </c>
      <c r="HD54" t="s">
        <v>10274</v>
      </c>
      <c r="HE54">
        <v>0</v>
      </c>
      <c r="HF54">
        <v>12</v>
      </c>
      <c r="HG54">
        <v>28</v>
      </c>
      <c r="HH54" t="s">
        <v>275</v>
      </c>
      <c r="HK54">
        <v>1</v>
      </c>
      <c r="HV54">
        <v>47</v>
      </c>
      <c r="HW54">
        <v>4197601</v>
      </c>
      <c r="HX54" t="s">
        <v>10275</v>
      </c>
      <c r="HY54">
        <v>4197571</v>
      </c>
      <c r="IB54">
        <v>0</v>
      </c>
      <c r="IC54">
        <v>0</v>
      </c>
      <c r="IL54">
        <v>137</v>
      </c>
      <c r="IP54" t="s">
        <v>9375</v>
      </c>
      <c r="IT54">
        <v>9</v>
      </c>
    </row>
    <row r="55" spans="1:254">
      <c r="A55">
        <v>54</v>
      </c>
      <c r="B55" t="s">
        <v>10276</v>
      </c>
      <c r="C55">
        <v>4</v>
      </c>
      <c r="D55">
        <v>2</v>
      </c>
      <c r="E55">
        <v>1</v>
      </c>
      <c r="F55">
        <v>3</v>
      </c>
      <c r="G55">
        <v>47</v>
      </c>
      <c r="I55" t="s">
        <v>254</v>
      </c>
      <c r="J55">
        <v>12</v>
      </c>
      <c r="K55" t="s">
        <v>3480</v>
      </c>
      <c r="L55" t="s">
        <v>10182</v>
      </c>
      <c r="M55" t="s">
        <v>1186</v>
      </c>
      <c r="O55" t="s">
        <v>1187</v>
      </c>
      <c r="P55" t="s">
        <v>442</v>
      </c>
      <c r="Q55" t="s">
        <v>1188</v>
      </c>
      <c r="V55" t="s">
        <v>257</v>
      </c>
      <c r="W55" t="s">
        <v>3482</v>
      </c>
      <c r="AD55" t="s">
        <v>807</v>
      </c>
      <c r="AE55" t="s">
        <v>808</v>
      </c>
      <c r="AF55" t="s">
        <v>3482</v>
      </c>
      <c r="AG55" t="s">
        <v>257</v>
      </c>
      <c r="AI55">
        <v>9</v>
      </c>
      <c r="AO55">
        <v>7</v>
      </c>
      <c r="BI55" t="s">
        <v>274</v>
      </c>
      <c r="BP55">
        <f t="shared" si="0"/>
        <v>0</v>
      </c>
      <c r="BQ55">
        <f t="shared" si="1"/>
        <v>4</v>
      </c>
      <c r="BS55" t="s">
        <v>9317</v>
      </c>
      <c r="BU55">
        <v>5</v>
      </c>
      <c r="BW55">
        <v>0</v>
      </c>
      <c r="BX55" t="s">
        <v>10277</v>
      </c>
      <c r="CC55" s="3">
        <v>0.24722222222222223</v>
      </c>
      <c r="CE55" t="s">
        <v>10278</v>
      </c>
      <c r="CI55">
        <v>0</v>
      </c>
      <c r="CJ55" t="s">
        <v>10279</v>
      </c>
      <c r="CK55" s="4">
        <v>38387</v>
      </c>
      <c r="CL55" t="s">
        <v>10280</v>
      </c>
      <c r="CM55" t="s">
        <v>10281</v>
      </c>
      <c r="CN55">
        <v>5</v>
      </c>
      <c r="CP55" t="s">
        <v>269</v>
      </c>
      <c r="CQ55" t="s">
        <v>9317</v>
      </c>
      <c r="CT55" t="s">
        <v>5078</v>
      </c>
      <c r="CV55">
        <v>0</v>
      </c>
      <c r="CX55">
        <v>6</v>
      </c>
      <c r="CY55" t="s">
        <v>1242</v>
      </c>
      <c r="CZ55">
        <v>24</v>
      </c>
      <c r="DA55">
        <v>12</v>
      </c>
      <c r="DB55" t="s">
        <v>2209</v>
      </c>
      <c r="DC55">
        <v>-26</v>
      </c>
      <c r="DE55" t="s">
        <v>9407</v>
      </c>
      <c r="DJ55">
        <v>3</v>
      </c>
      <c r="DK55" s="4">
        <v>44498</v>
      </c>
      <c r="DL55">
        <v>20466</v>
      </c>
      <c r="DM55">
        <v>2021</v>
      </c>
      <c r="DN55">
        <v>0</v>
      </c>
      <c r="DP55">
        <v>80990</v>
      </c>
      <c r="DQ55">
        <v>147</v>
      </c>
      <c r="DT55" t="s">
        <v>274</v>
      </c>
      <c r="DU55" t="s">
        <v>257</v>
      </c>
      <c r="DW55">
        <v>28</v>
      </c>
      <c r="DX55" t="s">
        <v>275</v>
      </c>
      <c r="ED55">
        <v>0</v>
      </c>
      <c r="EE55" t="s">
        <v>10189</v>
      </c>
      <c r="EF55" t="s">
        <v>383</v>
      </c>
      <c r="EG55">
        <v>0</v>
      </c>
      <c r="EI55" t="s">
        <v>454</v>
      </c>
      <c r="EJ55" t="s">
        <v>10282</v>
      </c>
      <c r="EK55" t="s">
        <v>10283</v>
      </c>
      <c r="EL55" t="s">
        <v>10284</v>
      </c>
      <c r="EM55" t="s">
        <v>588</v>
      </c>
      <c r="EN55" t="s">
        <v>282</v>
      </c>
      <c r="EO55" t="s">
        <v>10270</v>
      </c>
      <c r="EP55">
        <v>0</v>
      </c>
      <c r="ES55" t="s">
        <v>10285</v>
      </c>
      <c r="FD55">
        <v>0</v>
      </c>
      <c r="FE55">
        <v>5</v>
      </c>
      <c r="FF55" t="s">
        <v>429</v>
      </c>
      <c r="FH55" t="s">
        <v>429</v>
      </c>
      <c r="FI55" t="s">
        <v>9393</v>
      </c>
      <c r="FK55">
        <v>0</v>
      </c>
      <c r="FM55">
        <v>0</v>
      </c>
      <c r="FP55">
        <v>0</v>
      </c>
      <c r="FR55" t="s">
        <v>462</v>
      </c>
      <c r="FT55" t="s">
        <v>274</v>
      </c>
      <c r="FU55" t="s">
        <v>683</v>
      </c>
      <c r="FV55" t="s">
        <v>431</v>
      </c>
      <c r="FX55">
        <v>0</v>
      </c>
      <c r="FZ55">
        <v>28.05</v>
      </c>
      <c r="GA55">
        <v>23</v>
      </c>
      <c r="GB55">
        <v>0</v>
      </c>
      <c r="GD55" t="s">
        <v>355</v>
      </c>
      <c r="GE55">
        <v>0</v>
      </c>
      <c r="GF55" t="s">
        <v>466</v>
      </c>
      <c r="GI55">
        <v>0</v>
      </c>
      <c r="GJ55">
        <v>0</v>
      </c>
      <c r="GL55" t="s">
        <v>10286</v>
      </c>
      <c r="GN55">
        <v>1</v>
      </c>
      <c r="GZ55" t="s">
        <v>10287</v>
      </c>
      <c r="HB55" t="s">
        <v>313</v>
      </c>
      <c r="HC55" t="s">
        <v>313</v>
      </c>
      <c r="HD55" t="s">
        <v>1115</v>
      </c>
      <c r="HE55">
        <v>0</v>
      </c>
      <c r="HF55">
        <v>12</v>
      </c>
      <c r="HG55">
        <v>28</v>
      </c>
      <c r="HH55" t="s">
        <v>275</v>
      </c>
      <c r="HK55">
        <v>4</v>
      </c>
      <c r="HV55">
        <v>44</v>
      </c>
      <c r="HW55">
        <v>4197638</v>
      </c>
      <c r="HY55">
        <v>4197601</v>
      </c>
      <c r="IB55">
        <v>0</v>
      </c>
      <c r="IC55">
        <v>0</v>
      </c>
      <c r="IL55">
        <v>138</v>
      </c>
      <c r="IP55" t="s">
        <v>9407</v>
      </c>
      <c r="IT55">
        <v>9</v>
      </c>
    </row>
    <row r="56" spans="1:254">
      <c r="A56">
        <v>55</v>
      </c>
      <c r="B56" t="s">
        <v>10288</v>
      </c>
      <c r="C56">
        <v>4</v>
      </c>
      <c r="D56">
        <v>1</v>
      </c>
      <c r="E56">
        <v>10</v>
      </c>
      <c r="F56">
        <v>-1</v>
      </c>
      <c r="G56">
        <v>44</v>
      </c>
      <c r="I56" t="s">
        <v>254</v>
      </c>
      <c r="J56">
        <v>12</v>
      </c>
      <c r="K56" t="s">
        <v>6748</v>
      </c>
      <c r="L56" t="s">
        <v>9506</v>
      </c>
      <c r="M56" t="s">
        <v>256</v>
      </c>
      <c r="O56" t="s">
        <v>255</v>
      </c>
      <c r="P56" t="s">
        <v>871</v>
      </c>
      <c r="R56" t="s">
        <v>443</v>
      </c>
      <c r="V56" t="s">
        <v>257</v>
      </c>
      <c r="W56" t="s">
        <v>1709</v>
      </c>
      <c r="AD56" t="s">
        <v>807</v>
      </c>
      <c r="AE56" t="s">
        <v>808</v>
      </c>
      <c r="AF56" t="s">
        <v>1709</v>
      </c>
      <c r="AG56" t="s">
        <v>274</v>
      </c>
      <c r="AI56">
        <v>22</v>
      </c>
      <c r="AO56">
        <v>7</v>
      </c>
      <c r="AT56" t="s">
        <v>254</v>
      </c>
      <c r="BI56" t="s">
        <v>274</v>
      </c>
      <c r="BP56">
        <f t="shared" si="0"/>
        <v>0</v>
      </c>
      <c r="BQ56">
        <f t="shared" si="1"/>
        <v>5</v>
      </c>
      <c r="BS56" t="s">
        <v>9317</v>
      </c>
      <c r="BU56">
        <v>5</v>
      </c>
      <c r="BW56">
        <v>0</v>
      </c>
      <c r="BX56" t="s">
        <v>10289</v>
      </c>
      <c r="CC56" s="3">
        <v>0.21875</v>
      </c>
      <c r="CE56" t="s">
        <v>10290</v>
      </c>
      <c r="CI56">
        <v>0</v>
      </c>
      <c r="CJ56" t="s">
        <v>10291</v>
      </c>
      <c r="CK56" s="4">
        <v>38387</v>
      </c>
      <c r="CL56" t="s">
        <v>10292</v>
      </c>
      <c r="CM56" t="s">
        <v>10293</v>
      </c>
      <c r="CN56">
        <v>5</v>
      </c>
      <c r="CO56" t="s">
        <v>9386</v>
      </c>
      <c r="CP56" t="s">
        <v>282</v>
      </c>
      <c r="CQ56" t="s">
        <v>9317</v>
      </c>
      <c r="CT56" t="s">
        <v>10294</v>
      </c>
      <c r="CV56">
        <v>0</v>
      </c>
      <c r="CX56">
        <v>7</v>
      </c>
      <c r="CY56" t="s">
        <v>1242</v>
      </c>
      <c r="CZ56">
        <v>24</v>
      </c>
      <c r="DA56">
        <v>12</v>
      </c>
      <c r="DB56" t="s">
        <v>2209</v>
      </c>
      <c r="DC56">
        <v>-26</v>
      </c>
      <c r="DE56" t="s">
        <v>9386</v>
      </c>
      <c r="DJ56">
        <v>-1</v>
      </c>
      <c r="DK56" s="4">
        <v>44498</v>
      </c>
      <c r="DL56">
        <v>20466</v>
      </c>
      <c r="DM56">
        <v>2021</v>
      </c>
      <c r="DN56">
        <v>0</v>
      </c>
      <c r="DP56">
        <v>80990</v>
      </c>
      <c r="DQ56">
        <v>148</v>
      </c>
      <c r="DT56" t="s">
        <v>274</v>
      </c>
      <c r="DU56" t="s">
        <v>257</v>
      </c>
      <c r="DW56">
        <v>28</v>
      </c>
      <c r="DX56" t="s">
        <v>275</v>
      </c>
      <c r="ED56">
        <v>0</v>
      </c>
      <c r="EE56" t="s">
        <v>2145</v>
      </c>
      <c r="EF56" t="s">
        <v>675</v>
      </c>
      <c r="EG56">
        <v>0</v>
      </c>
      <c r="EI56" t="s">
        <v>454</v>
      </c>
      <c r="EJ56" t="s">
        <v>10295</v>
      </c>
      <c r="EK56" t="s">
        <v>10296</v>
      </c>
      <c r="EL56" t="s">
        <v>10297</v>
      </c>
      <c r="EM56" t="s">
        <v>10298</v>
      </c>
      <c r="EN56" t="s">
        <v>269</v>
      </c>
      <c r="EO56" t="s">
        <v>2793</v>
      </c>
      <c r="EP56">
        <v>0</v>
      </c>
      <c r="ES56" t="s">
        <v>10299</v>
      </c>
      <c r="FD56">
        <v>0</v>
      </c>
      <c r="FE56">
        <v>2</v>
      </c>
      <c r="FF56" t="s">
        <v>590</v>
      </c>
      <c r="FH56" t="s">
        <v>590</v>
      </c>
      <c r="FI56" t="s">
        <v>10154</v>
      </c>
      <c r="FK56">
        <v>0</v>
      </c>
      <c r="FM56">
        <v>0</v>
      </c>
      <c r="FP56">
        <v>0</v>
      </c>
      <c r="FR56" t="s">
        <v>395</v>
      </c>
      <c r="FT56" t="s">
        <v>257</v>
      </c>
      <c r="FU56" t="s">
        <v>496</v>
      </c>
      <c r="FV56" t="s">
        <v>431</v>
      </c>
      <c r="FX56">
        <v>0</v>
      </c>
      <c r="FZ56">
        <v>28.05</v>
      </c>
      <c r="GA56">
        <v>23</v>
      </c>
      <c r="GB56">
        <v>0</v>
      </c>
      <c r="GC56" t="s">
        <v>10300</v>
      </c>
      <c r="GD56" t="s">
        <v>355</v>
      </c>
      <c r="GE56">
        <v>0</v>
      </c>
      <c r="GF56" t="s">
        <v>895</v>
      </c>
      <c r="GI56">
        <v>0</v>
      </c>
      <c r="GJ56">
        <v>0</v>
      </c>
      <c r="GL56" t="s">
        <v>10301</v>
      </c>
      <c r="GN56">
        <v>1</v>
      </c>
      <c r="GZ56" t="s">
        <v>2307</v>
      </c>
      <c r="HB56" t="s">
        <v>313</v>
      </c>
      <c r="HC56" t="s">
        <v>313</v>
      </c>
      <c r="HD56" t="s">
        <v>10302</v>
      </c>
      <c r="HE56">
        <v>0</v>
      </c>
      <c r="HF56">
        <v>12</v>
      </c>
      <c r="HG56">
        <v>28</v>
      </c>
      <c r="HH56" t="s">
        <v>275</v>
      </c>
      <c r="HK56">
        <v>4</v>
      </c>
      <c r="HV56">
        <v>45</v>
      </c>
      <c r="HW56">
        <v>4197661</v>
      </c>
      <c r="HX56" t="s">
        <v>10057</v>
      </c>
      <c r="HY56">
        <v>4197638</v>
      </c>
      <c r="IB56">
        <v>0</v>
      </c>
      <c r="IC56">
        <v>0</v>
      </c>
      <c r="IL56">
        <v>139</v>
      </c>
      <c r="IN56" t="s">
        <v>9512</v>
      </c>
      <c r="IP56" t="s">
        <v>9512</v>
      </c>
      <c r="IT56">
        <v>9</v>
      </c>
    </row>
    <row r="57" spans="1:254">
      <c r="A57">
        <v>56</v>
      </c>
      <c r="B57" t="s">
        <v>10303</v>
      </c>
      <c r="C57">
        <v>4</v>
      </c>
      <c r="D57">
        <v>2</v>
      </c>
      <c r="E57">
        <v>11</v>
      </c>
      <c r="F57">
        <v>8</v>
      </c>
      <c r="G57">
        <v>45</v>
      </c>
      <c r="I57" t="s">
        <v>254</v>
      </c>
      <c r="J57">
        <v>12</v>
      </c>
      <c r="K57" t="s">
        <v>3480</v>
      </c>
      <c r="L57" t="s">
        <v>10182</v>
      </c>
      <c r="M57" t="s">
        <v>1186</v>
      </c>
      <c r="O57" t="s">
        <v>1187</v>
      </c>
      <c r="P57" t="s">
        <v>442</v>
      </c>
      <c r="Q57" t="s">
        <v>1188</v>
      </c>
      <c r="V57" t="s">
        <v>257</v>
      </c>
      <c r="W57" t="s">
        <v>3482</v>
      </c>
      <c r="AD57" t="s">
        <v>807</v>
      </c>
      <c r="AE57" t="s">
        <v>808</v>
      </c>
      <c r="AF57" t="s">
        <v>3482</v>
      </c>
      <c r="AG57" t="s">
        <v>257</v>
      </c>
      <c r="AI57">
        <v>22</v>
      </c>
      <c r="AO57">
        <v>7</v>
      </c>
      <c r="BI57" t="s">
        <v>274</v>
      </c>
      <c r="BP57">
        <f t="shared" si="0"/>
        <v>0</v>
      </c>
      <c r="BQ57">
        <f t="shared" si="1"/>
        <v>4</v>
      </c>
      <c r="BS57" t="s">
        <v>9317</v>
      </c>
      <c r="BU57">
        <v>5</v>
      </c>
      <c r="BW57">
        <v>0</v>
      </c>
      <c r="BX57" t="s">
        <v>10304</v>
      </c>
      <c r="CC57" s="3">
        <v>0.19236111111111112</v>
      </c>
      <c r="CE57" t="s">
        <v>10305</v>
      </c>
      <c r="CI57">
        <v>0</v>
      </c>
      <c r="CJ57" t="s">
        <v>10306</v>
      </c>
      <c r="CK57" s="4">
        <v>38387</v>
      </c>
      <c r="CL57" t="s">
        <v>10307</v>
      </c>
      <c r="CM57" t="s">
        <v>10308</v>
      </c>
      <c r="CN57">
        <v>5</v>
      </c>
      <c r="CP57" t="s">
        <v>418</v>
      </c>
      <c r="CQ57" t="s">
        <v>9317</v>
      </c>
      <c r="CT57" t="s">
        <v>10309</v>
      </c>
      <c r="CV57">
        <v>0</v>
      </c>
      <c r="CX57">
        <v>8</v>
      </c>
      <c r="CY57" t="s">
        <v>1242</v>
      </c>
      <c r="CZ57">
        <v>24</v>
      </c>
      <c r="DA57">
        <v>12</v>
      </c>
      <c r="DB57" t="s">
        <v>2209</v>
      </c>
      <c r="DC57">
        <v>-26</v>
      </c>
      <c r="DE57" t="s">
        <v>9426</v>
      </c>
      <c r="DJ57">
        <v>8</v>
      </c>
      <c r="DK57" s="4">
        <v>44498</v>
      </c>
      <c r="DL57">
        <v>20466</v>
      </c>
      <c r="DM57">
        <v>2021</v>
      </c>
      <c r="DN57">
        <v>0</v>
      </c>
      <c r="DP57">
        <v>80990</v>
      </c>
      <c r="DQ57">
        <v>149</v>
      </c>
      <c r="DT57" t="s">
        <v>274</v>
      </c>
      <c r="DU57" t="s">
        <v>257</v>
      </c>
      <c r="DW57">
        <v>28</v>
      </c>
      <c r="DX57" t="s">
        <v>275</v>
      </c>
      <c r="ED57">
        <v>0</v>
      </c>
      <c r="EE57" t="s">
        <v>10189</v>
      </c>
      <c r="EF57" t="s">
        <v>383</v>
      </c>
      <c r="EG57">
        <v>0</v>
      </c>
      <c r="EI57" t="s">
        <v>454</v>
      </c>
      <c r="EJ57" t="s">
        <v>10310</v>
      </c>
      <c r="EK57" t="s">
        <v>10311</v>
      </c>
      <c r="EL57" t="s">
        <v>10312</v>
      </c>
      <c r="EM57" t="s">
        <v>10313</v>
      </c>
      <c r="EN57" t="s">
        <v>418</v>
      </c>
      <c r="EO57" t="s">
        <v>10314</v>
      </c>
      <c r="EP57">
        <v>0</v>
      </c>
      <c r="ES57" t="s">
        <v>10315</v>
      </c>
      <c r="FD57">
        <v>0</v>
      </c>
      <c r="FE57">
        <v>10</v>
      </c>
      <c r="FF57" t="s">
        <v>310</v>
      </c>
      <c r="FH57" t="s">
        <v>310</v>
      </c>
      <c r="FK57">
        <v>0</v>
      </c>
      <c r="FM57">
        <v>0</v>
      </c>
      <c r="FP57">
        <v>0</v>
      </c>
      <c r="FR57" t="s">
        <v>462</v>
      </c>
      <c r="FT57" t="s">
        <v>274</v>
      </c>
      <c r="FU57" t="s">
        <v>777</v>
      </c>
      <c r="FV57" t="s">
        <v>431</v>
      </c>
      <c r="FX57">
        <v>0</v>
      </c>
      <c r="FZ57">
        <v>28.05</v>
      </c>
      <c r="GA57">
        <v>23</v>
      </c>
      <c r="GB57">
        <v>0</v>
      </c>
      <c r="GD57" t="s">
        <v>355</v>
      </c>
      <c r="GE57">
        <v>0</v>
      </c>
      <c r="GF57" t="s">
        <v>466</v>
      </c>
      <c r="GI57">
        <v>0</v>
      </c>
      <c r="GJ57">
        <v>0</v>
      </c>
      <c r="GL57" t="s">
        <v>10272</v>
      </c>
      <c r="GN57">
        <v>6</v>
      </c>
      <c r="GZ57" t="s">
        <v>10316</v>
      </c>
      <c r="HA57" t="s">
        <v>9426</v>
      </c>
      <c r="HB57" t="s">
        <v>313</v>
      </c>
      <c r="HC57" t="s">
        <v>313</v>
      </c>
      <c r="HD57" t="s">
        <v>10317</v>
      </c>
      <c r="HE57">
        <v>0</v>
      </c>
      <c r="HF57">
        <v>12</v>
      </c>
      <c r="HG57">
        <v>28</v>
      </c>
      <c r="HH57" t="s">
        <v>275</v>
      </c>
      <c r="HK57" t="s">
        <v>499</v>
      </c>
      <c r="HV57">
        <v>37</v>
      </c>
      <c r="HW57">
        <v>4197682</v>
      </c>
      <c r="HX57" t="s">
        <v>492</v>
      </c>
      <c r="HY57">
        <v>4197661</v>
      </c>
      <c r="IB57">
        <v>0</v>
      </c>
      <c r="IC57">
        <v>0</v>
      </c>
      <c r="IL57">
        <v>140</v>
      </c>
      <c r="IP57" t="s">
        <v>9386</v>
      </c>
      <c r="IT57">
        <v>9</v>
      </c>
    </row>
    <row r="58" spans="1:254">
      <c r="A58">
        <v>57</v>
      </c>
      <c r="B58" t="s">
        <v>10318</v>
      </c>
      <c r="C58">
        <v>4</v>
      </c>
      <c r="D58">
        <v>3</v>
      </c>
      <c r="E58">
        <v>3</v>
      </c>
      <c r="F58">
        <v>6</v>
      </c>
      <c r="G58">
        <v>37</v>
      </c>
      <c r="I58" t="s">
        <v>254</v>
      </c>
      <c r="J58">
        <v>12</v>
      </c>
      <c r="K58" t="s">
        <v>3480</v>
      </c>
      <c r="L58" t="s">
        <v>10319</v>
      </c>
      <c r="M58" t="s">
        <v>568</v>
      </c>
      <c r="O58" t="s">
        <v>1066</v>
      </c>
      <c r="P58" t="s">
        <v>1067</v>
      </c>
      <c r="R58" t="s">
        <v>443</v>
      </c>
      <c r="S58" t="s">
        <v>1904</v>
      </c>
      <c r="V58" t="s">
        <v>257</v>
      </c>
      <c r="W58" t="s">
        <v>4101</v>
      </c>
      <c r="AD58" t="s">
        <v>807</v>
      </c>
      <c r="AE58" t="s">
        <v>808</v>
      </c>
      <c r="AF58" t="s">
        <v>4101</v>
      </c>
      <c r="AG58" t="s">
        <v>274</v>
      </c>
      <c r="AI58">
        <v>22</v>
      </c>
      <c r="AO58">
        <v>7</v>
      </c>
      <c r="BI58" t="s">
        <v>274</v>
      </c>
      <c r="BP58">
        <f t="shared" si="0"/>
        <v>0</v>
      </c>
      <c r="BQ58">
        <f t="shared" si="1"/>
        <v>2</v>
      </c>
      <c r="BS58" t="s">
        <v>9317</v>
      </c>
      <c r="BU58">
        <v>5</v>
      </c>
      <c r="BW58">
        <v>0</v>
      </c>
      <c r="BX58" t="s">
        <v>10320</v>
      </c>
      <c r="CC58" s="3">
        <v>0.16041666666666668</v>
      </c>
      <c r="CE58" t="s">
        <v>10321</v>
      </c>
      <c r="CI58">
        <v>0</v>
      </c>
      <c r="CJ58" t="s">
        <v>10322</v>
      </c>
      <c r="CK58" s="4">
        <v>38721</v>
      </c>
      <c r="CL58" t="s">
        <v>10323</v>
      </c>
      <c r="CM58" t="s">
        <v>10324</v>
      </c>
      <c r="CN58">
        <v>5</v>
      </c>
      <c r="CO58" t="s">
        <v>9915</v>
      </c>
      <c r="CP58" t="s">
        <v>269</v>
      </c>
      <c r="CQ58" t="s">
        <v>9317</v>
      </c>
      <c r="CT58" t="s">
        <v>5393</v>
      </c>
      <c r="CV58">
        <v>0</v>
      </c>
      <c r="CX58">
        <v>9</v>
      </c>
      <c r="CY58" t="s">
        <v>1242</v>
      </c>
      <c r="CZ58">
        <v>24</v>
      </c>
      <c r="DA58">
        <v>12</v>
      </c>
      <c r="DB58" t="s">
        <v>2209</v>
      </c>
      <c r="DC58">
        <v>-26</v>
      </c>
      <c r="DE58" t="s">
        <v>9323</v>
      </c>
      <c r="DJ58">
        <v>6</v>
      </c>
      <c r="DK58" s="4">
        <v>44498</v>
      </c>
      <c r="DL58">
        <v>20466</v>
      </c>
      <c r="DM58">
        <v>2021</v>
      </c>
      <c r="DN58">
        <v>0</v>
      </c>
      <c r="DP58">
        <v>80990</v>
      </c>
      <c r="DQ58">
        <v>150</v>
      </c>
      <c r="DT58" t="s">
        <v>274</v>
      </c>
      <c r="DU58" t="s">
        <v>257</v>
      </c>
      <c r="DW58">
        <v>28</v>
      </c>
      <c r="DX58" t="s">
        <v>275</v>
      </c>
      <c r="ED58">
        <v>0</v>
      </c>
      <c r="EE58" t="s">
        <v>1076</v>
      </c>
      <c r="EF58" t="s">
        <v>422</v>
      </c>
      <c r="EG58">
        <v>0</v>
      </c>
      <c r="EI58" t="s">
        <v>454</v>
      </c>
      <c r="EJ58" t="s">
        <v>10190</v>
      </c>
      <c r="EK58" t="s">
        <v>10325</v>
      </c>
      <c r="EL58" t="s">
        <v>10326</v>
      </c>
      <c r="EM58" t="s">
        <v>2934</v>
      </c>
      <c r="EN58" t="s">
        <v>282</v>
      </c>
      <c r="EO58" t="s">
        <v>459</v>
      </c>
      <c r="EP58">
        <v>0</v>
      </c>
      <c r="ES58" t="s">
        <v>10327</v>
      </c>
      <c r="FD58">
        <v>0</v>
      </c>
      <c r="FE58">
        <v>2</v>
      </c>
      <c r="FF58" t="s">
        <v>255</v>
      </c>
      <c r="FH58" t="s">
        <v>255</v>
      </c>
      <c r="FI58" t="s">
        <v>10328</v>
      </c>
      <c r="FK58">
        <v>0</v>
      </c>
      <c r="FM58">
        <v>0</v>
      </c>
      <c r="FP58">
        <v>0</v>
      </c>
      <c r="FR58" t="s">
        <v>395</v>
      </c>
      <c r="FT58" t="s">
        <v>257</v>
      </c>
      <c r="FU58" t="s">
        <v>496</v>
      </c>
      <c r="FV58" t="s">
        <v>431</v>
      </c>
      <c r="FX58">
        <v>0</v>
      </c>
      <c r="FZ58">
        <v>28.05</v>
      </c>
      <c r="GA58">
        <v>23</v>
      </c>
      <c r="GB58">
        <v>0</v>
      </c>
      <c r="GC58" t="s">
        <v>3987</v>
      </c>
      <c r="GD58" t="s">
        <v>355</v>
      </c>
      <c r="GE58">
        <v>0</v>
      </c>
      <c r="GF58" t="s">
        <v>895</v>
      </c>
      <c r="GI58">
        <v>1</v>
      </c>
      <c r="GJ58">
        <v>0</v>
      </c>
      <c r="GL58" t="s">
        <v>10329</v>
      </c>
      <c r="GN58">
        <v>4</v>
      </c>
      <c r="GZ58" t="s">
        <v>10330</v>
      </c>
      <c r="HA58" t="s">
        <v>9323</v>
      </c>
      <c r="HB58" t="s">
        <v>313</v>
      </c>
      <c r="HC58" t="s">
        <v>313</v>
      </c>
      <c r="HD58" t="s">
        <v>10176</v>
      </c>
      <c r="HE58">
        <v>0</v>
      </c>
      <c r="HF58">
        <v>12</v>
      </c>
      <c r="HG58">
        <v>28</v>
      </c>
      <c r="HH58" t="s">
        <v>275</v>
      </c>
      <c r="HK58">
        <v>0</v>
      </c>
      <c r="HV58">
        <v>31</v>
      </c>
      <c r="HW58">
        <v>4197707</v>
      </c>
      <c r="HX58" t="s">
        <v>10331</v>
      </c>
      <c r="HY58">
        <v>4197682</v>
      </c>
      <c r="IB58">
        <v>0</v>
      </c>
      <c r="IC58">
        <v>0</v>
      </c>
      <c r="IL58">
        <v>141</v>
      </c>
      <c r="IP58" t="s">
        <v>9896</v>
      </c>
      <c r="IQ58" t="s">
        <v>9915</v>
      </c>
      <c r="IT58">
        <v>9</v>
      </c>
    </row>
    <row r="59" spans="1:254">
      <c r="A59">
        <v>58</v>
      </c>
      <c r="B59" t="s">
        <v>10332</v>
      </c>
      <c r="C59">
        <v>4</v>
      </c>
      <c r="D59">
        <v>1</v>
      </c>
      <c r="E59">
        <v>10</v>
      </c>
      <c r="F59">
        <v>2</v>
      </c>
      <c r="G59">
        <v>31</v>
      </c>
      <c r="I59" t="s">
        <v>298</v>
      </c>
      <c r="J59">
        <v>12</v>
      </c>
      <c r="K59" t="s">
        <v>3480</v>
      </c>
      <c r="L59" t="s">
        <v>10319</v>
      </c>
      <c r="M59" t="s">
        <v>568</v>
      </c>
      <c r="O59" t="s">
        <v>1066</v>
      </c>
      <c r="P59" t="s">
        <v>1067</v>
      </c>
      <c r="R59" t="s">
        <v>443</v>
      </c>
      <c r="S59" t="s">
        <v>1904</v>
      </c>
      <c r="V59" t="s">
        <v>257</v>
      </c>
      <c r="W59" t="s">
        <v>4101</v>
      </c>
      <c r="AD59" t="s">
        <v>807</v>
      </c>
      <c r="AE59" t="s">
        <v>808</v>
      </c>
      <c r="AF59" t="s">
        <v>4101</v>
      </c>
      <c r="AG59" t="s">
        <v>274</v>
      </c>
      <c r="AI59">
        <v>9</v>
      </c>
      <c r="AO59">
        <v>7</v>
      </c>
      <c r="BI59" t="s">
        <v>274</v>
      </c>
      <c r="BP59">
        <f t="shared" si="0"/>
        <v>0</v>
      </c>
      <c r="BQ59">
        <f t="shared" si="1"/>
        <v>2</v>
      </c>
      <c r="BS59" t="s">
        <v>9317</v>
      </c>
      <c r="BU59">
        <v>5</v>
      </c>
      <c r="BW59">
        <v>0</v>
      </c>
      <c r="BX59" t="s">
        <v>10333</v>
      </c>
      <c r="CC59" s="3">
        <v>0.13402777777777777</v>
      </c>
      <c r="CE59" t="s">
        <v>10334</v>
      </c>
      <c r="CI59">
        <v>0</v>
      </c>
      <c r="CJ59" t="s">
        <v>10335</v>
      </c>
      <c r="CK59" s="4">
        <v>38387</v>
      </c>
      <c r="CL59" t="s">
        <v>10336</v>
      </c>
      <c r="CM59" t="s">
        <v>10337</v>
      </c>
      <c r="CN59">
        <v>5</v>
      </c>
      <c r="CO59" t="s">
        <v>10338</v>
      </c>
      <c r="CP59" t="s">
        <v>282</v>
      </c>
      <c r="CQ59" t="s">
        <v>9317</v>
      </c>
      <c r="CT59" t="s">
        <v>10339</v>
      </c>
      <c r="CV59">
        <v>0</v>
      </c>
      <c r="CX59">
        <v>10</v>
      </c>
      <c r="CY59" t="s">
        <v>1242</v>
      </c>
      <c r="CZ59">
        <v>24</v>
      </c>
      <c r="DA59">
        <v>12</v>
      </c>
      <c r="DB59" t="s">
        <v>2209</v>
      </c>
      <c r="DC59">
        <v>-26</v>
      </c>
      <c r="DE59" t="s">
        <v>9512</v>
      </c>
      <c r="DJ59">
        <v>2</v>
      </c>
      <c r="DK59" s="4">
        <v>44498</v>
      </c>
      <c r="DL59">
        <v>20466</v>
      </c>
      <c r="DM59">
        <v>2021</v>
      </c>
      <c r="DN59">
        <v>1</v>
      </c>
      <c r="DP59">
        <v>80990</v>
      </c>
      <c r="DQ59">
        <v>151</v>
      </c>
      <c r="DT59" t="s">
        <v>274</v>
      </c>
      <c r="DU59" t="s">
        <v>257</v>
      </c>
      <c r="DW59">
        <v>28</v>
      </c>
      <c r="DX59" t="s">
        <v>275</v>
      </c>
      <c r="ED59">
        <v>0</v>
      </c>
      <c r="EE59" t="s">
        <v>1076</v>
      </c>
      <c r="EF59" t="s">
        <v>422</v>
      </c>
      <c r="EG59">
        <v>0</v>
      </c>
      <c r="EI59" t="s">
        <v>454</v>
      </c>
      <c r="EJ59" t="s">
        <v>10207</v>
      </c>
      <c r="EK59" t="s">
        <v>10340</v>
      </c>
      <c r="EL59" t="s">
        <v>10341</v>
      </c>
      <c r="EM59" t="s">
        <v>1281</v>
      </c>
      <c r="EN59" t="s">
        <v>269</v>
      </c>
      <c r="EO59" t="s">
        <v>459</v>
      </c>
      <c r="EP59">
        <v>1</v>
      </c>
      <c r="ES59" t="s">
        <v>10342</v>
      </c>
      <c r="FD59">
        <v>0</v>
      </c>
      <c r="FE59">
        <v>4</v>
      </c>
      <c r="FF59" t="s">
        <v>621</v>
      </c>
      <c r="FG59" t="s">
        <v>309</v>
      </c>
      <c r="FH59" t="s">
        <v>429</v>
      </c>
      <c r="FK59">
        <v>0</v>
      </c>
      <c r="FM59">
        <v>0</v>
      </c>
      <c r="FP59">
        <v>0</v>
      </c>
      <c r="FR59" t="s">
        <v>395</v>
      </c>
      <c r="FT59" t="s">
        <v>257</v>
      </c>
      <c r="FU59" t="s">
        <v>1277</v>
      </c>
      <c r="FV59" t="s">
        <v>431</v>
      </c>
      <c r="FW59" t="s">
        <v>432</v>
      </c>
      <c r="FX59">
        <v>0</v>
      </c>
      <c r="FZ59">
        <v>28.05</v>
      </c>
      <c r="GA59">
        <v>23</v>
      </c>
      <c r="GB59">
        <v>0</v>
      </c>
      <c r="GC59" t="s">
        <v>3987</v>
      </c>
      <c r="GD59" t="s">
        <v>355</v>
      </c>
      <c r="GE59">
        <v>0</v>
      </c>
      <c r="GF59" t="s">
        <v>895</v>
      </c>
      <c r="GI59">
        <v>1</v>
      </c>
      <c r="GJ59">
        <v>0</v>
      </c>
      <c r="GL59" t="s">
        <v>10343</v>
      </c>
      <c r="GN59">
        <v>1</v>
      </c>
      <c r="GZ59" t="s">
        <v>10344</v>
      </c>
      <c r="HB59" t="s">
        <v>313</v>
      </c>
      <c r="HC59" t="s">
        <v>313</v>
      </c>
      <c r="HD59" t="s">
        <v>10345</v>
      </c>
      <c r="HE59">
        <v>0</v>
      </c>
      <c r="HF59">
        <v>12</v>
      </c>
      <c r="HG59">
        <v>28</v>
      </c>
      <c r="HH59" t="s">
        <v>275</v>
      </c>
      <c r="HK59">
        <v>0</v>
      </c>
      <c r="HV59">
        <v>29</v>
      </c>
      <c r="HW59">
        <v>4197734</v>
      </c>
      <c r="HX59" t="s">
        <v>10346</v>
      </c>
      <c r="HY59">
        <v>4197707</v>
      </c>
      <c r="IB59">
        <v>0</v>
      </c>
      <c r="IC59">
        <v>0</v>
      </c>
      <c r="IL59">
        <v>142</v>
      </c>
      <c r="IN59" t="s">
        <v>9512</v>
      </c>
      <c r="IP59" t="s">
        <v>9512</v>
      </c>
      <c r="IQ59" t="s">
        <v>9344</v>
      </c>
      <c r="IT59">
        <v>9</v>
      </c>
    </row>
    <row r="60" spans="1:254">
      <c r="A60">
        <v>59</v>
      </c>
      <c r="B60" t="s">
        <v>10347</v>
      </c>
      <c r="V60" t="s">
        <v>679</v>
      </c>
      <c r="BP60">
        <f t="shared" si="0"/>
        <v>0</v>
      </c>
      <c r="BQ60">
        <f t="shared" si="1"/>
        <v>0</v>
      </c>
    </row>
    <row r="61" spans="1:254">
      <c r="A61">
        <v>60</v>
      </c>
      <c r="B61" t="s">
        <v>10348</v>
      </c>
      <c r="C61">
        <v>4</v>
      </c>
      <c r="D61">
        <v>2</v>
      </c>
      <c r="E61">
        <v>8</v>
      </c>
      <c r="F61">
        <v>4</v>
      </c>
      <c r="G61">
        <v>29</v>
      </c>
      <c r="I61" t="s">
        <v>254</v>
      </c>
      <c r="J61">
        <v>11</v>
      </c>
      <c r="K61" t="s">
        <v>5500</v>
      </c>
      <c r="L61" t="s">
        <v>10349</v>
      </c>
      <c r="M61" t="s">
        <v>827</v>
      </c>
      <c r="O61" t="s">
        <v>1430</v>
      </c>
      <c r="S61" t="s">
        <v>5876</v>
      </c>
      <c r="V61" t="s">
        <v>257</v>
      </c>
      <c r="W61" t="s">
        <v>3418</v>
      </c>
      <c r="AD61" t="s">
        <v>411</v>
      </c>
      <c r="AE61" t="s">
        <v>412</v>
      </c>
      <c r="AF61" t="s">
        <v>3418</v>
      </c>
      <c r="AG61" t="s">
        <v>257</v>
      </c>
      <c r="AI61">
        <v>22</v>
      </c>
      <c r="AO61">
        <v>7</v>
      </c>
      <c r="BI61" t="s">
        <v>274</v>
      </c>
      <c r="BP61">
        <f t="shared" si="0"/>
        <v>0</v>
      </c>
      <c r="BQ61">
        <f t="shared" si="1"/>
        <v>1</v>
      </c>
      <c r="BS61" t="s">
        <v>9317</v>
      </c>
      <c r="BU61">
        <v>5</v>
      </c>
      <c r="BW61">
        <v>0</v>
      </c>
      <c r="BX61" t="s">
        <v>10350</v>
      </c>
      <c r="CC61" s="3">
        <v>0.10208333333333335</v>
      </c>
      <c r="CE61" t="s">
        <v>10351</v>
      </c>
      <c r="CI61">
        <v>0</v>
      </c>
      <c r="CJ61" t="s">
        <v>10352</v>
      </c>
      <c r="CK61" s="4">
        <v>38387</v>
      </c>
      <c r="CL61" t="s">
        <v>10353</v>
      </c>
      <c r="CM61" t="s">
        <v>10354</v>
      </c>
      <c r="CN61">
        <v>5</v>
      </c>
      <c r="CO61" t="s">
        <v>10355</v>
      </c>
      <c r="CP61" t="s">
        <v>418</v>
      </c>
      <c r="CQ61" t="s">
        <v>9317</v>
      </c>
      <c r="CT61" t="s">
        <v>9626</v>
      </c>
      <c r="CV61">
        <v>0</v>
      </c>
      <c r="CX61">
        <v>11</v>
      </c>
      <c r="CY61" t="s">
        <v>1242</v>
      </c>
      <c r="CZ61">
        <v>24</v>
      </c>
      <c r="DA61">
        <v>12</v>
      </c>
      <c r="DB61" t="s">
        <v>2209</v>
      </c>
      <c r="DC61">
        <v>-26</v>
      </c>
      <c r="DE61" t="s">
        <v>9407</v>
      </c>
      <c r="DJ61">
        <v>4</v>
      </c>
      <c r="DK61" s="4">
        <v>44498</v>
      </c>
      <c r="DL61">
        <v>20466</v>
      </c>
      <c r="DM61">
        <v>2021</v>
      </c>
      <c r="DN61">
        <v>1</v>
      </c>
      <c r="DP61">
        <v>80990</v>
      </c>
      <c r="DQ61">
        <v>153</v>
      </c>
      <c r="DT61" t="s">
        <v>274</v>
      </c>
      <c r="DU61" t="s">
        <v>257</v>
      </c>
      <c r="DW61">
        <v>28</v>
      </c>
      <c r="DX61" t="s">
        <v>275</v>
      </c>
      <c r="ED61">
        <v>0</v>
      </c>
      <c r="EE61" t="s">
        <v>382</v>
      </c>
      <c r="EF61" t="s">
        <v>383</v>
      </c>
      <c r="EG61">
        <v>0</v>
      </c>
      <c r="EI61" t="s">
        <v>340</v>
      </c>
      <c r="EJ61" t="s">
        <v>10356</v>
      </c>
      <c r="EK61" t="s">
        <v>10357</v>
      </c>
      <c r="EL61" t="s">
        <v>10358</v>
      </c>
      <c r="EM61" t="s">
        <v>10359</v>
      </c>
      <c r="EN61" t="s">
        <v>418</v>
      </c>
      <c r="EO61" t="s">
        <v>10360</v>
      </c>
      <c r="EP61">
        <v>1</v>
      </c>
      <c r="ES61" t="s">
        <v>10361</v>
      </c>
      <c r="FD61">
        <v>0</v>
      </c>
      <c r="FE61">
        <v>16</v>
      </c>
      <c r="FF61" t="s">
        <v>255</v>
      </c>
      <c r="FH61" t="s">
        <v>255</v>
      </c>
      <c r="FI61" t="s">
        <v>10362</v>
      </c>
      <c r="FK61">
        <v>0</v>
      </c>
      <c r="FM61">
        <v>0</v>
      </c>
      <c r="FP61">
        <v>0</v>
      </c>
      <c r="FR61" t="s">
        <v>395</v>
      </c>
      <c r="FT61" t="s">
        <v>257</v>
      </c>
      <c r="FU61" t="s">
        <v>496</v>
      </c>
      <c r="FV61" t="s">
        <v>431</v>
      </c>
      <c r="FW61" t="s">
        <v>594</v>
      </c>
      <c r="FX61">
        <v>0</v>
      </c>
      <c r="FZ61">
        <v>28.05</v>
      </c>
      <c r="GA61">
        <v>23</v>
      </c>
      <c r="GB61">
        <v>0</v>
      </c>
      <c r="GC61" t="s">
        <v>10363</v>
      </c>
      <c r="GD61" t="s">
        <v>355</v>
      </c>
      <c r="GE61">
        <v>0</v>
      </c>
      <c r="GF61" t="s">
        <v>257</v>
      </c>
      <c r="GI61">
        <v>0</v>
      </c>
      <c r="GJ61">
        <v>0</v>
      </c>
      <c r="GL61" t="s">
        <v>10364</v>
      </c>
      <c r="GN61">
        <v>2</v>
      </c>
      <c r="GZ61" t="s">
        <v>5517</v>
      </c>
      <c r="HB61" t="s">
        <v>313</v>
      </c>
      <c r="HC61" t="s">
        <v>313</v>
      </c>
      <c r="HD61" t="s">
        <v>9426</v>
      </c>
      <c r="HE61">
        <v>0</v>
      </c>
      <c r="HF61">
        <v>11</v>
      </c>
      <c r="HG61">
        <v>28</v>
      </c>
      <c r="HH61" t="s">
        <v>275</v>
      </c>
      <c r="HK61">
        <v>4</v>
      </c>
      <c r="HV61">
        <v>25</v>
      </c>
      <c r="HW61">
        <v>4197787</v>
      </c>
      <c r="HX61" t="s">
        <v>10365</v>
      </c>
      <c r="HY61">
        <v>4197734</v>
      </c>
      <c r="IB61">
        <v>0</v>
      </c>
      <c r="IC61">
        <v>0</v>
      </c>
      <c r="IL61">
        <v>143</v>
      </c>
      <c r="IN61" t="s">
        <v>9650</v>
      </c>
      <c r="IP61" t="s">
        <v>9650</v>
      </c>
      <c r="IQ61" t="s">
        <v>9407</v>
      </c>
      <c r="IT61">
        <v>9</v>
      </c>
    </row>
    <row r="62" spans="1:254">
      <c r="A62">
        <v>61</v>
      </c>
      <c r="B62" t="s">
        <v>10366</v>
      </c>
      <c r="C62">
        <v>4</v>
      </c>
      <c r="D62">
        <v>3</v>
      </c>
      <c r="E62">
        <v>4</v>
      </c>
      <c r="F62">
        <v>1</v>
      </c>
      <c r="G62">
        <v>25</v>
      </c>
      <c r="I62" t="s">
        <v>298</v>
      </c>
      <c r="J62" t="s">
        <v>976</v>
      </c>
      <c r="K62" t="s">
        <v>976</v>
      </c>
      <c r="L62" t="s">
        <v>10367</v>
      </c>
      <c r="M62" t="s">
        <v>1095</v>
      </c>
      <c r="O62" t="s">
        <v>3415</v>
      </c>
      <c r="Q62" t="s">
        <v>2574</v>
      </c>
      <c r="S62" t="s">
        <v>473</v>
      </c>
      <c r="V62" t="s">
        <v>257</v>
      </c>
      <c r="W62" t="s">
        <v>3710</v>
      </c>
      <c r="AD62" t="s">
        <v>1098</v>
      </c>
      <c r="AE62" t="s">
        <v>1099</v>
      </c>
      <c r="AF62" t="s">
        <v>3710</v>
      </c>
      <c r="AG62" t="s">
        <v>274</v>
      </c>
      <c r="AI62">
        <v>9</v>
      </c>
      <c r="AK62" t="s">
        <v>1434</v>
      </c>
      <c r="AO62">
        <v>7</v>
      </c>
      <c r="AT62" t="s">
        <v>254</v>
      </c>
      <c r="BI62" t="s">
        <v>261</v>
      </c>
      <c r="BP62">
        <f t="shared" si="0"/>
        <v>0</v>
      </c>
      <c r="BQ62">
        <f t="shared" si="1"/>
        <v>1</v>
      </c>
      <c r="BS62" t="s">
        <v>9317</v>
      </c>
      <c r="BU62">
        <v>5</v>
      </c>
      <c r="BW62">
        <v>0</v>
      </c>
      <c r="BX62" t="s">
        <v>10368</v>
      </c>
      <c r="CC62" s="3">
        <v>7.4305555555555555E-2</v>
      </c>
      <c r="CE62" t="s">
        <v>10369</v>
      </c>
      <c r="CI62">
        <v>0</v>
      </c>
      <c r="CJ62" t="s">
        <v>10370</v>
      </c>
      <c r="CK62" s="4">
        <v>38387</v>
      </c>
      <c r="CL62" t="s">
        <v>10371</v>
      </c>
      <c r="CM62" t="s">
        <v>10372</v>
      </c>
      <c r="CN62">
        <v>5</v>
      </c>
      <c r="CP62" t="s">
        <v>282</v>
      </c>
      <c r="CQ62" t="s">
        <v>9317</v>
      </c>
      <c r="CT62" t="s">
        <v>10373</v>
      </c>
      <c r="CV62">
        <v>0</v>
      </c>
      <c r="CX62">
        <v>12</v>
      </c>
      <c r="CY62" t="s">
        <v>1242</v>
      </c>
      <c r="CZ62">
        <v>24</v>
      </c>
      <c r="DA62">
        <v>12</v>
      </c>
      <c r="DB62" t="s">
        <v>2209</v>
      </c>
      <c r="DC62">
        <v>-26</v>
      </c>
      <c r="DE62" t="s">
        <v>9426</v>
      </c>
      <c r="DJ62">
        <v>1</v>
      </c>
      <c r="DK62" s="4">
        <v>44498</v>
      </c>
      <c r="DL62">
        <v>20466</v>
      </c>
      <c r="DM62">
        <v>2021</v>
      </c>
      <c r="DN62">
        <v>1</v>
      </c>
      <c r="DP62">
        <v>80990</v>
      </c>
      <c r="DQ62">
        <v>154</v>
      </c>
      <c r="DT62" t="s">
        <v>294</v>
      </c>
      <c r="DU62" t="s">
        <v>294</v>
      </c>
      <c r="DW62">
        <v>28</v>
      </c>
      <c r="DX62" t="s">
        <v>275</v>
      </c>
      <c r="ED62">
        <v>0</v>
      </c>
      <c r="EE62" t="s">
        <v>3716</v>
      </c>
      <c r="EF62" t="s">
        <v>422</v>
      </c>
      <c r="EG62">
        <v>0</v>
      </c>
      <c r="EH62" t="s">
        <v>1955</v>
      </c>
      <c r="EI62" t="s">
        <v>992</v>
      </c>
      <c r="EJ62" t="s">
        <v>10374</v>
      </c>
      <c r="EK62" t="s">
        <v>10375</v>
      </c>
      <c r="EL62" t="s">
        <v>10376</v>
      </c>
      <c r="EM62" t="s">
        <v>1281</v>
      </c>
      <c r="EN62" t="s">
        <v>269</v>
      </c>
      <c r="EO62" t="s">
        <v>10360</v>
      </c>
      <c r="EP62">
        <v>1</v>
      </c>
      <c r="ES62" t="s">
        <v>10377</v>
      </c>
      <c r="FD62">
        <v>0</v>
      </c>
      <c r="FE62">
        <v>6</v>
      </c>
      <c r="FF62" t="s">
        <v>308</v>
      </c>
      <c r="FH62" t="s">
        <v>308</v>
      </c>
      <c r="FI62" t="s">
        <v>10362</v>
      </c>
      <c r="FK62">
        <v>0</v>
      </c>
      <c r="FM62">
        <v>0</v>
      </c>
      <c r="FP62">
        <v>0</v>
      </c>
      <c r="FR62" t="s">
        <v>462</v>
      </c>
      <c r="FT62" t="s">
        <v>274</v>
      </c>
      <c r="FU62" t="s">
        <v>683</v>
      </c>
      <c r="FV62" t="s">
        <v>431</v>
      </c>
      <c r="FW62" t="s">
        <v>432</v>
      </c>
      <c r="FX62">
        <v>0</v>
      </c>
      <c r="FZ62">
        <v>28.05</v>
      </c>
      <c r="GA62">
        <v>23</v>
      </c>
      <c r="GB62">
        <v>0</v>
      </c>
      <c r="GC62" t="s">
        <v>3807</v>
      </c>
      <c r="GD62" t="s">
        <v>355</v>
      </c>
      <c r="GE62">
        <v>0</v>
      </c>
      <c r="GF62" t="s">
        <v>257</v>
      </c>
      <c r="GI62">
        <v>1</v>
      </c>
      <c r="GJ62">
        <v>0</v>
      </c>
      <c r="GL62" t="s">
        <v>10378</v>
      </c>
      <c r="GN62">
        <v>2</v>
      </c>
      <c r="GZ62" t="s">
        <v>10379</v>
      </c>
      <c r="HA62" t="s">
        <v>9426</v>
      </c>
      <c r="HB62" t="s">
        <v>313</v>
      </c>
      <c r="HC62" t="s">
        <v>313</v>
      </c>
      <c r="HD62" t="s">
        <v>10380</v>
      </c>
      <c r="HE62">
        <v>0</v>
      </c>
      <c r="HF62">
        <v>21</v>
      </c>
      <c r="HG62">
        <v>28</v>
      </c>
      <c r="HH62" t="s">
        <v>275</v>
      </c>
      <c r="HK62">
        <v>4</v>
      </c>
      <c r="HV62">
        <v>24</v>
      </c>
      <c r="HW62">
        <v>4197835</v>
      </c>
      <c r="HX62" t="s">
        <v>10381</v>
      </c>
      <c r="HY62">
        <v>4197787</v>
      </c>
      <c r="IB62">
        <v>0</v>
      </c>
      <c r="IC62">
        <v>0</v>
      </c>
      <c r="IL62">
        <v>144</v>
      </c>
      <c r="IN62" t="s">
        <v>9386</v>
      </c>
      <c r="IP62" t="s">
        <v>9386</v>
      </c>
      <c r="IT62">
        <v>9</v>
      </c>
    </row>
    <row r="63" spans="1:254">
      <c r="A63">
        <v>62</v>
      </c>
      <c r="B63" t="s">
        <v>10382</v>
      </c>
      <c r="C63">
        <v>4</v>
      </c>
      <c r="D63">
        <v>1</v>
      </c>
      <c r="E63">
        <v>10</v>
      </c>
      <c r="F63">
        <v>-2</v>
      </c>
      <c r="G63">
        <v>-35</v>
      </c>
      <c r="V63" t="s">
        <v>679</v>
      </c>
      <c r="AI63">
        <v>7</v>
      </c>
      <c r="AK63" t="s">
        <v>1577</v>
      </c>
      <c r="AO63">
        <v>7</v>
      </c>
      <c r="BP63">
        <f t="shared" si="0"/>
        <v>0</v>
      </c>
      <c r="BQ63">
        <f t="shared" si="1"/>
        <v>0</v>
      </c>
      <c r="BS63" t="s">
        <v>9317</v>
      </c>
      <c r="BU63">
        <v>12</v>
      </c>
      <c r="BW63">
        <v>0</v>
      </c>
      <c r="BX63" t="s">
        <v>10383</v>
      </c>
      <c r="CC63" s="3">
        <v>9.0277777777777787E-3</v>
      </c>
      <c r="CE63" t="s">
        <v>10384</v>
      </c>
      <c r="CI63">
        <v>0</v>
      </c>
      <c r="CJ63" t="s">
        <v>10385</v>
      </c>
      <c r="CK63" s="4">
        <v>38387</v>
      </c>
      <c r="CL63" t="s">
        <v>10386</v>
      </c>
      <c r="CM63" t="s">
        <v>10387</v>
      </c>
      <c r="CN63">
        <v>12</v>
      </c>
      <c r="CO63" t="s">
        <v>268</v>
      </c>
      <c r="CP63" t="s">
        <v>282</v>
      </c>
      <c r="CQ63" t="s">
        <v>9317</v>
      </c>
      <c r="CT63" t="s">
        <v>10388</v>
      </c>
      <c r="CV63">
        <v>0</v>
      </c>
      <c r="CX63">
        <v>1</v>
      </c>
      <c r="CY63" t="s">
        <v>1509</v>
      </c>
      <c r="CZ63">
        <v>-33</v>
      </c>
      <c r="DA63">
        <v>1</v>
      </c>
      <c r="DB63" t="s">
        <v>1953</v>
      </c>
      <c r="DC63">
        <v>-35</v>
      </c>
      <c r="DJ63">
        <v>-2</v>
      </c>
      <c r="DK63" s="4">
        <v>44498</v>
      </c>
      <c r="DL63">
        <v>20466</v>
      </c>
      <c r="DM63">
        <v>2021</v>
      </c>
      <c r="DN63">
        <v>1</v>
      </c>
      <c r="DP63">
        <v>80990</v>
      </c>
      <c r="DQ63">
        <v>165</v>
      </c>
      <c r="DT63" t="s">
        <v>274</v>
      </c>
      <c r="DU63" t="s">
        <v>257</v>
      </c>
      <c r="DW63">
        <v>31</v>
      </c>
      <c r="DX63" t="s">
        <v>275</v>
      </c>
      <c r="ED63">
        <v>0</v>
      </c>
      <c r="EE63" t="s">
        <v>3079</v>
      </c>
      <c r="EF63" t="s">
        <v>2738</v>
      </c>
      <c r="EG63">
        <v>0</v>
      </c>
      <c r="EH63" t="s">
        <v>3080</v>
      </c>
      <c r="EI63" t="s">
        <v>2147</v>
      </c>
      <c r="EJ63" t="s">
        <v>10389</v>
      </c>
      <c r="EK63" t="s">
        <v>10390</v>
      </c>
      <c r="EL63" t="s">
        <v>10391</v>
      </c>
      <c r="EM63" t="s">
        <v>268</v>
      </c>
      <c r="EN63" t="s">
        <v>269</v>
      </c>
      <c r="EO63" t="s">
        <v>1698</v>
      </c>
      <c r="EP63">
        <v>0</v>
      </c>
      <c r="FD63">
        <v>0</v>
      </c>
      <c r="FE63">
        <v>11</v>
      </c>
      <c r="FF63" t="s">
        <v>3084</v>
      </c>
      <c r="FH63" t="s">
        <v>3084</v>
      </c>
      <c r="FK63">
        <v>0</v>
      </c>
      <c r="FM63">
        <v>0</v>
      </c>
      <c r="FP63">
        <v>0</v>
      </c>
      <c r="FR63" t="s">
        <v>1675</v>
      </c>
      <c r="FT63" t="s">
        <v>1938</v>
      </c>
      <c r="FU63" t="s">
        <v>9313</v>
      </c>
      <c r="FV63" t="s">
        <v>2037</v>
      </c>
      <c r="FX63">
        <v>0</v>
      </c>
      <c r="FZ63">
        <v>31.12</v>
      </c>
      <c r="GA63">
        <v>19</v>
      </c>
      <c r="GB63">
        <v>0</v>
      </c>
      <c r="GE63">
        <v>0</v>
      </c>
      <c r="GF63" t="s">
        <v>1179</v>
      </c>
      <c r="GI63">
        <v>0</v>
      </c>
      <c r="GJ63">
        <v>0</v>
      </c>
      <c r="GN63">
        <v>0</v>
      </c>
      <c r="GZ63" t="s">
        <v>10392</v>
      </c>
      <c r="HE63">
        <v>0</v>
      </c>
      <c r="HF63">
        <v>22</v>
      </c>
      <c r="HG63">
        <v>31</v>
      </c>
      <c r="HH63" t="s">
        <v>275</v>
      </c>
      <c r="HV63">
        <v>-33</v>
      </c>
      <c r="HW63">
        <v>4198301</v>
      </c>
      <c r="HY63">
        <v>4198234</v>
      </c>
      <c r="IB63">
        <v>0</v>
      </c>
      <c r="IC63">
        <v>0</v>
      </c>
      <c r="IL63">
        <v>155</v>
      </c>
      <c r="IT63">
        <v>9</v>
      </c>
    </row>
  </sheetData>
  <autoFilter ref="A1:IT6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T63"/>
  <sheetViews>
    <sheetView topLeftCell="HU29" workbookViewId="0">
      <selection activeCell="A2" sqref="A2:IT63"/>
    </sheetView>
  </sheetViews>
  <sheetFormatPr defaultColWidth="8.85546875" defaultRowHeight="15"/>
  <cols>
    <col min="2" max="2" width="24" bestFit="1" customWidth="1"/>
    <col min="10" max="67" width="8.85546875" customWidth="1"/>
    <col min="68" max="68" width="16" customWidth="1"/>
    <col min="69" max="69" width="15.7109375" customWidth="1"/>
    <col min="70" max="227" width="8.85546875" customWidth="1"/>
    <col min="228" max="228" width="17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10393</v>
      </c>
      <c r="C2">
        <v>1</v>
      </c>
      <c r="D2">
        <v>1</v>
      </c>
      <c r="E2">
        <v>10</v>
      </c>
      <c r="F2">
        <v>8</v>
      </c>
      <c r="G2">
        <v>-28</v>
      </c>
      <c r="H2" t="s">
        <v>253</v>
      </c>
      <c r="I2" t="s">
        <v>254</v>
      </c>
      <c r="J2">
        <v>12</v>
      </c>
      <c r="K2">
        <v>12</v>
      </c>
      <c r="L2" t="s">
        <v>10394</v>
      </c>
      <c r="M2" t="s">
        <v>7139</v>
      </c>
      <c r="O2" t="s">
        <v>10200</v>
      </c>
      <c r="S2" t="s">
        <v>7141</v>
      </c>
      <c r="V2" t="s">
        <v>257</v>
      </c>
      <c r="W2" t="s">
        <v>10395</v>
      </c>
      <c r="AD2" t="s">
        <v>807</v>
      </c>
      <c r="AE2" t="s">
        <v>808</v>
      </c>
      <c r="AF2" t="s">
        <v>10395</v>
      </c>
      <c r="AG2" t="s">
        <v>257</v>
      </c>
      <c r="AI2">
        <v>22</v>
      </c>
      <c r="AO2">
        <v>7</v>
      </c>
      <c r="BI2" t="s">
        <v>257</v>
      </c>
      <c r="BP2">
        <f>COUNTIFS(M:M,M2,Y:Y,Y2)</f>
        <v>0</v>
      </c>
      <c r="BQ2">
        <f>COUNTIFS(M:M,M2,AE:AE,AE2)</f>
        <v>1</v>
      </c>
      <c r="BS2" t="s">
        <v>275</v>
      </c>
      <c r="BU2">
        <v>0</v>
      </c>
      <c r="BW2">
        <v>0</v>
      </c>
      <c r="BX2" t="s">
        <v>10396</v>
      </c>
      <c r="CC2" s="3">
        <v>0.43055555555555558</v>
      </c>
      <c r="CE2" t="s">
        <v>10397</v>
      </c>
      <c r="CI2">
        <v>0</v>
      </c>
      <c r="CJ2" t="s">
        <v>10398</v>
      </c>
      <c r="CK2" s="4">
        <v>38050</v>
      </c>
      <c r="CL2" t="s">
        <v>10399</v>
      </c>
      <c r="CM2" t="s">
        <v>10400</v>
      </c>
      <c r="CN2">
        <v>0</v>
      </c>
      <c r="CO2" t="s">
        <v>268</v>
      </c>
      <c r="CP2" t="s">
        <v>269</v>
      </c>
      <c r="CQ2" t="s">
        <v>10401</v>
      </c>
      <c r="CT2" t="s">
        <v>3981</v>
      </c>
      <c r="CV2">
        <v>0</v>
      </c>
      <c r="CX2">
        <v>1</v>
      </c>
      <c r="CY2" t="s">
        <v>553</v>
      </c>
      <c r="CZ2">
        <v>0</v>
      </c>
      <c r="DA2">
        <v>8</v>
      </c>
      <c r="DB2" t="s">
        <v>1781</v>
      </c>
      <c r="DC2">
        <v>-28</v>
      </c>
      <c r="DE2" t="s">
        <v>10402</v>
      </c>
      <c r="DJ2">
        <v>8</v>
      </c>
      <c r="DK2" s="4">
        <v>44505</v>
      </c>
      <c r="DL2">
        <v>20524</v>
      </c>
      <c r="DM2">
        <v>2021</v>
      </c>
      <c r="DN2">
        <v>0</v>
      </c>
      <c r="DP2">
        <v>81314</v>
      </c>
      <c r="DQ2">
        <v>11</v>
      </c>
      <c r="DT2" t="s">
        <v>257</v>
      </c>
      <c r="DU2" t="s">
        <v>274</v>
      </c>
      <c r="DW2">
        <v>0</v>
      </c>
      <c r="DX2" t="s">
        <v>10401</v>
      </c>
      <c r="ED2">
        <v>0</v>
      </c>
      <c r="EE2" t="s">
        <v>1637</v>
      </c>
      <c r="EF2" t="s">
        <v>422</v>
      </c>
      <c r="EG2">
        <v>0</v>
      </c>
      <c r="EI2" t="s">
        <v>454</v>
      </c>
      <c r="EJ2" t="s">
        <v>1077</v>
      </c>
      <c r="EK2" t="s">
        <v>6175</v>
      </c>
      <c r="EL2" t="s">
        <v>1465</v>
      </c>
      <c r="EM2" t="s">
        <v>268</v>
      </c>
      <c r="EN2" t="s">
        <v>282</v>
      </c>
      <c r="EO2" t="s">
        <v>283</v>
      </c>
      <c r="EP2">
        <v>0</v>
      </c>
      <c r="ES2" t="s">
        <v>10403</v>
      </c>
      <c r="FD2">
        <v>0</v>
      </c>
      <c r="FE2">
        <v>13</v>
      </c>
      <c r="FF2" t="s">
        <v>285</v>
      </c>
      <c r="FH2" t="s">
        <v>285</v>
      </c>
      <c r="FK2">
        <v>0</v>
      </c>
      <c r="FM2">
        <v>0</v>
      </c>
      <c r="FP2">
        <v>0</v>
      </c>
      <c r="FR2" t="s">
        <v>462</v>
      </c>
      <c r="FT2" t="s">
        <v>257</v>
      </c>
      <c r="FU2" t="s">
        <v>777</v>
      </c>
      <c r="FV2" t="s">
        <v>1721</v>
      </c>
      <c r="FX2">
        <v>1</v>
      </c>
      <c r="FZ2">
        <v>0</v>
      </c>
      <c r="GA2">
        <v>0</v>
      </c>
      <c r="GB2">
        <v>0</v>
      </c>
      <c r="GC2" t="s">
        <v>10404</v>
      </c>
      <c r="GD2" t="s">
        <v>355</v>
      </c>
      <c r="GE2">
        <v>0</v>
      </c>
      <c r="GF2" t="s">
        <v>466</v>
      </c>
      <c r="GI2">
        <v>0</v>
      </c>
      <c r="GJ2">
        <v>0</v>
      </c>
      <c r="GL2" t="s">
        <v>10405</v>
      </c>
      <c r="GN2">
        <v>2</v>
      </c>
      <c r="GZ2" t="s">
        <v>10406</v>
      </c>
      <c r="HB2" t="s">
        <v>294</v>
      </c>
      <c r="HC2" t="s">
        <v>294</v>
      </c>
      <c r="HD2" t="s">
        <v>10407</v>
      </c>
      <c r="HE2">
        <v>0</v>
      </c>
      <c r="HF2">
        <v>12</v>
      </c>
      <c r="HG2">
        <v>0</v>
      </c>
      <c r="HH2" t="s">
        <v>275</v>
      </c>
      <c r="HK2">
        <v>1</v>
      </c>
      <c r="HO2" t="s">
        <v>10408</v>
      </c>
      <c r="HP2" t="s">
        <v>10409</v>
      </c>
      <c r="HQ2" t="s">
        <v>10410</v>
      </c>
      <c r="HV2">
        <v>-36</v>
      </c>
      <c r="HW2">
        <v>4223866</v>
      </c>
      <c r="HX2" t="s">
        <v>492</v>
      </c>
      <c r="HY2">
        <v>4223853</v>
      </c>
      <c r="IB2">
        <v>0</v>
      </c>
      <c r="IC2">
        <v>0</v>
      </c>
      <c r="IL2">
        <v>10</v>
      </c>
      <c r="IP2" t="s">
        <v>10411</v>
      </c>
      <c r="IQ2" t="s">
        <v>10402</v>
      </c>
      <c r="IT2">
        <v>10</v>
      </c>
    </row>
    <row r="3" spans="1:254">
      <c r="A3">
        <v>2</v>
      </c>
      <c r="B3" t="s">
        <v>10412</v>
      </c>
      <c r="C3">
        <v>1</v>
      </c>
      <c r="D3">
        <v>2</v>
      </c>
      <c r="E3">
        <v>2</v>
      </c>
      <c r="F3">
        <v>12</v>
      </c>
      <c r="G3">
        <v>-36</v>
      </c>
      <c r="I3" t="s">
        <v>254</v>
      </c>
      <c r="J3">
        <v>11</v>
      </c>
      <c r="K3" t="s">
        <v>10413</v>
      </c>
      <c r="L3" t="s">
        <v>10414</v>
      </c>
      <c r="M3" t="s">
        <v>2016</v>
      </c>
      <c r="O3" t="s">
        <v>2272</v>
      </c>
      <c r="S3" t="s">
        <v>473</v>
      </c>
      <c r="V3" t="s">
        <v>257</v>
      </c>
      <c r="W3" t="s">
        <v>10415</v>
      </c>
      <c r="AD3" t="s">
        <v>7018</v>
      </c>
      <c r="AE3" t="s">
        <v>2656</v>
      </c>
      <c r="AF3" t="s">
        <v>10415</v>
      </c>
      <c r="AG3" t="s">
        <v>257</v>
      </c>
      <c r="AI3">
        <v>20</v>
      </c>
      <c r="AO3">
        <v>7</v>
      </c>
      <c r="AT3" t="s">
        <v>254</v>
      </c>
      <c r="BI3" t="s">
        <v>257</v>
      </c>
      <c r="BP3">
        <f t="shared" ref="BP3:BP63" si="0">COUNTIFS(M:M,M3,Y:Y,Y3)</f>
        <v>0</v>
      </c>
      <c r="BQ3">
        <f t="shared" ref="BQ3:BQ63" si="1">COUNTIFS(M:M,M3,AE:AE,AE3)</f>
        <v>2</v>
      </c>
      <c r="BS3" t="s">
        <v>275</v>
      </c>
      <c r="BU3">
        <v>0</v>
      </c>
      <c r="BW3">
        <v>0</v>
      </c>
      <c r="BX3" t="s">
        <v>10416</v>
      </c>
      <c r="CC3" s="3">
        <v>0.4069444444444445</v>
      </c>
      <c r="CE3" t="s">
        <v>10417</v>
      </c>
      <c r="CI3">
        <v>0</v>
      </c>
      <c r="CJ3" t="s">
        <v>10418</v>
      </c>
      <c r="CK3" s="4">
        <v>38414</v>
      </c>
      <c r="CL3" t="s">
        <v>10419</v>
      </c>
      <c r="CM3" t="s">
        <v>10420</v>
      </c>
      <c r="CN3">
        <v>0</v>
      </c>
      <c r="CO3" t="s">
        <v>10421</v>
      </c>
      <c r="CP3" t="s">
        <v>269</v>
      </c>
      <c r="CQ3" t="s">
        <v>10401</v>
      </c>
      <c r="CT3" t="s">
        <v>10422</v>
      </c>
      <c r="CV3">
        <v>0</v>
      </c>
      <c r="CX3">
        <v>2</v>
      </c>
      <c r="CY3" t="s">
        <v>553</v>
      </c>
      <c r="CZ3">
        <v>0</v>
      </c>
      <c r="DA3">
        <v>8</v>
      </c>
      <c r="DB3" t="s">
        <v>1781</v>
      </c>
      <c r="DC3">
        <v>-28</v>
      </c>
      <c r="DE3" t="s">
        <v>10411</v>
      </c>
      <c r="DJ3">
        <v>12</v>
      </c>
      <c r="DK3" s="4">
        <v>44505</v>
      </c>
      <c r="DL3">
        <v>20524</v>
      </c>
      <c r="DM3">
        <v>2021</v>
      </c>
      <c r="DN3">
        <v>0</v>
      </c>
      <c r="DP3">
        <v>81314</v>
      </c>
      <c r="DQ3">
        <v>12</v>
      </c>
      <c r="DT3" t="s">
        <v>257</v>
      </c>
      <c r="DU3" t="s">
        <v>274</v>
      </c>
      <c r="DW3">
        <v>0</v>
      </c>
      <c r="DX3" t="s">
        <v>10401</v>
      </c>
      <c r="ED3">
        <v>0</v>
      </c>
      <c r="EE3" t="s">
        <v>382</v>
      </c>
      <c r="EF3" t="s">
        <v>383</v>
      </c>
      <c r="EG3">
        <v>0</v>
      </c>
      <c r="EI3" t="s">
        <v>340</v>
      </c>
      <c r="EJ3" t="s">
        <v>10423</v>
      </c>
      <c r="EK3" t="s">
        <v>10424</v>
      </c>
      <c r="EL3" t="s">
        <v>10425</v>
      </c>
      <c r="EM3" t="s">
        <v>10426</v>
      </c>
      <c r="EN3" t="s">
        <v>282</v>
      </c>
      <c r="EO3" t="s">
        <v>3602</v>
      </c>
      <c r="EP3">
        <v>1</v>
      </c>
      <c r="ES3" t="s">
        <v>10427</v>
      </c>
      <c r="FD3">
        <v>0</v>
      </c>
      <c r="FE3">
        <v>12</v>
      </c>
      <c r="FF3" t="s">
        <v>285</v>
      </c>
      <c r="FH3" t="s">
        <v>285</v>
      </c>
      <c r="FK3">
        <v>0</v>
      </c>
      <c r="FM3">
        <v>0</v>
      </c>
      <c r="FP3">
        <v>0</v>
      </c>
      <c r="FR3" t="s">
        <v>395</v>
      </c>
      <c r="FT3" t="s">
        <v>274</v>
      </c>
      <c r="FU3" t="s">
        <v>396</v>
      </c>
      <c r="FV3" t="s">
        <v>290</v>
      </c>
      <c r="FW3" t="s">
        <v>1030</v>
      </c>
      <c r="FX3">
        <v>0</v>
      </c>
      <c r="FZ3">
        <v>0</v>
      </c>
      <c r="GA3">
        <v>0</v>
      </c>
      <c r="GB3">
        <v>0</v>
      </c>
      <c r="GC3" t="s">
        <v>10428</v>
      </c>
      <c r="GD3" t="s">
        <v>355</v>
      </c>
      <c r="GE3">
        <v>0</v>
      </c>
      <c r="GF3" t="s">
        <v>257</v>
      </c>
      <c r="GI3">
        <v>0</v>
      </c>
      <c r="GJ3">
        <v>0</v>
      </c>
      <c r="GL3" t="s">
        <v>10429</v>
      </c>
      <c r="GN3">
        <v>3</v>
      </c>
      <c r="GZ3" t="s">
        <v>10430</v>
      </c>
      <c r="HB3" t="s">
        <v>313</v>
      </c>
      <c r="HC3" t="s">
        <v>313</v>
      </c>
      <c r="HD3" t="s">
        <v>10431</v>
      </c>
      <c r="HE3">
        <v>0</v>
      </c>
      <c r="HF3">
        <v>11</v>
      </c>
      <c r="HG3">
        <v>0</v>
      </c>
      <c r="HH3" t="s">
        <v>275</v>
      </c>
      <c r="HK3">
        <v>4</v>
      </c>
      <c r="HV3">
        <v>-48</v>
      </c>
      <c r="HW3">
        <v>4223879</v>
      </c>
      <c r="HX3" t="s">
        <v>10432</v>
      </c>
      <c r="HY3">
        <v>4223866</v>
      </c>
      <c r="IB3">
        <v>0</v>
      </c>
      <c r="IC3">
        <v>0</v>
      </c>
      <c r="IL3">
        <v>11</v>
      </c>
      <c r="IP3" t="s">
        <v>10411</v>
      </c>
      <c r="IT3">
        <v>10</v>
      </c>
    </row>
    <row r="4" spans="1:254">
      <c r="A4">
        <v>3</v>
      </c>
      <c r="B4" t="s">
        <v>10433</v>
      </c>
      <c r="C4">
        <v>1</v>
      </c>
      <c r="D4">
        <v>1</v>
      </c>
      <c r="E4">
        <v>10</v>
      </c>
      <c r="F4">
        <v>9</v>
      </c>
      <c r="G4">
        <v>-48</v>
      </c>
      <c r="I4" t="s">
        <v>254</v>
      </c>
      <c r="J4">
        <v>11</v>
      </c>
      <c r="K4" t="s">
        <v>471</v>
      </c>
      <c r="L4" t="s">
        <v>10434</v>
      </c>
      <c r="M4" t="s">
        <v>319</v>
      </c>
      <c r="O4" t="s">
        <v>8257</v>
      </c>
      <c r="V4" t="s">
        <v>253</v>
      </c>
      <c r="W4" t="s">
        <v>10435</v>
      </c>
      <c r="X4" t="s">
        <v>1040</v>
      </c>
      <c r="Y4" t="s">
        <v>10436</v>
      </c>
      <c r="AA4" t="s">
        <v>325</v>
      </c>
      <c r="AB4" t="s">
        <v>326</v>
      </c>
      <c r="AI4">
        <v>22</v>
      </c>
      <c r="AJ4" t="s">
        <v>327</v>
      </c>
      <c r="AO4">
        <v>7</v>
      </c>
      <c r="BI4" t="s">
        <v>257</v>
      </c>
      <c r="BP4">
        <f t="shared" si="0"/>
        <v>1</v>
      </c>
      <c r="BQ4">
        <f t="shared" si="1"/>
        <v>0</v>
      </c>
      <c r="BS4" t="s">
        <v>275</v>
      </c>
      <c r="BU4">
        <v>0</v>
      </c>
      <c r="BW4">
        <v>0</v>
      </c>
      <c r="BX4" t="s">
        <v>10437</v>
      </c>
      <c r="BZ4">
        <v>1</v>
      </c>
      <c r="CC4" s="3">
        <v>0.37916666666666665</v>
      </c>
      <c r="CD4" t="s">
        <v>274</v>
      </c>
      <c r="CE4" t="s">
        <v>10438</v>
      </c>
      <c r="CF4">
        <v>7</v>
      </c>
      <c r="CH4" t="s">
        <v>331</v>
      </c>
      <c r="CI4">
        <v>0</v>
      </c>
      <c r="CJ4" t="s">
        <v>10439</v>
      </c>
      <c r="CK4" s="4">
        <v>38414</v>
      </c>
      <c r="CL4" t="s">
        <v>10440</v>
      </c>
      <c r="CM4" t="s">
        <v>10441</v>
      </c>
      <c r="CN4">
        <v>0</v>
      </c>
      <c r="CP4" t="s">
        <v>269</v>
      </c>
      <c r="CQ4" t="s">
        <v>10401</v>
      </c>
      <c r="CS4" t="s">
        <v>10442</v>
      </c>
      <c r="CT4" t="s">
        <v>5841</v>
      </c>
      <c r="CV4">
        <v>0</v>
      </c>
      <c r="CX4">
        <v>3</v>
      </c>
      <c r="CY4" t="s">
        <v>553</v>
      </c>
      <c r="CZ4">
        <v>0</v>
      </c>
      <c r="DA4">
        <v>8</v>
      </c>
      <c r="DB4" t="s">
        <v>1781</v>
      </c>
      <c r="DC4">
        <v>-28</v>
      </c>
      <c r="DE4" t="s">
        <v>10443</v>
      </c>
      <c r="DJ4">
        <v>9</v>
      </c>
      <c r="DK4" s="4">
        <v>44505</v>
      </c>
      <c r="DL4">
        <v>20524</v>
      </c>
      <c r="DM4">
        <v>2021</v>
      </c>
      <c r="DN4">
        <v>0</v>
      </c>
      <c r="DP4">
        <v>81314</v>
      </c>
      <c r="DQ4">
        <v>13</v>
      </c>
      <c r="DT4" t="s">
        <v>257</v>
      </c>
      <c r="DU4" t="s">
        <v>274</v>
      </c>
      <c r="DV4" t="s">
        <v>10444</v>
      </c>
      <c r="DW4">
        <v>0</v>
      </c>
      <c r="DX4" t="s">
        <v>10401</v>
      </c>
      <c r="ED4">
        <v>0</v>
      </c>
      <c r="EE4" t="s">
        <v>10445</v>
      </c>
      <c r="EF4" t="s">
        <v>338</v>
      </c>
      <c r="EG4">
        <v>0</v>
      </c>
      <c r="EH4" t="s">
        <v>10446</v>
      </c>
      <c r="EI4" t="s">
        <v>340</v>
      </c>
      <c r="EJ4" t="s">
        <v>341</v>
      </c>
      <c r="EK4" t="s">
        <v>10447</v>
      </c>
      <c r="EL4" t="s">
        <v>8048</v>
      </c>
      <c r="EM4" t="s">
        <v>10448</v>
      </c>
      <c r="EN4" t="s">
        <v>282</v>
      </c>
      <c r="EO4" t="s">
        <v>345</v>
      </c>
      <c r="EP4">
        <v>0</v>
      </c>
      <c r="EQ4" t="s">
        <v>491</v>
      </c>
      <c r="ES4" t="s">
        <v>10449</v>
      </c>
      <c r="ET4">
        <v>7</v>
      </c>
      <c r="EU4" t="s">
        <v>348</v>
      </c>
      <c r="EV4" t="s">
        <v>349</v>
      </c>
      <c r="EW4" t="s">
        <v>350</v>
      </c>
      <c r="EX4" t="s">
        <v>492</v>
      </c>
      <c r="FA4" t="s">
        <v>2034</v>
      </c>
      <c r="FB4" t="s">
        <v>10450</v>
      </c>
      <c r="FD4">
        <v>0</v>
      </c>
      <c r="FE4">
        <v>3</v>
      </c>
      <c r="FJ4" t="s">
        <v>10451</v>
      </c>
      <c r="FK4">
        <v>0</v>
      </c>
      <c r="FM4">
        <v>0</v>
      </c>
      <c r="FN4" t="s">
        <v>10444</v>
      </c>
      <c r="FP4">
        <v>0</v>
      </c>
      <c r="FR4" t="s">
        <v>354</v>
      </c>
      <c r="FX4">
        <v>0</v>
      </c>
      <c r="FZ4">
        <v>0</v>
      </c>
      <c r="GA4">
        <v>0</v>
      </c>
      <c r="GB4">
        <v>0</v>
      </c>
      <c r="GD4" t="s">
        <v>355</v>
      </c>
      <c r="GE4">
        <v>0</v>
      </c>
      <c r="GG4">
        <v>1.9</v>
      </c>
      <c r="GH4">
        <v>1.9</v>
      </c>
      <c r="GI4">
        <v>0</v>
      </c>
      <c r="GJ4">
        <v>0</v>
      </c>
      <c r="GK4" t="s">
        <v>10452</v>
      </c>
      <c r="GL4" t="s">
        <v>10453</v>
      </c>
      <c r="GM4">
        <v>2</v>
      </c>
      <c r="GN4">
        <v>1</v>
      </c>
      <c r="GO4">
        <v>4</v>
      </c>
      <c r="GP4" t="s">
        <v>1403</v>
      </c>
      <c r="GQ4">
        <v>31</v>
      </c>
      <c r="GZ4" t="s">
        <v>10454</v>
      </c>
      <c r="HB4" t="s">
        <v>313</v>
      </c>
      <c r="HC4" t="s">
        <v>313</v>
      </c>
      <c r="HD4" t="s">
        <v>10443</v>
      </c>
      <c r="HE4">
        <v>0</v>
      </c>
      <c r="HF4">
        <v>11</v>
      </c>
      <c r="HG4">
        <v>0</v>
      </c>
      <c r="HH4" t="s">
        <v>275</v>
      </c>
      <c r="HK4" t="s">
        <v>10455</v>
      </c>
      <c r="HL4" t="s">
        <v>10443</v>
      </c>
      <c r="HN4" t="s">
        <v>10456</v>
      </c>
      <c r="HO4" t="s">
        <v>10457</v>
      </c>
      <c r="HP4" t="s">
        <v>10458</v>
      </c>
      <c r="HQ4" t="s">
        <v>10459</v>
      </c>
      <c r="HS4" t="s">
        <v>10460</v>
      </c>
      <c r="HV4">
        <v>43</v>
      </c>
      <c r="HW4">
        <v>4223892</v>
      </c>
      <c r="HX4" t="s">
        <v>10461</v>
      </c>
      <c r="HY4">
        <v>4223879</v>
      </c>
      <c r="IB4">
        <v>0</v>
      </c>
      <c r="IC4">
        <v>0</v>
      </c>
      <c r="IL4">
        <v>12</v>
      </c>
      <c r="IP4" t="s">
        <v>10443</v>
      </c>
      <c r="IT4">
        <v>10</v>
      </c>
    </row>
    <row r="5" spans="1:254">
      <c r="A5">
        <v>4</v>
      </c>
      <c r="B5" t="s">
        <v>10462</v>
      </c>
      <c r="C5">
        <v>1</v>
      </c>
      <c r="D5">
        <v>2</v>
      </c>
      <c r="E5">
        <v>1</v>
      </c>
      <c r="F5">
        <v>30</v>
      </c>
      <c r="G5">
        <v>43</v>
      </c>
      <c r="I5" t="s">
        <v>254</v>
      </c>
      <c r="J5">
        <v>21</v>
      </c>
      <c r="K5" t="s">
        <v>10463</v>
      </c>
      <c r="L5" t="s">
        <v>10464</v>
      </c>
      <c r="M5" t="s">
        <v>568</v>
      </c>
      <c r="O5" t="s">
        <v>569</v>
      </c>
      <c r="R5" t="s">
        <v>6550</v>
      </c>
      <c r="V5" t="s">
        <v>257</v>
      </c>
      <c r="W5" t="s">
        <v>10465</v>
      </c>
      <c r="AD5" t="s">
        <v>10466</v>
      </c>
      <c r="AE5" t="s">
        <v>10467</v>
      </c>
      <c r="AF5" t="s">
        <v>10465</v>
      </c>
      <c r="AG5" t="s">
        <v>257</v>
      </c>
      <c r="AI5">
        <v>22</v>
      </c>
      <c r="AO5">
        <v>7</v>
      </c>
      <c r="BI5" t="s">
        <v>257</v>
      </c>
      <c r="BP5">
        <f t="shared" si="0"/>
        <v>0</v>
      </c>
      <c r="BQ5">
        <f t="shared" si="1"/>
        <v>2</v>
      </c>
      <c r="BS5" t="s">
        <v>275</v>
      </c>
      <c r="BU5">
        <v>0</v>
      </c>
      <c r="BW5">
        <v>0</v>
      </c>
      <c r="BX5" t="s">
        <v>10468</v>
      </c>
      <c r="CC5" s="3">
        <v>0.35416666666666669</v>
      </c>
      <c r="CE5" t="s">
        <v>10469</v>
      </c>
      <c r="CI5">
        <v>0</v>
      </c>
      <c r="CJ5" t="s">
        <v>10470</v>
      </c>
      <c r="CK5" s="4">
        <v>38050</v>
      </c>
      <c r="CL5" t="s">
        <v>10471</v>
      </c>
      <c r="CM5" t="s">
        <v>10472</v>
      </c>
      <c r="CN5">
        <v>0</v>
      </c>
      <c r="CO5" t="s">
        <v>10473</v>
      </c>
      <c r="CP5" t="s">
        <v>269</v>
      </c>
      <c r="CQ5" t="s">
        <v>10401</v>
      </c>
      <c r="CT5" t="s">
        <v>10474</v>
      </c>
      <c r="CV5">
        <v>0</v>
      </c>
      <c r="CX5">
        <v>4</v>
      </c>
      <c r="CY5" t="s">
        <v>553</v>
      </c>
      <c r="CZ5">
        <v>0</v>
      </c>
      <c r="DA5">
        <v>8</v>
      </c>
      <c r="DB5" t="s">
        <v>1781</v>
      </c>
      <c r="DC5">
        <v>-28</v>
      </c>
      <c r="DE5" t="s">
        <v>10407</v>
      </c>
      <c r="DJ5">
        <v>30</v>
      </c>
      <c r="DK5" s="4">
        <v>44505</v>
      </c>
      <c r="DL5">
        <v>20524</v>
      </c>
      <c r="DM5">
        <v>2021</v>
      </c>
      <c r="DN5">
        <v>0</v>
      </c>
      <c r="DP5">
        <v>81314</v>
      </c>
      <c r="DQ5">
        <v>14</v>
      </c>
      <c r="DT5" t="s">
        <v>257</v>
      </c>
      <c r="DU5" t="s">
        <v>274</v>
      </c>
      <c r="DW5">
        <v>0</v>
      </c>
      <c r="DX5" t="s">
        <v>10401</v>
      </c>
      <c r="ED5">
        <v>0</v>
      </c>
      <c r="EE5" t="s">
        <v>2910</v>
      </c>
      <c r="EF5" t="s">
        <v>277</v>
      </c>
      <c r="EG5">
        <v>0</v>
      </c>
      <c r="EI5" t="s">
        <v>278</v>
      </c>
      <c r="EJ5" t="s">
        <v>10475</v>
      </c>
      <c r="EK5" t="s">
        <v>10476</v>
      </c>
      <c r="EL5" t="s">
        <v>10477</v>
      </c>
      <c r="EM5" t="s">
        <v>10478</v>
      </c>
      <c r="EN5" t="s">
        <v>282</v>
      </c>
      <c r="EO5" t="s">
        <v>459</v>
      </c>
      <c r="EP5">
        <v>0</v>
      </c>
      <c r="ES5" t="s">
        <v>10479</v>
      </c>
      <c r="FD5">
        <v>0</v>
      </c>
      <c r="FE5">
        <v>9</v>
      </c>
      <c r="FF5" t="s">
        <v>621</v>
      </c>
      <c r="FH5" t="s">
        <v>621</v>
      </c>
      <c r="FK5">
        <v>0</v>
      </c>
      <c r="FM5">
        <v>0</v>
      </c>
      <c r="FP5">
        <v>0</v>
      </c>
      <c r="FR5" t="s">
        <v>287</v>
      </c>
      <c r="FT5" t="s">
        <v>257</v>
      </c>
      <c r="FU5" t="s">
        <v>289</v>
      </c>
      <c r="FV5" t="s">
        <v>397</v>
      </c>
      <c r="FW5" t="s">
        <v>291</v>
      </c>
      <c r="FX5">
        <v>1</v>
      </c>
      <c r="FZ5">
        <v>0</v>
      </c>
      <c r="GA5">
        <v>0</v>
      </c>
      <c r="GB5">
        <v>0</v>
      </c>
      <c r="GC5" t="s">
        <v>10480</v>
      </c>
      <c r="GE5">
        <v>0</v>
      </c>
      <c r="GF5" t="s">
        <v>257</v>
      </c>
      <c r="GI5">
        <v>0</v>
      </c>
      <c r="GJ5">
        <v>0</v>
      </c>
      <c r="GL5" t="s">
        <v>3126</v>
      </c>
      <c r="GN5">
        <v>10</v>
      </c>
      <c r="GZ5" t="s">
        <v>10481</v>
      </c>
      <c r="HA5" t="s">
        <v>10407</v>
      </c>
      <c r="HB5" t="s">
        <v>294</v>
      </c>
      <c r="HC5" t="s">
        <v>294</v>
      </c>
      <c r="HD5" t="s">
        <v>10482</v>
      </c>
      <c r="HE5">
        <v>0</v>
      </c>
      <c r="HF5">
        <v>21</v>
      </c>
      <c r="HG5">
        <v>0</v>
      </c>
      <c r="HH5" t="s">
        <v>275</v>
      </c>
      <c r="HK5">
        <v>3</v>
      </c>
      <c r="HV5">
        <v>13</v>
      </c>
      <c r="HW5">
        <v>4223910</v>
      </c>
      <c r="HX5" t="s">
        <v>6102</v>
      </c>
      <c r="HY5">
        <v>4223892</v>
      </c>
      <c r="IB5">
        <v>0</v>
      </c>
      <c r="IC5">
        <v>0</v>
      </c>
      <c r="IL5">
        <v>13</v>
      </c>
      <c r="IP5" t="s">
        <v>10411</v>
      </c>
      <c r="IT5">
        <v>10</v>
      </c>
    </row>
    <row r="6" spans="1:254">
      <c r="A6">
        <v>5</v>
      </c>
      <c r="B6" t="s">
        <v>10483</v>
      </c>
      <c r="C6">
        <v>1</v>
      </c>
      <c r="D6">
        <v>1</v>
      </c>
      <c r="E6">
        <v>10</v>
      </c>
      <c r="F6">
        <v>-2</v>
      </c>
      <c r="G6">
        <v>13</v>
      </c>
      <c r="I6" t="s">
        <v>298</v>
      </c>
      <c r="J6">
        <v>20</v>
      </c>
      <c r="K6">
        <v>20</v>
      </c>
      <c r="L6" t="s">
        <v>5905</v>
      </c>
      <c r="M6" t="s">
        <v>1471</v>
      </c>
      <c r="O6" t="s">
        <v>5906</v>
      </c>
      <c r="V6" t="s">
        <v>253</v>
      </c>
      <c r="W6" t="s">
        <v>10484</v>
      </c>
      <c r="X6" t="s">
        <v>981</v>
      </c>
      <c r="Y6" t="s">
        <v>10485</v>
      </c>
      <c r="AA6" t="s">
        <v>981</v>
      </c>
      <c r="AB6" t="s">
        <v>3418</v>
      </c>
      <c r="AI6">
        <v>29</v>
      </c>
      <c r="AJ6" t="s">
        <v>327</v>
      </c>
      <c r="AO6">
        <v>7</v>
      </c>
      <c r="BI6" t="s">
        <v>257</v>
      </c>
      <c r="BP6">
        <f t="shared" si="0"/>
        <v>1</v>
      </c>
      <c r="BQ6">
        <f t="shared" si="1"/>
        <v>0</v>
      </c>
      <c r="BS6" t="s">
        <v>275</v>
      </c>
      <c r="BU6">
        <v>0</v>
      </c>
      <c r="BW6">
        <v>0</v>
      </c>
      <c r="BX6" t="s">
        <v>10486</v>
      </c>
      <c r="BZ6">
        <v>1</v>
      </c>
      <c r="CC6" s="3">
        <v>0.32708333333333334</v>
      </c>
      <c r="CD6" t="s">
        <v>257</v>
      </c>
      <c r="CE6" t="s">
        <v>10487</v>
      </c>
      <c r="CF6">
        <v>0</v>
      </c>
      <c r="CH6" t="s">
        <v>6625</v>
      </c>
      <c r="CI6">
        <v>0</v>
      </c>
      <c r="CJ6" t="s">
        <v>10488</v>
      </c>
      <c r="CK6" s="4">
        <v>38050</v>
      </c>
      <c r="CL6" t="s">
        <v>10489</v>
      </c>
      <c r="CM6" t="s">
        <v>10490</v>
      </c>
      <c r="CN6">
        <v>0</v>
      </c>
      <c r="CP6" t="s">
        <v>282</v>
      </c>
      <c r="CQ6" t="s">
        <v>10401</v>
      </c>
      <c r="CT6" t="s">
        <v>5531</v>
      </c>
      <c r="CV6">
        <v>0</v>
      </c>
      <c r="CX6">
        <v>5</v>
      </c>
      <c r="CY6" t="s">
        <v>553</v>
      </c>
      <c r="CZ6">
        <v>0</v>
      </c>
      <c r="DA6">
        <v>8</v>
      </c>
      <c r="DB6" t="s">
        <v>1781</v>
      </c>
      <c r="DC6">
        <v>-28</v>
      </c>
      <c r="DE6" t="s">
        <v>10443</v>
      </c>
      <c r="DJ6">
        <v>-2</v>
      </c>
      <c r="DK6" s="4">
        <v>44505</v>
      </c>
      <c r="DL6">
        <v>20524</v>
      </c>
      <c r="DM6">
        <v>2021</v>
      </c>
      <c r="DN6">
        <v>0</v>
      </c>
      <c r="DP6">
        <v>81314</v>
      </c>
      <c r="DQ6">
        <v>15</v>
      </c>
      <c r="DT6" t="s">
        <v>257</v>
      </c>
      <c r="DU6" t="s">
        <v>274</v>
      </c>
      <c r="DW6">
        <v>0</v>
      </c>
      <c r="DX6" t="s">
        <v>10401</v>
      </c>
      <c r="ED6">
        <v>0</v>
      </c>
      <c r="EE6" t="s">
        <v>5915</v>
      </c>
      <c r="EF6" t="s">
        <v>277</v>
      </c>
      <c r="EG6">
        <v>0</v>
      </c>
      <c r="EI6" t="s">
        <v>1486</v>
      </c>
      <c r="EJ6" t="s">
        <v>10491</v>
      </c>
      <c r="EK6" t="s">
        <v>10492</v>
      </c>
      <c r="EL6" t="s">
        <v>10493</v>
      </c>
      <c r="EM6" t="s">
        <v>10494</v>
      </c>
      <c r="EN6" t="s">
        <v>269</v>
      </c>
      <c r="EO6" t="s">
        <v>3407</v>
      </c>
      <c r="EP6">
        <v>0</v>
      </c>
      <c r="EQ6" t="s">
        <v>491</v>
      </c>
      <c r="ES6" t="s">
        <v>10495</v>
      </c>
      <c r="ET6">
        <v>-2</v>
      </c>
      <c r="EU6" t="s">
        <v>348</v>
      </c>
      <c r="EV6" t="s">
        <v>349</v>
      </c>
      <c r="EW6" t="s">
        <v>1817</v>
      </c>
      <c r="EX6" t="s">
        <v>889</v>
      </c>
      <c r="FA6" t="s">
        <v>1144</v>
      </c>
      <c r="FB6" t="s">
        <v>10496</v>
      </c>
      <c r="FD6">
        <v>1</v>
      </c>
      <c r="FE6">
        <v>7</v>
      </c>
      <c r="FK6">
        <v>0</v>
      </c>
      <c r="FM6">
        <v>0</v>
      </c>
      <c r="FP6">
        <v>0</v>
      </c>
      <c r="FR6" t="s">
        <v>592</v>
      </c>
      <c r="FU6" t="s">
        <v>3880</v>
      </c>
      <c r="FV6" t="s">
        <v>290</v>
      </c>
      <c r="FX6">
        <v>0</v>
      </c>
      <c r="FZ6">
        <v>0</v>
      </c>
      <c r="GA6">
        <v>0</v>
      </c>
      <c r="GB6">
        <v>1</v>
      </c>
      <c r="GD6" t="s">
        <v>355</v>
      </c>
      <c r="GE6">
        <v>0</v>
      </c>
      <c r="GH6">
        <v>3</v>
      </c>
      <c r="GI6">
        <v>0</v>
      </c>
      <c r="GJ6">
        <v>0</v>
      </c>
      <c r="GL6" t="s">
        <v>10497</v>
      </c>
      <c r="GM6">
        <v>0</v>
      </c>
      <c r="GN6">
        <v>0</v>
      </c>
      <c r="GO6" t="s">
        <v>357</v>
      </c>
      <c r="GQ6">
        <v>18</v>
      </c>
      <c r="GZ6" t="s">
        <v>10498</v>
      </c>
      <c r="HB6" t="s">
        <v>313</v>
      </c>
      <c r="HC6" t="s">
        <v>313</v>
      </c>
      <c r="HE6">
        <v>0</v>
      </c>
      <c r="HF6">
        <v>20</v>
      </c>
      <c r="HG6">
        <v>0</v>
      </c>
      <c r="HH6" t="s">
        <v>275</v>
      </c>
      <c r="HJ6" t="s">
        <v>387</v>
      </c>
      <c r="HK6">
        <v>4</v>
      </c>
      <c r="HL6" t="s">
        <v>10443</v>
      </c>
      <c r="HN6" t="s">
        <v>10499</v>
      </c>
      <c r="HO6" t="s">
        <v>10500</v>
      </c>
      <c r="HP6" t="s">
        <v>10501</v>
      </c>
      <c r="HQ6" t="s">
        <v>10502</v>
      </c>
      <c r="HS6" t="s">
        <v>9757</v>
      </c>
      <c r="HV6">
        <v>15</v>
      </c>
      <c r="HW6">
        <v>4223924</v>
      </c>
      <c r="HX6" t="s">
        <v>10443</v>
      </c>
      <c r="HY6">
        <v>4223910</v>
      </c>
      <c r="IB6">
        <v>0</v>
      </c>
      <c r="IC6">
        <v>0</v>
      </c>
      <c r="IL6">
        <v>14</v>
      </c>
      <c r="IN6" t="s">
        <v>10443</v>
      </c>
      <c r="IP6" t="s">
        <v>10443</v>
      </c>
      <c r="IT6">
        <v>10</v>
      </c>
    </row>
    <row r="7" spans="1:254">
      <c r="A7">
        <v>6</v>
      </c>
      <c r="B7" t="s">
        <v>10503</v>
      </c>
      <c r="C7">
        <v>1</v>
      </c>
      <c r="D7">
        <v>2</v>
      </c>
      <c r="E7">
        <v>12</v>
      </c>
      <c r="F7">
        <v>11</v>
      </c>
      <c r="G7">
        <v>15</v>
      </c>
      <c r="I7" t="s">
        <v>254</v>
      </c>
      <c r="J7">
        <v>11</v>
      </c>
      <c r="K7" t="s">
        <v>10504</v>
      </c>
      <c r="L7" t="s">
        <v>10505</v>
      </c>
      <c r="M7" t="s">
        <v>2016</v>
      </c>
      <c r="O7" t="s">
        <v>2272</v>
      </c>
      <c r="P7" t="s">
        <v>442</v>
      </c>
      <c r="R7" t="s">
        <v>321</v>
      </c>
      <c r="V7" t="s">
        <v>253</v>
      </c>
      <c r="W7" t="s">
        <v>10506</v>
      </c>
      <c r="X7" t="s">
        <v>10161</v>
      </c>
      <c r="Y7" t="s">
        <v>10162</v>
      </c>
      <c r="AA7" t="s">
        <v>372</v>
      </c>
      <c r="AB7" t="s">
        <v>1753</v>
      </c>
      <c r="AI7">
        <v>4</v>
      </c>
      <c r="AJ7" t="s">
        <v>327</v>
      </c>
      <c r="AO7">
        <v>7</v>
      </c>
      <c r="BI7" t="s">
        <v>274</v>
      </c>
      <c r="BP7">
        <f t="shared" si="0"/>
        <v>1</v>
      </c>
      <c r="BQ7">
        <f t="shared" si="1"/>
        <v>0</v>
      </c>
      <c r="BS7" t="s">
        <v>275</v>
      </c>
      <c r="BU7">
        <v>0</v>
      </c>
      <c r="BW7">
        <v>0</v>
      </c>
      <c r="BX7" t="s">
        <v>10507</v>
      </c>
      <c r="BZ7">
        <v>1</v>
      </c>
      <c r="CC7" s="3">
        <v>0.2951388888888889</v>
      </c>
      <c r="CD7" t="s">
        <v>257</v>
      </c>
      <c r="CE7" t="s">
        <v>10508</v>
      </c>
      <c r="CF7">
        <v>5</v>
      </c>
      <c r="CH7" t="s">
        <v>331</v>
      </c>
      <c r="CI7">
        <v>0</v>
      </c>
      <c r="CJ7" t="s">
        <v>10509</v>
      </c>
      <c r="CK7" s="4">
        <v>38414</v>
      </c>
      <c r="CL7" t="s">
        <v>10510</v>
      </c>
      <c r="CM7" t="s">
        <v>10511</v>
      </c>
      <c r="CN7">
        <v>0</v>
      </c>
      <c r="CO7" t="s">
        <v>10421</v>
      </c>
      <c r="CP7" t="s">
        <v>269</v>
      </c>
      <c r="CQ7" t="s">
        <v>10401</v>
      </c>
      <c r="CT7" t="s">
        <v>8064</v>
      </c>
      <c r="CV7">
        <v>0</v>
      </c>
      <c r="CX7">
        <v>6</v>
      </c>
      <c r="CY7" t="s">
        <v>553</v>
      </c>
      <c r="CZ7">
        <v>0</v>
      </c>
      <c r="DA7">
        <v>8</v>
      </c>
      <c r="DB7" t="s">
        <v>1781</v>
      </c>
      <c r="DC7">
        <v>-28</v>
      </c>
      <c r="DE7" t="s">
        <v>10512</v>
      </c>
      <c r="DJ7">
        <v>11</v>
      </c>
      <c r="DK7" s="4">
        <v>44505</v>
      </c>
      <c r="DL7">
        <v>20524</v>
      </c>
      <c r="DM7">
        <v>2021</v>
      </c>
      <c r="DN7">
        <v>0</v>
      </c>
      <c r="DP7">
        <v>81314</v>
      </c>
      <c r="DQ7">
        <v>16</v>
      </c>
      <c r="DT7" t="s">
        <v>274</v>
      </c>
      <c r="DU7" t="s">
        <v>257</v>
      </c>
      <c r="DW7">
        <v>0</v>
      </c>
      <c r="DX7" t="s">
        <v>10401</v>
      </c>
      <c r="ED7">
        <v>0</v>
      </c>
      <c r="EE7" t="s">
        <v>5750</v>
      </c>
      <c r="EF7" t="s">
        <v>383</v>
      </c>
      <c r="EG7">
        <v>0</v>
      </c>
      <c r="EI7" t="s">
        <v>340</v>
      </c>
      <c r="EJ7" t="s">
        <v>341</v>
      </c>
      <c r="EK7" t="s">
        <v>8012</v>
      </c>
      <c r="EL7" t="s">
        <v>10513</v>
      </c>
      <c r="EM7" t="s">
        <v>10448</v>
      </c>
      <c r="EN7" t="s">
        <v>282</v>
      </c>
      <c r="EO7" t="s">
        <v>388</v>
      </c>
      <c r="EP7">
        <v>0</v>
      </c>
      <c r="EQ7" t="s">
        <v>491</v>
      </c>
      <c r="ES7" t="s">
        <v>10514</v>
      </c>
      <c r="ET7">
        <v>11</v>
      </c>
      <c r="EU7" t="s">
        <v>348</v>
      </c>
      <c r="EV7" t="s">
        <v>349</v>
      </c>
      <c r="EW7" t="s">
        <v>1251</v>
      </c>
      <c r="EX7" t="s">
        <v>898</v>
      </c>
      <c r="FA7" t="s">
        <v>2285</v>
      </c>
      <c r="FB7" t="s">
        <v>10515</v>
      </c>
      <c r="FD7">
        <v>1</v>
      </c>
      <c r="FE7">
        <v>1</v>
      </c>
      <c r="FK7">
        <v>0</v>
      </c>
      <c r="FM7">
        <v>0</v>
      </c>
      <c r="FP7">
        <v>0</v>
      </c>
      <c r="FR7" t="s">
        <v>462</v>
      </c>
      <c r="FU7" t="s">
        <v>777</v>
      </c>
      <c r="FV7" t="s">
        <v>397</v>
      </c>
      <c r="FX7">
        <v>0</v>
      </c>
      <c r="FZ7">
        <v>0</v>
      </c>
      <c r="GA7">
        <v>0</v>
      </c>
      <c r="GB7">
        <v>0</v>
      </c>
      <c r="GC7" t="s">
        <v>1084</v>
      </c>
      <c r="GD7" t="s">
        <v>355</v>
      </c>
      <c r="GE7">
        <v>0</v>
      </c>
      <c r="GF7" t="s">
        <v>257</v>
      </c>
      <c r="GH7">
        <v>2.4</v>
      </c>
      <c r="GI7">
        <v>0</v>
      </c>
      <c r="GJ7">
        <v>0</v>
      </c>
      <c r="GL7" t="s">
        <v>10516</v>
      </c>
      <c r="GM7">
        <v>0</v>
      </c>
      <c r="GN7">
        <v>0</v>
      </c>
      <c r="GO7" t="s">
        <v>357</v>
      </c>
      <c r="GQ7">
        <v>17</v>
      </c>
      <c r="GZ7" t="s">
        <v>10517</v>
      </c>
      <c r="HB7" t="s">
        <v>294</v>
      </c>
      <c r="HC7" t="s">
        <v>294</v>
      </c>
      <c r="HD7" t="s">
        <v>10512</v>
      </c>
      <c r="HE7">
        <v>0</v>
      </c>
      <c r="HF7">
        <v>11</v>
      </c>
      <c r="HG7">
        <v>0</v>
      </c>
      <c r="HH7" t="s">
        <v>275</v>
      </c>
      <c r="HJ7" t="s">
        <v>492</v>
      </c>
      <c r="HK7">
        <v>1</v>
      </c>
      <c r="HL7" t="s">
        <v>10512</v>
      </c>
      <c r="HN7" t="s">
        <v>10518</v>
      </c>
      <c r="HO7" t="s">
        <v>10519</v>
      </c>
      <c r="HP7" t="s">
        <v>10520</v>
      </c>
      <c r="HQ7" t="s">
        <v>10521</v>
      </c>
      <c r="HS7" t="s">
        <v>2293</v>
      </c>
      <c r="HV7">
        <v>4</v>
      </c>
      <c r="HW7">
        <v>4223939</v>
      </c>
      <c r="HX7" t="s">
        <v>7299</v>
      </c>
      <c r="HY7">
        <v>4223924</v>
      </c>
      <c r="IB7">
        <v>0.5</v>
      </c>
      <c r="IC7">
        <v>1</v>
      </c>
      <c r="IL7">
        <v>15</v>
      </c>
      <c r="IP7" t="s">
        <v>10512</v>
      </c>
      <c r="IT7">
        <v>10</v>
      </c>
    </row>
    <row r="8" spans="1:254">
      <c r="A8">
        <v>7</v>
      </c>
      <c r="B8" t="s">
        <v>10522</v>
      </c>
      <c r="C8">
        <v>1</v>
      </c>
      <c r="D8">
        <v>3</v>
      </c>
      <c r="E8">
        <v>1</v>
      </c>
      <c r="F8">
        <v>3</v>
      </c>
      <c r="G8">
        <v>4</v>
      </c>
      <c r="I8" t="s">
        <v>254</v>
      </c>
      <c r="J8">
        <v>12</v>
      </c>
      <c r="K8" t="s">
        <v>3480</v>
      </c>
      <c r="L8" t="s">
        <v>1903</v>
      </c>
      <c r="M8" t="s">
        <v>568</v>
      </c>
      <c r="O8" t="s">
        <v>1066</v>
      </c>
      <c r="P8" t="s">
        <v>1067</v>
      </c>
      <c r="S8" t="s">
        <v>1904</v>
      </c>
      <c r="V8" t="s">
        <v>257</v>
      </c>
      <c r="W8" t="s">
        <v>4101</v>
      </c>
      <c r="AD8" t="s">
        <v>807</v>
      </c>
      <c r="AE8" t="s">
        <v>808</v>
      </c>
      <c r="AF8" t="s">
        <v>4101</v>
      </c>
      <c r="AG8" t="s">
        <v>274</v>
      </c>
      <c r="AI8">
        <v>22</v>
      </c>
      <c r="AO8">
        <v>7</v>
      </c>
      <c r="BI8" t="s">
        <v>274</v>
      </c>
      <c r="BP8">
        <f t="shared" si="0"/>
        <v>0</v>
      </c>
      <c r="BQ8">
        <f t="shared" si="1"/>
        <v>3</v>
      </c>
      <c r="BS8" t="s">
        <v>275</v>
      </c>
      <c r="BU8">
        <v>0</v>
      </c>
      <c r="BW8">
        <v>0</v>
      </c>
      <c r="BX8" t="s">
        <v>10523</v>
      </c>
      <c r="CC8" s="3">
        <v>0.27083333333333331</v>
      </c>
      <c r="CE8" t="s">
        <v>10524</v>
      </c>
      <c r="CI8">
        <v>0</v>
      </c>
      <c r="CJ8" t="s">
        <v>10525</v>
      </c>
      <c r="CK8" s="4">
        <v>38050</v>
      </c>
      <c r="CL8" t="s">
        <v>10526</v>
      </c>
      <c r="CM8" t="s">
        <v>10527</v>
      </c>
      <c r="CN8">
        <v>0</v>
      </c>
      <c r="CO8" t="s">
        <v>10528</v>
      </c>
      <c r="CP8" t="s">
        <v>269</v>
      </c>
      <c r="CQ8" t="s">
        <v>10401</v>
      </c>
      <c r="CT8" t="s">
        <v>10529</v>
      </c>
      <c r="CV8">
        <v>0</v>
      </c>
      <c r="CX8">
        <v>7</v>
      </c>
      <c r="CY8" t="s">
        <v>553</v>
      </c>
      <c r="CZ8">
        <v>0</v>
      </c>
      <c r="DA8">
        <v>8</v>
      </c>
      <c r="DB8" t="s">
        <v>1781</v>
      </c>
      <c r="DC8">
        <v>-28</v>
      </c>
      <c r="DE8" t="s">
        <v>10444</v>
      </c>
      <c r="DJ8">
        <v>3</v>
      </c>
      <c r="DK8" s="4">
        <v>44505</v>
      </c>
      <c r="DL8">
        <v>20524</v>
      </c>
      <c r="DM8">
        <v>2021</v>
      </c>
      <c r="DN8">
        <v>0</v>
      </c>
      <c r="DP8">
        <v>81314</v>
      </c>
      <c r="DQ8">
        <v>18</v>
      </c>
      <c r="DT8" t="s">
        <v>274</v>
      </c>
      <c r="DU8" t="s">
        <v>257</v>
      </c>
      <c r="DW8">
        <v>0</v>
      </c>
      <c r="DX8" t="s">
        <v>10401</v>
      </c>
      <c r="ED8">
        <v>0</v>
      </c>
      <c r="EE8" t="s">
        <v>1076</v>
      </c>
      <c r="EF8" t="s">
        <v>422</v>
      </c>
      <c r="EG8">
        <v>0</v>
      </c>
      <c r="EI8" t="s">
        <v>454</v>
      </c>
      <c r="EJ8" t="s">
        <v>10530</v>
      </c>
      <c r="EK8" t="s">
        <v>10531</v>
      </c>
      <c r="EL8" t="s">
        <v>10532</v>
      </c>
      <c r="EM8" t="s">
        <v>4316</v>
      </c>
      <c r="EN8" t="s">
        <v>282</v>
      </c>
      <c r="EO8" t="s">
        <v>283</v>
      </c>
      <c r="EP8">
        <v>0</v>
      </c>
      <c r="ES8" t="s">
        <v>10533</v>
      </c>
      <c r="FD8">
        <v>0</v>
      </c>
      <c r="FF8" t="s">
        <v>590</v>
      </c>
      <c r="FH8" t="s">
        <v>590</v>
      </c>
      <c r="FI8" t="s">
        <v>10534</v>
      </c>
      <c r="FK8">
        <v>0</v>
      </c>
      <c r="FM8">
        <v>0</v>
      </c>
      <c r="FP8">
        <v>0</v>
      </c>
      <c r="FR8" t="s">
        <v>395</v>
      </c>
      <c r="FT8" t="s">
        <v>274</v>
      </c>
      <c r="FU8" t="s">
        <v>496</v>
      </c>
      <c r="FV8" t="s">
        <v>1721</v>
      </c>
      <c r="FX8">
        <v>0</v>
      </c>
      <c r="FZ8">
        <v>0</v>
      </c>
      <c r="GA8">
        <v>0</v>
      </c>
      <c r="GB8">
        <v>0</v>
      </c>
      <c r="GC8" t="s">
        <v>3987</v>
      </c>
      <c r="GD8" t="s">
        <v>355</v>
      </c>
      <c r="GE8">
        <v>0</v>
      </c>
      <c r="GF8" t="s">
        <v>895</v>
      </c>
      <c r="GI8">
        <v>1</v>
      </c>
      <c r="GJ8">
        <v>0</v>
      </c>
      <c r="GL8" t="s">
        <v>10535</v>
      </c>
      <c r="GN8">
        <v>1</v>
      </c>
      <c r="GZ8" t="s">
        <v>4028</v>
      </c>
      <c r="HB8" t="s">
        <v>313</v>
      </c>
      <c r="HC8" t="s">
        <v>313</v>
      </c>
      <c r="HD8" t="s">
        <v>1914</v>
      </c>
      <c r="HE8">
        <v>0</v>
      </c>
      <c r="HF8">
        <v>12</v>
      </c>
      <c r="HG8">
        <v>0</v>
      </c>
      <c r="HH8" t="s">
        <v>275</v>
      </c>
      <c r="HK8" t="s">
        <v>58</v>
      </c>
      <c r="HV8">
        <v>1</v>
      </c>
      <c r="HW8">
        <v>4223954</v>
      </c>
      <c r="HX8" t="s">
        <v>492</v>
      </c>
      <c r="HY8">
        <v>4223939</v>
      </c>
      <c r="IB8">
        <v>0</v>
      </c>
      <c r="IC8">
        <v>0</v>
      </c>
      <c r="IL8">
        <v>16</v>
      </c>
      <c r="IP8" t="s">
        <v>10444</v>
      </c>
      <c r="IT8">
        <v>10</v>
      </c>
    </row>
    <row r="9" spans="1:254">
      <c r="A9">
        <v>8</v>
      </c>
      <c r="B9" t="s">
        <v>10536</v>
      </c>
      <c r="C9">
        <v>1</v>
      </c>
      <c r="D9">
        <v>1</v>
      </c>
      <c r="E9">
        <v>1</v>
      </c>
      <c r="F9">
        <v>1</v>
      </c>
      <c r="G9">
        <v>1</v>
      </c>
      <c r="I9" t="s">
        <v>254</v>
      </c>
      <c r="J9">
        <v>12</v>
      </c>
      <c r="K9" t="s">
        <v>3480</v>
      </c>
      <c r="L9" t="s">
        <v>1903</v>
      </c>
      <c r="M9" t="s">
        <v>568</v>
      </c>
      <c r="O9" t="s">
        <v>1066</v>
      </c>
      <c r="P9" t="s">
        <v>1067</v>
      </c>
      <c r="S9" t="s">
        <v>1904</v>
      </c>
      <c r="V9" t="s">
        <v>257</v>
      </c>
      <c r="W9" t="s">
        <v>4101</v>
      </c>
      <c r="AD9" t="s">
        <v>807</v>
      </c>
      <c r="AE9" t="s">
        <v>808</v>
      </c>
      <c r="AF9" t="s">
        <v>4101</v>
      </c>
      <c r="AG9" t="s">
        <v>274</v>
      </c>
      <c r="AI9">
        <v>22</v>
      </c>
      <c r="AK9" t="s">
        <v>575</v>
      </c>
      <c r="AO9">
        <v>7</v>
      </c>
      <c r="BI9" t="s">
        <v>274</v>
      </c>
      <c r="BP9">
        <f t="shared" si="0"/>
        <v>0</v>
      </c>
      <c r="BQ9">
        <f t="shared" si="1"/>
        <v>3</v>
      </c>
      <c r="BS9" t="s">
        <v>275</v>
      </c>
      <c r="BU9">
        <v>0</v>
      </c>
      <c r="BW9">
        <v>0</v>
      </c>
      <c r="BX9" t="s">
        <v>10537</v>
      </c>
      <c r="CC9" s="3">
        <v>0.24374999999999999</v>
      </c>
      <c r="CE9" t="s">
        <v>10538</v>
      </c>
      <c r="CI9">
        <v>0</v>
      </c>
      <c r="CJ9" t="s">
        <v>10539</v>
      </c>
      <c r="CK9" s="4">
        <v>38050</v>
      </c>
      <c r="CL9" t="s">
        <v>10540</v>
      </c>
      <c r="CM9" t="s">
        <v>10541</v>
      </c>
      <c r="CN9">
        <v>0</v>
      </c>
      <c r="CP9" t="s">
        <v>269</v>
      </c>
      <c r="CQ9" t="s">
        <v>10401</v>
      </c>
      <c r="CT9" t="s">
        <v>10542</v>
      </c>
      <c r="CV9">
        <v>0</v>
      </c>
      <c r="CX9">
        <v>8</v>
      </c>
      <c r="CY9" t="s">
        <v>553</v>
      </c>
      <c r="CZ9">
        <v>0</v>
      </c>
      <c r="DA9">
        <v>8</v>
      </c>
      <c r="DB9" t="s">
        <v>1781</v>
      </c>
      <c r="DC9">
        <v>-28</v>
      </c>
      <c r="DE9" t="s">
        <v>10543</v>
      </c>
      <c r="DJ9">
        <v>1</v>
      </c>
      <c r="DK9" s="4">
        <v>44505</v>
      </c>
      <c r="DL9">
        <v>20524</v>
      </c>
      <c r="DM9">
        <v>2021</v>
      </c>
      <c r="DN9">
        <v>0</v>
      </c>
      <c r="DP9">
        <v>81314</v>
      </c>
      <c r="DQ9">
        <v>19</v>
      </c>
      <c r="DT9" t="s">
        <v>274</v>
      </c>
      <c r="DU9" t="s">
        <v>257</v>
      </c>
      <c r="DW9">
        <v>0</v>
      </c>
      <c r="DX9" t="s">
        <v>10401</v>
      </c>
      <c r="ED9">
        <v>0</v>
      </c>
      <c r="EE9" t="s">
        <v>1076</v>
      </c>
      <c r="EF9" t="s">
        <v>422</v>
      </c>
      <c r="EG9">
        <v>0</v>
      </c>
      <c r="EI9" t="s">
        <v>454</v>
      </c>
      <c r="EJ9" t="s">
        <v>10530</v>
      </c>
      <c r="EK9" t="s">
        <v>10531</v>
      </c>
      <c r="EL9" t="s">
        <v>10544</v>
      </c>
      <c r="EN9" t="s">
        <v>282</v>
      </c>
      <c r="EO9" t="s">
        <v>283</v>
      </c>
      <c r="EP9">
        <v>0</v>
      </c>
      <c r="ES9" t="s">
        <v>10545</v>
      </c>
      <c r="FD9">
        <v>0</v>
      </c>
      <c r="FE9">
        <v>6</v>
      </c>
      <c r="FF9" t="s">
        <v>308</v>
      </c>
      <c r="FH9" t="s">
        <v>308</v>
      </c>
      <c r="FI9" t="s">
        <v>10534</v>
      </c>
      <c r="FK9">
        <v>0</v>
      </c>
      <c r="FM9">
        <v>0</v>
      </c>
      <c r="FP9">
        <v>0</v>
      </c>
      <c r="FR9" t="s">
        <v>395</v>
      </c>
      <c r="FT9" t="s">
        <v>274</v>
      </c>
      <c r="FU9" t="s">
        <v>496</v>
      </c>
      <c r="FV9" t="s">
        <v>1721</v>
      </c>
      <c r="FX9">
        <v>0</v>
      </c>
      <c r="FZ9">
        <v>0</v>
      </c>
      <c r="GA9">
        <v>0</v>
      </c>
      <c r="GB9">
        <v>0</v>
      </c>
      <c r="GC9" t="s">
        <v>3987</v>
      </c>
      <c r="GD9" t="s">
        <v>355</v>
      </c>
      <c r="GE9">
        <v>0</v>
      </c>
      <c r="GF9" t="s">
        <v>895</v>
      </c>
      <c r="GI9">
        <v>1</v>
      </c>
      <c r="GJ9">
        <v>0</v>
      </c>
      <c r="GL9" t="s">
        <v>10546</v>
      </c>
      <c r="GN9">
        <v>1</v>
      </c>
      <c r="GZ9" t="s">
        <v>10547</v>
      </c>
      <c r="HB9" t="s">
        <v>313</v>
      </c>
      <c r="HC9" t="s">
        <v>313</v>
      </c>
      <c r="HD9" t="s">
        <v>10548</v>
      </c>
      <c r="HE9">
        <v>0</v>
      </c>
      <c r="HF9">
        <v>12</v>
      </c>
      <c r="HG9">
        <v>0</v>
      </c>
      <c r="HH9" t="s">
        <v>275</v>
      </c>
      <c r="HK9" t="s">
        <v>58</v>
      </c>
      <c r="HV9">
        <v>0</v>
      </c>
      <c r="HW9">
        <v>4223966</v>
      </c>
      <c r="HX9" t="s">
        <v>10549</v>
      </c>
      <c r="HY9">
        <v>4223954</v>
      </c>
      <c r="IB9">
        <v>0</v>
      </c>
      <c r="IC9">
        <v>0</v>
      </c>
      <c r="IL9">
        <v>17</v>
      </c>
      <c r="IR9" t="s">
        <v>492</v>
      </c>
      <c r="IT9">
        <v>10</v>
      </c>
    </row>
    <row r="10" spans="1:254">
      <c r="A10">
        <v>9</v>
      </c>
      <c r="B10" t="s">
        <v>10550</v>
      </c>
      <c r="C10">
        <v>1</v>
      </c>
      <c r="D10">
        <v>1</v>
      </c>
      <c r="E10">
        <v>10</v>
      </c>
      <c r="F10">
        <v>2</v>
      </c>
      <c r="G10">
        <v>-30</v>
      </c>
      <c r="H10" t="s">
        <v>253</v>
      </c>
      <c r="I10" t="s">
        <v>298</v>
      </c>
      <c r="J10">
        <v>12</v>
      </c>
      <c r="K10" t="s">
        <v>10551</v>
      </c>
      <c r="L10" t="s">
        <v>2919</v>
      </c>
      <c r="M10" t="s">
        <v>1186</v>
      </c>
      <c r="O10" t="s">
        <v>1187</v>
      </c>
      <c r="Q10" t="s">
        <v>1188</v>
      </c>
      <c r="V10" t="s">
        <v>257</v>
      </c>
      <c r="W10" t="s">
        <v>3482</v>
      </c>
      <c r="AD10" t="s">
        <v>807</v>
      </c>
      <c r="AE10" t="s">
        <v>808</v>
      </c>
      <c r="AF10" t="s">
        <v>3482</v>
      </c>
      <c r="AG10" t="s">
        <v>257</v>
      </c>
      <c r="AI10">
        <v>22</v>
      </c>
      <c r="AO10">
        <v>7</v>
      </c>
      <c r="BI10" t="s">
        <v>274</v>
      </c>
      <c r="BP10">
        <f t="shared" si="0"/>
        <v>0</v>
      </c>
      <c r="BQ10">
        <f t="shared" si="1"/>
        <v>1</v>
      </c>
      <c r="BS10" t="s">
        <v>275</v>
      </c>
      <c r="BU10">
        <v>7</v>
      </c>
      <c r="BW10">
        <v>0</v>
      </c>
      <c r="BX10" t="s">
        <v>10552</v>
      </c>
      <c r="CC10" s="3">
        <v>0.11666666666666665</v>
      </c>
      <c r="CE10" t="s">
        <v>10553</v>
      </c>
      <c r="CI10">
        <v>0</v>
      </c>
      <c r="CJ10" t="s">
        <v>10554</v>
      </c>
      <c r="CK10" s="4">
        <v>38050</v>
      </c>
      <c r="CL10" t="s">
        <v>10555</v>
      </c>
      <c r="CM10" t="s">
        <v>10556</v>
      </c>
      <c r="CN10">
        <v>3</v>
      </c>
      <c r="CO10" t="s">
        <v>268</v>
      </c>
      <c r="CP10" t="s">
        <v>282</v>
      </c>
      <c r="CQ10" t="s">
        <v>10401</v>
      </c>
      <c r="CT10" t="s">
        <v>5447</v>
      </c>
      <c r="CV10">
        <v>0</v>
      </c>
      <c r="CX10">
        <v>1</v>
      </c>
      <c r="CY10" t="s">
        <v>553</v>
      </c>
      <c r="CZ10">
        <v>0</v>
      </c>
      <c r="DA10">
        <v>2</v>
      </c>
      <c r="DB10" t="s">
        <v>1953</v>
      </c>
      <c r="DC10">
        <v>-30</v>
      </c>
      <c r="DE10" t="s">
        <v>10557</v>
      </c>
      <c r="DJ10">
        <v>2</v>
      </c>
      <c r="DK10" s="4">
        <v>44505</v>
      </c>
      <c r="DL10">
        <v>20524</v>
      </c>
      <c r="DM10">
        <v>2021</v>
      </c>
      <c r="DN10">
        <v>0</v>
      </c>
      <c r="DP10">
        <v>81314</v>
      </c>
      <c r="DQ10">
        <v>29</v>
      </c>
      <c r="DT10" t="s">
        <v>274</v>
      </c>
      <c r="DU10" t="s">
        <v>257</v>
      </c>
      <c r="DW10">
        <v>3</v>
      </c>
      <c r="DX10" t="s">
        <v>10401</v>
      </c>
      <c r="ED10">
        <v>0</v>
      </c>
      <c r="EE10" t="s">
        <v>1196</v>
      </c>
      <c r="EF10" t="s">
        <v>383</v>
      </c>
      <c r="EG10">
        <v>0</v>
      </c>
      <c r="EI10" t="s">
        <v>454</v>
      </c>
      <c r="EJ10" t="s">
        <v>10558</v>
      </c>
      <c r="EK10" t="s">
        <v>10559</v>
      </c>
      <c r="EL10" t="s">
        <v>10560</v>
      </c>
      <c r="EM10" t="s">
        <v>268</v>
      </c>
      <c r="EN10" t="s">
        <v>269</v>
      </c>
      <c r="EO10" t="s">
        <v>10561</v>
      </c>
      <c r="EP10">
        <v>0</v>
      </c>
      <c r="ES10" t="s">
        <v>10562</v>
      </c>
      <c r="FD10">
        <v>0</v>
      </c>
      <c r="FE10">
        <v>7</v>
      </c>
      <c r="FF10" t="s">
        <v>310</v>
      </c>
      <c r="FH10" t="s">
        <v>310</v>
      </c>
      <c r="FK10">
        <v>0</v>
      </c>
      <c r="FM10">
        <v>0</v>
      </c>
      <c r="FP10">
        <v>0</v>
      </c>
      <c r="FR10" t="s">
        <v>1177</v>
      </c>
      <c r="FT10" t="s">
        <v>257</v>
      </c>
      <c r="FU10" t="s">
        <v>1374</v>
      </c>
      <c r="FV10" t="s">
        <v>1721</v>
      </c>
      <c r="FX10">
        <v>0</v>
      </c>
      <c r="FZ10">
        <v>3.07</v>
      </c>
      <c r="GA10">
        <v>4</v>
      </c>
      <c r="GB10">
        <v>0</v>
      </c>
      <c r="GE10">
        <v>0</v>
      </c>
      <c r="GF10" t="s">
        <v>466</v>
      </c>
      <c r="GI10">
        <v>0</v>
      </c>
      <c r="GJ10">
        <v>0</v>
      </c>
      <c r="GL10" t="s">
        <v>10563</v>
      </c>
      <c r="GN10">
        <v>1</v>
      </c>
      <c r="GZ10" t="s">
        <v>10564</v>
      </c>
      <c r="HB10" t="s">
        <v>313</v>
      </c>
      <c r="HC10" t="s">
        <v>313</v>
      </c>
      <c r="HD10" t="s">
        <v>10565</v>
      </c>
      <c r="HE10">
        <v>0</v>
      </c>
      <c r="HF10">
        <v>12</v>
      </c>
      <c r="HG10">
        <v>7</v>
      </c>
      <c r="HH10" t="s">
        <v>275</v>
      </c>
      <c r="HK10">
        <v>4</v>
      </c>
      <c r="HV10">
        <v>-32</v>
      </c>
      <c r="HW10">
        <v>4224089</v>
      </c>
      <c r="HX10" t="s">
        <v>10566</v>
      </c>
      <c r="HY10">
        <v>4224068</v>
      </c>
      <c r="IB10">
        <v>0</v>
      </c>
      <c r="IC10">
        <v>0</v>
      </c>
      <c r="IL10">
        <v>27</v>
      </c>
      <c r="IN10" t="s">
        <v>10557</v>
      </c>
      <c r="IP10" t="s">
        <v>10557</v>
      </c>
      <c r="IT10">
        <v>10</v>
      </c>
    </row>
    <row r="11" spans="1:254">
      <c r="A11">
        <v>10</v>
      </c>
      <c r="B11" t="s">
        <v>10567</v>
      </c>
      <c r="C11">
        <v>1</v>
      </c>
      <c r="D11">
        <v>2</v>
      </c>
      <c r="E11">
        <v>8</v>
      </c>
      <c r="F11">
        <v>68</v>
      </c>
      <c r="G11">
        <v>-32</v>
      </c>
      <c r="I11" t="s">
        <v>254</v>
      </c>
      <c r="J11">
        <v>11</v>
      </c>
      <c r="K11" t="s">
        <v>10568</v>
      </c>
      <c r="L11" t="s">
        <v>8373</v>
      </c>
      <c r="M11" t="s">
        <v>1095</v>
      </c>
      <c r="O11" t="s">
        <v>1096</v>
      </c>
      <c r="P11" t="s">
        <v>509</v>
      </c>
      <c r="V11" t="s">
        <v>253</v>
      </c>
      <c r="W11" t="s">
        <v>10569</v>
      </c>
      <c r="X11">
        <v>16</v>
      </c>
      <c r="Y11" t="s">
        <v>10570</v>
      </c>
      <c r="AA11" t="s">
        <v>1627</v>
      </c>
      <c r="AB11" t="s">
        <v>1628</v>
      </c>
      <c r="AI11">
        <v>4</v>
      </c>
      <c r="AJ11" t="s">
        <v>327</v>
      </c>
      <c r="AK11" t="s">
        <v>575</v>
      </c>
      <c r="AO11">
        <v>7</v>
      </c>
      <c r="BI11" t="s">
        <v>261</v>
      </c>
      <c r="BP11">
        <f t="shared" si="0"/>
        <v>1</v>
      </c>
      <c r="BQ11">
        <f t="shared" si="1"/>
        <v>0</v>
      </c>
      <c r="BS11" t="s">
        <v>275</v>
      </c>
      <c r="BU11">
        <v>7</v>
      </c>
      <c r="BW11">
        <v>0</v>
      </c>
      <c r="BX11" t="s">
        <v>10571</v>
      </c>
      <c r="BZ11">
        <v>1</v>
      </c>
      <c r="CC11" s="3">
        <v>9.2361111111111116E-2</v>
      </c>
      <c r="CD11" t="s">
        <v>257</v>
      </c>
      <c r="CE11" t="s">
        <v>10572</v>
      </c>
      <c r="CF11">
        <v>8</v>
      </c>
      <c r="CH11" t="s">
        <v>493</v>
      </c>
      <c r="CI11">
        <v>1</v>
      </c>
      <c r="CJ11" t="s">
        <v>10573</v>
      </c>
      <c r="CK11" s="4">
        <v>38414</v>
      </c>
      <c r="CL11" t="s">
        <v>10574</v>
      </c>
      <c r="CM11" t="s">
        <v>10575</v>
      </c>
      <c r="CN11">
        <v>3</v>
      </c>
      <c r="CO11" t="s">
        <v>10421</v>
      </c>
      <c r="CP11" t="s">
        <v>269</v>
      </c>
      <c r="CQ11" t="s">
        <v>10401</v>
      </c>
      <c r="CT11" t="s">
        <v>5821</v>
      </c>
      <c r="CV11">
        <v>0</v>
      </c>
      <c r="CX11">
        <v>2</v>
      </c>
      <c r="CY11" t="s">
        <v>553</v>
      </c>
      <c r="CZ11">
        <v>0</v>
      </c>
      <c r="DA11">
        <v>2</v>
      </c>
      <c r="DB11" t="s">
        <v>1953</v>
      </c>
      <c r="DC11">
        <v>-30</v>
      </c>
      <c r="DE11" t="s">
        <v>10407</v>
      </c>
      <c r="DJ11">
        <v>68</v>
      </c>
      <c r="DK11" s="4">
        <v>44505</v>
      </c>
      <c r="DL11">
        <v>20524</v>
      </c>
      <c r="DM11">
        <v>2021</v>
      </c>
      <c r="DN11">
        <v>0</v>
      </c>
      <c r="DP11">
        <v>81314</v>
      </c>
      <c r="DQ11">
        <v>30</v>
      </c>
      <c r="DT11" t="s">
        <v>294</v>
      </c>
      <c r="DU11" t="s">
        <v>294</v>
      </c>
      <c r="DW11">
        <v>3</v>
      </c>
      <c r="DX11" t="s">
        <v>10401</v>
      </c>
      <c r="ED11">
        <v>0</v>
      </c>
      <c r="EE11" t="s">
        <v>2996</v>
      </c>
      <c r="EF11" t="s">
        <v>422</v>
      </c>
      <c r="EG11">
        <v>0</v>
      </c>
      <c r="EI11" t="s">
        <v>340</v>
      </c>
      <c r="EJ11" t="s">
        <v>10576</v>
      </c>
      <c r="EK11" t="s">
        <v>10577</v>
      </c>
      <c r="EL11" t="s">
        <v>10578</v>
      </c>
      <c r="EM11" t="s">
        <v>10579</v>
      </c>
      <c r="EN11" t="s">
        <v>282</v>
      </c>
      <c r="EO11" t="s">
        <v>968</v>
      </c>
      <c r="EP11">
        <v>0</v>
      </c>
      <c r="EQ11" t="s">
        <v>10580</v>
      </c>
      <c r="ES11" t="s">
        <v>10581</v>
      </c>
      <c r="ET11">
        <v>45</v>
      </c>
      <c r="EU11" t="s">
        <v>348</v>
      </c>
      <c r="EV11" t="s">
        <v>349</v>
      </c>
      <c r="EW11" t="s">
        <v>771</v>
      </c>
      <c r="EX11" t="s">
        <v>898</v>
      </c>
      <c r="FA11" t="s">
        <v>1845</v>
      </c>
      <c r="FB11" t="s">
        <v>10582</v>
      </c>
      <c r="FD11">
        <v>1</v>
      </c>
      <c r="FE11">
        <v>10</v>
      </c>
      <c r="FI11" t="s">
        <v>10583</v>
      </c>
      <c r="FK11">
        <v>0</v>
      </c>
      <c r="FM11">
        <v>1</v>
      </c>
      <c r="FP11">
        <v>1</v>
      </c>
      <c r="FR11" t="s">
        <v>462</v>
      </c>
      <c r="FU11" t="s">
        <v>777</v>
      </c>
      <c r="FV11" t="s">
        <v>431</v>
      </c>
      <c r="FX11">
        <v>0</v>
      </c>
      <c r="FZ11">
        <v>3.07</v>
      </c>
      <c r="GA11">
        <v>4</v>
      </c>
      <c r="GB11">
        <v>0</v>
      </c>
      <c r="GD11" t="s">
        <v>355</v>
      </c>
      <c r="GE11">
        <v>0</v>
      </c>
      <c r="GF11" t="s">
        <v>274</v>
      </c>
      <c r="GG11">
        <v>4.3</v>
      </c>
      <c r="GH11">
        <v>6</v>
      </c>
      <c r="GI11">
        <v>0</v>
      </c>
      <c r="GJ11">
        <v>0</v>
      </c>
      <c r="GL11" t="s">
        <v>10584</v>
      </c>
      <c r="GM11">
        <v>23</v>
      </c>
      <c r="GN11">
        <v>12</v>
      </c>
      <c r="GO11" t="s">
        <v>713</v>
      </c>
      <c r="GQ11">
        <v>43</v>
      </c>
      <c r="GZ11" t="s">
        <v>10273</v>
      </c>
      <c r="HA11" t="s">
        <v>10407</v>
      </c>
      <c r="HB11" t="s">
        <v>313</v>
      </c>
      <c r="HC11" t="s">
        <v>313</v>
      </c>
      <c r="HD11" t="s">
        <v>10407</v>
      </c>
      <c r="HE11">
        <v>0</v>
      </c>
      <c r="HF11">
        <v>11</v>
      </c>
      <c r="HG11">
        <v>7</v>
      </c>
      <c r="HH11" t="s">
        <v>275</v>
      </c>
      <c r="HJ11" t="s">
        <v>492</v>
      </c>
      <c r="HK11">
        <v>4</v>
      </c>
      <c r="HL11" t="s">
        <v>10407</v>
      </c>
      <c r="HN11" t="s">
        <v>10518</v>
      </c>
      <c r="HO11" t="s">
        <v>10585</v>
      </c>
      <c r="HP11" t="s">
        <v>10586</v>
      </c>
      <c r="HQ11" t="s">
        <v>10587</v>
      </c>
      <c r="HS11" t="s">
        <v>10588</v>
      </c>
      <c r="HV11">
        <v>0</v>
      </c>
      <c r="HW11">
        <v>4224099</v>
      </c>
      <c r="HX11" t="s">
        <v>7299</v>
      </c>
      <c r="HY11">
        <v>4224089</v>
      </c>
      <c r="IB11">
        <v>1</v>
      </c>
      <c r="IC11">
        <v>1</v>
      </c>
      <c r="IL11">
        <v>28</v>
      </c>
      <c r="IR11" t="s">
        <v>898</v>
      </c>
      <c r="IT11">
        <v>10</v>
      </c>
    </row>
    <row r="12" spans="1:254">
      <c r="A12">
        <v>11</v>
      </c>
      <c r="B12" t="s">
        <v>10589</v>
      </c>
      <c r="C12">
        <v>2</v>
      </c>
      <c r="D12">
        <v>1</v>
      </c>
      <c r="E12">
        <v>10</v>
      </c>
      <c r="F12">
        <v>10</v>
      </c>
      <c r="G12">
        <v>-22</v>
      </c>
      <c r="H12" t="s">
        <v>253</v>
      </c>
      <c r="I12" t="s">
        <v>254</v>
      </c>
      <c r="J12">
        <v>22</v>
      </c>
      <c r="K12">
        <v>22</v>
      </c>
      <c r="L12" t="s">
        <v>10590</v>
      </c>
      <c r="M12" t="s">
        <v>440</v>
      </c>
      <c r="N12" t="s">
        <v>254</v>
      </c>
      <c r="O12" t="s">
        <v>10591</v>
      </c>
      <c r="R12" t="s">
        <v>443</v>
      </c>
      <c r="V12" t="s">
        <v>257</v>
      </c>
      <c r="W12" t="s">
        <v>10592</v>
      </c>
      <c r="AD12" t="s">
        <v>10593</v>
      </c>
      <c r="AE12" t="s">
        <v>10594</v>
      </c>
      <c r="AF12" t="s">
        <v>10592</v>
      </c>
      <c r="AG12" t="s">
        <v>274</v>
      </c>
      <c r="AI12">
        <v>22</v>
      </c>
      <c r="AO12">
        <v>7</v>
      </c>
      <c r="AT12" t="s">
        <v>254</v>
      </c>
      <c r="BI12" t="s">
        <v>274</v>
      </c>
      <c r="BP12">
        <f t="shared" si="0"/>
        <v>0</v>
      </c>
      <c r="BQ12">
        <f t="shared" si="1"/>
        <v>3</v>
      </c>
      <c r="BS12" t="s">
        <v>275</v>
      </c>
      <c r="BU12">
        <v>14</v>
      </c>
      <c r="BW12">
        <v>0</v>
      </c>
      <c r="BX12" t="s">
        <v>10595</v>
      </c>
      <c r="CC12" s="3">
        <v>0.46527777777777773</v>
      </c>
      <c r="CE12" t="s">
        <v>10596</v>
      </c>
      <c r="CI12">
        <v>0</v>
      </c>
      <c r="CJ12" t="s">
        <v>10597</v>
      </c>
      <c r="CK12" s="4">
        <v>38050</v>
      </c>
      <c r="CL12" t="s">
        <v>10598</v>
      </c>
      <c r="CM12" t="s">
        <v>10599</v>
      </c>
      <c r="CN12">
        <v>3</v>
      </c>
      <c r="CO12" t="s">
        <v>268</v>
      </c>
      <c r="CP12" t="s">
        <v>269</v>
      </c>
      <c r="CQ12" t="s">
        <v>10401</v>
      </c>
      <c r="CT12" t="s">
        <v>2643</v>
      </c>
      <c r="CV12">
        <v>0</v>
      </c>
      <c r="CX12">
        <v>1</v>
      </c>
      <c r="CY12" t="s">
        <v>614</v>
      </c>
      <c r="CZ12">
        <v>50</v>
      </c>
      <c r="DA12">
        <v>5</v>
      </c>
      <c r="DB12" t="s">
        <v>2789</v>
      </c>
      <c r="DC12">
        <v>-22</v>
      </c>
      <c r="DE12" t="s">
        <v>10444</v>
      </c>
      <c r="DJ12">
        <v>10</v>
      </c>
      <c r="DK12" s="4">
        <v>44505</v>
      </c>
      <c r="DL12">
        <v>20524</v>
      </c>
      <c r="DM12">
        <v>2021</v>
      </c>
      <c r="DN12">
        <v>0</v>
      </c>
      <c r="DP12">
        <v>81314</v>
      </c>
      <c r="DQ12">
        <v>48</v>
      </c>
      <c r="DT12" t="s">
        <v>274</v>
      </c>
      <c r="DU12" t="s">
        <v>257</v>
      </c>
      <c r="DW12">
        <v>3</v>
      </c>
      <c r="DX12" t="s">
        <v>10401</v>
      </c>
      <c r="ED12">
        <v>0</v>
      </c>
      <c r="EE12" t="s">
        <v>10600</v>
      </c>
      <c r="EF12" t="s">
        <v>4158</v>
      </c>
      <c r="EG12">
        <v>1</v>
      </c>
      <c r="EH12" t="s">
        <v>886</v>
      </c>
      <c r="EI12" t="s">
        <v>2147</v>
      </c>
      <c r="EJ12" t="s">
        <v>8449</v>
      </c>
      <c r="EK12" t="s">
        <v>10601</v>
      </c>
      <c r="EL12" t="s">
        <v>10602</v>
      </c>
      <c r="EM12" t="s">
        <v>268</v>
      </c>
      <c r="EN12" t="s">
        <v>282</v>
      </c>
      <c r="EO12" t="s">
        <v>3352</v>
      </c>
      <c r="EP12">
        <v>0</v>
      </c>
      <c r="ES12" t="s">
        <v>10603</v>
      </c>
      <c r="FD12">
        <v>0</v>
      </c>
      <c r="FF12" t="s">
        <v>590</v>
      </c>
      <c r="FH12" t="s">
        <v>590</v>
      </c>
      <c r="FK12">
        <v>0</v>
      </c>
      <c r="FM12">
        <v>0</v>
      </c>
      <c r="FP12">
        <v>0</v>
      </c>
      <c r="FR12" t="s">
        <v>287</v>
      </c>
      <c r="FT12" t="s">
        <v>274</v>
      </c>
      <c r="FU12" t="s">
        <v>289</v>
      </c>
      <c r="FV12" t="s">
        <v>1700</v>
      </c>
      <c r="FW12" t="s">
        <v>291</v>
      </c>
      <c r="FX12">
        <v>0</v>
      </c>
      <c r="FZ12">
        <v>3.14</v>
      </c>
      <c r="GA12">
        <v>11</v>
      </c>
      <c r="GB12">
        <v>0</v>
      </c>
      <c r="GC12" t="s">
        <v>10604</v>
      </c>
      <c r="GE12">
        <v>0</v>
      </c>
      <c r="GF12" t="s">
        <v>895</v>
      </c>
      <c r="GI12">
        <v>0</v>
      </c>
      <c r="GJ12">
        <v>0</v>
      </c>
      <c r="GL12" t="s">
        <v>3496</v>
      </c>
      <c r="GN12">
        <v>3</v>
      </c>
      <c r="GZ12" t="s">
        <v>3356</v>
      </c>
      <c r="HB12" t="s">
        <v>313</v>
      </c>
      <c r="HC12" t="s">
        <v>313</v>
      </c>
      <c r="HD12" t="s">
        <v>10605</v>
      </c>
      <c r="HE12">
        <v>0</v>
      </c>
      <c r="HF12">
        <v>22</v>
      </c>
      <c r="HG12">
        <v>14</v>
      </c>
      <c r="HH12" t="s">
        <v>275</v>
      </c>
      <c r="HK12">
        <v>4</v>
      </c>
      <c r="HV12">
        <v>-32</v>
      </c>
      <c r="HW12">
        <v>4224324</v>
      </c>
      <c r="HX12" t="s">
        <v>10606</v>
      </c>
      <c r="HY12">
        <v>4224310</v>
      </c>
      <c r="IB12">
        <v>0</v>
      </c>
      <c r="IC12">
        <v>0</v>
      </c>
      <c r="IL12">
        <v>45</v>
      </c>
      <c r="IP12" t="s">
        <v>10444</v>
      </c>
      <c r="IT12">
        <v>10</v>
      </c>
    </row>
    <row r="13" spans="1:254">
      <c r="A13">
        <v>12</v>
      </c>
      <c r="B13" t="s">
        <v>10607</v>
      </c>
      <c r="C13">
        <v>2</v>
      </c>
      <c r="D13">
        <v>1</v>
      </c>
      <c r="E13">
        <v>10</v>
      </c>
      <c r="F13">
        <v>10</v>
      </c>
      <c r="G13">
        <v>-32</v>
      </c>
      <c r="I13" t="s">
        <v>254</v>
      </c>
      <c r="J13">
        <v>11</v>
      </c>
      <c r="K13" t="s">
        <v>10413</v>
      </c>
      <c r="L13" t="s">
        <v>8179</v>
      </c>
      <c r="M13" t="s">
        <v>2016</v>
      </c>
      <c r="O13" t="s">
        <v>2017</v>
      </c>
      <c r="S13" t="s">
        <v>473</v>
      </c>
      <c r="V13" t="s">
        <v>257</v>
      </c>
      <c r="W13" t="s">
        <v>10608</v>
      </c>
      <c r="AD13" t="s">
        <v>7018</v>
      </c>
      <c r="AE13" t="s">
        <v>2656</v>
      </c>
      <c r="AF13" t="s">
        <v>10608</v>
      </c>
      <c r="AG13" t="s">
        <v>274</v>
      </c>
      <c r="AI13">
        <v>20</v>
      </c>
      <c r="AO13">
        <v>7</v>
      </c>
      <c r="AT13" t="s">
        <v>254</v>
      </c>
      <c r="BI13" t="s">
        <v>274</v>
      </c>
      <c r="BP13">
        <f t="shared" si="0"/>
        <v>0</v>
      </c>
      <c r="BQ13">
        <f t="shared" si="1"/>
        <v>2</v>
      </c>
      <c r="BS13" t="s">
        <v>275</v>
      </c>
      <c r="BU13">
        <v>14</v>
      </c>
      <c r="BW13">
        <v>0</v>
      </c>
      <c r="BX13" t="s">
        <v>10609</v>
      </c>
      <c r="CC13" s="3">
        <v>0.44236111111111115</v>
      </c>
      <c r="CE13" t="s">
        <v>10610</v>
      </c>
      <c r="CI13">
        <v>0</v>
      </c>
      <c r="CJ13" t="s">
        <v>10611</v>
      </c>
      <c r="CK13" s="4">
        <v>38050</v>
      </c>
      <c r="CL13" t="s">
        <v>10612</v>
      </c>
      <c r="CM13" t="s">
        <v>10613</v>
      </c>
      <c r="CN13">
        <v>3</v>
      </c>
      <c r="CP13" t="s">
        <v>269</v>
      </c>
      <c r="CQ13" t="s">
        <v>10401</v>
      </c>
      <c r="CT13" t="s">
        <v>5957</v>
      </c>
      <c r="CV13">
        <v>0</v>
      </c>
      <c r="CX13">
        <v>2</v>
      </c>
      <c r="CY13" t="s">
        <v>614</v>
      </c>
      <c r="CZ13">
        <v>50</v>
      </c>
      <c r="DA13">
        <v>5</v>
      </c>
      <c r="DB13" t="s">
        <v>2789</v>
      </c>
      <c r="DC13">
        <v>-22</v>
      </c>
      <c r="DE13" t="s">
        <v>10411</v>
      </c>
      <c r="DJ13">
        <v>10</v>
      </c>
      <c r="DK13" s="4">
        <v>44505</v>
      </c>
      <c r="DL13">
        <v>20524</v>
      </c>
      <c r="DM13">
        <v>2021</v>
      </c>
      <c r="DN13">
        <v>0</v>
      </c>
      <c r="DP13">
        <v>81314</v>
      </c>
      <c r="DQ13">
        <v>49</v>
      </c>
      <c r="DT13" t="s">
        <v>274</v>
      </c>
      <c r="DU13" t="s">
        <v>257</v>
      </c>
      <c r="DW13">
        <v>3</v>
      </c>
      <c r="DX13" t="s">
        <v>10401</v>
      </c>
      <c r="ED13">
        <v>0</v>
      </c>
      <c r="EE13" t="s">
        <v>2553</v>
      </c>
      <c r="EF13" t="s">
        <v>675</v>
      </c>
      <c r="EG13">
        <v>0</v>
      </c>
      <c r="EI13" t="s">
        <v>340</v>
      </c>
      <c r="EJ13" t="s">
        <v>10614</v>
      </c>
      <c r="EK13" t="s">
        <v>10615</v>
      </c>
      <c r="EL13" t="s">
        <v>10616</v>
      </c>
      <c r="EM13" t="s">
        <v>10614</v>
      </c>
      <c r="EN13" t="s">
        <v>282</v>
      </c>
      <c r="EO13" t="s">
        <v>3602</v>
      </c>
      <c r="EP13">
        <v>1</v>
      </c>
      <c r="ES13" t="s">
        <v>10617</v>
      </c>
      <c r="FD13">
        <v>0</v>
      </c>
      <c r="FE13">
        <v>11</v>
      </c>
      <c r="FF13" t="s">
        <v>590</v>
      </c>
      <c r="FH13" t="s">
        <v>590</v>
      </c>
      <c r="FK13">
        <v>0</v>
      </c>
      <c r="FM13">
        <v>0</v>
      </c>
      <c r="FP13">
        <v>0</v>
      </c>
      <c r="FR13" t="s">
        <v>462</v>
      </c>
      <c r="FT13" t="s">
        <v>257</v>
      </c>
      <c r="FU13" t="s">
        <v>463</v>
      </c>
      <c r="FV13" t="s">
        <v>290</v>
      </c>
      <c r="FW13" t="s">
        <v>1030</v>
      </c>
      <c r="FX13">
        <v>0</v>
      </c>
      <c r="FZ13">
        <v>3.14</v>
      </c>
      <c r="GA13">
        <v>11</v>
      </c>
      <c r="GB13">
        <v>0</v>
      </c>
      <c r="GC13" t="s">
        <v>10618</v>
      </c>
      <c r="GD13" t="s">
        <v>355</v>
      </c>
      <c r="GE13">
        <v>0</v>
      </c>
      <c r="GF13" t="s">
        <v>274</v>
      </c>
      <c r="GI13">
        <v>1</v>
      </c>
      <c r="GJ13">
        <v>0</v>
      </c>
      <c r="GL13" t="s">
        <v>4499</v>
      </c>
      <c r="GN13">
        <v>2</v>
      </c>
      <c r="GZ13" t="s">
        <v>434</v>
      </c>
      <c r="HB13" t="s">
        <v>313</v>
      </c>
      <c r="HC13" t="s">
        <v>313</v>
      </c>
      <c r="HD13" t="s">
        <v>10619</v>
      </c>
      <c r="HE13">
        <v>0</v>
      </c>
      <c r="HF13">
        <v>11</v>
      </c>
      <c r="HG13">
        <v>14</v>
      </c>
      <c r="HH13" t="s">
        <v>275</v>
      </c>
      <c r="HK13">
        <v>4</v>
      </c>
      <c r="HV13">
        <v>-42</v>
      </c>
      <c r="HW13">
        <v>4224339</v>
      </c>
      <c r="HX13" t="s">
        <v>387</v>
      </c>
      <c r="HY13">
        <v>4224324</v>
      </c>
      <c r="IB13">
        <v>0</v>
      </c>
      <c r="IC13">
        <v>0</v>
      </c>
      <c r="IL13">
        <v>46</v>
      </c>
      <c r="IP13" t="s">
        <v>10411</v>
      </c>
      <c r="IT13">
        <v>10</v>
      </c>
    </row>
    <row r="14" spans="1:254">
      <c r="A14">
        <v>13</v>
      </c>
      <c r="B14" t="s">
        <v>10620</v>
      </c>
      <c r="C14">
        <v>2</v>
      </c>
      <c r="D14">
        <v>1</v>
      </c>
      <c r="E14">
        <v>10</v>
      </c>
      <c r="G14">
        <v>-42</v>
      </c>
      <c r="I14" t="s">
        <v>298</v>
      </c>
      <c r="J14">
        <v>12</v>
      </c>
      <c r="K14" t="s">
        <v>6507</v>
      </c>
      <c r="L14" t="s">
        <v>6587</v>
      </c>
      <c r="M14" t="s">
        <v>256</v>
      </c>
      <c r="O14" t="s">
        <v>255</v>
      </c>
      <c r="P14" t="s">
        <v>1336</v>
      </c>
      <c r="Q14" t="s">
        <v>3321</v>
      </c>
      <c r="V14" t="s">
        <v>253</v>
      </c>
      <c r="W14" t="s">
        <v>10621</v>
      </c>
      <c r="X14" t="s">
        <v>1140</v>
      </c>
      <c r="Y14" t="s">
        <v>1140</v>
      </c>
      <c r="Z14" t="s">
        <v>1626</v>
      </c>
      <c r="AA14" t="s">
        <v>666</v>
      </c>
      <c r="AB14" t="s">
        <v>667</v>
      </c>
      <c r="AJ14" t="s">
        <v>756</v>
      </c>
      <c r="AO14">
        <v>7</v>
      </c>
      <c r="BI14" t="s">
        <v>274</v>
      </c>
      <c r="BP14">
        <f t="shared" si="0"/>
        <v>1</v>
      </c>
      <c r="BQ14">
        <f t="shared" si="1"/>
        <v>0</v>
      </c>
      <c r="BS14" t="s">
        <v>275</v>
      </c>
      <c r="BU14">
        <v>14</v>
      </c>
      <c r="BW14">
        <v>0</v>
      </c>
      <c r="BX14" t="s">
        <v>10622</v>
      </c>
      <c r="BZ14">
        <v>0</v>
      </c>
      <c r="CC14" s="3">
        <v>0.41666666666666669</v>
      </c>
      <c r="CD14" t="s">
        <v>257</v>
      </c>
      <c r="CE14" t="s">
        <v>10623</v>
      </c>
      <c r="CF14">
        <v>9</v>
      </c>
      <c r="CH14" t="s">
        <v>493</v>
      </c>
      <c r="CI14">
        <v>0</v>
      </c>
      <c r="CJ14" t="s">
        <v>10624</v>
      </c>
      <c r="CK14" s="4">
        <v>38050</v>
      </c>
      <c r="CL14" t="s">
        <v>10625</v>
      </c>
      <c r="CM14" t="s">
        <v>10626</v>
      </c>
      <c r="CN14">
        <v>3</v>
      </c>
      <c r="CP14" t="s">
        <v>282</v>
      </c>
      <c r="CQ14" t="s">
        <v>10401</v>
      </c>
      <c r="CT14" t="s">
        <v>3666</v>
      </c>
      <c r="CV14">
        <v>0</v>
      </c>
      <c r="CX14">
        <v>3</v>
      </c>
      <c r="CY14" t="s">
        <v>614</v>
      </c>
      <c r="CZ14">
        <v>50</v>
      </c>
      <c r="DA14">
        <v>5</v>
      </c>
      <c r="DB14" t="s">
        <v>2789</v>
      </c>
      <c r="DC14">
        <v>-22</v>
      </c>
      <c r="DJ14">
        <v>-20</v>
      </c>
      <c r="DK14" s="4">
        <v>44505</v>
      </c>
      <c r="DL14">
        <v>20524</v>
      </c>
      <c r="DM14">
        <v>2021</v>
      </c>
      <c r="DN14">
        <v>0</v>
      </c>
      <c r="DP14">
        <v>81314</v>
      </c>
      <c r="DQ14">
        <v>50</v>
      </c>
      <c r="DT14" t="s">
        <v>274</v>
      </c>
      <c r="DU14" t="s">
        <v>257</v>
      </c>
      <c r="DW14">
        <v>3</v>
      </c>
      <c r="DX14" t="s">
        <v>10401</v>
      </c>
      <c r="DZ14" t="s">
        <v>10627</v>
      </c>
      <c r="EA14" t="s">
        <v>1391</v>
      </c>
      <c r="ED14">
        <v>0</v>
      </c>
      <c r="EE14" t="s">
        <v>1345</v>
      </c>
      <c r="EF14" t="s">
        <v>422</v>
      </c>
      <c r="EG14">
        <v>0</v>
      </c>
      <c r="EI14" t="s">
        <v>454</v>
      </c>
      <c r="EJ14" t="s">
        <v>10628</v>
      </c>
      <c r="EK14" t="s">
        <v>10629</v>
      </c>
      <c r="EL14" t="s">
        <v>10630</v>
      </c>
      <c r="EM14" t="s">
        <v>10631</v>
      </c>
      <c r="EN14" t="s">
        <v>269</v>
      </c>
      <c r="EO14" t="s">
        <v>283</v>
      </c>
      <c r="EP14">
        <v>0</v>
      </c>
      <c r="EQ14" t="s">
        <v>346</v>
      </c>
      <c r="ES14" t="s">
        <v>10632</v>
      </c>
      <c r="ET14">
        <v>0</v>
      </c>
      <c r="EU14" t="s">
        <v>679</v>
      </c>
      <c r="EV14" t="s">
        <v>349</v>
      </c>
      <c r="FB14" t="s">
        <v>10633</v>
      </c>
      <c r="FD14">
        <v>0</v>
      </c>
      <c r="FE14">
        <v>7</v>
      </c>
      <c r="FJ14" t="s">
        <v>10634</v>
      </c>
      <c r="FK14">
        <v>0</v>
      </c>
      <c r="FM14">
        <v>1</v>
      </c>
      <c r="FN14" t="s">
        <v>10627</v>
      </c>
      <c r="FO14" t="s">
        <v>1541</v>
      </c>
      <c r="FP14">
        <v>0</v>
      </c>
      <c r="FR14" t="s">
        <v>395</v>
      </c>
      <c r="FU14" t="s">
        <v>396</v>
      </c>
      <c r="FX14">
        <v>0</v>
      </c>
      <c r="FZ14">
        <v>3.14</v>
      </c>
      <c r="GA14">
        <v>11</v>
      </c>
      <c r="GB14">
        <v>0</v>
      </c>
      <c r="GD14" t="s">
        <v>355</v>
      </c>
      <c r="GE14">
        <v>0</v>
      </c>
      <c r="GF14" t="s">
        <v>1179</v>
      </c>
      <c r="GG14">
        <v>2.2999999999999998</v>
      </c>
      <c r="GH14">
        <v>4.5</v>
      </c>
      <c r="GI14">
        <v>0</v>
      </c>
      <c r="GJ14">
        <v>0</v>
      </c>
      <c r="GL14" t="s">
        <v>10635</v>
      </c>
      <c r="GP14" t="s">
        <v>779</v>
      </c>
      <c r="GZ14" t="s">
        <v>2307</v>
      </c>
      <c r="HB14" t="s">
        <v>313</v>
      </c>
      <c r="HC14" t="s">
        <v>313</v>
      </c>
      <c r="HD14" t="s">
        <v>1034</v>
      </c>
      <c r="HE14">
        <v>0</v>
      </c>
      <c r="HF14">
        <v>12</v>
      </c>
      <c r="HG14">
        <v>14</v>
      </c>
      <c r="HH14" t="s">
        <v>275</v>
      </c>
      <c r="HK14" t="s">
        <v>2040</v>
      </c>
      <c r="HN14" t="s">
        <v>10636</v>
      </c>
      <c r="HO14" t="s">
        <v>10637</v>
      </c>
      <c r="HP14" t="s">
        <v>10638</v>
      </c>
      <c r="HQ14" t="s">
        <v>10639</v>
      </c>
      <c r="HT14" t="s">
        <v>7136</v>
      </c>
      <c r="HU14">
        <v>-20</v>
      </c>
      <c r="HV14">
        <v>-22</v>
      </c>
      <c r="HW14">
        <v>4224349</v>
      </c>
      <c r="HX14" t="s">
        <v>10557</v>
      </c>
      <c r="HY14">
        <v>4224339</v>
      </c>
      <c r="IB14">
        <v>0</v>
      </c>
      <c r="IC14">
        <v>1</v>
      </c>
      <c r="IL14">
        <v>47</v>
      </c>
      <c r="IT14">
        <v>10</v>
      </c>
    </row>
    <row r="15" spans="1:254">
      <c r="A15">
        <v>14</v>
      </c>
      <c r="B15" t="s">
        <v>10640</v>
      </c>
      <c r="C15">
        <v>2</v>
      </c>
      <c r="D15">
        <v>2</v>
      </c>
      <c r="E15">
        <v>30</v>
      </c>
      <c r="F15">
        <v>15</v>
      </c>
      <c r="G15">
        <v>-22</v>
      </c>
      <c r="I15" t="s">
        <v>254</v>
      </c>
      <c r="J15">
        <v>11</v>
      </c>
      <c r="K15" t="s">
        <v>631</v>
      </c>
      <c r="L15" t="s">
        <v>10641</v>
      </c>
      <c r="M15" t="s">
        <v>2016</v>
      </c>
      <c r="O15" t="s">
        <v>2017</v>
      </c>
      <c r="V15" t="s">
        <v>253</v>
      </c>
      <c r="W15" t="s">
        <v>10642</v>
      </c>
      <c r="X15" t="s">
        <v>2761</v>
      </c>
      <c r="Y15" t="s">
        <v>10643</v>
      </c>
      <c r="AA15" t="s">
        <v>10644</v>
      </c>
      <c r="AB15">
        <v>5</v>
      </c>
      <c r="AI15">
        <v>4</v>
      </c>
      <c r="AJ15" t="s">
        <v>327</v>
      </c>
      <c r="AO15">
        <v>7</v>
      </c>
      <c r="BI15" t="s">
        <v>257</v>
      </c>
      <c r="BP15">
        <f t="shared" si="0"/>
        <v>1</v>
      </c>
      <c r="BQ15">
        <f t="shared" si="1"/>
        <v>0</v>
      </c>
      <c r="BS15" t="s">
        <v>275</v>
      </c>
      <c r="BU15">
        <v>14</v>
      </c>
      <c r="BW15">
        <v>0</v>
      </c>
      <c r="BX15" t="s">
        <v>10645</v>
      </c>
      <c r="BZ15">
        <v>1</v>
      </c>
      <c r="CC15" s="3">
        <v>0.41180555555555554</v>
      </c>
      <c r="CD15" t="s">
        <v>274</v>
      </c>
      <c r="CE15" t="s">
        <v>10646</v>
      </c>
      <c r="CF15">
        <v>6</v>
      </c>
      <c r="CH15" t="s">
        <v>331</v>
      </c>
      <c r="CI15">
        <v>0</v>
      </c>
      <c r="CJ15" t="s">
        <v>10647</v>
      </c>
      <c r="CK15" s="4">
        <v>38414</v>
      </c>
      <c r="CL15" t="s">
        <v>10648</v>
      </c>
      <c r="CM15" t="s">
        <v>10649</v>
      </c>
      <c r="CN15">
        <v>3</v>
      </c>
      <c r="CO15" t="s">
        <v>10421</v>
      </c>
      <c r="CP15" t="s">
        <v>418</v>
      </c>
      <c r="CQ15" t="s">
        <v>10401</v>
      </c>
      <c r="CT15" t="s">
        <v>10650</v>
      </c>
      <c r="CV15">
        <v>0</v>
      </c>
      <c r="CX15">
        <v>4</v>
      </c>
      <c r="CY15" t="s">
        <v>614</v>
      </c>
      <c r="CZ15">
        <v>50</v>
      </c>
      <c r="DA15">
        <v>5</v>
      </c>
      <c r="DB15" t="s">
        <v>2789</v>
      </c>
      <c r="DC15">
        <v>-22</v>
      </c>
      <c r="DE15" t="s">
        <v>10651</v>
      </c>
      <c r="DJ15">
        <v>15</v>
      </c>
      <c r="DK15" s="4">
        <v>44505</v>
      </c>
      <c r="DL15">
        <v>20524</v>
      </c>
      <c r="DM15">
        <v>2021</v>
      </c>
      <c r="DN15">
        <v>0</v>
      </c>
      <c r="DP15">
        <v>81314</v>
      </c>
      <c r="DQ15">
        <v>51</v>
      </c>
      <c r="DT15" t="s">
        <v>257</v>
      </c>
      <c r="DU15" t="s">
        <v>274</v>
      </c>
      <c r="DW15">
        <v>3</v>
      </c>
      <c r="DX15" t="s">
        <v>10401</v>
      </c>
      <c r="ED15">
        <v>0</v>
      </c>
      <c r="EE15" t="s">
        <v>10652</v>
      </c>
      <c r="EF15" t="s">
        <v>675</v>
      </c>
      <c r="EG15">
        <v>0</v>
      </c>
      <c r="EI15" t="s">
        <v>340</v>
      </c>
      <c r="EJ15" t="s">
        <v>1198</v>
      </c>
      <c r="EK15" t="s">
        <v>10653</v>
      </c>
      <c r="EL15" t="s">
        <v>10654</v>
      </c>
      <c r="EM15" t="s">
        <v>1026</v>
      </c>
      <c r="EN15" t="s">
        <v>418</v>
      </c>
      <c r="EO15" t="s">
        <v>388</v>
      </c>
      <c r="EP15">
        <v>0</v>
      </c>
      <c r="EQ15" t="s">
        <v>346</v>
      </c>
      <c r="ES15" t="s">
        <v>10655</v>
      </c>
      <c r="ET15">
        <v>-3</v>
      </c>
      <c r="EU15" t="s">
        <v>257</v>
      </c>
      <c r="EV15" t="s">
        <v>349</v>
      </c>
      <c r="EW15" t="s">
        <v>771</v>
      </c>
      <c r="EX15" t="s">
        <v>898</v>
      </c>
      <c r="FA15" t="s">
        <v>999</v>
      </c>
      <c r="FB15" t="s">
        <v>10656</v>
      </c>
      <c r="FC15" t="s">
        <v>253</v>
      </c>
      <c r="FD15">
        <v>1</v>
      </c>
      <c r="FK15">
        <v>0</v>
      </c>
      <c r="FM15">
        <v>0</v>
      </c>
      <c r="FP15">
        <v>0</v>
      </c>
      <c r="FR15" t="s">
        <v>1177</v>
      </c>
      <c r="FU15" t="s">
        <v>1178</v>
      </c>
      <c r="FV15" t="s">
        <v>290</v>
      </c>
      <c r="FX15">
        <v>0</v>
      </c>
      <c r="FZ15">
        <v>3.14</v>
      </c>
      <c r="GA15">
        <v>11</v>
      </c>
      <c r="GB15">
        <v>1</v>
      </c>
      <c r="GD15" t="s">
        <v>355</v>
      </c>
      <c r="GE15">
        <v>0</v>
      </c>
      <c r="GF15" t="s">
        <v>274</v>
      </c>
      <c r="GH15">
        <v>1.8</v>
      </c>
      <c r="GI15">
        <v>0</v>
      </c>
      <c r="GJ15">
        <v>0</v>
      </c>
      <c r="GL15" t="s">
        <v>10657</v>
      </c>
      <c r="GM15">
        <v>18</v>
      </c>
      <c r="GN15">
        <v>13</v>
      </c>
      <c r="GO15" t="s">
        <v>499</v>
      </c>
      <c r="GQ15">
        <v>46</v>
      </c>
      <c r="GZ15" t="s">
        <v>10658</v>
      </c>
      <c r="HA15" t="s">
        <v>10659</v>
      </c>
      <c r="HB15" t="s">
        <v>294</v>
      </c>
      <c r="HC15" t="s">
        <v>294</v>
      </c>
      <c r="HD15" t="s">
        <v>10660</v>
      </c>
      <c r="HE15">
        <v>0</v>
      </c>
      <c r="HF15">
        <v>11</v>
      </c>
      <c r="HG15">
        <v>14</v>
      </c>
      <c r="HH15" t="s">
        <v>275</v>
      </c>
      <c r="HJ15" t="s">
        <v>387</v>
      </c>
      <c r="HK15">
        <v>1</v>
      </c>
      <c r="HL15" t="s">
        <v>10512</v>
      </c>
      <c r="HN15" t="s">
        <v>10661</v>
      </c>
      <c r="HO15" t="s">
        <v>10662</v>
      </c>
      <c r="HP15" t="s">
        <v>10663</v>
      </c>
      <c r="HQ15" t="s">
        <v>10664</v>
      </c>
      <c r="HS15" t="s">
        <v>10665</v>
      </c>
      <c r="HV15">
        <v>-37</v>
      </c>
      <c r="HW15">
        <v>4224364</v>
      </c>
      <c r="HX15" t="s">
        <v>10666</v>
      </c>
      <c r="HY15">
        <v>4224349</v>
      </c>
      <c r="IB15">
        <v>0</v>
      </c>
      <c r="IC15">
        <v>0</v>
      </c>
      <c r="IL15">
        <v>48</v>
      </c>
      <c r="IN15" t="s">
        <v>10444</v>
      </c>
      <c r="IP15" t="s">
        <v>10444</v>
      </c>
      <c r="IT15">
        <v>10</v>
      </c>
    </row>
    <row r="16" spans="1:254">
      <c r="A16">
        <v>15</v>
      </c>
      <c r="B16" t="s">
        <v>10667</v>
      </c>
      <c r="C16">
        <v>2</v>
      </c>
      <c r="D16">
        <v>3</v>
      </c>
      <c r="E16">
        <v>15</v>
      </c>
      <c r="F16">
        <v>13</v>
      </c>
      <c r="G16">
        <v>-37</v>
      </c>
      <c r="I16" t="s">
        <v>298</v>
      </c>
      <c r="J16">
        <v>11</v>
      </c>
      <c r="K16" t="s">
        <v>10668</v>
      </c>
      <c r="L16" t="s">
        <v>8307</v>
      </c>
      <c r="M16" t="s">
        <v>319</v>
      </c>
      <c r="O16" t="s">
        <v>8308</v>
      </c>
      <c r="V16" t="s">
        <v>253</v>
      </c>
      <c r="W16" t="s">
        <v>10669</v>
      </c>
      <c r="X16" t="s">
        <v>370</v>
      </c>
      <c r="Y16" t="s">
        <v>10670</v>
      </c>
      <c r="AA16" t="s">
        <v>325</v>
      </c>
      <c r="AB16" t="s">
        <v>326</v>
      </c>
      <c r="AI16">
        <v>85</v>
      </c>
      <c r="AJ16" t="s">
        <v>327</v>
      </c>
      <c r="AK16" t="s">
        <v>614</v>
      </c>
      <c r="AO16">
        <v>7</v>
      </c>
      <c r="BI16" t="s">
        <v>257</v>
      </c>
      <c r="BP16">
        <f t="shared" si="0"/>
        <v>1</v>
      </c>
      <c r="BQ16">
        <f t="shared" si="1"/>
        <v>0</v>
      </c>
      <c r="BS16" t="s">
        <v>275</v>
      </c>
      <c r="BU16">
        <v>14</v>
      </c>
      <c r="BW16">
        <v>1</v>
      </c>
      <c r="BX16" t="s">
        <v>10671</v>
      </c>
      <c r="BZ16">
        <v>1</v>
      </c>
      <c r="CC16" s="3">
        <v>0.38125000000000003</v>
      </c>
      <c r="CD16" t="s">
        <v>274</v>
      </c>
      <c r="CE16" t="s">
        <v>10672</v>
      </c>
      <c r="CF16">
        <v>9</v>
      </c>
      <c r="CH16" t="s">
        <v>331</v>
      </c>
      <c r="CI16">
        <v>0</v>
      </c>
      <c r="CJ16" t="s">
        <v>10673</v>
      </c>
      <c r="CK16" s="4">
        <v>38414</v>
      </c>
      <c r="CL16" t="s">
        <v>10674</v>
      </c>
      <c r="CM16" t="s">
        <v>10675</v>
      </c>
      <c r="CN16">
        <v>3</v>
      </c>
      <c r="CO16" t="s">
        <v>10676</v>
      </c>
      <c r="CP16" t="s">
        <v>418</v>
      </c>
      <c r="CQ16" t="s">
        <v>10401</v>
      </c>
      <c r="CT16" t="s">
        <v>4185</v>
      </c>
      <c r="CV16">
        <v>0</v>
      </c>
      <c r="CX16">
        <v>5</v>
      </c>
      <c r="CY16" t="s">
        <v>614</v>
      </c>
      <c r="CZ16">
        <v>50</v>
      </c>
      <c r="DA16">
        <v>5</v>
      </c>
      <c r="DB16" t="s">
        <v>2789</v>
      </c>
      <c r="DC16">
        <v>-22</v>
      </c>
      <c r="DE16" t="s">
        <v>10443</v>
      </c>
      <c r="DJ16">
        <v>13</v>
      </c>
      <c r="DK16" s="4">
        <v>44505</v>
      </c>
      <c r="DL16">
        <v>20524</v>
      </c>
      <c r="DM16">
        <v>2021</v>
      </c>
      <c r="DN16">
        <v>0</v>
      </c>
      <c r="DP16">
        <v>81314</v>
      </c>
      <c r="DQ16">
        <v>52</v>
      </c>
      <c r="DT16" t="s">
        <v>257</v>
      </c>
      <c r="DU16" t="s">
        <v>274</v>
      </c>
      <c r="DW16">
        <v>3</v>
      </c>
      <c r="DX16" t="s">
        <v>10401</v>
      </c>
      <c r="ED16">
        <v>0</v>
      </c>
      <c r="EE16" t="s">
        <v>10677</v>
      </c>
      <c r="EF16" t="s">
        <v>338</v>
      </c>
      <c r="EG16">
        <v>0</v>
      </c>
      <c r="EH16" t="s">
        <v>2972</v>
      </c>
      <c r="EI16" t="s">
        <v>340</v>
      </c>
      <c r="EJ16" t="s">
        <v>4070</v>
      </c>
      <c r="EK16" t="s">
        <v>10678</v>
      </c>
      <c r="EL16" t="s">
        <v>10679</v>
      </c>
      <c r="EM16" t="s">
        <v>1552</v>
      </c>
      <c r="EN16" t="s">
        <v>418</v>
      </c>
      <c r="EO16" t="s">
        <v>968</v>
      </c>
      <c r="EP16">
        <v>0</v>
      </c>
      <c r="EQ16" t="s">
        <v>346</v>
      </c>
      <c r="ES16" t="s">
        <v>10680</v>
      </c>
      <c r="ET16">
        <v>15</v>
      </c>
      <c r="EU16" t="s">
        <v>348</v>
      </c>
      <c r="EV16" t="s">
        <v>349</v>
      </c>
      <c r="EW16" t="s">
        <v>528</v>
      </c>
      <c r="EX16" t="s">
        <v>1982</v>
      </c>
      <c r="FA16" t="s">
        <v>2034</v>
      </c>
      <c r="FB16" t="s">
        <v>10681</v>
      </c>
      <c r="FD16">
        <v>0</v>
      </c>
      <c r="FE16">
        <v>3</v>
      </c>
      <c r="FK16">
        <v>0</v>
      </c>
      <c r="FM16">
        <v>0</v>
      </c>
      <c r="FP16">
        <v>0</v>
      </c>
      <c r="FR16" t="s">
        <v>354</v>
      </c>
      <c r="FX16">
        <v>0</v>
      </c>
      <c r="FZ16">
        <v>3.14</v>
      </c>
      <c r="GA16">
        <v>11</v>
      </c>
      <c r="GB16">
        <v>0</v>
      </c>
      <c r="GD16" t="s">
        <v>355</v>
      </c>
      <c r="GE16">
        <v>0</v>
      </c>
      <c r="GF16" t="s">
        <v>274</v>
      </c>
      <c r="GH16">
        <v>3</v>
      </c>
      <c r="GI16">
        <v>0</v>
      </c>
      <c r="GJ16">
        <v>0</v>
      </c>
      <c r="GL16" t="s">
        <v>10682</v>
      </c>
      <c r="GM16">
        <v>-2</v>
      </c>
      <c r="GN16">
        <v>-2</v>
      </c>
      <c r="GO16">
        <v>4</v>
      </c>
      <c r="GQ16">
        <v>27</v>
      </c>
      <c r="GZ16" t="s">
        <v>10683</v>
      </c>
      <c r="HA16" t="s">
        <v>10684</v>
      </c>
      <c r="HB16" t="s">
        <v>294</v>
      </c>
      <c r="HC16" t="s">
        <v>313</v>
      </c>
      <c r="HD16" t="s">
        <v>10684</v>
      </c>
      <c r="HE16">
        <v>0</v>
      </c>
      <c r="HF16">
        <v>11</v>
      </c>
      <c r="HG16">
        <v>14</v>
      </c>
      <c r="HH16" t="s">
        <v>275</v>
      </c>
      <c r="HK16" t="s">
        <v>1256</v>
      </c>
      <c r="HL16" t="s">
        <v>10443</v>
      </c>
      <c r="HN16" t="s">
        <v>10685</v>
      </c>
      <c r="HO16" t="s">
        <v>10686</v>
      </c>
      <c r="HP16" t="s">
        <v>10687</v>
      </c>
      <c r="HQ16" t="s">
        <v>10688</v>
      </c>
      <c r="HS16" t="s">
        <v>8534</v>
      </c>
      <c r="HV16">
        <v>50</v>
      </c>
      <c r="HW16">
        <v>4224388</v>
      </c>
      <c r="HX16" t="s">
        <v>600</v>
      </c>
      <c r="HY16">
        <v>4224364</v>
      </c>
      <c r="IB16">
        <v>0.5</v>
      </c>
      <c r="IC16">
        <v>1</v>
      </c>
      <c r="IL16">
        <v>49</v>
      </c>
      <c r="IN16" t="s">
        <v>10689</v>
      </c>
      <c r="IP16" t="s">
        <v>10689</v>
      </c>
      <c r="IQ16" t="s">
        <v>10402</v>
      </c>
      <c r="IT16">
        <v>10</v>
      </c>
    </row>
    <row r="17" spans="1:254">
      <c r="A17">
        <v>16</v>
      </c>
      <c r="B17" t="s">
        <v>10690</v>
      </c>
      <c r="C17">
        <v>2</v>
      </c>
      <c r="D17">
        <v>1</v>
      </c>
      <c r="E17">
        <v>10</v>
      </c>
      <c r="F17">
        <v>6</v>
      </c>
      <c r="G17">
        <v>-21</v>
      </c>
      <c r="H17" t="s">
        <v>253</v>
      </c>
      <c r="I17" t="s">
        <v>254</v>
      </c>
      <c r="J17">
        <v>12</v>
      </c>
      <c r="K17" t="s">
        <v>6748</v>
      </c>
      <c r="L17" t="s">
        <v>9399</v>
      </c>
      <c r="M17" t="s">
        <v>9400</v>
      </c>
      <c r="O17" t="s">
        <v>9401</v>
      </c>
      <c r="P17" t="s">
        <v>1336</v>
      </c>
      <c r="V17" t="s">
        <v>253</v>
      </c>
      <c r="W17" t="s">
        <v>10691</v>
      </c>
      <c r="X17" t="s">
        <v>7204</v>
      </c>
      <c r="Y17" t="s">
        <v>7204</v>
      </c>
      <c r="AA17" t="s">
        <v>4505</v>
      </c>
      <c r="AB17" t="s">
        <v>10692</v>
      </c>
      <c r="AI17">
        <v>1</v>
      </c>
      <c r="AJ17" t="s">
        <v>327</v>
      </c>
      <c r="AO17">
        <v>7</v>
      </c>
      <c r="BI17" t="s">
        <v>274</v>
      </c>
      <c r="BP17">
        <f t="shared" si="0"/>
        <v>1</v>
      </c>
      <c r="BQ17">
        <f t="shared" si="1"/>
        <v>0</v>
      </c>
      <c r="BS17" t="s">
        <v>275</v>
      </c>
      <c r="BU17">
        <v>14</v>
      </c>
      <c r="BW17">
        <v>0</v>
      </c>
      <c r="BX17" t="s">
        <v>10693</v>
      </c>
      <c r="BZ17">
        <v>1</v>
      </c>
      <c r="CC17" s="3">
        <v>0.29236111111111113</v>
      </c>
      <c r="CD17" t="s">
        <v>257</v>
      </c>
      <c r="CE17" t="s">
        <v>10694</v>
      </c>
      <c r="CF17">
        <v>5</v>
      </c>
      <c r="CH17" t="s">
        <v>331</v>
      </c>
      <c r="CI17">
        <v>0</v>
      </c>
      <c r="CJ17" t="s">
        <v>10695</v>
      </c>
      <c r="CK17" s="4">
        <v>38050</v>
      </c>
      <c r="CL17" t="s">
        <v>10696</v>
      </c>
      <c r="CM17" t="s">
        <v>10697</v>
      </c>
      <c r="CN17">
        <v>3</v>
      </c>
      <c r="CO17" t="s">
        <v>268</v>
      </c>
      <c r="CP17" t="s">
        <v>418</v>
      </c>
      <c r="CQ17" t="s">
        <v>10401</v>
      </c>
      <c r="CT17" t="s">
        <v>4730</v>
      </c>
      <c r="CV17">
        <v>0</v>
      </c>
      <c r="CX17">
        <v>1</v>
      </c>
      <c r="CY17" t="s">
        <v>553</v>
      </c>
      <c r="CZ17">
        <v>0</v>
      </c>
      <c r="DA17">
        <v>8</v>
      </c>
      <c r="DB17" t="s">
        <v>1781</v>
      </c>
      <c r="DC17">
        <v>-21</v>
      </c>
      <c r="DE17" t="s">
        <v>10698</v>
      </c>
      <c r="DJ17">
        <v>6</v>
      </c>
      <c r="DK17" s="4">
        <v>44505</v>
      </c>
      <c r="DL17">
        <v>20524</v>
      </c>
      <c r="DM17">
        <v>2021</v>
      </c>
      <c r="DN17">
        <v>0</v>
      </c>
      <c r="DP17">
        <v>81314</v>
      </c>
      <c r="DQ17">
        <v>58</v>
      </c>
      <c r="DT17" t="s">
        <v>274</v>
      </c>
      <c r="DU17" t="s">
        <v>257</v>
      </c>
      <c r="DW17">
        <v>3</v>
      </c>
      <c r="DX17" t="s">
        <v>10401</v>
      </c>
      <c r="ED17">
        <v>0</v>
      </c>
      <c r="EE17" t="s">
        <v>9408</v>
      </c>
      <c r="EF17" t="s">
        <v>422</v>
      </c>
      <c r="EG17">
        <v>0</v>
      </c>
      <c r="EI17" t="s">
        <v>454</v>
      </c>
      <c r="EJ17" t="s">
        <v>2706</v>
      </c>
      <c r="EK17" t="s">
        <v>10699</v>
      </c>
      <c r="EL17" t="s">
        <v>10700</v>
      </c>
      <c r="EM17" t="s">
        <v>268</v>
      </c>
      <c r="EN17" t="s">
        <v>418</v>
      </c>
      <c r="EO17" t="s">
        <v>2668</v>
      </c>
      <c r="EP17">
        <v>0</v>
      </c>
      <c r="EQ17" t="s">
        <v>10701</v>
      </c>
      <c r="ET17">
        <v>6</v>
      </c>
      <c r="EU17" t="s">
        <v>274</v>
      </c>
      <c r="EV17" t="s">
        <v>349</v>
      </c>
      <c r="EW17" t="s">
        <v>1251</v>
      </c>
      <c r="EX17" t="s">
        <v>772</v>
      </c>
      <c r="FA17" t="s">
        <v>499</v>
      </c>
      <c r="FB17" t="s">
        <v>10702</v>
      </c>
      <c r="FD17">
        <v>1</v>
      </c>
      <c r="FK17">
        <v>0</v>
      </c>
      <c r="FM17">
        <v>0</v>
      </c>
      <c r="FP17">
        <v>0</v>
      </c>
      <c r="FR17" t="s">
        <v>395</v>
      </c>
      <c r="FU17" t="s">
        <v>496</v>
      </c>
      <c r="FV17" t="s">
        <v>431</v>
      </c>
      <c r="FX17">
        <v>1</v>
      </c>
      <c r="FZ17">
        <v>3.14</v>
      </c>
      <c r="GA17">
        <v>11</v>
      </c>
      <c r="GB17">
        <v>0</v>
      </c>
      <c r="GD17" t="s">
        <v>355</v>
      </c>
      <c r="GE17">
        <v>0</v>
      </c>
      <c r="GF17" t="s">
        <v>1179</v>
      </c>
      <c r="GH17">
        <v>1.8</v>
      </c>
      <c r="GI17">
        <v>0</v>
      </c>
      <c r="GJ17">
        <v>0</v>
      </c>
      <c r="GL17" t="s">
        <v>10703</v>
      </c>
      <c r="GM17">
        <v>0</v>
      </c>
      <c r="GN17">
        <v>0</v>
      </c>
      <c r="GO17" t="s">
        <v>2349</v>
      </c>
      <c r="GQ17">
        <v>4</v>
      </c>
      <c r="GZ17" t="s">
        <v>10704</v>
      </c>
      <c r="HB17" t="s">
        <v>313</v>
      </c>
      <c r="HC17" t="s">
        <v>313</v>
      </c>
      <c r="HE17">
        <v>0</v>
      </c>
      <c r="HF17">
        <v>12</v>
      </c>
      <c r="HG17">
        <v>14</v>
      </c>
      <c r="HH17" t="s">
        <v>275</v>
      </c>
      <c r="HJ17" t="s">
        <v>492</v>
      </c>
      <c r="HK17">
        <v>4</v>
      </c>
      <c r="HL17" t="s">
        <v>10698</v>
      </c>
      <c r="HN17" t="s">
        <v>10705</v>
      </c>
      <c r="HO17" t="s">
        <v>10706</v>
      </c>
      <c r="HP17" t="s">
        <v>4301</v>
      </c>
      <c r="HQ17" t="s">
        <v>10707</v>
      </c>
      <c r="HS17" t="s">
        <v>4303</v>
      </c>
      <c r="HV17">
        <v>-27</v>
      </c>
      <c r="HW17">
        <v>4224493</v>
      </c>
      <c r="HY17">
        <v>4224470</v>
      </c>
      <c r="IB17">
        <v>0</v>
      </c>
      <c r="IC17">
        <v>0</v>
      </c>
      <c r="IL17">
        <v>55</v>
      </c>
      <c r="IP17" t="s">
        <v>10698</v>
      </c>
      <c r="IT17">
        <v>10</v>
      </c>
    </row>
    <row r="18" spans="1:254">
      <c r="A18">
        <v>17</v>
      </c>
      <c r="B18" t="s">
        <v>10708</v>
      </c>
      <c r="C18">
        <v>2</v>
      </c>
      <c r="D18">
        <v>2</v>
      </c>
      <c r="E18">
        <v>4</v>
      </c>
      <c r="F18">
        <v>19</v>
      </c>
      <c r="G18">
        <v>-27</v>
      </c>
      <c r="I18" t="s">
        <v>254</v>
      </c>
      <c r="J18">
        <v>11</v>
      </c>
      <c r="K18" t="s">
        <v>10709</v>
      </c>
      <c r="L18" t="s">
        <v>10710</v>
      </c>
      <c r="M18" t="s">
        <v>408</v>
      </c>
      <c r="O18" t="s">
        <v>409</v>
      </c>
      <c r="Q18" t="s">
        <v>1188</v>
      </c>
      <c r="R18" t="s">
        <v>10711</v>
      </c>
      <c r="V18" t="s">
        <v>253</v>
      </c>
      <c r="W18" t="s">
        <v>9419</v>
      </c>
      <c r="X18" t="s">
        <v>2804</v>
      </c>
      <c r="Y18" t="s">
        <v>9420</v>
      </c>
      <c r="AA18" t="s">
        <v>325</v>
      </c>
      <c r="AB18" t="s">
        <v>326</v>
      </c>
      <c r="AI18">
        <v>22</v>
      </c>
      <c r="AJ18" t="s">
        <v>327</v>
      </c>
      <c r="AO18">
        <v>7</v>
      </c>
      <c r="BI18" t="s">
        <v>274</v>
      </c>
      <c r="BP18">
        <f t="shared" si="0"/>
        <v>1</v>
      </c>
      <c r="BQ18">
        <f t="shared" si="1"/>
        <v>0</v>
      </c>
      <c r="BS18" t="s">
        <v>275</v>
      </c>
      <c r="BU18">
        <v>14</v>
      </c>
      <c r="BW18">
        <v>0</v>
      </c>
      <c r="BX18" t="s">
        <v>10712</v>
      </c>
      <c r="BZ18">
        <v>1</v>
      </c>
      <c r="CC18" s="3">
        <v>0.26527777777777778</v>
      </c>
      <c r="CD18" t="s">
        <v>257</v>
      </c>
      <c r="CE18" t="s">
        <v>10713</v>
      </c>
      <c r="CF18">
        <v>8</v>
      </c>
      <c r="CH18" t="s">
        <v>331</v>
      </c>
      <c r="CI18">
        <v>0</v>
      </c>
      <c r="CJ18" t="s">
        <v>10714</v>
      </c>
      <c r="CK18" s="4">
        <v>38414</v>
      </c>
      <c r="CL18" t="s">
        <v>10715</v>
      </c>
      <c r="CM18" t="s">
        <v>10716</v>
      </c>
      <c r="CN18">
        <v>3</v>
      </c>
      <c r="CO18" t="s">
        <v>10421</v>
      </c>
      <c r="CP18" t="s">
        <v>269</v>
      </c>
      <c r="CQ18" t="s">
        <v>10401</v>
      </c>
      <c r="CT18" t="s">
        <v>4107</v>
      </c>
      <c r="CV18">
        <v>0</v>
      </c>
      <c r="CX18">
        <v>2</v>
      </c>
      <c r="CY18" t="s">
        <v>553</v>
      </c>
      <c r="CZ18">
        <v>0</v>
      </c>
      <c r="DA18">
        <v>8</v>
      </c>
      <c r="DB18" t="s">
        <v>1781</v>
      </c>
      <c r="DC18">
        <v>-21</v>
      </c>
      <c r="DJ18">
        <v>19</v>
      </c>
      <c r="DK18" s="4">
        <v>44505</v>
      </c>
      <c r="DL18">
        <v>20524</v>
      </c>
      <c r="DM18">
        <v>2021</v>
      </c>
      <c r="DN18">
        <v>0</v>
      </c>
      <c r="DP18">
        <v>81314</v>
      </c>
      <c r="DQ18">
        <v>59</v>
      </c>
      <c r="DT18" t="s">
        <v>274</v>
      </c>
      <c r="DU18" t="s">
        <v>257</v>
      </c>
      <c r="DW18">
        <v>3</v>
      </c>
      <c r="DX18" t="s">
        <v>10401</v>
      </c>
      <c r="ED18">
        <v>0</v>
      </c>
      <c r="EE18" t="s">
        <v>10717</v>
      </c>
      <c r="EF18" t="s">
        <v>422</v>
      </c>
      <c r="EG18">
        <v>0</v>
      </c>
      <c r="EI18" t="s">
        <v>340</v>
      </c>
      <c r="EJ18" t="s">
        <v>4378</v>
      </c>
      <c r="EK18" t="s">
        <v>10718</v>
      </c>
      <c r="EL18" t="s">
        <v>10719</v>
      </c>
      <c r="EM18" t="s">
        <v>4381</v>
      </c>
      <c r="EN18" t="s">
        <v>282</v>
      </c>
      <c r="EO18" t="s">
        <v>1152</v>
      </c>
      <c r="EP18">
        <v>0</v>
      </c>
      <c r="EQ18" t="s">
        <v>10720</v>
      </c>
      <c r="ES18" t="s">
        <v>10721</v>
      </c>
      <c r="ET18">
        <v>18</v>
      </c>
      <c r="EU18" t="s">
        <v>348</v>
      </c>
      <c r="EV18" t="s">
        <v>349</v>
      </c>
      <c r="EW18" t="s">
        <v>395</v>
      </c>
      <c r="EX18" t="s">
        <v>492</v>
      </c>
      <c r="FA18" t="s">
        <v>741</v>
      </c>
      <c r="FB18" t="s">
        <v>10722</v>
      </c>
      <c r="FD18">
        <v>0</v>
      </c>
      <c r="FE18">
        <v>6</v>
      </c>
      <c r="FJ18" t="s">
        <v>10723</v>
      </c>
      <c r="FK18">
        <v>0</v>
      </c>
      <c r="FM18">
        <v>1</v>
      </c>
      <c r="FP18">
        <v>0</v>
      </c>
      <c r="FR18" t="s">
        <v>395</v>
      </c>
      <c r="FU18" t="s">
        <v>496</v>
      </c>
      <c r="FX18">
        <v>0</v>
      </c>
      <c r="FZ18">
        <v>3.14</v>
      </c>
      <c r="GA18">
        <v>11</v>
      </c>
      <c r="GB18">
        <v>0</v>
      </c>
      <c r="GC18" t="s">
        <v>10724</v>
      </c>
      <c r="GD18" t="s">
        <v>355</v>
      </c>
      <c r="GE18">
        <v>0</v>
      </c>
      <c r="GF18" t="s">
        <v>274</v>
      </c>
      <c r="GG18">
        <v>3.2</v>
      </c>
      <c r="GH18">
        <v>3.4</v>
      </c>
      <c r="GI18">
        <v>0</v>
      </c>
      <c r="GJ18">
        <v>0</v>
      </c>
      <c r="GL18" t="s">
        <v>10725</v>
      </c>
      <c r="GM18">
        <v>1</v>
      </c>
      <c r="GN18">
        <v>0</v>
      </c>
      <c r="GO18" t="s">
        <v>357</v>
      </c>
      <c r="GQ18">
        <v>18</v>
      </c>
      <c r="GZ18" t="s">
        <v>10726</v>
      </c>
      <c r="HB18" t="s">
        <v>313</v>
      </c>
      <c r="HC18" t="s">
        <v>313</v>
      </c>
      <c r="HD18" t="s">
        <v>10727</v>
      </c>
      <c r="HE18">
        <v>0</v>
      </c>
      <c r="HF18">
        <v>11</v>
      </c>
      <c r="HG18">
        <v>14</v>
      </c>
      <c r="HH18" t="s">
        <v>275</v>
      </c>
      <c r="HK18" t="s">
        <v>499</v>
      </c>
      <c r="HL18" t="s">
        <v>10444</v>
      </c>
      <c r="HM18" t="s">
        <v>10411</v>
      </c>
      <c r="HN18" t="s">
        <v>10728</v>
      </c>
      <c r="HO18" t="s">
        <v>10729</v>
      </c>
      <c r="HP18" t="s">
        <v>10730</v>
      </c>
      <c r="HQ18" t="s">
        <v>10731</v>
      </c>
      <c r="HS18" t="s">
        <v>10732</v>
      </c>
      <c r="HV18">
        <v>-46</v>
      </c>
      <c r="HW18">
        <v>4224504</v>
      </c>
      <c r="HX18" t="s">
        <v>10733</v>
      </c>
      <c r="HY18">
        <v>4224493</v>
      </c>
      <c r="IB18">
        <v>0.5</v>
      </c>
      <c r="IC18">
        <v>1</v>
      </c>
      <c r="IL18">
        <v>56</v>
      </c>
      <c r="IT18">
        <v>10</v>
      </c>
    </row>
    <row r="19" spans="1:254">
      <c r="A19">
        <v>18</v>
      </c>
      <c r="B19" t="s">
        <v>10734</v>
      </c>
      <c r="C19">
        <v>2</v>
      </c>
      <c r="D19">
        <v>1</v>
      </c>
      <c r="E19">
        <v>10</v>
      </c>
      <c r="F19">
        <v>12</v>
      </c>
      <c r="G19">
        <v>-46</v>
      </c>
      <c r="I19" t="s">
        <v>254</v>
      </c>
      <c r="J19">
        <v>11</v>
      </c>
      <c r="K19" t="s">
        <v>631</v>
      </c>
      <c r="L19" t="s">
        <v>10735</v>
      </c>
      <c r="M19" t="s">
        <v>440</v>
      </c>
      <c r="N19" t="s">
        <v>254</v>
      </c>
      <c r="O19" t="s">
        <v>1289</v>
      </c>
      <c r="P19" t="s">
        <v>442</v>
      </c>
      <c r="S19" t="s">
        <v>10736</v>
      </c>
      <c r="V19" t="s">
        <v>257</v>
      </c>
      <c r="W19" t="s">
        <v>2545</v>
      </c>
      <c r="AD19" t="s">
        <v>445</v>
      </c>
      <c r="AE19" t="s">
        <v>446</v>
      </c>
      <c r="AF19" t="s">
        <v>2545</v>
      </c>
      <c r="AG19" t="s">
        <v>257</v>
      </c>
      <c r="AI19">
        <v>4</v>
      </c>
      <c r="AO19">
        <v>7</v>
      </c>
      <c r="BI19" t="s">
        <v>274</v>
      </c>
      <c r="BP19">
        <f t="shared" si="0"/>
        <v>0</v>
      </c>
      <c r="BQ19">
        <f t="shared" si="1"/>
        <v>1</v>
      </c>
      <c r="BS19" t="s">
        <v>275</v>
      </c>
      <c r="BU19">
        <v>14</v>
      </c>
      <c r="BW19">
        <v>0</v>
      </c>
      <c r="BX19" t="s">
        <v>10737</v>
      </c>
      <c r="CC19" s="3">
        <v>0.23819444444444446</v>
      </c>
      <c r="CE19" t="s">
        <v>10738</v>
      </c>
      <c r="CI19">
        <v>0</v>
      </c>
      <c r="CJ19" t="s">
        <v>10739</v>
      </c>
      <c r="CK19" s="4">
        <v>38414</v>
      </c>
      <c r="CL19" t="s">
        <v>10740</v>
      </c>
      <c r="CM19" t="s">
        <v>10741</v>
      </c>
      <c r="CN19">
        <v>3</v>
      </c>
      <c r="CP19" t="s">
        <v>269</v>
      </c>
      <c r="CQ19" t="s">
        <v>10401</v>
      </c>
      <c r="CT19" t="s">
        <v>8152</v>
      </c>
      <c r="CV19">
        <v>0</v>
      </c>
      <c r="CX19">
        <v>3</v>
      </c>
      <c r="CY19" t="s">
        <v>553</v>
      </c>
      <c r="CZ19">
        <v>0</v>
      </c>
      <c r="DA19">
        <v>8</v>
      </c>
      <c r="DB19" t="s">
        <v>1781</v>
      </c>
      <c r="DC19">
        <v>-21</v>
      </c>
      <c r="DE19" t="s">
        <v>10742</v>
      </c>
      <c r="DJ19">
        <v>12</v>
      </c>
      <c r="DK19" s="4">
        <v>44505</v>
      </c>
      <c r="DL19">
        <v>20524</v>
      </c>
      <c r="DM19">
        <v>2021</v>
      </c>
      <c r="DN19">
        <v>0</v>
      </c>
      <c r="DP19">
        <v>81314</v>
      </c>
      <c r="DQ19">
        <v>60</v>
      </c>
      <c r="DT19" t="s">
        <v>274</v>
      </c>
      <c r="DU19" t="s">
        <v>257</v>
      </c>
      <c r="DW19">
        <v>3</v>
      </c>
      <c r="DX19" t="s">
        <v>10401</v>
      </c>
      <c r="ED19">
        <v>0</v>
      </c>
      <c r="EE19" t="s">
        <v>8626</v>
      </c>
      <c r="EF19" t="s">
        <v>383</v>
      </c>
      <c r="EG19">
        <v>1</v>
      </c>
      <c r="EI19" t="s">
        <v>340</v>
      </c>
      <c r="EJ19" t="s">
        <v>10743</v>
      </c>
      <c r="EK19" t="s">
        <v>10744</v>
      </c>
      <c r="EL19" t="s">
        <v>10745</v>
      </c>
      <c r="EM19" t="s">
        <v>7171</v>
      </c>
      <c r="EN19" t="s">
        <v>282</v>
      </c>
      <c r="EO19" t="s">
        <v>9019</v>
      </c>
      <c r="EP19">
        <v>1</v>
      </c>
      <c r="ES19" t="s">
        <v>10746</v>
      </c>
      <c r="FD19">
        <v>0</v>
      </c>
      <c r="FE19">
        <v>6</v>
      </c>
      <c r="FF19" t="s">
        <v>461</v>
      </c>
      <c r="FH19" t="s">
        <v>461</v>
      </c>
      <c r="FK19">
        <v>0</v>
      </c>
      <c r="FM19">
        <v>0</v>
      </c>
      <c r="FP19">
        <v>0</v>
      </c>
      <c r="FR19" t="s">
        <v>462</v>
      </c>
      <c r="FT19" t="s">
        <v>257</v>
      </c>
      <c r="FU19" t="s">
        <v>463</v>
      </c>
      <c r="FV19" t="s">
        <v>397</v>
      </c>
      <c r="FW19" t="s">
        <v>1030</v>
      </c>
      <c r="FX19">
        <v>0</v>
      </c>
      <c r="FZ19">
        <v>3.14</v>
      </c>
      <c r="GA19">
        <v>11</v>
      </c>
      <c r="GB19">
        <v>0</v>
      </c>
      <c r="GC19" t="s">
        <v>10747</v>
      </c>
      <c r="GD19" t="s">
        <v>355</v>
      </c>
      <c r="GE19">
        <v>0</v>
      </c>
      <c r="GF19" t="s">
        <v>257</v>
      </c>
      <c r="GI19">
        <v>1</v>
      </c>
      <c r="GJ19">
        <v>1</v>
      </c>
      <c r="GL19" t="s">
        <v>10748</v>
      </c>
      <c r="GN19">
        <v>4</v>
      </c>
      <c r="GZ19" t="s">
        <v>10749</v>
      </c>
      <c r="HA19" t="s">
        <v>10742</v>
      </c>
      <c r="HB19" t="s">
        <v>313</v>
      </c>
      <c r="HC19" t="s">
        <v>313</v>
      </c>
      <c r="HD19" t="s">
        <v>10750</v>
      </c>
      <c r="HE19">
        <v>0</v>
      </c>
      <c r="HF19">
        <v>11</v>
      </c>
      <c r="HG19">
        <v>14</v>
      </c>
      <c r="HH19" t="s">
        <v>275</v>
      </c>
      <c r="HK19">
        <v>4</v>
      </c>
      <c r="HV19">
        <v>42</v>
      </c>
      <c r="HW19">
        <v>4224522</v>
      </c>
      <c r="HX19" t="s">
        <v>8721</v>
      </c>
      <c r="HY19">
        <v>4224504</v>
      </c>
      <c r="IB19">
        <v>0</v>
      </c>
      <c r="IC19">
        <v>0</v>
      </c>
      <c r="IL19">
        <v>57</v>
      </c>
      <c r="IP19" t="s">
        <v>10676</v>
      </c>
      <c r="IT19">
        <v>10</v>
      </c>
    </row>
    <row r="20" spans="1:254">
      <c r="A20">
        <v>19</v>
      </c>
      <c r="B20" t="s">
        <v>10751</v>
      </c>
      <c r="C20">
        <v>2</v>
      </c>
      <c r="D20">
        <v>1</v>
      </c>
      <c r="E20">
        <v>10</v>
      </c>
      <c r="F20">
        <v>15</v>
      </c>
      <c r="G20">
        <v>42</v>
      </c>
      <c r="I20" t="s">
        <v>254</v>
      </c>
      <c r="J20">
        <v>22</v>
      </c>
      <c r="K20">
        <v>22</v>
      </c>
      <c r="L20" t="s">
        <v>10752</v>
      </c>
      <c r="M20" t="s">
        <v>440</v>
      </c>
      <c r="N20" t="s">
        <v>254</v>
      </c>
      <c r="O20" t="s">
        <v>10753</v>
      </c>
      <c r="R20" t="s">
        <v>443</v>
      </c>
      <c r="V20" t="s">
        <v>257</v>
      </c>
      <c r="W20" t="s">
        <v>10754</v>
      </c>
      <c r="AD20" t="s">
        <v>10593</v>
      </c>
      <c r="AE20" t="s">
        <v>10594</v>
      </c>
      <c r="AF20" t="s">
        <v>10754</v>
      </c>
      <c r="AG20" t="s">
        <v>257</v>
      </c>
      <c r="AI20">
        <v>20</v>
      </c>
      <c r="AO20">
        <v>7</v>
      </c>
      <c r="AT20" t="s">
        <v>254</v>
      </c>
      <c r="BI20" t="s">
        <v>257</v>
      </c>
      <c r="BP20">
        <f t="shared" si="0"/>
        <v>0</v>
      </c>
      <c r="BQ20">
        <f t="shared" si="1"/>
        <v>3</v>
      </c>
      <c r="BS20" t="s">
        <v>275</v>
      </c>
      <c r="BU20">
        <v>14</v>
      </c>
      <c r="BW20">
        <v>0</v>
      </c>
      <c r="BX20" t="s">
        <v>10755</v>
      </c>
      <c r="CC20" s="3">
        <v>0.21111111111111111</v>
      </c>
      <c r="CE20" t="s">
        <v>10756</v>
      </c>
      <c r="CI20">
        <v>0</v>
      </c>
      <c r="CJ20" t="s">
        <v>10757</v>
      </c>
      <c r="CK20" s="4">
        <v>38050</v>
      </c>
      <c r="CL20" t="s">
        <v>10758</v>
      </c>
      <c r="CM20" t="s">
        <v>10759</v>
      </c>
      <c r="CN20">
        <v>3</v>
      </c>
      <c r="CO20" t="s">
        <v>10760</v>
      </c>
      <c r="CP20" t="s">
        <v>269</v>
      </c>
      <c r="CQ20" t="s">
        <v>10401</v>
      </c>
      <c r="CT20" t="s">
        <v>10761</v>
      </c>
      <c r="CV20">
        <v>0</v>
      </c>
      <c r="CX20">
        <v>4</v>
      </c>
      <c r="CY20" t="s">
        <v>553</v>
      </c>
      <c r="CZ20">
        <v>0</v>
      </c>
      <c r="DA20">
        <v>8</v>
      </c>
      <c r="DB20" t="s">
        <v>1781</v>
      </c>
      <c r="DC20">
        <v>-21</v>
      </c>
      <c r="DE20" t="s">
        <v>10411</v>
      </c>
      <c r="DJ20">
        <v>15</v>
      </c>
      <c r="DK20" s="4">
        <v>44505</v>
      </c>
      <c r="DL20">
        <v>20524</v>
      </c>
      <c r="DM20">
        <v>2021</v>
      </c>
      <c r="DN20">
        <v>0</v>
      </c>
      <c r="DP20">
        <v>81314</v>
      </c>
      <c r="DQ20">
        <v>61</v>
      </c>
      <c r="DT20" t="s">
        <v>257</v>
      </c>
      <c r="DU20" t="s">
        <v>274</v>
      </c>
      <c r="DW20">
        <v>3</v>
      </c>
      <c r="DX20" t="s">
        <v>10401</v>
      </c>
      <c r="ED20">
        <v>0</v>
      </c>
      <c r="EE20" t="s">
        <v>10762</v>
      </c>
      <c r="EF20" t="s">
        <v>3198</v>
      </c>
      <c r="EG20">
        <v>1</v>
      </c>
      <c r="EH20" t="s">
        <v>2931</v>
      </c>
      <c r="EI20" t="s">
        <v>2147</v>
      </c>
      <c r="EJ20" t="s">
        <v>10763</v>
      </c>
      <c r="EK20" t="s">
        <v>10764</v>
      </c>
      <c r="EL20" t="s">
        <v>10765</v>
      </c>
      <c r="EM20" t="s">
        <v>10766</v>
      </c>
      <c r="EN20" t="s">
        <v>282</v>
      </c>
      <c r="EO20" t="s">
        <v>3352</v>
      </c>
      <c r="EP20">
        <v>0</v>
      </c>
      <c r="ES20" t="s">
        <v>10767</v>
      </c>
      <c r="FD20">
        <v>0</v>
      </c>
      <c r="FE20">
        <v>7</v>
      </c>
      <c r="FF20" t="s">
        <v>285</v>
      </c>
      <c r="FH20" t="s">
        <v>285</v>
      </c>
      <c r="FI20" t="s">
        <v>10768</v>
      </c>
      <c r="FK20">
        <v>0</v>
      </c>
      <c r="FM20">
        <v>0</v>
      </c>
      <c r="FP20">
        <v>0</v>
      </c>
      <c r="FR20" t="s">
        <v>287</v>
      </c>
      <c r="FT20" t="s">
        <v>257</v>
      </c>
      <c r="FU20" t="s">
        <v>4264</v>
      </c>
      <c r="FV20" t="s">
        <v>1700</v>
      </c>
      <c r="FW20" t="s">
        <v>10769</v>
      </c>
      <c r="FX20">
        <v>0</v>
      </c>
      <c r="FZ20">
        <v>3.14</v>
      </c>
      <c r="GA20">
        <v>11</v>
      </c>
      <c r="GB20">
        <v>0</v>
      </c>
      <c r="GC20" t="s">
        <v>10770</v>
      </c>
      <c r="GE20">
        <v>0</v>
      </c>
      <c r="GF20" t="s">
        <v>466</v>
      </c>
      <c r="GI20">
        <v>0</v>
      </c>
      <c r="GJ20">
        <v>0</v>
      </c>
      <c r="GL20" t="s">
        <v>4145</v>
      </c>
      <c r="GN20">
        <v>10</v>
      </c>
      <c r="GZ20" t="s">
        <v>10771</v>
      </c>
      <c r="HA20" t="s">
        <v>10411</v>
      </c>
      <c r="HB20" t="s">
        <v>313</v>
      </c>
      <c r="HC20" t="s">
        <v>313</v>
      </c>
      <c r="HD20" t="s">
        <v>10772</v>
      </c>
      <c r="HE20">
        <v>0</v>
      </c>
      <c r="HF20">
        <v>22</v>
      </c>
      <c r="HG20">
        <v>14</v>
      </c>
      <c r="HH20" t="s">
        <v>275</v>
      </c>
      <c r="HK20" t="s">
        <v>499</v>
      </c>
      <c r="HV20">
        <v>27</v>
      </c>
      <c r="HW20">
        <v>4224537</v>
      </c>
      <c r="HX20" t="s">
        <v>10773</v>
      </c>
      <c r="HY20">
        <v>4224522</v>
      </c>
      <c r="IB20">
        <v>0</v>
      </c>
      <c r="IC20">
        <v>0</v>
      </c>
      <c r="IL20">
        <v>58</v>
      </c>
      <c r="IP20" t="s">
        <v>10676</v>
      </c>
      <c r="IT20">
        <v>10</v>
      </c>
    </row>
    <row r="21" spans="1:254">
      <c r="A21">
        <v>20</v>
      </c>
      <c r="B21" t="s">
        <v>10774</v>
      </c>
      <c r="C21">
        <v>2</v>
      </c>
      <c r="D21">
        <v>1</v>
      </c>
      <c r="E21">
        <v>10</v>
      </c>
      <c r="F21">
        <v>3</v>
      </c>
      <c r="G21">
        <v>27</v>
      </c>
      <c r="I21" t="s">
        <v>298</v>
      </c>
      <c r="J21">
        <v>21</v>
      </c>
      <c r="K21">
        <v>21</v>
      </c>
      <c r="L21" t="s">
        <v>10775</v>
      </c>
      <c r="M21" t="s">
        <v>568</v>
      </c>
      <c r="O21" t="s">
        <v>569</v>
      </c>
      <c r="P21" t="s">
        <v>6509</v>
      </c>
      <c r="V21" t="s">
        <v>257</v>
      </c>
      <c r="W21" t="s">
        <v>10776</v>
      </c>
      <c r="AD21" t="s">
        <v>635</v>
      </c>
      <c r="AE21" t="s">
        <v>1685</v>
      </c>
      <c r="AF21" t="s">
        <v>10776</v>
      </c>
      <c r="AG21" t="s">
        <v>257</v>
      </c>
      <c r="AI21">
        <v>20</v>
      </c>
      <c r="AO21">
        <v>7</v>
      </c>
      <c r="BI21" t="s">
        <v>257</v>
      </c>
      <c r="BP21">
        <f t="shared" si="0"/>
        <v>0</v>
      </c>
      <c r="BQ21">
        <f t="shared" si="1"/>
        <v>2</v>
      </c>
      <c r="BS21" t="s">
        <v>275</v>
      </c>
      <c r="BU21">
        <v>14</v>
      </c>
      <c r="BW21">
        <v>0</v>
      </c>
      <c r="BX21" t="s">
        <v>10777</v>
      </c>
      <c r="CC21" s="3">
        <v>0.18472222222222223</v>
      </c>
      <c r="CE21" t="s">
        <v>10778</v>
      </c>
      <c r="CI21">
        <v>0</v>
      </c>
      <c r="CJ21" t="s">
        <v>10779</v>
      </c>
      <c r="CK21" s="4">
        <v>38414</v>
      </c>
      <c r="CL21" t="s">
        <v>10780</v>
      </c>
      <c r="CM21" t="s">
        <v>10781</v>
      </c>
      <c r="CN21">
        <v>3</v>
      </c>
      <c r="CO21" t="s">
        <v>10421</v>
      </c>
      <c r="CP21" t="s">
        <v>418</v>
      </c>
      <c r="CQ21" t="s">
        <v>10401</v>
      </c>
      <c r="CT21" t="s">
        <v>10761</v>
      </c>
      <c r="CV21">
        <v>0</v>
      </c>
      <c r="CX21">
        <v>5</v>
      </c>
      <c r="CY21" t="s">
        <v>553</v>
      </c>
      <c r="CZ21">
        <v>0</v>
      </c>
      <c r="DA21">
        <v>8</v>
      </c>
      <c r="DB21" t="s">
        <v>1781</v>
      </c>
      <c r="DC21">
        <v>-21</v>
      </c>
      <c r="DE21" t="s">
        <v>10444</v>
      </c>
      <c r="DJ21">
        <v>3</v>
      </c>
      <c r="DK21" s="4">
        <v>44505</v>
      </c>
      <c r="DL21">
        <v>20524</v>
      </c>
      <c r="DM21">
        <v>2021</v>
      </c>
      <c r="DN21">
        <v>0</v>
      </c>
      <c r="DP21">
        <v>81314</v>
      </c>
      <c r="DQ21">
        <v>62</v>
      </c>
      <c r="DT21" t="s">
        <v>257</v>
      </c>
      <c r="DU21" t="s">
        <v>274</v>
      </c>
      <c r="DW21">
        <v>3</v>
      </c>
      <c r="DX21" t="s">
        <v>10401</v>
      </c>
      <c r="ED21">
        <v>0</v>
      </c>
      <c r="EE21" t="s">
        <v>10782</v>
      </c>
      <c r="EF21" t="s">
        <v>675</v>
      </c>
      <c r="EG21">
        <v>0</v>
      </c>
      <c r="EH21" t="s">
        <v>3347</v>
      </c>
      <c r="EI21" t="s">
        <v>278</v>
      </c>
      <c r="EJ21" t="s">
        <v>10783</v>
      </c>
      <c r="EK21" t="s">
        <v>10784</v>
      </c>
      <c r="EL21" t="s">
        <v>10785</v>
      </c>
      <c r="EM21" t="s">
        <v>10786</v>
      </c>
      <c r="EN21" t="s">
        <v>418</v>
      </c>
      <c r="EO21" t="s">
        <v>459</v>
      </c>
      <c r="EP21">
        <v>0</v>
      </c>
      <c r="ES21" t="s">
        <v>10787</v>
      </c>
      <c r="FD21">
        <v>0</v>
      </c>
      <c r="FE21">
        <v>8</v>
      </c>
      <c r="FF21" t="s">
        <v>310</v>
      </c>
      <c r="FH21" t="s">
        <v>310</v>
      </c>
      <c r="FK21">
        <v>0</v>
      </c>
      <c r="FM21">
        <v>0</v>
      </c>
      <c r="FP21">
        <v>0</v>
      </c>
      <c r="FR21" t="s">
        <v>395</v>
      </c>
      <c r="FT21" t="s">
        <v>257</v>
      </c>
      <c r="FU21" t="s">
        <v>396</v>
      </c>
      <c r="FV21" t="s">
        <v>1700</v>
      </c>
      <c r="FX21">
        <v>0</v>
      </c>
      <c r="FZ21">
        <v>3.14</v>
      </c>
      <c r="GA21">
        <v>11</v>
      </c>
      <c r="GB21">
        <v>0</v>
      </c>
      <c r="GD21" t="s">
        <v>355</v>
      </c>
      <c r="GE21">
        <v>0</v>
      </c>
      <c r="GF21" t="s">
        <v>1179</v>
      </c>
      <c r="GI21">
        <v>0</v>
      </c>
      <c r="GJ21">
        <v>0</v>
      </c>
      <c r="GL21" t="s">
        <v>10788</v>
      </c>
      <c r="GN21">
        <v>2</v>
      </c>
      <c r="GZ21" t="s">
        <v>560</v>
      </c>
      <c r="HB21" t="s">
        <v>313</v>
      </c>
      <c r="HC21" t="s">
        <v>313</v>
      </c>
      <c r="HD21" t="s">
        <v>10789</v>
      </c>
      <c r="HE21">
        <v>0</v>
      </c>
      <c r="HF21">
        <v>21</v>
      </c>
      <c r="HG21">
        <v>14</v>
      </c>
      <c r="HH21" t="s">
        <v>275</v>
      </c>
      <c r="HK21">
        <v>1</v>
      </c>
      <c r="HV21">
        <v>24</v>
      </c>
      <c r="HW21">
        <v>4224551</v>
      </c>
      <c r="HX21" t="s">
        <v>10790</v>
      </c>
      <c r="HY21">
        <v>4224537</v>
      </c>
      <c r="IB21">
        <v>0</v>
      </c>
      <c r="IC21">
        <v>0</v>
      </c>
      <c r="IL21">
        <v>59</v>
      </c>
      <c r="IN21" t="s">
        <v>10444</v>
      </c>
      <c r="IP21" t="s">
        <v>10444</v>
      </c>
      <c r="IT21">
        <v>10</v>
      </c>
    </row>
    <row r="22" spans="1:254">
      <c r="A22">
        <v>21</v>
      </c>
      <c r="B22" t="s">
        <v>10791</v>
      </c>
      <c r="C22">
        <v>2</v>
      </c>
      <c r="D22">
        <v>2</v>
      </c>
      <c r="E22">
        <v>7</v>
      </c>
      <c r="F22">
        <v>0</v>
      </c>
      <c r="G22">
        <v>24</v>
      </c>
      <c r="I22" t="s">
        <v>298</v>
      </c>
      <c r="J22">
        <v>12</v>
      </c>
      <c r="K22" t="s">
        <v>10792</v>
      </c>
      <c r="L22" t="s">
        <v>10793</v>
      </c>
      <c r="M22" t="s">
        <v>256</v>
      </c>
      <c r="O22" t="s">
        <v>255</v>
      </c>
      <c r="P22" t="s">
        <v>1067</v>
      </c>
      <c r="V22" t="s">
        <v>253</v>
      </c>
      <c r="W22" t="s">
        <v>9781</v>
      </c>
      <c r="X22" t="s">
        <v>9782</v>
      </c>
      <c r="Y22" t="s">
        <v>9783</v>
      </c>
      <c r="AA22" t="s">
        <v>325</v>
      </c>
      <c r="AB22" t="s">
        <v>326</v>
      </c>
      <c r="AJ22" t="s">
        <v>756</v>
      </c>
      <c r="AO22">
        <v>7</v>
      </c>
      <c r="BI22" t="s">
        <v>257</v>
      </c>
      <c r="BP22">
        <f t="shared" si="0"/>
        <v>1</v>
      </c>
      <c r="BQ22">
        <f t="shared" si="1"/>
        <v>0</v>
      </c>
      <c r="BS22" t="s">
        <v>275</v>
      </c>
      <c r="BU22">
        <v>14</v>
      </c>
      <c r="BW22">
        <v>0</v>
      </c>
      <c r="BX22" t="s">
        <v>10794</v>
      </c>
      <c r="BZ22">
        <v>0</v>
      </c>
      <c r="CC22" s="3">
        <v>0.15486111111111112</v>
      </c>
      <c r="CD22" t="s">
        <v>274</v>
      </c>
      <c r="CE22" t="s">
        <v>10795</v>
      </c>
      <c r="CF22">
        <v>8</v>
      </c>
      <c r="CH22" t="s">
        <v>331</v>
      </c>
      <c r="CI22">
        <v>0</v>
      </c>
      <c r="CJ22" t="s">
        <v>10796</v>
      </c>
      <c r="CK22" s="4">
        <v>38050</v>
      </c>
      <c r="CL22" t="s">
        <v>10797</v>
      </c>
      <c r="CM22" t="s">
        <v>10798</v>
      </c>
      <c r="CN22">
        <v>3</v>
      </c>
      <c r="CO22" t="s">
        <v>10799</v>
      </c>
      <c r="CP22" t="s">
        <v>282</v>
      </c>
      <c r="CQ22" t="s">
        <v>10401</v>
      </c>
      <c r="CT22" t="s">
        <v>10800</v>
      </c>
      <c r="CV22">
        <v>0</v>
      </c>
      <c r="CX22">
        <v>6</v>
      </c>
      <c r="CY22" t="s">
        <v>553</v>
      </c>
      <c r="CZ22">
        <v>0</v>
      </c>
      <c r="DA22">
        <v>8</v>
      </c>
      <c r="DB22" t="s">
        <v>1781</v>
      </c>
      <c r="DC22">
        <v>-21</v>
      </c>
      <c r="DJ22">
        <v>0</v>
      </c>
      <c r="DK22" s="4">
        <v>44505</v>
      </c>
      <c r="DL22">
        <v>20524</v>
      </c>
      <c r="DM22">
        <v>2021</v>
      </c>
      <c r="DN22">
        <v>0</v>
      </c>
      <c r="DP22">
        <v>81314</v>
      </c>
      <c r="DQ22">
        <v>63</v>
      </c>
      <c r="DT22" t="s">
        <v>257</v>
      </c>
      <c r="DU22" t="s">
        <v>274</v>
      </c>
      <c r="DW22">
        <v>3</v>
      </c>
      <c r="DX22" t="s">
        <v>10401</v>
      </c>
      <c r="DZ22" t="s">
        <v>10651</v>
      </c>
      <c r="EA22" t="s">
        <v>522</v>
      </c>
      <c r="ED22">
        <v>0</v>
      </c>
      <c r="EE22" t="s">
        <v>10801</v>
      </c>
      <c r="EF22" t="s">
        <v>675</v>
      </c>
      <c r="EG22">
        <v>0</v>
      </c>
      <c r="EI22" t="s">
        <v>454</v>
      </c>
      <c r="EJ22" t="s">
        <v>10802</v>
      </c>
      <c r="EK22" t="s">
        <v>10803</v>
      </c>
      <c r="EL22" t="s">
        <v>10804</v>
      </c>
      <c r="EM22" t="s">
        <v>10805</v>
      </c>
      <c r="EN22" t="s">
        <v>269</v>
      </c>
      <c r="EO22" t="s">
        <v>1248</v>
      </c>
      <c r="EP22">
        <v>0</v>
      </c>
      <c r="EQ22" t="s">
        <v>10720</v>
      </c>
      <c r="ES22" t="s">
        <v>10806</v>
      </c>
      <c r="ET22">
        <v>19</v>
      </c>
      <c r="EU22" t="s">
        <v>257</v>
      </c>
      <c r="EV22" t="s">
        <v>349</v>
      </c>
      <c r="EW22" t="s">
        <v>462</v>
      </c>
      <c r="EX22" t="s">
        <v>492</v>
      </c>
      <c r="FA22" t="s">
        <v>9793</v>
      </c>
      <c r="FB22" t="s">
        <v>10807</v>
      </c>
      <c r="FD22">
        <v>0</v>
      </c>
      <c r="FE22">
        <v>2</v>
      </c>
      <c r="FI22" t="s">
        <v>10808</v>
      </c>
      <c r="FJ22" t="s">
        <v>10809</v>
      </c>
      <c r="FK22">
        <v>0</v>
      </c>
      <c r="FM22">
        <v>0</v>
      </c>
      <c r="FN22" t="s">
        <v>10651</v>
      </c>
      <c r="FO22" t="s">
        <v>1057</v>
      </c>
      <c r="FP22">
        <v>0</v>
      </c>
      <c r="FR22" t="s">
        <v>462</v>
      </c>
      <c r="FU22" t="s">
        <v>777</v>
      </c>
      <c r="FX22">
        <v>0</v>
      </c>
      <c r="FZ22">
        <v>3.14</v>
      </c>
      <c r="GA22">
        <v>11</v>
      </c>
      <c r="GB22">
        <v>0</v>
      </c>
      <c r="GD22" t="s">
        <v>355</v>
      </c>
      <c r="GE22">
        <v>1</v>
      </c>
      <c r="GF22" t="s">
        <v>895</v>
      </c>
      <c r="GG22">
        <v>3.3</v>
      </c>
      <c r="GH22">
        <v>3.4</v>
      </c>
      <c r="GI22">
        <v>0</v>
      </c>
      <c r="GJ22">
        <v>0</v>
      </c>
      <c r="GL22" t="s">
        <v>10810</v>
      </c>
      <c r="GO22" t="s">
        <v>529</v>
      </c>
      <c r="GP22" t="s">
        <v>779</v>
      </c>
      <c r="GQ22">
        <v>52</v>
      </c>
      <c r="GZ22" t="s">
        <v>10811</v>
      </c>
      <c r="HB22" t="s">
        <v>294</v>
      </c>
      <c r="HC22" t="s">
        <v>294</v>
      </c>
      <c r="HD22" t="s">
        <v>1057</v>
      </c>
      <c r="HE22">
        <v>0</v>
      </c>
      <c r="HF22">
        <v>12</v>
      </c>
      <c r="HG22">
        <v>14</v>
      </c>
      <c r="HH22" t="s">
        <v>275</v>
      </c>
      <c r="HK22">
        <v>1</v>
      </c>
      <c r="HL22" t="s">
        <v>10444</v>
      </c>
      <c r="HN22" t="s">
        <v>10705</v>
      </c>
      <c r="HO22" t="s">
        <v>10812</v>
      </c>
      <c r="HP22" t="s">
        <v>9799</v>
      </c>
      <c r="HQ22" t="s">
        <v>10813</v>
      </c>
      <c r="HS22" t="s">
        <v>10814</v>
      </c>
      <c r="HV22">
        <v>24</v>
      </c>
      <c r="HW22">
        <v>4224562</v>
      </c>
      <c r="HX22" t="s">
        <v>10815</v>
      </c>
      <c r="HY22">
        <v>4224551</v>
      </c>
      <c r="IB22">
        <v>0</v>
      </c>
      <c r="IC22">
        <v>0</v>
      </c>
      <c r="IL22">
        <v>60</v>
      </c>
      <c r="IT22">
        <v>10</v>
      </c>
    </row>
    <row r="23" spans="1:254">
      <c r="A23">
        <v>22</v>
      </c>
      <c r="B23" t="s">
        <v>10816</v>
      </c>
      <c r="C23">
        <v>2</v>
      </c>
      <c r="D23">
        <v>3</v>
      </c>
      <c r="E23">
        <v>7</v>
      </c>
      <c r="F23">
        <v>23</v>
      </c>
      <c r="G23">
        <v>24</v>
      </c>
      <c r="I23" t="s">
        <v>254</v>
      </c>
      <c r="J23">
        <v>11</v>
      </c>
      <c r="K23" t="s">
        <v>3394</v>
      </c>
      <c r="L23" t="s">
        <v>10817</v>
      </c>
      <c r="M23" t="s">
        <v>408</v>
      </c>
      <c r="O23" t="s">
        <v>508</v>
      </c>
      <c r="S23" t="s">
        <v>10818</v>
      </c>
      <c r="V23" t="s">
        <v>253</v>
      </c>
      <c r="W23" t="s">
        <v>10819</v>
      </c>
      <c r="X23" t="s">
        <v>1140</v>
      </c>
      <c r="Y23" t="s">
        <v>10820</v>
      </c>
      <c r="AA23" t="s">
        <v>325</v>
      </c>
      <c r="AB23" t="s">
        <v>326</v>
      </c>
      <c r="AI23">
        <v>22</v>
      </c>
      <c r="AJ23" t="s">
        <v>327</v>
      </c>
      <c r="AO23">
        <v>7</v>
      </c>
      <c r="BI23" t="s">
        <v>257</v>
      </c>
      <c r="BP23">
        <f t="shared" si="0"/>
        <v>2</v>
      </c>
      <c r="BQ23">
        <f t="shared" si="1"/>
        <v>0</v>
      </c>
      <c r="BS23" t="s">
        <v>275</v>
      </c>
      <c r="BU23">
        <v>14</v>
      </c>
      <c r="BW23">
        <v>0</v>
      </c>
      <c r="BX23" t="s">
        <v>10821</v>
      </c>
      <c r="BZ23">
        <v>1</v>
      </c>
      <c r="CA23" t="s">
        <v>492</v>
      </c>
      <c r="CC23" s="3">
        <v>0.15</v>
      </c>
      <c r="CD23" t="s">
        <v>257</v>
      </c>
      <c r="CE23" t="s">
        <v>10822</v>
      </c>
      <c r="CF23">
        <v>9</v>
      </c>
      <c r="CH23" t="s">
        <v>331</v>
      </c>
      <c r="CI23">
        <v>0</v>
      </c>
      <c r="CJ23" t="s">
        <v>10823</v>
      </c>
      <c r="CK23" s="4">
        <v>38414</v>
      </c>
      <c r="CL23" t="s">
        <v>10824</v>
      </c>
      <c r="CM23" t="s">
        <v>10825</v>
      </c>
      <c r="CN23">
        <v>3</v>
      </c>
      <c r="CO23" t="s">
        <v>10421</v>
      </c>
      <c r="CP23" t="s">
        <v>269</v>
      </c>
      <c r="CQ23" t="s">
        <v>10401</v>
      </c>
      <c r="CT23" t="s">
        <v>613</v>
      </c>
      <c r="CV23">
        <v>0</v>
      </c>
      <c r="CX23">
        <v>7</v>
      </c>
      <c r="CY23" t="s">
        <v>553</v>
      </c>
      <c r="CZ23">
        <v>0</v>
      </c>
      <c r="DA23">
        <v>8</v>
      </c>
      <c r="DB23" t="s">
        <v>1781</v>
      </c>
      <c r="DC23">
        <v>-21</v>
      </c>
      <c r="DE23" t="s">
        <v>10421</v>
      </c>
      <c r="DJ23">
        <v>23</v>
      </c>
      <c r="DK23" s="4">
        <v>44505</v>
      </c>
      <c r="DL23">
        <v>20524</v>
      </c>
      <c r="DM23">
        <v>2021</v>
      </c>
      <c r="DN23">
        <v>0</v>
      </c>
      <c r="DP23">
        <v>81314</v>
      </c>
      <c r="DQ23">
        <v>64</v>
      </c>
      <c r="DT23" t="s">
        <v>257</v>
      </c>
      <c r="DU23" t="s">
        <v>274</v>
      </c>
      <c r="DW23">
        <v>3</v>
      </c>
      <c r="DX23" t="s">
        <v>10401</v>
      </c>
      <c r="ED23">
        <v>0</v>
      </c>
      <c r="EE23" t="s">
        <v>765</v>
      </c>
      <c r="EF23" t="s">
        <v>422</v>
      </c>
      <c r="EG23">
        <v>0</v>
      </c>
      <c r="EI23" t="s">
        <v>340</v>
      </c>
      <c r="EJ23" t="s">
        <v>10826</v>
      </c>
      <c r="EK23" t="s">
        <v>10827</v>
      </c>
      <c r="EL23" t="s">
        <v>10828</v>
      </c>
      <c r="EM23" t="s">
        <v>10829</v>
      </c>
      <c r="EN23" t="s">
        <v>282</v>
      </c>
      <c r="EO23" t="s">
        <v>2125</v>
      </c>
      <c r="EP23">
        <v>0</v>
      </c>
      <c r="EQ23" t="s">
        <v>10720</v>
      </c>
      <c r="ES23" t="s">
        <v>10830</v>
      </c>
      <c r="ET23">
        <v>-2</v>
      </c>
      <c r="EU23" t="s">
        <v>348</v>
      </c>
      <c r="EV23" t="s">
        <v>349</v>
      </c>
      <c r="EW23" t="s">
        <v>462</v>
      </c>
      <c r="EX23" t="s">
        <v>492</v>
      </c>
      <c r="FA23" t="s">
        <v>1818</v>
      </c>
      <c r="FB23" t="s">
        <v>10831</v>
      </c>
      <c r="FD23">
        <v>0</v>
      </c>
      <c r="FE23">
        <v>1</v>
      </c>
      <c r="FK23">
        <v>0</v>
      </c>
      <c r="FM23">
        <v>0</v>
      </c>
      <c r="FP23">
        <v>0</v>
      </c>
      <c r="FR23" t="s">
        <v>462</v>
      </c>
      <c r="FT23" t="s">
        <v>274</v>
      </c>
      <c r="FU23" t="s">
        <v>777</v>
      </c>
      <c r="FX23">
        <v>0</v>
      </c>
      <c r="FZ23">
        <v>3.14</v>
      </c>
      <c r="GA23">
        <v>11</v>
      </c>
      <c r="GB23">
        <v>0</v>
      </c>
      <c r="GC23" t="s">
        <v>10832</v>
      </c>
      <c r="GD23" t="s">
        <v>355</v>
      </c>
      <c r="GE23">
        <v>1</v>
      </c>
      <c r="GF23" t="s">
        <v>257</v>
      </c>
      <c r="GH23">
        <v>2.9</v>
      </c>
      <c r="GI23">
        <v>0</v>
      </c>
      <c r="GJ23">
        <v>0</v>
      </c>
      <c r="GL23" t="s">
        <v>10833</v>
      </c>
      <c r="GM23">
        <v>25</v>
      </c>
      <c r="GN23">
        <v>12</v>
      </c>
      <c r="GO23">
        <v>4</v>
      </c>
      <c r="GQ23">
        <v>20</v>
      </c>
      <c r="GZ23" t="s">
        <v>10834</v>
      </c>
      <c r="HB23" t="s">
        <v>294</v>
      </c>
      <c r="HC23" t="s">
        <v>294</v>
      </c>
      <c r="HD23" t="s">
        <v>10421</v>
      </c>
      <c r="HE23">
        <v>0</v>
      </c>
      <c r="HF23">
        <v>11</v>
      </c>
      <c r="HG23">
        <v>14</v>
      </c>
      <c r="HH23" t="s">
        <v>275</v>
      </c>
      <c r="HK23" t="s">
        <v>658</v>
      </c>
      <c r="HL23" t="s">
        <v>10421</v>
      </c>
      <c r="HN23" t="s">
        <v>10835</v>
      </c>
      <c r="HO23" t="s">
        <v>10836</v>
      </c>
      <c r="HP23" t="s">
        <v>10837</v>
      </c>
      <c r="HQ23" t="s">
        <v>10838</v>
      </c>
      <c r="HS23" t="s">
        <v>10839</v>
      </c>
      <c r="HV23">
        <v>1</v>
      </c>
      <c r="HW23">
        <v>4224570</v>
      </c>
      <c r="HX23" t="s">
        <v>492</v>
      </c>
      <c r="HY23">
        <v>4224562</v>
      </c>
      <c r="IB23">
        <v>0</v>
      </c>
      <c r="IC23">
        <v>0</v>
      </c>
      <c r="IL23">
        <v>61</v>
      </c>
      <c r="IP23" t="s">
        <v>10421</v>
      </c>
      <c r="IT23">
        <v>10</v>
      </c>
    </row>
    <row r="24" spans="1:254">
      <c r="A24">
        <v>23</v>
      </c>
      <c r="B24" t="s">
        <v>10840</v>
      </c>
      <c r="C24">
        <v>2</v>
      </c>
      <c r="D24">
        <v>1</v>
      </c>
      <c r="E24">
        <v>1</v>
      </c>
      <c r="F24">
        <v>1</v>
      </c>
      <c r="G24">
        <v>1</v>
      </c>
      <c r="I24" t="s">
        <v>254</v>
      </c>
      <c r="J24">
        <v>21</v>
      </c>
      <c r="K24" t="s">
        <v>6335</v>
      </c>
      <c r="L24" t="s">
        <v>10841</v>
      </c>
      <c r="M24" t="s">
        <v>256</v>
      </c>
      <c r="O24" t="s">
        <v>1357</v>
      </c>
      <c r="R24" t="s">
        <v>3189</v>
      </c>
      <c r="V24" t="s">
        <v>257</v>
      </c>
      <c r="W24" t="s">
        <v>10842</v>
      </c>
      <c r="AD24" t="s">
        <v>10843</v>
      </c>
      <c r="AE24" t="s">
        <v>10844</v>
      </c>
      <c r="AF24" t="s">
        <v>10842</v>
      </c>
      <c r="AG24" t="s">
        <v>257</v>
      </c>
      <c r="AI24">
        <v>34</v>
      </c>
      <c r="AK24" t="s">
        <v>575</v>
      </c>
      <c r="AO24">
        <v>7</v>
      </c>
      <c r="BI24" t="s">
        <v>274</v>
      </c>
      <c r="BP24">
        <f t="shared" si="0"/>
        <v>0</v>
      </c>
      <c r="BQ24">
        <f t="shared" si="1"/>
        <v>1</v>
      </c>
      <c r="BS24" t="s">
        <v>275</v>
      </c>
      <c r="BU24">
        <v>14</v>
      </c>
      <c r="BW24">
        <v>0</v>
      </c>
      <c r="BX24" t="s">
        <v>10845</v>
      </c>
      <c r="CC24" s="3">
        <v>0.12013888888888889</v>
      </c>
      <c r="CE24" t="s">
        <v>10846</v>
      </c>
      <c r="CI24">
        <v>0</v>
      </c>
      <c r="CJ24" t="s">
        <v>10847</v>
      </c>
      <c r="CK24" s="4">
        <v>38050</v>
      </c>
      <c r="CL24" t="s">
        <v>10848</v>
      </c>
      <c r="CM24" t="s">
        <v>10849</v>
      </c>
      <c r="CN24">
        <v>3</v>
      </c>
      <c r="CO24" t="s">
        <v>10473</v>
      </c>
      <c r="CP24" t="s">
        <v>269</v>
      </c>
      <c r="CQ24" t="s">
        <v>10401</v>
      </c>
      <c r="CT24" t="s">
        <v>10850</v>
      </c>
      <c r="CV24">
        <v>0</v>
      </c>
      <c r="CX24">
        <v>8</v>
      </c>
      <c r="CY24" t="s">
        <v>553</v>
      </c>
      <c r="CZ24">
        <v>0</v>
      </c>
      <c r="DA24">
        <v>8</v>
      </c>
      <c r="DB24" t="s">
        <v>1781</v>
      </c>
      <c r="DC24">
        <v>-21</v>
      </c>
      <c r="DJ24">
        <v>1</v>
      </c>
      <c r="DK24" s="4">
        <v>44505</v>
      </c>
      <c r="DL24">
        <v>20524</v>
      </c>
      <c r="DM24">
        <v>2021</v>
      </c>
      <c r="DN24">
        <v>0</v>
      </c>
      <c r="DP24">
        <v>81314</v>
      </c>
      <c r="DQ24">
        <v>65</v>
      </c>
      <c r="DT24" t="s">
        <v>274</v>
      </c>
      <c r="DU24" t="s">
        <v>257</v>
      </c>
      <c r="DW24">
        <v>3</v>
      </c>
      <c r="DX24" t="s">
        <v>10401</v>
      </c>
      <c r="ED24">
        <v>0</v>
      </c>
      <c r="EE24" t="s">
        <v>3821</v>
      </c>
      <c r="EF24" t="s">
        <v>1485</v>
      </c>
      <c r="EG24">
        <v>0</v>
      </c>
      <c r="EH24" t="s">
        <v>2814</v>
      </c>
      <c r="EI24" t="s">
        <v>454</v>
      </c>
      <c r="EJ24" t="s">
        <v>10851</v>
      </c>
      <c r="EK24" t="s">
        <v>10852</v>
      </c>
      <c r="EL24" t="s">
        <v>10853</v>
      </c>
      <c r="EM24" t="s">
        <v>10851</v>
      </c>
      <c r="EN24" t="s">
        <v>282</v>
      </c>
      <c r="EO24" t="s">
        <v>3352</v>
      </c>
      <c r="EP24">
        <v>0</v>
      </c>
      <c r="ES24" t="s">
        <v>10854</v>
      </c>
      <c r="FD24">
        <v>0</v>
      </c>
      <c r="FE24">
        <v>6</v>
      </c>
      <c r="FF24" t="s">
        <v>310</v>
      </c>
      <c r="FH24" t="s">
        <v>310</v>
      </c>
      <c r="FI24" t="s">
        <v>10855</v>
      </c>
      <c r="FK24">
        <v>0</v>
      </c>
      <c r="FM24">
        <v>0</v>
      </c>
      <c r="FP24">
        <v>0</v>
      </c>
      <c r="FR24" t="s">
        <v>287</v>
      </c>
      <c r="FT24" t="s">
        <v>257</v>
      </c>
      <c r="FU24" t="s">
        <v>7601</v>
      </c>
      <c r="FV24" t="s">
        <v>6802</v>
      </c>
      <c r="FX24">
        <v>0</v>
      </c>
      <c r="FZ24">
        <v>3.14</v>
      </c>
      <c r="GA24">
        <v>11</v>
      </c>
      <c r="GB24">
        <v>0</v>
      </c>
      <c r="GC24" t="s">
        <v>254</v>
      </c>
      <c r="GE24">
        <v>0</v>
      </c>
      <c r="GF24" t="s">
        <v>257</v>
      </c>
      <c r="GI24">
        <v>0</v>
      </c>
      <c r="GJ24">
        <v>0</v>
      </c>
      <c r="GL24" t="s">
        <v>10856</v>
      </c>
      <c r="GN24">
        <v>0</v>
      </c>
      <c r="GZ24" t="s">
        <v>10857</v>
      </c>
      <c r="HB24" t="s">
        <v>313</v>
      </c>
      <c r="HC24" t="s">
        <v>313</v>
      </c>
      <c r="HD24" t="s">
        <v>10557</v>
      </c>
      <c r="HE24">
        <v>0</v>
      </c>
      <c r="HF24">
        <v>12</v>
      </c>
      <c r="HG24">
        <v>14</v>
      </c>
      <c r="HH24" t="s">
        <v>275</v>
      </c>
      <c r="HK24" t="s">
        <v>58</v>
      </c>
      <c r="HV24">
        <v>0</v>
      </c>
      <c r="HW24">
        <v>4224583</v>
      </c>
      <c r="HX24" t="s">
        <v>10858</v>
      </c>
      <c r="HY24">
        <v>4224570</v>
      </c>
      <c r="IB24">
        <v>0</v>
      </c>
      <c r="IC24">
        <v>0</v>
      </c>
      <c r="IL24">
        <v>62</v>
      </c>
      <c r="IR24" t="s">
        <v>2934</v>
      </c>
      <c r="IT24">
        <v>10</v>
      </c>
    </row>
    <row r="25" spans="1:254">
      <c r="A25">
        <v>24</v>
      </c>
      <c r="B25" t="s">
        <v>10859</v>
      </c>
      <c r="C25">
        <v>2</v>
      </c>
      <c r="D25">
        <v>1</v>
      </c>
      <c r="E25">
        <v>10</v>
      </c>
      <c r="F25">
        <v>3</v>
      </c>
      <c r="G25">
        <v>-44</v>
      </c>
      <c r="H25" t="s">
        <v>253</v>
      </c>
      <c r="I25" t="s">
        <v>298</v>
      </c>
      <c r="J25">
        <v>11</v>
      </c>
      <c r="K25" t="s">
        <v>471</v>
      </c>
      <c r="L25" t="s">
        <v>2333</v>
      </c>
      <c r="M25" t="s">
        <v>1037</v>
      </c>
      <c r="O25" t="s">
        <v>274</v>
      </c>
      <c r="V25" t="s">
        <v>253</v>
      </c>
      <c r="W25" t="s">
        <v>10860</v>
      </c>
      <c r="X25" t="s">
        <v>1432</v>
      </c>
      <c r="Y25" t="s">
        <v>10861</v>
      </c>
      <c r="AA25" t="s">
        <v>325</v>
      </c>
      <c r="AB25" t="s">
        <v>326</v>
      </c>
      <c r="AI25">
        <v>81</v>
      </c>
      <c r="AJ25" t="s">
        <v>327</v>
      </c>
      <c r="AO25">
        <v>7</v>
      </c>
      <c r="BI25" t="s">
        <v>274</v>
      </c>
      <c r="BP25">
        <f t="shared" si="0"/>
        <v>1</v>
      </c>
      <c r="BQ25">
        <f t="shared" si="1"/>
        <v>0</v>
      </c>
      <c r="BS25" t="s">
        <v>275</v>
      </c>
      <c r="BU25">
        <v>21</v>
      </c>
      <c r="BW25">
        <v>0</v>
      </c>
      <c r="BX25" t="s">
        <v>10862</v>
      </c>
      <c r="BZ25">
        <v>1</v>
      </c>
      <c r="CC25" s="3">
        <v>1.1805555555555555E-2</v>
      </c>
      <c r="CD25" t="s">
        <v>274</v>
      </c>
      <c r="CE25" t="s">
        <v>10863</v>
      </c>
      <c r="CF25">
        <v>8</v>
      </c>
      <c r="CH25" t="s">
        <v>331</v>
      </c>
      <c r="CI25">
        <v>0</v>
      </c>
      <c r="CJ25" t="s">
        <v>10864</v>
      </c>
      <c r="CK25" s="4">
        <v>38414</v>
      </c>
      <c r="CL25" t="s">
        <v>10865</v>
      </c>
      <c r="CM25" t="s">
        <v>10866</v>
      </c>
      <c r="CN25">
        <v>3</v>
      </c>
      <c r="CO25" t="s">
        <v>268</v>
      </c>
      <c r="CP25" t="s">
        <v>418</v>
      </c>
      <c r="CQ25" t="s">
        <v>10401</v>
      </c>
      <c r="CT25" t="s">
        <v>1126</v>
      </c>
      <c r="CV25">
        <v>0</v>
      </c>
      <c r="CX25">
        <v>1</v>
      </c>
      <c r="CY25" t="s">
        <v>853</v>
      </c>
      <c r="CZ25">
        <v>38</v>
      </c>
      <c r="DA25">
        <v>2</v>
      </c>
      <c r="DB25" t="s">
        <v>272</v>
      </c>
      <c r="DC25">
        <v>-44</v>
      </c>
      <c r="DE25" t="s">
        <v>10411</v>
      </c>
      <c r="DJ25">
        <v>3</v>
      </c>
      <c r="DK25" s="4">
        <v>44505</v>
      </c>
      <c r="DL25">
        <v>20524</v>
      </c>
      <c r="DM25">
        <v>2021</v>
      </c>
      <c r="DN25">
        <v>0</v>
      </c>
      <c r="DP25">
        <v>81314</v>
      </c>
      <c r="DQ25">
        <v>77</v>
      </c>
      <c r="DT25" t="s">
        <v>257</v>
      </c>
      <c r="DU25" t="s">
        <v>274</v>
      </c>
      <c r="DW25">
        <v>3</v>
      </c>
      <c r="DX25" t="s">
        <v>10401</v>
      </c>
      <c r="EB25" t="s">
        <v>10411</v>
      </c>
      <c r="ED25">
        <v>0</v>
      </c>
      <c r="EE25" t="s">
        <v>2340</v>
      </c>
      <c r="EF25" t="s">
        <v>422</v>
      </c>
      <c r="EG25">
        <v>0</v>
      </c>
      <c r="EH25" t="s">
        <v>2341</v>
      </c>
      <c r="EI25" t="s">
        <v>340</v>
      </c>
      <c r="EJ25" t="s">
        <v>10867</v>
      </c>
      <c r="EK25" t="s">
        <v>10868</v>
      </c>
      <c r="EL25" t="s">
        <v>10869</v>
      </c>
      <c r="EM25" t="s">
        <v>268</v>
      </c>
      <c r="EN25" t="s">
        <v>418</v>
      </c>
      <c r="EO25" t="s">
        <v>10870</v>
      </c>
      <c r="EP25">
        <v>0</v>
      </c>
      <c r="EQ25" t="s">
        <v>491</v>
      </c>
      <c r="ES25" t="s">
        <v>10871</v>
      </c>
      <c r="ET25">
        <v>4</v>
      </c>
      <c r="EU25" t="s">
        <v>348</v>
      </c>
      <c r="EV25" t="s">
        <v>349</v>
      </c>
      <c r="EW25" t="s">
        <v>528</v>
      </c>
      <c r="EX25" t="s">
        <v>10132</v>
      </c>
      <c r="FA25" t="s">
        <v>392</v>
      </c>
      <c r="FB25" t="s">
        <v>10872</v>
      </c>
      <c r="FD25">
        <v>0</v>
      </c>
      <c r="FE25">
        <v>13</v>
      </c>
      <c r="FJ25" t="s">
        <v>10873</v>
      </c>
      <c r="FK25">
        <v>0</v>
      </c>
      <c r="FM25">
        <v>0</v>
      </c>
      <c r="FP25">
        <v>0</v>
      </c>
      <c r="FR25" t="s">
        <v>395</v>
      </c>
      <c r="FU25" t="s">
        <v>496</v>
      </c>
      <c r="FX25">
        <v>0</v>
      </c>
      <c r="FZ25">
        <v>3.21</v>
      </c>
      <c r="GA25">
        <v>18</v>
      </c>
      <c r="GB25">
        <v>0</v>
      </c>
      <c r="GD25" t="s">
        <v>355</v>
      </c>
      <c r="GE25">
        <v>0</v>
      </c>
      <c r="GH25">
        <v>2.1</v>
      </c>
      <c r="GI25">
        <v>0</v>
      </c>
      <c r="GJ25">
        <v>0</v>
      </c>
      <c r="GL25" t="s">
        <v>10874</v>
      </c>
      <c r="GM25">
        <v>-1</v>
      </c>
      <c r="GN25">
        <v>0</v>
      </c>
      <c r="GO25" t="s">
        <v>713</v>
      </c>
      <c r="GQ25">
        <v>35</v>
      </c>
      <c r="GZ25" t="s">
        <v>10875</v>
      </c>
      <c r="HB25" t="s">
        <v>294</v>
      </c>
      <c r="HC25" t="s">
        <v>313</v>
      </c>
      <c r="HD25" t="s">
        <v>1057</v>
      </c>
      <c r="HE25">
        <v>0</v>
      </c>
      <c r="HF25">
        <v>11</v>
      </c>
      <c r="HG25">
        <v>21</v>
      </c>
      <c r="HH25" t="s">
        <v>275</v>
      </c>
      <c r="HK25">
        <v>1</v>
      </c>
      <c r="HL25" t="s">
        <v>10473</v>
      </c>
      <c r="HN25" t="s">
        <v>10876</v>
      </c>
      <c r="HO25" t="s">
        <v>10877</v>
      </c>
      <c r="HP25" t="s">
        <v>10878</v>
      </c>
      <c r="HQ25" t="s">
        <v>10879</v>
      </c>
      <c r="HS25" t="s">
        <v>4992</v>
      </c>
      <c r="HV25">
        <v>-47</v>
      </c>
      <c r="HW25">
        <v>4224772</v>
      </c>
      <c r="HX25" t="s">
        <v>10880</v>
      </c>
      <c r="HY25">
        <v>4224736</v>
      </c>
      <c r="IB25">
        <v>0</v>
      </c>
      <c r="IC25">
        <v>0</v>
      </c>
      <c r="IL25">
        <v>72</v>
      </c>
      <c r="IN25" t="s">
        <v>10411</v>
      </c>
      <c r="IP25" t="s">
        <v>10411</v>
      </c>
      <c r="IT25">
        <v>10</v>
      </c>
    </row>
    <row r="26" spans="1:254">
      <c r="A26">
        <v>25</v>
      </c>
      <c r="B26" t="s">
        <v>10881</v>
      </c>
      <c r="V26" t="s">
        <v>679</v>
      </c>
      <c r="BP26">
        <f t="shared" si="0"/>
        <v>0</v>
      </c>
      <c r="BQ26">
        <f t="shared" si="1"/>
        <v>0</v>
      </c>
    </row>
    <row r="27" spans="1:254">
      <c r="A27">
        <v>26</v>
      </c>
      <c r="B27" t="s">
        <v>10882</v>
      </c>
      <c r="C27">
        <v>2</v>
      </c>
      <c r="D27">
        <v>2</v>
      </c>
      <c r="E27">
        <v>7</v>
      </c>
      <c r="F27">
        <v>15</v>
      </c>
      <c r="G27">
        <v>-47</v>
      </c>
      <c r="I27" t="s">
        <v>254</v>
      </c>
      <c r="J27">
        <v>11</v>
      </c>
      <c r="K27">
        <v>11</v>
      </c>
      <c r="L27" t="s">
        <v>10883</v>
      </c>
      <c r="M27" t="s">
        <v>978</v>
      </c>
      <c r="O27" t="s">
        <v>1750</v>
      </c>
      <c r="Q27" t="s">
        <v>10884</v>
      </c>
      <c r="V27" t="s">
        <v>257</v>
      </c>
      <c r="W27" t="s">
        <v>10885</v>
      </c>
      <c r="AD27" t="s">
        <v>411</v>
      </c>
      <c r="AE27" t="s">
        <v>412</v>
      </c>
      <c r="AF27" t="s">
        <v>10885</v>
      </c>
      <c r="AG27" t="s">
        <v>257</v>
      </c>
      <c r="AI27">
        <v>22</v>
      </c>
      <c r="AK27" t="s">
        <v>958</v>
      </c>
      <c r="AO27">
        <v>7</v>
      </c>
      <c r="AT27" t="s">
        <v>254</v>
      </c>
      <c r="BI27" t="s">
        <v>257</v>
      </c>
      <c r="BP27">
        <f t="shared" si="0"/>
        <v>0</v>
      </c>
      <c r="BQ27">
        <f t="shared" si="1"/>
        <v>1</v>
      </c>
      <c r="BS27" t="s">
        <v>275</v>
      </c>
      <c r="BU27">
        <v>21</v>
      </c>
      <c r="BW27">
        <v>0</v>
      </c>
      <c r="BX27" t="s">
        <v>10886</v>
      </c>
      <c r="BY27" t="s">
        <v>3373</v>
      </c>
      <c r="CC27" s="3">
        <v>3.472222222222222E-3</v>
      </c>
      <c r="CE27" t="s">
        <v>10887</v>
      </c>
      <c r="CI27">
        <v>0</v>
      </c>
      <c r="CJ27" t="s">
        <v>10888</v>
      </c>
      <c r="CK27" s="4">
        <v>38387</v>
      </c>
      <c r="CL27" t="s">
        <v>10889</v>
      </c>
      <c r="CM27" t="s">
        <v>10890</v>
      </c>
      <c r="CN27">
        <v>3</v>
      </c>
      <c r="CO27" t="s">
        <v>10891</v>
      </c>
      <c r="CP27" t="s">
        <v>269</v>
      </c>
      <c r="CQ27" t="s">
        <v>10401</v>
      </c>
      <c r="CT27" t="s">
        <v>10892</v>
      </c>
      <c r="CV27">
        <v>0</v>
      </c>
      <c r="CX27">
        <v>2</v>
      </c>
      <c r="CY27" t="s">
        <v>853</v>
      </c>
      <c r="CZ27">
        <v>38</v>
      </c>
      <c r="DA27">
        <v>2</v>
      </c>
      <c r="DB27" t="s">
        <v>272</v>
      </c>
      <c r="DC27">
        <v>-44</v>
      </c>
      <c r="DE27" t="s">
        <v>10689</v>
      </c>
      <c r="DJ27">
        <v>15</v>
      </c>
      <c r="DK27" s="4">
        <v>44505</v>
      </c>
      <c r="DL27">
        <v>20524</v>
      </c>
      <c r="DM27">
        <v>2021</v>
      </c>
      <c r="DN27">
        <v>0</v>
      </c>
      <c r="DP27">
        <v>81314</v>
      </c>
      <c r="DQ27">
        <v>79</v>
      </c>
      <c r="DT27" t="s">
        <v>257</v>
      </c>
      <c r="DU27" t="s">
        <v>274</v>
      </c>
      <c r="DW27">
        <v>3</v>
      </c>
      <c r="DX27" t="s">
        <v>10401</v>
      </c>
      <c r="ED27">
        <v>0</v>
      </c>
      <c r="EE27" t="s">
        <v>10893</v>
      </c>
      <c r="EF27" t="s">
        <v>383</v>
      </c>
      <c r="EG27">
        <v>0</v>
      </c>
      <c r="EI27" t="s">
        <v>340</v>
      </c>
      <c r="EJ27" t="s">
        <v>10894</v>
      </c>
      <c r="EK27" t="s">
        <v>10895</v>
      </c>
      <c r="EL27" t="s">
        <v>10896</v>
      </c>
      <c r="EM27" t="s">
        <v>351</v>
      </c>
      <c r="EN27" t="s">
        <v>282</v>
      </c>
      <c r="EO27" t="s">
        <v>10270</v>
      </c>
      <c r="EP27">
        <v>0</v>
      </c>
      <c r="ES27" t="s">
        <v>10897</v>
      </c>
      <c r="FD27">
        <v>0</v>
      </c>
      <c r="FF27" t="s">
        <v>621</v>
      </c>
      <c r="FH27" t="s">
        <v>621</v>
      </c>
      <c r="FK27">
        <v>0</v>
      </c>
      <c r="FM27">
        <v>0</v>
      </c>
      <c r="FP27">
        <v>0</v>
      </c>
      <c r="FR27" t="s">
        <v>395</v>
      </c>
      <c r="FT27" t="s">
        <v>257</v>
      </c>
      <c r="FU27" t="s">
        <v>496</v>
      </c>
      <c r="FV27" t="s">
        <v>431</v>
      </c>
      <c r="FX27">
        <v>1</v>
      </c>
      <c r="FZ27">
        <v>3.21</v>
      </c>
      <c r="GA27">
        <v>18</v>
      </c>
      <c r="GB27">
        <v>0</v>
      </c>
      <c r="GD27" t="s">
        <v>355</v>
      </c>
      <c r="GE27">
        <v>0</v>
      </c>
      <c r="GF27" t="s">
        <v>274</v>
      </c>
      <c r="GI27">
        <v>0</v>
      </c>
      <c r="GJ27">
        <v>0</v>
      </c>
      <c r="GL27" t="s">
        <v>10898</v>
      </c>
      <c r="GN27">
        <v>2</v>
      </c>
      <c r="GZ27" t="s">
        <v>10899</v>
      </c>
      <c r="HB27" t="s">
        <v>294</v>
      </c>
      <c r="HC27" t="s">
        <v>294</v>
      </c>
      <c r="HD27" t="s">
        <v>1057</v>
      </c>
      <c r="HE27">
        <v>0</v>
      </c>
      <c r="HF27">
        <v>11</v>
      </c>
      <c r="HG27">
        <v>21</v>
      </c>
      <c r="HH27" t="s">
        <v>275</v>
      </c>
      <c r="HK27">
        <v>3</v>
      </c>
      <c r="HO27" t="s">
        <v>10900</v>
      </c>
      <c r="HP27" t="s">
        <v>10901</v>
      </c>
      <c r="HQ27" t="s">
        <v>10902</v>
      </c>
      <c r="HV27">
        <v>38</v>
      </c>
      <c r="HW27">
        <v>4224786</v>
      </c>
      <c r="HX27" t="s">
        <v>10903</v>
      </c>
      <c r="HY27">
        <v>4224772</v>
      </c>
      <c r="IB27">
        <v>0</v>
      </c>
      <c r="IC27">
        <v>0</v>
      </c>
      <c r="IL27">
        <v>73</v>
      </c>
      <c r="IP27" t="s">
        <v>10689</v>
      </c>
      <c r="IT27">
        <v>10</v>
      </c>
    </row>
    <row r="28" spans="1:254">
      <c r="A28">
        <v>27</v>
      </c>
      <c r="B28" t="s">
        <v>10904</v>
      </c>
      <c r="C28">
        <v>3</v>
      </c>
      <c r="D28">
        <v>1</v>
      </c>
      <c r="E28">
        <v>10</v>
      </c>
      <c r="G28">
        <v>-25</v>
      </c>
      <c r="H28" t="s">
        <v>253</v>
      </c>
      <c r="V28" t="s">
        <v>679</v>
      </c>
      <c r="AO28">
        <v>7</v>
      </c>
      <c r="BP28">
        <f t="shared" si="0"/>
        <v>0</v>
      </c>
      <c r="BQ28">
        <f t="shared" si="1"/>
        <v>0</v>
      </c>
      <c r="BS28" t="s">
        <v>275</v>
      </c>
      <c r="BU28">
        <v>21</v>
      </c>
      <c r="BW28">
        <v>0</v>
      </c>
      <c r="BX28" t="s">
        <v>10905</v>
      </c>
      <c r="CC28" s="3">
        <v>0.625</v>
      </c>
      <c r="CE28" t="s">
        <v>10906</v>
      </c>
      <c r="CI28">
        <v>0</v>
      </c>
      <c r="CJ28" t="s">
        <v>10907</v>
      </c>
      <c r="CK28" s="4">
        <v>38414</v>
      </c>
      <c r="CL28" t="s">
        <v>10908</v>
      </c>
      <c r="CM28" t="s">
        <v>10909</v>
      </c>
      <c r="CN28">
        <v>3</v>
      </c>
      <c r="CO28" t="s">
        <v>268</v>
      </c>
      <c r="CQ28" t="s">
        <v>10401</v>
      </c>
      <c r="CT28" t="s">
        <v>5120</v>
      </c>
      <c r="CV28">
        <v>0</v>
      </c>
      <c r="CX28">
        <v>1</v>
      </c>
      <c r="CY28" t="s">
        <v>553</v>
      </c>
      <c r="CZ28">
        <v>0</v>
      </c>
      <c r="DA28">
        <v>2</v>
      </c>
      <c r="DB28" t="s">
        <v>1609</v>
      </c>
      <c r="DC28">
        <v>-25</v>
      </c>
      <c r="DJ28">
        <v>-5</v>
      </c>
      <c r="DK28" s="4">
        <v>44505</v>
      </c>
      <c r="DL28">
        <v>20524</v>
      </c>
      <c r="DM28">
        <v>2021</v>
      </c>
      <c r="DN28">
        <v>0</v>
      </c>
      <c r="DP28">
        <v>81314</v>
      </c>
      <c r="DQ28">
        <v>82</v>
      </c>
      <c r="DT28" t="s">
        <v>294</v>
      </c>
      <c r="DU28" t="s">
        <v>294</v>
      </c>
      <c r="DW28">
        <v>3</v>
      </c>
      <c r="DX28" t="s">
        <v>10401</v>
      </c>
      <c r="ED28">
        <v>0</v>
      </c>
      <c r="EE28" t="s">
        <v>2029</v>
      </c>
      <c r="EG28">
        <v>0</v>
      </c>
      <c r="EI28" t="s">
        <v>340</v>
      </c>
      <c r="EJ28" t="s">
        <v>10910</v>
      </c>
      <c r="EK28" t="s">
        <v>10911</v>
      </c>
      <c r="EL28" t="s">
        <v>10912</v>
      </c>
      <c r="EM28" t="s">
        <v>268</v>
      </c>
      <c r="EO28" t="s">
        <v>1109</v>
      </c>
      <c r="EP28">
        <v>0</v>
      </c>
      <c r="ES28" t="s">
        <v>7336</v>
      </c>
      <c r="FD28">
        <v>0</v>
      </c>
      <c r="FE28">
        <v>7</v>
      </c>
      <c r="FK28">
        <v>0</v>
      </c>
      <c r="FM28">
        <v>0</v>
      </c>
      <c r="FP28">
        <v>0</v>
      </c>
      <c r="FR28" t="s">
        <v>462</v>
      </c>
      <c r="FU28" t="s">
        <v>777</v>
      </c>
      <c r="FX28">
        <v>0</v>
      </c>
      <c r="FZ28">
        <v>3.21</v>
      </c>
      <c r="GA28">
        <v>18</v>
      </c>
      <c r="GB28">
        <v>0</v>
      </c>
      <c r="GC28" t="s">
        <v>1084</v>
      </c>
      <c r="GD28" t="s">
        <v>355</v>
      </c>
      <c r="GE28">
        <v>0</v>
      </c>
      <c r="GF28" t="s">
        <v>274</v>
      </c>
      <c r="GI28">
        <v>0</v>
      </c>
      <c r="GJ28">
        <v>0</v>
      </c>
      <c r="GL28" t="s">
        <v>10913</v>
      </c>
      <c r="GZ28" t="s">
        <v>10914</v>
      </c>
      <c r="HD28" t="s">
        <v>2106</v>
      </c>
      <c r="HE28">
        <v>1</v>
      </c>
      <c r="HF28">
        <v>11</v>
      </c>
      <c r="HG28">
        <v>21</v>
      </c>
      <c r="HH28" t="s">
        <v>275</v>
      </c>
      <c r="HT28" t="s">
        <v>7339</v>
      </c>
      <c r="HU28">
        <v>-5</v>
      </c>
      <c r="HV28">
        <v>-20</v>
      </c>
      <c r="HW28">
        <v>4224922</v>
      </c>
      <c r="HY28">
        <v>4224800</v>
      </c>
      <c r="IB28">
        <v>0</v>
      </c>
      <c r="IC28">
        <v>0</v>
      </c>
      <c r="IL28">
        <v>75</v>
      </c>
      <c r="IT28">
        <v>10</v>
      </c>
    </row>
    <row r="29" spans="1:254">
      <c r="A29">
        <v>28</v>
      </c>
      <c r="B29" t="s">
        <v>10915</v>
      </c>
      <c r="C29">
        <v>3</v>
      </c>
      <c r="D29">
        <v>1</v>
      </c>
      <c r="E29">
        <v>15</v>
      </c>
      <c r="F29">
        <v>80</v>
      </c>
      <c r="G29">
        <v>-20</v>
      </c>
      <c r="I29" t="s">
        <v>254</v>
      </c>
      <c r="J29">
        <v>11</v>
      </c>
      <c r="K29">
        <v>11</v>
      </c>
      <c r="L29" t="s">
        <v>10916</v>
      </c>
      <c r="M29" t="s">
        <v>2016</v>
      </c>
      <c r="O29" t="s">
        <v>2017</v>
      </c>
      <c r="R29" t="s">
        <v>321</v>
      </c>
      <c r="V29" t="s">
        <v>257</v>
      </c>
      <c r="W29" t="s">
        <v>10917</v>
      </c>
      <c r="AD29" t="s">
        <v>635</v>
      </c>
      <c r="AE29" t="s">
        <v>1685</v>
      </c>
      <c r="AF29" t="s">
        <v>10917</v>
      </c>
      <c r="AG29" t="s">
        <v>274</v>
      </c>
      <c r="AI29">
        <v>22</v>
      </c>
      <c r="AK29" t="s">
        <v>575</v>
      </c>
      <c r="AO29">
        <v>7</v>
      </c>
      <c r="BI29" t="s">
        <v>607</v>
      </c>
      <c r="BP29">
        <f t="shared" si="0"/>
        <v>0</v>
      </c>
      <c r="BQ29">
        <f t="shared" si="1"/>
        <v>2</v>
      </c>
      <c r="BS29" t="s">
        <v>275</v>
      </c>
      <c r="BU29">
        <v>21</v>
      </c>
      <c r="BW29">
        <v>0</v>
      </c>
      <c r="BX29" t="s">
        <v>10918</v>
      </c>
      <c r="CC29" s="3">
        <v>0.625</v>
      </c>
      <c r="CE29" t="s">
        <v>10919</v>
      </c>
      <c r="CI29">
        <v>0</v>
      </c>
      <c r="CJ29" t="s">
        <v>10920</v>
      </c>
      <c r="CK29" s="4">
        <v>38414</v>
      </c>
      <c r="CL29" t="s">
        <v>10921</v>
      </c>
      <c r="CM29" t="s">
        <v>10922</v>
      </c>
      <c r="CN29">
        <v>3</v>
      </c>
      <c r="CP29" t="s">
        <v>269</v>
      </c>
      <c r="CQ29" t="s">
        <v>10401</v>
      </c>
      <c r="CT29" t="s">
        <v>5120</v>
      </c>
      <c r="CV29">
        <v>0</v>
      </c>
      <c r="CX29">
        <v>2</v>
      </c>
      <c r="CY29" t="s">
        <v>553</v>
      </c>
      <c r="CZ29">
        <v>0</v>
      </c>
      <c r="DA29">
        <v>2</v>
      </c>
      <c r="DB29" t="s">
        <v>1609</v>
      </c>
      <c r="DC29">
        <v>-25</v>
      </c>
      <c r="DE29" t="s">
        <v>10444</v>
      </c>
      <c r="DJ29">
        <v>80</v>
      </c>
      <c r="DK29" s="4">
        <v>44505</v>
      </c>
      <c r="DL29">
        <v>20524</v>
      </c>
      <c r="DM29">
        <v>2021</v>
      </c>
      <c r="DN29">
        <v>0</v>
      </c>
      <c r="DP29">
        <v>81314</v>
      </c>
      <c r="DQ29">
        <v>83</v>
      </c>
      <c r="DT29" t="s">
        <v>294</v>
      </c>
      <c r="DU29" t="s">
        <v>294</v>
      </c>
      <c r="DW29">
        <v>3</v>
      </c>
      <c r="DX29" t="s">
        <v>10401</v>
      </c>
      <c r="ED29">
        <v>0</v>
      </c>
      <c r="EE29" t="s">
        <v>2029</v>
      </c>
      <c r="EF29" t="s">
        <v>675</v>
      </c>
      <c r="EG29">
        <v>0</v>
      </c>
      <c r="EI29" t="s">
        <v>340</v>
      </c>
      <c r="EJ29" t="s">
        <v>10910</v>
      </c>
      <c r="EK29" t="s">
        <v>10911</v>
      </c>
      <c r="EL29" t="s">
        <v>10923</v>
      </c>
      <c r="EN29" t="s">
        <v>282</v>
      </c>
      <c r="EO29" t="s">
        <v>1109</v>
      </c>
      <c r="EP29">
        <v>0</v>
      </c>
      <c r="ES29" t="s">
        <v>10924</v>
      </c>
      <c r="FD29">
        <v>0</v>
      </c>
      <c r="FE29">
        <v>8</v>
      </c>
      <c r="FF29" t="s">
        <v>590</v>
      </c>
      <c r="FH29" t="s">
        <v>590</v>
      </c>
      <c r="FK29">
        <v>0</v>
      </c>
      <c r="FM29">
        <v>0</v>
      </c>
      <c r="FP29">
        <v>0</v>
      </c>
      <c r="FR29" t="s">
        <v>462</v>
      </c>
      <c r="FT29" t="s">
        <v>274</v>
      </c>
      <c r="FU29" t="s">
        <v>777</v>
      </c>
      <c r="FV29" t="s">
        <v>1700</v>
      </c>
      <c r="FX29">
        <v>1</v>
      </c>
      <c r="FZ29">
        <v>3.21</v>
      </c>
      <c r="GA29">
        <v>18</v>
      </c>
      <c r="GB29">
        <v>0</v>
      </c>
      <c r="GC29" t="s">
        <v>1084</v>
      </c>
      <c r="GD29" t="s">
        <v>355</v>
      </c>
      <c r="GE29">
        <v>0</v>
      </c>
      <c r="GF29" t="s">
        <v>274</v>
      </c>
      <c r="GI29">
        <v>0</v>
      </c>
      <c r="GJ29">
        <v>0</v>
      </c>
      <c r="GL29" t="s">
        <v>10925</v>
      </c>
      <c r="GN29">
        <v>8</v>
      </c>
      <c r="GZ29" t="s">
        <v>10926</v>
      </c>
      <c r="HA29" t="s">
        <v>10444</v>
      </c>
      <c r="HB29" t="s">
        <v>313</v>
      </c>
      <c r="HC29" t="s">
        <v>313</v>
      </c>
      <c r="HD29" t="s">
        <v>10927</v>
      </c>
      <c r="HE29">
        <v>0</v>
      </c>
      <c r="HF29">
        <v>11</v>
      </c>
      <c r="HG29">
        <v>21</v>
      </c>
      <c r="HH29" t="s">
        <v>275</v>
      </c>
      <c r="HK29">
        <v>4</v>
      </c>
      <c r="HO29" t="s">
        <v>10928</v>
      </c>
      <c r="HP29" t="s">
        <v>10929</v>
      </c>
      <c r="HQ29" t="s">
        <v>10930</v>
      </c>
      <c r="HV29">
        <v>0</v>
      </c>
      <c r="HW29">
        <v>4224930</v>
      </c>
      <c r="HX29" t="s">
        <v>3478</v>
      </c>
      <c r="HY29">
        <v>4224922</v>
      </c>
      <c r="IB29">
        <v>0</v>
      </c>
      <c r="IC29">
        <v>0</v>
      </c>
      <c r="IL29">
        <v>76</v>
      </c>
      <c r="IR29" t="s">
        <v>492</v>
      </c>
      <c r="IT29">
        <v>10</v>
      </c>
    </row>
    <row r="30" spans="1:254">
      <c r="A30">
        <v>29</v>
      </c>
      <c r="B30" t="s">
        <v>10931</v>
      </c>
      <c r="C30">
        <v>3</v>
      </c>
      <c r="D30">
        <v>1</v>
      </c>
      <c r="E30">
        <v>10</v>
      </c>
      <c r="F30">
        <v>12</v>
      </c>
      <c r="G30">
        <v>-43</v>
      </c>
      <c r="H30" t="s">
        <v>253</v>
      </c>
      <c r="I30" t="s">
        <v>254</v>
      </c>
      <c r="J30">
        <v>12</v>
      </c>
      <c r="K30">
        <v>12</v>
      </c>
      <c r="L30" t="s">
        <v>9380</v>
      </c>
      <c r="M30" t="s">
        <v>256</v>
      </c>
      <c r="O30" t="s">
        <v>1357</v>
      </c>
      <c r="P30" t="s">
        <v>871</v>
      </c>
      <c r="R30" t="s">
        <v>443</v>
      </c>
      <c r="V30" t="s">
        <v>257</v>
      </c>
      <c r="W30" t="s">
        <v>10932</v>
      </c>
      <c r="AD30" t="s">
        <v>573</v>
      </c>
      <c r="AE30" t="s">
        <v>2590</v>
      </c>
      <c r="AF30" t="s">
        <v>10932</v>
      </c>
      <c r="AG30" t="s">
        <v>274</v>
      </c>
      <c r="AI30">
        <v>20</v>
      </c>
      <c r="AO30">
        <v>7</v>
      </c>
      <c r="BI30" t="s">
        <v>274</v>
      </c>
      <c r="BP30">
        <f t="shared" si="0"/>
        <v>0</v>
      </c>
      <c r="BQ30">
        <f t="shared" si="1"/>
        <v>1</v>
      </c>
      <c r="BS30" t="s">
        <v>275</v>
      </c>
      <c r="BU30">
        <v>28</v>
      </c>
      <c r="BW30">
        <v>0</v>
      </c>
      <c r="BX30" t="s">
        <v>10933</v>
      </c>
      <c r="CC30" s="3">
        <v>0.53819444444444442</v>
      </c>
      <c r="CE30" t="s">
        <v>10934</v>
      </c>
      <c r="CI30">
        <v>0</v>
      </c>
      <c r="CJ30" t="s">
        <v>10935</v>
      </c>
      <c r="CK30" s="4">
        <v>38050</v>
      </c>
      <c r="CL30" t="s">
        <v>10936</v>
      </c>
      <c r="CM30" t="s">
        <v>10937</v>
      </c>
      <c r="CN30">
        <v>3</v>
      </c>
      <c r="CO30" t="s">
        <v>268</v>
      </c>
      <c r="CP30" t="s">
        <v>269</v>
      </c>
      <c r="CQ30" t="s">
        <v>10401</v>
      </c>
      <c r="CT30" t="s">
        <v>1462</v>
      </c>
      <c r="CV30">
        <v>0</v>
      </c>
      <c r="CX30">
        <v>1</v>
      </c>
      <c r="CY30" t="s">
        <v>2888</v>
      </c>
      <c r="CZ30">
        <v>6</v>
      </c>
      <c r="DA30">
        <v>10</v>
      </c>
      <c r="DB30" t="s">
        <v>272</v>
      </c>
      <c r="DC30">
        <v>-43</v>
      </c>
      <c r="DE30" t="s">
        <v>10402</v>
      </c>
      <c r="DJ30">
        <v>12</v>
      </c>
      <c r="DK30" s="4">
        <v>44505</v>
      </c>
      <c r="DL30">
        <v>20524</v>
      </c>
      <c r="DM30">
        <v>2021</v>
      </c>
      <c r="DN30">
        <v>0</v>
      </c>
      <c r="DP30">
        <v>81314</v>
      </c>
      <c r="DQ30">
        <v>90</v>
      </c>
      <c r="DT30" t="s">
        <v>274</v>
      </c>
      <c r="DU30" t="s">
        <v>257</v>
      </c>
      <c r="DW30">
        <v>3</v>
      </c>
      <c r="DX30" t="s">
        <v>10401</v>
      </c>
      <c r="ED30">
        <v>0</v>
      </c>
      <c r="EE30" t="s">
        <v>9387</v>
      </c>
      <c r="EF30" t="s">
        <v>383</v>
      </c>
      <c r="EG30">
        <v>0</v>
      </c>
      <c r="EI30" t="s">
        <v>454</v>
      </c>
      <c r="EJ30" t="s">
        <v>10938</v>
      </c>
      <c r="EK30" t="s">
        <v>10939</v>
      </c>
      <c r="EL30" t="s">
        <v>10940</v>
      </c>
      <c r="EM30" t="s">
        <v>268</v>
      </c>
      <c r="EN30" t="s">
        <v>282</v>
      </c>
      <c r="EO30" t="s">
        <v>427</v>
      </c>
      <c r="EP30">
        <v>0</v>
      </c>
      <c r="ES30" t="s">
        <v>10941</v>
      </c>
      <c r="FD30">
        <v>0</v>
      </c>
      <c r="FE30">
        <v>8</v>
      </c>
      <c r="FF30" t="s">
        <v>310</v>
      </c>
      <c r="FH30" t="s">
        <v>310</v>
      </c>
      <c r="FK30">
        <v>0</v>
      </c>
      <c r="FM30">
        <v>0</v>
      </c>
      <c r="FP30">
        <v>0</v>
      </c>
      <c r="FR30" t="s">
        <v>462</v>
      </c>
      <c r="FT30" t="s">
        <v>274</v>
      </c>
      <c r="FU30" t="s">
        <v>463</v>
      </c>
      <c r="FV30" t="s">
        <v>431</v>
      </c>
      <c r="FX30">
        <v>0</v>
      </c>
      <c r="FZ30">
        <v>3.28</v>
      </c>
      <c r="GA30">
        <v>25</v>
      </c>
      <c r="GB30">
        <v>0</v>
      </c>
      <c r="GC30" t="s">
        <v>9430</v>
      </c>
      <c r="GD30" t="s">
        <v>355</v>
      </c>
      <c r="GE30">
        <v>0</v>
      </c>
      <c r="GF30" t="s">
        <v>466</v>
      </c>
      <c r="GI30">
        <v>0</v>
      </c>
      <c r="GJ30">
        <v>0</v>
      </c>
      <c r="GL30" t="s">
        <v>9848</v>
      </c>
      <c r="GN30">
        <v>11</v>
      </c>
      <c r="GZ30" t="s">
        <v>10942</v>
      </c>
      <c r="HA30" t="s">
        <v>10402</v>
      </c>
      <c r="HB30" t="s">
        <v>294</v>
      </c>
      <c r="HC30" t="s">
        <v>294</v>
      </c>
      <c r="HD30" t="s">
        <v>10943</v>
      </c>
      <c r="HE30">
        <v>0</v>
      </c>
      <c r="HF30">
        <v>12</v>
      </c>
      <c r="HG30">
        <v>28</v>
      </c>
      <c r="HH30" t="s">
        <v>275</v>
      </c>
      <c r="HK30">
        <v>3</v>
      </c>
      <c r="HV30">
        <v>45</v>
      </c>
      <c r="HW30">
        <v>4225054</v>
      </c>
      <c r="HX30" t="s">
        <v>10944</v>
      </c>
      <c r="HY30">
        <v>4224998</v>
      </c>
      <c r="IB30">
        <v>0</v>
      </c>
      <c r="IC30">
        <v>0</v>
      </c>
      <c r="IL30">
        <v>83</v>
      </c>
      <c r="IP30" t="s">
        <v>10945</v>
      </c>
      <c r="IT30">
        <v>10</v>
      </c>
    </row>
    <row r="31" spans="1:254">
      <c r="A31">
        <v>30</v>
      </c>
      <c r="B31" t="s">
        <v>10946</v>
      </c>
      <c r="C31">
        <v>3</v>
      </c>
      <c r="D31">
        <v>1</v>
      </c>
      <c r="E31">
        <v>10</v>
      </c>
      <c r="F31">
        <v>2</v>
      </c>
      <c r="G31">
        <v>45</v>
      </c>
      <c r="I31" t="s">
        <v>298</v>
      </c>
      <c r="J31">
        <v>12</v>
      </c>
      <c r="K31">
        <v>12</v>
      </c>
      <c r="L31" t="s">
        <v>9380</v>
      </c>
      <c r="M31" t="s">
        <v>256</v>
      </c>
      <c r="O31" t="s">
        <v>1357</v>
      </c>
      <c r="P31" t="s">
        <v>871</v>
      </c>
      <c r="R31" t="s">
        <v>443</v>
      </c>
      <c r="V31" t="s">
        <v>253</v>
      </c>
      <c r="W31" t="s">
        <v>10947</v>
      </c>
      <c r="X31" t="s">
        <v>475</v>
      </c>
      <c r="Y31" t="s">
        <v>10948</v>
      </c>
      <c r="AA31" t="s">
        <v>477</v>
      </c>
      <c r="AB31" t="s">
        <v>478</v>
      </c>
      <c r="AI31">
        <v>19</v>
      </c>
      <c r="AJ31" t="s">
        <v>327</v>
      </c>
      <c r="AO31">
        <v>7</v>
      </c>
      <c r="BI31" t="s">
        <v>274</v>
      </c>
      <c r="BP31">
        <f t="shared" si="0"/>
        <v>1</v>
      </c>
      <c r="BQ31">
        <f t="shared" si="1"/>
        <v>0</v>
      </c>
      <c r="BS31" t="s">
        <v>275</v>
      </c>
      <c r="BU31">
        <v>28</v>
      </c>
      <c r="BW31">
        <v>0</v>
      </c>
      <c r="BX31" t="s">
        <v>10949</v>
      </c>
      <c r="BZ31">
        <v>1</v>
      </c>
      <c r="CA31" t="s">
        <v>588</v>
      </c>
      <c r="CC31" s="3">
        <v>0.51180555555555551</v>
      </c>
      <c r="CD31" t="s">
        <v>274</v>
      </c>
      <c r="CE31" t="s">
        <v>10950</v>
      </c>
      <c r="CF31">
        <v>0</v>
      </c>
      <c r="CH31" t="s">
        <v>481</v>
      </c>
      <c r="CI31">
        <v>0</v>
      </c>
      <c r="CJ31" t="s">
        <v>10951</v>
      </c>
      <c r="CK31" s="4">
        <v>38050</v>
      </c>
      <c r="CL31" t="s">
        <v>10952</v>
      </c>
      <c r="CM31" t="s">
        <v>10953</v>
      </c>
      <c r="CN31">
        <v>3</v>
      </c>
      <c r="CP31" t="s">
        <v>282</v>
      </c>
      <c r="CQ31" t="s">
        <v>10401</v>
      </c>
      <c r="CT31" t="s">
        <v>4512</v>
      </c>
      <c r="CV31">
        <v>0</v>
      </c>
      <c r="CX31">
        <v>2</v>
      </c>
      <c r="CY31" t="s">
        <v>2888</v>
      </c>
      <c r="CZ31">
        <v>6</v>
      </c>
      <c r="DA31">
        <v>10</v>
      </c>
      <c r="DB31" t="s">
        <v>272</v>
      </c>
      <c r="DC31">
        <v>-43</v>
      </c>
      <c r="DE31" t="s">
        <v>10443</v>
      </c>
      <c r="DJ31">
        <v>2</v>
      </c>
      <c r="DK31" s="4">
        <v>44505</v>
      </c>
      <c r="DL31">
        <v>20524</v>
      </c>
      <c r="DM31">
        <v>2021</v>
      </c>
      <c r="DN31">
        <v>0</v>
      </c>
      <c r="DP31">
        <v>81314</v>
      </c>
      <c r="DQ31">
        <v>91</v>
      </c>
      <c r="DT31" t="s">
        <v>274</v>
      </c>
      <c r="DU31" t="s">
        <v>257</v>
      </c>
      <c r="DW31">
        <v>3</v>
      </c>
      <c r="DX31" t="s">
        <v>10401</v>
      </c>
      <c r="ED31">
        <v>0</v>
      </c>
      <c r="EE31" t="s">
        <v>9387</v>
      </c>
      <c r="EF31" t="s">
        <v>383</v>
      </c>
      <c r="EG31">
        <v>0</v>
      </c>
      <c r="EI31" t="s">
        <v>454</v>
      </c>
      <c r="EJ31" t="s">
        <v>10938</v>
      </c>
      <c r="EK31" t="s">
        <v>10939</v>
      </c>
      <c r="EL31" t="s">
        <v>10954</v>
      </c>
      <c r="EN31" t="s">
        <v>269</v>
      </c>
      <c r="EO31" t="s">
        <v>427</v>
      </c>
      <c r="EP31">
        <v>0</v>
      </c>
      <c r="EQ31" t="s">
        <v>491</v>
      </c>
      <c r="ES31" t="s">
        <v>10955</v>
      </c>
      <c r="ET31">
        <v>1</v>
      </c>
      <c r="EU31" t="s">
        <v>348</v>
      </c>
      <c r="EV31" t="s">
        <v>349</v>
      </c>
      <c r="EW31" t="s">
        <v>4042</v>
      </c>
      <c r="EX31" t="s">
        <v>1914</v>
      </c>
      <c r="FA31" t="s">
        <v>5177</v>
      </c>
      <c r="FB31" t="s">
        <v>10515</v>
      </c>
      <c r="FD31">
        <v>1</v>
      </c>
      <c r="FE31">
        <v>8</v>
      </c>
      <c r="FK31">
        <v>0</v>
      </c>
      <c r="FM31">
        <v>0</v>
      </c>
      <c r="FP31">
        <v>0</v>
      </c>
      <c r="FR31" t="s">
        <v>462</v>
      </c>
      <c r="FU31" t="s">
        <v>463</v>
      </c>
      <c r="FV31" t="s">
        <v>290</v>
      </c>
      <c r="FX31">
        <v>0</v>
      </c>
      <c r="FZ31">
        <v>3.28</v>
      </c>
      <c r="GA31">
        <v>25</v>
      </c>
      <c r="GB31">
        <v>0</v>
      </c>
      <c r="GC31" t="s">
        <v>9430</v>
      </c>
      <c r="GD31" t="s">
        <v>355</v>
      </c>
      <c r="GE31">
        <v>0</v>
      </c>
      <c r="GF31" t="s">
        <v>466</v>
      </c>
      <c r="GH31">
        <v>2.1</v>
      </c>
      <c r="GI31">
        <v>0</v>
      </c>
      <c r="GJ31">
        <v>0</v>
      </c>
      <c r="GL31" t="s">
        <v>10956</v>
      </c>
      <c r="GM31">
        <v>1</v>
      </c>
      <c r="GN31">
        <v>0</v>
      </c>
      <c r="GO31" t="s">
        <v>713</v>
      </c>
      <c r="GQ31">
        <v>43</v>
      </c>
      <c r="GZ31" t="s">
        <v>9679</v>
      </c>
      <c r="HB31" t="s">
        <v>313</v>
      </c>
      <c r="HC31" t="s">
        <v>313</v>
      </c>
      <c r="HE31">
        <v>0</v>
      </c>
      <c r="HF31">
        <v>12</v>
      </c>
      <c r="HG31">
        <v>28</v>
      </c>
      <c r="HH31" t="s">
        <v>275</v>
      </c>
      <c r="HJ31" t="s">
        <v>387</v>
      </c>
      <c r="HK31">
        <v>4</v>
      </c>
      <c r="HL31" t="s">
        <v>10473</v>
      </c>
      <c r="HN31" t="s">
        <v>10957</v>
      </c>
      <c r="HO31" t="s">
        <v>10958</v>
      </c>
      <c r="HP31" t="s">
        <v>10959</v>
      </c>
      <c r="HQ31" t="s">
        <v>10960</v>
      </c>
      <c r="HS31">
        <v>1</v>
      </c>
      <c r="HV31">
        <v>43</v>
      </c>
      <c r="HW31">
        <v>4225066</v>
      </c>
      <c r="HX31" t="s">
        <v>10443</v>
      </c>
      <c r="HY31">
        <v>4225054</v>
      </c>
      <c r="IB31">
        <v>0</v>
      </c>
      <c r="IC31">
        <v>0</v>
      </c>
      <c r="IL31">
        <v>84</v>
      </c>
      <c r="IN31" t="s">
        <v>10443</v>
      </c>
      <c r="IP31" t="s">
        <v>10443</v>
      </c>
      <c r="IT31">
        <v>10</v>
      </c>
    </row>
    <row r="32" spans="1:254">
      <c r="A32">
        <v>31</v>
      </c>
      <c r="B32" t="s">
        <v>10961</v>
      </c>
      <c r="C32">
        <v>3</v>
      </c>
      <c r="D32">
        <v>2</v>
      </c>
      <c r="E32">
        <v>8</v>
      </c>
      <c r="F32">
        <v>4</v>
      </c>
      <c r="G32">
        <v>43</v>
      </c>
      <c r="I32" t="s">
        <v>254</v>
      </c>
      <c r="J32">
        <v>21</v>
      </c>
      <c r="K32" t="s">
        <v>10463</v>
      </c>
      <c r="L32" t="s">
        <v>10464</v>
      </c>
      <c r="M32" t="s">
        <v>568</v>
      </c>
      <c r="O32" t="s">
        <v>569</v>
      </c>
      <c r="R32" t="s">
        <v>6550</v>
      </c>
      <c r="V32" t="s">
        <v>257</v>
      </c>
      <c r="W32" t="s">
        <v>10465</v>
      </c>
      <c r="AD32" t="s">
        <v>10466</v>
      </c>
      <c r="AE32" t="s">
        <v>10467</v>
      </c>
      <c r="AF32" t="s">
        <v>10465</v>
      </c>
      <c r="AG32" t="s">
        <v>257</v>
      </c>
      <c r="AI32">
        <v>20</v>
      </c>
      <c r="AO32">
        <v>7</v>
      </c>
      <c r="BI32" t="s">
        <v>257</v>
      </c>
      <c r="BP32">
        <f t="shared" si="0"/>
        <v>0</v>
      </c>
      <c r="BQ32">
        <f t="shared" si="1"/>
        <v>2</v>
      </c>
      <c r="BS32" t="s">
        <v>275</v>
      </c>
      <c r="BU32">
        <v>28</v>
      </c>
      <c r="BW32">
        <v>0</v>
      </c>
      <c r="BX32" t="s">
        <v>10962</v>
      </c>
      <c r="CC32" s="3">
        <v>0.48472222222222222</v>
      </c>
      <c r="CE32" t="s">
        <v>10963</v>
      </c>
      <c r="CI32">
        <v>0</v>
      </c>
      <c r="CJ32" t="s">
        <v>10964</v>
      </c>
      <c r="CK32" s="4">
        <v>38050</v>
      </c>
      <c r="CL32" t="s">
        <v>10965</v>
      </c>
      <c r="CM32" t="s">
        <v>10966</v>
      </c>
      <c r="CN32">
        <v>3</v>
      </c>
      <c r="CP32" t="s">
        <v>418</v>
      </c>
      <c r="CQ32" t="s">
        <v>10401</v>
      </c>
      <c r="CT32" t="s">
        <v>10967</v>
      </c>
      <c r="CV32">
        <v>0</v>
      </c>
      <c r="CX32">
        <v>3</v>
      </c>
      <c r="CY32" t="s">
        <v>2888</v>
      </c>
      <c r="CZ32">
        <v>6</v>
      </c>
      <c r="DA32">
        <v>10</v>
      </c>
      <c r="DB32" t="s">
        <v>272</v>
      </c>
      <c r="DC32">
        <v>-43</v>
      </c>
      <c r="DE32" t="s">
        <v>10557</v>
      </c>
      <c r="DJ32">
        <v>4</v>
      </c>
      <c r="DK32" s="4">
        <v>44505</v>
      </c>
      <c r="DL32">
        <v>20524</v>
      </c>
      <c r="DM32">
        <v>2021</v>
      </c>
      <c r="DN32">
        <v>0</v>
      </c>
      <c r="DP32">
        <v>81314</v>
      </c>
      <c r="DQ32">
        <v>92</v>
      </c>
      <c r="DT32" t="s">
        <v>257</v>
      </c>
      <c r="DU32" t="s">
        <v>274</v>
      </c>
      <c r="DW32">
        <v>3</v>
      </c>
      <c r="DX32" t="s">
        <v>10401</v>
      </c>
      <c r="ED32">
        <v>0</v>
      </c>
      <c r="EE32" t="s">
        <v>2910</v>
      </c>
      <c r="EF32" t="s">
        <v>277</v>
      </c>
      <c r="EG32">
        <v>0</v>
      </c>
      <c r="EI32" t="s">
        <v>278</v>
      </c>
      <c r="EJ32" t="s">
        <v>10783</v>
      </c>
      <c r="EK32" t="s">
        <v>10968</v>
      </c>
      <c r="EL32" t="s">
        <v>10969</v>
      </c>
      <c r="EM32" t="s">
        <v>8831</v>
      </c>
      <c r="EN32" t="s">
        <v>418</v>
      </c>
      <c r="EO32" t="s">
        <v>459</v>
      </c>
      <c r="EP32">
        <v>0</v>
      </c>
      <c r="ES32" t="s">
        <v>10970</v>
      </c>
      <c r="FD32">
        <v>0</v>
      </c>
      <c r="FE32">
        <v>7</v>
      </c>
      <c r="FF32" t="s">
        <v>429</v>
      </c>
      <c r="FG32" t="s">
        <v>309</v>
      </c>
      <c r="FH32" t="s">
        <v>621</v>
      </c>
      <c r="FK32">
        <v>0</v>
      </c>
      <c r="FM32">
        <v>0</v>
      </c>
      <c r="FP32">
        <v>0</v>
      </c>
      <c r="FR32" t="s">
        <v>287</v>
      </c>
      <c r="FT32" t="s">
        <v>257</v>
      </c>
      <c r="FU32" t="s">
        <v>4264</v>
      </c>
      <c r="FV32" t="s">
        <v>397</v>
      </c>
      <c r="FW32" t="s">
        <v>291</v>
      </c>
      <c r="FX32">
        <v>0</v>
      </c>
      <c r="FZ32">
        <v>3.28</v>
      </c>
      <c r="GA32">
        <v>25</v>
      </c>
      <c r="GB32">
        <v>0</v>
      </c>
      <c r="GE32">
        <v>0</v>
      </c>
      <c r="GF32" t="s">
        <v>257</v>
      </c>
      <c r="GI32">
        <v>0</v>
      </c>
      <c r="GJ32">
        <v>0</v>
      </c>
      <c r="GL32" t="s">
        <v>10971</v>
      </c>
      <c r="GN32">
        <v>3</v>
      </c>
      <c r="GZ32" t="s">
        <v>10972</v>
      </c>
      <c r="HB32" t="s">
        <v>313</v>
      </c>
      <c r="HC32" t="s">
        <v>313</v>
      </c>
      <c r="HD32" t="s">
        <v>10973</v>
      </c>
      <c r="HE32">
        <v>0</v>
      </c>
      <c r="HF32">
        <v>21</v>
      </c>
      <c r="HG32">
        <v>28</v>
      </c>
      <c r="HH32" t="s">
        <v>275</v>
      </c>
      <c r="HK32">
        <v>0</v>
      </c>
      <c r="HV32">
        <v>39</v>
      </c>
      <c r="HW32">
        <v>4225083</v>
      </c>
      <c r="HX32" t="s">
        <v>10974</v>
      </c>
      <c r="HY32">
        <v>4225066</v>
      </c>
      <c r="IB32">
        <v>0</v>
      </c>
      <c r="IC32">
        <v>0</v>
      </c>
      <c r="IL32">
        <v>85</v>
      </c>
      <c r="IN32" t="s">
        <v>10557</v>
      </c>
      <c r="IP32" t="s">
        <v>10557</v>
      </c>
      <c r="IQ32" t="s">
        <v>10443</v>
      </c>
      <c r="IT32">
        <v>10</v>
      </c>
    </row>
    <row r="33" spans="1:254">
      <c r="A33">
        <v>32</v>
      </c>
      <c r="B33" t="s">
        <v>10975</v>
      </c>
      <c r="C33">
        <v>3</v>
      </c>
      <c r="D33">
        <v>3</v>
      </c>
      <c r="E33">
        <v>4</v>
      </c>
      <c r="F33">
        <v>17</v>
      </c>
      <c r="G33">
        <v>39</v>
      </c>
      <c r="I33" t="s">
        <v>254</v>
      </c>
      <c r="J33">
        <v>11</v>
      </c>
      <c r="K33" t="s">
        <v>10976</v>
      </c>
      <c r="L33" t="s">
        <v>10977</v>
      </c>
      <c r="M33" t="s">
        <v>10978</v>
      </c>
      <c r="O33" t="s">
        <v>4438</v>
      </c>
      <c r="Q33" t="s">
        <v>2574</v>
      </c>
      <c r="S33" t="s">
        <v>571</v>
      </c>
      <c r="V33" t="s">
        <v>253</v>
      </c>
      <c r="W33" t="s">
        <v>10979</v>
      </c>
      <c r="X33" t="s">
        <v>3162</v>
      </c>
      <c r="Y33" t="s">
        <v>3162</v>
      </c>
      <c r="AA33" t="s">
        <v>666</v>
      </c>
      <c r="AB33" t="s">
        <v>667</v>
      </c>
      <c r="AI33">
        <v>12</v>
      </c>
      <c r="AJ33" t="s">
        <v>327</v>
      </c>
      <c r="AO33">
        <v>7</v>
      </c>
      <c r="BI33" t="s">
        <v>257</v>
      </c>
      <c r="BP33">
        <f t="shared" si="0"/>
        <v>1</v>
      </c>
      <c r="BQ33">
        <f t="shared" si="1"/>
        <v>0</v>
      </c>
      <c r="BS33" t="s">
        <v>275</v>
      </c>
      <c r="BU33">
        <v>28</v>
      </c>
      <c r="BW33">
        <v>0</v>
      </c>
      <c r="BX33" t="s">
        <v>10980</v>
      </c>
      <c r="BY33" t="s">
        <v>3634</v>
      </c>
      <c r="BZ33">
        <v>1</v>
      </c>
      <c r="CC33" s="3">
        <v>0.45416666666666666</v>
      </c>
      <c r="CD33" t="s">
        <v>274</v>
      </c>
      <c r="CE33" t="s">
        <v>10981</v>
      </c>
      <c r="CF33">
        <v>8</v>
      </c>
      <c r="CH33" t="s">
        <v>331</v>
      </c>
      <c r="CI33">
        <v>0</v>
      </c>
      <c r="CJ33" t="s">
        <v>10982</v>
      </c>
      <c r="CK33" s="4">
        <v>38050</v>
      </c>
      <c r="CL33" t="s">
        <v>10983</v>
      </c>
      <c r="CM33" t="s">
        <v>10984</v>
      </c>
      <c r="CN33">
        <v>3</v>
      </c>
      <c r="CP33" t="s">
        <v>269</v>
      </c>
      <c r="CQ33" t="s">
        <v>10401</v>
      </c>
      <c r="CT33" t="s">
        <v>10985</v>
      </c>
      <c r="CV33">
        <v>0</v>
      </c>
      <c r="CX33">
        <v>4</v>
      </c>
      <c r="CY33" t="s">
        <v>2888</v>
      </c>
      <c r="CZ33">
        <v>6</v>
      </c>
      <c r="DA33">
        <v>10</v>
      </c>
      <c r="DB33" t="s">
        <v>272</v>
      </c>
      <c r="DC33">
        <v>-43</v>
      </c>
      <c r="DE33" t="s">
        <v>10945</v>
      </c>
      <c r="DJ33">
        <v>17</v>
      </c>
      <c r="DK33" s="4">
        <v>44505</v>
      </c>
      <c r="DL33">
        <v>20524</v>
      </c>
      <c r="DM33">
        <v>2021</v>
      </c>
      <c r="DN33">
        <v>0</v>
      </c>
      <c r="DP33">
        <v>81314</v>
      </c>
      <c r="DQ33">
        <v>93</v>
      </c>
      <c r="DT33" t="s">
        <v>257</v>
      </c>
      <c r="DU33" t="s">
        <v>274</v>
      </c>
      <c r="DW33">
        <v>3</v>
      </c>
      <c r="DX33" t="s">
        <v>10401</v>
      </c>
      <c r="ED33">
        <v>0</v>
      </c>
      <c r="EE33" t="s">
        <v>836</v>
      </c>
      <c r="EF33" t="s">
        <v>675</v>
      </c>
      <c r="EG33">
        <v>0</v>
      </c>
      <c r="EH33" t="s">
        <v>837</v>
      </c>
      <c r="EI33" t="s">
        <v>340</v>
      </c>
      <c r="EJ33" t="s">
        <v>10986</v>
      </c>
      <c r="EK33" t="s">
        <v>10987</v>
      </c>
      <c r="EL33" t="s">
        <v>10988</v>
      </c>
      <c r="EM33" t="s">
        <v>8589</v>
      </c>
      <c r="EN33" t="s">
        <v>282</v>
      </c>
      <c r="EO33" t="s">
        <v>1248</v>
      </c>
      <c r="EP33">
        <v>0</v>
      </c>
      <c r="EQ33" t="s">
        <v>491</v>
      </c>
      <c r="ES33" t="s">
        <v>10989</v>
      </c>
      <c r="ET33">
        <v>11</v>
      </c>
      <c r="EU33" t="s">
        <v>348</v>
      </c>
      <c r="EV33" t="s">
        <v>349</v>
      </c>
      <c r="EW33" t="s">
        <v>1251</v>
      </c>
      <c r="EX33" t="s">
        <v>1005</v>
      </c>
      <c r="FA33" t="s">
        <v>499</v>
      </c>
      <c r="FB33" t="s">
        <v>10990</v>
      </c>
      <c r="FD33">
        <v>0</v>
      </c>
      <c r="FE33">
        <v>1</v>
      </c>
      <c r="FI33" t="s">
        <v>10991</v>
      </c>
      <c r="FK33">
        <v>0</v>
      </c>
      <c r="FM33">
        <v>0</v>
      </c>
      <c r="FP33">
        <v>0</v>
      </c>
      <c r="FR33" t="s">
        <v>462</v>
      </c>
      <c r="FU33" t="s">
        <v>463</v>
      </c>
      <c r="FX33">
        <v>0</v>
      </c>
      <c r="FZ33">
        <v>3.28</v>
      </c>
      <c r="GA33">
        <v>25</v>
      </c>
      <c r="GB33">
        <v>0</v>
      </c>
      <c r="GC33" t="s">
        <v>10992</v>
      </c>
      <c r="GD33" t="s">
        <v>355</v>
      </c>
      <c r="GE33">
        <v>1</v>
      </c>
      <c r="GH33">
        <v>2.7</v>
      </c>
      <c r="GI33">
        <v>0</v>
      </c>
      <c r="GJ33">
        <v>0</v>
      </c>
      <c r="GL33" t="s">
        <v>10993</v>
      </c>
      <c r="GM33">
        <v>6</v>
      </c>
      <c r="GN33">
        <v>3</v>
      </c>
      <c r="GO33">
        <v>4</v>
      </c>
      <c r="GQ33">
        <v>22</v>
      </c>
      <c r="GZ33" t="s">
        <v>10498</v>
      </c>
      <c r="HB33" t="s">
        <v>294</v>
      </c>
      <c r="HC33" t="s">
        <v>294</v>
      </c>
      <c r="HD33" t="s">
        <v>10945</v>
      </c>
      <c r="HE33">
        <v>0</v>
      </c>
      <c r="HF33">
        <v>11</v>
      </c>
      <c r="HG33">
        <v>28</v>
      </c>
      <c r="HH33" t="s">
        <v>275</v>
      </c>
      <c r="HK33">
        <v>1</v>
      </c>
      <c r="HL33" t="s">
        <v>10945</v>
      </c>
      <c r="HN33" t="s">
        <v>10957</v>
      </c>
      <c r="HO33" t="s">
        <v>10994</v>
      </c>
      <c r="HP33" t="s">
        <v>10995</v>
      </c>
      <c r="HQ33" t="s">
        <v>10996</v>
      </c>
      <c r="HS33" t="s">
        <v>5872</v>
      </c>
      <c r="HV33">
        <v>22</v>
      </c>
      <c r="HW33">
        <v>4225100</v>
      </c>
      <c r="HX33" t="s">
        <v>6953</v>
      </c>
      <c r="HY33">
        <v>4225083</v>
      </c>
      <c r="IB33">
        <v>0.5</v>
      </c>
      <c r="IC33">
        <v>1</v>
      </c>
      <c r="IL33">
        <v>86</v>
      </c>
      <c r="IP33" t="s">
        <v>10945</v>
      </c>
      <c r="IT33">
        <v>10</v>
      </c>
    </row>
    <row r="34" spans="1:254">
      <c r="A34">
        <v>33</v>
      </c>
      <c r="B34" t="s">
        <v>10997</v>
      </c>
      <c r="C34">
        <v>3</v>
      </c>
      <c r="D34">
        <v>1</v>
      </c>
      <c r="E34">
        <v>10</v>
      </c>
      <c r="F34">
        <v>0</v>
      </c>
      <c r="G34">
        <v>22</v>
      </c>
      <c r="I34" t="s">
        <v>298</v>
      </c>
      <c r="J34">
        <v>11</v>
      </c>
      <c r="K34">
        <v>11</v>
      </c>
      <c r="L34" t="s">
        <v>10641</v>
      </c>
      <c r="M34" t="s">
        <v>2016</v>
      </c>
      <c r="O34" t="s">
        <v>2017</v>
      </c>
      <c r="V34" t="s">
        <v>253</v>
      </c>
      <c r="W34" t="s">
        <v>10998</v>
      </c>
      <c r="X34" t="s">
        <v>475</v>
      </c>
      <c r="Y34" t="s">
        <v>10999</v>
      </c>
      <c r="AA34" t="s">
        <v>5297</v>
      </c>
      <c r="AB34" t="s">
        <v>5298</v>
      </c>
      <c r="AJ34" t="s">
        <v>756</v>
      </c>
      <c r="AO34">
        <v>7</v>
      </c>
      <c r="AT34" t="s">
        <v>254</v>
      </c>
      <c r="BI34" t="s">
        <v>261</v>
      </c>
      <c r="BP34">
        <f t="shared" si="0"/>
        <v>1</v>
      </c>
      <c r="BQ34">
        <f t="shared" si="1"/>
        <v>0</v>
      </c>
      <c r="BS34" t="s">
        <v>275</v>
      </c>
      <c r="BU34">
        <v>28</v>
      </c>
      <c r="BW34">
        <v>0</v>
      </c>
      <c r="BX34" t="s">
        <v>11000</v>
      </c>
      <c r="BZ34">
        <v>0</v>
      </c>
      <c r="CA34" t="s">
        <v>391</v>
      </c>
      <c r="CC34" s="3">
        <v>0.42499999999999999</v>
      </c>
      <c r="CD34" t="s">
        <v>274</v>
      </c>
      <c r="CE34" t="s">
        <v>11001</v>
      </c>
      <c r="CF34">
        <v>0</v>
      </c>
      <c r="CH34" t="s">
        <v>481</v>
      </c>
      <c r="CI34">
        <v>1</v>
      </c>
      <c r="CJ34" t="s">
        <v>11002</v>
      </c>
      <c r="CK34" s="4">
        <v>38050</v>
      </c>
      <c r="CL34" t="s">
        <v>11003</v>
      </c>
      <c r="CM34" t="s">
        <v>11004</v>
      </c>
      <c r="CN34">
        <v>3</v>
      </c>
      <c r="CP34" t="s">
        <v>282</v>
      </c>
      <c r="CQ34" t="s">
        <v>10401</v>
      </c>
      <c r="CT34" t="s">
        <v>1462</v>
      </c>
      <c r="CV34">
        <v>0</v>
      </c>
      <c r="CX34">
        <v>5</v>
      </c>
      <c r="CY34" t="s">
        <v>2888</v>
      </c>
      <c r="CZ34">
        <v>6</v>
      </c>
      <c r="DA34">
        <v>10</v>
      </c>
      <c r="DB34" t="s">
        <v>272</v>
      </c>
      <c r="DC34">
        <v>-43</v>
      </c>
      <c r="DJ34">
        <v>0</v>
      </c>
      <c r="DK34" s="4">
        <v>44505</v>
      </c>
      <c r="DL34">
        <v>20524</v>
      </c>
      <c r="DM34">
        <v>2021</v>
      </c>
      <c r="DN34">
        <v>0</v>
      </c>
      <c r="DP34">
        <v>81314</v>
      </c>
      <c r="DQ34">
        <v>94</v>
      </c>
      <c r="DT34" t="s">
        <v>274</v>
      </c>
      <c r="DU34" t="s">
        <v>257</v>
      </c>
      <c r="DW34">
        <v>3</v>
      </c>
      <c r="DX34" t="s">
        <v>10401</v>
      </c>
      <c r="EA34" t="s">
        <v>2002</v>
      </c>
      <c r="ED34">
        <v>0</v>
      </c>
      <c r="EE34" t="s">
        <v>11005</v>
      </c>
      <c r="EF34" t="s">
        <v>675</v>
      </c>
      <c r="EG34">
        <v>0</v>
      </c>
      <c r="EI34" t="s">
        <v>340</v>
      </c>
      <c r="EJ34" t="s">
        <v>4070</v>
      </c>
      <c r="EK34" t="s">
        <v>11006</v>
      </c>
      <c r="EL34" t="s">
        <v>11007</v>
      </c>
      <c r="EM34" t="s">
        <v>492</v>
      </c>
      <c r="EN34" t="s">
        <v>269</v>
      </c>
      <c r="EO34" t="s">
        <v>968</v>
      </c>
      <c r="EP34">
        <v>0</v>
      </c>
      <c r="EQ34" t="s">
        <v>11008</v>
      </c>
      <c r="ES34" t="s">
        <v>11009</v>
      </c>
      <c r="ET34">
        <v>24</v>
      </c>
      <c r="EU34" t="s">
        <v>348</v>
      </c>
      <c r="EV34" t="s">
        <v>349</v>
      </c>
      <c r="EW34" t="s">
        <v>1177</v>
      </c>
      <c r="EX34" t="s">
        <v>492</v>
      </c>
      <c r="FA34" t="s">
        <v>8068</v>
      </c>
      <c r="FB34" t="s">
        <v>10515</v>
      </c>
      <c r="FC34" t="s">
        <v>253</v>
      </c>
      <c r="FD34">
        <v>1</v>
      </c>
      <c r="FE34">
        <v>4</v>
      </c>
      <c r="FK34">
        <v>0</v>
      </c>
      <c r="FM34">
        <v>0</v>
      </c>
      <c r="FP34">
        <v>1</v>
      </c>
      <c r="FR34" t="s">
        <v>1177</v>
      </c>
      <c r="FT34" t="s">
        <v>257</v>
      </c>
      <c r="FU34" t="s">
        <v>1374</v>
      </c>
      <c r="FV34" t="s">
        <v>290</v>
      </c>
      <c r="FX34">
        <v>0</v>
      </c>
      <c r="FZ34">
        <v>3.28</v>
      </c>
      <c r="GA34">
        <v>25</v>
      </c>
      <c r="GB34">
        <v>0</v>
      </c>
      <c r="GD34" t="s">
        <v>355</v>
      </c>
      <c r="GE34">
        <v>0</v>
      </c>
      <c r="GF34" t="s">
        <v>274</v>
      </c>
      <c r="GH34">
        <v>4.2</v>
      </c>
      <c r="GI34">
        <v>0</v>
      </c>
      <c r="GJ34">
        <v>0</v>
      </c>
      <c r="GL34" t="s">
        <v>11010</v>
      </c>
      <c r="GO34" t="s">
        <v>357</v>
      </c>
      <c r="GQ34">
        <v>9</v>
      </c>
      <c r="GZ34" t="s">
        <v>1114</v>
      </c>
      <c r="HB34" t="s">
        <v>313</v>
      </c>
      <c r="HC34" t="s">
        <v>313</v>
      </c>
      <c r="HD34" t="s">
        <v>11011</v>
      </c>
      <c r="HE34">
        <v>0</v>
      </c>
      <c r="HF34">
        <v>11</v>
      </c>
      <c r="HG34">
        <v>28</v>
      </c>
      <c r="HH34" t="s">
        <v>275</v>
      </c>
      <c r="HJ34" t="s">
        <v>492</v>
      </c>
      <c r="HK34">
        <v>4</v>
      </c>
      <c r="HL34" t="s">
        <v>10473</v>
      </c>
      <c r="HN34" t="s">
        <v>10957</v>
      </c>
      <c r="HO34" t="s">
        <v>11012</v>
      </c>
      <c r="HP34" t="s">
        <v>11013</v>
      </c>
      <c r="HQ34" t="s">
        <v>11014</v>
      </c>
      <c r="HS34" t="s">
        <v>11015</v>
      </c>
      <c r="HV34">
        <v>22</v>
      </c>
      <c r="HW34">
        <v>4225117</v>
      </c>
      <c r="HY34">
        <v>4225100</v>
      </c>
      <c r="IB34">
        <v>-0.5</v>
      </c>
      <c r="IC34">
        <v>1</v>
      </c>
      <c r="IL34">
        <v>87</v>
      </c>
      <c r="IT34">
        <v>10</v>
      </c>
    </row>
    <row r="35" spans="1:254">
      <c r="A35">
        <v>34</v>
      </c>
      <c r="B35" t="s">
        <v>11016</v>
      </c>
      <c r="C35">
        <v>3</v>
      </c>
      <c r="D35">
        <v>2</v>
      </c>
      <c r="E35">
        <v>10</v>
      </c>
      <c r="F35">
        <v>2</v>
      </c>
      <c r="G35">
        <v>22</v>
      </c>
      <c r="I35" t="s">
        <v>298</v>
      </c>
      <c r="J35">
        <v>11</v>
      </c>
      <c r="K35">
        <v>11</v>
      </c>
      <c r="L35" t="s">
        <v>11017</v>
      </c>
      <c r="M35" t="s">
        <v>2016</v>
      </c>
      <c r="O35" t="s">
        <v>2272</v>
      </c>
      <c r="R35" t="s">
        <v>321</v>
      </c>
      <c r="V35" t="s">
        <v>257</v>
      </c>
      <c r="W35" t="s">
        <v>11018</v>
      </c>
      <c r="AD35" t="s">
        <v>635</v>
      </c>
      <c r="AE35" t="s">
        <v>1685</v>
      </c>
      <c r="AF35" t="s">
        <v>11018</v>
      </c>
      <c r="AG35" t="s">
        <v>257</v>
      </c>
      <c r="AI35">
        <v>20</v>
      </c>
      <c r="AO35">
        <v>7</v>
      </c>
      <c r="BI35" t="s">
        <v>257</v>
      </c>
      <c r="BP35">
        <f t="shared" si="0"/>
        <v>0</v>
      </c>
      <c r="BQ35">
        <f t="shared" si="1"/>
        <v>2</v>
      </c>
      <c r="BS35" t="s">
        <v>275</v>
      </c>
      <c r="BU35">
        <v>28</v>
      </c>
      <c r="BW35">
        <v>0</v>
      </c>
      <c r="BX35" t="s">
        <v>11019</v>
      </c>
      <c r="CC35" s="3">
        <v>0.41944444444444445</v>
      </c>
      <c r="CE35" t="s">
        <v>11020</v>
      </c>
      <c r="CI35">
        <v>0</v>
      </c>
      <c r="CJ35" t="s">
        <v>11021</v>
      </c>
      <c r="CK35" s="4">
        <v>38050</v>
      </c>
      <c r="CL35" t="s">
        <v>11022</v>
      </c>
      <c r="CM35" t="s">
        <v>11023</v>
      </c>
      <c r="CN35">
        <v>3</v>
      </c>
      <c r="CO35" t="s">
        <v>10444</v>
      </c>
      <c r="CP35" t="s">
        <v>282</v>
      </c>
      <c r="CQ35" t="s">
        <v>10401</v>
      </c>
      <c r="CT35" t="s">
        <v>11024</v>
      </c>
      <c r="CV35">
        <v>0</v>
      </c>
      <c r="CX35">
        <v>6</v>
      </c>
      <c r="CY35" t="s">
        <v>2888</v>
      </c>
      <c r="CZ35">
        <v>6</v>
      </c>
      <c r="DA35">
        <v>10</v>
      </c>
      <c r="DB35" t="s">
        <v>272</v>
      </c>
      <c r="DC35">
        <v>-43</v>
      </c>
      <c r="DE35" t="s">
        <v>10689</v>
      </c>
      <c r="DJ35">
        <v>2</v>
      </c>
      <c r="DK35" s="4">
        <v>44505</v>
      </c>
      <c r="DL35">
        <v>20524</v>
      </c>
      <c r="DM35">
        <v>2021</v>
      </c>
      <c r="DN35">
        <v>0</v>
      </c>
      <c r="DP35">
        <v>81314</v>
      </c>
      <c r="DQ35">
        <v>95</v>
      </c>
      <c r="DT35" t="s">
        <v>274</v>
      </c>
      <c r="DU35" t="s">
        <v>257</v>
      </c>
      <c r="DW35">
        <v>3</v>
      </c>
      <c r="DX35" t="s">
        <v>10401</v>
      </c>
      <c r="ED35">
        <v>0</v>
      </c>
      <c r="EE35" t="s">
        <v>382</v>
      </c>
      <c r="EF35" t="s">
        <v>383</v>
      </c>
      <c r="EG35">
        <v>0</v>
      </c>
      <c r="EI35" t="s">
        <v>340</v>
      </c>
      <c r="EJ35" t="s">
        <v>11025</v>
      </c>
      <c r="EK35" t="s">
        <v>11026</v>
      </c>
      <c r="EL35" t="s">
        <v>11027</v>
      </c>
      <c r="EM35" t="s">
        <v>11025</v>
      </c>
      <c r="EN35" t="s">
        <v>269</v>
      </c>
      <c r="EO35" t="s">
        <v>2238</v>
      </c>
      <c r="EP35">
        <v>1</v>
      </c>
      <c r="ES35" t="s">
        <v>11028</v>
      </c>
      <c r="FD35">
        <v>0</v>
      </c>
      <c r="FE35">
        <v>5</v>
      </c>
      <c r="FF35" t="s">
        <v>310</v>
      </c>
      <c r="FH35" t="s">
        <v>310</v>
      </c>
      <c r="FK35">
        <v>0</v>
      </c>
      <c r="FM35">
        <v>0</v>
      </c>
      <c r="FP35">
        <v>0</v>
      </c>
      <c r="FR35" t="s">
        <v>395</v>
      </c>
      <c r="FT35" t="s">
        <v>257</v>
      </c>
      <c r="FU35" t="s">
        <v>396</v>
      </c>
      <c r="FV35" t="s">
        <v>1700</v>
      </c>
      <c r="FW35" t="s">
        <v>432</v>
      </c>
      <c r="FX35">
        <v>1</v>
      </c>
      <c r="FZ35">
        <v>3.28</v>
      </c>
      <c r="GA35">
        <v>25</v>
      </c>
      <c r="GB35">
        <v>0</v>
      </c>
      <c r="GC35" t="s">
        <v>8246</v>
      </c>
      <c r="GD35" t="s">
        <v>355</v>
      </c>
      <c r="GE35">
        <v>0</v>
      </c>
      <c r="GF35" t="s">
        <v>257</v>
      </c>
      <c r="GI35">
        <v>0</v>
      </c>
      <c r="GJ35">
        <v>0</v>
      </c>
      <c r="GL35" t="s">
        <v>11029</v>
      </c>
      <c r="GN35">
        <v>2</v>
      </c>
      <c r="GZ35" t="s">
        <v>11030</v>
      </c>
      <c r="HB35" t="s">
        <v>294</v>
      </c>
      <c r="HC35" t="s">
        <v>294</v>
      </c>
      <c r="HD35" t="s">
        <v>1087</v>
      </c>
      <c r="HE35">
        <v>0</v>
      </c>
      <c r="HF35">
        <v>11</v>
      </c>
      <c r="HG35">
        <v>28</v>
      </c>
      <c r="HH35" t="s">
        <v>275</v>
      </c>
      <c r="HK35">
        <v>3</v>
      </c>
      <c r="HO35" t="s">
        <v>11031</v>
      </c>
      <c r="HP35" t="s">
        <v>8143</v>
      </c>
      <c r="HQ35" t="s">
        <v>11032</v>
      </c>
      <c r="HV35">
        <v>20</v>
      </c>
      <c r="HW35">
        <v>4225123</v>
      </c>
      <c r="HX35" t="s">
        <v>10627</v>
      </c>
      <c r="HY35">
        <v>4225117</v>
      </c>
      <c r="IB35">
        <v>0</v>
      </c>
      <c r="IC35">
        <v>0</v>
      </c>
      <c r="IL35">
        <v>88</v>
      </c>
      <c r="IN35" t="s">
        <v>10689</v>
      </c>
      <c r="IP35" t="s">
        <v>10689</v>
      </c>
      <c r="IT35">
        <v>10</v>
      </c>
    </row>
    <row r="36" spans="1:254">
      <c r="A36">
        <v>35</v>
      </c>
      <c r="B36" t="s">
        <v>11033</v>
      </c>
      <c r="C36">
        <v>3</v>
      </c>
      <c r="D36">
        <v>3</v>
      </c>
      <c r="E36">
        <v>8</v>
      </c>
      <c r="F36">
        <v>10</v>
      </c>
      <c r="G36">
        <v>20</v>
      </c>
      <c r="I36" t="s">
        <v>254</v>
      </c>
      <c r="J36">
        <v>11</v>
      </c>
      <c r="K36" t="s">
        <v>3394</v>
      </c>
      <c r="L36" t="s">
        <v>10817</v>
      </c>
      <c r="M36" t="s">
        <v>408</v>
      </c>
      <c r="O36" t="s">
        <v>508</v>
      </c>
      <c r="S36" t="s">
        <v>10818</v>
      </c>
      <c r="V36" t="s">
        <v>253</v>
      </c>
      <c r="W36" t="s">
        <v>10819</v>
      </c>
      <c r="X36" t="s">
        <v>1140</v>
      </c>
      <c r="Y36" t="s">
        <v>10820</v>
      </c>
      <c r="AA36" t="s">
        <v>325</v>
      </c>
      <c r="AB36" t="s">
        <v>326</v>
      </c>
      <c r="AI36">
        <v>22</v>
      </c>
      <c r="AJ36" t="s">
        <v>327</v>
      </c>
      <c r="AO36">
        <v>7</v>
      </c>
      <c r="BI36" t="s">
        <v>257</v>
      </c>
      <c r="BP36">
        <f t="shared" si="0"/>
        <v>2</v>
      </c>
      <c r="BQ36">
        <f t="shared" si="1"/>
        <v>0</v>
      </c>
      <c r="BS36" t="s">
        <v>275</v>
      </c>
      <c r="BU36">
        <v>28</v>
      </c>
      <c r="BW36">
        <v>0</v>
      </c>
      <c r="BX36" t="s">
        <v>11034</v>
      </c>
      <c r="BZ36">
        <v>1</v>
      </c>
      <c r="CC36" s="3">
        <v>0.38958333333333334</v>
      </c>
      <c r="CD36" t="s">
        <v>294</v>
      </c>
      <c r="CE36" t="s">
        <v>11035</v>
      </c>
      <c r="CF36">
        <v>9</v>
      </c>
      <c r="CH36" t="s">
        <v>331</v>
      </c>
      <c r="CI36">
        <v>0</v>
      </c>
      <c r="CJ36" t="s">
        <v>11036</v>
      </c>
      <c r="CK36" s="4">
        <v>38414</v>
      </c>
      <c r="CL36" t="s">
        <v>11037</v>
      </c>
      <c r="CM36" t="s">
        <v>11038</v>
      </c>
      <c r="CN36">
        <v>3</v>
      </c>
      <c r="CO36" t="s">
        <v>11039</v>
      </c>
      <c r="CP36" t="s">
        <v>269</v>
      </c>
      <c r="CQ36" t="s">
        <v>10401</v>
      </c>
      <c r="CT36" t="s">
        <v>11040</v>
      </c>
      <c r="CV36">
        <v>0</v>
      </c>
      <c r="CX36">
        <v>7</v>
      </c>
      <c r="CY36" t="s">
        <v>2888</v>
      </c>
      <c r="CZ36">
        <v>6</v>
      </c>
      <c r="DA36">
        <v>10</v>
      </c>
      <c r="DB36" t="s">
        <v>272</v>
      </c>
      <c r="DC36">
        <v>-43</v>
      </c>
      <c r="DE36" t="s">
        <v>10444</v>
      </c>
      <c r="DJ36">
        <v>10</v>
      </c>
      <c r="DK36" s="4">
        <v>44505</v>
      </c>
      <c r="DL36">
        <v>20524</v>
      </c>
      <c r="DM36">
        <v>2021</v>
      </c>
      <c r="DN36">
        <v>0</v>
      </c>
      <c r="DP36">
        <v>81314</v>
      </c>
      <c r="DQ36">
        <v>96</v>
      </c>
      <c r="DT36" t="s">
        <v>257</v>
      </c>
      <c r="DU36" t="s">
        <v>274</v>
      </c>
      <c r="DW36">
        <v>3</v>
      </c>
      <c r="DX36" t="s">
        <v>10401</v>
      </c>
      <c r="ED36">
        <v>0</v>
      </c>
      <c r="EE36" t="s">
        <v>765</v>
      </c>
      <c r="EF36" t="s">
        <v>422</v>
      </c>
      <c r="EG36">
        <v>0</v>
      </c>
      <c r="EI36" t="s">
        <v>340</v>
      </c>
      <c r="EJ36" t="s">
        <v>11041</v>
      </c>
      <c r="EK36" t="s">
        <v>11042</v>
      </c>
      <c r="EL36" t="s">
        <v>11043</v>
      </c>
      <c r="EM36" t="s">
        <v>2538</v>
      </c>
      <c r="EN36" t="s">
        <v>282</v>
      </c>
      <c r="EO36" t="s">
        <v>918</v>
      </c>
      <c r="EP36">
        <v>0</v>
      </c>
      <c r="EQ36" t="s">
        <v>491</v>
      </c>
      <c r="ES36" t="s">
        <v>11044</v>
      </c>
      <c r="ET36">
        <v>-4</v>
      </c>
      <c r="EU36" t="s">
        <v>348</v>
      </c>
      <c r="EV36" t="s">
        <v>349</v>
      </c>
      <c r="EW36" t="s">
        <v>462</v>
      </c>
      <c r="EX36" t="s">
        <v>492</v>
      </c>
      <c r="FA36" t="s">
        <v>1818</v>
      </c>
      <c r="FB36" t="s">
        <v>11045</v>
      </c>
      <c r="FD36">
        <v>0</v>
      </c>
      <c r="FE36">
        <v>2</v>
      </c>
      <c r="FK36">
        <v>0</v>
      </c>
      <c r="FM36">
        <v>0</v>
      </c>
      <c r="FP36">
        <v>0</v>
      </c>
      <c r="FR36" t="s">
        <v>462</v>
      </c>
      <c r="FU36" t="s">
        <v>777</v>
      </c>
      <c r="FX36">
        <v>0</v>
      </c>
      <c r="FZ36">
        <v>3.28</v>
      </c>
      <c r="GA36">
        <v>25</v>
      </c>
      <c r="GB36">
        <v>0</v>
      </c>
      <c r="GC36" t="s">
        <v>11046</v>
      </c>
      <c r="GD36" t="s">
        <v>355</v>
      </c>
      <c r="GE36">
        <v>1</v>
      </c>
      <c r="GF36" t="s">
        <v>257</v>
      </c>
      <c r="GH36">
        <v>3.5</v>
      </c>
      <c r="GI36">
        <v>0</v>
      </c>
      <c r="GJ36">
        <v>0</v>
      </c>
      <c r="GL36" t="s">
        <v>11047</v>
      </c>
      <c r="GM36">
        <v>14</v>
      </c>
      <c r="GN36">
        <v>4</v>
      </c>
      <c r="GO36" t="s">
        <v>357</v>
      </c>
      <c r="GQ36">
        <v>12</v>
      </c>
      <c r="GZ36" t="s">
        <v>11048</v>
      </c>
      <c r="HB36" t="s">
        <v>313</v>
      </c>
      <c r="HC36" t="s">
        <v>313</v>
      </c>
      <c r="HD36" t="s">
        <v>10421</v>
      </c>
      <c r="HE36">
        <v>0</v>
      </c>
      <c r="HF36">
        <v>11</v>
      </c>
      <c r="HG36">
        <v>28</v>
      </c>
      <c r="HH36" t="s">
        <v>275</v>
      </c>
      <c r="HK36" t="s">
        <v>2040</v>
      </c>
      <c r="HL36" t="s">
        <v>10421</v>
      </c>
      <c r="HN36" t="s">
        <v>11049</v>
      </c>
      <c r="HO36" t="s">
        <v>11050</v>
      </c>
      <c r="HP36" t="s">
        <v>11051</v>
      </c>
      <c r="HQ36" t="s">
        <v>11052</v>
      </c>
      <c r="HS36" t="s">
        <v>11053</v>
      </c>
      <c r="HV36">
        <v>10</v>
      </c>
      <c r="HW36">
        <v>4225134</v>
      </c>
      <c r="HX36" t="s">
        <v>11054</v>
      </c>
      <c r="HY36">
        <v>4225123</v>
      </c>
      <c r="IB36">
        <v>0</v>
      </c>
      <c r="IC36">
        <v>0</v>
      </c>
      <c r="IL36">
        <v>89</v>
      </c>
      <c r="IP36" t="s">
        <v>10444</v>
      </c>
      <c r="IT36">
        <v>10</v>
      </c>
    </row>
    <row r="37" spans="1:254">
      <c r="A37">
        <v>36</v>
      </c>
      <c r="B37" t="s">
        <v>11055</v>
      </c>
      <c r="C37">
        <v>3</v>
      </c>
      <c r="D37">
        <v>1</v>
      </c>
      <c r="E37">
        <v>10</v>
      </c>
      <c r="F37">
        <v>0</v>
      </c>
      <c r="G37">
        <v>10</v>
      </c>
      <c r="I37" t="s">
        <v>298</v>
      </c>
      <c r="J37">
        <v>12</v>
      </c>
      <c r="K37" t="s">
        <v>11056</v>
      </c>
      <c r="L37" t="s">
        <v>11057</v>
      </c>
      <c r="M37" t="s">
        <v>568</v>
      </c>
      <c r="O37" t="s">
        <v>1066</v>
      </c>
      <c r="P37" t="s">
        <v>1067</v>
      </c>
      <c r="S37" t="s">
        <v>1500</v>
      </c>
      <c r="V37" t="s">
        <v>253</v>
      </c>
      <c r="W37" t="s">
        <v>11058</v>
      </c>
      <c r="X37" t="s">
        <v>10161</v>
      </c>
      <c r="Y37" t="s">
        <v>11059</v>
      </c>
      <c r="AA37" t="s">
        <v>372</v>
      </c>
      <c r="AB37" t="s">
        <v>373</v>
      </c>
      <c r="AJ37" t="s">
        <v>756</v>
      </c>
      <c r="AO37">
        <v>7</v>
      </c>
      <c r="BI37" t="s">
        <v>274</v>
      </c>
      <c r="BP37">
        <f t="shared" si="0"/>
        <v>1</v>
      </c>
      <c r="BQ37">
        <f t="shared" si="1"/>
        <v>0</v>
      </c>
      <c r="BS37" t="s">
        <v>275</v>
      </c>
      <c r="BU37">
        <v>28</v>
      </c>
      <c r="BW37">
        <v>0</v>
      </c>
      <c r="BX37" t="s">
        <v>11060</v>
      </c>
      <c r="BZ37">
        <v>1</v>
      </c>
      <c r="CC37" s="3">
        <v>0.35902777777777778</v>
      </c>
      <c r="CD37" t="s">
        <v>257</v>
      </c>
      <c r="CE37" t="s">
        <v>11061</v>
      </c>
      <c r="CF37">
        <v>5</v>
      </c>
      <c r="CH37" t="s">
        <v>331</v>
      </c>
      <c r="CI37">
        <v>0</v>
      </c>
      <c r="CJ37" t="s">
        <v>11062</v>
      </c>
      <c r="CK37" s="4">
        <v>38050</v>
      </c>
      <c r="CL37" t="s">
        <v>11063</v>
      </c>
      <c r="CM37" t="s">
        <v>11064</v>
      </c>
      <c r="CN37">
        <v>3</v>
      </c>
      <c r="CO37" t="s">
        <v>10528</v>
      </c>
      <c r="CP37" t="s">
        <v>282</v>
      </c>
      <c r="CQ37" t="s">
        <v>10401</v>
      </c>
      <c r="CT37" t="s">
        <v>2339</v>
      </c>
      <c r="CV37">
        <v>0</v>
      </c>
      <c r="CX37">
        <v>8</v>
      </c>
      <c r="CY37" t="s">
        <v>2888</v>
      </c>
      <c r="CZ37">
        <v>6</v>
      </c>
      <c r="DA37">
        <v>10</v>
      </c>
      <c r="DB37" t="s">
        <v>272</v>
      </c>
      <c r="DC37">
        <v>-43</v>
      </c>
      <c r="DJ37">
        <v>0</v>
      </c>
      <c r="DK37" s="4">
        <v>44505</v>
      </c>
      <c r="DL37">
        <v>20524</v>
      </c>
      <c r="DM37">
        <v>2021</v>
      </c>
      <c r="DN37">
        <v>0</v>
      </c>
      <c r="DP37">
        <v>81314</v>
      </c>
      <c r="DQ37">
        <v>97</v>
      </c>
      <c r="DT37" t="s">
        <v>274</v>
      </c>
      <c r="DU37" t="s">
        <v>257</v>
      </c>
      <c r="DW37">
        <v>3</v>
      </c>
      <c r="DX37" t="s">
        <v>10401</v>
      </c>
      <c r="EA37" t="s">
        <v>735</v>
      </c>
      <c r="ED37">
        <v>0</v>
      </c>
      <c r="EE37" t="s">
        <v>1694</v>
      </c>
      <c r="EF37" t="s">
        <v>383</v>
      </c>
      <c r="EG37">
        <v>0</v>
      </c>
      <c r="EI37" t="s">
        <v>454</v>
      </c>
      <c r="EJ37" t="s">
        <v>11065</v>
      </c>
      <c r="EK37" t="s">
        <v>11066</v>
      </c>
      <c r="EL37" t="s">
        <v>11067</v>
      </c>
      <c r="EM37" t="s">
        <v>11068</v>
      </c>
      <c r="EN37" t="s">
        <v>269</v>
      </c>
      <c r="EO37" t="s">
        <v>1248</v>
      </c>
      <c r="EP37">
        <v>0</v>
      </c>
      <c r="EQ37" t="s">
        <v>491</v>
      </c>
      <c r="ES37" t="s">
        <v>11069</v>
      </c>
      <c r="ET37">
        <v>16</v>
      </c>
      <c r="EU37" t="s">
        <v>348</v>
      </c>
      <c r="EV37" t="s">
        <v>349</v>
      </c>
      <c r="EW37" t="s">
        <v>390</v>
      </c>
      <c r="EX37" t="s">
        <v>1914</v>
      </c>
      <c r="FA37" t="s">
        <v>741</v>
      </c>
      <c r="FB37" t="s">
        <v>11070</v>
      </c>
      <c r="FD37">
        <v>1</v>
      </c>
      <c r="FE37">
        <v>3</v>
      </c>
      <c r="FK37">
        <v>0</v>
      </c>
      <c r="FM37">
        <v>0</v>
      </c>
      <c r="FP37">
        <v>0</v>
      </c>
      <c r="FR37" t="s">
        <v>395</v>
      </c>
      <c r="FU37" t="s">
        <v>396</v>
      </c>
      <c r="FV37" t="s">
        <v>397</v>
      </c>
      <c r="FX37">
        <v>0</v>
      </c>
      <c r="FZ37">
        <v>3.28</v>
      </c>
      <c r="GA37">
        <v>25</v>
      </c>
      <c r="GB37">
        <v>0</v>
      </c>
      <c r="GC37" t="s">
        <v>1518</v>
      </c>
      <c r="GD37" t="s">
        <v>355</v>
      </c>
      <c r="GE37">
        <v>0</v>
      </c>
      <c r="GF37" t="s">
        <v>1179</v>
      </c>
      <c r="GH37">
        <v>2.2000000000000002</v>
      </c>
      <c r="GI37">
        <v>0</v>
      </c>
      <c r="GJ37">
        <v>0</v>
      </c>
      <c r="GL37" t="s">
        <v>6970</v>
      </c>
      <c r="GO37">
        <v>4</v>
      </c>
      <c r="GQ37">
        <v>22</v>
      </c>
      <c r="GZ37" t="s">
        <v>11071</v>
      </c>
      <c r="HB37" t="s">
        <v>313</v>
      </c>
      <c r="HC37" t="s">
        <v>313</v>
      </c>
      <c r="HD37" t="s">
        <v>11072</v>
      </c>
      <c r="HE37">
        <v>0</v>
      </c>
      <c r="HF37">
        <v>12</v>
      </c>
      <c r="HG37">
        <v>28</v>
      </c>
      <c r="HH37" t="s">
        <v>275</v>
      </c>
      <c r="HJ37" t="s">
        <v>387</v>
      </c>
      <c r="HK37" t="s">
        <v>58</v>
      </c>
      <c r="HL37" t="s">
        <v>10473</v>
      </c>
      <c r="HN37" t="s">
        <v>11073</v>
      </c>
      <c r="HO37" t="s">
        <v>11074</v>
      </c>
      <c r="HP37" t="s">
        <v>11075</v>
      </c>
      <c r="HQ37" t="s">
        <v>11076</v>
      </c>
      <c r="HS37" t="s">
        <v>1772</v>
      </c>
      <c r="HV37">
        <v>10</v>
      </c>
      <c r="HW37">
        <v>4225151</v>
      </c>
      <c r="HY37">
        <v>4225134</v>
      </c>
      <c r="IB37">
        <v>0</v>
      </c>
      <c r="IC37">
        <v>1</v>
      </c>
      <c r="IL37">
        <v>90</v>
      </c>
      <c r="IT37">
        <v>10</v>
      </c>
    </row>
    <row r="38" spans="1:254">
      <c r="A38">
        <v>37</v>
      </c>
      <c r="B38" t="s">
        <v>11077</v>
      </c>
      <c r="C38">
        <v>3</v>
      </c>
      <c r="D38">
        <v>2</v>
      </c>
      <c r="E38">
        <v>10</v>
      </c>
      <c r="F38">
        <v>4</v>
      </c>
      <c r="G38">
        <v>10</v>
      </c>
      <c r="I38" t="s">
        <v>298</v>
      </c>
      <c r="J38">
        <v>12</v>
      </c>
      <c r="K38" t="s">
        <v>11078</v>
      </c>
      <c r="L38" t="s">
        <v>11079</v>
      </c>
      <c r="M38" t="s">
        <v>1163</v>
      </c>
      <c r="O38" t="s">
        <v>1879</v>
      </c>
      <c r="S38" t="s">
        <v>872</v>
      </c>
      <c r="V38" t="s">
        <v>253</v>
      </c>
      <c r="W38" t="s">
        <v>11080</v>
      </c>
      <c r="X38" t="s">
        <v>475</v>
      </c>
      <c r="Y38" t="s">
        <v>11081</v>
      </c>
      <c r="AA38" t="s">
        <v>477</v>
      </c>
      <c r="AB38" t="s">
        <v>478</v>
      </c>
      <c r="AI38">
        <v>22</v>
      </c>
      <c r="AJ38" t="s">
        <v>327</v>
      </c>
      <c r="AO38">
        <v>7</v>
      </c>
      <c r="BI38" t="s">
        <v>274</v>
      </c>
      <c r="BP38">
        <f t="shared" si="0"/>
        <v>1</v>
      </c>
      <c r="BQ38">
        <f t="shared" si="1"/>
        <v>0</v>
      </c>
      <c r="BS38" t="s">
        <v>275</v>
      </c>
      <c r="BU38">
        <v>28</v>
      </c>
      <c r="BW38">
        <v>0</v>
      </c>
      <c r="BX38" t="s">
        <v>11082</v>
      </c>
      <c r="BZ38">
        <v>1</v>
      </c>
      <c r="CC38" s="3">
        <v>0.35555555555555557</v>
      </c>
      <c r="CD38" t="s">
        <v>274</v>
      </c>
      <c r="CE38" t="s">
        <v>11083</v>
      </c>
      <c r="CF38">
        <v>0</v>
      </c>
      <c r="CH38" t="s">
        <v>481</v>
      </c>
      <c r="CI38">
        <v>0</v>
      </c>
      <c r="CJ38" t="s">
        <v>11084</v>
      </c>
      <c r="CK38" s="4">
        <v>38050</v>
      </c>
      <c r="CL38" t="s">
        <v>11085</v>
      </c>
      <c r="CM38" t="s">
        <v>11086</v>
      </c>
      <c r="CN38">
        <v>3</v>
      </c>
      <c r="CO38" t="s">
        <v>11087</v>
      </c>
      <c r="CP38" t="s">
        <v>418</v>
      </c>
      <c r="CQ38" t="s">
        <v>10401</v>
      </c>
      <c r="CT38" t="s">
        <v>11088</v>
      </c>
      <c r="CV38">
        <v>0</v>
      </c>
      <c r="CX38">
        <v>9</v>
      </c>
      <c r="CY38" t="s">
        <v>2888</v>
      </c>
      <c r="CZ38">
        <v>6</v>
      </c>
      <c r="DA38">
        <v>10</v>
      </c>
      <c r="DB38" t="s">
        <v>272</v>
      </c>
      <c r="DC38">
        <v>-43</v>
      </c>
      <c r="DE38" t="s">
        <v>10742</v>
      </c>
      <c r="DJ38">
        <v>4</v>
      </c>
      <c r="DK38" s="4">
        <v>44505</v>
      </c>
      <c r="DL38">
        <v>20524</v>
      </c>
      <c r="DM38">
        <v>2021</v>
      </c>
      <c r="DN38">
        <v>0</v>
      </c>
      <c r="DP38">
        <v>81314</v>
      </c>
      <c r="DQ38">
        <v>98</v>
      </c>
      <c r="DT38" t="s">
        <v>274</v>
      </c>
      <c r="DU38" t="s">
        <v>257</v>
      </c>
      <c r="DW38">
        <v>3</v>
      </c>
      <c r="DX38" t="s">
        <v>10401</v>
      </c>
      <c r="ED38">
        <v>0</v>
      </c>
      <c r="EE38" t="s">
        <v>1890</v>
      </c>
      <c r="EF38" t="s">
        <v>422</v>
      </c>
      <c r="EG38">
        <v>0</v>
      </c>
      <c r="EI38" t="s">
        <v>454</v>
      </c>
      <c r="EJ38" t="s">
        <v>11089</v>
      </c>
      <c r="EK38" t="s">
        <v>11090</v>
      </c>
      <c r="EL38" t="s">
        <v>11091</v>
      </c>
      <c r="EM38" t="s">
        <v>11092</v>
      </c>
      <c r="EN38" t="s">
        <v>418</v>
      </c>
      <c r="EO38" t="s">
        <v>11093</v>
      </c>
      <c r="EP38">
        <v>0</v>
      </c>
      <c r="EQ38" t="s">
        <v>491</v>
      </c>
      <c r="ES38" t="s">
        <v>11094</v>
      </c>
      <c r="ET38">
        <v>0</v>
      </c>
      <c r="EU38" t="s">
        <v>348</v>
      </c>
      <c r="EV38" t="s">
        <v>349</v>
      </c>
      <c r="EW38" t="s">
        <v>395</v>
      </c>
      <c r="EX38" t="s">
        <v>492</v>
      </c>
      <c r="FA38" t="s">
        <v>493</v>
      </c>
      <c r="FB38" t="s">
        <v>11095</v>
      </c>
      <c r="FD38">
        <v>1</v>
      </c>
      <c r="FE38">
        <v>7</v>
      </c>
      <c r="FI38" t="s">
        <v>11096</v>
      </c>
      <c r="FK38">
        <v>0</v>
      </c>
      <c r="FM38">
        <v>0</v>
      </c>
      <c r="FP38">
        <v>0</v>
      </c>
      <c r="FR38" t="s">
        <v>395</v>
      </c>
      <c r="FU38" t="s">
        <v>496</v>
      </c>
      <c r="FV38" t="s">
        <v>290</v>
      </c>
      <c r="FX38">
        <v>0</v>
      </c>
      <c r="FZ38">
        <v>3.28</v>
      </c>
      <c r="GA38">
        <v>25</v>
      </c>
      <c r="GB38">
        <v>0</v>
      </c>
      <c r="GC38" t="s">
        <v>2128</v>
      </c>
      <c r="GD38" t="s">
        <v>355</v>
      </c>
      <c r="GE38">
        <v>0</v>
      </c>
      <c r="GF38" t="s">
        <v>1179</v>
      </c>
      <c r="GH38">
        <v>2.5</v>
      </c>
      <c r="GI38">
        <v>1</v>
      </c>
      <c r="GJ38">
        <v>0</v>
      </c>
      <c r="GL38" t="s">
        <v>11097</v>
      </c>
      <c r="GM38">
        <v>4</v>
      </c>
      <c r="GN38">
        <v>0</v>
      </c>
      <c r="GO38">
        <v>4</v>
      </c>
      <c r="GQ38">
        <v>33</v>
      </c>
      <c r="GZ38" t="s">
        <v>11098</v>
      </c>
      <c r="HB38" t="s">
        <v>313</v>
      </c>
      <c r="HC38" t="s">
        <v>313</v>
      </c>
      <c r="HD38" t="s">
        <v>10402</v>
      </c>
      <c r="HE38">
        <v>0</v>
      </c>
      <c r="HF38">
        <v>12</v>
      </c>
      <c r="HG38">
        <v>28</v>
      </c>
      <c r="HH38" t="s">
        <v>275</v>
      </c>
      <c r="HJ38" t="s">
        <v>898</v>
      </c>
      <c r="HK38" t="s">
        <v>58</v>
      </c>
      <c r="HL38" t="s">
        <v>10402</v>
      </c>
      <c r="HN38" t="s">
        <v>11073</v>
      </c>
      <c r="HO38" t="s">
        <v>11099</v>
      </c>
      <c r="HP38" t="s">
        <v>11100</v>
      </c>
      <c r="HQ38" t="s">
        <v>11101</v>
      </c>
      <c r="HS38" t="s">
        <v>504</v>
      </c>
      <c r="HV38">
        <v>6</v>
      </c>
      <c r="HW38">
        <v>4225162</v>
      </c>
      <c r="HX38" t="s">
        <v>10742</v>
      </c>
      <c r="HY38">
        <v>4225151</v>
      </c>
      <c r="IB38">
        <v>0</v>
      </c>
      <c r="IC38">
        <v>0</v>
      </c>
      <c r="IL38">
        <v>91</v>
      </c>
      <c r="IN38" t="s">
        <v>10742</v>
      </c>
      <c r="IP38" t="s">
        <v>10742</v>
      </c>
      <c r="IT38">
        <v>10</v>
      </c>
    </row>
    <row r="39" spans="1:254">
      <c r="A39">
        <v>38</v>
      </c>
      <c r="B39" t="s">
        <v>11102</v>
      </c>
      <c r="V39" t="s">
        <v>679</v>
      </c>
      <c r="BP39">
        <f t="shared" si="0"/>
        <v>0</v>
      </c>
      <c r="BQ39">
        <f t="shared" si="1"/>
        <v>0</v>
      </c>
    </row>
    <row r="40" spans="1:254">
      <c r="A40">
        <v>39</v>
      </c>
      <c r="B40" t="s">
        <v>11103</v>
      </c>
      <c r="C40">
        <v>3</v>
      </c>
      <c r="D40">
        <v>3</v>
      </c>
      <c r="E40">
        <v>6</v>
      </c>
      <c r="F40">
        <v>0</v>
      </c>
      <c r="G40">
        <v>6</v>
      </c>
      <c r="I40" t="s">
        <v>298</v>
      </c>
      <c r="J40">
        <v>11</v>
      </c>
      <c r="K40" t="s">
        <v>3394</v>
      </c>
      <c r="L40" t="s">
        <v>11104</v>
      </c>
      <c r="M40" t="s">
        <v>408</v>
      </c>
      <c r="O40" t="s">
        <v>508</v>
      </c>
      <c r="Q40" t="s">
        <v>3321</v>
      </c>
      <c r="R40" t="s">
        <v>1014</v>
      </c>
      <c r="V40" t="s">
        <v>253</v>
      </c>
      <c r="W40" t="s">
        <v>11105</v>
      </c>
      <c r="X40" t="s">
        <v>1140</v>
      </c>
      <c r="Y40" t="s">
        <v>1626</v>
      </c>
      <c r="Z40" t="s">
        <v>1140</v>
      </c>
      <c r="AA40" t="s">
        <v>666</v>
      </c>
      <c r="AB40" t="s">
        <v>667</v>
      </c>
      <c r="AJ40" t="s">
        <v>756</v>
      </c>
      <c r="AK40" t="s">
        <v>7363</v>
      </c>
      <c r="AO40">
        <v>7</v>
      </c>
      <c r="BI40" t="s">
        <v>257</v>
      </c>
      <c r="BP40">
        <f t="shared" si="0"/>
        <v>1</v>
      </c>
      <c r="BQ40">
        <f t="shared" si="1"/>
        <v>0</v>
      </c>
      <c r="BS40" t="s">
        <v>275</v>
      </c>
      <c r="BU40">
        <v>28</v>
      </c>
      <c r="BW40">
        <v>0</v>
      </c>
      <c r="BX40" t="s">
        <v>11106</v>
      </c>
      <c r="BY40" t="s">
        <v>968</v>
      </c>
      <c r="BZ40">
        <v>0</v>
      </c>
      <c r="CC40" s="3">
        <v>0.32291666666666669</v>
      </c>
      <c r="CD40" t="s">
        <v>257</v>
      </c>
      <c r="CE40" t="s">
        <v>11107</v>
      </c>
      <c r="CF40">
        <v>9</v>
      </c>
      <c r="CH40" t="s">
        <v>493</v>
      </c>
      <c r="CI40">
        <v>0</v>
      </c>
      <c r="CJ40" t="s">
        <v>11108</v>
      </c>
      <c r="CK40" s="4">
        <v>38050</v>
      </c>
      <c r="CL40" t="s">
        <v>11109</v>
      </c>
      <c r="CM40" t="s">
        <v>11110</v>
      </c>
      <c r="CN40">
        <v>3</v>
      </c>
      <c r="CP40" t="s">
        <v>282</v>
      </c>
      <c r="CQ40" t="s">
        <v>10401</v>
      </c>
      <c r="CT40" t="s">
        <v>5120</v>
      </c>
      <c r="CV40">
        <v>0</v>
      </c>
      <c r="CX40">
        <v>10</v>
      </c>
      <c r="CY40" t="s">
        <v>2888</v>
      </c>
      <c r="CZ40">
        <v>6</v>
      </c>
      <c r="DA40">
        <v>10</v>
      </c>
      <c r="DB40" t="s">
        <v>272</v>
      </c>
      <c r="DC40">
        <v>-43</v>
      </c>
      <c r="DJ40">
        <v>0</v>
      </c>
      <c r="DK40" s="4">
        <v>44505</v>
      </c>
      <c r="DL40">
        <v>20524</v>
      </c>
      <c r="DM40">
        <v>2021</v>
      </c>
      <c r="DN40">
        <v>0</v>
      </c>
      <c r="DP40">
        <v>81314</v>
      </c>
      <c r="DQ40">
        <v>100</v>
      </c>
      <c r="DT40" t="s">
        <v>257</v>
      </c>
      <c r="DU40" t="s">
        <v>274</v>
      </c>
      <c r="DW40">
        <v>3</v>
      </c>
      <c r="DX40" t="s">
        <v>10401</v>
      </c>
      <c r="DZ40" t="s">
        <v>11111</v>
      </c>
      <c r="EA40" t="s">
        <v>2385</v>
      </c>
      <c r="ED40">
        <v>0</v>
      </c>
      <c r="EE40" t="s">
        <v>1244</v>
      </c>
      <c r="EF40" t="s">
        <v>422</v>
      </c>
      <c r="EG40">
        <v>0</v>
      </c>
      <c r="EI40" t="s">
        <v>340</v>
      </c>
      <c r="EJ40" t="s">
        <v>11112</v>
      </c>
      <c r="EK40" t="s">
        <v>11113</v>
      </c>
      <c r="EL40" t="s">
        <v>11114</v>
      </c>
      <c r="EM40" t="s">
        <v>11115</v>
      </c>
      <c r="EN40" t="s">
        <v>269</v>
      </c>
      <c r="EO40" t="s">
        <v>10314</v>
      </c>
      <c r="EP40">
        <v>0</v>
      </c>
      <c r="EQ40" t="s">
        <v>491</v>
      </c>
      <c r="ER40" t="s">
        <v>10473</v>
      </c>
      <c r="ES40" t="s">
        <v>11116</v>
      </c>
      <c r="ET40">
        <v>9</v>
      </c>
      <c r="EU40" t="s">
        <v>257</v>
      </c>
      <c r="EV40" t="s">
        <v>349</v>
      </c>
      <c r="EW40" t="s">
        <v>771</v>
      </c>
      <c r="EX40" t="s">
        <v>772</v>
      </c>
      <c r="FA40" t="s">
        <v>1845</v>
      </c>
      <c r="FB40" t="s">
        <v>11117</v>
      </c>
      <c r="FD40">
        <v>0</v>
      </c>
      <c r="FJ40" t="s">
        <v>11118</v>
      </c>
      <c r="FK40">
        <v>0</v>
      </c>
      <c r="FM40">
        <v>1</v>
      </c>
      <c r="FN40" t="s">
        <v>11111</v>
      </c>
      <c r="FO40" t="s">
        <v>1083</v>
      </c>
      <c r="FP40">
        <v>0</v>
      </c>
      <c r="FR40" t="s">
        <v>462</v>
      </c>
      <c r="FU40" t="s">
        <v>463</v>
      </c>
      <c r="FX40">
        <v>0</v>
      </c>
      <c r="FZ40">
        <v>3.28</v>
      </c>
      <c r="GA40">
        <v>25</v>
      </c>
      <c r="GB40">
        <v>0</v>
      </c>
      <c r="GC40" t="s">
        <v>11119</v>
      </c>
      <c r="GD40" t="s">
        <v>355</v>
      </c>
      <c r="GE40">
        <v>1</v>
      </c>
      <c r="GF40" t="s">
        <v>257</v>
      </c>
      <c r="GG40">
        <v>3.3</v>
      </c>
      <c r="GH40">
        <v>7</v>
      </c>
      <c r="GI40">
        <v>0</v>
      </c>
      <c r="GJ40">
        <v>0</v>
      </c>
      <c r="GK40" t="s">
        <v>11120</v>
      </c>
      <c r="GL40" t="s">
        <v>11121</v>
      </c>
      <c r="GO40" t="s">
        <v>499</v>
      </c>
      <c r="GP40" t="s">
        <v>779</v>
      </c>
      <c r="GQ40">
        <v>48</v>
      </c>
      <c r="GZ40" t="s">
        <v>11122</v>
      </c>
      <c r="HB40" t="s">
        <v>313</v>
      </c>
      <c r="HC40" t="s">
        <v>313</v>
      </c>
      <c r="HD40" t="s">
        <v>1083</v>
      </c>
      <c r="HE40">
        <v>0</v>
      </c>
      <c r="HF40">
        <v>11</v>
      </c>
      <c r="HG40">
        <v>28</v>
      </c>
      <c r="HH40" t="s">
        <v>275</v>
      </c>
      <c r="HK40" t="s">
        <v>58</v>
      </c>
      <c r="HL40" t="s">
        <v>10473</v>
      </c>
      <c r="HN40" t="s">
        <v>11073</v>
      </c>
      <c r="HO40" t="s">
        <v>11123</v>
      </c>
      <c r="HP40" t="s">
        <v>7935</v>
      </c>
      <c r="HQ40" t="s">
        <v>11124</v>
      </c>
      <c r="HS40" t="s">
        <v>11125</v>
      </c>
      <c r="HV40">
        <v>6</v>
      </c>
      <c r="HW40">
        <v>4225178</v>
      </c>
      <c r="HX40" t="s">
        <v>10473</v>
      </c>
      <c r="HY40">
        <v>4225162</v>
      </c>
      <c r="IB40">
        <v>0</v>
      </c>
      <c r="IC40">
        <v>0</v>
      </c>
      <c r="IL40">
        <v>92</v>
      </c>
      <c r="IT40">
        <v>10</v>
      </c>
    </row>
    <row r="41" spans="1:254">
      <c r="A41">
        <v>40</v>
      </c>
      <c r="B41" t="s">
        <v>11126</v>
      </c>
      <c r="C41">
        <v>3</v>
      </c>
      <c r="D41">
        <v>1</v>
      </c>
      <c r="E41">
        <v>10</v>
      </c>
      <c r="F41">
        <v>6</v>
      </c>
      <c r="G41">
        <v>-25</v>
      </c>
      <c r="H41" t="s">
        <v>253</v>
      </c>
      <c r="I41" t="s">
        <v>254</v>
      </c>
      <c r="J41">
        <v>21</v>
      </c>
      <c r="K41" t="s">
        <v>10463</v>
      </c>
      <c r="L41" t="s">
        <v>11127</v>
      </c>
      <c r="M41" t="s">
        <v>568</v>
      </c>
      <c r="O41" t="s">
        <v>1066</v>
      </c>
      <c r="R41" t="s">
        <v>1014</v>
      </c>
      <c r="V41" t="s">
        <v>253</v>
      </c>
      <c r="W41" t="s">
        <v>11128</v>
      </c>
      <c r="X41" t="s">
        <v>981</v>
      </c>
      <c r="Y41" t="s">
        <v>981</v>
      </c>
      <c r="AA41" t="s">
        <v>981</v>
      </c>
      <c r="AB41" t="s">
        <v>5815</v>
      </c>
      <c r="AI41">
        <v>17</v>
      </c>
      <c r="AJ41" t="s">
        <v>327</v>
      </c>
      <c r="AO41">
        <v>7</v>
      </c>
      <c r="BI41" t="s">
        <v>274</v>
      </c>
      <c r="BP41">
        <f t="shared" si="0"/>
        <v>1</v>
      </c>
      <c r="BQ41">
        <f t="shared" si="1"/>
        <v>0</v>
      </c>
      <c r="BS41" t="s">
        <v>275</v>
      </c>
      <c r="BU41">
        <v>28</v>
      </c>
      <c r="BW41">
        <v>0</v>
      </c>
      <c r="BX41" t="s">
        <v>11129</v>
      </c>
      <c r="BZ41">
        <v>1</v>
      </c>
      <c r="CC41" s="3">
        <v>0.1277777777777778</v>
      </c>
      <c r="CD41" t="s">
        <v>257</v>
      </c>
      <c r="CE41" t="s">
        <v>11130</v>
      </c>
      <c r="CF41">
        <v>3</v>
      </c>
      <c r="CH41" t="s">
        <v>331</v>
      </c>
      <c r="CI41">
        <v>0</v>
      </c>
      <c r="CJ41" t="s">
        <v>11131</v>
      </c>
      <c r="CK41" s="4">
        <v>38050</v>
      </c>
      <c r="CL41" t="s">
        <v>11132</v>
      </c>
      <c r="CM41" t="s">
        <v>11133</v>
      </c>
      <c r="CN41">
        <v>10</v>
      </c>
      <c r="CO41" t="s">
        <v>268</v>
      </c>
      <c r="CP41" t="s">
        <v>418</v>
      </c>
      <c r="CQ41" t="s">
        <v>10401</v>
      </c>
      <c r="CT41" t="s">
        <v>10985</v>
      </c>
      <c r="CV41">
        <v>0</v>
      </c>
      <c r="CX41">
        <v>1</v>
      </c>
      <c r="CY41" t="s">
        <v>553</v>
      </c>
      <c r="CZ41">
        <v>0</v>
      </c>
      <c r="DA41">
        <v>13</v>
      </c>
      <c r="DB41" t="s">
        <v>1609</v>
      </c>
      <c r="DC41">
        <v>-25</v>
      </c>
      <c r="DE41" t="s">
        <v>10407</v>
      </c>
      <c r="DJ41">
        <v>6</v>
      </c>
      <c r="DK41" s="4">
        <v>44505</v>
      </c>
      <c r="DL41">
        <v>20524</v>
      </c>
      <c r="DM41">
        <v>2021</v>
      </c>
      <c r="DN41">
        <v>0</v>
      </c>
      <c r="DP41">
        <v>81314</v>
      </c>
      <c r="DQ41">
        <v>112</v>
      </c>
      <c r="DT41" t="s">
        <v>274</v>
      </c>
      <c r="DU41" t="s">
        <v>257</v>
      </c>
      <c r="DW41">
        <v>10</v>
      </c>
      <c r="DX41" t="s">
        <v>10401</v>
      </c>
      <c r="ED41">
        <v>0</v>
      </c>
      <c r="EE41" t="s">
        <v>1533</v>
      </c>
      <c r="EF41" t="s">
        <v>1485</v>
      </c>
      <c r="EG41">
        <v>0</v>
      </c>
      <c r="EI41" t="s">
        <v>454</v>
      </c>
      <c r="EJ41" t="s">
        <v>11134</v>
      </c>
      <c r="EK41" t="s">
        <v>11135</v>
      </c>
      <c r="EL41" t="s">
        <v>11136</v>
      </c>
      <c r="EM41" t="s">
        <v>268</v>
      </c>
      <c r="EN41" t="s">
        <v>418</v>
      </c>
      <c r="EO41" t="s">
        <v>1248</v>
      </c>
      <c r="EP41">
        <v>0</v>
      </c>
      <c r="EQ41" t="s">
        <v>346</v>
      </c>
      <c r="ET41">
        <v>-3</v>
      </c>
      <c r="EU41" t="s">
        <v>348</v>
      </c>
      <c r="EV41" t="s">
        <v>349</v>
      </c>
      <c r="EW41" t="s">
        <v>2977</v>
      </c>
      <c r="EX41" t="s">
        <v>11137</v>
      </c>
      <c r="FA41" t="s">
        <v>999</v>
      </c>
      <c r="FB41" t="s">
        <v>11138</v>
      </c>
      <c r="FD41">
        <v>0</v>
      </c>
      <c r="FE41">
        <v>13</v>
      </c>
      <c r="FK41">
        <v>0</v>
      </c>
      <c r="FM41">
        <v>0</v>
      </c>
      <c r="FP41">
        <v>0</v>
      </c>
      <c r="FR41" t="s">
        <v>287</v>
      </c>
      <c r="FU41" t="s">
        <v>1539</v>
      </c>
      <c r="FV41" t="s">
        <v>397</v>
      </c>
      <c r="FX41">
        <v>1</v>
      </c>
      <c r="FZ41">
        <v>10.28</v>
      </c>
      <c r="GA41">
        <v>18</v>
      </c>
      <c r="GB41">
        <v>1</v>
      </c>
      <c r="GC41" t="s">
        <v>11139</v>
      </c>
      <c r="GE41">
        <v>0</v>
      </c>
      <c r="GF41" t="s">
        <v>274</v>
      </c>
      <c r="GH41">
        <v>1.3</v>
      </c>
      <c r="GI41">
        <v>0</v>
      </c>
      <c r="GJ41">
        <v>0</v>
      </c>
      <c r="GL41" t="s">
        <v>3881</v>
      </c>
      <c r="GM41">
        <v>9</v>
      </c>
      <c r="GN41">
        <v>2</v>
      </c>
      <c r="GO41" t="s">
        <v>713</v>
      </c>
      <c r="GQ41">
        <v>43</v>
      </c>
      <c r="GZ41" t="s">
        <v>11140</v>
      </c>
      <c r="HB41" t="s">
        <v>313</v>
      </c>
      <c r="HC41" t="s">
        <v>313</v>
      </c>
      <c r="HE41">
        <v>0</v>
      </c>
      <c r="HF41">
        <v>12</v>
      </c>
      <c r="HG41">
        <v>28</v>
      </c>
      <c r="HH41" t="s">
        <v>275</v>
      </c>
      <c r="HK41">
        <v>4</v>
      </c>
      <c r="HL41" t="s">
        <v>10407</v>
      </c>
      <c r="HN41" t="s">
        <v>11141</v>
      </c>
      <c r="HO41" t="s">
        <v>11142</v>
      </c>
      <c r="HP41" t="s">
        <v>3476</v>
      </c>
      <c r="HQ41" t="s">
        <v>11143</v>
      </c>
      <c r="HS41" t="s">
        <v>1010</v>
      </c>
      <c r="HV41">
        <v>-31</v>
      </c>
      <c r="HW41">
        <v>4225339</v>
      </c>
      <c r="HY41">
        <v>4225326</v>
      </c>
      <c r="IB41">
        <v>0</v>
      </c>
      <c r="IC41">
        <v>0</v>
      </c>
      <c r="IL41">
        <v>104</v>
      </c>
      <c r="IP41" t="s">
        <v>10407</v>
      </c>
      <c r="IT41">
        <v>10</v>
      </c>
    </row>
    <row r="42" spans="1:254">
      <c r="A42">
        <v>41</v>
      </c>
      <c r="B42" t="s">
        <v>11144</v>
      </c>
      <c r="C42">
        <v>3</v>
      </c>
      <c r="D42">
        <v>2</v>
      </c>
      <c r="E42">
        <v>4</v>
      </c>
      <c r="F42">
        <v>0</v>
      </c>
      <c r="G42">
        <v>-31</v>
      </c>
      <c r="I42" t="s">
        <v>298</v>
      </c>
      <c r="J42">
        <v>22</v>
      </c>
      <c r="K42">
        <v>22</v>
      </c>
      <c r="L42" t="s">
        <v>10590</v>
      </c>
      <c r="M42" t="s">
        <v>440</v>
      </c>
      <c r="N42" t="s">
        <v>254</v>
      </c>
      <c r="O42" t="s">
        <v>10591</v>
      </c>
      <c r="R42" t="s">
        <v>443</v>
      </c>
      <c r="V42" t="s">
        <v>257</v>
      </c>
      <c r="W42" t="s">
        <v>10592</v>
      </c>
      <c r="AD42" t="s">
        <v>10593</v>
      </c>
      <c r="AE42" t="s">
        <v>10594</v>
      </c>
      <c r="AF42" t="s">
        <v>10592</v>
      </c>
      <c r="AG42" t="s">
        <v>274</v>
      </c>
      <c r="AI42">
        <v>22</v>
      </c>
      <c r="AO42">
        <v>7</v>
      </c>
      <c r="BI42" t="s">
        <v>257</v>
      </c>
      <c r="BP42">
        <f t="shared" si="0"/>
        <v>0</v>
      </c>
      <c r="BQ42">
        <f t="shared" si="1"/>
        <v>3</v>
      </c>
      <c r="BS42" t="s">
        <v>275</v>
      </c>
      <c r="BU42">
        <v>28</v>
      </c>
      <c r="BW42">
        <v>0</v>
      </c>
      <c r="BX42" t="s">
        <v>11145</v>
      </c>
      <c r="CC42" s="3">
        <v>0.10347222222222223</v>
      </c>
      <c r="CE42" t="s">
        <v>11146</v>
      </c>
      <c r="CI42">
        <v>0</v>
      </c>
      <c r="CJ42" t="s">
        <v>11147</v>
      </c>
      <c r="CK42" s="4">
        <v>38050</v>
      </c>
      <c r="CL42" t="s">
        <v>11148</v>
      </c>
      <c r="CM42" t="s">
        <v>11149</v>
      </c>
      <c r="CN42">
        <v>10</v>
      </c>
      <c r="CP42" t="s">
        <v>282</v>
      </c>
      <c r="CQ42" t="s">
        <v>10401</v>
      </c>
      <c r="CT42" t="s">
        <v>11150</v>
      </c>
      <c r="CV42">
        <v>0</v>
      </c>
      <c r="CX42">
        <v>2</v>
      </c>
      <c r="CY42" t="s">
        <v>553</v>
      </c>
      <c r="CZ42">
        <v>0</v>
      </c>
      <c r="DA42">
        <v>13</v>
      </c>
      <c r="DB42" t="s">
        <v>1609</v>
      </c>
      <c r="DC42">
        <v>-25</v>
      </c>
      <c r="DE42" t="s">
        <v>10444</v>
      </c>
      <c r="DJ42">
        <v>0</v>
      </c>
      <c r="DK42" s="4">
        <v>44505</v>
      </c>
      <c r="DL42">
        <v>20524</v>
      </c>
      <c r="DM42">
        <v>2021</v>
      </c>
      <c r="DN42">
        <v>0</v>
      </c>
      <c r="DP42">
        <v>81314</v>
      </c>
      <c r="DQ42">
        <v>113</v>
      </c>
      <c r="DT42" t="s">
        <v>257</v>
      </c>
      <c r="DU42" t="s">
        <v>274</v>
      </c>
      <c r="DW42">
        <v>10</v>
      </c>
      <c r="DX42" t="s">
        <v>10401</v>
      </c>
      <c r="ED42">
        <v>0</v>
      </c>
      <c r="EE42" t="s">
        <v>10600</v>
      </c>
      <c r="EF42" t="s">
        <v>4158</v>
      </c>
      <c r="EG42">
        <v>1</v>
      </c>
      <c r="EH42" t="s">
        <v>886</v>
      </c>
      <c r="EI42" t="s">
        <v>2147</v>
      </c>
      <c r="EJ42" t="s">
        <v>8449</v>
      </c>
      <c r="EK42" t="s">
        <v>10601</v>
      </c>
      <c r="EL42" t="s">
        <v>11151</v>
      </c>
      <c r="EM42" t="s">
        <v>11152</v>
      </c>
      <c r="EN42" t="s">
        <v>269</v>
      </c>
      <c r="EO42" t="s">
        <v>3352</v>
      </c>
      <c r="EP42">
        <v>0</v>
      </c>
      <c r="ES42" t="s">
        <v>11153</v>
      </c>
      <c r="FD42">
        <v>0</v>
      </c>
      <c r="FE42">
        <v>10</v>
      </c>
      <c r="FF42" t="s">
        <v>590</v>
      </c>
      <c r="FH42" t="s">
        <v>590</v>
      </c>
      <c r="FK42">
        <v>0</v>
      </c>
      <c r="FM42">
        <v>0</v>
      </c>
      <c r="FP42">
        <v>0</v>
      </c>
      <c r="FR42" t="s">
        <v>287</v>
      </c>
      <c r="FT42" t="s">
        <v>274</v>
      </c>
      <c r="FU42" t="s">
        <v>289</v>
      </c>
      <c r="FV42" t="s">
        <v>1700</v>
      </c>
      <c r="FW42" t="s">
        <v>10769</v>
      </c>
      <c r="FX42">
        <v>0</v>
      </c>
      <c r="FZ42">
        <v>10.28</v>
      </c>
      <c r="GA42">
        <v>18</v>
      </c>
      <c r="GB42">
        <v>0</v>
      </c>
      <c r="GC42" t="s">
        <v>10604</v>
      </c>
      <c r="GE42">
        <v>0</v>
      </c>
      <c r="GF42" t="s">
        <v>895</v>
      </c>
      <c r="GI42">
        <v>0</v>
      </c>
      <c r="GJ42">
        <v>0</v>
      </c>
      <c r="GL42" t="s">
        <v>11154</v>
      </c>
      <c r="GN42">
        <v>1</v>
      </c>
      <c r="GZ42" t="s">
        <v>11155</v>
      </c>
      <c r="HB42" t="s">
        <v>313</v>
      </c>
      <c r="HC42" t="s">
        <v>313</v>
      </c>
      <c r="HD42" t="s">
        <v>10402</v>
      </c>
      <c r="HE42">
        <v>0</v>
      </c>
      <c r="HF42">
        <v>22</v>
      </c>
      <c r="HG42">
        <v>28</v>
      </c>
      <c r="HH42" t="s">
        <v>275</v>
      </c>
      <c r="HK42" t="s">
        <v>2040</v>
      </c>
      <c r="HV42">
        <v>-31</v>
      </c>
      <c r="HW42">
        <v>4225362</v>
      </c>
      <c r="HX42" t="s">
        <v>11156</v>
      </c>
      <c r="HY42">
        <v>4225339</v>
      </c>
      <c r="IB42">
        <v>0</v>
      </c>
      <c r="IC42">
        <v>0</v>
      </c>
      <c r="IL42">
        <v>105</v>
      </c>
      <c r="IN42" t="s">
        <v>10444</v>
      </c>
      <c r="IP42" t="s">
        <v>10444</v>
      </c>
      <c r="IT42">
        <v>10</v>
      </c>
    </row>
    <row r="43" spans="1:254">
      <c r="A43">
        <v>42</v>
      </c>
      <c r="B43" t="s">
        <v>11157</v>
      </c>
      <c r="C43">
        <v>3</v>
      </c>
      <c r="D43">
        <v>3</v>
      </c>
      <c r="E43">
        <v>4</v>
      </c>
      <c r="F43">
        <v>4</v>
      </c>
      <c r="G43">
        <v>-31</v>
      </c>
      <c r="I43" t="s">
        <v>254</v>
      </c>
      <c r="J43">
        <v>11</v>
      </c>
      <c r="K43" t="s">
        <v>10976</v>
      </c>
      <c r="L43" t="s">
        <v>11158</v>
      </c>
      <c r="M43" t="s">
        <v>827</v>
      </c>
      <c r="O43" t="s">
        <v>4637</v>
      </c>
      <c r="Q43" t="s">
        <v>2574</v>
      </c>
      <c r="S43" t="s">
        <v>571</v>
      </c>
      <c r="V43" t="s">
        <v>253</v>
      </c>
      <c r="W43" t="s">
        <v>10979</v>
      </c>
      <c r="X43" t="s">
        <v>3162</v>
      </c>
      <c r="Y43" t="s">
        <v>3162</v>
      </c>
      <c r="AA43" t="s">
        <v>666</v>
      </c>
      <c r="AB43" t="s">
        <v>667</v>
      </c>
      <c r="AI43">
        <v>85</v>
      </c>
      <c r="AJ43" t="s">
        <v>327</v>
      </c>
      <c r="AO43">
        <v>7</v>
      </c>
      <c r="BI43" t="s">
        <v>261</v>
      </c>
      <c r="BP43">
        <f t="shared" si="0"/>
        <v>1</v>
      </c>
      <c r="BQ43">
        <f t="shared" si="1"/>
        <v>0</v>
      </c>
      <c r="BS43" t="s">
        <v>275</v>
      </c>
      <c r="BU43">
        <v>28</v>
      </c>
      <c r="BW43">
        <v>0</v>
      </c>
      <c r="BX43" t="s">
        <v>11159</v>
      </c>
      <c r="BY43" t="s">
        <v>707</v>
      </c>
      <c r="BZ43">
        <v>1</v>
      </c>
      <c r="CB43" t="s">
        <v>492</v>
      </c>
      <c r="CC43" s="3">
        <v>7.4999999999999997E-2</v>
      </c>
      <c r="CD43" t="s">
        <v>257</v>
      </c>
      <c r="CE43" t="s">
        <v>11160</v>
      </c>
      <c r="CF43">
        <v>8</v>
      </c>
      <c r="CH43" t="s">
        <v>331</v>
      </c>
      <c r="CI43">
        <v>0</v>
      </c>
      <c r="CJ43" t="s">
        <v>11161</v>
      </c>
      <c r="CK43" s="4">
        <v>38050</v>
      </c>
      <c r="CL43" t="s">
        <v>11162</v>
      </c>
      <c r="CM43" t="s">
        <v>11163</v>
      </c>
      <c r="CN43">
        <v>10</v>
      </c>
      <c r="CP43" t="s">
        <v>269</v>
      </c>
      <c r="CQ43" t="s">
        <v>10401</v>
      </c>
      <c r="CT43" t="s">
        <v>11164</v>
      </c>
      <c r="CV43">
        <v>0</v>
      </c>
      <c r="CX43">
        <v>3</v>
      </c>
      <c r="CY43" t="s">
        <v>553</v>
      </c>
      <c r="CZ43">
        <v>0</v>
      </c>
      <c r="DA43">
        <v>13</v>
      </c>
      <c r="DB43" t="s">
        <v>1609</v>
      </c>
      <c r="DC43">
        <v>-25</v>
      </c>
      <c r="DE43" t="s">
        <v>10407</v>
      </c>
      <c r="DJ43">
        <v>4</v>
      </c>
      <c r="DK43" s="4">
        <v>44505</v>
      </c>
      <c r="DL43">
        <v>20524</v>
      </c>
      <c r="DM43">
        <v>2021</v>
      </c>
      <c r="DN43">
        <v>0</v>
      </c>
      <c r="DP43">
        <v>81314</v>
      </c>
      <c r="DQ43">
        <v>114</v>
      </c>
      <c r="DT43" t="s">
        <v>294</v>
      </c>
      <c r="DU43" t="s">
        <v>294</v>
      </c>
      <c r="DW43">
        <v>10</v>
      </c>
      <c r="DX43" t="s">
        <v>10401</v>
      </c>
      <c r="ED43">
        <v>0</v>
      </c>
      <c r="EE43" t="s">
        <v>3233</v>
      </c>
      <c r="EF43" t="s">
        <v>383</v>
      </c>
      <c r="EG43">
        <v>0</v>
      </c>
      <c r="EH43" t="s">
        <v>1224</v>
      </c>
      <c r="EI43" t="s">
        <v>340</v>
      </c>
      <c r="EJ43" t="s">
        <v>11165</v>
      </c>
      <c r="EK43" t="s">
        <v>11166</v>
      </c>
      <c r="EL43" t="s">
        <v>11167</v>
      </c>
      <c r="EM43" t="s">
        <v>11168</v>
      </c>
      <c r="EN43" t="s">
        <v>282</v>
      </c>
      <c r="EO43" t="s">
        <v>345</v>
      </c>
      <c r="EP43">
        <v>0</v>
      </c>
      <c r="EQ43" t="s">
        <v>346</v>
      </c>
      <c r="ES43" t="s">
        <v>11169</v>
      </c>
      <c r="ET43">
        <v>3</v>
      </c>
      <c r="EU43" t="s">
        <v>257</v>
      </c>
      <c r="EV43" t="s">
        <v>349</v>
      </c>
      <c r="EW43" t="s">
        <v>709</v>
      </c>
      <c r="EX43" t="s">
        <v>1982</v>
      </c>
      <c r="FA43" t="s">
        <v>269</v>
      </c>
      <c r="FB43" t="s">
        <v>11170</v>
      </c>
      <c r="FD43">
        <v>0</v>
      </c>
      <c r="FE43">
        <v>4</v>
      </c>
      <c r="FI43" t="s">
        <v>11171</v>
      </c>
      <c r="FK43">
        <v>0</v>
      </c>
      <c r="FM43">
        <v>0</v>
      </c>
      <c r="FP43">
        <v>0</v>
      </c>
      <c r="FR43" t="s">
        <v>395</v>
      </c>
      <c r="FU43" t="s">
        <v>496</v>
      </c>
      <c r="FX43">
        <v>0</v>
      </c>
      <c r="FZ43">
        <v>10.28</v>
      </c>
      <c r="GA43">
        <v>18</v>
      </c>
      <c r="GB43">
        <v>0</v>
      </c>
      <c r="GC43" t="s">
        <v>11172</v>
      </c>
      <c r="GD43" t="s">
        <v>355</v>
      </c>
      <c r="GE43">
        <v>0</v>
      </c>
      <c r="GH43">
        <v>3.6</v>
      </c>
      <c r="GI43">
        <v>0</v>
      </c>
      <c r="GJ43">
        <v>0</v>
      </c>
      <c r="GL43" t="s">
        <v>11173</v>
      </c>
      <c r="GM43">
        <v>1</v>
      </c>
      <c r="GN43">
        <v>2</v>
      </c>
      <c r="GO43" t="s">
        <v>499</v>
      </c>
      <c r="GQ43">
        <v>51</v>
      </c>
      <c r="GZ43" t="s">
        <v>11174</v>
      </c>
      <c r="HA43" t="s">
        <v>10402</v>
      </c>
      <c r="HB43" t="s">
        <v>313</v>
      </c>
      <c r="HC43" t="s">
        <v>313</v>
      </c>
      <c r="HD43" t="s">
        <v>11175</v>
      </c>
      <c r="HE43">
        <v>0</v>
      </c>
      <c r="HF43">
        <v>11</v>
      </c>
      <c r="HG43">
        <v>28</v>
      </c>
      <c r="HH43" t="s">
        <v>275</v>
      </c>
      <c r="HK43" t="s">
        <v>2040</v>
      </c>
      <c r="HL43" t="s">
        <v>10407</v>
      </c>
      <c r="HN43" t="s">
        <v>11141</v>
      </c>
      <c r="HO43" t="s">
        <v>11176</v>
      </c>
      <c r="HP43" t="s">
        <v>11177</v>
      </c>
      <c r="HQ43" t="s">
        <v>11178</v>
      </c>
      <c r="HS43">
        <v>1</v>
      </c>
      <c r="HV43">
        <v>-35</v>
      </c>
      <c r="HW43">
        <v>4225382</v>
      </c>
      <c r="HX43" t="s">
        <v>1982</v>
      </c>
      <c r="HY43">
        <v>4225362</v>
      </c>
      <c r="IB43">
        <v>0</v>
      </c>
      <c r="IC43">
        <v>0</v>
      </c>
      <c r="IL43">
        <v>106</v>
      </c>
      <c r="IP43" t="s">
        <v>10407</v>
      </c>
      <c r="IQ43" t="s">
        <v>11179</v>
      </c>
      <c r="IT43">
        <v>10</v>
      </c>
    </row>
    <row r="44" spans="1:254">
      <c r="A44">
        <v>43</v>
      </c>
      <c r="B44" t="s">
        <v>11180</v>
      </c>
      <c r="C44">
        <v>3</v>
      </c>
      <c r="D44">
        <v>1</v>
      </c>
      <c r="E44">
        <v>10</v>
      </c>
      <c r="F44">
        <v>0</v>
      </c>
      <c r="G44">
        <v>-35</v>
      </c>
      <c r="I44" t="s">
        <v>298</v>
      </c>
      <c r="J44">
        <v>12</v>
      </c>
      <c r="K44" t="s">
        <v>11181</v>
      </c>
      <c r="L44" t="s">
        <v>11182</v>
      </c>
      <c r="M44" t="s">
        <v>256</v>
      </c>
      <c r="O44" t="s">
        <v>1357</v>
      </c>
      <c r="P44" t="s">
        <v>6509</v>
      </c>
      <c r="V44" t="s">
        <v>253</v>
      </c>
      <c r="W44" t="s">
        <v>11183</v>
      </c>
      <c r="X44" t="s">
        <v>4348</v>
      </c>
      <c r="Y44" t="s">
        <v>11184</v>
      </c>
      <c r="AA44" t="s">
        <v>876</v>
      </c>
      <c r="AB44" t="s">
        <v>1996</v>
      </c>
      <c r="AJ44" t="s">
        <v>756</v>
      </c>
      <c r="AO44">
        <v>7</v>
      </c>
      <c r="BI44" t="s">
        <v>257</v>
      </c>
      <c r="BP44">
        <f t="shared" si="0"/>
        <v>1</v>
      </c>
      <c r="BQ44">
        <f t="shared" si="1"/>
        <v>0</v>
      </c>
      <c r="BS44" t="s">
        <v>275</v>
      </c>
      <c r="BU44">
        <v>28</v>
      </c>
      <c r="BW44">
        <v>0</v>
      </c>
      <c r="BX44" t="s">
        <v>11185</v>
      </c>
      <c r="BZ44">
        <v>0</v>
      </c>
      <c r="CC44" s="3">
        <v>4.5138888888888888E-2</v>
      </c>
      <c r="CD44" t="s">
        <v>274</v>
      </c>
      <c r="CE44" t="s">
        <v>11186</v>
      </c>
      <c r="CF44">
        <v>7</v>
      </c>
      <c r="CH44" t="s">
        <v>331</v>
      </c>
      <c r="CI44">
        <v>1</v>
      </c>
      <c r="CJ44" t="s">
        <v>11187</v>
      </c>
      <c r="CK44" s="4">
        <v>38080</v>
      </c>
      <c r="CL44" t="s">
        <v>11188</v>
      </c>
      <c r="CM44" t="s">
        <v>11189</v>
      </c>
      <c r="CN44">
        <v>10</v>
      </c>
      <c r="CO44" t="s">
        <v>11190</v>
      </c>
      <c r="CP44" t="s">
        <v>282</v>
      </c>
      <c r="CQ44" t="s">
        <v>10401</v>
      </c>
      <c r="CT44" t="s">
        <v>11191</v>
      </c>
      <c r="CV44">
        <v>0</v>
      </c>
      <c r="CX44">
        <v>4</v>
      </c>
      <c r="CY44" t="s">
        <v>553</v>
      </c>
      <c r="CZ44">
        <v>0</v>
      </c>
      <c r="DA44">
        <v>13</v>
      </c>
      <c r="DB44" t="s">
        <v>1609</v>
      </c>
      <c r="DC44">
        <v>-25</v>
      </c>
      <c r="DJ44">
        <v>0</v>
      </c>
      <c r="DK44" s="4">
        <v>44505</v>
      </c>
      <c r="DL44">
        <v>20524</v>
      </c>
      <c r="DM44">
        <v>2021</v>
      </c>
      <c r="DN44">
        <v>0</v>
      </c>
      <c r="DP44">
        <v>81314</v>
      </c>
      <c r="DQ44">
        <v>115</v>
      </c>
      <c r="DT44" t="s">
        <v>257</v>
      </c>
      <c r="DU44" t="s">
        <v>274</v>
      </c>
      <c r="DW44">
        <v>10</v>
      </c>
      <c r="DX44" t="s">
        <v>10401</v>
      </c>
      <c r="EA44" t="s">
        <v>2002</v>
      </c>
      <c r="ED44">
        <v>0</v>
      </c>
      <c r="EE44" t="s">
        <v>6519</v>
      </c>
      <c r="EF44" t="s">
        <v>422</v>
      </c>
      <c r="EG44">
        <v>0</v>
      </c>
      <c r="EI44" t="s">
        <v>454</v>
      </c>
      <c r="EJ44" t="s">
        <v>11192</v>
      </c>
      <c r="EK44" t="s">
        <v>11193</v>
      </c>
      <c r="EL44" t="s">
        <v>11194</v>
      </c>
      <c r="EM44" t="s">
        <v>11195</v>
      </c>
      <c r="EN44" t="s">
        <v>269</v>
      </c>
      <c r="EO44" t="s">
        <v>10561</v>
      </c>
      <c r="EP44">
        <v>0</v>
      </c>
      <c r="EQ44" t="s">
        <v>11196</v>
      </c>
      <c r="ES44" t="s">
        <v>11197</v>
      </c>
      <c r="ET44">
        <v>41</v>
      </c>
      <c r="EU44" t="s">
        <v>348</v>
      </c>
      <c r="EV44" t="s">
        <v>349</v>
      </c>
      <c r="EW44" t="s">
        <v>1251</v>
      </c>
      <c r="EX44" t="s">
        <v>772</v>
      </c>
      <c r="FA44" t="s">
        <v>2285</v>
      </c>
      <c r="FB44" t="s">
        <v>11198</v>
      </c>
      <c r="FD44">
        <v>1</v>
      </c>
      <c r="FE44">
        <v>2</v>
      </c>
      <c r="FI44" t="s">
        <v>11199</v>
      </c>
      <c r="FK44">
        <v>0</v>
      </c>
      <c r="FM44">
        <v>0</v>
      </c>
      <c r="FP44">
        <v>0</v>
      </c>
      <c r="FR44" t="s">
        <v>395</v>
      </c>
      <c r="FT44" t="s">
        <v>257</v>
      </c>
      <c r="FU44" t="s">
        <v>496</v>
      </c>
      <c r="FV44" t="s">
        <v>1721</v>
      </c>
      <c r="FX44">
        <v>0</v>
      </c>
      <c r="FZ44">
        <v>10.28</v>
      </c>
      <c r="GA44">
        <v>18</v>
      </c>
      <c r="GB44">
        <v>0</v>
      </c>
      <c r="GD44" t="s">
        <v>355</v>
      </c>
      <c r="GE44">
        <v>0</v>
      </c>
      <c r="GF44" t="s">
        <v>1179</v>
      </c>
      <c r="GH44">
        <v>3.7</v>
      </c>
      <c r="GI44">
        <v>0</v>
      </c>
      <c r="GJ44">
        <v>0</v>
      </c>
      <c r="GL44" t="s">
        <v>11200</v>
      </c>
      <c r="GO44">
        <v>4</v>
      </c>
      <c r="GQ44">
        <v>31</v>
      </c>
      <c r="GZ44" t="s">
        <v>11201</v>
      </c>
      <c r="HB44" t="s">
        <v>313</v>
      </c>
      <c r="HC44" t="s">
        <v>313</v>
      </c>
      <c r="HD44" t="s">
        <v>11202</v>
      </c>
      <c r="HE44">
        <v>0</v>
      </c>
      <c r="HF44">
        <v>12</v>
      </c>
      <c r="HG44">
        <v>28</v>
      </c>
      <c r="HH44" t="s">
        <v>275</v>
      </c>
      <c r="HJ44" t="s">
        <v>492</v>
      </c>
      <c r="HK44">
        <v>4</v>
      </c>
      <c r="HL44" t="s">
        <v>10945</v>
      </c>
      <c r="HM44" t="s">
        <v>10742</v>
      </c>
      <c r="HN44" t="s">
        <v>11141</v>
      </c>
      <c r="HO44" t="s">
        <v>11203</v>
      </c>
      <c r="HP44" t="s">
        <v>11204</v>
      </c>
      <c r="HQ44" t="s">
        <v>11205</v>
      </c>
      <c r="HS44" t="s">
        <v>11206</v>
      </c>
      <c r="HV44">
        <v>-35</v>
      </c>
      <c r="HW44">
        <v>4225406</v>
      </c>
      <c r="HY44">
        <v>4225382</v>
      </c>
      <c r="IB44">
        <v>-0.5</v>
      </c>
      <c r="IC44">
        <v>1</v>
      </c>
      <c r="IL44">
        <v>107</v>
      </c>
      <c r="IT44">
        <v>10</v>
      </c>
    </row>
    <row r="45" spans="1:254">
      <c r="A45">
        <v>44</v>
      </c>
      <c r="B45" t="s">
        <v>11207</v>
      </c>
      <c r="C45">
        <v>3</v>
      </c>
      <c r="D45">
        <v>2</v>
      </c>
      <c r="E45">
        <v>10</v>
      </c>
      <c r="F45">
        <v>12</v>
      </c>
      <c r="G45">
        <v>-35</v>
      </c>
      <c r="I45" t="s">
        <v>254</v>
      </c>
      <c r="J45">
        <v>21</v>
      </c>
      <c r="K45" t="s">
        <v>11208</v>
      </c>
      <c r="L45" t="s">
        <v>11209</v>
      </c>
      <c r="M45" t="s">
        <v>256</v>
      </c>
      <c r="O45" t="s">
        <v>255</v>
      </c>
      <c r="P45" t="s">
        <v>4609</v>
      </c>
      <c r="S45" t="s">
        <v>3244</v>
      </c>
      <c r="V45" t="s">
        <v>257</v>
      </c>
      <c r="W45" t="s">
        <v>11210</v>
      </c>
      <c r="AD45" t="s">
        <v>11211</v>
      </c>
      <c r="AE45" t="s">
        <v>11212</v>
      </c>
      <c r="AF45" t="s">
        <v>11210</v>
      </c>
      <c r="AG45" t="s">
        <v>274</v>
      </c>
      <c r="AI45">
        <v>22</v>
      </c>
      <c r="AO45">
        <v>7</v>
      </c>
      <c r="BI45" t="s">
        <v>257</v>
      </c>
      <c r="BP45">
        <f t="shared" si="0"/>
        <v>0</v>
      </c>
      <c r="BQ45">
        <f t="shared" si="1"/>
        <v>2</v>
      </c>
      <c r="BS45" t="s">
        <v>275</v>
      </c>
      <c r="BU45">
        <v>28</v>
      </c>
      <c r="BW45">
        <v>0</v>
      </c>
      <c r="BX45" t="s">
        <v>11213</v>
      </c>
      <c r="CC45" s="3">
        <v>3.9583333333333331E-2</v>
      </c>
      <c r="CE45" t="s">
        <v>11214</v>
      </c>
      <c r="CI45">
        <v>0</v>
      </c>
      <c r="CJ45" t="s">
        <v>11215</v>
      </c>
      <c r="CK45" s="4">
        <v>38080</v>
      </c>
      <c r="CL45" t="s">
        <v>11216</v>
      </c>
      <c r="CM45" t="s">
        <v>11217</v>
      </c>
      <c r="CN45">
        <v>10</v>
      </c>
      <c r="CO45" t="s">
        <v>11218</v>
      </c>
      <c r="CP45" t="s">
        <v>269</v>
      </c>
      <c r="CQ45" t="s">
        <v>10401</v>
      </c>
      <c r="CT45" t="s">
        <v>2055</v>
      </c>
      <c r="CV45">
        <v>0</v>
      </c>
      <c r="CX45">
        <v>5</v>
      </c>
      <c r="CY45" t="s">
        <v>553</v>
      </c>
      <c r="CZ45">
        <v>0</v>
      </c>
      <c r="DA45">
        <v>13</v>
      </c>
      <c r="DB45" t="s">
        <v>1609</v>
      </c>
      <c r="DC45">
        <v>-25</v>
      </c>
      <c r="DE45" t="s">
        <v>10742</v>
      </c>
      <c r="DJ45">
        <v>12</v>
      </c>
      <c r="DK45" s="4">
        <v>44505</v>
      </c>
      <c r="DL45">
        <v>20524</v>
      </c>
      <c r="DM45">
        <v>2021</v>
      </c>
      <c r="DN45">
        <v>0</v>
      </c>
      <c r="DP45">
        <v>81314</v>
      </c>
      <c r="DQ45">
        <v>116</v>
      </c>
      <c r="DT45" t="s">
        <v>257</v>
      </c>
      <c r="DU45" t="s">
        <v>274</v>
      </c>
      <c r="DW45">
        <v>10</v>
      </c>
      <c r="DX45" t="s">
        <v>10401</v>
      </c>
      <c r="ED45">
        <v>0</v>
      </c>
      <c r="EE45" t="s">
        <v>11219</v>
      </c>
      <c r="EF45" t="s">
        <v>1485</v>
      </c>
      <c r="EG45">
        <v>0</v>
      </c>
      <c r="EI45" t="s">
        <v>454</v>
      </c>
      <c r="EJ45" t="s">
        <v>11220</v>
      </c>
      <c r="EK45" t="s">
        <v>11221</v>
      </c>
      <c r="EL45" t="s">
        <v>11222</v>
      </c>
      <c r="EM45" t="s">
        <v>11223</v>
      </c>
      <c r="EN45" t="s">
        <v>282</v>
      </c>
      <c r="EO45" t="s">
        <v>283</v>
      </c>
      <c r="EP45">
        <v>0</v>
      </c>
      <c r="ES45" t="s">
        <v>11224</v>
      </c>
      <c r="FC45" t="s">
        <v>253</v>
      </c>
      <c r="FD45">
        <v>0</v>
      </c>
      <c r="FE45">
        <v>2</v>
      </c>
      <c r="FF45" t="s">
        <v>255</v>
      </c>
      <c r="FH45" t="s">
        <v>255</v>
      </c>
      <c r="FI45" t="s">
        <v>11225</v>
      </c>
      <c r="FK45">
        <v>0</v>
      </c>
      <c r="FM45">
        <v>0</v>
      </c>
      <c r="FP45">
        <v>0</v>
      </c>
      <c r="FR45" t="s">
        <v>1588</v>
      </c>
      <c r="FT45" t="s">
        <v>274</v>
      </c>
      <c r="FU45" t="s">
        <v>1589</v>
      </c>
      <c r="FV45" t="s">
        <v>290</v>
      </c>
      <c r="FW45" t="s">
        <v>625</v>
      </c>
      <c r="FX45">
        <v>0</v>
      </c>
      <c r="FZ45">
        <v>10.28</v>
      </c>
      <c r="GA45">
        <v>18</v>
      </c>
      <c r="GB45">
        <v>0</v>
      </c>
      <c r="GC45" t="s">
        <v>3282</v>
      </c>
      <c r="GD45" t="s">
        <v>355</v>
      </c>
      <c r="GE45">
        <v>0</v>
      </c>
      <c r="GF45" t="s">
        <v>274</v>
      </c>
      <c r="GI45">
        <v>0</v>
      </c>
      <c r="GJ45">
        <v>0</v>
      </c>
      <c r="GL45" t="s">
        <v>11226</v>
      </c>
      <c r="GN45">
        <v>2</v>
      </c>
      <c r="GZ45" t="s">
        <v>11227</v>
      </c>
      <c r="HB45" t="s">
        <v>294</v>
      </c>
      <c r="HC45" t="s">
        <v>294</v>
      </c>
      <c r="HD45" t="s">
        <v>11228</v>
      </c>
      <c r="HE45">
        <v>0</v>
      </c>
      <c r="HF45">
        <v>12</v>
      </c>
      <c r="HG45">
        <v>28</v>
      </c>
      <c r="HH45" t="s">
        <v>275</v>
      </c>
      <c r="HK45">
        <v>1</v>
      </c>
      <c r="HV45">
        <v>-47</v>
      </c>
      <c r="HW45">
        <v>4225415</v>
      </c>
      <c r="HX45" t="s">
        <v>11229</v>
      </c>
      <c r="HY45">
        <v>4225406</v>
      </c>
      <c r="IB45">
        <v>0</v>
      </c>
      <c r="IC45">
        <v>0</v>
      </c>
      <c r="IL45">
        <v>108</v>
      </c>
      <c r="IP45" t="s">
        <v>10742</v>
      </c>
      <c r="IT45">
        <v>10</v>
      </c>
    </row>
    <row r="46" spans="1:254">
      <c r="A46">
        <v>45</v>
      </c>
      <c r="B46" t="s">
        <v>11230</v>
      </c>
      <c r="C46">
        <v>3</v>
      </c>
      <c r="D46">
        <v>1</v>
      </c>
      <c r="E46">
        <v>10</v>
      </c>
      <c r="F46">
        <v>1</v>
      </c>
      <c r="G46">
        <v>-47</v>
      </c>
      <c r="I46" t="s">
        <v>298</v>
      </c>
      <c r="J46">
        <v>21</v>
      </c>
      <c r="K46" t="s">
        <v>10463</v>
      </c>
      <c r="L46" t="s">
        <v>11127</v>
      </c>
      <c r="M46" t="s">
        <v>568</v>
      </c>
      <c r="O46" t="s">
        <v>1066</v>
      </c>
      <c r="R46" t="s">
        <v>1014</v>
      </c>
      <c r="V46" t="s">
        <v>257</v>
      </c>
      <c r="W46" t="s">
        <v>11231</v>
      </c>
      <c r="AD46" t="s">
        <v>397</v>
      </c>
      <c r="AE46" t="s">
        <v>2903</v>
      </c>
      <c r="AF46" t="s">
        <v>11231</v>
      </c>
      <c r="AG46" t="s">
        <v>274</v>
      </c>
      <c r="AI46">
        <v>20</v>
      </c>
      <c r="AO46">
        <v>7</v>
      </c>
      <c r="BI46" t="s">
        <v>274</v>
      </c>
      <c r="BP46">
        <f t="shared" si="0"/>
        <v>0</v>
      </c>
      <c r="BQ46">
        <f t="shared" si="1"/>
        <v>1</v>
      </c>
      <c r="BS46" t="s">
        <v>275</v>
      </c>
      <c r="BU46">
        <v>28</v>
      </c>
      <c r="BW46">
        <v>0</v>
      </c>
      <c r="BX46" t="s">
        <v>11232</v>
      </c>
      <c r="CC46" s="3">
        <v>1.1805555555555555E-2</v>
      </c>
      <c r="CE46" t="s">
        <v>11233</v>
      </c>
      <c r="CI46">
        <v>0</v>
      </c>
      <c r="CJ46" t="s">
        <v>11234</v>
      </c>
      <c r="CK46" s="4">
        <v>38080</v>
      </c>
      <c r="CL46" t="s">
        <v>11235</v>
      </c>
      <c r="CM46" t="s">
        <v>11236</v>
      </c>
      <c r="CN46">
        <v>10</v>
      </c>
      <c r="CP46" t="s">
        <v>282</v>
      </c>
      <c r="CQ46" t="s">
        <v>10401</v>
      </c>
      <c r="CT46" t="s">
        <v>11237</v>
      </c>
      <c r="CV46">
        <v>0</v>
      </c>
      <c r="CX46">
        <v>6</v>
      </c>
      <c r="CY46" t="s">
        <v>553</v>
      </c>
      <c r="CZ46">
        <v>0</v>
      </c>
      <c r="DA46">
        <v>13</v>
      </c>
      <c r="DB46" t="s">
        <v>1609</v>
      </c>
      <c r="DC46">
        <v>-25</v>
      </c>
      <c r="DE46" t="s">
        <v>10402</v>
      </c>
      <c r="DJ46">
        <v>1</v>
      </c>
      <c r="DK46" s="4">
        <v>44505</v>
      </c>
      <c r="DL46">
        <v>20524</v>
      </c>
      <c r="DM46">
        <v>2021</v>
      </c>
      <c r="DN46">
        <v>0</v>
      </c>
      <c r="DP46">
        <v>81314</v>
      </c>
      <c r="DQ46">
        <v>117</v>
      </c>
      <c r="DT46" t="s">
        <v>274</v>
      </c>
      <c r="DU46" t="s">
        <v>257</v>
      </c>
      <c r="DW46">
        <v>10</v>
      </c>
      <c r="DX46" t="s">
        <v>10401</v>
      </c>
      <c r="ED46">
        <v>0</v>
      </c>
      <c r="EE46" t="s">
        <v>1533</v>
      </c>
      <c r="EF46" t="s">
        <v>1485</v>
      </c>
      <c r="EG46">
        <v>0</v>
      </c>
      <c r="EI46" t="s">
        <v>454</v>
      </c>
      <c r="EJ46" t="s">
        <v>11238</v>
      </c>
      <c r="EK46" t="s">
        <v>11239</v>
      </c>
      <c r="EL46" t="s">
        <v>11240</v>
      </c>
      <c r="EM46" t="s">
        <v>11241</v>
      </c>
      <c r="EN46" t="s">
        <v>269</v>
      </c>
      <c r="EO46" t="s">
        <v>2449</v>
      </c>
      <c r="EP46">
        <v>0</v>
      </c>
      <c r="ES46" t="s">
        <v>11242</v>
      </c>
      <c r="FD46">
        <v>0</v>
      </c>
      <c r="FE46">
        <v>7</v>
      </c>
      <c r="FF46" t="s">
        <v>255</v>
      </c>
      <c r="FH46" t="s">
        <v>255</v>
      </c>
      <c r="FK46">
        <v>0</v>
      </c>
      <c r="FM46">
        <v>0</v>
      </c>
      <c r="FP46">
        <v>0</v>
      </c>
      <c r="FR46" t="s">
        <v>287</v>
      </c>
      <c r="FT46" t="s">
        <v>274</v>
      </c>
      <c r="FU46" t="s">
        <v>1539</v>
      </c>
      <c r="FV46" t="s">
        <v>397</v>
      </c>
      <c r="FW46" t="s">
        <v>291</v>
      </c>
      <c r="FX46">
        <v>0</v>
      </c>
      <c r="FZ46">
        <v>10.28</v>
      </c>
      <c r="GA46">
        <v>18</v>
      </c>
      <c r="GB46">
        <v>0</v>
      </c>
      <c r="GC46" t="s">
        <v>1132</v>
      </c>
      <c r="GE46">
        <v>0</v>
      </c>
      <c r="GF46" t="s">
        <v>274</v>
      </c>
      <c r="GI46">
        <v>0</v>
      </c>
      <c r="GJ46">
        <v>0</v>
      </c>
      <c r="GL46" t="s">
        <v>3881</v>
      </c>
      <c r="GN46">
        <v>0</v>
      </c>
      <c r="GZ46" t="s">
        <v>11243</v>
      </c>
      <c r="HB46" t="s">
        <v>294</v>
      </c>
      <c r="HC46" t="s">
        <v>294</v>
      </c>
      <c r="HE46">
        <v>0</v>
      </c>
      <c r="HF46">
        <v>12</v>
      </c>
      <c r="HG46">
        <v>28</v>
      </c>
      <c r="HH46" t="s">
        <v>275</v>
      </c>
      <c r="HK46">
        <v>1</v>
      </c>
      <c r="HV46">
        <v>-48</v>
      </c>
      <c r="HW46">
        <v>4225422</v>
      </c>
      <c r="HX46" t="s">
        <v>11244</v>
      </c>
      <c r="HY46">
        <v>4225415</v>
      </c>
      <c r="IB46">
        <v>0</v>
      </c>
      <c r="IC46">
        <v>0</v>
      </c>
      <c r="IL46">
        <v>109</v>
      </c>
      <c r="IN46" t="s">
        <v>10402</v>
      </c>
      <c r="IP46" t="s">
        <v>10402</v>
      </c>
      <c r="IQ46" t="s">
        <v>10411</v>
      </c>
      <c r="IT46">
        <v>10</v>
      </c>
    </row>
    <row r="47" spans="1:254">
      <c r="A47">
        <v>46</v>
      </c>
      <c r="B47" t="s">
        <v>11245</v>
      </c>
      <c r="C47">
        <v>4</v>
      </c>
      <c r="D47">
        <v>2</v>
      </c>
      <c r="E47">
        <v>9</v>
      </c>
      <c r="F47">
        <v>5</v>
      </c>
      <c r="G47">
        <v>-48</v>
      </c>
      <c r="I47" t="s">
        <v>254</v>
      </c>
      <c r="J47">
        <v>11</v>
      </c>
      <c r="K47" t="s">
        <v>471</v>
      </c>
      <c r="L47" t="s">
        <v>9211</v>
      </c>
      <c r="M47" t="s">
        <v>319</v>
      </c>
      <c r="O47" t="s">
        <v>9212</v>
      </c>
      <c r="V47" t="s">
        <v>253</v>
      </c>
      <c r="W47" t="s">
        <v>11246</v>
      </c>
      <c r="X47" t="s">
        <v>5850</v>
      </c>
      <c r="Y47" t="s">
        <v>5850</v>
      </c>
      <c r="Z47" t="s">
        <v>1232</v>
      </c>
      <c r="AA47" t="s">
        <v>325</v>
      </c>
      <c r="AB47" t="s">
        <v>326</v>
      </c>
      <c r="AI47">
        <v>22</v>
      </c>
      <c r="AJ47" t="s">
        <v>327</v>
      </c>
      <c r="AO47">
        <v>7</v>
      </c>
      <c r="BI47" t="s">
        <v>274</v>
      </c>
      <c r="BP47">
        <f t="shared" si="0"/>
        <v>1</v>
      </c>
      <c r="BQ47">
        <f t="shared" si="1"/>
        <v>0</v>
      </c>
      <c r="BS47" t="s">
        <v>275</v>
      </c>
      <c r="BU47">
        <v>28</v>
      </c>
      <c r="BW47">
        <v>0</v>
      </c>
      <c r="BX47" t="s">
        <v>11247</v>
      </c>
      <c r="BZ47">
        <v>1</v>
      </c>
      <c r="CC47" s="3">
        <v>0.625</v>
      </c>
      <c r="CD47" t="s">
        <v>257</v>
      </c>
      <c r="CE47" t="s">
        <v>11248</v>
      </c>
      <c r="CF47">
        <v>8</v>
      </c>
      <c r="CH47" t="s">
        <v>331</v>
      </c>
      <c r="CI47">
        <v>0</v>
      </c>
      <c r="CJ47" t="s">
        <v>11249</v>
      </c>
      <c r="CK47" s="4">
        <v>38444</v>
      </c>
      <c r="CL47" t="s">
        <v>11250</v>
      </c>
      <c r="CM47" t="s">
        <v>11251</v>
      </c>
      <c r="CN47">
        <v>10</v>
      </c>
      <c r="CO47" t="s">
        <v>10421</v>
      </c>
      <c r="CP47" t="s">
        <v>418</v>
      </c>
      <c r="CQ47" t="s">
        <v>10401</v>
      </c>
      <c r="CT47" t="s">
        <v>11252</v>
      </c>
      <c r="CV47">
        <v>0</v>
      </c>
      <c r="CX47">
        <v>7</v>
      </c>
      <c r="CY47" t="s">
        <v>553</v>
      </c>
      <c r="CZ47">
        <v>0</v>
      </c>
      <c r="DA47">
        <v>13</v>
      </c>
      <c r="DB47" t="s">
        <v>1609</v>
      </c>
      <c r="DC47">
        <v>-25</v>
      </c>
      <c r="DE47" t="s">
        <v>10444</v>
      </c>
      <c r="DJ47">
        <v>5</v>
      </c>
      <c r="DK47" s="4">
        <v>44505</v>
      </c>
      <c r="DL47">
        <v>20524</v>
      </c>
      <c r="DM47">
        <v>2021</v>
      </c>
      <c r="DN47">
        <v>0</v>
      </c>
      <c r="DP47">
        <v>81314</v>
      </c>
      <c r="DQ47">
        <v>119</v>
      </c>
      <c r="DT47" t="s">
        <v>274</v>
      </c>
      <c r="DU47" t="s">
        <v>257</v>
      </c>
      <c r="DW47">
        <v>10</v>
      </c>
      <c r="DX47" t="s">
        <v>10401</v>
      </c>
      <c r="ED47">
        <v>0</v>
      </c>
      <c r="EE47" t="s">
        <v>8520</v>
      </c>
      <c r="EF47" t="s">
        <v>701</v>
      </c>
      <c r="EG47">
        <v>0</v>
      </c>
      <c r="EH47" t="s">
        <v>9220</v>
      </c>
      <c r="EI47" t="s">
        <v>340</v>
      </c>
      <c r="EJ47" t="s">
        <v>914</v>
      </c>
      <c r="EK47" t="s">
        <v>11253</v>
      </c>
      <c r="EL47" t="s">
        <v>11254</v>
      </c>
      <c r="EM47" t="s">
        <v>11255</v>
      </c>
      <c r="EN47" t="s">
        <v>418</v>
      </c>
      <c r="EO47" t="s">
        <v>918</v>
      </c>
      <c r="EP47">
        <v>0</v>
      </c>
      <c r="EQ47" t="s">
        <v>346</v>
      </c>
      <c r="ES47" t="s">
        <v>11256</v>
      </c>
      <c r="ET47">
        <v>4</v>
      </c>
      <c r="EU47" t="s">
        <v>348</v>
      </c>
      <c r="EV47" t="s">
        <v>349</v>
      </c>
      <c r="EW47" t="s">
        <v>709</v>
      </c>
      <c r="EX47" t="s">
        <v>492</v>
      </c>
      <c r="FA47" t="s">
        <v>392</v>
      </c>
      <c r="FB47" t="s">
        <v>11257</v>
      </c>
      <c r="FD47">
        <v>0</v>
      </c>
      <c r="FE47">
        <v>12</v>
      </c>
      <c r="FJ47" t="s">
        <v>11258</v>
      </c>
      <c r="FK47">
        <v>0</v>
      </c>
      <c r="FM47">
        <v>0</v>
      </c>
      <c r="FP47">
        <v>0</v>
      </c>
      <c r="FR47" t="s">
        <v>354</v>
      </c>
      <c r="FX47">
        <v>0</v>
      </c>
      <c r="FZ47">
        <v>10.28</v>
      </c>
      <c r="GA47">
        <v>18</v>
      </c>
      <c r="GB47">
        <v>0</v>
      </c>
      <c r="GD47" t="s">
        <v>355</v>
      </c>
      <c r="GE47">
        <v>1</v>
      </c>
      <c r="GH47">
        <v>2.5</v>
      </c>
      <c r="GI47">
        <v>0</v>
      </c>
      <c r="GJ47">
        <v>0</v>
      </c>
      <c r="GL47" t="s">
        <v>11259</v>
      </c>
      <c r="GM47">
        <v>1</v>
      </c>
      <c r="GN47">
        <v>1</v>
      </c>
      <c r="GO47">
        <v>4</v>
      </c>
      <c r="GQ47">
        <v>21</v>
      </c>
      <c r="GZ47" t="s">
        <v>2262</v>
      </c>
      <c r="HB47" t="s">
        <v>294</v>
      </c>
      <c r="HC47" t="s">
        <v>294</v>
      </c>
      <c r="HD47" t="s">
        <v>2106</v>
      </c>
      <c r="HE47">
        <v>0</v>
      </c>
      <c r="HF47">
        <v>11</v>
      </c>
      <c r="HG47">
        <v>28</v>
      </c>
      <c r="HH47" t="s">
        <v>275</v>
      </c>
      <c r="HK47" t="s">
        <v>658</v>
      </c>
      <c r="HL47" t="s">
        <v>10444</v>
      </c>
      <c r="HN47" t="s">
        <v>10728</v>
      </c>
      <c r="HO47" t="s">
        <v>11260</v>
      </c>
      <c r="HP47" t="s">
        <v>11261</v>
      </c>
      <c r="HQ47" t="s">
        <v>11262</v>
      </c>
      <c r="HS47" t="s">
        <v>7015</v>
      </c>
      <c r="HV47">
        <v>47</v>
      </c>
      <c r="HW47">
        <v>4225434</v>
      </c>
      <c r="HX47" t="s">
        <v>11190</v>
      </c>
      <c r="HY47">
        <v>4225422</v>
      </c>
      <c r="IB47">
        <v>0</v>
      </c>
      <c r="IC47">
        <v>0</v>
      </c>
      <c r="IL47">
        <v>110</v>
      </c>
      <c r="IN47" t="s">
        <v>10444</v>
      </c>
      <c r="IP47" t="s">
        <v>10444</v>
      </c>
      <c r="IT47">
        <v>10</v>
      </c>
    </row>
    <row r="48" spans="1:254">
      <c r="A48">
        <v>47</v>
      </c>
      <c r="B48" t="s">
        <v>11263</v>
      </c>
      <c r="C48">
        <v>4</v>
      </c>
      <c r="D48">
        <v>3</v>
      </c>
      <c r="E48">
        <v>4</v>
      </c>
      <c r="F48">
        <v>19</v>
      </c>
      <c r="G48">
        <v>47</v>
      </c>
      <c r="I48" t="s">
        <v>254</v>
      </c>
      <c r="J48">
        <v>12</v>
      </c>
      <c r="K48" t="s">
        <v>11264</v>
      </c>
      <c r="L48" t="s">
        <v>11265</v>
      </c>
      <c r="M48" t="s">
        <v>978</v>
      </c>
      <c r="O48" t="s">
        <v>1750</v>
      </c>
      <c r="Q48" t="s">
        <v>11266</v>
      </c>
      <c r="V48" t="s">
        <v>253</v>
      </c>
      <c r="W48" t="s">
        <v>11267</v>
      </c>
      <c r="X48" t="s">
        <v>4639</v>
      </c>
      <c r="Y48" t="s">
        <v>11268</v>
      </c>
      <c r="AA48" t="s">
        <v>666</v>
      </c>
      <c r="AB48" t="s">
        <v>667</v>
      </c>
      <c r="AI48">
        <v>85</v>
      </c>
      <c r="AJ48" t="s">
        <v>327</v>
      </c>
      <c r="AO48">
        <v>7</v>
      </c>
      <c r="BI48" t="s">
        <v>274</v>
      </c>
      <c r="BP48">
        <f t="shared" si="0"/>
        <v>1</v>
      </c>
      <c r="BQ48">
        <f t="shared" si="1"/>
        <v>0</v>
      </c>
      <c r="BS48" t="s">
        <v>275</v>
      </c>
      <c r="BU48">
        <v>28</v>
      </c>
      <c r="BW48">
        <v>0</v>
      </c>
      <c r="BX48" t="s">
        <v>11269</v>
      </c>
      <c r="BY48" t="s">
        <v>11270</v>
      </c>
      <c r="BZ48">
        <v>1</v>
      </c>
      <c r="CC48" s="3">
        <v>0.59444444444444444</v>
      </c>
      <c r="CD48" t="s">
        <v>257</v>
      </c>
      <c r="CE48" t="s">
        <v>11271</v>
      </c>
      <c r="CF48">
        <v>9</v>
      </c>
      <c r="CH48" t="s">
        <v>331</v>
      </c>
      <c r="CI48">
        <v>0</v>
      </c>
      <c r="CJ48" t="s">
        <v>11272</v>
      </c>
      <c r="CK48" s="4">
        <v>38080</v>
      </c>
      <c r="CL48" t="s">
        <v>11273</v>
      </c>
      <c r="CM48" t="s">
        <v>11274</v>
      </c>
      <c r="CN48">
        <v>10</v>
      </c>
      <c r="CO48" t="s">
        <v>10619</v>
      </c>
      <c r="CP48" t="s">
        <v>269</v>
      </c>
      <c r="CQ48" t="s">
        <v>10401</v>
      </c>
      <c r="CT48" t="s">
        <v>11275</v>
      </c>
      <c r="CV48">
        <v>0</v>
      </c>
      <c r="CX48">
        <v>8</v>
      </c>
      <c r="CY48" t="s">
        <v>553</v>
      </c>
      <c r="CZ48">
        <v>0</v>
      </c>
      <c r="DA48">
        <v>13</v>
      </c>
      <c r="DB48" t="s">
        <v>1609</v>
      </c>
      <c r="DC48">
        <v>-25</v>
      </c>
      <c r="DE48" t="s">
        <v>10742</v>
      </c>
      <c r="DJ48">
        <v>19</v>
      </c>
      <c r="DK48" s="4">
        <v>44505</v>
      </c>
      <c r="DL48">
        <v>20524</v>
      </c>
      <c r="DM48">
        <v>2021</v>
      </c>
      <c r="DN48">
        <v>0</v>
      </c>
      <c r="DP48">
        <v>81314</v>
      </c>
      <c r="DQ48">
        <v>120</v>
      </c>
      <c r="DT48" t="s">
        <v>274</v>
      </c>
      <c r="DU48" t="s">
        <v>257</v>
      </c>
      <c r="DW48">
        <v>10</v>
      </c>
      <c r="DX48" t="s">
        <v>10401</v>
      </c>
      <c r="ED48">
        <v>0</v>
      </c>
      <c r="EE48" t="s">
        <v>10893</v>
      </c>
      <c r="EF48" t="s">
        <v>383</v>
      </c>
      <c r="EG48">
        <v>0</v>
      </c>
      <c r="EH48" t="s">
        <v>1224</v>
      </c>
      <c r="EI48" t="s">
        <v>454</v>
      </c>
      <c r="EJ48" t="s">
        <v>11276</v>
      </c>
      <c r="EK48" t="s">
        <v>11277</v>
      </c>
      <c r="EL48" t="s">
        <v>11278</v>
      </c>
      <c r="EM48" t="s">
        <v>11279</v>
      </c>
      <c r="EN48" t="s">
        <v>282</v>
      </c>
      <c r="EO48" t="s">
        <v>1175</v>
      </c>
      <c r="EP48">
        <v>0</v>
      </c>
      <c r="EQ48" t="s">
        <v>346</v>
      </c>
      <c r="ES48" t="s">
        <v>11280</v>
      </c>
      <c r="ET48">
        <v>14</v>
      </c>
      <c r="EU48" t="s">
        <v>348</v>
      </c>
      <c r="EV48" t="s">
        <v>349</v>
      </c>
      <c r="EW48" t="s">
        <v>771</v>
      </c>
      <c r="EX48" t="s">
        <v>1982</v>
      </c>
      <c r="FA48" t="s">
        <v>2034</v>
      </c>
      <c r="FB48" t="s">
        <v>11257</v>
      </c>
      <c r="FD48">
        <v>0</v>
      </c>
      <c r="FE48">
        <v>2</v>
      </c>
      <c r="FK48">
        <v>0</v>
      </c>
      <c r="FM48">
        <v>1</v>
      </c>
      <c r="FP48">
        <v>0</v>
      </c>
      <c r="FR48" t="s">
        <v>395</v>
      </c>
      <c r="FU48" t="s">
        <v>496</v>
      </c>
      <c r="FX48">
        <v>0</v>
      </c>
      <c r="FZ48">
        <v>10.28</v>
      </c>
      <c r="GA48">
        <v>18</v>
      </c>
      <c r="GB48">
        <v>0</v>
      </c>
      <c r="GD48" t="s">
        <v>355</v>
      </c>
      <c r="GE48">
        <v>1</v>
      </c>
      <c r="GF48" t="s">
        <v>274</v>
      </c>
      <c r="GG48">
        <v>3.8</v>
      </c>
      <c r="GH48">
        <v>5</v>
      </c>
      <c r="GI48">
        <v>0</v>
      </c>
      <c r="GJ48">
        <v>0</v>
      </c>
      <c r="GL48" t="s">
        <v>11281</v>
      </c>
      <c r="GM48">
        <v>5</v>
      </c>
      <c r="GN48">
        <v>2</v>
      </c>
      <c r="GO48">
        <v>4</v>
      </c>
      <c r="GQ48">
        <v>21</v>
      </c>
      <c r="GZ48" t="s">
        <v>11282</v>
      </c>
      <c r="HB48" t="s">
        <v>294</v>
      </c>
      <c r="HC48" t="s">
        <v>313</v>
      </c>
      <c r="HD48" t="s">
        <v>10444</v>
      </c>
      <c r="HE48">
        <v>0</v>
      </c>
      <c r="HF48">
        <v>12</v>
      </c>
      <c r="HG48">
        <v>28</v>
      </c>
      <c r="HH48" t="s">
        <v>275</v>
      </c>
      <c r="HK48" t="s">
        <v>2010</v>
      </c>
      <c r="HL48" t="s">
        <v>10444</v>
      </c>
      <c r="HN48" t="s">
        <v>11283</v>
      </c>
      <c r="HO48" t="s">
        <v>11284</v>
      </c>
      <c r="HP48" t="s">
        <v>11285</v>
      </c>
      <c r="HQ48" t="s">
        <v>11286</v>
      </c>
      <c r="HS48" t="s">
        <v>8277</v>
      </c>
      <c r="HV48">
        <v>28</v>
      </c>
      <c r="HW48">
        <v>4225492</v>
      </c>
      <c r="HX48" t="s">
        <v>8535</v>
      </c>
      <c r="HY48">
        <v>4225434</v>
      </c>
      <c r="IB48">
        <v>0.5</v>
      </c>
      <c r="IC48">
        <v>1</v>
      </c>
      <c r="IL48">
        <v>111</v>
      </c>
      <c r="IP48" t="s">
        <v>10742</v>
      </c>
      <c r="IT48">
        <v>10</v>
      </c>
    </row>
    <row r="49" spans="1:254">
      <c r="A49">
        <v>48</v>
      </c>
      <c r="B49" t="s">
        <v>11287</v>
      </c>
      <c r="C49">
        <v>4</v>
      </c>
      <c r="D49">
        <v>1</v>
      </c>
      <c r="E49">
        <v>10</v>
      </c>
      <c r="F49">
        <v>12</v>
      </c>
      <c r="G49">
        <v>28</v>
      </c>
      <c r="I49" t="s">
        <v>254</v>
      </c>
      <c r="J49">
        <v>11</v>
      </c>
      <c r="K49">
        <v>11</v>
      </c>
      <c r="L49" t="s">
        <v>2375</v>
      </c>
      <c r="M49" t="s">
        <v>978</v>
      </c>
      <c r="O49" t="s">
        <v>1750</v>
      </c>
      <c r="V49" t="s">
        <v>253</v>
      </c>
      <c r="W49" t="s">
        <v>11288</v>
      </c>
      <c r="X49" t="s">
        <v>1232</v>
      </c>
      <c r="Y49" t="s">
        <v>11289</v>
      </c>
      <c r="AA49" t="s">
        <v>325</v>
      </c>
      <c r="AB49" t="s">
        <v>326</v>
      </c>
      <c r="AI49">
        <v>20</v>
      </c>
      <c r="AJ49" t="s">
        <v>327</v>
      </c>
      <c r="AO49">
        <v>7</v>
      </c>
      <c r="BI49" t="s">
        <v>274</v>
      </c>
      <c r="BP49">
        <f t="shared" si="0"/>
        <v>1</v>
      </c>
      <c r="BQ49">
        <f t="shared" si="1"/>
        <v>0</v>
      </c>
      <c r="BS49" t="s">
        <v>275</v>
      </c>
      <c r="BU49">
        <v>28</v>
      </c>
      <c r="BW49">
        <v>1</v>
      </c>
      <c r="BX49" t="s">
        <v>11290</v>
      </c>
      <c r="BY49" t="s">
        <v>1110</v>
      </c>
      <c r="BZ49">
        <v>1</v>
      </c>
      <c r="CC49" s="3">
        <v>0.56319444444444444</v>
      </c>
      <c r="CD49" t="s">
        <v>257</v>
      </c>
      <c r="CE49" t="s">
        <v>11291</v>
      </c>
      <c r="CF49">
        <v>8</v>
      </c>
      <c r="CH49" t="s">
        <v>331</v>
      </c>
      <c r="CI49">
        <v>0</v>
      </c>
      <c r="CJ49" t="s">
        <v>11292</v>
      </c>
      <c r="CK49" s="4">
        <v>38050</v>
      </c>
      <c r="CL49" t="s">
        <v>11293</v>
      </c>
      <c r="CM49" t="s">
        <v>11294</v>
      </c>
      <c r="CN49">
        <v>10</v>
      </c>
      <c r="CO49" t="s">
        <v>10651</v>
      </c>
      <c r="CP49" t="s">
        <v>269</v>
      </c>
      <c r="CQ49" t="s">
        <v>10401</v>
      </c>
      <c r="CT49" t="s">
        <v>11295</v>
      </c>
      <c r="CV49">
        <v>0</v>
      </c>
      <c r="CX49">
        <v>9</v>
      </c>
      <c r="CY49" t="s">
        <v>553</v>
      </c>
      <c r="CZ49">
        <v>0</v>
      </c>
      <c r="DA49">
        <v>13</v>
      </c>
      <c r="DB49" t="s">
        <v>1609</v>
      </c>
      <c r="DC49">
        <v>-25</v>
      </c>
      <c r="DE49" t="s">
        <v>10402</v>
      </c>
      <c r="DJ49">
        <v>12</v>
      </c>
      <c r="DK49" s="4">
        <v>44505</v>
      </c>
      <c r="DL49">
        <v>20524</v>
      </c>
      <c r="DM49">
        <v>2021</v>
      </c>
      <c r="DN49">
        <v>0</v>
      </c>
      <c r="DP49">
        <v>81314</v>
      </c>
      <c r="DQ49">
        <v>121</v>
      </c>
      <c r="DT49" t="s">
        <v>274</v>
      </c>
      <c r="DU49" t="s">
        <v>257</v>
      </c>
      <c r="DW49">
        <v>10</v>
      </c>
      <c r="DX49" t="s">
        <v>10401</v>
      </c>
      <c r="ED49">
        <v>0</v>
      </c>
      <c r="EE49" t="s">
        <v>1840</v>
      </c>
      <c r="EF49" t="s">
        <v>383</v>
      </c>
      <c r="EG49">
        <v>0</v>
      </c>
      <c r="EI49" t="s">
        <v>340</v>
      </c>
      <c r="EJ49" t="s">
        <v>4467</v>
      </c>
      <c r="EK49" t="s">
        <v>11296</v>
      </c>
      <c r="EL49" t="s">
        <v>11297</v>
      </c>
      <c r="EM49" t="s">
        <v>11298</v>
      </c>
      <c r="EN49" t="s">
        <v>282</v>
      </c>
      <c r="EO49" t="s">
        <v>490</v>
      </c>
      <c r="EP49">
        <v>0</v>
      </c>
      <c r="EQ49" t="s">
        <v>346</v>
      </c>
      <c r="ES49" t="s">
        <v>11299</v>
      </c>
      <c r="ET49">
        <v>-1</v>
      </c>
      <c r="EU49" t="s">
        <v>274</v>
      </c>
      <c r="EV49" t="s">
        <v>349</v>
      </c>
      <c r="EW49" t="s">
        <v>395</v>
      </c>
      <c r="EX49" t="s">
        <v>387</v>
      </c>
      <c r="FA49" t="s">
        <v>1818</v>
      </c>
      <c r="FB49" t="s">
        <v>11300</v>
      </c>
      <c r="FD49">
        <v>0</v>
      </c>
      <c r="FE49">
        <v>2</v>
      </c>
      <c r="FK49">
        <v>0</v>
      </c>
      <c r="FM49">
        <v>0</v>
      </c>
      <c r="FP49">
        <v>0</v>
      </c>
      <c r="FR49" t="s">
        <v>395</v>
      </c>
      <c r="FU49" t="s">
        <v>396</v>
      </c>
      <c r="FX49">
        <v>0</v>
      </c>
      <c r="FZ49">
        <v>10.28</v>
      </c>
      <c r="GA49">
        <v>18</v>
      </c>
      <c r="GB49">
        <v>0</v>
      </c>
      <c r="GD49" t="s">
        <v>355</v>
      </c>
      <c r="GE49">
        <v>0</v>
      </c>
      <c r="GF49" t="s">
        <v>274</v>
      </c>
      <c r="GH49">
        <v>2</v>
      </c>
      <c r="GI49">
        <v>0</v>
      </c>
      <c r="GJ49">
        <v>0</v>
      </c>
      <c r="GL49" t="s">
        <v>11301</v>
      </c>
      <c r="GM49">
        <v>13</v>
      </c>
      <c r="GN49">
        <v>4</v>
      </c>
      <c r="GO49" t="s">
        <v>2349</v>
      </c>
      <c r="GQ49">
        <v>4</v>
      </c>
      <c r="GZ49" t="s">
        <v>11302</v>
      </c>
      <c r="HB49" t="s">
        <v>294</v>
      </c>
      <c r="HC49" t="s">
        <v>294</v>
      </c>
      <c r="HD49" t="s">
        <v>10402</v>
      </c>
      <c r="HE49">
        <v>0</v>
      </c>
      <c r="HF49">
        <v>11</v>
      </c>
      <c r="HG49">
        <v>28</v>
      </c>
      <c r="HH49" t="s">
        <v>275</v>
      </c>
      <c r="HK49" t="s">
        <v>1256</v>
      </c>
      <c r="HL49" t="s">
        <v>10402</v>
      </c>
      <c r="HN49" t="s">
        <v>11303</v>
      </c>
      <c r="HO49" t="s">
        <v>11304</v>
      </c>
      <c r="HP49" t="s">
        <v>11305</v>
      </c>
      <c r="HQ49" t="s">
        <v>11306</v>
      </c>
      <c r="HS49" t="s">
        <v>9757</v>
      </c>
      <c r="HV49">
        <v>16</v>
      </c>
      <c r="HW49">
        <v>4225513</v>
      </c>
      <c r="HX49" t="s">
        <v>387</v>
      </c>
      <c r="HY49">
        <v>4225492</v>
      </c>
      <c r="IB49">
        <v>0</v>
      </c>
      <c r="IC49">
        <v>0</v>
      </c>
      <c r="IL49">
        <v>112</v>
      </c>
      <c r="IP49" t="s">
        <v>10402</v>
      </c>
      <c r="IT49">
        <v>10</v>
      </c>
    </row>
    <row r="50" spans="1:254">
      <c r="A50">
        <v>49</v>
      </c>
      <c r="B50" t="s">
        <v>11307</v>
      </c>
      <c r="C50">
        <v>4</v>
      </c>
      <c r="D50">
        <v>1</v>
      </c>
      <c r="E50">
        <v>10</v>
      </c>
      <c r="F50">
        <v>1</v>
      </c>
      <c r="G50">
        <v>16</v>
      </c>
      <c r="I50" t="s">
        <v>298</v>
      </c>
      <c r="J50">
        <v>22</v>
      </c>
      <c r="K50">
        <v>22</v>
      </c>
      <c r="L50" t="s">
        <v>11308</v>
      </c>
      <c r="M50" t="s">
        <v>440</v>
      </c>
      <c r="N50" t="s">
        <v>254</v>
      </c>
      <c r="O50" t="s">
        <v>10753</v>
      </c>
      <c r="P50" t="s">
        <v>3188</v>
      </c>
      <c r="R50" t="s">
        <v>443</v>
      </c>
      <c r="V50" t="s">
        <v>257</v>
      </c>
      <c r="W50" t="s">
        <v>11309</v>
      </c>
      <c r="AD50" t="s">
        <v>807</v>
      </c>
      <c r="AE50" t="s">
        <v>808</v>
      </c>
      <c r="AF50" t="s">
        <v>11309</v>
      </c>
      <c r="AG50" t="s">
        <v>257</v>
      </c>
      <c r="AI50">
        <v>20</v>
      </c>
      <c r="AO50">
        <v>7</v>
      </c>
      <c r="BI50" t="s">
        <v>274</v>
      </c>
      <c r="BP50">
        <f t="shared" si="0"/>
        <v>0</v>
      </c>
      <c r="BQ50">
        <f t="shared" si="1"/>
        <v>1</v>
      </c>
      <c r="BS50" t="s">
        <v>275</v>
      </c>
      <c r="BU50">
        <v>28</v>
      </c>
      <c r="BW50">
        <v>0</v>
      </c>
      <c r="BX50" t="s">
        <v>11310</v>
      </c>
      <c r="CC50" s="3">
        <v>0.53333333333333333</v>
      </c>
      <c r="CE50" t="s">
        <v>11311</v>
      </c>
      <c r="CI50">
        <v>0</v>
      </c>
      <c r="CJ50" t="s">
        <v>11312</v>
      </c>
      <c r="CK50" s="4">
        <v>38050</v>
      </c>
      <c r="CL50" t="s">
        <v>11313</v>
      </c>
      <c r="CM50" t="s">
        <v>11314</v>
      </c>
      <c r="CN50">
        <v>10</v>
      </c>
      <c r="CP50" t="s">
        <v>282</v>
      </c>
      <c r="CQ50" t="s">
        <v>10401</v>
      </c>
      <c r="CT50" t="s">
        <v>613</v>
      </c>
      <c r="CV50">
        <v>0</v>
      </c>
      <c r="CX50">
        <v>10</v>
      </c>
      <c r="CY50" t="s">
        <v>553</v>
      </c>
      <c r="CZ50">
        <v>0</v>
      </c>
      <c r="DA50">
        <v>13</v>
      </c>
      <c r="DB50" t="s">
        <v>1609</v>
      </c>
      <c r="DC50">
        <v>-25</v>
      </c>
      <c r="DE50" t="s">
        <v>10402</v>
      </c>
      <c r="DJ50">
        <v>1</v>
      </c>
      <c r="DK50" s="4">
        <v>44505</v>
      </c>
      <c r="DL50">
        <v>20524</v>
      </c>
      <c r="DM50">
        <v>2021</v>
      </c>
      <c r="DN50">
        <v>0</v>
      </c>
      <c r="DP50">
        <v>81314</v>
      </c>
      <c r="DQ50">
        <v>122</v>
      </c>
      <c r="DT50" t="s">
        <v>274</v>
      </c>
      <c r="DU50" t="s">
        <v>257</v>
      </c>
      <c r="DW50">
        <v>10</v>
      </c>
      <c r="DX50" t="s">
        <v>10401</v>
      </c>
      <c r="ED50">
        <v>0</v>
      </c>
      <c r="EE50" t="s">
        <v>11315</v>
      </c>
      <c r="EF50" t="s">
        <v>3198</v>
      </c>
      <c r="EG50">
        <v>1</v>
      </c>
      <c r="EH50" t="s">
        <v>2931</v>
      </c>
      <c r="EI50" t="s">
        <v>2147</v>
      </c>
      <c r="EJ50" t="s">
        <v>10763</v>
      </c>
      <c r="EK50" t="s">
        <v>11316</v>
      </c>
      <c r="EL50" t="s">
        <v>11317</v>
      </c>
      <c r="EM50" t="s">
        <v>10766</v>
      </c>
      <c r="EN50" t="s">
        <v>269</v>
      </c>
      <c r="EO50" t="s">
        <v>3352</v>
      </c>
      <c r="EP50">
        <v>0</v>
      </c>
      <c r="ES50" t="s">
        <v>11318</v>
      </c>
      <c r="FD50">
        <v>0</v>
      </c>
      <c r="FE50">
        <v>3</v>
      </c>
      <c r="FF50" t="s">
        <v>1357</v>
      </c>
      <c r="FH50" t="s">
        <v>1357</v>
      </c>
      <c r="FK50">
        <v>0</v>
      </c>
      <c r="FM50">
        <v>0</v>
      </c>
      <c r="FP50">
        <v>0</v>
      </c>
      <c r="FR50" t="s">
        <v>1588</v>
      </c>
      <c r="FT50" t="s">
        <v>257</v>
      </c>
      <c r="FU50" t="s">
        <v>3655</v>
      </c>
      <c r="FV50" t="s">
        <v>1721</v>
      </c>
      <c r="FW50" t="s">
        <v>291</v>
      </c>
      <c r="FX50">
        <v>0</v>
      </c>
      <c r="FZ50">
        <v>10.28</v>
      </c>
      <c r="GA50">
        <v>18</v>
      </c>
      <c r="GB50">
        <v>0</v>
      </c>
      <c r="GC50" t="s">
        <v>10770</v>
      </c>
      <c r="GE50">
        <v>0</v>
      </c>
      <c r="GF50" t="s">
        <v>466</v>
      </c>
      <c r="GI50">
        <v>0</v>
      </c>
      <c r="GJ50">
        <v>0</v>
      </c>
      <c r="GL50" t="s">
        <v>11319</v>
      </c>
      <c r="GN50">
        <v>2</v>
      </c>
      <c r="GZ50" t="s">
        <v>11320</v>
      </c>
      <c r="HA50" t="s">
        <v>10411</v>
      </c>
      <c r="HB50" t="s">
        <v>313</v>
      </c>
      <c r="HC50" t="s">
        <v>313</v>
      </c>
      <c r="HD50" t="s">
        <v>11321</v>
      </c>
      <c r="HE50">
        <v>0</v>
      </c>
      <c r="HF50">
        <v>22</v>
      </c>
      <c r="HG50">
        <v>28</v>
      </c>
      <c r="HH50" t="s">
        <v>275</v>
      </c>
      <c r="HK50">
        <v>0</v>
      </c>
      <c r="HV50">
        <v>15</v>
      </c>
      <c r="HW50">
        <v>4225529</v>
      </c>
      <c r="HX50" t="s">
        <v>11322</v>
      </c>
      <c r="HY50">
        <v>4225513</v>
      </c>
      <c r="IB50">
        <v>0</v>
      </c>
      <c r="IC50">
        <v>0</v>
      </c>
      <c r="IL50">
        <v>113</v>
      </c>
      <c r="IN50" t="s">
        <v>10402</v>
      </c>
      <c r="IP50" t="s">
        <v>10402</v>
      </c>
      <c r="IQ50" t="s">
        <v>10676</v>
      </c>
      <c r="IT50">
        <v>10</v>
      </c>
    </row>
    <row r="51" spans="1:254">
      <c r="A51">
        <v>50</v>
      </c>
      <c r="B51" t="s">
        <v>11323</v>
      </c>
      <c r="C51">
        <v>4</v>
      </c>
      <c r="D51">
        <v>2</v>
      </c>
      <c r="E51">
        <v>9</v>
      </c>
      <c r="F51">
        <v>1</v>
      </c>
      <c r="G51">
        <v>15</v>
      </c>
      <c r="I51" t="s">
        <v>298</v>
      </c>
      <c r="J51">
        <v>12</v>
      </c>
      <c r="K51">
        <v>12</v>
      </c>
      <c r="L51" t="s">
        <v>11324</v>
      </c>
      <c r="M51" t="s">
        <v>568</v>
      </c>
      <c r="O51" t="s">
        <v>1066</v>
      </c>
      <c r="P51" t="s">
        <v>1067</v>
      </c>
      <c r="R51" t="s">
        <v>443</v>
      </c>
      <c r="V51" t="s">
        <v>253</v>
      </c>
      <c r="W51" t="s">
        <v>11325</v>
      </c>
      <c r="X51" t="s">
        <v>2019</v>
      </c>
      <c r="Y51" t="s">
        <v>11326</v>
      </c>
      <c r="AA51" t="s">
        <v>372</v>
      </c>
      <c r="AB51" t="s">
        <v>373</v>
      </c>
      <c r="AI51">
        <v>7</v>
      </c>
      <c r="AJ51" t="s">
        <v>7588</v>
      </c>
      <c r="AO51">
        <v>7</v>
      </c>
      <c r="BI51" t="s">
        <v>274</v>
      </c>
      <c r="BP51">
        <f t="shared" si="0"/>
        <v>1</v>
      </c>
      <c r="BQ51">
        <f t="shared" si="1"/>
        <v>0</v>
      </c>
      <c r="BS51" t="s">
        <v>275</v>
      </c>
      <c r="BU51">
        <v>28</v>
      </c>
      <c r="BW51">
        <v>0</v>
      </c>
      <c r="BX51" t="s">
        <v>11327</v>
      </c>
      <c r="BZ51">
        <v>0</v>
      </c>
      <c r="CC51" s="3">
        <v>0.50347222222222221</v>
      </c>
      <c r="CD51" t="s">
        <v>257</v>
      </c>
      <c r="CE51" t="s">
        <v>11328</v>
      </c>
      <c r="CF51">
        <v>7</v>
      </c>
      <c r="CH51" t="s">
        <v>493</v>
      </c>
      <c r="CI51">
        <v>0</v>
      </c>
      <c r="CJ51" t="s">
        <v>11329</v>
      </c>
      <c r="CK51" s="4">
        <v>38050</v>
      </c>
      <c r="CL51" t="s">
        <v>11330</v>
      </c>
      <c r="CM51" t="s">
        <v>11331</v>
      </c>
      <c r="CN51">
        <v>10</v>
      </c>
      <c r="CP51" t="s">
        <v>269</v>
      </c>
      <c r="CQ51" t="s">
        <v>10401</v>
      </c>
      <c r="CT51" t="s">
        <v>11332</v>
      </c>
      <c r="CV51">
        <v>0</v>
      </c>
      <c r="CX51">
        <v>11</v>
      </c>
      <c r="CY51" t="s">
        <v>553</v>
      </c>
      <c r="CZ51">
        <v>0</v>
      </c>
      <c r="DA51">
        <v>13</v>
      </c>
      <c r="DB51" t="s">
        <v>1609</v>
      </c>
      <c r="DC51">
        <v>-25</v>
      </c>
      <c r="DE51" t="s">
        <v>10557</v>
      </c>
      <c r="DJ51">
        <v>12</v>
      </c>
      <c r="DK51" s="4">
        <v>44505</v>
      </c>
      <c r="DL51">
        <v>20524</v>
      </c>
      <c r="DM51">
        <v>2021</v>
      </c>
      <c r="DN51">
        <v>0</v>
      </c>
      <c r="DP51">
        <v>81314</v>
      </c>
      <c r="DQ51">
        <v>123</v>
      </c>
      <c r="DT51" t="s">
        <v>274</v>
      </c>
      <c r="DU51" t="s">
        <v>257</v>
      </c>
      <c r="DW51">
        <v>10</v>
      </c>
      <c r="DX51" t="s">
        <v>10401</v>
      </c>
      <c r="DZ51" t="s">
        <v>11333</v>
      </c>
      <c r="ED51">
        <v>0</v>
      </c>
      <c r="EE51" t="s">
        <v>1076</v>
      </c>
      <c r="EF51" t="s">
        <v>422</v>
      </c>
      <c r="EG51">
        <v>0</v>
      </c>
      <c r="EI51" t="s">
        <v>454</v>
      </c>
      <c r="EJ51" t="s">
        <v>11334</v>
      </c>
      <c r="EK51" t="s">
        <v>11335</v>
      </c>
      <c r="EL51" t="s">
        <v>11336</v>
      </c>
      <c r="EM51" t="s">
        <v>11337</v>
      </c>
      <c r="EN51" t="s">
        <v>282</v>
      </c>
      <c r="EO51" t="s">
        <v>345</v>
      </c>
      <c r="EP51">
        <v>0</v>
      </c>
      <c r="EQ51" t="s">
        <v>346</v>
      </c>
      <c r="ES51" t="s">
        <v>11338</v>
      </c>
      <c r="ET51">
        <v>0</v>
      </c>
      <c r="EU51" t="s">
        <v>679</v>
      </c>
      <c r="EV51" t="s">
        <v>349</v>
      </c>
      <c r="FB51" t="s">
        <v>11339</v>
      </c>
      <c r="FD51">
        <v>1</v>
      </c>
      <c r="FE51">
        <v>4</v>
      </c>
      <c r="FF51" t="s">
        <v>893</v>
      </c>
      <c r="FH51" t="s">
        <v>893</v>
      </c>
      <c r="FJ51" t="s">
        <v>11340</v>
      </c>
      <c r="FK51">
        <v>0</v>
      </c>
      <c r="FM51">
        <v>1</v>
      </c>
      <c r="FN51" t="s">
        <v>11333</v>
      </c>
      <c r="FP51">
        <v>0</v>
      </c>
      <c r="FQ51" t="s">
        <v>257</v>
      </c>
      <c r="FR51" t="s">
        <v>395</v>
      </c>
      <c r="FU51" t="s">
        <v>396</v>
      </c>
      <c r="FV51" t="s">
        <v>397</v>
      </c>
      <c r="FX51">
        <v>0</v>
      </c>
      <c r="FZ51">
        <v>10.28</v>
      </c>
      <c r="GA51">
        <v>18</v>
      </c>
      <c r="GB51">
        <v>0</v>
      </c>
      <c r="GC51" t="s">
        <v>11341</v>
      </c>
      <c r="GD51" t="s">
        <v>355</v>
      </c>
      <c r="GE51">
        <v>0</v>
      </c>
      <c r="GF51" t="s">
        <v>895</v>
      </c>
      <c r="GG51">
        <v>3.4</v>
      </c>
      <c r="GH51">
        <v>9.1999999999999993</v>
      </c>
      <c r="GI51">
        <v>0</v>
      </c>
      <c r="GJ51">
        <v>0</v>
      </c>
      <c r="GL51" t="s">
        <v>11342</v>
      </c>
      <c r="GN51">
        <v>5</v>
      </c>
      <c r="GP51" t="s">
        <v>779</v>
      </c>
      <c r="GZ51" t="s">
        <v>11343</v>
      </c>
      <c r="HA51" t="s">
        <v>10557</v>
      </c>
      <c r="HB51" t="s">
        <v>313</v>
      </c>
      <c r="HC51" t="s">
        <v>313</v>
      </c>
      <c r="HD51" t="s">
        <v>11344</v>
      </c>
      <c r="HE51">
        <v>0</v>
      </c>
      <c r="HF51">
        <v>12</v>
      </c>
      <c r="HG51">
        <v>28</v>
      </c>
      <c r="HH51" t="s">
        <v>275</v>
      </c>
      <c r="HJ51" t="s">
        <v>387</v>
      </c>
      <c r="HK51" t="s">
        <v>499</v>
      </c>
      <c r="HN51" t="s">
        <v>11283</v>
      </c>
      <c r="HO51" t="s">
        <v>11345</v>
      </c>
      <c r="HP51" t="s">
        <v>11346</v>
      </c>
      <c r="HQ51" t="s">
        <v>11347</v>
      </c>
      <c r="HT51" t="s">
        <v>11348</v>
      </c>
      <c r="HU51">
        <v>7</v>
      </c>
      <c r="HV51">
        <v>3</v>
      </c>
      <c r="HW51">
        <v>4225539</v>
      </c>
      <c r="HY51">
        <v>4225529</v>
      </c>
      <c r="IB51">
        <v>0</v>
      </c>
      <c r="IC51">
        <v>1</v>
      </c>
      <c r="IL51">
        <v>114</v>
      </c>
      <c r="IT51">
        <v>10</v>
      </c>
    </row>
    <row r="52" spans="1:254">
      <c r="A52">
        <v>51</v>
      </c>
      <c r="B52" t="s">
        <v>11349</v>
      </c>
      <c r="C52">
        <v>4</v>
      </c>
      <c r="D52">
        <v>1</v>
      </c>
      <c r="E52">
        <v>3</v>
      </c>
      <c r="F52">
        <v>2</v>
      </c>
      <c r="G52">
        <v>3</v>
      </c>
      <c r="I52" t="s">
        <v>298</v>
      </c>
      <c r="J52">
        <v>11</v>
      </c>
      <c r="K52" t="s">
        <v>631</v>
      </c>
      <c r="L52" t="s">
        <v>11350</v>
      </c>
      <c r="M52" t="s">
        <v>1095</v>
      </c>
      <c r="O52" t="s">
        <v>7078</v>
      </c>
      <c r="V52" t="s">
        <v>257</v>
      </c>
      <c r="W52" t="s">
        <v>11351</v>
      </c>
      <c r="AD52" t="s">
        <v>445</v>
      </c>
      <c r="AE52" t="s">
        <v>446</v>
      </c>
      <c r="AF52" t="s">
        <v>11351</v>
      </c>
      <c r="AG52" t="s">
        <v>274</v>
      </c>
      <c r="AI52">
        <v>4</v>
      </c>
      <c r="AO52">
        <v>7</v>
      </c>
      <c r="AT52" t="s">
        <v>254</v>
      </c>
      <c r="BI52" t="s">
        <v>257</v>
      </c>
      <c r="BP52">
        <f t="shared" si="0"/>
        <v>0</v>
      </c>
      <c r="BQ52">
        <f t="shared" si="1"/>
        <v>2</v>
      </c>
      <c r="BS52" t="s">
        <v>275</v>
      </c>
      <c r="BU52">
        <v>28</v>
      </c>
      <c r="BW52">
        <v>0</v>
      </c>
      <c r="BX52" t="s">
        <v>11352</v>
      </c>
      <c r="CC52" s="3">
        <v>0.48125000000000001</v>
      </c>
      <c r="CE52" t="s">
        <v>11353</v>
      </c>
      <c r="CI52">
        <v>0</v>
      </c>
      <c r="CJ52" t="s">
        <v>11354</v>
      </c>
      <c r="CK52" s="4">
        <v>38050</v>
      </c>
      <c r="CL52" t="s">
        <v>11355</v>
      </c>
      <c r="CM52" t="s">
        <v>11356</v>
      </c>
      <c r="CN52">
        <v>10</v>
      </c>
      <c r="CO52" t="s">
        <v>11357</v>
      </c>
      <c r="CP52" t="s">
        <v>418</v>
      </c>
      <c r="CQ52" t="s">
        <v>10401</v>
      </c>
      <c r="CT52" t="s">
        <v>10422</v>
      </c>
      <c r="CV52">
        <v>0</v>
      </c>
      <c r="CX52">
        <v>12</v>
      </c>
      <c r="CY52" t="s">
        <v>553</v>
      </c>
      <c r="CZ52">
        <v>0</v>
      </c>
      <c r="DA52">
        <v>13</v>
      </c>
      <c r="DB52" t="s">
        <v>1609</v>
      </c>
      <c r="DC52">
        <v>-25</v>
      </c>
      <c r="DE52" t="s">
        <v>10444</v>
      </c>
      <c r="DJ52">
        <v>2</v>
      </c>
      <c r="DK52" s="4">
        <v>44505</v>
      </c>
      <c r="DL52">
        <v>20524</v>
      </c>
      <c r="DM52">
        <v>2021</v>
      </c>
      <c r="DN52">
        <v>0</v>
      </c>
      <c r="DP52">
        <v>81314</v>
      </c>
      <c r="DQ52">
        <v>125</v>
      </c>
      <c r="DT52" t="s">
        <v>257</v>
      </c>
      <c r="DU52" t="s">
        <v>274</v>
      </c>
      <c r="DW52">
        <v>10</v>
      </c>
      <c r="DX52" t="s">
        <v>10401</v>
      </c>
      <c r="ED52">
        <v>0</v>
      </c>
      <c r="EE52" t="s">
        <v>1105</v>
      </c>
      <c r="EF52" t="s">
        <v>422</v>
      </c>
      <c r="EG52">
        <v>0</v>
      </c>
      <c r="EI52" t="s">
        <v>340</v>
      </c>
      <c r="EJ52" t="s">
        <v>1106</v>
      </c>
      <c r="EK52" t="s">
        <v>11358</v>
      </c>
      <c r="EL52" t="s">
        <v>11359</v>
      </c>
      <c r="EM52" t="s">
        <v>4162</v>
      </c>
      <c r="EN52" t="s">
        <v>418</v>
      </c>
      <c r="EO52" t="s">
        <v>1109</v>
      </c>
      <c r="EP52">
        <v>1</v>
      </c>
      <c r="ES52" t="s">
        <v>11360</v>
      </c>
      <c r="FD52">
        <v>0</v>
      </c>
      <c r="FE52">
        <v>5</v>
      </c>
      <c r="FF52" t="s">
        <v>1617</v>
      </c>
      <c r="FH52" t="s">
        <v>1617</v>
      </c>
      <c r="FK52">
        <v>0</v>
      </c>
      <c r="FM52">
        <v>0</v>
      </c>
      <c r="FP52">
        <v>0</v>
      </c>
      <c r="FR52" t="s">
        <v>395</v>
      </c>
      <c r="FT52" t="s">
        <v>274</v>
      </c>
      <c r="FU52" t="s">
        <v>496</v>
      </c>
      <c r="FV52" t="s">
        <v>397</v>
      </c>
      <c r="FW52" t="s">
        <v>1030</v>
      </c>
      <c r="FX52">
        <v>0</v>
      </c>
      <c r="FZ52">
        <v>10.28</v>
      </c>
      <c r="GA52">
        <v>18</v>
      </c>
      <c r="GB52">
        <v>0</v>
      </c>
      <c r="GC52" t="s">
        <v>2128</v>
      </c>
      <c r="GD52" t="s">
        <v>355</v>
      </c>
      <c r="GE52">
        <v>0</v>
      </c>
      <c r="GF52" t="s">
        <v>274</v>
      </c>
      <c r="GI52">
        <v>1</v>
      </c>
      <c r="GJ52">
        <v>1</v>
      </c>
      <c r="GL52" t="s">
        <v>11361</v>
      </c>
      <c r="GN52">
        <v>2</v>
      </c>
      <c r="GZ52" t="s">
        <v>11362</v>
      </c>
      <c r="HA52" t="s">
        <v>10473</v>
      </c>
      <c r="HB52" t="s">
        <v>313</v>
      </c>
      <c r="HC52" t="s">
        <v>313</v>
      </c>
      <c r="HD52" t="s">
        <v>11363</v>
      </c>
      <c r="HE52">
        <v>0</v>
      </c>
      <c r="HF52">
        <v>11</v>
      </c>
      <c r="HG52">
        <v>28</v>
      </c>
      <c r="HH52" t="s">
        <v>275</v>
      </c>
      <c r="HK52" t="s">
        <v>58</v>
      </c>
      <c r="HV52">
        <v>1</v>
      </c>
      <c r="HW52">
        <v>4225591</v>
      </c>
      <c r="HX52" t="s">
        <v>10444</v>
      </c>
      <c r="HY52">
        <v>4225539</v>
      </c>
      <c r="IB52">
        <v>0</v>
      </c>
      <c r="IC52">
        <v>0</v>
      </c>
      <c r="IL52">
        <v>115</v>
      </c>
      <c r="IP52" t="s">
        <v>10444</v>
      </c>
      <c r="IT52">
        <v>10</v>
      </c>
    </row>
    <row r="53" spans="1:254">
      <c r="A53">
        <v>52</v>
      </c>
      <c r="B53" t="s">
        <v>11364</v>
      </c>
      <c r="C53">
        <v>4</v>
      </c>
      <c r="D53">
        <v>2</v>
      </c>
      <c r="E53">
        <v>1</v>
      </c>
      <c r="F53">
        <v>1</v>
      </c>
      <c r="G53">
        <v>1</v>
      </c>
      <c r="I53" t="s">
        <v>254</v>
      </c>
      <c r="J53">
        <v>12</v>
      </c>
      <c r="K53" t="s">
        <v>3480</v>
      </c>
      <c r="L53" t="s">
        <v>1903</v>
      </c>
      <c r="M53" t="s">
        <v>568</v>
      </c>
      <c r="O53" t="s">
        <v>1066</v>
      </c>
      <c r="P53" t="s">
        <v>1067</v>
      </c>
      <c r="S53" t="s">
        <v>1904</v>
      </c>
      <c r="V53" t="s">
        <v>257</v>
      </c>
      <c r="W53" t="s">
        <v>5054</v>
      </c>
      <c r="AD53" t="s">
        <v>807</v>
      </c>
      <c r="AE53" t="s">
        <v>808</v>
      </c>
      <c r="AF53" t="s">
        <v>5054</v>
      </c>
      <c r="AG53" t="s">
        <v>257</v>
      </c>
      <c r="AI53">
        <v>22</v>
      </c>
      <c r="AK53" t="s">
        <v>575</v>
      </c>
      <c r="AO53">
        <v>7</v>
      </c>
      <c r="BI53" t="s">
        <v>274</v>
      </c>
      <c r="BP53">
        <f t="shared" si="0"/>
        <v>0</v>
      </c>
      <c r="BQ53">
        <f t="shared" si="1"/>
        <v>3</v>
      </c>
      <c r="BS53" t="s">
        <v>275</v>
      </c>
      <c r="BU53">
        <v>28</v>
      </c>
      <c r="BW53">
        <v>0</v>
      </c>
      <c r="BX53" t="s">
        <v>11365</v>
      </c>
      <c r="CC53" s="3">
        <v>0.45208333333333334</v>
      </c>
      <c r="CE53" t="s">
        <v>11366</v>
      </c>
      <c r="CI53">
        <v>0</v>
      </c>
      <c r="CJ53" t="s">
        <v>11367</v>
      </c>
      <c r="CK53" s="4">
        <v>38050</v>
      </c>
      <c r="CL53" t="s">
        <v>11368</v>
      </c>
      <c r="CM53" t="s">
        <v>11369</v>
      </c>
      <c r="CN53">
        <v>10</v>
      </c>
      <c r="CP53" t="s">
        <v>269</v>
      </c>
      <c r="CQ53" t="s">
        <v>10401</v>
      </c>
      <c r="CT53" t="s">
        <v>11370</v>
      </c>
      <c r="CV53">
        <v>0</v>
      </c>
      <c r="CX53">
        <v>13</v>
      </c>
      <c r="CY53" t="s">
        <v>553</v>
      </c>
      <c r="CZ53">
        <v>0</v>
      </c>
      <c r="DA53">
        <v>13</v>
      </c>
      <c r="DB53" t="s">
        <v>1609</v>
      </c>
      <c r="DC53">
        <v>-25</v>
      </c>
      <c r="DE53" t="s">
        <v>11371</v>
      </c>
      <c r="DJ53">
        <v>1</v>
      </c>
      <c r="DK53" s="4">
        <v>44505</v>
      </c>
      <c r="DL53">
        <v>20524</v>
      </c>
      <c r="DM53">
        <v>2021</v>
      </c>
      <c r="DN53">
        <v>0</v>
      </c>
      <c r="DP53">
        <v>81314</v>
      </c>
      <c r="DQ53">
        <v>126</v>
      </c>
      <c r="DT53" t="s">
        <v>274</v>
      </c>
      <c r="DU53" t="s">
        <v>257</v>
      </c>
      <c r="DW53">
        <v>10</v>
      </c>
      <c r="DX53" t="s">
        <v>10401</v>
      </c>
      <c r="ED53">
        <v>0</v>
      </c>
      <c r="EE53" t="s">
        <v>1076</v>
      </c>
      <c r="EF53" t="s">
        <v>422</v>
      </c>
      <c r="EG53">
        <v>0</v>
      </c>
      <c r="EI53" t="s">
        <v>454</v>
      </c>
      <c r="EJ53" t="s">
        <v>11372</v>
      </c>
      <c r="EK53" t="s">
        <v>11373</v>
      </c>
      <c r="EL53" t="s">
        <v>11374</v>
      </c>
      <c r="EM53" t="s">
        <v>11375</v>
      </c>
      <c r="EN53" t="s">
        <v>282</v>
      </c>
      <c r="EO53" t="s">
        <v>427</v>
      </c>
      <c r="EP53">
        <v>0</v>
      </c>
      <c r="ES53" t="s">
        <v>11376</v>
      </c>
      <c r="FD53">
        <v>0</v>
      </c>
      <c r="FE53">
        <v>4</v>
      </c>
      <c r="FF53" t="s">
        <v>590</v>
      </c>
      <c r="FH53" t="s">
        <v>590</v>
      </c>
      <c r="FI53" t="s">
        <v>11377</v>
      </c>
      <c r="FK53">
        <v>0</v>
      </c>
      <c r="FM53">
        <v>0</v>
      </c>
      <c r="FP53">
        <v>0</v>
      </c>
      <c r="FR53" t="s">
        <v>395</v>
      </c>
      <c r="FT53" t="s">
        <v>257</v>
      </c>
      <c r="FU53" t="s">
        <v>496</v>
      </c>
      <c r="FV53" t="s">
        <v>431</v>
      </c>
      <c r="FW53" t="s">
        <v>1517</v>
      </c>
      <c r="FX53">
        <v>0</v>
      </c>
      <c r="FZ53">
        <v>10.28</v>
      </c>
      <c r="GA53">
        <v>18</v>
      </c>
      <c r="GB53">
        <v>0</v>
      </c>
      <c r="GC53" t="s">
        <v>3987</v>
      </c>
      <c r="GD53" t="s">
        <v>355</v>
      </c>
      <c r="GE53">
        <v>0</v>
      </c>
      <c r="GF53" t="s">
        <v>895</v>
      </c>
      <c r="GI53">
        <v>1</v>
      </c>
      <c r="GJ53">
        <v>0</v>
      </c>
      <c r="GL53" t="s">
        <v>11378</v>
      </c>
      <c r="GN53">
        <v>1</v>
      </c>
      <c r="GZ53" t="s">
        <v>11379</v>
      </c>
      <c r="HB53" t="s">
        <v>313</v>
      </c>
      <c r="HC53" t="s">
        <v>313</v>
      </c>
      <c r="HD53" t="s">
        <v>11371</v>
      </c>
      <c r="HE53">
        <v>0</v>
      </c>
      <c r="HF53">
        <v>12</v>
      </c>
      <c r="HG53">
        <v>28</v>
      </c>
      <c r="HH53" t="s">
        <v>275</v>
      </c>
      <c r="HK53">
        <v>0</v>
      </c>
      <c r="HV53">
        <v>0</v>
      </c>
      <c r="HW53">
        <v>4225607</v>
      </c>
      <c r="HX53" t="s">
        <v>492</v>
      </c>
      <c r="HY53">
        <v>4225591</v>
      </c>
      <c r="IB53">
        <v>0</v>
      </c>
      <c r="IC53">
        <v>0</v>
      </c>
      <c r="IL53">
        <v>116</v>
      </c>
      <c r="IR53" t="s">
        <v>492</v>
      </c>
      <c r="IT53">
        <v>10</v>
      </c>
    </row>
    <row r="54" spans="1:254">
      <c r="A54">
        <v>53</v>
      </c>
      <c r="B54" t="s">
        <v>11380</v>
      </c>
      <c r="C54">
        <v>4</v>
      </c>
      <c r="D54">
        <v>1</v>
      </c>
      <c r="E54">
        <v>10</v>
      </c>
      <c r="G54">
        <v>-12</v>
      </c>
      <c r="H54" t="s">
        <v>253</v>
      </c>
      <c r="I54" t="s">
        <v>298</v>
      </c>
      <c r="J54">
        <v>12</v>
      </c>
      <c r="K54">
        <v>12</v>
      </c>
      <c r="L54" t="s">
        <v>11381</v>
      </c>
      <c r="M54" t="s">
        <v>256</v>
      </c>
      <c r="O54" t="s">
        <v>255</v>
      </c>
      <c r="P54" t="s">
        <v>871</v>
      </c>
      <c r="Q54" t="s">
        <v>1188</v>
      </c>
      <c r="R54" t="s">
        <v>443</v>
      </c>
      <c r="V54" t="s">
        <v>253</v>
      </c>
      <c r="W54" t="s">
        <v>11382</v>
      </c>
      <c r="X54" t="s">
        <v>11383</v>
      </c>
      <c r="Y54" t="s">
        <v>11384</v>
      </c>
      <c r="AA54" t="s">
        <v>4505</v>
      </c>
      <c r="AB54" t="s">
        <v>806</v>
      </c>
      <c r="AI54">
        <v>3</v>
      </c>
      <c r="AJ54" t="s">
        <v>327</v>
      </c>
      <c r="AO54">
        <v>15</v>
      </c>
      <c r="AT54" t="s">
        <v>254</v>
      </c>
      <c r="BI54" t="s">
        <v>274</v>
      </c>
      <c r="BP54">
        <f t="shared" si="0"/>
        <v>1</v>
      </c>
      <c r="BQ54">
        <f t="shared" si="1"/>
        <v>0</v>
      </c>
      <c r="BS54" t="s">
        <v>275</v>
      </c>
      <c r="BU54">
        <v>35</v>
      </c>
      <c r="BW54">
        <v>0</v>
      </c>
      <c r="BX54" t="s">
        <v>11385</v>
      </c>
      <c r="BZ54">
        <v>1</v>
      </c>
      <c r="CC54" s="3">
        <v>0.2951388888888889</v>
      </c>
      <c r="CD54" t="s">
        <v>257</v>
      </c>
      <c r="CE54" t="s">
        <v>11386</v>
      </c>
      <c r="CF54">
        <v>5</v>
      </c>
      <c r="CH54" t="s">
        <v>331</v>
      </c>
      <c r="CI54">
        <v>0</v>
      </c>
      <c r="CJ54" t="s">
        <v>11387</v>
      </c>
      <c r="CK54" s="4">
        <v>38050</v>
      </c>
      <c r="CL54" t="s">
        <v>11388</v>
      </c>
      <c r="CM54" t="s">
        <v>11389</v>
      </c>
      <c r="CN54">
        <v>10</v>
      </c>
      <c r="CO54" t="s">
        <v>268</v>
      </c>
      <c r="CP54" t="s">
        <v>282</v>
      </c>
      <c r="CQ54" t="s">
        <v>10401</v>
      </c>
      <c r="CT54" t="s">
        <v>9240</v>
      </c>
      <c r="CV54">
        <v>0</v>
      </c>
      <c r="CX54">
        <v>1</v>
      </c>
      <c r="CY54" t="s">
        <v>614</v>
      </c>
      <c r="CZ54">
        <v>-17</v>
      </c>
      <c r="DA54">
        <v>8</v>
      </c>
      <c r="DB54" t="s">
        <v>2703</v>
      </c>
      <c r="DC54">
        <v>-12</v>
      </c>
      <c r="DE54" t="s">
        <v>10945</v>
      </c>
      <c r="DJ54">
        <v>-5</v>
      </c>
      <c r="DK54" s="4">
        <v>44505</v>
      </c>
      <c r="DL54">
        <v>20524</v>
      </c>
      <c r="DM54">
        <v>2021</v>
      </c>
      <c r="DN54">
        <v>1</v>
      </c>
      <c r="DP54">
        <v>81314</v>
      </c>
      <c r="DQ54">
        <v>140</v>
      </c>
      <c r="DT54" t="s">
        <v>274</v>
      </c>
      <c r="DU54" t="s">
        <v>257</v>
      </c>
      <c r="DW54">
        <v>10</v>
      </c>
      <c r="DX54" t="s">
        <v>10401</v>
      </c>
      <c r="ED54">
        <v>0</v>
      </c>
      <c r="EE54" t="s">
        <v>2145</v>
      </c>
      <c r="EF54" t="s">
        <v>675</v>
      </c>
      <c r="EG54">
        <v>0</v>
      </c>
      <c r="EI54" t="s">
        <v>454</v>
      </c>
      <c r="EJ54" t="s">
        <v>11390</v>
      </c>
      <c r="EK54" t="s">
        <v>11391</v>
      </c>
      <c r="EL54" t="s">
        <v>11392</v>
      </c>
      <c r="EM54" t="s">
        <v>268</v>
      </c>
      <c r="EN54" t="s">
        <v>269</v>
      </c>
      <c r="EO54" t="s">
        <v>11393</v>
      </c>
      <c r="EP54">
        <v>0</v>
      </c>
      <c r="EQ54" t="s">
        <v>11394</v>
      </c>
      <c r="ES54" t="s">
        <v>11395</v>
      </c>
      <c r="ET54">
        <v>5</v>
      </c>
      <c r="EU54" t="s">
        <v>348</v>
      </c>
      <c r="EV54" t="s">
        <v>1983</v>
      </c>
      <c r="EW54" t="s">
        <v>771</v>
      </c>
      <c r="EX54" t="s">
        <v>11396</v>
      </c>
      <c r="FA54" t="s">
        <v>499</v>
      </c>
      <c r="FB54" t="s">
        <v>11397</v>
      </c>
      <c r="FD54">
        <v>1</v>
      </c>
      <c r="FK54">
        <v>0</v>
      </c>
      <c r="FM54">
        <v>0</v>
      </c>
      <c r="FP54">
        <v>0</v>
      </c>
      <c r="FR54" t="s">
        <v>395</v>
      </c>
      <c r="FU54" t="s">
        <v>1277</v>
      </c>
      <c r="FV54" t="s">
        <v>431</v>
      </c>
      <c r="FX54">
        <v>1</v>
      </c>
      <c r="FZ54">
        <v>10.35</v>
      </c>
      <c r="GA54">
        <v>25</v>
      </c>
      <c r="GB54">
        <v>0</v>
      </c>
      <c r="GC54" t="s">
        <v>11398</v>
      </c>
      <c r="GD54" t="s">
        <v>355</v>
      </c>
      <c r="GE54">
        <v>0</v>
      </c>
      <c r="GF54" t="s">
        <v>895</v>
      </c>
      <c r="GH54">
        <v>1.6</v>
      </c>
      <c r="GI54">
        <v>0</v>
      </c>
      <c r="GJ54">
        <v>0</v>
      </c>
      <c r="GL54" t="s">
        <v>11399</v>
      </c>
      <c r="GM54">
        <v>1</v>
      </c>
      <c r="GN54">
        <v>0</v>
      </c>
      <c r="GO54" t="s">
        <v>713</v>
      </c>
      <c r="GQ54">
        <v>44</v>
      </c>
      <c r="GZ54" t="s">
        <v>11201</v>
      </c>
      <c r="HB54" t="s">
        <v>313</v>
      </c>
      <c r="HC54" t="s">
        <v>313</v>
      </c>
      <c r="HD54" t="s">
        <v>11396</v>
      </c>
      <c r="HE54">
        <v>1</v>
      </c>
      <c r="HF54">
        <v>12</v>
      </c>
      <c r="HG54">
        <v>35</v>
      </c>
      <c r="HH54" t="s">
        <v>275</v>
      </c>
      <c r="HJ54" t="s">
        <v>1281</v>
      </c>
      <c r="HK54">
        <v>4</v>
      </c>
      <c r="HL54" t="s">
        <v>10945</v>
      </c>
      <c r="HN54" t="s">
        <v>11400</v>
      </c>
      <c r="HO54" t="s">
        <v>11401</v>
      </c>
      <c r="HP54" t="s">
        <v>10929</v>
      </c>
      <c r="HQ54" t="s">
        <v>11402</v>
      </c>
      <c r="HS54" t="s">
        <v>4303</v>
      </c>
      <c r="HT54" t="s">
        <v>11403</v>
      </c>
      <c r="HU54">
        <v>-5</v>
      </c>
      <c r="HV54">
        <v>-7</v>
      </c>
      <c r="HW54">
        <v>4225854</v>
      </c>
      <c r="HY54">
        <v>4225832</v>
      </c>
      <c r="IB54">
        <v>0</v>
      </c>
      <c r="IC54">
        <v>0</v>
      </c>
      <c r="IL54">
        <v>130</v>
      </c>
      <c r="IP54" t="s">
        <v>10945</v>
      </c>
      <c r="IT54">
        <v>10</v>
      </c>
    </row>
    <row r="55" spans="1:254">
      <c r="A55">
        <v>54</v>
      </c>
      <c r="B55" t="s">
        <v>11404</v>
      </c>
      <c r="C55">
        <v>4</v>
      </c>
      <c r="D55">
        <v>1</v>
      </c>
      <c r="E55">
        <v>15</v>
      </c>
      <c r="F55">
        <v>5</v>
      </c>
      <c r="G55">
        <v>-7</v>
      </c>
      <c r="I55" t="s">
        <v>254</v>
      </c>
      <c r="J55">
        <v>12</v>
      </c>
      <c r="K55">
        <v>12</v>
      </c>
      <c r="L55" t="s">
        <v>11405</v>
      </c>
      <c r="M55" t="s">
        <v>2016</v>
      </c>
      <c r="O55" t="s">
        <v>2272</v>
      </c>
      <c r="P55" t="s">
        <v>442</v>
      </c>
      <c r="S55" t="s">
        <v>1500</v>
      </c>
      <c r="V55" t="s">
        <v>257</v>
      </c>
      <c r="W55" t="s">
        <v>11406</v>
      </c>
      <c r="AD55" t="s">
        <v>1338</v>
      </c>
      <c r="AE55" t="s">
        <v>1502</v>
      </c>
      <c r="AF55" t="s">
        <v>11406</v>
      </c>
      <c r="AG55" t="s">
        <v>274</v>
      </c>
      <c r="AI55">
        <v>9</v>
      </c>
      <c r="AO55">
        <v>15</v>
      </c>
      <c r="BI55" t="s">
        <v>274</v>
      </c>
      <c r="BP55">
        <f t="shared" si="0"/>
        <v>0</v>
      </c>
      <c r="BQ55">
        <f t="shared" si="1"/>
        <v>1</v>
      </c>
      <c r="BS55" t="s">
        <v>275</v>
      </c>
      <c r="BU55">
        <v>35</v>
      </c>
      <c r="BW55">
        <v>0</v>
      </c>
      <c r="BX55" t="s">
        <v>11407</v>
      </c>
      <c r="CC55" s="3">
        <v>0.27013888888888887</v>
      </c>
      <c r="CE55" t="s">
        <v>11408</v>
      </c>
      <c r="CI55">
        <v>0</v>
      </c>
      <c r="CJ55" t="s">
        <v>11409</v>
      </c>
      <c r="CK55" s="4">
        <v>38050</v>
      </c>
      <c r="CL55" t="s">
        <v>11410</v>
      </c>
      <c r="CM55" t="s">
        <v>11411</v>
      </c>
      <c r="CN55">
        <v>10</v>
      </c>
      <c r="CP55" t="s">
        <v>418</v>
      </c>
      <c r="CQ55" t="s">
        <v>10401</v>
      </c>
      <c r="CT55" t="s">
        <v>11412</v>
      </c>
      <c r="CV55">
        <v>0</v>
      </c>
      <c r="CX55">
        <v>2</v>
      </c>
      <c r="CY55" t="s">
        <v>614</v>
      </c>
      <c r="CZ55">
        <v>-17</v>
      </c>
      <c r="DA55">
        <v>8</v>
      </c>
      <c r="DB55" t="s">
        <v>2703</v>
      </c>
      <c r="DC55">
        <v>-12</v>
      </c>
      <c r="DE55" t="s">
        <v>10411</v>
      </c>
      <c r="DJ55">
        <v>5</v>
      </c>
      <c r="DK55" s="4">
        <v>44505</v>
      </c>
      <c r="DL55">
        <v>20524</v>
      </c>
      <c r="DM55">
        <v>2021</v>
      </c>
      <c r="DN55">
        <v>1</v>
      </c>
      <c r="DP55">
        <v>81314</v>
      </c>
      <c r="DQ55">
        <v>141</v>
      </c>
      <c r="DT55" t="s">
        <v>274</v>
      </c>
      <c r="DU55" t="s">
        <v>257</v>
      </c>
      <c r="DW55">
        <v>10</v>
      </c>
      <c r="DX55" t="s">
        <v>10401</v>
      </c>
      <c r="ED55">
        <v>0</v>
      </c>
      <c r="EE55" t="s">
        <v>11413</v>
      </c>
      <c r="EF55" t="s">
        <v>1485</v>
      </c>
      <c r="EG55">
        <v>0</v>
      </c>
      <c r="EH55" t="s">
        <v>4159</v>
      </c>
      <c r="EI55" t="s">
        <v>454</v>
      </c>
      <c r="EJ55" t="s">
        <v>11414</v>
      </c>
      <c r="EK55" t="s">
        <v>11415</v>
      </c>
      <c r="EL55" t="s">
        <v>11416</v>
      </c>
      <c r="EM55" t="s">
        <v>11417</v>
      </c>
      <c r="EN55" t="s">
        <v>418</v>
      </c>
      <c r="EO55" t="s">
        <v>11417</v>
      </c>
      <c r="EP55">
        <v>0</v>
      </c>
      <c r="ES55" t="s">
        <v>11418</v>
      </c>
      <c r="FD55">
        <v>0</v>
      </c>
      <c r="FE55">
        <v>7</v>
      </c>
      <c r="FF55" t="s">
        <v>1357</v>
      </c>
      <c r="FH55" t="s">
        <v>1357</v>
      </c>
      <c r="FK55">
        <v>0</v>
      </c>
      <c r="FM55">
        <v>0</v>
      </c>
      <c r="FP55">
        <v>0</v>
      </c>
      <c r="FR55" t="s">
        <v>4164</v>
      </c>
      <c r="FT55" t="s">
        <v>274</v>
      </c>
      <c r="FU55" t="s">
        <v>11419</v>
      </c>
      <c r="FV55" t="s">
        <v>431</v>
      </c>
      <c r="FW55" t="s">
        <v>1517</v>
      </c>
      <c r="FX55">
        <v>0</v>
      </c>
      <c r="FZ55">
        <v>10.35</v>
      </c>
      <c r="GA55">
        <v>25</v>
      </c>
      <c r="GB55">
        <v>0</v>
      </c>
      <c r="GC55" t="s">
        <v>7602</v>
      </c>
      <c r="GD55" t="s">
        <v>355</v>
      </c>
      <c r="GE55">
        <v>0</v>
      </c>
      <c r="GF55" t="s">
        <v>257</v>
      </c>
      <c r="GI55">
        <v>0</v>
      </c>
      <c r="GJ55">
        <v>0</v>
      </c>
      <c r="GL55" t="s">
        <v>11420</v>
      </c>
      <c r="GN55">
        <v>3</v>
      </c>
      <c r="GZ55" t="s">
        <v>9582</v>
      </c>
      <c r="HB55" t="s">
        <v>294</v>
      </c>
      <c r="HC55" t="s">
        <v>294</v>
      </c>
      <c r="HD55" t="s">
        <v>10557</v>
      </c>
      <c r="HE55">
        <v>0</v>
      </c>
      <c r="HF55">
        <v>12</v>
      </c>
      <c r="HG55">
        <v>35</v>
      </c>
      <c r="HH55" t="s">
        <v>275</v>
      </c>
      <c r="HK55">
        <v>1</v>
      </c>
      <c r="HV55">
        <v>-12</v>
      </c>
      <c r="HW55">
        <v>4225881</v>
      </c>
      <c r="HX55" t="s">
        <v>11421</v>
      </c>
      <c r="HY55">
        <v>4225854</v>
      </c>
      <c r="IB55">
        <v>0</v>
      </c>
      <c r="IC55">
        <v>0</v>
      </c>
      <c r="IL55">
        <v>131</v>
      </c>
      <c r="IN55" t="s">
        <v>10411</v>
      </c>
      <c r="IP55" t="s">
        <v>10411</v>
      </c>
      <c r="IT55">
        <v>10</v>
      </c>
    </row>
    <row r="56" spans="1:254">
      <c r="A56">
        <v>55</v>
      </c>
      <c r="B56" t="s">
        <v>11422</v>
      </c>
      <c r="C56">
        <v>4</v>
      </c>
      <c r="D56">
        <v>2</v>
      </c>
      <c r="E56">
        <v>10</v>
      </c>
      <c r="F56">
        <v>11</v>
      </c>
      <c r="G56">
        <v>-12</v>
      </c>
      <c r="I56" t="s">
        <v>254</v>
      </c>
      <c r="J56">
        <v>11</v>
      </c>
      <c r="K56" t="s">
        <v>3394</v>
      </c>
      <c r="L56" t="s">
        <v>11423</v>
      </c>
      <c r="M56" t="s">
        <v>2016</v>
      </c>
      <c r="O56" t="s">
        <v>2272</v>
      </c>
      <c r="V56" t="s">
        <v>253</v>
      </c>
      <c r="W56" t="s">
        <v>11424</v>
      </c>
      <c r="X56" t="s">
        <v>2761</v>
      </c>
      <c r="Y56" t="s">
        <v>11425</v>
      </c>
      <c r="AA56" t="s">
        <v>10644</v>
      </c>
      <c r="AB56">
        <v>4</v>
      </c>
      <c r="AI56">
        <v>86</v>
      </c>
      <c r="AJ56" t="s">
        <v>327</v>
      </c>
      <c r="AO56">
        <v>15</v>
      </c>
      <c r="BI56" t="s">
        <v>274</v>
      </c>
      <c r="BP56">
        <f t="shared" si="0"/>
        <v>1</v>
      </c>
      <c r="BQ56">
        <f t="shared" si="1"/>
        <v>0</v>
      </c>
      <c r="BS56" t="s">
        <v>275</v>
      </c>
      <c r="BU56">
        <v>35</v>
      </c>
      <c r="BW56">
        <v>0</v>
      </c>
      <c r="BX56" t="s">
        <v>11426</v>
      </c>
      <c r="BZ56">
        <v>1</v>
      </c>
      <c r="CC56" s="3">
        <v>0.24374999999999999</v>
      </c>
      <c r="CD56" t="s">
        <v>257</v>
      </c>
      <c r="CE56" t="s">
        <v>11427</v>
      </c>
      <c r="CF56">
        <v>7</v>
      </c>
      <c r="CH56" t="s">
        <v>331</v>
      </c>
      <c r="CI56">
        <v>0</v>
      </c>
      <c r="CJ56" t="s">
        <v>11428</v>
      </c>
      <c r="CK56" s="4">
        <v>38050</v>
      </c>
      <c r="CL56" t="s">
        <v>11429</v>
      </c>
      <c r="CM56" t="s">
        <v>11430</v>
      </c>
      <c r="CN56">
        <v>10</v>
      </c>
      <c r="CP56" t="s">
        <v>269</v>
      </c>
      <c r="CQ56" t="s">
        <v>10401</v>
      </c>
      <c r="CT56" t="s">
        <v>4311</v>
      </c>
      <c r="CV56">
        <v>0</v>
      </c>
      <c r="CX56">
        <v>3</v>
      </c>
      <c r="CY56" t="s">
        <v>614</v>
      </c>
      <c r="CZ56">
        <v>-17</v>
      </c>
      <c r="DA56">
        <v>8</v>
      </c>
      <c r="DB56" t="s">
        <v>2703</v>
      </c>
      <c r="DC56">
        <v>-12</v>
      </c>
      <c r="DE56" t="s">
        <v>10512</v>
      </c>
      <c r="DJ56">
        <v>11</v>
      </c>
      <c r="DK56" s="4">
        <v>44505</v>
      </c>
      <c r="DL56">
        <v>20524</v>
      </c>
      <c r="DM56">
        <v>2021</v>
      </c>
      <c r="DN56">
        <v>1</v>
      </c>
      <c r="DP56">
        <v>81314</v>
      </c>
      <c r="DQ56">
        <v>142</v>
      </c>
      <c r="DT56" t="s">
        <v>274</v>
      </c>
      <c r="DU56" t="s">
        <v>257</v>
      </c>
      <c r="DW56">
        <v>10</v>
      </c>
      <c r="DX56" t="s">
        <v>10401</v>
      </c>
      <c r="ED56">
        <v>0</v>
      </c>
      <c r="EE56" t="s">
        <v>11431</v>
      </c>
      <c r="EF56" t="s">
        <v>383</v>
      </c>
      <c r="EG56">
        <v>0</v>
      </c>
      <c r="EI56" t="s">
        <v>340</v>
      </c>
      <c r="EJ56" t="s">
        <v>11432</v>
      </c>
      <c r="EK56" t="s">
        <v>11433</v>
      </c>
      <c r="EL56" t="s">
        <v>11434</v>
      </c>
      <c r="EM56" t="s">
        <v>772</v>
      </c>
      <c r="EN56" t="s">
        <v>282</v>
      </c>
      <c r="EO56" t="s">
        <v>2238</v>
      </c>
      <c r="EP56">
        <v>0</v>
      </c>
      <c r="EQ56" t="s">
        <v>11394</v>
      </c>
      <c r="ES56" t="s">
        <v>11435</v>
      </c>
      <c r="ET56">
        <v>-1</v>
      </c>
      <c r="EU56" t="s">
        <v>348</v>
      </c>
      <c r="EV56" t="s">
        <v>1983</v>
      </c>
      <c r="EW56" t="s">
        <v>1251</v>
      </c>
      <c r="EX56" t="s">
        <v>921</v>
      </c>
      <c r="FA56" t="s">
        <v>999</v>
      </c>
      <c r="FB56" t="s">
        <v>11397</v>
      </c>
      <c r="FC56" t="s">
        <v>253</v>
      </c>
      <c r="FD56">
        <v>1</v>
      </c>
      <c r="FE56">
        <v>9</v>
      </c>
      <c r="FK56">
        <v>0</v>
      </c>
      <c r="FM56">
        <v>0</v>
      </c>
      <c r="FP56">
        <v>0</v>
      </c>
      <c r="FR56" t="s">
        <v>1177</v>
      </c>
      <c r="FU56" t="s">
        <v>11436</v>
      </c>
      <c r="FV56" t="s">
        <v>431</v>
      </c>
      <c r="FX56">
        <v>0</v>
      </c>
      <c r="FZ56">
        <v>10.35</v>
      </c>
      <c r="GA56">
        <v>25</v>
      </c>
      <c r="GB56">
        <v>1</v>
      </c>
      <c r="GD56" t="s">
        <v>355</v>
      </c>
      <c r="GE56">
        <v>0</v>
      </c>
      <c r="GF56" t="s">
        <v>257</v>
      </c>
      <c r="GH56">
        <v>2.2000000000000002</v>
      </c>
      <c r="GI56">
        <v>0</v>
      </c>
      <c r="GJ56">
        <v>0</v>
      </c>
      <c r="GL56" t="s">
        <v>5963</v>
      </c>
      <c r="GM56">
        <v>12</v>
      </c>
      <c r="GN56">
        <v>10</v>
      </c>
      <c r="GO56" t="s">
        <v>357</v>
      </c>
      <c r="GQ56">
        <v>9</v>
      </c>
      <c r="GZ56" t="s">
        <v>4629</v>
      </c>
      <c r="HA56" t="s">
        <v>10512</v>
      </c>
      <c r="HB56" t="s">
        <v>294</v>
      </c>
      <c r="HC56" t="s">
        <v>294</v>
      </c>
      <c r="HD56" t="s">
        <v>11437</v>
      </c>
      <c r="HE56">
        <v>0</v>
      </c>
      <c r="HF56">
        <v>11</v>
      </c>
      <c r="HG56">
        <v>35</v>
      </c>
      <c r="HH56" t="s">
        <v>275</v>
      </c>
      <c r="HJ56" t="s">
        <v>1281</v>
      </c>
      <c r="HK56">
        <v>3</v>
      </c>
      <c r="HL56" t="s">
        <v>10512</v>
      </c>
      <c r="HN56" t="s">
        <v>11400</v>
      </c>
      <c r="HO56" t="s">
        <v>11438</v>
      </c>
      <c r="HP56" t="s">
        <v>11439</v>
      </c>
      <c r="HQ56" t="s">
        <v>11440</v>
      </c>
      <c r="HS56" t="s">
        <v>7359</v>
      </c>
      <c r="HV56">
        <v>-23</v>
      </c>
      <c r="HW56">
        <v>4225895</v>
      </c>
      <c r="HX56" t="s">
        <v>921</v>
      </c>
      <c r="HY56">
        <v>4225881</v>
      </c>
      <c r="IB56">
        <v>0</v>
      </c>
      <c r="IC56">
        <v>0</v>
      </c>
      <c r="IL56">
        <v>132</v>
      </c>
      <c r="IP56" t="s">
        <v>10619</v>
      </c>
      <c r="IT56">
        <v>10</v>
      </c>
    </row>
    <row r="57" spans="1:254">
      <c r="A57">
        <v>56</v>
      </c>
      <c r="B57" t="s">
        <v>11441</v>
      </c>
      <c r="C57">
        <v>4</v>
      </c>
      <c r="D57">
        <v>1</v>
      </c>
      <c r="E57">
        <v>10</v>
      </c>
      <c r="F57">
        <v>9</v>
      </c>
      <c r="G57">
        <v>-23</v>
      </c>
      <c r="I57" t="s">
        <v>254</v>
      </c>
      <c r="J57">
        <v>12</v>
      </c>
      <c r="K57">
        <v>12</v>
      </c>
      <c r="L57" t="s">
        <v>11442</v>
      </c>
      <c r="M57" t="s">
        <v>568</v>
      </c>
      <c r="O57" t="s">
        <v>1066</v>
      </c>
      <c r="P57" t="s">
        <v>1336</v>
      </c>
      <c r="V57" t="s">
        <v>257</v>
      </c>
      <c r="W57" t="s">
        <v>10776</v>
      </c>
      <c r="AD57" t="s">
        <v>635</v>
      </c>
      <c r="AE57" t="s">
        <v>1685</v>
      </c>
      <c r="AF57" t="s">
        <v>10776</v>
      </c>
      <c r="AG57" t="s">
        <v>274</v>
      </c>
      <c r="AI57">
        <v>15</v>
      </c>
      <c r="AO57">
        <v>15</v>
      </c>
      <c r="BI57" t="s">
        <v>274</v>
      </c>
      <c r="BP57">
        <f t="shared" si="0"/>
        <v>0</v>
      </c>
      <c r="BQ57">
        <f t="shared" si="1"/>
        <v>2</v>
      </c>
      <c r="BS57" t="s">
        <v>275</v>
      </c>
      <c r="BU57">
        <v>35</v>
      </c>
      <c r="BW57">
        <v>0</v>
      </c>
      <c r="BX57" t="s">
        <v>11443</v>
      </c>
      <c r="CC57" s="3">
        <v>0.21875</v>
      </c>
      <c r="CE57" t="s">
        <v>11444</v>
      </c>
      <c r="CI57">
        <v>0</v>
      </c>
      <c r="CJ57" t="s">
        <v>11445</v>
      </c>
      <c r="CK57" s="4">
        <v>38050</v>
      </c>
      <c r="CL57" t="s">
        <v>11446</v>
      </c>
      <c r="CM57" t="s">
        <v>11447</v>
      </c>
      <c r="CN57">
        <v>10</v>
      </c>
      <c r="CP57" t="s">
        <v>269</v>
      </c>
      <c r="CQ57" t="s">
        <v>10401</v>
      </c>
      <c r="CT57" t="s">
        <v>2534</v>
      </c>
      <c r="CV57">
        <v>0</v>
      </c>
      <c r="CX57">
        <v>4</v>
      </c>
      <c r="CY57" t="s">
        <v>614</v>
      </c>
      <c r="CZ57">
        <v>-17</v>
      </c>
      <c r="DA57">
        <v>8</v>
      </c>
      <c r="DB57" t="s">
        <v>2703</v>
      </c>
      <c r="DC57">
        <v>-12</v>
      </c>
      <c r="DE57" t="s">
        <v>10619</v>
      </c>
      <c r="DJ57">
        <v>9</v>
      </c>
      <c r="DK57" s="4">
        <v>44505</v>
      </c>
      <c r="DL57">
        <v>20524</v>
      </c>
      <c r="DM57">
        <v>2021</v>
      </c>
      <c r="DN57">
        <v>1</v>
      </c>
      <c r="DP57">
        <v>81314</v>
      </c>
      <c r="DQ57">
        <v>143</v>
      </c>
      <c r="DT57" t="s">
        <v>274</v>
      </c>
      <c r="DU57" t="s">
        <v>257</v>
      </c>
      <c r="DW57">
        <v>10</v>
      </c>
      <c r="DX57" t="s">
        <v>10401</v>
      </c>
      <c r="ED57">
        <v>0</v>
      </c>
      <c r="EE57" t="s">
        <v>1694</v>
      </c>
      <c r="EF57" t="s">
        <v>383</v>
      </c>
      <c r="EG57">
        <v>0</v>
      </c>
      <c r="EI57" t="s">
        <v>454</v>
      </c>
      <c r="EJ57" t="s">
        <v>11448</v>
      </c>
      <c r="EK57" t="s">
        <v>11449</v>
      </c>
      <c r="EL57" t="s">
        <v>11450</v>
      </c>
      <c r="EM57" t="s">
        <v>2934</v>
      </c>
      <c r="EN57" t="s">
        <v>282</v>
      </c>
      <c r="EO57" t="s">
        <v>9957</v>
      </c>
      <c r="EP57">
        <v>1</v>
      </c>
      <c r="ES57" t="s">
        <v>11451</v>
      </c>
      <c r="FD57">
        <v>0</v>
      </c>
      <c r="FF57" t="s">
        <v>308</v>
      </c>
      <c r="FH57" t="s">
        <v>308</v>
      </c>
      <c r="FK57">
        <v>0</v>
      </c>
      <c r="FM57">
        <v>0</v>
      </c>
      <c r="FP57">
        <v>0</v>
      </c>
      <c r="FR57" t="s">
        <v>395</v>
      </c>
      <c r="FT57" t="s">
        <v>257</v>
      </c>
      <c r="FU57" t="s">
        <v>1277</v>
      </c>
      <c r="FV57" t="s">
        <v>1700</v>
      </c>
      <c r="FW57" t="s">
        <v>432</v>
      </c>
      <c r="FX57">
        <v>0</v>
      </c>
      <c r="FZ57">
        <v>10.35</v>
      </c>
      <c r="GA57">
        <v>25</v>
      </c>
      <c r="GB57">
        <v>0</v>
      </c>
      <c r="GD57" t="s">
        <v>355</v>
      </c>
      <c r="GE57">
        <v>0</v>
      </c>
      <c r="GF57" t="s">
        <v>1179</v>
      </c>
      <c r="GI57">
        <v>0</v>
      </c>
      <c r="GJ57">
        <v>0</v>
      </c>
      <c r="GL57" t="s">
        <v>3881</v>
      </c>
      <c r="GN57">
        <v>10</v>
      </c>
      <c r="GZ57" t="s">
        <v>11452</v>
      </c>
      <c r="HA57" t="s">
        <v>10619</v>
      </c>
      <c r="HB57" t="s">
        <v>313</v>
      </c>
      <c r="HC57" t="s">
        <v>313</v>
      </c>
      <c r="HD57" t="s">
        <v>11453</v>
      </c>
      <c r="HE57">
        <v>0</v>
      </c>
      <c r="HF57">
        <v>12</v>
      </c>
      <c r="HG57">
        <v>35</v>
      </c>
      <c r="HH57" t="s">
        <v>275</v>
      </c>
      <c r="HK57">
        <v>4</v>
      </c>
      <c r="HV57">
        <v>-32</v>
      </c>
      <c r="HW57">
        <v>4225917</v>
      </c>
      <c r="HX57" t="s">
        <v>11454</v>
      </c>
      <c r="HY57">
        <v>4225895</v>
      </c>
      <c r="IB57">
        <v>0.5</v>
      </c>
      <c r="IC57">
        <v>1</v>
      </c>
      <c r="IL57">
        <v>133</v>
      </c>
      <c r="IP57" t="s">
        <v>10651</v>
      </c>
      <c r="IT57">
        <v>10</v>
      </c>
    </row>
    <row r="58" spans="1:254">
      <c r="A58">
        <v>57</v>
      </c>
      <c r="B58" t="s">
        <v>11455</v>
      </c>
      <c r="C58">
        <v>4</v>
      </c>
      <c r="D58">
        <v>2</v>
      </c>
      <c r="E58">
        <v>1</v>
      </c>
      <c r="G58">
        <v>-32</v>
      </c>
      <c r="I58" t="s">
        <v>298</v>
      </c>
      <c r="J58">
        <v>11</v>
      </c>
      <c r="K58" t="s">
        <v>10568</v>
      </c>
      <c r="L58" t="s">
        <v>8413</v>
      </c>
      <c r="M58" t="s">
        <v>1095</v>
      </c>
      <c r="O58" t="s">
        <v>7034</v>
      </c>
      <c r="V58" t="s">
        <v>257</v>
      </c>
      <c r="W58" t="s">
        <v>9931</v>
      </c>
      <c r="AD58" t="s">
        <v>445</v>
      </c>
      <c r="AE58" t="s">
        <v>446</v>
      </c>
      <c r="AF58" t="s">
        <v>9931</v>
      </c>
      <c r="AG58" t="s">
        <v>257</v>
      </c>
      <c r="AI58">
        <v>17</v>
      </c>
      <c r="AO58">
        <v>15</v>
      </c>
      <c r="AT58" t="s">
        <v>254</v>
      </c>
      <c r="BI58" t="s">
        <v>274</v>
      </c>
      <c r="BP58">
        <f t="shared" si="0"/>
        <v>0</v>
      </c>
      <c r="BQ58">
        <f t="shared" si="1"/>
        <v>2</v>
      </c>
      <c r="BS58" t="s">
        <v>275</v>
      </c>
      <c r="BU58">
        <v>35</v>
      </c>
      <c r="BW58">
        <v>0</v>
      </c>
      <c r="BX58" t="s">
        <v>11456</v>
      </c>
      <c r="CC58" s="3">
        <v>0.19236111111111112</v>
      </c>
      <c r="CE58" t="s">
        <v>11457</v>
      </c>
      <c r="CI58">
        <v>0</v>
      </c>
      <c r="CJ58" t="s">
        <v>11458</v>
      </c>
      <c r="CK58" s="4">
        <v>38050</v>
      </c>
      <c r="CL58" t="s">
        <v>11459</v>
      </c>
      <c r="CM58" t="s">
        <v>11460</v>
      </c>
      <c r="CN58">
        <v>10</v>
      </c>
      <c r="CO58" t="s">
        <v>11461</v>
      </c>
      <c r="CP58" t="s">
        <v>282</v>
      </c>
      <c r="CQ58" t="s">
        <v>10401</v>
      </c>
      <c r="CT58" t="s">
        <v>11462</v>
      </c>
      <c r="CV58">
        <v>0</v>
      </c>
      <c r="CX58">
        <v>5</v>
      </c>
      <c r="CY58" t="s">
        <v>614</v>
      </c>
      <c r="CZ58">
        <v>-17</v>
      </c>
      <c r="DA58">
        <v>8</v>
      </c>
      <c r="DB58" t="s">
        <v>2703</v>
      </c>
      <c r="DC58">
        <v>-12</v>
      </c>
      <c r="DE58" t="s">
        <v>10411</v>
      </c>
      <c r="DJ58">
        <v>-12</v>
      </c>
      <c r="DK58" s="4">
        <v>44505</v>
      </c>
      <c r="DL58">
        <v>20524</v>
      </c>
      <c r="DM58">
        <v>2021</v>
      </c>
      <c r="DN58">
        <v>1</v>
      </c>
      <c r="DP58">
        <v>81314</v>
      </c>
      <c r="DQ58">
        <v>144</v>
      </c>
      <c r="DT58" t="s">
        <v>274</v>
      </c>
      <c r="DU58" t="s">
        <v>257</v>
      </c>
      <c r="DW58">
        <v>10</v>
      </c>
      <c r="DX58" t="s">
        <v>10401</v>
      </c>
      <c r="ED58">
        <v>0</v>
      </c>
      <c r="EE58" t="s">
        <v>3716</v>
      </c>
      <c r="EF58" t="s">
        <v>422</v>
      </c>
      <c r="EG58">
        <v>0</v>
      </c>
      <c r="EI58" t="s">
        <v>340</v>
      </c>
      <c r="EJ58" t="s">
        <v>11463</v>
      </c>
      <c r="EK58" t="s">
        <v>11464</v>
      </c>
      <c r="EL58" t="s">
        <v>11465</v>
      </c>
      <c r="EM58" t="s">
        <v>11466</v>
      </c>
      <c r="EN58" t="s">
        <v>269</v>
      </c>
      <c r="EO58" t="s">
        <v>2238</v>
      </c>
      <c r="EP58">
        <v>1</v>
      </c>
      <c r="ES58" t="s">
        <v>11467</v>
      </c>
      <c r="FD58">
        <v>0</v>
      </c>
      <c r="FE58">
        <v>9</v>
      </c>
      <c r="FF58" t="s">
        <v>461</v>
      </c>
      <c r="FH58" t="s">
        <v>461</v>
      </c>
      <c r="FK58">
        <v>0</v>
      </c>
      <c r="FM58">
        <v>0</v>
      </c>
      <c r="FP58">
        <v>0</v>
      </c>
      <c r="FR58" t="s">
        <v>462</v>
      </c>
      <c r="FT58" t="s">
        <v>257</v>
      </c>
      <c r="FU58" t="s">
        <v>683</v>
      </c>
      <c r="FV58" t="s">
        <v>397</v>
      </c>
      <c r="FW58" t="s">
        <v>1030</v>
      </c>
      <c r="FX58">
        <v>0</v>
      </c>
      <c r="FZ58">
        <v>10.35</v>
      </c>
      <c r="GA58">
        <v>25</v>
      </c>
      <c r="GB58">
        <v>0</v>
      </c>
      <c r="GC58" t="s">
        <v>11468</v>
      </c>
      <c r="GD58" t="s">
        <v>355</v>
      </c>
      <c r="GE58">
        <v>0</v>
      </c>
      <c r="GF58" t="s">
        <v>257</v>
      </c>
      <c r="GI58">
        <v>1</v>
      </c>
      <c r="GJ58">
        <v>1</v>
      </c>
      <c r="GL58" t="s">
        <v>11469</v>
      </c>
      <c r="GN58">
        <v>-5</v>
      </c>
      <c r="GZ58" t="s">
        <v>1786</v>
      </c>
      <c r="HB58" t="s">
        <v>313</v>
      </c>
      <c r="HC58" t="s">
        <v>313</v>
      </c>
      <c r="HD58" t="s">
        <v>2934</v>
      </c>
      <c r="HE58">
        <v>0</v>
      </c>
      <c r="HF58">
        <v>11</v>
      </c>
      <c r="HG58">
        <v>35</v>
      </c>
      <c r="HH58" t="s">
        <v>275</v>
      </c>
      <c r="HK58">
        <v>4</v>
      </c>
      <c r="HT58" t="s">
        <v>11470</v>
      </c>
      <c r="HU58">
        <v>-10</v>
      </c>
      <c r="HV58">
        <v>-20</v>
      </c>
      <c r="HW58">
        <v>4225933</v>
      </c>
      <c r="HX58" t="s">
        <v>11137</v>
      </c>
      <c r="HY58">
        <v>4225917</v>
      </c>
      <c r="IB58">
        <v>0</v>
      </c>
      <c r="IC58">
        <v>0</v>
      </c>
      <c r="IL58">
        <v>134</v>
      </c>
      <c r="IP58" t="s">
        <v>10411</v>
      </c>
      <c r="IT58">
        <v>10</v>
      </c>
    </row>
    <row r="59" spans="1:254">
      <c r="A59">
        <v>58</v>
      </c>
      <c r="B59" t="s">
        <v>11471</v>
      </c>
      <c r="C59">
        <v>4</v>
      </c>
      <c r="D59">
        <v>2</v>
      </c>
      <c r="E59">
        <v>13</v>
      </c>
      <c r="F59">
        <v>7</v>
      </c>
      <c r="G59">
        <v>-20</v>
      </c>
      <c r="I59" t="s">
        <v>254</v>
      </c>
      <c r="J59">
        <v>12</v>
      </c>
      <c r="K59">
        <v>12</v>
      </c>
      <c r="L59" t="s">
        <v>11472</v>
      </c>
      <c r="M59" t="s">
        <v>319</v>
      </c>
      <c r="O59" t="s">
        <v>11473</v>
      </c>
      <c r="V59" t="s">
        <v>253</v>
      </c>
      <c r="W59" t="s">
        <v>11474</v>
      </c>
      <c r="X59" t="s">
        <v>1069</v>
      </c>
      <c r="Y59" t="s">
        <v>11475</v>
      </c>
      <c r="AA59" t="s">
        <v>325</v>
      </c>
      <c r="AB59" t="s">
        <v>326</v>
      </c>
      <c r="AI59">
        <v>1</v>
      </c>
      <c r="AJ59" t="s">
        <v>327</v>
      </c>
      <c r="AO59">
        <v>15</v>
      </c>
      <c r="AT59" t="s">
        <v>254</v>
      </c>
      <c r="BI59" t="s">
        <v>257</v>
      </c>
      <c r="BP59">
        <f t="shared" si="0"/>
        <v>1</v>
      </c>
      <c r="BQ59">
        <f t="shared" si="1"/>
        <v>0</v>
      </c>
      <c r="BS59" t="s">
        <v>275</v>
      </c>
      <c r="BU59">
        <v>35</v>
      </c>
      <c r="BW59">
        <v>0</v>
      </c>
      <c r="BX59" t="s">
        <v>11476</v>
      </c>
      <c r="BZ59">
        <v>1</v>
      </c>
      <c r="CC59" s="3">
        <v>0.17152777777777775</v>
      </c>
      <c r="CD59" t="s">
        <v>274</v>
      </c>
      <c r="CE59" t="s">
        <v>11477</v>
      </c>
      <c r="CF59">
        <v>8</v>
      </c>
      <c r="CH59" t="s">
        <v>331</v>
      </c>
      <c r="CI59">
        <v>0</v>
      </c>
      <c r="CJ59" t="s">
        <v>11478</v>
      </c>
      <c r="CK59" s="4">
        <v>38050</v>
      </c>
      <c r="CL59" t="s">
        <v>11479</v>
      </c>
      <c r="CM59" t="s">
        <v>11480</v>
      </c>
      <c r="CN59">
        <v>10</v>
      </c>
      <c r="CP59" t="s">
        <v>418</v>
      </c>
      <c r="CQ59" t="s">
        <v>10401</v>
      </c>
      <c r="CT59" t="s">
        <v>10985</v>
      </c>
      <c r="CV59">
        <v>0</v>
      </c>
      <c r="CX59">
        <v>6</v>
      </c>
      <c r="CY59" t="s">
        <v>614</v>
      </c>
      <c r="CZ59">
        <v>-17</v>
      </c>
      <c r="DA59">
        <v>8</v>
      </c>
      <c r="DB59" t="s">
        <v>2703</v>
      </c>
      <c r="DC59">
        <v>-12</v>
      </c>
      <c r="DE59" t="s">
        <v>10444</v>
      </c>
      <c r="DJ59">
        <v>7</v>
      </c>
      <c r="DK59" s="4">
        <v>44505</v>
      </c>
      <c r="DL59">
        <v>20524</v>
      </c>
      <c r="DM59">
        <v>2021</v>
      </c>
      <c r="DN59">
        <v>1</v>
      </c>
      <c r="DP59">
        <v>81314</v>
      </c>
      <c r="DQ59">
        <v>145</v>
      </c>
      <c r="DT59" t="s">
        <v>257</v>
      </c>
      <c r="DU59" t="s">
        <v>274</v>
      </c>
      <c r="DW59">
        <v>10</v>
      </c>
      <c r="DX59" t="s">
        <v>10401</v>
      </c>
      <c r="DZ59" t="s">
        <v>10557</v>
      </c>
      <c r="ED59">
        <v>0</v>
      </c>
      <c r="EE59" t="s">
        <v>11481</v>
      </c>
      <c r="EF59" t="s">
        <v>701</v>
      </c>
      <c r="EG59">
        <v>0</v>
      </c>
      <c r="EH59" t="s">
        <v>1955</v>
      </c>
      <c r="EI59" t="s">
        <v>454</v>
      </c>
      <c r="EJ59" t="s">
        <v>11448</v>
      </c>
      <c r="EK59" t="s">
        <v>11482</v>
      </c>
      <c r="EL59" t="s">
        <v>11483</v>
      </c>
      <c r="EM59" t="s">
        <v>10132</v>
      </c>
      <c r="EN59" t="s">
        <v>418</v>
      </c>
      <c r="EO59" t="s">
        <v>9957</v>
      </c>
      <c r="EP59">
        <v>0</v>
      </c>
      <c r="EQ59" t="s">
        <v>11484</v>
      </c>
      <c r="ES59" t="s">
        <v>11485</v>
      </c>
      <c r="ET59">
        <v>6</v>
      </c>
      <c r="EU59" t="s">
        <v>348</v>
      </c>
      <c r="EV59" t="s">
        <v>1983</v>
      </c>
      <c r="EW59" t="s">
        <v>771</v>
      </c>
      <c r="EX59" t="s">
        <v>772</v>
      </c>
      <c r="FA59" t="s">
        <v>499</v>
      </c>
      <c r="FB59" t="s">
        <v>11486</v>
      </c>
      <c r="FD59">
        <v>0</v>
      </c>
      <c r="FE59">
        <v>2</v>
      </c>
      <c r="FJ59" t="s">
        <v>11487</v>
      </c>
      <c r="FK59">
        <v>0</v>
      </c>
      <c r="FM59">
        <v>0</v>
      </c>
      <c r="FN59" t="s">
        <v>10557</v>
      </c>
      <c r="FO59" t="s">
        <v>3592</v>
      </c>
      <c r="FP59">
        <v>0</v>
      </c>
      <c r="FR59" t="s">
        <v>354</v>
      </c>
      <c r="FX59">
        <v>0</v>
      </c>
      <c r="FZ59">
        <v>10.35</v>
      </c>
      <c r="GA59">
        <v>25</v>
      </c>
      <c r="GB59">
        <v>0</v>
      </c>
      <c r="GD59" t="s">
        <v>355</v>
      </c>
      <c r="GE59">
        <v>0</v>
      </c>
      <c r="GF59" t="s">
        <v>466</v>
      </c>
      <c r="GG59">
        <v>2.2000000000000002</v>
      </c>
      <c r="GH59">
        <v>2.2000000000000002</v>
      </c>
      <c r="GI59">
        <v>0</v>
      </c>
      <c r="GJ59">
        <v>0</v>
      </c>
      <c r="GL59" t="s">
        <v>11488</v>
      </c>
      <c r="GM59">
        <v>1</v>
      </c>
      <c r="GN59">
        <v>0</v>
      </c>
      <c r="GO59" t="s">
        <v>713</v>
      </c>
      <c r="GP59" t="s">
        <v>779</v>
      </c>
      <c r="GQ59">
        <v>42</v>
      </c>
      <c r="GZ59" t="s">
        <v>4364</v>
      </c>
      <c r="HB59" t="s">
        <v>294</v>
      </c>
      <c r="HC59" t="s">
        <v>294</v>
      </c>
      <c r="HD59" t="s">
        <v>3592</v>
      </c>
      <c r="HE59">
        <v>0</v>
      </c>
      <c r="HF59">
        <v>12</v>
      </c>
      <c r="HG59">
        <v>35</v>
      </c>
      <c r="HH59" t="s">
        <v>275</v>
      </c>
      <c r="HK59">
        <v>3</v>
      </c>
      <c r="HL59" t="s">
        <v>10444</v>
      </c>
      <c r="HN59" t="s">
        <v>11400</v>
      </c>
      <c r="HO59" t="s">
        <v>11489</v>
      </c>
      <c r="HP59" t="s">
        <v>11490</v>
      </c>
      <c r="HQ59" t="s">
        <v>11491</v>
      </c>
      <c r="HS59" t="s">
        <v>11492</v>
      </c>
      <c r="HV59">
        <v>-27</v>
      </c>
      <c r="HW59">
        <v>4225981</v>
      </c>
      <c r="HX59" t="s">
        <v>10557</v>
      </c>
      <c r="HY59">
        <v>4225933</v>
      </c>
      <c r="IB59">
        <v>0</v>
      </c>
      <c r="IC59">
        <v>0</v>
      </c>
      <c r="IL59">
        <v>135</v>
      </c>
      <c r="IN59" t="s">
        <v>10444</v>
      </c>
      <c r="IP59" t="s">
        <v>10444</v>
      </c>
      <c r="IT59">
        <v>10</v>
      </c>
    </row>
    <row r="60" spans="1:254">
      <c r="A60">
        <v>59</v>
      </c>
      <c r="B60" t="s">
        <v>11493</v>
      </c>
      <c r="C60">
        <v>4</v>
      </c>
      <c r="D60">
        <v>3</v>
      </c>
      <c r="E60">
        <v>6</v>
      </c>
      <c r="G60">
        <v>-27</v>
      </c>
      <c r="I60" t="s">
        <v>298</v>
      </c>
      <c r="J60">
        <v>11</v>
      </c>
      <c r="K60">
        <v>11</v>
      </c>
      <c r="L60" t="s">
        <v>10817</v>
      </c>
      <c r="M60" t="s">
        <v>408</v>
      </c>
      <c r="O60" t="s">
        <v>508</v>
      </c>
      <c r="S60" t="s">
        <v>10818</v>
      </c>
      <c r="V60" t="s">
        <v>253</v>
      </c>
      <c r="W60" t="s">
        <v>11494</v>
      </c>
      <c r="X60" t="s">
        <v>4639</v>
      </c>
      <c r="Y60" t="s">
        <v>11495</v>
      </c>
      <c r="AA60" t="s">
        <v>325</v>
      </c>
      <c r="AB60" t="s">
        <v>326</v>
      </c>
      <c r="AI60">
        <v>15</v>
      </c>
      <c r="AJ60" t="s">
        <v>7588</v>
      </c>
      <c r="AO60">
        <v>15</v>
      </c>
      <c r="BI60" t="s">
        <v>257</v>
      </c>
      <c r="BP60">
        <f t="shared" si="0"/>
        <v>1</v>
      </c>
      <c r="BQ60">
        <f t="shared" si="1"/>
        <v>0</v>
      </c>
      <c r="BS60" t="s">
        <v>275</v>
      </c>
      <c r="BU60">
        <v>35</v>
      </c>
      <c r="BW60">
        <v>1</v>
      </c>
      <c r="BX60" t="s">
        <v>11496</v>
      </c>
      <c r="BZ60">
        <v>0</v>
      </c>
      <c r="CC60" s="3">
        <v>0.14305555555555557</v>
      </c>
      <c r="CD60" t="s">
        <v>274</v>
      </c>
      <c r="CE60" t="s">
        <v>11497</v>
      </c>
      <c r="CF60">
        <v>9</v>
      </c>
      <c r="CH60" t="s">
        <v>331</v>
      </c>
      <c r="CI60">
        <v>0</v>
      </c>
      <c r="CJ60" t="s">
        <v>11498</v>
      </c>
      <c r="CK60" s="4">
        <v>38414</v>
      </c>
      <c r="CL60" t="s">
        <v>11499</v>
      </c>
      <c r="CM60" t="s">
        <v>11500</v>
      </c>
      <c r="CN60">
        <v>10</v>
      </c>
      <c r="CO60" t="s">
        <v>11501</v>
      </c>
      <c r="CP60" t="s">
        <v>282</v>
      </c>
      <c r="CQ60" t="s">
        <v>10401</v>
      </c>
      <c r="CT60" t="s">
        <v>5447</v>
      </c>
      <c r="CV60">
        <v>0</v>
      </c>
      <c r="CX60">
        <v>7</v>
      </c>
      <c r="CY60" t="s">
        <v>614</v>
      </c>
      <c r="CZ60">
        <v>-17</v>
      </c>
      <c r="DA60">
        <v>8</v>
      </c>
      <c r="DB60" t="s">
        <v>2703</v>
      </c>
      <c r="DC60">
        <v>-12</v>
      </c>
      <c r="DJ60">
        <v>-10</v>
      </c>
      <c r="DK60" s="4">
        <v>44505</v>
      </c>
      <c r="DL60">
        <v>20524</v>
      </c>
      <c r="DM60">
        <v>2021</v>
      </c>
      <c r="DN60">
        <v>1</v>
      </c>
      <c r="DP60">
        <v>81314</v>
      </c>
      <c r="DQ60">
        <v>146</v>
      </c>
      <c r="DT60" t="s">
        <v>257</v>
      </c>
      <c r="DU60" t="s">
        <v>274</v>
      </c>
      <c r="DW60">
        <v>10</v>
      </c>
      <c r="DX60" t="s">
        <v>10401</v>
      </c>
      <c r="DZ60" t="s">
        <v>11502</v>
      </c>
      <c r="ED60">
        <v>0</v>
      </c>
      <c r="EE60" t="s">
        <v>765</v>
      </c>
      <c r="EF60" t="s">
        <v>422</v>
      </c>
      <c r="EG60">
        <v>0</v>
      </c>
      <c r="EI60" t="s">
        <v>340</v>
      </c>
      <c r="EJ60" t="s">
        <v>11432</v>
      </c>
      <c r="EK60" t="s">
        <v>11503</v>
      </c>
      <c r="EL60" t="s">
        <v>11504</v>
      </c>
      <c r="EM60" t="s">
        <v>11505</v>
      </c>
      <c r="EN60" t="s">
        <v>269</v>
      </c>
      <c r="EO60" t="s">
        <v>9957</v>
      </c>
      <c r="EP60">
        <v>0</v>
      </c>
      <c r="EQ60" t="s">
        <v>11506</v>
      </c>
      <c r="ES60" t="s">
        <v>11507</v>
      </c>
      <c r="ET60">
        <v>0</v>
      </c>
      <c r="EU60" t="s">
        <v>679</v>
      </c>
      <c r="EV60" t="s">
        <v>1983</v>
      </c>
      <c r="FB60" t="s">
        <v>11508</v>
      </c>
      <c r="FD60">
        <v>0</v>
      </c>
      <c r="FE60">
        <v>6</v>
      </c>
      <c r="FF60" t="s">
        <v>893</v>
      </c>
      <c r="FH60" t="s">
        <v>893</v>
      </c>
      <c r="FI60" t="s">
        <v>11509</v>
      </c>
      <c r="FJ60" t="s">
        <v>11510</v>
      </c>
      <c r="FK60">
        <v>0</v>
      </c>
      <c r="FM60">
        <v>1</v>
      </c>
      <c r="FN60" t="s">
        <v>11502</v>
      </c>
      <c r="FO60" t="s">
        <v>11511</v>
      </c>
      <c r="FP60">
        <v>0</v>
      </c>
      <c r="FQ60" t="s">
        <v>274</v>
      </c>
      <c r="FR60" t="s">
        <v>462</v>
      </c>
      <c r="FU60" t="s">
        <v>683</v>
      </c>
      <c r="FX60">
        <v>0</v>
      </c>
      <c r="FZ60">
        <v>10.35</v>
      </c>
      <c r="GA60">
        <v>25</v>
      </c>
      <c r="GB60">
        <v>0</v>
      </c>
      <c r="GC60" t="s">
        <v>11046</v>
      </c>
      <c r="GD60" t="s">
        <v>355</v>
      </c>
      <c r="GE60">
        <v>0</v>
      </c>
      <c r="GF60" t="s">
        <v>257</v>
      </c>
      <c r="GG60">
        <v>2.5</v>
      </c>
      <c r="GH60">
        <v>2.5</v>
      </c>
      <c r="GI60">
        <v>0</v>
      </c>
      <c r="GJ60">
        <v>0</v>
      </c>
      <c r="GK60" t="s">
        <v>11512</v>
      </c>
      <c r="GL60" t="s">
        <v>11513</v>
      </c>
      <c r="GN60">
        <v>0</v>
      </c>
      <c r="GP60" t="s">
        <v>779</v>
      </c>
      <c r="GZ60" t="s">
        <v>11514</v>
      </c>
      <c r="HB60" t="s">
        <v>294</v>
      </c>
      <c r="HC60" t="s">
        <v>294</v>
      </c>
      <c r="HD60" t="s">
        <v>11515</v>
      </c>
      <c r="HE60">
        <v>1</v>
      </c>
      <c r="HF60">
        <v>11</v>
      </c>
      <c r="HG60">
        <v>35</v>
      </c>
      <c r="HH60" t="s">
        <v>275</v>
      </c>
      <c r="HK60" t="s">
        <v>1256</v>
      </c>
      <c r="HN60" t="s">
        <v>11516</v>
      </c>
      <c r="HO60" t="s">
        <v>11517</v>
      </c>
      <c r="HP60" t="s">
        <v>11518</v>
      </c>
      <c r="HQ60" t="s">
        <v>11519</v>
      </c>
      <c r="HT60" t="s">
        <v>11520</v>
      </c>
      <c r="HU60">
        <v>-10</v>
      </c>
      <c r="HV60">
        <v>-17</v>
      </c>
      <c r="HW60">
        <v>4226003</v>
      </c>
      <c r="HX60" t="s">
        <v>11521</v>
      </c>
      <c r="HY60">
        <v>4225981</v>
      </c>
      <c r="IB60">
        <v>0.5</v>
      </c>
      <c r="IC60">
        <v>1</v>
      </c>
      <c r="IL60">
        <v>136</v>
      </c>
      <c r="IT60">
        <v>10</v>
      </c>
    </row>
    <row r="61" spans="1:254">
      <c r="A61">
        <v>60</v>
      </c>
      <c r="B61" t="s">
        <v>11522</v>
      </c>
      <c r="C61">
        <v>4</v>
      </c>
      <c r="D61">
        <v>3</v>
      </c>
      <c r="E61">
        <v>16</v>
      </c>
      <c r="F61">
        <v>0</v>
      </c>
      <c r="G61">
        <v>-17</v>
      </c>
      <c r="I61" t="s">
        <v>298</v>
      </c>
      <c r="J61">
        <v>12</v>
      </c>
      <c r="K61" t="s">
        <v>11523</v>
      </c>
      <c r="L61" t="s">
        <v>11524</v>
      </c>
      <c r="M61" t="s">
        <v>319</v>
      </c>
      <c r="O61" t="s">
        <v>11525</v>
      </c>
      <c r="P61" t="s">
        <v>1067</v>
      </c>
      <c r="V61" t="s">
        <v>253</v>
      </c>
      <c r="W61" t="s">
        <v>11526</v>
      </c>
      <c r="X61" t="s">
        <v>370</v>
      </c>
      <c r="Y61" t="s">
        <v>2989</v>
      </c>
      <c r="AA61" t="s">
        <v>325</v>
      </c>
      <c r="AB61" t="s">
        <v>326</v>
      </c>
      <c r="AJ61" t="s">
        <v>756</v>
      </c>
      <c r="AK61" t="s">
        <v>614</v>
      </c>
      <c r="AO61">
        <v>15</v>
      </c>
      <c r="BI61" t="s">
        <v>257</v>
      </c>
      <c r="BP61">
        <f t="shared" si="0"/>
        <v>1</v>
      </c>
      <c r="BQ61">
        <f t="shared" si="1"/>
        <v>0</v>
      </c>
      <c r="BS61" t="s">
        <v>275</v>
      </c>
      <c r="BU61">
        <v>35</v>
      </c>
      <c r="BW61">
        <v>0</v>
      </c>
      <c r="BX61" t="s">
        <v>11527</v>
      </c>
      <c r="BZ61">
        <v>1</v>
      </c>
      <c r="CC61" s="3">
        <v>0.11875000000000001</v>
      </c>
      <c r="CD61" t="s">
        <v>274</v>
      </c>
      <c r="CE61" t="s">
        <v>11528</v>
      </c>
      <c r="CF61">
        <v>9</v>
      </c>
      <c r="CH61" t="s">
        <v>331</v>
      </c>
      <c r="CI61">
        <v>0</v>
      </c>
      <c r="CJ61" t="s">
        <v>11529</v>
      </c>
      <c r="CK61" s="4">
        <v>38414</v>
      </c>
      <c r="CL61" t="s">
        <v>11530</v>
      </c>
      <c r="CM61" t="s">
        <v>11531</v>
      </c>
      <c r="CN61">
        <v>10</v>
      </c>
      <c r="CO61" t="s">
        <v>11532</v>
      </c>
      <c r="CP61" t="s">
        <v>282</v>
      </c>
      <c r="CQ61" t="s">
        <v>10401</v>
      </c>
      <c r="CT61" t="s">
        <v>6278</v>
      </c>
      <c r="CV61">
        <v>0</v>
      </c>
      <c r="CX61">
        <v>8</v>
      </c>
      <c r="CY61" t="s">
        <v>614</v>
      </c>
      <c r="CZ61">
        <v>-17</v>
      </c>
      <c r="DA61">
        <v>8</v>
      </c>
      <c r="DB61" t="s">
        <v>2703</v>
      </c>
      <c r="DC61">
        <v>-12</v>
      </c>
      <c r="DJ61">
        <v>0</v>
      </c>
      <c r="DK61" s="4">
        <v>44505</v>
      </c>
      <c r="DL61">
        <v>20524</v>
      </c>
      <c r="DM61">
        <v>2021</v>
      </c>
      <c r="DN61">
        <v>1</v>
      </c>
      <c r="DP61">
        <v>81314</v>
      </c>
      <c r="DQ61">
        <v>148</v>
      </c>
      <c r="DT61" t="s">
        <v>257</v>
      </c>
      <c r="DU61" t="s">
        <v>274</v>
      </c>
      <c r="DW61">
        <v>10</v>
      </c>
      <c r="DX61" t="s">
        <v>10401</v>
      </c>
      <c r="EA61" t="s">
        <v>3274</v>
      </c>
      <c r="ED61">
        <v>0</v>
      </c>
      <c r="EE61" t="s">
        <v>11533</v>
      </c>
      <c r="EF61" t="s">
        <v>338</v>
      </c>
      <c r="EG61">
        <v>0</v>
      </c>
      <c r="EH61" t="s">
        <v>991</v>
      </c>
      <c r="EI61" t="s">
        <v>454</v>
      </c>
      <c r="EJ61" t="s">
        <v>11534</v>
      </c>
      <c r="EK61" t="s">
        <v>11535</v>
      </c>
      <c r="EL61" t="s">
        <v>11536</v>
      </c>
      <c r="EM61" t="s">
        <v>11537</v>
      </c>
      <c r="EN61" t="s">
        <v>269</v>
      </c>
      <c r="EO61" t="s">
        <v>707</v>
      </c>
      <c r="EP61">
        <v>0</v>
      </c>
      <c r="EQ61" t="s">
        <v>11538</v>
      </c>
      <c r="ER61" t="s">
        <v>10742</v>
      </c>
      <c r="ES61" t="s">
        <v>11539</v>
      </c>
      <c r="ET61">
        <v>15</v>
      </c>
      <c r="EU61" t="s">
        <v>348</v>
      </c>
      <c r="EV61" t="s">
        <v>1983</v>
      </c>
      <c r="EW61" t="s">
        <v>4383</v>
      </c>
      <c r="EX61" t="s">
        <v>11137</v>
      </c>
      <c r="FA61" t="s">
        <v>392</v>
      </c>
      <c r="FB61" t="s">
        <v>10872</v>
      </c>
      <c r="FD61">
        <v>0</v>
      </c>
      <c r="FJ61" t="s">
        <v>11540</v>
      </c>
      <c r="FK61">
        <v>0</v>
      </c>
      <c r="FM61">
        <v>0</v>
      </c>
      <c r="FP61">
        <v>0</v>
      </c>
      <c r="FR61" t="s">
        <v>354</v>
      </c>
      <c r="FX61">
        <v>0</v>
      </c>
      <c r="FZ61">
        <v>10.35</v>
      </c>
      <c r="GA61">
        <v>25</v>
      </c>
      <c r="GB61">
        <v>0</v>
      </c>
      <c r="GD61" t="s">
        <v>355</v>
      </c>
      <c r="GE61">
        <v>1</v>
      </c>
      <c r="GF61" t="s">
        <v>466</v>
      </c>
      <c r="GH61">
        <v>3.4</v>
      </c>
      <c r="GI61">
        <v>0</v>
      </c>
      <c r="GJ61">
        <v>0</v>
      </c>
      <c r="GL61" t="s">
        <v>11541</v>
      </c>
      <c r="GO61" t="s">
        <v>713</v>
      </c>
      <c r="GQ61">
        <v>41</v>
      </c>
      <c r="GZ61" t="s">
        <v>11542</v>
      </c>
      <c r="HB61" t="s">
        <v>313</v>
      </c>
      <c r="HC61" t="s">
        <v>313</v>
      </c>
      <c r="HD61" t="s">
        <v>3592</v>
      </c>
      <c r="HE61">
        <v>0</v>
      </c>
      <c r="HF61">
        <v>12</v>
      </c>
      <c r="HG61">
        <v>35</v>
      </c>
      <c r="HH61" t="s">
        <v>275</v>
      </c>
      <c r="HK61">
        <v>4</v>
      </c>
      <c r="HL61" t="s">
        <v>10742</v>
      </c>
      <c r="HN61" t="s">
        <v>11543</v>
      </c>
      <c r="HO61" t="s">
        <v>11544</v>
      </c>
      <c r="HP61" t="s">
        <v>11545</v>
      </c>
      <c r="HQ61" t="s">
        <v>11546</v>
      </c>
      <c r="HS61" t="s">
        <v>11547</v>
      </c>
      <c r="HV61">
        <v>-17</v>
      </c>
      <c r="HW61">
        <v>4226032</v>
      </c>
      <c r="HX61" t="s">
        <v>11548</v>
      </c>
      <c r="HY61">
        <v>4226003</v>
      </c>
      <c r="IB61">
        <v>0</v>
      </c>
      <c r="IC61">
        <v>0</v>
      </c>
      <c r="IL61">
        <v>137</v>
      </c>
      <c r="IT61">
        <v>10</v>
      </c>
    </row>
    <row r="62" spans="1:254">
      <c r="A62">
        <v>61</v>
      </c>
      <c r="B62" t="s">
        <v>11549</v>
      </c>
      <c r="C62">
        <v>4</v>
      </c>
      <c r="D62">
        <v>1</v>
      </c>
      <c r="E62">
        <v>10</v>
      </c>
      <c r="F62">
        <v>2</v>
      </c>
      <c r="G62">
        <v>-21</v>
      </c>
      <c r="H62" t="s">
        <v>253</v>
      </c>
      <c r="I62" t="s">
        <v>298</v>
      </c>
      <c r="J62">
        <v>21</v>
      </c>
      <c r="K62" t="s">
        <v>11208</v>
      </c>
      <c r="L62" t="s">
        <v>11550</v>
      </c>
      <c r="M62" t="s">
        <v>256</v>
      </c>
      <c r="O62" t="s">
        <v>1357</v>
      </c>
      <c r="P62" t="s">
        <v>4609</v>
      </c>
      <c r="S62" t="s">
        <v>3244</v>
      </c>
      <c r="V62" t="s">
        <v>257</v>
      </c>
      <c r="W62" t="s">
        <v>11551</v>
      </c>
      <c r="AD62" t="s">
        <v>11211</v>
      </c>
      <c r="AE62" t="s">
        <v>11212</v>
      </c>
      <c r="AF62" t="s">
        <v>11551</v>
      </c>
      <c r="AG62" t="s">
        <v>257</v>
      </c>
      <c r="AI62">
        <v>39</v>
      </c>
      <c r="AO62">
        <v>15</v>
      </c>
      <c r="BI62" t="s">
        <v>274</v>
      </c>
      <c r="BP62">
        <f t="shared" si="0"/>
        <v>0</v>
      </c>
      <c r="BQ62">
        <f t="shared" si="1"/>
        <v>2</v>
      </c>
      <c r="BS62" t="s">
        <v>275</v>
      </c>
      <c r="BU62">
        <v>35</v>
      </c>
      <c r="BW62">
        <v>0</v>
      </c>
      <c r="BX62" t="s">
        <v>11552</v>
      </c>
      <c r="CC62" s="3">
        <v>4.4444444444444446E-2</v>
      </c>
      <c r="CE62" t="s">
        <v>11553</v>
      </c>
      <c r="CI62">
        <v>0</v>
      </c>
      <c r="CJ62" t="s">
        <v>11554</v>
      </c>
      <c r="CK62" s="4">
        <v>38444</v>
      </c>
      <c r="CL62" t="s">
        <v>11555</v>
      </c>
      <c r="CM62" t="s">
        <v>11556</v>
      </c>
      <c r="CN62">
        <v>10</v>
      </c>
      <c r="CO62" t="s">
        <v>268</v>
      </c>
      <c r="CP62" t="s">
        <v>282</v>
      </c>
      <c r="CQ62" t="s">
        <v>10401</v>
      </c>
      <c r="CT62" t="s">
        <v>11557</v>
      </c>
      <c r="CV62">
        <v>0</v>
      </c>
      <c r="CX62">
        <v>1</v>
      </c>
      <c r="CY62" t="s">
        <v>1509</v>
      </c>
      <c r="CZ62">
        <v>-28</v>
      </c>
      <c r="DA62">
        <v>2</v>
      </c>
      <c r="DB62" t="s">
        <v>2703</v>
      </c>
      <c r="DC62">
        <v>-21</v>
      </c>
      <c r="DE62" t="s">
        <v>10742</v>
      </c>
      <c r="DJ62">
        <v>2</v>
      </c>
      <c r="DK62" s="4">
        <v>44505</v>
      </c>
      <c r="DL62">
        <v>20524</v>
      </c>
      <c r="DM62">
        <v>2021</v>
      </c>
      <c r="DN62">
        <v>1</v>
      </c>
      <c r="DP62">
        <v>81314</v>
      </c>
      <c r="DQ62">
        <v>158</v>
      </c>
      <c r="DT62" t="s">
        <v>294</v>
      </c>
      <c r="DU62" t="s">
        <v>294</v>
      </c>
      <c r="DW62">
        <v>10</v>
      </c>
      <c r="DX62" t="s">
        <v>10401</v>
      </c>
      <c r="ED62">
        <v>0</v>
      </c>
      <c r="EE62" t="s">
        <v>11558</v>
      </c>
      <c r="EF62" t="s">
        <v>277</v>
      </c>
      <c r="EG62">
        <v>0</v>
      </c>
      <c r="EI62" t="s">
        <v>454</v>
      </c>
      <c r="EJ62" t="s">
        <v>11559</v>
      </c>
      <c r="EK62" t="s">
        <v>11560</v>
      </c>
      <c r="EL62" t="s">
        <v>11561</v>
      </c>
      <c r="EM62" t="s">
        <v>268</v>
      </c>
      <c r="EN62" t="s">
        <v>269</v>
      </c>
      <c r="EO62" t="s">
        <v>11279</v>
      </c>
      <c r="EP62">
        <v>0</v>
      </c>
      <c r="ES62" t="s">
        <v>11562</v>
      </c>
      <c r="FC62" t="s">
        <v>253</v>
      </c>
      <c r="FD62">
        <v>0</v>
      </c>
      <c r="FE62">
        <v>9</v>
      </c>
      <c r="FF62" t="s">
        <v>310</v>
      </c>
      <c r="FH62" t="s">
        <v>310</v>
      </c>
      <c r="FK62">
        <v>0</v>
      </c>
      <c r="FM62">
        <v>0</v>
      </c>
      <c r="FP62">
        <v>0</v>
      </c>
      <c r="FR62" t="s">
        <v>622</v>
      </c>
      <c r="FT62" t="s">
        <v>257</v>
      </c>
      <c r="FU62" t="s">
        <v>11563</v>
      </c>
      <c r="FV62" t="s">
        <v>290</v>
      </c>
      <c r="FW62" t="s">
        <v>625</v>
      </c>
      <c r="FX62">
        <v>0</v>
      </c>
      <c r="FZ62">
        <v>10.35</v>
      </c>
      <c r="GA62">
        <v>25</v>
      </c>
      <c r="GB62">
        <v>0</v>
      </c>
      <c r="GC62" t="s">
        <v>11564</v>
      </c>
      <c r="GD62" t="s">
        <v>355</v>
      </c>
      <c r="GE62">
        <v>0</v>
      </c>
      <c r="GF62" t="s">
        <v>257</v>
      </c>
      <c r="GI62">
        <v>0</v>
      </c>
      <c r="GJ62">
        <v>0</v>
      </c>
      <c r="GL62" t="s">
        <v>2915</v>
      </c>
      <c r="GN62">
        <v>1</v>
      </c>
      <c r="GZ62" t="s">
        <v>11565</v>
      </c>
      <c r="HB62" t="s">
        <v>313</v>
      </c>
      <c r="HC62" t="s">
        <v>313</v>
      </c>
      <c r="HD62" t="s">
        <v>11566</v>
      </c>
      <c r="HE62">
        <v>0</v>
      </c>
      <c r="HF62">
        <v>12</v>
      </c>
      <c r="HG62">
        <v>35</v>
      </c>
      <c r="HH62" t="s">
        <v>275</v>
      </c>
      <c r="HK62">
        <v>4</v>
      </c>
      <c r="HV62">
        <v>-23</v>
      </c>
      <c r="HW62">
        <v>4226246</v>
      </c>
      <c r="HX62" t="s">
        <v>11567</v>
      </c>
      <c r="HY62">
        <v>4226218</v>
      </c>
      <c r="IB62">
        <v>0</v>
      </c>
      <c r="IC62">
        <v>0</v>
      </c>
      <c r="IL62">
        <v>146</v>
      </c>
      <c r="IN62" t="s">
        <v>10742</v>
      </c>
      <c r="IP62" t="s">
        <v>10742</v>
      </c>
      <c r="IT62">
        <v>10</v>
      </c>
    </row>
    <row r="63" spans="1:254">
      <c r="A63">
        <v>62</v>
      </c>
      <c r="B63" t="s">
        <v>11568</v>
      </c>
      <c r="C63">
        <v>4</v>
      </c>
      <c r="D63">
        <v>2</v>
      </c>
      <c r="E63">
        <v>8</v>
      </c>
      <c r="F63">
        <v>5</v>
      </c>
      <c r="G63">
        <v>-23</v>
      </c>
      <c r="I63" t="s">
        <v>254</v>
      </c>
      <c r="J63">
        <v>12</v>
      </c>
      <c r="K63">
        <v>12</v>
      </c>
      <c r="L63" t="s">
        <v>11569</v>
      </c>
      <c r="M63" t="s">
        <v>256</v>
      </c>
      <c r="O63" t="s">
        <v>1357</v>
      </c>
      <c r="P63" t="s">
        <v>871</v>
      </c>
      <c r="Q63" t="s">
        <v>1188</v>
      </c>
      <c r="R63" t="s">
        <v>443</v>
      </c>
      <c r="V63" t="s">
        <v>257</v>
      </c>
      <c r="W63" t="s">
        <v>11382</v>
      </c>
      <c r="AD63" t="s">
        <v>807</v>
      </c>
      <c r="AE63" t="s">
        <v>808</v>
      </c>
      <c r="AF63" t="s">
        <v>11382</v>
      </c>
      <c r="AG63" t="s">
        <v>257</v>
      </c>
      <c r="AI63">
        <v>39</v>
      </c>
      <c r="AK63" t="s">
        <v>1577</v>
      </c>
      <c r="AO63">
        <v>15</v>
      </c>
      <c r="AT63" t="s">
        <v>254</v>
      </c>
      <c r="BI63" t="s">
        <v>257</v>
      </c>
      <c r="BP63">
        <f t="shared" si="0"/>
        <v>0</v>
      </c>
      <c r="BQ63">
        <f t="shared" si="1"/>
        <v>1</v>
      </c>
      <c r="BS63" t="s">
        <v>275</v>
      </c>
      <c r="BU63">
        <v>35</v>
      </c>
      <c r="BW63">
        <v>0</v>
      </c>
      <c r="BX63" t="s">
        <v>11570</v>
      </c>
      <c r="CC63" s="3">
        <v>1.8055555555555557E-2</v>
      </c>
      <c r="CE63" t="s">
        <v>11571</v>
      </c>
      <c r="CI63">
        <v>0</v>
      </c>
      <c r="CJ63" t="s">
        <v>11572</v>
      </c>
      <c r="CK63" s="4">
        <v>38444</v>
      </c>
      <c r="CL63" t="s">
        <v>11573</v>
      </c>
      <c r="CM63" t="s">
        <v>11574</v>
      </c>
      <c r="CN63">
        <v>10</v>
      </c>
      <c r="CO63" t="s">
        <v>10421</v>
      </c>
      <c r="CP63" t="s">
        <v>418</v>
      </c>
      <c r="CQ63" t="s">
        <v>10401</v>
      </c>
      <c r="CT63" t="s">
        <v>3649</v>
      </c>
      <c r="CV63">
        <v>0</v>
      </c>
      <c r="CX63">
        <v>2</v>
      </c>
      <c r="CY63" t="s">
        <v>1509</v>
      </c>
      <c r="CZ63">
        <v>-28</v>
      </c>
      <c r="DA63">
        <v>2</v>
      </c>
      <c r="DB63" t="s">
        <v>2703</v>
      </c>
      <c r="DC63">
        <v>-21</v>
      </c>
      <c r="DE63" t="s">
        <v>11111</v>
      </c>
      <c r="DJ63">
        <v>5</v>
      </c>
      <c r="DK63" s="4">
        <v>44505</v>
      </c>
      <c r="DL63">
        <v>20524</v>
      </c>
      <c r="DM63">
        <v>2021</v>
      </c>
      <c r="DN63">
        <v>1</v>
      </c>
      <c r="DP63">
        <v>81314</v>
      </c>
      <c r="DQ63">
        <v>159</v>
      </c>
      <c r="DT63" t="s">
        <v>257</v>
      </c>
      <c r="DU63" t="s">
        <v>274</v>
      </c>
      <c r="DW63">
        <v>10</v>
      </c>
      <c r="DX63" t="s">
        <v>10401</v>
      </c>
      <c r="ED63">
        <v>0</v>
      </c>
      <c r="EE63" t="s">
        <v>9387</v>
      </c>
      <c r="EF63" t="s">
        <v>383</v>
      </c>
      <c r="EG63">
        <v>0</v>
      </c>
      <c r="EI63" t="s">
        <v>454</v>
      </c>
      <c r="EJ63" t="s">
        <v>11575</v>
      </c>
      <c r="EK63" t="s">
        <v>11576</v>
      </c>
      <c r="EL63" t="s">
        <v>11577</v>
      </c>
      <c r="EM63" t="s">
        <v>11093</v>
      </c>
      <c r="EN63" t="s">
        <v>418</v>
      </c>
      <c r="EO63" t="s">
        <v>11578</v>
      </c>
      <c r="EP63">
        <v>0</v>
      </c>
      <c r="ES63" t="s">
        <v>11579</v>
      </c>
      <c r="FD63">
        <v>0</v>
      </c>
      <c r="FE63">
        <v>9</v>
      </c>
      <c r="FF63" t="s">
        <v>310</v>
      </c>
      <c r="FH63" t="s">
        <v>310</v>
      </c>
      <c r="FK63">
        <v>0</v>
      </c>
      <c r="FM63">
        <v>0</v>
      </c>
      <c r="FP63">
        <v>0</v>
      </c>
      <c r="FR63" t="s">
        <v>462</v>
      </c>
      <c r="FT63" t="s">
        <v>257</v>
      </c>
      <c r="FU63" t="s">
        <v>11580</v>
      </c>
      <c r="FV63" t="s">
        <v>1721</v>
      </c>
      <c r="FX63">
        <v>1</v>
      </c>
      <c r="FZ63">
        <v>10.35</v>
      </c>
      <c r="GA63">
        <v>25</v>
      </c>
      <c r="GB63">
        <v>0</v>
      </c>
      <c r="GC63" t="s">
        <v>11581</v>
      </c>
      <c r="GD63" t="s">
        <v>355</v>
      </c>
      <c r="GE63">
        <v>0</v>
      </c>
      <c r="GF63" t="s">
        <v>466</v>
      </c>
      <c r="GI63">
        <v>0</v>
      </c>
      <c r="GJ63">
        <v>0</v>
      </c>
      <c r="GL63" t="s">
        <v>1375</v>
      </c>
      <c r="GN63">
        <v>2</v>
      </c>
      <c r="GZ63" t="s">
        <v>11582</v>
      </c>
      <c r="HB63" t="s">
        <v>313</v>
      </c>
      <c r="HC63" t="s">
        <v>313</v>
      </c>
      <c r="HD63" t="s">
        <v>3592</v>
      </c>
      <c r="HE63">
        <v>0</v>
      </c>
      <c r="HF63">
        <v>12</v>
      </c>
      <c r="HG63">
        <v>35</v>
      </c>
      <c r="HH63" t="s">
        <v>275</v>
      </c>
      <c r="HK63">
        <v>4</v>
      </c>
      <c r="HV63">
        <v>-28</v>
      </c>
      <c r="HW63">
        <v>4226265</v>
      </c>
      <c r="HX63" t="s">
        <v>11583</v>
      </c>
      <c r="HY63">
        <v>4226246</v>
      </c>
      <c r="IB63">
        <v>0</v>
      </c>
      <c r="IC63">
        <v>0</v>
      </c>
      <c r="IL63">
        <v>147</v>
      </c>
      <c r="IP63" t="s">
        <v>11111</v>
      </c>
      <c r="IQ63" t="s">
        <v>11190</v>
      </c>
      <c r="IT63">
        <v>10</v>
      </c>
    </row>
  </sheetData>
  <autoFilter ref="A1:IT6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T63"/>
  <sheetViews>
    <sheetView workbookViewId="0">
      <selection activeCell="HZ46" sqref="HZ46"/>
    </sheetView>
  </sheetViews>
  <sheetFormatPr defaultColWidth="8.85546875" defaultRowHeight="15"/>
  <cols>
    <col min="3" max="3" width="4.85546875" bestFit="1" customWidth="1"/>
    <col min="4" max="4" width="3.42578125" bestFit="1" customWidth="1"/>
    <col min="5" max="5" width="4.42578125" bestFit="1" customWidth="1"/>
    <col min="6" max="6" width="7.5703125" customWidth="1"/>
    <col min="7" max="7" width="8.140625" customWidth="1"/>
    <col min="8" max="8" width="6.42578125" bestFit="1" customWidth="1"/>
    <col min="9" max="9" width="8.85546875" customWidth="1"/>
    <col min="10" max="10" width="12.85546875" customWidth="1"/>
    <col min="11" max="11" width="11.85546875" customWidth="1"/>
    <col min="12" max="12" width="35" customWidth="1"/>
    <col min="13" max="13" width="19.42578125" customWidth="1"/>
    <col min="14" max="67" width="8.85546875" customWidth="1"/>
    <col min="68" max="68" width="16" customWidth="1"/>
    <col min="69" max="69" width="15.7109375" customWidth="1"/>
    <col min="70" max="227" width="8.85546875" customWidth="1"/>
    <col min="228" max="228" width="14.2851562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>
        <v>2110</v>
      </c>
      <c r="C2">
        <v>1</v>
      </c>
      <c r="D2">
        <v>1</v>
      </c>
      <c r="E2">
        <v>10</v>
      </c>
      <c r="F2">
        <v>15</v>
      </c>
      <c r="G2">
        <v>-45</v>
      </c>
      <c r="H2" t="s">
        <v>253</v>
      </c>
      <c r="I2" t="s">
        <v>254</v>
      </c>
      <c r="J2">
        <v>22</v>
      </c>
      <c r="K2">
        <v>22</v>
      </c>
      <c r="L2" t="s">
        <v>11584</v>
      </c>
      <c r="M2" t="s">
        <v>440</v>
      </c>
      <c r="N2" t="s">
        <v>254</v>
      </c>
      <c r="O2" t="s">
        <v>10591</v>
      </c>
      <c r="P2" t="s">
        <v>3188</v>
      </c>
      <c r="R2" t="s">
        <v>443</v>
      </c>
      <c r="V2" t="s">
        <v>257</v>
      </c>
      <c r="W2" t="s">
        <v>11585</v>
      </c>
      <c r="AD2" t="s">
        <v>11586</v>
      </c>
      <c r="AE2" t="s">
        <v>1292</v>
      </c>
      <c r="AF2" t="s">
        <v>11585</v>
      </c>
      <c r="AG2" t="s">
        <v>257</v>
      </c>
      <c r="AI2">
        <v>22</v>
      </c>
      <c r="AO2">
        <v>7</v>
      </c>
      <c r="BI2" t="s">
        <v>257</v>
      </c>
      <c r="BP2">
        <f>COUNTIFS(M:M,M2,Y:Y,Y2)</f>
        <v>0</v>
      </c>
      <c r="BQ2">
        <f>COUNTIFS(M:M,M2,AE:AE,AE2)</f>
        <v>3</v>
      </c>
      <c r="BS2" t="s">
        <v>11587</v>
      </c>
      <c r="BU2">
        <v>0</v>
      </c>
      <c r="BW2">
        <v>0</v>
      </c>
      <c r="BX2" t="s">
        <v>11588</v>
      </c>
      <c r="CC2" s="3">
        <v>0.59722222222222221</v>
      </c>
      <c r="CE2" t="s">
        <v>11589</v>
      </c>
      <c r="CI2">
        <v>0</v>
      </c>
      <c r="CJ2" t="s">
        <v>11590</v>
      </c>
      <c r="CK2" s="4">
        <v>38444</v>
      </c>
      <c r="CL2" t="s">
        <v>11591</v>
      </c>
      <c r="CM2" t="s">
        <v>11592</v>
      </c>
      <c r="CN2">
        <v>0</v>
      </c>
      <c r="CO2" t="s">
        <v>268</v>
      </c>
      <c r="CP2" t="s">
        <v>269</v>
      </c>
      <c r="CQ2" t="s">
        <v>11587</v>
      </c>
      <c r="CT2" t="s">
        <v>1126</v>
      </c>
      <c r="CV2">
        <v>0</v>
      </c>
      <c r="CX2">
        <v>1</v>
      </c>
      <c r="CY2" t="s">
        <v>553</v>
      </c>
      <c r="CZ2">
        <v>0</v>
      </c>
      <c r="DA2">
        <v>6</v>
      </c>
      <c r="DB2" t="s">
        <v>271</v>
      </c>
      <c r="DC2">
        <v>-45</v>
      </c>
      <c r="DE2" t="s">
        <v>11593</v>
      </c>
      <c r="DJ2">
        <v>15</v>
      </c>
      <c r="DK2" s="4">
        <v>44512</v>
      </c>
      <c r="DL2">
        <v>20587</v>
      </c>
      <c r="DM2">
        <v>2021</v>
      </c>
      <c r="DN2">
        <v>0</v>
      </c>
      <c r="DP2">
        <v>81620</v>
      </c>
      <c r="DQ2">
        <v>5</v>
      </c>
      <c r="DT2" t="s">
        <v>257</v>
      </c>
      <c r="DU2" t="s">
        <v>274</v>
      </c>
      <c r="DW2">
        <v>0</v>
      </c>
      <c r="DX2" t="s">
        <v>275</v>
      </c>
      <c r="ED2">
        <v>0</v>
      </c>
      <c r="EE2" t="s">
        <v>11594</v>
      </c>
      <c r="EF2" t="s">
        <v>4158</v>
      </c>
      <c r="EG2">
        <v>1</v>
      </c>
      <c r="EH2" t="s">
        <v>886</v>
      </c>
      <c r="EI2" t="s">
        <v>2147</v>
      </c>
      <c r="EJ2" t="s">
        <v>11595</v>
      </c>
      <c r="EK2" t="s">
        <v>11596</v>
      </c>
      <c r="EL2" t="s">
        <v>11597</v>
      </c>
      <c r="EM2" t="s">
        <v>268</v>
      </c>
      <c r="EN2" t="s">
        <v>282</v>
      </c>
      <c r="EO2" t="s">
        <v>890</v>
      </c>
      <c r="EP2">
        <v>0</v>
      </c>
      <c r="ES2" t="s">
        <v>11598</v>
      </c>
      <c r="FC2" t="s">
        <v>253</v>
      </c>
      <c r="FD2">
        <v>0</v>
      </c>
      <c r="FE2">
        <v>18</v>
      </c>
      <c r="FF2" t="s">
        <v>310</v>
      </c>
      <c r="FH2" t="s">
        <v>310</v>
      </c>
      <c r="FK2">
        <v>0</v>
      </c>
      <c r="FM2">
        <v>0</v>
      </c>
      <c r="FP2">
        <v>0</v>
      </c>
      <c r="FR2" t="s">
        <v>622</v>
      </c>
      <c r="FS2" t="s">
        <v>2192</v>
      </c>
      <c r="FT2" t="s">
        <v>257</v>
      </c>
      <c r="FU2" t="s">
        <v>623</v>
      </c>
      <c r="FV2" t="s">
        <v>1700</v>
      </c>
      <c r="FW2" t="s">
        <v>625</v>
      </c>
      <c r="FX2">
        <v>0</v>
      </c>
      <c r="FZ2">
        <v>0</v>
      </c>
      <c r="GA2">
        <v>0</v>
      </c>
      <c r="GB2">
        <v>0</v>
      </c>
      <c r="GC2" t="s">
        <v>10604</v>
      </c>
      <c r="GD2" t="s">
        <v>355</v>
      </c>
      <c r="GE2">
        <v>0</v>
      </c>
      <c r="GF2" t="s">
        <v>895</v>
      </c>
      <c r="GI2">
        <v>0</v>
      </c>
      <c r="GJ2">
        <v>0</v>
      </c>
      <c r="GL2" t="s">
        <v>11599</v>
      </c>
      <c r="GN2">
        <v>5</v>
      </c>
      <c r="GZ2" t="s">
        <v>11600</v>
      </c>
      <c r="HB2" t="s">
        <v>313</v>
      </c>
      <c r="HC2" t="s">
        <v>313</v>
      </c>
      <c r="HD2" t="s">
        <v>11601</v>
      </c>
      <c r="HE2">
        <v>0</v>
      </c>
      <c r="HF2">
        <v>22</v>
      </c>
      <c r="HG2">
        <v>0</v>
      </c>
      <c r="HH2" t="s">
        <v>275</v>
      </c>
      <c r="HK2">
        <v>4</v>
      </c>
      <c r="HV2">
        <v>40</v>
      </c>
      <c r="HW2">
        <v>4259928</v>
      </c>
      <c r="HX2" t="s">
        <v>11602</v>
      </c>
      <c r="HY2">
        <v>4259918</v>
      </c>
      <c r="IB2">
        <v>0</v>
      </c>
      <c r="IC2">
        <v>0</v>
      </c>
      <c r="IL2">
        <v>4</v>
      </c>
      <c r="IP2" t="s">
        <v>11593</v>
      </c>
      <c r="IT2">
        <v>11</v>
      </c>
    </row>
    <row r="3" spans="1:254">
      <c r="A3">
        <v>2</v>
      </c>
      <c r="B3">
        <v>2110</v>
      </c>
      <c r="C3">
        <v>1</v>
      </c>
      <c r="D3">
        <v>1</v>
      </c>
      <c r="E3">
        <v>10</v>
      </c>
      <c r="F3">
        <v>5</v>
      </c>
      <c r="G3">
        <v>40</v>
      </c>
      <c r="I3" t="s">
        <v>254</v>
      </c>
      <c r="J3">
        <v>12</v>
      </c>
      <c r="K3">
        <v>12</v>
      </c>
      <c r="L3" t="s">
        <v>11603</v>
      </c>
      <c r="M3" t="s">
        <v>440</v>
      </c>
      <c r="O3" t="s">
        <v>1357</v>
      </c>
      <c r="P3" t="s">
        <v>871</v>
      </c>
      <c r="R3" t="s">
        <v>443</v>
      </c>
      <c r="S3" t="s">
        <v>1708</v>
      </c>
      <c r="V3" t="s">
        <v>257</v>
      </c>
      <c r="W3" t="s">
        <v>11604</v>
      </c>
      <c r="AD3" t="s">
        <v>807</v>
      </c>
      <c r="AE3" t="s">
        <v>808</v>
      </c>
      <c r="AF3" t="s">
        <v>11604</v>
      </c>
      <c r="AG3" t="s">
        <v>257</v>
      </c>
      <c r="AI3">
        <v>22</v>
      </c>
      <c r="AO3">
        <v>7</v>
      </c>
      <c r="AT3" t="s">
        <v>254</v>
      </c>
      <c r="BI3" t="s">
        <v>257</v>
      </c>
      <c r="BP3">
        <f t="shared" ref="BP3:BP63" si="0">COUNTIFS(M:M,M3,Y:Y,Y3)</f>
        <v>0</v>
      </c>
      <c r="BQ3">
        <f t="shared" ref="BQ3:BQ63" si="1">COUNTIFS(M:M,M3,AE:AE,AE3)</f>
        <v>5</v>
      </c>
      <c r="BS3" t="s">
        <v>11587</v>
      </c>
      <c r="BU3">
        <v>0</v>
      </c>
      <c r="BW3">
        <v>0</v>
      </c>
      <c r="BX3" t="s">
        <v>11605</v>
      </c>
      <c r="CC3" s="3">
        <v>0.5708333333333333</v>
      </c>
      <c r="CE3" t="s">
        <v>11606</v>
      </c>
      <c r="CI3">
        <v>0</v>
      </c>
      <c r="CJ3" t="s">
        <v>11607</v>
      </c>
      <c r="CK3" s="4">
        <v>38444</v>
      </c>
      <c r="CL3" t="s">
        <v>11608</v>
      </c>
      <c r="CM3" t="s">
        <v>11609</v>
      </c>
      <c r="CN3">
        <v>0</v>
      </c>
      <c r="CP3" t="s">
        <v>418</v>
      </c>
      <c r="CQ3" t="s">
        <v>11587</v>
      </c>
      <c r="CT3" t="s">
        <v>5120</v>
      </c>
      <c r="CV3">
        <v>0</v>
      </c>
      <c r="CX3">
        <v>2</v>
      </c>
      <c r="CY3" t="s">
        <v>553</v>
      </c>
      <c r="CZ3">
        <v>0</v>
      </c>
      <c r="DA3">
        <v>6</v>
      </c>
      <c r="DB3" t="s">
        <v>271</v>
      </c>
      <c r="DC3">
        <v>-45</v>
      </c>
      <c r="DE3" t="s">
        <v>11610</v>
      </c>
      <c r="DJ3">
        <v>5</v>
      </c>
      <c r="DK3" s="4">
        <v>44512</v>
      </c>
      <c r="DL3">
        <v>20587</v>
      </c>
      <c r="DM3">
        <v>2021</v>
      </c>
      <c r="DN3">
        <v>0</v>
      </c>
      <c r="DP3">
        <v>81620</v>
      </c>
      <c r="DQ3">
        <v>6</v>
      </c>
      <c r="DT3" t="s">
        <v>257</v>
      </c>
      <c r="DU3" t="s">
        <v>274</v>
      </c>
      <c r="DW3">
        <v>0</v>
      </c>
      <c r="DX3" t="s">
        <v>275</v>
      </c>
      <c r="ED3">
        <v>0</v>
      </c>
      <c r="EE3" t="s">
        <v>9387</v>
      </c>
      <c r="EF3" t="s">
        <v>383</v>
      </c>
      <c r="EG3">
        <v>0</v>
      </c>
      <c r="EI3" t="s">
        <v>454</v>
      </c>
      <c r="EJ3" t="s">
        <v>1931</v>
      </c>
      <c r="EK3" t="s">
        <v>11611</v>
      </c>
      <c r="EL3" t="s">
        <v>11612</v>
      </c>
      <c r="EM3" t="s">
        <v>11613</v>
      </c>
      <c r="EN3" t="s">
        <v>418</v>
      </c>
      <c r="EO3" t="s">
        <v>283</v>
      </c>
      <c r="EP3">
        <v>0</v>
      </c>
      <c r="ES3" t="s">
        <v>11614</v>
      </c>
      <c r="FD3">
        <v>0</v>
      </c>
      <c r="FE3">
        <v>10</v>
      </c>
      <c r="FF3" t="s">
        <v>285</v>
      </c>
      <c r="FH3" t="s">
        <v>285</v>
      </c>
      <c r="FK3">
        <v>0</v>
      </c>
      <c r="FM3">
        <v>0</v>
      </c>
      <c r="FP3">
        <v>0</v>
      </c>
      <c r="FR3" t="s">
        <v>462</v>
      </c>
      <c r="FS3" t="s">
        <v>1002</v>
      </c>
      <c r="FT3" t="s">
        <v>257</v>
      </c>
      <c r="FU3" t="s">
        <v>777</v>
      </c>
      <c r="FV3" t="s">
        <v>1721</v>
      </c>
      <c r="FX3">
        <v>1</v>
      </c>
      <c r="FZ3">
        <v>0</v>
      </c>
      <c r="GA3">
        <v>0</v>
      </c>
      <c r="GB3">
        <v>0</v>
      </c>
      <c r="GC3" t="s">
        <v>11615</v>
      </c>
      <c r="GD3" t="s">
        <v>355</v>
      </c>
      <c r="GE3">
        <v>0</v>
      </c>
      <c r="GF3" t="s">
        <v>466</v>
      </c>
      <c r="GI3">
        <v>0</v>
      </c>
      <c r="GJ3">
        <v>0</v>
      </c>
      <c r="GL3" t="s">
        <v>11616</v>
      </c>
      <c r="GN3">
        <v>4</v>
      </c>
      <c r="GZ3" t="s">
        <v>11617</v>
      </c>
      <c r="HA3" t="s">
        <v>11610</v>
      </c>
      <c r="HB3" t="s">
        <v>294</v>
      </c>
      <c r="HC3" t="s">
        <v>294</v>
      </c>
      <c r="HD3" t="s">
        <v>11618</v>
      </c>
      <c r="HE3">
        <v>0</v>
      </c>
      <c r="HF3">
        <v>12</v>
      </c>
      <c r="HG3">
        <v>0</v>
      </c>
      <c r="HH3" t="s">
        <v>275</v>
      </c>
      <c r="HK3" t="s">
        <v>2040</v>
      </c>
      <c r="HO3" t="s">
        <v>11619</v>
      </c>
      <c r="HP3" t="s">
        <v>11620</v>
      </c>
      <c r="HQ3" t="s">
        <v>11621</v>
      </c>
      <c r="HV3">
        <v>35</v>
      </c>
      <c r="HW3">
        <v>4259970</v>
      </c>
      <c r="HX3" t="s">
        <v>2799</v>
      </c>
      <c r="HY3">
        <v>4259928</v>
      </c>
      <c r="IB3">
        <v>0</v>
      </c>
      <c r="IC3">
        <v>0</v>
      </c>
      <c r="IL3">
        <v>5</v>
      </c>
      <c r="IP3" t="s">
        <v>11622</v>
      </c>
      <c r="IQ3" t="s">
        <v>11623</v>
      </c>
      <c r="IT3">
        <v>11</v>
      </c>
    </row>
    <row r="4" spans="1:254">
      <c r="A4">
        <v>3</v>
      </c>
      <c r="B4">
        <v>2110</v>
      </c>
      <c r="C4">
        <v>1</v>
      </c>
      <c r="D4">
        <v>2</v>
      </c>
      <c r="E4">
        <v>5</v>
      </c>
      <c r="F4">
        <v>4</v>
      </c>
      <c r="G4">
        <v>35</v>
      </c>
      <c r="I4" t="s">
        <v>254</v>
      </c>
      <c r="J4">
        <v>12</v>
      </c>
      <c r="K4" t="s">
        <v>438</v>
      </c>
      <c r="L4" t="s">
        <v>5763</v>
      </c>
      <c r="M4" t="s">
        <v>440</v>
      </c>
      <c r="N4" t="s">
        <v>254</v>
      </c>
      <c r="O4" t="s">
        <v>870</v>
      </c>
      <c r="P4" t="s">
        <v>1067</v>
      </c>
      <c r="Q4" t="s">
        <v>1188</v>
      </c>
      <c r="S4" t="s">
        <v>4346</v>
      </c>
      <c r="V4" t="s">
        <v>253</v>
      </c>
      <c r="W4" t="s">
        <v>5764</v>
      </c>
      <c r="X4" t="s">
        <v>4969</v>
      </c>
      <c r="Y4" t="s">
        <v>5765</v>
      </c>
      <c r="AA4" t="s">
        <v>876</v>
      </c>
      <c r="AB4" t="s">
        <v>877</v>
      </c>
      <c r="AI4">
        <v>12</v>
      </c>
      <c r="AJ4" t="s">
        <v>327</v>
      </c>
      <c r="AO4">
        <v>7</v>
      </c>
      <c r="BI4" t="s">
        <v>257</v>
      </c>
      <c r="BP4">
        <f t="shared" si="0"/>
        <v>1</v>
      </c>
      <c r="BQ4">
        <f t="shared" si="1"/>
        <v>0</v>
      </c>
      <c r="BS4" t="s">
        <v>11587</v>
      </c>
      <c r="BU4">
        <v>0</v>
      </c>
      <c r="BW4">
        <v>0</v>
      </c>
      <c r="BX4" t="s">
        <v>11624</v>
      </c>
      <c r="BZ4">
        <v>1</v>
      </c>
      <c r="CC4" s="3">
        <v>0.54305555555555551</v>
      </c>
      <c r="CD4" t="s">
        <v>257</v>
      </c>
      <c r="CE4" t="s">
        <v>11625</v>
      </c>
      <c r="CF4">
        <v>8</v>
      </c>
      <c r="CH4" t="s">
        <v>331</v>
      </c>
      <c r="CI4">
        <v>0</v>
      </c>
      <c r="CJ4" t="s">
        <v>11626</v>
      </c>
      <c r="CK4" s="4">
        <v>38444</v>
      </c>
      <c r="CL4" t="s">
        <v>11627</v>
      </c>
      <c r="CM4" t="s">
        <v>11628</v>
      </c>
      <c r="CN4">
        <v>0</v>
      </c>
      <c r="CP4" t="s">
        <v>418</v>
      </c>
      <c r="CQ4" t="s">
        <v>11587</v>
      </c>
      <c r="CT4" t="s">
        <v>11629</v>
      </c>
      <c r="CV4">
        <v>0</v>
      </c>
      <c r="CX4">
        <v>3</v>
      </c>
      <c r="CY4" t="s">
        <v>553</v>
      </c>
      <c r="CZ4">
        <v>0</v>
      </c>
      <c r="DA4">
        <v>6</v>
      </c>
      <c r="DB4" t="s">
        <v>271</v>
      </c>
      <c r="DC4">
        <v>-45</v>
      </c>
      <c r="DE4" t="s">
        <v>11623</v>
      </c>
      <c r="DJ4">
        <v>4</v>
      </c>
      <c r="DK4" s="4">
        <v>44512</v>
      </c>
      <c r="DL4">
        <v>20587</v>
      </c>
      <c r="DM4">
        <v>2021</v>
      </c>
      <c r="DN4">
        <v>0</v>
      </c>
      <c r="DP4">
        <v>81620</v>
      </c>
      <c r="DQ4">
        <v>7</v>
      </c>
      <c r="DT4" t="s">
        <v>257</v>
      </c>
      <c r="DU4" t="s">
        <v>274</v>
      </c>
      <c r="DW4">
        <v>0</v>
      </c>
      <c r="DX4" t="s">
        <v>275</v>
      </c>
      <c r="ED4">
        <v>0</v>
      </c>
      <c r="EE4" t="s">
        <v>5772</v>
      </c>
      <c r="EF4" t="s">
        <v>675</v>
      </c>
      <c r="EG4">
        <v>1</v>
      </c>
      <c r="EI4" t="s">
        <v>454</v>
      </c>
      <c r="EJ4" t="s">
        <v>1931</v>
      </c>
      <c r="EK4" t="s">
        <v>11630</v>
      </c>
      <c r="EL4" t="s">
        <v>11631</v>
      </c>
      <c r="EN4" t="s">
        <v>418</v>
      </c>
      <c r="EO4" t="s">
        <v>2449</v>
      </c>
      <c r="EP4">
        <v>0</v>
      </c>
      <c r="EQ4" t="s">
        <v>5777</v>
      </c>
      <c r="ES4" t="s">
        <v>11632</v>
      </c>
      <c r="ET4">
        <v>4</v>
      </c>
      <c r="EU4" t="s">
        <v>257</v>
      </c>
      <c r="EV4" t="s">
        <v>349</v>
      </c>
      <c r="EW4" t="s">
        <v>1251</v>
      </c>
      <c r="EX4" t="s">
        <v>1005</v>
      </c>
      <c r="FA4" t="s">
        <v>392</v>
      </c>
      <c r="FB4" t="s">
        <v>11633</v>
      </c>
      <c r="FD4">
        <v>1</v>
      </c>
      <c r="FE4">
        <v>10</v>
      </c>
      <c r="FJ4" t="s">
        <v>11634</v>
      </c>
      <c r="FK4">
        <v>0</v>
      </c>
      <c r="FM4">
        <v>0</v>
      </c>
      <c r="FP4">
        <v>0</v>
      </c>
      <c r="FR4" t="s">
        <v>462</v>
      </c>
      <c r="FS4" t="s">
        <v>1002</v>
      </c>
      <c r="FT4" t="s">
        <v>274</v>
      </c>
      <c r="FU4" t="s">
        <v>777</v>
      </c>
      <c r="FV4" t="s">
        <v>1721</v>
      </c>
      <c r="FX4">
        <v>0</v>
      </c>
      <c r="FZ4">
        <v>0</v>
      </c>
      <c r="GA4">
        <v>0</v>
      </c>
      <c r="GB4">
        <v>0</v>
      </c>
      <c r="GC4" t="s">
        <v>2128</v>
      </c>
      <c r="GD4" t="s">
        <v>355</v>
      </c>
      <c r="GE4">
        <v>0</v>
      </c>
      <c r="GF4" t="s">
        <v>895</v>
      </c>
      <c r="GH4">
        <v>3</v>
      </c>
      <c r="GI4">
        <v>0</v>
      </c>
      <c r="GJ4">
        <v>0</v>
      </c>
      <c r="GL4" t="s">
        <v>11635</v>
      </c>
      <c r="GM4">
        <v>0</v>
      </c>
      <c r="GN4">
        <v>0</v>
      </c>
      <c r="GO4" t="s">
        <v>499</v>
      </c>
      <c r="GQ4">
        <v>47</v>
      </c>
      <c r="GZ4" t="s">
        <v>11636</v>
      </c>
      <c r="HB4" t="s">
        <v>294</v>
      </c>
      <c r="HC4" t="s">
        <v>313</v>
      </c>
      <c r="HD4" t="s">
        <v>1057</v>
      </c>
      <c r="HE4">
        <v>0</v>
      </c>
      <c r="HF4">
        <v>12</v>
      </c>
      <c r="HG4">
        <v>0</v>
      </c>
      <c r="HH4" t="s">
        <v>275</v>
      </c>
      <c r="HJ4" t="s">
        <v>492</v>
      </c>
      <c r="HK4">
        <v>3</v>
      </c>
      <c r="HL4" t="s">
        <v>11623</v>
      </c>
      <c r="HN4" t="s">
        <v>11637</v>
      </c>
      <c r="HO4" t="s">
        <v>11638</v>
      </c>
      <c r="HP4" t="s">
        <v>11639</v>
      </c>
      <c r="HQ4" t="s">
        <v>11640</v>
      </c>
      <c r="HS4" t="s">
        <v>1454</v>
      </c>
      <c r="HV4">
        <v>31</v>
      </c>
      <c r="HW4">
        <v>4259982</v>
      </c>
      <c r="HX4" t="s">
        <v>11641</v>
      </c>
      <c r="HY4">
        <v>4259970</v>
      </c>
      <c r="IB4">
        <v>0</v>
      </c>
      <c r="IC4">
        <v>0</v>
      </c>
      <c r="IL4">
        <v>6</v>
      </c>
      <c r="IP4" t="s">
        <v>11623</v>
      </c>
      <c r="IT4">
        <v>11</v>
      </c>
    </row>
    <row r="5" spans="1:254">
      <c r="A5">
        <v>4</v>
      </c>
      <c r="B5">
        <v>2110</v>
      </c>
      <c r="C5">
        <v>1</v>
      </c>
      <c r="D5">
        <v>3</v>
      </c>
      <c r="E5">
        <v>1</v>
      </c>
      <c r="F5">
        <v>7</v>
      </c>
      <c r="G5">
        <v>31</v>
      </c>
      <c r="I5" t="s">
        <v>254</v>
      </c>
      <c r="J5">
        <v>22</v>
      </c>
      <c r="K5">
        <v>22</v>
      </c>
      <c r="L5" t="s">
        <v>11642</v>
      </c>
      <c r="M5" t="s">
        <v>7707</v>
      </c>
      <c r="O5" t="s">
        <v>7708</v>
      </c>
      <c r="S5" t="s">
        <v>3244</v>
      </c>
      <c r="V5" t="s">
        <v>257</v>
      </c>
      <c r="W5" t="s">
        <v>11643</v>
      </c>
      <c r="AD5" t="s">
        <v>397</v>
      </c>
      <c r="AE5" t="s">
        <v>2903</v>
      </c>
      <c r="AF5" t="s">
        <v>11643</v>
      </c>
      <c r="AG5" t="s">
        <v>257</v>
      </c>
      <c r="AI5">
        <v>22</v>
      </c>
      <c r="AO5">
        <v>7</v>
      </c>
      <c r="BI5" t="s">
        <v>257</v>
      </c>
      <c r="BP5">
        <f t="shared" si="0"/>
        <v>0</v>
      </c>
      <c r="BQ5">
        <f t="shared" si="1"/>
        <v>1</v>
      </c>
      <c r="BS5" t="s">
        <v>11587</v>
      </c>
      <c r="BU5">
        <v>0</v>
      </c>
      <c r="BW5">
        <v>0</v>
      </c>
      <c r="BX5" t="s">
        <v>11644</v>
      </c>
      <c r="CC5" s="3">
        <v>0.51041666666666663</v>
      </c>
      <c r="CE5" t="s">
        <v>11645</v>
      </c>
      <c r="CI5">
        <v>0</v>
      </c>
      <c r="CJ5" t="s">
        <v>11646</v>
      </c>
      <c r="CK5" s="4">
        <v>38444</v>
      </c>
      <c r="CL5" t="s">
        <v>11647</v>
      </c>
      <c r="CM5" t="s">
        <v>11648</v>
      </c>
      <c r="CN5">
        <v>0</v>
      </c>
      <c r="CO5" t="s">
        <v>11649</v>
      </c>
      <c r="CP5" t="s">
        <v>269</v>
      </c>
      <c r="CQ5" t="s">
        <v>11587</v>
      </c>
      <c r="CT5" t="s">
        <v>11650</v>
      </c>
      <c r="CV5">
        <v>0</v>
      </c>
      <c r="CX5">
        <v>4</v>
      </c>
      <c r="CY5" t="s">
        <v>553</v>
      </c>
      <c r="CZ5">
        <v>0</v>
      </c>
      <c r="DA5">
        <v>6</v>
      </c>
      <c r="DB5" t="s">
        <v>271</v>
      </c>
      <c r="DC5">
        <v>-45</v>
      </c>
      <c r="DE5" t="s">
        <v>11623</v>
      </c>
      <c r="DJ5">
        <v>7</v>
      </c>
      <c r="DK5" s="4">
        <v>44512</v>
      </c>
      <c r="DL5">
        <v>20587</v>
      </c>
      <c r="DM5">
        <v>2021</v>
      </c>
      <c r="DN5">
        <v>0</v>
      </c>
      <c r="DP5">
        <v>81620</v>
      </c>
      <c r="DQ5">
        <v>8</v>
      </c>
      <c r="DT5" t="s">
        <v>257</v>
      </c>
      <c r="DU5" t="s">
        <v>274</v>
      </c>
      <c r="DW5">
        <v>0</v>
      </c>
      <c r="DX5" t="s">
        <v>275</v>
      </c>
      <c r="ED5">
        <v>0</v>
      </c>
      <c r="EE5" t="s">
        <v>11651</v>
      </c>
      <c r="EF5" t="s">
        <v>277</v>
      </c>
      <c r="EG5">
        <v>0</v>
      </c>
      <c r="EH5" t="s">
        <v>3347</v>
      </c>
      <c r="EI5" t="s">
        <v>2147</v>
      </c>
      <c r="EJ5" t="s">
        <v>8449</v>
      </c>
      <c r="EK5" t="s">
        <v>11652</v>
      </c>
      <c r="EL5" t="s">
        <v>11653</v>
      </c>
      <c r="EM5" t="s">
        <v>11654</v>
      </c>
      <c r="EN5" t="s">
        <v>282</v>
      </c>
      <c r="EO5" t="s">
        <v>6097</v>
      </c>
      <c r="EP5">
        <v>0</v>
      </c>
      <c r="ES5" t="s">
        <v>11655</v>
      </c>
      <c r="FD5">
        <v>0</v>
      </c>
      <c r="FE5">
        <v>6</v>
      </c>
      <c r="FF5" t="s">
        <v>1357</v>
      </c>
      <c r="FH5" t="s">
        <v>1357</v>
      </c>
      <c r="FK5">
        <v>0</v>
      </c>
      <c r="FM5">
        <v>0</v>
      </c>
      <c r="FP5">
        <v>0</v>
      </c>
      <c r="FR5" t="s">
        <v>287</v>
      </c>
      <c r="FT5" t="s">
        <v>257</v>
      </c>
      <c r="FU5" t="s">
        <v>289</v>
      </c>
      <c r="FV5" t="s">
        <v>397</v>
      </c>
      <c r="FW5" t="s">
        <v>291</v>
      </c>
      <c r="FX5">
        <v>0</v>
      </c>
      <c r="FZ5">
        <v>0</v>
      </c>
      <c r="GA5">
        <v>0</v>
      </c>
      <c r="GB5">
        <v>0</v>
      </c>
      <c r="GC5" t="s">
        <v>11656</v>
      </c>
      <c r="GE5">
        <v>0</v>
      </c>
      <c r="GF5" t="s">
        <v>1179</v>
      </c>
      <c r="GI5">
        <v>0</v>
      </c>
      <c r="GJ5">
        <v>0</v>
      </c>
      <c r="GL5" t="s">
        <v>11657</v>
      </c>
      <c r="GN5">
        <v>6</v>
      </c>
      <c r="GZ5" t="s">
        <v>11658</v>
      </c>
      <c r="HA5" t="s">
        <v>11623</v>
      </c>
      <c r="HB5" t="s">
        <v>313</v>
      </c>
      <c r="HC5" t="s">
        <v>313</v>
      </c>
      <c r="HD5" t="s">
        <v>11659</v>
      </c>
      <c r="HE5">
        <v>0</v>
      </c>
      <c r="HF5">
        <v>22</v>
      </c>
      <c r="HG5">
        <v>0</v>
      </c>
      <c r="HH5" t="s">
        <v>275</v>
      </c>
      <c r="HK5">
        <v>4</v>
      </c>
      <c r="HV5">
        <v>24</v>
      </c>
      <c r="HW5">
        <v>4259992</v>
      </c>
      <c r="HX5" t="s">
        <v>6102</v>
      </c>
      <c r="HY5">
        <v>4259982</v>
      </c>
      <c r="IB5">
        <v>0</v>
      </c>
      <c r="IC5">
        <v>0</v>
      </c>
      <c r="IL5">
        <v>7</v>
      </c>
      <c r="IP5" t="s">
        <v>11660</v>
      </c>
      <c r="IQ5" t="s">
        <v>11661</v>
      </c>
      <c r="IT5">
        <v>11</v>
      </c>
    </row>
    <row r="6" spans="1:254">
      <c r="A6">
        <v>5</v>
      </c>
      <c r="B6">
        <v>2110</v>
      </c>
      <c r="C6">
        <v>1</v>
      </c>
      <c r="D6">
        <v>1</v>
      </c>
      <c r="E6">
        <v>10</v>
      </c>
      <c r="F6">
        <v>22</v>
      </c>
      <c r="G6">
        <v>24</v>
      </c>
      <c r="I6" t="s">
        <v>254</v>
      </c>
      <c r="J6">
        <v>11</v>
      </c>
      <c r="K6">
        <v>11</v>
      </c>
      <c r="L6" t="s">
        <v>2015</v>
      </c>
      <c r="M6" t="s">
        <v>2016</v>
      </c>
      <c r="O6" t="s">
        <v>2017</v>
      </c>
      <c r="V6" t="s">
        <v>257</v>
      </c>
      <c r="W6" t="s">
        <v>11662</v>
      </c>
      <c r="AD6" t="s">
        <v>411</v>
      </c>
      <c r="AE6" t="s">
        <v>412</v>
      </c>
      <c r="AF6" t="s">
        <v>11662</v>
      </c>
      <c r="AG6" t="s">
        <v>274</v>
      </c>
      <c r="AI6">
        <v>20</v>
      </c>
      <c r="AO6">
        <v>7</v>
      </c>
      <c r="BI6" t="s">
        <v>257</v>
      </c>
      <c r="BP6">
        <f t="shared" si="0"/>
        <v>0</v>
      </c>
      <c r="BQ6">
        <f t="shared" si="1"/>
        <v>1</v>
      </c>
      <c r="BS6" t="s">
        <v>11587</v>
      </c>
      <c r="BU6">
        <v>0</v>
      </c>
      <c r="BW6">
        <v>0</v>
      </c>
      <c r="BX6" t="s">
        <v>11663</v>
      </c>
      <c r="CC6" s="3">
        <v>0.48333333333333334</v>
      </c>
      <c r="CE6" t="s">
        <v>11664</v>
      </c>
      <c r="CI6">
        <v>0</v>
      </c>
      <c r="CJ6" t="s">
        <v>11665</v>
      </c>
      <c r="CK6" s="4">
        <v>38444</v>
      </c>
      <c r="CL6" t="s">
        <v>11666</v>
      </c>
      <c r="CM6" t="s">
        <v>11667</v>
      </c>
      <c r="CN6">
        <v>0</v>
      </c>
      <c r="CO6" t="s">
        <v>11668</v>
      </c>
      <c r="CP6" t="s">
        <v>269</v>
      </c>
      <c r="CQ6" t="s">
        <v>11587</v>
      </c>
      <c r="CT6" t="s">
        <v>8134</v>
      </c>
      <c r="CV6">
        <v>0</v>
      </c>
      <c r="CX6">
        <v>5</v>
      </c>
      <c r="CY6" t="s">
        <v>553</v>
      </c>
      <c r="CZ6">
        <v>0</v>
      </c>
      <c r="DA6">
        <v>6</v>
      </c>
      <c r="DB6" t="s">
        <v>271</v>
      </c>
      <c r="DC6">
        <v>-45</v>
      </c>
      <c r="DE6" t="s">
        <v>11622</v>
      </c>
      <c r="DJ6">
        <v>22</v>
      </c>
      <c r="DK6" s="4">
        <v>44512</v>
      </c>
      <c r="DL6">
        <v>20587</v>
      </c>
      <c r="DM6">
        <v>2021</v>
      </c>
      <c r="DN6">
        <v>0</v>
      </c>
      <c r="DP6">
        <v>81620</v>
      </c>
      <c r="DQ6">
        <v>9</v>
      </c>
      <c r="DT6" t="s">
        <v>257</v>
      </c>
      <c r="DU6" t="s">
        <v>274</v>
      </c>
      <c r="DW6">
        <v>0</v>
      </c>
      <c r="DX6" t="s">
        <v>275</v>
      </c>
      <c r="ED6">
        <v>0</v>
      </c>
      <c r="EE6" t="s">
        <v>2553</v>
      </c>
      <c r="EF6" t="s">
        <v>675</v>
      </c>
      <c r="EG6">
        <v>0</v>
      </c>
      <c r="EI6" t="s">
        <v>340</v>
      </c>
      <c r="EJ6" t="s">
        <v>11669</v>
      </c>
      <c r="EK6" t="s">
        <v>11670</v>
      </c>
      <c r="EL6" t="s">
        <v>11671</v>
      </c>
      <c r="EM6" t="s">
        <v>11669</v>
      </c>
      <c r="EN6" t="s">
        <v>282</v>
      </c>
      <c r="EO6" t="s">
        <v>1109</v>
      </c>
      <c r="EP6">
        <v>1</v>
      </c>
      <c r="ES6" t="s">
        <v>11672</v>
      </c>
      <c r="FD6">
        <v>0</v>
      </c>
      <c r="FE6">
        <v>11</v>
      </c>
      <c r="FF6" t="s">
        <v>621</v>
      </c>
      <c r="FH6" t="s">
        <v>621</v>
      </c>
      <c r="FK6">
        <v>0</v>
      </c>
      <c r="FM6">
        <v>0</v>
      </c>
      <c r="FP6">
        <v>0</v>
      </c>
      <c r="FR6" t="s">
        <v>462</v>
      </c>
      <c r="FT6" t="s">
        <v>274</v>
      </c>
      <c r="FU6" t="s">
        <v>463</v>
      </c>
      <c r="FV6" t="s">
        <v>431</v>
      </c>
      <c r="FW6" t="s">
        <v>594</v>
      </c>
      <c r="FX6">
        <v>1</v>
      </c>
      <c r="FZ6">
        <v>0</v>
      </c>
      <c r="GA6">
        <v>0</v>
      </c>
      <c r="GB6">
        <v>0</v>
      </c>
      <c r="GD6" t="s">
        <v>355</v>
      </c>
      <c r="GE6">
        <v>0</v>
      </c>
      <c r="GF6" t="s">
        <v>274</v>
      </c>
      <c r="GI6">
        <v>0</v>
      </c>
      <c r="GJ6">
        <v>0</v>
      </c>
      <c r="GL6" t="s">
        <v>11673</v>
      </c>
      <c r="GN6">
        <v>14</v>
      </c>
      <c r="GZ6" t="s">
        <v>11674</v>
      </c>
      <c r="HA6" t="s">
        <v>11675</v>
      </c>
      <c r="HB6" t="s">
        <v>313</v>
      </c>
      <c r="HC6" t="s">
        <v>313</v>
      </c>
      <c r="HD6" t="s">
        <v>11676</v>
      </c>
      <c r="HE6">
        <v>0</v>
      </c>
      <c r="HF6">
        <v>11</v>
      </c>
      <c r="HG6">
        <v>0</v>
      </c>
      <c r="HH6" t="s">
        <v>275</v>
      </c>
      <c r="HK6">
        <v>2</v>
      </c>
      <c r="HO6" t="s">
        <v>11677</v>
      </c>
      <c r="HP6" t="s">
        <v>11678</v>
      </c>
      <c r="HQ6" t="s">
        <v>11679</v>
      </c>
      <c r="HV6">
        <v>2</v>
      </c>
      <c r="HW6">
        <v>4260009</v>
      </c>
      <c r="HX6" t="s">
        <v>11680</v>
      </c>
      <c r="HY6">
        <v>4259992</v>
      </c>
      <c r="IB6">
        <v>0</v>
      </c>
      <c r="IC6">
        <v>0</v>
      </c>
      <c r="IL6">
        <v>8</v>
      </c>
      <c r="IP6" t="s">
        <v>11681</v>
      </c>
      <c r="IT6">
        <v>11</v>
      </c>
    </row>
    <row r="7" spans="1:254">
      <c r="A7">
        <v>6</v>
      </c>
      <c r="B7">
        <v>2110</v>
      </c>
      <c r="C7">
        <v>1</v>
      </c>
      <c r="D7">
        <v>1</v>
      </c>
      <c r="E7">
        <v>2</v>
      </c>
      <c r="F7">
        <v>2</v>
      </c>
      <c r="G7">
        <v>2</v>
      </c>
      <c r="I7" t="s">
        <v>254</v>
      </c>
      <c r="J7">
        <v>32</v>
      </c>
      <c r="K7">
        <v>32</v>
      </c>
      <c r="L7" t="s">
        <v>11682</v>
      </c>
      <c r="M7" t="s">
        <v>11683</v>
      </c>
      <c r="O7" t="s">
        <v>11682</v>
      </c>
      <c r="V7" t="s">
        <v>257</v>
      </c>
      <c r="W7" t="s">
        <v>10592</v>
      </c>
      <c r="AD7" t="s">
        <v>10593</v>
      </c>
      <c r="AE7" t="s">
        <v>10594</v>
      </c>
      <c r="AF7" t="s">
        <v>10592</v>
      </c>
      <c r="AG7" t="s">
        <v>274</v>
      </c>
      <c r="AI7">
        <v>20</v>
      </c>
      <c r="AK7" t="s">
        <v>575</v>
      </c>
      <c r="AO7">
        <v>7</v>
      </c>
      <c r="BI7" t="s">
        <v>257</v>
      </c>
      <c r="BP7">
        <f t="shared" si="0"/>
        <v>0</v>
      </c>
      <c r="BQ7">
        <f t="shared" si="1"/>
        <v>2</v>
      </c>
      <c r="BS7" t="s">
        <v>11587</v>
      </c>
      <c r="BU7">
        <v>0</v>
      </c>
      <c r="BW7">
        <v>0</v>
      </c>
      <c r="BX7" t="s">
        <v>11684</v>
      </c>
      <c r="CC7" s="3">
        <v>0.45416666666666666</v>
      </c>
      <c r="CI7">
        <v>0</v>
      </c>
      <c r="CJ7" t="s">
        <v>11685</v>
      </c>
      <c r="CK7" s="4">
        <v>38444</v>
      </c>
      <c r="CL7" t="s">
        <v>11686</v>
      </c>
      <c r="CM7" t="s">
        <v>11687</v>
      </c>
      <c r="CN7">
        <v>0</v>
      </c>
      <c r="CO7" t="s">
        <v>11649</v>
      </c>
      <c r="CP7" t="s">
        <v>269</v>
      </c>
      <c r="CQ7" t="s">
        <v>11587</v>
      </c>
      <c r="CT7" t="s">
        <v>11688</v>
      </c>
      <c r="CV7">
        <v>0</v>
      </c>
      <c r="CX7">
        <v>6</v>
      </c>
      <c r="CY7" t="s">
        <v>553</v>
      </c>
      <c r="CZ7">
        <v>0</v>
      </c>
      <c r="DA7">
        <v>6</v>
      </c>
      <c r="DB7" t="s">
        <v>271</v>
      </c>
      <c r="DC7">
        <v>-45</v>
      </c>
      <c r="DJ7">
        <v>2</v>
      </c>
      <c r="DK7" s="4">
        <v>44512</v>
      </c>
      <c r="DL7">
        <v>20587</v>
      </c>
      <c r="DM7">
        <v>2021</v>
      </c>
      <c r="DN7">
        <v>0</v>
      </c>
      <c r="DP7">
        <v>81620</v>
      </c>
      <c r="DQ7">
        <v>10</v>
      </c>
      <c r="DT7" t="s">
        <v>257</v>
      </c>
      <c r="DU7" t="s">
        <v>274</v>
      </c>
      <c r="DW7">
        <v>0</v>
      </c>
      <c r="DX7" t="s">
        <v>275</v>
      </c>
      <c r="ED7">
        <v>0</v>
      </c>
      <c r="EE7" t="s">
        <v>11689</v>
      </c>
      <c r="EF7" t="s">
        <v>277</v>
      </c>
      <c r="EG7">
        <v>0</v>
      </c>
      <c r="EH7" t="s">
        <v>886</v>
      </c>
      <c r="EI7" t="s">
        <v>2186</v>
      </c>
      <c r="EJ7" t="s">
        <v>11690</v>
      </c>
      <c r="EK7" t="s">
        <v>11691</v>
      </c>
      <c r="EL7" t="s">
        <v>11692</v>
      </c>
      <c r="EM7" t="s">
        <v>11693</v>
      </c>
      <c r="EN7" t="s">
        <v>282</v>
      </c>
      <c r="EO7" t="s">
        <v>3331</v>
      </c>
      <c r="EP7">
        <v>0</v>
      </c>
      <c r="ES7" t="s">
        <v>11694</v>
      </c>
      <c r="FD7">
        <v>0</v>
      </c>
      <c r="FE7">
        <v>5</v>
      </c>
      <c r="FF7" t="s">
        <v>590</v>
      </c>
      <c r="FH7" t="s">
        <v>590</v>
      </c>
      <c r="FK7">
        <v>0</v>
      </c>
      <c r="FM7">
        <v>0</v>
      </c>
      <c r="FP7">
        <v>0</v>
      </c>
      <c r="FR7" t="s">
        <v>287</v>
      </c>
      <c r="FT7" t="s">
        <v>274</v>
      </c>
      <c r="FU7" t="s">
        <v>4264</v>
      </c>
      <c r="FV7" t="s">
        <v>1700</v>
      </c>
      <c r="FW7" t="s">
        <v>10769</v>
      </c>
      <c r="FX7">
        <v>0</v>
      </c>
      <c r="FZ7">
        <v>0</v>
      </c>
      <c r="GA7">
        <v>0</v>
      </c>
      <c r="GB7">
        <v>0</v>
      </c>
      <c r="GE7">
        <v>0</v>
      </c>
      <c r="GF7" t="s">
        <v>11695</v>
      </c>
      <c r="GI7">
        <v>0</v>
      </c>
      <c r="GJ7">
        <v>0</v>
      </c>
      <c r="GN7">
        <v>0</v>
      </c>
      <c r="GZ7" t="s">
        <v>11696</v>
      </c>
      <c r="HB7" t="s">
        <v>294</v>
      </c>
      <c r="HC7" t="s">
        <v>294</v>
      </c>
      <c r="HD7" t="s">
        <v>11697</v>
      </c>
      <c r="HE7">
        <v>0</v>
      </c>
      <c r="HF7">
        <v>23</v>
      </c>
      <c r="HG7">
        <v>0</v>
      </c>
      <c r="HH7" t="s">
        <v>275</v>
      </c>
      <c r="HK7">
        <v>1</v>
      </c>
      <c r="HV7">
        <v>0</v>
      </c>
      <c r="HW7">
        <v>4260019</v>
      </c>
      <c r="HX7" t="s">
        <v>11698</v>
      </c>
      <c r="HY7">
        <v>4260009</v>
      </c>
      <c r="IB7">
        <v>0</v>
      </c>
      <c r="IC7">
        <v>0</v>
      </c>
      <c r="IL7">
        <v>9</v>
      </c>
      <c r="IR7" t="s">
        <v>387</v>
      </c>
      <c r="IT7">
        <v>11</v>
      </c>
    </row>
    <row r="8" spans="1:254">
      <c r="A8">
        <v>7</v>
      </c>
      <c r="B8">
        <v>2110</v>
      </c>
      <c r="C8">
        <v>1</v>
      </c>
      <c r="D8">
        <v>1</v>
      </c>
      <c r="E8">
        <v>10</v>
      </c>
      <c r="F8">
        <v>-1</v>
      </c>
      <c r="G8">
        <v>-11</v>
      </c>
      <c r="H8" t="s">
        <v>253</v>
      </c>
      <c r="I8" t="s">
        <v>298</v>
      </c>
      <c r="J8">
        <v>11</v>
      </c>
      <c r="K8" t="s">
        <v>4436</v>
      </c>
      <c r="L8" t="s">
        <v>11699</v>
      </c>
      <c r="M8" t="s">
        <v>978</v>
      </c>
      <c r="O8" t="s">
        <v>1750</v>
      </c>
      <c r="Q8" t="s">
        <v>11700</v>
      </c>
      <c r="V8" t="s">
        <v>257</v>
      </c>
      <c r="W8" t="s">
        <v>11701</v>
      </c>
      <c r="AD8" t="s">
        <v>2655</v>
      </c>
      <c r="AE8" t="s">
        <v>2656</v>
      </c>
      <c r="AF8" t="s">
        <v>11701</v>
      </c>
      <c r="AG8" t="s">
        <v>257</v>
      </c>
      <c r="AI8">
        <v>22</v>
      </c>
      <c r="AO8">
        <v>7</v>
      </c>
      <c r="BI8" t="s">
        <v>607</v>
      </c>
      <c r="BP8">
        <f t="shared" si="0"/>
        <v>0</v>
      </c>
      <c r="BQ8">
        <f t="shared" si="1"/>
        <v>1</v>
      </c>
      <c r="BS8" t="s">
        <v>11587</v>
      </c>
      <c r="BU8">
        <v>0</v>
      </c>
      <c r="BW8">
        <v>0</v>
      </c>
      <c r="BX8" t="s">
        <v>11702</v>
      </c>
      <c r="BY8" t="s">
        <v>11703</v>
      </c>
      <c r="CC8" s="3">
        <v>0.35416666666666669</v>
      </c>
      <c r="CE8" t="s">
        <v>11704</v>
      </c>
      <c r="CI8">
        <v>0</v>
      </c>
      <c r="CJ8" t="s">
        <v>11705</v>
      </c>
      <c r="CK8" s="4">
        <v>38778</v>
      </c>
      <c r="CL8" t="s">
        <v>11706</v>
      </c>
      <c r="CM8" t="s">
        <v>11707</v>
      </c>
      <c r="CN8">
        <v>0</v>
      </c>
      <c r="CO8" t="s">
        <v>268</v>
      </c>
      <c r="CP8" t="s">
        <v>282</v>
      </c>
      <c r="CQ8" t="s">
        <v>11587</v>
      </c>
      <c r="CT8" t="s">
        <v>4311</v>
      </c>
      <c r="CV8">
        <v>0</v>
      </c>
      <c r="CX8">
        <v>1</v>
      </c>
      <c r="CY8" t="s">
        <v>614</v>
      </c>
      <c r="CZ8">
        <v>-32</v>
      </c>
      <c r="DA8">
        <v>6</v>
      </c>
      <c r="DB8" t="s">
        <v>554</v>
      </c>
      <c r="DC8">
        <v>-11</v>
      </c>
      <c r="DE8" t="s">
        <v>11708</v>
      </c>
      <c r="DJ8">
        <v>-1</v>
      </c>
      <c r="DK8" s="4">
        <v>44512</v>
      </c>
      <c r="DL8">
        <v>20587</v>
      </c>
      <c r="DM8">
        <v>2021</v>
      </c>
      <c r="DN8">
        <v>0</v>
      </c>
      <c r="DP8">
        <v>81620</v>
      </c>
      <c r="DQ8">
        <v>20</v>
      </c>
      <c r="DT8" t="s">
        <v>294</v>
      </c>
      <c r="DU8" t="s">
        <v>294</v>
      </c>
      <c r="DW8">
        <v>7</v>
      </c>
      <c r="DX8" t="s">
        <v>275</v>
      </c>
      <c r="ED8">
        <v>0</v>
      </c>
      <c r="EE8" t="s">
        <v>11709</v>
      </c>
      <c r="EF8" t="s">
        <v>383</v>
      </c>
      <c r="EG8">
        <v>0</v>
      </c>
      <c r="EI8" t="s">
        <v>340</v>
      </c>
      <c r="EJ8" t="s">
        <v>3717</v>
      </c>
      <c r="EK8" t="s">
        <v>11710</v>
      </c>
      <c r="EL8" t="s">
        <v>11711</v>
      </c>
      <c r="EM8" t="s">
        <v>268</v>
      </c>
      <c r="EN8" t="s">
        <v>269</v>
      </c>
      <c r="EO8" t="s">
        <v>3634</v>
      </c>
      <c r="EP8">
        <v>0</v>
      </c>
      <c r="ES8" t="s">
        <v>11712</v>
      </c>
      <c r="FC8" t="s">
        <v>253</v>
      </c>
      <c r="FD8">
        <v>0</v>
      </c>
      <c r="FE8">
        <v>18</v>
      </c>
      <c r="FF8" t="s">
        <v>621</v>
      </c>
      <c r="FH8" t="s">
        <v>621</v>
      </c>
      <c r="FI8" t="s">
        <v>11713</v>
      </c>
      <c r="FK8">
        <v>0</v>
      </c>
      <c r="FM8">
        <v>0</v>
      </c>
      <c r="FP8">
        <v>0</v>
      </c>
      <c r="FR8" t="s">
        <v>1177</v>
      </c>
      <c r="FT8" t="s">
        <v>257</v>
      </c>
      <c r="FU8" t="s">
        <v>1374</v>
      </c>
      <c r="FV8" t="s">
        <v>290</v>
      </c>
      <c r="FX8">
        <v>1</v>
      </c>
      <c r="FZ8">
        <v>7</v>
      </c>
      <c r="GA8">
        <v>7</v>
      </c>
      <c r="GB8">
        <v>0</v>
      </c>
      <c r="GD8" t="s">
        <v>355</v>
      </c>
      <c r="GE8">
        <v>0</v>
      </c>
      <c r="GF8" t="s">
        <v>274</v>
      </c>
      <c r="GI8">
        <v>0</v>
      </c>
      <c r="GJ8">
        <v>0</v>
      </c>
      <c r="GL8" t="s">
        <v>11714</v>
      </c>
      <c r="GN8">
        <v>0</v>
      </c>
      <c r="GZ8" t="s">
        <v>5985</v>
      </c>
      <c r="HB8" t="s">
        <v>313</v>
      </c>
      <c r="HC8" t="s">
        <v>313</v>
      </c>
      <c r="HD8" t="s">
        <v>7176</v>
      </c>
      <c r="HE8">
        <v>0</v>
      </c>
      <c r="HF8">
        <v>11</v>
      </c>
      <c r="HG8">
        <v>7</v>
      </c>
      <c r="HH8" t="s">
        <v>275</v>
      </c>
      <c r="HK8">
        <v>2</v>
      </c>
      <c r="HO8" t="s">
        <v>11715</v>
      </c>
      <c r="HP8" t="s">
        <v>10901</v>
      </c>
      <c r="HQ8" t="s">
        <v>11716</v>
      </c>
      <c r="HV8">
        <v>-10</v>
      </c>
      <c r="HW8">
        <v>4260209</v>
      </c>
      <c r="HX8" t="s">
        <v>11717</v>
      </c>
      <c r="HY8">
        <v>4260187</v>
      </c>
      <c r="IB8">
        <v>0</v>
      </c>
      <c r="IC8">
        <v>0</v>
      </c>
      <c r="IL8">
        <v>19</v>
      </c>
      <c r="IN8" t="s">
        <v>11718</v>
      </c>
      <c r="IP8" t="s">
        <v>11718</v>
      </c>
      <c r="IQ8" t="s">
        <v>11708</v>
      </c>
      <c r="IT8">
        <v>11</v>
      </c>
    </row>
    <row r="9" spans="1:254">
      <c r="A9">
        <v>8</v>
      </c>
      <c r="B9">
        <v>2110</v>
      </c>
      <c r="C9">
        <v>1</v>
      </c>
      <c r="D9">
        <v>2</v>
      </c>
      <c r="E9">
        <v>11</v>
      </c>
      <c r="F9">
        <v>4</v>
      </c>
      <c r="G9">
        <v>-10</v>
      </c>
      <c r="I9" t="s">
        <v>298</v>
      </c>
      <c r="J9">
        <v>12</v>
      </c>
      <c r="K9" t="s">
        <v>11078</v>
      </c>
      <c r="L9" t="s">
        <v>11182</v>
      </c>
      <c r="M9" t="s">
        <v>256</v>
      </c>
      <c r="O9" t="s">
        <v>1357</v>
      </c>
      <c r="P9" t="s">
        <v>6509</v>
      </c>
      <c r="V9" t="s">
        <v>253</v>
      </c>
      <c r="W9" t="s">
        <v>11719</v>
      </c>
      <c r="X9" t="s">
        <v>664</v>
      </c>
      <c r="Y9" t="s">
        <v>9643</v>
      </c>
      <c r="AA9" t="s">
        <v>372</v>
      </c>
      <c r="AB9" t="s">
        <v>11720</v>
      </c>
      <c r="AI9">
        <v>88</v>
      </c>
      <c r="AJ9" t="s">
        <v>327</v>
      </c>
      <c r="AO9">
        <v>7</v>
      </c>
      <c r="BI9" t="s">
        <v>257</v>
      </c>
      <c r="BP9">
        <f t="shared" si="0"/>
        <v>1</v>
      </c>
      <c r="BQ9">
        <f t="shared" si="1"/>
        <v>0</v>
      </c>
      <c r="BS9" t="s">
        <v>11587</v>
      </c>
      <c r="BU9">
        <v>0</v>
      </c>
      <c r="BW9">
        <v>0</v>
      </c>
      <c r="BX9" t="s">
        <v>11721</v>
      </c>
      <c r="BZ9">
        <v>1</v>
      </c>
      <c r="CC9" s="3">
        <v>0.3263888888888889</v>
      </c>
      <c r="CD9" t="s">
        <v>257</v>
      </c>
      <c r="CE9" t="s">
        <v>11722</v>
      </c>
      <c r="CF9">
        <v>8</v>
      </c>
      <c r="CH9" t="s">
        <v>331</v>
      </c>
      <c r="CI9">
        <v>0</v>
      </c>
      <c r="CJ9" t="s">
        <v>11723</v>
      </c>
      <c r="CK9" s="4">
        <v>38778</v>
      </c>
      <c r="CL9" t="s">
        <v>11724</v>
      </c>
      <c r="CM9" t="s">
        <v>11725</v>
      </c>
      <c r="CN9">
        <v>0</v>
      </c>
      <c r="CP9" t="s">
        <v>282</v>
      </c>
      <c r="CQ9" t="s">
        <v>11587</v>
      </c>
      <c r="CT9" t="s">
        <v>11726</v>
      </c>
      <c r="CV9">
        <v>0</v>
      </c>
      <c r="CX9">
        <v>2</v>
      </c>
      <c r="CY9" t="s">
        <v>614</v>
      </c>
      <c r="CZ9">
        <v>-32</v>
      </c>
      <c r="DA9">
        <v>6</v>
      </c>
      <c r="DB9" t="s">
        <v>554</v>
      </c>
      <c r="DC9">
        <v>-11</v>
      </c>
      <c r="DE9" t="s">
        <v>11727</v>
      </c>
      <c r="DJ9">
        <v>4</v>
      </c>
      <c r="DK9" s="4">
        <v>44512</v>
      </c>
      <c r="DL9">
        <v>20587</v>
      </c>
      <c r="DM9">
        <v>2021</v>
      </c>
      <c r="DN9">
        <v>0</v>
      </c>
      <c r="DP9">
        <v>81620</v>
      </c>
      <c r="DQ9">
        <v>21</v>
      </c>
      <c r="DT9" t="s">
        <v>257</v>
      </c>
      <c r="DU9" t="s">
        <v>274</v>
      </c>
      <c r="DW9">
        <v>7</v>
      </c>
      <c r="DX9" t="s">
        <v>275</v>
      </c>
      <c r="ED9">
        <v>0</v>
      </c>
      <c r="EE9" t="s">
        <v>6519</v>
      </c>
      <c r="EF9" t="s">
        <v>422</v>
      </c>
      <c r="EG9">
        <v>0</v>
      </c>
      <c r="EI9" t="s">
        <v>454</v>
      </c>
      <c r="EJ9" t="s">
        <v>11728</v>
      </c>
      <c r="EK9" t="s">
        <v>11729</v>
      </c>
      <c r="EL9" t="s">
        <v>11730</v>
      </c>
      <c r="EM9" t="s">
        <v>2754</v>
      </c>
      <c r="EN9" t="s">
        <v>269</v>
      </c>
      <c r="EO9" t="s">
        <v>345</v>
      </c>
      <c r="EP9">
        <v>0</v>
      </c>
      <c r="EQ9" t="s">
        <v>346</v>
      </c>
      <c r="ES9" t="s">
        <v>11731</v>
      </c>
      <c r="ET9">
        <v>-4</v>
      </c>
      <c r="EU9" t="s">
        <v>348</v>
      </c>
      <c r="EV9" t="s">
        <v>349</v>
      </c>
      <c r="EW9" t="s">
        <v>771</v>
      </c>
      <c r="EX9" t="s">
        <v>351</v>
      </c>
      <c r="FA9" t="s">
        <v>7703</v>
      </c>
      <c r="FB9" t="s">
        <v>11732</v>
      </c>
      <c r="FD9">
        <v>1</v>
      </c>
      <c r="FE9">
        <v>11</v>
      </c>
      <c r="FK9">
        <v>0</v>
      </c>
      <c r="FM9">
        <v>0</v>
      </c>
      <c r="FP9">
        <v>0</v>
      </c>
      <c r="FR9" t="s">
        <v>395</v>
      </c>
      <c r="FU9" t="s">
        <v>496</v>
      </c>
      <c r="FV9" t="s">
        <v>397</v>
      </c>
      <c r="FX9">
        <v>0</v>
      </c>
      <c r="FZ9">
        <v>7</v>
      </c>
      <c r="GA9">
        <v>7</v>
      </c>
      <c r="GB9">
        <v>0</v>
      </c>
      <c r="GC9" t="s">
        <v>497</v>
      </c>
      <c r="GD9" t="s">
        <v>355</v>
      </c>
      <c r="GE9">
        <v>0</v>
      </c>
      <c r="GF9" t="s">
        <v>1179</v>
      </c>
      <c r="GH9">
        <v>3.8</v>
      </c>
      <c r="GI9">
        <v>1</v>
      </c>
      <c r="GJ9">
        <v>0</v>
      </c>
      <c r="GL9" t="s">
        <v>11733</v>
      </c>
      <c r="GM9">
        <v>8</v>
      </c>
      <c r="GN9">
        <v>2</v>
      </c>
      <c r="GO9" t="s">
        <v>357</v>
      </c>
      <c r="GQ9">
        <v>11</v>
      </c>
      <c r="GZ9" t="s">
        <v>11734</v>
      </c>
      <c r="HB9" t="s">
        <v>294</v>
      </c>
      <c r="HC9" t="s">
        <v>294</v>
      </c>
      <c r="HE9">
        <v>0</v>
      </c>
      <c r="HF9">
        <v>12</v>
      </c>
      <c r="HG9">
        <v>7</v>
      </c>
      <c r="HH9" t="s">
        <v>275</v>
      </c>
      <c r="HJ9" t="s">
        <v>351</v>
      </c>
      <c r="HK9">
        <v>3</v>
      </c>
      <c r="HL9" t="s">
        <v>11727</v>
      </c>
      <c r="HN9" t="s">
        <v>11735</v>
      </c>
      <c r="HO9" t="s">
        <v>11736</v>
      </c>
      <c r="HP9" t="s">
        <v>11737</v>
      </c>
      <c r="HQ9" t="s">
        <v>11738</v>
      </c>
      <c r="HS9" t="s">
        <v>9662</v>
      </c>
      <c r="HV9">
        <v>-14</v>
      </c>
      <c r="HW9">
        <v>4260227</v>
      </c>
      <c r="HX9" t="s">
        <v>11727</v>
      </c>
      <c r="HY9">
        <v>4260209</v>
      </c>
      <c r="IB9">
        <v>0</v>
      </c>
      <c r="IC9">
        <v>0</v>
      </c>
      <c r="IL9">
        <v>20</v>
      </c>
      <c r="IN9" t="s">
        <v>11727</v>
      </c>
      <c r="IP9" t="s">
        <v>11727</v>
      </c>
      <c r="IT9">
        <v>11</v>
      </c>
    </row>
    <row r="10" spans="1:254">
      <c r="A10">
        <v>9</v>
      </c>
      <c r="B10">
        <v>2110</v>
      </c>
      <c r="C10">
        <v>1</v>
      </c>
      <c r="D10">
        <v>3</v>
      </c>
      <c r="E10">
        <v>7</v>
      </c>
      <c r="G10">
        <v>-14</v>
      </c>
      <c r="I10" t="s">
        <v>254</v>
      </c>
      <c r="J10">
        <v>11</v>
      </c>
      <c r="K10" t="s">
        <v>1184</v>
      </c>
      <c r="L10" t="s">
        <v>3608</v>
      </c>
      <c r="M10" t="s">
        <v>1095</v>
      </c>
      <c r="O10" t="s">
        <v>3415</v>
      </c>
      <c r="P10" t="s">
        <v>509</v>
      </c>
      <c r="V10" t="s">
        <v>253</v>
      </c>
      <c r="W10" t="s">
        <v>11739</v>
      </c>
      <c r="X10" t="s">
        <v>370</v>
      </c>
      <c r="Y10" t="s">
        <v>11740</v>
      </c>
      <c r="AA10" t="s">
        <v>666</v>
      </c>
      <c r="AB10" t="s">
        <v>667</v>
      </c>
      <c r="AJ10" t="s">
        <v>513</v>
      </c>
      <c r="AO10">
        <v>7</v>
      </c>
      <c r="AT10" t="s">
        <v>254</v>
      </c>
      <c r="BI10" t="s">
        <v>274</v>
      </c>
      <c r="BP10">
        <f t="shared" si="0"/>
        <v>2</v>
      </c>
      <c r="BQ10">
        <f t="shared" si="1"/>
        <v>0</v>
      </c>
      <c r="BS10" t="s">
        <v>11587</v>
      </c>
      <c r="BU10">
        <v>0</v>
      </c>
      <c r="BW10">
        <v>1</v>
      </c>
      <c r="BX10" t="s">
        <v>11741</v>
      </c>
      <c r="BZ10">
        <v>0</v>
      </c>
      <c r="CC10" s="3">
        <v>0.3</v>
      </c>
      <c r="CD10" t="s">
        <v>274</v>
      </c>
      <c r="CE10" t="s">
        <v>11742</v>
      </c>
      <c r="CF10">
        <v>9</v>
      </c>
      <c r="CH10" t="s">
        <v>1144</v>
      </c>
      <c r="CI10">
        <v>0</v>
      </c>
      <c r="CJ10" t="s">
        <v>11743</v>
      </c>
      <c r="CK10" s="4">
        <v>38778</v>
      </c>
      <c r="CL10" t="s">
        <v>11744</v>
      </c>
      <c r="CM10" t="s">
        <v>11745</v>
      </c>
      <c r="CN10">
        <v>0</v>
      </c>
      <c r="CP10" t="s">
        <v>269</v>
      </c>
      <c r="CQ10" t="s">
        <v>11587</v>
      </c>
      <c r="CT10" t="s">
        <v>11746</v>
      </c>
      <c r="CV10">
        <v>0</v>
      </c>
      <c r="CX10">
        <v>3</v>
      </c>
      <c r="CY10" t="s">
        <v>614</v>
      </c>
      <c r="CZ10">
        <v>-32</v>
      </c>
      <c r="DA10">
        <v>6</v>
      </c>
      <c r="DB10" t="s">
        <v>554</v>
      </c>
      <c r="DC10">
        <v>-11</v>
      </c>
      <c r="DJ10">
        <v>15</v>
      </c>
      <c r="DK10" s="4">
        <v>44512</v>
      </c>
      <c r="DL10">
        <v>20587</v>
      </c>
      <c r="DM10">
        <v>2021</v>
      </c>
      <c r="DN10">
        <v>0</v>
      </c>
      <c r="DP10">
        <v>81620</v>
      </c>
      <c r="DQ10">
        <v>22</v>
      </c>
      <c r="DT10" t="s">
        <v>274</v>
      </c>
      <c r="DU10" t="s">
        <v>257</v>
      </c>
      <c r="DV10" t="s">
        <v>11727</v>
      </c>
      <c r="DW10">
        <v>7</v>
      </c>
      <c r="DX10" t="s">
        <v>275</v>
      </c>
      <c r="EA10" t="s">
        <v>621</v>
      </c>
      <c r="EB10" t="s">
        <v>11727</v>
      </c>
      <c r="EC10" t="s">
        <v>11623</v>
      </c>
      <c r="ED10">
        <v>0</v>
      </c>
      <c r="EE10" t="s">
        <v>3425</v>
      </c>
      <c r="EF10" t="s">
        <v>422</v>
      </c>
      <c r="EG10">
        <v>0</v>
      </c>
      <c r="EI10" t="s">
        <v>340</v>
      </c>
      <c r="EJ10" t="s">
        <v>341</v>
      </c>
      <c r="EK10" t="s">
        <v>11747</v>
      </c>
      <c r="EL10" t="s">
        <v>11748</v>
      </c>
      <c r="EM10" t="s">
        <v>1005</v>
      </c>
      <c r="EN10" t="s">
        <v>282</v>
      </c>
      <c r="EO10" t="s">
        <v>388</v>
      </c>
      <c r="EP10">
        <v>0</v>
      </c>
      <c r="EQ10" t="s">
        <v>3450</v>
      </c>
      <c r="ES10" t="s">
        <v>11749</v>
      </c>
      <c r="ET10">
        <v>17</v>
      </c>
      <c r="EU10" t="s">
        <v>348</v>
      </c>
      <c r="EV10" t="s">
        <v>349</v>
      </c>
      <c r="EW10" t="s">
        <v>1251</v>
      </c>
      <c r="EX10" t="s">
        <v>898</v>
      </c>
      <c r="FA10" t="s">
        <v>1845</v>
      </c>
      <c r="FB10" t="s">
        <v>11750</v>
      </c>
      <c r="FD10">
        <v>0</v>
      </c>
      <c r="FE10">
        <v>9</v>
      </c>
      <c r="FI10" t="s">
        <v>11751</v>
      </c>
      <c r="FJ10" t="s">
        <v>11752</v>
      </c>
      <c r="FK10">
        <v>0</v>
      </c>
      <c r="FM10">
        <v>1</v>
      </c>
      <c r="FN10" t="s">
        <v>11727</v>
      </c>
      <c r="FO10" t="s">
        <v>600</v>
      </c>
      <c r="FP10">
        <v>0</v>
      </c>
      <c r="FR10" t="s">
        <v>395</v>
      </c>
      <c r="FT10" t="s">
        <v>274</v>
      </c>
      <c r="FU10" t="s">
        <v>496</v>
      </c>
      <c r="FX10">
        <v>0</v>
      </c>
      <c r="FZ10">
        <v>7</v>
      </c>
      <c r="GA10">
        <v>7</v>
      </c>
      <c r="GB10">
        <v>0</v>
      </c>
      <c r="GD10" t="s">
        <v>355</v>
      </c>
      <c r="GE10">
        <v>1</v>
      </c>
      <c r="GF10" t="s">
        <v>257</v>
      </c>
      <c r="GG10">
        <v>2.9</v>
      </c>
      <c r="GH10">
        <v>4.0999999999999996</v>
      </c>
      <c r="GI10">
        <v>0</v>
      </c>
      <c r="GJ10">
        <v>0</v>
      </c>
      <c r="GL10" t="s">
        <v>11753</v>
      </c>
      <c r="GO10" t="s">
        <v>357</v>
      </c>
      <c r="GP10" t="s">
        <v>1403</v>
      </c>
      <c r="GQ10">
        <v>16</v>
      </c>
      <c r="GZ10" t="s">
        <v>11754</v>
      </c>
      <c r="HB10" t="s">
        <v>313</v>
      </c>
      <c r="HC10" t="s">
        <v>313</v>
      </c>
      <c r="HD10" t="s">
        <v>11755</v>
      </c>
      <c r="HE10">
        <v>1</v>
      </c>
      <c r="HF10">
        <v>11</v>
      </c>
      <c r="HG10">
        <v>7</v>
      </c>
      <c r="HH10" t="s">
        <v>275</v>
      </c>
      <c r="HK10" t="s">
        <v>11756</v>
      </c>
      <c r="HL10" t="s">
        <v>11622</v>
      </c>
      <c r="HM10" t="s">
        <v>11623</v>
      </c>
      <c r="HN10" t="s">
        <v>11757</v>
      </c>
      <c r="HO10" t="s">
        <v>11758</v>
      </c>
      <c r="HP10" t="s">
        <v>11759</v>
      </c>
      <c r="HQ10" t="s">
        <v>11760</v>
      </c>
      <c r="HS10" t="s">
        <v>11761</v>
      </c>
      <c r="HT10" t="s">
        <v>11762</v>
      </c>
      <c r="HU10">
        <v>15</v>
      </c>
      <c r="HV10">
        <v>-29</v>
      </c>
      <c r="HW10">
        <v>4260249</v>
      </c>
      <c r="HX10" t="s">
        <v>11623</v>
      </c>
      <c r="HY10">
        <v>4260227</v>
      </c>
      <c r="IB10">
        <v>-1.5</v>
      </c>
      <c r="IC10">
        <v>1</v>
      </c>
      <c r="IL10">
        <v>21</v>
      </c>
      <c r="IT10">
        <v>11</v>
      </c>
    </row>
    <row r="11" spans="1:254">
      <c r="A11">
        <v>10</v>
      </c>
      <c r="B11">
        <v>2110</v>
      </c>
      <c r="C11">
        <v>1</v>
      </c>
      <c r="D11">
        <v>1</v>
      </c>
      <c r="E11">
        <v>10</v>
      </c>
      <c r="F11">
        <v>6</v>
      </c>
      <c r="G11">
        <v>-29</v>
      </c>
      <c r="I11" t="s">
        <v>254</v>
      </c>
      <c r="J11">
        <v>22</v>
      </c>
      <c r="K11">
        <v>22</v>
      </c>
      <c r="L11" t="s">
        <v>11763</v>
      </c>
      <c r="M11" t="s">
        <v>440</v>
      </c>
      <c r="N11" t="s">
        <v>254</v>
      </c>
      <c r="O11" t="s">
        <v>10753</v>
      </c>
      <c r="R11" t="s">
        <v>6550</v>
      </c>
      <c r="V11" t="s">
        <v>257</v>
      </c>
      <c r="W11" t="s">
        <v>6314</v>
      </c>
      <c r="AD11" t="s">
        <v>1526</v>
      </c>
      <c r="AE11" t="s">
        <v>1527</v>
      </c>
      <c r="AF11" t="s">
        <v>6314</v>
      </c>
      <c r="AG11" t="s">
        <v>257</v>
      </c>
      <c r="AI11">
        <v>22</v>
      </c>
      <c r="AO11">
        <v>7</v>
      </c>
      <c r="BI11" t="s">
        <v>274</v>
      </c>
      <c r="BP11">
        <f t="shared" si="0"/>
        <v>0</v>
      </c>
      <c r="BQ11">
        <f t="shared" si="1"/>
        <v>3</v>
      </c>
      <c r="BS11" t="s">
        <v>11587</v>
      </c>
      <c r="BU11">
        <v>0</v>
      </c>
      <c r="BW11">
        <v>0</v>
      </c>
      <c r="BX11" t="s">
        <v>11764</v>
      </c>
      <c r="CC11" s="3">
        <v>0.2902777777777778</v>
      </c>
      <c r="CE11" t="s">
        <v>11765</v>
      </c>
      <c r="CI11">
        <v>0</v>
      </c>
      <c r="CJ11" t="s">
        <v>11766</v>
      </c>
      <c r="CK11" s="4">
        <v>38778</v>
      </c>
      <c r="CL11" t="s">
        <v>11767</v>
      </c>
      <c r="CM11" t="s">
        <v>11768</v>
      </c>
      <c r="CN11">
        <v>0</v>
      </c>
      <c r="CO11" t="s">
        <v>11769</v>
      </c>
      <c r="CP11" t="s">
        <v>418</v>
      </c>
      <c r="CQ11" t="s">
        <v>11587</v>
      </c>
      <c r="CT11" t="s">
        <v>11770</v>
      </c>
      <c r="CV11">
        <v>0</v>
      </c>
      <c r="CX11">
        <v>4</v>
      </c>
      <c r="CY11" t="s">
        <v>614</v>
      </c>
      <c r="CZ11">
        <v>-32</v>
      </c>
      <c r="DA11">
        <v>6</v>
      </c>
      <c r="DB11" t="s">
        <v>554</v>
      </c>
      <c r="DC11">
        <v>-11</v>
      </c>
      <c r="DE11" t="s">
        <v>11593</v>
      </c>
      <c r="DJ11">
        <v>6</v>
      </c>
      <c r="DK11" s="4">
        <v>44512</v>
      </c>
      <c r="DL11">
        <v>20587</v>
      </c>
      <c r="DM11">
        <v>2021</v>
      </c>
      <c r="DN11">
        <v>0</v>
      </c>
      <c r="DP11">
        <v>81620</v>
      </c>
      <c r="DQ11">
        <v>23</v>
      </c>
      <c r="DT11" t="s">
        <v>274</v>
      </c>
      <c r="DU11" t="s">
        <v>257</v>
      </c>
      <c r="DW11">
        <v>7</v>
      </c>
      <c r="DX11" t="s">
        <v>275</v>
      </c>
      <c r="ED11">
        <v>0</v>
      </c>
      <c r="EE11" t="s">
        <v>10762</v>
      </c>
      <c r="EF11" t="s">
        <v>3198</v>
      </c>
      <c r="EG11">
        <v>1</v>
      </c>
      <c r="EH11" t="s">
        <v>2931</v>
      </c>
      <c r="EI11" t="s">
        <v>2147</v>
      </c>
      <c r="EJ11" t="s">
        <v>8449</v>
      </c>
      <c r="EK11" t="s">
        <v>11771</v>
      </c>
      <c r="EL11" t="s">
        <v>11772</v>
      </c>
      <c r="EM11" t="s">
        <v>10766</v>
      </c>
      <c r="EN11" t="s">
        <v>418</v>
      </c>
      <c r="EO11" t="s">
        <v>3352</v>
      </c>
      <c r="EP11">
        <v>0</v>
      </c>
      <c r="ES11" t="s">
        <v>11773</v>
      </c>
      <c r="FD11">
        <v>0</v>
      </c>
      <c r="FE11">
        <v>20</v>
      </c>
      <c r="FF11" t="s">
        <v>1357</v>
      </c>
      <c r="FH11" t="s">
        <v>1357</v>
      </c>
      <c r="FK11">
        <v>0</v>
      </c>
      <c r="FM11">
        <v>0</v>
      </c>
      <c r="FP11">
        <v>0</v>
      </c>
      <c r="FR11" t="s">
        <v>287</v>
      </c>
      <c r="FT11" t="s">
        <v>257</v>
      </c>
      <c r="FU11" t="s">
        <v>289</v>
      </c>
      <c r="FV11" t="s">
        <v>397</v>
      </c>
      <c r="FW11" t="s">
        <v>291</v>
      </c>
      <c r="FX11">
        <v>0</v>
      </c>
      <c r="FZ11">
        <v>7</v>
      </c>
      <c r="GA11">
        <v>7</v>
      </c>
      <c r="GB11">
        <v>0</v>
      </c>
      <c r="GE11">
        <v>0</v>
      </c>
      <c r="GF11" t="s">
        <v>466</v>
      </c>
      <c r="GI11">
        <v>0</v>
      </c>
      <c r="GJ11">
        <v>0</v>
      </c>
      <c r="GL11" t="s">
        <v>11774</v>
      </c>
      <c r="GN11">
        <v>2</v>
      </c>
      <c r="GZ11" t="s">
        <v>11775</v>
      </c>
      <c r="HB11" t="s">
        <v>313</v>
      </c>
      <c r="HC11" t="s">
        <v>313</v>
      </c>
      <c r="HD11" t="s">
        <v>11776</v>
      </c>
      <c r="HE11">
        <v>0</v>
      </c>
      <c r="HF11">
        <v>22</v>
      </c>
      <c r="HG11">
        <v>7</v>
      </c>
      <c r="HH11" t="s">
        <v>275</v>
      </c>
      <c r="HK11" t="s">
        <v>2040</v>
      </c>
      <c r="HV11">
        <v>-35</v>
      </c>
      <c r="HW11">
        <v>4260309</v>
      </c>
      <c r="HX11" t="s">
        <v>11777</v>
      </c>
      <c r="HY11">
        <v>4260249</v>
      </c>
      <c r="IB11">
        <v>0</v>
      </c>
      <c r="IC11">
        <v>0</v>
      </c>
      <c r="IL11">
        <v>22</v>
      </c>
      <c r="IP11" t="s">
        <v>11593</v>
      </c>
      <c r="IQ11" t="s">
        <v>11718</v>
      </c>
      <c r="IT11">
        <v>11</v>
      </c>
    </row>
    <row r="12" spans="1:254">
      <c r="A12">
        <v>11</v>
      </c>
      <c r="B12">
        <v>2110</v>
      </c>
      <c r="C12">
        <v>1</v>
      </c>
      <c r="D12">
        <v>2</v>
      </c>
      <c r="E12">
        <v>4</v>
      </c>
      <c r="F12">
        <v>-3</v>
      </c>
      <c r="G12">
        <v>-35</v>
      </c>
      <c r="I12" t="s">
        <v>298</v>
      </c>
      <c r="J12">
        <v>22</v>
      </c>
      <c r="K12">
        <v>22</v>
      </c>
      <c r="L12" t="s">
        <v>11778</v>
      </c>
      <c r="M12" t="s">
        <v>440</v>
      </c>
      <c r="N12" t="s">
        <v>254</v>
      </c>
      <c r="O12" t="s">
        <v>10753</v>
      </c>
      <c r="P12" t="s">
        <v>3188</v>
      </c>
      <c r="R12" t="s">
        <v>443</v>
      </c>
      <c r="V12" t="s">
        <v>257</v>
      </c>
      <c r="W12" t="s">
        <v>11779</v>
      </c>
      <c r="AD12" t="s">
        <v>11586</v>
      </c>
      <c r="AE12" t="s">
        <v>1292</v>
      </c>
      <c r="AF12" t="s">
        <v>11779</v>
      </c>
      <c r="AG12" t="s">
        <v>274</v>
      </c>
      <c r="AI12">
        <v>22</v>
      </c>
      <c r="AO12">
        <v>7</v>
      </c>
      <c r="BI12" t="s">
        <v>274</v>
      </c>
      <c r="BP12">
        <f t="shared" si="0"/>
        <v>0</v>
      </c>
      <c r="BQ12">
        <f t="shared" si="1"/>
        <v>3</v>
      </c>
      <c r="BS12" t="s">
        <v>11587</v>
      </c>
      <c r="BU12">
        <v>0</v>
      </c>
      <c r="BW12">
        <v>0</v>
      </c>
      <c r="BX12" t="s">
        <v>11780</v>
      </c>
      <c r="CC12" s="3">
        <v>0.26527777777777778</v>
      </c>
      <c r="CE12" t="s">
        <v>11781</v>
      </c>
      <c r="CI12">
        <v>0</v>
      </c>
      <c r="CJ12" t="s">
        <v>11782</v>
      </c>
      <c r="CK12" s="4">
        <v>38444</v>
      </c>
      <c r="CL12" t="s">
        <v>11783</v>
      </c>
      <c r="CM12" t="s">
        <v>11784</v>
      </c>
      <c r="CN12">
        <v>0</v>
      </c>
      <c r="CO12" t="s">
        <v>11785</v>
      </c>
      <c r="CP12" t="s">
        <v>282</v>
      </c>
      <c r="CQ12" t="s">
        <v>11587</v>
      </c>
      <c r="CT12" t="s">
        <v>11786</v>
      </c>
      <c r="CV12">
        <v>0</v>
      </c>
      <c r="CX12">
        <v>5</v>
      </c>
      <c r="CY12" t="s">
        <v>614</v>
      </c>
      <c r="CZ12">
        <v>-32</v>
      </c>
      <c r="DA12">
        <v>6</v>
      </c>
      <c r="DB12" t="s">
        <v>554</v>
      </c>
      <c r="DC12">
        <v>-11</v>
      </c>
      <c r="DE12" t="s">
        <v>11708</v>
      </c>
      <c r="DJ12">
        <v>-3</v>
      </c>
      <c r="DK12" s="4">
        <v>44512</v>
      </c>
      <c r="DL12">
        <v>20587</v>
      </c>
      <c r="DM12">
        <v>2021</v>
      </c>
      <c r="DN12">
        <v>0</v>
      </c>
      <c r="DP12">
        <v>81620</v>
      </c>
      <c r="DQ12">
        <v>24</v>
      </c>
      <c r="DT12" t="s">
        <v>294</v>
      </c>
      <c r="DU12" t="s">
        <v>294</v>
      </c>
      <c r="DW12">
        <v>7</v>
      </c>
      <c r="DX12" t="s">
        <v>275</v>
      </c>
      <c r="ED12">
        <v>0</v>
      </c>
      <c r="EE12" t="s">
        <v>11315</v>
      </c>
      <c r="EF12" t="s">
        <v>3198</v>
      </c>
      <c r="EG12">
        <v>1</v>
      </c>
      <c r="EH12" t="s">
        <v>2931</v>
      </c>
      <c r="EI12" t="s">
        <v>2147</v>
      </c>
      <c r="EJ12" t="s">
        <v>8449</v>
      </c>
      <c r="EK12" t="s">
        <v>11787</v>
      </c>
      <c r="EL12" t="s">
        <v>11788</v>
      </c>
      <c r="EN12" t="s">
        <v>269</v>
      </c>
      <c r="EO12" t="s">
        <v>3352</v>
      </c>
      <c r="EP12">
        <v>0</v>
      </c>
      <c r="ES12" t="s">
        <v>11789</v>
      </c>
      <c r="FC12" t="s">
        <v>253</v>
      </c>
      <c r="FD12">
        <v>0</v>
      </c>
      <c r="FE12">
        <v>16</v>
      </c>
      <c r="FF12" t="s">
        <v>590</v>
      </c>
      <c r="FH12" t="s">
        <v>590</v>
      </c>
      <c r="FK12">
        <v>0</v>
      </c>
      <c r="FM12">
        <v>0</v>
      </c>
      <c r="FP12">
        <v>0</v>
      </c>
      <c r="FR12" t="s">
        <v>1588</v>
      </c>
      <c r="FT12" t="s">
        <v>274</v>
      </c>
      <c r="FU12" t="s">
        <v>7071</v>
      </c>
      <c r="FV12" t="s">
        <v>1291</v>
      </c>
      <c r="FW12" t="s">
        <v>625</v>
      </c>
      <c r="FX12">
        <v>0</v>
      </c>
      <c r="FZ12">
        <v>7</v>
      </c>
      <c r="GA12">
        <v>7</v>
      </c>
      <c r="GB12">
        <v>0</v>
      </c>
      <c r="GD12" t="s">
        <v>355</v>
      </c>
      <c r="GE12">
        <v>0</v>
      </c>
      <c r="GF12" t="s">
        <v>466</v>
      </c>
      <c r="GI12">
        <v>0</v>
      </c>
      <c r="GJ12">
        <v>0</v>
      </c>
      <c r="GL12" t="s">
        <v>11790</v>
      </c>
      <c r="GN12">
        <v>2</v>
      </c>
      <c r="GZ12" t="s">
        <v>11791</v>
      </c>
      <c r="HB12" t="s">
        <v>313</v>
      </c>
      <c r="HC12" t="s">
        <v>313</v>
      </c>
      <c r="HD12" t="s">
        <v>11792</v>
      </c>
      <c r="HE12">
        <v>0</v>
      </c>
      <c r="HF12">
        <v>22</v>
      </c>
      <c r="HG12">
        <v>7</v>
      </c>
      <c r="HH12" t="s">
        <v>275</v>
      </c>
      <c r="HK12" t="s">
        <v>2040</v>
      </c>
      <c r="HV12">
        <v>-32</v>
      </c>
      <c r="HW12">
        <v>4260330</v>
      </c>
      <c r="HX12" t="s">
        <v>11793</v>
      </c>
      <c r="HY12">
        <v>4260309</v>
      </c>
      <c r="IB12">
        <v>0</v>
      </c>
      <c r="IC12">
        <v>0</v>
      </c>
      <c r="IL12">
        <v>23</v>
      </c>
      <c r="IN12" t="s">
        <v>11708</v>
      </c>
      <c r="IP12" t="s">
        <v>11708</v>
      </c>
      <c r="IT12">
        <v>11</v>
      </c>
    </row>
    <row r="13" spans="1:254">
      <c r="A13">
        <v>12</v>
      </c>
      <c r="B13">
        <v>2110</v>
      </c>
      <c r="C13">
        <v>1</v>
      </c>
      <c r="D13">
        <v>3</v>
      </c>
      <c r="E13">
        <v>7</v>
      </c>
      <c r="F13">
        <v>0</v>
      </c>
      <c r="G13">
        <v>-32</v>
      </c>
      <c r="I13" t="s">
        <v>298</v>
      </c>
      <c r="J13">
        <v>11</v>
      </c>
      <c r="K13" t="s">
        <v>11794</v>
      </c>
      <c r="L13" t="s">
        <v>1429</v>
      </c>
      <c r="M13" t="s">
        <v>827</v>
      </c>
      <c r="O13" t="s">
        <v>1430</v>
      </c>
      <c r="V13" t="s">
        <v>253</v>
      </c>
      <c r="W13" t="s">
        <v>1431</v>
      </c>
      <c r="X13" t="s">
        <v>1432</v>
      </c>
      <c r="Y13" t="s">
        <v>1433</v>
      </c>
      <c r="AA13" t="s">
        <v>325</v>
      </c>
      <c r="AB13" t="s">
        <v>326</v>
      </c>
      <c r="AJ13" t="s">
        <v>756</v>
      </c>
      <c r="AK13" t="s">
        <v>614</v>
      </c>
      <c r="AO13">
        <v>7</v>
      </c>
      <c r="BI13" t="s">
        <v>274</v>
      </c>
      <c r="BP13">
        <f t="shared" si="0"/>
        <v>1</v>
      </c>
      <c r="BQ13">
        <f t="shared" si="1"/>
        <v>0</v>
      </c>
      <c r="BS13" t="s">
        <v>11587</v>
      </c>
      <c r="BU13">
        <v>0</v>
      </c>
      <c r="BW13">
        <v>1</v>
      </c>
      <c r="BX13" t="s">
        <v>11795</v>
      </c>
      <c r="BZ13">
        <v>1</v>
      </c>
      <c r="CC13" s="3">
        <v>0.23680555555555557</v>
      </c>
      <c r="CD13" t="s">
        <v>294</v>
      </c>
      <c r="CE13" t="s">
        <v>11796</v>
      </c>
      <c r="CF13">
        <v>8</v>
      </c>
      <c r="CH13" t="s">
        <v>331</v>
      </c>
      <c r="CI13">
        <v>0</v>
      </c>
      <c r="CJ13" t="s">
        <v>11797</v>
      </c>
      <c r="CK13" s="4">
        <v>38778</v>
      </c>
      <c r="CL13" t="s">
        <v>11798</v>
      </c>
      <c r="CM13" t="s">
        <v>11799</v>
      </c>
      <c r="CN13">
        <v>0</v>
      </c>
      <c r="CO13" t="s">
        <v>11800</v>
      </c>
      <c r="CP13" t="s">
        <v>282</v>
      </c>
      <c r="CQ13" t="s">
        <v>11587</v>
      </c>
      <c r="CT13" t="s">
        <v>582</v>
      </c>
      <c r="CV13">
        <v>0</v>
      </c>
      <c r="CX13">
        <v>6</v>
      </c>
      <c r="CY13" t="s">
        <v>614</v>
      </c>
      <c r="CZ13">
        <v>-32</v>
      </c>
      <c r="DA13">
        <v>6</v>
      </c>
      <c r="DB13" t="s">
        <v>554</v>
      </c>
      <c r="DC13">
        <v>-11</v>
      </c>
      <c r="DJ13">
        <v>0</v>
      </c>
      <c r="DK13" s="4">
        <v>44512</v>
      </c>
      <c r="DL13">
        <v>20587</v>
      </c>
      <c r="DM13">
        <v>2021</v>
      </c>
      <c r="DN13">
        <v>0</v>
      </c>
      <c r="DP13">
        <v>81620</v>
      </c>
      <c r="DQ13">
        <v>25</v>
      </c>
      <c r="DT13" t="s">
        <v>274</v>
      </c>
      <c r="DU13" t="s">
        <v>257</v>
      </c>
      <c r="DW13">
        <v>7</v>
      </c>
      <c r="DX13" t="s">
        <v>275</v>
      </c>
      <c r="EA13" t="s">
        <v>735</v>
      </c>
      <c r="ED13">
        <v>0</v>
      </c>
      <c r="EE13" t="s">
        <v>1223</v>
      </c>
      <c r="EF13" t="s">
        <v>383</v>
      </c>
      <c r="EG13">
        <v>0</v>
      </c>
      <c r="EH13" t="s">
        <v>1441</v>
      </c>
      <c r="EI13" t="s">
        <v>340</v>
      </c>
      <c r="EJ13" t="s">
        <v>1149</v>
      </c>
      <c r="EK13" t="s">
        <v>11801</v>
      </c>
      <c r="EL13" t="s">
        <v>11802</v>
      </c>
      <c r="EM13" t="s">
        <v>8873</v>
      </c>
      <c r="EN13" t="s">
        <v>269</v>
      </c>
      <c r="EO13" t="s">
        <v>490</v>
      </c>
      <c r="EP13">
        <v>0</v>
      </c>
      <c r="EQ13" t="s">
        <v>346</v>
      </c>
      <c r="ES13" t="s">
        <v>11803</v>
      </c>
      <c r="ET13">
        <v>4</v>
      </c>
      <c r="EU13" t="s">
        <v>348</v>
      </c>
      <c r="EV13" t="s">
        <v>349</v>
      </c>
      <c r="EW13" t="s">
        <v>395</v>
      </c>
      <c r="EX13" t="s">
        <v>492</v>
      </c>
      <c r="FA13" t="s">
        <v>2258</v>
      </c>
      <c r="FB13" t="s">
        <v>11804</v>
      </c>
      <c r="FD13">
        <v>0</v>
      </c>
      <c r="FE13">
        <v>8</v>
      </c>
      <c r="FK13">
        <v>0</v>
      </c>
      <c r="FM13">
        <v>0</v>
      </c>
      <c r="FP13">
        <v>0</v>
      </c>
      <c r="FR13" t="s">
        <v>395</v>
      </c>
      <c r="FS13" t="s">
        <v>1029</v>
      </c>
      <c r="FU13" t="s">
        <v>496</v>
      </c>
      <c r="FX13">
        <v>0</v>
      </c>
      <c r="FZ13">
        <v>7</v>
      </c>
      <c r="GA13">
        <v>7</v>
      </c>
      <c r="GB13">
        <v>0</v>
      </c>
      <c r="GD13" t="s">
        <v>355</v>
      </c>
      <c r="GE13">
        <v>0</v>
      </c>
      <c r="GH13">
        <v>3</v>
      </c>
      <c r="GI13">
        <v>0</v>
      </c>
      <c r="GJ13">
        <v>0</v>
      </c>
      <c r="GL13" t="s">
        <v>11805</v>
      </c>
      <c r="GO13" t="s">
        <v>357</v>
      </c>
      <c r="GQ13">
        <v>18</v>
      </c>
      <c r="GZ13" t="s">
        <v>11806</v>
      </c>
      <c r="HB13" t="s">
        <v>313</v>
      </c>
      <c r="HC13" t="s">
        <v>313</v>
      </c>
      <c r="HD13" t="s">
        <v>492</v>
      </c>
      <c r="HE13">
        <v>0</v>
      </c>
      <c r="HF13">
        <v>11</v>
      </c>
      <c r="HG13">
        <v>7</v>
      </c>
      <c r="HH13" t="s">
        <v>275</v>
      </c>
      <c r="HK13" t="s">
        <v>9165</v>
      </c>
      <c r="HL13" t="s">
        <v>11623</v>
      </c>
      <c r="HN13" t="s">
        <v>11757</v>
      </c>
      <c r="HO13" t="s">
        <v>11807</v>
      </c>
      <c r="HP13" t="s">
        <v>1452</v>
      </c>
      <c r="HQ13" t="s">
        <v>11808</v>
      </c>
      <c r="HS13" t="s">
        <v>11809</v>
      </c>
      <c r="HV13">
        <v>-32</v>
      </c>
      <c r="HW13">
        <v>4260348</v>
      </c>
      <c r="HY13">
        <v>4260330</v>
      </c>
      <c r="IB13">
        <v>0</v>
      </c>
      <c r="IC13">
        <v>0</v>
      </c>
      <c r="IL13">
        <v>24</v>
      </c>
      <c r="IT13">
        <v>11</v>
      </c>
    </row>
    <row r="14" spans="1:254">
      <c r="A14">
        <v>13</v>
      </c>
      <c r="B14">
        <v>2110</v>
      </c>
      <c r="C14">
        <v>1</v>
      </c>
      <c r="D14">
        <v>1</v>
      </c>
      <c r="E14">
        <v>10</v>
      </c>
      <c r="F14">
        <v>3</v>
      </c>
      <c r="G14">
        <v>-38</v>
      </c>
      <c r="H14" t="s">
        <v>253</v>
      </c>
      <c r="I14" t="s">
        <v>298</v>
      </c>
      <c r="J14">
        <v>11</v>
      </c>
      <c r="K14">
        <v>11</v>
      </c>
      <c r="L14" t="s">
        <v>2015</v>
      </c>
      <c r="M14" t="s">
        <v>2016</v>
      </c>
      <c r="O14" t="s">
        <v>2017</v>
      </c>
      <c r="V14" t="s">
        <v>257</v>
      </c>
      <c r="W14" t="s">
        <v>11810</v>
      </c>
      <c r="AD14" t="s">
        <v>2655</v>
      </c>
      <c r="AE14" t="s">
        <v>2656</v>
      </c>
      <c r="AF14" t="s">
        <v>11810</v>
      </c>
      <c r="AG14" t="s">
        <v>274</v>
      </c>
      <c r="AI14">
        <v>20</v>
      </c>
      <c r="AO14">
        <v>7</v>
      </c>
      <c r="AT14" t="s">
        <v>254</v>
      </c>
      <c r="BI14" t="s">
        <v>261</v>
      </c>
      <c r="BP14">
        <f t="shared" si="0"/>
        <v>0</v>
      </c>
      <c r="BQ14">
        <f t="shared" si="1"/>
        <v>1</v>
      </c>
      <c r="BS14" t="s">
        <v>11587</v>
      </c>
      <c r="BU14">
        <v>0</v>
      </c>
      <c r="BW14">
        <v>0</v>
      </c>
      <c r="BX14" t="s">
        <v>11811</v>
      </c>
      <c r="CC14" s="3">
        <v>1.1805555555555555E-2</v>
      </c>
      <c r="CE14" t="s">
        <v>11812</v>
      </c>
      <c r="CI14">
        <v>0</v>
      </c>
      <c r="CJ14" t="s">
        <v>11813</v>
      </c>
      <c r="CK14" s="4">
        <v>38444</v>
      </c>
      <c r="CL14" t="s">
        <v>11814</v>
      </c>
      <c r="CM14" t="s">
        <v>11815</v>
      </c>
      <c r="CN14">
        <v>0</v>
      </c>
      <c r="CO14" t="s">
        <v>268</v>
      </c>
      <c r="CP14" t="s">
        <v>418</v>
      </c>
      <c r="CQ14" t="s">
        <v>11587</v>
      </c>
      <c r="CT14" t="s">
        <v>613</v>
      </c>
      <c r="CV14">
        <v>0</v>
      </c>
      <c r="CX14">
        <v>1</v>
      </c>
      <c r="CY14" t="s">
        <v>614</v>
      </c>
      <c r="CZ14">
        <v>-38</v>
      </c>
      <c r="DA14">
        <v>4</v>
      </c>
      <c r="DB14" t="s">
        <v>2703</v>
      </c>
      <c r="DC14">
        <v>-38</v>
      </c>
      <c r="DE14" t="s">
        <v>11623</v>
      </c>
      <c r="DJ14">
        <v>3</v>
      </c>
      <c r="DK14" s="4">
        <v>44512</v>
      </c>
      <c r="DL14">
        <v>20587</v>
      </c>
      <c r="DM14">
        <v>2021</v>
      </c>
      <c r="DN14">
        <v>0</v>
      </c>
      <c r="DP14">
        <v>81620</v>
      </c>
      <c r="DQ14">
        <v>42</v>
      </c>
      <c r="DT14" t="s">
        <v>274</v>
      </c>
      <c r="DU14" t="s">
        <v>257</v>
      </c>
      <c r="DW14">
        <v>14</v>
      </c>
      <c r="DX14" t="s">
        <v>275</v>
      </c>
      <c r="ED14">
        <v>0</v>
      </c>
      <c r="EE14" t="s">
        <v>2553</v>
      </c>
      <c r="EF14" t="s">
        <v>675</v>
      </c>
      <c r="EG14">
        <v>0</v>
      </c>
      <c r="EI14" t="s">
        <v>340</v>
      </c>
      <c r="EJ14" t="s">
        <v>1198</v>
      </c>
      <c r="EK14" t="s">
        <v>11816</v>
      </c>
      <c r="EL14" t="s">
        <v>11817</v>
      </c>
      <c r="EM14" t="s">
        <v>268</v>
      </c>
      <c r="EN14" t="s">
        <v>418</v>
      </c>
      <c r="EO14" t="s">
        <v>388</v>
      </c>
      <c r="EP14">
        <v>0</v>
      </c>
      <c r="ES14" t="s">
        <v>11818</v>
      </c>
      <c r="FD14">
        <v>0</v>
      </c>
      <c r="FE14">
        <v>18</v>
      </c>
      <c r="FF14" t="s">
        <v>310</v>
      </c>
      <c r="FH14" t="s">
        <v>310</v>
      </c>
      <c r="FI14" t="s">
        <v>11819</v>
      </c>
      <c r="FK14">
        <v>0</v>
      </c>
      <c r="FM14">
        <v>0</v>
      </c>
      <c r="FP14">
        <v>0</v>
      </c>
      <c r="FR14" t="s">
        <v>462</v>
      </c>
      <c r="FS14" t="s">
        <v>1002</v>
      </c>
      <c r="FT14" t="s">
        <v>274</v>
      </c>
      <c r="FU14" t="s">
        <v>463</v>
      </c>
      <c r="FV14" t="s">
        <v>431</v>
      </c>
      <c r="FW14" t="s">
        <v>1517</v>
      </c>
      <c r="FX14">
        <v>1</v>
      </c>
      <c r="FZ14">
        <v>14</v>
      </c>
      <c r="GA14">
        <v>14</v>
      </c>
      <c r="GB14">
        <v>0</v>
      </c>
      <c r="GD14" t="s">
        <v>355</v>
      </c>
      <c r="GE14">
        <v>0</v>
      </c>
      <c r="GF14" t="s">
        <v>274</v>
      </c>
      <c r="GI14">
        <v>0</v>
      </c>
      <c r="GJ14">
        <v>0</v>
      </c>
      <c r="GL14" t="s">
        <v>11820</v>
      </c>
      <c r="GN14">
        <v>3</v>
      </c>
      <c r="GZ14" t="s">
        <v>11821</v>
      </c>
      <c r="HB14" t="s">
        <v>313</v>
      </c>
      <c r="HC14" t="s">
        <v>313</v>
      </c>
      <c r="HE14">
        <v>0</v>
      </c>
      <c r="HF14">
        <v>11</v>
      </c>
      <c r="HG14">
        <v>14</v>
      </c>
      <c r="HH14" t="s">
        <v>275</v>
      </c>
      <c r="HK14">
        <v>4</v>
      </c>
      <c r="HO14" t="s">
        <v>11822</v>
      </c>
      <c r="HP14" t="s">
        <v>11823</v>
      </c>
      <c r="HQ14" t="s">
        <v>11824</v>
      </c>
      <c r="HV14">
        <v>-41</v>
      </c>
      <c r="HW14">
        <v>4260761</v>
      </c>
      <c r="HY14">
        <v>4260735</v>
      </c>
      <c r="IB14">
        <v>0</v>
      </c>
      <c r="IC14">
        <v>0</v>
      </c>
      <c r="IL14">
        <v>41</v>
      </c>
      <c r="IN14" t="s">
        <v>11623</v>
      </c>
      <c r="IP14" t="s">
        <v>11623</v>
      </c>
      <c r="IT14">
        <v>11</v>
      </c>
    </row>
    <row r="15" spans="1:254">
      <c r="A15">
        <v>14</v>
      </c>
      <c r="B15">
        <v>2110</v>
      </c>
      <c r="C15">
        <v>2</v>
      </c>
      <c r="D15">
        <v>2</v>
      </c>
      <c r="E15">
        <v>7</v>
      </c>
      <c r="F15">
        <v>0</v>
      </c>
      <c r="G15">
        <v>-41</v>
      </c>
      <c r="I15" t="s">
        <v>298</v>
      </c>
      <c r="J15">
        <v>12</v>
      </c>
      <c r="K15" t="s">
        <v>11825</v>
      </c>
      <c r="L15" t="s">
        <v>11826</v>
      </c>
      <c r="M15" t="s">
        <v>568</v>
      </c>
      <c r="O15" t="s">
        <v>569</v>
      </c>
      <c r="P15" t="s">
        <v>1336</v>
      </c>
      <c r="V15" t="s">
        <v>253</v>
      </c>
      <c r="W15" t="s">
        <v>11827</v>
      </c>
      <c r="X15" t="s">
        <v>475</v>
      </c>
      <c r="Y15" t="s">
        <v>11828</v>
      </c>
      <c r="AA15" t="s">
        <v>477</v>
      </c>
      <c r="AB15" t="s">
        <v>478</v>
      </c>
      <c r="AJ15" t="s">
        <v>756</v>
      </c>
      <c r="AO15">
        <v>7</v>
      </c>
      <c r="AT15" t="s">
        <v>254</v>
      </c>
      <c r="BI15" t="s">
        <v>261</v>
      </c>
      <c r="BP15">
        <f t="shared" si="0"/>
        <v>1</v>
      </c>
      <c r="BQ15">
        <f t="shared" si="1"/>
        <v>0</v>
      </c>
      <c r="BS15" t="s">
        <v>11587</v>
      </c>
      <c r="BU15">
        <v>0</v>
      </c>
      <c r="BW15">
        <v>1</v>
      </c>
      <c r="BX15" t="s">
        <v>11829</v>
      </c>
      <c r="BZ15">
        <v>0</v>
      </c>
      <c r="CC15" s="3">
        <v>0.625</v>
      </c>
      <c r="CD15" t="s">
        <v>274</v>
      </c>
      <c r="CE15" t="s">
        <v>11830</v>
      </c>
      <c r="CF15">
        <v>0</v>
      </c>
      <c r="CH15" t="s">
        <v>481</v>
      </c>
      <c r="CI15">
        <v>0</v>
      </c>
      <c r="CJ15" t="s">
        <v>11831</v>
      </c>
      <c r="CK15" s="4">
        <v>38444</v>
      </c>
      <c r="CL15" t="s">
        <v>11832</v>
      </c>
      <c r="CM15" t="s">
        <v>11815</v>
      </c>
      <c r="CN15">
        <v>0</v>
      </c>
      <c r="CP15" t="s">
        <v>282</v>
      </c>
      <c r="CQ15" t="s">
        <v>11587</v>
      </c>
      <c r="CT15" t="s">
        <v>9343</v>
      </c>
      <c r="CV15">
        <v>0</v>
      </c>
      <c r="CX15">
        <v>2</v>
      </c>
      <c r="CY15" t="s">
        <v>614</v>
      </c>
      <c r="CZ15">
        <v>-38</v>
      </c>
      <c r="DA15">
        <v>4</v>
      </c>
      <c r="DB15" t="s">
        <v>2703</v>
      </c>
      <c r="DC15">
        <v>-38</v>
      </c>
      <c r="DJ15">
        <v>0</v>
      </c>
      <c r="DK15" s="4">
        <v>44512</v>
      </c>
      <c r="DL15">
        <v>20587</v>
      </c>
      <c r="DM15">
        <v>2021</v>
      </c>
      <c r="DN15">
        <v>0</v>
      </c>
      <c r="DP15">
        <v>81620</v>
      </c>
      <c r="DQ15">
        <v>44</v>
      </c>
      <c r="DT15" t="s">
        <v>274</v>
      </c>
      <c r="DU15" t="s">
        <v>257</v>
      </c>
      <c r="DW15">
        <v>14</v>
      </c>
      <c r="DX15" t="s">
        <v>275</v>
      </c>
      <c r="DZ15" t="s">
        <v>11661</v>
      </c>
      <c r="EA15" t="s">
        <v>1391</v>
      </c>
      <c r="ED15">
        <v>0</v>
      </c>
      <c r="EE15" t="s">
        <v>11833</v>
      </c>
      <c r="EF15" t="s">
        <v>675</v>
      </c>
      <c r="EG15">
        <v>0</v>
      </c>
      <c r="EI15" t="s">
        <v>454</v>
      </c>
      <c r="EJ15" t="s">
        <v>6297</v>
      </c>
      <c r="EK15" t="s">
        <v>11834</v>
      </c>
      <c r="EL15" t="s">
        <v>11835</v>
      </c>
      <c r="EM15" t="s">
        <v>2934</v>
      </c>
      <c r="EN15" t="s">
        <v>269</v>
      </c>
      <c r="EO15" t="s">
        <v>890</v>
      </c>
      <c r="EP15">
        <v>0</v>
      </c>
      <c r="EQ15" t="s">
        <v>11836</v>
      </c>
      <c r="ES15" t="s">
        <v>11837</v>
      </c>
      <c r="ET15">
        <v>0</v>
      </c>
      <c r="EU15" t="s">
        <v>679</v>
      </c>
      <c r="EV15" t="s">
        <v>349</v>
      </c>
      <c r="FB15" t="s">
        <v>11838</v>
      </c>
      <c r="FC15" t="s">
        <v>253</v>
      </c>
      <c r="FD15">
        <v>1</v>
      </c>
      <c r="FE15">
        <v>19</v>
      </c>
      <c r="FJ15" t="s">
        <v>11839</v>
      </c>
      <c r="FK15">
        <v>0</v>
      </c>
      <c r="FM15">
        <v>0</v>
      </c>
      <c r="FN15" t="s">
        <v>11661</v>
      </c>
      <c r="FP15">
        <v>0</v>
      </c>
      <c r="FR15" t="s">
        <v>1177</v>
      </c>
      <c r="FS15" t="s">
        <v>1516</v>
      </c>
      <c r="FU15" t="s">
        <v>1178</v>
      </c>
      <c r="FV15" t="s">
        <v>290</v>
      </c>
      <c r="FX15">
        <v>0</v>
      </c>
      <c r="FZ15">
        <v>14</v>
      </c>
      <c r="GA15">
        <v>14</v>
      </c>
      <c r="GB15">
        <v>0</v>
      </c>
      <c r="GD15" t="s">
        <v>355</v>
      </c>
      <c r="GE15">
        <v>0</v>
      </c>
      <c r="GF15" t="s">
        <v>1179</v>
      </c>
      <c r="GG15">
        <v>3.3</v>
      </c>
      <c r="GH15">
        <v>4.0999999999999996</v>
      </c>
      <c r="GI15">
        <v>0</v>
      </c>
      <c r="GJ15">
        <v>0</v>
      </c>
      <c r="GL15" t="s">
        <v>11840</v>
      </c>
      <c r="GP15" t="s">
        <v>779</v>
      </c>
      <c r="GZ15" t="s">
        <v>11841</v>
      </c>
      <c r="HB15" t="s">
        <v>294</v>
      </c>
      <c r="HC15" t="s">
        <v>294</v>
      </c>
      <c r="HE15">
        <v>0</v>
      </c>
      <c r="HF15">
        <v>12</v>
      </c>
      <c r="HG15">
        <v>14</v>
      </c>
      <c r="HH15" t="s">
        <v>275</v>
      </c>
      <c r="HJ15" t="s">
        <v>387</v>
      </c>
      <c r="HK15" t="s">
        <v>2264</v>
      </c>
      <c r="HN15" t="s">
        <v>11842</v>
      </c>
      <c r="HO15" t="s">
        <v>11843</v>
      </c>
      <c r="HP15" t="s">
        <v>11844</v>
      </c>
      <c r="HQ15" t="s">
        <v>11845</v>
      </c>
      <c r="HV15">
        <v>-41</v>
      </c>
      <c r="HW15">
        <v>4260781</v>
      </c>
      <c r="HY15">
        <v>4260761</v>
      </c>
      <c r="IA15" t="s">
        <v>11661</v>
      </c>
      <c r="IB15">
        <v>0</v>
      </c>
      <c r="IC15">
        <v>0</v>
      </c>
      <c r="IL15">
        <v>42</v>
      </c>
      <c r="IT15">
        <v>11</v>
      </c>
    </row>
    <row r="16" spans="1:254">
      <c r="A16">
        <v>15</v>
      </c>
      <c r="B16">
        <v>2110</v>
      </c>
      <c r="C16">
        <v>2</v>
      </c>
      <c r="D16">
        <v>3</v>
      </c>
      <c r="E16">
        <v>7</v>
      </c>
      <c r="G16">
        <v>-41</v>
      </c>
      <c r="I16" t="s">
        <v>298</v>
      </c>
      <c r="J16">
        <v>11</v>
      </c>
      <c r="K16" t="s">
        <v>9616</v>
      </c>
      <c r="L16" t="s">
        <v>1429</v>
      </c>
      <c r="M16" t="s">
        <v>827</v>
      </c>
      <c r="O16" t="s">
        <v>1430</v>
      </c>
      <c r="V16" t="s">
        <v>253</v>
      </c>
      <c r="W16" t="s">
        <v>11846</v>
      </c>
      <c r="X16" t="s">
        <v>5850</v>
      </c>
      <c r="Y16" t="s">
        <v>11847</v>
      </c>
      <c r="AA16" t="s">
        <v>666</v>
      </c>
      <c r="AB16" t="s">
        <v>667</v>
      </c>
      <c r="AI16">
        <v>7</v>
      </c>
      <c r="AJ16" t="s">
        <v>7588</v>
      </c>
      <c r="AO16">
        <v>7</v>
      </c>
      <c r="BI16" t="s">
        <v>261</v>
      </c>
      <c r="BP16">
        <f t="shared" si="0"/>
        <v>1</v>
      </c>
      <c r="BQ16">
        <f t="shared" si="1"/>
        <v>0</v>
      </c>
      <c r="BS16" t="s">
        <v>11587</v>
      </c>
      <c r="BU16">
        <v>0</v>
      </c>
      <c r="BW16">
        <v>0</v>
      </c>
      <c r="BX16" t="s">
        <v>11848</v>
      </c>
      <c r="BZ16">
        <v>0</v>
      </c>
      <c r="CA16" t="s">
        <v>492</v>
      </c>
      <c r="CC16" s="3">
        <v>0.62083333333333335</v>
      </c>
      <c r="CD16" t="s">
        <v>274</v>
      </c>
      <c r="CE16" t="s">
        <v>11849</v>
      </c>
      <c r="CF16">
        <v>9</v>
      </c>
      <c r="CH16" t="s">
        <v>331</v>
      </c>
      <c r="CI16">
        <v>0</v>
      </c>
      <c r="CJ16" t="s">
        <v>11850</v>
      </c>
      <c r="CK16" s="4">
        <v>38444</v>
      </c>
      <c r="CL16" t="s">
        <v>11851</v>
      </c>
      <c r="CM16" t="s">
        <v>11852</v>
      </c>
      <c r="CN16">
        <v>0</v>
      </c>
      <c r="CO16" t="s">
        <v>11853</v>
      </c>
      <c r="CP16" t="s">
        <v>282</v>
      </c>
      <c r="CQ16" t="s">
        <v>11587</v>
      </c>
      <c r="CT16" t="s">
        <v>11854</v>
      </c>
      <c r="CV16">
        <v>0</v>
      </c>
      <c r="CX16">
        <v>3</v>
      </c>
      <c r="CY16" t="s">
        <v>614</v>
      </c>
      <c r="CZ16">
        <v>-38</v>
      </c>
      <c r="DA16">
        <v>4</v>
      </c>
      <c r="DB16" t="s">
        <v>2703</v>
      </c>
      <c r="DC16">
        <v>-38</v>
      </c>
      <c r="DJ16">
        <v>-10</v>
      </c>
      <c r="DK16" s="4">
        <v>44512</v>
      </c>
      <c r="DL16">
        <v>20587</v>
      </c>
      <c r="DM16">
        <v>2021</v>
      </c>
      <c r="DN16">
        <v>0</v>
      </c>
      <c r="DP16">
        <v>81620</v>
      </c>
      <c r="DQ16">
        <v>45</v>
      </c>
      <c r="DT16" t="s">
        <v>274</v>
      </c>
      <c r="DU16" t="s">
        <v>257</v>
      </c>
      <c r="DW16">
        <v>14</v>
      </c>
      <c r="DX16" t="s">
        <v>275</v>
      </c>
      <c r="ED16">
        <v>0</v>
      </c>
      <c r="EE16" t="s">
        <v>1223</v>
      </c>
      <c r="EF16" t="s">
        <v>383</v>
      </c>
      <c r="EG16">
        <v>0</v>
      </c>
      <c r="EH16" t="s">
        <v>1441</v>
      </c>
      <c r="EI16" t="s">
        <v>340</v>
      </c>
      <c r="EJ16" t="s">
        <v>11855</v>
      </c>
      <c r="EK16" t="s">
        <v>11856</v>
      </c>
      <c r="EL16" t="s">
        <v>11857</v>
      </c>
      <c r="EM16" t="s">
        <v>11855</v>
      </c>
      <c r="EN16" t="s">
        <v>269</v>
      </c>
      <c r="EO16" t="s">
        <v>918</v>
      </c>
      <c r="EP16">
        <v>0</v>
      </c>
      <c r="EQ16" t="s">
        <v>346</v>
      </c>
      <c r="ES16" t="s">
        <v>11858</v>
      </c>
      <c r="ET16">
        <v>0</v>
      </c>
      <c r="EU16" t="s">
        <v>679</v>
      </c>
      <c r="EV16" t="s">
        <v>349</v>
      </c>
      <c r="FB16" t="s">
        <v>11859</v>
      </c>
      <c r="FD16">
        <v>0</v>
      </c>
      <c r="FF16" t="s">
        <v>893</v>
      </c>
      <c r="FH16" t="s">
        <v>893</v>
      </c>
      <c r="FK16">
        <v>0</v>
      </c>
      <c r="FM16">
        <v>1</v>
      </c>
      <c r="FP16">
        <v>0</v>
      </c>
      <c r="FQ16" t="s">
        <v>294</v>
      </c>
      <c r="FR16" t="s">
        <v>395</v>
      </c>
      <c r="FS16" t="s">
        <v>1029</v>
      </c>
      <c r="FT16" t="s">
        <v>274</v>
      </c>
      <c r="FU16" t="s">
        <v>496</v>
      </c>
      <c r="FX16">
        <v>0</v>
      </c>
      <c r="FZ16">
        <v>14</v>
      </c>
      <c r="GA16">
        <v>14</v>
      </c>
      <c r="GB16">
        <v>0</v>
      </c>
      <c r="GD16" t="s">
        <v>355</v>
      </c>
      <c r="GE16">
        <v>1</v>
      </c>
      <c r="GG16">
        <v>3.5</v>
      </c>
      <c r="GH16">
        <v>4.8</v>
      </c>
      <c r="GI16">
        <v>0</v>
      </c>
      <c r="GJ16">
        <v>0</v>
      </c>
      <c r="GL16" t="s">
        <v>11860</v>
      </c>
      <c r="GN16">
        <v>0</v>
      </c>
      <c r="GZ16" t="s">
        <v>11861</v>
      </c>
      <c r="HB16" t="s">
        <v>313</v>
      </c>
      <c r="HC16" t="s">
        <v>313</v>
      </c>
      <c r="HD16" t="s">
        <v>8568</v>
      </c>
      <c r="HE16">
        <v>1</v>
      </c>
      <c r="HF16">
        <v>11</v>
      </c>
      <c r="HG16">
        <v>14</v>
      </c>
      <c r="HH16" t="s">
        <v>275</v>
      </c>
      <c r="HK16">
        <v>2</v>
      </c>
      <c r="HN16" t="s">
        <v>11862</v>
      </c>
      <c r="HO16" t="s">
        <v>11863</v>
      </c>
      <c r="HP16" t="s">
        <v>11864</v>
      </c>
      <c r="HQ16" t="s">
        <v>11865</v>
      </c>
      <c r="HT16" t="s">
        <v>11520</v>
      </c>
      <c r="HU16">
        <v>-10</v>
      </c>
      <c r="HV16">
        <v>-31</v>
      </c>
      <c r="HW16">
        <v>4260799</v>
      </c>
      <c r="HX16" t="s">
        <v>600</v>
      </c>
      <c r="HY16">
        <v>4260781</v>
      </c>
      <c r="IB16">
        <v>0.5</v>
      </c>
      <c r="IC16">
        <v>1</v>
      </c>
      <c r="IL16">
        <v>43</v>
      </c>
      <c r="IT16">
        <v>11</v>
      </c>
    </row>
    <row r="17" spans="1:254">
      <c r="A17">
        <v>16</v>
      </c>
      <c r="B17">
        <v>2110</v>
      </c>
      <c r="C17">
        <v>2</v>
      </c>
      <c r="D17">
        <v>3</v>
      </c>
      <c r="E17">
        <v>17</v>
      </c>
      <c r="F17">
        <v>7</v>
      </c>
      <c r="G17">
        <v>-31</v>
      </c>
      <c r="I17" t="s">
        <v>298</v>
      </c>
      <c r="J17">
        <v>11</v>
      </c>
      <c r="K17" t="s">
        <v>11866</v>
      </c>
      <c r="L17" t="s">
        <v>2015</v>
      </c>
      <c r="M17" t="s">
        <v>2016</v>
      </c>
      <c r="O17" t="s">
        <v>2017</v>
      </c>
      <c r="V17" t="s">
        <v>253</v>
      </c>
      <c r="W17" t="s">
        <v>11867</v>
      </c>
      <c r="X17" t="s">
        <v>9885</v>
      </c>
      <c r="Y17" t="s">
        <v>11868</v>
      </c>
      <c r="AA17" t="s">
        <v>666</v>
      </c>
      <c r="AB17" t="s">
        <v>667</v>
      </c>
      <c r="AI17">
        <v>7</v>
      </c>
      <c r="AJ17" t="s">
        <v>7588</v>
      </c>
      <c r="AK17" t="s">
        <v>614</v>
      </c>
      <c r="AO17">
        <v>7</v>
      </c>
      <c r="AT17" t="s">
        <v>254</v>
      </c>
      <c r="BI17" t="s">
        <v>261</v>
      </c>
      <c r="BP17">
        <f t="shared" si="0"/>
        <v>1</v>
      </c>
      <c r="BQ17">
        <f t="shared" si="1"/>
        <v>0</v>
      </c>
      <c r="BS17" t="s">
        <v>11587</v>
      </c>
      <c r="BU17">
        <v>0</v>
      </c>
      <c r="BW17">
        <v>0</v>
      </c>
      <c r="BX17" t="s">
        <v>11869</v>
      </c>
      <c r="BZ17">
        <v>0</v>
      </c>
      <c r="CA17" t="s">
        <v>391</v>
      </c>
      <c r="CC17" s="3">
        <v>0.59930555555555554</v>
      </c>
      <c r="CD17" t="s">
        <v>257</v>
      </c>
      <c r="CE17" t="s">
        <v>11870</v>
      </c>
      <c r="CF17">
        <v>10</v>
      </c>
      <c r="CH17" t="s">
        <v>1144</v>
      </c>
      <c r="CI17">
        <v>0</v>
      </c>
      <c r="CJ17" t="s">
        <v>11871</v>
      </c>
      <c r="CK17" s="4">
        <v>38778</v>
      </c>
      <c r="CL17" t="s">
        <v>11872</v>
      </c>
      <c r="CM17" t="s">
        <v>11873</v>
      </c>
      <c r="CN17">
        <v>0</v>
      </c>
      <c r="CO17" t="s">
        <v>11874</v>
      </c>
      <c r="CP17" t="s">
        <v>282</v>
      </c>
      <c r="CQ17" t="s">
        <v>11587</v>
      </c>
      <c r="CT17" t="s">
        <v>11875</v>
      </c>
      <c r="CV17">
        <v>0</v>
      </c>
      <c r="CX17">
        <v>4</v>
      </c>
      <c r="CY17" t="s">
        <v>614</v>
      </c>
      <c r="CZ17">
        <v>-38</v>
      </c>
      <c r="DA17">
        <v>4</v>
      </c>
      <c r="DB17" t="s">
        <v>2703</v>
      </c>
      <c r="DC17">
        <v>-38</v>
      </c>
      <c r="DE17" t="s">
        <v>11661</v>
      </c>
      <c r="DJ17">
        <v>7</v>
      </c>
      <c r="DK17" s="4">
        <v>44512</v>
      </c>
      <c r="DL17">
        <v>20587</v>
      </c>
      <c r="DM17">
        <v>2021</v>
      </c>
      <c r="DN17">
        <v>0</v>
      </c>
      <c r="DP17">
        <v>81620</v>
      </c>
      <c r="DQ17">
        <v>46</v>
      </c>
      <c r="DT17" t="s">
        <v>274</v>
      </c>
      <c r="DU17" t="s">
        <v>257</v>
      </c>
      <c r="DW17">
        <v>14</v>
      </c>
      <c r="DX17" t="s">
        <v>275</v>
      </c>
      <c r="ED17">
        <v>0</v>
      </c>
      <c r="EE17" t="s">
        <v>2029</v>
      </c>
      <c r="EF17" t="s">
        <v>675</v>
      </c>
      <c r="EG17">
        <v>0</v>
      </c>
      <c r="EI17" t="s">
        <v>340</v>
      </c>
      <c r="EJ17" t="s">
        <v>2253</v>
      </c>
      <c r="EK17" t="s">
        <v>11876</v>
      </c>
      <c r="EL17" t="s">
        <v>11877</v>
      </c>
      <c r="EM17" t="s">
        <v>11878</v>
      </c>
      <c r="EN17" t="s">
        <v>269</v>
      </c>
      <c r="EO17" t="s">
        <v>1025</v>
      </c>
      <c r="EP17">
        <v>0</v>
      </c>
      <c r="EQ17" t="s">
        <v>346</v>
      </c>
      <c r="ET17">
        <v>0</v>
      </c>
      <c r="EU17" t="s">
        <v>679</v>
      </c>
      <c r="EV17" t="s">
        <v>349</v>
      </c>
      <c r="FB17" t="s">
        <v>11879</v>
      </c>
      <c r="FD17">
        <v>0</v>
      </c>
      <c r="FE17">
        <v>3</v>
      </c>
      <c r="FF17" t="s">
        <v>893</v>
      </c>
      <c r="FH17" t="s">
        <v>893</v>
      </c>
      <c r="FK17">
        <v>0</v>
      </c>
      <c r="FM17">
        <v>1</v>
      </c>
      <c r="FP17">
        <v>0</v>
      </c>
      <c r="FQ17" t="s">
        <v>294</v>
      </c>
      <c r="FR17" t="s">
        <v>462</v>
      </c>
      <c r="FS17" t="s">
        <v>1002</v>
      </c>
      <c r="FT17" t="s">
        <v>257</v>
      </c>
      <c r="FU17" t="s">
        <v>777</v>
      </c>
      <c r="FX17">
        <v>0</v>
      </c>
      <c r="FZ17">
        <v>14</v>
      </c>
      <c r="GA17">
        <v>14</v>
      </c>
      <c r="GB17">
        <v>0</v>
      </c>
      <c r="GD17" t="s">
        <v>355</v>
      </c>
      <c r="GE17">
        <v>1</v>
      </c>
      <c r="GF17" t="s">
        <v>274</v>
      </c>
      <c r="GG17">
        <v>4.9000000000000004</v>
      </c>
      <c r="GH17">
        <v>5.8</v>
      </c>
      <c r="GI17">
        <v>0</v>
      </c>
      <c r="GJ17">
        <v>0</v>
      </c>
      <c r="GL17" t="s">
        <v>7741</v>
      </c>
      <c r="GN17">
        <v>0</v>
      </c>
      <c r="GZ17" t="s">
        <v>11880</v>
      </c>
      <c r="HB17" t="s">
        <v>313</v>
      </c>
      <c r="HC17" t="s">
        <v>313</v>
      </c>
      <c r="HE17">
        <v>0</v>
      </c>
      <c r="HF17">
        <v>11</v>
      </c>
      <c r="HG17">
        <v>14</v>
      </c>
      <c r="HH17" t="s">
        <v>275</v>
      </c>
      <c r="HK17">
        <v>4</v>
      </c>
      <c r="HN17" t="s">
        <v>11881</v>
      </c>
      <c r="HO17" t="s">
        <v>11882</v>
      </c>
      <c r="HP17" t="s">
        <v>11883</v>
      </c>
      <c r="HQ17" t="s">
        <v>11884</v>
      </c>
      <c r="HV17">
        <v>-38</v>
      </c>
      <c r="HW17">
        <v>4260827</v>
      </c>
      <c r="HY17">
        <v>4260799</v>
      </c>
      <c r="IB17">
        <v>0</v>
      </c>
      <c r="IC17">
        <v>0</v>
      </c>
      <c r="IL17">
        <v>44</v>
      </c>
      <c r="IN17" t="s">
        <v>11661</v>
      </c>
      <c r="IP17" t="s">
        <v>11661</v>
      </c>
      <c r="IT17">
        <v>11</v>
      </c>
    </row>
    <row r="18" spans="1:254">
      <c r="A18">
        <v>17</v>
      </c>
      <c r="B18">
        <v>2110</v>
      </c>
      <c r="C18">
        <v>2</v>
      </c>
      <c r="D18">
        <v>1</v>
      </c>
      <c r="E18">
        <v>10</v>
      </c>
      <c r="F18">
        <v>4</v>
      </c>
      <c r="G18">
        <v>-30</v>
      </c>
      <c r="H18" t="s">
        <v>253</v>
      </c>
      <c r="I18" t="s">
        <v>254</v>
      </c>
      <c r="J18">
        <v>12</v>
      </c>
      <c r="K18">
        <v>12</v>
      </c>
      <c r="L18" t="s">
        <v>8947</v>
      </c>
      <c r="M18" t="s">
        <v>440</v>
      </c>
      <c r="N18" t="s">
        <v>254</v>
      </c>
      <c r="O18" t="s">
        <v>4011</v>
      </c>
      <c r="P18" t="s">
        <v>871</v>
      </c>
      <c r="R18" t="s">
        <v>443</v>
      </c>
      <c r="V18" t="s">
        <v>257</v>
      </c>
      <c r="W18" t="s">
        <v>11885</v>
      </c>
      <c r="AD18" t="s">
        <v>807</v>
      </c>
      <c r="AE18" t="s">
        <v>808</v>
      </c>
      <c r="AF18" t="s">
        <v>11885</v>
      </c>
      <c r="AG18" t="s">
        <v>274</v>
      </c>
      <c r="AI18">
        <v>22</v>
      </c>
      <c r="AO18">
        <v>7</v>
      </c>
      <c r="BI18" t="s">
        <v>257</v>
      </c>
      <c r="BP18">
        <f t="shared" si="0"/>
        <v>0</v>
      </c>
      <c r="BQ18">
        <f t="shared" si="1"/>
        <v>5</v>
      </c>
      <c r="BS18" t="s">
        <v>11587</v>
      </c>
      <c r="BU18">
        <v>0</v>
      </c>
      <c r="BW18">
        <v>0</v>
      </c>
      <c r="BX18" t="s">
        <v>11886</v>
      </c>
      <c r="CC18" s="3">
        <v>0.43541666666666662</v>
      </c>
      <c r="CE18" t="s">
        <v>11887</v>
      </c>
      <c r="CI18">
        <v>0</v>
      </c>
      <c r="CJ18" t="s">
        <v>11888</v>
      </c>
      <c r="CK18" s="4">
        <v>38778</v>
      </c>
      <c r="CL18" t="s">
        <v>11889</v>
      </c>
      <c r="CM18" t="s">
        <v>11890</v>
      </c>
      <c r="CN18">
        <v>0</v>
      </c>
      <c r="CO18" t="s">
        <v>268</v>
      </c>
      <c r="CP18" t="s">
        <v>418</v>
      </c>
      <c r="CQ18" t="s">
        <v>11587</v>
      </c>
      <c r="CT18" t="s">
        <v>11891</v>
      </c>
      <c r="CV18">
        <v>0</v>
      </c>
      <c r="CX18">
        <v>1</v>
      </c>
      <c r="CY18" t="s">
        <v>614</v>
      </c>
      <c r="CZ18">
        <v>38</v>
      </c>
      <c r="DA18">
        <v>8</v>
      </c>
      <c r="DB18" t="s">
        <v>2789</v>
      </c>
      <c r="DC18">
        <v>-30</v>
      </c>
      <c r="DE18" t="s">
        <v>11623</v>
      </c>
      <c r="DJ18">
        <v>4</v>
      </c>
      <c r="DK18" s="4">
        <v>44512</v>
      </c>
      <c r="DL18">
        <v>20587</v>
      </c>
      <c r="DM18">
        <v>2021</v>
      </c>
      <c r="DN18">
        <v>0</v>
      </c>
      <c r="DP18">
        <v>81620</v>
      </c>
      <c r="DQ18">
        <v>58</v>
      </c>
      <c r="DT18" t="s">
        <v>257</v>
      </c>
      <c r="DU18" t="s">
        <v>274</v>
      </c>
      <c r="DW18">
        <v>14</v>
      </c>
      <c r="DX18" t="s">
        <v>275</v>
      </c>
      <c r="ED18">
        <v>0</v>
      </c>
      <c r="EE18" t="s">
        <v>8955</v>
      </c>
      <c r="EF18" t="s">
        <v>1128</v>
      </c>
      <c r="EG18">
        <v>1</v>
      </c>
      <c r="EI18" t="s">
        <v>454</v>
      </c>
      <c r="EJ18" t="s">
        <v>2889</v>
      </c>
      <c r="EK18" t="s">
        <v>11892</v>
      </c>
      <c r="EL18" t="s">
        <v>11893</v>
      </c>
      <c r="EM18" t="s">
        <v>268</v>
      </c>
      <c r="EN18" t="s">
        <v>418</v>
      </c>
      <c r="EO18" t="s">
        <v>283</v>
      </c>
      <c r="EP18">
        <v>0</v>
      </c>
      <c r="ES18" t="s">
        <v>11894</v>
      </c>
      <c r="FD18">
        <v>0</v>
      </c>
      <c r="FE18">
        <v>18</v>
      </c>
      <c r="FF18" t="s">
        <v>255</v>
      </c>
      <c r="FH18" t="s">
        <v>255</v>
      </c>
      <c r="FK18">
        <v>0</v>
      </c>
      <c r="FM18">
        <v>0</v>
      </c>
      <c r="FP18">
        <v>0</v>
      </c>
      <c r="FR18" t="s">
        <v>395</v>
      </c>
      <c r="FT18" t="s">
        <v>274</v>
      </c>
      <c r="FU18" t="s">
        <v>496</v>
      </c>
      <c r="FV18" t="s">
        <v>1721</v>
      </c>
      <c r="FX18">
        <v>1</v>
      </c>
      <c r="FZ18">
        <v>14</v>
      </c>
      <c r="GA18">
        <v>14</v>
      </c>
      <c r="GB18">
        <v>0</v>
      </c>
      <c r="GD18" t="s">
        <v>355</v>
      </c>
      <c r="GE18">
        <v>0</v>
      </c>
      <c r="GF18" t="s">
        <v>895</v>
      </c>
      <c r="GI18">
        <v>0</v>
      </c>
      <c r="GJ18">
        <v>0</v>
      </c>
      <c r="GL18" t="s">
        <v>11895</v>
      </c>
      <c r="GN18">
        <v>1</v>
      </c>
      <c r="GZ18" t="s">
        <v>11896</v>
      </c>
      <c r="HB18" t="s">
        <v>313</v>
      </c>
      <c r="HC18" t="s">
        <v>313</v>
      </c>
      <c r="HD18" t="s">
        <v>11897</v>
      </c>
      <c r="HE18">
        <v>0</v>
      </c>
      <c r="HF18">
        <v>12</v>
      </c>
      <c r="HG18">
        <v>14</v>
      </c>
      <c r="HH18" t="s">
        <v>275</v>
      </c>
      <c r="HK18" t="s">
        <v>2040</v>
      </c>
      <c r="HO18" t="s">
        <v>11898</v>
      </c>
      <c r="HP18" t="s">
        <v>10409</v>
      </c>
      <c r="HQ18" t="s">
        <v>11899</v>
      </c>
      <c r="HV18">
        <v>-34</v>
      </c>
      <c r="HW18">
        <v>4261097</v>
      </c>
      <c r="HY18">
        <v>4261087</v>
      </c>
      <c r="IB18">
        <v>0</v>
      </c>
      <c r="IC18">
        <v>0</v>
      </c>
      <c r="IL18">
        <v>56</v>
      </c>
      <c r="IN18" t="s">
        <v>11623</v>
      </c>
      <c r="IP18" t="s">
        <v>11623</v>
      </c>
      <c r="IQ18" t="s">
        <v>11900</v>
      </c>
      <c r="IT18">
        <v>11</v>
      </c>
    </row>
    <row r="19" spans="1:254">
      <c r="A19">
        <v>18</v>
      </c>
      <c r="B19">
        <v>2110</v>
      </c>
      <c r="C19">
        <v>2</v>
      </c>
      <c r="D19">
        <v>2</v>
      </c>
      <c r="E19">
        <v>6</v>
      </c>
      <c r="F19">
        <v>10</v>
      </c>
      <c r="G19">
        <v>-34</v>
      </c>
      <c r="I19" t="s">
        <v>254</v>
      </c>
      <c r="J19">
        <v>12</v>
      </c>
      <c r="K19" t="s">
        <v>4135</v>
      </c>
      <c r="L19" t="s">
        <v>10793</v>
      </c>
      <c r="M19" t="s">
        <v>256</v>
      </c>
      <c r="O19" t="s">
        <v>255</v>
      </c>
      <c r="P19" t="s">
        <v>1067</v>
      </c>
      <c r="V19" t="s">
        <v>253</v>
      </c>
      <c r="W19" t="s">
        <v>11901</v>
      </c>
      <c r="X19" t="s">
        <v>937</v>
      </c>
      <c r="Y19" t="s">
        <v>11902</v>
      </c>
      <c r="AA19" t="s">
        <v>325</v>
      </c>
      <c r="AB19" t="s">
        <v>326</v>
      </c>
      <c r="AI19">
        <v>87</v>
      </c>
      <c r="AJ19" t="s">
        <v>327</v>
      </c>
      <c r="AO19">
        <v>7</v>
      </c>
      <c r="BI19" t="s">
        <v>607</v>
      </c>
      <c r="BP19">
        <f t="shared" si="0"/>
        <v>1</v>
      </c>
      <c r="BQ19">
        <f t="shared" si="1"/>
        <v>0</v>
      </c>
      <c r="BS19" t="s">
        <v>11587</v>
      </c>
      <c r="BU19">
        <v>0</v>
      </c>
      <c r="BW19">
        <v>0</v>
      </c>
      <c r="BX19" t="s">
        <v>11903</v>
      </c>
      <c r="BZ19">
        <v>1</v>
      </c>
      <c r="CC19" s="3">
        <v>0.41180555555555554</v>
      </c>
      <c r="CD19" t="s">
        <v>294</v>
      </c>
      <c r="CE19" t="s">
        <v>11904</v>
      </c>
      <c r="CF19">
        <v>7</v>
      </c>
      <c r="CH19" t="s">
        <v>331</v>
      </c>
      <c r="CI19">
        <v>0</v>
      </c>
      <c r="CJ19" t="s">
        <v>11905</v>
      </c>
      <c r="CK19" s="4">
        <v>38778</v>
      </c>
      <c r="CL19" t="s">
        <v>11906</v>
      </c>
      <c r="CM19" t="s">
        <v>11907</v>
      </c>
      <c r="CN19">
        <v>0</v>
      </c>
      <c r="CP19" t="s">
        <v>269</v>
      </c>
      <c r="CQ19" t="s">
        <v>11587</v>
      </c>
      <c r="CT19" t="s">
        <v>613</v>
      </c>
      <c r="CV19">
        <v>0</v>
      </c>
      <c r="CX19">
        <v>2</v>
      </c>
      <c r="CY19" t="s">
        <v>614</v>
      </c>
      <c r="CZ19">
        <v>38</v>
      </c>
      <c r="DA19">
        <v>8</v>
      </c>
      <c r="DB19" t="s">
        <v>2789</v>
      </c>
      <c r="DC19">
        <v>-30</v>
      </c>
      <c r="DE19" t="s">
        <v>11681</v>
      </c>
      <c r="DJ19">
        <v>10</v>
      </c>
      <c r="DK19" s="4">
        <v>44512</v>
      </c>
      <c r="DL19">
        <v>20587</v>
      </c>
      <c r="DM19">
        <v>2021</v>
      </c>
      <c r="DN19">
        <v>0</v>
      </c>
      <c r="DP19">
        <v>81620</v>
      </c>
      <c r="DQ19">
        <v>59</v>
      </c>
      <c r="DT19" t="s">
        <v>294</v>
      </c>
      <c r="DU19" t="s">
        <v>294</v>
      </c>
      <c r="DV19" t="s">
        <v>11661</v>
      </c>
      <c r="DW19">
        <v>14</v>
      </c>
      <c r="DX19" t="s">
        <v>275</v>
      </c>
      <c r="ED19">
        <v>0</v>
      </c>
      <c r="EE19" t="s">
        <v>10801</v>
      </c>
      <c r="EF19" t="s">
        <v>675</v>
      </c>
      <c r="EG19">
        <v>0</v>
      </c>
      <c r="EI19" t="s">
        <v>454</v>
      </c>
      <c r="EJ19" t="s">
        <v>3328</v>
      </c>
      <c r="EK19" t="s">
        <v>11908</v>
      </c>
      <c r="EL19" t="s">
        <v>11909</v>
      </c>
      <c r="EM19" t="s">
        <v>1109</v>
      </c>
      <c r="EN19" t="s">
        <v>282</v>
      </c>
      <c r="EO19" t="s">
        <v>427</v>
      </c>
      <c r="EP19">
        <v>0</v>
      </c>
      <c r="EQ19" t="s">
        <v>491</v>
      </c>
      <c r="ES19" t="s">
        <v>11910</v>
      </c>
      <c r="ET19">
        <v>7</v>
      </c>
      <c r="EU19" t="s">
        <v>348</v>
      </c>
      <c r="EV19" t="s">
        <v>349</v>
      </c>
      <c r="EW19" t="s">
        <v>3777</v>
      </c>
      <c r="EX19" t="s">
        <v>588</v>
      </c>
      <c r="FA19" t="s">
        <v>499</v>
      </c>
      <c r="FB19" t="s">
        <v>11911</v>
      </c>
      <c r="FD19">
        <v>0</v>
      </c>
      <c r="FE19">
        <v>15</v>
      </c>
      <c r="FI19" t="s">
        <v>11912</v>
      </c>
      <c r="FJ19" t="s">
        <v>11913</v>
      </c>
      <c r="FK19">
        <v>0</v>
      </c>
      <c r="FM19">
        <v>0</v>
      </c>
      <c r="FN19" t="s">
        <v>11661</v>
      </c>
      <c r="FO19" t="s">
        <v>1541</v>
      </c>
      <c r="FP19">
        <v>0</v>
      </c>
      <c r="FR19" t="s">
        <v>462</v>
      </c>
      <c r="FS19" t="s">
        <v>1002</v>
      </c>
      <c r="FU19" t="s">
        <v>777</v>
      </c>
      <c r="FX19">
        <v>0</v>
      </c>
      <c r="FZ19">
        <v>14</v>
      </c>
      <c r="GA19">
        <v>14</v>
      </c>
      <c r="GB19">
        <v>0</v>
      </c>
      <c r="GD19" t="s">
        <v>355</v>
      </c>
      <c r="GE19">
        <v>0</v>
      </c>
      <c r="GF19" t="s">
        <v>895</v>
      </c>
      <c r="GG19">
        <v>1.7</v>
      </c>
      <c r="GH19">
        <v>1.8</v>
      </c>
      <c r="GI19">
        <v>0</v>
      </c>
      <c r="GJ19">
        <v>0</v>
      </c>
      <c r="GK19" t="s">
        <v>11914</v>
      </c>
      <c r="GL19" t="s">
        <v>11915</v>
      </c>
      <c r="GM19">
        <v>3</v>
      </c>
      <c r="GN19">
        <v>1</v>
      </c>
      <c r="GO19">
        <v>4</v>
      </c>
      <c r="GP19" t="s">
        <v>1403</v>
      </c>
      <c r="GQ19">
        <v>23</v>
      </c>
      <c r="GZ19" t="s">
        <v>11916</v>
      </c>
      <c r="HB19" t="s">
        <v>313</v>
      </c>
      <c r="HC19" t="s">
        <v>313</v>
      </c>
      <c r="HD19" t="s">
        <v>11917</v>
      </c>
      <c r="HE19">
        <v>0</v>
      </c>
      <c r="HF19">
        <v>12</v>
      </c>
      <c r="HG19">
        <v>14</v>
      </c>
      <c r="HH19" t="s">
        <v>275</v>
      </c>
      <c r="HK19">
        <v>4</v>
      </c>
      <c r="HL19" t="s">
        <v>11623</v>
      </c>
      <c r="HN19" t="s">
        <v>11918</v>
      </c>
      <c r="HO19" t="s">
        <v>11919</v>
      </c>
      <c r="HP19" t="s">
        <v>11920</v>
      </c>
      <c r="HQ19" t="s">
        <v>11921</v>
      </c>
      <c r="HS19" t="s">
        <v>4863</v>
      </c>
      <c r="HV19">
        <v>-44</v>
      </c>
      <c r="HW19">
        <v>4261538</v>
      </c>
      <c r="HX19" t="s">
        <v>11922</v>
      </c>
      <c r="HY19">
        <v>4261097</v>
      </c>
      <c r="IB19">
        <v>0</v>
      </c>
      <c r="IC19">
        <v>0</v>
      </c>
      <c r="IL19">
        <v>57</v>
      </c>
      <c r="IP19" t="s">
        <v>11681</v>
      </c>
      <c r="IQ19" t="s">
        <v>11900</v>
      </c>
      <c r="IT19">
        <v>11</v>
      </c>
    </row>
    <row r="20" spans="1:254">
      <c r="A20">
        <v>19</v>
      </c>
      <c r="B20">
        <v>2110</v>
      </c>
      <c r="C20">
        <v>2</v>
      </c>
      <c r="D20">
        <v>1</v>
      </c>
      <c r="E20">
        <v>10</v>
      </c>
      <c r="F20">
        <v>1</v>
      </c>
      <c r="G20">
        <v>-44</v>
      </c>
      <c r="I20" t="s">
        <v>298</v>
      </c>
      <c r="J20">
        <v>12</v>
      </c>
      <c r="K20" t="s">
        <v>4135</v>
      </c>
      <c r="L20" t="s">
        <v>7690</v>
      </c>
      <c r="M20" t="s">
        <v>256</v>
      </c>
      <c r="O20" t="s">
        <v>1357</v>
      </c>
      <c r="P20" t="s">
        <v>871</v>
      </c>
      <c r="V20" t="s">
        <v>257</v>
      </c>
      <c r="W20" t="s">
        <v>11923</v>
      </c>
      <c r="AD20" t="s">
        <v>573</v>
      </c>
      <c r="AE20" t="s">
        <v>1502</v>
      </c>
      <c r="AF20" t="s">
        <v>11923</v>
      </c>
      <c r="AG20" t="s">
        <v>274</v>
      </c>
      <c r="AI20">
        <v>22</v>
      </c>
      <c r="AO20">
        <v>7</v>
      </c>
      <c r="AT20" t="s">
        <v>254</v>
      </c>
      <c r="BI20" t="s">
        <v>257</v>
      </c>
      <c r="BP20">
        <f t="shared" si="0"/>
        <v>0</v>
      </c>
      <c r="BQ20">
        <f t="shared" si="1"/>
        <v>1</v>
      </c>
      <c r="BS20" t="s">
        <v>11587</v>
      </c>
      <c r="BU20">
        <v>0</v>
      </c>
      <c r="BW20">
        <v>0</v>
      </c>
      <c r="BX20" t="s">
        <v>11924</v>
      </c>
      <c r="CC20" s="3">
        <v>0.38472222222222219</v>
      </c>
      <c r="CE20" t="s">
        <v>11925</v>
      </c>
      <c r="CI20">
        <v>0</v>
      </c>
      <c r="CJ20" t="s">
        <v>11926</v>
      </c>
      <c r="CK20" s="4">
        <v>38778</v>
      </c>
      <c r="CL20" t="s">
        <v>11927</v>
      </c>
      <c r="CM20" t="s">
        <v>11928</v>
      </c>
      <c r="CN20">
        <v>0</v>
      </c>
      <c r="CO20" t="s">
        <v>11660</v>
      </c>
      <c r="CP20" t="s">
        <v>282</v>
      </c>
      <c r="CQ20" t="s">
        <v>11587</v>
      </c>
      <c r="CT20" t="s">
        <v>11929</v>
      </c>
      <c r="CV20">
        <v>0</v>
      </c>
      <c r="CX20">
        <v>3</v>
      </c>
      <c r="CY20" t="s">
        <v>614</v>
      </c>
      <c r="CZ20">
        <v>38</v>
      </c>
      <c r="DA20">
        <v>8</v>
      </c>
      <c r="DB20" t="s">
        <v>2789</v>
      </c>
      <c r="DC20">
        <v>-30</v>
      </c>
      <c r="DE20" t="s">
        <v>11660</v>
      </c>
      <c r="DJ20">
        <v>1</v>
      </c>
      <c r="DK20" s="4">
        <v>44512</v>
      </c>
      <c r="DL20">
        <v>20587</v>
      </c>
      <c r="DM20">
        <v>2021</v>
      </c>
      <c r="DN20">
        <v>0</v>
      </c>
      <c r="DP20">
        <v>81620</v>
      </c>
      <c r="DQ20">
        <v>60</v>
      </c>
      <c r="DT20" t="s">
        <v>257</v>
      </c>
      <c r="DU20" t="s">
        <v>274</v>
      </c>
      <c r="DW20">
        <v>14</v>
      </c>
      <c r="DX20" t="s">
        <v>275</v>
      </c>
      <c r="ED20">
        <v>0</v>
      </c>
      <c r="EE20" t="s">
        <v>9387</v>
      </c>
      <c r="EF20" t="s">
        <v>383</v>
      </c>
      <c r="EG20">
        <v>0</v>
      </c>
      <c r="EI20" t="s">
        <v>454</v>
      </c>
      <c r="EJ20" t="s">
        <v>3328</v>
      </c>
      <c r="EK20" t="s">
        <v>11930</v>
      </c>
      <c r="EL20" t="s">
        <v>11931</v>
      </c>
      <c r="EN20" t="s">
        <v>269</v>
      </c>
      <c r="EO20" t="s">
        <v>427</v>
      </c>
      <c r="EP20">
        <v>0</v>
      </c>
      <c r="ES20" t="s">
        <v>11932</v>
      </c>
      <c r="FD20">
        <v>0</v>
      </c>
      <c r="FE20">
        <v>9</v>
      </c>
      <c r="FF20" t="s">
        <v>308</v>
      </c>
      <c r="FH20" t="s">
        <v>308</v>
      </c>
      <c r="FI20" t="s">
        <v>11933</v>
      </c>
      <c r="FK20">
        <v>0</v>
      </c>
      <c r="FM20">
        <v>0</v>
      </c>
      <c r="FP20">
        <v>0</v>
      </c>
      <c r="FR20" t="s">
        <v>462</v>
      </c>
      <c r="FS20" t="s">
        <v>1002</v>
      </c>
      <c r="FT20" t="s">
        <v>274</v>
      </c>
      <c r="FU20" t="s">
        <v>777</v>
      </c>
      <c r="FV20" t="s">
        <v>431</v>
      </c>
      <c r="FX20">
        <v>1</v>
      </c>
      <c r="FZ20">
        <v>14</v>
      </c>
      <c r="GA20">
        <v>14</v>
      </c>
      <c r="GB20">
        <v>0</v>
      </c>
      <c r="GD20" t="s">
        <v>355</v>
      </c>
      <c r="GE20">
        <v>0</v>
      </c>
      <c r="GF20" t="s">
        <v>466</v>
      </c>
      <c r="GI20">
        <v>0</v>
      </c>
      <c r="GJ20">
        <v>0</v>
      </c>
      <c r="GL20" t="s">
        <v>11934</v>
      </c>
      <c r="GN20">
        <v>1</v>
      </c>
      <c r="GZ20" t="s">
        <v>11935</v>
      </c>
      <c r="HB20" t="s">
        <v>313</v>
      </c>
      <c r="HC20" t="s">
        <v>313</v>
      </c>
      <c r="HD20" t="s">
        <v>588</v>
      </c>
      <c r="HE20">
        <v>0</v>
      </c>
      <c r="HF20">
        <v>12</v>
      </c>
      <c r="HG20">
        <v>14</v>
      </c>
      <c r="HH20" t="s">
        <v>275</v>
      </c>
      <c r="HK20" t="s">
        <v>2040</v>
      </c>
      <c r="HV20">
        <v>-45</v>
      </c>
      <c r="HW20">
        <v>4261567</v>
      </c>
      <c r="HX20" t="s">
        <v>11936</v>
      </c>
      <c r="HY20">
        <v>4261538</v>
      </c>
      <c r="IB20">
        <v>0</v>
      </c>
      <c r="IC20">
        <v>0</v>
      </c>
      <c r="IL20">
        <v>58</v>
      </c>
      <c r="IN20" t="s">
        <v>11660</v>
      </c>
      <c r="IP20" t="s">
        <v>11660</v>
      </c>
      <c r="IT20">
        <v>11</v>
      </c>
    </row>
    <row r="21" spans="1:254">
      <c r="A21">
        <v>20</v>
      </c>
      <c r="B21">
        <v>2110</v>
      </c>
      <c r="C21">
        <v>2</v>
      </c>
      <c r="D21">
        <v>2</v>
      </c>
      <c r="E21">
        <v>9</v>
      </c>
      <c r="F21">
        <v>1</v>
      </c>
      <c r="G21">
        <v>-45</v>
      </c>
      <c r="I21" t="s">
        <v>298</v>
      </c>
      <c r="J21">
        <v>11</v>
      </c>
      <c r="K21">
        <v>11</v>
      </c>
      <c r="L21" t="s">
        <v>4843</v>
      </c>
      <c r="M21" t="s">
        <v>1037</v>
      </c>
      <c r="O21" t="s">
        <v>274</v>
      </c>
      <c r="P21" t="s">
        <v>509</v>
      </c>
      <c r="V21" t="s">
        <v>257</v>
      </c>
      <c r="W21" t="s">
        <v>11937</v>
      </c>
      <c r="AD21" t="s">
        <v>4875</v>
      </c>
      <c r="AE21" t="s">
        <v>11938</v>
      </c>
      <c r="AF21" t="s">
        <v>11937</v>
      </c>
      <c r="AG21" t="s">
        <v>274</v>
      </c>
      <c r="AI21">
        <v>22</v>
      </c>
      <c r="AO21">
        <v>7</v>
      </c>
      <c r="BI21" t="s">
        <v>261</v>
      </c>
      <c r="BP21">
        <f t="shared" si="0"/>
        <v>0</v>
      </c>
      <c r="BQ21">
        <f t="shared" si="1"/>
        <v>1</v>
      </c>
      <c r="BS21" t="s">
        <v>11587</v>
      </c>
      <c r="BU21">
        <v>0</v>
      </c>
      <c r="BW21">
        <v>0</v>
      </c>
      <c r="BX21" t="s">
        <v>11939</v>
      </c>
      <c r="CC21" s="3">
        <v>0.35694444444444445</v>
      </c>
      <c r="CE21" t="s">
        <v>11940</v>
      </c>
      <c r="CI21">
        <v>0</v>
      </c>
      <c r="CJ21" t="s">
        <v>11941</v>
      </c>
      <c r="CK21" s="4">
        <v>38778</v>
      </c>
      <c r="CL21" t="s">
        <v>11942</v>
      </c>
      <c r="CM21" t="s">
        <v>11943</v>
      </c>
      <c r="CN21">
        <v>0</v>
      </c>
      <c r="CP21" t="s">
        <v>282</v>
      </c>
      <c r="CQ21" t="s">
        <v>11587</v>
      </c>
      <c r="CT21" t="s">
        <v>11944</v>
      </c>
      <c r="CV21">
        <v>1</v>
      </c>
      <c r="CX21">
        <v>4</v>
      </c>
      <c r="CY21" t="s">
        <v>614</v>
      </c>
      <c r="CZ21">
        <v>38</v>
      </c>
      <c r="DA21">
        <v>8</v>
      </c>
      <c r="DB21" t="s">
        <v>2789</v>
      </c>
      <c r="DC21">
        <v>-30</v>
      </c>
      <c r="DE21" t="s">
        <v>11610</v>
      </c>
      <c r="DJ21">
        <v>1</v>
      </c>
      <c r="DK21" s="4">
        <v>44512</v>
      </c>
      <c r="DL21">
        <v>20587</v>
      </c>
      <c r="DM21">
        <v>2021</v>
      </c>
      <c r="DN21">
        <v>0</v>
      </c>
      <c r="DP21">
        <v>81620</v>
      </c>
      <c r="DQ21">
        <v>61</v>
      </c>
      <c r="DT21" t="s">
        <v>294</v>
      </c>
      <c r="DU21" t="s">
        <v>294</v>
      </c>
      <c r="DW21">
        <v>14</v>
      </c>
      <c r="DX21" t="s">
        <v>275</v>
      </c>
      <c r="ED21">
        <v>0</v>
      </c>
      <c r="EE21" t="s">
        <v>7350</v>
      </c>
      <c r="EF21" t="s">
        <v>422</v>
      </c>
      <c r="EG21">
        <v>0</v>
      </c>
      <c r="EH21" t="s">
        <v>2341</v>
      </c>
      <c r="EI21" t="s">
        <v>340</v>
      </c>
      <c r="EJ21" t="s">
        <v>341</v>
      </c>
      <c r="EK21" t="s">
        <v>11945</v>
      </c>
      <c r="EL21" t="s">
        <v>7980</v>
      </c>
      <c r="EM21" t="s">
        <v>3236</v>
      </c>
      <c r="EN21" t="s">
        <v>269</v>
      </c>
      <c r="EO21" t="s">
        <v>345</v>
      </c>
      <c r="EP21">
        <v>0</v>
      </c>
      <c r="ES21" t="s">
        <v>11946</v>
      </c>
      <c r="FD21">
        <v>0</v>
      </c>
      <c r="FE21">
        <v>8</v>
      </c>
      <c r="FF21" t="s">
        <v>429</v>
      </c>
      <c r="FH21" t="s">
        <v>429</v>
      </c>
      <c r="FI21" t="s">
        <v>11947</v>
      </c>
      <c r="FK21">
        <v>0</v>
      </c>
      <c r="FM21">
        <v>0</v>
      </c>
      <c r="FP21">
        <v>0</v>
      </c>
      <c r="FR21" t="s">
        <v>462</v>
      </c>
      <c r="FS21" t="s">
        <v>1002</v>
      </c>
      <c r="FT21" t="s">
        <v>257</v>
      </c>
      <c r="FU21" t="s">
        <v>777</v>
      </c>
      <c r="FV21" t="s">
        <v>4875</v>
      </c>
      <c r="FX21">
        <v>1</v>
      </c>
      <c r="FZ21">
        <v>14</v>
      </c>
      <c r="GA21">
        <v>14</v>
      </c>
      <c r="GB21">
        <v>0</v>
      </c>
      <c r="GD21" t="s">
        <v>355</v>
      </c>
      <c r="GE21">
        <v>0</v>
      </c>
      <c r="GI21">
        <v>0</v>
      </c>
      <c r="GJ21">
        <v>0</v>
      </c>
      <c r="GL21" t="s">
        <v>11948</v>
      </c>
      <c r="GN21">
        <v>1</v>
      </c>
      <c r="GZ21" t="s">
        <v>11754</v>
      </c>
      <c r="HB21" t="s">
        <v>294</v>
      </c>
      <c r="HC21" t="s">
        <v>294</v>
      </c>
      <c r="HE21">
        <v>0</v>
      </c>
      <c r="HF21">
        <v>11</v>
      </c>
      <c r="HG21">
        <v>14</v>
      </c>
      <c r="HH21" t="s">
        <v>275</v>
      </c>
      <c r="HK21" t="s">
        <v>658</v>
      </c>
      <c r="HV21">
        <v>-46</v>
      </c>
      <c r="HW21">
        <v>4261584</v>
      </c>
      <c r="HX21" t="s">
        <v>11949</v>
      </c>
      <c r="HY21">
        <v>4261567</v>
      </c>
      <c r="IB21">
        <v>0</v>
      </c>
      <c r="IC21">
        <v>0</v>
      </c>
      <c r="IL21">
        <v>59</v>
      </c>
      <c r="IN21" t="s">
        <v>11610</v>
      </c>
      <c r="IP21" t="s">
        <v>11610</v>
      </c>
      <c r="IQ21" t="s">
        <v>11769</v>
      </c>
      <c r="IT21">
        <v>11</v>
      </c>
    </row>
    <row r="22" spans="1:254">
      <c r="A22">
        <v>21</v>
      </c>
      <c r="B22">
        <v>2110</v>
      </c>
      <c r="C22">
        <v>2</v>
      </c>
      <c r="D22">
        <v>3</v>
      </c>
      <c r="E22">
        <v>8</v>
      </c>
      <c r="F22">
        <v>23</v>
      </c>
      <c r="G22">
        <v>-46</v>
      </c>
      <c r="I22" t="s">
        <v>254</v>
      </c>
      <c r="J22">
        <v>11</v>
      </c>
      <c r="K22">
        <v>11</v>
      </c>
      <c r="L22" t="s">
        <v>6731</v>
      </c>
      <c r="M22" t="s">
        <v>827</v>
      </c>
      <c r="O22" t="s">
        <v>1430</v>
      </c>
      <c r="S22" t="s">
        <v>1708</v>
      </c>
      <c r="V22" t="s">
        <v>253</v>
      </c>
      <c r="W22" t="s">
        <v>3292</v>
      </c>
      <c r="X22" t="s">
        <v>3293</v>
      </c>
      <c r="Y22" t="s">
        <v>3293</v>
      </c>
      <c r="AA22" t="s">
        <v>666</v>
      </c>
      <c r="AB22" t="s">
        <v>667</v>
      </c>
      <c r="AI22">
        <v>88</v>
      </c>
      <c r="AJ22" t="s">
        <v>327</v>
      </c>
      <c r="AO22">
        <v>7</v>
      </c>
      <c r="BI22" t="s">
        <v>261</v>
      </c>
      <c r="BP22">
        <f t="shared" si="0"/>
        <v>1</v>
      </c>
      <c r="BQ22">
        <f t="shared" si="1"/>
        <v>0</v>
      </c>
      <c r="BS22" t="s">
        <v>11587</v>
      </c>
      <c r="BU22">
        <v>0</v>
      </c>
      <c r="BW22">
        <v>0</v>
      </c>
      <c r="BX22" t="s">
        <v>11950</v>
      </c>
      <c r="BY22" t="s">
        <v>329</v>
      </c>
      <c r="BZ22">
        <v>1</v>
      </c>
      <c r="CA22" t="s">
        <v>492</v>
      </c>
      <c r="CC22" s="3">
        <v>0.32500000000000001</v>
      </c>
      <c r="CD22" t="s">
        <v>257</v>
      </c>
      <c r="CE22" t="s">
        <v>11951</v>
      </c>
      <c r="CF22">
        <v>9</v>
      </c>
      <c r="CH22" t="s">
        <v>331</v>
      </c>
      <c r="CI22">
        <v>0</v>
      </c>
      <c r="CJ22" t="s">
        <v>11952</v>
      </c>
      <c r="CK22" s="4">
        <v>38778</v>
      </c>
      <c r="CL22" t="s">
        <v>11953</v>
      </c>
      <c r="CM22" t="s">
        <v>11954</v>
      </c>
      <c r="CN22">
        <v>0</v>
      </c>
      <c r="CO22" t="s">
        <v>11955</v>
      </c>
      <c r="CP22" t="s">
        <v>269</v>
      </c>
      <c r="CQ22" t="s">
        <v>11587</v>
      </c>
      <c r="CT22" t="s">
        <v>11956</v>
      </c>
      <c r="CV22">
        <v>0</v>
      </c>
      <c r="CX22">
        <v>5</v>
      </c>
      <c r="CY22" t="s">
        <v>614</v>
      </c>
      <c r="CZ22">
        <v>38</v>
      </c>
      <c r="DA22">
        <v>8</v>
      </c>
      <c r="DB22" t="s">
        <v>2789</v>
      </c>
      <c r="DC22">
        <v>-30</v>
      </c>
      <c r="DE22" t="s">
        <v>11660</v>
      </c>
      <c r="DJ22">
        <v>23</v>
      </c>
      <c r="DK22" s="4">
        <v>44512</v>
      </c>
      <c r="DL22">
        <v>20587</v>
      </c>
      <c r="DM22">
        <v>2021</v>
      </c>
      <c r="DN22">
        <v>0</v>
      </c>
      <c r="DP22">
        <v>81620</v>
      </c>
      <c r="DQ22">
        <v>62</v>
      </c>
      <c r="DT22" t="s">
        <v>274</v>
      </c>
      <c r="DU22" t="s">
        <v>257</v>
      </c>
      <c r="DW22">
        <v>14</v>
      </c>
      <c r="DX22" t="s">
        <v>275</v>
      </c>
      <c r="ED22">
        <v>0</v>
      </c>
      <c r="EE22" t="s">
        <v>1223</v>
      </c>
      <c r="EF22" t="s">
        <v>383</v>
      </c>
      <c r="EG22">
        <v>0</v>
      </c>
      <c r="EH22" t="s">
        <v>1441</v>
      </c>
      <c r="EI22" t="s">
        <v>340</v>
      </c>
      <c r="EJ22" t="s">
        <v>341</v>
      </c>
      <c r="EK22" t="s">
        <v>11957</v>
      </c>
      <c r="EL22" t="s">
        <v>11958</v>
      </c>
      <c r="EN22" t="s">
        <v>282</v>
      </c>
      <c r="EO22" t="s">
        <v>345</v>
      </c>
      <c r="EP22">
        <v>0</v>
      </c>
      <c r="EQ22" t="s">
        <v>491</v>
      </c>
      <c r="ES22" t="s">
        <v>11959</v>
      </c>
      <c r="ET22">
        <v>5</v>
      </c>
      <c r="EU22" t="s">
        <v>274</v>
      </c>
      <c r="EV22" t="s">
        <v>349</v>
      </c>
      <c r="EW22" t="s">
        <v>771</v>
      </c>
      <c r="EX22" t="s">
        <v>351</v>
      </c>
      <c r="FA22" t="s">
        <v>392</v>
      </c>
      <c r="FB22" t="s">
        <v>11960</v>
      </c>
      <c r="FD22">
        <v>0</v>
      </c>
      <c r="FE22">
        <v>6</v>
      </c>
      <c r="FK22">
        <v>0</v>
      </c>
      <c r="FM22">
        <v>0</v>
      </c>
      <c r="FP22">
        <v>0</v>
      </c>
      <c r="FR22" t="s">
        <v>395</v>
      </c>
      <c r="FS22" t="s">
        <v>1029</v>
      </c>
      <c r="FT22" t="s">
        <v>274</v>
      </c>
      <c r="FU22" t="s">
        <v>496</v>
      </c>
      <c r="FX22">
        <v>0</v>
      </c>
      <c r="FZ22">
        <v>14</v>
      </c>
      <c r="GA22">
        <v>14</v>
      </c>
      <c r="GB22">
        <v>0</v>
      </c>
      <c r="GC22" t="s">
        <v>4475</v>
      </c>
      <c r="GD22" t="s">
        <v>355</v>
      </c>
      <c r="GE22">
        <v>1</v>
      </c>
      <c r="GH22">
        <v>4</v>
      </c>
      <c r="GI22">
        <v>0</v>
      </c>
      <c r="GJ22">
        <v>0</v>
      </c>
      <c r="GL22" t="s">
        <v>11961</v>
      </c>
      <c r="GM22">
        <v>18</v>
      </c>
      <c r="GN22">
        <v>3</v>
      </c>
      <c r="GO22" t="s">
        <v>2349</v>
      </c>
      <c r="GQ22">
        <v>8</v>
      </c>
      <c r="GZ22" t="s">
        <v>11962</v>
      </c>
      <c r="HB22" t="s">
        <v>294</v>
      </c>
      <c r="HC22" t="s">
        <v>294</v>
      </c>
      <c r="HD22" t="s">
        <v>11900</v>
      </c>
      <c r="HE22">
        <v>0</v>
      </c>
      <c r="HF22">
        <v>11</v>
      </c>
      <c r="HG22">
        <v>14</v>
      </c>
      <c r="HH22" t="s">
        <v>275</v>
      </c>
      <c r="HK22" t="s">
        <v>2108</v>
      </c>
      <c r="HL22" t="s">
        <v>11900</v>
      </c>
      <c r="HN22" t="s">
        <v>11963</v>
      </c>
      <c r="HO22" t="s">
        <v>11964</v>
      </c>
      <c r="HP22" t="s">
        <v>11965</v>
      </c>
      <c r="HQ22" t="s">
        <v>11966</v>
      </c>
      <c r="HS22" t="s">
        <v>4992</v>
      </c>
      <c r="HV22">
        <v>31</v>
      </c>
      <c r="HW22">
        <v>4261596</v>
      </c>
      <c r="HX22" t="s">
        <v>351</v>
      </c>
      <c r="HY22">
        <v>4261584</v>
      </c>
      <c r="IB22">
        <v>0</v>
      </c>
      <c r="IC22">
        <v>0</v>
      </c>
      <c r="IL22">
        <v>60</v>
      </c>
      <c r="IP22" t="s">
        <v>11660</v>
      </c>
      <c r="IQ22" t="s">
        <v>11623</v>
      </c>
      <c r="IT22">
        <v>11</v>
      </c>
    </row>
    <row r="23" spans="1:254">
      <c r="A23">
        <v>22</v>
      </c>
      <c r="B23">
        <v>2110</v>
      </c>
      <c r="C23">
        <v>2</v>
      </c>
      <c r="D23">
        <v>1</v>
      </c>
      <c r="E23">
        <v>10</v>
      </c>
      <c r="F23">
        <v>0</v>
      </c>
      <c r="G23">
        <v>31</v>
      </c>
      <c r="I23" t="s">
        <v>298</v>
      </c>
      <c r="J23">
        <v>12</v>
      </c>
      <c r="K23" t="s">
        <v>438</v>
      </c>
      <c r="L23" t="s">
        <v>11967</v>
      </c>
      <c r="M23" t="s">
        <v>9400</v>
      </c>
      <c r="O23" t="s">
        <v>9401</v>
      </c>
      <c r="P23" t="s">
        <v>1336</v>
      </c>
      <c r="Q23" t="s">
        <v>2574</v>
      </c>
      <c r="V23" t="s">
        <v>253</v>
      </c>
      <c r="W23" t="s">
        <v>11968</v>
      </c>
      <c r="X23" t="s">
        <v>1994</v>
      </c>
      <c r="Y23" t="s">
        <v>11969</v>
      </c>
      <c r="AA23" t="s">
        <v>3266</v>
      </c>
      <c r="AB23" t="s">
        <v>3267</v>
      </c>
      <c r="AJ23" t="s">
        <v>756</v>
      </c>
      <c r="AO23">
        <v>7</v>
      </c>
      <c r="BI23" t="s">
        <v>274</v>
      </c>
      <c r="BP23">
        <f t="shared" si="0"/>
        <v>1</v>
      </c>
      <c r="BQ23">
        <f t="shared" si="1"/>
        <v>0</v>
      </c>
      <c r="BS23" t="s">
        <v>11587</v>
      </c>
      <c r="BU23">
        <v>0</v>
      </c>
      <c r="BW23">
        <v>0</v>
      </c>
      <c r="BX23" t="s">
        <v>11970</v>
      </c>
      <c r="BZ23">
        <v>0</v>
      </c>
      <c r="CA23" t="s">
        <v>1914</v>
      </c>
      <c r="CC23" s="3">
        <v>0.29722222222222222</v>
      </c>
      <c r="CD23" t="s">
        <v>257</v>
      </c>
      <c r="CE23" t="s">
        <v>11971</v>
      </c>
      <c r="CF23">
        <v>10</v>
      </c>
      <c r="CH23" t="s">
        <v>331</v>
      </c>
      <c r="CI23">
        <v>0</v>
      </c>
      <c r="CJ23" t="s">
        <v>11972</v>
      </c>
      <c r="CK23" s="4">
        <v>38778</v>
      </c>
      <c r="CL23" t="s">
        <v>11973</v>
      </c>
      <c r="CM23" t="s">
        <v>11974</v>
      </c>
      <c r="CN23">
        <v>0</v>
      </c>
      <c r="CO23" t="s">
        <v>11975</v>
      </c>
      <c r="CP23" t="s">
        <v>282</v>
      </c>
      <c r="CQ23" t="s">
        <v>11587</v>
      </c>
      <c r="CT23" t="s">
        <v>613</v>
      </c>
      <c r="CV23">
        <v>0</v>
      </c>
      <c r="CX23">
        <v>6</v>
      </c>
      <c r="CY23" t="s">
        <v>614</v>
      </c>
      <c r="CZ23">
        <v>38</v>
      </c>
      <c r="DA23">
        <v>8</v>
      </c>
      <c r="DB23" t="s">
        <v>2789</v>
      </c>
      <c r="DC23">
        <v>-30</v>
      </c>
      <c r="DJ23">
        <v>0</v>
      </c>
      <c r="DK23" s="4">
        <v>44512</v>
      </c>
      <c r="DL23">
        <v>20587</v>
      </c>
      <c r="DM23">
        <v>2021</v>
      </c>
      <c r="DN23">
        <v>0</v>
      </c>
      <c r="DP23">
        <v>81620</v>
      </c>
      <c r="DQ23">
        <v>63</v>
      </c>
      <c r="DT23" t="s">
        <v>274</v>
      </c>
      <c r="DU23" t="s">
        <v>257</v>
      </c>
      <c r="DV23" t="s">
        <v>11661</v>
      </c>
      <c r="DW23">
        <v>14</v>
      </c>
      <c r="DX23" t="s">
        <v>275</v>
      </c>
      <c r="EA23" t="s">
        <v>2930</v>
      </c>
      <c r="ED23">
        <v>0</v>
      </c>
      <c r="EE23" t="s">
        <v>9408</v>
      </c>
      <c r="EF23" t="s">
        <v>422</v>
      </c>
      <c r="EG23">
        <v>0</v>
      </c>
      <c r="EI23" t="s">
        <v>454</v>
      </c>
      <c r="EJ23" t="s">
        <v>455</v>
      </c>
      <c r="EK23" t="s">
        <v>11976</v>
      </c>
      <c r="EL23" t="s">
        <v>11977</v>
      </c>
      <c r="EM23" t="s">
        <v>11978</v>
      </c>
      <c r="EN23" t="s">
        <v>269</v>
      </c>
      <c r="EO23" t="s">
        <v>968</v>
      </c>
      <c r="EP23">
        <v>0</v>
      </c>
      <c r="EQ23" t="s">
        <v>11979</v>
      </c>
      <c r="ES23" t="s">
        <v>11980</v>
      </c>
      <c r="ET23">
        <v>-1</v>
      </c>
      <c r="EU23" t="s">
        <v>348</v>
      </c>
      <c r="EV23" t="s">
        <v>349</v>
      </c>
      <c r="EW23" t="s">
        <v>395</v>
      </c>
      <c r="EX23" t="s">
        <v>387</v>
      </c>
      <c r="FA23" t="s">
        <v>2937</v>
      </c>
      <c r="FB23" t="s">
        <v>11981</v>
      </c>
      <c r="FD23">
        <v>1</v>
      </c>
      <c r="FE23">
        <v>6</v>
      </c>
      <c r="FI23" t="s">
        <v>11982</v>
      </c>
      <c r="FJ23" t="s">
        <v>11983</v>
      </c>
      <c r="FK23">
        <v>0</v>
      </c>
      <c r="FM23">
        <v>0</v>
      </c>
      <c r="FN23" t="s">
        <v>11661</v>
      </c>
      <c r="FP23">
        <v>0</v>
      </c>
      <c r="FR23" t="s">
        <v>395</v>
      </c>
      <c r="FS23" t="s">
        <v>1029</v>
      </c>
      <c r="FT23" t="s">
        <v>274</v>
      </c>
      <c r="FU23" t="s">
        <v>396</v>
      </c>
      <c r="FV23" t="s">
        <v>431</v>
      </c>
      <c r="FX23">
        <v>0</v>
      </c>
      <c r="FZ23">
        <v>14</v>
      </c>
      <c r="GA23">
        <v>14</v>
      </c>
      <c r="GB23">
        <v>0</v>
      </c>
      <c r="GD23" t="s">
        <v>355</v>
      </c>
      <c r="GE23">
        <v>0</v>
      </c>
      <c r="GF23" t="s">
        <v>1179</v>
      </c>
      <c r="GG23">
        <v>4</v>
      </c>
      <c r="GH23">
        <v>4.5999999999999996</v>
      </c>
      <c r="GI23">
        <v>0</v>
      </c>
      <c r="GJ23">
        <v>0</v>
      </c>
      <c r="GL23" t="s">
        <v>11984</v>
      </c>
      <c r="GO23" t="s">
        <v>713</v>
      </c>
      <c r="GP23" t="s">
        <v>1403</v>
      </c>
      <c r="GQ23">
        <v>38</v>
      </c>
      <c r="GZ23" t="s">
        <v>11985</v>
      </c>
      <c r="HB23" t="s">
        <v>313</v>
      </c>
      <c r="HC23" t="s">
        <v>313</v>
      </c>
      <c r="HD23" t="s">
        <v>5898</v>
      </c>
      <c r="HE23">
        <v>0</v>
      </c>
      <c r="HF23">
        <v>12</v>
      </c>
      <c r="HG23">
        <v>14</v>
      </c>
      <c r="HH23" t="s">
        <v>275</v>
      </c>
      <c r="HJ23" t="s">
        <v>387</v>
      </c>
      <c r="HK23">
        <v>4</v>
      </c>
      <c r="HL23" t="s">
        <v>11660</v>
      </c>
      <c r="HN23" t="s">
        <v>11986</v>
      </c>
      <c r="HO23" t="s">
        <v>11987</v>
      </c>
      <c r="HP23" t="s">
        <v>11988</v>
      </c>
      <c r="HQ23" t="s">
        <v>11989</v>
      </c>
      <c r="HS23" t="s">
        <v>11990</v>
      </c>
      <c r="HV23">
        <v>31</v>
      </c>
      <c r="HW23">
        <v>4261625</v>
      </c>
      <c r="HX23" t="s">
        <v>11718</v>
      </c>
      <c r="HY23">
        <v>4261596</v>
      </c>
      <c r="IA23" t="s">
        <v>11661</v>
      </c>
      <c r="IB23">
        <v>-0.5</v>
      </c>
      <c r="IC23">
        <v>1</v>
      </c>
      <c r="IL23">
        <v>61</v>
      </c>
      <c r="IT23">
        <v>11</v>
      </c>
    </row>
    <row r="24" spans="1:254">
      <c r="A24">
        <v>23</v>
      </c>
      <c r="B24">
        <v>2110</v>
      </c>
      <c r="C24">
        <v>2</v>
      </c>
      <c r="D24">
        <v>2</v>
      </c>
      <c r="E24">
        <v>10</v>
      </c>
      <c r="F24">
        <v>0</v>
      </c>
      <c r="G24">
        <v>31</v>
      </c>
      <c r="I24" t="s">
        <v>298</v>
      </c>
      <c r="J24">
        <v>11</v>
      </c>
      <c r="K24">
        <v>11</v>
      </c>
      <c r="L24" t="s">
        <v>2271</v>
      </c>
      <c r="M24" t="s">
        <v>2016</v>
      </c>
      <c r="O24" t="s">
        <v>2272</v>
      </c>
      <c r="V24" t="s">
        <v>253</v>
      </c>
      <c r="W24" t="s">
        <v>11991</v>
      </c>
      <c r="X24" t="s">
        <v>7204</v>
      </c>
      <c r="Y24" t="s">
        <v>11992</v>
      </c>
      <c r="AA24" t="s">
        <v>4505</v>
      </c>
      <c r="AB24" t="s">
        <v>3418</v>
      </c>
      <c r="AJ24" t="s">
        <v>756</v>
      </c>
      <c r="AO24">
        <v>7</v>
      </c>
      <c r="BI24" t="s">
        <v>274</v>
      </c>
      <c r="BP24">
        <f t="shared" si="0"/>
        <v>1</v>
      </c>
      <c r="BQ24">
        <f t="shared" si="1"/>
        <v>0</v>
      </c>
      <c r="BS24" t="s">
        <v>11587</v>
      </c>
      <c r="BU24">
        <v>0</v>
      </c>
      <c r="BW24">
        <v>1</v>
      </c>
      <c r="BX24" t="s">
        <v>11993</v>
      </c>
      <c r="BZ24">
        <v>0</v>
      </c>
      <c r="CC24" s="3">
        <v>0.29236111111111113</v>
      </c>
      <c r="CD24" t="s">
        <v>294</v>
      </c>
      <c r="CE24" t="s">
        <v>11994</v>
      </c>
      <c r="CF24">
        <v>5</v>
      </c>
      <c r="CH24" t="s">
        <v>331</v>
      </c>
      <c r="CI24">
        <v>0</v>
      </c>
      <c r="CJ24" t="s">
        <v>11995</v>
      </c>
      <c r="CK24" s="4">
        <v>38778</v>
      </c>
      <c r="CL24" t="s">
        <v>11996</v>
      </c>
      <c r="CM24" t="s">
        <v>11997</v>
      </c>
      <c r="CN24">
        <v>0</v>
      </c>
      <c r="CO24" t="s">
        <v>11998</v>
      </c>
      <c r="CP24" t="s">
        <v>282</v>
      </c>
      <c r="CQ24" t="s">
        <v>11587</v>
      </c>
      <c r="CT24" t="s">
        <v>11999</v>
      </c>
      <c r="CV24">
        <v>0</v>
      </c>
      <c r="CX24">
        <v>7</v>
      </c>
      <c r="CY24" t="s">
        <v>614</v>
      </c>
      <c r="CZ24">
        <v>38</v>
      </c>
      <c r="DA24">
        <v>8</v>
      </c>
      <c r="DB24" t="s">
        <v>2789</v>
      </c>
      <c r="DC24">
        <v>-30</v>
      </c>
      <c r="DJ24">
        <v>0</v>
      </c>
      <c r="DK24" s="4">
        <v>44512</v>
      </c>
      <c r="DL24">
        <v>20587</v>
      </c>
      <c r="DM24">
        <v>2021</v>
      </c>
      <c r="DN24">
        <v>0</v>
      </c>
      <c r="DP24">
        <v>81620</v>
      </c>
      <c r="DQ24">
        <v>64</v>
      </c>
      <c r="DT24" t="s">
        <v>274</v>
      </c>
      <c r="DU24" t="s">
        <v>257</v>
      </c>
      <c r="DW24">
        <v>14</v>
      </c>
      <c r="DX24" t="s">
        <v>275</v>
      </c>
      <c r="EA24" t="s">
        <v>2385</v>
      </c>
      <c r="ED24">
        <v>0</v>
      </c>
      <c r="EE24" t="s">
        <v>382</v>
      </c>
      <c r="EF24" t="s">
        <v>383</v>
      </c>
      <c r="EG24">
        <v>0</v>
      </c>
      <c r="EI24" t="s">
        <v>340</v>
      </c>
      <c r="EJ24" t="s">
        <v>12000</v>
      </c>
      <c r="EK24" t="s">
        <v>12001</v>
      </c>
      <c r="EL24" t="s">
        <v>12002</v>
      </c>
      <c r="EM24" t="s">
        <v>9957</v>
      </c>
      <c r="EN24" t="s">
        <v>269</v>
      </c>
      <c r="EO24" t="s">
        <v>1110</v>
      </c>
      <c r="EP24">
        <v>0</v>
      </c>
      <c r="EQ24" t="s">
        <v>491</v>
      </c>
      <c r="ER24" t="s">
        <v>11593</v>
      </c>
      <c r="ES24" t="s">
        <v>12003</v>
      </c>
      <c r="ET24">
        <v>11</v>
      </c>
      <c r="EU24" t="s">
        <v>274</v>
      </c>
      <c r="EV24" t="s">
        <v>349</v>
      </c>
      <c r="EW24" t="s">
        <v>1251</v>
      </c>
      <c r="EX24" t="s">
        <v>898</v>
      </c>
      <c r="FA24" t="s">
        <v>773</v>
      </c>
      <c r="FB24" t="s">
        <v>12004</v>
      </c>
      <c r="FD24">
        <v>1</v>
      </c>
      <c r="FE24">
        <v>10</v>
      </c>
      <c r="FJ24" t="s">
        <v>12005</v>
      </c>
      <c r="FK24">
        <v>0</v>
      </c>
      <c r="FM24">
        <v>0</v>
      </c>
      <c r="FP24">
        <v>0</v>
      </c>
      <c r="FR24" t="s">
        <v>395</v>
      </c>
      <c r="FS24" t="s">
        <v>1029</v>
      </c>
      <c r="FU24" t="s">
        <v>396</v>
      </c>
      <c r="FV24" t="s">
        <v>431</v>
      </c>
      <c r="FX24">
        <v>1</v>
      </c>
      <c r="FZ24">
        <v>14</v>
      </c>
      <c r="GA24">
        <v>14</v>
      </c>
      <c r="GB24">
        <v>0</v>
      </c>
      <c r="GD24" t="s">
        <v>355</v>
      </c>
      <c r="GE24">
        <v>0</v>
      </c>
      <c r="GF24" t="s">
        <v>257</v>
      </c>
      <c r="GH24">
        <v>1.8</v>
      </c>
      <c r="GI24">
        <v>0</v>
      </c>
      <c r="GJ24">
        <v>0</v>
      </c>
      <c r="GL24" t="s">
        <v>12006</v>
      </c>
      <c r="GO24" t="s">
        <v>2349</v>
      </c>
      <c r="GQ24">
        <v>3</v>
      </c>
      <c r="GZ24" t="s">
        <v>12007</v>
      </c>
      <c r="HB24" t="s">
        <v>313</v>
      </c>
      <c r="HC24" t="s">
        <v>313</v>
      </c>
      <c r="HD24" t="s">
        <v>8685</v>
      </c>
      <c r="HE24">
        <v>0</v>
      </c>
      <c r="HF24">
        <v>11</v>
      </c>
      <c r="HG24">
        <v>14</v>
      </c>
      <c r="HH24" t="s">
        <v>275</v>
      </c>
      <c r="HJ24" t="s">
        <v>387</v>
      </c>
      <c r="HK24" t="s">
        <v>7561</v>
      </c>
      <c r="HL24" t="s">
        <v>11593</v>
      </c>
      <c r="HN24" t="s">
        <v>12008</v>
      </c>
      <c r="HO24" t="s">
        <v>12009</v>
      </c>
      <c r="HP24" t="s">
        <v>12010</v>
      </c>
      <c r="HQ24" t="s">
        <v>12011</v>
      </c>
      <c r="HS24">
        <v>9</v>
      </c>
      <c r="HV24">
        <v>31</v>
      </c>
      <c r="HW24">
        <v>4261639</v>
      </c>
      <c r="HX24" t="s">
        <v>12012</v>
      </c>
      <c r="HY24">
        <v>4261625</v>
      </c>
      <c r="IB24">
        <v>-1.5</v>
      </c>
      <c r="IC24">
        <v>1</v>
      </c>
      <c r="IL24">
        <v>62</v>
      </c>
      <c r="IT24">
        <v>11</v>
      </c>
    </row>
    <row r="25" spans="1:254">
      <c r="A25">
        <v>24</v>
      </c>
      <c r="B25">
        <v>2110</v>
      </c>
      <c r="C25">
        <v>2</v>
      </c>
      <c r="D25">
        <v>3</v>
      </c>
      <c r="E25">
        <v>10</v>
      </c>
      <c r="F25">
        <v>-7</v>
      </c>
      <c r="G25">
        <v>31</v>
      </c>
      <c r="I25" t="s">
        <v>298</v>
      </c>
      <c r="J25">
        <v>11</v>
      </c>
      <c r="K25" t="s">
        <v>471</v>
      </c>
      <c r="L25" t="s">
        <v>4843</v>
      </c>
      <c r="M25" t="s">
        <v>1037</v>
      </c>
      <c r="O25" t="s">
        <v>274</v>
      </c>
      <c r="P25" t="s">
        <v>509</v>
      </c>
      <c r="V25" t="s">
        <v>253</v>
      </c>
      <c r="W25" t="s">
        <v>12013</v>
      </c>
      <c r="X25" t="s">
        <v>2761</v>
      </c>
      <c r="Y25" t="s">
        <v>12014</v>
      </c>
      <c r="AA25" t="s">
        <v>2763</v>
      </c>
      <c r="AB25" t="s">
        <v>12015</v>
      </c>
      <c r="AI25">
        <v>22</v>
      </c>
      <c r="AJ25" t="s">
        <v>327</v>
      </c>
      <c r="AK25" t="s">
        <v>614</v>
      </c>
      <c r="AO25">
        <v>7</v>
      </c>
      <c r="BI25" t="s">
        <v>274</v>
      </c>
      <c r="BP25">
        <f t="shared" si="0"/>
        <v>1</v>
      </c>
      <c r="BQ25">
        <f t="shared" si="1"/>
        <v>0</v>
      </c>
      <c r="BS25" t="s">
        <v>11587</v>
      </c>
      <c r="BU25">
        <v>0</v>
      </c>
      <c r="BW25">
        <v>1</v>
      </c>
      <c r="BX25" t="s">
        <v>12016</v>
      </c>
      <c r="BY25" t="s">
        <v>707</v>
      </c>
      <c r="BZ25">
        <v>1</v>
      </c>
      <c r="CC25" s="3">
        <v>0.28888888888888892</v>
      </c>
      <c r="CD25" t="s">
        <v>257</v>
      </c>
      <c r="CE25" t="s">
        <v>12017</v>
      </c>
      <c r="CF25">
        <v>9</v>
      </c>
      <c r="CH25" t="s">
        <v>331</v>
      </c>
      <c r="CI25">
        <v>0</v>
      </c>
      <c r="CJ25" t="s">
        <v>12018</v>
      </c>
      <c r="CK25" s="4">
        <v>38778</v>
      </c>
      <c r="CL25" t="s">
        <v>12019</v>
      </c>
      <c r="CM25" t="s">
        <v>12020</v>
      </c>
      <c r="CN25">
        <v>0</v>
      </c>
      <c r="CO25" t="s">
        <v>12021</v>
      </c>
      <c r="CP25" t="s">
        <v>282</v>
      </c>
      <c r="CQ25" t="s">
        <v>11587</v>
      </c>
      <c r="CT25" t="s">
        <v>12022</v>
      </c>
      <c r="CV25">
        <v>0</v>
      </c>
      <c r="CX25">
        <v>8</v>
      </c>
      <c r="CY25" t="s">
        <v>614</v>
      </c>
      <c r="CZ25">
        <v>38</v>
      </c>
      <c r="DA25">
        <v>8</v>
      </c>
      <c r="DB25" t="s">
        <v>2789</v>
      </c>
      <c r="DC25">
        <v>-30</v>
      </c>
      <c r="DE25" t="s">
        <v>11900</v>
      </c>
      <c r="DJ25">
        <v>-7</v>
      </c>
      <c r="DK25" s="4">
        <v>44512</v>
      </c>
      <c r="DL25">
        <v>20587</v>
      </c>
      <c r="DM25">
        <v>2021</v>
      </c>
      <c r="DN25">
        <v>0</v>
      </c>
      <c r="DP25">
        <v>81620</v>
      </c>
      <c r="DQ25">
        <v>65</v>
      </c>
      <c r="DT25" t="s">
        <v>274</v>
      </c>
      <c r="DU25" t="s">
        <v>257</v>
      </c>
      <c r="DW25">
        <v>14</v>
      </c>
      <c r="DX25" t="s">
        <v>275</v>
      </c>
      <c r="ED25">
        <v>0</v>
      </c>
      <c r="EE25" t="s">
        <v>7350</v>
      </c>
      <c r="EF25" t="s">
        <v>422</v>
      </c>
      <c r="EG25">
        <v>0</v>
      </c>
      <c r="EH25" t="s">
        <v>2341</v>
      </c>
      <c r="EI25" t="s">
        <v>340</v>
      </c>
      <c r="EJ25" t="s">
        <v>11165</v>
      </c>
      <c r="EK25" t="s">
        <v>12023</v>
      </c>
      <c r="EL25" t="s">
        <v>12024</v>
      </c>
      <c r="EM25" t="s">
        <v>7871</v>
      </c>
      <c r="EN25" t="s">
        <v>269</v>
      </c>
      <c r="EO25" t="s">
        <v>345</v>
      </c>
      <c r="EP25">
        <v>0</v>
      </c>
      <c r="EQ25" t="s">
        <v>491</v>
      </c>
      <c r="ES25" t="s">
        <v>12025</v>
      </c>
      <c r="ET25">
        <v>-7</v>
      </c>
      <c r="EU25" t="s">
        <v>348</v>
      </c>
      <c r="EV25" t="s">
        <v>349</v>
      </c>
      <c r="EW25" t="s">
        <v>462</v>
      </c>
      <c r="EX25" t="s">
        <v>492</v>
      </c>
      <c r="FA25" t="s">
        <v>2774</v>
      </c>
      <c r="FB25" t="s">
        <v>12026</v>
      </c>
      <c r="FD25">
        <v>0</v>
      </c>
      <c r="FE25">
        <v>10</v>
      </c>
      <c r="FK25">
        <v>0</v>
      </c>
      <c r="FM25">
        <v>0</v>
      </c>
      <c r="FP25">
        <v>0</v>
      </c>
      <c r="FR25" t="s">
        <v>462</v>
      </c>
      <c r="FS25" t="s">
        <v>1002</v>
      </c>
      <c r="FU25" t="s">
        <v>777</v>
      </c>
      <c r="FX25">
        <v>0</v>
      </c>
      <c r="FZ25">
        <v>14</v>
      </c>
      <c r="GA25">
        <v>14</v>
      </c>
      <c r="GB25">
        <v>1</v>
      </c>
      <c r="GD25" t="s">
        <v>355</v>
      </c>
      <c r="GE25">
        <v>1</v>
      </c>
      <c r="GH25">
        <v>1.9</v>
      </c>
      <c r="GI25">
        <v>0</v>
      </c>
      <c r="GJ25">
        <v>0</v>
      </c>
      <c r="GL25" t="s">
        <v>12027</v>
      </c>
      <c r="GM25">
        <v>0</v>
      </c>
      <c r="GN25">
        <v>0</v>
      </c>
      <c r="GO25">
        <v>4</v>
      </c>
      <c r="GQ25">
        <v>30</v>
      </c>
      <c r="GZ25" t="s">
        <v>12028</v>
      </c>
      <c r="HB25" t="s">
        <v>313</v>
      </c>
      <c r="HC25" t="s">
        <v>313</v>
      </c>
      <c r="HD25" t="s">
        <v>1182</v>
      </c>
      <c r="HE25">
        <v>0</v>
      </c>
      <c r="HF25">
        <v>11</v>
      </c>
      <c r="HG25">
        <v>14</v>
      </c>
      <c r="HH25" t="s">
        <v>275</v>
      </c>
      <c r="HK25" t="s">
        <v>9165</v>
      </c>
      <c r="HL25" t="s">
        <v>11900</v>
      </c>
      <c r="HN25" t="s">
        <v>12029</v>
      </c>
      <c r="HO25" t="s">
        <v>12030</v>
      </c>
      <c r="HP25" t="s">
        <v>12031</v>
      </c>
      <c r="HQ25" t="s">
        <v>12032</v>
      </c>
      <c r="HS25" t="s">
        <v>12033</v>
      </c>
      <c r="HV25">
        <v>38</v>
      </c>
      <c r="HW25">
        <v>4261655</v>
      </c>
      <c r="HX25" t="s">
        <v>11900</v>
      </c>
      <c r="HY25">
        <v>4261639</v>
      </c>
      <c r="IB25">
        <v>0</v>
      </c>
      <c r="IC25">
        <v>0</v>
      </c>
      <c r="IL25">
        <v>63</v>
      </c>
      <c r="IN25" t="s">
        <v>11900</v>
      </c>
      <c r="IP25" t="s">
        <v>11900</v>
      </c>
      <c r="IT25">
        <v>11</v>
      </c>
    </row>
    <row r="26" spans="1:254">
      <c r="A26">
        <v>25</v>
      </c>
      <c r="B26">
        <v>2110</v>
      </c>
      <c r="C26">
        <v>2</v>
      </c>
      <c r="D26">
        <v>1</v>
      </c>
      <c r="E26">
        <v>10</v>
      </c>
      <c r="F26">
        <v>12</v>
      </c>
      <c r="G26">
        <v>32</v>
      </c>
      <c r="H26" t="s">
        <v>253</v>
      </c>
      <c r="I26" t="s">
        <v>254</v>
      </c>
      <c r="J26">
        <v>22</v>
      </c>
      <c r="K26">
        <v>22</v>
      </c>
      <c r="L26" t="s">
        <v>11763</v>
      </c>
      <c r="M26" t="s">
        <v>440</v>
      </c>
      <c r="N26" t="s">
        <v>254</v>
      </c>
      <c r="O26" t="s">
        <v>10753</v>
      </c>
      <c r="R26" t="s">
        <v>6550</v>
      </c>
      <c r="V26" t="s">
        <v>257</v>
      </c>
      <c r="W26" t="s">
        <v>6314</v>
      </c>
      <c r="AD26" t="s">
        <v>1526</v>
      </c>
      <c r="AE26" t="s">
        <v>1527</v>
      </c>
      <c r="AF26" t="s">
        <v>6314</v>
      </c>
      <c r="AG26" t="s">
        <v>257</v>
      </c>
      <c r="AI26">
        <v>22</v>
      </c>
      <c r="AO26">
        <v>7</v>
      </c>
      <c r="AT26" t="s">
        <v>254</v>
      </c>
      <c r="BI26" t="s">
        <v>274</v>
      </c>
      <c r="BP26">
        <f t="shared" si="0"/>
        <v>0</v>
      </c>
      <c r="BQ26">
        <f t="shared" si="1"/>
        <v>3</v>
      </c>
      <c r="BS26" t="s">
        <v>11587</v>
      </c>
      <c r="BU26">
        <v>0</v>
      </c>
      <c r="BW26">
        <v>0</v>
      </c>
      <c r="BX26" t="s">
        <v>12034</v>
      </c>
      <c r="CC26" s="3">
        <v>0.20972222222222223</v>
      </c>
      <c r="CE26" t="s">
        <v>12035</v>
      </c>
      <c r="CI26">
        <v>0</v>
      </c>
      <c r="CJ26" t="s">
        <v>12036</v>
      </c>
      <c r="CK26" s="4">
        <v>38444</v>
      </c>
      <c r="CL26" t="s">
        <v>12037</v>
      </c>
      <c r="CM26" t="s">
        <v>12038</v>
      </c>
      <c r="CN26">
        <v>0</v>
      </c>
      <c r="CO26" t="s">
        <v>268</v>
      </c>
      <c r="CP26" t="s">
        <v>269</v>
      </c>
      <c r="CQ26" t="s">
        <v>11587</v>
      </c>
      <c r="CT26" t="s">
        <v>12039</v>
      </c>
      <c r="CV26">
        <v>0</v>
      </c>
      <c r="CX26">
        <v>1</v>
      </c>
      <c r="CY26" t="s">
        <v>1242</v>
      </c>
      <c r="CZ26">
        <v>14</v>
      </c>
      <c r="DA26">
        <v>4</v>
      </c>
      <c r="DB26" t="s">
        <v>272</v>
      </c>
      <c r="DC26">
        <v>32</v>
      </c>
      <c r="DE26" t="s">
        <v>11610</v>
      </c>
      <c r="DJ26">
        <v>12</v>
      </c>
      <c r="DK26" s="4">
        <v>44512</v>
      </c>
      <c r="DL26">
        <v>20587</v>
      </c>
      <c r="DM26">
        <v>2021</v>
      </c>
      <c r="DN26">
        <v>0</v>
      </c>
      <c r="DP26">
        <v>81620</v>
      </c>
      <c r="DQ26">
        <v>71</v>
      </c>
      <c r="DT26" t="s">
        <v>274</v>
      </c>
      <c r="DU26" t="s">
        <v>257</v>
      </c>
      <c r="DW26">
        <v>14</v>
      </c>
      <c r="DX26" t="s">
        <v>275</v>
      </c>
      <c r="ED26">
        <v>0</v>
      </c>
      <c r="EE26" t="s">
        <v>10762</v>
      </c>
      <c r="EF26" t="s">
        <v>3198</v>
      </c>
      <c r="EG26">
        <v>1</v>
      </c>
      <c r="EH26" t="s">
        <v>2931</v>
      </c>
      <c r="EI26" t="s">
        <v>2147</v>
      </c>
      <c r="EJ26" t="s">
        <v>8449</v>
      </c>
      <c r="EK26" t="s">
        <v>12040</v>
      </c>
      <c r="EL26" t="s">
        <v>12041</v>
      </c>
      <c r="EM26" t="s">
        <v>268</v>
      </c>
      <c r="EN26" t="s">
        <v>282</v>
      </c>
      <c r="EO26" t="s">
        <v>3352</v>
      </c>
      <c r="EP26">
        <v>0</v>
      </c>
      <c r="ES26" t="s">
        <v>12042</v>
      </c>
      <c r="FD26">
        <v>0</v>
      </c>
      <c r="FE26">
        <v>20</v>
      </c>
      <c r="FF26" t="s">
        <v>285</v>
      </c>
      <c r="FH26" t="s">
        <v>285</v>
      </c>
      <c r="FK26">
        <v>0</v>
      </c>
      <c r="FM26">
        <v>0</v>
      </c>
      <c r="FP26">
        <v>0</v>
      </c>
      <c r="FR26" t="s">
        <v>287</v>
      </c>
      <c r="FS26" t="s">
        <v>288</v>
      </c>
      <c r="FT26" t="s">
        <v>257</v>
      </c>
      <c r="FU26" t="s">
        <v>289</v>
      </c>
      <c r="FV26" t="s">
        <v>397</v>
      </c>
      <c r="FW26" t="s">
        <v>291</v>
      </c>
      <c r="FX26">
        <v>0</v>
      </c>
      <c r="FZ26">
        <v>14</v>
      </c>
      <c r="GA26">
        <v>14</v>
      </c>
      <c r="GB26">
        <v>0</v>
      </c>
      <c r="GC26" t="s">
        <v>4319</v>
      </c>
      <c r="GE26">
        <v>0</v>
      </c>
      <c r="GF26" t="s">
        <v>466</v>
      </c>
      <c r="GI26">
        <v>0</v>
      </c>
      <c r="GJ26">
        <v>0</v>
      </c>
      <c r="GL26" t="s">
        <v>12043</v>
      </c>
      <c r="GN26">
        <v>3</v>
      </c>
      <c r="GZ26" t="s">
        <v>12044</v>
      </c>
      <c r="HB26" t="s">
        <v>313</v>
      </c>
      <c r="HC26" t="s">
        <v>313</v>
      </c>
      <c r="HD26" t="s">
        <v>12045</v>
      </c>
      <c r="HE26">
        <v>0</v>
      </c>
      <c r="HF26">
        <v>22</v>
      </c>
      <c r="HG26">
        <v>14</v>
      </c>
      <c r="HH26" t="s">
        <v>275</v>
      </c>
      <c r="HK26">
        <v>4</v>
      </c>
      <c r="HV26">
        <v>20</v>
      </c>
      <c r="HW26">
        <v>4261791</v>
      </c>
      <c r="HX26" t="s">
        <v>12046</v>
      </c>
      <c r="HY26">
        <v>4261759</v>
      </c>
      <c r="IB26">
        <v>0</v>
      </c>
      <c r="IC26">
        <v>0</v>
      </c>
      <c r="IL26">
        <v>69</v>
      </c>
      <c r="IP26" t="s">
        <v>11610</v>
      </c>
      <c r="IT26">
        <v>11</v>
      </c>
    </row>
    <row r="27" spans="1:254">
      <c r="A27">
        <v>26</v>
      </c>
      <c r="B27">
        <v>2110</v>
      </c>
      <c r="C27">
        <v>2</v>
      </c>
      <c r="D27">
        <v>1</v>
      </c>
      <c r="E27">
        <v>10</v>
      </c>
      <c r="F27">
        <v>-1</v>
      </c>
      <c r="G27">
        <v>20</v>
      </c>
      <c r="I27" t="s">
        <v>298</v>
      </c>
      <c r="J27">
        <v>21</v>
      </c>
      <c r="K27" t="s">
        <v>6104</v>
      </c>
      <c r="L27" t="s">
        <v>12047</v>
      </c>
      <c r="M27" t="s">
        <v>256</v>
      </c>
      <c r="O27" t="s">
        <v>1357</v>
      </c>
      <c r="R27" t="s">
        <v>10711</v>
      </c>
      <c r="V27" t="s">
        <v>257</v>
      </c>
      <c r="W27" t="s">
        <v>12048</v>
      </c>
      <c r="AD27" t="s">
        <v>397</v>
      </c>
      <c r="AE27" t="s">
        <v>2903</v>
      </c>
      <c r="AF27" t="s">
        <v>12048</v>
      </c>
      <c r="AG27" t="s">
        <v>257</v>
      </c>
      <c r="AI27">
        <v>22</v>
      </c>
      <c r="AO27">
        <v>7</v>
      </c>
      <c r="BI27" t="s">
        <v>261</v>
      </c>
      <c r="BP27">
        <f t="shared" si="0"/>
        <v>0</v>
      </c>
      <c r="BQ27">
        <f t="shared" si="1"/>
        <v>1</v>
      </c>
      <c r="BS27" t="s">
        <v>11587</v>
      </c>
      <c r="BU27">
        <v>0</v>
      </c>
      <c r="BW27">
        <v>0</v>
      </c>
      <c r="BX27" t="s">
        <v>12049</v>
      </c>
      <c r="CC27" s="3">
        <v>0.1875</v>
      </c>
      <c r="CE27" t="s">
        <v>12050</v>
      </c>
      <c r="CI27">
        <v>0</v>
      </c>
      <c r="CJ27" t="s">
        <v>12051</v>
      </c>
      <c r="CK27" s="4">
        <v>38444</v>
      </c>
      <c r="CL27" t="s">
        <v>12052</v>
      </c>
      <c r="CM27" t="s">
        <v>12053</v>
      </c>
      <c r="CN27">
        <v>0</v>
      </c>
      <c r="CP27" t="s">
        <v>282</v>
      </c>
      <c r="CQ27" t="s">
        <v>11587</v>
      </c>
      <c r="CT27" t="s">
        <v>12054</v>
      </c>
      <c r="CV27">
        <v>0</v>
      </c>
      <c r="CX27">
        <v>2</v>
      </c>
      <c r="CY27" t="s">
        <v>1242</v>
      </c>
      <c r="CZ27">
        <v>14</v>
      </c>
      <c r="DA27">
        <v>4</v>
      </c>
      <c r="DB27" t="s">
        <v>272</v>
      </c>
      <c r="DC27">
        <v>32</v>
      </c>
      <c r="DE27" t="s">
        <v>12055</v>
      </c>
      <c r="DJ27">
        <v>-1</v>
      </c>
      <c r="DK27" s="4">
        <v>44512</v>
      </c>
      <c r="DL27">
        <v>20587</v>
      </c>
      <c r="DM27">
        <v>2021</v>
      </c>
      <c r="DN27">
        <v>0</v>
      </c>
      <c r="DP27">
        <v>81620</v>
      </c>
      <c r="DQ27">
        <v>72</v>
      </c>
      <c r="DT27" t="s">
        <v>294</v>
      </c>
      <c r="DU27" t="s">
        <v>294</v>
      </c>
      <c r="DW27">
        <v>14</v>
      </c>
      <c r="DX27" t="s">
        <v>275</v>
      </c>
      <c r="EB27" t="s">
        <v>12055</v>
      </c>
      <c r="ED27">
        <v>0</v>
      </c>
      <c r="EE27" t="s">
        <v>3821</v>
      </c>
      <c r="EF27" t="s">
        <v>1485</v>
      </c>
      <c r="EG27">
        <v>0</v>
      </c>
      <c r="EI27" t="s">
        <v>278</v>
      </c>
      <c r="EJ27" t="s">
        <v>12056</v>
      </c>
      <c r="EK27" t="s">
        <v>12057</v>
      </c>
      <c r="EL27" t="s">
        <v>12058</v>
      </c>
      <c r="EM27" t="s">
        <v>12059</v>
      </c>
      <c r="EN27" t="s">
        <v>269</v>
      </c>
      <c r="EO27" t="s">
        <v>459</v>
      </c>
      <c r="EP27">
        <v>0</v>
      </c>
      <c r="ES27" t="s">
        <v>12060</v>
      </c>
      <c r="FD27">
        <v>0</v>
      </c>
      <c r="FE27">
        <v>14</v>
      </c>
      <c r="FF27" t="s">
        <v>310</v>
      </c>
      <c r="FH27" t="s">
        <v>310</v>
      </c>
      <c r="FK27">
        <v>0</v>
      </c>
      <c r="FM27">
        <v>0</v>
      </c>
      <c r="FP27">
        <v>0</v>
      </c>
      <c r="FR27" t="s">
        <v>287</v>
      </c>
      <c r="FS27" t="s">
        <v>288</v>
      </c>
      <c r="FT27" t="s">
        <v>257</v>
      </c>
      <c r="FU27" t="s">
        <v>5829</v>
      </c>
      <c r="FV27" t="s">
        <v>397</v>
      </c>
      <c r="FW27" t="s">
        <v>291</v>
      </c>
      <c r="FX27">
        <v>0</v>
      </c>
      <c r="FZ27">
        <v>14</v>
      </c>
      <c r="GA27">
        <v>14</v>
      </c>
      <c r="GB27">
        <v>0</v>
      </c>
      <c r="GC27" t="s">
        <v>12061</v>
      </c>
      <c r="GE27">
        <v>0</v>
      </c>
      <c r="GF27" t="s">
        <v>257</v>
      </c>
      <c r="GI27">
        <v>0</v>
      </c>
      <c r="GJ27">
        <v>0</v>
      </c>
      <c r="GL27" t="s">
        <v>12062</v>
      </c>
      <c r="GN27">
        <v>1</v>
      </c>
      <c r="GZ27" t="s">
        <v>1786</v>
      </c>
      <c r="HB27" t="s">
        <v>313</v>
      </c>
      <c r="HC27" t="s">
        <v>313</v>
      </c>
      <c r="HD27" t="s">
        <v>12063</v>
      </c>
      <c r="HE27">
        <v>0</v>
      </c>
      <c r="HF27">
        <v>21</v>
      </c>
      <c r="HG27">
        <v>14</v>
      </c>
      <c r="HH27" t="s">
        <v>275</v>
      </c>
      <c r="HK27">
        <v>4</v>
      </c>
      <c r="HV27">
        <v>21</v>
      </c>
      <c r="HW27">
        <v>4261813</v>
      </c>
      <c r="HX27" t="s">
        <v>12064</v>
      </c>
      <c r="HY27">
        <v>4261791</v>
      </c>
      <c r="IB27">
        <v>0</v>
      </c>
      <c r="IC27">
        <v>0</v>
      </c>
      <c r="IL27">
        <v>70</v>
      </c>
      <c r="IN27" t="s">
        <v>12055</v>
      </c>
      <c r="IP27" t="s">
        <v>12055</v>
      </c>
      <c r="IT27">
        <v>11</v>
      </c>
    </row>
    <row r="28" spans="1:254">
      <c r="A28">
        <v>27</v>
      </c>
      <c r="B28">
        <v>2110</v>
      </c>
      <c r="C28">
        <v>2</v>
      </c>
      <c r="D28">
        <v>2</v>
      </c>
      <c r="E28">
        <v>11</v>
      </c>
      <c r="F28">
        <v>0</v>
      </c>
      <c r="G28">
        <v>21</v>
      </c>
      <c r="I28" t="s">
        <v>298</v>
      </c>
      <c r="J28">
        <v>12</v>
      </c>
      <c r="K28">
        <v>12</v>
      </c>
      <c r="L28" t="s">
        <v>12065</v>
      </c>
      <c r="M28" t="s">
        <v>256</v>
      </c>
      <c r="O28" t="s">
        <v>255</v>
      </c>
      <c r="P28" t="s">
        <v>871</v>
      </c>
      <c r="R28" t="s">
        <v>443</v>
      </c>
      <c r="S28" t="s">
        <v>1708</v>
      </c>
      <c r="V28" t="s">
        <v>257</v>
      </c>
      <c r="W28" t="s">
        <v>12066</v>
      </c>
      <c r="AD28" t="s">
        <v>807</v>
      </c>
      <c r="AE28" t="s">
        <v>808</v>
      </c>
      <c r="AF28" t="s">
        <v>12066</v>
      </c>
      <c r="AG28" t="s">
        <v>274</v>
      </c>
      <c r="AI28">
        <v>22</v>
      </c>
      <c r="AO28">
        <v>7</v>
      </c>
      <c r="AT28" t="s">
        <v>254</v>
      </c>
      <c r="BI28" t="s">
        <v>261</v>
      </c>
      <c r="BP28">
        <f t="shared" si="0"/>
        <v>0</v>
      </c>
      <c r="BQ28">
        <f t="shared" si="1"/>
        <v>1</v>
      </c>
      <c r="BS28" t="s">
        <v>11587</v>
      </c>
      <c r="BU28">
        <v>0</v>
      </c>
      <c r="BW28">
        <v>0</v>
      </c>
      <c r="BX28" t="s">
        <v>12067</v>
      </c>
      <c r="CC28" s="3">
        <v>0.16874999999999998</v>
      </c>
      <c r="CE28" t="s">
        <v>12068</v>
      </c>
      <c r="CI28">
        <v>0</v>
      </c>
      <c r="CJ28" t="s">
        <v>12069</v>
      </c>
      <c r="CK28" s="4">
        <v>38444</v>
      </c>
      <c r="CL28" t="s">
        <v>12070</v>
      </c>
      <c r="CM28" t="s">
        <v>12071</v>
      </c>
      <c r="CN28">
        <v>0</v>
      </c>
      <c r="CO28" t="s">
        <v>11668</v>
      </c>
      <c r="CP28" t="s">
        <v>282</v>
      </c>
      <c r="CQ28" t="s">
        <v>11587</v>
      </c>
      <c r="CT28" t="s">
        <v>12072</v>
      </c>
      <c r="CV28">
        <v>0</v>
      </c>
      <c r="CX28">
        <v>3</v>
      </c>
      <c r="CY28" t="s">
        <v>1242</v>
      </c>
      <c r="CZ28">
        <v>14</v>
      </c>
      <c r="DA28">
        <v>4</v>
      </c>
      <c r="DB28" t="s">
        <v>272</v>
      </c>
      <c r="DC28">
        <v>32</v>
      </c>
      <c r="DE28" t="s">
        <v>11610</v>
      </c>
      <c r="DJ28">
        <v>0</v>
      </c>
      <c r="DK28" s="4">
        <v>44512</v>
      </c>
      <c r="DL28">
        <v>20587</v>
      </c>
      <c r="DM28">
        <v>2021</v>
      </c>
      <c r="DN28">
        <v>0</v>
      </c>
      <c r="DP28">
        <v>81620</v>
      </c>
      <c r="DQ28">
        <v>73</v>
      </c>
      <c r="DT28" t="s">
        <v>294</v>
      </c>
      <c r="DU28" t="s">
        <v>294</v>
      </c>
      <c r="DW28">
        <v>14</v>
      </c>
      <c r="DX28" t="s">
        <v>275</v>
      </c>
      <c r="ED28">
        <v>0</v>
      </c>
      <c r="EE28" t="s">
        <v>2145</v>
      </c>
      <c r="EF28" t="s">
        <v>675</v>
      </c>
      <c r="EG28">
        <v>0</v>
      </c>
      <c r="EI28" t="s">
        <v>454</v>
      </c>
      <c r="EJ28" t="s">
        <v>12073</v>
      </c>
      <c r="EK28" t="s">
        <v>12074</v>
      </c>
      <c r="EL28" t="s">
        <v>12075</v>
      </c>
      <c r="EM28" t="s">
        <v>12076</v>
      </c>
      <c r="EN28" t="s">
        <v>269</v>
      </c>
      <c r="EO28" t="s">
        <v>345</v>
      </c>
      <c r="EP28">
        <v>0</v>
      </c>
      <c r="ES28" t="s">
        <v>12077</v>
      </c>
      <c r="FD28">
        <v>0</v>
      </c>
      <c r="FE28">
        <v>33</v>
      </c>
      <c r="FF28" t="s">
        <v>1357</v>
      </c>
      <c r="FH28" t="s">
        <v>1357</v>
      </c>
      <c r="FK28">
        <v>0</v>
      </c>
      <c r="FM28">
        <v>0</v>
      </c>
      <c r="FP28">
        <v>0</v>
      </c>
      <c r="FR28" t="s">
        <v>395</v>
      </c>
      <c r="FS28" t="s">
        <v>1029</v>
      </c>
      <c r="FT28" t="s">
        <v>274</v>
      </c>
      <c r="FU28" t="s">
        <v>496</v>
      </c>
      <c r="FV28" t="s">
        <v>1721</v>
      </c>
      <c r="FX28">
        <v>1</v>
      </c>
      <c r="FZ28">
        <v>14</v>
      </c>
      <c r="GA28">
        <v>14</v>
      </c>
      <c r="GB28">
        <v>0</v>
      </c>
      <c r="GC28" t="s">
        <v>12078</v>
      </c>
      <c r="GD28" t="s">
        <v>355</v>
      </c>
      <c r="GE28">
        <v>0</v>
      </c>
      <c r="GF28" t="s">
        <v>895</v>
      </c>
      <c r="GI28">
        <v>0</v>
      </c>
      <c r="GJ28">
        <v>0</v>
      </c>
      <c r="GL28" t="s">
        <v>12079</v>
      </c>
      <c r="GN28">
        <v>2</v>
      </c>
      <c r="GZ28" t="s">
        <v>12080</v>
      </c>
      <c r="HB28" t="s">
        <v>294</v>
      </c>
      <c r="HC28" t="s">
        <v>294</v>
      </c>
      <c r="HD28" t="s">
        <v>391</v>
      </c>
      <c r="HE28">
        <v>0</v>
      </c>
      <c r="HF28">
        <v>12</v>
      </c>
      <c r="HG28">
        <v>14</v>
      </c>
      <c r="HH28" t="s">
        <v>275</v>
      </c>
      <c r="HK28">
        <v>3</v>
      </c>
      <c r="HO28" t="s">
        <v>12081</v>
      </c>
      <c r="HP28" t="s">
        <v>12082</v>
      </c>
      <c r="HQ28" t="s">
        <v>12083</v>
      </c>
      <c r="HV28">
        <v>21</v>
      </c>
      <c r="HW28">
        <v>4261834</v>
      </c>
      <c r="HX28" t="s">
        <v>11610</v>
      </c>
      <c r="HY28">
        <v>4261813</v>
      </c>
      <c r="IB28">
        <v>0</v>
      </c>
      <c r="IC28">
        <v>0</v>
      </c>
      <c r="IL28">
        <v>71</v>
      </c>
      <c r="IN28" t="s">
        <v>11610</v>
      </c>
      <c r="IP28" t="s">
        <v>11610</v>
      </c>
      <c r="IT28">
        <v>11</v>
      </c>
    </row>
    <row r="29" spans="1:254">
      <c r="A29">
        <v>28</v>
      </c>
      <c r="B29">
        <v>2110</v>
      </c>
      <c r="C29">
        <v>2</v>
      </c>
      <c r="D29">
        <v>3</v>
      </c>
      <c r="E29">
        <v>11</v>
      </c>
      <c r="F29">
        <v>7</v>
      </c>
      <c r="G29">
        <v>21</v>
      </c>
      <c r="I29" t="s">
        <v>298</v>
      </c>
      <c r="J29">
        <v>11</v>
      </c>
      <c r="K29" t="s">
        <v>471</v>
      </c>
      <c r="L29" t="s">
        <v>10434</v>
      </c>
      <c r="M29" t="s">
        <v>319</v>
      </c>
      <c r="O29" t="s">
        <v>8257</v>
      </c>
      <c r="V29" t="s">
        <v>253</v>
      </c>
      <c r="W29" t="s">
        <v>12084</v>
      </c>
      <c r="X29" t="s">
        <v>1232</v>
      </c>
      <c r="Y29" t="s">
        <v>12085</v>
      </c>
      <c r="Z29" t="s">
        <v>1232</v>
      </c>
      <c r="AA29" t="s">
        <v>325</v>
      </c>
      <c r="AB29" t="s">
        <v>326</v>
      </c>
      <c r="AI29">
        <v>86</v>
      </c>
      <c r="AJ29" t="s">
        <v>327</v>
      </c>
      <c r="AK29" t="s">
        <v>1434</v>
      </c>
      <c r="AO29">
        <v>7</v>
      </c>
      <c r="BI29" t="s">
        <v>607</v>
      </c>
      <c r="BP29">
        <f t="shared" si="0"/>
        <v>1</v>
      </c>
      <c r="BQ29">
        <f t="shared" si="1"/>
        <v>0</v>
      </c>
      <c r="BS29" t="s">
        <v>11587</v>
      </c>
      <c r="BU29">
        <v>0</v>
      </c>
      <c r="BW29">
        <v>0</v>
      </c>
      <c r="BX29" t="s">
        <v>12086</v>
      </c>
      <c r="BZ29">
        <v>1</v>
      </c>
      <c r="CC29" s="3">
        <v>0.13819444444444443</v>
      </c>
      <c r="CD29" t="s">
        <v>274</v>
      </c>
      <c r="CE29" t="s">
        <v>12087</v>
      </c>
      <c r="CF29">
        <v>8</v>
      </c>
      <c r="CH29" t="s">
        <v>331</v>
      </c>
      <c r="CI29">
        <v>0</v>
      </c>
      <c r="CJ29" t="s">
        <v>12088</v>
      </c>
      <c r="CK29" s="4">
        <v>38778</v>
      </c>
      <c r="CL29" t="s">
        <v>12089</v>
      </c>
      <c r="CM29" t="s">
        <v>12090</v>
      </c>
      <c r="CN29">
        <v>0</v>
      </c>
      <c r="CO29" t="s">
        <v>11900</v>
      </c>
      <c r="CP29" t="s">
        <v>418</v>
      </c>
      <c r="CQ29" t="s">
        <v>11587</v>
      </c>
      <c r="CT29" t="s">
        <v>12091</v>
      </c>
      <c r="CV29">
        <v>0</v>
      </c>
      <c r="CX29">
        <v>4</v>
      </c>
      <c r="CY29" t="s">
        <v>1242</v>
      </c>
      <c r="CZ29">
        <v>14</v>
      </c>
      <c r="DA29">
        <v>4</v>
      </c>
      <c r="DB29" t="s">
        <v>272</v>
      </c>
      <c r="DC29">
        <v>32</v>
      </c>
      <c r="DE29" t="s">
        <v>11623</v>
      </c>
      <c r="DJ29">
        <v>7</v>
      </c>
      <c r="DK29" s="4">
        <v>44512</v>
      </c>
      <c r="DL29">
        <v>20587</v>
      </c>
      <c r="DM29">
        <v>2021</v>
      </c>
      <c r="DN29">
        <v>0</v>
      </c>
      <c r="DP29">
        <v>81620</v>
      </c>
      <c r="DQ29">
        <v>74</v>
      </c>
      <c r="DT29" t="s">
        <v>294</v>
      </c>
      <c r="DU29" t="s">
        <v>294</v>
      </c>
      <c r="DW29">
        <v>14</v>
      </c>
      <c r="DX29" t="s">
        <v>275</v>
      </c>
      <c r="ED29">
        <v>0</v>
      </c>
      <c r="EE29" t="s">
        <v>10445</v>
      </c>
      <c r="EF29" t="s">
        <v>338</v>
      </c>
      <c r="EG29">
        <v>0</v>
      </c>
      <c r="EH29" t="s">
        <v>10446</v>
      </c>
      <c r="EI29" t="s">
        <v>340</v>
      </c>
      <c r="EJ29" t="s">
        <v>1149</v>
      </c>
      <c r="EK29" t="s">
        <v>12092</v>
      </c>
      <c r="EL29" t="s">
        <v>12093</v>
      </c>
      <c r="EM29" t="s">
        <v>351</v>
      </c>
      <c r="EN29" t="s">
        <v>418</v>
      </c>
      <c r="EO29" t="s">
        <v>490</v>
      </c>
      <c r="EP29">
        <v>0</v>
      </c>
      <c r="EQ29" t="s">
        <v>10720</v>
      </c>
      <c r="ET29">
        <v>4</v>
      </c>
      <c r="EU29" t="s">
        <v>257</v>
      </c>
      <c r="EV29" t="s">
        <v>349</v>
      </c>
      <c r="EW29" t="s">
        <v>771</v>
      </c>
      <c r="EX29" t="s">
        <v>921</v>
      </c>
      <c r="FA29" t="s">
        <v>499</v>
      </c>
      <c r="FB29" t="s">
        <v>12094</v>
      </c>
      <c r="FD29">
        <v>0</v>
      </c>
      <c r="FE29">
        <v>6</v>
      </c>
      <c r="FK29">
        <v>1</v>
      </c>
      <c r="FM29">
        <v>0</v>
      </c>
      <c r="FP29">
        <v>0</v>
      </c>
      <c r="FR29" t="s">
        <v>354</v>
      </c>
      <c r="FX29">
        <v>0</v>
      </c>
      <c r="FZ29">
        <v>14</v>
      </c>
      <c r="GA29">
        <v>14</v>
      </c>
      <c r="GB29">
        <v>0</v>
      </c>
      <c r="GD29" t="s">
        <v>355</v>
      </c>
      <c r="GE29">
        <v>1</v>
      </c>
      <c r="GH29">
        <v>3.1</v>
      </c>
      <c r="GI29">
        <v>0</v>
      </c>
      <c r="GJ29">
        <v>0</v>
      </c>
      <c r="GL29" t="s">
        <v>12095</v>
      </c>
      <c r="GM29">
        <v>3</v>
      </c>
      <c r="GN29">
        <v>2</v>
      </c>
      <c r="GO29" t="s">
        <v>499</v>
      </c>
      <c r="GQ29">
        <v>50</v>
      </c>
      <c r="GZ29" t="s">
        <v>12096</v>
      </c>
      <c r="HB29" t="s">
        <v>294</v>
      </c>
      <c r="HC29" t="s">
        <v>294</v>
      </c>
      <c r="HE29">
        <v>0</v>
      </c>
      <c r="HF29">
        <v>11</v>
      </c>
      <c r="HG29">
        <v>14</v>
      </c>
      <c r="HH29" t="s">
        <v>275</v>
      </c>
      <c r="HK29">
        <v>3</v>
      </c>
      <c r="HL29" t="s">
        <v>11623</v>
      </c>
      <c r="HN29" t="s">
        <v>11881</v>
      </c>
      <c r="HO29" t="s">
        <v>12097</v>
      </c>
      <c r="HP29" t="s">
        <v>12098</v>
      </c>
      <c r="HQ29" t="s">
        <v>12099</v>
      </c>
      <c r="HS29" t="s">
        <v>2354</v>
      </c>
      <c r="HV29">
        <v>14</v>
      </c>
      <c r="HW29">
        <v>4261848</v>
      </c>
      <c r="HY29">
        <v>4261834</v>
      </c>
      <c r="IB29">
        <v>0</v>
      </c>
      <c r="IC29">
        <v>0</v>
      </c>
      <c r="IL29">
        <v>72</v>
      </c>
      <c r="IN29" t="s">
        <v>11623</v>
      </c>
      <c r="IP29" t="s">
        <v>11623</v>
      </c>
      <c r="IQ29" t="s">
        <v>11661</v>
      </c>
      <c r="IT29">
        <v>11</v>
      </c>
    </row>
    <row r="30" spans="1:254">
      <c r="A30">
        <v>29</v>
      </c>
      <c r="B30">
        <v>2110</v>
      </c>
      <c r="C30">
        <v>2</v>
      </c>
      <c r="D30">
        <v>1</v>
      </c>
      <c r="E30">
        <v>10</v>
      </c>
      <c r="F30">
        <v>-2</v>
      </c>
      <c r="G30">
        <v>-37</v>
      </c>
      <c r="V30" t="s">
        <v>679</v>
      </c>
      <c r="AI30">
        <v>7</v>
      </c>
      <c r="AK30" t="s">
        <v>958</v>
      </c>
      <c r="AO30">
        <v>7</v>
      </c>
      <c r="BP30">
        <f t="shared" si="0"/>
        <v>0</v>
      </c>
      <c r="BQ30">
        <f t="shared" si="1"/>
        <v>0</v>
      </c>
      <c r="BS30" t="s">
        <v>11587</v>
      </c>
      <c r="BU30">
        <v>3</v>
      </c>
      <c r="BW30">
        <v>0</v>
      </c>
      <c r="BX30" t="s">
        <v>12100</v>
      </c>
      <c r="CC30" s="3">
        <v>2.2916666666666669E-2</v>
      </c>
      <c r="CE30" t="s">
        <v>12101</v>
      </c>
      <c r="CI30">
        <v>0</v>
      </c>
      <c r="CJ30" t="s">
        <v>12102</v>
      </c>
      <c r="CK30" s="4">
        <v>38444</v>
      </c>
      <c r="CL30" t="s">
        <v>12103</v>
      </c>
      <c r="CM30" t="s">
        <v>12104</v>
      </c>
      <c r="CN30">
        <v>3</v>
      </c>
      <c r="CO30" t="s">
        <v>268</v>
      </c>
      <c r="CP30" t="s">
        <v>282</v>
      </c>
      <c r="CQ30" t="s">
        <v>11587</v>
      </c>
      <c r="CT30" t="s">
        <v>12105</v>
      </c>
      <c r="CV30">
        <v>0</v>
      </c>
      <c r="CX30">
        <v>1</v>
      </c>
      <c r="CY30" t="s">
        <v>853</v>
      </c>
      <c r="CZ30">
        <v>-35</v>
      </c>
      <c r="DA30">
        <v>1</v>
      </c>
      <c r="DB30" t="s">
        <v>1953</v>
      </c>
      <c r="DC30">
        <v>-37</v>
      </c>
      <c r="DJ30">
        <v>-2</v>
      </c>
      <c r="DK30" s="4">
        <v>44512</v>
      </c>
      <c r="DL30">
        <v>20587</v>
      </c>
      <c r="DM30">
        <v>2021</v>
      </c>
      <c r="DN30">
        <v>0</v>
      </c>
      <c r="DP30">
        <v>81620</v>
      </c>
      <c r="DQ30">
        <v>89</v>
      </c>
      <c r="DT30" t="s">
        <v>274</v>
      </c>
      <c r="DU30" t="s">
        <v>257</v>
      </c>
      <c r="DW30">
        <v>17</v>
      </c>
      <c r="DX30" t="s">
        <v>275</v>
      </c>
      <c r="ED30">
        <v>0</v>
      </c>
      <c r="EE30" t="s">
        <v>3079</v>
      </c>
      <c r="EF30" t="s">
        <v>2738</v>
      </c>
      <c r="EG30">
        <v>0</v>
      </c>
      <c r="EH30" t="s">
        <v>3080</v>
      </c>
      <c r="EI30" t="s">
        <v>2147</v>
      </c>
      <c r="EJ30" t="s">
        <v>10389</v>
      </c>
      <c r="EK30" t="s">
        <v>12106</v>
      </c>
      <c r="EL30" t="s">
        <v>12107</v>
      </c>
      <c r="EM30" t="s">
        <v>268</v>
      </c>
      <c r="EN30" t="s">
        <v>269</v>
      </c>
      <c r="EO30" t="s">
        <v>1698</v>
      </c>
      <c r="EP30">
        <v>0</v>
      </c>
      <c r="FD30">
        <v>0</v>
      </c>
      <c r="FE30">
        <v>18</v>
      </c>
      <c r="FF30" t="s">
        <v>3084</v>
      </c>
      <c r="FH30" t="s">
        <v>3084</v>
      </c>
      <c r="FK30">
        <v>0</v>
      </c>
      <c r="FM30">
        <v>0</v>
      </c>
      <c r="FP30">
        <v>0</v>
      </c>
      <c r="FR30" t="s">
        <v>1675</v>
      </c>
      <c r="FS30" t="s">
        <v>1784</v>
      </c>
      <c r="FT30" t="s">
        <v>1938</v>
      </c>
      <c r="FU30" t="s">
        <v>9313</v>
      </c>
      <c r="FV30" t="s">
        <v>2037</v>
      </c>
      <c r="FX30">
        <v>0</v>
      </c>
      <c r="FZ30">
        <v>17.03</v>
      </c>
      <c r="GA30">
        <v>14</v>
      </c>
      <c r="GB30">
        <v>0</v>
      </c>
      <c r="GE30">
        <v>0</v>
      </c>
      <c r="GF30" t="s">
        <v>1179</v>
      </c>
      <c r="GI30">
        <v>0</v>
      </c>
      <c r="GJ30">
        <v>0</v>
      </c>
      <c r="GN30">
        <v>0</v>
      </c>
      <c r="GZ30" t="s">
        <v>12108</v>
      </c>
      <c r="HE30">
        <v>0</v>
      </c>
      <c r="HF30">
        <v>22</v>
      </c>
      <c r="HG30">
        <v>17</v>
      </c>
      <c r="HH30" t="s">
        <v>275</v>
      </c>
      <c r="HV30">
        <v>-35</v>
      </c>
      <c r="HW30">
        <v>4262106</v>
      </c>
      <c r="HY30">
        <v>4262076</v>
      </c>
      <c r="IB30">
        <v>0</v>
      </c>
      <c r="IC30">
        <v>0</v>
      </c>
      <c r="IL30">
        <v>85</v>
      </c>
      <c r="IT30">
        <v>11</v>
      </c>
    </row>
    <row r="31" spans="1:254">
      <c r="A31">
        <v>30</v>
      </c>
      <c r="B31">
        <v>2110</v>
      </c>
      <c r="C31">
        <v>3</v>
      </c>
      <c r="D31">
        <v>1</v>
      </c>
      <c r="E31">
        <v>10</v>
      </c>
      <c r="F31">
        <v>2</v>
      </c>
      <c r="G31">
        <v>33</v>
      </c>
      <c r="H31" t="s">
        <v>253</v>
      </c>
      <c r="I31" t="s">
        <v>298</v>
      </c>
      <c r="J31">
        <v>12</v>
      </c>
      <c r="K31" t="s">
        <v>3480</v>
      </c>
      <c r="L31" t="s">
        <v>1624</v>
      </c>
      <c r="M31" t="s">
        <v>568</v>
      </c>
      <c r="O31" t="s">
        <v>569</v>
      </c>
      <c r="P31" t="s">
        <v>1067</v>
      </c>
      <c r="S31" t="s">
        <v>872</v>
      </c>
      <c r="V31" t="s">
        <v>257</v>
      </c>
      <c r="W31" t="s">
        <v>12109</v>
      </c>
      <c r="AD31" t="s">
        <v>807</v>
      </c>
      <c r="AE31" t="s">
        <v>808</v>
      </c>
      <c r="AF31" t="s">
        <v>12109</v>
      </c>
      <c r="AG31" t="s">
        <v>257</v>
      </c>
      <c r="AI31">
        <v>22</v>
      </c>
      <c r="AO31">
        <v>7</v>
      </c>
      <c r="AT31" t="s">
        <v>254</v>
      </c>
      <c r="BI31" t="s">
        <v>274</v>
      </c>
      <c r="BP31">
        <f t="shared" si="0"/>
        <v>0</v>
      </c>
      <c r="BQ31">
        <f t="shared" si="1"/>
        <v>3</v>
      </c>
      <c r="BS31" t="s">
        <v>11587</v>
      </c>
      <c r="BU31">
        <v>3</v>
      </c>
      <c r="BW31">
        <v>0</v>
      </c>
      <c r="BX31" t="s">
        <v>12110</v>
      </c>
      <c r="BY31" t="s">
        <v>12111</v>
      </c>
      <c r="CC31" s="3">
        <v>0.6166666666666667</v>
      </c>
      <c r="CE31" t="s">
        <v>12112</v>
      </c>
      <c r="CI31">
        <v>0</v>
      </c>
      <c r="CJ31" t="s">
        <v>12113</v>
      </c>
      <c r="CK31" s="4">
        <v>38444</v>
      </c>
      <c r="CL31" t="s">
        <v>12114</v>
      </c>
      <c r="CM31" t="s">
        <v>12115</v>
      </c>
      <c r="CN31">
        <v>3</v>
      </c>
      <c r="CO31" t="s">
        <v>268</v>
      </c>
      <c r="CP31" t="s">
        <v>282</v>
      </c>
      <c r="CQ31" t="s">
        <v>11587</v>
      </c>
      <c r="CT31" t="s">
        <v>12116</v>
      </c>
      <c r="CV31">
        <v>0</v>
      </c>
      <c r="CX31">
        <v>1</v>
      </c>
      <c r="CY31" t="s">
        <v>553</v>
      </c>
      <c r="CZ31">
        <v>0</v>
      </c>
      <c r="DA31">
        <v>8</v>
      </c>
      <c r="DB31" t="s">
        <v>1953</v>
      </c>
      <c r="DC31">
        <v>33</v>
      </c>
      <c r="DE31" t="s">
        <v>11623</v>
      </c>
      <c r="DJ31">
        <v>2</v>
      </c>
      <c r="DK31" s="4">
        <v>44512</v>
      </c>
      <c r="DL31">
        <v>20587</v>
      </c>
      <c r="DM31">
        <v>2021</v>
      </c>
      <c r="DN31">
        <v>0</v>
      </c>
      <c r="DP31">
        <v>81620</v>
      </c>
      <c r="DQ31">
        <v>92</v>
      </c>
      <c r="DT31" t="s">
        <v>274</v>
      </c>
      <c r="DU31" t="s">
        <v>257</v>
      </c>
      <c r="DW31">
        <v>17</v>
      </c>
      <c r="DX31" t="s">
        <v>275</v>
      </c>
      <c r="ED31">
        <v>0</v>
      </c>
      <c r="EE31" t="s">
        <v>1637</v>
      </c>
      <c r="EF31" t="s">
        <v>422</v>
      </c>
      <c r="EG31">
        <v>0</v>
      </c>
      <c r="EI31" t="s">
        <v>454</v>
      </c>
      <c r="EJ31" t="s">
        <v>12117</v>
      </c>
      <c r="EK31" t="s">
        <v>12118</v>
      </c>
      <c r="EL31" t="s">
        <v>12119</v>
      </c>
      <c r="EM31" t="s">
        <v>268</v>
      </c>
      <c r="EN31" t="s">
        <v>269</v>
      </c>
      <c r="EO31" t="s">
        <v>427</v>
      </c>
      <c r="EP31">
        <v>0</v>
      </c>
      <c r="ES31" t="s">
        <v>12120</v>
      </c>
      <c r="FD31">
        <v>0</v>
      </c>
      <c r="FE31">
        <v>13</v>
      </c>
      <c r="FF31" t="s">
        <v>310</v>
      </c>
      <c r="FH31" t="s">
        <v>310</v>
      </c>
      <c r="FK31">
        <v>0</v>
      </c>
      <c r="FM31">
        <v>0</v>
      </c>
      <c r="FP31">
        <v>0</v>
      </c>
      <c r="FR31" t="s">
        <v>462</v>
      </c>
      <c r="FS31" t="s">
        <v>1002</v>
      </c>
      <c r="FT31" t="s">
        <v>257</v>
      </c>
      <c r="FU31" t="s">
        <v>777</v>
      </c>
      <c r="FV31" t="s">
        <v>1721</v>
      </c>
      <c r="FX31">
        <v>0</v>
      </c>
      <c r="FZ31">
        <v>17.03</v>
      </c>
      <c r="GA31">
        <v>14</v>
      </c>
      <c r="GB31">
        <v>0</v>
      </c>
      <c r="GC31" t="s">
        <v>3636</v>
      </c>
      <c r="GD31" t="s">
        <v>355</v>
      </c>
      <c r="GE31">
        <v>0</v>
      </c>
      <c r="GF31" t="s">
        <v>466</v>
      </c>
      <c r="GI31">
        <v>1</v>
      </c>
      <c r="GJ31">
        <v>0</v>
      </c>
      <c r="GL31" t="s">
        <v>1645</v>
      </c>
      <c r="GN31">
        <v>2</v>
      </c>
      <c r="GZ31" t="s">
        <v>12121</v>
      </c>
      <c r="HB31" t="s">
        <v>294</v>
      </c>
      <c r="HC31" t="s">
        <v>313</v>
      </c>
      <c r="HD31" t="s">
        <v>1057</v>
      </c>
      <c r="HE31">
        <v>0</v>
      </c>
      <c r="HF31">
        <v>12</v>
      </c>
      <c r="HG31">
        <v>17</v>
      </c>
      <c r="HH31" t="s">
        <v>275</v>
      </c>
      <c r="HK31">
        <v>3</v>
      </c>
      <c r="HV31">
        <v>31</v>
      </c>
      <c r="HW31">
        <v>4262197</v>
      </c>
      <c r="HX31" t="s">
        <v>12122</v>
      </c>
      <c r="HY31">
        <v>4262128</v>
      </c>
      <c r="IB31">
        <v>0</v>
      </c>
      <c r="IC31">
        <v>0</v>
      </c>
      <c r="IL31">
        <v>87</v>
      </c>
      <c r="IN31" t="s">
        <v>11623</v>
      </c>
      <c r="IP31" t="s">
        <v>11623</v>
      </c>
      <c r="IT31">
        <v>11</v>
      </c>
    </row>
    <row r="32" spans="1:254">
      <c r="A32">
        <v>31</v>
      </c>
      <c r="B32">
        <v>2110</v>
      </c>
      <c r="C32">
        <v>3</v>
      </c>
      <c r="D32">
        <v>2</v>
      </c>
      <c r="E32">
        <v>8</v>
      </c>
      <c r="F32">
        <v>10</v>
      </c>
      <c r="G32">
        <v>31</v>
      </c>
      <c r="I32" t="s">
        <v>254</v>
      </c>
      <c r="J32">
        <v>12</v>
      </c>
      <c r="K32">
        <v>12</v>
      </c>
      <c r="L32" t="s">
        <v>11442</v>
      </c>
      <c r="M32" t="s">
        <v>568</v>
      </c>
      <c r="O32" t="s">
        <v>1066</v>
      </c>
      <c r="P32" t="s">
        <v>1336</v>
      </c>
      <c r="V32" t="s">
        <v>253</v>
      </c>
      <c r="W32" t="s">
        <v>11288</v>
      </c>
      <c r="X32" t="s">
        <v>937</v>
      </c>
      <c r="Y32" t="s">
        <v>11289</v>
      </c>
      <c r="AA32" t="s">
        <v>325</v>
      </c>
      <c r="AB32" t="s">
        <v>326</v>
      </c>
      <c r="AI32">
        <v>88</v>
      </c>
      <c r="AJ32" t="s">
        <v>327</v>
      </c>
      <c r="AO32">
        <v>7</v>
      </c>
      <c r="BI32" t="s">
        <v>261</v>
      </c>
      <c r="BP32">
        <f t="shared" si="0"/>
        <v>1</v>
      </c>
      <c r="BQ32">
        <f t="shared" si="1"/>
        <v>0</v>
      </c>
      <c r="BS32" t="s">
        <v>11587</v>
      </c>
      <c r="BU32">
        <v>3</v>
      </c>
      <c r="BW32">
        <v>0</v>
      </c>
      <c r="BX32" t="s">
        <v>12123</v>
      </c>
      <c r="BZ32">
        <v>1</v>
      </c>
      <c r="CC32" s="3">
        <v>0.59027777777777779</v>
      </c>
      <c r="CD32" t="s">
        <v>294</v>
      </c>
      <c r="CE32" t="s">
        <v>12124</v>
      </c>
      <c r="CF32">
        <v>7</v>
      </c>
      <c r="CH32" t="s">
        <v>331</v>
      </c>
      <c r="CI32">
        <v>0</v>
      </c>
      <c r="CJ32" t="s">
        <v>12125</v>
      </c>
      <c r="CK32" s="4">
        <v>38444</v>
      </c>
      <c r="CL32" t="s">
        <v>12126</v>
      </c>
      <c r="CM32" t="s">
        <v>12127</v>
      </c>
      <c r="CN32">
        <v>3</v>
      </c>
      <c r="CP32" t="s">
        <v>269</v>
      </c>
      <c r="CQ32" t="s">
        <v>11587</v>
      </c>
      <c r="CT32" t="s">
        <v>613</v>
      </c>
      <c r="CV32">
        <v>0</v>
      </c>
      <c r="CX32">
        <v>2</v>
      </c>
      <c r="CY32" t="s">
        <v>553</v>
      </c>
      <c r="CZ32">
        <v>0</v>
      </c>
      <c r="DA32">
        <v>8</v>
      </c>
      <c r="DB32" t="s">
        <v>1953</v>
      </c>
      <c r="DC32">
        <v>33</v>
      </c>
      <c r="DE32" t="s">
        <v>11661</v>
      </c>
      <c r="DJ32">
        <v>10</v>
      </c>
      <c r="DK32" s="4">
        <v>44512</v>
      </c>
      <c r="DL32">
        <v>20587</v>
      </c>
      <c r="DM32">
        <v>2021</v>
      </c>
      <c r="DN32">
        <v>0</v>
      </c>
      <c r="DP32">
        <v>81620</v>
      </c>
      <c r="DQ32">
        <v>93</v>
      </c>
      <c r="DT32" t="s">
        <v>274</v>
      </c>
      <c r="DU32" t="s">
        <v>257</v>
      </c>
      <c r="DW32">
        <v>17</v>
      </c>
      <c r="DX32" t="s">
        <v>275</v>
      </c>
      <c r="ED32">
        <v>0</v>
      </c>
      <c r="EE32" t="s">
        <v>1694</v>
      </c>
      <c r="EF32" t="s">
        <v>383</v>
      </c>
      <c r="EG32">
        <v>0</v>
      </c>
      <c r="EI32" t="s">
        <v>454</v>
      </c>
      <c r="EJ32" t="s">
        <v>12128</v>
      </c>
      <c r="EK32" t="s">
        <v>12129</v>
      </c>
      <c r="EL32" t="s">
        <v>12130</v>
      </c>
      <c r="EM32" t="s">
        <v>2388</v>
      </c>
      <c r="EN32" t="s">
        <v>282</v>
      </c>
      <c r="EO32" t="s">
        <v>2449</v>
      </c>
      <c r="EP32">
        <v>0</v>
      </c>
      <c r="EQ32" t="s">
        <v>491</v>
      </c>
      <c r="ES32" t="s">
        <v>12131</v>
      </c>
      <c r="ET32">
        <v>4</v>
      </c>
      <c r="EU32" t="s">
        <v>348</v>
      </c>
      <c r="EV32" t="s">
        <v>349</v>
      </c>
      <c r="EW32" t="s">
        <v>2977</v>
      </c>
      <c r="EX32" t="s">
        <v>351</v>
      </c>
      <c r="FA32" t="s">
        <v>499</v>
      </c>
      <c r="FB32" t="s">
        <v>12132</v>
      </c>
      <c r="FD32">
        <v>0</v>
      </c>
      <c r="FE32">
        <v>10</v>
      </c>
      <c r="FK32">
        <v>0</v>
      </c>
      <c r="FM32">
        <v>0</v>
      </c>
      <c r="FP32">
        <v>0</v>
      </c>
      <c r="FR32" t="s">
        <v>395</v>
      </c>
      <c r="FS32" t="s">
        <v>1029</v>
      </c>
      <c r="FU32" t="s">
        <v>496</v>
      </c>
      <c r="FX32">
        <v>0</v>
      </c>
      <c r="FZ32">
        <v>17.03</v>
      </c>
      <c r="GA32">
        <v>14</v>
      </c>
      <c r="GB32">
        <v>0</v>
      </c>
      <c r="GD32" t="s">
        <v>355</v>
      </c>
      <c r="GE32">
        <v>1</v>
      </c>
      <c r="GF32" t="s">
        <v>1179</v>
      </c>
      <c r="GH32">
        <v>1.8</v>
      </c>
      <c r="GI32">
        <v>0</v>
      </c>
      <c r="GJ32">
        <v>0</v>
      </c>
      <c r="GL32" t="s">
        <v>1701</v>
      </c>
      <c r="GM32">
        <v>6</v>
      </c>
      <c r="GN32">
        <v>2</v>
      </c>
      <c r="GO32" t="s">
        <v>713</v>
      </c>
      <c r="GQ32">
        <v>39</v>
      </c>
      <c r="GZ32" t="s">
        <v>12133</v>
      </c>
      <c r="HB32" t="s">
        <v>313</v>
      </c>
      <c r="HC32" t="s">
        <v>313</v>
      </c>
      <c r="HD32" t="s">
        <v>11660</v>
      </c>
      <c r="HE32">
        <v>0</v>
      </c>
      <c r="HF32">
        <v>12</v>
      </c>
      <c r="HG32">
        <v>17</v>
      </c>
      <c r="HH32" t="s">
        <v>275</v>
      </c>
      <c r="HK32">
        <v>4</v>
      </c>
      <c r="HL32" t="s">
        <v>11660</v>
      </c>
      <c r="HN32" t="s">
        <v>11637</v>
      </c>
      <c r="HO32" t="s">
        <v>12134</v>
      </c>
      <c r="HP32" t="s">
        <v>12135</v>
      </c>
      <c r="HQ32" t="s">
        <v>12136</v>
      </c>
      <c r="HS32" t="s">
        <v>4965</v>
      </c>
      <c r="HV32">
        <v>21</v>
      </c>
      <c r="HW32">
        <v>4262221</v>
      </c>
      <c r="HX32" t="s">
        <v>351</v>
      </c>
      <c r="HY32">
        <v>4262197</v>
      </c>
      <c r="IB32">
        <v>0</v>
      </c>
      <c r="IC32">
        <v>0</v>
      </c>
      <c r="IL32">
        <v>88</v>
      </c>
      <c r="IP32" t="s">
        <v>11622</v>
      </c>
      <c r="IQ32" t="s">
        <v>12055</v>
      </c>
      <c r="IT32">
        <v>11</v>
      </c>
    </row>
    <row r="33" spans="1:254">
      <c r="A33">
        <v>32</v>
      </c>
      <c r="B33">
        <v>2110</v>
      </c>
      <c r="C33">
        <v>3</v>
      </c>
      <c r="D33">
        <v>1</v>
      </c>
      <c r="E33">
        <v>10</v>
      </c>
      <c r="F33">
        <v>4</v>
      </c>
      <c r="G33">
        <v>21</v>
      </c>
      <c r="I33" t="s">
        <v>254</v>
      </c>
      <c r="J33">
        <v>21</v>
      </c>
      <c r="K33">
        <v>21</v>
      </c>
      <c r="L33" t="s">
        <v>12137</v>
      </c>
      <c r="M33" t="s">
        <v>568</v>
      </c>
      <c r="O33" t="s">
        <v>569</v>
      </c>
      <c r="R33" t="s">
        <v>1014</v>
      </c>
      <c r="V33" t="s">
        <v>253</v>
      </c>
      <c r="W33" t="s">
        <v>12138</v>
      </c>
      <c r="X33" t="s">
        <v>981</v>
      </c>
      <c r="Y33" t="s">
        <v>981</v>
      </c>
      <c r="AA33" t="s">
        <v>981</v>
      </c>
      <c r="AB33" t="s">
        <v>12048</v>
      </c>
      <c r="AI33">
        <v>85</v>
      </c>
      <c r="AJ33" t="s">
        <v>327</v>
      </c>
      <c r="AO33">
        <v>7</v>
      </c>
      <c r="BI33" t="s">
        <v>261</v>
      </c>
      <c r="BP33">
        <f t="shared" si="0"/>
        <v>1</v>
      </c>
      <c r="BQ33">
        <f t="shared" si="1"/>
        <v>0</v>
      </c>
      <c r="BS33" t="s">
        <v>11587</v>
      </c>
      <c r="BU33">
        <v>3</v>
      </c>
      <c r="BW33">
        <v>0</v>
      </c>
      <c r="BX33" t="s">
        <v>12139</v>
      </c>
      <c r="BZ33">
        <v>1</v>
      </c>
      <c r="CC33" s="3">
        <v>0.5625</v>
      </c>
      <c r="CD33" t="s">
        <v>274</v>
      </c>
      <c r="CE33" t="s">
        <v>12140</v>
      </c>
      <c r="CF33">
        <v>3</v>
      </c>
      <c r="CH33" t="s">
        <v>331</v>
      </c>
      <c r="CI33">
        <v>0</v>
      </c>
      <c r="CJ33" t="s">
        <v>12141</v>
      </c>
      <c r="CK33" s="4">
        <v>38444</v>
      </c>
      <c r="CL33" t="s">
        <v>12142</v>
      </c>
      <c r="CM33" t="s">
        <v>12143</v>
      </c>
      <c r="CN33">
        <v>3</v>
      </c>
      <c r="CP33" t="s">
        <v>418</v>
      </c>
      <c r="CQ33" t="s">
        <v>11587</v>
      </c>
      <c r="CT33" t="s">
        <v>12144</v>
      </c>
      <c r="CV33">
        <v>0</v>
      </c>
      <c r="CX33">
        <v>3</v>
      </c>
      <c r="CY33" t="s">
        <v>553</v>
      </c>
      <c r="CZ33">
        <v>0</v>
      </c>
      <c r="DA33">
        <v>8</v>
      </c>
      <c r="DB33" t="s">
        <v>1953</v>
      </c>
      <c r="DC33">
        <v>33</v>
      </c>
      <c r="DE33" t="s">
        <v>11593</v>
      </c>
      <c r="DJ33">
        <v>4</v>
      </c>
      <c r="DK33" s="4">
        <v>44512</v>
      </c>
      <c r="DL33">
        <v>20587</v>
      </c>
      <c r="DM33">
        <v>2021</v>
      </c>
      <c r="DN33">
        <v>0</v>
      </c>
      <c r="DP33">
        <v>81620</v>
      </c>
      <c r="DQ33">
        <v>94</v>
      </c>
      <c r="DT33" t="s">
        <v>294</v>
      </c>
      <c r="DU33" t="s">
        <v>294</v>
      </c>
      <c r="DW33">
        <v>17</v>
      </c>
      <c r="DX33" t="s">
        <v>275</v>
      </c>
      <c r="ED33">
        <v>0</v>
      </c>
      <c r="EE33" t="s">
        <v>2910</v>
      </c>
      <c r="EF33" t="s">
        <v>277</v>
      </c>
      <c r="EG33">
        <v>0</v>
      </c>
      <c r="EI33" t="s">
        <v>278</v>
      </c>
      <c r="EJ33" t="s">
        <v>12145</v>
      </c>
      <c r="EK33" t="s">
        <v>12146</v>
      </c>
      <c r="EL33" t="s">
        <v>12147</v>
      </c>
      <c r="EM33" t="s">
        <v>4678</v>
      </c>
      <c r="EN33" t="s">
        <v>418</v>
      </c>
      <c r="EO33" t="s">
        <v>2793</v>
      </c>
      <c r="EP33">
        <v>0</v>
      </c>
      <c r="EQ33" t="s">
        <v>491</v>
      </c>
      <c r="ES33" t="s">
        <v>12148</v>
      </c>
      <c r="ET33">
        <v>-1</v>
      </c>
      <c r="EU33" t="s">
        <v>274</v>
      </c>
      <c r="EV33" t="s">
        <v>349</v>
      </c>
      <c r="EW33" t="s">
        <v>528</v>
      </c>
      <c r="EX33" t="s">
        <v>1982</v>
      </c>
      <c r="FA33" t="s">
        <v>999</v>
      </c>
      <c r="FB33" t="s">
        <v>12149</v>
      </c>
      <c r="FD33">
        <v>0</v>
      </c>
      <c r="FE33">
        <v>6</v>
      </c>
      <c r="FK33">
        <v>0</v>
      </c>
      <c r="FM33">
        <v>0</v>
      </c>
      <c r="FP33">
        <v>0</v>
      </c>
      <c r="FR33" t="s">
        <v>287</v>
      </c>
      <c r="FS33" t="s">
        <v>288</v>
      </c>
      <c r="FU33" t="s">
        <v>289</v>
      </c>
      <c r="FV33" t="s">
        <v>1721</v>
      </c>
      <c r="FX33">
        <v>1</v>
      </c>
      <c r="FZ33">
        <v>17.03</v>
      </c>
      <c r="GA33">
        <v>14</v>
      </c>
      <c r="GB33">
        <v>1</v>
      </c>
      <c r="GC33" t="s">
        <v>1554</v>
      </c>
      <c r="GE33">
        <v>0</v>
      </c>
      <c r="GF33" t="s">
        <v>257</v>
      </c>
      <c r="GH33">
        <v>1.1000000000000001</v>
      </c>
      <c r="GI33">
        <v>0</v>
      </c>
      <c r="GJ33">
        <v>0</v>
      </c>
      <c r="GL33" t="s">
        <v>12150</v>
      </c>
      <c r="GM33">
        <v>5</v>
      </c>
      <c r="GN33">
        <v>3</v>
      </c>
      <c r="GO33" t="s">
        <v>2349</v>
      </c>
      <c r="GQ33">
        <v>5</v>
      </c>
      <c r="GZ33" t="s">
        <v>5964</v>
      </c>
      <c r="HB33" t="s">
        <v>313</v>
      </c>
      <c r="HC33" t="s">
        <v>313</v>
      </c>
      <c r="HD33" t="s">
        <v>772</v>
      </c>
      <c r="HE33">
        <v>0</v>
      </c>
      <c r="HF33">
        <v>21</v>
      </c>
      <c r="HG33">
        <v>17</v>
      </c>
      <c r="HH33" t="s">
        <v>275</v>
      </c>
      <c r="HK33">
        <v>4</v>
      </c>
      <c r="HL33" t="s">
        <v>11622</v>
      </c>
      <c r="HN33" t="s">
        <v>11637</v>
      </c>
      <c r="HO33" t="s">
        <v>12151</v>
      </c>
      <c r="HP33" t="s">
        <v>2217</v>
      </c>
      <c r="HQ33" t="s">
        <v>12152</v>
      </c>
      <c r="HS33" t="s">
        <v>12153</v>
      </c>
      <c r="HV33">
        <v>17</v>
      </c>
      <c r="HW33">
        <v>4262249</v>
      </c>
      <c r="HX33" t="s">
        <v>11593</v>
      </c>
      <c r="HY33">
        <v>4262221</v>
      </c>
      <c r="IB33">
        <v>0</v>
      </c>
      <c r="IC33">
        <v>0</v>
      </c>
      <c r="IL33">
        <v>89</v>
      </c>
      <c r="IN33" t="s">
        <v>11593</v>
      </c>
      <c r="IP33" t="s">
        <v>11593</v>
      </c>
      <c r="IQ33" t="s">
        <v>11622</v>
      </c>
      <c r="IT33">
        <v>11</v>
      </c>
    </row>
    <row r="34" spans="1:254">
      <c r="A34">
        <v>33</v>
      </c>
      <c r="B34">
        <v>2110</v>
      </c>
      <c r="C34">
        <v>3</v>
      </c>
      <c r="D34">
        <v>2</v>
      </c>
      <c r="E34">
        <v>6</v>
      </c>
      <c r="F34">
        <v>4</v>
      </c>
      <c r="G34">
        <v>17</v>
      </c>
      <c r="I34" t="s">
        <v>254</v>
      </c>
      <c r="J34">
        <v>12</v>
      </c>
      <c r="K34" t="s">
        <v>6748</v>
      </c>
      <c r="L34" t="s">
        <v>11057</v>
      </c>
      <c r="M34" t="s">
        <v>568</v>
      </c>
      <c r="O34" t="s">
        <v>1066</v>
      </c>
      <c r="P34" t="s">
        <v>1067</v>
      </c>
      <c r="S34" t="s">
        <v>1500</v>
      </c>
      <c r="V34" t="s">
        <v>257</v>
      </c>
      <c r="W34" t="s">
        <v>6957</v>
      </c>
      <c r="AD34" t="s">
        <v>573</v>
      </c>
      <c r="AE34" t="s">
        <v>2590</v>
      </c>
      <c r="AF34" t="s">
        <v>6957</v>
      </c>
      <c r="AG34" t="s">
        <v>257</v>
      </c>
      <c r="AI34">
        <v>22</v>
      </c>
      <c r="AO34">
        <v>7</v>
      </c>
      <c r="BI34" t="s">
        <v>274</v>
      </c>
      <c r="BP34">
        <f t="shared" si="0"/>
        <v>0</v>
      </c>
      <c r="BQ34">
        <f t="shared" si="1"/>
        <v>1</v>
      </c>
      <c r="BS34" t="s">
        <v>11587</v>
      </c>
      <c r="BU34">
        <v>3</v>
      </c>
      <c r="BW34">
        <v>0</v>
      </c>
      <c r="BX34" t="s">
        <v>12154</v>
      </c>
      <c r="CC34" s="3">
        <v>0.54097222222222219</v>
      </c>
      <c r="CE34" t="s">
        <v>12155</v>
      </c>
      <c r="CI34">
        <v>0</v>
      </c>
      <c r="CJ34" t="s">
        <v>12156</v>
      </c>
      <c r="CK34" s="4">
        <v>38444</v>
      </c>
      <c r="CL34" t="s">
        <v>12157</v>
      </c>
      <c r="CM34" t="s">
        <v>12158</v>
      </c>
      <c r="CN34">
        <v>3</v>
      </c>
      <c r="CP34" t="s">
        <v>418</v>
      </c>
      <c r="CQ34" t="s">
        <v>11587</v>
      </c>
      <c r="CT34" t="s">
        <v>12159</v>
      </c>
      <c r="CV34">
        <v>0</v>
      </c>
      <c r="CX34">
        <v>4</v>
      </c>
      <c r="CY34" t="s">
        <v>553</v>
      </c>
      <c r="CZ34">
        <v>0</v>
      </c>
      <c r="DA34">
        <v>8</v>
      </c>
      <c r="DB34" t="s">
        <v>1953</v>
      </c>
      <c r="DC34">
        <v>33</v>
      </c>
      <c r="DE34" t="s">
        <v>11622</v>
      </c>
      <c r="DJ34">
        <v>4</v>
      </c>
      <c r="DK34" s="4">
        <v>44512</v>
      </c>
      <c r="DL34">
        <v>20587</v>
      </c>
      <c r="DM34">
        <v>2021</v>
      </c>
      <c r="DN34">
        <v>0</v>
      </c>
      <c r="DP34">
        <v>81620</v>
      </c>
      <c r="DQ34">
        <v>95</v>
      </c>
      <c r="DT34" t="s">
        <v>274</v>
      </c>
      <c r="DU34" t="s">
        <v>257</v>
      </c>
      <c r="DW34">
        <v>17</v>
      </c>
      <c r="DX34" t="s">
        <v>275</v>
      </c>
      <c r="ED34">
        <v>0</v>
      </c>
      <c r="EE34" t="s">
        <v>1694</v>
      </c>
      <c r="EF34" t="s">
        <v>383</v>
      </c>
      <c r="EG34">
        <v>0</v>
      </c>
      <c r="EI34" t="s">
        <v>454</v>
      </c>
      <c r="EJ34" t="s">
        <v>12160</v>
      </c>
      <c r="EK34" t="s">
        <v>12161</v>
      </c>
      <c r="EL34" t="s">
        <v>12162</v>
      </c>
      <c r="EM34" t="s">
        <v>12163</v>
      </c>
      <c r="EN34" t="s">
        <v>418</v>
      </c>
      <c r="EO34" t="s">
        <v>8092</v>
      </c>
      <c r="EP34">
        <v>0</v>
      </c>
      <c r="ES34" t="s">
        <v>9865</v>
      </c>
      <c r="FD34">
        <v>0</v>
      </c>
      <c r="FE34">
        <v>15</v>
      </c>
      <c r="FF34" t="s">
        <v>308</v>
      </c>
      <c r="FH34" t="s">
        <v>308</v>
      </c>
      <c r="FK34">
        <v>0</v>
      </c>
      <c r="FM34">
        <v>0</v>
      </c>
      <c r="FP34">
        <v>0</v>
      </c>
      <c r="FR34" t="s">
        <v>395</v>
      </c>
      <c r="FS34" t="s">
        <v>1029</v>
      </c>
      <c r="FT34" t="s">
        <v>257</v>
      </c>
      <c r="FU34" t="s">
        <v>496</v>
      </c>
      <c r="FV34" t="s">
        <v>431</v>
      </c>
      <c r="FW34" t="s">
        <v>1517</v>
      </c>
      <c r="FX34">
        <v>0</v>
      </c>
      <c r="FZ34">
        <v>17.03</v>
      </c>
      <c r="GA34">
        <v>14</v>
      </c>
      <c r="GB34">
        <v>0</v>
      </c>
      <c r="GC34" t="s">
        <v>1554</v>
      </c>
      <c r="GD34" t="s">
        <v>355</v>
      </c>
      <c r="GE34">
        <v>0</v>
      </c>
      <c r="GF34" t="s">
        <v>1179</v>
      </c>
      <c r="GI34">
        <v>0</v>
      </c>
      <c r="GJ34">
        <v>0</v>
      </c>
      <c r="GL34" t="s">
        <v>7238</v>
      </c>
      <c r="GN34">
        <v>3</v>
      </c>
      <c r="GZ34" t="s">
        <v>12164</v>
      </c>
      <c r="HB34" t="s">
        <v>313</v>
      </c>
      <c r="HC34" t="s">
        <v>313</v>
      </c>
      <c r="HE34">
        <v>0</v>
      </c>
      <c r="HF34">
        <v>12</v>
      </c>
      <c r="HG34">
        <v>17</v>
      </c>
      <c r="HH34" t="s">
        <v>275</v>
      </c>
      <c r="HK34" t="s">
        <v>499</v>
      </c>
      <c r="HV34">
        <v>13</v>
      </c>
      <c r="HW34">
        <v>4262282</v>
      </c>
      <c r="HX34" t="s">
        <v>492</v>
      </c>
      <c r="HY34">
        <v>4262249</v>
      </c>
      <c r="IB34">
        <v>0</v>
      </c>
      <c r="IC34">
        <v>0</v>
      </c>
      <c r="IL34">
        <v>90</v>
      </c>
      <c r="IP34" t="s">
        <v>11622</v>
      </c>
      <c r="IT34">
        <v>11</v>
      </c>
    </row>
    <row r="35" spans="1:254">
      <c r="A35">
        <v>34</v>
      </c>
      <c r="B35">
        <v>2110</v>
      </c>
      <c r="C35">
        <v>3</v>
      </c>
      <c r="D35">
        <v>3</v>
      </c>
      <c r="E35">
        <v>2</v>
      </c>
      <c r="F35">
        <v>8</v>
      </c>
      <c r="G35">
        <v>13</v>
      </c>
      <c r="I35" t="s">
        <v>254</v>
      </c>
      <c r="J35">
        <v>12</v>
      </c>
      <c r="K35" t="s">
        <v>3480</v>
      </c>
      <c r="L35" t="s">
        <v>12165</v>
      </c>
      <c r="M35" t="s">
        <v>440</v>
      </c>
      <c r="N35" t="s">
        <v>254</v>
      </c>
      <c r="O35" t="s">
        <v>2462</v>
      </c>
      <c r="P35" t="s">
        <v>1067</v>
      </c>
      <c r="R35" t="s">
        <v>443</v>
      </c>
      <c r="S35" t="s">
        <v>872</v>
      </c>
      <c r="V35" t="s">
        <v>257</v>
      </c>
      <c r="W35" t="s">
        <v>12109</v>
      </c>
      <c r="AD35" t="s">
        <v>807</v>
      </c>
      <c r="AE35" t="s">
        <v>808</v>
      </c>
      <c r="AF35" t="s">
        <v>12109</v>
      </c>
      <c r="AG35" t="s">
        <v>257</v>
      </c>
      <c r="AI35">
        <v>22</v>
      </c>
      <c r="AO35">
        <v>7</v>
      </c>
      <c r="BI35" t="s">
        <v>274</v>
      </c>
      <c r="BP35">
        <f t="shared" si="0"/>
        <v>0</v>
      </c>
      <c r="BQ35">
        <f t="shared" si="1"/>
        <v>5</v>
      </c>
      <c r="BS35" t="s">
        <v>11587</v>
      </c>
      <c r="BU35">
        <v>3</v>
      </c>
      <c r="BW35">
        <v>0</v>
      </c>
      <c r="BX35" t="s">
        <v>12166</v>
      </c>
      <c r="CC35" s="3">
        <v>0.5131944444444444</v>
      </c>
      <c r="CE35" t="s">
        <v>12167</v>
      </c>
      <c r="CI35">
        <v>0</v>
      </c>
      <c r="CJ35" t="s">
        <v>12168</v>
      </c>
      <c r="CK35" s="4">
        <v>38444</v>
      </c>
      <c r="CL35" t="s">
        <v>12169</v>
      </c>
      <c r="CM35" t="s">
        <v>12170</v>
      </c>
      <c r="CN35">
        <v>3</v>
      </c>
      <c r="CP35" t="s">
        <v>269</v>
      </c>
      <c r="CQ35" t="s">
        <v>11587</v>
      </c>
      <c r="CT35" t="s">
        <v>12171</v>
      </c>
      <c r="CV35">
        <v>0</v>
      </c>
      <c r="CX35">
        <v>5</v>
      </c>
      <c r="CY35" t="s">
        <v>553</v>
      </c>
      <c r="CZ35">
        <v>0</v>
      </c>
      <c r="DA35">
        <v>8</v>
      </c>
      <c r="DB35" t="s">
        <v>1953</v>
      </c>
      <c r="DC35">
        <v>33</v>
      </c>
      <c r="DE35" t="s">
        <v>11593</v>
      </c>
      <c r="DJ35">
        <v>8</v>
      </c>
      <c r="DK35" s="4">
        <v>44512</v>
      </c>
      <c r="DL35">
        <v>20587</v>
      </c>
      <c r="DM35">
        <v>2021</v>
      </c>
      <c r="DN35">
        <v>0</v>
      </c>
      <c r="DP35">
        <v>81620</v>
      </c>
      <c r="DQ35">
        <v>96</v>
      </c>
      <c r="DT35" t="s">
        <v>274</v>
      </c>
      <c r="DU35" t="s">
        <v>257</v>
      </c>
      <c r="DW35">
        <v>17</v>
      </c>
      <c r="DX35" t="s">
        <v>275</v>
      </c>
      <c r="ED35">
        <v>0</v>
      </c>
      <c r="EE35" t="s">
        <v>2504</v>
      </c>
      <c r="EF35" t="s">
        <v>383</v>
      </c>
      <c r="EG35">
        <v>1</v>
      </c>
      <c r="EI35" t="s">
        <v>454</v>
      </c>
      <c r="EJ35" t="s">
        <v>12172</v>
      </c>
      <c r="EK35" t="s">
        <v>12173</v>
      </c>
      <c r="EL35" t="s">
        <v>12174</v>
      </c>
      <c r="EM35" t="s">
        <v>10360</v>
      </c>
      <c r="EN35" t="s">
        <v>282</v>
      </c>
      <c r="EO35" t="s">
        <v>2449</v>
      </c>
      <c r="EP35">
        <v>0</v>
      </c>
      <c r="ES35" t="s">
        <v>12175</v>
      </c>
      <c r="FD35">
        <v>0</v>
      </c>
      <c r="FE35">
        <v>12</v>
      </c>
      <c r="FF35" t="s">
        <v>1357</v>
      </c>
      <c r="FH35" t="s">
        <v>1357</v>
      </c>
      <c r="FI35" t="s">
        <v>12176</v>
      </c>
      <c r="FK35">
        <v>0</v>
      </c>
      <c r="FM35">
        <v>0</v>
      </c>
      <c r="FP35">
        <v>0</v>
      </c>
      <c r="FR35" t="s">
        <v>462</v>
      </c>
      <c r="FS35" t="s">
        <v>1002</v>
      </c>
      <c r="FT35" t="s">
        <v>257</v>
      </c>
      <c r="FU35" t="s">
        <v>777</v>
      </c>
      <c r="FV35" t="s">
        <v>1721</v>
      </c>
      <c r="FX35">
        <v>0</v>
      </c>
      <c r="FZ35">
        <v>17.03</v>
      </c>
      <c r="GA35">
        <v>14</v>
      </c>
      <c r="GB35">
        <v>0</v>
      </c>
      <c r="GC35" t="s">
        <v>12177</v>
      </c>
      <c r="GD35" t="s">
        <v>355</v>
      </c>
      <c r="GE35">
        <v>0</v>
      </c>
      <c r="GF35" t="s">
        <v>466</v>
      </c>
      <c r="GI35">
        <v>1</v>
      </c>
      <c r="GJ35">
        <v>0</v>
      </c>
      <c r="GL35" t="s">
        <v>1467</v>
      </c>
      <c r="GN35">
        <v>3</v>
      </c>
      <c r="GZ35" t="s">
        <v>12178</v>
      </c>
      <c r="HB35" t="s">
        <v>313</v>
      </c>
      <c r="HC35" t="s">
        <v>313</v>
      </c>
      <c r="HD35" t="s">
        <v>11623</v>
      </c>
      <c r="HE35">
        <v>0</v>
      </c>
      <c r="HF35">
        <v>12</v>
      </c>
      <c r="HG35">
        <v>17</v>
      </c>
      <c r="HH35" t="s">
        <v>275</v>
      </c>
      <c r="HK35" t="s">
        <v>58</v>
      </c>
      <c r="HV35">
        <v>5</v>
      </c>
      <c r="HW35">
        <v>4262308</v>
      </c>
      <c r="HX35" t="s">
        <v>926</v>
      </c>
      <c r="HY35">
        <v>4262282</v>
      </c>
      <c r="IB35">
        <v>0</v>
      </c>
      <c r="IC35">
        <v>0</v>
      </c>
      <c r="IL35">
        <v>91</v>
      </c>
      <c r="IP35" t="s">
        <v>11593</v>
      </c>
      <c r="IQ35" t="s">
        <v>11681</v>
      </c>
      <c r="IT35">
        <v>11</v>
      </c>
    </row>
    <row r="36" spans="1:254">
      <c r="A36">
        <v>35</v>
      </c>
      <c r="B36">
        <v>2110</v>
      </c>
      <c r="C36">
        <v>3</v>
      </c>
      <c r="D36">
        <v>1</v>
      </c>
      <c r="E36">
        <v>5</v>
      </c>
      <c r="F36">
        <v>2</v>
      </c>
      <c r="G36">
        <v>5</v>
      </c>
      <c r="I36" t="s">
        <v>298</v>
      </c>
      <c r="J36">
        <v>12</v>
      </c>
      <c r="K36" t="s">
        <v>438</v>
      </c>
      <c r="L36" t="s">
        <v>3767</v>
      </c>
      <c r="M36" t="s">
        <v>568</v>
      </c>
      <c r="O36" t="s">
        <v>1066</v>
      </c>
      <c r="P36" t="s">
        <v>1067</v>
      </c>
      <c r="V36" t="s">
        <v>257</v>
      </c>
      <c r="W36" t="s">
        <v>5232</v>
      </c>
      <c r="AD36" t="s">
        <v>445</v>
      </c>
      <c r="AE36" t="s">
        <v>446</v>
      </c>
      <c r="AF36" t="s">
        <v>5232</v>
      </c>
      <c r="AG36" t="s">
        <v>274</v>
      </c>
      <c r="AI36">
        <v>4</v>
      </c>
      <c r="AO36">
        <v>7</v>
      </c>
      <c r="BI36" t="s">
        <v>274</v>
      </c>
      <c r="BP36">
        <f t="shared" si="0"/>
        <v>0</v>
      </c>
      <c r="BQ36">
        <f t="shared" si="1"/>
        <v>1</v>
      </c>
      <c r="BS36" t="s">
        <v>11587</v>
      </c>
      <c r="BU36">
        <v>3</v>
      </c>
      <c r="BW36">
        <v>0</v>
      </c>
      <c r="BX36" t="s">
        <v>12179</v>
      </c>
      <c r="CC36" s="3">
        <v>0.48680555555555555</v>
      </c>
      <c r="CE36" t="s">
        <v>4122</v>
      </c>
      <c r="CI36">
        <v>0</v>
      </c>
      <c r="CJ36" t="s">
        <v>12180</v>
      </c>
      <c r="CK36" s="4">
        <v>38444</v>
      </c>
      <c r="CL36" t="s">
        <v>12181</v>
      </c>
      <c r="CM36" t="s">
        <v>12182</v>
      </c>
      <c r="CN36">
        <v>3</v>
      </c>
      <c r="CP36" t="s">
        <v>282</v>
      </c>
      <c r="CQ36" t="s">
        <v>11587</v>
      </c>
      <c r="CT36" t="s">
        <v>5040</v>
      </c>
      <c r="CV36">
        <v>0</v>
      </c>
      <c r="CX36">
        <v>6</v>
      </c>
      <c r="CY36" t="s">
        <v>553</v>
      </c>
      <c r="CZ36">
        <v>0</v>
      </c>
      <c r="DA36">
        <v>8</v>
      </c>
      <c r="DB36" t="s">
        <v>1953</v>
      </c>
      <c r="DC36">
        <v>33</v>
      </c>
      <c r="DE36" t="s">
        <v>11660</v>
      </c>
      <c r="DJ36">
        <v>2</v>
      </c>
      <c r="DK36" s="4">
        <v>44512</v>
      </c>
      <c r="DL36">
        <v>20587</v>
      </c>
      <c r="DM36">
        <v>2021</v>
      </c>
      <c r="DN36">
        <v>0</v>
      </c>
      <c r="DP36">
        <v>81620</v>
      </c>
      <c r="DQ36">
        <v>97</v>
      </c>
      <c r="DT36" t="s">
        <v>274</v>
      </c>
      <c r="DU36" t="s">
        <v>257</v>
      </c>
      <c r="DW36">
        <v>17</v>
      </c>
      <c r="DX36" t="s">
        <v>275</v>
      </c>
      <c r="ED36">
        <v>0</v>
      </c>
      <c r="EE36" t="s">
        <v>1076</v>
      </c>
      <c r="EF36" t="s">
        <v>422</v>
      </c>
      <c r="EG36">
        <v>0</v>
      </c>
      <c r="EI36" t="s">
        <v>454</v>
      </c>
      <c r="EJ36" t="s">
        <v>12183</v>
      </c>
      <c r="EK36" t="s">
        <v>12184</v>
      </c>
      <c r="EL36" t="s">
        <v>12185</v>
      </c>
      <c r="EM36" t="s">
        <v>1110</v>
      </c>
      <c r="EN36" t="s">
        <v>269</v>
      </c>
      <c r="EO36" t="s">
        <v>427</v>
      </c>
      <c r="EP36">
        <v>1</v>
      </c>
      <c r="ES36" t="s">
        <v>12186</v>
      </c>
      <c r="FD36">
        <v>0</v>
      </c>
      <c r="FE36">
        <v>9</v>
      </c>
      <c r="FF36" t="s">
        <v>1617</v>
      </c>
      <c r="FH36" t="s">
        <v>1617</v>
      </c>
      <c r="FI36" t="s">
        <v>11713</v>
      </c>
      <c r="FK36">
        <v>0</v>
      </c>
      <c r="FM36">
        <v>0</v>
      </c>
      <c r="FP36">
        <v>0</v>
      </c>
      <c r="FR36" t="s">
        <v>395</v>
      </c>
      <c r="FT36" t="s">
        <v>274</v>
      </c>
      <c r="FU36" t="s">
        <v>496</v>
      </c>
      <c r="FV36" t="s">
        <v>397</v>
      </c>
      <c r="FW36" t="s">
        <v>1030</v>
      </c>
      <c r="FX36">
        <v>0</v>
      </c>
      <c r="FZ36">
        <v>17.03</v>
      </c>
      <c r="GA36">
        <v>14</v>
      </c>
      <c r="GB36">
        <v>0</v>
      </c>
      <c r="GC36" t="s">
        <v>2128</v>
      </c>
      <c r="GD36" t="s">
        <v>355</v>
      </c>
      <c r="GE36">
        <v>0</v>
      </c>
      <c r="GF36" t="s">
        <v>895</v>
      </c>
      <c r="GI36">
        <v>1</v>
      </c>
      <c r="GJ36">
        <v>1</v>
      </c>
      <c r="GL36" t="s">
        <v>12187</v>
      </c>
      <c r="GN36">
        <v>1</v>
      </c>
      <c r="GZ36" t="s">
        <v>12188</v>
      </c>
      <c r="HB36" t="s">
        <v>313</v>
      </c>
      <c r="HC36" t="s">
        <v>313</v>
      </c>
      <c r="HD36" t="s">
        <v>492</v>
      </c>
      <c r="HE36">
        <v>0</v>
      </c>
      <c r="HF36">
        <v>12</v>
      </c>
      <c r="HG36">
        <v>17</v>
      </c>
      <c r="HH36" t="s">
        <v>275</v>
      </c>
      <c r="HK36" t="s">
        <v>58</v>
      </c>
      <c r="HV36">
        <v>3</v>
      </c>
      <c r="HW36">
        <v>4262325</v>
      </c>
      <c r="HX36" t="s">
        <v>11675</v>
      </c>
      <c r="HY36">
        <v>4262308</v>
      </c>
      <c r="IB36">
        <v>0</v>
      </c>
      <c r="IC36">
        <v>0</v>
      </c>
      <c r="IL36">
        <v>92</v>
      </c>
      <c r="IN36" t="s">
        <v>11660</v>
      </c>
      <c r="IP36" t="s">
        <v>11660</v>
      </c>
      <c r="IQ36" t="s">
        <v>11622</v>
      </c>
      <c r="IT36">
        <v>11</v>
      </c>
    </row>
    <row r="37" spans="1:254">
      <c r="A37">
        <v>36</v>
      </c>
      <c r="B37">
        <v>2110</v>
      </c>
      <c r="C37">
        <v>3</v>
      </c>
      <c r="D37">
        <v>2</v>
      </c>
      <c r="E37">
        <v>3</v>
      </c>
      <c r="F37">
        <v>-1</v>
      </c>
      <c r="G37">
        <v>3</v>
      </c>
      <c r="I37" t="s">
        <v>298</v>
      </c>
      <c r="J37">
        <v>12</v>
      </c>
      <c r="K37" t="s">
        <v>10551</v>
      </c>
      <c r="L37" t="s">
        <v>12189</v>
      </c>
      <c r="M37" t="s">
        <v>1186</v>
      </c>
      <c r="O37" t="s">
        <v>3621</v>
      </c>
      <c r="P37" t="s">
        <v>442</v>
      </c>
      <c r="Q37" t="s">
        <v>1188</v>
      </c>
      <c r="V37" t="s">
        <v>257</v>
      </c>
      <c r="W37" t="s">
        <v>3622</v>
      </c>
      <c r="AD37" t="s">
        <v>807</v>
      </c>
      <c r="AE37" t="s">
        <v>808</v>
      </c>
      <c r="AF37" t="s">
        <v>3622</v>
      </c>
      <c r="AG37" t="s">
        <v>274</v>
      </c>
      <c r="AI37">
        <v>22</v>
      </c>
      <c r="AO37">
        <v>7</v>
      </c>
      <c r="AT37" t="s">
        <v>254</v>
      </c>
      <c r="BI37" t="s">
        <v>274</v>
      </c>
      <c r="BP37">
        <f t="shared" si="0"/>
        <v>0</v>
      </c>
      <c r="BQ37">
        <f t="shared" si="1"/>
        <v>1</v>
      </c>
      <c r="BS37" t="s">
        <v>11587</v>
      </c>
      <c r="BU37">
        <v>3</v>
      </c>
      <c r="BW37">
        <v>0</v>
      </c>
      <c r="BX37" t="s">
        <v>12190</v>
      </c>
      <c r="CC37" s="3">
        <v>0.4604166666666667</v>
      </c>
      <c r="CE37" t="s">
        <v>12191</v>
      </c>
      <c r="CI37">
        <v>0</v>
      </c>
      <c r="CJ37" t="s">
        <v>12192</v>
      </c>
      <c r="CK37" s="4">
        <v>38444</v>
      </c>
      <c r="CL37" t="s">
        <v>12193</v>
      </c>
      <c r="CM37" t="s">
        <v>12194</v>
      </c>
      <c r="CN37">
        <v>3</v>
      </c>
      <c r="CP37" t="s">
        <v>282</v>
      </c>
      <c r="CQ37" t="s">
        <v>11587</v>
      </c>
      <c r="CT37" t="s">
        <v>6542</v>
      </c>
      <c r="CV37">
        <v>0</v>
      </c>
      <c r="CX37">
        <v>7</v>
      </c>
      <c r="CY37" t="s">
        <v>553</v>
      </c>
      <c r="CZ37">
        <v>0</v>
      </c>
      <c r="DA37">
        <v>8</v>
      </c>
      <c r="DB37" t="s">
        <v>1953</v>
      </c>
      <c r="DC37">
        <v>33</v>
      </c>
      <c r="DE37" t="s">
        <v>11623</v>
      </c>
      <c r="DJ37">
        <v>-1</v>
      </c>
      <c r="DK37" s="4">
        <v>44512</v>
      </c>
      <c r="DL37">
        <v>20587</v>
      </c>
      <c r="DM37">
        <v>2021</v>
      </c>
      <c r="DN37">
        <v>0</v>
      </c>
      <c r="DP37">
        <v>81620</v>
      </c>
      <c r="DQ37">
        <v>98</v>
      </c>
      <c r="DT37" t="s">
        <v>274</v>
      </c>
      <c r="DU37" t="s">
        <v>257</v>
      </c>
      <c r="DW37">
        <v>17</v>
      </c>
      <c r="DX37" t="s">
        <v>275</v>
      </c>
      <c r="ED37">
        <v>0</v>
      </c>
      <c r="EE37" t="s">
        <v>12195</v>
      </c>
      <c r="EF37" t="s">
        <v>675</v>
      </c>
      <c r="EG37">
        <v>0</v>
      </c>
      <c r="EI37" t="s">
        <v>454</v>
      </c>
      <c r="EJ37" t="s">
        <v>12196</v>
      </c>
      <c r="EK37" t="s">
        <v>12197</v>
      </c>
      <c r="EL37" t="s">
        <v>12198</v>
      </c>
      <c r="EM37" t="s">
        <v>4227</v>
      </c>
      <c r="EN37" t="s">
        <v>269</v>
      </c>
      <c r="EO37" t="s">
        <v>918</v>
      </c>
      <c r="EP37">
        <v>0</v>
      </c>
      <c r="ES37" t="s">
        <v>12199</v>
      </c>
      <c r="FD37">
        <v>0</v>
      </c>
      <c r="FE37">
        <v>15</v>
      </c>
      <c r="FF37" t="s">
        <v>255</v>
      </c>
      <c r="FH37" t="s">
        <v>255</v>
      </c>
      <c r="FI37" t="s">
        <v>11713</v>
      </c>
      <c r="FK37">
        <v>0</v>
      </c>
      <c r="FM37">
        <v>0</v>
      </c>
      <c r="FP37">
        <v>0</v>
      </c>
      <c r="FR37" t="s">
        <v>395</v>
      </c>
      <c r="FT37" t="s">
        <v>274</v>
      </c>
      <c r="FU37" t="s">
        <v>496</v>
      </c>
      <c r="FV37" t="s">
        <v>1721</v>
      </c>
      <c r="FX37">
        <v>0</v>
      </c>
      <c r="FZ37">
        <v>17.03</v>
      </c>
      <c r="GA37">
        <v>14</v>
      </c>
      <c r="GB37">
        <v>0</v>
      </c>
      <c r="GC37" t="s">
        <v>254</v>
      </c>
      <c r="GD37" t="s">
        <v>355</v>
      </c>
      <c r="GE37">
        <v>0</v>
      </c>
      <c r="GF37" t="s">
        <v>895</v>
      </c>
      <c r="GI37">
        <v>0</v>
      </c>
      <c r="GJ37">
        <v>0</v>
      </c>
      <c r="GL37" t="s">
        <v>12200</v>
      </c>
      <c r="GN37">
        <v>1</v>
      </c>
      <c r="GZ37" t="s">
        <v>12201</v>
      </c>
      <c r="HB37" t="s">
        <v>313</v>
      </c>
      <c r="HC37" t="s">
        <v>313</v>
      </c>
      <c r="HD37" t="s">
        <v>12202</v>
      </c>
      <c r="HE37">
        <v>0</v>
      </c>
      <c r="HF37">
        <v>12</v>
      </c>
      <c r="HG37">
        <v>17</v>
      </c>
      <c r="HH37" t="s">
        <v>275</v>
      </c>
      <c r="HK37">
        <v>0</v>
      </c>
      <c r="HV37">
        <v>4</v>
      </c>
      <c r="HW37">
        <v>4262345</v>
      </c>
      <c r="HX37" t="s">
        <v>12203</v>
      </c>
      <c r="HY37">
        <v>4262325</v>
      </c>
      <c r="IB37">
        <v>0</v>
      </c>
      <c r="IC37">
        <v>0</v>
      </c>
      <c r="IL37">
        <v>93</v>
      </c>
      <c r="IN37" t="s">
        <v>11623</v>
      </c>
      <c r="IP37" t="s">
        <v>11623</v>
      </c>
      <c r="IQ37" t="s">
        <v>11641</v>
      </c>
      <c r="IT37">
        <v>11</v>
      </c>
    </row>
    <row r="38" spans="1:254">
      <c r="A38">
        <v>37</v>
      </c>
      <c r="B38">
        <v>2110</v>
      </c>
      <c r="C38">
        <v>3</v>
      </c>
      <c r="D38">
        <v>3</v>
      </c>
      <c r="E38">
        <v>4</v>
      </c>
      <c r="F38">
        <v>4</v>
      </c>
      <c r="G38">
        <v>4</v>
      </c>
      <c r="I38" t="s">
        <v>254</v>
      </c>
      <c r="J38">
        <v>11</v>
      </c>
      <c r="K38" t="s">
        <v>1826</v>
      </c>
      <c r="L38" t="s">
        <v>12204</v>
      </c>
      <c r="M38" t="s">
        <v>440</v>
      </c>
      <c r="N38" t="s">
        <v>254</v>
      </c>
      <c r="O38" t="s">
        <v>8620</v>
      </c>
      <c r="P38" t="s">
        <v>442</v>
      </c>
      <c r="S38" t="s">
        <v>872</v>
      </c>
      <c r="V38" t="s">
        <v>253</v>
      </c>
      <c r="W38" t="s">
        <v>12205</v>
      </c>
      <c r="X38" t="s">
        <v>10161</v>
      </c>
      <c r="Y38" t="s">
        <v>10162</v>
      </c>
      <c r="AA38" t="s">
        <v>4505</v>
      </c>
      <c r="AB38" t="s">
        <v>12206</v>
      </c>
      <c r="AI38">
        <v>19</v>
      </c>
      <c r="AJ38" t="s">
        <v>327</v>
      </c>
      <c r="AK38" t="s">
        <v>575</v>
      </c>
      <c r="AO38">
        <v>7</v>
      </c>
      <c r="BI38" t="s">
        <v>274</v>
      </c>
      <c r="BP38">
        <f t="shared" si="0"/>
        <v>1</v>
      </c>
      <c r="BQ38">
        <f t="shared" si="1"/>
        <v>0</v>
      </c>
      <c r="BS38" t="s">
        <v>11587</v>
      </c>
      <c r="BU38">
        <v>3</v>
      </c>
      <c r="BW38">
        <v>1</v>
      </c>
      <c r="BX38" t="s">
        <v>12207</v>
      </c>
      <c r="BZ38">
        <v>1</v>
      </c>
      <c r="CC38" s="3">
        <v>0.43194444444444446</v>
      </c>
      <c r="CD38" t="s">
        <v>257</v>
      </c>
      <c r="CE38" t="s">
        <v>12208</v>
      </c>
      <c r="CF38">
        <v>5</v>
      </c>
      <c r="CH38" t="s">
        <v>331</v>
      </c>
      <c r="CI38">
        <v>0</v>
      </c>
      <c r="CJ38" t="s">
        <v>12209</v>
      </c>
      <c r="CK38" s="4">
        <v>38444</v>
      </c>
      <c r="CL38" t="s">
        <v>12210</v>
      </c>
      <c r="CM38" t="s">
        <v>12211</v>
      </c>
      <c r="CN38">
        <v>3</v>
      </c>
      <c r="CP38" t="s">
        <v>269</v>
      </c>
      <c r="CQ38" t="s">
        <v>11587</v>
      </c>
      <c r="CT38" t="s">
        <v>6542</v>
      </c>
      <c r="CV38">
        <v>0</v>
      </c>
      <c r="CX38">
        <v>8</v>
      </c>
      <c r="CY38" t="s">
        <v>553</v>
      </c>
      <c r="CZ38">
        <v>0</v>
      </c>
      <c r="DA38">
        <v>8</v>
      </c>
      <c r="DB38" t="s">
        <v>1953</v>
      </c>
      <c r="DC38">
        <v>33</v>
      </c>
      <c r="DJ38">
        <v>4</v>
      </c>
      <c r="DK38" s="4">
        <v>44512</v>
      </c>
      <c r="DL38">
        <v>20587</v>
      </c>
      <c r="DM38">
        <v>2021</v>
      </c>
      <c r="DN38">
        <v>0</v>
      </c>
      <c r="DP38">
        <v>81620</v>
      </c>
      <c r="DQ38">
        <v>99</v>
      </c>
      <c r="DT38" t="s">
        <v>274</v>
      </c>
      <c r="DU38" t="s">
        <v>257</v>
      </c>
      <c r="DW38">
        <v>17</v>
      </c>
      <c r="DX38" t="s">
        <v>275</v>
      </c>
      <c r="ED38">
        <v>0</v>
      </c>
      <c r="EE38" t="s">
        <v>8626</v>
      </c>
      <c r="EF38" t="s">
        <v>383</v>
      </c>
      <c r="EG38">
        <v>1</v>
      </c>
      <c r="EI38" t="s">
        <v>340</v>
      </c>
      <c r="EJ38" t="s">
        <v>486</v>
      </c>
      <c r="EK38" t="s">
        <v>12212</v>
      </c>
      <c r="EL38" t="s">
        <v>12213</v>
      </c>
      <c r="EM38" t="s">
        <v>3373</v>
      </c>
      <c r="EN38" t="s">
        <v>282</v>
      </c>
      <c r="EO38" t="s">
        <v>1026</v>
      </c>
      <c r="EP38">
        <v>0</v>
      </c>
      <c r="EQ38" t="s">
        <v>491</v>
      </c>
      <c r="ES38" t="s">
        <v>12214</v>
      </c>
      <c r="ET38">
        <v>10</v>
      </c>
      <c r="EU38" t="s">
        <v>348</v>
      </c>
      <c r="EV38" t="s">
        <v>349</v>
      </c>
      <c r="EW38" t="s">
        <v>390</v>
      </c>
      <c r="EX38" t="s">
        <v>1914</v>
      </c>
      <c r="FA38" t="s">
        <v>741</v>
      </c>
      <c r="FB38" t="s">
        <v>12215</v>
      </c>
      <c r="FD38">
        <v>1</v>
      </c>
      <c r="FE38">
        <v>8</v>
      </c>
      <c r="FI38" t="s">
        <v>12176</v>
      </c>
      <c r="FJ38" t="s">
        <v>12216</v>
      </c>
      <c r="FK38">
        <v>0</v>
      </c>
      <c r="FM38">
        <v>0</v>
      </c>
      <c r="FP38">
        <v>0</v>
      </c>
      <c r="FR38" t="s">
        <v>462</v>
      </c>
      <c r="FU38" t="s">
        <v>777</v>
      </c>
      <c r="FV38" t="s">
        <v>397</v>
      </c>
      <c r="FX38">
        <v>1</v>
      </c>
      <c r="FZ38">
        <v>17.03</v>
      </c>
      <c r="GA38">
        <v>14</v>
      </c>
      <c r="GB38">
        <v>0</v>
      </c>
      <c r="GC38" t="s">
        <v>465</v>
      </c>
      <c r="GD38" t="s">
        <v>355</v>
      </c>
      <c r="GE38">
        <v>0</v>
      </c>
      <c r="GF38" t="s">
        <v>257</v>
      </c>
      <c r="GH38">
        <v>1.9</v>
      </c>
      <c r="GI38">
        <v>1</v>
      </c>
      <c r="GJ38">
        <v>0</v>
      </c>
      <c r="GL38" t="s">
        <v>12217</v>
      </c>
      <c r="GM38">
        <v>0</v>
      </c>
      <c r="GN38">
        <v>0</v>
      </c>
      <c r="GO38">
        <v>4</v>
      </c>
      <c r="GQ38">
        <v>25</v>
      </c>
      <c r="GZ38" t="s">
        <v>12218</v>
      </c>
      <c r="HB38" t="s">
        <v>313</v>
      </c>
      <c r="HC38" t="s">
        <v>313</v>
      </c>
      <c r="HD38" t="s">
        <v>12219</v>
      </c>
      <c r="HE38">
        <v>0</v>
      </c>
      <c r="HF38">
        <v>11</v>
      </c>
      <c r="HG38">
        <v>17</v>
      </c>
      <c r="HH38" t="s">
        <v>275</v>
      </c>
      <c r="HJ38" t="s">
        <v>898</v>
      </c>
      <c r="HK38" t="s">
        <v>4564</v>
      </c>
      <c r="HL38" t="s">
        <v>11681</v>
      </c>
      <c r="HN38" t="s">
        <v>12220</v>
      </c>
      <c r="HO38" t="s">
        <v>12221</v>
      </c>
      <c r="HP38" t="s">
        <v>12222</v>
      </c>
      <c r="HQ38" t="s">
        <v>12223</v>
      </c>
      <c r="HS38" t="s">
        <v>1772</v>
      </c>
      <c r="HV38">
        <v>0</v>
      </c>
      <c r="HW38">
        <v>4262362</v>
      </c>
      <c r="HX38" t="s">
        <v>12224</v>
      </c>
      <c r="HY38">
        <v>4262345</v>
      </c>
      <c r="IB38">
        <v>0.5</v>
      </c>
      <c r="IC38">
        <v>1</v>
      </c>
      <c r="IL38">
        <v>94</v>
      </c>
      <c r="IR38" t="s">
        <v>1914</v>
      </c>
      <c r="IT38">
        <v>11</v>
      </c>
    </row>
    <row r="39" spans="1:254">
      <c r="A39">
        <v>38</v>
      </c>
      <c r="B39">
        <v>2110</v>
      </c>
      <c r="C39">
        <v>3</v>
      </c>
      <c r="D39">
        <v>1</v>
      </c>
      <c r="E39">
        <v>10</v>
      </c>
      <c r="F39">
        <v>38</v>
      </c>
      <c r="G39">
        <v>-35</v>
      </c>
      <c r="H39" t="s">
        <v>253</v>
      </c>
      <c r="I39" t="s">
        <v>254</v>
      </c>
      <c r="J39">
        <v>22</v>
      </c>
      <c r="K39">
        <v>22</v>
      </c>
      <c r="L39" t="s">
        <v>11778</v>
      </c>
      <c r="M39" t="s">
        <v>2135</v>
      </c>
      <c r="N39" t="s">
        <v>254</v>
      </c>
      <c r="O39" t="s">
        <v>10753</v>
      </c>
      <c r="P39" t="s">
        <v>3188</v>
      </c>
      <c r="R39" t="s">
        <v>443</v>
      </c>
      <c r="V39" t="s">
        <v>257</v>
      </c>
      <c r="W39" t="s">
        <v>11779</v>
      </c>
      <c r="AD39" t="s">
        <v>11586</v>
      </c>
      <c r="AE39" t="s">
        <v>1292</v>
      </c>
      <c r="AF39" t="s">
        <v>11779</v>
      </c>
      <c r="AG39" t="s">
        <v>274</v>
      </c>
      <c r="AI39">
        <v>22</v>
      </c>
      <c r="AO39">
        <v>7</v>
      </c>
      <c r="BI39" t="s">
        <v>274</v>
      </c>
      <c r="BP39">
        <f t="shared" si="0"/>
        <v>0</v>
      </c>
      <c r="BQ39">
        <f t="shared" si="1"/>
        <v>1</v>
      </c>
      <c r="BS39" t="s">
        <v>11587</v>
      </c>
      <c r="BU39">
        <v>10</v>
      </c>
      <c r="BW39">
        <v>0</v>
      </c>
      <c r="BX39" t="s">
        <v>12225</v>
      </c>
      <c r="CC39" s="3">
        <v>0.25138888888888888</v>
      </c>
      <c r="CE39" t="s">
        <v>12226</v>
      </c>
      <c r="CI39">
        <v>0</v>
      </c>
      <c r="CJ39" t="s">
        <v>12227</v>
      </c>
      <c r="CK39" s="4">
        <v>38444</v>
      </c>
      <c r="CL39" t="s">
        <v>12228</v>
      </c>
      <c r="CM39" t="s">
        <v>12229</v>
      </c>
      <c r="CN39">
        <v>10</v>
      </c>
      <c r="CO39" t="s">
        <v>268</v>
      </c>
      <c r="CP39" t="s">
        <v>269</v>
      </c>
      <c r="CQ39" t="s">
        <v>11587</v>
      </c>
      <c r="CT39" t="s">
        <v>12230</v>
      </c>
      <c r="CV39">
        <v>0</v>
      </c>
      <c r="CX39">
        <v>1</v>
      </c>
      <c r="CY39" t="s">
        <v>2888</v>
      </c>
      <c r="CZ39">
        <v>8</v>
      </c>
      <c r="DA39">
        <v>5</v>
      </c>
      <c r="DB39" t="s">
        <v>988</v>
      </c>
      <c r="DC39">
        <v>-35</v>
      </c>
      <c r="DE39" t="s">
        <v>11661</v>
      </c>
      <c r="DJ39">
        <v>38</v>
      </c>
      <c r="DK39" s="4">
        <v>44512</v>
      </c>
      <c r="DL39">
        <v>20587</v>
      </c>
      <c r="DM39">
        <v>2021</v>
      </c>
      <c r="DN39">
        <v>0</v>
      </c>
      <c r="DP39">
        <v>81620</v>
      </c>
      <c r="DQ39">
        <v>114</v>
      </c>
      <c r="DT39" t="s">
        <v>274</v>
      </c>
      <c r="DU39" t="s">
        <v>257</v>
      </c>
      <c r="DW39">
        <v>24</v>
      </c>
      <c r="DX39" t="s">
        <v>275</v>
      </c>
      <c r="ED39">
        <v>0</v>
      </c>
      <c r="EE39" t="s">
        <v>11315</v>
      </c>
      <c r="EF39" t="s">
        <v>3198</v>
      </c>
      <c r="EG39">
        <v>1</v>
      </c>
      <c r="EH39" t="s">
        <v>2931</v>
      </c>
      <c r="EI39" t="s">
        <v>2147</v>
      </c>
      <c r="EJ39" t="s">
        <v>8449</v>
      </c>
      <c r="EK39" t="s">
        <v>12231</v>
      </c>
      <c r="EL39" t="s">
        <v>12232</v>
      </c>
      <c r="EM39" t="s">
        <v>268</v>
      </c>
      <c r="EN39" t="s">
        <v>282</v>
      </c>
      <c r="EO39" t="s">
        <v>3352</v>
      </c>
      <c r="EP39">
        <v>0</v>
      </c>
      <c r="ES39" t="s">
        <v>12233</v>
      </c>
      <c r="FC39" t="s">
        <v>253</v>
      </c>
      <c r="FD39">
        <v>0</v>
      </c>
      <c r="FE39">
        <v>34</v>
      </c>
      <c r="FF39" t="s">
        <v>255</v>
      </c>
      <c r="FH39" t="s">
        <v>255</v>
      </c>
      <c r="FK39">
        <v>0</v>
      </c>
      <c r="FM39">
        <v>0</v>
      </c>
      <c r="FP39">
        <v>0</v>
      </c>
      <c r="FR39" t="s">
        <v>1588</v>
      </c>
      <c r="FS39" t="s">
        <v>12234</v>
      </c>
      <c r="FT39" t="s">
        <v>274</v>
      </c>
      <c r="FU39" t="s">
        <v>7071</v>
      </c>
      <c r="FV39" t="s">
        <v>1291</v>
      </c>
      <c r="FW39" t="s">
        <v>625</v>
      </c>
      <c r="FX39">
        <v>0</v>
      </c>
      <c r="FZ39">
        <v>24.1</v>
      </c>
      <c r="GA39">
        <v>14</v>
      </c>
      <c r="GB39">
        <v>0</v>
      </c>
      <c r="GD39" t="s">
        <v>355</v>
      </c>
      <c r="GE39">
        <v>0</v>
      </c>
      <c r="GF39" t="s">
        <v>466</v>
      </c>
      <c r="GI39">
        <v>0</v>
      </c>
      <c r="GJ39">
        <v>0</v>
      </c>
      <c r="GL39" t="s">
        <v>12235</v>
      </c>
      <c r="GN39">
        <v>38</v>
      </c>
      <c r="GZ39" t="s">
        <v>12236</v>
      </c>
      <c r="HA39" t="s">
        <v>11661</v>
      </c>
      <c r="HB39" t="s">
        <v>313</v>
      </c>
      <c r="HC39" t="s">
        <v>313</v>
      </c>
      <c r="HD39" t="s">
        <v>12237</v>
      </c>
      <c r="HE39">
        <v>0</v>
      </c>
      <c r="HF39">
        <v>22</v>
      </c>
      <c r="HG39">
        <v>24</v>
      </c>
      <c r="HH39" t="s">
        <v>275</v>
      </c>
      <c r="HK39">
        <v>4</v>
      </c>
      <c r="HV39">
        <v>27</v>
      </c>
      <c r="HW39">
        <v>4262770</v>
      </c>
      <c r="HX39" t="s">
        <v>492</v>
      </c>
      <c r="HY39">
        <v>4262740</v>
      </c>
      <c r="IB39">
        <v>0</v>
      </c>
      <c r="IC39">
        <v>0</v>
      </c>
      <c r="IL39">
        <v>109</v>
      </c>
      <c r="IP39" t="s">
        <v>12238</v>
      </c>
      <c r="IT39">
        <v>11</v>
      </c>
    </row>
    <row r="40" spans="1:254">
      <c r="A40">
        <v>39</v>
      </c>
      <c r="B40">
        <v>2110</v>
      </c>
      <c r="C40">
        <v>3</v>
      </c>
      <c r="D40">
        <v>1</v>
      </c>
      <c r="E40">
        <v>10</v>
      </c>
      <c r="F40">
        <v>13</v>
      </c>
      <c r="G40">
        <v>27</v>
      </c>
      <c r="I40" t="s">
        <v>254</v>
      </c>
      <c r="J40">
        <v>12</v>
      </c>
      <c r="K40">
        <v>12</v>
      </c>
      <c r="L40" t="s">
        <v>12239</v>
      </c>
      <c r="M40" t="s">
        <v>2695</v>
      </c>
      <c r="O40" t="s">
        <v>2696</v>
      </c>
      <c r="V40" t="s">
        <v>253</v>
      </c>
      <c r="W40" t="s">
        <v>12240</v>
      </c>
      <c r="X40" t="s">
        <v>1069</v>
      </c>
      <c r="Y40" t="s">
        <v>12241</v>
      </c>
      <c r="AA40" t="s">
        <v>325</v>
      </c>
      <c r="AB40" t="s">
        <v>326</v>
      </c>
      <c r="AI40">
        <v>22</v>
      </c>
      <c r="AJ40" t="s">
        <v>327</v>
      </c>
      <c r="AO40">
        <v>7</v>
      </c>
      <c r="BI40" t="s">
        <v>274</v>
      </c>
      <c r="BP40">
        <f t="shared" si="0"/>
        <v>1</v>
      </c>
      <c r="BQ40">
        <f t="shared" si="1"/>
        <v>0</v>
      </c>
      <c r="BS40" t="s">
        <v>11587</v>
      </c>
      <c r="BU40">
        <v>10</v>
      </c>
      <c r="BW40">
        <v>0</v>
      </c>
      <c r="BX40" t="s">
        <v>12242</v>
      </c>
      <c r="BZ40">
        <v>1</v>
      </c>
      <c r="CC40" s="3">
        <v>0.22013888888888888</v>
      </c>
      <c r="CD40" t="s">
        <v>257</v>
      </c>
      <c r="CE40" t="s">
        <v>12243</v>
      </c>
      <c r="CF40">
        <v>7</v>
      </c>
      <c r="CH40" t="s">
        <v>331</v>
      </c>
      <c r="CI40">
        <v>0</v>
      </c>
      <c r="CJ40" t="s">
        <v>12244</v>
      </c>
      <c r="CK40" s="4">
        <v>38444</v>
      </c>
      <c r="CL40" t="s">
        <v>12245</v>
      </c>
      <c r="CM40" t="s">
        <v>12246</v>
      </c>
      <c r="CN40">
        <v>10</v>
      </c>
      <c r="CO40" t="s">
        <v>12247</v>
      </c>
      <c r="CP40" t="s">
        <v>269</v>
      </c>
      <c r="CQ40" t="s">
        <v>11587</v>
      </c>
      <c r="CT40" t="s">
        <v>12248</v>
      </c>
      <c r="CV40">
        <v>0</v>
      </c>
      <c r="CX40">
        <v>2</v>
      </c>
      <c r="CY40" t="s">
        <v>2888</v>
      </c>
      <c r="CZ40">
        <v>8</v>
      </c>
      <c r="DA40">
        <v>5</v>
      </c>
      <c r="DB40" t="s">
        <v>988</v>
      </c>
      <c r="DC40">
        <v>-35</v>
      </c>
      <c r="DE40" t="s">
        <v>11622</v>
      </c>
      <c r="DJ40">
        <v>13</v>
      </c>
      <c r="DK40" s="4">
        <v>44512</v>
      </c>
      <c r="DL40">
        <v>20587</v>
      </c>
      <c r="DM40">
        <v>2021</v>
      </c>
      <c r="DN40">
        <v>0</v>
      </c>
      <c r="DP40">
        <v>81620</v>
      </c>
      <c r="DQ40">
        <v>115</v>
      </c>
      <c r="DT40" t="s">
        <v>274</v>
      </c>
      <c r="DU40" t="s">
        <v>257</v>
      </c>
      <c r="DW40">
        <v>24</v>
      </c>
      <c r="DX40" t="s">
        <v>275</v>
      </c>
      <c r="ED40">
        <v>0</v>
      </c>
      <c r="EE40" t="s">
        <v>2704</v>
      </c>
      <c r="EF40" t="s">
        <v>422</v>
      </c>
      <c r="EG40">
        <v>0</v>
      </c>
      <c r="EI40" t="s">
        <v>454</v>
      </c>
      <c r="EJ40" t="s">
        <v>12249</v>
      </c>
      <c r="EK40" t="s">
        <v>12250</v>
      </c>
      <c r="EL40" t="s">
        <v>12251</v>
      </c>
      <c r="EM40" t="s">
        <v>12252</v>
      </c>
      <c r="EN40" t="s">
        <v>282</v>
      </c>
      <c r="EO40" t="s">
        <v>345</v>
      </c>
      <c r="EP40">
        <v>0</v>
      </c>
      <c r="EQ40" t="s">
        <v>491</v>
      </c>
      <c r="ES40" t="s">
        <v>12253</v>
      </c>
      <c r="ET40">
        <v>0</v>
      </c>
      <c r="EU40" t="s">
        <v>274</v>
      </c>
      <c r="EV40" t="s">
        <v>349</v>
      </c>
      <c r="EW40" t="s">
        <v>395</v>
      </c>
      <c r="EX40" t="s">
        <v>492</v>
      </c>
      <c r="FA40" t="s">
        <v>1818</v>
      </c>
      <c r="FB40" t="s">
        <v>12254</v>
      </c>
      <c r="FD40">
        <v>0</v>
      </c>
      <c r="FE40">
        <v>7</v>
      </c>
      <c r="FK40">
        <v>0</v>
      </c>
      <c r="FM40">
        <v>0</v>
      </c>
      <c r="FP40">
        <v>0</v>
      </c>
      <c r="FR40" t="s">
        <v>395</v>
      </c>
      <c r="FS40" t="s">
        <v>1029</v>
      </c>
      <c r="FU40" t="s">
        <v>496</v>
      </c>
      <c r="FX40">
        <v>0</v>
      </c>
      <c r="FZ40">
        <v>24.1</v>
      </c>
      <c r="GA40">
        <v>14</v>
      </c>
      <c r="GB40">
        <v>0</v>
      </c>
      <c r="GD40" t="s">
        <v>355</v>
      </c>
      <c r="GE40">
        <v>1</v>
      </c>
      <c r="GF40" t="s">
        <v>895</v>
      </c>
      <c r="GH40">
        <v>3.1</v>
      </c>
      <c r="GI40">
        <v>0</v>
      </c>
      <c r="GJ40">
        <v>0</v>
      </c>
      <c r="GL40" t="s">
        <v>12255</v>
      </c>
      <c r="GM40">
        <v>13</v>
      </c>
      <c r="GN40">
        <v>13</v>
      </c>
      <c r="GO40" t="s">
        <v>2349</v>
      </c>
      <c r="GQ40">
        <v>3</v>
      </c>
      <c r="GZ40" t="s">
        <v>12256</v>
      </c>
      <c r="HA40" t="s">
        <v>11622</v>
      </c>
      <c r="HB40" t="s">
        <v>294</v>
      </c>
      <c r="HC40" t="s">
        <v>294</v>
      </c>
      <c r="HD40" t="s">
        <v>11622</v>
      </c>
      <c r="HE40">
        <v>0</v>
      </c>
      <c r="HF40">
        <v>12</v>
      </c>
      <c r="HG40">
        <v>24</v>
      </c>
      <c r="HH40" t="s">
        <v>275</v>
      </c>
      <c r="HK40">
        <v>3</v>
      </c>
      <c r="HL40" t="s">
        <v>11622</v>
      </c>
      <c r="HN40" t="s">
        <v>12257</v>
      </c>
      <c r="HO40" t="s">
        <v>12258</v>
      </c>
      <c r="HP40" t="s">
        <v>12259</v>
      </c>
      <c r="HQ40" t="s">
        <v>12260</v>
      </c>
      <c r="HS40" t="s">
        <v>9757</v>
      </c>
      <c r="HV40">
        <v>14</v>
      </c>
      <c r="HW40">
        <v>4262797</v>
      </c>
      <c r="HX40" t="s">
        <v>492</v>
      </c>
      <c r="HY40">
        <v>4262770</v>
      </c>
      <c r="IB40">
        <v>0</v>
      </c>
      <c r="IC40">
        <v>0</v>
      </c>
      <c r="IL40">
        <v>110</v>
      </c>
      <c r="IP40" t="s">
        <v>12247</v>
      </c>
      <c r="IT40">
        <v>11</v>
      </c>
    </row>
    <row r="41" spans="1:254">
      <c r="A41">
        <v>40</v>
      </c>
      <c r="B41">
        <v>2110</v>
      </c>
      <c r="C41">
        <v>3</v>
      </c>
      <c r="D41">
        <v>1</v>
      </c>
      <c r="E41">
        <v>10</v>
      </c>
      <c r="F41">
        <v>5</v>
      </c>
      <c r="G41">
        <v>14</v>
      </c>
      <c r="I41" t="s">
        <v>254</v>
      </c>
      <c r="J41">
        <v>11</v>
      </c>
      <c r="K41" t="s">
        <v>10976</v>
      </c>
      <c r="L41" t="s">
        <v>10159</v>
      </c>
      <c r="M41" t="s">
        <v>1095</v>
      </c>
      <c r="O41" t="s">
        <v>3415</v>
      </c>
      <c r="S41" t="s">
        <v>473</v>
      </c>
      <c r="V41" t="s">
        <v>257</v>
      </c>
      <c r="W41" t="s">
        <v>12261</v>
      </c>
      <c r="AD41" t="s">
        <v>807</v>
      </c>
      <c r="AE41" t="s">
        <v>808</v>
      </c>
      <c r="AF41" t="s">
        <v>12261</v>
      </c>
      <c r="AG41" t="s">
        <v>257</v>
      </c>
      <c r="AI41">
        <v>20</v>
      </c>
      <c r="AO41">
        <v>7</v>
      </c>
      <c r="AT41" t="s">
        <v>254</v>
      </c>
      <c r="BI41" t="s">
        <v>274</v>
      </c>
      <c r="BP41">
        <f t="shared" si="0"/>
        <v>0</v>
      </c>
      <c r="BQ41">
        <f t="shared" si="1"/>
        <v>2</v>
      </c>
      <c r="BS41" t="s">
        <v>11587</v>
      </c>
      <c r="BU41">
        <v>10</v>
      </c>
      <c r="BW41">
        <v>0</v>
      </c>
      <c r="BX41" t="s">
        <v>12262</v>
      </c>
      <c r="CC41" s="3">
        <v>0.19166666666666665</v>
      </c>
      <c r="CE41" t="s">
        <v>12263</v>
      </c>
      <c r="CI41">
        <v>0</v>
      </c>
      <c r="CJ41" t="s">
        <v>12264</v>
      </c>
      <c r="CK41" s="4">
        <v>38778</v>
      </c>
      <c r="CL41" t="s">
        <v>12265</v>
      </c>
      <c r="CM41" t="s">
        <v>12266</v>
      </c>
      <c r="CN41">
        <v>10</v>
      </c>
      <c r="CO41" t="s">
        <v>12267</v>
      </c>
      <c r="CP41" t="s">
        <v>418</v>
      </c>
      <c r="CQ41" t="s">
        <v>11587</v>
      </c>
      <c r="CT41" t="s">
        <v>613</v>
      </c>
      <c r="CV41">
        <v>0</v>
      </c>
      <c r="CX41">
        <v>3</v>
      </c>
      <c r="CY41" t="s">
        <v>2888</v>
      </c>
      <c r="CZ41">
        <v>8</v>
      </c>
      <c r="DA41">
        <v>5</v>
      </c>
      <c r="DB41" t="s">
        <v>988</v>
      </c>
      <c r="DC41">
        <v>-35</v>
      </c>
      <c r="DE41" t="s">
        <v>11769</v>
      </c>
      <c r="DJ41">
        <v>5</v>
      </c>
      <c r="DK41" s="4">
        <v>44512</v>
      </c>
      <c r="DL41">
        <v>20587</v>
      </c>
      <c r="DM41">
        <v>2021</v>
      </c>
      <c r="DN41">
        <v>0</v>
      </c>
      <c r="DP41">
        <v>81620</v>
      </c>
      <c r="DQ41">
        <v>116</v>
      </c>
      <c r="DT41" t="s">
        <v>274</v>
      </c>
      <c r="DU41" t="s">
        <v>257</v>
      </c>
      <c r="DW41">
        <v>24</v>
      </c>
      <c r="DX41" t="s">
        <v>275</v>
      </c>
      <c r="ED41">
        <v>0</v>
      </c>
      <c r="EE41" t="s">
        <v>3716</v>
      </c>
      <c r="EF41" t="s">
        <v>422</v>
      </c>
      <c r="EG41">
        <v>0</v>
      </c>
      <c r="EI41" t="s">
        <v>340</v>
      </c>
      <c r="EJ41" t="s">
        <v>12268</v>
      </c>
      <c r="EK41" t="s">
        <v>12269</v>
      </c>
      <c r="EL41" t="s">
        <v>12270</v>
      </c>
      <c r="EM41" t="s">
        <v>12271</v>
      </c>
      <c r="EN41" t="s">
        <v>418</v>
      </c>
      <c r="EO41" t="s">
        <v>1110</v>
      </c>
      <c r="EP41">
        <v>0</v>
      </c>
      <c r="ES41" t="s">
        <v>12272</v>
      </c>
      <c r="FD41">
        <v>0</v>
      </c>
      <c r="FE41">
        <v>11</v>
      </c>
      <c r="FF41" t="s">
        <v>285</v>
      </c>
      <c r="FH41" t="s">
        <v>285</v>
      </c>
      <c r="FK41">
        <v>0</v>
      </c>
      <c r="FM41">
        <v>0</v>
      </c>
      <c r="FP41">
        <v>0</v>
      </c>
      <c r="FR41" t="s">
        <v>462</v>
      </c>
      <c r="FS41" t="s">
        <v>1002</v>
      </c>
      <c r="FT41" t="s">
        <v>274</v>
      </c>
      <c r="FU41" t="s">
        <v>463</v>
      </c>
      <c r="FV41" t="s">
        <v>431</v>
      </c>
      <c r="FW41" t="s">
        <v>1517</v>
      </c>
      <c r="FX41">
        <v>0</v>
      </c>
      <c r="FZ41">
        <v>24.1</v>
      </c>
      <c r="GA41">
        <v>14</v>
      </c>
      <c r="GB41">
        <v>0</v>
      </c>
      <c r="GC41" t="s">
        <v>5065</v>
      </c>
      <c r="GD41" t="s">
        <v>355</v>
      </c>
      <c r="GE41">
        <v>0</v>
      </c>
      <c r="GF41" t="s">
        <v>257</v>
      </c>
      <c r="GI41">
        <v>1</v>
      </c>
      <c r="GJ41">
        <v>0</v>
      </c>
      <c r="GL41" t="s">
        <v>8189</v>
      </c>
      <c r="GN41">
        <v>4</v>
      </c>
      <c r="GZ41" t="s">
        <v>12273</v>
      </c>
      <c r="HB41" t="s">
        <v>313</v>
      </c>
      <c r="HC41" t="s">
        <v>313</v>
      </c>
      <c r="HE41">
        <v>0</v>
      </c>
      <c r="HF41">
        <v>11</v>
      </c>
      <c r="HG41">
        <v>24</v>
      </c>
      <c r="HH41" t="s">
        <v>275</v>
      </c>
      <c r="HK41">
        <v>4</v>
      </c>
      <c r="HV41">
        <v>9</v>
      </c>
      <c r="HW41">
        <v>4262824</v>
      </c>
      <c r="HX41" t="s">
        <v>387</v>
      </c>
      <c r="HY41">
        <v>4262797</v>
      </c>
      <c r="IB41">
        <v>0</v>
      </c>
      <c r="IC41">
        <v>0</v>
      </c>
      <c r="IL41">
        <v>111</v>
      </c>
      <c r="IP41" t="s">
        <v>11769</v>
      </c>
      <c r="IT41">
        <v>11</v>
      </c>
    </row>
    <row r="42" spans="1:254">
      <c r="A42">
        <v>41</v>
      </c>
      <c r="B42">
        <v>2110</v>
      </c>
      <c r="C42">
        <v>3</v>
      </c>
      <c r="D42">
        <v>2</v>
      </c>
      <c r="E42">
        <v>5</v>
      </c>
      <c r="F42">
        <v>2</v>
      </c>
      <c r="G42">
        <v>9</v>
      </c>
      <c r="I42" t="s">
        <v>298</v>
      </c>
      <c r="J42">
        <v>11</v>
      </c>
      <c r="K42">
        <v>11</v>
      </c>
      <c r="L42" t="s">
        <v>3930</v>
      </c>
      <c r="M42" t="s">
        <v>1095</v>
      </c>
      <c r="O42" t="s">
        <v>3415</v>
      </c>
      <c r="V42" t="s">
        <v>257</v>
      </c>
      <c r="W42" t="s">
        <v>12274</v>
      </c>
      <c r="AD42" t="s">
        <v>411</v>
      </c>
      <c r="AE42" t="s">
        <v>412</v>
      </c>
      <c r="AF42" t="s">
        <v>12274</v>
      </c>
      <c r="AG42" t="s">
        <v>274</v>
      </c>
      <c r="AI42">
        <v>20</v>
      </c>
      <c r="AO42">
        <v>7</v>
      </c>
      <c r="AT42" t="s">
        <v>254</v>
      </c>
      <c r="BI42" t="s">
        <v>261</v>
      </c>
      <c r="BP42">
        <f t="shared" si="0"/>
        <v>0</v>
      </c>
      <c r="BQ42">
        <f t="shared" si="1"/>
        <v>1</v>
      </c>
      <c r="BS42" t="s">
        <v>11587</v>
      </c>
      <c r="BU42">
        <v>10</v>
      </c>
      <c r="BW42">
        <v>0</v>
      </c>
      <c r="BX42" t="s">
        <v>12275</v>
      </c>
      <c r="CC42" s="3">
        <v>0.16319444444444445</v>
      </c>
      <c r="CE42" t="s">
        <v>12276</v>
      </c>
      <c r="CI42">
        <v>0</v>
      </c>
      <c r="CJ42" t="s">
        <v>12277</v>
      </c>
      <c r="CK42" s="4">
        <v>38778</v>
      </c>
      <c r="CL42" t="s">
        <v>12278</v>
      </c>
      <c r="CM42" t="s">
        <v>12279</v>
      </c>
      <c r="CN42">
        <v>10</v>
      </c>
      <c r="CP42" t="s">
        <v>282</v>
      </c>
      <c r="CQ42" t="s">
        <v>11587</v>
      </c>
      <c r="CT42" t="s">
        <v>12116</v>
      </c>
      <c r="CV42">
        <v>0</v>
      </c>
      <c r="CX42">
        <v>4</v>
      </c>
      <c r="CY42" t="s">
        <v>2888</v>
      </c>
      <c r="CZ42">
        <v>8</v>
      </c>
      <c r="DA42">
        <v>5</v>
      </c>
      <c r="DB42" t="s">
        <v>988</v>
      </c>
      <c r="DC42">
        <v>-35</v>
      </c>
      <c r="DE42" t="s">
        <v>11661</v>
      </c>
      <c r="DJ42">
        <v>2</v>
      </c>
      <c r="DK42" s="4">
        <v>44512</v>
      </c>
      <c r="DL42">
        <v>20587</v>
      </c>
      <c r="DM42">
        <v>2021</v>
      </c>
      <c r="DN42">
        <v>0</v>
      </c>
      <c r="DP42">
        <v>81620</v>
      </c>
      <c r="DQ42">
        <v>117</v>
      </c>
      <c r="DT42" t="s">
        <v>274</v>
      </c>
      <c r="DU42" t="s">
        <v>257</v>
      </c>
      <c r="DW42">
        <v>24</v>
      </c>
      <c r="DX42" t="s">
        <v>275</v>
      </c>
      <c r="ED42">
        <v>0</v>
      </c>
      <c r="EE42" t="s">
        <v>3716</v>
      </c>
      <c r="EF42" t="s">
        <v>422</v>
      </c>
      <c r="EG42">
        <v>0</v>
      </c>
      <c r="EI42" t="s">
        <v>340</v>
      </c>
      <c r="EJ42" t="s">
        <v>8403</v>
      </c>
      <c r="EK42" t="s">
        <v>12280</v>
      </c>
      <c r="EL42" t="s">
        <v>12281</v>
      </c>
      <c r="EM42" t="s">
        <v>351</v>
      </c>
      <c r="EN42" t="s">
        <v>269</v>
      </c>
      <c r="EO42" t="s">
        <v>1110</v>
      </c>
      <c r="EP42">
        <v>0</v>
      </c>
      <c r="ES42" t="s">
        <v>12282</v>
      </c>
      <c r="FD42">
        <v>0</v>
      </c>
      <c r="FE42">
        <v>9</v>
      </c>
      <c r="FF42" t="s">
        <v>621</v>
      </c>
      <c r="FH42" t="s">
        <v>621</v>
      </c>
      <c r="FK42">
        <v>0</v>
      </c>
      <c r="FM42">
        <v>0</v>
      </c>
      <c r="FP42">
        <v>0</v>
      </c>
      <c r="FR42" t="s">
        <v>462</v>
      </c>
      <c r="FS42" t="s">
        <v>1002</v>
      </c>
      <c r="FT42" t="s">
        <v>274</v>
      </c>
      <c r="FU42" t="s">
        <v>463</v>
      </c>
      <c r="FV42" t="s">
        <v>431</v>
      </c>
      <c r="FX42">
        <v>1</v>
      </c>
      <c r="FZ42">
        <v>24.1</v>
      </c>
      <c r="GA42">
        <v>14</v>
      </c>
      <c r="GB42">
        <v>0</v>
      </c>
      <c r="GD42" t="s">
        <v>355</v>
      </c>
      <c r="GE42">
        <v>0</v>
      </c>
      <c r="GF42" t="s">
        <v>257</v>
      </c>
      <c r="GI42">
        <v>0</v>
      </c>
      <c r="GJ42">
        <v>0</v>
      </c>
      <c r="GL42" t="s">
        <v>12283</v>
      </c>
      <c r="GN42">
        <v>0</v>
      </c>
      <c r="GZ42" t="s">
        <v>12284</v>
      </c>
      <c r="HB42" t="s">
        <v>313</v>
      </c>
      <c r="HC42" t="s">
        <v>313</v>
      </c>
      <c r="HD42" t="s">
        <v>12285</v>
      </c>
      <c r="HE42">
        <v>0</v>
      </c>
      <c r="HF42">
        <v>11</v>
      </c>
      <c r="HG42">
        <v>24</v>
      </c>
      <c r="HH42" t="s">
        <v>275</v>
      </c>
      <c r="HK42">
        <v>4</v>
      </c>
      <c r="HO42" t="s">
        <v>12286</v>
      </c>
      <c r="HP42" t="s">
        <v>12287</v>
      </c>
      <c r="HQ42" t="s">
        <v>12288</v>
      </c>
      <c r="HV42">
        <v>7</v>
      </c>
      <c r="HW42">
        <v>4262847</v>
      </c>
      <c r="HX42" t="s">
        <v>12289</v>
      </c>
      <c r="HY42">
        <v>4262824</v>
      </c>
      <c r="IB42">
        <v>0</v>
      </c>
      <c r="IC42">
        <v>0</v>
      </c>
      <c r="IL42">
        <v>112</v>
      </c>
      <c r="IN42" t="s">
        <v>11661</v>
      </c>
      <c r="IP42" t="s">
        <v>11661</v>
      </c>
      <c r="IT42">
        <v>11</v>
      </c>
    </row>
    <row r="43" spans="1:254">
      <c r="A43">
        <v>42</v>
      </c>
      <c r="B43">
        <v>2110</v>
      </c>
      <c r="C43">
        <v>3</v>
      </c>
      <c r="D43">
        <v>3</v>
      </c>
      <c r="E43">
        <v>3</v>
      </c>
      <c r="F43">
        <v>-1</v>
      </c>
      <c r="G43">
        <v>7</v>
      </c>
      <c r="I43" t="s">
        <v>298</v>
      </c>
      <c r="J43">
        <v>11</v>
      </c>
      <c r="K43" t="s">
        <v>1184</v>
      </c>
      <c r="L43" t="s">
        <v>12290</v>
      </c>
      <c r="M43" t="s">
        <v>1095</v>
      </c>
      <c r="O43" t="s">
        <v>3415</v>
      </c>
      <c r="S43" t="s">
        <v>473</v>
      </c>
      <c r="V43" t="s">
        <v>257</v>
      </c>
      <c r="W43" t="s">
        <v>12291</v>
      </c>
      <c r="AD43" t="s">
        <v>1411</v>
      </c>
      <c r="AE43" t="s">
        <v>1412</v>
      </c>
      <c r="AF43" t="s">
        <v>12291</v>
      </c>
      <c r="AG43" t="s">
        <v>274</v>
      </c>
      <c r="AI43">
        <v>22</v>
      </c>
      <c r="AK43" t="s">
        <v>7363</v>
      </c>
      <c r="AO43">
        <v>7</v>
      </c>
      <c r="AT43" t="s">
        <v>254</v>
      </c>
      <c r="BI43" t="s">
        <v>274</v>
      </c>
      <c r="BP43">
        <f t="shared" si="0"/>
        <v>0</v>
      </c>
      <c r="BQ43">
        <f t="shared" si="1"/>
        <v>1</v>
      </c>
      <c r="BS43" t="s">
        <v>11587</v>
      </c>
      <c r="BU43">
        <v>10</v>
      </c>
      <c r="BW43">
        <v>0</v>
      </c>
      <c r="BX43" t="s">
        <v>12292</v>
      </c>
      <c r="CC43" s="3">
        <v>0.13194444444444445</v>
      </c>
      <c r="CE43" t="s">
        <v>12293</v>
      </c>
      <c r="CI43">
        <v>0</v>
      </c>
      <c r="CJ43" t="s">
        <v>12294</v>
      </c>
      <c r="CK43" s="4">
        <v>38778</v>
      </c>
      <c r="CL43" t="s">
        <v>12295</v>
      </c>
      <c r="CM43" t="s">
        <v>12296</v>
      </c>
      <c r="CN43">
        <v>10</v>
      </c>
      <c r="CO43" t="s">
        <v>12297</v>
      </c>
      <c r="CP43" t="s">
        <v>282</v>
      </c>
      <c r="CQ43" t="s">
        <v>11587</v>
      </c>
      <c r="CT43" t="s">
        <v>419</v>
      </c>
      <c r="CV43">
        <v>0</v>
      </c>
      <c r="CX43">
        <v>5</v>
      </c>
      <c r="CY43" t="s">
        <v>2888</v>
      </c>
      <c r="CZ43">
        <v>8</v>
      </c>
      <c r="DA43">
        <v>5</v>
      </c>
      <c r="DB43" t="s">
        <v>988</v>
      </c>
      <c r="DC43">
        <v>-35</v>
      </c>
      <c r="DE43" t="s">
        <v>11900</v>
      </c>
      <c r="DJ43">
        <v>-1</v>
      </c>
      <c r="DK43" s="4">
        <v>44512</v>
      </c>
      <c r="DL43">
        <v>20587</v>
      </c>
      <c r="DM43">
        <v>2021</v>
      </c>
      <c r="DN43">
        <v>0</v>
      </c>
      <c r="DP43">
        <v>81620</v>
      </c>
      <c r="DQ43">
        <v>118</v>
      </c>
      <c r="DT43" t="s">
        <v>274</v>
      </c>
      <c r="DU43" t="s">
        <v>257</v>
      </c>
      <c r="DW43">
        <v>24</v>
      </c>
      <c r="DX43" t="s">
        <v>275</v>
      </c>
      <c r="ED43">
        <v>0</v>
      </c>
      <c r="EE43" t="s">
        <v>12298</v>
      </c>
      <c r="EF43" t="s">
        <v>422</v>
      </c>
      <c r="EG43">
        <v>0</v>
      </c>
      <c r="EI43" t="s">
        <v>340</v>
      </c>
      <c r="EJ43" t="s">
        <v>341</v>
      </c>
      <c r="EK43" t="s">
        <v>12299</v>
      </c>
      <c r="EL43" t="s">
        <v>12300</v>
      </c>
      <c r="EM43" t="s">
        <v>10228</v>
      </c>
      <c r="EN43" t="s">
        <v>269</v>
      </c>
      <c r="EO43" t="s">
        <v>388</v>
      </c>
      <c r="EP43">
        <v>1</v>
      </c>
      <c r="ES43" t="s">
        <v>12301</v>
      </c>
      <c r="FC43" t="s">
        <v>253</v>
      </c>
      <c r="FD43">
        <v>0</v>
      </c>
      <c r="FE43">
        <v>5</v>
      </c>
      <c r="FF43" t="s">
        <v>590</v>
      </c>
      <c r="FH43" t="s">
        <v>590</v>
      </c>
      <c r="FI43" t="s">
        <v>11751</v>
      </c>
      <c r="FK43">
        <v>0</v>
      </c>
      <c r="FM43">
        <v>0</v>
      </c>
      <c r="FP43">
        <v>0</v>
      </c>
      <c r="FR43" t="s">
        <v>1177</v>
      </c>
      <c r="FS43" t="s">
        <v>1516</v>
      </c>
      <c r="FT43" t="s">
        <v>274</v>
      </c>
      <c r="FU43" t="s">
        <v>1374</v>
      </c>
      <c r="FV43" t="s">
        <v>290</v>
      </c>
      <c r="FW43" t="s">
        <v>1411</v>
      </c>
      <c r="FX43">
        <v>0</v>
      </c>
      <c r="FZ43">
        <v>24.1</v>
      </c>
      <c r="GA43">
        <v>14</v>
      </c>
      <c r="GB43">
        <v>0</v>
      </c>
      <c r="GC43" t="s">
        <v>1644</v>
      </c>
      <c r="GD43" t="s">
        <v>355</v>
      </c>
      <c r="GE43">
        <v>0</v>
      </c>
      <c r="GF43" t="s">
        <v>257</v>
      </c>
      <c r="GI43">
        <v>1</v>
      </c>
      <c r="GJ43">
        <v>0</v>
      </c>
      <c r="GL43" t="s">
        <v>12302</v>
      </c>
      <c r="GN43">
        <v>0</v>
      </c>
      <c r="GZ43" t="s">
        <v>12303</v>
      </c>
      <c r="HB43" t="s">
        <v>313</v>
      </c>
      <c r="HC43" t="s">
        <v>313</v>
      </c>
      <c r="HD43" t="s">
        <v>12304</v>
      </c>
      <c r="HE43">
        <v>0</v>
      </c>
      <c r="HF43">
        <v>11</v>
      </c>
      <c r="HG43">
        <v>24</v>
      </c>
      <c r="HH43" t="s">
        <v>275</v>
      </c>
      <c r="HK43">
        <v>4</v>
      </c>
      <c r="HV43">
        <v>8</v>
      </c>
      <c r="HW43">
        <v>4262867</v>
      </c>
      <c r="HX43" t="s">
        <v>12305</v>
      </c>
      <c r="HY43">
        <v>4262847</v>
      </c>
      <c r="IB43">
        <v>0</v>
      </c>
      <c r="IC43">
        <v>0</v>
      </c>
      <c r="IL43">
        <v>113</v>
      </c>
      <c r="IN43" t="s">
        <v>11900</v>
      </c>
      <c r="IP43" t="s">
        <v>11900</v>
      </c>
      <c r="IT43">
        <v>11</v>
      </c>
    </row>
    <row r="44" spans="1:254">
      <c r="A44">
        <v>43</v>
      </c>
      <c r="B44">
        <v>2110</v>
      </c>
      <c r="C44">
        <v>4</v>
      </c>
      <c r="D44">
        <v>1</v>
      </c>
      <c r="E44">
        <v>10</v>
      </c>
      <c r="F44">
        <v>0</v>
      </c>
      <c r="G44">
        <v>-37</v>
      </c>
      <c r="H44" t="s">
        <v>253</v>
      </c>
      <c r="I44" t="s">
        <v>298</v>
      </c>
      <c r="J44">
        <v>11</v>
      </c>
      <c r="K44" t="s">
        <v>471</v>
      </c>
      <c r="L44" t="s">
        <v>721</v>
      </c>
      <c r="M44" t="s">
        <v>319</v>
      </c>
      <c r="O44" t="s">
        <v>722</v>
      </c>
      <c r="V44" t="s">
        <v>253</v>
      </c>
      <c r="W44" t="s">
        <v>12306</v>
      </c>
      <c r="X44" t="s">
        <v>2244</v>
      </c>
      <c r="Y44" t="s">
        <v>12307</v>
      </c>
      <c r="AA44" t="s">
        <v>325</v>
      </c>
      <c r="AB44" t="s">
        <v>326</v>
      </c>
      <c r="AJ44" t="s">
        <v>756</v>
      </c>
      <c r="AO44">
        <v>7</v>
      </c>
      <c r="BI44" t="s">
        <v>257</v>
      </c>
      <c r="BP44">
        <f t="shared" si="0"/>
        <v>1</v>
      </c>
      <c r="BQ44">
        <f t="shared" si="1"/>
        <v>0</v>
      </c>
      <c r="BS44" t="s">
        <v>11587</v>
      </c>
      <c r="BU44">
        <v>17</v>
      </c>
      <c r="BW44">
        <v>0</v>
      </c>
      <c r="BX44" t="s">
        <v>12308</v>
      </c>
      <c r="BZ44">
        <v>0</v>
      </c>
      <c r="CC44" s="3">
        <v>0.48888888888888887</v>
      </c>
      <c r="CD44" t="s">
        <v>257</v>
      </c>
      <c r="CE44" t="s">
        <v>12309</v>
      </c>
      <c r="CF44">
        <v>7</v>
      </c>
      <c r="CH44" t="s">
        <v>331</v>
      </c>
      <c r="CI44">
        <v>0</v>
      </c>
      <c r="CJ44" t="s">
        <v>12310</v>
      </c>
      <c r="CK44" s="4">
        <v>38778</v>
      </c>
      <c r="CL44" t="s">
        <v>12311</v>
      </c>
      <c r="CM44" t="s">
        <v>12312</v>
      </c>
      <c r="CN44">
        <v>17</v>
      </c>
      <c r="CO44" t="s">
        <v>268</v>
      </c>
      <c r="CP44" t="s">
        <v>282</v>
      </c>
      <c r="CQ44" t="s">
        <v>11587</v>
      </c>
      <c r="CT44" t="s">
        <v>12313</v>
      </c>
      <c r="CV44">
        <v>0</v>
      </c>
      <c r="CX44">
        <v>1</v>
      </c>
      <c r="CY44" t="s">
        <v>553</v>
      </c>
      <c r="CZ44">
        <v>0</v>
      </c>
      <c r="DA44">
        <v>8</v>
      </c>
      <c r="DB44" t="s">
        <v>1953</v>
      </c>
      <c r="DC44">
        <v>-37</v>
      </c>
      <c r="DJ44">
        <v>0</v>
      </c>
      <c r="DK44" s="4">
        <v>44512</v>
      </c>
      <c r="DL44">
        <v>20587</v>
      </c>
      <c r="DM44">
        <v>2021</v>
      </c>
      <c r="DN44">
        <v>0</v>
      </c>
      <c r="DP44">
        <v>81620</v>
      </c>
      <c r="DQ44">
        <v>137</v>
      </c>
      <c r="DT44" t="s">
        <v>257</v>
      </c>
      <c r="DU44" t="s">
        <v>274</v>
      </c>
      <c r="DW44">
        <v>24</v>
      </c>
      <c r="DX44" t="s">
        <v>275</v>
      </c>
      <c r="EA44" t="s">
        <v>12314</v>
      </c>
      <c r="ED44">
        <v>0</v>
      </c>
      <c r="EE44" t="s">
        <v>736</v>
      </c>
      <c r="EF44" t="s">
        <v>338</v>
      </c>
      <c r="EG44">
        <v>0</v>
      </c>
      <c r="EH44" t="s">
        <v>737</v>
      </c>
      <c r="EI44" t="s">
        <v>340</v>
      </c>
      <c r="EJ44" t="s">
        <v>12315</v>
      </c>
      <c r="EK44" t="s">
        <v>12316</v>
      </c>
      <c r="EL44" t="s">
        <v>12317</v>
      </c>
      <c r="EM44" t="s">
        <v>268</v>
      </c>
      <c r="EN44" t="s">
        <v>269</v>
      </c>
      <c r="EO44" t="s">
        <v>10870</v>
      </c>
      <c r="EP44">
        <v>0</v>
      </c>
      <c r="EQ44" t="s">
        <v>346</v>
      </c>
      <c r="ES44" t="s">
        <v>12318</v>
      </c>
      <c r="ET44">
        <v>6</v>
      </c>
      <c r="EU44" t="s">
        <v>257</v>
      </c>
      <c r="EV44" t="s">
        <v>349</v>
      </c>
      <c r="EW44" t="s">
        <v>771</v>
      </c>
      <c r="EX44" t="s">
        <v>898</v>
      </c>
      <c r="FA44" t="s">
        <v>499</v>
      </c>
      <c r="FB44" t="s">
        <v>12319</v>
      </c>
      <c r="FD44">
        <v>0</v>
      </c>
      <c r="FE44">
        <v>10</v>
      </c>
      <c r="FK44">
        <v>0</v>
      </c>
      <c r="FM44">
        <v>0</v>
      </c>
      <c r="FP44">
        <v>0</v>
      </c>
      <c r="FR44" t="s">
        <v>354</v>
      </c>
      <c r="FX44">
        <v>0</v>
      </c>
      <c r="FZ44">
        <v>24.17</v>
      </c>
      <c r="GA44">
        <v>7</v>
      </c>
      <c r="GB44">
        <v>0</v>
      </c>
      <c r="GD44" t="s">
        <v>355</v>
      </c>
      <c r="GE44">
        <v>1</v>
      </c>
      <c r="GH44">
        <v>2.8</v>
      </c>
      <c r="GI44">
        <v>0</v>
      </c>
      <c r="GJ44">
        <v>0</v>
      </c>
      <c r="GL44" t="s">
        <v>12320</v>
      </c>
      <c r="GO44" t="s">
        <v>499</v>
      </c>
      <c r="GQ44">
        <v>51</v>
      </c>
      <c r="GZ44" t="s">
        <v>12321</v>
      </c>
      <c r="HB44" t="s">
        <v>294</v>
      </c>
      <c r="HC44" t="s">
        <v>294</v>
      </c>
      <c r="HD44" t="s">
        <v>600</v>
      </c>
      <c r="HE44">
        <v>0</v>
      </c>
      <c r="HF44">
        <v>11</v>
      </c>
      <c r="HG44">
        <v>24</v>
      </c>
      <c r="HH44" t="s">
        <v>275</v>
      </c>
      <c r="HK44">
        <v>3</v>
      </c>
      <c r="HL44" t="s">
        <v>11623</v>
      </c>
      <c r="HN44" t="s">
        <v>12322</v>
      </c>
      <c r="HO44" t="s">
        <v>12323</v>
      </c>
      <c r="HP44" t="s">
        <v>12324</v>
      </c>
      <c r="HQ44" t="s">
        <v>12325</v>
      </c>
      <c r="HS44" t="s">
        <v>2828</v>
      </c>
      <c r="HV44">
        <v>-37</v>
      </c>
      <c r="HW44">
        <v>4263345</v>
      </c>
      <c r="HY44">
        <v>4263306</v>
      </c>
      <c r="IB44">
        <v>-0.5</v>
      </c>
      <c r="IC44">
        <v>1</v>
      </c>
      <c r="IL44">
        <v>131</v>
      </c>
      <c r="IT44">
        <v>11</v>
      </c>
    </row>
    <row r="45" spans="1:254">
      <c r="A45">
        <v>44</v>
      </c>
      <c r="B45">
        <v>2110</v>
      </c>
      <c r="C45">
        <v>4</v>
      </c>
      <c r="D45">
        <v>2</v>
      </c>
      <c r="E45">
        <v>10</v>
      </c>
      <c r="F45">
        <v>3</v>
      </c>
      <c r="G45">
        <v>-37</v>
      </c>
      <c r="I45" t="s">
        <v>298</v>
      </c>
      <c r="J45">
        <v>12</v>
      </c>
      <c r="K45" t="s">
        <v>3319</v>
      </c>
      <c r="L45" t="s">
        <v>5069</v>
      </c>
      <c r="M45" t="s">
        <v>1095</v>
      </c>
      <c r="O45" t="s">
        <v>3415</v>
      </c>
      <c r="S45" t="s">
        <v>5070</v>
      </c>
      <c r="V45" t="s">
        <v>257</v>
      </c>
      <c r="W45" t="s">
        <v>6386</v>
      </c>
      <c r="AD45" t="s">
        <v>635</v>
      </c>
      <c r="AE45" t="s">
        <v>1685</v>
      </c>
      <c r="AF45" t="s">
        <v>6386</v>
      </c>
      <c r="AG45" t="s">
        <v>274</v>
      </c>
      <c r="AI45">
        <v>22</v>
      </c>
      <c r="AO45">
        <v>7</v>
      </c>
      <c r="BI45" t="s">
        <v>257</v>
      </c>
      <c r="BP45">
        <f t="shared" si="0"/>
        <v>0</v>
      </c>
      <c r="BQ45">
        <f t="shared" si="1"/>
        <v>1</v>
      </c>
      <c r="BS45" t="s">
        <v>11587</v>
      </c>
      <c r="BU45">
        <v>17</v>
      </c>
      <c r="BW45">
        <v>0</v>
      </c>
      <c r="BX45" t="s">
        <v>12326</v>
      </c>
      <c r="CC45" s="3">
        <v>0.4861111111111111</v>
      </c>
      <c r="CE45" t="s">
        <v>12327</v>
      </c>
      <c r="CI45">
        <v>0</v>
      </c>
      <c r="CJ45" t="s">
        <v>12328</v>
      </c>
      <c r="CK45" s="4">
        <v>38778</v>
      </c>
      <c r="CL45" t="s">
        <v>12329</v>
      </c>
      <c r="CM45" t="s">
        <v>12330</v>
      </c>
      <c r="CN45">
        <v>17</v>
      </c>
      <c r="CP45" t="s">
        <v>282</v>
      </c>
      <c r="CQ45" t="s">
        <v>11587</v>
      </c>
      <c r="CT45" t="s">
        <v>12331</v>
      </c>
      <c r="CV45">
        <v>0</v>
      </c>
      <c r="CX45">
        <v>2</v>
      </c>
      <c r="CY45" t="s">
        <v>553</v>
      </c>
      <c r="CZ45">
        <v>0</v>
      </c>
      <c r="DA45">
        <v>8</v>
      </c>
      <c r="DB45" t="s">
        <v>1953</v>
      </c>
      <c r="DC45">
        <v>-37</v>
      </c>
      <c r="DE45" t="s">
        <v>11681</v>
      </c>
      <c r="DJ45">
        <v>3</v>
      </c>
      <c r="DK45" s="4">
        <v>44512</v>
      </c>
      <c r="DL45">
        <v>20587</v>
      </c>
      <c r="DM45">
        <v>2021</v>
      </c>
      <c r="DN45">
        <v>0</v>
      </c>
      <c r="DP45">
        <v>81620</v>
      </c>
      <c r="DQ45">
        <v>138</v>
      </c>
      <c r="DT45" t="s">
        <v>257</v>
      </c>
      <c r="DU45" t="s">
        <v>274</v>
      </c>
      <c r="DW45">
        <v>24</v>
      </c>
      <c r="DX45" t="s">
        <v>275</v>
      </c>
      <c r="ED45">
        <v>0</v>
      </c>
      <c r="EE45" t="s">
        <v>2553</v>
      </c>
      <c r="EF45" t="s">
        <v>675</v>
      </c>
      <c r="EG45">
        <v>0</v>
      </c>
      <c r="EH45" t="s">
        <v>2341</v>
      </c>
      <c r="EI45" t="s">
        <v>454</v>
      </c>
      <c r="EJ45" t="s">
        <v>12332</v>
      </c>
      <c r="EK45" t="s">
        <v>12333</v>
      </c>
      <c r="EL45" t="s">
        <v>12334</v>
      </c>
      <c r="EM45" t="s">
        <v>2934</v>
      </c>
      <c r="EN45" t="s">
        <v>269</v>
      </c>
      <c r="EO45" t="s">
        <v>1110</v>
      </c>
      <c r="EP45">
        <v>1</v>
      </c>
      <c r="ES45" t="s">
        <v>12335</v>
      </c>
      <c r="FD45">
        <v>0</v>
      </c>
      <c r="FE45">
        <v>16</v>
      </c>
      <c r="FF45" t="s">
        <v>590</v>
      </c>
      <c r="FH45" t="s">
        <v>590</v>
      </c>
      <c r="FK45">
        <v>0</v>
      </c>
      <c r="FM45">
        <v>0</v>
      </c>
      <c r="FP45">
        <v>0</v>
      </c>
      <c r="FR45" t="s">
        <v>462</v>
      </c>
      <c r="FT45" t="s">
        <v>274</v>
      </c>
      <c r="FU45" t="s">
        <v>777</v>
      </c>
      <c r="FV45" t="s">
        <v>1700</v>
      </c>
      <c r="FW45" t="s">
        <v>432</v>
      </c>
      <c r="FX45">
        <v>0</v>
      </c>
      <c r="FZ45">
        <v>24.17</v>
      </c>
      <c r="GA45">
        <v>7</v>
      </c>
      <c r="GB45">
        <v>0</v>
      </c>
      <c r="GC45" t="s">
        <v>12336</v>
      </c>
      <c r="GD45" t="s">
        <v>355</v>
      </c>
      <c r="GE45">
        <v>0</v>
      </c>
      <c r="GF45" t="s">
        <v>274</v>
      </c>
      <c r="GI45">
        <v>0</v>
      </c>
      <c r="GJ45">
        <v>0</v>
      </c>
      <c r="GL45" t="s">
        <v>12337</v>
      </c>
      <c r="GN45">
        <v>1</v>
      </c>
      <c r="GZ45" t="s">
        <v>12338</v>
      </c>
      <c r="HB45" t="s">
        <v>313</v>
      </c>
      <c r="HC45" t="s">
        <v>313</v>
      </c>
      <c r="HD45" t="s">
        <v>12339</v>
      </c>
      <c r="HE45">
        <v>0</v>
      </c>
      <c r="HF45">
        <v>12</v>
      </c>
      <c r="HG45">
        <v>24</v>
      </c>
      <c r="HH45" t="s">
        <v>275</v>
      </c>
      <c r="HK45" t="s">
        <v>2040</v>
      </c>
      <c r="HV45">
        <v>-40</v>
      </c>
      <c r="HW45">
        <v>4263364</v>
      </c>
      <c r="HX45" t="s">
        <v>12340</v>
      </c>
      <c r="HY45">
        <v>4263345</v>
      </c>
      <c r="IB45">
        <v>0</v>
      </c>
      <c r="IC45">
        <v>0</v>
      </c>
      <c r="IL45">
        <v>132</v>
      </c>
      <c r="IN45" t="s">
        <v>11681</v>
      </c>
      <c r="IP45" t="s">
        <v>11681</v>
      </c>
      <c r="IT45">
        <v>11</v>
      </c>
    </row>
    <row r="46" spans="1:254">
      <c r="A46">
        <v>45</v>
      </c>
      <c r="B46">
        <v>2110</v>
      </c>
      <c r="C46">
        <v>4</v>
      </c>
      <c r="D46">
        <v>3</v>
      </c>
      <c r="E46">
        <v>7</v>
      </c>
      <c r="F46">
        <v>19</v>
      </c>
      <c r="G46">
        <v>-40</v>
      </c>
      <c r="I46" t="s">
        <v>254</v>
      </c>
      <c r="J46">
        <v>11</v>
      </c>
      <c r="K46" t="s">
        <v>11794</v>
      </c>
      <c r="L46" t="s">
        <v>3608</v>
      </c>
      <c r="M46" t="s">
        <v>1095</v>
      </c>
      <c r="O46" t="s">
        <v>3415</v>
      </c>
      <c r="P46" t="s">
        <v>509</v>
      </c>
      <c r="V46" t="s">
        <v>253</v>
      </c>
      <c r="W46" t="s">
        <v>11739</v>
      </c>
      <c r="X46" t="s">
        <v>370</v>
      </c>
      <c r="Y46" t="s">
        <v>11740</v>
      </c>
      <c r="AA46" t="s">
        <v>666</v>
      </c>
      <c r="AB46" t="s">
        <v>667</v>
      </c>
      <c r="AI46">
        <v>88</v>
      </c>
      <c r="AJ46" t="s">
        <v>327</v>
      </c>
      <c r="AO46">
        <v>7</v>
      </c>
      <c r="AT46" t="s">
        <v>254</v>
      </c>
      <c r="BI46" t="s">
        <v>274</v>
      </c>
      <c r="BP46">
        <f t="shared" si="0"/>
        <v>2</v>
      </c>
      <c r="BQ46">
        <f t="shared" si="1"/>
        <v>0</v>
      </c>
      <c r="BS46" t="s">
        <v>11587</v>
      </c>
      <c r="BU46">
        <v>17</v>
      </c>
      <c r="BW46">
        <v>1</v>
      </c>
      <c r="BX46" t="s">
        <v>12341</v>
      </c>
      <c r="BZ46">
        <v>1</v>
      </c>
      <c r="CC46" s="3">
        <v>0.45555555555555555</v>
      </c>
      <c r="CD46" t="s">
        <v>274</v>
      </c>
      <c r="CE46" t="s">
        <v>12342</v>
      </c>
      <c r="CF46">
        <v>10</v>
      </c>
      <c r="CH46" t="s">
        <v>331</v>
      </c>
      <c r="CI46">
        <v>0</v>
      </c>
      <c r="CJ46" t="s">
        <v>12343</v>
      </c>
      <c r="CK46" s="4">
        <v>38778</v>
      </c>
      <c r="CL46" t="s">
        <v>12344</v>
      </c>
      <c r="CM46" t="s">
        <v>12345</v>
      </c>
      <c r="CN46">
        <v>17</v>
      </c>
      <c r="CO46" t="s">
        <v>11622</v>
      </c>
      <c r="CP46" t="s">
        <v>269</v>
      </c>
      <c r="CQ46" t="s">
        <v>11587</v>
      </c>
      <c r="CT46" t="s">
        <v>12346</v>
      </c>
      <c r="CV46">
        <v>0</v>
      </c>
      <c r="CX46">
        <v>3</v>
      </c>
      <c r="CY46" t="s">
        <v>553</v>
      </c>
      <c r="CZ46">
        <v>0</v>
      </c>
      <c r="DA46">
        <v>8</v>
      </c>
      <c r="DB46" t="s">
        <v>1953</v>
      </c>
      <c r="DC46">
        <v>-37</v>
      </c>
      <c r="DE46" t="s">
        <v>12238</v>
      </c>
      <c r="DJ46">
        <v>19</v>
      </c>
      <c r="DK46" s="4">
        <v>44512</v>
      </c>
      <c r="DL46">
        <v>20587</v>
      </c>
      <c r="DM46">
        <v>2021</v>
      </c>
      <c r="DN46">
        <v>0</v>
      </c>
      <c r="DP46">
        <v>81620</v>
      </c>
      <c r="DQ46">
        <v>139</v>
      </c>
      <c r="DT46" t="s">
        <v>274</v>
      </c>
      <c r="DU46" t="s">
        <v>257</v>
      </c>
      <c r="DW46">
        <v>24</v>
      </c>
      <c r="DX46" t="s">
        <v>275</v>
      </c>
      <c r="DZ46" t="s">
        <v>12347</v>
      </c>
      <c r="ED46">
        <v>0</v>
      </c>
      <c r="EE46" t="s">
        <v>3425</v>
      </c>
      <c r="EF46" t="s">
        <v>422</v>
      </c>
      <c r="EG46">
        <v>0</v>
      </c>
      <c r="EI46" t="s">
        <v>340</v>
      </c>
      <c r="EJ46" t="s">
        <v>12348</v>
      </c>
      <c r="EK46" t="s">
        <v>12349</v>
      </c>
      <c r="EL46" t="s">
        <v>12350</v>
      </c>
      <c r="EM46" t="s">
        <v>1026</v>
      </c>
      <c r="EN46" t="s">
        <v>282</v>
      </c>
      <c r="EO46" t="s">
        <v>1303</v>
      </c>
      <c r="EP46">
        <v>0</v>
      </c>
      <c r="EQ46" t="s">
        <v>3450</v>
      </c>
      <c r="ES46" t="s">
        <v>12351</v>
      </c>
      <c r="ET46">
        <v>4</v>
      </c>
      <c r="EU46" t="s">
        <v>348</v>
      </c>
      <c r="EV46" t="s">
        <v>349</v>
      </c>
      <c r="EW46" t="s">
        <v>528</v>
      </c>
      <c r="EX46" t="s">
        <v>351</v>
      </c>
      <c r="FA46" t="s">
        <v>392</v>
      </c>
      <c r="FB46" t="s">
        <v>12352</v>
      </c>
      <c r="FD46">
        <v>0</v>
      </c>
      <c r="FE46">
        <v>8</v>
      </c>
      <c r="FJ46" t="s">
        <v>12353</v>
      </c>
      <c r="FK46">
        <v>0</v>
      </c>
      <c r="FM46">
        <v>0</v>
      </c>
      <c r="FN46" t="s">
        <v>12347</v>
      </c>
      <c r="FO46" t="s">
        <v>8568</v>
      </c>
      <c r="FP46">
        <v>0</v>
      </c>
      <c r="FR46" t="s">
        <v>395</v>
      </c>
      <c r="FT46" t="s">
        <v>257</v>
      </c>
      <c r="FU46" t="s">
        <v>496</v>
      </c>
      <c r="FX46">
        <v>0</v>
      </c>
      <c r="FZ46">
        <v>24.17</v>
      </c>
      <c r="GA46">
        <v>7</v>
      </c>
      <c r="GB46">
        <v>0</v>
      </c>
      <c r="GD46" t="s">
        <v>355</v>
      </c>
      <c r="GE46">
        <v>1</v>
      </c>
      <c r="GF46" t="s">
        <v>257</v>
      </c>
      <c r="GG46">
        <v>2.2999999999999998</v>
      </c>
      <c r="GH46">
        <v>2.6</v>
      </c>
      <c r="GI46">
        <v>0</v>
      </c>
      <c r="GJ46">
        <v>0</v>
      </c>
      <c r="GK46" t="s">
        <v>12354</v>
      </c>
      <c r="GL46" t="s">
        <v>12355</v>
      </c>
      <c r="GM46">
        <v>15</v>
      </c>
      <c r="GN46">
        <v>5</v>
      </c>
      <c r="GO46">
        <v>4</v>
      </c>
      <c r="GP46" t="s">
        <v>779</v>
      </c>
      <c r="GQ46">
        <v>33</v>
      </c>
      <c r="GZ46" t="s">
        <v>12356</v>
      </c>
      <c r="HB46" t="s">
        <v>313</v>
      </c>
      <c r="HC46" t="s">
        <v>313</v>
      </c>
      <c r="HD46" t="s">
        <v>12357</v>
      </c>
      <c r="HE46">
        <v>0</v>
      </c>
      <c r="HF46">
        <v>11</v>
      </c>
      <c r="HG46">
        <v>24</v>
      </c>
      <c r="HH46" t="s">
        <v>275</v>
      </c>
      <c r="HK46" t="s">
        <v>9165</v>
      </c>
      <c r="HL46" t="s">
        <v>11622</v>
      </c>
      <c r="HN46" t="s">
        <v>12358</v>
      </c>
      <c r="HO46" t="s">
        <v>12359</v>
      </c>
      <c r="HP46" t="s">
        <v>12360</v>
      </c>
      <c r="HQ46" t="s">
        <v>12361</v>
      </c>
      <c r="HS46" t="s">
        <v>405</v>
      </c>
      <c r="HV46">
        <v>41</v>
      </c>
      <c r="HW46">
        <v>4263397</v>
      </c>
      <c r="HX46" t="s">
        <v>12362</v>
      </c>
      <c r="HY46">
        <v>4263364</v>
      </c>
      <c r="IB46">
        <v>0</v>
      </c>
      <c r="IC46">
        <v>0</v>
      </c>
      <c r="IL46">
        <v>133</v>
      </c>
      <c r="IP46" t="s">
        <v>12238</v>
      </c>
      <c r="IT46">
        <v>11</v>
      </c>
    </row>
    <row r="47" spans="1:254">
      <c r="A47">
        <v>46</v>
      </c>
      <c r="B47">
        <v>2110</v>
      </c>
      <c r="C47">
        <v>4</v>
      </c>
      <c r="D47">
        <v>1</v>
      </c>
      <c r="E47">
        <v>10</v>
      </c>
      <c r="F47">
        <v>-1</v>
      </c>
      <c r="G47">
        <v>41</v>
      </c>
      <c r="I47" t="s">
        <v>298</v>
      </c>
      <c r="J47">
        <v>12</v>
      </c>
      <c r="K47" t="s">
        <v>12363</v>
      </c>
      <c r="L47" t="s">
        <v>12364</v>
      </c>
      <c r="M47" t="s">
        <v>1186</v>
      </c>
      <c r="O47" t="s">
        <v>1187</v>
      </c>
      <c r="P47" t="s">
        <v>442</v>
      </c>
      <c r="Q47" t="s">
        <v>2574</v>
      </c>
      <c r="S47" t="s">
        <v>4664</v>
      </c>
      <c r="V47" t="s">
        <v>253</v>
      </c>
      <c r="W47" t="s">
        <v>12365</v>
      </c>
      <c r="X47" t="s">
        <v>475</v>
      </c>
      <c r="Y47" t="s">
        <v>12366</v>
      </c>
      <c r="AA47" t="s">
        <v>5297</v>
      </c>
      <c r="AB47" t="s">
        <v>3418</v>
      </c>
      <c r="AI47">
        <v>7</v>
      </c>
      <c r="AJ47" t="s">
        <v>668</v>
      </c>
      <c r="AO47">
        <v>7</v>
      </c>
      <c r="BI47" t="s">
        <v>257</v>
      </c>
      <c r="BP47">
        <f t="shared" si="0"/>
        <v>1</v>
      </c>
      <c r="BQ47">
        <f t="shared" si="1"/>
        <v>0</v>
      </c>
      <c r="BS47" t="s">
        <v>11587</v>
      </c>
      <c r="BU47">
        <v>17</v>
      </c>
      <c r="BW47">
        <v>0</v>
      </c>
      <c r="BX47" t="s">
        <v>12367</v>
      </c>
      <c r="BZ47">
        <v>0</v>
      </c>
      <c r="CC47" s="3">
        <v>0.42569444444444443</v>
      </c>
      <c r="CD47" t="s">
        <v>257</v>
      </c>
      <c r="CE47" t="s">
        <v>12368</v>
      </c>
      <c r="CF47">
        <v>0</v>
      </c>
      <c r="CH47" t="s">
        <v>12369</v>
      </c>
      <c r="CI47">
        <v>0</v>
      </c>
      <c r="CJ47" t="s">
        <v>12370</v>
      </c>
      <c r="CK47" s="4">
        <v>38778</v>
      </c>
      <c r="CL47" t="s">
        <v>12371</v>
      </c>
      <c r="CM47" t="s">
        <v>12372</v>
      </c>
      <c r="CN47">
        <v>17</v>
      </c>
      <c r="CO47" t="s">
        <v>11975</v>
      </c>
      <c r="CP47" t="s">
        <v>282</v>
      </c>
      <c r="CQ47" t="s">
        <v>11587</v>
      </c>
      <c r="CT47" t="s">
        <v>613</v>
      </c>
      <c r="CV47">
        <v>0</v>
      </c>
      <c r="CX47">
        <v>4</v>
      </c>
      <c r="CY47" t="s">
        <v>553</v>
      </c>
      <c r="CZ47">
        <v>0</v>
      </c>
      <c r="DA47">
        <v>8</v>
      </c>
      <c r="DB47" t="s">
        <v>1953</v>
      </c>
      <c r="DC47">
        <v>-37</v>
      </c>
      <c r="DJ47">
        <v>-1</v>
      </c>
      <c r="DK47" s="4">
        <v>44512</v>
      </c>
      <c r="DL47">
        <v>20587</v>
      </c>
      <c r="DM47">
        <v>2021</v>
      </c>
      <c r="DN47">
        <v>0</v>
      </c>
      <c r="DP47">
        <v>81620</v>
      </c>
      <c r="DQ47">
        <v>140</v>
      </c>
      <c r="DT47" t="s">
        <v>257</v>
      </c>
      <c r="DU47" t="s">
        <v>274</v>
      </c>
      <c r="DW47">
        <v>24</v>
      </c>
      <c r="DX47" t="s">
        <v>275</v>
      </c>
      <c r="DZ47" t="s">
        <v>11718</v>
      </c>
      <c r="ED47">
        <v>0</v>
      </c>
      <c r="EE47" t="s">
        <v>4673</v>
      </c>
      <c r="EF47" t="s">
        <v>422</v>
      </c>
      <c r="EG47">
        <v>0</v>
      </c>
      <c r="EI47" t="s">
        <v>454</v>
      </c>
      <c r="EJ47" t="s">
        <v>3511</v>
      </c>
      <c r="EK47" t="s">
        <v>12373</v>
      </c>
      <c r="EL47" t="s">
        <v>12374</v>
      </c>
      <c r="EM47" t="s">
        <v>12375</v>
      </c>
      <c r="EN47" t="s">
        <v>269</v>
      </c>
      <c r="EO47" t="s">
        <v>345</v>
      </c>
      <c r="EP47">
        <v>0</v>
      </c>
      <c r="EQ47" t="s">
        <v>12376</v>
      </c>
      <c r="ES47" t="s">
        <v>12377</v>
      </c>
      <c r="ET47">
        <v>0</v>
      </c>
      <c r="EU47" t="s">
        <v>679</v>
      </c>
      <c r="EV47" t="s">
        <v>349</v>
      </c>
      <c r="FB47" t="s">
        <v>12378</v>
      </c>
      <c r="FD47">
        <v>1</v>
      </c>
      <c r="FE47">
        <v>6</v>
      </c>
      <c r="FJ47" t="s">
        <v>12379</v>
      </c>
      <c r="FK47">
        <v>0</v>
      </c>
      <c r="FM47">
        <v>1</v>
      </c>
      <c r="FN47" t="s">
        <v>11718</v>
      </c>
      <c r="FO47" t="s">
        <v>600</v>
      </c>
      <c r="FP47">
        <v>0</v>
      </c>
      <c r="FR47" t="s">
        <v>462</v>
      </c>
      <c r="FU47" t="s">
        <v>777</v>
      </c>
      <c r="FV47" t="s">
        <v>464</v>
      </c>
      <c r="FX47">
        <v>0</v>
      </c>
      <c r="FZ47">
        <v>24.17</v>
      </c>
      <c r="GA47">
        <v>7</v>
      </c>
      <c r="GB47">
        <v>0</v>
      </c>
      <c r="GC47" t="s">
        <v>5157</v>
      </c>
      <c r="GD47" t="s">
        <v>355</v>
      </c>
      <c r="GE47">
        <v>0</v>
      </c>
      <c r="GF47" t="s">
        <v>466</v>
      </c>
      <c r="GG47">
        <v>4.4000000000000004</v>
      </c>
      <c r="GH47">
        <v>5.4</v>
      </c>
      <c r="GI47">
        <v>0</v>
      </c>
      <c r="GJ47">
        <v>0</v>
      </c>
      <c r="GL47" t="s">
        <v>4681</v>
      </c>
      <c r="GP47" t="s">
        <v>779</v>
      </c>
      <c r="GZ47" t="s">
        <v>12380</v>
      </c>
      <c r="HB47" t="s">
        <v>313</v>
      </c>
      <c r="HC47" t="s">
        <v>313</v>
      </c>
      <c r="HE47">
        <v>0</v>
      </c>
      <c r="HF47">
        <v>12</v>
      </c>
      <c r="HG47">
        <v>24</v>
      </c>
      <c r="HH47" t="s">
        <v>275</v>
      </c>
      <c r="HK47">
        <v>4</v>
      </c>
      <c r="HN47" t="s">
        <v>11986</v>
      </c>
      <c r="HO47" t="s">
        <v>12381</v>
      </c>
      <c r="HP47" t="s">
        <v>12382</v>
      </c>
      <c r="HQ47" t="s">
        <v>12383</v>
      </c>
      <c r="HV47">
        <v>42</v>
      </c>
      <c r="HW47">
        <v>4263429</v>
      </c>
      <c r="HY47">
        <v>4263397</v>
      </c>
      <c r="IA47" t="s">
        <v>11718</v>
      </c>
      <c r="IB47">
        <v>0</v>
      </c>
      <c r="IC47">
        <v>1</v>
      </c>
      <c r="IL47">
        <v>134</v>
      </c>
      <c r="IT47">
        <v>11</v>
      </c>
    </row>
    <row r="48" spans="1:254">
      <c r="A48">
        <v>47</v>
      </c>
      <c r="B48">
        <v>2110</v>
      </c>
      <c r="C48">
        <v>4</v>
      </c>
      <c r="D48">
        <v>2</v>
      </c>
      <c r="E48">
        <v>11</v>
      </c>
      <c r="F48">
        <v>-3</v>
      </c>
      <c r="G48">
        <v>42</v>
      </c>
      <c r="I48" t="s">
        <v>298</v>
      </c>
      <c r="J48">
        <v>11</v>
      </c>
      <c r="K48">
        <v>11</v>
      </c>
      <c r="L48" t="s">
        <v>2015</v>
      </c>
      <c r="M48" t="s">
        <v>2016</v>
      </c>
      <c r="O48" t="s">
        <v>2017</v>
      </c>
      <c r="V48" t="s">
        <v>257</v>
      </c>
      <c r="W48" t="s">
        <v>12384</v>
      </c>
      <c r="AD48" t="s">
        <v>12385</v>
      </c>
      <c r="AE48" t="s">
        <v>12386</v>
      </c>
      <c r="AF48" t="s">
        <v>12384</v>
      </c>
      <c r="AG48" t="s">
        <v>257</v>
      </c>
      <c r="AI48">
        <v>17</v>
      </c>
      <c r="AO48">
        <v>7</v>
      </c>
      <c r="AT48" t="s">
        <v>254</v>
      </c>
      <c r="BI48" t="s">
        <v>261</v>
      </c>
      <c r="BP48">
        <f t="shared" si="0"/>
        <v>0</v>
      </c>
      <c r="BQ48">
        <f t="shared" si="1"/>
        <v>1</v>
      </c>
      <c r="BS48" t="s">
        <v>11587</v>
      </c>
      <c r="BU48">
        <v>17</v>
      </c>
      <c r="BW48">
        <v>0</v>
      </c>
      <c r="BX48" t="s">
        <v>12387</v>
      </c>
      <c r="CC48" s="3">
        <v>0.39166666666666666</v>
      </c>
      <c r="CE48" t="s">
        <v>12388</v>
      </c>
      <c r="CI48">
        <v>0</v>
      </c>
      <c r="CJ48" t="s">
        <v>12389</v>
      </c>
      <c r="CK48" s="4">
        <v>38778</v>
      </c>
      <c r="CL48" t="s">
        <v>12390</v>
      </c>
      <c r="CM48" t="s">
        <v>12391</v>
      </c>
      <c r="CN48">
        <v>17</v>
      </c>
      <c r="CO48" t="s">
        <v>11708</v>
      </c>
      <c r="CP48" t="s">
        <v>282</v>
      </c>
      <c r="CQ48" t="s">
        <v>11587</v>
      </c>
      <c r="CT48" t="s">
        <v>4730</v>
      </c>
      <c r="CV48">
        <v>0</v>
      </c>
      <c r="CX48">
        <v>5</v>
      </c>
      <c r="CY48" t="s">
        <v>553</v>
      </c>
      <c r="CZ48">
        <v>0</v>
      </c>
      <c r="DA48">
        <v>8</v>
      </c>
      <c r="DB48" t="s">
        <v>1953</v>
      </c>
      <c r="DC48">
        <v>-37</v>
      </c>
      <c r="DE48" t="s">
        <v>11661</v>
      </c>
      <c r="DJ48">
        <v>-3</v>
      </c>
      <c r="DK48" s="4">
        <v>44512</v>
      </c>
      <c r="DL48">
        <v>20587</v>
      </c>
      <c r="DM48">
        <v>2021</v>
      </c>
      <c r="DN48">
        <v>0</v>
      </c>
      <c r="DP48">
        <v>81620</v>
      </c>
      <c r="DQ48">
        <v>141</v>
      </c>
      <c r="DT48" t="s">
        <v>294</v>
      </c>
      <c r="DU48" t="s">
        <v>294</v>
      </c>
      <c r="DW48">
        <v>24</v>
      </c>
      <c r="DX48" t="s">
        <v>275</v>
      </c>
      <c r="ED48">
        <v>0</v>
      </c>
      <c r="EE48" t="s">
        <v>2553</v>
      </c>
      <c r="EF48" t="s">
        <v>675</v>
      </c>
      <c r="EG48">
        <v>0</v>
      </c>
      <c r="EI48" t="s">
        <v>340</v>
      </c>
      <c r="EJ48" t="s">
        <v>12392</v>
      </c>
      <c r="EK48" t="s">
        <v>12393</v>
      </c>
      <c r="EL48" t="s">
        <v>12394</v>
      </c>
      <c r="EM48" t="s">
        <v>12392</v>
      </c>
      <c r="EN48" t="s">
        <v>269</v>
      </c>
      <c r="EO48" t="s">
        <v>1303</v>
      </c>
      <c r="EP48">
        <v>0</v>
      </c>
      <c r="ES48" t="s">
        <v>12395</v>
      </c>
      <c r="FD48">
        <v>0</v>
      </c>
      <c r="FE48">
        <v>4</v>
      </c>
      <c r="FF48" t="s">
        <v>12396</v>
      </c>
      <c r="FH48" t="s">
        <v>12396</v>
      </c>
      <c r="FI48" t="s">
        <v>11713</v>
      </c>
      <c r="FK48">
        <v>0</v>
      </c>
      <c r="FM48">
        <v>0</v>
      </c>
      <c r="FP48">
        <v>0</v>
      </c>
      <c r="FR48" t="s">
        <v>462</v>
      </c>
      <c r="FT48" t="s">
        <v>274</v>
      </c>
      <c r="FU48" t="s">
        <v>463</v>
      </c>
      <c r="FV48" t="s">
        <v>464</v>
      </c>
      <c r="FW48" t="s">
        <v>12397</v>
      </c>
      <c r="FX48">
        <v>0</v>
      </c>
      <c r="FZ48">
        <v>24.17</v>
      </c>
      <c r="GA48">
        <v>7</v>
      </c>
      <c r="GB48">
        <v>0</v>
      </c>
      <c r="GD48" t="s">
        <v>355</v>
      </c>
      <c r="GE48">
        <v>0</v>
      </c>
      <c r="GF48" t="s">
        <v>274</v>
      </c>
      <c r="GI48">
        <v>1</v>
      </c>
      <c r="GJ48">
        <v>1</v>
      </c>
      <c r="GL48" t="s">
        <v>12398</v>
      </c>
      <c r="GN48">
        <v>0</v>
      </c>
      <c r="GZ48" t="s">
        <v>6673</v>
      </c>
      <c r="HB48" t="s">
        <v>313</v>
      </c>
      <c r="HC48" t="s">
        <v>313</v>
      </c>
      <c r="HD48" t="s">
        <v>1914</v>
      </c>
      <c r="HE48">
        <v>0</v>
      </c>
      <c r="HF48">
        <v>11</v>
      </c>
      <c r="HG48">
        <v>24</v>
      </c>
      <c r="HH48" t="s">
        <v>275</v>
      </c>
      <c r="HK48">
        <v>4</v>
      </c>
      <c r="HV48">
        <v>45</v>
      </c>
      <c r="HW48">
        <v>4263450</v>
      </c>
      <c r="HX48" t="s">
        <v>12399</v>
      </c>
      <c r="HY48">
        <v>4263429</v>
      </c>
      <c r="IB48">
        <v>0</v>
      </c>
      <c r="IC48">
        <v>0</v>
      </c>
      <c r="IL48">
        <v>135</v>
      </c>
      <c r="IN48" t="s">
        <v>11661</v>
      </c>
      <c r="IP48" t="s">
        <v>11661</v>
      </c>
      <c r="IQ48" t="s">
        <v>12238</v>
      </c>
      <c r="IT48">
        <v>11</v>
      </c>
    </row>
    <row r="49" spans="1:254">
      <c r="A49">
        <v>48</v>
      </c>
      <c r="B49">
        <v>2110</v>
      </c>
      <c r="C49">
        <v>4</v>
      </c>
      <c r="D49">
        <v>3</v>
      </c>
      <c r="E49">
        <v>14</v>
      </c>
      <c r="F49">
        <v>6</v>
      </c>
      <c r="G49">
        <v>45</v>
      </c>
      <c r="I49" t="s">
        <v>298</v>
      </c>
      <c r="J49">
        <v>11</v>
      </c>
      <c r="K49" t="s">
        <v>1184</v>
      </c>
      <c r="L49" t="s">
        <v>2015</v>
      </c>
      <c r="M49" t="s">
        <v>2016</v>
      </c>
      <c r="O49" t="s">
        <v>2017</v>
      </c>
      <c r="V49" t="s">
        <v>253</v>
      </c>
      <c r="W49" t="s">
        <v>12400</v>
      </c>
      <c r="X49" t="s">
        <v>754</v>
      </c>
      <c r="Y49" t="s">
        <v>12401</v>
      </c>
      <c r="AA49" t="s">
        <v>325</v>
      </c>
      <c r="AB49" t="s">
        <v>326</v>
      </c>
      <c r="AI49">
        <v>19</v>
      </c>
      <c r="AJ49" t="s">
        <v>327</v>
      </c>
      <c r="AO49">
        <v>7</v>
      </c>
      <c r="BI49" t="s">
        <v>257</v>
      </c>
      <c r="BP49">
        <f t="shared" si="0"/>
        <v>1</v>
      </c>
      <c r="BQ49">
        <f t="shared" si="1"/>
        <v>0</v>
      </c>
      <c r="BS49" t="s">
        <v>11587</v>
      </c>
      <c r="BU49">
        <v>17</v>
      </c>
      <c r="BW49">
        <v>1</v>
      </c>
      <c r="BX49" t="s">
        <v>12402</v>
      </c>
      <c r="BZ49">
        <v>1</v>
      </c>
      <c r="CC49" s="3">
        <v>0.35694444444444445</v>
      </c>
      <c r="CD49" t="s">
        <v>294</v>
      </c>
      <c r="CE49" t="s">
        <v>12403</v>
      </c>
      <c r="CF49">
        <v>9</v>
      </c>
      <c r="CH49" t="s">
        <v>331</v>
      </c>
      <c r="CI49">
        <v>0</v>
      </c>
      <c r="CJ49" t="s">
        <v>12404</v>
      </c>
      <c r="CK49" s="4">
        <v>38778</v>
      </c>
      <c r="CL49" t="s">
        <v>12405</v>
      </c>
      <c r="CM49" t="s">
        <v>12406</v>
      </c>
      <c r="CN49">
        <v>17</v>
      </c>
      <c r="CO49" t="s">
        <v>12407</v>
      </c>
      <c r="CP49" t="s">
        <v>282</v>
      </c>
      <c r="CQ49" t="s">
        <v>11587</v>
      </c>
      <c r="CT49" t="s">
        <v>419</v>
      </c>
      <c r="CV49">
        <v>0</v>
      </c>
      <c r="CX49">
        <v>6</v>
      </c>
      <c r="CY49" t="s">
        <v>553</v>
      </c>
      <c r="CZ49">
        <v>0</v>
      </c>
      <c r="DA49">
        <v>8</v>
      </c>
      <c r="DB49" t="s">
        <v>1953</v>
      </c>
      <c r="DC49">
        <v>-37</v>
      </c>
      <c r="DE49" t="s">
        <v>11661</v>
      </c>
      <c r="DJ49">
        <v>6</v>
      </c>
      <c r="DK49" s="4">
        <v>44512</v>
      </c>
      <c r="DL49">
        <v>20587</v>
      </c>
      <c r="DM49">
        <v>2021</v>
      </c>
      <c r="DN49">
        <v>0</v>
      </c>
      <c r="DP49">
        <v>81620</v>
      </c>
      <c r="DQ49">
        <v>142</v>
      </c>
      <c r="DT49" t="s">
        <v>257</v>
      </c>
      <c r="DU49" t="s">
        <v>274</v>
      </c>
      <c r="DW49">
        <v>24</v>
      </c>
      <c r="DX49" t="s">
        <v>275</v>
      </c>
      <c r="EB49" t="s">
        <v>11623</v>
      </c>
      <c r="ED49">
        <v>0</v>
      </c>
      <c r="EE49" t="s">
        <v>2553</v>
      </c>
      <c r="EF49" t="s">
        <v>675</v>
      </c>
      <c r="EG49">
        <v>0</v>
      </c>
      <c r="EI49" t="s">
        <v>340</v>
      </c>
      <c r="EJ49" t="s">
        <v>486</v>
      </c>
      <c r="EK49" t="s">
        <v>12408</v>
      </c>
      <c r="EL49" t="s">
        <v>12409</v>
      </c>
      <c r="EM49" t="s">
        <v>1321</v>
      </c>
      <c r="EN49" t="s">
        <v>269</v>
      </c>
      <c r="EO49" t="s">
        <v>388</v>
      </c>
      <c r="EP49">
        <v>0</v>
      </c>
      <c r="EQ49" t="s">
        <v>346</v>
      </c>
      <c r="ET49">
        <v>2</v>
      </c>
      <c r="EU49" t="s">
        <v>257</v>
      </c>
      <c r="EV49" t="s">
        <v>349</v>
      </c>
      <c r="EW49" t="s">
        <v>5083</v>
      </c>
      <c r="EX49" t="s">
        <v>1914</v>
      </c>
      <c r="FA49" t="s">
        <v>392</v>
      </c>
      <c r="FB49" t="s">
        <v>12410</v>
      </c>
      <c r="FD49">
        <v>0</v>
      </c>
      <c r="FE49">
        <v>5</v>
      </c>
      <c r="FI49" t="s">
        <v>12176</v>
      </c>
      <c r="FK49">
        <v>0</v>
      </c>
      <c r="FM49">
        <v>1</v>
      </c>
      <c r="FP49">
        <v>0</v>
      </c>
      <c r="FR49" t="s">
        <v>462</v>
      </c>
      <c r="FU49" t="s">
        <v>777</v>
      </c>
      <c r="FX49">
        <v>0</v>
      </c>
      <c r="FZ49">
        <v>24.17</v>
      </c>
      <c r="GA49">
        <v>7</v>
      </c>
      <c r="GB49">
        <v>0</v>
      </c>
      <c r="GD49" t="s">
        <v>355</v>
      </c>
      <c r="GE49">
        <v>0</v>
      </c>
      <c r="GF49" t="s">
        <v>274</v>
      </c>
      <c r="GG49">
        <v>3.7</v>
      </c>
      <c r="GH49">
        <v>4.3</v>
      </c>
      <c r="GI49">
        <v>0</v>
      </c>
      <c r="GJ49">
        <v>0</v>
      </c>
      <c r="GL49" t="s">
        <v>2558</v>
      </c>
      <c r="GM49">
        <v>4</v>
      </c>
      <c r="GN49">
        <v>1</v>
      </c>
      <c r="GO49" t="s">
        <v>499</v>
      </c>
      <c r="GQ49">
        <v>51</v>
      </c>
      <c r="GZ49" t="s">
        <v>12411</v>
      </c>
      <c r="HB49" t="s">
        <v>313</v>
      </c>
      <c r="HC49" t="s">
        <v>313</v>
      </c>
      <c r="HE49">
        <v>0</v>
      </c>
      <c r="HF49">
        <v>11</v>
      </c>
      <c r="HG49">
        <v>24</v>
      </c>
      <c r="HH49" t="s">
        <v>275</v>
      </c>
      <c r="HK49" t="s">
        <v>7561</v>
      </c>
      <c r="HL49" t="s">
        <v>11661</v>
      </c>
      <c r="HN49" t="s">
        <v>12029</v>
      </c>
      <c r="HO49" t="s">
        <v>12412</v>
      </c>
      <c r="HP49" t="s">
        <v>12413</v>
      </c>
      <c r="HQ49" t="s">
        <v>12414</v>
      </c>
      <c r="HS49" t="s">
        <v>405</v>
      </c>
      <c r="HV49">
        <v>39</v>
      </c>
      <c r="HW49">
        <v>4263484</v>
      </c>
      <c r="HY49">
        <v>4263450</v>
      </c>
      <c r="IB49">
        <v>0</v>
      </c>
      <c r="IC49">
        <v>0</v>
      </c>
      <c r="IL49">
        <v>136</v>
      </c>
      <c r="IN49" t="s">
        <v>11708</v>
      </c>
      <c r="IP49" t="s">
        <v>11708</v>
      </c>
      <c r="IQ49" t="s">
        <v>11623</v>
      </c>
      <c r="IT49">
        <v>11</v>
      </c>
    </row>
    <row r="50" spans="1:254">
      <c r="A50">
        <v>49</v>
      </c>
      <c r="B50">
        <v>2110</v>
      </c>
      <c r="C50">
        <v>4</v>
      </c>
      <c r="D50">
        <v>4</v>
      </c>
      <c r="E50">
        <v>8</v>
      </c>
      <c r="F50">
        <v>35</v>
      </c>
      <c r="G50">
        <v>39</v>
      </c>
      <c r="I50" t="s">
        <v>254</v>
      </c>
      <c r="J50">
        <v>11</v>
      </c>
      <c r="K50" t="s">
        <v>317</v>
      </c>
      <c r="L50" t="s">
        <v>12415</v>
      </c>
      <c r="M50" t="s">
        <v>1095</v>
      </c>
      <c r="O50" t="s">
        <v>1096</v>
      </c>
      <c r="Q50" t="s">
        <v>2574</v>
      </c>
      <c r="S50" t="s">
        <v>12416</v>
      </c>
      <c r="V50" t="s">
        <v>253</v>
      </c>
      <c r="W50" t="s">
        <v>12417</v>
      </c>
      <c r="X50" t="s">
        <v>664</v>
      </c>
      <c r="Y50" t="s">
        <v>12418</v>
      </c>
      <c r="AA50" t="s">
        <v>325</v>
      </c>
      <c r="AB50" t="s">
        <v>326</v>
      </c>
      <c r="AI50">
        <v>19</v>
      </c>
      <c r="AJ50" t="s">
        <v>327</v>
      </c>
      <c r="AO50">
        <v>7</v>
      </c>
      <c r="AT50" t="s">
        <v>254</v>
      </c>
      <c r="BI50" t="s">
        <v>257</v>
      </c>
      <c r="BP50">
        <f t="shared" si="0"/>
        <v>1</v>
      </c>
      <c r="BQ50">
        <f t="shared" si="1"/>
        <v>0</v>
      </c>
      <c r="BS50" t="s">
        <v>11587</v>
      </c>
      <c r="BU50">
        <v>17</v>
      </c>
      <c r="BW50">
        <v>0</v>
      </c>
      <c r="BX50" t="s">
        <v>12419</v>
      </c>
      <c r="BY50" t="s">
        <v>1025</v>
      </c>
      <c r="BZ50">
        <v>1</v>
      </c>
      <c r="CC50" s="3">
        <v>0.33611111111111108</v>
      </c>
      <c r="CD50" t="s">
        <v>274</v>
      </c>
      <c r="CE50" t="s">
        <v>12420</v>
      </c>
      <c r="CF50">
        <v>9</v>
      </c>
      <c r="CH50" t="s">
        <v>331</v>
      </c>
      <c r="CI50">
        <v>1</v>
      </c>
      <c r="CJ50" t="s">
        <v>12421</v>
      </c>
      <c r="CK50" s="4">
        <v>39142</v>
      </c>
      <c r="CL50" t="s">
        <v>12422</v>
      </c>
      <c r="CM50" t="s">
        <v>12423</v>
      </c>
      <c r="CN50">
        <v>17</v>
      </c>
      <c r="CO50" t="s">
        <v>11800</v>
      </c>
      <c r="CP50" t="s">
        <v>269</v>
      </c>
      <c r="CQ50" t="s">
        <v>11587</v>
      </c>
      <c r="CT50" t="s">
        <v>5572</v>
      </c>
      <c r="CV50">
        <v>0</v>
      </c>
      <c r="CX50">
        <v>7</v>
      </c>
      <c r="CY50" t="s">
        <v>553</v>
      </c>
      <c r="CZ50">
        <v>0</v>
      </c>
      <c r="DA50">
        <v>8</v>
      </c>
      <c r="DB50" t="s">
        <v>1953</v>
      </c>
      <c r="DC50">
        <v>-37</v>
      </c>
      <c r="DE50" t="s">
        <v>11622</v>
      </c>
      <c r="DJ50">
        <v>35</v>
      </c>
      <c r="DK50" s="4">
        <v>44512</v>
      </c>
      <c r="DL50">
        <v>20587</v>
      </c>
      <c r="DM50">
        <v>2021</v>
      </c>
      <c r="DN50">
        <v>0</v>
      </c>
      <c r="DP50">
        <v>81620</v>
      </c>
      <c r="DQ50">
        <v>143</v>
      </c>
      <c r="DT50" t="s">
        <v>257</v>
      </c>
      <c r="DU50" t="s">
        <v>274</v>
      </c>
      <c r="DW50">
        <v>24</v>
      </c>
      <c r="DX50" t="s">
        <v>275</v>
      </c>
      <c r="ED50">
        <v>0</v>
      </c>
      <c r="EE50" t="s">
        <v>12424</v>
      </c>
      <c r="EF50" t="s">
        <v>338</v>
      </c>
      <c r="EG50">
        <v>0</v>
      </c>
      <c r="EH50" t="s">
        <v>12425</v>
      </c>
      <c r="EI50" t="s">
        <v>340</v>
      </c>
      <c r="EJ50" t="s">
        <v>486</v>
      </c>
      <c r="EK50" t="s">
        <v>12426</v>
      </c>
      <c r="EL50" t="s">
        <v>12427</v>
      </c>
      <c r="EN50" t="s">
        <v>282</v>
      </c>
      <c r="EO50" t="s">
        <v>1026</v>
      </c>
      <c r="EP50">
        <v>0</v>
      </c>
      <c r="EQ50" t="s">
        <v>346</v>
      </c>
      <c r="ES50" t="s">
        <v>12428</v>
      </c>
      <c r="ET50">
        <v>28</v>
      </c>
      <c r="EU50" t="s">
        <v>348</v>
      </c>
      <c r="EV50" t="s">
        <v>349</v>
      </c>
      <c r="EW50" t="s">
        <v>5083</v>
      </c>
      <c r="EX50" t="s">
        <v>1914</v>
      </c>
      <c r="FA50" t="s">
        <v>741</v>
      </c>
      <c r="FB50" t="s">
        <v>12429</v>
      </c>
      <c r="FD50">
        <v>0</v>
      </c>
      <c r="FE50">
        <v>30</v>
      </c>
      <c r="FK50">
        <v>0</v>
      </c>
      <c r="FM50">
        <v>0</v>
      </c>
      <c r="FP50">
        <v>0</v>
      </c>
      <c r="FR50" t="s">
        <v>354</v>
      </c>
      <c r="FX50">
        <v>0</v>
      </c>
      <c r="FZ50">
        <v>24.17</v>
      </c>
      <c r="GA50">
        <v>7</v>
      </c>
      <c r="GB50">
        <v>0</v>
      </c>
      <c r="GC50" t="s">
        <v>1326</v>
      </c>
      <c r="GD50" t="s">
        <v>355</v>
      </c>
      <c r="GE50">
        <v>0</v>
      </c>
      <c r="GF50" t="s">
        <v>274</v>
      </c>
      <c r="GH50">
        <v>3.2</v>
      </c>
      <c r="GI50">
        <v>0</v>
      </c>
      <c r="GJ50">
        <v>0</v>
      </c>
      <c r="GL50" t="s">
        <v>12430</v>
      </c>
      <c r="GM50">
        <v>7</v>
      </c>
      <c r="GN50">
        <v>6</v>
      </c>
      <c r="GO50">
        <v>4</v>
      </c>
      <c r="GQ50">
        <v>21</v>
      </c>
      <c r="GZ50" t="s">
        <v>12431</v>
      </c>
      <c r="HB50" t="s">
        <v>294</v>
      </c>
      <c r="HC50" t="s">
        <v>294</v>
      </c>
      <c r="HD50" t="s">
        <v>11675</v>
      </c>
      <c r="HE50">
        <v>0</v>
      </c>
      <c r="HF50">
        <v>11</v>
      </c>
      <c r="HG50">
        <v>24</v>
      </c>
      <c r="HH50" t="s">
        <v>275</v>
      </c>
      <c r="HK50">
        <v>3</v>
      </c>
      <c r="HL50" t="s">
        <v>11660</v>
      </c>
      <c r="HM50" t="s">
        <v>11622</v>
      </c>
      <c r="HN50" t="s">
        <v>12432</v>
      </c>
      <c r="HO50" t="s">
        <v>12433</v>
      </c>
      <c r="HP50" t="s">
        <v>12434</v>
      </c>
      <c r="HQ50" t="s">
        <v>12435</v>
      </c>
      <c r="HS50" t="s">
        <v>749</v>
      </c>
      <c r="HV50">
        <v>4</v>
      </c>
      <c r="HW50">
        <v>4263519</v>
      </c>
      <c r="HX50" t="s">
        <v>12436</v>
      </c>
      <c r="HY50">
        <v>4263484</v>
      </c>
      <c r="IB50">
        <v>1</v>
      </c>
      <c r="IC50">
        <v>1</v>
      </c>
      <c r="IL50">
        <v>137</v>
      </c>
      <c r="IP50" t="s">
        <v>11622</v>
      </c>
      <c r="IT50">
        <v>11</v>
      </c>
    </row>
    <row r="51" spans="1:254">
      <c r="A51">
        <v>50</v>
      </c>
      <c r="B51">
        <v>2110</v>
      </c>
      <c r="C51">
        <v>4</v>
      </c>
      <c r="D51">
        <v>1</v>
      </c>
      <c r="E51">
        <v>4</v>
      </c>
      <c r="F51">
        <v>4</v>
      </c>
      <c r="G51">
        <v>4</v>
      </c>
      <c r="I51" t="s">
        <v>254</v>
      </c>
      <c r="J51">
        <v>12</v>
      </c>
      <c r="K51" t="s">
        <v>3480</v>
      </c>
      <c r="L51" t="s">
        <v>4051</v>
      </c>
      <c r="M51" t="s">
        <v>568</v>
      </c>
      <c r="O51" t="s">
        <v>1066</v>
      </c>
      <c r="P51" t="s">
        <v>1067</v>
      </c>
      <c r="S51" t="s">
        <v>872</v>
      </c>
      <c r="V51" t="s">
        <v>257</v>
      </c>
      <c r="W51" t="s">
        <v>12437</v>
      </c>
      <c r="AD51" t="s">
        <v>807</v>
      </c>
      <c r="AE51" t="s">
        <v>808</v>
      </c>
      <c r="AF51" t="s">
        <v>12437</v>
      </c>
      <c r="AG51" t="s">
        <v>274</v>
      </c>
      <c r="AI51">
        <v>22</v>
      </c>
      <c r="AK51" t="s">
        <v>575</v>
      </c>
      <c r="AO51">
        <v>7</v>
      </c>
      <c r="BI51" t="s">
        <v>274</v>
      </c>
      <c r="BP51">
        <f t="shared" si="0"/>
        <v>0</v>
      </c>
      <c r="BQ51">
        <f t="shared" si="1"/>
        <v>3</v>
      </c>
      <c r="BS51" t="s">
        <v>11587</v>
      </c>
      <c r="BU51">
        <v>17</v>
      </c>
      <c r="BW51">
        <v>0</v>
      </c>
      <c r="BX51" t="s">
        <v>12438</v>
      </c>
      <c r="CC51" s="3">
        <v>0.31041666666666667</v>
      </c>
      <c r="CE51" t="s">
        <v>12439</v>
      </c>
      <c r="CI51">
        <v>0</v>
      </c>
      <c r="CJ51" t="s">
        <v>12440</v>
      </c>
      <c r="CK51" s="4">
        <v>39142</v>
      </c>
      <c r="CL51" t="s">
        <v>12441</v>
      </c>
      <c r="CM51" t="s">
        <v>12442</v>
      </c>
      <c r="CN51">
        <v>17</v>
      </c>
      <c r="CP51" t="s">
        <v>269</v>
      </c>
      <c r="CQ51" t="s">
        <v>11587</v>
      </c>
      <c r="CT51" t="s">
        <v>6542</v>
      </c>
      <c r="CV51">
        <v>0</v>
      </c>
      <c r="CX51">
        <v>8</v>
      </c>
      <c r="CY51" t="s">
        <v>553</v>
      </c>
      <c r="CZ51">
        <v>0</v>
      </c>
      <c r="DA51">
        <v>8</v>
      </c>
      <c r="DB51" t="s">
        <v>1953</v>
      </c>
      <c r="DC51">
        <v>-37</v>
      </c>
      <c r="DE51" t="s">
        <v>11900</v>
      </c>
      <c r="DJ51">
        <v>4</v>
      </c>
      <c r="DK51" s="4">
        <v>44512</v>
      </c>
      <c r="DL51">
        <v>20587</v>
      </c>
      <c r="DM51">
        <v>2021</v>
      </c>
      <c r="DN51">
        <v>0</v>
      </c>
      <c r="DP51">
        <v>81620</v>
      </c>
      <c r="DQ51">
        <v>144</v>
      </c>
      <c r="DT51" t="s">
        <v>274</v>
      </c>
      <c r="DU51" t="s">
        <v>257</v>
      </c>
      <c r="DW51">
        <v>24</v>
      </c>
      <c r="DX51" t="s">
        <v>275</v>
      </c>
      <c r="ED51">
        <v>0</v>
      </c>
      <c r="EE51" t="s">
        <v>1076</v>
      </c>
      <c r="EF51" t="s">
        <v>422</v>
      </c>
      <c r="EG51">
        <v>0</v>
      </c>
      <c r="EI51" t="s">
        <v>454</v>
      </c>
      <c r="EJ51" t="s">
        <v>12443</v>
      </c>
      <c r="EK51" t="s">
        <v>12444</v>
      </c>
      <c r="EL51" t="s">
        <v>12445</v>
      </c>
      <c r="EM51" t="s">
        <v>3352</v>
      </c>
      <c r="EN51" t="s">
        <v>282</v>
      </c>
      <c r="EO51" t="s">
        <v>2449</v>
      </c>
      <c r="EP51">
        <v>0</v>
      </c>
      <c r="ES51" t="s">
        <v>12446</v>
      </c>
      <c r="FD51">
        <v>0</v>
      </c>
      <c r="FE51">
        <v>13</v>
      </c>
      <c r="FF51" t="s">
        <v>255</v>
      </c>
      <c r="FH51" t="s">
        <v>255</v>
      </c>
      <c r="FK51">
        <v>0</v>
      </c>
      <c r="FM51">
        <v>0</v>
      </c>
      <c r="FP51">
        <v>0</v>
      </c>
      <c r="FR51" t="s">
        <v>395</v>
      </c>
      <c r="FT51" t="s">
        <v>257</v>
      </c>
      <c r="FU51" t="s">
        <v>496</v>
      </c>
      <c r="FV51" t="s">
        <v>431</v>
      </c>
      <c r="FW51" t="s">
        <v>1517</v>
      </c>
      <c r="FX51">
        <v>0</v>
      </c>
      <c r="FZ51">
        <v>24.17</v>
      </c>
      <c r="GA51">
        <v>7</v>
      </c>
      <c r="GB51">
        <v>0</v>
      </c>
      <c r="GC51" t="s">
        <v>3987</v>
      </c>
      <c r="GD51" t="s">
        <v>355</v>
      </c>
      <c r="GE51">
        <v>0</v>
      </c>
      <c r="GF51" t="s">
        <v>895</v>
      </c>
      <c r="GI51">
        <v>1</v>
      </c>
      <c r="GJ51">
        <v>0</v>
      </c>
      <c r="GL51" t="s">
        <v>12447</v>
      </c>
      <c r="GN51">
        <v>2</v>
      </c>
      <c r="GZ51" t="s">
        <v>12448</v>
      </c>
      <c r="HB51" t="s">
        <v>313</v>
      </c>
      <c r="HC51" t="s">
        <v>313</v>
      </c>
      <c r="HD51" t="s">
        <v>11769</v>
      </c>
      <c r="HE51">
        <v>0</v>
      </c>
      <c r="HF51">
        <v>12</v>
      </c>
      <c r="HG51">
        <v>24</v>
      </c>
      <c r="HH51" t="s">
        <v>275</v>
      </c>
      <c r="HK51">
        <v>0</v>
      </c>
      <c r="HV51">
        <v>0</v>
      </c>
      <c r="HW51">
        <v>4263554</v>
      </c>
      <c r="HX51" t="s">
        <v>2538</v>
      </c>
      <c r="HY51">
        <v>4263519</v>
      </c>
      <c r="IB51">
        <v>0</v>
      </c>
      <c r="IC51">
        <v>0</v>
      </c>
      <c r="IL51">
        <v>138</v>
      </c>
      <c r="IR51" t="s">
        <v>492</v>
      </c>
      <c r="IT51">
        <v>11</v>
      </c>
    </row>
    <row r="52" spans="1:254">
      <c r="A52">
        <v>51</v>
      </c>
      <c r="B52">
        <v>2110</v>
      </c>
      <c r="C52">
        <v>4</v>
      </c>
      <c r="D52">
        <v>1</v>
      </c>
      <c r="E52">
        <v>10</v>
      </c>
      <c r="F52">
        <v>0</v>
      </c>
      <c r="G52">
        <v>35</v>
      </c>
      <c r="H52" t="s">
        <v>253</v>
      </c>
      <c r="I52" t="s">
        <v>298</v>
      </c>
      <c r="J52">
        <v>22</v>
      </c>
      <c r="K52">
        <v>22</v>
      </c>
      <c r="L52" t="s">
        <v>12449</v>
      </c>
      <c r="M52" t="s">
        <v>440</v>
      </c>
      <c r="N52" t="s">
        <v>254</v>
      </c>
      <c r="O52" t="s">
        <v>10591</v>
      </c>
      <c r="R52" t="s">
        <v>6550</v>
      </c>
      <c r="V52" t="s">
        <v>257</v>
      </c>
      <c r="W52" t="s">
        <v>12450</v>
      </c>
      <c r="AD52" t="s">
        <v>1526</v>
      </c>
      <c r="AE52" t="s">
        <v>1527</v>
      </c>
      <c r="AF52" t="s">
        <v>12450</v>
      </c>
      <c r="AG52" t="s">
        <v>274</v>
      </c>
      <c r="AI52">
        <v>22</v>
      </c>
      <c r="AO52">
        <v>7</v>
      </c>
      <c r="BI52" t="s">
        <v>257</v>
      </c>
      <c r="BP52">
        <f t="shared" si="0"/>
        <v>0</v>
      </c>
      <c r="BQ52">
        <f t="shared" si="1"/>
        <v>3</v>
      </c>
      <c r="BS52" t="s">
        <v>11587</v>
      </c>
      <c r="BU52">
        <v>17</v>
      </c>
      <c r="BW52">
        <v>0</v>
      </c>
      <c r="BX52" t="s">
        <v>12451</v>
      </c>
      <c r="CC52" s="3">
        <v>0.26666666666666666</v>
      </c>
      <c r="CE52" t="s">
        <v>12452</v>
      </c>
      <c r="CI52">
        <v>0</v>
      </c>
      <c r="CJ52" t="s">
        <v>12453</v>
      </c>
      <c r="CK52" s="4">
        <v>38473</v>
      </c>
      <c r="CL52" t="s">
        <v>12454</v>
      </c>
      <c r="CM52" t="s">
        <v>12455</v>
      </c>
      <c r="CN52">
        <v>17</v>
      </c>
      <c r="CO52" t="s">
        <v>268</v>
      </c>
      <c r="CP52" t="s">
        <v>282</v>
      </c>
      <c r="CQ52" t="s">
        <v>11587</v>
      </c>
      <c r="CT52" t="s">
        <v>12456</v>
      </c>
      <c r="CV52">
        <v>0</v>
      </c>
      <c r="CX52">
        <v>1</v>
      </c>
      <c r="CY52" t="s">
        <v>1242</v>
      </c>
      <c r="CZ52">
        <v>7</v>
      </c>
      <c r="DA52">
        <v>9</v>
      </c>
      <c r="DB52" t="s">
        <v>2209</v>
      </c>
      <c r="DC52">
        <v>35</v>
      </c>
      <c r="DE52" t="s">
        <v>11718</v>
      </c>
      <c r="DJ52">
        <v>0</v>
      </c>
      <c r="DK52" s="4">
        <v>44512</v>
      </c>
      <c r="DL52">
        <v>20587</v>
      </c>
      <c r="DM52">
        <v>2021</v>
      </c>
      <c r="DN52">
        <v>0</v>
      </c>
      <c r="DP52">
        <v>81620</v>
      </c>
      <c r="DQ52">
        <v>150</v>
      </c>
      <c r="DT52" t="s">
        <v>257</v>
      </c>
      <c r="DU52" t="s">
        <v>274</v>
      </c>
      <c r="DW52">
        <v>31</v>
      </c>
      <c r="DX52" t="s">
        <v>275</v>
      </c>
      <c r="ED52">
        <v>0</v>
      </c>
      <c r="EE52" t="s">
        <v>10600</v>
      </c>
      <c r="EF52" t="s">
        <v>4158</v>
      </c>
      <c r="EG52">
        <v>1</v>
      </c>
      <c r="EH52" t="s">
        <v>886</v>
      </c>
      <c r="EI52" t="s">
        <v>2147</v>
      </c>
      <c r="EJ52" t="s">
        <v>8449</v>
      </c>
      <c r="EK52" t="s">
        <v>10601</v>
      </c>
      <c r="EL52" t="s">
        <v>12457</v>
      </c>
      <c r="EM52" t="s">
        <v>268</v>
      </c>
      <c r="EN52" t="s">
        <v>269</v>
      </c>
      <c r="EO52" t="s">
        <v>3352</v>
      </c>
      <c r="EP52">
        <v>0</v>
      </c>
      <c r="ES52" t="s">
        <v>12458</v>
      </c>
      <c r="FD52">
        <v>0</v>
      </c>
      <c r="FE52">
        <v>15</v>
      </c>
      <c r="FF52" t="s">
        <v>590</v>
      </c>
      <c r="FH52" t="s">
        <v>590</v>
      </c>
      <c r="FI52" t="s">
        <v>12459</v>
      </c>
      <c r="FK52">
        <v>0</v>
      </c>
      <c r="FM52">
        <v>0</v>
      </c>
      <c r="FP52">
        <v>0</v>
      </c>
      <c r="FR52" t="s">
        <v>287</v>
      </c>
      <c r="FS52" t="s">
        <v>288</v>
      </c>
      <c r="FT52" t="s">
        <v>274</v>
      </c>
      <c r="FU52" t="s">
        <v>289</v>
      </c>
      <c r="FV52" t="s">
        <v>397</v>
      </c>
      <c r="FW52" t="s">
        <v>291</v>
      </c>
      <c r="FX52">
        <v>0</v>
      </c>
      <c r="FZ52">
        <v>31.17</v>
      </c>
      <c r="GA52">
        <v>14</v>
      </c>
      <c r="GB52">
        <v>0</v>
      </c>
      <c r="GC52" t="s">
        <v>4319</v>
      </c>
      <c r="GE52">
        <v>0</v>
      </c>
      <c r="GF52" t="s">
        <v>895</v>
      </c>
      <c r="GI52">
        <v>0</v>
      </c>
      <c r="GJ52">
        <v>0</v>
      </c>
      <c r="GL52" t="s">
        <v>12460</v>
      </c>
      <c r="GN52">
        <v>2</v>
      </c>
      <c r="GZ52" t="s">
        <v>12461</v>
      </c>
      <c r="HB52" t="s">
        <v>313</v>
      </c>
      <c r="HC52" t="s">
        <v>313</v>
      </c>
      <c r="HD52" t="s">
        <v>12462</v>
      </c>
      <c r="HE52">
        <v>0</v>
      </c>
      <c r="HF52">
        <v>22</v>
      </c>
      <c r="HG52">
        <v>31</v>
      </c>
      <c r="HH52" t="s">
        <v>275</v>
      </c>
      <c r="HK52">
        <v>4</v>
      </c>
      <c r="HV52">
        <v>35</v>
      </c>
      <c r="HW52">
        <v>4264068</v>
      </c>
      <c r="HX52" t="s">
        <v>12463</v>
      </c>
      <c r="HY52">
        <v>4263673</v>
      </c>
      <c r="IB52">
        <v>0</v>
      </c>
      <c r="IC52">
        <v>0</v>
      </c>
      <c r="IL52">
        <v>144</v>
      </c>
      <c r="IN52" t="s">
        <v>11718</v>
      </c>
      <c r="IP52" t="s">
        <v>11718</v>
      </c>
      <c r="IT52">
        <v>11</v>
      </c>
    </row>
    <row r="53" spans="1:254">
      <c r="A53">
        <v>52</v>
      </c>
      <c r="B53">
        <v>2110</v>
      </c>
      <c r="C53">
        <v>4</v>
      </c>
      <c r="D53">
        <v>2</v>
      </c>
      <c r="E53">
        <v>10</v>
      </c>
      <c r="F53">
        <v>7</v>
      </c>
      <c r="G53">
        <v>35</v>
      </c>
      <c r="I53" t="s">
        <v>254</v>
      </c>
      <c r="J53">
        <v>12</v>
      </c>
      <c r="K53" t="s">
        <v>3480</v>
      </c>
      <c r="L53" t="s">
        <v>12165</v>
      </c>
      <c r="M53" t="s">
        <v>440</v>
      </c>
      <c r="N53" t="s">
        <v>254</v>
      </c>
      <c r="O53" t="s">
        <v>2462</v>
      </c>
      <c r="P53" t="s">
        <v>1067</v>
      </c>
      <c r="R53" t="s">
        <v>443</v>
      </c>
      <c r="S53" t="s">
        <v>872</v>
      </c>
      <c r="V53" t="s">
        <v>257</v>
      </c>
      <c r="W53" t="s">
        <v>12261</v>
      </c>
      <c r="AD53" t="s">
        <v>807</v>
      </c>
      <c r="AE53" t="s">
        <v>808</v>
      </c>
      <c r="AF53" t="s">
        <v>12261</v>
      </c>
      <c r="AG53" t="s">
        <v>257</v>
      </c>
      <c r="AI53">
        <v>22</v>
      </c>
      <c r="AO53">
        <v>7</v>
      </c>
      <c r="BI53" t="s">
        <v>261</v>
      </c>
      <c r="BP53">
        <f t="shared" si="0"/>
        <v>0</v>
      </c>
      <c r="BQ53">
        <f t="shared" si="1"/>
        <v>5</v>
      </c>
      <c r="BS53" t="s">
        <v>11587</v>
      </c>
      <c r="BU53">
        <v>17</v>
      </c>
      <c r="BW53">
        <v>0</v>
      </c>
      <c r="BX53" t="s">
        <v>12464</v>
      </c>
      <c r="CC53" s="3">
        <v>0.23541666666666669</v>
      </c>
      <c r="CE53" t="s">
        <v>12465</v>
      </c>
      <c r="CI53">
        <v>0</v>
      </c>
      <c r="CJ53" t="s">
        <v>12466</v>
      </c>
      <c r="CK53" s="4">
        <v>38808</v>
      </c>
      <c r="CL53" t="s">
        <v>12467</v>
      </c>
      <c r="CM53" t="s">
        <v>12468</v>
      </c>
      <c r="CN53">
        <v>17</v>
      </c>
      <c r="CO53" t="s">
        <v>12238</v>
      </c>
      <c r="CP53" t="s">
        <v>418</v>
      </c>
      <c r="CQ53" t="s">
        <v>11587</v>
      </c>
      <c r="CT53" t="s">
        <v>12469</v>
      </c>
      <c r="CV53">
        <v>0</v>
      </c>
      <c r="CX53">
        <v>2</v>
      </c>
      <c r="CY53" t="s">
        <v>1242</v>
      </c>
      <c r="CZ53">
        <v>7</v>
      </c>
      <c r="DA53">
        <v>9</v>
      </c>
      <c r="DB53" t="s">
        <v>2209</v>
      </c>
      <c r="DC53">
        <v>35</v>
      </c>
      <c r="DE53" t="s">
        <v>11622</v>
      </c>
      <c r="DJ53">
        <v>7</v>
      </c>
      <c r="DK53" s="4">
        <v>44512</v>
      </c>
      <c r="DL53">
        <v>20587</v>
      </c>
      <c r="DM53">
        <v>2021</v>
      </c>
      <c r="DN53">
        <v>0</v>
      </c>
      <c r="DP53">
        <v>81620</v>
      </c>
      <c r="DQ53">
        <v>151</v>
      </c>
      <c r="DT53" t="s">
        <v>294</v>
      </c>
      <c r="DU53" t="s">
        <v>294</v>
      </c>
      <c r="DW53">
        <v>31</v>
      </c>
      <c r="DX53" t="s">
        <v>275</v>
      </c>
      <c r="ED53">
        <v>0</v>
      </c>
      <c r="EE53" t="s">
        <v>2504</v>
      </c>
      <c r="EF53" t="s">
        <v>383</v>
      </c>
      <c r="EG53">
        <v>1</v>
      </c>
      <c r="EI53" t="s">
        <v>454</v>
      </c>
      <c r="EJ53" t="s">
        <v>12443</v>
      </c>
      <c r="EK53" t="s">
        <v>12470</v>
      </c>
      <c r="EL53" t="s">
        <v>12471</v>
      </c>
      <c r="EM53" t="s">
        <v>649</v>
      </c>
      <c r="EN53" t="s">
        <v>418</v>
      </c>
      <c r="EO53" t="s">
        <v>2449</v>
      </c>
      <c r="EP53">
        <v>0</v>
      </c>
      <c r="ES53" t="s">
        <v>12472</v>
      </c>
      <c r="FD53">
        <v>0</v>
      </c>
      <c r="FE53">
        <v>6</v>
      </c>
      <c r="FF53" t="s">
        <v>429</v>
      </c>
      <c r="FH53" t="s">
        <v>429</v>
      </c>
      <c r="FI53" t="s">
        <v>12176</v>
      </c>
      <c r="FK53">
        <v>0</v>
      </c>
      <c r="FM53">
        <v>0</v>
      </c>
      <c r="FP53">
        <v>0</v>
      </c>
      <c r="FR53" t="s">
        <v>462</v>
      </c>
      <c r="FS53" t="s">
        <v>1002</v>
      </c>
      <c r="FT53" t="s">
        <v>257</v>
      </c>
      <c r="FU53" t="s">
        <v>777</v>
      </c>
      <c r="FV53" t="s">
        <v>1721</v>
      </c>
      <c r="FW53" t="s">
        <v>625</v>
      </c>
      <c r="FX53">
        <v>0</v>
      </c>
      <c r="FZ53">
        <v>31.17</v>
      </c>
      <c r="GA53">
        <v>14</v>
      </c>
      <c r="GB53">
        <v>0</v>
      </c>
      <c r="GC53" t="s">
        <v>12473</v>
      </c>
      <c r="GD53" t="s">
        <v>355</v>
      </c>
      <c r="GE53">
        <v>0</v>
      </c>
      <c r="GF53" t="s">
        <v>466</v>
      </c>
      <c r="GI53">
        <v>1</v>
      </c>
      <c r="GJ53">
        <v>0</v>
      </c>
      <c r="GL53" t="s">
        <v>12474</v>
      </c>
      <c r="GN53">
        <v>4</v>
      </c>
      <c r="GZ53" t="s">
        <v>12475</v>
      </c>
      <c r="HB53" t="s">
        <v>294</v>
      </c>
      <c r="HC53" t="s">
        <v>294</v>
      </c>
      <c r="HD53" t="s">
        <v>12476</v>
      </c>
      <c r="HE53">
        <v>0</v>
      </c>
      <c r="HF53">
        <v>12</v>
      </c>
      <c r="HG53">
        <v>31</v>
      </c>
      <c r="HH53" t="s">
        <v>275</v>
      </c>
      <c r="HK53">
        <v>3</v>
      </c>
      <c r="HV53">
        <v>28</v>
      </c>
      <c r="HW53">
        <v>4264082</v>
      </c>
      <c r="HX53" t="s">
        <v>12477</v>
      </c>
      <c r="HY53">
        <v>4264068</v>
      </c>
      <c r="IB53">
        <v>0</v>
      </c>
      <c r="IC53">
        <v>0</v>
      </c>
      <c r="IL53">
        <v>145</v>
      </c>
      <c r="IP53" t="s">
        <v>11622</v>
      </c>
      <c r="IT53">
        <v>11</v>
      </c>
    </row>
    <row r="54" spans="1:254">
      <c r="A54">
        <v>53</v>
      </c>
      <c r="B54">
        <v>2110</v>
      </c>
      <c r="C54">
        <v>4</v>
      </c>
      <c r="D54">
        <v>3</v>
      </c>
      <c r="E54">
        <v>3</v>
      </c>
      <c r="F54">
        <v>5</v>
      </c>
      <c r="G54">
        <v>28</v>
      </c>
      <c r="I54" t="s">
        <v>254</v>
      </c>
      <c r="J54">
        <v>11</v>
      </c>
      <c r="K54" t="s">
        <v>1184</v>
      </c>
      <c r="L54" t="s">
        <v>12478</v>
      </c>
      <c r="M54" t="s">
        <v>1037</v>
      </c>
      <c r="O54" t="s">
        <v>257</v>
      </c>
      <c r="Q54" t="s">
        <v>8258</v>
      </c>
      <c r="V54" t="s">
        <v>257</v>
      </c>
      <c r="W54" t="s">
        <v>4439</v>
      </c>
      <c r="AD54" t="s">
        <v>411</v>
      </c>
      <c r="AE54" t="s">
        <v>412</v>
      </c>
      <c r="AF54" t="s">
        <v>4439</v>
      </c>
      <c r="AG54" t="s">
        <v>274</v>
      </c>
      <c r="AI54">
        <v>22</v>
      </c>
      <c r="AO54">
        <v>7</v>
      </c>
      <c r="BI54" t="s">
        <v>261</v>
      </c>
      <c r="BP54">
        <f t="shared" si="0"/>
        <v>0</v>
      </c>
      <c r="BQ54">
        <f t="shared" si="1"/>
        <v>1</v>
      </c>
      <c r="BS54" t="s">
        <v>11587</v>
      </c>
      <c r="BU54">
        <v>17</v>
      </c>
      <c r="BW54">
        <v>0</v>
      </c>
      <c r="BX54" t="s">
        <v>12479</v>
      </c>
      <c r="CC54" s="3">
        <v>0.20694444444444446</v>
      </c>
      <c r="CE54" t="s">
        <v>12480</v>
      </c>
      <c r="CI54">
        <v>0</v>
      </c>
      <c r="CJ54" t="s">
        <v>12481</v>
      </c>
      <c r="CK54" s="4">
        <v>38808</v>
      </c>
      <c r="CL54" t="s">
        <v>12482</v>
      </c>
      <c r="CM54" t="s">
        <v>12483</v>
      </c>
      <c r="CN54">
        <v>17</v>
      </c>
      <c r="CO54" t="s">
        <v>11641</v>
      </c>
      <c r="CP54" t="s">
        <v>269</v>
      </c>
      <c r="CQ54" t="s">
        <v>11587</v>
      </c>
      <c r="CT54" t="s">
        <v>12484</v>
      </c>
      <c r="CV54">
        <v>0</v>
      </c>
      <c r="CX54">
        <v>3</v>
      </c>
      <c r="CY54" t="s">
        <v>1242</v>
      </c>
      <c r="CZ54">
        <v>7</v>
      </c>
      <c r="DA54">
        <v>9</v>
      </c>
      <c r="DB54" t="s">
        <v>2209</v>
      </c>
      <c r="DC54">
        <v>35</v>
      </c>
      <c r="DE54" t="s">
        <v>11900</v>
      </c>
      <c r="DJ54">
        <v>5</v>
      </c>
      <c r="DK54" s="4">
        <v>44512</v>
      </c>
      <c r="DL54">
        <v>20587</v>
      </c>
      <c r="DM54">
        <v>2021</v>
      </c>
      <c r="DN54">
        <v>0</v>
      </c>
      <c r="DP54">
        <v>81620</v>
      </c>
      <c r="DQ54">
        <v>152</v>
      </c>
      <c r="DT54" t="s">
        <v>294</v>
      </c>
      <c r="DU54" t="s">
        <v>294</v>
      </c>
      <c r="DW54">
        <v>31</v>
      </c>
      <c r="DX54" t="s">
        <v>275</v>
      </c>
      <c r="ED54">
        <v>0</v>
      </c>
      <c r="EE54" t="s">
        <v>7167</v>
      </c>
      <c r="EF54" t="s">
        <v>422</v>
      </c>
      <c r="EG54">
        <v>0</v>
      </c>
      <c r="EH54" t="s">
        <v>12485</v>
      </c>
      <c r="EI54" t="s">
        <v>340</v>
      </c>
      <c r="EJ54" t="s">
        <v>486</v>
      </c>
      <c r="EK54" t="s">
        <v>12486</v>
      </c>
      <c r="EL54" t="s">
        <v>12487</v>
      </c>
      <c r="EM54" t="s">
        <v>1025</v>
      </c>
      <c r="EN54" t="s">
        <v>282</v>
      </c>
      <c r="EO54" t="s">
        <v>490</v>
      </c>
      <c r="EP54">
        <v>1</v>
      </c>
      <c r="ES54" t="s">
        <v>12488</v>
      </c>
      <c r="FD54">
        <v>0</v>
      </c>
      <c r="FE54">
        <v>6</v>
      </c>
      <c r="FF54" t="s">
        <v>308</v>
      </c>
      <c r="FH54" t="s">
        <v>308</v>
      </c>
      <c r="FI54" t="s">
        <v>12489</v>
      </c>
      <c r="FK54">
        <v>0</v>
      </c>
      <c r="FM54">
        <v>0</v>
      </c>
      <c r="FP54">
        <v>0</v>
      </c>
      <c r="FR54" t="s">
        <v>462</v>
      </c>
      <c r="FS54" t="s">
        <v>1002</v>
      </c>
      <c r="FT54" t="s">
        <v>274</v>
      </c>
      <c r="FU54" t="s">
        <v>777</v>
      </c>
      <c r="FV54" t="s">
        <v>431</v>
      </c>
      <c r="FW54" t="s">
        <v>432</v>
      </c>
      <c r="FX54">
        <v>1</v>
      </c>
      <c r="FZ54">
        <v>31.17</v>
      </c>
      <c r="GA54">
        <v>14</v>
      </c>
      <c r="GB54">
        <v>0</v>
      </c>
      <c r="GD54" t="s">
        <v>355</v>
      </c>
      <c r="GE54">
        <v>0</v>
      </c>
      <c r="GI54">
        <v>0</v>
      </c>
      <c r="GJ54">
        <v>0</v>
      </c>
      <c r="GL54" t="s">
        <v>12490</v>
      </c>
      <c r="GN54">
        <v>2</v>
      </c>
      <c r="GZ54" t="s">
        <v>12491</v>
      </c>
      <c r="HB54" t="s">
        <v>313</v>
      </c>
      <c r="HC54" t="s">
        <v>313</v>
      </c>
      <c r="HD54" t="s">
        <v>11641</v>
      </c>
      <c r="HE54">
        <v>0</v>
      </c>
      <c r="HF54">
        <v>11</v>
      </c>
      <c r="HG54">
        <v>31</v>
      </c>
      <c r="HH54" t="s">
        <v>275</v>
      </c>
      <c r="HK54">
        <v>2</v>
      </c>
      <c r="HO54" t="s">
        <v>12492</v>
      </c>
      <c r="HP54" t="s">
        <v>12493</v>
      </c>
      <c r="HQ54" t="s">
        <v>12494</v>
      </c>
      <c r="HV54">
        <v>23</v>
      </c>
      <c r="HW54">
        <v>4264101</v>
      </c>
      <c r="HX54" t="s">
        <v>492</v>
      </c>
      <c r="HY54">
        <v>4264082</v>
      </c>
      <c r="IB54">
        <v>0</v>
      </c>
      <c r="IC54">
        <v>0</v>
      </c>
      <c r="IL54">
        <v>146</v>
      </c>
      <c r="IP54" t="s">
        <v>11900</v>
      </c>
      <c r="IT54">
        <v>11</v>
      </c>
    </row>
    <row r="55" spans="1:254">
      <c r="A55">
        <v>54</v>
      </c>
      <c r="B55">
        <v>2110</v>
      </c>
      <c r="C55">
        <v>4</v>
      </c>
      <c r="D55">
        <v>1</v>
      </c>
      <c r="E55">
        <v>10</v>
      </c>
      <c r="F55">
        <v>-1</v>
      </c>
      <c r="G55">
        <v>23</v>
      </c>
      <c r="I55" t="s">
        <v>298</v>
      </c>
      <c r="J55">
        <v>22</v>
      </c>
      <c r="K55">
        <v>22</v>
      </c>
      <c r="L55" t="s">
        <v>11778</v>
      </c>
      <c r="M55" t="s">
        <v>440</v>
      </c>
      <c r="N55" t="s">
        <v>254</v>
      </c>
      <c r="O55" t="s">
        <v>10753</v>
      </c>
      <c r="P55" t="s">
        <v>3188</v>
      </c>
      <c r="R55" t="s">
        <v>443</v>
      </c>
      <c r="V55" t="s">
        <v>257</v>
      </c>
      <c r="W55" t="s">
        <v>11779</v>
      </c>
      <c r="AD55" t="s">
        <v>11586</v>
      </c>
      <c r="AE55" t="s">
        <v>1292</v>
      </c>
      <c r="AF55" t="s">
        <v>11779</v>
      </c>
      <c r="AG55" t="s">
        <v>274</v>
      </c>
      <c r="AI55">
        <v>22</v>
      </c>
      <c r="AO55">
        <v>7</v>
      </c>
      <c r="BI55" t="s">
        <v>274</v>
      </c>
      <c r="BP55">
        <f t="shared" si="0"/>
        <v>0</v>
      </c>
      <c r="BQ55">
        <f t="shared" si="1"/>
        <v>3</v>
      </c>
      <c r="BS55" t="s">
        <v>11587</v>
      </c>
      <c r="BU55">
        <v>17</v>
      </c>
      <c r="BW55">
        <v>0</v>
      </c>
      <c r="BX55" t="s">
        <v>12495</v>
      </c>
      <c r="CC55" s="3">
        <v>0.18611111111111112</v>
      </c>
      <c r="CE55" t="s">
        <v>4252</v>
      </c>
      <c r="CI55">
        <v>0</v>
      </c>
      <c r="CJ55" t="s">
        <v>12496</v>
      </c>
      <c r="CK55" s="4">
        <v>38808</v>
      </c>
      <c r="CL55" t="s">
        <v>12497</v>
      </c>
      <c r="CM55" t="s">
        <v>12498</v>
      </c>
      <c r="CN55">
        <v>17</v>
      </c>
      <c r="CO55" t="s">
        <v>12499</v>
      </c>
      <c r="CP55" t="s">
        <v>282</v>
      </c>
      <c r="CQ55" t="s">
        <v>11587</v>
      </c>
      <c r="CT55" t="s">
        <v>12500</v>
      </c>
      <c r="CV55">
        <v>0</v>
      </c>
      <c r="CX55">
        <v>4</v>
      </c>
      <c r="CY55" t="s">
        <v>1242</v>
      </c>
      <c r="CZ55">
        <v>7</v>
      </c>
      <c r="DA55">
        <v>9</v>
      </c>
      <c r="DB55" t="s">
        <v>2209</v>
      </c>
      <c r="DC55">
        <v>35</v>
      </c>
      <c r="DE55" t="s">
        <v>11622</v>
      </c>
      <c r="DJ55">
        <v>-1</v>
      </c>
      <c r="DK55" s="4">
        <v>44512</v>
      </c>
      <c r="DL55">
        <v>20587</v>
      </c>
      <c r="DM55">
        <v>2021</v>
      </c>
      <c r="DN55">
        <v>0</v>
      </c>
      <c r="DP55">
        <v>81620</v>
      </c>
      <c r="DQ55">
        <v>153</v>
      </c>
      <c r="DT55" t="s">
        <v>274</v>
      </c>
      <c r="DU55" t="s">
        <v>257</v>
      </c>
      <c r="DW55">
        <v>31</v>
      </c>
      <c r="DX55" t="s">
        <v>275</v>
      </c>
      <c r="ED55">
        <v>0</v>
      </c>
      <c r="EE55" t="s">
        <v>11315</v>
      </c>
      <c r="EF55" t="s">
        <v>3198</v>
      </c>
      <c r="EG55">
        <v>1</v>
      </c>
      <c r="EH55" t="s">
        <v>2931</v>
      </c>
      <c r="EI55" t="s">
        <v>2147</v>
      </c>
      <c r="EJ55" t="s">
        <v>8449</v>
      </c>
      <c r="EK55" t="s">
        <v>11787</v>
      </c>
      <c r="EL55" t="s">
        <v>12501</v>
      </c>
      <c r="EM55" t="s">
        <v>10766</v>
      </c>
      <c r="EN55" t="s">
        <v>269</v>
      </c>
      <c r="EO55" t="s">
        <v>3352</v>
      </c>
      <c r="EP55">
        <v>0</v>
      </c>
      <c r="ES55" t="s">
        <v>12502</v>
      </c>
      <c r="FC55" t="s">
        <v>253</v>
      </c>
      <c r="FD55">
        <v>0</v>
      </c>
      <c r="FE55">
        <v>7</v>
      </c>
      <c r="FF55" t="s">
        <v>590</v>
      </c>
      <c r="FH55" t="s">
        <v>590</v>
      </c>
      <c r="FI55" t="s">
        <v>12503</v>
      </c>
      <c r="FK55">
        <v>0</v>
      </c>
      <c r="FM55">
        <v>0</v>
      </c>
      <c r="FP55">
        <v>0</v>
      </c>
      <c r="FR55" t="s">
        <v>1588</v>
      </c>
      <c r="FS55" t="s">
        <v>12504</v>
      </c>
      <c r="FT55" t="s">
        <v>274</v>
      </c>
      <c r="FU55" t="s">
        <v>7071</v>
      </c>
      <c r="FV55" t="s">
        <v>1291</v>
      </c>
      <c r="FW55" t="s">
        <v>625</v>
      </c>
      <c r="FX55">
        <v>0</v>
      </c>
      <c r="FZ55">
        <v>31.17</v>
      </c>
      <c r="GA55">
        <v>14</v>
      </c>
      <c r="GB55">
        <v>0</v>
      </c>
      <c r="GC55" t="s">
        <v>10770</v>
      </c>
      <c r="GD55" t="s">
        <v>355</v>
      </c>
      <c r="GE55">
        <v>0</v>
      </c>
      <c r="GF55" t="s">
        <v>466</v>
      </c>
      <c r="GI55">
        <v>0</v>
      </c>
      <c r="GJ55">
        <v>0</v>
      </c>
      <c r="GL55" t="s">
        <v>12235</v>
      </c>
      <c r="GN55">
        <v>0</v>
      </c>
      <c r="GZ55" t="s">
        <v>12505</v>
      </c>
      <c r="HB55" t="s">
        <v>294</v>
      </c>
      <c r="HC55" t="s">
        <v>294</v>
      </c>
      <c r="HD55" t="s">
        <v>12506</v>
      </c>
      <c r="HE55">
        <v>0</v>
      </c>
      <c r="HF55">
        <v>22</v>
      </c>
      <c r="HG55">
        <v>31</v>
      </c>
      <c r="HH55" t="s">
        <v>275</v>
      </c>
      <c r="HK55">
        <v>3</v>
      </c>
      <c r="HV55">
        <v>24</v>
      </c>
      <c r="HW55">
        <v>4264119</v>
      </c>
      <c r="HX55" t="s">
        <v>12507</v>
      </c>
      <c r="HY55">
        <v>4264101</v>
      </c>
      <c r="IB55">
        <v>0</v>
      </c>
      <c r="IC55">
        <v>0</v>
      </c>
      <c r="IL55">
        <v>147</v>
      </c>
      <c r="IN55" t="s">
        <v>11622</v>
      </c>
      <c r="IP55" t="s">
        <v>11622</v>
      </c>
      <c r="IT55">
        <v>11</v>
      </c>
    </row>
    <row r="56" spans="1:254">
      <c r="A56">
        <v>55</v>
      </c>
      <c r="B56">
        <v>2110</v>
      </c>
      <c r="C56">
        <v>4</v>
      </c>
      <c r="D56">
        <v>2</v>
      </c>
      <c r="E56">
        <v>11</v>
      </c>
      <c r="F56">
        <v>6</v>
      </c>
      <c r="G56">
        <v>24</v>
      </c>
      <c r="I56" t="s">
        <v>254</v>
      </c>
      <c r="J56">
        <v>11</v>
      </c>
      <c r="K56" t="s">
        <v>1184</v>
      </c>
      <c r="L56" t="s">
        <v>12478</v>
      </c>
      <c r="M56" t="s">
        <v>1037</v>
      </c>
      <c r="O56" t="s">
        <v>257</v>
      </c>
      <c r="Q56" t="s">
        <v>8258</v>
      </c>
      <c r="V56" t="s">
        <v>253</v>
      </c>
      <c r="W56" t="s">
        <v>3957</v>
      </c>
      <c r="X56" t="s">
        <v>981</v>
      </c>
      <c r="Y56" t="s">
        <v>981</v>
      </c>
      <c r="AA56" t="s">
        <v>981</v>
      </c>
      <c r="AB56" t="s">
        <v>829</v>
      </c>
      <c r="AI56">
        <v>88</v>
      </c>
      <c r="AJ56" t="s">
        <v>327</v>
      </c>
      <c r="AO56">
        <v>7</v>
      </c>
      <c r="BI56" t="s">
        <v>274</v>
      </c>
      <c r="BP56">
        <f t="shared" si="0"/>
        <v>1</v>
      </c>
      <c r="BQ56">
        <f t="shared" si="1"/>
        <v>0</v>
      </c>
      <c r="BS56" t="s">
        <v>11587</v>
      </c>
      <c r="BU56">
        <v>17</v>
      </c>
      <c r="BW56">
        <v>0</v>
      </c>
      <c r="BX56" t="s">
        <v>12508</v>
      </c>
      <c r="BZ56">
        <v>1</v>
      </c>
      <c r="CC56" s="3">
        <v>0.18194444444444444</v>
      </c>
      <c r="CD56" t="s">
        <v>274</v>
      </c>
      <c r="CE56" t="s">
        <v>12509</v>
      </c>
      <c r="CF56">
        <v>6</v>
      </c>
      <c r="CH56" t="s">
        <v>331</v>
      </c>
      <c r="CI56">
        <v>0</v>
      </c>
      <c r="CJ56" t="s">
        <v>12510</v>
      </c>
      <c r="CK56" s="4">
        <v>38808</v>
      </c>
      <c r="CL56" t="s">
        <v>12511</v>
      </c>
      <c r="CM56" t="s">
        <v>12512</v>
      </c>
      <c r="CN56">
        <v>17</v>
      </c>
      <c r="CP56" t="s">
        <v>418</v>
      </c>
      <c r="CQ56" t="s">
        <v>11587</v>
      </c>
      <c r="CT56" t="s">
        <v>12513</v>
      </c>
      <c r="CV56">
        <v>0</v>
      </c>
      <c r="CX56">
        <v>5</v>
      </c>
      <c r="CY56" t="s">
        <v>1242</v>
      </c>
      <c r="CZ56">
        <v>7</v>
      </c>
      <c r="DA56">
        <v>9</v>
      </c>
      <c r="DB56" t="s">
        <v>2209</v>
      </c>
      <c r="DC56">
        <v>35</v>
      </c>
      <c r="DE56" t="s">
        <v>11900</v>
      </c>
      <c r="DJ56">
        <v>6</v>
      </c>
      <c r="DK56" s="4">
        <v>44512</v>
      </c>
      <c r="DL56">
        <v>20587</v>
      </c>
      <c r="DM56">
        <v>2021</v>
      </c>
      <c r="DN56">
        <v>0</v>
      </c>
      <c r="DP56">
        <v>81620</v>
      </c>
      <c r="DQ56">
        <v>155</v>
      </c>
      <c r="DT56" t="s">
        <v>274</v>
      </c>
      <c r="DU56" t="s">
        <v>257</v>
      </c>
      <c r="DW56">
        <v>31</v>
      </c>
      <c r="DX56" t="s">
        <v>275</v>
      </c>
      <c r="ED56">
        <v>0</v>
      </c>
      <c r="EE56" t="s">
        <v>7167</v>
      </c>
      <c r="EF56" t="s">
        <v>422</v>
      </c>
      <c r="EG56">
        <v>0</v>
      </c>
      <c r="EH56" t="s">
        <v>12485</v>
      </c>
      <c r="EI56" t="s">
        <v>340</v>
      </c>
      <c r="EJ56" t="s">
        <v>12514</v>
      </c>
      <c r="EK56" t="s">
        <v>12515</v>
      </c>
      <c r="EL56" t="s">
        <v>12516</v>
      </c>
      <c r="EM56" t="s">
        <v>12517</v>
      </c>
      <c r="EN56" t="s">
        <v>418</v>
      </c>
      <c r="EO56" t="s">
        <v>10870</v>
      </c>
      <c r="EP56">
        <v>0</v>
      </c>
      <c r="EQ56" t="s">
        <v>346</v>
      </c>
      <c r="ES56" t="s">
        <v>12518</v>
      </c>
      <c r="ET56">
        <v>-1</v>
      </c>
      <c r="EU56" t="s">
        <v>274</v>
      </c>
      <c r="EV56" t="s">
        <v>349</v>
      </c>
      <c r="EW56" t="s">
        <v>528</v>
      </c>
      <c r="EX56" t="s">
        <v>351</v>
      </c>
      <c r="FA56" t="s">
        <v>999</v>
      </c>
      <c r="FB56" t="s">
        <v>12519</v>
      </c>
      <c r="FD56">
        <v>0</v>
      </c>
      <c r="FK56">
        <v>0</v>
      </c>
      <c r="FM56">
        <v>0</v>
      </c>
      <c r="FP56">
        <v>0</v>
      </c>
      <c r="FR56" t="s">
        <v>462</v>
      </c>
      <c r="FS56" t="s">
        <v>1002</v>
      </c>
      <c r="FU56" t="s">
        <v>777</v>
      </c>
      <c r="FV56" t="s">
        <v>431</v>
      </c>
      <c r="FX56">
        <v>1</v>
      </c>
      <c r="FZ56">
        <v>31.17</v>
      </c>
      <c r="GA56">
        <v>14</v>
      </c>
      <c r="GB56">
        <v>1</v>
      </c>
      <c r="GD56" t="s">
        <v>355</v>
      </c>
      <c r="GE56">
        <v>0</v>
      </c>
      <c r="GH56">
        <v>1.2</v>
      </c>
      <c r="GI56">
        <v>0</v>
      </c>
      <c r="GJ56">
        <v>0</v>
      </c>
      <c r="GL56" t="s">
        <v>12520</v>
      </c>
      <c r="GM56">
        <v>7</v>
      </c>
      <c r="GN56">
        <v>2</v>
      </c>
      <c r="GO56" t="s">
        <v>2349</v>
      </c>
      <c r="GQ56">
        <v>6</v>
      </c>
      <c r="GZ56" t="s">
        <v>12521</v>
      </c>
      <c r="HB56" t="s">
        <v>313</v>
      </c>
      <c r="HC56" t="s">
        <v>313</v>
      </c>
      <c r="HD56" t="s">
        <v>11593</v>
      </c>
      <c r="HE56">
        <v>0</v>
      </c>
      <c r="HF56">
        <v>11</v>
      </c>
      <c r="HG56">
        <v>31</v>
      </c>
      <c r="HH56" t="s">
        <v>275</v>
      </c>
      <c r="HJ56" t="s">
        <v>492</v>
      </c>
      <c r="HK56" t="s">
        <v>499</v>
      </c>
      <c r="HL56" t="s">
        <v>11900</v>
      </c>
      <c r="HN56" t="s">
        <v>12522</v>
      </c>
      <c r="HO56" t="s">
        <v>12523</v>
      </c>
      <c r="HP56" t="s">
        <v>12524</v>
      </c>
      <c r="HQ56" t="s">
        <v>12525</v>
      </c>
      <c r="HS56" t="s">
        <v>12526</v>
      </c>
      <c r="HV56">
        <v>18</v>
      </c>
      <c r="HW56">
        <v>4264138</v>
      </c>
      <c r="HY56">
        <v>4264119</v>
      </c>
      <c r="IB56">
        <v>0</v>
      </c>
      <c r="IC56">
        <v>0</v>
      </c>
      <c r="IL56">
        <v>148</v>
      </c>
      <c r="IN56" t="s">
        <v>11900</v>
      </c>
      <c r="IP56" t="s">
        <v>11900</v>
      </c>
      <c r="IT56">
        <v>11</v>
      </c>
    </row>
    <row r="57" spans="1:254">
      <c r="A57">
        <v>56</v>
      </c>
      <c r="B57">
        <v>2110</v>
      </c>
      <c r="C57">
        <v>4</v>
      </c>
      <c r="D57">
        <v>3</v>
      </c>
      <c r="E57">
        <v>5</v>
      </c>
      <c r="F57">
        <v>6</v>
      </c>
      <c r="G57">
        <v>18</v>
      </c>
      <c r="I57" t="s">
        <v>254</v>
      </c>
      <c r="J57">
        <v>11</v>
      </c>
      <c r="K57" t="s">
        <v>471</v>
      </c>
      <c r="L57" t="s">
        <v>12527</v>
      </c>
      <c r="M57" t="s">
        <v>319</v>
      </c>
      <c r="O57" t="s">
        <v>12528</v>
      </c>
      <c r="V57" t="s">
        <v>257</v>
      </c>
      <c r="W57" t="s">
        <v>12529</v>
      </c>
      <c r="AD57" t="s">
        <v>445</v>
      </c>
      <c r="AE57" t="s">
        <v>446</v>
      </c>
      <c r="AF57" t="s">
        <v>12529</v>
      </c>
      <c r="AG57" t="s">
        <v>257</v>
      </c>
      <c r="AI57">
        <v>7</v>
      </c>
      <c r="AO57">
        <v>7</v>
      </c>
      <c r="BI57" t="s">
        <v>274</v>
      </c>
      <c r="BP57">
        <f t="shared" si="0"/>
        <v>0</v>
      </c>
      <c r="BQ57">
        <f t="shared" si="1"/>
        <v>1</v>
      </c>
      <c r="BS57" t="s">
        <v>11587</v>
      </c>
      <c r="BU57">
        <v>17</v>
      </c>
      <c r="BW57">
        <v>0</v>
      </c>
      <c r="BX57" t="s">
        <v>12530</v>
      </c>
      <c r="CC57" s="3">
        <v>0.15833333333333333</v>
      </c>
      <c r="CE57" t="s">
        <v>12531</v>
      </c>
      <c r="CI57">
        <v>0</v>
      </c>
      <c r="CJ57" t="s">
        <v>12532</v>
      </c>
      <c r="CK57" s="4">
        <v>39142</v>
      </c>
      <c r="CL57" t="s">
        <v>12533</v>
      </c>
      <c r="CM57" t="s">
        <v>12534</v>
      </c>
      <c r="CN57">
        <v>17</v>
      </c>
      <c r="CO57" t="s">
        <v>11769</v>
      </c>
      <c r="CP57" t="s">
        <v>269</v>
      </c>
      <c r="CQ57" t="s">
        <v>11587</v>
      </c>
      <c r="CT57" t="s">
        <v>12535</v>
      </c>
      <c r="CV57">
        <v>0</v>
      </c>
      <c r="CX57">
        <v>6</v>
      </c>
      <c r="CY57" t="s">
        <v>1242</v>
      </c>
      <c r="CZ57">
        <v>7</v>
      </c>
      <c r="DA57">
        <v>9</v>
      </c>
      <c r="DB57" t="s">
        <v>2209</v>
      </c>
      <c r="DC57">
        <v>35</v>
      </c>
      <c r="DE57" t="s">
        <v>11900</v>
      </c>
      <c r="DJ57">
        <v>6</v>
      </c>
      <c r="DK57" s="4">
        <v>44512</v>
      </c>
      <c r="DL57">
        <v>20587</v>
      </c>
      <c r="DM57">
        <v>2021</v>
      </c>
      <c r="DN57">
        <v>0</v>
      </c>
      <c r="DP57">
        <v>81620</v>
      </c>
      <c r="DQ57">
        <v>156</v>
      </c>
      <c r="DT57" t="s">
        <v>274</v>
      </c>
      <c r="DU57" t="s">
        <v>257</v>
      </c>
      <c r="DW57">
        <v>31</v>
      </c>
      <c r="DX57" t="s">
        <v>275</v>
      </c>
      <c r="ED57">
        <v>0</v>
      </c>
      <c r="EE57" t="s">
        <v>12536</v>
      </c>
      <c r="EF57" t="s">
        <v>701</v>
      </c>
      <c r="EG57">
        <v>0</v>
      </c>
      <c r="EH57" t="s">
        <v>1955</v>
      </c>
      <c r="EI57" t="s">
        <v>340</v>
      </c>
      <c r="EJ57" t="s">
        <v>12514</v>
      </c>
      <c r="EK57" t="s">
        <v>12537</v>
      </c>
      <c r="EL57" t="s">
        <v>12538</v>
      </c>
      <c r="EN57" t="s">
        <v>282</v>
      </c>
      <c r="EO57" t="s">
        <v>1110</v>
      </c>
      <c r="EP57">
        <v>1</v>
      </c>
      <c r="ES57" t="s">
        <v>12539</v>
      </c>
      <c r="FD57">
        <v>0</v>
      </c>
      <c r="FE57">
        <v>2</v>
      </c>
      <c r="FF57" t="s">
        <v>310</v>
      </c>
      <c r="FH57" t="s">
        <v>310</v>
      </c>
      <c r="FI57" t="s">
        <v>11713</v>
      </c>
      <c r="FK57">
        <v>0</v>
      </c>
      <c r="FM57">
        <v>0</v>
      </c>
      <c r="FP57">
        <v>0</v>
      </c>
      <c r="FR57" t="s">
        <v>354</v>
      </c>
      <c r="FT57" t="s">
        <v>257</v>
      </c>
      <c r="FV57" t="s">
        <v>397</v>
      </c>
      <c r="FW57" t="s">
        <v>1030</v>
      </c>
      <c r="FX57">
        <v>0</v>
      </c>
      <c r="FZ57">
        <v>31.17</v>
      </c>
      <c r="GA57">
        <v>14</v>
      </c>
      <c r="GB57">
        <v>0</v>
      </c>
      <c r="GC57" t="s">
        <v>3807</v>
      </c>
      <c r="GD57" t="s">
        <v>355</v>
      </c>
      <c r="GE57">
        <v>0</v>
      </c>
      <c r="GF57" t="s">
        <v>257</v>
      </c>
      <c r="GI57">
        <v>1</v>
      </c>
      <c r="GJ57">
        <v>0</v>
      </c>
      <c r="GL57" t="s">
        <v>12540</v>
      </c>
      <c r="GN57">
        <v>1</v>
      </c>
      <c r="GZ57" t="s">
        <v>12541</v>
      </c>
      <c r="HB57" t="s">
        <v>313</v>
      </c>
      <c r="HC57" t="s">
        <v>313</v>
      </c>
      <c r="HD57" t="s">
        <v>11661</v>
      </c>
      <c r="HE57">
        <v>0</v>
      </c>
      <c r="HF57">
        <v>11</v>
      </c>
      <c r="HG57">
        <v>31</v>
      </c>
      <c r="HH57" t="s">
        <v>275</v>
      </c>
      <c r="HK57">
        <v>4</v>
      </c>
      <c r="HV57">
        <v>12</v>
      </c>
      <c r="HW57">
        <v>4264268</v>
      </c>
      <c r="HX57" t="s">
        <v>1034</v>
      </c>
      <c r="HY57">
        <v>4264138</v>
      </c>
      <c r="IB57">
        <v>0.5</v>
      </c>
      <c r="IC57">
        <v>1</v>
      </c>
      <c r="IL57">
        <v>149</v>
      </c>
      <c r="IP57" t="s">
        <v>11900</v>
      </c>
      <c r="IQ57" t="s">
        <v>11769</v>
      </c>
      <c r="IT57">
        <v>11</v>
      </c>
    </row>
    <row r="58" spans="1:254">
      <c r="A58">
        <v>57</v>
      </c>
      <c r="B58">
        <v>2110</v>
      </c>
      <c r="C58">
        <v>4</v>
      </c>
      <c r="D58">
        <v>1</v>
      </c>
      <c r="E58">
        <v>10</v>
      </c>
      <c r="F58">
        <v>-3</v>
      </c>
      <c r="G58">
        <v>12</v>
      </c>
      <c r="I58" t="s">
        <v>298</v>
      </c>
      <c r="J58">
        <v>32</v>
      </c>
      <c r="K58">
        <v>32</v>
      </c>
      <c r="L58" t="s">
        <v>12542</v>
      </c>
      <c r="M58" t="s">
        <v>11683</v>
      </c>
      <c r="O58" t="s">
        <v>12542</v>
      </c>
      <c r="V58" t="s">
        <v>257</v>
      </c>
      <c r="W58" t="s">
        <v>10754</v>
      </c>
      <c r="AD58" t="s">
        <v>10593</v>
      </c>
      <c r="AE58" t="s">
        <v>10594</v>
      </c>
      <c r="AF58" t="s">
        <v>10754</v>
      </c>
      <c r="AG58" t="s">
        <v>257</v>
      </c>
      <c r="AI58">
        <v>20</v>
      </c>
      <c r="AO58">
        <v>7</v>
      </c>
      <c r="BI58" t="s">
        <v>274</v>
      </c>
      <c r="BP58">
        <f t="shared" si="0"/>
        <v>0</v>
      </c>
      <c r="BQ58">
        <f t="shared" si="1"/>
        <v>2</v>
      </c>
      <c r="BS58" t="s">
        <v>11587</v>
      </c>
      <c r="BU58">
        <v>17</v>
      </c>
      <c r="BW58">
        <v>0</v>
      </c>
      <c r="BX58" t="s">
        <v>12543</v>
      </c>
      <c r="CC58" s="3">
        <v>0.15486111111111112</v>
      </c>
      <c r="CI58">
        <v>0</v>
      </c>
      <c r="CJ58" t="s">
        <v>12544</v>
      </c>
      <c r="CK58" s="4">
        <v>38473</v>
      </c>
      <c r="CL58" t="s">
        <v>12545</v>
      </c>
      <c r="CM58" t="s">
        <v>12546</v>
      </c>
      <c r="CN58">
        <v>17</v>
      </c>
      <c r="CO58" t="s">
        <v>11785</v>
      </c>
      <c r="CP58" t="s">
        <v>282</v>
      </c>
      <c r="CQ58" t="s">
        <v>11587</v>
      </c>
      <c r="CT58" t="s">
        <v>12547</v>
      </c>
      <c r="CV58">
        <v>0</v>
      </c>
      <c r="CX58">
        <v>7</v>
      </c>
      <c r="CY58" t="s">
        <v>1242</v>
      </c>
      <c r="CZ58">
        <v>7</v>
      </c>
      <c r="DA58">
        <v>9</v>
      </c>
      <c r="DB58" t="s">
        <v>2209</v>
      </c>
      <c r="DC58">
        <v>35</v>
      </c>
      <c r="DE58" t="s">
        <v>11660</v>
      </c>
      <c r="DJ58">
        <v>-3</v>
      </c>
      <c r="DK58" s="4">
        <v>44512</v>
      </c>
      <c r="DL58">
        <v>20587</v>
      </c>
      <c r="DM58">
        <v>2021</v>
      </c>
      <c r="DN58">
        <v>0</v>
      </c>
      <c r="DP58">
        <v>81620</v>
      </c>
      <c r="DQ58">
        <v>158</v>
      </c>
      <c r="DT58" t="s">
        <v>274</v>
      </c>
      <c r="DU58" t="s">
        <v>257</v>
      </c>
      <c r="DW58">
        <v>31</v>
      </c>
      <c r="DX58" t="s">
        <v>275</v>
      </c>
      <c r="ED58">
        <v>0</v>
      </c>
      <c r="EE58" t="s">
        <v>12548</v>
      </c>
      <c r="EF58" t="s">
        <v>1485</v>
      </c>
      <c r="EG58">
        <v>0</v>
      </c>
      <c r="EH58" t="s">
        <v>2931</v>
      </c>
      <c r="EI58" t="s">
        <v>2186</v>
      </c>
      <c r="EJ58" t="s">
        <v>11690</v>
      </c>
      <c r="EK58" t="s">
        <v>12549</v>
      </c>
      <c r="EL58" t="s">
        <v>12550</v>
      </c>
      <c r="EM58" t="s">
        <v>11690</v>
      </c>
      <c r="EN58" t="s">
        <v>269</v>
      </c>
      <c r="EO58" t="s">
        <v>3331</v>
      </c>
      <c r="EP58">
        <v>0</v>
      </c>
      <c r="ES58" t="s">
        <v>12551</v>
      </c>
      <c r="FD58">
        <v>0</v>
      </c>
      <c r="FE58">
        <v>17</v>
      </c>
      <c r="FF58" t="s">
        <v>285</v>
      </c>
      <c r="FH58" t="s">
        <v>285</v>
      </c>
      <c r="FK58">
        <v>0</v>
      </c>
      <c r="FM58">
        <v>0</v>
      </c>
      <c r="FP58">
        <v>0</v>
      </c>
      <c r="FR58" t="s">
        <v>287</v>
      </c>
      <c r="FS58" t="s">
        <v>288</v>
      </c>
      <c r="FT58" t="s">
        <v>257</v>
      </c>
      <c r="FU58" t="s">
        <v>4264</v>
      </c>
      <c r="FV58" t="s">
        <v>1700</v>
      </c>
      <c r="FW58" t="s">
        <v>10769</v>
      </c>
      <c r="FX58">
        <v>0</v>
      </c>
      <c r="FZ58">
        <v>31.17</v>
      </c>
      <c r="GA58">
        <v>14</v>
      </c>
      <c r="GB58">
        <v>0</v>
      </c>
      <c r="GE58">
        <v>0</v>
      </c>
      <c r="GF58" t="s">
        <v>3354</v>
      </c>
      <c r="GI58">
        <v>0</v>
      </c>
      <c r="GJ58">
        <v>0</v>
      </c>
      <c r="GN58">
        <v>0</v>
      </c>
      <c r="GZ58" t="s">
        <v>12552</v>
      </c>
      <c r="HB58" t="s">
        <v>313</v>
      </c>
      <c r="HC58" t="s">
        <v>313</v>
      </c>
      <c r="HD58" t="s">
        <v>12553</v>
      </c>
      <c r="HE58">
        <v>0</v>
      </c>
      <c r="HF58">
        <v>23</v>
      </c>
      <c r="HG58">
        <v>31</v>
      </c>
      <c r="HH58" t="s">
        <v>275</v>
      </c>
      <c r="HK58">
        <v>0</v>
      </c>
      <c r="HV58">
        <v>15</v>
      </c>
      <c r="HW58">
        <v>4264302</v>
      </c>
      <c r="HX58" t="s">
        <v>12554</v>
      </c>
      <c r="HY58">
        <v>4264268</v>
      </c>
      <c r="IB58">
        <v>0</v>
      </c>
      <c r="IC58">
        <v>0</v>
      </c>
      <c r="IL58">
        <v>150</v>
      </c>
      <c r="IN58" t="s">
        <v>11660</v>
      </c>
      <c r="IP58" t="s">
        <v>11660</v>
      </c>
      <c r="IT58">
        <v>11</v>
      </c>
    </row>
    <row r="59" spans="1:254">
      <c r="A59">
        <v>58</v>
      </c>
      <c r="B59">
        <v>2110</v>
      </c>
      <c r="C59">
        <v>4</v>
      </c>
      <c r="D59">
        <v>2</v>
      </c>
      <c r="E59">
        <v>13</v>
      </c>
      <c r="F59">
        <v>1</v>
      </c>
      <c r="G59">
        <v>15</v>
      </c>
      <c r="I59" t="s">
        <v>298</v>
      </c>
      <c r="J59">
        <v>12</v>
      </c>
      <c r="K59">
        <v>12</v>
      </c>
      <c r="L59" t="s">
        <v>8947</v>
      </c>
      <c r="M59" t="s">
        <v>440</v>
      </c>
      <c r="N59" t="s">
        <v>254</v>
      </c>
      <c r="O59" t="s">
        <v>4011</v>
      </c>
      <c r="P59" t="s">
        <v>871</v>
      </c>
      <c r="R59" t="s">
        <v>443</v>
      </c>
      <c r="V59" t="s">
        <v>257</v>
      </c>
      <c r="W59" t="s">
        <v>11885</v>
      </c>
      <c r="AD59" t="s">
        <v>807</v>
      </c>
      <c r="AE59" t="s">
        <v>808</v>
      </c>
      <c r="AF59" t="s">
        <v>11885</v>
      </c>
      <c r="AG59" t="s">
        <v>274</v>
      </c>
      <c r="AI59">
        <v>20</v>
      </c>
      <c r="AO59">
        <v>7</v>
      </c>
      <c r="BI59" t="s">
        <v>257</v>
      </c>
      <c r="BP59">
        <f t="shared" si="0"/>
        <v>0</v>
      </c>
      <c r="BQ59">
        <f t="shared" si="1"/>
        <v>5</v>
      </c>
      <c r="BS59" t="s">
        <v>11587</v>
      </c>
      <c r="BU59">
        <v>17</v>
      </c>
      <c r="BW59">
        <v>0</v>
      </c>
      <c r="BX59" t="s">
        <v>12555</v>
      </c>
      <c r="CC59" s="3">
        <v>0.15069444444444444</v>
      </c>
      <c r="CE59" t="s">
        <v>12556</v>
      </c>
      <c r="CI59">
        <v>0</v>
      </c>
      <c r="CJ59" t="s">
        <v>12557</v>
      </c>
      <c r="CK59" s="4">
        <v>38808</v>
      </c>
      <c r="CL59" t="s">
        <v>12558</v>
      </c>
      <c r="CM59" t="s">
        <v>12559</v>
      </c>
      <c r="CN59">
        <v>17</v>
      </c>
      <c r="CO59" t="s">
        <v>12238</v>
      </c>
      <c r="CP59" t="s">
        <v>282</v>
      </c>
      <c r="CQ59" t="s">
        <v>11587</v>
      </c>
      <c r="CT59" t="s">
        <v>12560</v>
      </c>
      <c r="CV59">
        <v>0</v>
      </c>
      <c r="CX59">
        <v>8</v>
      </c>
      <c r="CY59" t="s">
        <v>1242</v>
      </c>
      <c r="CZ59">
        <v>7</v>
      </c>
      <c r="DA59">
        <v>9</v>
      </c>
      <c r="DB59" t="s">
        <v>2209</v>
      </c>
      <c r="DC59">
        <v>35</v>
      </c>
      <c r="DE59" t="s">
        <v>11660</v>
      </c>
      <c r="DJ59">
        <v>1</v>
      </c>
      <c r="DK59" s="4">
        <v>44512</v>
      </c>
      <c r="DL59">
        <v>20587</v>
      </c>
      <c r="DM59">
        <v>2021</v>
      </c>
      <c r="DN59">
        <v>0</v>
      </c>
      <c r="DP59">
        <v>81620</v>
      </c>
      <c r="DQ59">
        <v>160</v>
      </c>
      <c r="DT59" t="s">
        <v>257</v>
      </c>
      <c r="DU59" t="s">
        <v>274</v>
      </c>
      <c r="DW59">
        <v>31</v>
      </c>
      <c r="DX59" t="s">
        <v>275</v>
      </c>
      <c r="ED59">
        <v>0</v>
      </c>
      <c r="EE59" t="s">
        <v>8955</v>
      </c>
      <c r="EF59" t="s">
        <v>1128</v>
      </c>
      <c r="EG59">
        <v>1</v>
      </c>
      <c r="EI59" t="s">
        <v>454</v>
      </c>
      <c r="EJ59" t="s">
        <v>12561</v>
      </c>
      <c r="EK59" t="s">
        <v>12562</v>
      </c>
      <c r="EL59" t="s">
        <v>12563</v>
      </c>
      <c r="EM59" t="s">
        <v>3721</v>
      </c>
      <c r="EN59" t="s">
        <v>269</v>
      </c>
      <c r="EO59" t="s">
        <v>459</v>
      </c>
      <c r="EP59">
        <v>0</v>
      </c>
      <c r="ES59" t="s">
        <v>12564</v>
      </c>
      <c r="FD59">
        <v>0</v>
      </c>
      <c r="FE59">
        <v>12</v>
      </c>
      <c r="FF59" t="s">
        <v>590</v>
      </c>
      <c r="FH59" t="s">
        <v>590</v>
      </c>
      <c r="FK59">
        <v>0</v>
      </c>
      <c r="FM59">
        <v>0</v>
      </c>
      <c r="FP59">
        <v>0</v>
      </c>
      <c r="FR59" t="s">
        <v>395</v>
      </c>
      <c r="FS59" t="s">
        <v>1029</v>
      </c>
      <c r="FT59" t="s">
        <v>274</v>
      </c>
      <c r="FU59" t="s">
        <v>396</v>
      </c>
      <c r="FV59" t="s">
        <v>1721</v>
      </c>
      <c r="FX59">
        <v>1</v>
      </c>
      <c r="FZ59">
        <v>31.17</v>
      </c>
      <c r="GA59">
        <v>14</v>
      </c>
      <c r="GB59">
        <v>0</v>
      </c>
      <c r="GD59" t="s">
        <v>355</v>
      </c>
      <c r="GE59">
        <v>0</v>
      </c>
      <c r="GF59" t="s">
        <v>895</v>
      </c>
      <c r="GI59">
        <v>0</v>
      </c>
      <c r="GJ59">
        <v>0</v>
      </c>
      <c r="GL59" t="s">
        <v>4027</v>
      </c>
      <c r="GN59">
        <v>3</v>
      </c>
      <c r="GZ59" t="s">
        <v>12565</v>
      </c>
      <c r="HB59" t="s">
        <v>313</v>
      </c>
      <c r="HC59" t="s">
        <v>313</v>
      </c>
      <c r="HD59" t="s">
        <v>2934</v>
      </c>
      <c r="HE59">
        <v>0</v>
      </c>
      <c r="HF59">
        <v>12</v>
      </c>
      <c r="HG59">
        <v>31</v>
      </c>
      <c r="HH59" t="s">
        <v>275</v>
      </c>
      <c r="HK59">
        <v>4</v>
      </c>
      <c r="HO59" t="s">
        <v>11898</v>
      </c>
      <c r="HP59" t="s">
        <v>10409</v>
      </c>
      <c r="HQ59" t="s">
        <v>12566</v>
      </c>
      <c r="HV59">
        <v>14</v>
      </c>
      <c r="HW59">
        <v>4264382</v>
      </c>
      <c r="HX59" t="s">
        <v>11675</v>
      </c>
      <c r="HY59">
        <v>4264302</v>
      </c>
      <c r="IB59">
        <v>0</v>
      </c>
      <c r="IC59">
        <v>0</v>
      </c>
      <c r="IL59">
        <v>151</v>
      </c>
      <c r="IN59" t="s">
        <v>11660</v>
      </c>
      <c r="IP59" t="s">
        <v>11660</v>
      </c>
      <c r="IT59">
        <v>11</v>
      </c>
    </row>
    <row r="60" spans="1:254">
      <c r="A60">
        <v>59</v>
      </c>
      <c r="B60">
        <v>2110</v>
      </c>
      <c r="C60">
        <v>4</v>
      </c>
      <c r="D60">
        <v>3</v>
      </c>
      <c r="E60">
        <v>12</v>
      </c>
      <c r="F60">
        <v>7</v>
      </c>
      <c r="G60">
        <v>14</v>
      </c>
      <c r="I60" t="s">
        <v>298</v>
      </c>
      <c r="J60">
        <v>11</v>
      </c>
      <c r="K60" t="s">
        <v>10976</v>
      </c>
      <c r="L60" t="s">
        <v>1094</v>
      </c>
      <c r="M60" t="s">
        <v>1095</v>
      </c>
      <c r="O60" t="s">
        <v>1096</v>
      </c>
      <c r="S60" t="s">
        <v>473</v>
      </c>
      <c r="V60" t="s">
        <v>257</v>
      </c>
      <c r="W60" t="s">
        <v>9725</v>
      </c>
      <c r="AD60" t="s">
        <v>807</v>
      </c>
      <c r="AE60" t="s">
        <v>808</v>
      </c>
      <c r="AF60" t="s">
        <v>9725</v>
      </c>
      <c r="AG60" t="s">
        <v>274</v>
      </c>
      <c r="AI60">
        <v>22</v>
      </c>
      <c r="AK60" t="s">
        <v>1434</v>
      </c>
      <c r="AO60">
        <v>7</v>
      </c>
      <c r="AT60" t="s">
        <v>254</v>
      </c>
      <c r="BI60" t="s">
        <v>257</v>
      </c>
      <c r="BP60">
        <f t="shared" si="0"/>
        <v>0</v>
      </c>
      <c r="BQ60">
        <f t="shared" si="1"/>
        <v>2</v>
      </c>
      <c r="BS60" t="s">
        <v>11587</v>
      </c>
      <c r="BU60">
        <v>17</v>
      </c>
      <c r="BW60">
        <v>0</v>
      </c>
      <c r="BX60" t="s">
        <v>12567</v>
      </c>
      <c r="CC60" s="3">
        <v>0.11944444444444445</v>
      </c>
      <c r="CE60" t="s">
        <v>12568</v>
      </c>
      <c r="CI60">
        <v>0</v>
      </c>
      <c r="CJ60" t="s">
        <v>12569</v>
      </c>
      <c r="CK60" s="4">
        <v>39142</v>
      </c>
      <c r="CL60" t="s">
        <v>12570</v>
      </c>
      <c r="CM60" t="s">
        <v>12571</v>
      </c>
      <c r="CN60">
        <v>17</v>
      </c>
      <c r="CO60" t="s">
        <v>11769</v>
      </c>
      <c r="CP60" t="s">
        <v>418</v>
      </c>
      <c r="CQ60" t="s">
        <v>11587</v>
      </c>
      <c r="CT60" t="s">
        <v>613</v>
      </c>
      <c r="CV60">
        <v>0</v>
      </c>
      <c r="CX60">
        <v>9</v>
      </c>
      <c r="CY60" t="s">
        <v>1242</v>
      </c>
      <c r="CZ60">
        <v>7</v>
      </c>
      <c r="DA60">
        <v>9</v>
      </c>
      <c r="DB60" t="s">
        <v>2209</v>
      </c>
      <c r="DC60">
        <v>35</v>
      </c>
      <c r="DE60" t="s">
        <v>11593</v>
      </c>
      <c r="DJ60">
        <v>7</v>
      </c>
      <c r="DK60" s="4">
        <v>44512</v>
      </c>
      <c r="DL60">
        <v>20587</v>
      </c>
      <c r="DM60">
        <v>2021</v>
      </c>
      <c r="DN60">
        <v>0</v>
      </c>
      <c r="DP60">
        <v>81620</v>
      </c>
      <c r="DQ60">
        <v>162</v>
      </c>
      <c r="DT60" t="s">
        <v>257</v>
      </c>
      <c r="DU60" t="s">
        <v>274</v>
      </c>
      <c r="DW60">
        <v>31</v>
      </c>
      <c r="DX60" t="s">
        <v>275</v>
      </c>
      <c r="ED60">
        <v>0</v>
      </c>
      <c r="EE60" t="s">
        <v>1105</v>
      </c>
      <c r="EF60" t="s">
        <v>422</v>
      </c>
      <c r="EG60">
        <v>0</v>
      </c>
      <c r="EI60" t="s">
        <v>340</v>
      </c>
      <c r="EJ60" t="s">
        <v>4334</v>
      </c>
      <c r="EK60" t="s">
        <v>12572</v>
      </c>
      <c r="EL60" t="s">
        <v>12573</v>
      </c>
      <c r="EM60" t="s">
        <v>7831</v>
      </c>
      <c r="EN60" t="s">
        <v>418</v>
      </c>
      <c r="EO60" t="s">
        <v>1026</v>
      </c>
      <c r="EP60">
        <v>0</v>
      </c>
      <c r="ES60" t="s">
        <v>12574</v>
      </c>
      <c r="FD60">
        <v>0</v>
      </c>
      <c r="FF60" t="s">
        <v>285</v>
      </c>
      <c r="FG60" t="s">
        <v>309</v>
      </c>
      <c r="FH60" t="s">
        <v>621</v>
      </c>
      <c r="FI60" t="s">
        <v>12575</v>
      </c>
      <c r="FK60">
        <v>0</v>
      </c>
      <c r="FM60">
        <v>0</v>
      </c>
      <c r="FP60">
        <v>0</v>
      </c>
      <c r="FR60" t="s">
        <v>395</v>
      </c>
      <c r="FS60" t="s">
        <v>1029</v>
      </c>
      <c r="FT60" t="s">
        <v>274</v>
      </c>
      <c r="FU60" t="s">
        <v>496</v>
      </c>
      <c r="FV60" t="s">
        <v>1721</v>
      </c>
      <c r="FW60" t="s">
        <v>625</v>
      </c>
      <c r="FX60">
        <v>0</v>
      </c>
      <c r="FZ60">
        <v>31.17</v>
      </c>
      <c r="GA60">
        <v>14</v>
      </c>
      <c r="GB60">
        <v>0</v>
      </c>
      <c r="GC60" t="s">
        <v>1112</v>
      </c>
      <c r="GD60" t="s">
        <v>355</v>
      </c>
      <c r="GE60">
        <v>0</v>
      </c>
      <c r="GF60" t="s">
        <v>274</v>
      </c>
      <c r="GI60">
        <v>1</v>
      </c>
      <c r="GJ60">
        <v>0</v>
      </c>
      <c r="GL60" t="s">
        <v>12576</v>
      </c>
      <c r="GN60">
        <v>3</v>
      </c>
      <c r="GZ60" t="s">
        <v>12577</v>
      </c>
      <c r="HB60" t="s">
        <v>294</v>
      </c>
      <c r="HC60" t="s">
        <v>313</v>
      </c>
      <c r="HD60" t="s">
        <v>12578</v>
      </c>
      <c r="HE60">
        <v>0</v>
      </c>
      <c r="HF60">
        <v>11</v>
      </c>
      <c r="HG60">
        <v>31</v>
      </c>
      <c r="HH60" t="s">
        <v>275</v>
      </c>
      <c r="HK60">
        <v>1</v>
      </c>
      <c r="HV60">
        <v>7</v>
      </c>
      <c r="HW60">
        <v>4264414</v>
      </c>
      <c r="HX60" t="s">
        <v>12579</v>
      </c>
      <c r="HY60">
        <v>4264382</v>
      </c>
      <c r="IB60">
        <v>0</v>
      </c>
      <c r="IC60">
        <v>0</v>
      </c>
      <c r="IL60">
        <v>152</v>
      </c>
      <c r="IN60" t="s">
        <v>11593</v>
      </c>
      <c r="IP60" t="s">
        <v>11593</v>
      </c>
      <c r="IQ60" t="s">
        <v>11708</v>
      </c>
      <c r="IT60">
        <v>11</v>
      </c>
    </row>
    <row r="61" spans="1:254">
      <c r="A61">
        <v>60</v>
      </c>
      <c r="B61">
        <v>2110</v>
      </c>
      <c r="C61">
        <v>4</v>
      </c>
      <c r="D61">
        <v>1</v>
      </c>
      <c r="E61">
        <v>10</v>
      </c>
      <c r="F61">
        <v>0</v>
      </c>
      <c r="G61">
        <v>42</v>
      </c>
      <c r="H61" t="s">
        <v>253</v>
      </c>
      <c r="I61" t="s">
        <v>298</v>
      </c>
      <c r="J61">
        <v>12</v>
      </c>
      <c r="K61">
        <v>12</v>
      </c>
      <c r="L61" t="s">
        <v>1879</v>
      </c>
      <c r="M61" t="s">
        <v>1163</v>
      </c>
      <c r="O61" t="s">
        <v>1879</v>
      </c>
      <c r="V61" t="s">
        <v>257</v>
      </c>
      <c r="W61" t="s">
        <v>2589</v>
      </c>
      <c r="AD61" t="s">
        <v>573</v>
      </c>
      <c r="AE61" t="s">
        <v>2590</v>
      </c>
      <c r="AF61" t="s">
        <v>2589</v>
      </c>
      <c r="AG61" t="s">
        <v>257</v>
      </c>
      <c r="AI61">
        <v>20</v>
      </c>
      <c r="AO61">
        <v>5</v>
      </c>
      <c r="BI61" t="s">
        <v>274</v>
      </c>
      <c r="BP61">
        <f t="shared" si="0"/>
        <v>0</v>
      </c>
      <c r="BQ61">
        <f t="shared" si="1"/>
        <v>1</v>
      </c>
      <c r="BS61" t="s">
        <v>11587</v>
      </c>
      <c r="BU61">
        <v>17</v>
      </c>
      <c r="BW61">
        <v>0</v>
      </c>
      <c r="BX61" t="s">
        <v>12580</v>
      </c>
      <c r="CC61" s="3">
        <v>3.9583333333333331E-2</v>
      </c>
      <c r="CE61" t="s">
        <v>12581</v>
      </c>
      <c r="CI61">
        <v>0</v>
      </c>
      <c r="CJ61" t="s">
        <v>12582</v>
      </c>
      <c r="CK61" s="4">
        <v>39142</v>
      </c>
      <c r="CL61" t="s">
        <v>12583</v>
      </c>
      <c r="CM61" t="s">
        <v>12584</v>
      </c>
      <c r="CN61">
        <v>17</v>
      </c>
      <c r="CO61" t="s">
        <v>268</v>
      </c>
      <c r="CP61" t="s">
        <v>282</v>
      </c>
      <c r="CQ61" t="s">
        <v>11587</v>
      </c>
      <c r="CT61" t="s">
        <v>12585</v>
      </c>
      <c r="CV61">
        <v>0</v>
      </c>
      <c r="CX61">
        <v>1</v>
      </c>
      <c r="CY61" t="s">
        <v>1509</v>
      </c>
      <c r="CZ61">
        <v>43</v>
      </c>
      <c r="DA61">
        <v>2</v>
      </c>
      <c r="DB61" t="s">
        <v>271</v>
      </c>
      <c r="DC61">
        <v>42</v>
      </c>
      <c r="DE61" t="s">
        <v>11660</v>
      </c>
      <c r="DJ61">
        <v>0</v>
      </c>
      <c r="DK61" s="4">
        <v>44512</v>
      </c>
      <c r="DL61">
        <v>20587</v>
      </c>
      <c r="DM61">
        <v>2021</v>
      </c>
      <c r="DN61">
        <v>1</v>
      </c>
      <c r="DP61">
        <v>81620</v>
      </c>
      <c r="DQ61">
        <v>170</v>
      </c>
      <c r="DT61" t="s">
        <v>274</v>
      </c>
      <c r="DU61" t="s">
        <v>257</v>
      </c>
      <c r="DW61">
        <v>34</v>
      </c>
      <c r="DX61" t="s">
        <v>275</v>
      </c>
      <c r="ED61">
        <v>0</v>
      </c>
      <c r="EE61" t="s">
        <v>1170</v>
      </c>
      <c r="EF61" t="s">
        <v>422</v>
      </c>
      <c r="EG61">
        <v>0</v>
      </c>
      <c r="EI61" t="s">
        <v>454</v>
      </c>
      <c r="EJ61" t="s">
        <v>12586</v>
      </c>
      <c r="EK61" t="s">
        <v>12587</v>
      </c>
      <c r="EL61" t="s">
        <v>12588</v>
      </c>
      <c r="EM61" t="s">
        <v>268</v>
      </c>
      <c r="EN61" t="s">
        <v>269</v>
      </c>
      <c r="EO61" t="s">
        <v>12589</v>
      </c>
      <c r="EP61">
        <v>0</v>
      </c>
      <c r="ES61" t="s">
        <v>12590</v>
      </c>
      <c r="FD61">
        <v>0</v>
      </c>
      <c r="FF61" t="s">
        <v>1357</v>
      </c>
      <c r="FG61" t="s">
        <v>309</v>
      </c>
      <c r="FH61" t="s">
        <v>621</v>
      </c>
      <c r="FI61" t="s">
        <v>12503</v>
      </c>
      <c r="FK61">
        <v>0</v>
      </c>
      <c r="FM61">
        <v>0</v>
      </c>
      <c r="FP61">
        <v>0</v>
      </c>
      <c r="FR61" t="s">
        <v>1177</v>
      </c>
      <c r="FT61" t="s">
        <v>257</v>
      </c>
      <c r="FU61" t="s">
        <v>1178</v>
      </c>
      <c r="FV61" t="s">
        <v>431</v>
      </c>
      <c r="FX61">
        <v>0</v>
      </c>
      <c r="FZ61">
        <v>34.17</v>
      </c>
      <c r="GA61">
        <v>17</v>
      </c>
      <c r="GB61">
        <v>0</v>
      </c>
      <c r="GE61">
        <v>0</v>
      </c>
      <c r="GF61" t="s">
        <v>1179</v>
      </c>
      <c r="GI61">
        <v>0</v>
      </c>
      <c r="GJ61">
        <v>0</v>
      </c>
      <c r="GL61" t="s">
        <v>12591</v>
      </c>
      <c r="GN61">
        <v>1</v>
      </c>
      <c r="GZ61" t="s">
        <v>3106</v>
      </c>
      <c r="HB61" t="s">
        <v>313</v>
      </c>
      <c r="HC61" t="s">
        <v>313</v>
      </c>
      <c r="HD61" t="s">
        <v>12592</v>
      </c>
      <c r="HE61">
        <v>0</v>
      </c>
      <c r="HF61">
        <v>12</v>
      </c>
      <c r="HG61">
        <v>34</v>
      </c>
      <c r="HH61" t="s">
        <v>275</v>
      </c>
      <c r="HK61" t="s">
        <v>499</v>
      </c>
      <c r="HV61">
        <v>42</v>
      </c>
      <c r="HW61">
        <v>4264750</v>
      </c>
      <c r="HX61" t="s">
        <v>12593</v>
      </c>
      <c r="HY61">
        <v>4264696</v>
      </c>
      <c r="IB61">
        <v>0</v>
      </c>
      <c r="IC61">
        <v>0</v>
      </c>
      <c r="IL61">
        <v>160</v>
      </c>
      <c r="IN61" t="s">
        <v>11660</v>
      </c>
      <c r="IP61" t="s">
        <v>11660</v>
      </c>
      <c r="IQ61" t="s">
        <v>12594</v>
      </c>
      <c r="IT61">
        <v>11</v>
      </c>
    </row>
    <row r="62" spans="1:254">
      <c r="A62">
        <v>61</v>
      </c>
      <c r="B62">
        <v>2110</v>
      </c>
      <c r="C62">
        <v>4</v>
      </c>
      <c r="D62">
        <v>2</v>
      </c>
      <c r="E62">
        <v>10</v>
      </c>
      <c r="F62">
        <v>-1</v>
      </c>
      <c r="G62">
        <v>42</v>
      </c>
      <c r="I62" t="s">
        <v>298</v>
      </c>
      <c r="J62">
        <v>12</v>
      </c>
      <c r="K62" t="s">
        <v>3480</v>
      </c>
      <c r="L62" t="s">
        <v>4051</v>
      </c>
      <c r="M62" t="s">
        <v>568</v>
      </c>
      <c r="O62" t="s">
        <v>1066</v>
      </c>
      <c r="P62" t="s">
        <v>1067</v>
      </c>
      <c r="S62" t="s">
        <v>872</v>
      </c>
      <c r="V62" t="s">
        <v>257</v>
      </c>
      <c r="W62" t="s">
        <v>12437</v>
      </c>
      <c r="AD62" t="s">
        <v>807</v>
      </c>
      <c r="AE62" t="s">
        <v>808</v>
      </c>
      <c r="AF62" t="s">
        <v>12437</v>
      </c>
      <c r="AG62" t="s">
        <v>274</v>
      </c>
      <c r="AI62">
        <v>20</v>
      </c>
      <c r="AK62" t="s">
        <v>1577</v>
      </c>
      <c r="AO62">
        <v>5</v>
      </c>
      <c r="BI62" t="s">
        <v>607</v>
      </c>
      <c r="BP62">
        <f t="shared" si="0"/>
        <v>0</v>
      </c>
      <c r="BQ62">
        <f t="shared" si="1"/>
        <v>3</v>
      </c>
      <c r="BS62" t="s">
        <v>11587</v>
      </c>
      <c r="BU62">
        <v>17</v>
      </c>
      <c r="BW62">
        <v>0</v>
      </c>
      <c r="BX62" t="s">
        <v>12595</v>
      </c>
      <c r="CC62" s="3">
        <v>1.2499999999999999E-2</v>
      </c>
      <c r="CE62" t="s">
        <v>12596</v>
      </c>
      <c r="CI62">
        <v>0</v>
      </c>
      <c r="CJ62" t="s">
        <v>12597</v>
      </c>
      <c r="CK62" s="4">
        <v>39142</v>
      </c>
      <c r="CL62" t="s">
        <v>12598</v>
      </c>
      <c r="CM62" t="s">
        <v>12599</v>
      </c>
      <c r="CN62">
        <v>17</v>
      </c>
      <c r="CP62" t="s">
        <v>282</v>
      </c>
      <c r="CQ62" t="s">
        <v>11587</v>
      </c>
      <c r="CT62" t="s">
        <v>12600</v>
      </c>
      <c r="CV62">
        <v>0</v>
      </c>
      <c r="CX62">
        <v>2</v>
      </c>
      <c r="CY62" t="s">
        <v>1509</v>
      </c>
      <c r="CZ62">
        <v>43</v>
      </c>
      <c r="DA62">
        <v>2</v>
      </c>
      <c r="DB62" t="s">
        <v>271</v>
      </c>
      <c r="DC62">
        <v>42</v>
      </c>
      <c r="DE62" t="s">
        <v>11661</v>
      </c>
      <c r="DJ62">
        <v>-1</v>
      </c>
      <c r="DK62" s="4">
        <v>44512</v>
      </c>
      <c r="DL62">
        <v>20587</v>
      </c>
      <c r="DM62">
        <v>2021</v>
      </c>
      <c r="DN62">
        <v>1</v>
      </c>
      <c r="DP62">
        <v>81620</v>
      </c>
      <c r="DQ62">
        <v>171</v>
      </c>
      <c r="DT62" t="s">
        <v>294</v>
      </c>
      <c r="DU62" t="s">
        <v>294</v>
      </c>
      <c r="DW62">
        <v>34</v>
      </c>
      <c r="DX62" t="s">
        <v>275</v>
      </c>
      <c r="ED62">
        <v>0</v>
      </c>
      <c r="EE62" t="s">
        <v>885</v>
      </c>
      <c r="EF62" t="s">
        <v>675</v>
      </c>
      <c r="EG62">
        <v>1</v>
      </c>
      <c r="EI62" t="s">
        <v>454</v>
      </c>
      <c r="EJ62" t="s">
        <v>12601</v>
      </c>
      <c r="EK62" t="s">
        <v>12602</v>
      </c>
      <c r="EL62" t="s">
        <v>12603</v>
      </c>
      <c r="EM62" t="s">
        <v>12604</v>
      </c>
      <c r="EN62" t="s">
        <v>269</v>
      </c>
      <c r="EO62" t="s">
        <v>12605</v>
      </c>
      <c r="EP62">
        <v>0</v>
      </c>
      <c r="ES62" t="s">
        <v>12606</v>
      </c>
      <c r="FD62">
        <v>0</v>
      </c>
      <c r="FE62">
        <v>11</v>
      </c>
      <c r="FF62" t="s">
        <v>1357</v>
      </c>
      <c r="FG62" t="s">
        <v>1028</v>
      </c>
      <c r="FH62" t="s">
        <v>590</v>
      </c>
      <c r="FK62">
        <v>0</v>
      </c>
      <c r="FM62">
        <v>0</v>
      </c>
      <c r="FP62">
        <v>0</v>
      </c>
      <c r="FR62" t="s">
        <v>395</v>
      </c>
      <c r="FT62" t="s">
        <v>257</v>
      </c>
      <c r="FU62" t="s">
        <v>396</v>
      </c>
      <c r="FV62" t="s">
        <v>431</v>
      </c>
      <c r="FX62">
        <v>0</v>
      </c>
      <c r="FZ62">
        <v>34.17</v>
      </c>
      <c r="GA62">
        <v>17</v>
      </c>
      <c r="GB62">
        <v>0</v>
      </c>
      <c r="GC62" t="s">
        <v>3987</v>
      </c>
      <c r="GD62" t="s">
        <v>355</v>
      </c>
      <c r="GE62">
        <v>0</v>
      </c>
      <c r="GF62" t="s">
        <v>895</v>
      </c>
      <c r="GI62">
        <v>1</v>
      </c>
      <c r="GJ62">
        <v>0</v>
      </c>
      <c r="GL62" t="s">
        <v>12607</v>
      </c>
      <c r="GN62">
        <v>1</v>
      </c>
      <c r="GZ62" t="s">
        <v>12608</v>
      </c>
      <c r="HB62" t="s">
        <v>294</v>
      </c>
      <c r="HC62" t="s">
        <v>313</v>
      </c>
      <c r="HD62" t="s">
        <v>12609</v>
      </c>
      <c r="HE62">
        <v>0</v>
      </c>
      <c r="HF62">
        <v>12</v>
      </c>
      <c r="HG62">
        <v>34</v>
      </c>
      <c r="HH62" t="s">
        <v>275</v>
      </c>
      <c r="HK62">
        <v>3</v>
      </c>
      <c r="HV62">
        <v>43</v>
      </c>
      <c r="HW62">
        <v>4264788</v>
      </c>
      <c r="HX62" t="s">
        <v>12610</v>
      </c>
      <c r="HY62">
        <v>4264750</v>
      </c>
      <c r="IB62">
        <v>0</v>
      </c>
      <c r="IC62">
        <v>0</v>
      </c>
      <c r="IL62">
        <v>161</v>
      </c>
      <c r="IN62" t="s">
        <v>11661</v>
      </c>
      <c r="IP62" t="s">
        <v>11661</v>
      </c>
      <c r="IQ62" t="s">
        <v>11769</v>
      </c>
      <c r="IT62">
        <v>11</v>
      </c>
    </row>
    <row r="63" spans="1:254">
      <c r="BP63">
        <f t="shared" si="0"/>
        <v>0</v>
      </c>
      <c r="BQ63">
        <f t="shared" si="1"/>
        <v>0</v>
      </c>
    </row>
  </sheetData>
  <autoFilter ref="A1:IT6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T63"/>
  <sheetViews>
    <sheetView topLeftCell="A32" zoomScaleNormal="100" workbookViewId="0">
      <selection activeCell="G60" sqref="G60"/>
    </sheetView>
  </sheetViews>
  <sheetFormatPr defaultColWidth="8.85546875" defaultRowHeight="15"/>
  <cols>
    <col min="10" max="67" width="8.85546875" customWidth="1"/>
    <col min="68" max="68" width="16" customWidth="1"/>
    <col min="69" max="69" width="15.7109375" customWidth="1"/>
    <col min="70" max="227" width="8.8554687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>
        <v>2111</v>
      </c>
      <c r="C2">
        <v>1</v>
      </c>
      <c r="D2">
        <v>1</v>
      </c>
      <c r="E2">
        <v>10</v>
      </c>
      <c r="F2">
        <v>0</v>
      </c>
      <c r="G2">
        <v>-25</v>
      </c>
      <c r="H2" t="s">
        <v>253</v>
      </c>
      <c r="I2" t="s">
        <v>298</v>
      </c>
      <c r="J2">
        <v>21</v>
      </c>
      <c r="K2">
        <v>21</v>
      </c>
      <c r="L2" t="s">
        <v>12611</v>
      </c>
      <c r="M2" t="s">
        <v>440</v>
      </c>
      <c r="N2" t="s">
        <v>254</v>
      </c>
      <c r="O2" t="s">
        <v>4011</v>
      </c>
      <c r="P2" t="s">
        <v>3188</v>
      </c>
      <c r="R2" t="s">
        <v>3189</v>
      </c>
      <c r="V2" t="s">
        <v>257</v>
      </c>
      <c r="W2" t="s">
        <v>1525</v>
      </c>
      <c r="AD2" t="s">
        <v>1526</v>
      </c>
      <c r="AE2" t="s">
        <v>1527</v>
      </c>
      <c r="AF2" t="s">
        <v>1525</v>
      </c>
      <c r="AG2" t="s">
        <v>274</v>
      </c>
      <c r="AI2">
        <v>22</v>
      </c>
      <c r="AO2">
        <v>7</v>
      </c>
      <c r="BI2" t="s">
        <v>607</v>
      </c>
      <c r="BP2">
        <f>COUNTIFS(M:M,M2,Y:Y,Y2)</f>
        <v>0</v>
      </c>
      <c r="BQ2">
        <f>COUNTIFS(M:M,M2,AE:AE,AE2)</f>
        <v>1</v>
      </c>
      <c r="BS2" t="s">
        <v>12612</v>
      </c>
      <c r="BU2">
        <v>7</v>
      </c>
      <c r="BW2">
        <v>0</v>
      </c>
      <c r="BX2" t="s">
        <v>12613</v>
      </c>
      <c r="CC2" s="3">
        <v>0.46458333333333335</v>
      </c>
      <c r="CE2" t="s">
        <v>12614</v>
      </c>
      <c r="CI2">
        <v>0</v>
      </c>
      <c r="CJ2" t="s">
        <v>12615</v>
      </c>
      <c r="CK2" s="4">
        <v>38414</v>
      </c>
      <c r="CL2" t="s">
        <v>12616</v>
      </c>
      <c r="CM2" t="s">
        <v>12617</v>
      </c>
      <c r="CN2">
        <v>7</v>
      </c>
      <c r="CO2" t="s">
        <v>268</v>
      </c>
      <c r="CP2" t="s">
        <v>282</v>
      </c>
      <c r="CQ2" t="s">
        <v>12612</v>
      </c>
      <c r="CT2" t="s">
        <v>12618</v>
      </c>
      <c r="CV2">
        <v>0</v>
      </c>
      <c r="CX2">
        <v>1</v>
      </c>
      <c r="CY2" t="s">
        <v>2703</v>
      </c>
      <c r="CZ2">
        <v>30</v>
      </c>
      <c r="DA2">
        <v>11</v>
      </c>
      <c r="DB2" t="s">
        <v>1609</v>
      </c>
      <c r="DC2">
        <v>-25</v>
      </c>
      <c r="DE2" t="s">
        <v>12619</v>
      </c>
      <c r="DJ2">
        <v>0</v>
      </c>
      <c r="DK2" s="4">
        <v>44519</v>
      </c>
      <c r="DL2">
        <v>20650</v>
      </c>
      <c r="DM2">
        <v>2021</v>
      </c>
      <c r="DN2">
        <v>0</v>
      </c>
      <c r="DP2">
        <v>81926</v>
      </c>
      <c r="DQ2">
        <v>15</v>
      </c>
      <c r="DT2" t="s">
        <v>257</v>
      </c>
      <c r="DU2" t="s">
        <v>274</v>
      </c>
      <c r="DW2">
        <v>0</v>
      </c>
      <c r="DX2" t="s">
        <v>275</v>
      </c>
      <c r="ED2">
        <v>0</v>
      </c>
      <c r="EE2" t="s">
        <v>12620</v>
      </c>
      <c r="EF2" t="s">
        <v>4158</v>
      </c>
      <c r="EG2">
        <v>1</v>
      </c>
      <c r="EI2" t="s">
        <v>278</v>
      </c>
      <c r="EJ2" t="s">
        <v>279</v>
      </c>
      <c r="EK2" t="s">
        <v>12621</v>
      </c>
      <c r="EL2" t="s">
        <v>12622</v>
      </c>
      <c r="EM2" t="s">
        <v>268</v>
      </c>
      <c r="EN2" t="s">
        <v>269</v>
      </c>
      <c r="EO2" t="s">
        <v>283</v>
      </c>
      <c r="EP2">
        <v>0</v>
      </c>
      <c r="ES2" t="s">
        <v>12623</v>
      </c>
      <c r="FD2">
        <v>0</v>
      </c>
      <c r="FE2">
        <v>7</v>
      </c>
      <c r="FF2" t="s">
        <v>621</v>
      </c>
      <c r="FG2" t="s">
        <v>309</v>
      </c>
      <c r="FH2" t="s">
        <v>590</v>
      </c>
      <c r="FI2" t="s">
        <v>12624</v>
      </c>
      <c r="FK2">
        <v>0</v>
      </c>
      <c r="FM2">
        <v>0</v>
      </c>
      <c r="FP2">
        <v>0</v>
      </c>
      <c r="FR2" t="s">
        <v>622</v>
      </c>
      <c r="FT2" t="s">
        <v>274</v>
      </c>
      <c r="FU2" t="s">
        <v>623</v>
      </c>
      <c r="FV2" t="s">
        <v>397</v>
      </c>
      <c r="FW2" t="s">
        <v>291</v>
      </c>
      <c r="FX2">
        <v>0</v>
      </c>
      <c r="FZ2">
        <v>7.0000000000000007E-2</v>
      </c>
      <c r="GA2">
        <v>-7</v>
      </c>
      <c r="GB2">
        <v>0</v>
      </c>
      <c r="GE2">
        <v>0</v>
      </c>
      <c r="GF2" t="s">
        <v>274</v>
      </c>
      <c r="GI2">
        <v>0</v>
      </c>
      <c r="GJ2">
        <v>0</v>
      </c>
      <c r="GL2" t="s">
        <v>4166</v>
      </c>
      <c r="GN2">
        <v>0</v>
      </c>
      <c r="GZ2" t="s">
        <v>12625</v>
      </c>
      <c r="HB2" t="s">
        <v>294</v>
      </c>
      <c r="HC2" t="s">
        <v>294</v>
      </c>
      <c r="HD2" t="s">
        <v>12626</v>
      </c>
      <c r="HE2">
        <v>0</v>
      </c>
      <c r="HF2">
        <v>21</v>
      </c>
      <c r="HG2">
        <v>0</v>
      </c>
      <c r="HH2" t="s">
        <v>275</v>
      </c>
      <c r="HK2">
        <v>1</v>
      </c>
      <c r="HV2">
        <v>-25</v>
      </c>
      <c r="HW2">
        <v>4306640</v>
      </c>
      <c r="HX2" t="s">
        <v>12627</v>
      </c>
      <c r="HY2">
        <v>4306522</v>
      </c>
      <c r="IB2">
        <v>0</v>
      </c>
      <c r="IC2">
        <v>0</v>
      </c>
      <c r="IL2">
        <v>14</v>
      </c>
      <c r="IN2" t="s">
        <v>12619</v>
      </c>
      <c r="IP2" t="s">
        <v>12619</v>
      </c>
      <c r="IQ2" t="s">
        <v>12628</v>
      </c>
      <c r="IT2">
        <v>12</v>
      </c>
    </row>
    <row r="3" spans="1:254">
      <c r="A3">
        <v>2</v>
      </c>
      <c r="B3">
        <v>2111</v>
      </c>
      <c r="C3">
        <v>1</v>
      </c>
      <c r="D3">
        <v>2</v>
      </c>
      <c r="E3">
        <v>10</v>
      </c>
      <c r="F3">
        <v>4</v>
      </c>
      <c r="G3">
        <v>-25</v>
      </c>
      <c r="I3" t="s">
        <v>298</v>
      </c>
      <c r="J3">
        <v>11</v>
      </c>
      <c r="K3" t="s">
        <v>6698</v>
      </c>
      <c r="L3" t="s">
        <v>12629</v>
      </c>
      <c r="M3" t="s">
        <v>319</v>
      </c>
      <c r="O3" t="s">
        <v>12630</v>
      </c>
      <c r="V3" t="s">
        <v>253</v>
      </c>
      <c r="W3" t="s">
        <v>12631</v>
      </c>
      <c r="X3" t="s">
        <v>1970</v>
      </c>
      <c r="Y3" t="s">
        <v>12632</v>
      </c>
      <c r="AA3" t="s">
        <v>325</v>
      </c>
      <c r="AB3" t="s">
        <v>326</v>
      </c>
      <c r="AI3">
        <v>22</v>
      </c>
      <c r="AJ3" t="s">
        <v>327</v>
      </c>
      <c r="AO3">
        <v>7</v>
      </c>
      <c r="BI3" t="s">
        <v>257</v>
      </c>
      <c r="BP3">
        <f t="shared" ref="BP3:BP63" si="0">COUNTIFS(M:M,M3,Y:Y,Y3)</f>
        <v>1</v>
      </c>
      <c r="BQ3">
        <f t="shared" ref="BQ3:BQ63" si="1">COUNTIFS(M:M,M3,AE:AE,AE3)</f>
        <v>0</v>
      </c>
      <c r="BS3" t="s">
        <v>12612</v>
      </c>
      <c r="BU3">
        <v>7</v>
      </c>
      <c r="BW3">
        <v>0</v>
      </c>
      <c r="BX3" t="s">
        <v>12633</v>
      </c>
      <c r="BZ3">
        <v>1</v>
      </c>
      <c r="CC3" s="3">
        <v>0.43958333333333338</v>
      </c>
      <c r="CD3" t="s">
        <v>257</v>
      </c>
      <c r="CE3" t="s">
        <v>12634</v>
      </c>
      <c r="CF3">
        <v>9</v>
      </c>
      <c r="CH3" t="s">
        <v>331</v>
      </c>
      <c r="CI3">
        <v>0</v>
      </c>
      <c r="CJ3" t="s">
        <v>12635</v>
      </c>
      <c r="CK3" s="4">
        <v>38414</v>
      </c>
      <c r="CL3" t="s">
        <v>12636</v>
      </c>
      <c r="CM3" t="s">
        <v>12637</v>
      </c>
      <c r="CN3">
        <v>7</v>
      </c>
      <c r="CP3" t="s">
        <v>418</v>
      </c>
      <c r="CQ3" t="s">
        <v>12612</v>
      </c>
      <c r="CT3" t="s">
        <v>12638</v>
      </c>
      <c r="CV3">
        <v>0</v>
      </c>
      <c r="CX3">
        <v>2</v>
      </c>
      <c r="CY3" t="s">
        <v>2703</v>
      </c>
      <c r="CZ3">
        <v>30</v>
      </c>
      <c r="DA3">
        <v>11</v>
      </c>
      <c r="DB3" t="s">
        <v>1609</v>
      </c>
      <c r="DC3">
        <v>-25</v>
      </c>
      <c r="DE3" t="s">
        <v>12628</v>
      </c>
      <c r="DJ3">
        <v>4</v>
      </c>
      <c r="DK3" s="4">
        <v>44519</v>
      </c>
      <c r="DL3">
        <v>20650</v>
      </c>
      <c r="DM3">
        <v>2021</v>
      </c>
      <c r="DN3">
        <v>0</v>
      </c>
      <c r="DP3">
        <v>81926</v>
      </c>
      <c r="DQ3">
        <v>16</v>
      </c>
      <c r="DT3" t="s">
        <v>257</v>
      </c>
      <c r="DU3" t="s">
        <v>274</v>
      </c>
      <c r="DW3">
        <v>0</v>
      </c>
      <c r="DX3" t="s">
        <v>275</v>
      </c>
      <c r="ED3">
        <v>0</v>
      </c>
      <c r="EE3" t="s">
        <v>12639</v>
      </c>
      <c r="EF3" t="s">
        <v>1612</v>
      </c>
      <c r="EG3">
        <v>0</v>
      </c>
      <c r="EH3" t="s">
        <v>12640</v>
      </c>
      <c r="EI3" t="s">
        <v>340</v>
      </c>
      <c r="EJ3" t="s">
        <v>854</v>
      </c>
      <c r="EK3" t="s">
        <v>12641</v>
      </c>
      <c r="EL3" t="s">
        <v>6630</v>
      </c>
      <c r="EM3" t="s">
        <v>1005</v>
      </c>
      <c r="EN3" t="s">
        <v>418</v>
      </c>
      <c r="EO3" t="s">
        <v>283</v>
      </c>
      <c r="EP3">
        <v>0</v>
      </c>
      <c r="EQ3" t="s">
        <v>491</v>
      </c>
      <c r="ET3">
        <v>-4</v>
      </c>
      <c r="EU3" t="s">
        <v>348</v>
      </c>
      <c r="EV3" t="s">
        <v>349</v>
      </c>
      <c r="EW3" t="s">
        <v>528</v>
      </c>
      <c r="EX3" t="s">
        <v>492</v>
      </c>
      <c r="FA3" t="s">
        <v>999</v>
      </c>
      <c r="FB3" t="s">
        <v>12642</v>
      </c>
      <c r="FD3">
        <v>0</v>
      </c>
      <c r="FE3">
        <v>11</v>
      </c>
      <c r="FK3">
        <v>0</v>
      </c>
      <c r="FM3">
        <v>0</v>
      </c>
      <c r="FP3">
        <v>0</v>
      </c>
      <c r="FR3" t="s">
        <v>354</v>
      </c>
      <c r="FX3">
        <v>0</v>
      </c>
      <c r="FZ3">
        <v>7.0000000000000007E-2</v>
      </c>
      <c r="GA3">
        <v>-7</v>
      </c>
      <c r="GB3">
        <v>0</v>
      </c>
      <c r="GD3" t="s">
        <v>355</v>
      </c>
      <c r="GE3">
        <v>0</v>
      </c>
      <c r="GH3">
        <v>3.6</v>
      </c>
      <c r="GI3">
        <v>0</v>
      </c>
      <c r="GJ3">
        <v>0</v>
      </c>
      <c r="GL3" t="s">
        <v>12643</v>
      </c>
      <c r="GM3">
        <v>8</v>
      </c>
      <c r="GN3">
        <v>3</v>
      </c>
      <c r="GO3">
        <v>4</v>
      </c>
      <c r="GQ3">
        <v>20</v>
      </c>
      <c r="GZ3" t="s">
        <v>12644</v>
      </c>
      <c r="HB3" t="s">
        <v>294</v>
      </c>
      <c r="HC3" t="s">
        <v>313</v>
      </c>
      <c r="HE3">
        <v>0</v>
      </c>
      <c r="HF3">
        <v>11</v>
      </c>
      <c r="HG3">
        <v>0</v>
      </c>
      <c r="HH3" t="s">
        <v>275</v>
      </c>
      <c r="HK3">
        <v>3</v>
      </c>
      <c r="HL3" t="s">
        <v>12628</v>
      </c>
      <c r="HM3" t="s">
        <v>12645</v>
      </c>
      <c r="HN3" t="s">
        <v>12646</v>
      </c>
      <c r="HO3" t="s">
        <v>12647</v>
      </c>
      <c r="HP3" t="s">
        <v>12648</v>
      </c>
      <c r="HQ3" t="s">
        <v>12649</v>
      </c>
      <c r="HS3" t="s">
        <v>12650</v>
      </c>
      <c r="HV3">
        <v>-29</v>
      </c>
      <c r="HW3">
        <v>4306666</v>
      </c>
      <c r="HY3">
        <v>4306640</v>
      </c>
      <c r="IB3">
        <v>0</v>
      </c>
      <c r="IC3">
        <v>0</v>
      </c>
      <c r="IL3">
        <v>15</v>
      </c>
      <c r="IN3" t="s">
        <v>12628</v>
      </c>
      <c r="IP3" t="s">
        <v>12628</v>
      </c>
      <c r="IT3">
        <v>12</v>
      </c>
    </row>
    <row r="4" spans="1:254">
      <c r="A4">
        <v>3</v>
      </c>
      <c r="B4">
        <v>2111</v>
      </c>
      <c r="C4">
        <v>1</v>
      </c>
      <c r="D4">
        <v>3</v>
      </c>
      <c r="E4">
        <v>6</v>
      </c>
      <c r="F4">
        <v>0</v>
      </c>
      <c r="G4">
        <v>-29</v>
      </c>
      <c r="I4" t="s">
        <v>254</v>
      </c>
      <c r="J4">
        <v>11</v>
      </c>
      <c r="K4" t="s">
        <v>471</v>
      </c>
      <c r="L4" t="s">
        <v>6202</v>
      </c>
      <c r="M4" t="s">
        <v>319</v>
      </c>
      <c r="O4" t="s">
        <v>6203</v>
      </c>
      <c r="V4" t="s">
        <v>253</v>
      </c>
      <c r="W4" t="s">
        <v>12651</v>
      </c>
      <c r="X4" t="s">
        <v>724</v>
      </c>
      <c r="Y4" t="s">
        <v>12652</v>
      </c>
      <c r="AA4" t="s">
        <v>325</v>
      </c>
      <c r="AB4" t="s">
        <v>326</v>
      </c>
      <c r="AJ4" t="s">
        <v>756</v>
      </c>
      <c r="AO4">
        <v>7</v>
      </c>
      <c r="BI4" t="s">
        <v>274</v>
      </c>
      <c r="BP4">
        <f t="shared" si="0"/>
        <v>1</v>
      </c>
      <c r="BQ4">
        <f t="shared" si="1"/>
        <v>0</v>
      </c>
      <c r="BS4" t="s">
        <v>12612</v>
      </c>
      <c r="BU4">
        <v>7</v>
      </c>
      <c r="BW4">
        <v>0</v>
      </c>
      <c r="BX4" t="s">
        <v>12653</v>
      </c>
      <c r="BZ4">
        <v>0</v>
      </c>
      <c r="CC4" s="3">
        <v>0.40833333333333338</v>
      </c>
      <c r="CD4" t="s">
        <v>274</v>
      </c>
      <c r="CE4" t="s">
        <v>12654</v>
      </c>
      <c r="CF4">
        <v>9</v>
      </c>
      <c r="CH4" t="s">
        <v>331</v>
      </c>
      <c r="CI4">
        <v>0</v>
      </c>
      <c r="CJ4" t="s">
        <v>12655</v>
      </c>
      <c r="CK4" s="4">
        <v>38751</v>
      </c>
      <c r="CL4" t="s">
        <v>12656</v>
      </c>
      <c r="CM4" t="s">
        <v>12657</v>
      </c>
      <c r="CN4">
        <v>7</v>
      </c>
      <c r="CO4" t="s">
        <v>12658</v>
      </c>
      <c r="CP4" t="s">
        <v>269</v>
      </c>
      <c r="CQ4" t="s">
        <v>12612</v>
      </c>
      <c r="CT4" t="s">
        <v>7446</v>
      </c>
      <c r="CV4">
        <v>0</v>
      </c>
      <c r="CX4">
        <v>3</v>
      </c>
      <c r="CY4" t="s">
        <v>2703</v>
      </c>
      <c r="CZ4">
        <v>30</v>
      </c>
      <c r="DA4">
        <v>11</v>
      </c>
      <c r="DB4" t="s">
        <v>1609</v>
      </c>
      <c r="DC4">
        <v>-25</v>
      </c>
      <c r="DJ4">
        <v>15</v>
      </c>
      <c r="DK4" s="4">
        <v>44519</v>
      </c>
      <c r="DL4">
        <v>20650</v>
      </c>
      <c r="DM4">
        <v>2021</v>
      </c>
      <c r="DN4">
        <v>0</v>
      </c>
      <c r="DP4">
        <v>81926</v>
      </c>
      <c r="DQ4">
        <v>17</v>
      </c>
      <c r="DT4" t="s">
        <v>274</v>
      </c>
      <c r="DU4" t="s">
        <v>257</v>
      </c>
      <c r="DV4" t="s">
        <v>12659</v>
      </c>
      <c r="DW4">
        <v>0</v>
      </c>
      <c r="DX4" t="s">
        <v>275</v>
      </c>
      <c r="EA4" t="s">
        <v>2930</v>
      </c>
      <c r="ED4">
        <v>0</v>
      </c>
      <c r="EE4" t="s">
        <v>5007</v>
      </c>
      <c r="EF4" t="s">
        <v>701</v>
      </c>
      <c r="EG4">
        <v>0</v>
      </c>
      <c r="EH4" t="s">
        <v>5008</v>
      </c>
      <c r="EI4" t="s">
        <v>340</v>
      </c>
      <c r="EJ4" t="s">
        <v>1149</v>
      </c>
      <c r="EK4" t="s">
        <v>12660</v>
      </c>
      <c r="EL4" t="s">
        <v>12661</v>
      </c>
      <c r="EM4" t="s">
        <v>918</v>
      </c>
      <c r="EN4" t="s">
        <v>282</v>
      </c>
      <c r="EO4" t="s">
        <v>490</v>
      </c>
      <c r="EP4">
        <v>0</v>
      </c>
      <c r="EQ4" t="s">
        <v>491</v>
      </c>
      <c r="ES4" t="s">
        <v>12662</v>
      </c>
      <c r="ET4">
        <v>9</v>
      </c>
      <c r="EU4" t="s">
        <v>348</v>
      </c>
      <c r="EV4" t="s">
        <v>349</v>
      </c>
      <c r="EW4" t="s">
        <v>1251</v>
      </c>
      <c r="EX4" t="s">
        <v>898</v>
      </c>
      <c r="FA4" t="s">
        <v>4519</v>
      </c>
      <c r="FB4" t="s">
        <v>12663</v>
      </c>
      <c r="FD4">
        <v>0</v>
      </c>
      <c r="FE4">
        <v>7</v>
      </c>
      <c r="FI4" t="s">
        <v>12664</v>
      </c>
      <c r="FJ4" t="s">
        <v>12665</v>
      </c>
      <c r="FK4">
        <v>0</v>
      </c>
      <c r="FM4">
        <v>0</v>
      </c>
      <c r="FN4" t="s">
        <v>12659</v>
      </c>
      <c r="FO4" t="s">
        <v>2106</v>
      </c>
      <c r="FP4">
        <v>0</v>
      </c>
      <c r="FR4" t="s">
        <v>354</v>
      </c>
      <c r="FX4">
        <v>0</v>
      </c>
      <c r="FZ4">
        <v>7.0000000000000007E-2</v>
      </c>
      <c r="GA4">
        <v>-7</v>
      </c>
      <c r="GB4">
        <v>0</v>
      </c>
      <c r="GD4" t="s">
        <v>355</v>
      </c>
      <c r="GE4">
        <v>1</v>
      </c>
      <c r="GG4">
        <v>2.4</v>
      </c>
      <c r="GH4">
        <v>2.7</v>
      </c>
      <c r="GI4">
        <v>0</v>
      </c>
      <c r="GJ4">
        <v>0</v>
      </c>
      <c r="GL4" t="s">
        <v>12666</v>
      </c>
      <c r="GO4" t="s">
        <v>357</v>
      </c>
      <c r="GP4" t="s">
        <v>1403</v>
      </c>
      <c r="GQ4">
        <v>16</v>
      </c>
      <c r="GZ4" t="s">
        <v>9962</v>
      </c>
      <c r="HB4" t="s">
        <v>294</v>
      </c>
      <c r="HC4" t="s">
        <v>313</v>
      </c>
      <c r="HD4" t="s">
        <v>12667</v>
      </c>
      <c r="HE4">
        <v>1</v>
      </c>
      <c r="HF4">
        <v>11</v>
      </c>
      <c r="HG4">
        <v>0</v>
      </c>
      <c r="HH4" t="s">
        <v>275</v>
      </c>
      <c r="HK4">
        <v>1</v>
      </c>
      <c r="HL4" t="s">
        <v>12668</v>
      </c>
      <c r="HN4" t="s">
        <v>12669</v>
      </c>
      <c r="HO4" t="s">
        <v>12670</v>
      </c>
      <c r="HP4" t="s">
        <v>12671</v>
      </c>
      <c r="HQ4" t="s">
        <v>12672</v>
      </c>
      <c r="HS4" t="s">
        <v>2293</v>
      </c>
      <c r="HT4" t="s">
        <v>12673</v>
      </c>
      <c r="HU4">
        <v>15</v>
      </c>
      <c r="HV4">
        <v>-44</v>
      </c>
      <c r="HW4">
        <v>4306706</v>
      </c>
      <c r="HX4" t="s">
        <v>12668</v>
      </c>
      <c r="HY4">
        <v>4306666</v>
      </c>
      <c r="IB4">
        <v>-0.5</v>
      </c>
      <c r="IC4">
        <v>1</v>
      </c>
      <c r="IL4">
        <v>16</v>
      </c>
      <c r="IT4">
        <v>12</v>
      </c>
    </row>
    <row r="5" spans="1:254">
      <c r="A5">
        <v>4</v>
      </c>
      <c r="B5">
        <v>2111</v>
      </c>
      <c r="C5">
        <v>1</v>
      </c>
      <c r="D5">
        <v>1</v>
      </c>
      <c r="E5">
        <v>10</v>
      </c>
      <c r="F5">
        <v>-1</v>
      </c>
      <c r="G5">
        <v>-44</v>
      </c>
      <c r="I5" t="s">
        <v>298</v>
      </c>
      <c r="J5">
        <v>12</v>
      </c>
      <c r="K5">
        <v>12</v>
      </c>
      <c r="L5" t="s">
        <v>12674</v>
      </c>
      <c r="M5" t="s">
        <v>4118</v>
      </c>
      <c r="O5" t="s">
        <v>4119</v>
      </c>
      <c r="V5" t="s">
        <v>253</v>
      </c>
      <c r="W5" t="s">
        <v>11288</v>
      </c>
      <c r="X5" t="s">
        <v>937</v>
      </c>
      <c r="Y5" t="s">
        <v>11289</v>
      </c>
      <c r="AA5" t="s">
        <v>325</v>
      </c>
      <c r="AB5" t="s">
        <v>326</v>
      </c>
      <c r="AI5">
        <v>7</v>
      </c>
      <c r="AJ5" t="s">
        <v>668</v>
      </c>
      <c r="AO5">
        <v>7</v>
      </c>
      <c r="BI5" t="s">
        <v>274</v>
      </c>
      <c r="BP5">
        <f t="shared" si="0"/>
        <v>1</v>
      </c>
      <c r="BQ5">
        <f t="shared" si="1"/>
        <v>0</v>
      </c>
      <c r="BS5" t="s">
        <v>12612</v>
      </c>
      <c r="BU5">
        <v>7</v>
      </c>
      <c r="BW5">
        <v>0</v>
      </c>
      <c r="BX5" t="s">
        <v>12675</v>
      </c>
      <c r="BZ5">
        <v>0</v>
      </c>
      <c r="CC5" s="3">
        <v>0.40277777777777773</v>
      </c>
      <c r="CD5" t="s">
        <v>274</v>
      </c>
      <c r="CE5" t="s">
        <v>12676</v>
      </c>
      <c r="CF5">
        <v>8</v>
      </c>
      <c r="CH5" t="s">
        <v>493</v>
      </c>
      <c r="CI5">
        <v>0</v>
      </c>
      <c r="CJ5" t="s">
        <v>12677</v>
      </c>
      <c r="CK5" s="4">
        <v>38414</v>
      </c>
      <c r="CL5" t="s">
        <v>12678</v>
      </c>
      <c r="CM5" t="s">
        <v>12679</v>
      </c>
      <c r="CN5">
        <v>7</v>
      </c>
      <c r="CO5" t="s">
        <v>12680</v>
      </c>
      <c r="CP5" t="s">
        <v>282</v>
      </c>
      <c r="CQ5" t="s">
        <v>12612</v>
      </c>
      <c r="CT5" t="s">
        <v>12681</v>
      </c>
      <c r="CV5">
        <v>0</v>
      </c>
      <c r="CX5">
        <v>4</v>
      </c>
      <c r="CY5" t="s">
        <v>2703</v>
      </c>
      <c r="CZ5">
        <v>30</v>
      </c>
      <c r="DA5">
        <v>11</v>
      </c>
      <c r="DB5" t="s">
        <v>1609</v>
      </c>
      <c r="DC5">
        <v>-25</v>
      </c>
      <c r="DJ5">
        <v>-1</v>
      </c>
      <c r="DK5" s="4">
        <v>44519</v>
      </c>
      <c r="DL5">
        <v>20650</v>
      </c>
      <c r="DM5">
        <v>2021</v>
      </c>
      <c r="DN5">
        <v>0</v>
      </c>
      <c r="DP5">
        <v>81926</v>
      </c>
      <c r="DQ5">
        <v>18</v>
      </c>
      <c r="DT5" t="s">
        <v>274</v>
      </c>
      <c r="DU5" t="s">
        <v>257</v>
      </c>
      <c r="DW5">
        <v>0</v>
      </c>
      <c r="DX5" t="s">
        <v>275</v>
      </c>
      <c r="DZ5" t="s">
        <v>12682</v>
      </c>
      <c r="ED5">
        <v>0</v>
      </c>
      <c r="EE5" t="s">
        <v>12683</v>
      </c>
      <c r="EF5" t="s">
        <v>383</v>
      </c>
      <c r="EG5">
        <v>0</v>
      </c>
      <c r="EI5" t="s">
        <v>454</v>
      </c>
      <c r="EJ5" t="s">
        <v>10150</v>
      </c>
      <c r="EK5" t="s">
        <v>12684</v>
      </c>
      <c r="EL5" t="s">
        <v>12685</v>
      </c>
      <c r="EM5" t="s">
        <v>12686</v>
      </c>
      <c r="EN5" t="s">
        <v>269</v>
      </c>
      <c r="EO5" t="s">
        <v>1175</v>
      </c>
      <c r="EP5">
        <v>0</v>
      </c>
      <c r="EQ5" t="s">
        <v>491</v>
      </c>
      <c r="ES5" t="s">
        <v>12687</v>
      </c>
      <c r="ET5">
        <v>0</v>
      </c>
      <c r="EU5" t="s">
        <v>679</v>
      </c>
      <c r="EV5" t="s">
        <v>349</v>
      </c>
      <c r="FB5" t="s">
        <v>12688</v>
      </c>
      <c r="FD5">
        <v>0</v>
      </c>
      <c r="FE5">
        <v>6</v>
      </c>
      <c r="FJ5" t="s">
        <v>12689</v>
      </c>
      <c r="FK5">
        <v>0</v>
      </c>
      <c r="FM5">
        <v>1</v>
      </c>
      <c r="FN5" t="s">
        <v>12690</v>
      </c>
      <c r="FO5" t="s">
        <v>5898</v>
      </c>
      <c r="FP5">
        <v>0</v>
      </c>
      <c r="FR5" t="s">
        <v>395</v>
      </c>
      <c r="FU5" t="s">
        <v>496</v>
      </c>
      <c r="FX5">
        <v>0</v>
      </c>
      <c r="FY5" t="s">
        <v>12619</v>
      </c>
      <c r="FZ5">
        <v>7.0000000000000007E-2</v>
      </c>
      <c r="GA5">
        <v>-7</v>
      </c>
      <c r="GB5">
        <v>0</v>
      </c>
      <c r="GC5" t="s">
        <v>12691</v>
      </c>
      <c r="GD5" t="s">
        <v>355</v>
      </c>
      <c r="GE5">
        <v>0</v>
      </c>
      <c r="GF5" t="s">
        <v>1179</v>
      </c>
      <c r="GG5">
        <v>2.2000000000000002</v>
      </c>
      <c r="GH5">
        <v>7.1</v>
      </c>
      <c r="GI5">
        <v>0</v>
      </c>
      <c r="GJ5">
        <v>0</v>
      </c>
      <c r="GL5" t="s">
        <v>12692</v>
      </c>
      <c r="GP5" t="s">
        <v>685</v>
      </c>
      <c r="GZ5" t="s">
        <v>12693</v>
      </c>
      <c r="HB5" t="s">
        <v>313</v>
      </c>
      <c r="HC5" t="s">
        <v>313</v>
      </c>
      <c r="HD5" t="s">
        <v>1057</v>
      </c>
      <c r="HE5">
        <v>0</v>
      </c>
      <c r="HF5">
        <v>12</v>
      </c>
      <c r="HG5">
        <v>0</v>
      </c>
      <c r="HH5" t="s">
        <v>275</v>
      </c>
      <c r="HK5" t="s">
        <v>6180</v>
      </c>
      <c r="HN5" t="s">
        <v>12694</v>
      </c>
      <c r="HO5" t="s">
        <v>12695</v>
      </c>
      <c r="HP5" t="s">
        <v>12696</v>
      </c>
      <c r="HQ5" t="s">
        <v>12697</v>
      </c>
      <c r="HV5">
        <v>-43</v>
      </c>
      <c r="HW5">
        <v>4306753</v>
      </c>
      <c r="HX5" t="s">
        <v>12690</v>
      </c>
      <c r="HY5">
        <v>4306706</v>
      </c>
      <c r="IA5" t="s">
        <v>12619</v>
      </c>
      <c r="IB5">
        <v>0</v>
      </c>
      <c r="IC5">
        <v>1</v>
      </c>
      <c r="IL5">
        <v>17</v>
      </c>
      <c r="IN5" t="s">
        <v>12619</v>
      </c>
      <c r="IT5">
        <v>12</v>
      </c>
    </row>
    <row r="6" spans="1:254">
      <c r="A6">
        <v>5</v>
      </c>
      <c r="B6">
        <v>2111</v>
      </c>
      <c r="C6">
        <v>1</v>
      </c>
      <c r="D6">
        <v>2</v>
      </c>
      <c r="E6">
        <v>11</v>
      </c>
      <c r="F6">
        <v>2</v>
      </c>
      <c r="G6">
        <v>-43</v>
      </c>
      <c r="I6" t="s">
        <v>298</v>
      </c>
      <c r="J6">
        <v>11</v>
      </c>
      <c r="K6" t="s">
        <v>631</v>
      </c>
      <c r="L6" t="s">
        <v>5684</v>
      </c>
      <c r="M6" t="s">
        <v>1095</v>
      </c>
      <c r="O6" t="s">
        <v>1096</v>
      </c>
      <c r="V6" t="s">
        <v>257</v>
      </c>
      <c r="W6" t="s">
        <v>12698</v>
      </c>
      <c r="AD6" t="s">
        <v>445</v>
      </c>
      <c r="AE6" t="s">
        <v>446</v>
      </c>
      <c r="AF6" t="s">
        <v>12698</v>
      </c>
      <c r="AG6" t="s">
        <v>274</v>
      </c>
      <c r="AI6">
        <v>7</v>
      </c>
      <c r="AO6">
        <v>7</v>
      </c>
      <c r="AT6" t="s">
        <v>254</v>
      </c>
      <c r="BI6" t="s">
        <v>257</v>
      </c>
      <c r="BP6">
        <f t="shared" si="0"/>
        <v>0</v>
      </c>
      <c r="BQ6">
        <f t="shared" si="1"/>
        <v>1</v>
      </c>
      <c r="BS6" t="s">
        <v>12612</v>
      </c>
      <c r="BU6">
        <v>7</v>
      </c>
      <c r="BW6">
        <v>0</v>
      </c>
      <c r="BX6" t="s">
        <v>12699</v>
      </c>
      <c r="BY6" t="s">
        <v>1025</v>
      </c>
      <c r="CC6" s="3">
        <v>0.39652777777777781</v>
      </c>
      <c r="CE6" t="s">
        <v>12700</v>
      </c>
      <c r="CI6">
        <v>0</v>
      </c>
      <c r="CJ6" t="s">
        <v>12701</v>
      </c>
      <c r="CK6" s="4">
        <v>38414</v>
      </c>
      <c r="CL6" t="s">
        <v>12702</v>
      </c>
      <c r="CM6" t="s">
        <v>12703</v>
      </c>
      <c r="CN6">
        <v>7</v>
      </c>
      <c r="CP6" t="s">
        <v>282</v>
      </c>
      <c r="CQ6" t="s">
        <v>12612</v>
      </c>
      <c r="CT6" t="s">
        <v>1462</v>
      </c>
      <c r="CV6">
        <v>0</v>
      </c>
      <c r="CX6">
        <v>5</v>
      </c>
      <c r="CY6" t="s">
        <v>2703</v>
      </c>
      <c r="CZ6">
        <v>30</v>
      </c>
      <c r="DA6">
        <v>11</v>
      </c>
      <c r="DB6" t="s">
        <v>1609</v>
      </c>
      <c r="DC6">
        <v>-25</v>
      </c>
      <c r="DE6" t="s">
        <v>12645</v>
      </c>
      <c r="DJ6">
        <v>2</v>
      </c>
      <c r="DK6" s="4">
        <v>44519</v>
      </c>
      <c r="DL6">
        <v>20650</v>
      </c>
      <c r="DM6">
        <v>2021</v>
      </c>
      <c r="DN6">
        <v>0</v>
      </c>
      <c r="DP6">
        <v>81926</v>
      </c>
      <c r="DQ6">
        <v>19</v>
      </c>
      <c r="DT6" t="s">
        <v>257</v>
      </c>
      <c r="DU6" t="s">
        <v>274</v>
      </c>
      <c r="DW6">
        <v>0</v>
      </c>
      <c r="DX6" t="s">
        <v>275</v>
      </c>
      <c r="ED6">
        <v>0</v>
      </c>
      <c r="EE6" t="s">
        <v>1105</v>
      </c>
      <c r="EF6" t="s">
        <v>422</v>
      </c>
      <c r="EG6">
        <v>0</v>
      </c>
      <c r="EI6" t="s">
        <v>340</v>
      </c>
      <c r="EJ6" t="s">
        <v>384</v>
      </c>
      <c r="EK6" t="s">
        <v>12704</v>
      </c>
      <c r="EL6" t="s">
        <v>12705</v>
      </c>
      <c r="EM6" t="s">
        <v>384</v>
      </c>
      <c r="EN6" t="s">
        <v>269</v>
      </c>
      <c r="EO6" t="s">
        <v>1026</v>
      </c>
      <c r="EP6">
        <v>1</v>
      </c>
      <c r="ES6" t="s">
        <v>12706</v>
      </c>
      <c r="FD6">
        <v>0</v>
      </c>
      <c r="FE6">
        <v>11</v>
      </c>
      <c r="FF6" t="s">
        <v>255</v>
      </c>
      <c r="FH6" t="s">
        <v>255</v>
      </c>
      <c r="FK6">
        <v>0</v>
      </c>
      <c r="FM6">
        <v>0</v>
      </c>
      <c r="FP6">
        <v>0</v>
      </c>
      <c r="FR6" t="s">
        <v>395</v>
      </c>
      <c r="FT6" t="s">
        <v>274</v>
      </c>
      <c r="FU6" t="s">
        <v>396</v>
      </c>
      <c r="FV6" t="s">
        <v>397</v>
      </c>
      <c r="FW6" t="s">
        <v>1030</v>
      </c>
      <c r="FX6">
        <v>0</v>
      </c>
      <c r="FZ6">
        <v>7.0000000000000007E-2</v>
      </c>
      <c r="GA6">
        <v>-7</v>
      </c>
      <c r="GB6">
        <v>0</v>
      </c>
      <c r="GC6" t="s">
        <v>2128</v>
      </c>
      <c r="GD6" t="s">
        <v>355</v>
      </c>
      <c r="GE6">
        <v>0</v>
      </c>
      <c r="GF6" t="s">
        <v>274</v>
      </c>
      <c r="GI6">
        <v>1</v>
      </c>
      <c r="GJ6">
        <v>0</v>
      </c>
      <c r="GL6" t="s">
        <v>12707</v>
      </c>
      <c r="GN6">
        <v>4</v>
      </c>
      <c r="GZ6" t="s">
        <v>9679</v>
      </c>
      <c r="HB6" t="s">
        <v>313</v>
      </c>
      <c r="HC6" t="s">
        <v>313</v>
      </c>
      <c r="HD6" t="s">
        <v>12708</v>
      </c>
      <c r="HE6">
        <v>0</v>
      </c>
      <c r="HF6">
        <v>11</v>
      </c>
      <c r="HG6">
        <v>0</v>
      </c>
      <c r="HH6" t="s">
        <v>275</v>
      </c>
      <c r="HK6">
        <v>2</v>
      </c>
      <c r="HV6">
        <v>-45</v>
      </c>
      <c r="HW6">
        <v>4306797</v>
      </c>
      <c r="HX6" t="s">
        <v>12709</v>
      </c>
      <c r="HY6">
        <v>4306753</v>
      </c>
      <c r="IB6">
        <v>0</v>
      </c>
      <c r="IC6">
        <v>0</v>
      </c>
      <c r="IL6">
        <v>18</v>
      </c>
      <c r="IN6" t="s">
        <v>12645</v>
      </c>
      <c r="IP6" t="s">
        <v>12645</v>
      </c>
      <c r="IQ6" t="s">
        <v>12682</v>
      </c>
      <c r="IT6">
        <v>12</v>
      </c>
    </row>
    <row r="7" spans="1:254">
      <c r="A7">
        <v>6</v>
      </c>
      <c r="B7">
        <v>2111</v>
      </c>
      <c r="C7">
        <v>1</v>
      </c>
      <c r="D7">
        <v>3</v>
      </c>
      <c r="E7">
        <v>9</v>
      </c>
      <c r="F7">
        <v>5</v>
      </c>
      <c r="G7">
        <v>-45</v>
      </c>
      <c r="I7" t="s">
        <v>298</v>
      </c>
      <c r="J7">
        <v>11</v>
      </c>
      <c r="K7" t="s">
        <v>631</v>
      </c>
      <c r="L7" t="s">
        <v>12710</v>
      </c>
      <c r="M7" t="s">
        <v>827</v>
      </c>
      <c r="O7" t="s">
        <v>4438</v>
      </c>
      <c r="Q7" t="s">
        <v>2574</v>
      </c>
      <c r="V7" t="s">
        <v>253</v>
      </c>
      <c r="W7" t="s">
        <v>12711</v>
      </c>
      <c r="X7" t="s">
        <v>3830</v>
      </c>
      <c r="Y7" t="s">
        <v>12712</v>
      </c>
      <c r="AA7" t="s">
        <v>666</v>
      </c>
      <c r="AB7" t="s">
        <v>667</v>
      </c>
      <c r="AI7">
        <v>0</v>
      </c>
      <c r="AJ7" t="s">
        <v>327</v>
      </c>
      <c r="AO7">
        <v>7</v>
      </c>
      <c r="BI7" t="s">
        <v>257</v>
      </c>
      <c r="BP7">
        <f t="shared" si="0"/>
        <v>1</v>
      </c>
      <c r="BQ7">
        <f t="shared" si="1"/>
        <v>0</v>
      </c>
      <c r="BS7" t="s">
        <v>12612</v>
      </c>
      <c r="BU7">
        <v>7</v>
      </c>
      <c r="BW7">
        <v>0</v>
      </c>
      <c r="BX7" t="s">
        <v>12713</v>
      </c>
      <c r="BY7" t="s">
        <v>7003</v>
      </c>
      <c r="BZ7">
        <v>1</v>
      </c>
      <c r="CC7" s="3">
        <v>0.36805555555555558</v>
      </c>
      <c r="CD7" t="s">
        <v>294</v>
      </c>
      <c r="CE7" t="s">
        <v>12714</v>
      </c>
      <c r="CF7">
        <v>8</v>
      </c>
      <c r="CH7" t="s">
        <v>331</v>
      </c>
      <c r="CI7">
        <v>0</v>
      </c>
      <c r="CJ7" t="s">
        <v>12715</v>
      </c>
      <c r="CK7" s="4">
        <v>38751</v>
      </c>
      <c r="CL7" t="s">
        <v>12716</v>
      </c>
      <c r="CM7" t="s">
        <v>12717</v>
      </c>
      <c r="CN7">
        <v>7</v>
      </c>
      <c r="CO7" t="s">
        <v>12658</v>
      </c>
      <c r="CP7" t="s">
        <v>282</v>
      </c>
      <c r="CQ7" t="s">
        <v>12612</v>
      </c>
      <c r="CT7" t="s">
        <v>7370</v>
      </c>
      <c r="CV7">
        <v>0</v>
      </c>
      <c r="CX7">
        <v>6</v>
      </c>
      <c r="CY7" t="s">
        <v>2703</v>
      </c>
      <c r="CZ7">
        <v>30</v>
      </c>
      <c r="DA7">
        <v>11</v>
      </c>
      <c r="DB7" t="s">
        <v>1609</v>
      </c>
      <c r="DC7">
        <v>-25</v>
      </c>
      <c r="DE7" t="s">
        <v>12718</v>
      </c>
      <c r="DJ7">
        <v>5</v>
      </c>
      <c r="DK7" s="4">
        <v>44519</v>
      </c>
      <c r="DL7">
        <v>20650</v>
      </c>
      <c r="DM7">
        <v>2021</v>
      </c>
      <c r="DN7">
        <v>0</v>
      </c>
      <c r="DP7">
        <v>81926</v>
      </c>
      <c r="DQ7">
        <v>20</v>
      </c>
      <c r="DT7" t="s">
        <v>257</v>
      </c>
      <c r="DU7" t="s">
        <v>274</v>
      </c>
      <c r="DW7">
        <v>0</v>
      </c>
      <c r="DX7" t="s">
        <v>275</v>
      </c>
      <c r="DZ7" t="s">
        <v>12719</v>
      </c>
      <c r="ED7">
        <v>0</v>
      </c>
      <c r="EE7" t="s">
        <v>836</v>
      </c>
      <c r="EF7" t="s">
        <v>675</v>
      </c>
      <c r="EG7">
        <v>0</v>
      </c>
      <c r="EH7" t="s">
        <v>837</v>
      </c>
      <c r="EI7" t="s">
        <v>340</v>
      </c>
      <c r="EJ7" t="s">
        <v>1392</v>
      </c>
      <c r="EK7" t="s">
        <v>12720</v>
      </c>
      <c r="EL7" t="s">
        <v>12721</v>
      </c>
      <c r="EM7" t="s">
        <v>728</v>
      </c>
      <c r="EN7" t="s">
        <v>269</v>
      </c>
      <c r="EO7" t="s">
        <v>345</v>
      </c>
      <c r="EP7">
        <v>0</v>
      </c>
      <c r="EQ7" t="s">
        <v>491</v>
      </c>
      <c r="ES7" t="s">
        <v>12722</v>
      </c>
      <c r="ET7">
        <v>4</v>
      </c>
      <c r="EU7" t="s">
        <v>348</v>
      </c>
      <c r="EV7" t="s">
        <v>349</v>
      </c>
      <c r="EW7" t="s">
        <v>4383</v>
      </c>
      <c r="EX7" t="s">
        <v>391</v>
      </c>
      <c r="FA7" t="s">
        <v>392</v>
      </c>
      <c r="FB7" t="s">
        <v>12723</v>
      </c>
      <c r="FD7">
        <v>0</v>
      </c>
      <c r="FE7">
        <v>5</v>
      </c>
      <c r="FI7" t="s">
        <v>12724</v>
      </c>
      <c r="FJ7" t="s">
        <v>12725</v>
      </c>
      <c r="FK7">
        <v>0</v>
      </c>
      <c r="FM7">
        <v>0</v>
      </c>
      <c r="FN7" t="s">
        <v>12719</v>
      </c>
      <c r="FO7" t="s">
        <v>1057</v>
      </c>
      <c r="FP7">
        <v>0</v>
      </c>
      <c r="FR7" t="s">
        <v>462</v>
      </c>
      <c r="FU7" t="s">
        <v>777</v>
      </c>
      <c r="FX7">
        <v>0</v>
      </c>
      <c r="FZ7">
        <v>7.0000000000000007E-2</v>
      </c>
      <c r="GA7">
        <v>-7</v>
      </c>
      <c r="GB7">
        <v>0</v>
      </c>
      <c r="GD7" t="s">
        <v>355</v>
      </c>
      <c r="GE7">
        <v>1</v>
      </c>
      <c r="GG7">
        <v>2.4</v>
      </c>
      <c r="GH7">
        <v>3.5</v>
      </c>
      <c r="GI7">
        <v>0</v>
      </c>
      <c r="GJ7">
        <v>0</v>
      </c>
      <c r="GL7" t="s">
        <v>12726</v>
      </c>
      <c r="GM7">
        <v>1</v>
      </c>
      <c r="GN7">
        <v>1</v>
      </c>
      <c r="GO7" t="s">
        <v>713</v>
      </c>
      <c r="GP7" t="s">
        <v>779</v>
      </c>
      <c r="GQ7">
        <v>41</v>
      </c>
      <c r="GZ7" t="s">
        <v>12727</v>
      </c>
      <c r="HB7" t="s">
        <v>294</v>
      </c>
      <c r="HC7" t="s">
        <v>313</v>
      </c>
      <c r="HD7" t="s">
        <v>1057</v>
      </c>
      <c r="HE7">
        <v>0</v>
      </c>
      <c r="HF7">
        <v>11</v>
      </c>
      <c r="HG7">
        <v>0</v>
      </c>
      <c r="HH7" t="s">
        <v>275</v>
      </c>
      <c r="HK7">
        <v>1</v>
      </c>
      <c r="HL7" t="s">
        <v>12718</v>
      </c>
      <c r="HN7" t="s">
        <v>12728</v>
      </c>
      <c r="HO7" t="s">
        <v>12729</v>
      </c>
      <c r="HP7" t="s">
        <v>12730</v>
      </c>
      <c r="HQ7" t="s">
        <v>12731</v>
      </c>
      <c r="HS7" t="s">
        <v>7015</v>
      </c>
      <c r="HV7">
        <v>50</v>
      </c>
      <c r="HW7">
        <v>4306830</v>
      </c>
      <c r="HX7" t="s">
        <v>12732</v>
      </c>
      <c r="HY7">
        <v>4306797</v>
      </c>
      <c r="IB7">
        <v>0</v>
      </c>
      <c r="IC7">
        <v>0</v>
      </c>
      <c r="IL7">
        <v>19</v>
      </c>
      <c r="IN7" t="s">
        <v>12718</v>
      </c>
      <c r="IP7" t="s">
        <v>12718</v>
      </c>
      <c r="IT7">
        <v>12</v>
      </c>
    </row>
    <row r="8" spans="1:254">
      <c r="A8">
        <v>7</v>
      </c>
      <c r="B8">
        <v>2111</v>
      </c>
      <c r="C8">
        <v>1</v>
      </c>
      <c r="D8">
        <v>4</v>
      </c>
      <c r="E8">
        <v>4</v>
      </c>
      <c r="F8">
        <v>13</v>
      </c>
      <c r="G8">
        <v>50</v>
      </c>
      <c r="I8" t="s">
        <v>254</v>
      </c>
      <c r="J8">
        <v>11</v>
      </c>
      <c r="K8" t="s">
        <v>471</v>
      </c>
      <c r="L8" t="s">
        <v>12733</v>
      </c>
      <c r="M8" t="s">
        <v>1037</v>
      </c>
      <c r="O8" t="s">
        <v>274</v>
      </c>
      <c r="Q8" t="s">
        <v>2574</v>
      </c>
      <c r="S8" t="s">
        <v>9358</v>
      </c>
      <c r="V8" t="s">
        <v>253</v>
      </c>
      <c r="W8" t="s">
        <v>4922</v>
      </c>
      <c r="X8" t="s">
        <v>1432</v>
      </c>
      <c r="Y8" t="s">
        <v>4923</v>
      </c>
      <c r="AA8" t="s">
        <v>325</v>
      </c>
      <c r="AB8" t="s">
        <v>326</v>
      </c>
      <c r="AI8">
        <v>22</v>
      </c>
      <c r="AJ8" t="s">
        <v>327</v>
      </c>
      <c r="AO8">
        <v>7</v>
      </c>
      <c r="BI8" t="s">
        <v>257</v>
      </c>
      <c r="BP8">
        <f t="shared" si="0"/>
        <v>2</v>
      </c>
      <c r="BQ8">
        <f t="shared" si="1"/>
        <v>0</v>
      </c>
      <c r="BS8" t="s">
        <v>12612</v>
      </c>
      <c r="BU8">
        <v>7</v>
      </c>
      <c r="BW8">
        <v>0</v>
      </c>
      <c r="BX8" t="s">
        <v>12734</v>
      </c>
      <c r="BY8" t="s">
        <v>707</v>
      </c>
      <c r="BZ8">
        <v>1</v>
      </c>
      <c r="CC8" s="3">
        <v>0.33749999999999997</v>
      </c>
      <c r="CD8" t="s">
        <v>274</v>
      </c>
      <c r="CE8" t="s">
        <v>12735</v>
      </c>
      <c r="CF8">
        <v>9</v>
      </c>
      <c r="CH8" t="s">
        <v>331</v>
      </c>
      <c r="CI8">
        <v>0</v>
      </c>
      <c r="CJ8" t="s">
        <v>12736</v>
      </c>
      <c r="CK8" s="4">
        <v>38414</v>
      </c>
      <c r="CL8" t="s">
        <v>12737</v>
      </c>
      <c r="CM8" t="s">
        <v>12738</v>
      </c>
      <c r="CN8">
        <v>7</v>
      </c>
      <c r="CO8" t="s">
        <v>12739</v>
      </c>
      <c r="CP8" t="s">
        <v>269</v>
      </c>
      <c r="CQ8" t="s">
        <v>12612</v>
      </c>
      <c r="CS8" t="s">
        <v>12740</v>
      </c>
      <c r="CT8" t="s">
        <v>4355</v>
      </c>
      <c r="CV8">
        <v>0</v>
      </c>
      <c r="CX8">
        <v>7</v>
      </c>
      <c r="CY8" t="s">
        <v>2703</v>
      </c>
      <c r="CZ8">
        <v>30</v>
      </c>
      <c r="DA8">
        <v>11</v>
      </c>
      <c r="DB8" t="s">
        <v>1609</v>
      </c>
      <c r="DC8">
        <v>-25</v>
      </c>
      <c r="DE8" t="s">
        <v>12628</v>
      </c>
      <c r="DJ8">
        <v>13</v>
      </c>
      <c r="DK8" s="4">
        <v>44519</v>
      </c>
      <c r="DL8">
        <v>20650</v>
      </c>
      <c r="DM8">
        <v>2021</v>
      </c>
      <c r="DN8">
        <v>0</v>
      </c>
      <c r="DP8">
        <v>81926</v>
      </c>
      <c r="DQ8">
        <v>21</v>
      </c>
      <c r="DT8" t="s">
        <v>257</v>
      </c>
      <c r="DU8" t="s">
        <v>274</v>
      </c>
      <c r="DW8">
        <v>0</v>
      </c>
      <c r="DX8" t="s">
        <v>275</v>
      </c>
      <c r="ED8">
        <v>0</v>
      </c>
      <c r="EE8" t="s">
        <v>337</v>
      </c>
      <c r="EF8" t="s">
        <v>338</v>
      </c>
      <c r="EG8">
        <v>0</v>
      </c>
      <c r="EH8" t="s">
        <v>10035</v>
      </c>
      <c r="EI8" t="s">
        <v>340</v>
      </c>
      <c r="EJ8" t="s">
        <v>1392</v>
      </c>
      <c r="EK8" t="s">
        <v>12741</v>
      </c>
      <c r="EL8" t="s">
        <v>12742</v>
      </c>
      <c r="EN8" t="s">
        <v>282</v>
      </c>
      <c r="EO8" t="s">
        <v>345</v>
      </c>
      <c r="EP8">
        <v>0</v>
      </c>
      <c r="EQ8" t="s">
        <v>491</v>
      </c>
      <c r="ES8" t="s">
        <v>12743</v>
      </c>
      <c r="ET8">
        <v>5</v>
      </c>
      <c r="EU8" t="s">
        <v>348</v>
      </c>
      <c r="EV8" t="s">
        <v>349</v>
      </c>
      <c r="EW8" t="s">
        <v>350</v>
      </c>
      <c r="EX8" t="s">
        <v>492</v>
      </c>
      <c r="FA8" t="s">
        <v>4519</v>
      </c>
      <c r="FB8" t="s">
        <v>12744</v>
      </c>
      <c r="FD8">
        <v>0</v>
      </c>
      <c r="FE8">
        <v>6</v>
      </c>
      <c r="FK8">
        <v>0</v>
      </c>
      <c r="FM8">
        <v>0</v>
      </c>
      <c r="FP8">
        <v>0</v>
      </c>
      <c r="FR8" t="s">
        <v>354</v>
      </c>
      <c r="FX8">
        <v>0</v>
      </c>
      <c r="FZ8">
        <v>7.0000000000000007E-2</v>
      </c>
      <c r="GA8">
        <v>-7</v>
      </c>
      <c r="GB8">
        <v>0</v>
      </c>
      <c r="GC8" t="s">
        <v>1326</v>
      </c>
      <c r="GD8" t="s">
        <v>355</v>
      </c>
      <c r="GE8">
        <v>0</v>
      </c>
      <c r="GH8">
        <v>2.1</v>
      </c>
      <c r="GI8">
        <v>0</v>
      </c>
      <c r="GJ8">
        <v>0</v>
      </c>
      <c r="GL8" t="s">
        <v>12745</v>
      </c>
      <c r="GM8">
        <v>8</v>
      </c>
      <c r="GN8">
        <v>2</v>
      </c>
      <c r="GO8">
        <v>4</v>
      </c>
      <c r="GQ8">
        <v>25</v>
      </c>
      <c r="GZ8" t="s">
        <v>12746</v>
      </c>
      <c r="HB8" t="s">
        <v>313</v>
      </c>
      <c r="HC8" t="s">
        <v>313</v>
      </c>
      <c r="HD8" t="s">
        <v>12645</v>
      </c>
      <c r="HE8">
        <v>0</v>
      </c>
      <c r="HF8">
        <v>11</v>
      </c>
      <c r="HG8">
        <v>0</v>
      </c>
      <c r="HH8" t="s">
        <v>275</v>
      </c>
      <c r="HK8" t="s">
        <v>12747</v>
      </c>
      <c r="HL8" t="s">
        <v>12645</v>
      </c>
      <c r="HN8" t="s">
        <v>12748</v>
      </c>
      <c r="HO8" t="s">
        <v>12749</v>
      </c>
      <c r="HP8" t="s">
        <v>12750</v>
      </c>
      <c r="HQ8" t="s">
        <v>12751</v>
      </c>
      <c r="HS8" t="s">
        <v>12752</v>
      </c>
      <c r="HV8">
        <v>37</v>
      </c>
      <c r="HW8">
        <v>4306871</v>
      </c>
      <c r="HX8" t="s">
        <v>492</v>
      </c>
      <c r="HY8">
        <v>4306830</v>
      </c>
      <c r="IB8">
        <v>0</v>
      </c>
      <c r="IC8">
        <v>0</v>
      </c>
      <c r="IL8">
        <v>20</v>
      </c>
      <c r="IP8" t="s">
        <v>12628</v>
      </c>
      <c r="IT8">
        <v>12</v>
      </c>
    </row>
    <row r="9" spans="1:254">
      <c r="A9">
        <v>8</v>
      </c>
      <c r="B9">
        <v>2111</v>
      </c>
      <c r="C9">
        <v>1</v>
      </c>
      <c r="D9">
        <v>1</v>
      </c>
      <c r="E9">
        <v>10</v>
      </c>
      <c r="F9">
        <v>4</v>
      </c>
      <c r="G9">
        <v>37</v>
      </c>
      <c r="I9" t="s">
        <v>254</v>
      </c>
      <c r="J9">
        <v>12</v>
      </c>
      <c r="K9">
        <v>12</v>
      </c>
      <c r="L9" t="s">
        <v>12753</v>
      </c>
      <c r="M9" t="s">
        <v>568</v>
      </c>
      <c r="O9" t="s">
        <v>1066</v>
      </c>
      <c r="P9" t="s">
        <v>1336</v>
      </c>
      <c r="S9" t="s">
        <v>9550</v>
      </c>
      <c r="V9" t="s">
        <v>253</v>
      </c>
      <c r="W9" t="s">
        <v>12754</v>
      </c>
      <c r="X9" t="s">
        <v>475</v>
      </c>
      <c r="Y9" t="s">
        <v>12755</v>
      </c>
      <c r="AA9" t="s">
        <v>477</v>
      </c>
      <c r="AB9" t="s">
        <v>478</v>
      </c>
      <c r="AI9">
        <v>19</v>
      </c>
      <c r="AJ9" t="s">
        <v>327</v>
      </c>
      <c r="AO9">
        <v>7</v>
      </c>
      <c r="AT9" t="s">
        <v>254</v>
      </c>
      <c r="BI9" t="s">
        <v>607</v>
      </c>
      <c r="BP9">
        <f t="shared" si="0"/>
        <v>1</v>
      </c>
      <c r="BQ9">
        <f t="shared" si="1"/>
        <v>0</v>
      </c>
      <c r="BS9" t="s">
        <v>12612</v>
      </c>
      <c r="BU9">
        <v>7</v>
      </c>
      <c r="BW9">
        <v>0</v>
      </c>
      <c r="BX9" t="s">
        <v>12756</v>
      </c>
      <c r="BZ9">
        <v>1</v>
      </c>
      <c r="CC9" s="3">
        <v>0.30763888888888891</v>
      </c>
      <c r="CD9" t="s">
        <v>274</v>
      </c>
      <c r="CE9" t="s">
        <v>12757</v>
      </c>
      <c r="CF9">
        <v>0</v>
      </c>
      <c r="CH9" t="s">
        <v>481</v>
      </c>
      <c r="CI9">
        <v>0</v>
      </c>
      <c r="CJ9" t="s">
        <v>12758</v>
      </c>
      <c r="CK9" s="4">
        <v>38414</v>
      </c>
      <c r="CL9" t="s">
        <v>12759</v>
      </c>
      <c r="CM9" t="s">
        <v>12760</v>
      </c>
      <c r="CN9">
        <v>7</v>
      </c>
      <c r="CP9" t="s">
        <v>418</v>
      </c>
      <c r="CQ9" t="s">
        <v>12612</v>
      </c>
      <c r="CT9" t="s">
        <v>10422</v>
      </c>
      <c r="CV9">
        <v>0</v>
      </c>
      <c r="CX9">
        <v>8</v>
      </c>
      <c r="CY9" t="s">
        <v>2703</v>
      </c>
      <c r="CZ9">
        <v>30</v>
      </c>
      <c r="DA9">
        <v>11</v>
      </c>
      <c r="DB9" t="s">
        <v>1609</v>
      </c>
      <c r="DC9">
        <v>-25</v>
      </c>
      <c r="DE9" t="s">
        <v>12659</v>
      </c>
      <c r="DJ9">
        <v>4</v>
      </c>
      <c r="DK9" s="4">
        <v>44519</v>
      </c>
      <c r="DL9">
        <v>20650</v>
      </c>
      <c r="DM9">
        <v>2021</v>
      </c>
      <c r="DN9">
        <v>0</v>
      </c>
      <c r="DP9">
        <v>81926</v>
      </c>
      <c r="DQ9">
        <v>22</v>
      </c>
      <c r="DT9" t="s">
        <v>294</v>
      </c>
      <c r="DU9" t="s">
        <v>294</v>
      </c>
      <c r="DW9">
        <v>0</v>
      </c>
      <c r="DX9" t="s">
        <v>275</v>
      </c>
      <c r="DZ9" t="s">
        <v>12761</v>
      </c>
      <c r="ED9">
        <v>0</v>
      </c>
      <c r="EE9" t="s">
        <v>12762</v>
      </c>
      <c r="EF9" t="s">
        <v>422</v>
      </c>
      <c r="EG9">
        <v>0</v>
      </c>
      <c r="EI9" t="s">
        <v>454</v>
      </c>
      <c r="EJ9" t="s">
        <v>12763</v>
      </c>
      <c r="EK9" t="s">
        <v>12764</v>
      </c>
      <c r="EL9" t="s">
        <v>12765</v>
      </c>
      <c r="EM9" t="s">
        <v>12766</v>
      </c>
      <c r="EN9" t="s">
        <v>418</v>
      </c>
      <c r="EO9" t="s">
        <v>459</v>
      </c>
      <c r="EP9">
        <v>0</v>
      </c>
      <c r="EQ9" t="s">
        <v>491</v>
      </c>
      <c r="ES9" t="s">
        <v>12767</v>
      </c>
      <c r="ET9">
        <v>1</v>
      </c>
      <c r="EU9" t="s">
        <v>257</v>
      </c>
      <c r="EV9" t="s">
        <v>349</v>
      </c>
      <c r="EW9" t="s">
        <v>3777</v>
      </c>
      <c r="EX9" t="s">
        <v>1914</v>
      </c>
      <c r="FA9" t="s">
        <v>493</v>
      </c>
      <c r="FB9" t="s">
        <v>12768</v>
      </c>
      <c r="FC9" t="s">
        <v>253</v>
      </c>
      <c r="FD9">
        <v>1</v>
      </c>
      <c r="FE9">
        <v>4</v>
      </c>
      <c r="FI9" t="s">
        <v>12769</v>
      </c>
      <c r="FJ9" t="s">
        <v>12770</v>
      </c>
      <c r="FK9">
        <v>0</v>
      </c>
      <c r="FM9">
        <v>0</v>
      </c>
      <c r="FN9" t="s">
        <v>12761</v>
      </c>
      <c r="FP9">
        <v>0</v>
      </c>
      <c r="FR9" t="s">
        <v>1177</v>
      </c>
      <c r="FU9" t="s">
        <v>1374</v>
      </c>
      <c r="FV9" t="s">
        <v>290</v>
      </c>
      <c r="FX9">
        <v>0</v>
      </c>
      <c r="FZ9">
        <v>7.0000000000000007E-2</v>
      </c>
      <c r="GA9">
        <v>-7</v>
      </c>
      <c r="GB9">
        <v>0</v>
      </c>
      <c r="GC9" t="s">
        <v>5334</v>
      </c>
      <c r="GD9" t="s">
        <v>355</v>
      </c>
      <c r="GE9">
        <v>0</v>
      </c>
      <c r="GF9" t="s">
        <v>895</v>
      </c>
      <c r="GG9">
        <v>2.1</v>
      </c>
      <c r="GH9">
        <v>2.5</v>
      </c>
      <c r="GI9">
        <v>0</v>
      </c>
      <c r="GJ9">
        <v>0</v>
      </c>
      <c r="GK9" t="s">
        <v>12771</v>
      </c>
      <c r="GL9" t="s">
        <v>5984</v>
      </c>
      <c r="GM9">
        <v>3</v>
      </c>
      <c r="GN9">
        <v>2</v>
      </c>
      <c r="GO9" t="s">
        <v>499</v>
      </c>
      <c r="GP9" t="s">
        <v>779</v>
      </c>
      <c r="GQ9">
        <v>47</v>
      </c>
      <c r="GZ9" t="s">
        <v>12772</v>
      </c>
      <c r="HB9" t="s">
        <v>313</v>
      </c>
      <c r="HC9" t="s">
        <v>313</v>
      </c>
      <c r="HE9">
        <v>0</v>
      </c>
      <c r="HF9">
        <v>12</v>
      </c>
      <c r="HG9">
        <v>0</v>
      </c>
      <c r="HH9" t="s">
        <v>275</v>
      </c>
      <c r="HJ9" t="s">
        <v>492</v>
      </c>
      <c r="HK9">
        <v>2</v>
      </c>
      <c r="HL9" t="s">
        <v>12659</v>
      </c>
      <c r="HN9" t="s">
        <v>12773</v>
      </c>
      <c r="HO9" t="s">
        <v>12774</v>
      </c>
      <c r="HP9" t="s">
        <v>12775</v>
      </c>
      <c r="HQ9" t="s">
        <v>12776</v>
      </c>
      <c r="HS9" t="s">
        <v>8730</v>
      </c>
      <c r="HV9">
        <v>33</v>
      </c>
      <c r="HW9">
        <v>4306913</v>
      </c>
      <c r="HY9">
        <v>4306871</v>
      </c>
      <c r="IB9">
        <v>0</v>
      </c>
      <c r="IC9">
        <v>0</v>
      </c>
      <c r="IL9">
        <v>21</v>
      </c>
      <c r="IN9" t="s">
        <v>12659</v>
      </c>
      <c r="IP9" t="s">
        <v>12659</v>
      </c>
      <c r="IT9">
        <v>12</v>
      </c>
    </row>
    <row r="10" spans="1:254">
      <c r="A10">
        <v>9</v>
      </c>
      <c r="B10">
        <v>2111</v>
      </c>
      <c r="C10">
        <v>1</v>
      </c>
      <c r="D10">
        <v>2</v>
      </c>
      <c r="E10">
        <v>6</v>
      </c>
      <c r="F10">
        <v>-4</v>
      </c>
      <c r="G10">
        <v>33</v>
      </c>
      <c r="I10" t="s">
        <v>298</v>
      </c>
      <c r="J10">
        <v>21</v>
      </c>
      <c r="K10">
        <v>21</v>
      </c>
      <c r="L10" t="s">
        <v>9665</v>
      </c>
      <c r="M10" t="s">
        <v>9400</v>
      </c>
      <c r="O10" t="s">
        <v>9666</v>
      </c>
      <c r="P10" t="s">
        <v>1336</v>
      </c>
      <c r="V10" t="s">
        <v>257</v>
      </c>
      <c r="W10" t="s">
        <v>11406</v>
      </c>
      <c r="AD10" t="s">
        <v>1338</v>
      </c>
      <c r="AE10" t="s">
        <v>1502</v>
      </c>
      <c r="AF10" t="s">
        <v>11406</v>
      </c>
      <c r="AG10" t="s">
        <v>257</v>
      </c>
      <c r="AI10">
        <v>7</v>
      </c>
      <c r="AO10">
        <v>7</v>
      </c>
      <c r="BI10" t="s">
        <v>257</v>
      </c>
      <c r="BP10">
        <f t="shared" si="0"/>
        <v>0</v>
      </c>
      <c r="BQ10">
        <f t="shared" si="1"/>
        <v>1</v>
      </c>
      <c r="BS10" t="s">
        <v>12612</v>
      </c>
      <c r="BU10">
        <v>7</v>
      </c>
      <c r="BW10">
        <v>0</v>
      </c>
      <c r="BX10" t="s">
        <v>12777</v>
      </c>
      <c r="CC10" s="3">
        <v>0.28750000000000003</v>
      </c>
      <c r="CE10" t="s">
        <v>12778</v>
      </c>
      <c r="CI10">
        <v>0</v>
      </c>
      <c r="CJ10" t="s">
        <v>12779</v>
      </c>
      <c r="CK10" s="4">
        <v>38414</v>
      </c>
      <c r="CL10" t="s">
        <v>12780</v>
      </c>
      <c r="CM10" t="s">
        <v>12781</v>
      </c>
      <c r="CN10">
        <v>7</v>
      </c>
      <c r="CO10" t="s">
        <v>12782</v>
      </c>
      <c r="CP10" t="s">
        <v>282</v>
      </c>
      <c r="CQ10" t="s">
        <v>12612</v>
      </c>
      <c r="CT10" t="s">
        <v>6455</v>
      </c>
      <c r="CV10">
        <v>0</v>
      </c>
      <c r="CX10">
        <v>9</v>
      </c>
      <c r="CY10" t="s">
        <v>2703</v>
      </c>
      <c r="CZ10">
        <v>30</v>
      </c>
      <c r="DA10">
        <v>11</v>
      </c>
      <c r="DB10" t="s">
        <v>1609</v>
      </c>
      <c r="DC10">
        <v>-25</v>
      </c>
      <c r="DE10" t="s">
        <v>12761</v>
      </c>
      <c r="DJ10">
        <v>-4</v>
      </c>
      <c r="DK10" s="4">
        <v>44519</v>
      </c>
      <c r="DL10">
        <v>20650</v>
      </c>
      <c r="DM10">
        <v>2021</v>
      </c>
      <c r="DN10">
        <v>0</v>
      </c>
      <c r="DP10">
        <v>81926</v>
      </c>
      <c r="DQ10">
        <v>23</v>
      </c>
      <c r="DT10" t="s">
        <v>257</v>
      </c>
      <c r="DU10" t="s">
        <v>274</v>
      </c>
      <c r="DW10">
        <v>0</v>
      </c>
      <c r="DX10" t="s">
        <v>275</v>
      </c>
      <c r="ED10">
        <v>0</v>
      </c>
      <c r="EE10" t="s">
        <v>9672</v>
      </c>
      <c r="EF10" t="s">
        <v>422</v>
      </c>
      <c r="EG10">
        <v>0</v>
      </c>
      <c r="EH10" t="s">
        <v>3347</v>
      </c>
      <c r="EI10" t="s">
        <v>278</v>
      </c>
      <c r="EJ10" t="s">
        <v>12783</v>
      </c>
      <c r="EK10" t="s">
        <v>12784</v>
      </c>
      <c r="EL10" t="s">
        <v>12785</v>
      </c>
      <c r="EM10" t="s">
        <v>889</v>
      </c>
      <c r="EN10" t="s">
        <v>269</v>
      </c>
      <c r="EO10" t="s">
        <v>3721</v>
      </c>
      <c r="EP10">
        <v>1</v>
      </c>
      <c r="ES10" t="s">
        <v>12786</v>
      </c>
      <c r="FD10">
        <v>0</v>
      </c>
      <c r="FE10">
        <v>11</v>
      </c>
      <c r="FF10" t="s">
        <v>285</v>
      </c>
      <c r="FH10" t="s">
        <v>285</v>
      </c>
      <c r="FI10" t="s">
        <v>12787</v>
      </c>
      <c r="FK10">
        <v>0</v>
      </c>
      <c r="FM10">
        <v>0</v>
      </c>
      <c r="FP10">
        <v>0</v>
      </c>
      <c r="FR10" t="s">
        <v>462</v>
      </c>
      <c r="FT10" t="s">
        <v>274</v>
      </c>
      <c r="FU10" t="s">
        <v>777</v>
      </c>
      <c r="FV10" t="s">
        <v>431</v>
      </c>
      <c r="FW10" t="s">
        <v>594</v>
      </c>
      <c r="FX10">
        <v>0</v>
      </c>
      <c r="FZ10">
        <v>7.0000000000000007E-2</v>
      </c>
      <c r="GA10">
        <v>-7</v>
      </c>
      <c r="GB10">
        <v>0</v>
      </c>
      <c r="GD10" t="s">
        <v>355</v>
      </c>
      <c r="GE10">
        <v>0</v>
      </c>
      <c r="GF10" t="s">
        <v>1179</v>
      </c>
      <c r="GI10">
        <v>0</v>
      </c>
      <c r="GJ10">
        <v>0</v>
      </c>
      <c r="GL10" t="s">
        <v>12788</v>
      </c>
      <c r="GN10">
        <v>1</v>
      </c>
      <c r="GZ10" t="s">
        <v>803</v>
      </c>
      <c r="HA10" t="s">
        <v>12761</v>
      </c>
      <c r="HB10" t="s">
        <v>294</v>
      </c>
      <c r="HC10" t="s">
        <v>294</v>
      </c>
      <c r="HE10">
        <v>0</v>
      </c>
      <c r="HF10">
        <v>21</v>
      </c>
      <c r="HG10">
        <v>0</v>
      </c>
      <c r="HH10" t="s">
        <v>275</v>
      </c>
      <c r="HK10">
        <v>1</v>
      </c>
      <c r="HV10">
        <v>37</v>
      </c>
      <c r="HW10">
        <v>4306963</v>
      </c>
      <c r="HX10" t="s">
        <v>12789</v>
      </c>
      <c r="HY10">
        <v>4306913</v>
      </c>
      <c r="IB10">
        <v>0</v>
      </c>
      <c r="IC10">
        <v>1</v>
      </c>
      <c r="IL10">
        <v>22</v>
      </c>
      <c r="IN10" t="s">
        <v>12789</v>
      </c>
      <c r="IP10" t="s">
        <v>12789</v>
      </c>
      <c r="IT10">
        <v>12</v>
      </c>
    </row>
    <row r="11" spans="1:254">
      <c r="A11">
        <v>10</v>
      </c>
      <c r="B11">
        <v>2111</v>
      </c>
      <c r="C11">
        <v>1</v>
      </c>
      <c r="D11">
        <v>3</v>
      </c>
      <c r="E11">
        <v>10</v>
      </c>
      <c r="F11">
        <v>0</v>
      </c>
      <c r="G11">
        <v>37</v>
      </c>
      <c r="I11" t="s">
        <v>298</v>
      </c>
      <c r="J11">
        <v>11</v>
      </c>
      <c r="K11" t="s">
        <v>471</v>
      </c>
      <c r="L11" t="s">
        <v>6429</v>
      </c>
      <c r="M11" t="s">
        <v>827</v>
      </c>
      <c r="O11" t="s">
        <v>4637</v>
      </c>
      <c r="V11" t="s">
        <v>253</v>
      </c>
      <c r="W11" t="s">
        <v>12790</v>
      </c>
      <c r="X11" t="s">
        <v>874</v>
      </c>
      <c r="Y11" t="s">
        <v>12791</v>
      </c>
      <c r="AA11" t="s">
        <v>666</v>
      </c>
      <c r="AB11" t="s">
        <v>667</v>
      </c>
      <c r="AJ11" t="s">
        <v>756</v>
      </c>
      <c r="AO11">
        <v>7</v>
      </c>
      <c r="AT11" t="s">
        <v>254</v>
      </c>
      <c r="BI11" t="s">
        <v>257</v>
      </c>
      <c r="BP11">
        <f t="shared" si="0"/>
        <v>2</v>
      </c>
      <c r="BQ11">
        <f t="shared" si="1"/>
        <v>0</v>
      </c>
      <c r="BS11" t="s">
        <v>12612</v>
      </c>
      <c r="BU11">
        <v>7</v>
      </c>
      <c r="BW11">
        <v>0</v>
      </c>
      <c r="BX11" t="s">
        <v>12792</v>
      </c>
      <c r="BY11" t="s">
        <v>7003</v>
      </c>
      <c r="BZ11">
        <v>0</v>
      </c>
      <c r="CC11" s="3">
        <v>0.26250000000000001</v>
      </c>
      <c r="CD11" t="s">
        <v>257</v>
      </c>
      <c r="CE11" t="s">
        <v>12793</v>
      </c>
      <c r="CF11">
        <v>9</v>
      </c>
      <c r="CH11" t="s">
        <v>331</v>
      </c>
      <c r="CI11">
        <v>0</v>
      </c>
      <c r="CJ11" t="s">
        <v>12794</v>
      </c>
      <c r="CK11" s="4">
        <v>38387</v>
      </c>
      <c r="CL11" t="s">
        <v>12795</v>
      </c>
      <c r="CM11" t="s">
        <v>12796</v>
      </c>
      <c r="CN11">
        <v>7</v>
      </c>
      <c r="CO11" t="s">
        <v>12797</v>
      </c>
      <c r="CP11" t="s">
        <v>282</v>
      </c>
      <c r="CQ11" t="s">
        <v>12612</v>
      </c>
      <c r="CT11" t="s">
        <v>8288</v>
      </c>
      <c r="CV11">
        <v>0</v>
      </c>
      <c r="CX11">
        <v>10</v>
      </c>
      <c r="CY11" t="s">
        <v>2703</v>
      </c>
      <c r="CZ11">
        <v>30</v>
      </c>
      <c r="DA11">
        <v>11</v>
      </c>
      <c r="DB11" t="s">
        <v>1609</v>
      </c>
      <c r="DC11">
        <v>-25</v>
      </c>
      <c r="DJ11">
        <v>0</v>
      </c>
      <c r="DK11" s="4">
        <v>44519</v>
      </c>
      <c r="DL11">
        <v>20650</v>
      </c>
      <c r="DM11">
        <v>2021</v>
      </c>
      <c r="DN11">
        <v>0</v>
      </c>
      <c r="DP11">
        <v>81926</v>
      </c>
      <c r="DQ11">
        <v>24</v>
      </c>
      <c r="DT11" t="s">
        <v>257</v>
      </c>
      <c r="DU11" t="s">
        <v>274</v>
      </c>
      <c r="DV11" t="s">
        <v>12798</v>
      </c>
      <c r="DW11">
        <v>0</v>
      </c>
      <c r="DX11" t="s">
        <v>275</v>
      </c>
      <c r="DZ11" t="s">
        <v>12659</v>
      </c>
      <c r="EA11" t="s">
        <v>6215</v>
      </c>
      <c r="ED11">
        <v>0</v>
      </c>
      <c r="EE11" t="s">
        <v>3233</v>
      </c>
      <c r="EF11" t="s">
        <v>383</v>
      </c>
      <c r="EG11">
        <v>0</v>
      </c>
      <c r="EH11" t="s">
        <v>1224</v>
      </c>
      <c r="EI11" t="s">
        <v>340</v>
      </c>
      <c r="EJ11" t="s">
        <v>1392</v>
      </c>
      <c r="EK11" t="s">
        <v>12799</v>
      </c>
      <c r="EL11" t="s">
        <v>12800</v>
      </c>
      <c r="EM11" t="s">
        <v>12801</v>
      </c>
      <c r="EN11" t="s">
        <v>269</v>
      </c>
      <c r="EO11" t="s">
        <v>345</v>
      </c>
      <c r="EP11">
        <v>0</v>
      </c>
      <c r="EQ11" t="s">
        <v>2344</v>
      </c>
      <c r="ES11" t="s">
        <v>12802</v>
      </c>
      <c r="ET11">
        <v>0</v>
      </c>
      <c r="EU11" t="s">
        <v>679</v>
      </c>
      <c r="EV11" t="s">
        <v>349</v>
      </c>
      <c r="FB11" t="s">
        <v>12803</v>
      </c>
      <c r="FD11">
        <v>0</v>
      </c>
      <c r="FJ11" t="s">
        <v>12804</v>
      </c>
      <c r="FK11">
        <v>0</v>
      </c>
      <c r="FM11">
        <v>0</v>
      </c>
      <c r="FN11" t="s">
        <v>12805</v>
      </c>
      <c r="FO11" t="s">
        <v>3943</v>
      </c>
      <c r="FP11">
        <v>0</v>
      </c>
      <c r="FR11" t="s">
        <v>395</v>
      </c>
      <c r="FT11" t="s">
        <v>274</v>
      </c>
      <c r="FU11" t="s">
        <v>496</v>
      </c>
      <c r="FX11">
        <v>0</v>
      </c>
      <c r="FZ11">
        <v>7.0000000000000007E-2</v>
      </c>
      <c r="GA11">
        <v>-7</v>
      </c>
      <c r="GB11">
        <v>0</v>
      </c>
      <c r="GD11" t="s">
        <v>355</v>
      </c>
      <c r="GE11">
        <v>1</v>
      </c>
      <c r="GG11">
        <v>2.2000000000000002</v>
      </c>
      <c r="GH11">
        <v>2.8</v>
      </c>
      <c r="GI11">
        <v>0</v>
      </c>
      <c r="GJ11">
        <v>0</v>
      </c>
      <c r="GL11" t="s">
        <v>12806</v>
      </c>
      <c r="GP11" t="s">
        <v>1403</v>
      </c>
      <c r="GZ11" t="s">
        <v>12807</v>
      </c>
      <c r="HB11" t="s">
        <v>313</v>
      </c>
      <c r="HC11" t="s">
        <v>313</v>
      </c>
      <c r="HD11" t="s">
        <v>3943</v>
      </c>
      <c r="HE11">
        <v>0</v>
      </c>
      <c r="HF11">
        <v>11</v>
      </c>
      <c r="HG11">
        <v>0</v>
      </c>
      <c r="HH11" t="s">
        <v>275</v>
      </c>
      <c r="HK11">
        <v>4</v>
      </c>
      <c r="HN11" t="s">
        <v>12808</v>
      </c>
      <c r="HO11" t="s">
        <v>12809</v>
      </c>
      <c r="HP11" t="s">
        <v>12810</v>
      </c>
      <c r="HQ11" t="s">
        <v>12811</v>
      </c>
      <c r="HV11">
        <v>37</v>
      </c>
      <c r="HW11">
        <v>4307000</v>
      </c>
      <c r="HX11" t="s">
        <v>12805</v>
      </c>
      <c r="HY11">
        <v>4306963</v>
      </c>
      <c r="IB11">
        <v>0</v>
      </c>
      <c r="IC11">
        <v>0</v>
      </c>
      <c r="IL11">
        <v>23</v>
      </c>
      <c r="IT11">
        <v>12</v>
      </c>
    </row>
    <row r="12" spans="1:254">
      <c r="A12">
        <v>11</v>
      </c>
      <c r="B12">
        <v>2111</v>
      </c>
      <c r="C12">
        <v>1</v>
      </c>
      <c r="D12">
        <v>4</v>
      </c>
      <c r="E12">
        <v>10</v>
      </c>
      <c r="F12">
        <v>7</v>
      </c>
      <c r="G12">
        <v>37</v>
      </c>
      <c r="I12" t="s">
        <v>298</v>
      </c>
      <c r="J12">
        <v>11</v>
      </c>
      <c r="K12" t="s">
        <v>9616</v>
      </c>
      <c r="L12" t="s">
        <v>12812</v>
      </c>
      <c r="M12" t="s">
        <v>1037</v>
      </c>
      <c r="O12" t="s">
        <v>274</v>
      </c>
      <c r="P12" t="s">
        <v>509</v>
      </c>
      <c r="Q12" t="s">
        <v>2574</v>
      </c>
      <c r="V12" t="s">
        <v>253</v>
      </c>
      <c r="W12" t="s">
        <v>12813</v>
      </c>
      <c r="X12" t="s">
        <v>4639</v>
      </c>
      <c r="Y12" t="s">
        <v>12814</v>
      </c>
      <c r="AA12" t="s">
        <v>666</v>
      </c>
      <c r="AB12" t="s">
        <v>667</v>
      </c>
      <c r="AI12">
        <v>22</v>
      </c>
      <c r="AJ12" t="s">
        <v>327</v>
      </c>
      <c r="AK12" t="s">
        <v>2703</v>
      </c>
      <c r="AO12">
        <v>7</v>
      </c>
      <c r="BI12" t="s">
        <v>257</v>
      </c>
      <c r="BP12">
        <f t="shared" si="0"/>
        <v>1</v>
      </c>
      <c r="BQ12">
        <f t="shared" si="1"/>
        <v>0</v>
      </c>
      <c r="BS12" t="s">
        <v>12612</v>
      </c>
      <c r="BU12">
        <v>7</v>
      </c>
      <c r="BW12">
        <v>0</v>
      </c>
      <c r="BX12" t="s">
        <v>12815</v>
      </c>
      <c r="BZ12">
        <v>1</v>
      </c>
      <c r="CA12" t="s">
        <v>492</v>
      </c>
      <c r="CC12" s="3">
        <v>0.25694444444444448</v>
      </c>
      <c r="CD12" t="s">
        <v>294</v>
      </c>
      <c r="CE12" t="s">
        <v>12816</v>
      </c>
      <c r="CF12">
        <v>9</v>
      </c>
      <c r="CH12" t="s">
        <v>1144</v>
      </c>
      <c r="CI12">
        <v>0</v>
      </c>
      <c r="CJ12" t="s">
        <v>12817</v>
      </c>
      <c r="CK12" s="4">
        <v>38387</v>
      </c>
      <c r="CL12" t="s">
        <v>12818</v>
      </c>
      <c r="CM12" t="s">
        <v>12819</v>
      </c>
      <c r="CN12">
        <v>7</v>
      </c>
      <c r="CP12" t="s">
        <v>282</v>
      </c>
      <c r="CQ12" t="s">
        <v>12612</v>
      </c>
      <c r="CT12" t="s">
        <v>12820</v>
      </c>
      <c r="CV12">
        <v>0</v>
      </c>
      <c r="CX12">
        <v>11</v>
      </c>
      <c r="CY12" t="s">
        <v>2703</v>
      </c>
      <c r="CZ12">
        <v>30</v>
      </c>
      <c r="DA12">
        <v>11</v>
      </c>
      <c r="DB12" t="s">
        <v>1609</v>
      </c>
      <c r="DC12">
        <v>-25</v>
      </c>
      <c r="DE12" t="s">
        <v>12798</v>
      </c>
      <c r="DJ12">
        <v>7</v>
      </c>
      <c r="DK12" s="4">
        <v>44519</v>
      </c>
      <c r="DL12">
        <v>20650</v>
      </c>
      <c r="DM12">
        <v>2021</v>
      </c>
      <c r="DN12">
        <v>0</v>
      </c>
      <c r="DP12">
        <v>81926</v>
      </c>
      <c r="DQ12">
        <v>25</v>
      </c>
      <c r="DT12" t="s">
        <v>257</v>
      </c>
      <c r="DU12" t="s">
        <v>274</v>
      </c>
      <c r="DV12" t="s">
        <v>12821</v>
      </c>
      <c r="DW12">
        <v>0</v>
      </c>
      <c r="DX12" t="s">
        <v>275</v>
      </c>
      <c r="DZ12" t="s">
        <v>12822</v>
      </c>
      <c r="ED12">
        <v>0</v>
      </c>
      <c r="EE12" t="s">
        <v>7350</v>
      </c>
      <c r="EF12" t="s">
        <v>422</v>
      </c>
      <c r="EG12">
        <v>0</v>
      </c>
      <c r="EH12" t="s">
        <v>2341</v>
      </c>
      <c r="EI12" t="s">
        <v>340</v>
      </c>
      <c r="EJ12" t="s">
        <v>1149</v>
      </c>
      <c r="EK12" t="s">
        <v>12823</v>
      </c>
      <c r="EL12" t="s">
        <v>12824</v>
      </c>
      <c r="EM12" t="s">
        <v>1914</v>
      </c>
      <c r="EN12" t="s">
        <v>269</v>
      </c>
      <c r="EO12" t="s">
        <v>490</v>
      </c>
      <c r="EP12">
        <v>0</v>
      </c>
      <c r="EQ12" t="s">
        <v>491</v>
      </c>
      <c r="ES12" t="s">
        <v>12825</v>
      </c>
      <c r="ET12">
        <v>2</v>
      </c>
      <c r="EU12" t="s">
        <v>348</v>
      </c>
      <c r="EV12" t="s">
        <v>349</v>
      </c>
      <c r="EW12" t="s">
        <v>462</v>
      </c>
      <c r="EX12" t="s">
        <v>492</v>
      </c>
      <c r="FA12" t="s">
        <v>2258</v>
      </c>
      <c r="FB12" t="s">
        <v>12826</v>
      </c>
      <c r="FD12">
        <v>0</v>
      </c>
      <c r="FE12">
        <v>13</v>
      </c>
      <c r="FJ12" t="s">
        <v>12827</v>
      </c>
      <c r="FK12">
        <v>0</v>
      </c>
      <c r="FM12">
        <v>1</v>
      </c>
      <c r="FN12" t="s">
        <v>12828</v>
      </c>
      <c r="FO12" t="s">
        <v>2106</v>
      </c>
      <c r="FP12">
        <v>0</v>
      </c>
      <c r="FR12" t="s">
        <v>462</v>
      </c>
      <c r="FT12" t="s">
        <v>257</v>
      </c>
      <c r="FU12" t="s">
        <v>777</v>
      </c>
      <c r="FX12">
        <v>0</v>
      </c>
      <c r="FZ12">
        <v>7.0000000000000007E-2</v>
      </c>
      <c r="GA12">
        <v>-7</v>
      </c>
      <c r="GB12">
        <v>0</v>
      </c>
      <c r="GD12" t="s">
        <v>355</v>
      </c>
      <c r="GE12">
        <v>1</v>
      </c>
      <c r="GG12">
        <v>2.4</v>
      </c>
      <c r="GH12">
        <v>4.5999999999999996</v>
      </c>
      <c r="GI12">
        <v>0</v>
      </c>
      <c r="GJ12">
        <v>0</v>
      </c>
      <c r="GL12" t="s">
        <v>12829</v>
      </c>
      <c r="GM12">
        <v>5</v>
      </c>
      <c r="GN12">
        <v>3</v>
      </c>
      <c r="GO12">
        <v>4</v>
      </c>
      <c r="GP12" t="s">
        <v>1403</v>
      </c>
      <c r="GQ12">
        <v>25</v>
      </c>
      <c r="GZ12" t="s">
        <v>12830</v>
      </c>
      <c r="HB12" t="s">
        <v>313</v>
      </c>
      <c r="HC12" t="s">
        <v>294</v>
      </c>
      <c r="HD12" t="s">
        <v>2106</v>
      </c>
      <c r="HE12">
        <v>0</v>
      </c>
      <c r="HF12">
        <v>11</v>
      </c>
      <c r="HG12">
        <v>0</v>
      </c>
      <c r="HH12" t="s">
        <v>275</v>
      </c>
      <c r="HK12">
        <v>2</v>
      </c>
      <c r="HL12" t="s">
        <v>12659</v>
      </c>
      <c r="HM12" t="s">
        <v>12628</v>
      </c>
      <c r="HN12" t="s">
        <v>12831</v>
      </c>
      <c r="HO12" t="s">
        <v>12832</v>
      </c>
      <c r="HP12" t="s">
        <v>12833</v>
      </c>
      <c r="HQ12" t="s">
        <v>12834</v>
      </c>
      <c r="HS12" t="s">
        <v>12835</v>
      </c>
      <c r="HV12">
        <v>30</v>
      </c>
      <c r="HW12">
        <v>4307025</v>
      </c>
      <c r="HX12" t="s">
        <v>12822</v>
      </c>
      <c r="HY12">
        <v>4307000</v>
      </c>
      <c r="IB12">
        <v>0</v>
      </c>
      <c r="IC12">
        <v>0</v>
      </c>
      <c r="IL12">
        <v>24</v>
      </c>
      <c r="IN12" t="s">
        <v>12798</v>
      </c>
      <c r="IP12" t="s">
        <v>12798</v>
      </c>
      <c r="IT12">
        <v>12</v>
      </c>
    </row>
    <row r="13" spans="1:254">
      <c r="A13">
        <v>12</v>
      </c>
      <c r="B13">
        <v>2111</v>
      </c>
      <c r="C13">
        <v>1</v>
      </c>
      <c r="D13">
        <v>1</v>
      </c>
      <c r="E13">
        <v>10</v>
      </c>
      <c r="F13">
        <v>7</v>
      </c>
      <c r="G13">
        <v>-29</v>
      </c>
      <c r="H13" t="s">
        <v>253</v>
      </c>
      <c r="I13" t="s">
        <v>254</v>
      </c>
      <c r="J13">
        <v>11</v>
      </c>
      <c r="K13" t="s">
        <v>1184</v>
      </c>
      <c r="L13" t="s">
        <v>4571</v>
      </c>
      <c r="M13" t="s">
        <v>440</v>
      </c>
      <c r="N13" t="s">
        <v>254</v>
      </c>
      <c r="O13" t="s">
        <v>4572</v>
      </c>
      <c r="P13" t="s">
        <v>442</v>
      </c>
      <c r="V13" t="s">
        <v>257</v>
      </c>
      <c r="W13" t="s">
        <v>12836</v>
      </c>
      <c r="AD13" t="s">
        <v>807</v>
      </c>
      <c r="AE13" t="s">
        <v>808</v>
      </c>
      <c r="AF13" t="s">
        <v>12836</v>
      </c>
      <c r="AG13" t="s">
        <v>257</v>
      </c>
      <c r="AI13">
        <v>22</v>
      </c>
      <c r="AO13">
        <v>7</v>
      </c>
      <c r="BI13" t="s">
        <v>274</v>
      </c>
      <c r="BP13">
        <f t="shared" si="0"/>
        <v>0</v>
      </c>
      <c r="BQ13">
        <f t="shared" si="1"/>
        <v>3</v>
      </c>
      <c r="BS13" t="s">
        <v>12612</v>
      </c>
      <c r="BU13">
        <v>7</v>
      </c>
      <c r="BW13">
        <v>0</v>
      </c>
      <c r="BX13" t="s">
        <v>12837</v>
      </c>
      <c r="CC13" s="3">
        <v>0.18958333333333333</v>
      </c>
      <c r="CE13" t="s">
        <v>12838</v>
      </c>
      <c r="CI13">
        <v>0</v>
      </c>
      <c r="CJ13" t="s">
        <v>12839</v>
      </c>
      <c r="CK13" s="4">
        <v>38414</v>
      </c>
      <c r="CL13" t="s">
        <v>12840</v>
      </c>
      <c r="CM13" t="s">
        <v>12841</v>
      </c>
      <c r="CN13">
        <v>7</v>
      </c>
      <c r="CO13" t="s">
        <v>268</v>
      </c>
      <c r="CP13" t="s">
        <v>269</v>
      </c>
      <c r="CQ13" t="s">
        <v>12612</v>
      </c>
      <c r="CT13" t="s">
        <v>12842</v>
      </c>
      <c r="CV13">
        <v>0</v>
      </c>
      <c r="CX13">
        <v>1</v>
      </c>
      <c r="CY13" t="s">
        <v>614</v>
      </c>
      <c r="CZ13">
        <v>-32</v>
      </c>
      <c r="DA13">
        <v>5</v>
      </c>
      <c r="DB13" t="s">
        <v>554</v>
      </c>
      <c r="DC13">
        <v>-29</v>
      </c>
      <c r="DE13" t="s">
        <v>12789</v>
      </c>
      <c r="DJ13">
        <v>7</v>
      </c>
      <c r="DK13" s="4">
        <v>44519</v>
      </c>
      <c r="DL13">
        <v>20650</v>
      </c>
      <c r="DM13">
        <v>2021</v>
      </c>
      <c r="DN13">
        <v>0</v>
      </c>
      <c r="DP13">
        <v>81926</v>
      </c>
      <c r="DQ13">
        <v>30</v>
      </c>
      <c r="DT13" t="s">
        <v>274</v>
      </c>
      <c r="DU13" t="s">
        <v>257</v>
      </c>
      <c r="DW13">
        <v>0</v>
      </c>
      <c r="DX13" t="s">
        <v>275</v>
      </c>
      <c r="ED13">
        <v>0</v>
      </c>
      <c r="EE13" t="s">
        <v>12843</v>
      </c>
      <c r="EF13" t="s">
        <v>1299</v>
      </c>
      <c r="EG13">
        <v>1</v>
      </c>
      <c r="EI13" t="s">
        <v>340</v>
      </c>
      <c r="EJ13" t="s">
        <v>1318</v>
      </c>
      <c r="EK13" t="s">
        <v>12844</v>
      </c>
      <c r="EL13" t="s">
        <v>12845</v>
      </c>
      <c r="EM13" t="s">
        <v>268</v>
      </c>
      <c r="EN13" t="s">
        <v>282</v>
      </c>
      <c r="EO13" t="s">
        <v>890</v>
      </c>
      <c r="EP13">
        <v>0</v>
      </c>
      <c r="ES13" t="s">
        <v>12846</v>
      </c>
      <c r="FD13">
        <v>0</v>
      </c>
      <c r="FE13">
        <v>22</v>
      </c>
      <c r="FF13" t="s">
        <v>310</v>
      </c>
      <c r="FH13" t="s">
        <v>310</v>
      </c>
      <c r="FK13">
        <v>0</v>
      </c>
      <c r="FM13">
        <v>0</v>
      </c>
      <c r="FP13">
        <v>0</v>
      </c>
      <c r="FR13" t="s">
        <v>462</v>
      </c>
      <c r="FT13" t="s">
        <v>274</v>
      </c>
      <c r="FU13" t="s">
        <v>777</v>
      </c>
      <c r="FV13" t="s">
        <v>431</v>
      </c>
      <c r="FX13">
        <v>1</v>
      </c>
      <c r="FZ13">
        <v>7.0000000000000007E-2</v>
      </c>
      <c r="GA13">
        <v>-7</v>
      </c>
      <c r="GB13">
        <v>0</v>
      </c>
      <c r="GD13" t="s">
        <v>355</v>
      </c>
      <c r="GE13">
        <v>0</v>
      </c>
      <c r="GF13" t="s">
        <v>257</v>
      </c>
      <c r="GI13">
        <v>0</v>
      </c>
      <c r="GJ13">
        <v>0</v>
      </c>
      <c r="GL13" t="s">
        <v>12847</v>
      </c>
      <c r="GN13">
        <v>2</v>
      </c>
      <c r="GZ13" t="s">
        <v>12848</v>
      </c>
      <c r="HB13" t="s">
        <v>313</v>
      </c>
      <c r="HC13" t="s">
        <v>313</v>
      </c>
      <c r="HD13" t="s">
        <v>12822</v>
      </c>
      <c r="HE13">
        <v>0</v>
      </c>
      <c r="HF13">
        <v>11</v>
      </c>
      <c r="HG13">
        <v>0</v>
      </c>
      <c r="HH13" t="s">
        <v>275</v>
      </c>
      <c r="HK13" t="s">
        <v>6180</v>
      </c>
      <c r="HO13" t="s">
        <v>12849</v>
      </c>
      <c r="HP13" t="s">
        <v>12850</v>
      </c>
      <c r="HQ13" t="s">
        <v>12851</v>
      </c>
      <c r="HV13">
        <v>-36</v>
      </c>
      <c r="HW13">
        <v>4307225</v>
      </c>
      <c r="HX13" t="s">
        <v>12852</v>
      </c>
      <c r="HY13">
        <v>4307189</v>
      </c>
      <c r="IB13">
        <v>0</v>
      </c>
      <c r="IC13">
        <v>0</v>
      </c>
      <c r="IL13">
        <v>29</v>
      </c>
      <c r="IP13" t="s">
        <v>12789</v>
      </c>
      <c r="IQ13" t="s">
        <v>12659</v>
      </c>
      <c r="IT13">
        <v>12</v>
      </c>
    </row>
    <row r="14" spans="1:254">
      <c r="A14">
        <v>13</v>
      </c>
      <c r="B14">
        <v>2111</v>
      </c>
      <c r="C14">
        <v>1</v>
      </c>
      <c r="D14">
        <v>2</v>
      </c>
      <c r="E14">
        <v>3</v>
      </c>
      <c r="F14">
        <v>6</v>
      </c>
      <c r="G14">
        <v>-36</v>
      </c>
      <c r="I14" t="s">
        <v>254</v>
      </c>
      <c r="J14">
        <v>12</v>
      </c>
      <c r="K14">
        <v>12</v>
      </c>
      <c r="L14" t="s">
        <v>5370</v>
      </c>
      <c r="M14" t="s">
        <v>1163</v>
      </c>
      <c r="O14" t="s">
        <v>1162</v>
      </c>
      <c r="V14" t="s">
        <v>257</v>
      </c>
      <c r="W14" t="s">
        <v>12853</v>
      </c>
      <c r="AD14" t="s">
        <v>259</v>
      </c>
      <c r="AE14" t="s">
        <v>260</v>
      </c>
      <c r="AF14" t="s">
        <v>12853</v>
      </c>
      <c r="AG14" t="s">
        <v>274</v>
      </c>
      <c r="AI14">
        <v>22</v>
      </c>
      <c r="AO14">
        <v>7</v>
      </c>
      <c r="BI14" t="s">
        <v>261</v>
      </c>
      <c r="BP14">
        <f t="shared" si="0"/>
        <v>0</v>
      </c>
      <c r="BQ14">
        <f t="shared" si="1"/>
        <v>1</v>
      </c>
      <c r="BS14" t="s">
        <v>12612</v>
      </c>
      <c r="BU14">
        <v>7</v>
      </c>
      <c r="BW14">
        <v>0</v>
      </c>
      <c r="BX14" t="s">
        <v>12854</v>
      </c>
      <c r="CC14" s="3">
        <v>0.16666666666666666</v>
      </c>
      <c r="CE14" t="s">
        <v>12855</v>
      </c>
      <c r="CI14">
        <v>0</v>
      </c>
      <c r="CJ14" t="s">
        <v>12856</v>
      </c>
      <c r="CK14" s="4">
        <v>38414</v>
      </c>
      <c r="CL14" t="s">
        <v>12857</v>
      </c>
      <c r="CM14" t="s">
        <v>12858</v>
      </c>
      <c r="CN14">
        <v>7</v>
      </c>
      <c r="CP14" t="s">
        <v>269</v>
      </c>
      <c r="CQ14" t="s">
        <v>12612</v>
      </c>
      <c r="CT14" t="s">
        <v>613</v>
      </c>
      <c r="CV14">
        <v>0</v>
      </c>
      <c r="CX14">
        <v>2</v>
      </c>
      <c r="CY14" t="s">
        <v>614</v>
      </c>
      <c r="CZ14">
        <v>-32</v>
      </c>
      <c r="DA14">
        <v>5</v>
      </c>
      <c r="DB14" t="s">
        <v>554</v>
      </c>
      <c r="DC14">
        <v>-29</v>
      </c>
      <c r="DE14" t="s">
        <v>12822</v>
      </c>
      <c r="DJ14">
        <v>6</v>
      </c>
      <c r="DK14" s="4">
        <v>44519</v>
      </c>
      <c r="DL14">
        <v>20650</v>
      </c>
      <c r="DM14">
        <v>2021</v>
      </c>
      <c r="DN14">
        <v>0</v>
      </c>
      <c r="DP14">
        <v>81926</v>
      </c>
      <c r="DQ14">
        <v>31</v>
      </c>
      <c r="DT14" t="s">
        <v>274</v>
      </c>
      <c r="DU14" t="s">
        <v>257</v>
      </c>
      <c r="DW14">
        <v>0</v>
      </c>
      <c r="DX14" t="s">
        <v>275</v>
      </c>
      <c r="ED14">
        <v>0</v>
      </c>
      <c r="EE14" t="s">
        <v>1170</v>
      </c>
      <c r="EF14" t="s">
        <v>422</v>
      </c>
      <c r="EG14">
        <v>0</v>
      </c>
      <c r="EI14" t="s">
        <v>454</v>
      </c>
      <c r="EJ14" t="s">
        <v>12859</v>
      </c>
      <c r="EK14" t="s">
        <v>12860</v>
      </c>
      <c r="EL14" t="s">
        <v>12861</v>
      </c>
      <c r="EM14" t="s">
        <v>2934</v>
      </c>
      <c r="EN14" t="s">
        <v>282</v>
      </c>
      <c r="EO14" t="s">
        <v>3331</v>
      </c>
      <c r="EP14">
        <v>0</v>
      </c>
      <c r="ES14" t="s">
        <v>12862</v>
      </c>
      <c r="FC14" t="s">
        <v>253</v>
      </c>
      <c r="FD14">
        <v>0</v>
      </c>
      <c r="FE14">
        <v>12</v>
      </c>
      <c r="FF14" t="s">
        <v>310</v>
      </c>
      <c r="FH14" t="s">
        <v>310</v>
      </c>
      <c r="FK14">
        <v>0</v>
      </c>
      <c r="FM14">
        <v>0</v>
      </c>
      <c r="FP14">
        <v>0</v>
      </c>
      <c r="FR14" t="s">
        <v>1177</v>
      </c>
      <c r="FT14" t="s">
        <v>274</v>
      </c>
      <c r="FU14" t="s">
        <v>1374</v>
      </c>
      <c r="FV14" t="s">
        <v>290</v>
      </c>
      <c r="FX14">
        <v>0</v>
      </c>
      <c r="FZ14">
        <v>7.0000000000000007E-2</v>
      </c>
      <c r="GA14">
        <v>-7</v>
      </c>
      <c r="GB14">
        <v>0</v>
      </c>
      <c r="GD14" t="s">
        <v>355</v>
      </c>
      <c r="GE14">
        <v>0</v>
      </c>
      <c r="GF14" t="s">
        <v>1179</v>
      </c>
      <c r="GI14">
        <v>0</v>
      </c>
      <c r="GJ14">
        <v>0</v>
      </c>
      <c r="GL14" t="s">
        <v>12863</v>
      </c>
      <c r="GN14">
        <v>5</v>
      </c>
      <c r="GZ14" t="s">
        <v>12864</v>
      </c>
      <c r="HB14" t="s">
        <v>313</v>
      </c>
      <c r="HC14" t="s">
        <v>313</v>
      </c>
      <c r="HD14" t="s">
        <v>12865</v>
      </c>
      <c r="HE14">
        <v>0</v>
      </c>
      <c r="HF14">
        <v>12</v>
      </c>
      <c r="HG14">
        <v>0</v>
      </c>
      <c r="HH14" t="s">
        <v>275</v>
      </c>
      <c r="HK14">
        <v>4</v>
      </c>
      <c r="HV14">
        <v>-42</v>
      </c>
      <c r="HW14">
        <v>4307360</v>
      </c>
      <c r="HX14" t="s">
        <v>12866</v>
      </c>
      <c r="HY14">
        <v>4307225</v>
      </c>
      <c r="IB14">
        <v>0</v>
      </c>
      <c r="IC14">
        <v>0</v>
      </c>
      <c r="IL14">
        <v>30</v>
      </c>
      <c r="IP14" t="s">
        <v>12822</v>
      </c>
      <c r="IT14">
        <v>12</v>
      </c>
    </row>
    <row r="15" spans="1:254">
      <c r="A15">
        <v>14</v>
      </c>
      <c r="B15">
        <v>2111</v>
      </c>
      <c r="C15">
        <v>1</v>
      </c>
      <c r="D15">
        <v>1</v>
      </c>
      <c r="E15">
        <v>10</v>
      </c>
      <c r="F15">
        <v>-10</v>
      </c>
      <c r="G15">
        <v>-42</v>
      </c>
      <c r="I15" t="s">
        <v>298</v>
      </c>
      <c r="J15">
        <v>20</v>
      </c>
      <c r="K15" t="s">
        <v>12867</v>
      </c>
      <c r="L15" t="s">
        <v>12868</v>
      </c>
      <c r="M15" t="s">
        <v>1471</v>
      </c>
      <c r="O15" t="s">
        <v>1472</v>
      </c>
      <c r="Q15" t="s">
        <v>6362</v>
      </c>
      <c r="S15" t="s">
        <v>5070</v>
      </c>
      <c r="V15" t="s">
        <v>253</v>
      </c>
      <c r="W15" t="s">
        <v>12869</v>
      </c>
      <c r="X15" t="s">
        <v>3264</v>
      </c>
      <c r="Y15" t="s">
        <v>12870</v>
      </c>
      <c r="AA15" t="s">
        <v>1627</v>
      </c>
      <c r="AB15" t="s">
        <v>1628</v>
      </c>
      <c r="AI15">
        <v>7</v>
      </c>
      <c r="AJ15" t="s">
        <v>668</v>
      </c>
      <c r="AO15">
        <v>7</v>
      </c>
      <c r="BI15" t="s">
        <v>274</v>
      </c>
      <c r="BP15">
        <f t="shared" si="0"/>
        <v>1</v>
      </c>
      <c r="BQ15">
        <f t="shared" si="1"/>
        <v>0</v>
      </c>
      <c r="BS15" t="s">
        <v>12612</v>
      </c>
      <c r="BU15">
        <v>7</v>
      </c>
      <c r="BW15">
        <v>1</v>
      </c>
      <c r="BX15" t="s">
        <v>12871</v>
      </c>
      <c r="BZ15">
        <v>0</v>
      </c>
      <c r="CA15" t="s">
        <v>492</v>
      </c>
      <c r="CC15" s="3">
        <v>0.13958333333333334</v>
      </c>
      <c r="CD15" t="s">
        <v>274</v>
      </c>
      <c r="CE15" t="s">
        <v>12872</v>
      </c>
      <c r="CF15">
        <v>9</v>
      </c>
      <c r="CH15" t="s">
        <v>331</v>
      </c>
      <c r="CI15">
        <v>0</v>
      </c>
      <c r="CJ15" t="s">
        <v>12873</v>
      </c>
      <c r="CK15" s="4">
        <v>38414</v>
      </c>
      <c r="CL15" t="s">
        <v>12874</v>
      </c>
      <c r="CM15" t="s">
        <v>12875</v>
      </c>
      <c r="CN15">
        <v>7</v>
      </c>
      <c r="CP15" t="s">
        <v>282</v>
      </c>
      <c r="CQ15" t="s">
        <v>12612</v>
      </c>
      <c r="CT15" t="s">
        <v>12876</v>
      </c>
      <c r="CV15">
        <v>0</v>
      </c>
      <c r="CX15">
        <v>3</v>
      </c>
      <c r="CY15" t="s">
        <v>614</v>
      </c>
      <c r="CZ15">
        <v>-32</v>
      </c>
      <c r="DA15">
        <v>5</v>
      </c>
      <c r="DB15" t="s">
        <v>554</v>
      </c>
      <c r="DC15">
        <v>-29</v>
      </c>
      <c r="DJ15">
        <v>-10</v>
      </c>
      <c r="DK15" s="4">
        <v>44519</v>
      </c>
      <c r="DL15">
        <v>20650</v>
      </c>
      <c r="DM15">
        <v>2021</v>
      </c>
      <c r="DN15">
        <v>0</v>
      </c>
      <c r="DP15">
        <v>81926</v>
      </c>
      <c r="DQ15">
        <v>32</v>
      </c>
      <c r="DT15" t="s">
        <v>274</v>
      </c>
      <c r="DU15" t="s">
        <v>257</v>
      </c>
      <c r="DW15">
        <v>0</v>
      </c>
      <c r="DX15" t="s">
        <v>275</v>
      </c>
      <c r="DZ15" t="s">
        <v>12822</v>
      </c>
      <c r="ED15">
        <v>0</v>
      </c>
      <c r="EE15" t="s">
        <v>12877</v>
      </c>
      <c r="EF15" t="s">
        <v>277</v>
      </c>
      <c r="EG15">
        <v>0</v>
      </c>
      <c r="EI15" t="s">
        <v>1486</v>
      </c>
      <c r="EJ15" t="s">
        <v>12878</v>
      </c>
      <c r="EK15" t="s">
        <v>12879</v>
      </c>
      <c r="EL15" t="s">
        <v>12880</v>
      </c>
      <c r="EM15" t="s">
        <v>12881</v>
      </c>
      <c r="EN15" t="s">
        <v>269</v>
      </c>
      <c r="EO15" t="s">
        <v>3721</v>
      </c>
      <c r="EP15">
        <v>0</v>
      </c>
      <c r="EQ15" t="s">
        <v>12882</v>
      </c>
      <c r="ES15" t="s">
        <v>12883</v>
      </c>
      <c r="ET15">
        <v>0</v>
      </c>
      <c r="EU15" t="s">
        <v>679</v>
      </c>
      <c r="EV15" t="s">
        <v>349</v>
      </c>
      <c r="FB15" t="s">
        <v>12884</v>
      </c>
      <c r="FD15">
        <v>0</v>
      </c>
      <c r="FE15">
        <v>6</v>
      </c>
      <c r="FI15" t="s">
        <v>12769</v>
      </c>
      <c r="FJ15" t="s">
        <v>12885</v>
      </c>
      <c r="FK15">
        <v>0</v>
      </c>
      <c r="FM15">
        <v>1</v>
      </c>
      <c r="FN15" t="s">
        <v>12822</v>
      </c>
      <c r="FO15" t="s">
        <v>7775</v>
      </c>
      <c r="FP15">
        <v>0</v>
      </c>
      <c r="FR15" t="s">
        <v>4164</v>
      </c>
      <c r="FT15" t="s">
        <v>4831</v>
      </c>
      <c r="FU15" t="s">
        <v>4522</v>
      </c>
      <c r="FX15">
        <v>0</v>
      </c>
      <c r="FZ15">
        <v>7.0000000000000007E-2</v>
      </c>
      <c r="GA15">
        <v>-7</v>
      </c>
      <c r="GB15">
        <v>0</v>
      </c>
      <c r="GC15" t="s">
        <v>3604</v>
      </c>
      <c r="GD15" t="s">
        <v>355</v>
      </c>
      <c r="GE15">
        <v>0</v>
      </c>
      <c r="GG15">
        <v>3</v>
      </c>
      <c r="GH15">
        <v>4.3</v>
      </c>
      <c r="GI15">
        <v>0</v>
      </c>
      <c r="GJ15">
        <v>0</v>
      </c>
      <c r="GL15" t="s">
        <v>12886</v>
      </c>
      <c r="GP15" t="s">
        <v>779</v>
      </c>
      <c r="GZ15" t="s">
        <v>12887</v>
      </c>
      <c r="HB15" t="s">
        <v>313</v>
      </c>
      <c r="HC15" t="s">
        <v>313</v>
      </c>
      <c r="HD15" t="s">
        <v>7775</v>
      </c>
      <c r="HE15">
        <v>0</v>
      </c>
      <c r="HF15">
        <v>20</v>
      </c>
      <c r="HG15">
        <v>0</v>
      </c>
      <c r="HH15" t="s">
        <v>275</v>
      </c>
      <c r="HJ15" t="s">
        <v>492</v>
      </c>
      <c r="HK15" t="s">
        <v>9165</v>
      </c>
      <c r="HN15" t="s">
        <v>12888</v>
      </c>
      <c r="HO15" t="s">
        <v>12889</v>
      </c>
      <c r="HP15" t="s">
        <v>12890</v>
      </c>
      <c r="HQ15" t="s">
        <v>12891</v>
      </c>
      <c r="HV15">
        <v>-32</v>
      </c>
      <c r="HW15">
        <v>4307403</v>
      </c>
      <c r="HX15" t="s">
        <v>12822</v>
      </c>
      <c r="HY15">
        <v>4307360</v>
      </c>
      <c r="IB15">
        <v>-0.5</v>
      </c>
      <c r="IC15">
        <v>1</v>
      </c>
      <c r="IL15">
        <v>31</v>
      </c>
      <c r="IT15">
        <v>12</v>
      </c>
    </row>
    <row r="16" spans="1:254">
      <c r="A16">
        <v>15</v>
      </c>
      <c r="B16">
        <v>2111</v>
      </c>
      <c r="C16">
        <v>1</v>
      </c>
      <c r="D16">
        <v>2</v>
      </c>
      <c r="E16">
        <v>20</v>
      </c>
      <c r="F16">
        <v>0</v>
      </c>
      <c r="G16">
        <v>-32</v>
      </c>
      <c r="I16" t="s">
        <v>298</v>
      </c>
      <c r="J16">
        <v>11</v>
      </c>
      <c r="K16" t="s">
        <v>471</v>
      </c>
      <c r="L16" t="s">
        <v>6403</v>
      </c>
      <c r="M16" t="s">
        <v>408</v>
      </c>
      <c r="O16" t="s">
        <v>409</v>
      </c>
      <c r="S16" t="s">
        <v>1708</v>
      </c>
      <c r="V16" t="s">
        <v>253</v>
      </c>
      <c r="W16" t="s">
        <v>12892</v>
      </c>
      <c r="X16" t="s">
        <v>1140</v>
      </c>
      <c r="Y16" t="s">
        <v>12893</v>
      </c>
      <c r="AA16" t="s">
        <v>325</v>
      </c>
      <c r="AB16" t="s">
        <v>326</v>
      </c>
      <c r="AJ16" t="s">
        <v>756</v>
      </c>
      <c r="AO16">
        <v>7</v>
      </c>
      <c r="BI16" t="s">
        <v>274</v>
      </c>
      <c r="BP16">
        <f t="shared" si="0"/>
        <v>1</v>
      </c>
      <c r="BQ16">
        <f t="shared" si="1"/>
        <v>0</v>
      </c>
      <c r="BS16" t="s">
        <v>12612</v>
      </c>
      <c r="BU16">
        <v>7</v>
      </c>
      <c r="BW16">
        <v>0</v>
      </c>
      <c r="BX16" t="s">
        <v>12894</v>
      </c>
      <c r="BZ16">
        <v>0</v>
      </c>
      <c r="CC16" s="3">
        <v>0.1076388888888889</v>
      </c>
      <c r="CD16" t="s">
        <v>294</v>
      </c>
      <c r="CE16" t="s">
        <v>12895</v>
      </c>
      <c r="CF16">
        <v>10</v>
      </c>
      <c r="CH16" t="s">
        <v>331</v>
      </c>
      <c r="CI16">
        <v>0</v>
      </c>
      <c r="CJ16" t="s">
        <v>12896</v>
      </c>
      <c r="CK16" s="4">
        <v>38414</v>
      </c>
      <c r="CL16" t="s">
        <v>12897</v>
      </c>
      <c r="CM16" t="s">
        <v>12898</v>
      </c>
      <c r="CN16">
        <v>7</v>
      </c>
      <c r="CO16" t="s">
        <v>12690</v>
      </c>
      <c r="CP16" t="s">
        <v>282</v>
      </c>
      <c r="CQ16" t="s">
        <v>12612</v>
      </c>
      <c r="CT16" t="s">
        <v>613</v>
      </c>
      <c r="CV16">
        <v>0</v>
      </c>
      <c r="CX16">
        <v>4</v>
      </c>
      <c r="CY16" t="s">
        <v>614</v>
      </c>
      <c r="CZ16">
        <v>-32</v>
      </c>
      <c r="DA16">
        <v>5</v>
      </c>
      <c r="DB16" t="s">
        <v>554</v>
      </c>
      <c r="DC16">
        <v>-29</v>
      </c>
      <c r="DJ16">
        <v>0</v>
      </c>
      <c r="DK16" s="4">
        <v>44519</v>
      </c>
      <c r="DL16">
        <v>20650</v>
      </c>
      <c r="DM16">
        <v>2021</v>
      </c>
      <c r="DN16">
        <v>0</v>
      </c>
      <c r="DP16">
        <v>81926</v>
      </c>
      <c r="DQ16">
        <v>33</v>
      </c>
      <c r="DT16" t="s">
        <v>274</v>
      </c>
      <c r="DU16" t="s">
        <v>257</v>
      </c>
      <c r="DV16" t="s">
        <v>12619</v>
      </c>
      <c r="DW16">
        <v>0</v>
      </c>
      <c r="DX16" t="s">
        <v>275</v>
      </c>
      <c r="DZ16" t="s">
        <v>12659</v>
      </c>
      <c r="EA16" t="s">
        <v>1391</v>
      </c>
      <c r="ED16">
        <v>0</v>
      </c>
      <c r="EE16" t="s">
        <v>421</v>
      </c>
      <c r="EF16" t="s">
        <v>422</v>
      </c>
      <c r="EG16">
        <v>0</v>
      </c>
      <c r="EI16" t="s">
        <v>340</v>
      </c>
      <c r="EJ16" t="s">
        <v>1149</v>
      </c>
      <c r="EK16" t="s">
        <v>12899</v>
      </c>
      <c r="EL16" t="s">
        <v>12900</v>
      </c>
      <c r="EM16" t="s">
        <v>12901</v>
      </c>
      <c r="EN16" t="s">
        <v>269</v>
      </c>
      <c r="EO16" t="s">
        <v>490</v>
      </c>
      <c r="EP16">
        <v>0</v>
      </c>
      <c r="EQ16" t="s">
        <v>346</v>
      </c>
      <c r="ES16" t="s">
        <v>12902</v>
      </c>
      <c r="ET16">
        <v>0</v>
      </c>
      <c r="EU16" t="s">
        <v>679</v>
      </c>
      <c r="EV16" t="s">
        <v>349</v>
      </c>
      <c r="FB16" t="s">
        <v>12903</v>
      </c>
      <c r="FD16">
        <v>0</v>
      </c>
      <c r="FE16">
        <v>4</v>
      </c>
      <c r="FI16" t="s">
        <v>12624</v>
      </c>
      <c r="FJ16" t="s">
        <v>12904</v>
      </c>
      <c r="FK16">
        <v>0</v>
      </c>
      <c r="FM16">
        <v>1</v>
      </c>
      <c r="FN16" t="s">
        <v>12905</v>
      </c>
      <c r="FO16" t="s">
        <v>4760</v>
      </c>
      <c r="FP16">
        <v>0</v>
      </c>
      <c r="FR16" t="s">
        <v>395</v>
      </c>
      <c r="FU16" t="s">
        <v>496</v>
      </c>
      <c r="FX16">
        <v>0</v>
      </c>
      <c r="FZ16">
        <v>7.0000000000000007E-2</v>
      </c>
      <c r="GA16">
        <v>-7</v>
      </c>
      <c r="GB16">
        <v>0</v>
      </c>
      <c r="GC16" t="s">
        <v>1961</v>
      </c>
      <c r="GD16" t="s">
        <v>355</v>
      </c>
      <c r="GE16">
        <v>0</v>
      </c>
      <c r="GF16" t="s">
        <v>274</v>
      </c>
      <c r="GG16">
        <v>3.5</v>
      </c>
      <c r="GH16">
        <v>4.2</v>
      </c>
      <c r="GI16">
        <v>0</v>
      </c>
      <c r="GJ16">
        <v>0</v>
      </c>
      <c r="GL16" t="s">
        <v>12906</v>
      </c>
      <c r="GP16" t="s">
        <v>1403</v>
      </c>
      <c r="GZ16" t="s">
        <v>1114</v>
      </c>
      <c r="HB16" t="s">
        <v>313</v>
      </c>
      <c r="HC16" t="s">
        <v>313</v>
      </c>
      <c r="HD16" t="s">
        <v>4760</v>
      </c>
      <c r="HE16">
        <v>0</v>
      </c>
      <c r="HF16">
        <v>11</v>
      </c>
      <c r="HG16">
        <v>0</v>
      </c>
      <c r="HH16" t="s">
        <v>275</v>
      </c>
      <c r="HK16">
        <v>4</v>
      </c>
      <c r="HN16" t="s">
        <v>12907</v>
      </c>
      <c r="HO16" t="s">
        <v>12908</v>
      </c>
      <c r="HP16" t="s">
        <v>12909</v>
      </c>
      <c r="HQ16" t="s">
        <v>12910</v>
      </c>
      <c r="HV16">
        <v>-32</v>
      </c>
      <c r="HW16">
        <v>4307450</v>
      </c>
      <c r="HX16" t="s">
        <v>12905</v>
      </c>
      <c r="HY16">
        <v>4307403</v>
      </c>
      <c r="IB16">
        <v>0</v>
      </c>
      <c r="IC16">
        <v>0</v>
      </c>
      <c r="IL16">
        <v>32</v>
      </c>
      <c r="IT16">
        <v>12</v>
      </c>
    </row>
    <row r="17" spans="1:254">
      <c r="A17">
        <v>16</v>
      </c>
      <c r="B17">
        <v>2111</v>
      </c>
      <c r="C17">
        <v>1</v>
      </c>
      <c r="D17">
        <v>3</v>
      </c>
      <c r="E17">
        <v>20</v>
      </c>
      <c r="F17">
        <v>0</v>
      </c>
      <c r="G17">
        <v>-32</v>
      </c>
      <c r="I17" t="s">
        <v>298</v>
      </c>
      <c r="J17">
        <v>11</v>
      </c>
      <c r="K17" t="s">
        <v>2067</v>
      </c>
      <c r="L17" t="s">
        <v>4437</v>
      </c>
      <c r="M17" t="s">
        <v>827</v>
      </c>
      <c r="O17" t="s">
        <v>4438</v>
      </c>
      <c r="V17" t="s">
        <v>253</v>
      </c>
      <c r="W17" t="s">
        <v>12790</v>
      </c>
      <c r="X17" t="s">
        <v>874</v>
      </c>
      <c r="Y17" t="s">
        <v>12791</v>
      </c>
      <c r="AA17" t="s">
        <v>666</v>
      </c>
      <c r="AB17" t="s">
        <v>667</v>
      </c>
      <c r="AJ17" t="s">
        <v>756</v>
      </c>
      <c r="AK17" t="s">
        <v>614</v>
      </c>
      <c r="AO17">
        <v>7</v>
      </c>
      <c r="AT17" t="s">
        <v>254</v>
      </c>
      <c r="BI17" t="s">
        <v>274</v>
      </c>
      <c r="BP17">
        <f t="shared" si="0"/>
        <v>2</v>
      </c>
      <c r="BQ17">
        <f t="shared" si="1"/>
        <v>0</v>
      </c>
      <c r="BS17" t="s">
        <v>12612</v>
      </c>
      <c r="BU17">
        <v>7</v>
      </c>
      <c r="BW17">
        <v>1</v>
      </c>
      <c r="BX17" t="s">
        <v>12911</v>
      </c>
      <c r="BY17" t="s">
        <v>2388</v>
      </c>
      <c r="BZ17">
        <v>0</v>
      </c>
      <c r="CA17" t="s">
        <v>387</v>
      </c>
      <c r="CC17" s="3">
        <v>0.10069444444444443</v>
      </c>
      <c r="CD17" t="s">
        <v>274</v>
      </c>
      <c r="CE17" t="s">
        <v>12912</v>
      </c>
      <c r="CF17">
        <v>9</v>
      </c>
      <c r="CH17" t="s">
        <v>493</v>
      </c>
      <c r="CI17">
        <v>0</v>
      </c>
      <c r="CJ17" t="s">
        <v>12913</v>
      </c>
      <c r="CK17" s="4">
        <v>38751</v>
      </c>
      <c r="CL17" t="s">
        <v>12914</v>
      </c>
      <c r="CM17" t="s">
        <v>12915</v>
      </c>
      <c r="CN17">
        <v>7</v>
      </c>
      <c r="CO17" t="s">
        <v>12916</v>
      </c>
      <c r="CP17" t="s">
        <v>282</v>
      </c>
      <c r="CQ17" t="s">
        <v>12612</v>
      </c>
      <c r="CT17" t="s">
        <v>12917</v>
      </c>
      <c r="CV17">
        <v>0</v>
      </c>
      <c r="CX17">
        <v>5</v>
      </c>
      <c r="CY17" t="s">
        <v>614</v>
      </c>
      <c r="CZ17">
        <v>-32</v>
      </c>
      <c r="DA17">
        <v>5</v>
      </c>
      <c r="DB17" t="s">
        <v>554</v>
      </c>
      <c r="DC17">
        <v>-29</v>
      </c>
      <c r="DJ17">
        <v>0</v>
      </c>
      <c r="DK17" s="4">
        <v>44519</v>
      </c>
      <c r="DL17">
        <v>20650</v>
      </c>
      <c r="DM17">
        <v>2021</v>
      </c>
      <c r="DN17">
        <v>0</v>
      </c>
      <c r="DP17">
        <v>81926</v>
      </c>
      <c r="DQ17">
        <v>34</v>
      </c>
      <c r="DT17" t="s">
        <v>274</v>
      </c>
      <c r="DU17" t="s">
        <v>257</v>
      </c>
      <c r="DW17">
        <v>0</v>
      </c>
      <c r="DX17" t="s">
        <v>275</v>
      </c>
      <c r="DZ17" t="s">
        <v>12690</v>
      </c>
      <c r="EA17" t="s">
        <v>2002</v>
      </c>
      <c r="ED17">
        <v>0</v>
      </c>
      <c r="EE17" t="s">
        <v>836</v>
      </c>
      <c r="EF17" t="s">
        <v>675</v>
      </c>
      <c r="EG17">
        <v>0</v>
      </c>
      <c r="EH17" t="s">
        <v>837</v>
      </c>
      <c r="EI17" t="s">
        <v>340</v>
      </c>
      <c r="EJ17" t="s">
        <v>1419</v>
      </c>
      <c r="EK17" t="s">
        <v>12918</v>
      </c>
      <c r="EL17" t="s">
        <v>12919</v>
      </c>
      <c r="EM17" t="s">
        <v>2633</v>
      </c>
      <c r="EN17" t="s">
        <v>269</v>
      </c>
      <c r="EO17" t="s">
        <v>918</v>
      </c>
      <c r="EP17">
        <v>0</v>
      </c>
      <c r="EQ17" t="s">
        <v>346</v>
      </c>
      <c r="ES17" t="s">
        <v>12920</v>
      </c>
      <c r="ET17">
        <v>9</v>
      </c>
      <c r="EU17" t="s">
        <v>348</v>
      </c>
      <c r="EV17" t="s">
        <v>349</v>
      </c>
      <c r="EW17" t="s">
        <v>462</v>
      </c>
      <c r="EX17" t="s">
        <v>387</v>
      </c>
      <c r="FA17" t="s">
        <v>1845</v>
      </c>
      <c r="FB17" t="s">
        <v>12921</v>
      </c>
      <c r="FD17">
        <v>0</v>
      </c>
      <c r="FE17">
        <v>4</v>
      </c>
      <c r="FI17" t="s">
        <v>12922</v>
      </c>
      <c r="FJ17" t="s">
        <v>12923</v>
      </c>
      <c r="FK17">
        <v>0</v>
      </c>
      <c r="FM17">
        <v>1</v>
      </c>
      <c r="FN17" t="s">
        <v>12690</v>
      </c>
      <c r="FO17" t="s">
        <v>1115</v>
      </c>
      <c r="FP17">
        <v>0</v>
      </c>
      <c r="FR17" t="s">
        <v>462</v>
      </c>
      <c r="FT17" t="s">
        <v>257</v>
      </c>
      <c r="FU17" t="s">
        <v>463</v>
      </c>
      <c r="FX17">
        <v>0</v>
      </c>
      <c r="FZ17">
        <v>7.0000000000000007E-2</v>
      </c>
      <c r="GA17">
        <v>-7</v>
      </c>
      <c r="GB17">
        <v>0</v>
      </c>
      <c r="GD17" t="s">
        <v>355</v>
      </c>
      <c r="GE17">
        <v>0</v>
      </c>
      <c r="GG17">
        <v>2.7</v>
      </c>
      <c r="GH17">
        <v>6.8</v>
      </c>
      <c r="GI17">
        <v>0</v>
      </c>
      <c r="GJ17">
        <v>0</v>
      </c>
      <c r="GL17" t="s">
        <v>12924</v>
      </c>
      <c r="GO17" t="s">
        <v>713</v>
      </c>
      <c r="GP17" t="s">
        <v>779</v>
      </c>
      <c r="GQ17">
        <v>41</v>
      </c>
      <c r="GZ17" t="s">
        <v>12925</v>
      </c>
      <c r="HB17" t="s">
        <v>294</v>
      </c>
      <c r="HC17" t="s">
        <v>313</v>
      </c>
      <c r="HD17" t="s">
        <v>12926</v>
      </c>
      <c r="HE17">
        <v>0</v>
      </c>
      <c r="HF17">
        <v>11</v>
      </c>
      <c r="HG17">
        <v>0</v>
      </c>
      <c r="HH17" t="s">
        <v>275</v>
      </c>
      <c r="HK17" t="s">
        <v>2264</v>
      </c>
      <c r="HL17" t="s">
        <v>12821</v>
      </c>
      <c r="HN17" t="s">
        <v>12927</v>
      </c>
      <c r="HO17" t="s">
        <v>12928</v>
      </c>
      <c r="HP17" t="s">
        <v>12929</v>
      </c>
      <c r="HQ17" t="s">
        <v>12930</v>
      </c>
      <c r="HS17" t="s">
        <v>12931</v>
      </c>
      <c r="HV17">
        <v>-32</v>
      </c>
      <c r="HW17">
        <v>4307479</v>
      </c>
      <c r="HX17" t="s">
        <v>12682</v>
      </c>
      <c r="HY17">
        <v>4307450</v>
      </c>
      <c r="IB17">
        <v>-0.5</v>
      </c>
      <c r="IC17">
        <v>1</v>
      </c>
      <c r="IL17">
        <v>33</v>
      </c>
      <c r="IT17">
        <v>12</v>
      </c>
    </row>
    <row r="18" spans="1:254">
      <c r="A18">
        <v>17</v>
      </c>
      <c r="B18">
        <v>2111</v>
      </c>
      <c r="C18">
        <v>2</v>
      </c>
      <c r="D18">
        <v>1</v>
      </c>
      <c r="E18">
        <v>10</v>
      </c>
      <c r="F18">
        <v>25</v>
      </c>
      <c r="G18">
        <v>-18</v>
      </c>
      <c r="H18" t="s">
        <v>253</v>
      </c>
      <c r="I18" t="s">
        <v>254</v>
      </c>
      <c r="J18">
        <v>21</v>
      </c>
      <c r="K18">
        <v>21</v>
      </c>
      <c r="L18" t="s">
        <v>12932</v>
      </c>
      <c r="M18" t="s">
        <v>256</v>
      </c>
      <c r="O18" t="s">
        <v>1357</v>
      </c>
      <c r="P18" t="s">
        <v>1336</v>
      </c>
      <c r="S18" t="s">
        <v>1708</v>
      </c>
      <c r="V18" t="s">
        <v>257</v>
      </c>
      <c r="W18" t="s">
        <v>12933</v>
      </c>
      <c r="AD18" t="s">
        <v>12934</v>
      </c>
      <c r="AE18" t="s">
        <v>1292</v>
      </c>
      <c r="AF18" t="s">
        <v>12933</v>
      </c>
      <c r="AG18" t="s">
        <v>257</v>
      </c>
      <c r="AI18">
        <v>22</v>
      </c>
      <c r="AO18">
        <v>7</v>
      </c>
      <c r="BI18" t="s">
        <v>274</v>
      </c>
      <c r="BP18">
        <f t="shared" si="0"/>
        <v>0</v>
      </c>
      <c r="BQ18">
        <f t="shared" si="1"/>
        <v>1</v>
      </c>
      <c r="BS18" t="s">
        <v>12612</v>
      </c>
      <c r="BU18">
        <v>7</v>
      </c>
      <c r="BW18">
        <v>0</v>
      </c>
      <c r="BX18" t="s">
        <v>12935</v>
      </c>
      <c r="CC18" s="3">
        <v>0.62013888888888891</v>
      </c>
      <c r="CE18" t="s">
        <v>12936</v>
      </c>
      <c r="CI18">
        <v>0</v>
      </c>
      <c r="CJ18" t="s">
        <v>12937</v>
      </c>
      <c r="CK18" s="4">
        <v>38414</v>
      </c>
      <c r="CL18" t="s">
        <v>12938</v>
      </c>
      <c r="CM18" t="s">
        <v>12939</v>
      </c>
      <c r="CN18">
        <v>7</v>
      </c>
      <c r="CO18" t="s">
        <v>268</v>
      </c>
      <c r="CP18" t="s">
        <v>269</v>
      </c>
      <c r="CQ18" t="s">
        <v>12612</v>
      </c>
      <c r="CT18" t="s">
        <v>12940</v>
      </c>
      <c r="CV18">
        <v>0</v>
      </c>
      <c r="CX18">
        <v>1</v>
      </c>
      <c r="CY18" t="s">
        <v>614</v>
      </c>
      <c r="CZ18">
        <v>46</v>
      </c>
      <c r="DA18">
        <v>7</v>
      </c>
      <c r="DB18" t="s">
        <v>554</v>
      </c>
      <c r="DC18">
        <v>-18</v>
      </c>
      <c r="DE18" t="s">
        <v>12659</v>
      </c>
      <c r="DJ18">
        <v>25</v>
      </c>
      <c r="DK18" s="4">
        <v>44519</v>
      </c>
      <c r="DL18">
        <v>20650</v>
      </c>
      <c r="DM18">
        <v>2021</v>
      </c>
      <c r="DN18">
        <v>0</v>
      </c>
      <c r="DP18">
        <v>81926</v>
      </c>
      <c r="DQ18">
        <v>44</v>
      </c>
      <c r="DT18" t="s">
        <v>274</v>
      </c>
      <c r="DU18" t="s">
        <v>257</v>
      </c>
      <c r="DW18">
        <v>0</v>
      </c>
      <c r="DX18" t="s">
        <v>275</v>
      </c>
      <c r="ED18">
        <v>0</v>
      </c>
      <c r="EE18" t="s">
        <v>7927</v>
      </c>
      <c r="EF18" t="s">
        <v>422</v>
      </c>
      <c r="EG18">
        <v>0</v>
      </c>
      <c r="EH18" t="s">
        <v>3347</v>
      </c>
      <c r="EI18" t="s">
        <v>278</v>
      </c>
      <c r="EJ18" t="s">
        <v>797</v>
      </c>
      <c r="EK18" t="s">
        <v>12941</v>
      </c>
      <c r="EL18" t="s">
        <v>12942</v>
      </c>
      <c r="EM18" t="s">
        <v>268</v>
      </c>
      <c r="EN18" t="s">
        <v>282</v>
      </c>
      <c r="EO18" t="s">
        <v>283</v>
      </c>
      <c r="EP18">
        <v>0</v>
      </c>
      <c r="ES18" t="s">
        <v>12943</v>
      </c>
      <c r="FD18">
        <v>0</v>
      </c>
      <c r="FE18">
        <v>13</v>
      </c>
      <c r="FF18" t="s">
        <v>285</v>
      </c>
      <c r="FH18" t="s">
        <v>285</v>
      </c>
      <c r="FI18" t="s">
        <v>12944</v>
      </c>
      <c r="FK18">
        <v>0</v>
      </c>
      <c r="FM18">
        <v>0</v>
      </c>
      <c r="FP18">
        <v>0</v>
      </c>
      <c r="FR18" t="s">
        <v>462</v>
      </c>
      <c r="FT18" t="s">
        <v>257</v>
      </c>
      <c r="FU18" t="s">
        <v>777</v>
      </c>
      <c r="FV18" t="s">
        <v>1291</v>
      </c>
      <c r="FW18" t="s">
        <v>625</v>
      </c>
      <c r="FX18">
        <v>0</v>
      </c>
      <c r="FZ18">
        <v>7.0000000000000007E-2</v>
      </c>
      <c r="GA18">
        <v>-7</v>
      </c>
      <c r="GB18">
        <v>0</v>
      </c>
      <c r="GC18" t="s">
        <v>1112</v>
      </c>
      <c r="GD18" t="s">
        <v>355</v>
      </c>
      <c r="GE18">
        <v>0</v>
      </c>
      <c r="GF18" t="s">
        <v>1179</v>
      </c>
      <c r="GI18">
        <v>0</v>
      </c>
      <c r="GJ18">
        <v>0</v>
      </c>
      <c r="GL18" t="s">
        <v>12945</v>
      </c>
      <c r="GN18">
        <v>18</v>
      </c>
      <c r="GZ18" t="s">
        <v>9879</v>
      </c>
      <c r="HA18" t="s">
        <v>12659</v>
      </c>
      <c r="HB18" t="s">
        <v>294</v>
      </c>
      <c r="HC18" t="s">
        <v>294</v>
      </c>
      <c r="HD18" t="s">
        <v>12946</v>
      </c>
      <c r="HE18">
        <v>0</v>
      </c>
      <c r="HF18">
        <v>21</v>
      </c>
      <c r="HG18">
        <v>0</v>
      </c>
      <c r="HH18" t="s">
        <v>275</v>
      </c>
      <c r="HK18">
        <v>1</v>
      </c>
      <c r="HV18">
        <v>-43</v>
      </c>
      <c r="HW18">
        <v>4307820</v>
      </c>
      <c r="HX18" t="s">
        <v>10177</v>
      </c>
      <c r="HY18">
        <v>4307787</v>
      </c>
      <c r="IB18">
        <v>0</v>
      </c>
      <c r="IC18">
        <v>0</v>
      </c>
      <c r="IL18">
        <v>42</v>
      </c>
      <c r="IP18" t="s">
        <v>12668</v>
      </c>
      <c r="IT18">
        <v>12</v>
      </c>
    </row>
    <row r="19" spans="1:254">
      <c r="A19">
        <v>18</v>
      </c>
      <c r="B19">
        <v>2111</v>
      </c>
      <c r="C19">
        <v>2</v>
      </c>
      <c r="D19">
        <v>1</v>
      </c>
      <c r="E19">
        <v>10</v>
      </c>
      <c r="F19">
        <v>7</v>
      </c>
      <c r="G19">
        <v>-43</v>
      </c>
      <c r="I19" t="s">
        <v>254</v>
      </c>
      <c r="J19">
        <v>21</v>
      </c>
      <c r="K19">
        <v>21</v>
      </c>
      <c r="L19" t="s">
        <v>12947</v>
      </c>
      <c r="M19" t="s">
        <v>568</v>
      </c>
      <c r="O19" t="s">
        <v>569</v>
      </c>
      <c r="P19" t="s">
        <v>1336</v>
      </c>
      <c r="R19" t="s">
        <v>5706</v>
      </c>
      <c r="V19" t="s">
        <v>257</v>
      </c>
      <c r="W19" t="s">
        <v>6386</v>
      </c>
      <c r="AD19" t="s">
        <v>635</v>
      </c>
      <c r="AE19" t="s">
        <v>1685</v>
      </c>
      <c r="AF19" t="s">
        <v>6386</v>
      </c>
      <c r="AG19" t="s">
        <v>274</v>
      </c>
      <c r="AI19">
        <v>22</v>
      </c>
      <c r="AO19">
        <v>7</v>
      </c>
      <c r="BI19" t="s">
        <v>257</v>
      </c>
      <c r="BP19">
        <f t="shared" si="0"/>
        <v>0</v>
      </c>
      <c r="BQ19">
        <f t="shared" si="1"/>
        <v>1</v>
      </c>
      <c r="BS19" t="s">
        <v>12612</v>
      </c>
      <c r="BU19">
        <v>7</v>
      </c>
      <c r="BW19">
        <v>0</v>
      </c>
      <c r="BX19" t="s">
        <v>12948</v>
      </c>
      <c r="CC19" s="3">
        <v>0.59583333333333333</v>
      </c>
      <c r="CE19" t="s">
        <v>12949</v>
      </c>
      <c r="CI19">
        <v>0</v>
      </c>
      <c r="CJ19" t="s">
        <v>12950</v>
      </c>
      <c r="CK19" s="4">
        <v>38414</v>
      </c>
      <c r="CL19" t="s">
        <v>12951</v>
      </c>
      <c r="CM19" t="s">
        <v>12952</v>
      </c>
      <c r="CN19">
        <v>7</v>
      </c>
      <c r="CP19" t="s">
        <v>269</v>
      </c>
      <c r="CQ19" t="s">
        <v>12612</v>
      </c>
      <c r="CT19" t="s">
        <v>6455</v>
      </c>
      <c r="CV19">
        <v>0</v>
      </c>
      <c r="CX19">
        <v>2</v>
      </c>
      <c r="CY19" t="s">
        <v>614</v>
      </c>
      <c r="CZ19">
        <v>46</v>
      </c>
      <c r="DA19">
        <v>7</v>
      </c>
      <c r="DB19" t="s">
        <v>554</v>
      </c>
      <c r="DC19">
        <v>-18</v>
      </c>
      <c r="DE19" t="s">
        <v>12953</v>
      </c>
      <c r="DJ19">
        <v>7</v>
      </c>
      <c r="DK19" s="4">
        <v>44519</v>
      </c>
      <c r="DL19">
        <v>20650</v>
      </c>
      <c r="DM19">
        <v>2021</v>
      </c>
      <c r="DN19">
        <v>0</v>
      </c>
      <c r="DP19">
        <v>81926</v>
      </c>
      <c r="DQ19">
        <v>45</v>
      </c>
      <c r="DT19" t="s">
        <v>257</v>
      </c>
      <c r="DU19" t="s">
        <v>274</v>
      </c>
      <c r="DW19">
        <v>0</v>
      </c>
      <c r="DX19" t="s">
        <v>275</v>
      </c>
      <c r="ED19">
        <v>0</v>
      </c>
      <c r="EE19" t="s">
        <v>8804</v>
      </c>
      <c r="EF19" t="s">
        <v>675</v>
      </c>
      <c r="EG19">
        <v>0</v>
      </c>
      <c r="EH19" t="s">
        <v>3347</v>
      </c>
      <c r="EI19" t="s">
        <v>278</v>
      </c>
      <c r="EJ19" t="s">
        <v>797</v>
      </c>
      <c r="EK19" t="s">
        <v>12954</v>
      </c>
      <c r="EL19" t="s">
        <v>12955</v>
      </c>
      <c r="EN19" t="s">
        <v>282</v>
      </c>
      <c r="EO19" t="s">
        <v>283</v>
      </c>
      <c r="EP19">
        <v>1</v>
      </c>
      <c r="ES19" t="s">
        <v>12956</v>
      </c>
      <c r="FD19">
        <v>0</v>
      </c>
      <c r="FE19">
        <v>10</v>
      </c>
      <c r="FF19" t="s">
        <v>590</v>
      </c>
      <c r="FH19" t="s">
        <v>590</v>
      </c>
      <c r="FK19">
        <v>0</v>
      </c>
      <c r="FM19">
        <v>0</v>
      </c>
      <c r="FP19">
        <v>0</v>
      </c>
      <c r="FR19" t="s">
        <v>462</v>
      </c>
      <c r="FT19" t="s">
        <v>274</v>
      </c>
      <c r="FU19" t="s">
        <v>777</v>
      </c>
      <c r="FV19" t="s">
        <v>1700</v>
      </c>
      <c r="FW19" t="s">
        <v>432</v>
      </c>
      <c r="FX19">
        <v>0</v>
      </c>
      <c r="FZ19">
        <v>7.0000000000000007E-2</v>
      </c>
      <c r="GA19">
        <v>-7</v>
      </c>
      <c r="GB19">
        <v>0</v>
      </c>
      <c r="GD19" t="s">
        <v>355</v>
      </c>
      <c r="GE19">
        <v>0</v>
      </c>
      <c r="GF19" t="s">
        <v>1179</v>
      </c>
      <c r="GI19">
        <v>0</v>
      </c>
      <c r="GJ19">
        <v>0</v>
      </c>
      <c r="GL19" t="s">
        <v>4027</v>
      </c>
      <c r="GN19">
        <v>1</v>
      </c>
      <c r="GZ19" t="s">
        <v>12957</v>
      </c>
      <c r="HB19" t="s">
        <v>313</v>
      </c>
      <c r="HC19" t="s">
        <v>313</v>
      </c>
      <c r="HD19" t="s">
        <v>12958</v>
      </c>
      <c r="HE19">
        <v>0</v>
      </c>
      <c r="HF19">
        <v>21</v>
      </c>
      <c r="HG19">
        <v>0</v>
      </c>
      <c r="HH19" t="s">
        <v>275</v>
      </c>
      <c r="HK19" t="s">
        <v>6180</v>
      </c>
      <c r="HV19">
        <v>50</v>
      </c>
      <c r="HW19">
        <v>4307841</v>
      </c>
      <c r="HX19" t="s">
        <v>492</v>
      </c>
      <c r="HY19">
        <v>4307820</v>
      </c>
      <c r="IB19">
        <v>0</v>
      </c>
      <c r="IC19">
        <v>0</v>
      </c>
      <c r="IL19">
        <v>43</v>
      </c>
      <c r="IP19" t="s">
        <v>12953</v>
      </c>
      <c r="IT19">
        <v>12</v>
      </c>
    </row>
    <row r="20" spans="1:254">
      <c r="A20">
        <v>19</v>
      </c>
      <c r="B20">
        <v>2111</v>
      </c>
      <c r="C20">
        <v>2</v>
      </c>
      <c r="D20">
        <v>2</v>
      </c>
      <c r="E20">
        <v>3</v>
      </c>
      <c r="F20">
        <v>0</v>
      </c>
      <c r="G20">
        <v>50</v>
      </c>
      <c r="I20" t="s">
        <v>298</v>
      </c>
      <c r="J20">
        <v>12</v>
      </c>
      <c r="K20" t="s">
        <v>438</v>
      </c>
      <c r="L20" t="s">
        <v>12959</v>
      </c>
      <c r="M20" t="s">
        <v>440</v>
      </c>
      <c r="N20" t="s">
        <v>254</v>
      </c>
      <c r="O20" t="s">
        <v>2462</v>
      </c>
      <c r="P20" t="s">
        <v>871</v>
      </c>
      <c r="Q20" t="s">
        <v>2574</v>
      </c>
      <c r="S20" t="s">
        <v>4346</v>
      </c>
      <c r="V20" t="s">
        <v>253</v>
      </c>
      <c r="W20" t="s">
        <v>8197</v>
      </c>
      <c r="X20" t="s">
        <v>6511</v>
      </c>
      <c r="Y20" t="s">
        <v>8198</v>
      </c>
      <c r="AA20" t="s">
        <v>3266</v>
      </c>
      <c r="AB20" t="s">
        <v>8199</v>
      </c>
      <c r="AJ20" t="s">
        <v>756</v>
      </c>
      <c r="AO20">
        <v>7</v>
      </c>
      <c r="BI20" t="s">
        <v>274</v>
      </c>
      <c r="BP20">
        <f t="shared" si="0"/>
        <v>1</v>
      </c>
      <c r="BQ20">
        <f t="shared" si="1"/>
        <v>0</v>
      </c>
      <c r="BS20" t="s">
        <v>12612</v>
      </c>
      <c r="BU20">
        <v>7</v>
      </c>
      <c r="BW20">
        <v>1</v>
      </c>
      <c r="BX20" t="s">
        <v>12960</v>
      </c>
      <c r="BZ20">
        <v>0</v>
      </c>
      <c r="CC20" s="3">
        <v>0.56666666666666665</v>
      </c>
      <c r="CD20" t="s">
        <v>274</v>
      </c>
      <c r="CE20" t="s">
        <v>12961</v>
      </c>
      <c r="CF20">
        <v>10</v>
      </c>
      <c r="CH20" t="s">
        <v>493</v>
      </c>
      <c r="CI20">
        <v>0</v>
      </c>
      <c r="CJ20" t="s">
        <v>12962</v>
      </c>
      <c r="CK20" s="4">
        <v>38414</v>
      </c>
      <c r="CL20" t="s">
        <v>12963</v>
      </c>
      <c r="CM20" t="s">
        <v>12964</v>
      </c>
      <c r="CN20">
        <v>7</v>
      </c>
      <c r="CO20" t="s">
        <v>12965</v>
      </c>
      <c r="CP20" t="s">
        <v>282</v>
      </c>
      <c r="CQ20" t="s">
        <v>12612</v>
      </c>
      <c r="CT20" t="s">
        <v>12842</v>
      </c>
      <c r="CV20">
        <v>0</v>
      </c>
      <c r="CX20">
        <v>3</v>
      </c>
      <c r="CY20" t="s">
        <v>614</v>
      </c>
      <c r="CZ20">
        <v>46</v>
      </c>
      <c r="DA20">
        <v>7</v>
      </c>
      <c r="DB20" t="s">
        <v>554</v>
      </c>
      <c r="DC20">
        <v>-18</v>
      </c>
      <c r="DJ20">
        <v>0</v>
      </c>
      <c r="DK20" s="4">
        <v>44519</v>
      </c>
      <c r="DL20">
        <v>20650</v>
      </c>
      <c r="DM20">
        <v>2021</v>
      </c>
      <c r="DN20">
        <v>0</v>
      </c>
      <c r="DP20">
        <v>81926</v>
      </c>
      <c r="DQ20">
        <v>46</v>
      </c>
      <c r="DT20" t="s">
        <v>274</v>
      </c>
      <c r="DU20" t="s">
        <v>257</v>
      </c>
      <c r="DW20">
        <v>0</v>
      </c>
      <c r="DX20" t="s">
        <v>275</v>
      </c>
      <c r="DZ20" t="s">
        <v>12966</v>
      </c>
      <c r="EA20" t="s">
        <v>1391</v>
      </c>
      <c r="ED20">
        <v>0</v>
      </c>
      <c r="EE20" t="s">
        <v>2504</v>
      </c>
      <c r="EF20" t="s">
        <v>383</v>
      </c>
      <c r="EG20">
        <v>1</v>
      </c>
      <c r="EI20" t="s">
        <v>454</v>
      </c>
      <c r="EJ20" t="s">
        <v>12967</v>
      </c>
      <c r="EK20" t="s">
        <v>12968</v>
      </c>
      <c r="EL20" t="s">
        <v>12969</v>
      </c>
      <c r="EM20" t="s">
        <v>12970</v>
      </c>
      <c r="EN20" t="s">
        <v>269</v>
      </c>
      <c r="EO20" t="s">
        <v>707</v>
      </c>
      <c r="EP20">
        <v>0</v>
      </c>
      <c r="EQ20" t="s">
        <v>12971</v>
      </c>
      <c r="ES20" t="s">
        <v>12972</v>
      </c>
      <c r="ET20">
        <v>0</v>
      </c>
      <c r="EU20" t="s">
        <v>679</v>
      </c>
      <c r="EV20" t="s">
        <v>349</v>
      </c>
      <c r="FB20" t="s">
        <v>12973</v>
      </c>
      <c r="FD20">
        <v>1</v>
      </c>
      <c r="FE20">
        <v>8</v>
      </c>
      <c r="FJ20" t="s">
        <v>12974</v>
      </c>
      <c r="FK20">
        <v>0</v>
      </c>
      <c r="FM20">
        <v>1</v>
      </c>
      <c r="FN20" t="s">
        <v>12966</v>
      </c>
      <c r="FO20" t="s">
        <v>1914</v>
      </c>
      <c r="FP20">
        <v>0</v>
      </c>
      <c r="FR20" t="s">
        <v>462</v>
      </c>
      <c r="FU20" t="s">
        <v>463</v>
      </c>
      <c r="FV20" t="s">
        <v>431</v>
      </c>
      <c r="FX20">
        <v>0</v>
      </c>
      <c r="FZ20">
        <v>7.0000000000000007E-2</v>
      </c>
      <c r="GA20">
        <v>-7</v>
      </c>
      <c r="GB20">
        <v>0</v>
      </c>
      <c r="GC20" t="s">
        <v>465</v>
      </c>
      <c r="GD20" t="s">
        <v>355</v>
      </c>
      <c r="GE20">
        <v>0</v>
      </c>
      <c r="GF20" t="s">
        <v>466</v>
      </c>
      <c r="GG20">
        <v>2.8</v>
      </c>
      <c r="GH20">
        <v>5.5</v>
      </c>
      <c r="GI20">
        <v>0</v>
      </c>
      <c r="GJ20">
        <v>0</v>
      </c>
      <c r="GL20" t="s">
        <v>12975</v>
      </c>
      <c r="GP20" t="s">
        <v>779</v>
      </c>
      <c r="GZ20" t="s">
        <v>9902</v>
      </c>
      <c r="HA20" t="s">
        <v>12645</v>
      </c>
      <c r="HB20" t="s">
        <v>313</v>
      </c>
      <c r="HC20" t="s">
        <v>313</v>
      </c>
      <c r="HD20" t="s">
        <v>1914</v>
      </c>
      <c r="HE20">
        <v>0</v>
      </c>
      <c r="HF20">
        <v>12</v>
      </c>
      <c r="HG20">
        <v>0</v>
      </c>
      <c r="HH20" t="s">
        <v>275</v>
      </c>
      <c r="HJ20" t="s">
        <v>387</v>
      </c>
      <c r="HK20" t="s">
        <v>9165</v>
      </c>
      <c r="HN20" t="s">
        <v>12976</v>
      </c>
      <c r="HO20" t="s">
        <v>12977</v>
      </c>
      <c r="HP20" t="s">
        <v>8215</v>
      </c>
      <c r="HQ20" t="s">
        <v>12978</v>
      </c>
      <c r="HV20">
        <v>50</v>
      </c>
      <c r="HW20">
        <v>4307863</v>
      </c>
      <c r="HY20">
        <v>4307841</v>
      </c>
      <c r="IB20">
        <v>0</v>
      </c>
      <c r="IC20">
        <v>1</v>
      </c>
      <c r="IL20">
        <v>44</v>
      </c>
      <c r="IT20">
        <v>12</v>
      </c>
    </row>
    <row r="21" spans="1:254">
      <c r="A21">
        <v>20</v>
      </c>
      <c r="B21">
        <v>2111</v>
      </c>
      <c r="V21" t="s">
        <v>679</v>
      </c>
      <c r="BP21">
        <f t="shared" si="0"/>
        <v>0</v>
      </c>
      <c r="BQ21">
        <f t="shared" si="1"/>
        <v>0</v>
      </c>
    </row>
    <row r="22" spans="1:254">
      <c r="A22">
        <v>21</v>
      </c>
      <c r="B22">
        <v>2111</v>
      </c>
      <c r="C22">
        <v>2</v>
      </c>
      <c r="D22">
        <v>3</v>
      </c>
      <c r="E22">
        <v>3</v>
      </c>
      <c r="F22">
        <v>3</v>
      </c>
      <c r="G22">
        <v>50</v>
      </c>
      <c r="I22" t="s">
        <v>254</v>
      </c>
      <c r="J22">
        <v>12</v>
      </c>
      <c r="K22" t="s">
        <v>6748</v>
      </c>
      <c r="L22" t="s">
        <v>8127</v>
      </c>
      <c r="M22" t="s">
        <v>256</v>
      </c>
      <c r="O22" t="s">
        <v>1357</v>
      </c>
      <c r="P22" t="s">
        <v>1336</v>
      </c>
      <c r="V22" t="s">
        <v>257</v>
      </c>
      <c r="W22" t="s">
        <v>12979</v>
      </c>
      <c r="AD22" t="s">
        <v>807</v>
      </c>
      <c r="AE22" t="s">
        <v>808</v>
      </c>
      <c r="AF22" t="s">
        <v>12979</v>
      </c>
      <c r="AG22" t="s">
        <v>257</v>
      </c>
      <c r="AI22">
        <v>20</v>
      </c>
      <c r="AO22">
        <v>7</v>
      </c>
      <c r="BI22" t="s">
        <v>274</v>
      </c>
      <c r="BP22">
        <f t="shared" si="0"/>
        <v>0</v>
      </c>
      <c r="BQ22">
        <f t="shared" si="1"/>
        <v>2</v>
      </c>
      <c r="BS22" t="s">
        <v>12612</v>
      </c>
      <c r="BU22">
        <v>7</v>
      </c>
      <c r="BW22">
        <v>0</v>
      </c>
      <c r="BX22" t="s">
        <v>12980</v>
      </c>
      <c r="CC22" s="3">
        <v>0.55833333333333335</v>
      </c>
      <c r="CE22" t="s">
        <v>12981</v>
      </c>
      <c r="CI22">
        <v>0</v>
      </c>
      <c r="CJ22" t="s">
        <v>12982</v>
      </c>
      <c r="CK22" s="4">
        <v>38414</v>
      </c>
      <c r="CL22" t="s">
        <v>12983</v>
      </c>
      <c r="CM22" t="s">
        <v>12984</v>
      </c>
      <c r="CN22">
        <v>7</v>
      </c>
      <c r="CP22" t="s">
        <v>269</v>
      </c>
      <c r="CQ22" t="s">
        <v>12612</v>
      </c>
      <c r="CT22" t="s">
        <v>12985</v>
      </c>
      <c r="CV22">
        <v>0</v>
      </c>
      <c r="CX22">
        <v>4</v>
      </c>
      <c r="CY22" t="s">
        <v>614</v>
      </c>
      <c r="CZ22">
        <v>46</v>
      </c>
      <c r="DA22">
        <v>7</v>
      </c>
      <c r="DB22" t="s">
        <v>554</v>
      </c>
      <c r="DC22">
        <v>-18</v>
      </c>
      <c r="DE22" t="s">
        <v>12682</v>
      </c>
      <c r="DJ22">
        <v>3</v>
      </c>
      <c r="DK22" s="4">
        <v>44519</v>
      </c>
      <c r="DL22">
        <v>20650</v>
      </c>
      <c r="DM22">
        <v>2021</v>
      </c>
      <c r="DN22">
        <v>0</v>
      </c>
      <c r="DP22">
        <v>81926</v>
      </c>
      <c r="DQ22">
        <v>48</v>
      </c>
      <c r="DT22" t="s">
        <v>274</v>
      </c>
      <c r="DU22" t="s">
        <v>257</v>
      </c>
      <c r="DW22">
        <v>0</v>
      </c>
      <c r="DX22" t="s">
        <v>275</v>
      </c>
      <c r="ED22">
        <v>0</v>
      </c>
      <c r="EE22" t="s">
        <v>7927</v>
      </c>
      <c r="EF22" t="s">
        <v>422</v>
      </c>
      <c r="EG22">
        <v>0</v>
      </c>
      <c r="EI22" t="s">
        <v>454</v>
      </c>
      <c r="EJ22" t="s">
        <v>7190</v>
      </c>
      <c r="EK22" t="s">
        <v>12986</v>
      </c>
      <c r="EL22" t="s">
        <v>12987</v>
      </c>
      <c r="EM22" t="s">
        <v>12988</v>
      </c>
      <c r="EN22" t="s">
        <v>282</v>
      </c>
      <c r="EO22" t="s">
        <v>2449</v>
      </c>
      <c r="EP22">
        <v>0</v>
      </c>
      <c r="ES22" t="s">
        <v>12989</v>
      </c>
      <c r="FD22">
        <v>0</v>
      </c>
      <c r="FE22">
        <v>23</v>
      </c>
      <c r="FF22" t="s">
        <v>285</v>
      </c>
      <c r="FH22" t="s">
        <v>285</v>
      </c>
      <c r="FI22" t="s">
        <v>12990</v>
      </c>
      <c r="FK22">
        <v>0</v>
      </c>
      <c r="FM22">
        <v>0</v>
      </c>
      <c r="FP22">
        <v>0</v>
      </c>
      <c r="FR22" t="s">
        <v>462</v>
      </c>
      <c r="FT22" t="s">
        <v>257</v>
      </c>
      <c r="FU22" t="s">
        <v>463</v>
      </c>
      <c r="FV22" t="s">
        <v>1721</v>
      </c>
      <c r="FW22" t="s">
        <v>625</v>
      </c>
      <c r="FX22">
        <v>0</v>
      </c>
      <c r="FZ22">
        <v>7.0000000000000007E-2</v>
      </c>
      <c r="GA22">
        <v>-7</v>
      </c>
      <c r="GB22">
        <v>0</v>
      </c>
      <c r="GD22" t="s">
        <v>355</v>
      </c>
      <c r="GE22">
        <v>0</v>
      </c>
      <c r="GF22" t="s">
        <v>1179</v>
      </c>
      <c r="GI22">
        <v>0</v>
      </c>
      <c r="GJ22">
        <v>0</v>
      </c>
      <c r="GL22" t="s">
        <v>12991</v>
      </c>
      <c r="GN22">
        <v>2</v>
      </c>
      <c r="GZ22" t="s">
        <v>5454</v>
      </c>
      <c r="HB22" t="s">
        <v>313</v>
      </c>
      <c r="HC22" t="s">
        <v>313</v>
      </c>
      <c r="HD22" t="s">
        <v>6281</v>
      </c>
      <c r="HE22">
        <v>0</v>
      </c>
      <c r="HF22">
        <v>12</v>
      </c>
      <c r="HG22">
        <v>0</v>
      </c>
      <c r="HH22" t="s">
        <v>275</v>
      </c>
      <c r="HK22">
        <v>4</v>
      </c>
      <c r="HV22">
        <v>47</v>
      </c>
      <c r="HW22">
        <v>4307894</v>
      </c>
      <c r="HX22" t="s">
        <v>12992</v>
      </c>
      <c r="HY22">
        <v>4307863</v>
      </c>
      <c r="IB22">
        <v>0</v>
      </c>
      <c r="IC22">
        <v>0</v>
      </c>
      <c r="IL22">
        <v>45</v>
      </c>
      <c r="IP22" t="s">
        <v>12682</v>
      </c>
      <c r="IT22">
        <v>12</v>
      </c>
    </row>
    <row r="23" spans="1:254">
      <c r="A23">
        <v>22</v>
      </c>
      <c r="B23">
        <v>2111</v>
      </c>
      <c r="C23">
        <v>2</v>
      </c>
      <c r="D23">
        <v>1</v>
      </c>
      <c r="E23">
        <v>10</v>
      </c>
      <c r="F23">
        <v>-4</v>
      </c>
      <c r="G23">
        <v>47</v>
      </c>
      <c r="I23" t="s">
        <v>298</v>
      </c>
      <c r="J23">
        <v>11</v>
      </c>
      <c r="K23">
        <v>11</v>
      </c>
      <c r="L23" t="s">
        <v>8619</v>
      </c>
      <c r="M23" t="s">
        <v>440</v>
      </c>
      <c r="N23" t="s">
        <v>254</v>
      </c>
      <c r="O23" t="s">
        <v>8620</v>
      </c>
      <c r="P23" t="s">
        <v>442</v>
      </c>
      <c r="V23" t="s">
        <v>257</v>
      </c>
      <c r="W23" t="s">
        <v>12993</v>
      </c>
      <c r="AD23" t="s">
        <v>1476</v>
      </c>
      <c r="AE23" t="s">
        <v>1477</v>
      </c>
      <c r="AF23" t="s">
        <v>12993</v>
      </c>
      <c r="AG23" t="s">
        <v>257</v>
      </c>
      <c r="AI23">
        <v>4</v>
      </c>
      <c r="AO23">
        <v>7</v>
      </c>
      <c r="BI23" t="s">
        <v>348</v>
      </c>
      <c r="BP23">
        <f t="shared" si="0"/>
        <v>0</v>
      </c>
      <c r="BQ23">
        <f t="shared" si="1"/>
        <v>1</v>
      </c>
      <c r="BS23" t="s">
        <v>12612</v>
      </c>
      <c r="BU23">
        <v>7</v>
      </c>
      <c r="BW23">
        <v>0</v>
      </c>
      <c r="BX23" t="s">
        <v>12994</v>
      </c>
      <c r="CC23" s="3">
        <v>0.53402777777777777</v>
      </c>
      <c r="CE23" t="s">
        <v>12995</v>
      </c>
      <c r="CI23">
        <v>0</v>
      </c>
      <c r="CJ23" t="s">
        <v>12996</v>
      </c>
      <c r="CK23" s="4">
        <v>38414</v>
      </c>
      <c r="CL23" t="s">
        <v>12997</v>
      </c>
      <c r="CM23" t="s">
        <v>12998</v>
      </c>
      <c r="CN23">
        <v>7</v>
      </c>
      <c r="CO23" t="s">
        <v>12999</v>
      </c>
      <c r="CP23" t="s">
        <v>282</v>
      </c>
      <c r="CQ23" t="s">
        <v>12612</v>
      </c>
      <c r="CT23" t="s">
        <v>12842</v>
      </c>
      <c r="CV23">
        <v>0</v>
      </c>
      <c r="CX23">
        <v>5</v>
      </c>
      <c r="CY23" t="s">
        <v>614</v>
      </c>
      <c r="CZ23">
        <v>46</v>
      </c>
      <c r="DA23">
        <v>7</v>
      </c>
      <c r="DB23" t="s">
        <v>554</v>
      </c>
      <c r="DC23">
        <v>-18</v>
      </c>
      <c r="DE23" t="s">
        <v>12645</v>
      </c>
      <c r="DJ23">
        <v>-4</v>
      </c>
      <c r="DK23" s="4">
        <v>44519</v>
      </c>
      <c r="DL23">
        <v>20650</v>
      </c>
      <c r="DM23">
        <v>2021</v>
      </c>
      <c r="DN23">
        <v>0</v>
      </c>
      <c r="DP23">
        <v>81926</v>
      </c>
      <c r="DQ23">
        <v>49</v>
      </c>
      <c r="DT23" t="s">
        <v>294</v>
      </c>
      <c r="DU23" t="s">
        <v>294</v>
      </c>
      <c r="DW23">
        <v>0</v>
      </c>
      <c r="DX23" t="s">
        <v>275</v>
      </c>
      <c r="ED23">
        <v>0</v>
      </c>
      <c r="EE23" t="s">
        <v>8626</v>
      </c>
      <c r="EF23" t="s">
        <v>383</v>
      </c>
      <c r="EG23">
        <v>1</v>
      </c>
      <c r="EI23" t="s">
        <v>340</v>
      </c>
      <c r="EJ23" t="s">
        <v>1198</v>
      </c>
      <c r="EK23" t="s">
        <v>13000</v>
      </c>
      <c r="EL23" t="s">
        <v>13001</v>
      </c>
      <c r="EM23" t="s">
        <v>898</v>
      </c>
      <c r="EN23" t="s">
        <v>269</v>
      </c>
      <c r="EO23" t="s">
        <v>1026</v>
      </c>
      <c r="EP23">
        <v>1</v>
      </c>
      <c r="ES23" t="s">
        <v>13002</v>
      </c>
      <c r="FD23">
        <v>0</v>
      </c>
      <c r="FE23">
        <v>4</v>
      </c>
      <c r="FF23" t="s">
        <v>461</v>
      </c>
      <c r="FH23" t="s">
        <v>461</v>
      </c>
      <c r="FK23">
        <v>0</v>
      </c>
      <c r="FM23">
        <v>0</v>
      </c>
      <c r="FP23">
        <v>0</v>
      </c>
      <c r="FR23" t="s">
        <v>462</v>
      </c>
      <c r="FT23" t="s">
        <v>274</v>
      </c>
      <c r="FU23" t="s">
        <v>463</v>
      </c>
      <c r="FV23" t="s">
        <v>1291</v>
      </c>
      <c r="FW23" t="s">
        <v>1030</v>
      </c>
      <c r="FX23">
        <v>0</v>
      </c>
      <c r="FZ23">
        <v>7.0000000000000007E-2</v>
      </c>
      <c r="GA23">
        <v>-7</v>
      </c>
      <c r="GB23">
        <v>0</v>
      </c>
      <c r="GC23" t="s">
        <v>465</v>
      </c>
      <c r="GD23" t="s">
        <v>355</v>
      </c>
      <c r="GE23">
        <v>0</v>
      </c>
      <c r="GF23" t="s">
        <v>257</v>
      </c>
      <c r="GI23">
        <v>1</v>
      </c>
      <c r="GJ23">
        <v>1</v>
      </c>
      <c r="GL23" t="s">
        <v>13003</v>
      </c>
      <c r="GN23">
        <v>1</v>
      </c>
      <c r="GZ23" t="s">
        <v>13004</v>
      </c>
      <c r="HB23" t="s">
        <v>313</v>
      </c>
      <c r="HC23" t="s">
        <v>313</v>
      </c>
      <c r="HD23" t="s">
        <v>588</v>
      </c>
      <c r="HE23">
        <v>0</v>
      </c>
      <c r="HF23">
        <v>11</v>
      </c>
      <c r="HG23">
        <v>0</v>
      </c>
      <c r="HH23" t="s">
        <v>275</v>
      </c>
      <c r="HK23">
        <v>4</v>
      </c>
      <c r="HV23">
        <v>-49</v>
      </c>
      <c r="HW23">
        <v>4307921</v>
      </c>
      <c r="HX23" t="s">
        <v>12645</v>
      </c>
      <c r="HY23">
        <v>4307894</v>
      </c>
      <c r="IB23">
        <v>0</v>
      </c>
      <c r="IC23">
        <v>0</v>
      </c>
      <c r="IL23">
        <v>46</v>
      </c>
      <c r="IN23" t="s">
        <v>12645</v>
      </c>
      <c r="IP23" t="s">
        <v>12645</v>
      </c>
      <c r="IT23">
        <v>12</v>
      </c>
    </row>
    <row r="24" spans="1:254">
      <c r="A24">
        <v>23</v>
      </c>
      <c r="B24">
        <v>2111</v>
      </c>
      <c r="C24">
        <v>2</v>
      </c>
      <c r="D24">
        <v>2</v>
      </c>
      <c r="E24">
        <v>14</v>
      </c>
      <c r="F24">
        <v>5</v>
      </c>
      <c r="G24">
        <v>-49</v>
      </c>
      <c r="I24" t="s">
        <v>298</v>
      </c>
      <c r="J24">
        <v>11</v>
      </c>
      <c r="K24" t="s">
        <v>1184</v>
      </c>
      <c r="L24" t="s">
        <v>8158</v>
      </c>
      <c r="M24" t="s">
        <v>827</v>
      </c>
      <c r="O24" t="s">
        <v>828</v>
      </c>
      <c r="P24" t="s">
        <v>442</v>
      </c>
      <c r="V24" t="s">
        <v>253</v>
      </c>
      <c r="W24" t="s">
        <v>3225</v>
      </c>
      <c r="X24" t="s">
        <v>981</v>
      </c>
      <c r="Y24" t="s">
        <v>981</v>
      </c>
      <c r="AA24" t="s">
        <v>981</v>
      </c>
      <c r="AB24" t="s">
        <v>1217</v>
      </c>
      <c r="AI24">
        <v>88</v>
      </c>
      <c r="AJ24" t="s">
        <v>327</v>
      </c>
      <c r="AO24">
        <v>7</v>
      </c>
      <c r="BI24" t="s">
        <v>257</v>
      </c>
      <c r="BP24">
        <f t="shared" si="0"/>
        <v>1</v>
      </c>
      <c r="BQ24">
        <f t="shared" si="1"/>
        <v>0</v>
      </c>
      <c r="BS24" t="s">
        <v>12612</v>
      </c>
      <c r="BU24">
        <v>7</v>
      </c>
      <c r="BW24">
        <v>1</v>
      </c>
      <c r="BX24" t="s">
        <v>13005</v>
      </c>
      <c r="BZ24">
        <v>1</v>
      </c>
      <c r="CC24" s="3">
        <v>0.50486111111111109</v>
      </c>
      <c r="CD24" t="s">
        <v>274</v>
      </c>
      <c r="CE24" t="s">
        <v>13006</v>
      </c>
      <c r="CF24">
        <v>6</v>
      </c>
      <c r="CH24" t="s">
        <v>331</v>
      </c>
      <c r="CI24">
        <v>0</v>
      </c>
      <c r="CJ24" t="s">
        <v>13007</v>
      </c>
      <c r="CK24" s="4">
        <v>38387</v>
      </c>
      <c r="CL24" t="s">
        <v>13008</v>
      </c>
      <c r="CM24" t="s">
        <v>13009</v>
      </c>
      <c r="CN24">
        <v>7</v>
      </c>
      <c r="CO24" t="s">
        <v>12797</v>
      </c>
      <c r="CP24" t="s">
        <v>282</v>
      </c>
      <c r="CQ24" t="s">
        <v>12612</v>
      </c>
      <c r="CT24" t="s">
        <v>7349</v>
      </c>
      <c r="CV24">
        <v>0</v>
      </c>
      <c r="CX24">
        <v>6</v>
      </c>
      <c r="CY24" t="s">
        <v>614</v>
      </c>
      <c r="CZ24">
        <v>46</v>
      </c>
      <c r="DA24">
        <v>7</v>
      </c>
      <c r="DB24" t="s">
        <v>554</v>
      </c>
      <c r="DC24">
        <v>-18</v>
      </c>
      <c r="DE24" t="s">
        <v>12965</v>
      </c>
      <c r="DJ24">
        <v>5</v>
      </c>
      <c r="DK24" s="4">
        <v>44519</v>
      </c>
      <c r="DL24">
        <v>20650</v>
      </c>
      <c r="DM24">
        <v>2021</v>
      </c>
      <c r="DN24">
        <v>0</v>
      </c>
      <c r="DP24">
        <v>81926</v>
      </c>
      <c r="DQ24">
        <v>50</v>
      </c>
      <c r="DT24" t="s">
        <v>257</v>
      </c>
      <c r="DU24" t="s">
        <v>274</v>
      </c>
      <c r="DW24">
        <v>0</v>
      </c>
      <c r="DX24" t="s">
        <v>275</v>
      </c>
      <c r="ED24">
        <v>0</v>
      </c>
      <c r="EE24" t="s">
        <v>8166</v>
      </c>
      <c r="EF24" t="s">
        <v>675</v>
      </c>
      <c r="EG24">
        <v>0</v>
      </c>
      <c r="EH24" t="s">
        <v>837</v>
      </c>
      <c r="EI24" t="s">
        <v>340</v>
      </c>
      <c r="EJ24" t="s">
        <v>7553</v>
      </c>
      <c r="EK24" t="s">
        <v>13010</v>
      </c>
      <c r="EL24" t="s">
        <v>13011</v>
      </c>
      <c r="EM24" t="s">
        <v>13012</v>
      </c>
      <c r="EN24" t="s">
        <v>269</v>
      </c>
      <c r="EO24" t="s">
        <v>707</v>
      </c>
      <c r="EP24">
        <v>0</v>
      </c>
      <c r="EQ24" t="s">
        <v>346</v>
      </c>
      <c r="ET24">
        <v>-2</v>
      </c>
      <c r="EU24" t="s">
        <v>348</v>
      </c>
      <c r="EV24" t="s">
        <v>349</v>
      </c>
      <c r="EW24" t="s">
        <v>350</v>
      </c>
      <c r="EX24" t="s">
        <v>351</v>
      </c>
      <c r="FA24" t="s">
        <v>999</v>
      </c>
      <c r="FB24" t="s">
        <v>13013</v>
      </c>
      <c r="FD24">
        <v>1</v>
      </c>
      <c r="FE24">
        <v>7</v>
      </c>
      <c r="FK24">
        <v>0</v>
      </c>
      <c r="FM24">
        <v>0</v>
      </c>
      <c r="FP24">
        <v>0</v>
      </c>
      <c r="FR24" t="s">
        <v>395</v>
      </c>
      <c r="FU24" t="s">
        <v>496</v>
      </c>
      <c r="FV24" t="s">
        <v>431</v>
      </c>
      <c r="FX24">
        <v>1</v>
      </c>
      <c r="FZ24">
        <v>7.0000000000000007E-2</v>
      </c>
      <c r="GA24">
        <v>-7</v>
      </c>
      <c r="GB24">
        <v>1</v>
      </c>
      <c r="GD24" t="s">
        <v>355</v>
      </c>
      <c r="GE24">
        <v>0</v>
      </c>
      <c r="GH24">
        <v>1.5</v>
      </c>
      <c r="GI24">
        <v>0</v>
      </c>
      <c r="GJ24">
        <v>0</v>
      </c>
      <c r="GL24" t="s">
        <v>13014</v>
      </c>
      <c r="GM24">
        <v>7</v>
      </c>
      <c r="GN24">
        <v>0</v>
      </c>
      <c r="GO24" t="s">
        <v>357</v>
      </c>
      <c r="GQ24">
        <v>11</v>
      </c>
      <c r="GZ24" t="s">
        <v>13015</v>
      </c>
      <c r="HB24" t="s">
        <v>313</v>
      </c>
      <c r="HC24" t="s">
        <v>294</v>
      </c>
      <c r="HE24">
        <v>0</v>
      </c>
      <c r="HF24">
        <v>11</v>
      </c>
      <c r="HG24">
        <v>0</v>
      </c>
      <c r="HH24" t="s">
        <v>275</v>
      </c>
      <c r="HK24" t="s">
        <v>9165</v>
      </c>
      <c r="HL24" t="s">
        <v>12645</v>
      </c>
      <c r="HN24" t="s">
        <v>13016</v>
      </c>
      <c r="HO24" t="s">
        <v>13017</v>
      </c>
      <c r="HP24" t="s">
        <v>1008</v>
      </c>
      <c r="HQ24" t="s">
        <v>13018</v>
      </c>
      <c r="HS24" t="s">
        <v>1010</v>
      </c>
      <c r="HV24">
        <v>46</v>
      </c>
      <c r="HW24">
        <v>4307945</v>
      </c>
      <c r="HY24">
        <v>4307921</v>
      </c>
      <c r="IB24">
        <v>0</v>
      </c>
      <c r="IC24">
        <v>0</v>
      </c>
      <c r="IL24">
        <v>47</v>
      </c>
      <c r="IN24" t="s">
        <v>12965</v>
      </c>
      <c r="IP24" t="s">
        <v>12965</v>
      </c>
      <c r="IT24">
        <v>12</v>
      </c>
    </row>
    <row r="25" spans="1:254">
      <c r="A25">
        <v>24</v>
      </c>
      <c r="B25">
        <v>2111</v>
      </c>
      <c r="C25">
        <v>2</v>
      </c>
      <c r="D25">
        <v>3</v>
      </c>
      <c r="E25">
        <v>9</v>
      </c>
      <c r="F25">
        <v>0</v>
      </c>
      <c r="G25">
        <v>46</v>
      </c>
      <c r="I25" t="s">
        <v>298</v>
      </c>
      <c r="J25">
        <v>11</v>
      </c>
      <c r="K25" t="s">
        <v>471</v>
      </c>
      <c r="L25" t="s">
        <v>13019</v>
      </c>
      <c r="M25" t="s">
        <v>568</v>
      </c>
      <c r="O25" t="s">
        <v>1066</v>
      </c>
      <c r="P25" t="s">
        <v>1336</v>
      </c>
      <c r="S25" t="s">
        <v>12416</v>
      </c>
      <c r="V25" t="s">
        <v>253</v>
      </c>
      <c r="W25" t="s">
        <v>13020</v>
      </c>
      <c r="X25" t="s">
        <v>511</v>
      </c>
      <c r="Y25" t="s">
        <v>13021</v>
      </c>
      <c r="AA25" t="s">
        <v>325</v>
      </c>
      <c r="AB25" t="s">
        <v>326</v>
      </c>
      <c r="AJ25" t="s">
        <v>756</v>
      </c>
      <c r="AK25" t="s">
        <v>614</v>
      </c>
      <c r="AO25">
        <v>7</v>
      </c>
      <c r="BI25" t="s">
        <v>274</v>
      </c>
      <c r="BP25">
        <f t="shared" si="0"/>
        <v>1</v>
      </c>
      <c r="BQ25">
        <f t="shared" si="1"/>
        <v>0</v>
      </c>
      <c r="BS25" t="s">
        <v>12612</v>
      </c>
      <c r="BU25">
        <v>7</v>
      </c>
      <c r="BW25">
        <v>0</v>
      </c>
      <c r="BX25" t="s">
        <v>13022</v>
      </c>
      <c r="BZ25">
        <v>0</v>
      </c>
      <c r="CC25" s="3">
        <v>0.4861111111111111</v>
      </c>
      <c r="CD25" t="s">
        <v>274</v>
      </c>
      <c r="CE25" t="s">
        <v>13023</v>
      </c>
      <c r="CF25">
        <v>9</v>
      </c>
      <c r="CH25" t="s">
        <v>331</v>
      </c>
      <c r="CI25">
        <v>1</v>
      </c>
      <c r="CJ25" t="s">
        <v>13024</v>
      </c>
      <c r="CK25" s="4">
        <v>38751</v>
      </c>
      <c r="CL25" t="s">
        <v>13025</v>
      </c>
      <c r="CM25" t="s">
        <v>13026</v>
      </c>
      <c r="CN25">
        <v>7</v>
      </c>
      <c r="CO25" t="s">
        <v>12718</v>
      </c>
      <c r="CP25" t="s">
        <v>282</v>
      </c>
      <c r="CQ25" t="s">
        <v>12612</v>
      </c>
      <c r="CT25" t="s">
        <v>10474</v>
      </c>
      <c r="CV25">
        <v>0</v>
      </c>
      <c r="CX25">
        <v>7</v>
      </c>
      <c r="CY25" t="s">
        <v>614</v>
      </c>
      <c r="CZ25">
        <v>46</v>
      </c>
      <c r="DA25">
        <v>7</v>
      </c>
      <c r="DB25" t="s">
        <v>554</v>
      </c>
      <c r="DC25">
        <v>-18</v>
      </c>
      <c r="DJ25">
        <v>0</v>
      </c>
      <c r="DK25" s="4">
        <v>44519</v>
      </c>
      <c r="DL25">
        <v>20650</v>
      </c>
      <c r="DM25">
        <v>2021</v>
      </c>
      <c r="DN25">
        <v>0</v>
      </c>
      <c r="DP25">
        <v>81926</v>
      </c>
      <c r="DQ25">
        <v>51</v>
      </c>
      <c r="DT25" t="s">
        <v>274</v>
      </c>
      <c r="DU25" t="s">
        <v>257</v>
      </c>
      <c r="DW25">
        <v>0</v>
      </c>
      <c r="DX25" t="s">
        <v>275</v>
      </c>
      <c r="EA25" t="s">
        <v>7313</v>
      </c>
      <c r="ED25">
        <v>0</v>
      </c>
      <c r="EE25" t="s">
        <v>13027</v>
      </c>
      <c r="EF25" t="s">
        <v>701</v>
      </c>
      <c r="EG25">
        <v>0</v>
      </c>
      <c r="EH25" t="s">
        <v>12425</v>
      </c>
      <c r="EI25" t="s">
        <v>340</v>
      </c>
      <c r="EJ25" t="s">
        <v>7553</v>
      </c>
      <c r="EK25" t="s">
        <v>13028</v>
      </c>
      <c r="EL25" t="s">
        <v>13011</v>
      </c>
      <c r="EN25" t="s">
        <v>269</v>
      </c>
      <c r="EO25" t="s">
        <v>707</v>
      </c>
      <c r="EP25">
        <v>0</v>
      </c>
      <c r="EQ25" t="s">
        <v>346</v>
      </c>
      <c r="ES25" t="s">
        <v>13029</v>
      </c>
      <c r="ET25">
        <v>34</v>
      </c>
      <c r="EU25" t="s">
        <v>257</v>
      </c>
      <c r="EV25" t="s">
        <v>349</v>
      </c>
      <c r="EW25" t="s">
        <v>5044</v>
      </c>
      <c r="EX25" t="s">
        <v>351</v>
      </c>
      <c r="FA25" t="s">
        <v>5891</v>
      </c>
      <c r="FB25" t="s">
        <v>13030</v>
      </c>
      <c r="FD25">
        <v>0</v>
      </c>
      <c r="FE25">
        <v>4</v>
      </c>
      <c r="FI25" t="s">
        <v>13031</v>
      </c>
      <c r="FK25">
        <v>0</v>
      </c>
      <c r="FM25">
        <v>0</v>
      </c>
      <c r="FP25">
        <v>0</v>
      </c>
      <c r="FR25" t="s">
        <v>354</v>
      </c>
      <c r="FX25">
        <v>0</v>
      </c>
      <c r="FZ25">
        <v>7.0000000000000007E-2</v>
      </c>
      <c r="GA25">
        <v>-7</v>
      </c>
      <c r="GB25">
        <v>0</v>
      </c>
      <c r="GC25" t="s">
        <v>1326</v>
      </c>
      <c r="GD25" t="s">
        <v>355</v>
      </c>
      <c r="GE25">
        <v>1</v>
      </c>
      <c r="GF25" t="s">
        <v>274</v>
      </c>
      <c r="GH25">
        <v>2.9</v>
      </c>
      <c r="GI25">
        <v>0</v>
      </c>
      <c r="GJ25">
        <v>0</v>
      </c>
      <c r="GL25" t="s">
        <v>13032</v>
      </c>
      <c r="GO25" t="s">
        <v>499</v>
      </c>
      <c r="GQ25">
        <v>47</v>
      </c>
      <c r="GZ25" t="s">
        <v>2841</v>
      </c>
      <c r="HB25" t="s">
        <v>294</v>
      </c>
      <c r="HC25" t="s">
        <v>294</v>
      </c>
      <c r="HD25" t="s">
        <v>12718</v>
      </c>
      <c r="HE25">
        <v>0</v>
      </c>
      <c r="HF25">
        <v>11</v>
      </c>
      <c r="HG25">
        <v>0</v>
      </c>
      <c r="HH25" t="s">
        <v>275</v>
      </c>
      <c r="HK25">
        <v>1</v>
      </c>
      <c r="HL25" t="s">
        <v>12718</v>
      </c>
      <c r="HM25" t="s">
        <v>12953</v>
      </c>
      <c r="HN25" t="s">
        <v>13033</v>
      </c>
      <c r="HO25" t="s">
        <v>13034</v>
      </c>
      <c r="HP25" t="s">
        <v>13035</v>
      </c>
      <c r="HQ25" t="s">
        <v>13036</v>
      </c>
      <c r="HS25" t="s">
        <v>1772</v>
      </c>
      <c r="HV25">
        <v>46</v>
      </c>
      <c r="HW25">
        <v>4308008</v>
      </c>
      <c r="HY25">
        <v>4307945</v>
      </c>
      <c r="IB25">
        <v>0</v>
      </c>
      <c r="IC25">
        <v>0</v>
      </c>
      <c r="IL25">
        <v>48</v>
      </c>
      <c r="IT25">
        <v>12</v>
      </c>
    </row>
    <row r="26" spans="1:254">
      <c r="A26">
        <v>25</v>
      </c>
      <c r="B26">
        <v>2111</v>
      </c>
      <c r="C26">
        <v>2</v>
      </c>
      <c r="D26">
        <v>1</v>
      </c>
      <c r="E26">
        <v>10</v>
      </c>
      <c r="F26">
        <v>5</v>
      </c>
      <c r="G26">
        <v>-25</v>
      </c>
      <c r="H26" t="s">
        <v>253</v>
      </c>
      <c r="I26" t="s">
        <v>254</v>
      </c>
      <c r="J26">
        <v>12</v>
      </c>
      <c r="K26" t="s">
        <v>6748</v>
      </c>
      <c r="L26" t="s">
        <v>13037</v>
      </c>
      <c r="M26" t="s">
        <v>408</v>
      </c>
      <c r="O26" t="s">
        <v>508</v>
      </c>
      <c r="R26" t="s">
        <v>1014</v>
      </c>
      <c r="S26" t="s">
        <v>7141</v>
      </c>
      <c r="V26" t="s">
        <v>257</v>
      </c>
      <c r="W26" t="s">
        <v>12261</v>
      </c>
      <c r="AD26" t="s">
        <v>807</v>
      </c>
      <c r="AE26" t="s">
        <v>808</v>
      </c>
      <c r="AF26" t="s">
        <v>12261</v>
      </c>
      <c r="AG26" t="s">
        <v>257</v>
      </c>
      <c r="AI26">
        <v>22</v>
      </c>
      <c r="AO26">
        <v>7</v>
      </c>
      <c r="BI26" t="s">
        <v>607</v>
      </c>
      <c r="BP26">
        <f t="shared" si="0"/>
        <v>0</v>
      </c>
      <c r="BQ26">
        <f t="shared" si="1"/>
        <v>1</v>
      </c>
      <c r="BS26" t="s">
        <v>12612</v>
      </c>
      <c r="BU26">
        <v>14</v>
      </c>
      <c r="BW26">
        <v>0</v>
      </c>
      <c r="BX26" t="s">
        <v>13038</v>
      </c>
      <c r="CC26" s="3">
        <v>0.1673611111111111</v>
      </c>
      <c r="CE26" t="s">
        <v>13039</v>
      </c>
      <c r="CI26">
        <v>0</v>
      </c>
      <c r="CJ26" t="s">
        <v>13040</v>
      </c>
      <c r="CK26" s="4">
        <v>38414</v>
      </c>
      <c r="CL26" t="s">
        <v>13041</v>
      </c>
      <c r="CM26" t="s">
        <v>13042</v>
      </c>
      <c r="CN26">
        <v>14</v>
      </c>
      <c r="CO26" t="s">
        <v>268</v>
      </c>
      <c r="CP26" t="s">
        <v>418</v>
      </c>
      <c r="CQ26" t="s">
        <v>12612</v>
      </c>
      <c r="CT26" t="s">
        <v>12618</v>
      </c>
      <c r="CV26">
        <v>0</v>
      </c>
      <c r="CX26">
        <v>1</v>
      </c>
      <c r="CY26" t="s">
        <v>553</v>
      </c>
      <c r="CZ26">
        <v>0</v>
      </c>
      <c r="DA26">
        <v>4</v>
      </c>
      <c r="DB26" t="s">
        <v>1609</v>
      </c>
      <c r="DC26">
        <v>-25</v>
      </c>
      <c r="DE26" t="s">
        <v>12761</v>
      </c>
      <c r="DJ26">
        <v>5</v>
      </c>
      <c r="DK26" s="4">
        <v>44519</v>
      </c>
      <c r="DL26">
        <v>20650</v>
      </c>
      <c r="DM26">
        <v>2021</v>
      </c>
      <c r="DN26">
        <v>0</v>
      </c>
      <c r="DP26">
        <v>81926</v>
      </c>
      <c r="DQ26">
        <v>72</v>
      </c>
      <c r="DT26" t="s">
        <v>257</v>
      </c>
      <c r="DU26" t="s">
        <v>274</v>
      </c>
      <c r="DW26">
        <v>0</v>
      </c>
      <c r="DX26" t="s">
        <v>275</v>
      </c>
      <c r="ED26">
        <v>0</v>
      </c>
      <c r="EE26" t="s">
        <v>7927</v>
      </c>
      <c r="EF26" t="s">
        <v>422</v>
      </c>
      <c r="EG26">
        <v>0</v>
      </c>
      <c r="EI26" t="s">
        <v>454</v>
      </c>
      <c r="EJ26" t="s">
        <v>13043</v>
      </c>
      <c r="EK26" t="s">
        <v>13044</v>
      </c>
      <c r="EL26" t="s">
        <v>13045</v>
      </c>
      <c r="EM26" t="s">
        <v>268</v>
      </c>
      <c r="EN26" t="s">
        <v>418</v>
      </c>
      <c r="EO26" t="s">
        <v>427</v>
      </c>
      <c r="EP26">
        <v>0</v>
      </c>
      <c r="ES26" t="s">
        <v>13046</v>
      </c>
      <c r="FD26">
        <v>0</v>
      </c>
      <c r="FE26">
        <v>18</v>
      </c>
      <c r="FF26" t="s">
        <v>285</v>
      </c>
      <c r="FH26" t="s">
        <v>285</v>
      </c>
      <c r="FK26">
        <v>0</v>
      </c>
      <c r="FM26">
        <v>0</v>
      </c>
      <c r="FP26">
        <v>0</v>
      </c>
      <c r="FR26" t="s">
        <v>462</v>
      </c>
      <c r="FT26" t="s">
        <v>257</v>
      </c>
      <c r="FU26" t="s">
        <v>777</v>
      </c>
      <c r="FV26" t="s">
        <v>1721</v>
      </c>
      <c r="FW26" t="s">
        <v>625</v>
      </c>
      <c r="FX26">
        <v>0</v>
      </c>
      <c r="FZ26">
        <v>0.14000000000000001</v>
      </c>
      <c r="GA26">
        <v>-14</v>
      </c>
      <c r="GB26">
        <v>0</v>
      </c>
      <c r="GC26" t="s">
        <v>13047</v>
      </c>
      <c r="GD26" t="s">
        <v>355</v>
      </c>
      <c r="GE26">
        <v>0</v>
      </c>
      <c r="GF26" t="s">
        <v>1179</v>
      </c>
      <c r="GI26">
        <v>0</v>
      </c>
      <c r="GJ26">
        <v>0</v>
      </c>
      <c r="GL26" t="s">
        <v>13048</v>
      </c>
      <c r="GN26">
        <v>1</v>
      </c>
      <c r="GZ26" t="s">
        <v>13049</v>
      </c>
      <c r="HB26" t="s">
        <v>294</v>
      </c>
      <c r="HC26" t="s">
        <v>313</v>
      </c>
      <c r="HD26" t="s">
        <v>13050</v>
      </c>
      <c r="HE26">
        <v>0</v>
      </c>
      <c r="HF26">
        <v>12</v>
      </c>
      <c r="HG26">
        <v>0</v>
      </c>
      <c r="HH26" t="s">
        <v>275</v>
      </c>
      <c r="HK26">
        <v>3</v>
      </c>
      <c r="HV26">
        <v>-30</v>
      </c>
      <c r="HW26">
        <v>4308537</v>
      </c>
      <c r="HX26" t="s">
        <v>13051</v>
      </c>
      <c r="HY26">
        <v>4308509</v>
      </c>
      <c r="IB26">
        <v>0</v>
      </c>
      <c r="IC26">
        <v>0</v>
      </c>
      <c r="IL26">
        <v>67</v>
      </c>
      <c r="IP26" t="s">
        <v>12761</v>
      </c>
      <c r="IQ26" t="s">
        <v>12659</v>
      </c>
      <c r="IT26">
        <v>12</v>
      </c>
    </row>
    <row r="27" spans="1:254">
      <c r="A27">
        <v>26</v>
      </c>
      <c r="B27">
        <v>2111</v>
      </c>
      <c r="C27">
        <v>2</v>
      </c>
      <c r="D27">
        <v>2</v>
      </c>
      <c r="E27">
        <v>5</v>
      </c>
      <c r="F27">
        <v>0</v>
      </c>
      <c r="G27">
        <v>-30</v>
      </c>
      <c r="I27" t="s">
        <v>298</v>
      </c>
      <c r="J27">
        <v>12</v>
      </c>
      <c r="K27" t="s">
        <v>1595</v>
      </c>
      <c r="L27" t="s">
        <v>13052</v>
      </c>
      <c r="M27" t="s">
        <v>568</v>
      </c>
      <c r="O27" t="s">
        <v>1066</v>
      </c>
      <c r="P27" t="s">
        <v>6509</v>
      </c>
      <c r="S27" t="s">
        <v>4664</v>
      </c>
      <c r="V27" t="s">
        <v>253</v>
      </c>
      <c r="W27" t="s">
        <v>13053</v>
      </c>
      <c r="X27" t="s">
        <v>874</v>
      </c>
      <c r="Y27" t="s">
        <v>8057</v>
      </c>
      <c r="AA27" t="s">
        <v>372</v>
      </c>
      <c r="AB27" t="s">
        <v>13054</v>
      </c>
      <c r="AJ27" t="s">
        <v>756</v>
      </c>
      <c r="AO27">
        <v>7</v>
      </c>
      <c r="AT27" t="s">
        <v>254</v>
      </c>
      <c r="BI27" t="s">
        <v>257</v>
      </c>
      <c r="BP27">
        <f t="shared" si="0"/>
        <v>1</v>
      </c>
      <c r="BQ27">
        <f t="shared" si="1"/>
        <v>0</v>
      </c>
      <c r="BS27" t="s">
        <v>12612</v>
      </c>
      <c r="BU27">
        <v>14</v>
      </c>
      <c r="BW27">
        <v>0</v>
      </c>
      <c r="BX27" t="s">
        <v>13055</v>
      </c>
      <c r="BZ27">
        <v>0</v>
      </c>
      <c r="CC27" s="3">
        <v>0.14166666666666666</v>
      </c>
      <c r="CD27" t="s">
        <v>274</v>
      </c>
      <c r="CE27" t="s">
        <v>13056</v>
      </c>
      <c r="CF27">
        <v>8</v>
      </c>
      <c r="CH27" t="s">
        <v>331</v>
      </c>
      <c r="CI27">
        <v>0</v>
      </c>
      <c r="CJ27" t="s">
        <v>13057</v>
      </c>
      <c r="CK27" s="4">
        <v>38414</v>
      </c>
      <c r="CL27" t="s">
        <v>13058</v>
      </c>
      <c r="CM27" t="s">
        <v>13059</v>
      </c>
      <c r="CN27">
        <v>14</v>
      </c>
      <c r="CP27" t="s">
        <v>282</v>
      </c>
      <c r="CQ27" t="s">
        <v>12612</v>
      </c>
      <c r="CT27" t="s">
        <v>6455</v>
      </c>
      <c r="CV27">
        <v>0</v>
      </c>
      <c r="CX27">
        <v>2</v>
      </c>
      <c r="CY27" t="s">
        <v>553</v>
      </c>
      <c r="CZ27">
        <v>0</v>
      </c>
      <c r="DA27">
        <v>4</v>
      </c>
      <c r="DB27" t="s">
        <v>1609</v>
      </c>
      <c r="DC27">
        <v>-25</v>
      </c>
      <c r="DJ27">
        <v>0</v>
      </c>
      <c r="DK27" s="4">
        <v>44519</v>
      </c>
      <c r="DL27">
        <v>20650</v>
      </c>
      <c r="DM27">
        <v>2021</v>
      </c>
      <c r="DN27">
        <v>0</v>
      </c>
      <c r="DP27">
        <v>81926</v>
      </c>
      <c r="DQ27">
        <v>73</v>
      </c>
      <c r="DT27" t="s">
        <v>257</v>
      </c>
      <c r="DU27" t="s">
        <v>274</v>
      </c>
      <c r="DV27" t="s">
        <v>13060</v>
      </c>
      <c r="DW27">
        <v>0</v>
      </c>
      <c r="DX27" t="s">
        <v>275</v>
      </c>
      <c r="DZ27" t="s">
        <v>12822</v>
      </c>
      <c r="EA27" t="s">
        <v>2002</v>
      </c>
      <c r="ED27">
        <v>0</v>
      </c>
      <c r="EE27" t="s">
        <v>13061</v>
      </c>
      <c r="EF27" t="s">
        <v>422</v>
      </c>
      <c r="EG27">
        <v>0</v>
      </c>
      <c r="EI27" t="s">
        <v>454</v>
      </c>
      <c r="EJ27" t="s">
        <v>1077</v>
      </c>
      <c r="EK27" t="s">
        <v>13062</v>
      </c>
      <c r="EL27" t="s">
        <v>13063</v>
      </c>
      <c r="EM27" t="s">
        <v>2754</v>
      </c>
      <c r="EN27" t="s">
        <v>269</v>
      </c>
      <c r="EO27" t="s">
        <v>283</v>
      </c>
      <c r="EP27">
        <v>0</v>
      </c>
      <c r="EQ27" t="s">
        <v>346</v>
      </c>
      <c r="ES27" t="s">
        <v>13064</v>
      </c>
      <c r="ET27">
        <v>-2</v>
      </c>
      <c r="EU27" t="s">
        <v>257</v>
      </c>
      <c r="EV27" t="s">
        <v>349</v>
      </c>
      <c r="EW27" t="s">
        <v>1251</v>
      </c>
      <c r="EX27" t="s">
        <v>351</v>
      </c>
      <c r="FA27" t="s">
        <v>2511</v>
      </c>
      <c r="FB27" t="s">
        <v>13065</v>
      </c>
      <c r="FD27">
        <v>1</v>
      </c>
      <c r="FE27">
        <v>8</v>
      </c>
      <c r="FI27" t="s">
        <v>13066</v>
      </c>
      <c r="FJ27" t="s">
        <v>13067</v>
      </c>
      <c r="FK27">
        <v>0</v>
      </c>
      <c r="FM27">
        <v>0</v>
      </c>
      <c r="FN27" t="s">
        <v>13068</v>
      </c>
      <c r="FO27" t="s">
        <v>8568</v>
      </c>
      <c r="FP27">
        <v>0</v>
      </c>
      <c r="FR27" t="s">
        <v>462</v>
      </c>
      <c r="FU27" t="s">
        <v>777</v>
      </c>
      <c r="FV27" t="s">
        <v>397</v>
      </c>
      <c r="FX27">
        <v>0</v>
      </c>
      <c r="FZ27">
        <v>0.14000000000000001</v>
      </c>
      <c r="GA27">
        <v>-14</v>
      </c>
      <c r="GB27">
        <v>0</v>
      </c>
      <c r="GC27" t="s">
        <v>13069</v>
      </c>
      <c r="GD27" t="s">
        <v>355</v>
      </c>
      <c r="GE27">
        <v>0</v>
      </c>
      <c r="GF27" t="s">
        <v>1179</v>
      </c>
      <c r="GG27">
        <v>2</v>
      </c>
      <c r="GH27">
        <v>2.8</v>
      </c>
      <c r="GI27">
        <v>1</v>
      </c>
      <c r="GJ27">
        <v>0</v>
      </c>
      <c r="GL27" t="s">
        <v>13070</v>
      </c>
      <c r="GO27" t="s">
        <v>499</v>
      </c>
      <c r="GP27" t="s">
        <v>1403</v>
      </c>
      <c r="GQ27">
        <v>48</v>
      </c>
      <c r="GZ27" t="s">
        <v>312</v>
      </c>
      <c r="HB27" t="s">
        <v>313</v>
      </c>
      <c r="HC27" t="s">
        <v>313</v>
      </c>
      <c r="HD27" t="s">
        <v>8568</v>
      </c>
      <c r="HE27">
        <v>0</v>
      </c>
      <c r="HF27">
        <v>12</v>
      </c>
      <c r="HG27">
        <v>0</v>
      </c>
      <c r="HH27" t="s">
        <v>275</v>
      </c>
      <c r="HJ27" t="s">
        <v>351</v>
      </c>
      <c r="HK27">
        <v>4</v>
      </c>
      <c r="HL27" t="s">
        <v>12659</v>
      </c>
      <c r="HN27" t="s">
        <v>13071</v>
      </c>
      <c r="HO27" t="s">
        <v>13072</v>
      </c>
      <c r="HP27" t="s">
        <v>13073</v>
      </c>
      <c r="HQ27" t="s">
        <v>13074</v>
      </c>
      <c r="HS27" t="s">
        <v>9546</v>
      </c>
      <c r="HV27">
        <v>-30</v>
      </c>
      <c r="HW27">
        <v>4308563</v>
      </c>
      <c r="HX27" t="s">
        <v>13060</v>
      </c>
      <c r="HY27">
        <v>4308537</v>
      </c>
      <c r="IB27">
        <v>0</v>
      </c>
      <c r="IC27">
        <v>1</v>
      </c>
      <c r="IL27">
        <v>68</v>
      </c>
      <c r="IT27">
        <v>12</v>
      </c>
    </row>
    <row r="28" spans="1:254">
      <c r="A28">
        <v>27</v>
      </c>
      <c r="B28">
        <v>2111</v>
      </c>
      <c r="C28">
        <v>2</v>
      </c>
      <c r="D28">
        <v>3</v>
      </c>
      <c r="E28">
        <v>5</v>
      </c>
      <c r="F28">
        <v>0</v>
      </c>
      <c r="G28">
        <v>-30</v>
      </c>
      <c r="I28" t="s">
        <v>298</v>
      </c>
      <c r="J28">
        <v>11</v>
      </c>
      <c r="K28">
        <v>11</v>
      </c>
      <c r="L28" t="s">
        <v>2333</v>
      </c>
      <c r="M28" t="s">
        <v>1037</v>
      </c>
      <c r="O28" t="s">
        <v>274</v>
      </c>
      <c r="V28" t="s">
        <v>253</v>
      </c>
      <c r="W28" t="s">
        <v>13075</v>
      </c>
      <c r="X28" t="s">
        <v>5566</v>
      </c>
      <c r="Y28" t="s">
        <v>5566</v>
      </c>
      <c r="AA28" t="s">
        <v>4505</v>
      </c>
      <c r="AB28" t="s">
        <v>13076</v>
      </c>
      <c r="AJ28" t="s">
        <v>756</v>
      </c>
      <c r="AO28">
        <v>7</v>
      </c>
      <c r="BI28" t="s">
        <v>257</v>
      </c>
      <c r="BP28">
        <f t="shared" si="0"/>
        <v>1</v>
      </c>
      <c r="BQ28">
        <f t="shared" si="1"/>
        <v>0</v>
      </c>
      <c r="BS28" t="s">
        <v>12612</v>
      </c>
      <c r="BU28">
        <v>14</v>
      </c>
      <c r="BW28">
        <v>1</v>
      </c>
      <c r="BX28" t="s">
        <v>13077</v>
      </c>
      <c r="BZ28">
        <v>1</v>
      </c>
      <c r="CC28" s="3">
        <v>0.1361111111111111</v>
      </c>
      <c r="CD28" t="s">
        <v>257</v>
      </c>
      <c r="CE28" t="s">
        <v>13078</v>
      </c>
      <c r="CF28">
        <v>7</v>
      </c>
      <c r="CH28" t="s">
        <v>331</v>
      </c>
      <c r="CI28">
        <v>0</v>
      </c>
      <c r="CJ28" t="s">
        <v>13079</v>
      </c>
      <c r="CK28" s="4">
        <v>38751</v>
      </c>
      <c r="CL28" t="s">
        <v>13080</v>
      </c>
      <c r="CM28" t="s">
        <v>13081</v>
      </c>
      <c r="CN28">
        <v>14</v>
      </c>
      <c r="CO28" t="s">
        <v>12658</v>
      </c>
      <c r="CP28" t="s">
        <v>282</v>
      </c>
      <c r="CQ28" t="s">
        <v>12612</v>
      </c>
      <c r="CT28" t="s">
        <v>13082</v>
      </c>
      <c r="CV28">
        <v>0</v>
      </c>
      <c r="CX28">
        <v>3</v>
      </c>
      <c r="CY28" t="s">
        <v>553</v>
      </c>
      <c r="CZ28">
        <v>0</v>
      </c>
      <c r="DA28">
        <v>4</v>
      </c>
      <c r="DB28" t="s">
        <v>1609</v>
      </c>
      <c r="DC28">
        <v>-25</v>
      </c>
      <c r="DJ28">
        <v>0</v>
      </c>
      <c r="DK28" s="4">
        <v>44519</v>
      </c>
      <c r="DL28">
        <v>20650</v>
      </c>
      <c r="DM28">
        <v>2021</v>
      </c>
      <c r="DN28">
        <v>0</v>
      </c>
      <c r="DP28">
        <v>81926</v>
      </c>
      <c r="DQ28">
        <v>74</v>
      </c>
      <c r="DT28" t="s">
        <v>257</v>
      </c>
      <c r="DU28" t="s">
        <v>274</v>
      </c>
      <c r="DW28">
        <v>0</v>
      </c>
      <c r="DX28" t="s">
        <v>275</v>
      </c>
      <c r="EA28" t="s">
        <v>2252</v>
      </c>
      <c r="ED28">
        <v>0</v>
      </c>
      <c r="EE28" t="s">
        <v>2340</v>
      </c>
      <c r="EF28" t="s">
        <v>422</v>
      </c>
      <c r="EG28">
        <v>0</v>
      </c>
      <c r="EH28" t="s">
        <v>2341</v>
      </c>
      <c r="EI28" t="s">
        <v>340</v>
      </c>
      <c r="EJ28" t="s">
        <v>341</v>
      </c>
      <c r="EK28" t="s">
        <v>13083</v>
      </c>
      <c r="EL28" t="s">
        <v>13084</v>
      </c>
      <c r="EM28" t="s">
        <v>3634</v>
      </c>
      <c r="EN28" t="s">
        <v>269</v>
      </c>
      <c r="EO28" t="s">
        <v>345</v>
      </c>
      <c r="EP28">
        <v>0</v>
      </c>
      <c r="EQ28" t="s">
        <v>3450</v>
      </c>
      <c r="ES28" t="s">
        <v>13085</v>
      </c>
      <c r="ET28">
        <v>6</v>
      </c>
      <c r="EU28" t="s">
        <v>257</v>
      </c>
      <c r="EV28" t="s">
        <v>349</v>
      </c>
      <c r="EW28" t="s">
        <v>2977</v>
      </c>
      <c r="EX28" t="s">
        <v>351</v>
      </c>
      <c r="FA28" t="s">
        <v>269</v>
      </c>
      <c r="FB28" t="s">
        <v>13086</v>
      </c>
      <c r="FD28">
        <v>0</v>
      </c>
      <c r="FE28">
        <v>6</v>
      </c>
      <c r="FI28" t="s">
        <v>13087</v>
      </c>
      <c r="FK28">
        <v>0</v>
      </c>
      <c r="FM28">
        <v>0</v>
      </c>
      <c r="FP28">
        <v>0</v>
      </c>
      <c r="FR28" t="s">
        <v>395</v>
      </c>
      <c r="FT28" t="s">
        <v>274</v>
      </c>
      <c r="FU28" t="s">
        <v>496</v>
      </c>
      <c r="FX28">
        <v>0</v>
      </c>
      <c r="FZ28">
        <v>0.14000000000000001</v>
      </c>
      <c r="GA28">
        <v>-14</v>
      </c>
      <c r="GB28">
        <v>0</v>
      </c>
      <c r="GD28" t="s">
        <v>355</v>
      </c>
      <c r="GE28">
        <v>1</v>
      </c>
      <c r="GH28">
        <v>1.6</v>
      </c>
      <c r="GI28">
        <v>0</v>
      </c>
      <c r="GJ28">
        <v>0</v>
      </c>
      <c r="GL28" t="s">
        <v>13088</v>
      </c>
      <c r="GO28" t="s">
        <v>499</v>
      </c>
      <c r="GQ28">
        <v>49</v>
      </c>
      <c r="GZ28" t="s">
        <v>13089</v>
      </c>
      <c r="HB28" t="s">
        <v>294</v>
      </c>
      <c r="HC28" t="s">
        <v>313</v>
      </c>
      <c r="HD28" t="s">
        <v>600</v>
      </c>
      <c r="HE28">
        <v>0</v>
      </c>
      <c r="HF28">
        <v>11</v>
      </c>
      <c r="HG28">
        <v>0</v>
      </c>
      <c r="HH28" t="s">
        <v>275</v>
      </c>
      <c r="HK28" t="s">
        <v>1256</v>
      </c>
      <c r="HL28" t="s">
        <v>12718</v>
      </c>
      <c r="HN28" t="s">
        <v>13090</v>
      </c>
      <c r="HO28" t="s">
        <v>13091</v>
      </c>
      <c r="HP28" t="s">
        <v>7878</v>
      </c>
      <c r="HQ28" t="s">
        <v>13092</v>
      </c>
      <c r="HS28" t="s">
        <v>7528</v>
      </c>
      <c r="HV28">
        <v>-30</v>
      </c>
      <c r="HW28">
        <v>4308592</v>
      </c>
      <c r="HY28">
        <v>4308563</v>
      </c>
      <c r="IB28">
        <v>-0.5</v>
      </c>
      <c r="IC28">
        <v>1</v>
      </c>
      <c r="IL28">
        <v>69</v>
      </c>
      <c r="IT28">
        <v>12</v>
      </c>
    </row>
    <row r="29" spans="1:254">
      <c r="A29">
        <v>28</v>
      </c>
      <c r="B29">
        <v>2111</v>
      </c>
      <c r="C29">
        <v>2</v>
      </c>
      <c r="D29">
        <v>1</v>
      </c>
      <c r="E29">
        <v>10</v>
      </c>
      <c r="F29">
        <v>65</v>
      </c>
      <c r="G29">
        <v>-35</v>
      </c>
      <c r="I29" t="s">
        <v>254</v>
      </c>
      <c r="J29">
        <v>11</v>
      </c>
      <c r="K29" t="s">
        <v>1184</v>
      </c>
      <c r="L29" t="s">
        <v>4571</v>
      </c>
      <c r="M29" t="s">
        <v>440</v>
      </c>
      <c r="N29" t="s">
        <v>254</v>
      </c>
      <c r="O29" t="s">
        <v>4572</v>
      </c>
      <c r="P29" t="s">
        <v>442</v>
      </c>
      <c r="V29" t="s">
        <v>257</v>
      </c>
      <c r="W29" t="s">
        <v>13093</v>
      </c>
      <c r="AD29" t="s">
        <v>807</v>
      </c>
      <c r="AE29" t="s">
        <v>808</v>
      </c>
      <c r="AF29" t="s">
        <v>13093</v>
      </c>
      <c r="AG29" t="s">
        <v>274</v>
      </c>
      <c r="AI29">
        <v>22</v>
      </c>
      <c r="AK29" t="s">
        <v>575</v>
      </c>
      <c r="AO29">
        <v>7</v>
      </c>
      <c r="BI29" t="s">
        <v>257</v>
      </c>
      <c r="BP29">
        <f t="shared" si="0"/>
        <v>0</v>
      </c>
      <c r="BQ29">
        <f t="shared" si="1"/>
        <v>3</v>
      </c>
      <c r="BS29" t="s">
        <v>12612</v>
      </c>
      <c r="BU29">
        <v>14</v>
      </c>
      <c r="BW29">
        <v>0</v>
      </c>
      <c r="BX29" t="s">
        <v>13094</v>
      </c>
      <c r="CC29" s="3">
        <v>0.12708333333333333</v>
      </c>
      <c r="CE29" t="s">
        <v>13095</v>
      </c>
      <c r="CI29">
        <v>0</v>
      </c>
      <c r="CJ29" t="s">
        <v>13096</v>
      </c>
      <c r="CK29" s="4">
        <v>38414</v>
      </c>
      <c r="CL29" t="s">
        <v>13097</v>
      </c>
      <c r="CM29" t="s">
        <v>13098</v>
      </c>
      <c r="CN29">
        <v>14</v>
      </c>
      <c r="CO29" t="s">
        <v>13099</v>
      </c>
      <c r="CP29" t="s">
        <v>269</v>
      </c>
      <c r="CQ29" t="s">
        <v>12612</v>
      </c>
      <c r="CT29" t="s">
        <v>613</v>
      </c>
      <c r="CV29">
        <v>0</v>
      </c>
      <c r="CX29">
        <v>4</v>
      </c>
      <c r="CY29" t="s">
        <v>553</v>
      </c>
      <c r="CZ29">
        <v>0</v>
      </c>
      <c r="DA29">
        <v>4</v>
      </c>
      <c r="DB29" t="s">
        <v>1609</v>
      </c>
      <c r="DC29">
        <v>-25</v>
      </c>
      <c r="DE29" t="s">
        <v>12953</v>
      </c>
      <c r="DJ29">
        <v>65</v>
      </c>
      <c r="DK29" s="4">
        <v>44519</v>
      </c>
      <c r="DL29">
        <v>20650</v>
      </c>
      <c r="DM29">
        <v>2021</v>
      </c>
      <c r="DN29">
        <v>0</v>
      </c>
      <c r="DP29">
        <v>81926</v>
      </c>
      <c r="DQ29">
        <v>76</v>
      </c>
      <c r="DT29" t="s">
        <v>257</v>
      </c>
      <c r="DU29" t="s">
        <v>274</v>
      </c>
      <c r="DW29">
        <v>0</v>
      </c>
      <c r="DX29" t="s">
        <v>275</v>
      </c>
      <c r="ED29">
        <v>0</v>
      </c>
      <c r="EE29" t="s">
        <v>13100</v>
      </c>
      <c r="EF29" t="s">
        <v>1128</v>
      </c>
      <c r="EG29">
        <v>1</v>
      </c>
      <c r="EI29" t="s">
        <v>340</v>
      </c>
      <c r="EJ29" t="s">
        <v>1318</v>
      </c>
      <c r="EK29" t="s">
        <v>13101</v>
      </c>
      <c r="EL29" t="s">
        <v>13102</v>
      </c>
      <c r="EM29" t="s">
        <v>13103</v>
      </c>
      <c r="EN29" t="s">
        <v>282</v>
      </c>
      <c r="EO29" t="s">
        <v>890</v>
      </c>
      <c r="EP29">
        <v>0</v>
      </c>
      <c r="ES29" t="s">
        <v>13104</v>
      </c>
      <c r="FD29">
        <v>0</v>
      </c>
      <c r="FE29">
        <v>7</v>
      </c>
      <c r="FF29" t="s">
        <v>308</v>
      </c>
      <c r="FH29" t="s">
        <v>308</v>
      </c>
      <c r="FK29">
        <v>0</v>
      </c>
      <c r="FM29">
        <v>0</v>
      </c>
      <c r="FP29">
        <v>0</v>
      </c>
      <c r="FR29" t="s">
        <v>395</v>
      </c>
      <c r="FT29" t="s">
        <v>257</v>
      </c>
      <c r="FU29" t="s">
        <v>496</v>
      </c>
      <c r="FV29" t="s">
        <v>431</v>
      </c>
      <c r="FX29">
        <v>1</v>
      </c>
      <c r="FZ29">
        <v>0.14000000000000001</v>
      </c>
      <c r="GA29">
        <v>-14</v>
      </c>
      <c r="GB29">
        <v>0</v>
      </c>
      <c r="GD29" t="s">
        <v>355</v>
      </c>
      <c r="GE29">
        <v>0</v>
      </c>
      <c r="GF29" t="s">
        <v>274</v>
      </c>
      <c r="GI29">
        <v>0</v>
      </c>
      <c r="GJ29">
        <v>0</v>
      </c>
      <c r="GL29" t="s">
        <v>13105</v>
      </c>
      <c r="GN29">
        <v>2</v>
      </c>
      <c r="GZ29" t="s">
        <v>13106</v>
      </c>
      <c r="HB29" t="s">
        <v>313</v>
      </c>
      <c r="HC29" t="s">
        <v>313</v>
      </c>
      <c r="HD29" t="s">
        <v>13107</v>
      </c>
      <c r="HE29">
        <v>0</v>
      </c>
      <c r="HF29">
        <v>11</v>
      </c>
      <c r="HG29">
        <v>0</v>
      </c>
      <c r="HH29" t="s">
        <v>275</v>
      </c>
      <c r="HK29">
        <v>2</v>
      </c>
      <c r="HO29" t="s">
        <v>13108</v>
      </c>
      <c r="HP29" t="s">
        <v>13109</v>
      </c>
      <c r="HQ29" t="s">
        <v>13110</v>
      </c>
      <c r="HV29">
        <v>0</v>
      </c>
      <c r="HW29">
        <v>4308694</v>
      </c>
      <c r="HX29" t="s">
        <v>492</v>
      </c>
      <c r="HY29">
        <v>4308620</v>
      </c>
      <c r="IB29">
        <v>0</v>
      </c>
      <c r="IC29">
        <v>0</v>
      </c>
      <c r="IL29">
        <v>71</v>
      </c>
      <c r="IR29" t="s">
        <v>492</v>
      </c>
      <c r="IT29">
        <v>12</v>
      </c>
    </row>
    <row r="30" spans="1:254">
      <c r="A30">
        <v>29</v>
      </c>
      <c r="B30">
        <v>2111</v>
      </c>
      <c r="C30">
        <v>3</v>
      </c>
      <c r="D30">
        <v>1</v>
      </c>
      <c r="E30">
        <v>10</v>
      </c>
      <c r="F30">
        <v>4</v>
      </c>
      <c r="G30">
        <v>-35</v>
      </c>
      <c r="H30" t="s">
        <v>253</v>
      </c>
      <c r="I30" t="s">
        <v>254</v>
      </c>
      <c r="J30">
        <v>21</v>
      </c>
      <c r="K30">
        <v>21</v>
      </c>
      <c r="L30" t="s">
        <v>13111</v>
      </c>
      <c r="M30" t="s">
        <v>256</v>
      </c>
      <c r="O30" t="s">
        <v>255</v>
      </c>
      <c r="P30" t="s">
        <v>3188</v>
      </c>
      <c r="R30" t="s">
        <v>443</v>
      </c>
      <c r="V30" t="s">
        <v>257</v>
      </c>
      <c r="W30" t="s">
        <v>13112</v>
      </c>
      <c r="AD30" t="s">
        <v>807</v>
      </c>
      <c r="AE30" t="s">
        <v>808</v>
      </c>
      <c r="AF30" t="s">
        <v>13112</v>
      </c>
      <c r="AG30" t="s">
        <v>274</v>
      </c>
      <c r="AI30">
        <v>22</v>
      </c>
      <c r="AO30">
        <v>7</v>
      </c>
      <c r="BI30" t="s">
        <v>257</v>
      </c>
      <c r="BP30">
        <f t="shared" si="0"/>
        <v>0</v>
      </c>
      <c r="BQ30">
        <f t="shared" si="1"/>
        <v>2</v>
      </c>
      <c r="BS30" t="s">
        <v>12612</v>
      </c>
      <c r="BU30">
        <v>17</v>
      </c>
      <c r="BW30">
        <v>0</v>
      </c>
      <c r="BX30" t="s">
        <v>13113</v>
      </c>
      <c r="CC30" s="3">
        <v>0.625</v>
      </c>
      <c r="CE30" t="s">
        <v>13114</v>
      </c>
      <c r="CI30">
        <v>0</v>
      </c>
      <c r="CJ30" t="s">
        <v>13115</v>
      </c>
      <c r="CK30" s="4">
        <v>38414</v>
      </c>
      <c r="CL30" t="s">
        <v>13116</v>
      </c>
      <c r="CM30" t="s">
        <v>13117</v>
      </c>
      <c r="CN30">
        <v>17</v>
      </c>
      <c r="CO30" t="s">
        <v>268</v>
      </c>
      <c r="CP30" t="s">
        <v>418</v>
      </c>
      <c r="CQ30" t="s">
        <v>12612</v>
      </c>
      <c r="CT30" t="s">
        <v>12618</v>
      </c>
      <c r="CV30">
        <v>0</v>
      </c>
      <c r="CX30">
        <v>1</v>
      </c>
      <c r="CY30" t="s">
        <v>614</v>
      </c>
      <c r="CZ30">
        <v>-39</v>
      </c>
      <c r="DA30">
        <v>3</v>
      </c>
      <c r="DB30" t="s">
        <v>988</v>
      </c>
      <c r="DC30">
        <v>-35</v>
      </c>
      <c r="DE30" t="s">
        <v>12999</v>
      </c>
      <c r="DJ30">
        <v>4</v>
      </c>
      <c r="DK30" s="4">
        <v>44519</v>
      </c>
      <c r="DL30">
        <v>20650</v>
      </c>
      <c r="DM30">
        <v>2021</v>
      </c>
      <c r="DN30">
        <v>0</v>
      </c>
      <c r="DP30">
        <v>81926</v>
      </c>
      <c r="DQ30">
        <v>99</v>
      </c>
      <c r="DT30" t="s">
        <v>257</v>
      </c>
      <c r="DU30" t="s">
        <v>274</v>
      </c>
      <c r="DW30">
        <v>7</v>
      </c>
      <c r="DX30" t="s">
        <v>275</v>
      </c>
      <c r="ED30">
        <v>0</v>
      </c>
      <c r="EE30" t="s">
        <v>616</v>
      </c>
      <c r="EF30" t="s">
        <v>277</v>
      </c>
      <c r="EG30">
        <v>0</v>
      </c>
      <c r="EI30" t="s">
        <v>278</v>
      </c>
      <c r="EJ30" t="s">
        <v>279</v>
      </c>
      <c r="EK30" t="s">
        <v>13118</v>
      </c>
      <c r="EL30" t="s">
        <v>13119</v>
      </c>
      <c r="EM30" t="s">
        <v>268</v>
      </c>
      <c r="EN30" t="s">
        <v>418</v>
      </c>
      <c r="EO30" t="s">
        <v>283</v>
      </c>
      <c r="EP30">
        <v>0</v>
      </c>
      <c r="ES30" t="s">
        <v>13120</v>
      </c>
      <c r="FD30">
        <v>0</v>
      </c>
      <c r="FE30">
        <v>8</v>
      </c>
      <c r="FF30" t="s">
        <v>429</v>
      </c>
      <c r="FH30" t="s">
        <v>429</v>
      </c>
      <c r="FI30" t="s">
        <v>13066</v>
      </c>
      <c r="FK30">
        <v>0</v>
      </c>
      <c r="FM30">
        <v>0</v>
      </c>
      <c r="FP30">
        <v>0</v>
      </c>
      <c r="FR30" t="s">
        <v>622</v>
      </c>
      <c r="FT30" t="s">
        <v>274</v>
      </c>
      <c r="FU30" t="s">
        <v>623</v>
      </c>
      <c r="FV30" t="s">
        <v>1721</v>
      </c>
      <c r="FW30" t="s">
        <v>291</v>
      </c>
      <c r="FX30">
        <v>0</v>
      </c>
      <c r="FZ30">
        <v>7.17</v>
      </c>
      <c r="GA30">
        <v>-10</v>
      </c>
      <c r="GB30">
        <v>0</v>
      </c>
      <c r="GE30">
        <v>0</v>
      </c>
      <c r="GF30" t="s">
        <v>274</v>
      </c>
      <c r="GI30">
        <v>0</v>
      </c>
      <c r="GJ30">
        <v>0</v>
      </c>
      <c r="GL30" t="s">
        <v>13121</v>
      </c>
      <c r="GN30">
        <v>4</v>
      </c>
      <c r="GZ30" t="s">
        <v>7453</v>
      </c>
      <c r="HB30" t="s">
        <v>294</v>
      </c>
      <c r="HC30" t="s">
        <v>313</v>
      </c>
      <c r="HD30" t="s">
        <v>13122</v>
      </c>
      <c r="HE30">
        <v>0</v>
      </c>
      <c r="HF30">
        <v>21</v>
      </c>
      <c r="HG30">
        <v>7</v>
      </c>
      <c r="HH30" t="s">
        <v>275</v>
      </c>
      <c r="HK30">
        <v>3</v>
      </c>
      <c r="HV30">
        <v>-39</v>
      </c>
      <c r="HW30">
        <v>4309530</v>
      </c>
      <c r="HX30" t="s">
        <v>13123</v>
      </c>
      <c r="HY30">
        <v>4309161</v>
      </c>
      <c r="IB30">
        <v>0</v>
      </c>
      <c r="IC30">
        <v>0</v>
      </c>
      <c r="IL30">
        <v>89</v>
      </c>
      <c r="IN30" t="s">
        <v>12999</v>
      </c>
      <c r="IP30" t="s">
        <v>12999</v>
      </c>
      <c r="IT30">
        <v>12</v>
      </c>
    </row>
    <row r="31" spans="1:254">
      <c r="A31">
        <v>30</v>
      </c>
      <c r="B31">
        <v>2111</v>
      </c>
      <c r="C31">
        <v>3</v>
      </c>
      <c r="D31">
        <v>2</v>
      </c>
      <c r="E31">
        <v>6</v>
      </c>
      <c r="F31">
        <v>0</v>
      </c>
      <c r="G31">
        <v>-39</v>
      </c>
      <c r="I31" t="s">
        <v>298</v>
      </c>
      <c r="J31">
        <v>11</v>
      </c>
      <c r="K31" t="s">
        <v>471</v>
      </c>
      <c r="L31" t="s">
        <v>13124</v>
      </c>
      <c r="M31" t="s">
        <v>319</v>
      </c>
      <c r="O31" t="s">
        <v>13125</v>
      </c>
      <c r="R31" t="s">
        <v>321</v>
      </c>
      <c r="V31" t="s">
        <v>253</v>
      </c>
      <c r="W31" t="s">
        <v>7203</v>
      </c>
      <c r="X31" t="s">
        <v>1040</v>
      </c>
      <c r="Y31" t="s">
        <v>7205</v>
      </c>
      <c r="AA31" t="s">
        <v>325</v>
      </c>
      <c r="AB31" t="s">
        <v>326</v>
      </c>
      <c r="AJ31" t="s">
        <v>756</v>
      </c>
      <c r="AO31">
        <v>7</v>
      </c>
      <c r="BI31" t="s">
        <v>607</v>
      </c>
      <c r="BP31">
        <f t="shared" si="0"/>
        <v>1</v>
      </c>
      <c r="BQ31">
        <f t="shared" si="1"/>
        <v>0</v>
      </c>
      <c r="BS31" t="s">
        <v>12612</v>
      </c>
      <c r="BU31">
        <v>17</v>
      </c>
      <c r="BW31">
        <v>0</v>
      </c>
      <c r="BX31" t="s">
        <v>13126</v>
      </c>
      <c r="BZ31">
        <v>0</v>
      </c>
      <c r="CC31" s="3">
        <v>0.59583333333333333</v>
      </c>
      <c r="CD31" t="s">
        <v>257</v>
      </c>
      <c r="CE31" t="s">
        <v>13127</v>
      </c>
      <c r="CF31">
        <v>7</v>
      </c>
      <c r="CH31" t="s">
        <v>331</v>
      </c>
      <c r="CI31">
        <v>0</v>
      </c>
      <c r="CJ31" t="s">
        <v>13128</v>
      </c>
      <c r="CK31" s="4">
        <v>38414</v>
      </c>
      <c r="CL31" t="s">
        <v>13129</v>
      </c>
      <c r="CM31" t="s">
        <v>13130</v>
      </c>
      <c r="CN31">
        <v>17</v>
      </c>
      <c r="CP31" t="s">
        <v>282</v>
      </c>
      <c r="CQ31" t="s">
        <v>12612</v>
      </c>
      <c r="CT31" t="s">
        <v>13131</v>
      </c>
      <c r="CV31">
        <v>0</v>
      </c>
      <c r="CX31">
        <v>2</v>
      </c>
      <c r="CY31" t="s">
        <v>614</v>
      </c>
      <c r="CZ31">
        <v>-39</v>
      </c>
      <c r="DA31">
        <v>3</v>
      </c>
      <c r="DB31" t="s">
        <v>988</v>
      </c>
      <c r="DC31">
        <v>-35</v>
      </c>
      <c r="DJ31">
        <v>0</v>
      </c>
      <c r="DK31" s="4">
        <v>44519</v>
      </c>
      <c r="DL31">
        <v>20650</v>
      </c>
      <c r="DM31">
        <v>2021</v>
      </c>
      <c r="DN31">
        <v>0</v>
      </c>
      <c r="DP31">
        <v>81926</v>
      </c>
      <c r="DQ31">
        <v>100</v>
      </c>
      <c r="DT31" t="s">
        <v>294</v>
      </c>
      <c r="DU31" t="s">
        <v>294</v>
      </c>
      <c r="DW31">
        <v>7</v>
      </c>
      <c r="DX31" t="s">
        <v>275</v>
      </c>
      <c r="EA31" t="s">
        <v>2930</v>
      </c>
      <c r="ED31">
        <v>0</v>
      </c>
      <c r="EE31" t="s">
        <v>13132</v>
      </c>
      <c r="EF31" t="s">
        <v>701</v>
      </c>
      <c r="EG31">
        <v>0</v>
      </c>
      <c r="EH31" t="s">
        <v>1955</v>
      </c>
      <c r="EI31" t="s">
        <v>340</v>
      </c>
      <c r="EJ31" t="s">
        <v>1318</v>
      </c>
      <c r="EK31" t="s">
        <v>13133</v>
      </c>
      <c r="EL31" t="s">
        <v>13134</v>
      </c>
      <c r="EM31" t="s">
        <v>921</v>
      </c>
      <c r="EN31" t="s">
        <v>269</v>
      </c>
      <c r="EO31" t="s">
        <v>283</v>
      </c>
      <c r="EP31">
        <v>0</v>
      </c>
      <c r="EQ31" t="s">
        <v>491</v>
      </c>
      <c r="ES31" t="s">
        <v>13135</v>
      </c>
      <c r="ET31">
        <v>4</v>
      </c>
      <c r="EU31" t="s">
        <v>348</v>
      </c>
      <c r="EV31" t="s">
        <v>349</v>
      </c>
      <c r="EW31" t="s">
        <v>528</v>
      </c>
      <c r="EX31" t="s">
        <v>492</v>
      </c>
      <c r="FA31" t="s">
        <v>499</v>
      </c>
      <c r="FB31" t="s">
        <v>13136</v>
      </c>
      <c r="FD31">
        <v>0</v>
      </c>
      <c r="FE31">
        <v>4</v>
      </c>
      <c r="FK31">
        <v>0</v>
      </c>
      <c r="FM31">
        <v>0</v>
      </c>
      <c r="FP31">
        <v>0</v>
      </c>
      <c r="FR31" t="s">
        <v>354</v>
      </c>
      <c r="FX31">
        <v>0</v>
      </c>
      <c r="FZ31">
        <v>7.17</v>
      </c>
      <c r="GA31">
        <v>-10</v>
      </c>
      <c r="GB31">
        <v>0</v>
      </c>
      <c r="GC31" t="s">
        <v>1326</v>
      </c>
      <c r="GD31" t="s">
        <v>355</v>
      </c>
      <c r="GE31">
        <v>0</v>
      </c>
      <c r="GF31" t="s">
        <v>257</v>
      </c>
      <c r="GH31">
        <v>2.1</v>
      </c>
      <c r="GI31">
        <v>0</v>
      </c>
      <c r="GJ31">
        <v>0</v>
      </c>
      <c r="GL31" t="s">
        <v>13137</v>
      </c>
      <c r="GO31">
        <v>4</v>
      </c>
      <c r="GQ31">
        <v>22</v>
      </c>
      <c r="GZ31" t="s">
        <v>3928</v>
      </c>
      <c r="HB31" t="s">
        <v>294</v>
      </c>
      <c r="HC31" t="s">
        <v>313</v>
      </c>
      <c r="HD31" t="s">
        <v>600</v>
      </c>
      <c r="HE31">
        <v>0</v>
      </c>
      <c r="HF31">
        <v>11</v>
      </c>
      <c r="HG31">
        <v>7</v>
      </c>
      <c r="HH31" t="s">
        <v>275</v>
      </c>
      <c r="HK31">
        <v>3</v>
      </c>
      <c r="HL31" t="s">
        <v>13138</v>
      </c>
      <c r="HM31" t="s">
        <v>12953</v>
      </c>
      <c r="HN31" t="s">
        <v>13139</v>
      </c>
      <c r="HO31" t="s">
        <v>13140</v>
      </c>
      <c r="HP31" t="s">
        <v>13141</v>
      </c>
      <c r="HQ31" t="s">
        <v>13142</v>
      </c>
      <c r="HS31" t="s">
        <v>4863</v>
      </c>
      <c r="HV31">
        <v>-39</v>
      </c>
      <c r="HW31">
        <v>4309553</v>
      </c>
      <c r="HX31" t="s">
        <v>13138</v>
      </c>
      <c r="HY31">
        <v>4309530</v>
      </c>
      <c r="IB31">
        <v>-0.5</v>
      </c>
      <c r="IC31">
        <v>1</v>
      </c>
      <c r="IL31">
        <v>90</v>
      </c>
      <c r="IT31">
        <v>12</v>
      </c>
    </row>
    <row r="32" spans="1:254">
      <c r="A32">
        <v>31</v>
      </c>
      <c r="B32">
        <v>2111</v>
      </c>
      <c r="C32">
        <v>3</v>
      </c>
      <c r="D32">
        <v>3</v>
      </c>
      <c r="E32">
        <v>6</v>
      </c>
      <c r="F32">
        <v>0</v>
      </c>
      <c r="G32">
        <v>-39</v>
      </c>
      <c r="I32" t="s">
        <v>298</v>
      </c>
      <c r="J32">
        <v>11</v>
      </c>
      <c r="K32">
        <v>11</v>
      </c>
      <c r="L32" t="s">
        <v>4437</v>
      </c>
      <c r="M32" t="s">
        <v>827</v>
      </c>
      <c r="O32" t="s">
        <v>4438</v>
      </c>
      <c r="V32" t="s">
        <v>253</v>
      </c>
      <c r="W32" t="s">
        <v>13143</v>
      </c>
      <c r="X32" t="s">
        <v>4969</v>
      </c>
      <c r="Y32" t="s">
        <v>13144</v>
      </c>
      <c r="AA32" t="s">
        <v>666</v>
      </c>
      <c r="AB32" t="s">
        <v>667</v>
      </c>
      <c r="AJ32" t="s">
        <v>756</v>
      </c>
      <c r="AK32" t="s">
        <v>614</v>
      </c>
      <c r="AO32">
        <v>7</v>
      </c>
      <c r="BI32" t="s">
        <v>607</v>
      </c>
      <c r="BP32">
        <f t="shared" si="0"/>
        <v>1</v>
      </c>
      <c r="BQ32">
        <f t="shared" si="1"/>
        <v>0</v>
      </c>
      <c r="BS32" t="s">
        <v>12612</v>
      </c>
      <c r="BU32">
        <v>17</v>
      </c>
      <c r="BW32">
        <v>0</v>
      </c>
      <c r="BX32" t="s">
        <v>13145</v>
      </c>
      <c r="BY32" t="s">
        <v>7003</v>
      </c>
      <c r="BZ32">
        <v>1</v>
      </c>
      <c r="CC32" s="3">
        <v>0.59166666666666667</v>
      </c>
      <c r="CD32" t="s">
        <v>294</v>
      </c>
      <c r="CE32" t="s">
        <v>13146</v>
      </c>
      <c r="CF32">
        <v>10</v>
      </c>
      <c r="CH32" t="s">
        <v>331</v>
      </c>
      <c r="CI32">
        <v>0</v>
      </c>
      <c r="CJ32" t="s">
        <v>13147</v>
      </c>
      <c r="CK32" s="4">
        <v>38387</v>
      </c>
      <c r="CL32" t="s">
        <v>13148</v>
      </c>
      <c r="CM32" t="s">
        <v>13149</v>
      </c>
      <c r="CN32">
        <v>17</v>
      </c>
      <c r="CO32" t="s">
        <v>12821</v>
      </c>
      <c r="CP32" t="s">
        <v>282</v>
      </c>
      <c r="CQ32" t="s">
        <v>12612</v>
      </c>
      <c r="CT32" t="s">
        <v>5393</v>
      </c>
      <c r="CV32">
        <v>0</v>
      </c>
      <c r="CX32">
        <v>3</v>
      </c>
      <c r="CY32" t="s">
        <v>614</v>
      </c>
      <c r="CZ32">
        <v>-39</v>
      </c>
      <c r="DA32">
        <v>3</v>
      </c>
      <c r="DB32" t="s">
        <v>988</v>
      </c>
      <c r="DC32">
        <v>-35</v>
      </c>
      <c r="DJ32">
        <v>0</v>
      </c>
      <c r="DK32" s="4">
        <v>44519</v>
      </c>
      <c r="DL32">
        <v>20650</v>
      </c>
      <c r="DM32">
        <v>2021</v>
      </c>
      <c r="DN32">
        <v>0</v>
      </c>
      <c r="DP32">
        <v>81926</v>
      </c>
      <c r="DQ32">
        <v>101</v>
      </c>
      <c r="DT32" t="s">
        <v>294</v>
      </c>
      <c r="DU32" t="s">
        <v>294</v>
      </c>
      <c r="DV32" t="s">
        <v>13138</v>
      </c>
      <c r="DW32">
        <v>7</v>
      </c>
      <c r="DX32" t="s">
        <v>275</v>
      </c>
      <c r="DZ32" t="s">
        <v>12659</v>
      </c>
      <c r="EA32" t="s">
        <v>3274</v>
      </c>
      <c r="ED32">
        <v>0</v>
      </c>
      <c r="EE32" t="s">
        <v>836</v>
      </c>
      <c r="EF32" t="s">
        <v>675</v>
      </c>
      <c r="EG32">
        <v>0</v>
      </c>
      <c r="EH32" t="s">
        <v>837</v>
      </c>
      <c r="EI32" t="s">
        <v>340</v>
      </c>
      <c r="EJ32" t="s">
        <v>1392</v>
      </c>
      <c r="EK32" t="s">
        <v>12720</v>
      </c>
      <c r="EL32" t="s">
        <v>13150</v>
      </c>
      <c r="EM32" t="s">
        <v>391</v>
      </c>
      <c r="EN32" t="s">
        <v>269</v>
      </c>
      <c r="EO32" t="s">
        <v>345</v>
      </c>
      <c r="EP32">
        <v>0</v>
      </c>
      <c r="EQ32" t="s">
        <v>4556</v>
      </c>
      <c r="ER32" t="s">
        <v>12628</v>
      </c>
      <c r="ES32" t="s">
        <v>13151</v>
      </c>
      <c r="ET32">
        <v>2</v>
      </c>
      <c r="EU32" t="s">
        <v>348</v>
      </c>
      <c r="EV32" t="s">
        <v>349</v>
      </c>
      <c r="EW32" t="s">
        <v>4383</v>
      </c>
      <c r="EX32" t="s">
        <v>391</v>
      </c>
      <c r="FA32" t="s">
        <v>392</v>
      </c>
      <c r="FB32" t="s">
        <v>13152</v>
      </c>
      <c r="FD32">
        <v>0</v>
      </c>
      <c r="FE32">
        <v>9</v>
      </c>
      <c r="FI32" t="s">
        <v>13153</v>
      </c>
      <c r="FJ32" t="s">
        <v>13154</v>
      </c>
      <c r="FK32">
        <v>0</v>
      </c>
      <c r="FM32">
        <v>0</v>
      </c>
      <c r="FN32" t="s">
        <v>13155</v>
      </c>
      <c r="FO32" t="s">
        <v>4168</v>
      </c>
      <c r="FP32">
        <v>0</v>
      </c>
      <c r="FR32" t="s">
        <v>462</v>
      </c>
      <c r="FT32" t="s">
        <v>257</v>
      </c>
      <c r="FU32" t="s">
        <v>777</v>
      </c>
      <c r="FX32">
        <v>0</v>
      </c>
      <c r="FZ32">
        <v>7.17</v>
      </c>
      <c r="GA32">
        <v>-10</v>
      </c>
      <c r="GB32">
        <v>0</v>
      </c>
      <c r="GD32" t="s">
        <v>355</v>
      </c>
      <c r="GE32">
        <v>1</v>
      </c>
      <c r="GG32">
        <v>2.2999999999999998</v>
      </c>
      <c r="GH32">
        <v>2.5</v>
      </c>
      <c r="GI32">
        <v>0</v>
      </c>
      <c r="GJ32">
        <v>0</v>
      </c>
      <c r="GL32" t="s">
        <v>13156</v>
      </c>
      <c r="GO32" t="s">
        <v>713</v>
      </c>
      <c r="GP32" t="s">
        <v>1403</v>
      </c>
      <c r="GQ32">
        <v>37</v>
      </c>
      <c r="GZ32" t="s">
        <v>13157</v>
      </c>
      <c r="HB32" t="s">
        <v>313</v>
      </c>
      <c r="HC32" t="s">
        <v>294</v>
      </c>
      <c r="HD32" t="s">
        <v>4168</v>
      </c>
      <c r="HE32">
        <v>0</v>
      </c>
      <c r="HF32">
        <v>11</v>
      </c>
      <c r="HG32">
        <v>7</v>
      </c>
      <c r="HH32" t="s">
        <v>275</v>
      </c>
      <c r="HK32">
        <v>2</v>
      </c>
      <c r="HL32" t="s">
        <v>12628</v>
      </c>
      <c r="HN32" t="s">
        <v>13158</v>
      </c>
      <c r="HO32" t="s">
        <v>13159</v>
      </c>
      <c r="HP32" t="s">
        <v>13160</v>
      </c>
      <c r="HQ32" t="s">
        <v>13161</v>
      </c>
      <c r="HS32" t="s">
        <v>1454</v>
      </c>
      <c r="HV32">
        <v>-39</v>
      </c>
      <c r="HW32">
        <v>4309570</v>
      </c>
      <c r="HX32" t="s">
        <v>13162</v>
      </c>
      <c r="HY32">
        <v>4309553</v>
      </c>
      <c r="IB32">
        <v>0</v>
      </c>
      <c r="IC32">
        <v>0</v>
      </c>
      <c r="IL32">
        <v>91</v>
      </c>
      <c r="IT32">
        <v>12</v>
      </c>
    </row>
    <row r="33" spans="1:254">
      <c r="A33">
        <v>32</v>
      </c>
      <c r="B33">
        <v>2111</v>
      </c>
      <c r="C33">
        <v>3</v>
      </c>
      <c r="D33">
        <v>1</v>
      </c>
      <c r="E33">
        <v>10</v>
      </c>
      <c r="F33">
        <v>12</v>
      </c>
      <c r="G33">
        <v>-46</v>
      </c>
      <c r="H33" t="s">
        <v>253</v>
      </c>
      <c r="I33" t="s">
        <v>254</v>
      </c>
      <c r="J33">
        <v>11</v>
      </c>
      <c r="K33" t="s">
        <v>13163</v>
      </c>
      <c r="L33" t="s">
        <v>13164</v>
      </c>
      <c r="M33" t="s">
        <v>2016</v>
      </c>
      <c r="O33" t="s">
        <v>2272</v>
      </c>
      <c r="S33" t="s">
        <v>5070</v>
      </c>
      <c r="V33" t="s">
        <v>253</v>
      </c>
      <c r="W33" t="s">
        <v>13165</v>
      </c>
      <c r="X33" t="s">
        <v>370</v>
      </c>
      <c r="Y33" t="s">
        <v>13166</v>
      </c>
      <c r="AA33" t="s">
        <v>372</v>
      </c>
      <c r="AB33" t="s">
        <v>373</v>
      </c>
      <c r="AI33">
        <v>12</v>
      </c>
      <c r="AJ33" t="s">
        <v>327</v>
      </c>
      <c r="AO33">
        <v>7</v>
      </c>
      <c r="BI33" t="s">
        <v>274</v>
      </c>
      <c r="BP33">
        <f t="shared" si="0"/>
        <v>1</v>
      </c>
      <c r="BQ33">
        <f t="shared" si="1"/>
        <v>0</v>
      </c>
      <c r="BS33" t="s">
        <v>12612</v>
      </c>
      <c r="BU33">
        <v>17</v>
      </c>
      <c r="BW33">
        <v>1</v>
      </c>
      <c r="BX33" t="s">
        <v>13167</v>
      </c>
      <c r="BZ33">
        <v>1</v>
      </c>
      <c r="CC33" s="3">
        <v>0.48541666666666666</v>
      </c>
      <c r="CD33" t="s">
        <v>257</v>
      </c>
      <c r="CE33" t="s">
        <v>13168</v>
      </c>
      <c r="CF33">
        <v>8</v>
      </c>
      <c r="CH33" t="s">
        <v>493</v>
      </c>
      <c r="CI33">
        <v>0</v>
      </c>
      <c r="CJ33" t="s">
        <v>13169</v>
      </c>
      <c r="CK33" s="4">
        <v>38414</v>
      </c>
      <c r="CL33" t="s">
        <v>13170</v>
      </c>
      <c r="CM33" t="s">
        <v>13171</v>
      </c>
      <c r="CN33">
        <v>17</v>
      </c>
      <c r="CO33" t="s">
        <v>268</v>
      </c>
      <c r="CP33" t="s">
        <v>269</v>
      </c>
      <c r="CQ33" t="s">
        <v>12612</v>
      </c>
      <c r="CT33" t="s">
        <v>12116</v>
      </c>
      <c r="CV33">
        <v>0</v>
      </c>
      <c r="CX33">
        <v>1</v>
      </c>
      <c r="CY33" t="s">
        <v>1242</v>
      </c>
      <c r="CZ33">
        <v>11</v>
      </c>
      <c r="DA33">
        <v>8</v>
      </c>
      <c r="DB33" t="s">
        <v>2703</v>
      </c>
      <c r="DC33">
        <v>-46</v>
      </c>
      <c r="DJ33">
        <v>12</v>
      </c>
      <c r="DK33" s="4">
        <v>44519</v>
      </c>
      <c r="DL33">
        <v>20650</v>
      </c>
      <c r="DM33">
        <v>2021</v>
      </c>
      <c r="DN33">
        <v>0</v>
      </c>
      <c r="DP33">
        <v>81926</v>
      </c>
      <c r="DQ33">
        <v>108</v>
      </c>
      <c r="DT33" t="s">
        <v>274</v>
      </c>
      <c r="DU33" t="s">
        <v>257</v>
      </c>
      <c r="DW33">
        <v>7</v>
      </c>
      <c r="DX33" t="s">
        <v>275</v>
      </c>
      <c r="DZ33" t="s">
        <v>12645</v>
      </c>
      <c r="ED33">
        <v>0</v>
      </c>
      <c r="EE33" t="s">
        <v>5260</v>
      </c>
      <c r="EF33" t="s">
        <v>422</v>
      </c>
      <c r="EG33">
        <v>0</v>
      </c>
      <c r="EH33" t="s">
        <v>2341</v>
      </c>
      <c r="EI33" t="s">
        <v>340</v>
      </c>
      <c r="EJ33" t="s">
        <v>703</v>
      </c>
      <c r="EK33" t="s">
        <v>13172</v>
      </c>
      <c r="EL33" t="s">
        <v>13173</v>
      </c>
      <c r="EM33" t="s">
        <v>268</v>
      </c>
      <c r="EN33" t="s">
        <v>282</v>
      </c>
      <c r="EO33" t="s">
        <v>1303</v>
      </c>
      <c r="EP33">
        <v>0</v>
      </c>
      <c r="EQ33" t="s">
        <v>491</v>
      </c>
      <c r="ES33" t="s">
        <v>13174</v>
      </c>
      <c r="ET33">
        <v>12</v>
      </c>
      <c r="EU33" t="s">
        <v>257</v>
      </c>
      <c r="EV33" t="s">
        <v>349</v>
      </c>
      <c r="EW33" t="s">
        <v>771</v>
      </c>
      <c r="EX33" t="s">
        <v>1005</v>
      </c>
      <c r="FA33" t="s">
        <v>1845</v>
      </c>
      <c r="FB33" t="s">
        <v>13175</v>
      </c>
      <c r="FD33">
        <v>1</v>
      </c>
      <c r="FE33">
        <v>19</v>
      </c>
      <c r="FJ33" t="s">
        <v>13176</v>
      </c>
      <c r="FK33">
        <v>1</v>
      </c>
      <c r="FM33">
        <v>1</v>
      </c>
      <c r="FN33" t="s">
        <v>12645</v>
      </c>
      <c r="FO33" t="s">
        <v>492</v>
      </c>
      <c r="FP33">
        <v>0</v>
      </c>
      <c r="FR33" t="s">
        <v>395</v>
      </c>
      <c r="FT33" t="s">
        <v>257</v>
      </c>
      <c r="FU33" t="s">
        <v>496</v>
      </c>
      <c r="FV33" t="s">
        <v>1700</v>
      </c>
      <c r="FX33">
        <v>0</v>
      </c>
      <c r="FZ33">
        <v>7.17</v>
      </c>
      <c r="GA33">
        <v>-10</v>
      </c>
      <c r="GB33">
        <v>0</v>
      </c>
      <c r="GC33" t="s">
        <v>11139</v>
      </c>
      <c r="GD33" t="s">
        <v>355</v>
      </c>
      <c r="GE33">
        <v>0</v>
      </c>
      <c r="GG33">
        <v>2.6</v>
      </c>
      <c r="GH33">
        <v>4.5</v>
      </c>
      <c r="GI33">
        <v>0</v>
      </c>
      <c r="GJ33">
        <v>0</v>
      </c>
      <c r="GL33" t="s">
        <v>13177</v>
      </c>
      <c r="GM33">
        <v>0</v>
      </c>
      <c r="GN33">
        <v>0</v>
      </c>
      <c r="GO33" t="s">
        <v>499</v>
      </c>
      <c r="GP33" t="s">
        <v>779</v>
      </c>
      <c r="GQ33">
        <v>50</v>
      </c>
      <c r="GZ33" t="s">
        <v>10273</v>
      </c>
      <c r="HB33" t="s">
        <v>294</v>
      </c>
      <c r="HC33" t="s">
        <v>313</v>
      </c>
      <c r="HD33" t="s">
        <v>13178</v>
      </c>
      <c r="HE33">
        <v>0</v>
      </c>
      <c r="HF33">
        <v>11</v>
      </c>
      <c r="HG33">
        <v>7</v>
      </c>
      <c r="HH33" t="s">
        <v>275</v>
      </c>
      <c r="HJ33" t="s">
        <v>492</v>
      </c>
      <c r="HK33" t="s">
        <v>2264</v>
      </c>
      <c r="HL33" t="s">
        <v>12953</v>
      </c>
      <c r="HM33" t="s">
        <v>12965</v>
      </c>
      <c r="HN33" t="s">
        <v>13179</v>
      </c>
      <c r="HO33" t="s">
        <v>13180</v>
      </c>
      <c r="HP33" t="s">
        <v>13181</v>
      </c>
      <c r="HQ33" t="s">
        <v>13182</v>
      </c>
      <c r="HS33" t="s">
        <v>7479</v>
      </c>
      <c r="HV33">
        <v>42</v>
      </c>
      <c r="HW33">
        <v>4309887</v>
      </c>
      <c r="HX33" t="s">
        <v>13183</v>
      </c>
      <c r="HY33">
        <v>4309855</v>
      </c>
      <c r="IB33">
        <v>0.5</v>
      </c>
      <c r="IC33">
        <v>1</v>
      </c>
      <c r="IL33">
        <v>98</v>
      </c>
      <c r="IT33">
        <v>12</v>
      </c>
    </row>
    <row r="34" spans="1:254">
      <c r="A34">
        <v>33</v>
      </c>
      <c r="B34">
        <v>2111</v>
      </c>
      <c r="C34">
        <v>3</v>
      </c>
      <c r="D34">
        <v>1</v>
      </c>
      <c r="E34">
        <v>10</v>
      </c>
      <c r="F34">
        <v>2</v>
      </c>
      <c r="G34">
        <v>42</v>
      </c>
      <c r="I34" t="s">
        <v>298</v>
      </c>
      <c r="J34">
        <v>20</v>
      </c>
      <c r="K34">
        <v>20</v>
      </c>
      <c r="L34" t="s">
        <v>13184</v>
      </c>
      <c r="M34" t="s">
        <v>1471</v>
      </c>
      <c r="O34" t="s">
        <v>5906</v>
      </c>
      <c r="R34" t="s">
        <v>6550</v>
      </c>
      <c r="V34" t="s">
        <v>257</v>
      </c>
      <c r="W34" t="s">
        <v>13185</v>
      </c>
      <c r="AD34" t="s">
        <v>397</v>
      </c>
      <c r="AE34" t="s">
        <v>2903</v>
      </c>
      <c r="AF34" t="s">
        <v>13185</v>
      </c>
      <c r="AG34" t="s">
        <v>274</v>
      </c>
      <c r="AI34">
        <v>20</v>
      </c>
      <c r="AO34">
        <v>7</v>
      </c>
      <c r="BI34" t="s">
        <v>257</v>
      </c>
      <c r="BP34">
        <f t="shared" si="0"/>
        <v>0</v>
      </c>
      <c r="BQ34">
        <f t="shared" si="1"/>
        <v>1</v>
      </c>
      <c r="BS34" t="s">
        <v>12612</v>
      </c>
      <c r="BU34">
        <v>17</v>
      </c>
      <c r="BW34">
        <v>0</v>
      </c>
      <c r="BX34" t="s">
        <v>13186</v>
      </c>
      <c r="CC34" s="3">
        <v>0.4604166666666667</v>
      </c>
      <c r="CE34" t="s">
        <v>13187</v>
      </c>
      <c r="CI34">
        <v>0</v>
      </c>
      <c r="CJ34" t="s">
        <v>13188</v>
      </c>
      <c r="CK34" s="4">
        <v>38414</v>
      </c>
      <c r="CL34" t="s">
        <v>13189</v>
      </c>
      <c r="CM34" t="s">
        <v>13190</v>
      </c>
      <c r="CN34">
        <v>17</v>
      </c>
      <c r="CP34" t="s">
        <v>282</v>
      </c>
      <c r="CQ34" t="s">
        <v>12612</v>
      </c>
      <c r="CT34" t="s">
        <v>13191</v>
      </c>
      <c r="CV34">
        <v>0</v>
      </c>
      <c r="CX34">
        <v>2</v>
      </c>
      <c r="CY34" t="s">
        <v>1242</v>
      </c>
      <c r="CZ34">
        <v>11</v>
      </c>
      <c r="DA34">
        <v>8</v>
      </c>
      <c r="DB34" t="s">
        <v>2703</v>
      </c>
      <c r="DC34">
        <v>-46</v>
      </c>
      <c r="DE34" t="s">
        <v>13138</v>
      </c>
      <c r="DJ34">
        <v>2</v>
      </c>
      <c r="DK34" s="4">
        <v>44519</v>
      </c>
      <c r="DL34">
        <v>20650</v>
      </c>
      <c r="DM34">
        <v>2021</v>
      </c>
      <c r="DN34">
        <v>0</v>
      </c>
      <c r="DP34">
        <v>81926</v>
      </c>
      <c r="DQ34">
        <v>109</v>
      </c>
      <c r="DT34" t="s">
        <v>257</v>
      </c>
      <c r="DU34" t="s">
        <v>274</v>
      </c>
      <c r="DW34">
        <v>7</v>
      </c>
      <c r="DX34" t="s">
        <v>275</v>
      </c>
      <c r="ED34">
        <v>0</v>
      </c>
      <c r="EE34" t="s">
        <v>13192</v>
      </c>
      <c r="EF34" t="s">
        <v>277</v>
      </c>
      <c r="EG34">
        <v>0</v>
      </c>
      <c r="EI34" t="s">
        <v>1486</v>
      </c>
      <c r="EJ34" t="s">
        <v>13193</v>
      </c>
      <c r="EK34" t="s">
        <v>13194</v>
      </c>
      <c r="EL34" t="s">
        <v>13195</v>
      </c>
      <c r="EM34" t="s">
        <v>13193</v>
      </c>
      <c r="EN34" t="s">
        <v>269</v>
      </c>
      <c r="EO34" t="s">
        <v>968</v>
      </c>
      <c r="EP34">
        <v>0</v>
      </c>
      <c r="ES34" t="s">
        <v>13196</v>
      </c>
      <c r="FD34">
        <v>0</v>
      </c>
      <c r="FE34">
        <v>4</v>
      </c>
      <c r="FF34" t="s">
        <v>308</v>
      </c>
      <c r="FH34" t="s">
        <v>308</v>
      </c>
      <c r="FI34" t="s">
        <v>13066</v>
      </c>
      <c r="FK34">
        <v>0</v>
      </c>
      <c r="FM34">
        <v>0</v>
      </c>
      <c r="FP34">
        <v>0</v>
      </c>
      <c r="FR34" t="s">
        <v>287</v>
      </c>
      <c r="FT34" t="s">
        <v>274</v>
      </c>
      <c r="FU34" t="s">
        <v>4264</v>
      </c>
      <c r="FV34" t="s">
        <v>397</v>
      </c>
      <c r="FW34" t="s">
        <v>291</v>
      </c>
      <c r="FX34">
        <v>0</v>
      </c>
      <c r="FZ34">
        <v>7.17</v>
      </c>
      <c r="GA34">
        <v>-10</v>
      </c>
      <c r="GB34">
        <v>0</v>
      </c>
      <c r="GE34">
        <v>0</v>
      </c>
      <c r="GI34">
        <v>0</v>
      </c>
      <c r="GJ34">
        <v>0</v>
      </c>
      <c r="GL34" t="s">
        <v>13197</v>
      </c>
      <c r="GN34">
        <v>2</v>
      </c>
      <c r="GZ34" t="s">
        <v>10498</v>
      </c>
      <c r="HB34" t="s">
        <v>294</v>
      </c>
      <c r="HC34" t="s">
        <v>313</v>
      </c>
      <c r="HD34" t="s">
        <v>13198</v>
      </c>
      <c r="HE34">
        <v>0</v>
      </c>
      <c r="HF34">
        <v>20</v>
      </c>
      <c r="HG34">
        <v>7</v>
      </c>
      <c r="HH34" t="s">
        <v>275</v>
      </c>
      <c r="HK34" t="s">
        <v>2010</v>
      </c>
      <c r="HV34">
        <v>40</v>
      </c>
      <c r="HW34">
        <v>4309923</v>
      </c>
      <c r="HX34" t="s">
        <v>13199</v>
      </c>
      <c r="HY34">
        <v>4309887</v>
      </c>
      <c r="IB34">
        <v>0</v>
      </c>
      <c r="IC34">
        <v>0</v>
      </c>
      <c r="IL34">
        <v>99</v>
      </c>
      <c r="IN34" t="s">
        <v>13138</v>
      </c>
      <c r="IP34" t="s">
        <v>13138</v>
      </c>
      <c r="IT34">
        <v>12</v>
      </c>
    </row>
    <row r="35" spans="1:254">
      <c r="A35">
        <v>34</v>
      </c>
      <c r="B35">
        <v>2111</v>
      </c>
      <c r="C35">
        <v>3</v>
      </c>
      <c r="D35">
        <v>2</v>
      </c>
      <c r="E35">
        <v>8</v>
      </c>
      <c r="F35">
        <v>0</v>
      </c>
      <c r="G35">
        <v>40</v>
      </c>
      <c r="I35" t="s">
        <v>298</v>
      </c>
      <c r="J35">
        <v>22</v>
      </c>
      <c r="K35" t="s">
        <v>13200</v>
      </c>
      <c r="L35" t="s">
        <v>13201</v>
      </c>
      <c r="M35" t="s">
        <v>7707</v>
      </c>
      <c r="O35" t="s">
        <v>7708</v>
      </c>
      <c r="P35" t="s">
        <v>4609</v>
      </c>
      <c r="V35" t="s">
        <v>253</v>
      </c>
      <c r="W35" t="s">
        <v>13202</v>
      </c>
      <c r="X35" t="s">
        <v>323</v>
      </c>
      <c r="Y35" t="s">
        <v>13203</v>
      </c>
      <c r="AA35" t="s">
        <v>5297</v>
      </c>
      <c r="AB35" t="s">
        <v>5114</v>
      </c>
      <c r="AJ35" t="s">
        <v>756</v>
      </c>
      <c r="AO35">
        <v>7</v>
      </c>
      <c r="BI35" t="s">
        <v>607</v>
      </c>
      <c r="BP35">
        <f t="shared" si="0"/>
        <v>1</v>
      </c>
      <c r="BQ35">
        <f t="shared" si="1"/>
        <v>0</v>
      </c>
      <c r="BS35" t="s">
        <v>12612</v>
      </c>
      <c r="BU35">
        <v>17</v>
      </c>
      <c r="BW35">
        <v>1</v>
      </c>
      <c r="BX35" t="s">
        <v>13204</v>
      </c>
      <c r="BZ35">
        <v>0</v>
      </c>
      <c r="CC35" s="3">
        <v>0.43402777777777773</v>
      </c>
      <c r="CD35" t="s">
        <v>274</v>
      </c>
      <c r="CE35" t="s">
        <v>13205</v>
      </c>
      <c r="CF35">
        <v>0</v>
      </c>
      <c r="CH35" t="s">
        <v>481</v>
      </c>
      <c r="CI35">
        <v>0</v>
      </c>
      <c r="CJ35" t="s">
        <v>13206</v>
      </c>
      <c r="CK35" s="4">
        <v>38414</v>
      </c>
      <c r="CL35" t="s">
        <v>13207</v>
      </c>
      <c r="CM35" t="s">
        <v>13208</v>
      </c>
      <c r="CN35">
        <v>17</v>
      </c>
      <c r="CP35" t="s">
        <v>282</v>
      </c>
      <c r="CQ35" t="s">
        <v>12612</v>
      </c>
      <c r="CT35" t="s">
        <v>613</v>
      </c>
      <c r="CV35">
        <v>0</v>
      </c>
      <c r="CX35">
        <v>3</v>
      </c>
      <c r="CY35" t="s">
        <v>1242</v>
      </c>
      <c r="CZ35">
        <v>11</v>
      </c>
      <c r="DA35">
        <v>8</v>
      </c>
      <c r="DB35" t="s">
        <v>2703</v>
      </c>
      <c r="DC35">
        <v>-46</v>
      </c>
      <c r="DJ35">
        <v>0</v>
      </c>
      <c r="DK35" s="4">
        <v>44519</v>
      </c>
      <c r="DL35">
        <v>20650</v>
      </c>
      <c r="DM35">
        <v>2021</v>
      </c>
      <c r="DN35">
        <v>0</v>
      </c>
      <c r="DP35">
        <v>81926</v>
      </c>
      <c r="DQ35">
        <v>110</v>
      </c>
      <c r="DT35" t="s">
        <v>257</v>
      </c>
      <c r="DU35" t="s">
        <v>274</v>
      </c>
      <c r="DW35">
        <v>7</v>
      </c>
      <c r="DX35" t="s">
        <v>275</v>
      </c>
      <c r="EA35" t="s">
        <v>2252</v>
      </c>
      <c r="ED35">
        <v>0</v>
      </c>
      <c r="EE35" t="s">
        <v>13209</v>
      </c>
      <c r="EF35" t="s">
        <v>1485</v>
      </c>
      <c r="EG35">
        <v>0</v>
      </c>
      <c r="EI35" t="s">
        <v>2147</v>
      </c>
      <c r="EJ35" t="s">
        <v>13210</v>
      </c>
      <c r="EK35" t="s">
        <v>13211</v>
      </c>
      <c r="EL35" t="s">
        <v>13212</v>
      </c>
      <c r="EM35" t="s">
        <v>13213</v>
      </c>
      <c r="EN35" t="s">
        <v>269</v>
      </c>
      <c r="EO35" t="s">
        <v>3912</v>
      </c>
      <c r="EP35">
        <v>0</v>
      </c>
      <c r="EQ35" t="s">
        <v>491</v>
      </c>
      <c r="ES35" t="s">
        <v>13214</v>
      </c>
      <c r="ET35">
        <v>14</v>
      </c>
      <c r="EU35" t="s">
        <v>257</v>
      </c>
      <c r="EV35" t="s">
        <v>349</v>
      </c>
      <c r="EW35" t="s">
        <v>390</v>
      </c>
      <c r="EX35" t="s">
        <v>1914</v>
      </c>
      <c r="FA35" t="s">
        <v>269</v>
      </c>
      <c r="FB35" t="s">
        <v>13215</v>
      </c>
      <c r="FD35">
        <v>1</v>
      </c>
      <c r="FE35">
        <v>10</v>
      </c>
      <c r="FJ35" t="s">
        <v>13216</v>
      </c>
      <c r="FK35">
        <v>0</v>
      </c>
      <c r="FM35">
        <v>0</v>
      </c>
      <c r="FP35">
        <v>0</v>
      </c>
      <c r="FR35" t="s">
        <v>622</v>
      </c>
      <c r="FT35" t="s">
        <v>274</v>
      </c>
      <c r="FU35" t="s">
        <v>13217</v>
      </c>
      <c r="FV35" t="s">
        <v>290</v>
      </c>
      <c r="FX35">
        <v>0</v>
      </c>
      <c r="FZ35">
        <v>7.17</v>
      </c>
      <c r="GA35">
        <v>-10</v>
      </c>
      <c r="GB35">
        <v>0</v>
      </c>
      <c r="GE35">
        <v>0</v>
      </c>
      <c r="GF35" t="s">
        <v>1179</v>
      </c>
      <c r="GH35">
        <v>2.8</v>
      </c>
      <c r="GI35">
        <v>0</v>
      </c>
      <c r="GJ35">
        <v>0</v>
      </c>
      <c r="GL35" t="s">
        <v>13218</v>
      </c>
      <c r="GO35" t="s">
        <v>499</v>
      </c>
      <c r="GQ35">
        <v>51</v>
      </c>
      <c r="GZ35" t="s">
        <v>5454</v>
      </c>
      <c r="HB35" t="s">
        <v>294</v>
      </c>
      <c r="HC35" t="s">
        <v>313</v>
      </c>
      <c r="HD35" t="s">
        <v>13219</v>
      </c>
      <c r="HE35">
        <v>0</v>
      </c>
      <c r="HF35">
        <v>22</v>
      </c>
      <c r="HG35">
        <v>7</v>
      </c>
      <c r="HH35" t="s">
        <v>275</v>
      </c>
      <c r="HJ35" t="s">
        <v>387</v>
      </c>
      <c r="HK35" t="s">
        <v>2264</v>
      </c>
      <c r="HL35" t="s">
        <v>12789</v>
      </c>
      <c r="HN35" t="s">
        <v>13220</v>
      </c>
      <c r="HO35" t="s">
        <v>13221</v>
      </c>
      <c r="HP35" t="s">
        <v>13222</v>
      </c>
      <c r="HQ35" t="s">
        <v>13223</v>
      </c>
      <c r="HS35" t="s">
        <v>1382</v>
      </c>
      <c r="HV35">
        <v>40</v>
      </c>
      <c r="HW35">
        <v>4309958</v>
      </c>
      <c r="HY35">
        <v>4309923</v>
      </c>
      <c r="IB35">
        <v>-0.5</v>
      </c>
      <c r="IC35">
        <v>1</v>
      </c>
      <c r="IL35">
        <v>100</v>
      </c>
      <c r="IT35">
        <v>12</v>
      </c>
    </row>
    <row r="36" spans="1:254">
      <c r="A36">
        <v>35</v>
      </c>
      <c r="B36">
        <v>2111</v>
      </c>
      <c r="C36">
        <v>3</v>
      </c>
      <c r="D36">
        <v>3</v>
      </c>
      <c r="E36">
        <v>8</v>
      </c>
      <c r="F36">
        <v>18</v>
      </c>
      <c r="G36">
        <v>40</v>
      </c>
      <c r="I36" t="s">
        <v>254</v>
      </c>
      <c r="J36">
        <v>11</v>
      </c>
      <c r="K36" t="s">
        <v>1184</v>
      </c>
      <c r="L36" t="s">
        <v>13224</v>
      </c>
      <c r="M36" t="s">
        <v>1037</v>
      </c>
      <c r="O36" t="s">
        <v>274</v>
      </c>
      <c r="P36" t="s">
        <v>509</v>
      </c>
      <c r="Q36" t="s">
        <v>2574</v>
      </c>
      <c r="S36" t="s">
        <v>2137</v>
      </c>
      <c r="V36" t="s">
        <v>253</v>
      </c>
      <c r="W36" t="s">
        <v>3292</v>
      </c>
      <c r="X36" t="s">
        <v>3293</v>
      </c>
      <c r="Y36" t="s">
        <v>3293</v>
      </c>
      <c r="AA36" t="s">
        <v>666</v>
      </c>
      <c r="AB36" t="s">
        <v>667</v>
      </c>
      <c r="AI36">
        <v>88</v>
      </c>
      <c r="AJ36" t="s">
        <v>327</v>
      </c>
      <c r="AO36">
        <v>7</v>
      </c>
      <c r="BI36" t="s">
        <v>607</v>
      </c>
      <c r="BP36">
        <f t="shared" si="0"/>
        <v>2</v>
      </c>
      <c r="BQ36">
        <f t="shared" si="1"/>
        <v>0</v>
      </c>
      <c r="BS36" t="s">
        <v>12612</v>
      </c>
      <c r="BU36">
        <v>17</v>
      </c>
      <c r="BW36">
        <v>0</v>
      </c>
      <c r="BX36" t="s">
        <v>13225</v>
      </c>
      <c r="BY36" t="s">
        <v>7307</v>
      </c>
      <c r="BZ36">
        <v>1</v>
      </c>
      <c r="CC36" s="3">
        <v>0.42777777777777781</v>
      </c>
      <c r="CD36" t="s">
        <v>257</v>
      </c>
      <c r="CE36" t="s">
        <v>13226</v>
      </c>
      <c r="CF36">
        <v>10</v>
      </c>
      <c r="CH36" t="s">
        <v>331</v>
      </c>
      <c r="CI36">
        <v>0</v>
      </c>
      <c r="CJ36" t="s">
        <v>13227</v>
      </c>
      <c r="CK36" s="4">
        <v>38414</v>
      </c>
      <c r="CL36" t="s">
        <v>13228</v>
      </c>
      <c r="CM36" t="s">
        <v>13229</v>
      </c>
      <c r="CN36">
        <v>17</v>
      </c>
      <c r="CP36" t="s">
        <v>269</v>
      </c>
      <c r="CQ36" t="s">
        <v>12612</v>
      </c>
      <c r="CT36" t="s">
        <v>13230</v>
      </c>
      <c r="CV36">
        <v>0</v>
      </c>
      <c r="CX36">
        <v>4</v>
      </c>
      <c r="CY36" t="s">
        <v>1242</v>
      </c>
      <c r="CZ36">
        <v>11</v>
      </c>
      <c r="DA36">
        <v>8</v>
      </c>
      <c r="DB36" t="s">
        <v>2703</v>
      </c>
      <c r="DC36">
        <v>-46</v>
      </c>
      <c r="DE36" t="s">
        <v>12965</v>
      </c>
      <c r="DJ36">
        <v>18</v>
      </c>
      <c r="DK36" s="4">
        <v>44519</v>
      </c>
      <c r="DL36">
        <v>20650</v>
      </c>
      <c r="DM36">
        <v>2021</v>
      </c>
      <c r="DN36">
        <v>0</v>
      </c>
      <c r="DP36">
        <v>81926</v>
      </c>
      <c r="DQ36">
        <v>111</v>
      </c>
      <c r="DT36" t="s">
        <v>257</v>
      </c>
      <c r="DU36" t="s">
        <v>274</v>
      </c>
      <c r="DW36">
        <v>7</v>
      </c>
      <c r="DX36" t="s">
        <v>275</v>
      </c>
      <c r="ED36">
        <v>0</v>
      </c>
      <c r="EE36" t="s">
        <v>836</v>
      </c>
      <c r="EF36" t="s">
        <v>675</v>
      </c>
      <c r="EG36">
        <v>0</v>
      </c>
      <c r="EH36" t="s">
        <v>837</v>
      </c>
      <c r="EI36" t="s">
        <v>340</v>
      </c>
      <c r="EJ36" t="s">
        <v>703</v>
      </c>
      <c r="EK36" t="s">
        <v>13231</v>
      </c>
      <c r="EL36" t="s">
        <v>13232</v>
      </c>
      <c r="EM36" t="s">
        <v>703</v>
      </c>
      <c r="EN36" t="s">
        <v>282</v>
      </c>
      <c r="EO36" t="s">
        <v>707</v>
      </c>
      <c r="EP36">
        <v>0</v>
      </c>
      <c r="EQ36" t="s">
        <v>491</v>
      </c>
      <c r="ES36" t="s">
        <v>13233</v>
      </c>
      <c r="ET36">
        <v>16</v>
      </c>
      <c r="EU36" t="s">
        <v>348</v>
      </c>
      <c r="EV36" t="s">
        <v>349</v>
      </c>
      <c r="EW36" t="s">
        <v>350</v>
      </c>
      <c r="EX36" t="s">
        <v>351</v>
      </c>
      <c r="FA36" t="s">
        <v>1845</v>
      </c>
      <c r="FB36" t="s">
        <v>13234</v>
      </c>
      <c r="FD36">
        <v>0</v>
      </c>
      <c r="FE36">
        <v>6</v>
      </c>
      <c r="FK36">
        <v>0</v>
      </c>
      <c r="FM36">
        <v>0</v>
      </c>
      <c r="FP36">
        <v>0</v>
      </c>
      <c r="FR36" t="s">
        <v>462</v>
      </c>
      <c r="FU36" t="s">
        <v>777</v>
      </c>
      <c r="FX36">
        <v>0</v>
      </c>
      <c r="FZ36">
        <v>7.17</v>
      </c>
      <c r="GA36">
        <v>-10</v>
      </c>
      <c r="GB36">
        <v>0</v>
      </c>
      <c r="GC36" t="s">
        <v>3604</v>
      </c>
      <c r="GD36" t="s">
        <v>355</v>
      </c>
      <c r="GE36">
        <v>0</v>
      </c>
      <c r="GH36">
        <v>6.6</v>
      </c>
      <c r="GI36">
        <v>0</v>
      </c>
      <c r="GJ36">
        <v>0</v>
      </c>
      <c r="GL36" t="s">
        <v>13235</v>
      </c>
      <c r="GM36">
        <v>2</v>
      </c>
      <c r="GN36">
        <v>0</v>
      </c>
      <c r="GO36" t="s">
        <v>357</v>
      </c>
      <c r="GQ36">
        <v>12</v>
      </c>
      <c r="GZ36" t="s">
        <v>13236</v>
      </c>
      <c r="HB36" t="s">
        <v>294</v>
      </c>
      <c r="HC36" t="s">
        <v>313</v>
      </c>
      <c r="HD36" t="s">
        <v>12645</v>
      </c>
      <c r="HE36">
        <v>0</v>
      </c>
      <c r="HF36">
        <v>11</v>
      </c>
      <c r="HG36">
        <v>7</v>
      </c>
      <c r="HH36" t="s">
        <v>275</v>
      </c>
      <c r="HK36">
        <v>3</v>
      </c>
      <c r="HL36" t="s">
        <v>12645</v>
      </c>
      <c r="HM36" t="s">
        <v>12965</v>
      </c>
      <c r="HN36" t="s">
        <v>13139</v>
      </c>
      <c r="HO36" t="s">
        <v>13237</v>
      </c>
      <c r="HP36" t="s">
        <v>13238</v>
      </c>
      <c r="HQ36" t="s">
        <v>13239</v>
      </c>
      <c r="HS36" t="s">
        <v>5050</v>
      </c>
      <c r="HV36">
        <v>22</v>
      </c>
      <c r="HW36">
        <v>4309976</v>
      </c>
      <c r="HX36" t="s">
        <v>565</v>
      </c>
      <c r="HY36">
        <v>4309958</v>
      </c>
      <c r="IB36">
        <v>0.5</v>
      </c>
      <c r="IC36">
        <v>1</v>
      </c>
      <c r="IL36">
        <v>101</v>
      </c>
      <c r="IP36" t="s">
        <v>12965</v>
      </c>
      <c r="IT36">
        <v>12</v>
      </c>
    </row>
    <row r="37" spans="1:254">
      <c r="A37">
        <v>36</v>
      </c>
      <c r="B37">
        <v>2111</v>
      </c>
      <c r="C37">
        <v>3</v>
      </c>
      <c r="D37">
        <v>1</v>
      </c>
      <c r="E37">
        <v>10</v>
      </c>
      <c r="F37">
        <v>11</v>
      </c>
      <c r="G37">
        <v>22</v>
      </c>
      <c r="I37" t="s">
        <v>254</v>
      </c>
      <c r="J37">
        <v>11</v>
      </c>
      <c r="K37" t="s">
        <v>317</v>
      </c>
      <c r="L37" t="s">
        <v>4843</v>
      </c>
      <c r="M37" t="s">
        <v>1037</v>
      </c>
      <c r="O37" t="s">
        <v>274</v>
      </c>
      <c r="P37" t="s">
        <v>509</v>
      </c>
      <c r="V37" t="s">
        <v>253</v>
      </c>
      <c r="W37" t="s">
        <v>13240</v>
      </c>
      <c r="X37" t="s">
        <v>664</v>
      </c>
      <c r="Y37" t="s">
        <v>13241</v>
      </c>
      <c r="AA37" t="s">
        <v>666</v>
      </c>
      <c r="AB37" t="s">
        <v>667</v>
      </c>
      <c r="AI37">
        <v>22</v>
      </c>
      <c r="AJ37" t="s">
        <v>327</v>
      </c>
      <c r="AO37">
        <v>7</v>
      </c>
      <c r="BI37" t="s">
        <v>274</v>
      </c>
      <c r="BP37">
        <f t="shared" si="0"/>
        <v>1</v>
      </c>
      <c r="BQ37">
        <f t="shared" si="1"/>
        <v>0</v>
      </c>
      <c r="BS37" t="s">
        <v>12612</v>
      </c>
      <c r="BU37">
        <v>17</v>
      </c>
      <c r="BW37">
        <v>0</v>
      </c>
      <c r="BX37" t="s">
        <v>13242</v>
      </c>
      <c r="BZ37">
        <v>1</v>
      </c>
      <c r="CA37" t="s">
        <v>492</v>
      </c>
      <c r="CC37" s="3">
        <v>0.39999999999999997</v>
      </c>
      <c r="CD37" t="s">
        <v>274</v>
      </c>
      <c r="CE37" t="s">
        <v>13243</v>
      </c>
      <c r="CF37">
        <v>9</v>
      </c>
      <c r="CH37" t="s">
        <v>493</v>
      </c>
      <c r="CI37">
        <v>0</v>
      </c>
      <c r="CJ37" t="s">
        <v>13244</v>
      </c>
      <c r="CK37" s="4">
        <v>38414</v>
      </c>
      <c r="CL37" t="s">
        <v>13245</v>
      </c>
      <c r="CM37" t="s">
        <v>13246</v>
      </c>
      <c r="CN37">
        <v>17</v>
      </c>
      <c r="CO37" t="s">
        <v>13247</v>
      </c>
      <c r="CP37" t="s">
        <v>269</v>
      </c>
      <c r="CQ37" t="s">
        <v>12612</v>
      </c>
      <c r="CS37" t="s">
        <v>13248</v>
      </c>
      <c r="CT37" t="s">
        <v>13249</v>
      </c>
      <c r="CV37">
        <v>0</v>
      </c>
      <c r="CX37">
        <v>5</v>
      </c>
      <c r="CY37" t="s">
        <v>1242</v>
      </c>
      <c r="CZ37">
        <v>11</v>
      </c>
      <c r="DA37">
        <v>8</v>
      </c>
      <c r="DB37" t="s">
        <v>2703</v>
      </c>
      <c r="DC37">
        <v>-46</v>
      </c>
      <c r="DE37" t="s">
        <v>13250</v>
      </c>
      <c r="DJ37">
        <v>11</v>
      </c>
      <c r="DK37" s="4">
        <v>44519</v>
      </c>
      <c r="DL37">
        <v>20650</v>
      </c>
      <c r="DM37">
        <v>2021</v>
      </c>
      <c r="DN37">
        <v>0</v>
      </c>
      <c r="DP37">
        <v>81926</v>
      </c>
      <c r="DQ37">
        <v>112</v>
      </c>
      <c r="DT37" t="s">
        <v>274</v>
      </c>
      <c r="DU37" t="s">
        <v>257</v>
      </c>
      <c r="DW37">
        <v>7</v>
      </c>
      <c r="DX37" t="s">
        <v>275</v>
      </c>
      <c r="DZ37" t="s">
        <v>12659</v>
      </c>
      <c r="ED37">
        <v>0</v>
      </c>
      <c r="EE37" t="s">
        <v>7350</v>
      </c>
      <c r="EF37" t="s">
        <v>422</v>
      </c>
      <c r="EG37">
        <v>0</v>
      </c>
      <c r="EH37" t="s">
        <v>2341</v>
      </c>
      <c r="EI37" t="s">
        <v>340</v>
      </c>
      <c r="EJ37" t="s">
        <v>4070</v>
      </c>
      <c r="EK37" t="s">
        <v>13251</v>
      </c>
      <c r="EL37" t="s">
        <v>13252</v>
      </c>
      <c r="EM37" t="s">
        <v>968</v>
      </c>
      <c r="EN37" t="s">
        <v>282</v>
      </c>
      <c r="EO37" t="s">
        <v>345</v>
      </c>
      <c r="EP37">
        <v>0</v>
      </c>
      <c r="EQ37" t="s">
        <v>491</v>
      </c>
      <c r="ES37" t="s">
        <v>13253</v>
      </c>
      <c r="ET37">
        <v>-8</v>
      </c>
      <c r="EU37" t="s">
        <v>348</v>
      </c>
      <c r="EV37" t="s">
        <v>349</v>
      </c>
      <c r="EW37" t="s">
        <v>462</v>
      </c>
      <c r="EX37" t="s">
        <v>492</v>
      </c>
      <c r="FA37" t="s">
        <v>2937</v>
      </c>
      <c r="FB37" t="s">
        <v>13254</v>
      </c>
      <c r="FD37">
        <v>0</v>
      </c>
      <c r="FE37">
        <v>3</v>
      </c>
      <c r="FJ37" t="s">
        <v>13255</v>
      </c>
      <c r="FK37">
        <v>0</v>
      </c>
      <c r="FM37">
        <v>1</v>
      </c>
      <c r="FN37" t="s">
        <v>12659</v>
      </c>
      <c r="FO37" t="s">
        <v>1541</v>
      </c>
      <c r="FP37">
        <v>0</v>
      </c>
      <c r="FR37" t="s">
        <v>462</v>
      </c>
      <c r="FT37" t="s">
        <v>257</v>
      </c>
      <c r="FU37" t="s">
        <v>777</v>
      </c>
      <c r="FX37">
        <v>0</v>
      </c>
      <c r="FZ37">
        <v>7.17</v>
      </c>
      <c r="GA37">
        <v>-10</v>
      </c>
      <c r="GB37">
        <v>0</v>
      </c>
      <c r="GD37" t="s">
        <v>355</v>
      </c>
      <c r="GE37">
        <v>1</v>
      </c>
      <c r="GG37">
        <v>2.2999999999999998</v>
      </c>
      <c r="GH37">
        <v>3.1</v>
      </c>
      <c r="GI37">
        <v>0</v>
      </c>
      <c r="GJ37">
        <v>0</v>
      </c>
      <c r="GL37" t="s">
        <v>13256</v>
      </c>
      <c r="GM37">
        <v>19</v>
      </c>
      <c r="GN37">
        <v>9</v>
      </c>
      <c r="GO37">
        <v>4</v>
      </c>
      <c r="GP37" t="s">
        <v>779</v>
      </c>
      <c r="GQ37">
        <v>33</v>
      </c>
      <c r="GZ37" t="s">
        <v>13257</v>
      </c>
      <c r="HA37" t="s">
        <v>13250</v>
      </c>
      <c r="HB37" t="s">
        <v>294</v>
      </c>
      <c r="HC37" t="s">
        <v>313</v>
      </c>
      <c r="HD37" t="s">
        <v>13258</v>
      </c>
      <c r="HE37">
        <v>0</v>
      </c>
      <c r="HF37">
        <v>11</v>
      </c>
      <c r="HG37">
        <v>7</v>
      </c>
      <c r="HH37" t="s">
        <v>275</v>
      </c>
      <c r="HK37" t="s">
        <v>13259</v>
      </c>
      <c r="HL37" t="s">
        <v>13250</v>
      </c>
      <c r="HN37" t="s">
        <v>13260</v>
      </c>
      <c r="HO37" t="s">
        <v>13261</v>
      </c>
      <c r="HP37" t="s">
        <v>4861</v>
      </c>
      <c r="HQ37" t="s">
        <v>13262</v>
      </c>
      <c r="HS37" t="s">
        <v>13263</v>
      </c>
      <c r="HV37">
        <v>11</v>
      </c>
      <c r="HW37">
        <v>4310012</v>
      </c>
      <c r="HX37" t="s">
        <v>13264</v>
      </c>
      <c r="HY37">
        <v>4309976</v>
      </c>
      <c r="IB37">
        <v>0</v>
      </c>
      <c r="IC37">
        <v>0</v>
      </c>
      <c r="IL37">
        <v>102</v>
      </c>
      <c r="IP37" t="s">
        <v>12628</v>
      </c>
      <c r="IT37">
        <v>12</v>
      </c>
    </row>
    <row r="38" spans="1:254">
      <c r="A38">
        <v>37</v>
      </c>
      <c r="B38">
        <v>2111</v>
      </c>
      <c r="C38">
        <v>3</v>
      </c>
      <c r="D38">
        <v>1</v>
      </c>
      <c r="E38">
        <v>10</v>
      </c>
      <c r="F38">
        <v>0</v>
      </c>
      <c r="G38">
        <v>11</v>
      </c>
      <c r="I38" t="s">
        <v>298</v>
      </c>
      <c r="J38">
        <v>11</v>
      </c>
      <c r="K38" t="s">
        <v>471</v>
      </c>
      <c r="L38" t="s">
        <v>12733</v>
      </c>
      <c r="M38" t="s">
        <v>1037</v>
      </c>
      <c r="O38" t="s">
        <v>274</v>
      </c>
      <c r="Q38" t="s">
        <v>2574</v>
      </c>
      <c r="S38" t="s">
        <v>9358</v>
      </c>
      <c r="V38" t="s">
        <v>253</v>
      </c>
      <c r="W38" t="s">
        <v>4922</v>
      </c>
      <c r="X38" t="s">
        <v>1432</v>
      </c>
      <c r="Y38" t="s">
        <v>4923</v>
      </c>
      <c r="AA38" t="s">
        <v>325</v>
      </c>
      <c r="AB38" t="s">
        <v>326</v>
      </c>
      <c r="AJ38" t="s">
        <v>756</v>
      </c>
      <c r="AO38">
        <v>7</v>
      </c>
      <c r="BI38" t="s">
        <v>257</v>
      </c>
      <c r="BP38">
        <f t="shared" si="0"/>
        <v>2</v>
      </c>
      <c r="BQ38">
        <f t="shared" si="1"/>
        <v>0</v>
      </c>
      <c r="BS38" t="s">
        <v>12612</v>
      </c>
      <c r="BU38">
        <v>17</v>
      </c>
      <c r="BW38">
        <v>0</v>
      </c>
      <c r="BX38" t="s">
        <v>13265</v>
      </c>
      <c r="BY38" t="s">
        <v>7871</v>
      </c>
      <c r="BZ38">
        <v>0</v>
      </c>
      <c r="CC38" s="3">
        <v>0.36944444444444446</v>
      </c>
      <c r="CD38" t="s">
        <v>257</v>
      </c>
      <c r="CE38" t="s">
        <v>13266</v>
      </c>
      <c r="CF38">
        <v>8</v>
      </c>
      <c r="CH38" t="s">
        <v>1144</v>
      </c>
      <c r="CI38">
        <v>0</v>
      </c>
      <c r="CJ38" t="s">
        <v>13267</v>
      </c>
      <c r="CK38" s="4">
        <v>38414</v>
      </c>
      <c r="CL38" t="s">
        <v>13268</v>
      </c>
      <c r="CM38" t="s">
        <v>13269</v>
      </c>
      <c r="CN38">
        <v>17</v>
      </c>
      <c r="CP38" t="s">
        <v>282</v>
      </c>
      <c r="CQ38" t="s">
        <v>12612</v>
      </c>
      <c r="CT38" t="s">
        <v>4355</v>
      </c>
      <c r="CV38">
        <v>0</v>
      </c>
      <c r="CX38">
        <v>6</v>
      </c>
      <c r="CY38" t="s">
        <v>1242</v>
      </c>
      <c r="CZ38">
        <v>11</v>
      </c>
      <c r="DA38">
        <v>8</v>
      </c>
      <c r="DB38" t="s">
        <v>2703</v>
      </c>
      <c r="DC38">
        <v>-46</v>
      </c>
      <c r="DJ38">
        <v>0</v>
      </c>
      <c r="DK38" s="4">
        <v>44519</v>
      </c>
      <c r="DL38">
        <v>20650</v>
      </c>
      <c r="DM38">
        <v>2021</v>
      </c>
      <c r="DN38">
        <v>0</v>
      </c>
      <c r="DP38">
        <v>81926</v>
      </c>
      <c r="DQ38">
        <v>113</v>
      </c>
      <c r="DT38" t="s">
        <v>257</v>
      </c>
      <c r="DU38" t="s">
        <v>274</v>
      </c>
      <c r="DW38">
        <v>7</v>
      </c>
      <c r="DX38" t="s">
        <v>275</v>
      </c>
      <c r="DZ38" t="s">
        <v>13270</v>
      </c>
      <c r="EA38" t="s">
        <v>2252</v>
      </c>
      <c r="ED38">
        <v>0</v>
      </c>
      <c r="EE38" t="s">
        <v>337</v>
      </c>
      <c r="EF38" t="s">
        <v>338</v>
      </c>
      <c r="EG38">
        <v>0</v>
      </c>
      <c r="EH38" t="s">
        <v>10035</v>
      </c>
      <c r="EI38" t="s">
        <v>340</v>
      </c>
      <c r="EJ38" t="s">
        <v>4070</v>
      </c>
      <c r="EK38" t="s">
        <v>13271</v>
      </c>
      <c r="EL38" t="s">
        <v>11007</v>
      </c>
      <c r="EN38" t="s">
        <v>269</v>
      </c>
      <c r="EO38" t="s">
        <v>345</v>
      </c>
      <c r="EP38">
        <v>0</v>
      </c>
      <c r="EQ38" t="s">
        <v>491</v>
      </c>
      <c r="ES38" t="s">
        <v>13272</v>
      </c>
      <c r="ET38">
        <v>19</v>
      </c>
      <c r="EU38" t="s">
        <v>348</v>
      </c>
      <c r="EV38" t="s">
        <v>349</v>
      </c>
      <c r="EW38" t="s">
        <v>4383</v>
      </c>
      <c r="EX38" t="s">
        <v>391</v>
      </c>
      <c r="FA38" t="s">
        <v>1845</v>
      </c>
      <c r="FB38" t="s">
        <v>13273</v>
      </c>
      <c r="FD38">
        <v>0</v>
      </c>
      <c r="FE38">
        <v>3</v>
      </c>
      <c r="FJ38" t="s">
        <v>13274</v>
      </c>
      <c r="FK38">
        <v>0</v>
      </c>
      <c r="FM38">
        <v>1</v>
      </c>
      <c r="FN38" t="s">
        <v>13270</v>
      </c>
      <c r="FO38" t="s">
        <v>600</v>
      </c>
      <c r="FP38">
        <v>0</v>
      </c>
      <c r="FR38" t="s">
        <v>354</v>
      </c>
      <c r="FX38">
        <v>0</v>
      </c>
      <c r="FZ38">
        <v>7.17</v>
      </c>
      <c r="GA38">
        <v>-10</v>
      </c>
      <c r="GB38">
        <v>0</v>
      </c>
      <c r="GC38" t="s">
        <v>1326</v>
      </c>
      <c r="GD38" t="s">
        <v>355</v>
      </c>
      <c r="GE38">
        <v>0</v>
      </c>
      <c r="GG38">
        <v>3.7</v>
      </c>
      <c r="GH38">
        <v>5.3</v>
      </c>
      <c r="GI38">
        <v>0</v>
      </c>
      <c r="GJ38">
        <v>0</v>
      </c>
      <c r="GL38" t="s">
        <v>13275</v>
      </c>
      <c r="GO38" t="s">
        <v>357</v>
      </c>
      <c r="GP38" t="s">
        <v>779</v>
      </c>
      <c r="GQ38">
        <v>11</v>
      </c>
      <c r="GZ38" t="s">
        <v>13276</v>
      </c>
      <c r="HB38" t="s">
        <v>313</v>
      </c>
      <c r="HC38" t="s">
        <v>294</v>
      </c>
      <c r="HD38" t="s">
        <v>13277</v>
      </c>
      <c r="HE38">
        <v>0</v>
      </c>
      <c r="HF38">
        <v>11</v>
      </c>
      <c r="HG38">
        <v>7</v>
      </c>
      <c r="HH38" t="s">
        <v>275</v>
      </c>
      <c r="HK38" t="s">
        <v>58</v>
      </c>
      <c r="HL38" t="s">
        <v>12953</v>
      </c>
      <c r="HN38" t="s">
        <v>12773</v>
      </c>
      <c r="HO38" t="s">
        <v>13278</v>
      </c>
      <c r="HP38" t="s">
        <v>13279</v>
      </c>
      <c r="HQ38" t="s">
        <v>13280</v>
      </c>
      <c r="HS38" t="s">
        <v>3132</v>
      </c>
      <c r="HV38">
        <v>11</v>
      </c>
      <c r="HW38">
        <v>4310059</v>
      </c>
      <c r="HY38">
        <v>4310012</v>
      </c>
      <c r="IB38">
        <v>-0.5</v>
      </c>
      <c r="IC38">
        <v>1</v>
      </c>
      <c r="IL38">
        <v>103</v>
      </c>
      <c r="IT38">
        <v>12</v>
      </c>
    </row>
    <row r="39" spans="1:254">
      <c r="A39">
        <v>38</v>
      </c>
      <c r="B39">
        <v>2111</v>
      </c>
      <c r="C39">
        <v>3</v>
      </c>
      <c r="D39">
        <v>2</v>
      </c>
      <c r="E39">
        <v>10</v>
      </c>
      <c r="F39">
        <v>0</v>
      </c>
      <c r="G39">
        <v>11</v>
      </c>
      <c r="I39" t="s">
        <v>298</v>
      </c>
      <c r="J39">
        <v>11</v>
      </c>
      <c r="K39" t="s">
        <v>506</v>
      </c>
      <c r="L39" t="s">
        <v>13281</v>
      </c>
      <c r="M39" t="s">
        <v>2016</v>
      </c>
      <c r="O39" t="s">
        <v>2017</v>
      </c>
      <c r="P39" t="s">
        <v>442</v>
      </c>
      <c r="V39" t="s">
        <v>253</v>
      </c>
      <c r="W39" t="s">
        <v>13282</v>
      </c>
      <c r="X39" t="s">
        <v>10161</v>
      </c>
      <c r="Y39" t="s">
        <v>10162</v>
      </c>
      <c r="AA39" t="s">
        <v>4505</v>
      </c>
      <c r="AB39" t="s">
        <v>13283</v>
      </c>
      <c r="AJ39" t="s">
        <v>756</v>
      </c>
      <c r="AO39">
        <v>7</v>
      </c>
      <c r="BI39" t="s">
        <v>257</v>
      </c>
      <c r="BP39">
        <f t="shared" si="0"/>
        <v>1</v>
      </c>
      <c r="BQ39">
        <f t="shared" si="1"/>
        <v>0</v>
      </c>
      <c r="BS39" t="s">
        <v>12612</v>
      </c>
      <c r="BU39">
        <v>17</v>
      </c>
      <c r="BW39">
        <v>1</v>
      </c>
      <c r="BX39" t="s">
        <v>13284</v>
      </c>
      <c r="BZ39">
        <v>1</v>
      </c>
      <c r="CC39" s="3">
        <v>0.36180555555555555</v>
      </c>
      <c r="CD39" t="s">
        <v>257</v>
      </c>
      <c r="CE39" t="s">
        <v>13285</v>
      </c>
      <c r="CF39">
        <v>5</v>
      </c>
      <c r="CH39" t="s">
        <v>331</v>
      </c>
      <c r="CI39">
        <v>0</v>
      </c>
      <c r="CJ39" t="s">
        <v>13286</v>
      </c>
      <c r="CK39" s="4">
        <v>38414</v>
      </c>
      <c r="CL39" t="s">
        <v>13287</v>
      </c>
      <c r="CM39" t="s">
        <v>13288</v>
      </c>
      <c r="CN39">
        <v>17</v>
      </c>
      <c r="CP39" t="s">
        <v>282</v>
      </c>
      <c r="CQ39" t="s">
        <v>12612</v>
      </c>
      <c r="CT39" t="s">
        <v>13289</v>
      </c>
      <c r="CV39">
        <v>0</v>
      </c>
      <c r="CX39">
        <v>7</v>
      </c>
      <c r="CY39" t="s">
        <v>1242</v>
      </c>
      <c r="CZ39">
        <v>11</v>
      </c>
      <c r="DA39">
        <v>8</v>
      </c>
      <c r="DB39" t="s">
        <v>2703</v>
      </c>
      <c r="DC39">
        <v>-46</v>
      </c>
      <c r="DJ39">
        <v>0</v>
      </c>
      <c r="DK39" s="4">
        <v>44519</v>
      </c>
      <c r="DL39">
        <v>20650</v>
      </c>
      <c r="DM39">
        <v>2021</v>
      </c>
      <c r="DN39">
        <v>0</v>
      </c>
      <c r="DP39">
        <v>81926</v>
      </c>
      <c r="DQ39">
        <v>114</v>
      </c>
      <c r="DT39" t="s">
        <v>257</v>
      </c>
      <c r="DU39" t="s">
        <v>274</v>
      </c>
      <c r="DW39">
        <v>7</v>
      </c>
      <c r="DX39" t="s">
        <v>275</v>
      </c>
      <c r="EA39" t="s">
        <v>2385</v>
      </c>
      <c r="ED39">
        <v>0</v>
      </c>
      <c r="EE39" t="s">
        <v>7889</v>
      </c>
      <c r="EF39" t="s">
        <v>675</v>
      </c>
      <c r="EG39">
        <v>0</v>
      </c>
      <c r="EI39" t="s">
        <v>340</v>
      </c>
      <c r="EJ39" t="s">
        <v>7839</v>
      </c>
      <c r="EK39" t="s">
        <v>13290</v>
      </c>
      <c r="EL39" t="s">
        <v>7854</v>
      </c>
      <c r="EM39" t="s">
        <v>13291</v>
      </c>
      <c r="EN39" t="s">
        <v>269</v>
      </c>
      <c r="EO39" t="s">
        <v>1110</v>
      </c>
      <c r="EP39">
        <v>0</v>
      </c>
      <c r="EQ39" t="s">
        <v>13292</v>
      </c>
      <c r="ER39" t="s">
        <v>12789</v>
      </c>
      <c r="ES39" t="s">
        <v>13293</v>
      </c>
      <c r="ET39">
        <v>16</v>
      </c>
      <c r="EU39" t="s">
        <v>348</v>
      </c>
      <c r="EV39" t="s">
        <v>349</v>
      </c>
      <c r="EW39" t="s">
        <v>5083</v>
      </c>
      <c r="EX39" t="s">
        <v>1914</v>
      </c>
      <c r="FA39" t="s">
        <v>741</v>
      </c>
      <c r="FB39" t="s">
        <v>13294</v>
      </c>
      <c r="FD39">
        <v>1</v>
      </c>
      <c r="FE39">
        <v>5</v>
      </c>
      <c r="FI39" t="s">
        <v>13295</v>
      </c>
      <c r="FK39">
        <v>0</v>
      </c>
      <c r="FM39">
        <v>0</v>
      </c>
      <c r="FP39">
        <v>0</v>
      </c>
      <c r="FR39" t="s">
        <v>395</v>
      </c>
      <c r="FT39" t="s">
        <v>257</v>
      </c>
      <c r="FU39" t="s">
        <v>396</v>
      </c>
      <c r="FV39" t="s">
        <v>1700</v>
      </c>
      <c r="FX39">
        <v>1</v>
      </c>
      <c r="FZ39">
        <v>7.17</v>
      </c>
      <c r="GA39">
        <v>-10</v>
      </c>
      <c r="GB39">
        <v>0</v>
      </c>
      <c r="GD39" t="s">
        <v>355</v>
      </c>
      <c r="GE39">
        <v>0</v>
      </c>
      <c r="GF39" t="s">
        <v>274</v>
      </c>
      <c r="GH39">
        <v>2</v>
      </c>
      <c r="GI39">
        <v>0</v>
      </c>
      <c r="GJ39">
        <v>0</v>
      </c>
      <c r="GL39" t="s">
        <v>13296</v>
      </c>
      <c r="GO39">
        <v>4</v>
      </c>
      <c r="GQ39">
        <v>33</v>
      </c>
      <c r="GZ39" t="s">
        <v>13297</v>
      </c>
      <c r="HB39" t="s">
        <v>313</v>
      </c>
      <c r="HC39" t="s">
        <v>313</v>
      </c>
      <c r="HE39">
        <v>0</v>
      </c>
      <c r="HF39">
        <v>11</v>
      </c>
      <c r="HG39">
        <v>7</v>
      </c>
      <c r="HH39" t="s">
        <v>275</v>
      </c>
      <c r="HJ39" t="s">
        <v>387</v>
      </c>
      <c r="HK39" t="s">
        <v>4564</v>
      </c>
      <c r="HL39" t="s">
        <v>12789</v>
      </c>
      <c r="HN39" t="s">
        <v>13298</v>
      </c>
      <c r="HO39" t="s">
        <v>13299</v>
      </c>
      <c r="HP39" t="s">
        <v>13300</v>
      </c>
      <c r="HQ39" t="s">
        <v>13301</v>
      </c>
      <c r="HS39" t="s">
        <v>1772</v>
      </c>
      <c r="HV39">
        <v>11</v>
      </c>
      <c r="HW39">
        <v>4310082</v>
      </c>
      <c r="HX39" t="s">
        <v>12789</v>
      </c>
      <c r="HY39">
        <v>4310059</v>
      </c>
      <c r="IB39">
        <v>0</v>
      </c>
      <c r="IC39">
        <v>0</v>
      </c>
      <c r="IL39">
        <v>104</v>
      </c>
      <c r="IT39">
        <v>12</v>
      </c>
    </row>
    <row r="40" spans="1:254">
      <c r="A40">
        <v>39</v>
      </c>
      <c r="B40">
        <v>2111</v>
      </c>
      <c r="C40">
        <v>3</v>
      </c>
      <c r="D40">
        <v>3</v>
      </c>
      <c r="E40">
        <v>10</v>
      </c>
      <c r="F40">
        <v>0</v>
      </c>
      <c r="G40">
        <v>11</v>
      </c>
      <c r="I40" t="s">
        <v>298</v>
      </c>
      <c r="J40">
        <v>11</v>
      </c>
      <c r="K40" t="s">
        <v>471</v>
      </c>
      <c r="L40" t="s">
        <v>2015</v>
      </c>
      <c r="M40" t="s">
        <v>2016</v>
      </c>
      <c r="O40" t="s">
        <v>2017</v>
      </c>
      <c r="V40" t="s">
        <v>253</v>
      </c>
      <c r="W40" t="s">
        <v>5988</v>
      </c>
      <c r="X40" t="s">
        <v>370</v>
      </c>
      <c r="Y40" t="s">
        <v>5989</v>
      </c>
      <c r="AA40" t="s">
        <v>325</v>
      </c>
      <c r="AB40" t="s">
        <v>326</v>
      </c>
      <c r="AJ40" t="s">
        <v>756</v>
      </c>
      <c r="AK40" t="s">
        <v>1434</v>
      </c>
      <c r="AO40">
        <v>7</v>
      </c>
      <c r="BI40" t="s">
        <v>257</v>
      </c>
      <c r="BP40">
        <f t="shared" si="0"/>
        <v>1</v>
      </c>
      <c r="BQ40">
        <f t="shared" si="1"/>
        <v>0</v>
      </c>
      <c r="BS40" t="s">
        <v>12612</v>
      </c>
      <c r="BU40">
        <v>17</v>
      </c>
      <c r="BW40">
        <v>0</v>
      </c>
      <c r="BX40" t="s">
        <v>13302</v>
      </c>
      <c r="BZ40">
        <v>1</v>
      </c>
      <c r="CB40" t="s">
        <v>2934</v>
      </c>
      <c r="CC40" s="3">
        <v>0.35833333333333334</v>
      </c>
      <c r="CD40" t="s">
        <v>274</v>
      </c>
      <c r="CE40" t="s">
        <v>13303</v>
      </c>
      <c r="CF40">
        <v>8</v>
      </c>
      <c r="CH40" t="s">
        <v>331</v>
      </c>
      <c r="CI40">
        <v>1</v>
      </c>
      <c r="CJ40" t="s">
        <v>13304</v>
      </c>
      <c r="CK40" s="4">
        <v>38414</v>
      </c>
      <c r="CL40" t="s">
        <v>13305</v>
      </c>
      <c r="CM40" t="s">
        <v>13306</v>
      </c>
      <c r="CN40">
        <v>17</v>
      </c>
      <c r="CO40" t="s">
        <v>13307</v>
      </c>
      <c r="CP40" t="s">
        <v>282</v>
      </c>
      <c r="CQ40" t="s">
        <v>12612</v>
      </c>
      <c r="CT40" t="s">
        <v>13308</v>
      </c>
      <c r="CV40">
        <v>0</v>
      </c>
      <c r="CX40">
        <v>8</v>
      </c>
      <c r="CY40" t="s">
        <v>1242</v>
      </c>
      <c r="CZ40">
        <v>11</v>
      </c>
      <c r="DA40">
        <v>8</v>
      </c>
      <c r="DB40" t="s">
        <v>2703</v>
      </c>
      <c r="DC40">
        <v>-46</v>
      </c>
      <c r="DJ40">
        <v>0</v>
      </c>
      <c r="DK40" s="4">
        <v>44519</v>
      </c>
      <c r="DL40">
        <v>20650</v>
      </c>
      <c r="DM40">
        <v>2021</v>
      </c>
      <c r="DN40">
        <v>0</v>
      </c>
      <c r="DP40">
        <v>81926</v>
      </c>
      <c r="DQ40">
        <v>115</v>
      </c>
      <c r="DT40" t="s">
        <v>257</v>
      </c>
      <c r="DU40" t="s">
        <v>274</v>
      </c>
      <c r="DW40">
        <v>7</v>
      </c>
      <c r="DX40" t="s">
        <v>275</v>
      </c>
      <c r="EA40" t="s">
        <v>13309</v>
      </c>
      <c r="ED40">
        <v>0</v>
      </c>
      <c r="EE40" t="s">
        <v>2553</v>
      </c>
      <c r="EF40" t="s">
        <v>675</v>
      </c>
      <c r="EG40">
        <v>0</v>
      </c>
      <c r="EI40" t="s">
        <v>340</v>
      </c>
      <c r="EJ40" t="s">
        <v>5512</v>
      </c>
      <c r="EK40" t="s">
        <v>13310</v>
      </c>
      <c r="EL40" t="s">
        <v>13311</v>
      </c>
      <c r="EM40" t="s">
        <v>3893</v>
      </c>
      <c r="EN40" t="s">
        <v>269</v>
      </c>
      <c r="EO40" t="s">
        <v>1110</v>
      </c>
      <c r="EP40">
        <v>0</v>
      </c>
      <c r="EQ40" t="s">
        <v>491</v>
      </c>
      <c r="ES40" t="s">
        <v>13312</v>
      </c>
      <c r="ET40">
        <v>20</v>
      </c>
      <c r="EU40" t="s">
        <v>348</v>
      </c>
      <c r="EV40" t="s">
        <v>349</v>
      </c>
      <c r="EW40" t="s">
        <v>528</v>
      </c>
      <c r="EX40" t="s">
        <v>351</v>
      </c>
      <c r="FA40" t="s">
        <v>392</v>
      </c>
      <c r="FB40" t="s">
        <v>13313</v>
      </c>
      <c r="FD40">
        <v>0</v>
      </c>
      <c r="FE40">
        <v>6</v>
      </c>
      <c r="FI40" t="s">
        <v>13314</v>
      </c>
      <c r="FK40">
        <v>0</v>
      </c>
      <c r="FM40">
        <v>0</v>
      </c>
      <c r="FP40">
        <v>0</v>
      </c>
      <c r="FR40" t="s">
        <v>462</v>
      </c>
      <c r="FU40" t="s">
        <v>777</v>
      </c>
      <c r="FX40">
        <v>0</v>
      </c>
      <c r="FZ40">
        <v>7.17</v>
      </c>
      <c r="GA40">
        <v>-10</v>
      </c>
      <c r="GB40">
        <v>0</v>
      </c>
      <c r="GD40" t="s">
        <v>355</v>
      </c>
      <c r="GE40">
        <v>0</v>
      </c>
      <c r="GF40" t="s">
        <v>274</v>
      </c>
      <c r="GH40">
        <v>3.5</v>
      </c>
      <c r="GI40">
        <v>0</v>
      </c>
      <c r="GJ40">
        <v>0</v>
      </c>
      <c r="GL40" t="s">
        <v>13315</v>
      </c>
      <c r="GO40" t="s">
        <v>713</v>
      </c>
      <c r="GQ40">
        <v>41</v>
      </c>
      <c r="GZ40" t="s">
        <v>13316</v>
      </c>
      <c r="HB40" t="s">
        <v>313</v>
      </c>
      <c r="HC40" t="s">
        <v>313</v>
      </c>
      <c r="HE40">
        <v>0</v>
      </c>
      <c r="HF40">
        <v>11</v>
      </c>
      <c r="HG40">
        <v>7</v>
      </c>
      <c r="HH40" t="s">
        <v>275</v>
      </c>
      <c r="HK40" t="s">
        <v>58</v>
      </c>
      <c r="HL40" t="s">
        <v>12953</v>
      </c>
      <c r="HN40" t="s">
        <v>12773</v>
      </c>
      <c r="HO40" t="s">
        <v>13317</v>
      </c>
      <c r="HP40" t="s">
        <v>13318</v>
      </c>
      <c r="HQ40" t="s">
        <v>13319</v>
      </c>
      <c r="HS40" t="s">
        <v>1772</v>
      </c>
      <c r="HV40">
        <v>11</v>
      </c>
      <c r="HW40">
        <v>4310102</v>
      </c>
      <c r="HX40" t="s">
        <v>12953</v>
      </c>
      <c r="HY40">
        <v>4310082</v>
      </c>
      <c r="IB40">
        <v>0</v>
      </c>
      <c r="IC40">
        <v>0</v>
      </c>
      <c r="IL40">
        <v>105</v>
      </c>
      <c r="IT40">
        <v>12</v>
      </c>
    </row>
    <row r="41" spans="1:254">
      <c r="A41">
        <v>40</v>
      </c>
      <c r="B41">
        <v>2111</v>
      </c>
      <c r="C41">
        <v>3</v>
      </c>
      <c r="D41">
        <v>1</v>
      </c>
      <c r="E41">
        <v>10</v>
      </c>
      <c r="F41">
        <v>-1</v>
      </c>
      <c r="G41">
        <v>-41</v>
      </c>
      <c r="H41" t="s">
        <v>253</v>
      </c>
      <c r="I41" t="s">
        <v>298</v>
      </c>
      <c r="J41">
        <v>11</v>
      </c>
      <c r="K41" t="s">
        <v>1184</v>
      </c>
      <c r="L41" t="s">
        <v>8851</v>
      </c>
      <c r="M41" t="s">
        <v>440</v>
      </c>
      <c r="N41" t="s">
        <v>254</v>
      </c>
      <c r="O41" t="s">
        <v>8852</v>
      </c>
      <c r="P41" t="s">
        <v>442</v>
      </c>
      <c r="V41" t="s">
        <v>257</v>
      </c>
      <c r="W41" t="s">
        <v>12836</v>
      </c>
      <c r="AD41" t="s">
        <v>807</v>
      </c>
      <c r="AE41" t="s">
        <v>808</v>
      </c>
      <c r="AF41" t="s">
        <v>12836</v>
      </c>
      <c r="AG41" t="s">
        <v>257</v>
      </c>
      <c r="AI41">
        <v>22</v>
      </c>
      <c r="AO41">
        <v>7</v>
      </c>
      <c r="BI41" t="s">
        <v>274</v>
      </c>
      <c r="BP41">
        <f t="shared" si="0"/>
        <v>0</v>
      </c>
      <c r="BQ41">
        <f t="shared" si="1"/>
        <v>3</v>
      </c>
      <c r="BS41" t="s">
        <v>12612</v>
      </c>
      <c r="BU41">
        <v>17</v>
      </c>
      <c r="BW41">
        <v>0</v>
      </c>
      <c r="BX41" t="s">
        <v>13320</v>
      </c>
      <c r="CC41" s="3">
        <v>0.21180555555555555</v>
      </c>
      <c r="CE41" t="s">
        <v>13321</v>
      </c>
      <c r="CI41">
        <v>0</v>
      </c>
      <c r="CJ41" t="s">
        <v>13322</v>
      </c>
      <c r="CK41" s="4">
        <v>38414</v>
      </c>
      <c r="CL41" t="s">
        <v>13323</v>
      </c>
      <c r="CM41" t="s">
        <v>13324</v>
      </c>
      <c r="CN41">
        <v>17</v>
      </c>
      <c r="CO41" t="s">
        <v>268</v>
      </c>
      <c r="CP41" t="s">
        <v>282</v>
      </c>
      <c r="CQ41" t="s">
        <v>12612</v>
      </c>
      <c r="CT41" t="s">
        <v>12985</v>
      </c>
      <c r="CV41">
        <v>0</v>
      </c>
      <c r="CX41">
        <v>1</v>
      </c>
      <c r="CY41" t="s">
        <v>614</v>
      </c>
      <c r="CZ41">
        <v>-45</v>
      </c>
      <c r="DA41">
        <v>3</v>
      </c>
      <c r="DB41" t="s">
        <v>2209</v>
      </c>
      <c r="DC41">
        <v>-41</v>
      </c>
      <c r="DE41" t="s">
        <v>12659</v>
      </c>
      <c r="DJ41">
        <v>-1</v>
      </c>
      <c r="DK41" s="4">
        <v>44519</v>
      </c>
      <c r="DL41">
        <v>20650</v>
      </c>
      <c r="DM41">
        <v>2021</v>
      </c>
      <c r="DN41">
        <v>0</v>
      </c>
      <c r="DP41">
        <v>81926</v>
      </c>
      <c r="DQ41">
        <v>125</v>
      </c>
      <c r="DT41" t="s">
        <v>274</v>
      </c>
      <c r="DU41" t="s">
        <v>257</v>
      </c>
      <c r="DW41">
        <v>10</v>
      </c>
      <c r="DX41" t="s">
        <v>275</v>
      </c>
      <c r="ED41">
        <v>0</v>
      </c>
      <c r="EE41" t="s">
        <v>12843</v>
      </c>
      <c r="EF41" t="s">
        <v>1299</v>
      </c>
      <c r="EG41">
        <v>1</v>
      </c>
      <c r="EI41" t="s">
        <v>340</v>
      </c>
      <c r="EJ41" t="s">
        <v>1318</v>
      </c>
      <c r="EK41" t="s">
        <v>12844</v>
      </c>
      <c r="EL41" t="s">
        <v>13325</v>
      </c>
      <c r="EM41" t="s">
        <v>268</v>
      </c>
      <c r="EN41" t="s">
        <v>269</v>
      </c>
      <c r="EO41" t="s">
        <v>890</v>
      </c>
      <c r="EP41">
        <v>0</v>
      </c>
      <c r="ES41" t="s">
        <v>13326</v>
      </c>
      <c r="FD41">
        <v>0</v>
      </c>
      <c r="FE41">
        <v>20</v>
      </c>
      <c r="FF41" t="s">
        <v>429</v>
      </c>
      <c r="FG41" t="s">
        <v>309</v>
      </c>
      <c r="FH41" t="s">
        <v>621</v>
      </c>
      <c r="FK41">
        <v>0</v>
      </c>
      <c r="FM41">
        <v>0</v>
      </c>
      <c r="FP41">
        <v>0</v>
      </c>
      <c r="FR41" t="s">
        <v>462</v>
      </c>
      <c r="FT41" t="s">
        <v>257</v>
      </c>
      <c r="FU41" t="s">
        <v>777</v>
      </c>
      <c r="FV41" t="s">
        <v>1721</v>
      </c>
      <c r="FX41">
        <v>1</v>
      </c>
      <c r="FZ41">
        <v>10.17</v>
      </c>
      <c r="GA41">
        <v>-7</v>
      </c>
      <c r="GB41">
        <v>0</v>
      </c>
      <c r="GD41" t="s">
        <v>355</v>
      </c>
      <c r="GE41">
        <v>0</v>
      </c>
      <c r="GF41" t="s">
        <v>257</v>
      </c>
      <c r="GI41">
        <v>0</v>
      </c>
      <c r="GJ41">
        <v>0</v>
      </c>
      <c r="GL41" t="s">
        <v>13327</v>
      </c>
      <c r="GN41">
        <v>0</v>
      </c>
      <c r="GZ41" t="s">
        <v>434</v>
      </c>
      <c r="HB41" t="s">
        <v>294</v>
      </c>
      <c r="HC41" t="s">
        <v>294</v>
      </c>
      <c r="HD41" t="s">
        <v>13328</v>
      </c>
      <c r="HE41">
        <v>0</v>
      </c>
      <c r="HF41">
        <v>11</v>
      </c>
      <c r="HG41">
        <v>10</v>
      </c>
      <c r="HH41" t="s">
        <v>275</v>
      </c>
      <c r="HK41">
        <v>3</v>
      </c>
      <c r="HO41" t="s">
        <v>13329</v>
      </c>
      <c r="HP41" t="s">
        <v>13330</v>
      </c>
      <c r="HQ41" t="s">
        <v>13331</v>
      </c>
      <c r="HV41">
        <v>-40</v>
      </c>
      <c r="HW41">
        <v>4310395</v>
      </c>
      <c r="HX41" t="s">
        <v>12805</v>
      </c>
      <c r="HY41">
        <v>4310344</v>
      </c>
      <c r="IB41">
        <v>0</v>
      </c>
      <c r="IC41">
        <v>0</v>
      </c>
      <c r="IL41">
        <v>115</v>
      </c>
      <c r="IN41" t="s">
        <v>12659</v>
      </c>
      <c r="IP41" t="s">
        <v>12659</v>
      </c>
      <c r="IT41">
        <v>12</v>
      </c>
    </row>
    <row r="42" spans="1:254">
      <c r="A42">
        <v>41</v>
      </c>
      <c r="B42">
        <v>2111</v>
      </c>
      <c r="C42">
        <v>3</v>
      </c>
      <c r="D42">
        <v>2</v>
      </c>
      <c r="E42">
        <v>11</v>
      </c>
      <c r="F42">
        <v>5</v>
      </c>
      <c r="G42">
        <v>-40</v>
      </c>
      <c r="I42" t="s">
        <v>298</v>
      </c>
      <c r="J42">
        <v>11</v>
      </c>
      <c r="K42" t="s">
        <v>6698</v>
      </c>
      <c r="L42" t="s">
        <v>2375</v>
      </c>
      <c r="M42" t="s">
        <v>978</v>
      </c>
      <c r="O42" t="s">
        <v>1750</v>
      </c>
      <c r="V42" t="s">
        <v>253</v>
      </c>
      <c r="W42" t="s">
        <v>2862</v>
      </c>
      <c r="X42" t="s">
        <v>754</v>
      </c>
      <c r="Y42" t="s">
        <v>2863</v>
      </c>
      <c r="AA42" t="s">
        <v>325</v>
      </c>
      <c r="AB42" t="s">
        <v>326</v>
      </c>
      <c r="AI42">
        <v>88</v>
      </c>
      <c r="AJ42" t="s">
        <v>327</v>
      </c>
      <c r="AO42">
        <v>7</v>
      </c>
      <c r="BI42" t="s">
        <v>274</v>
      </c>
      <c r="BP42">
        <f t="shared" si="0"/>
        <v>1</v>
      </c>
      <c r="BQ42">
        <f t="shared" si="1"/>
        <v>0</v>
      </c>
      <c r="BS42" t="s">
        <v>12612</v>
      </c>
      <c r="BU42">
        <v>17</v>
      </c>
      <c r="BW42">
        <v>0</v>
      </c>
      <c r="BX42" t="s">
        <v>13332</v>
      </c>
      <c r="BZ42">
        <v>1</v>
      </c>
      <c r="CC42" s="3">
        <v>0.1875</v>
      </c>
      <c r="CD42" t="s">
        <v>257</v>
      </c>
      <c r="CE42" t="s">
        <v>13333</v>
      </c>
      <c r="CF42">
        <v>9</v>
      </c>
      <c r="CH42" t="s">
        <v>331</v>
      </c>
      <c r="CI42">
        <v>0</v>
      </c>
      <c r="CJ42" t="s">
        <v>13334</v>
      </c>
      <c r="CK42" s="4">
        <v>38414</v>
      </c>
      <c r="CL42" t="s">
        <v>13335</v>
      </c>
      <c r="CM42" t="s">
        <v>13336</v>
      </c>
      <c r="CN42">
        <v>17</v>
      </c>
      <c r="CP42" t="s">
        <v>418</v>
      </c>
      <c r="CQ42" t="s">
        <v>12612</v>
      </c>
      <c r="CT42" t="s">
        <v>6455</v>
      </c>
      <c r="CV42">
        <v>0</v>
      </c>
      <c r="CX42">
        <v>2</v>
      </c>
      <c r="CY42" t="s">
        <v>614</v>
      </c>
      <c r="CZ42">
        <v>-45</v>
      </c>
      <c r="DA42">
        <v>3</v>
      </c>
      <c r="DB42" t="s">
        <v>2209</v>
      </c>
      <c r="DC42">
        <v>-41</v>
      </c>
      <c r="DE42" t="s">
        <v>13138</v>
      </c>
      <c r="DJ42">
        <v>5</v>
      </c>
      <c r="DK42" s="4">
        <v>44519</v>
      </c>
      <c r="DL42">
        <v>20650</v>
      </c>
      <c r="DM42">
        <v>2021</v>
      </c>
      <c r="DN42">
        <v>0</v>
      </c>
      <c r="DP42">
        <v>81926</v>
      </c>
      <c r="DQ42">
        <v>126</v>
      </c>
      <c r="DT42" t="s">
        <v>274</v>
      </c>
      <c r="DU42" t="s">
        <v>257</v>
      </c>
      <c r="DW42">
        <v>10</v>
      </c>
      <c r="DX42" t="s">
        <v>275</v>
      </c>
      <c r="ED42">
        <v>0</v>
      </c>
      <c r="EE42" t="s">
        <v>1840</v>
      </c>
      <c r="EF42" t="s">
        <v>383</v>
      </c>
      <c r="EG42">
        <v>0</v>
      </c>
      <c r="EI42" t="s">
        <v>340</v>
      </c>
      <c r="EJ42" t="s">
        <v>1318</v>
      </c>
      <c r="EK42" t="s">
        <v>13337</v>
      </c>
      <c r="EL42" t="s">
        <v>13338</v>
      </c>
      <c r="EN42" t="s">
        <v>418</v>
      </c>
      <c r="EO42" t="s">
        <v>283</v>
      </c>
      <c r="EP42">
        <v>0</v>
      </c>
      <c r="EQ42" t="s">
        <v>346</v>
      </c>
      <c r="ES42" t="s">
        <v>13339</v>
      </c>
      <c r="ET42">
        <v>5</v>
      </c>
      <c r="EU42" t="s">
        <v>274</v>
      </c>
      <c r="EV42" t="s">
        <v>349</v>
      </c>
      <c r="EW42" t="s">
        <v>709</v>
      </c>
      <c r="EX42" t="s">
        <v>351</v>
      </c>
      <c r="FA42" t="s">
        <v>392</v>
      </c>
      <c r="FB42" t="s">
        <v>13340</v>
      </c>
      <c r="FD42">
        <v>0</v>
      </c>
      <c r="FE42">
        <v>11</v>
      </c>
      <c r="FK42">
        <v>1</v>
      </c>
      <c r="FM42">
        <v>0</v>
      </c>
      <c r="FP42">
        <v>0</v>
      </c>
      <c r="FR42" t="s">
        <v>395</v>
      </c>
      <c r="FU42" t="s">
        <v>496</v>
      </c>
      <c r="FX42">
        <v>0</v>
      </c>
      <c r="FZ42">
        <v>10.17</v>
      </c>
      <c r="GA42">
        <v>-7</v>
      </c>
      <c r="GB42">
        <v>0</v>
      </c>
      <c r="GD42" t="s">
        <v>355</v>
      </c>
      <c r="GE42">
        <v>0</v>
      </c>
      <c r="GF42" t="s">
        <v>274</v>
      </c>
      <c r="GH42">
        <v>3.9</v>
      </c>
      <c r="GI42">
        <v>0</v>
      </c>
      <c r="GJ42">
        <v>0</v>
      </c>
      <c r="GL42" t="s">
        <v>13341</v>
      </c>
      <c r="GM42">
        <v>0</v>
      </c>
      <c r="GN42">
        <v>0</v>
      </c>
      <c r="GO42" t="s">
        <v>2349</v>
      </c>
      <c r="GQ42">
        <v>4</v>
      </c>
      <c r="GZ42" t="s">
        <v>5755</v>
      </c>
      <c r="HA42" t="s">
        <v>13138</v>
      </c>
      <c r="HB42" t="s">
        <v>313</v>
      </c>
      <c r="HC42" t="s">
        <v>294</v>
      </c>
      <c r="HD42" t="s">
        <v>13138</v>
      </c>
      <c r="HE42">
        <v>0</v>
      </c>
      <c r="HF42">
        <v>11</v>
      </c>
      <c r="HG42">
        <v>10</v>
      </c>
      <c r="HH42" t="s">
        <v>275</v>
      </c>
      <c r="HK42">
        <v>2</v>
      </c>
      <c r="HL42" t="s">
        <v>13138</v>
      </c>
      <c r="HN42" t="s">
        <v>13342</v>
      </c>
      <c r="HO42" t="s">
        <v>13343</v>
      </c>
      <c r="HP42" t="s">
        <v>13344</v>
      </c>
      <c r="HQ42" t="s">
        <v>13345</v>
      </c>
      <c r="HS42" t="s">
        <v>4992</v>
      </c>
      <c r="HV42">
        <v>-45</v>
      </c>
      <c r="HW42">
        <v>4310408</v>
      </c>
      <c r="HX42" t="s">
        <v>351</v>
      </c>
      <c r="HY42">
        <v>4310395</v>
      </c>
      <c r="IB42">
        <v>0</v>
      </c>
      <c r="IC42">
        <v>0</v>
      </c>
      <c r="IL42">
        <v>116</v>
      </c>
      <c r="IN42" t="s">
        <v>12659</v>
      </c>
      <c r="IP42" t="s">
        <v>12659</v>
      </c>
      <c r="IT42">
        <v>12</v>
      </c>
    </row>
    <row r="43" spans="1:254">
      <c r="A43">
        <v>42</v>
      </c>
      <c r="B43">
        <v>2111</v>
      </c>
      <c r="C43">
        <v>3</v>
      </c>
      <c r="D43">
        <v>3</v>
      </c>
      <c r="E43">
        <v>6</v>
      </c>
      <c r="F43">
        <v>0</v>
      </c>
      <c r="G43">
        <v>-45</v>
      </c>
      <c r="I43" t="s">
        <v>298</v>
      </c>
      <c r="J43">
        <v>11</v>
      </c>
      <c r="K43" t="s">
        <v>1184</v>
      </c>
      <c r="L43" t="s">
        <v>13346</v>
      </c>
      <c r="M43" t="s">
        <v>1037</v>
      </c>
      <c r="O43" t="s">
        <v>257</v>
      </c>
      <c r="P43" t="s">
        <v>509</v>
      </c>
      <c r="Q43" t="s">
        <v>2574</v>
      </c>
      <c r="V43" t="s">
        <v>253</v>
      </c>
      <c r="W43" t="s">
        <v>3292</v>
      </c>
      <c r="X43" t="s">
        <v>3293</v>
      </c>
      <c r="Y43" t="s">
        <v>3293</v>
      </c>
      <c r="AA43" t="s">
        <v>666</v>
      </c>
      <c r="AB43" t="s">
        <v>667</v>
      </c>
      <c r="AJ43" t="s">
        <v>756</v>
      </c>
      <c r="AK43" t="s">
        <v>614</v>
      </c>
      <c r="AO43">
        <v>7</v>
      </c>
      <c r="BI43" t="s">
        <v>274</v>
      </c>
      <c r="BP43">
        <f t="shared" si="0"/>
        <v>2</v>
      </c>
      <c r="BQ43">
        <f t="shared" si="1"/>
        <v>0</v>
      </c>
      <c r="BS43" t="s">
        <v>12612</v>
      </c>
      <c r="BU43">
        <v>17</v>
      </c>
      <c r="BW43">
        <v>0</v>
      </c>
      <c r="BX43" t="s">
        <v>13347</v>
      </c>
      <c r="BY43" t="s">
        <v>1152</v>
      </c>
      <c r="BZ43">
        <v>0</v>
      </c>
      <c r="CA43" t="s">
        <v>492</v>
      </c>
      <c r="CC43" s="3">
        <v>0.16874999999999998</v>
      </c>
      <c r="CD43" t="s">
        <v>257</v>
      </c>
      <c r="CE43" t="s">
        <v>13348</v>
      </c>
      <c r="CF43">
        <v>9</v>
      </c>
      <c r="CH43" t="s">
        <v>493</v>
      </c>
      <c r="CI43">
        <v>0</v>
      </c>
      <c r="CJ43" t="s">
        <v>13349</v>
      </c>
      <c r="CK43" s="4">
        <v>38387</v>
      </c>
      <c r="CL43" t="s">
        <v>13350</v>
      </c>
      <c r="CM43" t="s">
        <v>13351</v>
      </c>
      <c r="CN43">
        <v>17</v>
      </c>
      <c r="CO43" t="s">
        <v>12828</v>
      </c>
      <c r="CP43" t="s">
        <v>282</v>
      </c>
      <c r="CQ43" t="s">
        <v>12612</v>
      </c>
      <c r="CT43" t="s">
        <v>13352</v>
      </c>
      <c r="CV43">
        <v>0</v>
      </c>
      <c r="CX43">
        <v>3</v>
      </c>
      <c r="CY43" t="s">
        <v>614</v>
      </c>
      <c r="CZ43">
        <v>-45</v>
      </c>
      <c r="DA43">
        <v>3</v>
      </c>
      <c r="DB43" t="s">
        <v>2209</v>
      </c>
      <c r="DC43">
        <v>-41</v>
      </c>
      <c r="DJ43">
        <v>0</v>
      </c>
      <c r="DK43" s="4">
        <v>44519</v>
      </c>
      <c r="DL43">
        <v>20650</v>
      </c>
      <c r="DM43">
        <v>2021</v>
      </c>
      <c r="DN43">
        <v>0</v>
      </c>
      <c r="DP43">
        <v>81926</v>
      </c>
      <c r="DQ43">
        <v>127</v>
      </c>
      <c r="DT43" t="s">
        <v>274</v>
      </c>
      <c r="DU43" t="s">
        <v>257</v>
      </c>
      <c r="DV43" t="s">
        <v>12821</v>
      </c>
      <c r="DW43">
        <v>10</v>
      </c>
      <c r="DX43" t="s">
        <v>275</v>
      </c>
      <c r="EA43" t="s">
        <v>2385</v>
      </c>
      <c r="ED43">
        <v>0</v>
      </c>
      <c r="EE43" t="s">
        <v>3233</v>
      </c>
      <c r="EF43" t="s">
        <v>383</v>
      </c>
      <c r="EG43">
        <v>0</v>
      </c>
      <c r="EH43" t="s">
        <v>1224</v>
      </c>
      <c r="EI43" t="s">
        <v>340</v>
      </c>
      <c r="EJ43" t="s">
        <v>1149</v>
      </c>
      <c r="EK43" t="s">
        <v>13353</v>
      </c>
      <c r="EL43" t="s">
        <v>8879</v>
      </c>
      <c r="EM43" t="s">
        <v>1914</v>
      </c>
      <c r="EN43" t="s">
        <v>269</v>
      </c>
      <c r="EO43" t="s">
        <v>490</v>
      </c>
      <c r="EP43">
        <v>0</v>
      </c>
      <c r="EQ43" t="s">
        <v>346</v>
      </c>
      <c r="ER43" t="s">
        <v>12628</v>
      </c>
      <c r="ES43" t="s">
        <v>13354</v>
      </c>
      <c r="ET43">
        <v>15</v>
      </c>
      <c r="EU43" t="s">
        <v>348</v>
      </c>
      <c r="EV43" t="s">
        <v>349</v>
      </c>
      <c r="EW43" t="s">
        <v>709</v>
      </c>
      <c r="EX43" t="s">
        <v>351</v>
      </c>
      <c r="FA43" t="s">
        <v>1845</v>
      </c>
      <c r="FB43" t="s">
        <v>13355</v>
      </c>
      <c r="FD43">
        <v>0</v>
      </c>
      <c r="FE43">
        <v>5</v>
      </c>
      <c r="FJ43" t="s">
        <v>13356</v>
      </c>
      <c r="FK43">
        <v>0</v>
      </c>
      <c r="FM43">
        <v>1</v>
      </c>
      <c r="FN43" t="s">
        <v>12821</v>
      </c>
      <c r="FO43" t="s">
        <v>600</v>
      </c>
      <c r="FP43">
        <v>0</v>
      </c>
      <c r="FR43" t="s">
        <v>395</v>
      </c>
      <c r="FT43" t="s">
        <v>274</v>
      </c>
      <c r="FU43" t="s">
        <v>496</v>
      </c>
      <c r="FX43">
        <v>0</v>
      </c>
      <c r="FZ43">
        <v>10.17</v>
      </c>
      <c r="GA43">
        <v>-7</v>
      </c>
      <c r="GB43">
        <v>0</v>
      </c>
      <c r="GC43" t="s">
        <v>1848</v>
      </c>
      <c r="GD43" t="s">
        <v>355</v>
      </c>
      <c r="GE43">
        <v>0</v>
      </c>
      <c r="GG43">
        <v>3.6</v>
      </c>
      <c r="GH43">
        <v>6.1</v>
      </c>
      <c r="GI43">
        <v>0</v>
      </c>
      <c r="GJ43">
        <v>0</v>
      </c>
      <c r="GL43" t="s">
        <v>13357</v>
      </c>
      <c r="GO43" t="s">
        <v>713</v>
      </c>
      <c r="GP43" t="s">
        <v>1403</v>
      </c>
      <c r="GQ43">
        <v>38</v>
      </c>
      <c r="GZ43" t="s">
        <v>13358</v>
      </c>
      <c r="HB43" t="s">
        <v>313</v>
      </c>
      <c r="HC43" t="s">
        <v>294</v>
      </c>
      <c r="HE43">
        <v>0</v>
      </c>
      <c r="HF43">
        <v>11</v>
      </c>
      <c r="HG43">
        <v>10</v>
      </c>
      <c r="HH43" t="s">
        <v>275</v>
      </c>
      <c r="HK43">
        <v>2</v>
      </c>
      <c r="HL43" t="s">
        <v>12628</v>
      </c>
      <c r="HM43" t="s">
        <v>12789</v>
      </c>
      <c r="HN43" t="s">
        <v>12808</v>
      </c>
      <c r="HO43" t="s">
        <v>13359</v>
      </c>
      <c r="HP43" t="s">
        <v>13360</v>
      </c>
      <c r="HQ43" t="s">
        <v>13361</v>
      </c>
      <c r="HS43" t="s">
        <v>5050</v>
      </c>
      <c r="HV43">
        <v>-45</v>
      </c>
      <c r="HW43">
        <v>4310441</v>
      </c>
      <c r="HX43" t="s">
        <v>12628</v>
      </c>
      <c r="HY43">
        <v>4310408</v>
      </c>
      <c r="IB43">
        <v>0</v>
      </c>
      <c r="IC43">
        <v>1</v>
      </c>
      <c r="IL43">
        <v>117</v>
      </c>
      <c r="IT43">
        <v>12</v>
      </c>
    </row>
    <row r="44" spans="1:254">
      <c r="A44">
        <v>43</v>
      </c>
      <c r="B44">
        <v>2111</v>
      </c>
      <c r="C44">
        <v>4</v>
      </c>
      <c r="D44">
        <v>1</v>
      </c>
      <c r="E44">
        <v>10</v>
      </c>
      <c r="F44">
        <v>-5</v>
      </c>
      <c r="G44">
        <v>-25</v>
      </c>
      <c r="H44" t="s">
        <v>253</v>
      </c>
      <c r="I44" t="s">
        <v>298</v>
      </c>
      <c r="J44">
        <v>12</v>
      </c>
      <c r="K44" t="s">
        <v>8126</v>
      </c>
      <c r="L44" t="s">
        <v>3767</v>
      </c>
      <c r="M44" t="s">
        <v>568</v>
      </c>
      <c r="O44" t="s">
        <v>1066</v>
      </c>
      <c r="P44" t="s">
        <v>1067</v>
      </c>
      <c r="V44" t="s">
        <v>253</v>
      </c>
      <c r="W44" t="s">
        <v>13362</v>
      </c>
      <c r="X44" t="s">
        <v>1069</v>
      </c>
      <c r="Y44" t="s">
        <v>13363</v>
      </c>
      <c r="AA44" t="s">
        <v>325</v>
      </c>
      <c r="AB44" t="s">
        <v>326</v>
      </c>
      <c r="AI44">
        <v>7</v>
      </c>
      <c r="AJ44" t="s">
        <v>668</v>
      </c>
      <c r="AO44">
        <v>7</v>
      </c>
      <c r="BI44" t="s">
        <v>274</v>
      </c>
      <c r="BP44">
        <f t="shared" si="0"/>
        <v>1</v>
      </c>
      <c r="BQ44">
        <f t="shared" si="1"/>
        <v>0</v>
      </c>
      <c r="BS44" t="s">
        <v>12612</v>
      </c>
      <c r="BU44">
        <v>20</v>
      </c>
      <c r="BW44">
        <v>0</v>
      </c>
      <c r="BX44" t="s">
        <v>13364</v>
      </c>
      <c r="BZ44">
        <v>0</v>
      </c>
      <c r="CC44" s="3">
        <v>0.56597222222222221</v>
      </c>
      <c r="CD44" t="s">
        <v>274</v>
      </c>
      <c r="CE44" t="s">
        <v>13365</v>
      </c>
      <c r="CF44">
        <v>8</v>
      </c>
      <c r="CH44" t="s">
        <v>331</v>
      </c>
      <c r="CI44">
        <v>0</v>
      </c>
      <c r="CJ44" t="s">
        <v>13366</v>
      </c>
      <c r="CK44" s="4">
        <v>38414</v>
      </c>
      <c r="CL44" t="s">
        <v>13367</v>
      </c>
      <c r="CM44" t="s">
        <v>13368</v>
      </c>
      <c r="CN44">
        <v>20</v>
      </c>
      <c r="CO44" t="s">
        <v>268</v>
      </c>
      <c r="CP44" t="s">
        <v>282</v>
      </c>
      <c r="CQ44" t="s">
        <v>12612</v>
      </c>
      <c r="CT44" t="s">
        <v>13369</v>
      </c>
      <c r="CV44">
        <v>0</v>
      </c>
      <c r="CX44">
        <v>1</v>
      </c>
      <c r="CY44" t="s">
        <v>2888</v>
      </c>
      <c r="CZ44">
        <v>21</v>
      </c>
      <c r="DA44">
        <v>6</v>
      </c>
      <c r="DB44" t="s">
        <v>1609</v>
      </c>
      <c r="DC44">
        <v>-25</v>
      </c>
      <c r="DE44" t="s">
        <v>12619</v>
      </c>
      <c r="DJ44">
        <v>-5</v>
      </c>
      <c r="DK44" s="4">
        <v>44519</v>
      </c>
      <c r="DL44">
        <v>20650</v>
      </c>
      <c r="DM44">
        <v>2021</v>
      </c>
      <c r="DN44">
        <v>0</v>
      </c>
      <c r="DP44">
        <v>81926</v>
      </c>
      <c r="DQ44">
        <v>145</v>
      </c>
      <c r="DT44" t="s">
        <v>274</v>
      </c>
      <c r="DU44" t="s">
        <v>257</v>
      </c>
      <c r="DW44">
        <v>10</v>
      </c>
      <c r="DX44" t="s">
        <v>275</v>
      </c>
      <c r="ED44">
        <v>0</v>
      </c>
      <c r="EE44" t="s">
        <v>1076</v>
      </c>
      <c r="EF44" t="s">
        <v>422</v>
      </c>
      <c r="EG44">
        <v>0</v>
      </c>
      <c r="EI44" t="s">
        <v>454</v>
      </c>
      <c r="EJ44" t="s">
        <v>13370</v>
      </c>
      <c r="EK44" t="s">
        <v>13371</v>
      </c>
      <c r="EL44" t="s">
        <v>13372</v>
      </c>
      <c r="EM44" t="s">
        <v>268</v>
      </c>
      <c r="EN44" t="s">
        <v>269</v>
      </c>
      <c r="EO44" t="s">
        <v>490</v>
      </c>
      <c r="EP44">
        <v>0</v>
      </c>
      <c r="EQ44" t="s">
        <v>346</v>
      </c>
      <c r="ES44" t="s">
        <v>13373</v>
      </c>
      <c r="ET44">
        <v>0</v>
      </c>
      <c r="EU44" t="s">
        <v>679</v>
      </c>
      <c r="EV44" t="s">
        <v>349</v>
      </c>
      <c r="FB44" t="s">
        <v>13374</v>
      </c>
      <c r="FD44">
        <v>0</v>
      </c>
      <c r="FE44">
        <v>4</v>
      </c>
      <c r="FJ44" t="s">
        <v>13375</v>
      </c>
      <c r="FK44">
        <v>0</v>
      </c>
      <c r="FM44">
        <v>1</v>
      </c>
      <c r="FN44" t="s">
        <v>12619</v>
      </c>
      <c r="FO44" t="s">
        <v>1083</v>
      </c>
      <c r="FP44">
        <v>0</v>
      </c>
      <c r="FR44" t="s">
        <v>395</v>
      </c>
      <c r="FU44" t="s">
        <v>496</v>
      </c>
      <c r="FX44">
        <v>0</v>
      </c>
      <c r="FY44" t="s">
        <v>12619</v>
      </c>
      <c r="FZ44">
        <v>10.199999999999999</v>
      </c>
      <c r="GA44">
        <v>-10</v>
      </c>
      <c r="GB44">
        <v>0</v>
      </c>
      <c r="GD44" t="s">
        <v>355</v>
      </c>
      <c r="GE44">
        <v>0</v>
      </c>
      <c r="GF44" t="s">
        <v>895</v>
      </c>
      <c r="GG44">
        <v>2.6</v>
      </c>
      <c r="GH44">
        <v>3.6</v>
      </c>
      <c r="GI44">
        <v>0</v>
      </c>
      <c r="GJ44">
        <v>0</v>
      </c>
      <c r="GL44" t="s">
        <v>2169</v>
      </c>
      <c r="GP44" t="s">
        <v>685</v>
      </c>
      <c r="GZ44" t="s">
        <v>11155</v>
      </c>
      <c r="HB44" t="s">
        <v>313</v>
      </c>
      <c r="HC44" t="s">
        <v>313</v>
      </c>
      <c r="HD44" t="s">
        <v>1083</v>
      </c>
      <c r="HE44">
        <v>0</v>
      </c>
      <c r="HF44">
        <v>12</v>
      </c>
      <c r="HG44">
        <v>10</v>
      </c>
      <c r="HH44" t="s">
        <v>275</v>
      </c>
      <c r="HK44" t="s">
        <v>6180</v>
      </c>
      <c r="HN44" t="s">
        <v>12694</v>
      </c>
      <c r="HO44" t="s">
        <v>13376</v>
      </c>
      <c r="HP44" t="s">
        <v>9755</v>
      </c>
      <c r="HQ44" t="s">
        <v>13377</v>
      </c>
      <c r="HV44">
        <v>-20</v>
      </c>
      <c r="HW44">
        <v>4310854</v>
      </c>
      <c r="HX44" t="s">
        <v>12619</v>
      </c>
      <c r="HY44">
        <v>4310832</v>
      </c>
      <c r="IB44">
        <v>0</v>
      </c>
      <c r="IC44">
        <v>0</v>
      </c>
      <c r="IL44">
        <v>133</v>
      </c>
      <c r="IN44" t="s">
        <v>12619</v>
      </c>
      <c r="IT44">
        <v>12</v>
      </c>
    </row>
    <row r="45" spans="1:254">
      <c r="A45">
        <v>44</v>
      </c>
      <c r="B45">
        <v>2111</v>
      </c>
      <c r="C45">
        <v>4</v>
      </c>
      <c r="D45">
        <v>2</v>
      </c>
      <c r="E45">
        <v>15</v>
      </c>
      <c r="F45">
        <v>9</v>
      </c>
      <c r="G45">
        <v>-20</v>
      </c>
      <c r="I45" t="s">
        <v>254</v>
      </c>
      <c r="J45">
        <v>11</v>
      </c>
      <c r="K45" t="s">
        <v>1184</v>
      </c>
      <c r="L45" t="s">
        <v>8487</v>
      </c>
      <c r="M45" t="s">
        <v>827</v>
      </c>
      <c r="O45" t="s">
        <v>1216</v>
      </c>
      <c r="P45" t="s">
        <v>442</v>
      </c>
      <c r="V45" t="s">
        <v>257</v>
      </c>
      <c r="W45" t="s">
        <v>3957</v>
      </c>
      <c r="AD45" t="s">
        <v>411</v>
      </c>
      <c r="AE45" t="s">
        <v>412</v>
      </c>
      <c r="AF45" t="s">
        <v>3957</v>
      </c>
      <c r="AG45" t="s">
        <v>274</v>
      </c>
      <c r="AI45">
        <v>22</v>
      </c>
      <c r="AO45">
        <v>7</v>
      </c>
      <c r="BI45" t="s">
        <v>274</v>
      </c>
      <c r="BP45">
        <f t="shared" si="0"/>
        <v>0</v>
      </c>
      <c r="BQ45">
        <f t="shared" si="1"/>
        <v>2</v>
      </c>
      <c r="BS45" t="s">
        <v>12612</v>
      </c>
      <c r="BU45">
        <v>20</v>
      </c>
      <c r="BW45">
        <v>0</v>
      </c>
      <c r="BX45" t="s">
        <v>13378</v>
      </c>
      <c r="CC45" s="3">
        <v>0.54305555555555551</v>
      </c>
      <c r="CE45" t="s">
        <v>13379</v>
      </c>
      <c r="CI45">
        <v>0</v>
      </c>
      <c r="CJ45" t="s">
        <v>13380</v>
      </c>
      <c r="CK45" s="4">
        <v>38387</v>
      </c>
      <c r="CL45" t="s">
        <v>13381</v>
      </c>
      <c r="CM45" t="s">
        <v>13382</v>
      </c>
      <c r="CN45">
        <v>20</v>
      </c>
      <c r="CO45" t="s">
        <v>13383</v>
      </c>
      <c r="CP45" t="s">
        <v>418</v>
      </c>
      <c r="CQ45" t="s">
        <v>12612</v>
      </c>
      <c r="CT45" t="s">
        <v>7349</v>
      </c>
      <c r="CV45">
        <v>0</v>
      </c>
      <c r="CX45">
        <v>2</v>
      </c>
      <c r="CY45" t="s">
        <v>2888</v>
      </c>
      <c r="CZ45">
        <v>21</v>
      </c>
      <c r="DA45">
        <v>6</v>
      </c>
      <c r="DB45" t="s">
        <v>1609</v>
      </c>
      <c r="DC45">
        <v>-25</v>
      </c>
      <c r="DE45" t="s">
        <v>12789</v>
      </c>
      <c r="DJ45">
        <v>9</v>
      </c>
      <c r="DK45" s="4">
        <v>44519</v>
      </c>
      <c r="DL45">
        <v>20650</v>
      </c>
      <c r="DM45">
        <v>2021</v>
      </c>
      <c r="DN45">
        <v>0</v>
      </c>
      <c r="DP45">
        <v>81926</v>
      </c>
      <c r="DQ45">
        <v>146</v>
      </c>
      <c r="DT45" t="s">
        <v>274</v>
      </c>
      <c r="DU45" t="s">
        <v>257</v>
      </c>
      <c r="DW45">
        <v>10</v>
      </c>
      <c r="DX45" t="s">
        <v>275</v>
      </c>
      <c r="ED45">
        <v>0</v>
      </c>
      <c r="EE45" t="s">
        <v>4647</v>
      </c>
      <c r="EF45" t="s">
        <v>383</v>
      </c>
      <c r="EG45">
        <v>0</v>
      </c>
      <c r="EH45" t="s">
        <v>1224</v>
      </c>
      <c r="EI45" t="s">
        <v>340</v>
      </c>
      <c r="EJ45" t="s">
        <v>1149</v>
      </c>
      <c r="EK45" t="s">
        <v>13384</v>
      </c>
      <c r="EL45" t="s">
        <v>13385</v>
      </c>
      <c r="EM45" t="s">
        <v>351</v>
      </c>
      <c r="EN45" t="s">
        <v>418</v>
      </c>
      <c r="EO45" t="s">
        <v>490</v>
      </c>
      <c r="EP45">
        <v>1</v>
      </c>
      <c r="ES45" t="s">
        <v>13386</v>
      </c>
      <c r="FD45">
        <v>0</v>
      </c>
      <c r="FF45" t="s">
        <v>429</v>
      </c>
      <c r="FH45" t="s">
        <v>429</v>
      </c>
      <c r="FI45" t="s">
        <v>12664</v>
      </c>
      <c r="FK45">
        <v>0</v>
      </c>
      <c r="FM45">
        <v>0</v>
      </c>
      <c r="FP45">
        <v>0</v>
      </c>
      <c r="FR45" t="s">
        <v>462</v>
      </c>
      <c r="FT45" t="s">
        <v>274</v>
      </c>
      <c r="FU45" t="s">
        <v>777</v>
      </c>
      <c r="FV45" t="s">
        <v>431</v>
      </c>
      <c r="FW45" t="s">
        <v>432</v>
      </c>
      <c r="FX45">
        <v>1</v>
      </c>
      <c r="FZ45">
        <v>10.199999999999999</v>
      </c>
      <c r="GA45">
        <v>-10</v>
      </c>
      <c r="GB45">
        <v>0</v>
      </c>
      <c r="GD45" t="s">
        <v>355</v>
      </c>
      <c r="GE45">
        <v>0</v>
      </c>
      <c r="GI45">
        <v>0</v>
      </c>
      <c r="GJ45">
        <v>0</v>
      </c>
      <c r="GL45" t="s">
        <v>13387</v>
      </c>
      <c r="GN45">
        <v>1</v>
      </c>
      <c r="GZ45" t="s">
        <v>13388</v>
      </c>
      <c r="HB45" t="s">
        <v>313</v>
      </c>
      <c r="HC45" t="s">
        <v>313</v>
      </c>
      <c r="HE45">
        <v>0</v>
      </c>
      <c r="HF45">
        <v>11</v>
      </c>
      <c r="HG45">
        <v>10</v>
      </c>
      <c r="HH45" t="s">
        <v>275</v>
      </c>
      <c r="HK45">
        <v>4</v>
      </c>
      <c r="HO45" t="s">
        <v>13389</v>
      </c>
      <c r="HP45" t="s">
        <v>1008</v>
      </c>
      <c r="HQ45" t="s">
        <v>13390</v>
      </c>
      <c r="HV45">
        <v>-29</v>
      </c>
      <c r="HW45">
        <v>4310876</v>
      </c>
      <c r="HX45" t="s">
        <v>492</v>
      </c>
      <c r="HY45">
        <v>4310854</v>
      </c>
      <c r="IB45">
        <v>0</v>
      </c>
      <c r="IC45">
        <v>0</v>
      </c>
      <c r="IL45">
        <v>134</v>
      </c>
      <c r="IN45" t="s">
        <v>12789</v>
      </c>
      <c r="IP45" t="s">
        <v>12789</v>
      </c>
      <c r="IT45">
        <v>12</v>
      </c>
    </row>
    <row r="46" spans="1:254">
      <c r="A46">
        <v>45</v>
      </c>
      <c r="B46">
        <v>2111</v>
      </c>
      <c r="C46">
        <v>4</v>
      </c>
      <c r="D46">
        <v>3</v>
      </c>
      <c r="E46">
        <v>6</v>
      </c>
      <c r="F46">
        <v>48</v>
      </c>
      <c r="G46">
        <v>-29</v>
      </c>
      <c r="I46" t="s">
        <v>254</v>
      </c>
      <c r="J46">
        <v>11</v>
      </c>
      <c r="K46" t="s">
        <v>471</v>
      </c>
      <c r="L46" t="s">
        <v>13391</v>
      </c>
      <c r="M46" t="s">
        <v>319</v>
      </c>
      <c r="O46" t="s">
        <v>13392</v>
      </c>
      <c r="V46" t="s">
        <v>253</v>
      </c>
      <c r="W46" t="s">
        <v>13393</v>
      </c>
      <c r="X46" t="s">
        <v>664</v>
      </c>
      <c r="Y46" t="s">
        <v>13394</v>
      </c>
      <c r="AA46" t="s">
        <v>325</v>
      </c>
      <c r="AB46" t="s">
        <v>326</v>
      </c>
      <c r="AI46">
        <v>4</v>
      </c>
      <c r="AJ46" t="s">
        <v>327</v>
      </c>
      <c r="AO46">
        <v>7</v>
      </c>
      <c r="BI46" t="s">
        <v>274</v>
      </c>
      <c r="BP46">
        <f t="shared" si="0"/>
        <v>2</v>
      </c>
      <c r="BQ46">
        <f t="shared" si="1"/>
        <v>0</v>
      </c>
      <c r="BS46" t="s">
        <v>12612</v>
      </c>
      <c r="BU46">
        <v>20</v>
      </c>
      <c r="BW46">
        <v>0</v>
      </c>
      <c r="BX46" t="s">
        <v>13395</v>
      </c>
      <c r="BZ46">
        <v>1</v>
      </c>
      <c r="CC46" s="3">
        <v>0.51527777777777783</v>
      </c>
      <c r="CD46" t="s">
        <v>294</v>
      </c>
      <c r="CE46" t="s">
        <v>13396</v>
      </c>
      <c r="CF46">
        <v>9</v>
      </c>
      <c r="CH46" t="s">
        <v>331</v>
      </c>
      <c r="CI46">
        <v>1</v>
      </c>
      <c r="CJ46" t="s">
        <v>13397</v>
      </c>
      <c r="CK46" s="4">
        <v>38387</v>
      </c>
      <c r="CL46" t="s">
        <v>13398</v>
      </c>
      <c r="CM46" t="s">
        <v>13399</v>
      </c>
      <c r="CN46">
        <v>20</v>
      </c>
      <c r="CO46" t="s">
        <v>12682</v>
      </c>
      <c r="CP46" t="s">
        <v>269</v>
      </c>
      <c r="CQ46" t="s">
        <v>12612</v>
      </c>
      <c r="CT46" t="s">
        <v>8107</v>
      </c>
      <c r="CV46">
        <v>0</v>
      </c>
      <c r="CX46">
        <v>3</v>
      </c>
      <c r="CY46" t="s">
        <v>2888</v>
      </c>
      <c r="CZ46">
        <v>21</v>
      </c>
      <c r="DA46">
        <v>6</v>
      </c>
      <c r="DB46" t="s">
        <v>1609</v>
      </c>
      <c r="DC46">
        <v>-25</v>
      </c>
      <c r="DE46" t="s">
        <v>12645</v>
      </c>
      <c r="DJ46">
        <v>48</v>
      </c>
      <c r="DK46" s="4">
        <v>44519</v>
      </c>
      <c r="DL46">
        <v>20650</v>
      </c>
      <c r="DM46">
        <v>2021</v>
      </c>
      <c r="DN46">
        <v>0</v>
      </c>
      <c r="DP46">
        <v>81926</v>
      </c>
      <c r="DQ46">
        <v>147</v>
      </c>
      <c r="DT46" t="s">
        <v>274</v>
      </c>
      <c r="DU46" t="s">
        <v>257</v>
      </c>
      <c r="DW46">
        <v>10</v>
      </c>
      <c r="DX46" t="s">
        <v>275</v>
      </c>
      <c r="DZ46" t="s">
        <v>12619</v>
      </c>
      <c r="ED46">
        <v>0</v>
      </c>
      <c r="EE46" t="s">
        <v>13400</v>
      </c>
      <c r="EF46" t="s">
        <v>701</v>
      </c>
      <c r="EG46">
        <v>0</v>
      </c>
      <c r="EH46" t="s">
        <v>13401</v>
      </c>
      <c r="EI46" t="s">
        <v>340</v>
      </c>
      <c r="EJ46" t="s">
        <v>1149</v>
      </c>
      <c r="EK46" t="s">
        <v>13402</v>
      </c>
      <c r="EL46" t="s">
        <v>13403</v>
      </c>
      <c r="EN46" t="s">
        <v>282</v>
      </c>
      <c r="EO46" t="s">
        <v>490</v>
      </c>
      <c r="EP46">
        <v>0</v>
      </c>
      <c r="EQ46" t="s">
        <v>346</v>
      </c>
      <c r="ES46" t="s">
        <v>13404</v>
      </c>
      <c r="ET46">
        <v>25</v>
      </c>
      <c r="EU46" t="s">
        <v>348</v>
      </c>
      <c r="EV46" t="s">
        <v>349</v>
      </c>
      <c r="EW46" t="s">
        <v>528</v>
      </c>
      <c r="EX46" t="s">
        <v>898</v>
      </c>
      <c r="FA46" t="s">
        <v>741</v>
      </c>
      <c r="FB46" t="s">
        <v>13405</v>
      </c>
      <c r="FD46">
        <v>0</v>
      </c>
      <c r="FE46">
        <v>8</v>
      </c>
      <c r="FJ46" t="s">
        <v>13406</v>
      </c>
      <c r="FK46">
        <v>0</v>
      </c>
      <c r="FM46">
        <v>0</v>
      </c>
      <c r="FN46" t="s">
        <v>12619</v>
      </c>
      <c r="FO46" t="s">
        <v>1115</v>
      </c>
      <c r="FP46">
        <v>0</v>
      </c>
      <c r="FR46" t="s">
        <v>354</v>
      </c>
      <c r="FX46">
        <v>0</v>
      </c>
      <c r="FZ46">
        <v>10.199999999999999</v>
      </c>
      <c r="GA46">
        <v>-10</v>
      </c>
      <c r="GB46">
        <v>0</v>
      </c>
      <c r="GD46" t="s">
        <v>355</v>
      </c>
      <c r="GE46">
        <v>1</v>
      </c>
      <c r="GG46">
        <v>2.5</v>
      </c>
      <c r="GH46">
        <v>2.5</v>
      </c>
      <c r="GI46">
        <v>0</v>
      </c>
      <c r="GJ46">
        <v>0</v>
      </c>
      <c r="GL46" t="s">
        <v>13407</v>
      </c>
      <c r="GM46">
        <v>23</v>
      </c>
      <c r="GN46">
        <v>16</v>
      </c>
      <c r="GO46">
        <v>4</v>
      </c>
      <c r="GP46" t="s">
        <v>779</v>
      </c>
      <c r="GQ46">
        <v>20</v>
      </c>
      <c r="GZ46" t="s">
        <v>13408</v>
      </c>
      <c r="HA46" t="s">
        <v>12645</v>
      </c>
      <c r="HB46" t="s">
        <v>313</v>
      </c>
      <c r="HC46" t="s">
        <v>313</v>
      </c>
      <c r="HD46" t="s">
        <v>13409</v>
      </c>
      <c r="HE46">
        <v>0</v>
      </c>
      <c r="HF46">
        <v>11</v>
      </c>
      <c r="HG46">
        <v>10</v>
      </c>
      <c r="HH46" t="s">
        <v>275</v>
      </c>
      <c r="HK46">
        <v>2</v>
      </c>
      <c r="HL46" t="s">
        <v>12789</v>
      </c>
      <c r="HN46" t="s">
        <v>12694</v>
      </c>
      <c r="HO46" t="s">
        <v>13410</v>
      </c>
      <c r="HP46" t="s">
        <v>13411</v>
      </c>
      <c r="HQ46" t="s">
        <v>13412</v>
      </c>
      <c r="HS46" t="s">
        <v>1772</v>
      </c>
      <c r="HV46">
        <v>23</v>
      </c>
      <c r="HW46">
        <v>4310899</v>
      </c>
      <c r="HX46" t="s">
        <v>13413</v>
      </c>
      <c r="HY46">
        <v>4310876</v>
      </c>
      <c r="IB46">
        <v>1</v>
      </c>
      <c r="IC46">
        <v>1</v>
      </c>
      <c r="IL46">
        <v>135</v>
      </c>
      <c r="IP46" t="s">
        <v>12659</v>
      </c>
      <c r="IT46">
        <v>12</v>
      </c>
    </row>
    <row r="47" spans="1:254">
      <c r="A47">
        <v>46</v>
      </c>
      <c r="B47">
        <v>2111</v>
      </c>
      <c r="C47">
        <v>4</v>
      </c>
      <c r="D47">
        <v>1</v>
      </c>
      <c r="E47">
        <v>10</v>
      </c>
      <c r="F47">
        <v>1</v>
      </c>
      <c r="G47">
        <v>23</v>
      </c>
      <c r="I47" t="s">
        <v>298</v>
      </c>
      <c r="J47">
        <v>11</v>
      </c>
      <c r="K47" t="s">
        <v>1184</v>
      </c>
      <c r="L47" t="s">
        <v>8158</v>
      </c>
      <c r="M47" t="s">
        <v>827</v>
      </c>
      <c r="O47" t="s">
        <v>828</v>
      </c>
      <c r="P47" t="s">
        <v>442</v>
      </c>
      <c r="V47" t="s">
        <v>257</v>
      </c>
      <c r="W47" t="s">
        <v>3225</v>
      </c>
      <c r="AD47" t="s">
        <v>411</v>
      </c>
      <c r="AE47" t="s">
        <v>412</v>
      </c>
      <c r="AF47" t="s">
        <v>3225</v>
      </c>
      <c r="AG47" t="s">
        <v>257</v>
      </c>
      <c r="AI47">
        <v>22</v>
      </c>
      <c r="AO47">
        <v>7</v>
      </c>
      <c r="BI47" t="s">
        <v>257</v>
      </c>
      <c r="BP47">
        <f t="shared" si="0"/>
        <v>0</v>
      </c>
      <c r="BQ47">
        <f t="shared" si="1"/>
        <v>2</v>
      </c>
      <c r="BS47" t="s">
        <v>12612</v>
      </c>
      <c r="BU47">
        <v>20</v>
      </c>
      <c r="BW47">
        <v>0</v>
      </c>
      <c r="BX47" t="s">
        <v>13414</v>
      </c>
      <c r="CC47" s="3">
        <v>0.48819444444444443</v>
      </c>
      <c r="CE47" t="s">
        <v>13415</v>
      </c>
      <c r="CI47">
        <v>0</v>
      </c>
      <c r="CJ47" t="s">
        <v>13416</v>
      </c>
      <c r="CK47" s="4">
        <v>38414</v>
      </c>
      <c r="CL47" t="s">
        <v>13417</v>
      </c>
      <c r="CM47" t="s">
        <v>13418</v>
      </c>
      <c r="CN47">
        <v>20</v>
      </c>
      <c r="CO47" t="s">
        <v>13419</v>
      </c>
      <c r="CP47" t="s">
        <v>282</v>
      </c>
      <c r="CQ47" t="s">
        <v>12612</v>
      </c>
      <c r="CT47" t="s">
        <v>13420</v>
      </c>
      <c r="CV47">
        <v>0</v>
      </c>
      <c r="CX47">
        <v>4</v>
      </c>
      <c r="CY47" t="s">
        <v>2888</v>
      </c>
      <c r="CZ47">
        <v>21</v>
      </c>
      <c r="DA47">
        <v>6</v>
      </c>
      <c r="DB47" t="s">
        <v>1609</v>
      </c>
      <c r="DC47">
        <v>-25</v>
      </c>
      <c r="DE47" t="s">
        <v>13138</v>
      </c>
      <c r="DJ47">
        <v>1</v>
      </c>
      <c r="DK47" s="4">
        <v>44519</v>
      </c>
      <c r="DL47">
        <v>20650</v>
      </c>
      <c r="DM47">
        <v>2021</v>
      </c>
      <c r="DN47">
        <v>0</v>
      </c>
      <c r="DP47">
        <v>81926</v>
      </c>
      <c r="DQ47">
        <v>148</v>
      </c>
      <c r="DT47" t="s">
        <v>257</v>
      </c>
      <c r="DU47" t="s">
        <v>274</v>
      </c>
      <c r="DW47">
        <v>10</v>
      </c>
      <c r="DX47" t="s">
        <v>275</v>
      </c>
      <c r="ED47">
        <v>0</v>
      </c>
      <c r="EE47" t="s">
        <v>8166</v>
      </c>
      <c r="EF47" t="s">
        <v>675</v>
      </c>
      <c r="EG47">
        <v>0</v>
      </c>
      <c r="EH47" t="s">
        <v>837</v>
      </c>
      <c r="EI47" t="s">
        <v>340</v>
      </c>
      <c r="EJ47" t="s">
        <v>4378</v>
      </c>
      <c r="EK47" t="s">
        <v>13421</v>
      </c>
      <c r="EL47" t="s">
        <v>13422</v>
      </c>
      <c r="EM47" t="s">
        <v>3721</v>
      </c>
      <c r="EN47" t="s">
        <v>269</v>
      </c>
      <c r="EO47" t="s">
        <v>996</v>
      </c>
      <c r="EP47">
        <v>1</v>
      </c>
      <c r="ES47" t="s">
        <v>13423</v>
      </c>
      <c r="FD47">
        <v>0</v>
      </c>
      <c r="FE47">
        <v>8</v>
      </c>
      <c r="FF47" t="s">
        <v>310</v>
      </c>
      <c r="FG47" t="s">
        <v>309</v>
      </c>
      <c r="FH47" t="s">
        <v>621</v>
      </c>
      <c r="FI47" t="s">
        <v>12769</v>
      </c>
      <c r="FK47">
        <v>0</v>
      </c>
      <c r="FM47">
        <v>0</v>
      </c>
      <c r="FP47">
        <v>0</v>
      </c>
      <c r="FR47" t="s">
        <v>395</v>
      </c>
      <c r="FT47" t="s">
        <v>257</v>
      </c>
      <c r="FU47" t="s">
        <v>496</v>
      </c>
      <c r="FV47" t="s">
        <v>431</v>
      </c>
      <c r="FW47" t="s">
        <v>432</v>
      </c>
      <c r="FX47">
        <v>0</v>
      </c>
      <c r="FZ47">
        <v>10.199999999999999</v>
      </c>
      <c r="GA47">
        <v>-10</v>
      </c>
      <c r="GB47">
        <v>0</v>
      </c>
      <c r="GD47" t="s">
        <v>355</v>
      </c>
      <c r="GE47">
        <v>0</v>
      </c>
      <c r="GI47">
        <v>0</v>
      </c>
      <c r="GJ47">
        <v>0</v>
      </c>
      <c r="GL47" t="s">
        <v>13424</v>
      </c>
      <c r="GN47">
        <v>1</v>
      </c>
      <c r="GZ47" t="s">
        <v>13425</v>
      </c>
      <c r="HB47" t="s">
        <v>294</v>
      </c>
      <c r="HC47" t="s">
        <v>313</v>
      </c>
      <c r="HD47" t="s">
        <v>4985</v>
      </c>
      <c r="HE47">
        <v>0</v>
      </c>
      <c r="HF47">
        <v>11</v>
      </c>
      <c r="HG47">
        <v>10</v>
      </c>
      <c r="HH47" t="s">
        <v>275</v>
      </c>
      <c r="HK47">
        <v>1</v>
      </c>
      <c r="HV47">
        <v>22</v>
      </c>
      <c r="HW47">
        <v>4310927</v>
      </c>
      <c r="HX47" t="s">
        <v>13419</v>
      </c>
      <c r="HY47">
        <v>4310899</v>
      </c>
      <c r="IB47">
        <v>0</v>
      </c>
      <c r="IC47">
        <v>0</v>
      </c>
      <c r="IL47">
        <v>136</v>
      </c>
      <c r="IN47" t="s">
        <v>13138</v>
      </c>
      <c r="IP47" t="s">
        <v>13138</v>
      </c>
      <c r="IT47">
        <v>12</v>
      </c>
    </row>
    <row r="48" spans="1:254">
      <c r="A48">
        <v>47</v>
      </c>
      <c r="B48">
        <v>2111</v>
      </c>
      <c r="C48">
        <v>4</v>
      </c>
      <c r="D48">
        <v>2</v>
      </c>
      <c r="E48">
        <v>9</v>
      </c>
      <c r="F48">
        <v>-1</v>
      </c>
      <c r="G48">
        <v>22</v>
      </c>
      <c r="I48" t="s">
        <v>298</v>
      </c>
      <c r="J48">
        <v>11</v>
      </c>
      <c r="K48" t="s">
        <v>6698</v>
      </c>
      <c r="L48" t="s">
        <v>10028</v>
      </c>
      <c r="M48" t="s">
        <v>319</v>
      </c>
      <c r="O48" t="s">
        <v>10029</v>
      </c>
      <c r="Q48" t="s">
        <v>6362</v>
      </c>
      <c r="V48" t="s">
        <v>253</v>
      </c>
      <c r="W48" t="s">
        <v>8870</v>
      </c>
      <c r="X48" t="s">
        <v>2804</v>
      </c>
      <c r="Y48" t="s">
        <v>8871</v>
      </c>
      <c r="AA48" t="s">
        <v>325</v>
      </c>
      <c r="AB48" t="s">
        <v>326</v>
      </c>
      <c r="AI48">
        <v>7</v>
      </c>
      <c r="AJ48" t="s">
        <v>668</v>
      </c>
      <c r="AO48">
        <v>7</v>
      </c>
      <c r="BI48" t="s">
        <v>257</v>
      </c>
      <c r="BP48">
        <f t="shared" si="0"/>
        <v>1</v>
      </c>
      <c r="BQ48">
        <f t="shared" si="1"/>
        <v>0</v>
      </c>
      <c r="BS48" t="s">
        <v>12612</v>
      </c>
      <c r="BU48">
        <v>20</v>
      </c>
      <c r="BW48">
        <v>0</v>
      </c>
      <c r="BX48" t="s">
        <v>13426</v>
      </c>
      <c r="BY48" t="s">
        <v>13427</v>
      </c>
      <c r="BZ48">
        <v>0</v>
      </c>
      <c r="CC48" s="3">
        <v>0.45763888888888887</v>
      </c>
      <c r="CD48" t="s">
        <v>274</v>
      </c>
      <c r="CE48" t="s">
        <v>13428</v>
      </c>
      <c r="CF48">
        <v>10</v>
      </c>
      <c r="CH48" t="s">
        <v>331</v>
      </c>
      <c r="CI48">
        <v>0</v>
      </c>
      <c r="CJ48" t="s">
        <v>13429</v>
      </c>
      <c r="CK48" s="4">
        <v>38414</v>
      </c>
      <c r="CL48" t="s">
        <v>13430</v>
      </c>
      <c r="CM48" t="s">
        <v>13431</v>
      </c>
      <c r="CN48">
        <v>20</v>
      </c>
      <c r="CO48" t="s">
        <v>13247</v>
      </c>
      <c r="CP48" t="s">
        <v>282</v>
      </c>
      <c r="CQ48" t="s">
        <v>12612</v>
      </c>
      <c r="CT48" t="s">
        <v>10474</v>
      </c>
      <c r="CV48">
        <v>0</v>
      </c>
      <c r="CX48">
        <v>5</v>
      </c>
      <c r="CY48" t="s">
        <v>2888</v>
      </c>
      <c r="CZ48">
        <v>21</v>
      </c>
      <c r="DA48">
        <v>6</v>
      </c>
      <c r="DB48" t="s">
        <v>1609</v>
      </c>
      <c r="DC48">
        <v>-25</v>
      </c>
      <c r="DE48" t="s">
        <v>12619</v>
      </c>
      <c r="DJ48">
        <v>-1</v>
      </c>
      <c r="DK48" s="4">
        <v>44519</v>
      </c>
      <c r="DL48">
        <v>20650</v>
      </c>
      <c r="DM48">
        <v>2021</v>
      </c>
      <c r="DN48">
        <v>0</v>
      </c>
      <c r="DP48">
        <v>81926</v>
      </c>
      <c r="DQ48">
        <v>149</v>
      </c>
      <c r="DT48" t="s">
        <v>257</v>
      </c>
      <c r="DU48" t="s">
        <v>274</v>
      </c>
      <c r="DW48">
        <v>10</v>
      </c>
      <c r="DX48" t="s">
        <v>275</v>
      </c>
      <c r="ED48">
        <v>0</v>
      </c>
      <c r="EE48" t="s">
        <v>8266</v>
      </c>
      <c r="EF48" t="s">
        <v>338</v>
      </c>
      <c r="EG48">
        <v>0</v>
      </c>
      <c r="EH48" t="s">
        <v>10035</v>
      </c>
      <c r="EI48" t="s">
        <v>340</v>
      </c>
      <c r="EJ48" t="s">
        <v>13432</v>
      </c>
      <c r="EK48" t="s">
        <v>13433</v>
      </c>
      <c r="EL48" t="s">
        <v>13434</v>
      </c>
      <c r="EM48" t="s">
        <v>391</v>
      </c>
      <c r="EN48" t="s">
        <v>269</v>
      </c>
      <c r="EO48" t="s">
        <v>7307</v>
      </c>
      <c r="EP48">
        <v>0</v>
      </c>
      <c r="EQ48" t="s">
        <v>346</v>
      </c>
      <c r="ES48" t="s">
        <v>13435</v>
      </c>
      <c r="ET48">
        <v>0</v>
      </c>
      <c r="EU48" t="s">
        <v>679</v>
      </c>
      <c r="EV48" t="s">
        <v>349</v>
      </c>
      <c r="FB48" t="s">
        <v>13436</v>
      </c>
      <c r="FD48">
        <v>0</v>
      </c>
      <c r="FE48">
        <v>5</v>
      </c>
      <c r="FJ48" t="s">
        <v>13437</v>
      </c>
      <c r="FK48">
        <v>0</v>
      </c>
      <c r="FM48">
        <v>1</v>
      </c>
      <c r="FN48" t="s">
        <v>12619</v>
      </c>
      <c r="FO48" t="s">
        <v>1115</v>
      </c>
      <c r="FP48">
        <v>0</v>
      </c>
      <c r="FR48" t="s">
        <v>354</v>
      </c>
      <c r="FX48">
        <v>0</v>
      </c>
      <c r="FY48" t="s">
        <v>12619</v>
      </c>
      <c r="FZ48">
        <v>10.199999999999999</v>
      </c>
      <c r="GA48">
        <v>-10</v>
      </c>
      <c r="GB48">
        <v>0</v>
      </c>
      <c r="GD48" t="s">
        <v>355</v>
      </c>
      <c r="GE48">
        <v>1</v>
      </c>
      <c r="GG48">
        <v>2.9</v>
      </c>
      <c r="GH48">
        <v>4</v>
      </c>
      <c r="GI48">
        <v>0</v>
      </c>
      <c r="GJ48">
        <v>0</v>
      </c>
      <c r="GL48" t="s">
        <v>13438</v>
      </c>
      <c r="GP48" t="s">
        <v>685</v>
      </c>
      <c r="GZ48" t="s">
        <v>11542</v>
      </c>
      <c r="HB48" t="s">
        <v>313</v>
      </c>
      <c r="HC48" t="s">
        <v>313</v>
      </c>
      <c r="HD48" t="s">
        <v>1115</v>
      </c>
      <c r="HE48">
        <v>0</v>
      </c>
      <c r="HF48">
        <v>11</v>
      </c>
      <c r="HG48">
        <v>10</v>
      </c>
      <c r="HH48" t="s">
        <v>275</v>
      </c>
      <c r="HK48">
        <v>2</v>
      </c>
      <c r="HN48" t="s">
        <v>13439</v>
      </c>
      <c r="HO48" t="s">
        <v>13440</v>
      </c>
      <c r="HP48" t="s">
        <v>13441</v>
      </c>
      <c r="HQ48" t="s">
        <v>13442</v>
      </c>
      <c r="HV48">
        <v>23</v>
      </c>
      <c r="HW48">
        <v>4310948</v>
      </c>
      <c r="HX48" t="s">
        <v>12619</v>
      </c>
      <c r="HY48">
        <v>4310927</v>
      </c>
      <c r="IB48">
        <v>0</v>
      </c>
      <c r="IC48">
        <v>0</v>
      </c>
      <c r="IL48">
        <v>137</v>
      </c>
      <c r="IN48" t="s">
        <v>12619</v>
      </c>
      <c r="IT48">
        <v>12</v>
      </c>
    </row>
    <row r="49" spans="1:254">
      <c r="A49">
        <v>48</v>
      </c>
      <c r="B49">
        <v>2111</v>
      </c>
      <c r="C49">
        <v>4</v>
      </c>
      <c r="D49">
        <v>3</v>
      </c>
      <c r="E49">
        <v>10</v>
      </c>
      <c r="F49">
        <v>2</v>
      </c>
      <c r="G49">
        <v>23</v>
      </c>
      <c r="I49" t="s">
        <v>298</v>
      </c>
      <c r="J49">
        <v>11</v>
      </c>
      <c r="K49" t="s">
        <v>317</v>
      </c>
      <c r="L49" t="s">
        <v>5069</v>
      </c>
      <c r="M49" t="s">
        <v>1095</v>
      </c>
      <c r="O49" t="s">
        <v>3415</v>
      </c>
      <c r="S49" t="s">
        <v>5070</v>
      </c>
      <c r="V49" t="s">
        <v>253</v>
      </c>
      <c r="W49" t="s">
        <v>13443</v>
      </c>
      <c r="X49" t="s">
        <v>1140</v>
      </c>
      <c r="Y49" t="s">
        <v>13444</v>
      </c>
      <c r="AA49" t="s">
        <v>325</v>
      </c>
      <c r="AB49" t="s">
        <v>326</v>
      </c>
      <c r="AI49">
        <v>22</v>
      </c>
      <c r="AJ49" t="s">
        <v>327</v>
      </c>
      <c r="AK49" t="s">
        <v>7363</v>
      </c>
      <c r="AO49">
        <v>7</v>
      </c>
      <c r="BI49" t="s">
        <v>607</v>
      </c>
      <c r="BP49">
        <f t="shared" si="0"/>
        <v>1</v>
      </c>
      <c r="BQ49">
        <f t="shared" si="1"/>
        <v>0</v>
      </c>
      <c r="BS49" t="s">
        <v>12612</v>
      </c>
      <c r="BU49">
        <v>20</v>
      </c>
      <c r="BW49">
        <v>1</v>
      </c>
      <c r="BX49" t="s">
        <v>13445</v>
      </c>
      <c r="BZ49">
        <v>1</v>
      </c>
      <c r="CA49" t="s">
        <v>492</v>
      </c>
      <c r="CC49" s="3">
        <v>0.42638888888888887</v>
      </c>
      <c r="CD49" t="s">
        <v>257</v>
      </c>
      <c r="CE49" t="s">
        <v>13446</v>
      </c>
      <c r="CF49">
        <v>9</v>
      </c>
      <c r="CH49" t="s">
        <v>331</v>
      </c>
      <c r="CI49">
        <v>0</v>
      </c>
      <c r="CJ49" t="s">
        <v>13447</v>
      </c>
      <c r="CK49" s="4">
        <v>38751</v>
      </c>
      <c r="CL49" t="s">
        <v>13448</v>
      </c>
      <c r="CM49" t="s">
        <v>13449</v>
      </c>
      <c r="CN49">
        <v>20</v>
      </c>
      <c r="CO49" t="s">
        <v>13450</v>
      </c>
      <c r="CP49" t="s">
        <v>282</v>
      </c>
      <c r="CQ49" t="s">
        <v>12612</v>
      </c>
      <c r="CT49" t="s">
        <v>9459</v>
      </c>
      <c r="CV49">
        <v>0</v>
      </c>
      <c r="CX49">
        <v>6</v>
      </c>
      <c r="CY49" t="s">
        <v>2888</v>
      </c>
      <c r="CZ49">
        <v>21</v>
      </c>
      <c r="DA49">
        <v>6</v>
      </c>
      <c r="DB49" t="s">
        <v>1609</v>
      </c>
      <c r="DC49">
        <v>-25</v>
      </c>
      <c r="DE49" t="s">
        <v>12789</v>
      </c>
      <c r="DJ49">
        <v>2</v>
      </c>
      <c r="DK49" s="4">
        <v>44519</v>
      </c>
      <c r="DL49">
        <v>20650</v>
      </c>
      <c r="DM49">
        <v>2021</v>
      </c>
      <c r="DN49">
        <v>0</v>
      </c>
      <c r="DP49">
        <v>81926</v>
      </c>
      <c r="DQ49">
        <v>150</v>
      </c>
      <c r="DT49" t="s">
        <v>257</v>
      </c>
      <c r="DU49" t="s">
        <v>274</v>
      </c>
      <c r="DV49" t="s">
        <v>12659</v>
      </c>
      <c r="DW49">
        <v>10</v>
      </c>
      <c r="DX49" t="s">
        <v>275</v>
      </c>
      <c r="ED49">
        <v>0</v>
      </c>
      <c r="EE49" t="s">
        <v>2553</v>
      </c>
      <c r="EF49" t="s">
        <v>675</v>
      </c>
      <c r="EG49">
        <v>0</v>
      </c>
      <c r="EI49" t="s">
        <v>340</v>
      </c>
      <c r="EJ49" t="s">
        <v>2253</v>
      </c>
      <c r="EK49" t="s">
        <v>13451</v>
      </c>
      <c r="EL49" t="s">
        <v>13452</v>
      </c>
      <c r="EM49" t="s">
        <v>898</v>
      </c>
      <c r="EN49" t="s">
        <v>269</v>
      </c>
      <c r="EO49" t="s">
        <v>968</v>
      </c>
      <c r="EP49">
        <v>0</v>
      </c>
      <c r="EQ49" t="s">
        <v>346</v>
      </c>
      <c r="ES49" t="s">
        <v>13453</v>
      </c>
      <c r="ET49">
        <v>-1</v>
      </c>
      <c r="EU49" t="s">
        <v>348</v>
      </c>
      <c r="EV49" t="s">
        <v>349</v>
      </c>
      <c r="EW49" t="s">
        <v>462</v>
      </c>
      <c r="EX49" t="s">
        <v>492</v>
      </c>
      <c r="FA49" t="s">
        <v>1818</v>
      </c>
      <c r="FB49" t="s">
        <v>13454</v>
      </c>
      <c r="FD49">
        <v>0</v>
      </c>
      <c r="FE49">
        <v>6</v>
      </c>
      <c r="FI49" t="s">
        <v>13455</v>
      </c>
      <c r="FJ49" t="s">
        <v>13456</v>
      </c>
      <c r="FK49">
        <v>0</v>
      </c>
      <c r="FM49">
        <v>0</v>
      </c>
      <c r="FN49" t="s">
        <v>12659</v>
      </c>
      <c r="FO49" t="s">
        <v>1541</v>
      </c>
      <c r="FP49">
        <v>0</v>
      </c>
      <c r="FR49" t="s">
        <v>462</v>
      </c>
      <c r="FT49" t="s">
        <v>274</v>
      </c>
      <c r="FU49" t="s">
        <v>777</v>
      </c>
      <c r="FX49">
        <v>0</v>
      </c>
      <c r="FZ49">
        <v>10.199999999999999</v>
      </c>
      <c r="GA49">
        <v>-10</v>
      </c>
      <c r="GB49">
        <v>0</v>
      </c>
      <c r="GC49" t="s">
        <v>11139</v>
      </c>
      <c r="GD49" t="s">
        <v>355</v>
      </c>
      <c r="GE49">
        <v>1</v>
      </c>
      <c r="GF49" t="s">
        <v>274</v>
      </c>
      <c r="GG49">
        <v>2</v>
      </c>
      <c r="GH49">
        <v>2.1</v>
      </c>
      <c r="GI49">
        <v>0</v>
      </c>
      <c r="GJ49">
        <v>0</v>
      </c>
      <c r="GK49" t="s">
        <v>13457</v>
      </c>
      <c r="GL49" t="s">
        <v>13458</v>
      </c>
      <c r="GM49">
        <v>3</v>
      </c>
      <c r="GN49">
        <v>1</v>
      </c>
      <c r="GO49" t="s">
        <v>357</v>
      </c>
      <c r="GP49" t="s">
        <v>1403</v>
      </c>
      <c r="GQ49">
        <v>17</v>
      </c>
      <c r="GZ49" t="s">
        <v>13459</v>
      </c>
      <c r="HB49" t="s">
        <v>294</v>
      </c>
      <c r="HC49" t="s">
        <v>313</v>
      </c>
      <c r="HD49" t="s">
        <v>1541</v>
      </c>
      <c r="HE49">
        <v>0</v>
      </c>
      <c r="HF49">
        <v>11</v>
      </c>
      <c r="HG49">
        <v>10</v>
      </c>
      <c r="HH49" t="s">
        <v>275</v>
      </c>
      <c r="HJ49" t="s">
        <v>492</v>
      </c>
      <c r="HK49" t="s">
        <v>1256</v>
      </c>
      <c r="HL49" t="s">
        <v>12789</v>
      </c>
      <c r="HN49" t="s">
        <v>13460</v>
      </c>
      <c r="HO49" t="s">
        <v>13461</v>
      </c>
      <c r="HP49" t="s">
        <v>13462</v>
      </c>
      <c r="HQ49" t="s">
        <v>13463</v>
      </c>
      <c r="HS49" t="s">
        <v>13464</v>
      </c>
      <c r="HV49">
        <v>21</v>
      </c>
      <c r="HW49">
        <v>4310971</v>
      </c>
      <c r="HX49" t="s">
        <v>12789</v>
      </c>
      <c r="HY49">
        <v>4310948</v>
      </c>
      <c r="IB49">
        <v>0</v>
      </c>
      <c r="IC49">
        <v>0</v>
      </c>
      <c r="IL49">
        <v>138</v>
      </c>
      <c r="IN49" t="s">
        <v>12789</v>
      </c>
      <c r="IP49" t="s">
        <v>12789</v>
      </c>
      <c r="IT49">
        <v>12</v>
      </c>
    </row>
    <row r="50" spans="1:254">
      <c r="A50">
        <v>49</v>
      </c>
      <c r="B50">
        <v>2111</v>
      </c>
      <c r="C50">
        <v>4</v>
      </c>
      <c r="D50">
        <v>1</v>
      </c>
      <c r="E50">
        <v>10</v>
      </c>
      <c r="F50">
        <v>-5</v>
      </c>
      <c r="G50">
        <v>-43</v>
      </c>
      <c r="H50" t="s">
        <v>253</v>
      </c>
      <c r="I50" t="s">
        <v>298</v>
      </c>
      <c r="J50">
        <v>11</v>
      </c>
      <c r="K50" t="s">
        <v>506</v>
      </c>
      <c r="L50" t="s">
        <v>4437</v>
      </c>
      <c r="M50" t="s">
        <v>827</v>
      </c>
      <c r="O50" t="s">
        <v>4438</v>
      </c>
      <c r="V50" t="s">
        <v>253</v>
      </c>
      <c r="W50" t="s">
        <v>8753</v>
      </c>
      <c r="X50" t="s">
        <v>664</v>
      </c>
      <c r="Y50" t="s">
        <v>3539</v>
      </c>
      <c r="AA50" t="s">
        <v>666</v>
      </c>
      <c r="AB50" t="s">
        <v>667</v>
      </c>
      <c r="AI50">
        <v>7</v>
      </c>
      <c r="AJ50" t="s">
        <v>668</v>
      </c>
      <c r="AO50">
        <v>7</v>
      </c>
      <c r="BI50" t="s">
        <v>257</v>
      </c>
      <c r="BP50">
        <f t="shared" si="0"/>
        <v>1</v>
      </c>
      <c r="BQ50">
        <f t="shared" si="1"/>
        <v>0</v>
      </c>
      <c r="BS50" t="s">
        <v>12612</v>
      </c>
      <c r="BU50">
        <v>20</v>
      </c>
      <c r="BW50">
        <v>1</v>
      </c>
      <c r="BX50" t="s">
        <v>13465</v>
      </c>
      <c r="BY50" t="s">
        <v>329</v>
      </c>
      <c r="BZ50">
        <v>0</v>
      </c>
      <c r="CC50" s="3">
        <v>0.2388888888888889</v>
      </c>
      <c r="CD50" t="s">
        <v>274</v>
      </c>
      <c r="CE50" t="s">
        <v>13466</v>
      </c>
      <c r="CF50">
        <v>9</v>
      </c>
      <c r="CH50" t="s">
        <v>331</v>
      </c>
      <c r="CI50">
        <v>0</v>
      </c>
      <c r="CJ50" t="s">
        <v>13467</v>
      </c>
      <c r="CK50" s="4">
        <v>38414</v>
      </c>
      <c r="CL50" t="s">
        <v>13468</v>
      </c>
      <c r="CM50" t="s">
        <v>13469</v>
      </c>
      <c r="CN50">
        <v>20</v>
      </c>
      <c r="CO50" t="s">
        <v>268</v>
      </c>
      <c r="CP50" t="s">
        <v>282</v>
      </c>
      <c r="CQ50" t="s">
        <v>12612</v>
      </c>
      <c r="CT50" t="s">
        <v>13470</v>
      </c>
      <c r="CV50">
        <v>0</v>
      </c>
      <c r="CX50">
        <v>1</v>
      </c>
      <c r="CY50" t="s">
        <v>271</v>
      </c>
      <c r="CZ50">
        <v>38</v>
      </c>
      <c r="DA50">
        <v>5</v>
      </c>
      <c r="DB50" t="s">
        <v>2703</v>
      </c>
      <c r="DC50">
        <v>-43</v>
      </c>
      <c r="DE50" t="s">
        <v>12668</v>
      </c>
      <c r="DJ50">
        <v>-5</v>
      </c>
      <c r="DK50" s="4">
        <v>44519</v>
      </c>
      <c r="DL50">
        <v>20650</v>
      </c>
      <c r="DM50">
        <v>2021</v>
      </c>
      <c r="DN50">
        <v>0</v>
      </c>
      <c r="DP50">
        <v>81926</v>
      </c>
      <c r="DQ50">
        <v>162</v>
      </c>
      <c r="DT50" t="s">
        <v>257</v>
      </c>
      <c r="DU50" t="s">
        <v>274</v>
      </c>
      <c r="DW50">
        <v>10</v>
      </c>
      <c r="DX50" t="s">
        <v>275</v>
      </c>
      <c r="DZ50" t="s">
        <v>13471</v>
      </c>
      <c r="ED50">
        <v>0</v>
      </c>
      <c r="EE50" t="s">
        <v>836</v>
      </c>
      <c r="EF50" t="s">
        <v>675</v>
      </c>
      <c r="EG50">
        <v>0</v>
      </c>
      <c r="EH50" t="s">
        <v>837</v>
      </c>
      <c r="EI50" t="s">
        <v>340</v>
      </c>
      <c r="EJ50" t="s">
        <v>341</v>
      </c>
      <c r="EK50" t="s">
        <v>13472</v>
      </c>
      <c r="EL50" t="s">
        <v>13473</v>
      </c>
      <c r="EM50" t="s">
        <v>268</v>
      </c>
      <c r="EN50" t="s">
        <v>269</v>
      </c>
      <c r="EO50" t="s">
        <v>345</v>
      </c>
      <c r="EP50">
        <v>0</v>
      </c>
      <c r="EQ50" t="s">
        <v>4556</v>
      </c>
      <c r="ES50" t="s">
        <v>13474</v>
      </c>
      <c r="ET50">
        <v>0</v>
      </c>
      <c r="EU50" t="s">
        <v>679</v>
      </c>
      <c r="EV50" t="s">
        <v>349</v>
      </c>
      <c r="FB50" t="s">
        <v>13475</v>
      </c>
      <c r="FD50">
        <v>0</v>
      </c>
      <c r="FE50">
        <v>20</v>
      </c>
      <c r="FI50" t="s">
        <v>13476</v>
      </c>
      <c r="FJ50" t="s">
        <v>13477</v>
      </c>
      <c r="FK50">
        <v>0</v>
      </c>
      <c r="FM50">
        <v>1</v>
      </c>
      <c r="FN50" t="s">
        <v>13478</v>
      </c>
      <c r="FO50" t="s">
        <v>492</v>
      </c>
      <c r="FP50">
        <v>0</v>
      </c>
      <c r="FR50" t="s">
        <v>462</v>
      </c>
      <c r="FT50" t="s">
        <v>257</v>
      </c>
      <c r="FU50" t="s">
        <v>777</v>
      </c>
      <c r="FX50">
        <v>0</v>
      </c>
      <c r="FY50" t="s">
        <v>12798</v>
      </c>
      <c r="FZ50">
        <v>10.199999999999999</v>
      </c>
      <c r="GA50">
        <v>-10</v>
      </c>
      <c r="GB50">
        <v>0</v>
      </c>
      <c r="GD50" t="s">
        <v>355</v>
      </c>
      <c r="GE50">
        <v>0</v>
      </c>
      <c r="GG50">
        <v>2.8</v>
      </c>
      <c r="GH50">
        <v>4</v>
      </c>
      <c r="GI50">
        <v>0</v>
      </c>
      <c r="GJ50">
        <v>0</v>
      </c>
      <c r="GL50" t="s">
        <v>4452</v>
      </c>
      <c r="GP50" t="s">
        <v>685</v>
      </c>
      <c r="GZ50" t="s">
        <v>13479</v>
      </c>
      <c r="HA50" t="s">
        <v>12682</v>
      </c>
      <c r="HB50" t="s">
        <v>313</v>
      </c>
      <c r="HC50" t="s">
        <v>313</v>
      </c>
      <c r="HD50" t="s">
        <v>492</v>
      </c>
      <c r="HE50">
        <v>0</v>
      </c>
      <c r="HF50">
        <v>11</v>
      </c>
      <c r="HG50">
        <v>10</v>
      </c>
      <c r="HH50" t="s">
        <v>275</v>
      </c>
      <c r="HK50" t="s">
        <v>9541</v>
      </c>
      <c r="HN50" t="s">
        <v>13480</v>
      </c>
      <c r="HO50" t="s">
        <v>13481</v>
      </c>
      <c r="HP50" t="s">
        <v>13482</v>
      </c>
      <c r="HQ50" t="s">
        <v>13483</v>
      </c>
      <c r="HV50">
        <v>-38</v>
      </c>
      <c r="HW50">
        <v>4311200</v>
      </c>
      <c r="HX50" t="s">
        <v>13484</v>
      </c>
      <c r="HY50">
        <v>4311168</v>
      </c>
      <c r="IB50">
        <v>0</v>
      </c>
      <c r="IC50">
        <v>1</v>
      </c>
      <c r="IL50">
        <v>147</v>
      </c>
      <c r="IN50" t="s">
        <v>12798</v>
      </c>
      <c r="IT50">
        <v>12</v>
      </c>
    </row>
    <row r="51" spans="1:254">
      <c r="A51">
        <v>50</v>
      </c>
      <c r="B51">
        <v>2111</v>
      </c>
      <c r="C51">
        <v>4</v>
      </c>
      <c r="D51">
        <v>2</v>
      </c>
      <c r="E51">
        <v>15</v>
      </c>
      <c r="F51">
        <v>4</v>
      </c>
      <c r="G51">
        <v>-38</v>
      </c>
      <c r="I51" t="s">
        <v>298</v>
      </c>
      <c r="J51">
        <v>11</v>
      </c>
      <c r="K51">
        <v>11</v>
      </c>
      <c r="L51" t="s">
        <v>2271</v>
      </c>
      <c r="M51" t="s">
        <v>2016</v>
      </c>
      <c r="O51" t="s">
        <v>2272</v>
      </c>
      <c r="V51" t="s">
        <v>253</v>
      </c>
      <c r="W51" t="s">
        <v>8004</v>
      </c>
      <c r="X51" t="s">
        <v>370</v>
      </c>
      <c r="Y51" t="s">
        <v>8005</v>
      </c>
      <c r="AA51" t="s">
        <v>666</v>
      </c>
      <c r="AB51" t="s">
        <v>667</v>
      </c>
      <c r="AI51">
        <v>19</v>
      </c>
      <c r="AJ51" t="s">
        <v>327</v>
      </c>
      <c r="AO51">
        <v>7</v>
      </c>
      <c r="BI51" t="s">
        <v>274</v>
      </c>
      <c r="BP51">
        <f t="shared" si="0"/>
        <v>1</v>
      </c>
      <c r="BQ51">
        <f t="shared" si="1"/>
        <v>0</v>
      </c>
      <c r="BS51" t="s">
        <v>12612</v>
      </c>
      <c r="BU51">
        <v>20</v>
      </c>
      <c r="BW51">
        <v>1</v>
      </c>
      <c r="BX51" t="s">
        <v>13485</v>
      </c>
      <c r="BZ51">
        <v>1</v>
      </c>
      <c r="CB51" t="s">
        <v>1914</v>
      </c>
      <c r="CC51" s="3">
        <v>0.21597222222222223</v>
      </c>
      <c r="CD51" t="s">
        <v>274</v>
      </c>
      <c r="CE51" t="s">
        <v>13486</v>
      </c>
      <c r="CF51">
        <v>9</v>
      </c>
      <c r="CH51" t="s">
        <v>331</v>
      </c>
      <c r="CI51">
        <v>0</v>
      </c>
      <c r="CJ51" t="s">
        <v>13487</v>
      </c>
      <c r="CK51" s="4">
        <v>38414</v>
      </c>
      <c r="CL51" t="s">
        <v>13488</v>
      </c>
      <c r="CM51" t="s">
        <v>13489</v>
      </c>
      <c r="CN51">
        <v>20</v>
      </c>
      <c r="CP51" t="s">
        <v>282</v>
      </c>
      <c r="CQ51" t="s">
        <v>12612</v>
      </c>
      <c r="CT51" t="s">
        <v>13490</v>
      </c>
      <c r="CV51">
        <v>0</v>
      </c>
      <c r="CX51">
        <v>2</v>
      </c>
      <c r="CY51" t="s">
        <v>271</v>
      </c>
      <c r="CZ51">
        <v>38</v>
      </c>
      <c r="DA51">
        <v>5</v>
      </c>
      <c r="DB51" t="s">
        <v>2703</v>
      </c>
      <c r="DC51">
        <v>-43</v>
      </c>
      <c r="DE51" t="s">
        <v>12953</v>
      </c>
      <c r="DJ51">
        <v>4</v>
      </c>
      <c r="DK51" s="4">
        <v>44519</v>
      </c>
      <c r="DL51">
        <v>20650</v>
      </c>
      <c r="DM51">
        <v>2021</v>
      </c>
      <c r="DN51">
        <v>0</v>
      </c>
      <c r="DP51">
        <v>81926</v>
      </c>
      <c r="DQ51">
        <v>163</v>
      </c>
      <c r="DT51" t="s">
        <v>274</v>
      </c>
      <c r="DU51" t="s">
        <v>257</v>
      </c>
      <c r="DW51">
        <v>10</v>
      </c>
      <c r="DX51" t="s">
        <v>275</v>
      </c>
      <c r="DZ51" t="s">
        <v>12682</v>
      </c>
      <c r="EB51" t="s">
        <v>12682</v>
      </c>
      <c r="ED51">
        <v>0</v>
      </c>
      <c r="EE51" t="s">
        <v>382</v>
      </c>
      <c r="EF51" t="s">
        <v>383</v>
      </c>
      <c r="EG51">
        <v>0</v>
      </c>
      <c r="EI51" t="s">
        <v>340</v>
      </c>
      <c r="EJ51" t="s">
        <v>486</v>
      </c>
      <c r="EK51" t="s">
        <v>13491</v>
      </c>
      <c r="EL51" t="s">
        <v>13492</v>
      </c>
      <c r="EM51" t="s">
        <v>1914</v>
      </c>
      <c r="EN51" t="s">
        <v>269</v>
      </c>
      <c r="EO51" t="s">
        <v>388</v>
      </c>
      <c r="EP51">
        <v>0</v>
      </c>
      <c r="EQ51" t="s">
        <v>2344</v>
      </c>
      <c r="ES51" t="s">
        <v>13493</v>
      </c>
      <c r="ET51">
        <v>4</v>
      </c>
      <c r="EU51" t="s">
        <v>257</v>
      </c>
      <c r="EV51" t="s">
        <v>349</v>
      </c>
      <c r="EW51" t="s">
        <v>390</v>
      </c>
      <c r="EX51" t="s">
        <v>1914</v>
      </c>
      <c r="FA51" t="s">
        <v>5177</v>
      </c>
      <c r="FB51" t="s">
        <v>13494</v>
      </c>
      <c r="FD51">
        <v>0</v>
      </c>
      <c r="FE51">
        <v>16</v>
      </c>
      <c r="FJ51" t="s">
        <v>13495</v>
      </c>
      <c r="FK51">
        <v>0</v>
      </c>
      <c r="FM51">
        <v>1</v>
      </c>
      <c r="FN51" t="s">
        <v>12682</v>
      </c>
      <c r="FO51" t="s">
        <v>1083</v>
      </c>
      <c r="FP51">
        <v>0</v>
      </c>
      <c r="FR51" t="s">
        <v>395</v>
      </c>
      <c r="FT51" t="s">
        <v>274</v>
      </c>
      <c r="FU51" t="s">
        <v>496</v>
      </c>
      <c r="FX51">
        <v>0</v>
      </c>
      <c r="FZ51">
        <v>10.199999999999999</v>
      </c>
      <c r="GA51">
        <v>-10</v>
      </c>
      <c r="GB51">
        <v>0</v>
      </c>
      <c r="GD51" t="s">
        <v>355</v>
      </c>
      <c r="GE51">
        <v>0</v>
      </c>
      <c r="GF51" t="s">
        <v>257</v>
      </c>
      <c r="GG51">
        <v>3.4</v>
      </c>
      <c r="GH51">
        <v>5</v>
      </c>
      <c r="GI51">
        <v>0</v>
      </c>
      <c r="GJ51">
        <v>0</v>
      </c>
      <c r="GL51" t="s">
        <v>13496</v>
      </c>
      <c r="GM51">
        <v>0</v>
      </c>
      <c r="GN51">
        <v>0</v>
      </c>
      <c r="GO51" t="s">
        <v>499</v>
      </c>
      <c r="GP51" t="s">
        <v>779</v>
      </c>
      <c r="GQ51">
        <v>50</v>
      </c>
      <c r="GZ51" t="s">
        <v>13497</v>
      </c>
      <c r="HB51" t="s">
        <v>294</v>
      </c>
      <c r="HC51" t="s">
        <v>313</v>
      </c>
      <c r="HD51" t="s">
        <v>1083</v>
      </c>
      <c r="HE51">
        <v>0</v>
      </c>
      <c r="HF51">
        <v>11</v>
      </c>
      <c r="HG51">
        <v>10</v>
      </c>
      <c r="HH51" t="s">
        <v>275</v>
      </c>
      <c r="HK51" t="s">
        <v>2264</v>
      </c>
      <c r="HL51" t="s">
        <v>12953</v>
      </c>
      <c r="HN51" t="s">
        <v>13179</v>
      </c>
      <c r="HO51" t="s">
        <v>13498</v>
      </c>
      <c r="HP51" t="s">
        <v>13499</v>
      </c>
      <c r="HQ51" t="s">
        <v>13500</v>
      </c>
      <c r="HS51" t="s">
        <v>13501</v>
      </c>
      <c r="HV51">
        <v>-42</v>
      </c>
      <c r="HW51">
        <v>4311230</v>
      </c>
      <c r="HX51" t="s">
        <v>12953</v>
      </c>
      <c r="HY51">
        <v>4311200</v>
      </c>
      <c r="IB51">
        <v>0</v>
      </c>
      <c r="IC51">
        <v>0</v>
      </c>
      <c r="IL51">
        <v>148</v>
      </c>
      <c r="IN51" t="s">
        <v>12953</v>
      </c>
      <c r="IP51" t="s">
        <v>12953</v>
      </c>
      <c r="IT51">
        <v>12</v>
      </c>
    </row>
    <row r="52" spans="1:254">
      <c r="A52">
        <v>51</v>
      </c>
      <c r="B52">
        <v>2111</v>
      </c>
      <c r="C52">
        <v>4</v>
      </c>
      <c r="D52">
        <v>3</v>
      </c>
      <c r="E52">
        <v>11</v>
      </c>
      <c r="F52">
        <v>15</v>
      </c>
      <c r="G52">
        <v>-42</v>
      </c>
      <c r="I52" t="s">
        <v>254</v>
      </c>
      <c r="J52">
        <v>11</v>
      </c>
      <c r="K52" t="s">
        <v>471</v>
      </c>
      <c r="L52" t="s">
        <v>934</v>
      </c>
      <c r="M52" t="s">
        <v>319</v>
      </c>
      <c r="O52" t="s">
        <v>935</v>
      </c>
      <c r="V52" t="s">
        <v>253</v>
      </c>
      <c r="W52" t="s">
        <v>13393</v>
      </c>
      <c r="X52" t="s">
        <v>664</v>
      </c>
      <c r="Y52" t="s">
        <v>13394</v>
      </c>
      <c r="AA52" t="s">
        <v>325</v>
      </c>
      <c r="AB52" t="s">
        <v>326</v>
      </c>
      <c r="AI52">
        <v>19</v>
      </c>
      <c r="AJ52" t="s">
        <v>327</v>
      </c>
      <c r="AO52">
        <v>7</v>
      </c>
      <c r="BI52" t="s">
        <v>257</v>
      </c>
      <c r="BP52">
        <f t="shared" si="0"/>
        <v>2</v>
      </c>
      <c r="BQ52">
        <f t="shared" si="1"/>
        <v>0</v>
      </c>
      <c r="BS52" t="s">
        <v>12612</v>
      </c>
      <c r="BU52">
        <v>20</v>
      </c>
      <c r="BW52">
        <v>0</v>
      </c>
      <c r="BX52" t="s">
        <v>13502</v>
      </c>
      <c r="BZ52">
        <v>1</v>
      </c>
      <c r="CC52" s="3">
        <v>0.20347222222222219</v>
      </c>
      <c r="CD52" t="s">
        <v>274</v>
      </c>
      <c r="CE52" t="s">
        <v>13503</v>
      </c>
      <c r="CF52">
        <v>9</v>
      </c>
      <c r="CH52" t="s">
        <v>493</v>
      </c>
      <c r="CI52">
        <v>0</v>
      </c>
      <c r="CJ52" t="s">
        <v>13504</v>
      </c>
      <c r="CK52" s="4">
        <v>38751</v>
      </c>
      <c r="CL52" t="s">
        <v>13505</v>
      </c>
      <c r="CM52" t="s">
        <v>13506</v>
      </c>
      <c r="CN52">
        <v>20</v>
      </c>
      <c r="CO52" t="s">
        <v>13507</v>
      </c>
      <c r="CP52" t="s">
        <v>269</v>
      </c>
      <c r="CQ52" t="s">
        <v>12612</v>
      </c>
      <c r="CT52" t="s">
        <v>5447</v>
      </c>
      <c r="CV52">
        <v>0</v>
      </c>
      <c r="CX52">
        <v>3</v>
      </c>
      <c r="CY52" t="s">
        <v>271</v>
      </c>
      <c r="CZ52">
        <v>38</v>
      </c>
      <c r="DA52">
        <v>5</v>
      </c>
      <c r="DB52" t="s">
        <v>2703</v>
      </c>
      <c r="DC52">
        <v>-43</v>
      </c>
      <c r="DE52" t="s">
        <v>12953</v>
      </c>
      <c r="DJ52">
        <v>15</v>
      </c>
      <c r="DK52" s="4">
        <v>44519</v>
      </c>
      <c r="DL52">
        <v>20650</v>
      </c>
      <c r="DM52">
        <v>2021</v>
      </c>
      <c r="DN52">
        <v>0</v>
      </c>
      <c r="DP52">
        <v>81926</v>
      </c>
      <c r="DQ52">
        <v>164</v>
      </c>
      <c r="DT52" t="s">
        <v>257</v>
      </c>
      <c r="DU52" t="s">
        <v>274</v>
      </c>
      <c r="DW52">
        <v>10</v>
      </c>
      <c r="DX52" t="s">
        <v>275</v>
      </c>
      <c r="DZ52" t="s">
        <v>12821</v>
      </c>
      <c r="ED52">
        <v>0</v>
      </c>
      <c r="EE52" t="s">
        <v>944</v>
      </c>
      <c r="EF52" t="s">
        <v>338</v>
      </c>
      <c r="EG52">
        <v>0</v>
      </c>
      <c r="EH52" t="s">
        <v>945</v>
      </c>
      <c r="EI52" t="s">
        <v>340</v>
      </c>
      <c r="EJ52" t="s">
        <v>486</v>
      </c>
      <c r="EK52" t="s">
        <v>13508</v>
      </c>
      <c r="EL52" t="s">
        <v>13509</v>
      </c>
      <c r="EN52" t="s">
        <v>282</v>
      </c>
      <c r="EO52" t="s">
        <v>490</v>
      </c>
      <c r="EP52">
        <v>0</v>
      </c>
      <c r="EQ52" t="s">
        <v>491</v>
      </c>
      <c r="ES52" t="s">
        <v>13510</v>
      </c>
      <c r="ET52">
        <v>10</v>
      </c>
      <c r="EU52" t="s">
        <v>348</v>
      </c>
      <c r="EV52" t="s">
        <v>349</v>
      </c>
      <c r="EW52" t="s">
        <v>350</v>
      </c>
      <c r="EX52" t="s">
        <v>1914</v>
      </c>
      <c r="FA52" t="s">
        <v>392</v>
      </c>
      <c r="FB52" t="s">
        <v>13511</v>
      </c>
      <c r="FD52">
        <v>0</v>
      </c>
      <c r="FE52">
        <v>37</v>
      </c>
      <c r="FI52" t="s">
        <v>13087</v>
      </c>
      <c r="FJ52" t="s">
        <v>13356</v>
      </c>
      <c r="FK52">
        <v>0</v>
      </c>
      <c r="FM52">
        <v>1</v>
      </c>
      <c r="FN52" t="s">
        <v>12821</v>
      </c>
      <c r="FO52" t="s">
        <v>600</v>
      </c>
      <c r="FP52">
        <v>0</v>
      </c>
      <c r="FR52" t="s">
        <v>354</v>
      </c>
      <c r="FX52">
        <v>0</v>
      </c>
      <c r="FZ52">
        <v>10.199999999999999</v>
      </c>
      <c r="GA52">
        <v>-10</v>
      </c>
      <c r="GB52">
        <v>0</v>
      </c>
      <c r="GD52" t="s">
        <v>355</v>
      </c>
      <c r="GE52">
        <v>1</v>
      </c>
      <c r="GG52">
        <v>2.6</v>
      </c>
      <c r="GH52">
        <v>4.0999999999999996</v>
      </c>
      <c r="GI52">
        <v>0</v>
      </c>
      <c r="GJ52">
        <v>0</v>
      </c>
      <c r="GL52" t="s">
        <v>13512</v>
      </c>
      <c r="GM52">
        <v>5</v>
      </c>
      <c r="GN52">
        <v>2</v>
      </c>
      <c r="GO52" t="s">
        <v>713</v>
      </c>
      <c r="GP52" t="s">
        <v>779</v>
      </c>
      <c r="GQ52">
        <v>44</v>
      </c>
      <c r="GZ52" t="s">
        <v>13513</v>
      </c>
      <c r="HB52" t="s">
        <v>294</v>
      </c>
      <c r="HC52" t="s">
        <v>294</v>
      </c>
      <c r="HD52" t="s">
        <v>12953</v>
      </c>
      <c r="HE52">
        <v>0</v>
      </c>
      <c r="HF52">
        <v>11</v>
      </c>
      <c r="HG52">
        <v>10</v>
      </c>
      <c r="HH52" t="s">
        <v>275</v>
      </c>
      <c r="HK52">
        <v>1</v>
      </c>
      <c r="HL52" t="s">
        <v>12953</v>
      </c>
      <c r="HN52" t="s">
        <v>12728</v>
      </c>
      <c r="HO52" t="s">
        <v>13514</v>
      </c>
      <c r="HP52" t="s">
        <v>13515</v>
      </c>
      <c r="HQ52" t="s">
        <v>13516</v>
      </c>
      <c r="HS52" t="s">
        <v>7015</v>
      </c>
      <c r="HV52">
        <v>43</v>
      </c>
      <c r="HW52">
        <v>4311266</v>
      </c>
      <c r="HX52" t="s">
        <v>12436</v>
      </c>
      <c r="HY52">
        <v>4311230</v>
      </c>
      <c r="IB52">
        <v>0.5</v>
      </c>
      <c r="IC52">
        <v>1</v>
      </c>
      <c r="IL52">
        <v>149</v>
      </c>
      <c r="IP52" t="s">
        <v>12953</v>
      </c>
      <c r="IT52">
        <v>12</v>
      </c>
    </row>
    <row r="53" spans="1:254">
      <c r="A53">
        <v>52</v>
      </c>
      <c r="B53">
        <v>2111</v>
      </c>
      <c r="C53">
        <v>4</v>
      </c>
      <c r="D53">
        <v>1</v>
      </c>
      <c r="E53">
        <v>10</v>
      </c>
      <c r="F53">
        <v>5</v>
      </c>
      <c r="G53">
        <v>43</v>
      </c>
      <c r="I53" t="s">
        <v>254</v>
      </c>
      <c r="J53">
        <v>11</v>
      </c>
      <c r="K53">
        <v>11</v>
      </c>
      <c r="L53" t="s">
        <v>661</v>
      </c>
      <c r="M53" t="s">
        <v>367</v>
      </c>
      <c r="O53" t="s">
        <v>662</v>
      </c>
      <c r="V53" t="s">
        <v>253</v>
      </c>
      <c r="W53" t="s">
        <v>13517</v>
      </c>
      <c r="X53" t="s">
        <v>4969</v>
      </c>
      <c r="Y53" t="s">
        <v>13518</v>
      </c>
      <c r="AA53" t="s">
        <v>666</v>
      </c>
      <c r="AB53" t="s">
        <v>667</v>
      </c>
      <c r="AI53">
        <v>88</v>
      </c>
      <c r="AJ53" t="s">
        <v>327</v>
      </c>
      <c r="AO53">
        <v>7</v>
      </c>
      <c r="BI53" t="s">
        <v>257</v>
      </c>
      <c r="BP53">
        <f t="shared" si="0"/>
        <v>1</v>
      </c>
      <c r="BQ53">
        <f t="shared" si="1"/>
        <v>0</v>
      </c>
      <c r="BS53" t="s">
        <v>12612</v>
      </c>
      <c r="BU53">
        <v>20</v>
      </c>
      <c r="BW53">
        <v>0</v>
      </c>
      <c r="BX53" t="s">
        <v>13519</v>
      </c>
      <c r="BZ53">
        <v>1</v>
      </c>
      <c r="CC53" s="3">
        <v>0.18611111111111112</v>
      </c>
      <c r="CD53" t="s">
        <v>257</v>
      </c>
      <c r="CE53" t="s">
        <v>13520</v>
      </c>
      <c r="CF53">
        <v>9</v>
      </c>
      <c r="CH53" t="s">
        <v>331</v>
      </c>
      <c r="CI53">
        <v>0</v>
      </c>
      <c r="CJ53" t="s">
        <v>13521</v>
      </c>
      <c r="CK53" s="4">
        <v>38414</v>
      </c>
      <c r="CL53" t="s">
        <v>13522</v>
      </c>
      <c r="CM53" t="s">
        <v>13523</v>
      </c>
      <c r="CN53">
        <v>20</v>
      </c>
      <c r="CO53" t="s">
        <v>13524</v>
      </c>
      <c r="CP53" t="s">
        <v>418</v>
      </c>
      <c r="CQ53" t="s">
        <v>12612</v>
      </c>
      <c r="CT53" t="s">
        <v>13525</v>
      </c>
      <c r="CV53">
        <v>0</v>
      </c>
      <c r="CX53">
        <v>4</v>
      </c>
      <c r="CY53" t="s">
        <v>271</v>
      </c>
      <c r="CZ53">
        <v>38</v>
      </c>
      <c r="DA53">
        <v>5</v>
      </c>
      <c r="DB53" t="s">
        <v>2703</v>
      </c>
      <c r="DC53">
        <v>-43</v>
      </c>
      <c r="DE53" t="s">
        <v>12953</v>
      </c>
      <c r="DJ53">
        <v>5</v>
      </c>
      <c r="DK53" s="4">
        <v>44519</v>
      </c>
      <c r="DL53">
        <v>20650</v>
      </c>
      <c r="DM53">
        <v>2021</v>
      </c>
      <c r="DN53">
        <v>0</v>
      </c>
      <c r="DP53">
        <v>81926</v>
      </c>
      <c r="DQ53">
        <v>165</v>
      </c>
      <c r="DT53" t="s">
        <v>257</v>
      </c>
      <c r="DU53" t="s">
        <v>274</v>
      </c>
      <c r="DV53" t="s">
        <v>13250</v>
      </c>
      <c r="DW53">
        <v>10</v>
      </c>
      <c r="DX53" t="s">
        <v>275</v>
      </c>
      <c r="DZ53" t="s">
        <v>12659</v>
      </c>
      <c r="EB53" t="s">
        <v>600</v>
      </c>
      <c r="ED53">
        <v>0</v>
      </c>
      <c r="EE53" t="s">
        <v>3172</v>
      </c>
      <c r="EF53" t="s">
        <v>675</v>
      </c>
      <c r="EG53">
        <v>0</v>
      </c>
      <c r="EI53" t="s">
        <v>340</v>
      </c>
      <c r="EJ53" t="s">
        <v>486</v>
      </c>
      <c r="EK53" t="s">
        <v>5731</v>
      </c>
      <c r="EL53" t="s">
        <v>13526</v>
      </c>
      <c r="EN53" t="s">
        <v>418</v>
      </c>
      <c r="EO53" t="s">
        <v>490</v>
      </c>
      <c r="EP53">
        <v>0</v>
      </c>
      <c r="EQ53" t="s">
        <v>4556</v>
      </c>
      <c r="ES53" t="s">
        <v>13527</v>
      </c>
      <c r="ET53">
        <v>5</v>
      </c>
      <c r="EU53" t="s">
        <v>348</v>
      </c>
      <c r="EV53" t="s">
        <v>349</v>
      </c>
      <c r="EW53" t="s">
        <v>528</v>
      </c>
      <c r="EX53" t="s">
        <v>351</v>
      </c>
      <c r="FA53" t="s">
        <v>1845</v>
      </c>
      <c r="FB53" t="s">
        <v>13528</v>
      </c>
      <c r="FD53">
        <v>0</v>
      </c>
      <c r="FE53">
        <v>18</v>
      </c>
      <c r="FJ53" t="s">
        <v>13529</v>
      </c>
      <c r="FK53">
        <v>0</v>
      </c>
      <c r="FM53">
        <v>1</v>
      </c>
      <c r="FN53" t="s">
        <v>13530</v>
      </c>
      <c r="FO53" t="s">
        <v>4760</v>
      </c>
      <c r="FP53">
        <v>0</v>
      </c>
      <c r="FR53" t="s">
        <v>462</v>
      </c>
      <c r="FT53" t="s">
        <v>257</v>
      </c>
      <c r="FU53" t="s">
        <v>777</v>
      </c>
      <c r="FX53">
        <v>0</v>
      </c>
      <c r="FZ53">
        <v>10.199999999999999</v>
      </c>
      <c r="GA53">
        <v>-10</v>
      </c>
      <c r="GB53">
        <v>0</v>
      </c>
      <c r="GD53" t="s">
        <v>355</v>
      </c>
      <c r="GE53">
        <v>0</v>
      </c>
      <c r="GF53" t="s">
        <v>274</v>
      </c>
      <c r="GG53">
        <v>3</v>
      </c>
      <c r="GH53">
        <v>4.9000000000000004</v>
      </c>
      <c r="GI53">
        <v>0</v>
      </c>
      <c r="GJ53">
        <v>0</v>
      </c>
      <c r="GL53" t="s">
        <v>13531</v>
      </c>
      <c r="GM53">
        <v>0</v>
      </c>
      <c r="GN53">
        <v>0</v>
      </c>
      <c r="GO53" t="s">
        <v>713</v>
      </c>
      <c r="GP53" t="s">
        <v>1403</v>
      </c>
      <c r="GQ53">
        <v>34</v>
      </c>
      <c r="GZ53" t="s">
        <v>13532</v>
      </c>
      <c r="HB53" t="s">
        <v>294</v>
      </c>
      <c r="HC53" t="s">
        <v>313</v>
      </c>
      <c r="HD53" t="s">
        <v>4760</v>
      </c>
      <c r="HE53">
        <v>0</v>
      </c>
      <c r="HF53">
        <v>11</v>
      </c>
      <c r="HG53">
        <v>10</v>
      </c>
      <c r="HH53" t="s">
        <v>275</v>
      </c>
      <c r="HK53">
        <v>3</v>
      </c>
      <c r="HL53" t="s">
        <v>12953</v>
      </c>
      <c r="HM53" t="s">
        <v>12628</v>
      </c>
      <c r="HN53" t="s">
        <v>13533</v>
      </c>
      <c r="HO53" t="s">
        <v>13534</v>
      </c>
      <c r="HP53" t="s">
        <v>13535</v>
      </c>
      <c r="HQ53" t="s">
        <v>13536</v>
      </c>
      <c r="HS53" t="s">
        <v>5092</v>
      </c>
      <c r="HV53">
        <v>38</v>
      </c>
      <c r="HW53">
        <v>4311329</v>
      </c>
      <c r="HX53" t="s">
        <v>13530</v>
      </c>
      <c r="HY53">
        <v>4311266</v>
      </c>
      <c r="IB53">
        <v>0</v>
      </c>
      <c r="IC53">
        <v>0</v>
      </c>
      <c r="IL53">
        <v>150</v>
      </c>
      <c r="IP53" t="s">
        <v>12953</v>
      </c>
      <c r="IT53">
        <v>12</v>
      </c>
    </row>
    <row r="54" spans="1:254">
      <c r="A54">
        <v>53</v>
      </c>
      <c r="B54">
        <v>2111</v>
      </c>
      <c r="C54">
        <v>4</v>
      </c>
      <c r="D54">
        <v>2</v>
      </c>
      <c r="E54">
        <v>5</v>
      </c>
      <c r="F54">
        <v>0</v>
      </c>
      <c r="G54">
        <v>38</v>
      </c>
      <c r="I54" t="s">
        <v>298</v>
      </c>
      <c r="J54">
        <v>11</v>
      </c>
      <c r="K54">
        <v>11</v>
      </c>
      <c r="L54" t="s">
        <v>5654</v>
      </c>
      <c r="M54" t="s">
        <v>1037</v>
      </c>
      <c r="O54" t="s">
        <v>257</v>
      </c>
      <c r="V54" t="s">
        <v>253</v>
      </c>
      <c r="W54" t="s">
        <v>13537</v>
      </c>
      <c r="X54" t="s">
        <v>4969</v>
      </c>
      <c r="Y54" t="s">
        <v>13538</v>
      </c>
      <c r="AA54" t="s">
        <v>666</v>
      </c>
      <c r="AB54" t="s">
        <v>667</v>
      </c>
      <c r="AJ54" t="s">
        <v>513</v>
      </c>
      <c r="AK54" t="s">
        <v>513</v>
      </c>
      <c r="AO54">
        <v>5</v>
      </c>
      <c r="BI54" t="s">
        <v>257</v>
      </c>
      <c r="BP54">
        <f t="shared" si="0"/>
        <v>1</v>
      </c>
      <c r="BQ54">
        <f t="shared" si="1"/>
        <v>0</v>
      </c>
      <c r="BS54" t="s">
        <v>12612</v>
      </c>
      <c r="BU54">
        <v>20</v>
      </c>
      <c r="BW54">
        <v>0</v>
      </c>
      <c r="BX54" t="s">
        <v>13539</v>
      </c>
      <c r="BZ54">
        <v>0</v>
      </c>
      <c r="CC54" s="3">
        <v>0.16527777777777777</v>
      </c>
      <c r="CD54" t="s">
        <v>294</v>
      </c>
      <c r="CE54" t="s">
        <v>13540</v>
      </c>
      <c r="CF54">
        <v>8</v>
      </c>
      <c r="CH54" t="s">
        <v>331</v>
      </c>
      <c r="CI54">
        <v>0</v>
      </c>
      <c r="CJ54" t="s">
        <v>13541</v>
      </c>
      <c r="CK54" s="4">
        <v>38414</v>
      </c>
      <c r="CL54" t="s">
        <v>13542</v>
      </c>
      <c r="CM54" t="s">
        <v>13543</v>
      </c>
      <c r="CN54">
        <v>20</v>
      </c>
      <c r="CO54" t="s">
        <v>13060</v>
      </c>
      <c r="CP54" t="s">
        <v>282</v>
      </c>
      <c r="CQ54" t="s">
        <v>12612</v>
      </c>
      <c r="CT54" t="s">
        <v>6542</v>
      </c>
      <c r="CV54">
        <v>0</v>
      </c>
      <c r="CX54">
        <v>5</v>
      </c>
      <c r="CY54" t="s">
        <v>271</v>
      </c>
      <c r="CZ54">
        <v>38</v>
      </c>
      <c r="DA54">
        <v>5</v>
      </c>
      <c r="DB54" t="s">
        <v>2703</v>
      </c>
      <c r="DC54">
        <v>-43</v>
      </c>
      <c r="DJ54">
        <v>0</v>
      </c>
      <c r="DK54" s="4">
        <v>44519</v>
      </c>
      <c r="DL54">
        <v>20650</v>
      </c>
      <c r="DM54">
        <v>2021</v>
      </c>
      <c r="DN54">
        <v>0</v>
      </c>
      <c r="DP54">
        <v>81926</v>
      </c>
      <c r="DQ54">
        <v>166</v>
      </c>
      <c r="DT54" t="s">
        <v>257</v>
      </c>
      <c r="DU54" t="s">
        <v>274</v>
      </c>
      <c r="DW54">
        <v>10</v>
      </c>
      <c r="DX54" t="s">
        <v>275</v>
      </c>
      <c r="EA54" t="s">
        <v>2252</v>
      </c>
      <c r="EC54" t="s">
        <v>12668</v>
      </c>
      <c r="ED54">
        <v>0</v>
      </c>
      <c r="EE54" t="s">
        <v>1978</v>
      </c>
      <c r="EF54" t="s">
        <v>422</v>
      </c>
      <c r="EG54">
        <v>0</v>
      </c>
      <c r="EH54" t="s">
        <v>1979</v>
      </c>
      <c r="EI54" t="s">
        <v>340</v>
      </c>
      <c r="EJ54" t="s">
        <v>341</v>
      </c>
      <c r="EK54" t="s">
        <v>13544</v>
      </c>
      <c r="EL54" t="s">
        <v>13545</v>
      </c>
      <c r="EM54" t="s">
        <v>13546</v>
      </c>
      <c r="EN54" t="s">
        <v>269</v>
      </c>
      <c r="EO54" t="s">
        <v>345</v>
      </c>
      <c r="EP54">
        <v>0</v>
      </c>
      <c r="EQ54" t="s">
        <v>4556</v>
      </c>
      <c r="ES54" t="s">
        <v>13547</v>
      </c>
      <c r="ET54">
        <v>1</v>
      </c>
      <c r="EU54" t="s">
        <v>348</v>
      </c>
      <c r="EV54" t="s">
        <v>3431</v>
      </c>
      <c r="EW54" t="s">
        <v>771</v>
      </c>
      <c r="EX54" t="s">
        <v>1005</v>
      </c>
      <c r="FA54" t="s">
        <v>392</v>
      </c>
      <c r="FB54" t="s">
        <v>13548</v>
      </c>
      <c r="FD54">
        <v>0</v>
      </c>
      <c r="FE54">
        <v>14</v>
      </c>
      <c r="FI54" t="s">
        <v>13549</v>
      </c>
      <c r="FK54">
        <v>0</v>
      </c>
      <c r="FM54">
        <v>0</v>
      </c>
      <c r="FP54">
        <v>0</v>
      </c>
      <c r="FR54" t="s">
        <v>462</v>
      </c>
      <c r="FT54" t="s">
        <v>257</v>
      </c>
      <c r="FU54" t="s">
        <v>777</v>
      </c>
      <c r="FX54">
        <v>0</v>
      </c>
      <c r="FZ54">
        <v>10.199999999999999</v>
      </c>
      <c r="GA54">
        <v>-10</v>
      </c>
      <c r="GB54">
        <v>0</v>
      </c>
      <c r="GD54" t="s">
        <v>355</v>
      </c>
      <c r="GE54">
        <v>1</v>
      </c>
      <c r="GH54">
        <v>2.1</v>
      </c>
      <c r="GI54">
        <v>0</v>
      </c>
      <c r="GJ54">
        <v>0</v>
      </c>
      <c r="GL54" t="s">
        <v>13550</v>
      </c>
      <c r="GO54" t="s">
        <v>713</v>
      </c>
      <c r="GQ54">
        <v>34</v>
      </c>
      <c r="GZ54" t="s">
        <v>13551</v>
      </c>
      <c r="HB54" t="s">
        <v>294</v>
      </c>
      <c r="HC54" t="s">
        <v>313</v>
      </c>
      <c r="HD54" t="s">
        <v>1005</v>
      </c>
      <c r="HE54">
        <v>0</v>
      </c>
      <c r="HF54">
        <v>11</v>
      </c>
      <c r="HG54">
        <v>10</v>
      </c>
      <c r="HH54" t="s">
        <v>275</v>
      </c>
      <c r="HK54">
        <v>1</v>
      </c>
      <c r="HL54" t="s">
        <v>12668</v>
      </c>
      <c r="HN54" t="s">
        <v>13533</v>
      </c>
      <c r="HO54" t="s">
        <v>13552</v>
      </c>
      <c r="HP54" t="s">
        <v>13553</v>
      </c>
      <c r="HQ54" t="s">
        <v>13554</v>
      </c>
      <c r="HS54" t="s">
        <v>13555</v>
      </c>
      <c r="HV54">
        <v>38</v>
      </c>
      <c r="HW54">
        <v>4311362</v>
      </c>
      <c r="HX54" t="s">
        <v>12668</v>
      </c>
      <c r="HY54">
        <v>4311329</v>
      </c>
      <c r="IB54">
        <v>0</v>
      </c>
      <c r="IC54">
        <v>0</v>
      </c>
      <c r="IL54">
        <v>151</v>
      </c>
      <c r="IT54">
        <v>12</v>
      </c>
    </row>
    <row r="55" spans="1:254">
      <c r="BP55">
        <f t="shared" si="0"/>
        <v>0</v>
      </c>
      <c r="BQ55">
        <f t="shared" si="1"/>
        <v>0</v>
      </c>
    </row>
    <row r="56" spans="1:254">
      <c r="BP56">
        <f t="shared" si="0"/>
        <v>0</v>
      </c>
      <c r="BQ56">
        <f t="shared" si="1"/>
        <v>0</v>
      </c>
    </row>
    <row r="57" spans="1:254">
      <c r="BP57">
        <f t="shared" si="0"/>
        <v>0</v>
      </c>
      <c r="BQ57">
        <f t="shared" si="1"/>
        <v>0</v>
      </c>
    </row>
    <row r="58" spans="1:254">
      <c r="BP58">
        <f t="shared" si="0"/>
        <v>0</v>
      </c>
      <c r="BQ58">
        <f t="shared" si="1"/>
        <v>0</v>
      </c>
    </row>
    <row r="59" spans="1:254">
      <c r="BP59">
        <f t="shared" si="0"/>
        <v>0</v>
      </c>
      <c r="BQ59">
        <f t="shared" si="1"/>
        <v>0</v>
      </c>
    </row>
    <row r="60" spans="1:254">
      <c r="BP60">
        <f t="shared" si="0"/>
        <v>0</v>
      </c>
      <c r="BQ60">
        <f t="shared" si="1"/>
        <v>0</v>
      </c>
    </row>
    <row r="61" spans="1:254">
      <c r="BP61">
        <f t="shared" si="0"/>
        <v>0</v>
      </c>
      <c r="BQ61">
        <f t="shared" si="1"/>
        <v>0</v>
      </c>
    </row>
    <row r="62" spans="1:254">
      <c r="BP62">
        <f t="shared" si="0"/>
        <v>0</v>
      </c>
      <c r="BQ62">
        <f t="shared" si="1"/>
        <v>0</v>
      </c>
    </row>
    <row r="63" spans="1:254">
      <c r="BP63">
        <f t="shared" si="0"/>
        <v>0</v>
      </c>
      <c r="BQ63">
        <f t="shared" si="1"/>
        <v>0</v>
      </c>
    </row>
  </sheetData>
  <autoFilter ref="A1:IT6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T51"/>
  <sheetViews>
    <sheetView topLeftCell="A28" workbookViewId="0">
      <selection activeCell="A2" sqref="A2:IT51"/>
    </sheetView>
  </sheetViews>
  <sheetFormatPr defaultColWidth="8.85546875" defaultRowHeight="15"/>
  <cols>
    <col min="10" max="227" width="8.85546875" customWidth="1"/>
  </cols>
  <sheetData>
    <row r="1" spans="1:25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0</v>
      </c>
      <c r="BQ1" t="s">
        <v>1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  <c r="GL1" t="s">
        <v>191</v>
      </c>
      <c r="GM1" t="s">
        <v>192</v>
      </c>
      <c r="GN1" t="s">
        <v>193</v>
      </c>
      <c r="GO1" t="s">
        <v>194</v>
      </c>
      <c r="GP1" t="s">
        <v>195</v>
      </c>
      <c r="GQ1" t="s">
        <v>196</v>
      </c>
      <c r="GR1" t="s">
        <v>197</v>
      </c>
      <c r="GS1" t="s">
        <v>198</v>
      </c>
      <c r="GT1" t="s">
        <v>199</v>
      </c>
      <c r="GU1" t="s">
        <v>200</v>
      </c>
      <c r="GV1" t="s">
        <v>201</v>
      </c>
      <c r="GW1" t="s">
        <v>202</v>
      </c>
      <c r="GX1" t="s">
        <v>203</v>
      </c>
      <c r="GY1" t="s">
        <v>204</v>
      </c>
      <c r="GZ1" t="s">
        <v>205</v>
      </c>
      <c r="HA1" t="s">
        <v>206</v>
      </c>
      <c r="HB1" t="s">
        <v>207</v>
      </c>
      <c r="HC1" t="s">
        <v>208</v>
      </c>
      <c r="HD1" t="s">
        <v>209</v>
      </c>
      <c r="HE1" t="s">
        <v>210</v>
      </c>
      <c r="HF1" t="s">
        <v>211</v>
      </c>
      <c r="HG1" t="s">
        <v>212</v>
      </c>
      <c r="HH1" t="s">
        <v>213</v>
      </c>
      <c r="HI1" t="s">
        <v>214</v>
      </c>
      <c r="HJ1" t="s">
        <v>215</v>
      </c>
      <c r="HK1" t="s">
        <v>216</v>
      </c>
      <c r="HL1" t="s">
        <v>217</v>
      </c>
      <c r="HM1" t="s">
        <v>218</v>
      </c>
      <c r="HN1" t="s">
        <v>219</v>
      </c>
      <c r="HO1" t="s">
        <v>220</v>
      </c>
      <c r="HP1" t="s">
        <v>221</v>
      </c>
      <c r="HQ1" t="s">
        <v>222</v>
      </c>
      <c r="HR1" t="s">
        <v>223</v>
      </c>
      <c r="HS1" t="s">
        <v>224</v>
      </c>
      <c r="HT1" t="s">
        <v>225</v>
      </c>
      <c r="HU1" t="s">
        <v>226</v>
      </c>
      <c r="HV1" t="s">
        <v>227</v>
      </c>
      <c r="HW1" t="s">
        <v>228</v>
      </c>
      <c r="HX1" t="s">
        <v>229</v>
      </c>
      <c r="HY1" t="s">
        <v>230</v>
      </c>
      <c r="HZ1" t="s">
        <v>231</v>
      </c>
      <c r="IA1" t="s">
        <v>232</v>
      </c>
      <c r="IB1" t="s">
        <v>233</v>
      </c>
      <c r="IC1" t="s">
        <v>234</v>
      </c>
      <c r="ID1" t="s">
        <v>235</v>
      </c>
      <c r="IE1" t="s">
        <v>236</v>
      </c>
      <c r="IF1" t="s">
        <v>237</v>
      </c>
      <c r="IG1" t="s">
        <v>238</v>
      </c>
      <c r="IH1" t="s">
        <v>239</v>
      </c>
      <c r="II1" t="s">
        <v>240</v>
      </c>
      <c r="IJ1" t="s">
        <v>241</v>
      </c>
      <c r="IK1" t="s">
        <v>242</v>
      </c>
      <c r="IL1" t="s">
        <v>243</v>
      </c>
      <c r="IM1" t="s">
        <v>244</v>
      </c>
      <c r="IN1" t="s">
        <v>245</v>
      </c>
      <c r="IO1" t="s">
        <v>246</v>
      </c>
      <c r="IP1" t="s">
        <v>247</v>
      </c>
      <c r="IQ1" t="s">
        <v>248</v>
      </c>
      <c r="IR1" t="s">
        <v>249</v>
      </c>
      <c r="IS1" t="s">
        <v>250</v>
      </c>
      <c r="IT1" t="s">
        <v>251</v>
      </c>
    </row>
    <row r="2" spans="1:254">
      <c r="A2">
        <v>1</v>
      </c>
      <c r="B2" t="s">
        <v>13556</v>
      </c>
      <c r="C2">
        <v>1</v>
      </c>
      <c r="D2">
        <v>1</v>
      </c>
      <c r="E2">
        <v>10</v>
      </c>
      <c r="F2">
        <v>0</v>
      </c>
      <c r="G2">
        <v>-39</v>
      </c>
      <c r="H2" t="s">
        <v>253</v>
      </c>
      <c r="I2" t="s">
        <v>298</v>
      </c>
      <c r="J2">
        <v>11</v>
      </c>
      <c r="K2">
        <v>11</v>
      </c>
      <c r="L2" t="s">
        <v>5069</v>
      </c>
      <c r="M2" t="s">
        <v>1095</v>
      </c>
      <c r="O2" t="s">
        <v>3415</v>
      </c>
      <c r="S2" t="s">
        <v>5070</v>
      </c>
      <c r="V2" t="s">
        <v>257</v>
      </c>
      <c r="W2" t="s">
        <v>13557</v>
      </c>
      <c r="AD2" t="s">
        <v>635</v>
      </c>
      <c r="AE2" t="s">
        <v>1685</v>
      </c>
      <c r="AF2" t="s">
        <v>13557</v>
      </c>
      <c r="AG2" t="s">
        <v>257</v>
      </c>
      <c r="AI2">
        <v>22</v>
      </c>
      <c r="AO2">
        <v>15</v>
      </c>
      <c r="BI2" t="s">
        <v>257</v>
      </c>
      <c r="BP2">
        <v>1</v>
      </c>
      <c r="BQ2" t="s">
        <v>13556</v>
      </c>
      <c r="BS2" t="s">
        <v>275</v>
      </c>
      <c r="BU2">
        <v>0</v>
      </c>
      <c r="BW2">
        <v>0</v>
      </c>
      <c r="BX2" t="s">
        <v>13558</v>
      </c>
      <c r="CC2" s="3">
        <v>0.4201388888888889</v>
      </c>
      <c r="CE2" t="s">
        <v>13559</v>
      </c>
      <c r="CI2">
        <v>0</v>
      </c>
      <c r="CJ2" t="s">
        <v>13560</v>
      </c>
      <c r="CK2" s="4">
        <v>38414</v>
      </c>
      <c r="CL2" t="s">
        <v>13561</v>
      </c>
      <c r="CM2" t="s">
        <v>13562</v>
      </c>
      <c r="CN2">
        <v>7</v>
      </c>
      <c r="CO2" t="s">
        <v>268</v>
      </c>
      <c r="CP2" t="s">
        <v>282</v>
      </c>
      <c r="CQ2" t="s">
        <v>13563</v>
      </c>
      <c r="CT2" t="s">
        <v>7001</v>
      </c>
      <c r="CV2">
        <v>0</v>
      </c>
      <c r="CX2">
        <v>1</v>
      </c>
      <c r="CY2" t="s">
        <v>614</v>
      </c>
      <c r="CZ2">
        <v>-42</v>
      </c>
      <c r="DA2">
        <v>3</v>
      </c>
      <c r="DB2" t="s">
        <v>1953</v>
      </c>
      <c r="DC2">
        <v>-39</v>
      </c>
      <c r="DE2" t="s">
        <v>13564</v>
      </c>
      <c r="DJ2">
        <v>0</v>
      </c>
      <c r="DK2" s="4">
        <v>44525</v>
      </c>
      <c r="DL2">
        <v>20718</v>
      </c>
      <c r="DM2">
        <v>2021</v>
      </c>
      <c r="DN2">
        <v>0</v>
      </c>
      <c r="DP2">
        <v>82026</v>
      </c>
      <c r="DQ2">
        <v>16</v>
      </c>
      <c r="DT2" t="s">
        <v>257</v>
      </c>
      <c r="DU2" t="s">
        <v>274</v>
      </c>
      <c r="DW2">
        <v>7</v>
      </c>
      <c r="DX2" t="s">
        <v>13563</v>
      </c>
      <c r="ED2">
        <v>0</v>
      </c>
      <c r="EE2" t="s">
        <v>3425</v>
      </c>
      <c r="EF2" t="s">
        <v>422</v>
      </c>
      <c r="EG2">
        <v>0</v>
      </c>
      <c r="EI2" t="s">
        <v>340</v>
      </c>
      <c r="EJ2" t="s">
        <v>6193</v>
      </c>
      <c r="EK2" t="s">
        <v>13565</v>
      </c>
      <c r="EL2" t="s">
        <v>13566</v>
      </c>
      <c r="EM2" t="s">
        <v>268</v>
      </c>
      <c r="EN2" t="s">
        <v>269</v>
      </c>
      <c r="EO2" t="s">
        <v>1303</v>
      </c>
      <c r="EP2">
        <v>0</v>
      </c>
      <c r="ES2" t="s">
        <v>13567</v>
      </c>
      <c r="FD2">
        <v>0</v>
      </c>
      <c r="FE2">
        <v>4</v>
      </c>
      <c r="FF2" t="s">
        <v>310</v>
      </c>
      <c r="FH2" t="s">
        <v>310</v>
      </c>
      <c r="FK2">
        <v>0</v>
      </c>
      <c r="FM2">
        <v>0</v>
      </c>
      <c r="FP2">
        <v>0</v>
      </c>
      <c r="FR2" t="s">
        <v>395</v>
      </c>
      <c r="FS2" t="s">
        <v>1029</v>
      </c>
      <c r="FT2" t="s">
        <v>257</v>
      </c>
      <c r="FU2" t="s">
        <v>496</v>
      </c>
      <c r="FV2" t="s">
        <v>1700</v>
      </c>
      <c r="FX2">
        <v>0</v>
      </c>
      <c r="FZ2">
        <v>7</v>
      </c>
      <c r="GA2">
        <v>-7</v>
      </c>
      <c r="GB2">
        <v>0</v>
      </c>
      <c r="GC2" t="s">
        <v>1084</v>
      </c>
      <c r="GD2" t="s">
        <v>355</v>
      </c>
      <c r="GE2">
        <v>0</v>
      </c>
      <c r="GF2" t="s">
        <v>257</v>
      </c>
      <c r="GI2">
        <v>0</v>
      </c>
      <c r="GJ2">
        <v>0</v>
      </c>
      <c r="GL2" t="s">
        <v>13568</v>
      </c>
      <c r="GN2">
        <v>2</v>
      </c>
      <c r="GZ2" t="s">
        <v>13569</v>
      </c>
      <c r="HB2" t="s">
        <v>294</v>
      </c>
      <c r="HC2" t="s">
        <v>313</v>
      </c>
      <c r="HD2" t="s">
        <v>13570</v>
      </c>
      <c r="HE2">
        <v>0</v>
      </c>
      <c r="HF2">
        <v>11</v>
      </c>
      <c r="HG2">
        <v>0</v>
      </c>
      <c r="HH2" t="s">
        <v>275</v>
      </c>
      <c r="HK2" t="s">
        <v>2010</v>
      </c>
      <c r="HV2">
        <v>-39</v>
      </c>
      <c r="HW2">
        <v>4330781</v>
      </c>
      <c r="HX2" t="s">
        <v>13571</v>
      </c>
      <c r="HY2">
        <v>4330771</v>
      </c>
      <c r="IB2">
        <v>0</v>
      </c>
      <c r="IC2">
        <v>0</v>
      </c>
      <c r="IL2">
        <v>14</v>
      </c>
      <c r="IN2" t="s">
        <v>13564</v>
      </c>
      <c r="IP2" t="s">
        <v>13564</v>
      </c>
      <c r="IT2">
        <v>13</v>
      </c>
    </row>
    <row r="3" spans="1:254">
      <c r="A3">
        <v>2</v>
      </c>
      <c r="B3" t="s">
        <v>13572</v>
      </c>
      <c r="C3">
        <v>1</v>
      </c>
      <c r="D3">
        <v>2</v>
      </c>
      <c r="E3">
        <v>10</v>
      </c>
      <c r="F3">
        <v>3</v>
      </c>
      <c r="G3">
        <v>-39</v>
      </c>
      <c r="I3" t="s">
        <v>298</v>
      </c>
      <c r="J3">
        <v>12</v>
      </c>
      <c r="K3" t="s">
        <v>13573</v>
      </c>
      <c r="L3" t="s">
        <v>13574</v>
      </c>
      <c r="M3" t="s">
        <v>568</v>
      </c>
      <c r="O3" t="s">
        <v>569</v>
      </c>
      <c r="P3" t="s">
        <v>1336</v>
      </c>
      <c r="R3" t="s">
        <v>3416</v>
      </c>
      <c r="V3" t="s">
        <v>253</v>
      </c>
      <c r="W3" t="s">
        <v>13575</v>
      </c>
      <c r="X3" t="s">
        <v>1069</v>
      </c>
      <c r="Y3" t="s">
        <v>13576</v>
      </c>
      <c r="AA3" t="s">
        <v>325</v>
      </c>
      <c r="AB3" t="s">
        <v>326</v>
      </c>
      <c r="AI3">
        <v>15</v>
      </c>
      <c r="AJ3" t="s">
        <v>7588</v>
      </c>
      <c r="AO3">
        <v>15</v>
      </c>
      <c r="BI3" t="s">
        <v>257</v>
      </c>
      <c r="BP3">
        <v>2</v>
      </c>
      <c r="BQ3" t="s">
        <v>13572</v>
      </c>
      <c r="BS3" t="s">
        <v>275</v>
      </c>
      <c r="BU3">
        <v>0</v>
      </c>
      <c r="BW3">
        <v>0</v>
      </c>
      <c r="BX3" t="s">
        <v>13577</v>
      </c>
      <c r="BZ3">
        <v>0</v>
      </c>
      <c r="CA3" t="s">
        <v>492</v>
      </c>
      <c r="CC3" s="3">
        <v>0.3979166666666667</v>
      </c>
      <c r="CD3" t="s">
        <v>274</v>
      </c>
      <c r="CE3" t="s">
        <v>13578</v>
      </c>
      <c r="CF3">
        <v>8</v>
      </c>
      <c r="CH3" t="s">
        <v>331</v>
      </c>
      <c r="CI3">
        <v>0</v>
      </c>
      <c r="CJ3" t="s">
        <v>13579</v>
      </c>
      <c r="CK3" s="4">
        <v>38050</v>
      </c>
      <c r="CL3" t="s">
        <v>13580</v>
      </c>
      <c r="CM3" t="s">
        <v>13581</v>
      </c>
      <c r="CN3">
        <v>7</v>
      </c>
      <c r="CO3" t="s">
        <v>13582</v>
      </c>
      <c r="CP3" t="s">
        <v>282</v>
      </c>
      <c r="CQ3" t="s">
        <v>13563</v>
      </c>
      <c r="CT3" t="s">
        <v>4355</v>
      </c>
      <c r="CV3">
        <v>0</v>
      </c>
      <c r="CX3">
        <v>2</v>
      </c>
      <c r="CY3" t="s">
        <v>614</v>
      </c>
      <c r="CZ3">
        <v>-42</v>
      </c>
      <c r="DA3">
        <v>3</v>
      </c>
      <c r="DB3" t="s">
        <v>1953</v>
      </c>
      <c r="DC3">
        <v>-39</v>
      </c>
      <c r="DE3" t="s">
        <v>13583</v>
      </c>
      <c r="DJ3">
        <v>3</v>
      </c>
      <c r="DK3" s="4">
        <v>44525</v>
      </c>
      <c r="DL3">
        <v>20718</v>
      </c>
      <c r="DM3">
        <v>2021</v>
      </c>
      <c r="DN3">
        <v>0</v>
      </c>
      <c r="DP3">
        <v>82026</v>
      </c>
      <c r="DQ3">
        <v>17</v>
      </c>
      <c r="DT3" t="s">
        <v>257</v>
      </c>
      <c r="DU3" t="s">
        <v>274</v>
      </c>
      <c r="DW3">
        <v>7</v>
      </c>
      <c r="DX3" t="s">
        <v>13563</v>
      </c>
      <c r="EB3" t="s">
        <v>13584</v>
      </c>
      <c r="ED3">
        <v>0</v>
      </c>
      <c r="EE3" t="s">
        <v>8804</v>
      </c>
      <c r="EF3" t="s">
        <v>675</v>
      </c>
      <c r="EG3">
        <v>0</v>
      </c>
      <c r="EI3" t="s">
        <v>454</v>
      </c>
      <c r="EJ3" t="s">
        <v>11728</v>
      </c>
      <c r="EK3" t="s">
        <v>13585</v>
      </c>
      <c r="EL3" t="s">
        <v>13586</v>
      </c>
      <c r="EM3" t="s">
        <v>13587</v>
      </c>
      <c r="EN3" t="s">
        <v>269</v>
      </c>
      <c r="EO3" t="s">
        <v>345</v>
      </c>
      <c r="EP3">
        <v>0</v>
      </c>
      <c r="EQ3" t="s">
        <v>491</v>
      </c>
      <c r="ES3" t="s">
        <v>13588</v>
      </c>
      <c r="ET3">
        <v>0</v>
      </c>
      <c r="EU3" t="s">
        <v>679</v>
      </c>
      <c r="EV3" t="s">
        <v>1983</v>
      </c>
      <c r="FB3" t="s">
        <v>13589</v>
      </c>
      <c r="FD3">
        <v>0</v>
      </c>
      <c r="FE3">
        <v>14</v>
      </c>
      <c r="FF3" t="s">
        <v>893</v>
      </c>
      <c r="FH3" t="s">
        <v>893</v>
      </c>
      <c r="FK3">
        <v>0</v>
      </c>
      <c r="FM3">
        <v>1</v>
      </c>
      <c r="FP3">
        <v>0</v>
      </c>
      <c r="FQ3" t="s">
        <v>294</v>
      </c>
      <c r="FR3" t="s">
        <v>462</v>
      </c>
      <c r="FS3" t="s">
        <v>1002</v>
      </c>
      <c r="FT3" t="s">
        <v>257</v>
      </c>
      <c r="FU3" t="s">
        <v>777</v>
      </c>
      <c r="FX3">
        <v>0</v>
      </c>
      <c r="FZ3">
        <v>7</v>
      </c>
      <c r="GA3">
        <v>-7</v>
      </c>
      <c r="GB3">
        <v>0</v>
      </c>
      <c r="GC3" t="s">
        <v>5334</v>
      </c>
      <c r="GD3" t="s">
        <v>355</v>
      </c>
      <c r="GE3">
        <v>0</v>
      </c>
      <c r="GF3" t="s">
        <v>1179</v>
      </c>
      <c r="GG3">
        <v>2.9</v>
      </c>
      <c r="GH3">
        <v>3</v>
      </c>
      <c r="GI3">
        <v>0</v>
      </c>
      <c r="GJ3">
        <v>0</v>
      </c>
      <c r="GL3" t="s">
        <v>13590</v>
      </c>
      <c r="GN3">
        <v>3</v>
      </c>
      <c r="GZ3" t="s">
        <v>13591</v>
      </c>
      <c r="HB3" t="s">
        <v>313</v>
      </c>
      <c r="HC3" t="s">
        <v>313</v>
      </c>
      <c r="HE3">
        <v>0</v>
      </c>
      <c r="HF3">
        <v>12</v>
      </c>
      <c r="HG3">
        <v>0</v>
      </c>
      <c r="HH3" t="s">
        <v>275</v>
      </c>
      <c r="HK3">
        <v>4</v>
      </c>
      <c r="HN3" t="s">
        <v>13592</v>
      </c>
      <c r="HO3" t="s">
        <v>13593</v>
      </c>
      <c r="HP3" t="s">
        <v>13594</v>
      </c>
      <c r="HQ3" t="s">
        <v>13595</v>
      </c>
      <c r="HV3">
        <v>-42</v>
      </c>
      <c r="HW3">
        <v>4330784</v>
      </c>
      <c r="HX3" t="s">
        <v>13583</v>
      </c>
      <c r="HY3">
        <v>4330781</v>
      </c>
      <c r="IB3">
        <v>0</v>
      </c>
      <c r="IC3">
        <v>0</v>
      </c>
      <c r="IL3">
        <v>15</v>
      </c>
      <c r="IN3" t="s">
        <v>13583</v>
      </c>
      <c r="IP3" t="s">
        <v>13583</v>
      </c>
      <c r="IT3">
        <v>13</v>
      </c>
    </row>
    <row r="4" spans="1:254">
      <c r="A4">
        <v>3</v>
      </c>
      <c r="B4" t="s">
        <v>13596</v>
      </c>
      <c r="C4">
        <v>1</v>
      </c>
      <c r="D4">
        <v>3</v>
      </c>
      <c r="E4">
        <v>7</v>
      </c>
      <c r="F4">
        <v>0</v>
      </c>
      <c r="G4">
        <v>-42</v>
      </c>
      <c r="I4" t="s">
        <v>298</v>
      </c>
      <c r="J4">
        <v>11</v>
      </c>
      <c r="K4" t="s">
        <v>13597</v>
      </c>
      <c r="L4" t="s">
        <v>752</v>
      </c>
      <c r="M4" t="s">
        <v>408</v>
      </c>
      <c r="O4" t="s">
        <v>508</v>
      </c>
      <c r="V4" t="s">
        <v>253</v>
      </c>
      <c r="W4" t="s">
        <v>13598</v>
      </c>
      <c r="X4" t="s">
        <v>1232</v>
      </c>
      <c r="Y4" t="s">
        <v>1233</v>
      </c>
      <c r="AA4" t="s">
        <v>666</v>
      </c>
      <c r="AB4" t="s">
        <v>667</v>
      </c>
      <c r="AJ4" t="s">
        <v>756</v>
      </c>
      <c r="AO4">
        <v>15</v>
      </c>
      <c r="BI4" t="s">
        <v>257</v>
      </c>
      <c r="BP4">
        <v>3</v>
      </c>
      <c r="BQ4" t="s">
        <v>13596</v>
      </c>
      <c r="BS4" t="s">
        <v>275</v>
      </c>
      <c r="BU4">
        <v>0</v>
      </c>
      <c r="BW4">
        <v>0</v>
      </c>
      <c r="BX4" t="s">
        <v>13599</v>
      </c>
      <c r="BZ4">
        <v>0</v>
      </c>
      <c r="CC4" s="3">
        <v>0.37916666666666665</v>
      </c>
      <c r="CD4" t="s">
        <v>274</v>
      </c>
      <c r="CE4" t="s">
        <v>13600</v>
      </c>
      <c r="CF4">
        <v>7</v>
      </c>
      <c r="CH4" t="s">
        <v>331</v>
      </c>
      <c r="CI4">
        <v>0</v>
      </c>
      <c r="CJ4" t="s">
        <v>13601</v>
      </c>
      <c r="CK4" s="4">
        <v>38387</v>
      </c>
      <c r="CL4" t="s">
        <v>13602</v>
      </c>
      <c r="CM4" t="s">
        <v>13603</v>
      </c>
      <c r="CN4">
        <v>7</v>
      </c>
      <c r="CO4" t="s">
        <v>13604</v>
      </c>
      <c r="CP4" t="s">
        <v>282</v>
      </c>
      <c r="CQ4" t="s">
        <v>13563</v>
      </c>
      <c r="CT4" t="s">
        <v>13605</v>
      </c>
      <c r="CV4">
        <v>0</v>
      </c>
      <c r="CX4">
        <v>3</v>
      </c>
      <c r="CY4" t="s">
        <v>614</v>
      </c>
      <c r="CZ4">
        <v>-42</v>
      </c>
      <c r="DA4">
        <v>3</v>
      </c>
      <c r="DB4" t="s">
        <v>1953</v>
      </c>
      <c r="DC4">
        <v>-39</v>
      </c>
      <c r="DJ4">
        <v>0</v>
      </c>
      <c r="DK4" s="4">
        <v>44525</v>
      </c>
      <c r="DL4">
        <v>20718</v>
      </c>
      <c r="DM4">
        <v>2021</v>
      </c>
      <c r="DN4">
        <v>0</v>
      </c>
      <c r="DP4">
        <v>82026</v>
      </c>
      <c r="DQ4">
        <v>18</v>
      </c>
      <c r="DT4" t="s">
        <v>257</v>
      </c>
      <c r="DU4" t="s">
        <v>274</v>
      </c>
      <c r="DW4">
        <v>7</v>
      </c>
      <c r="DX4" t="s">
        <v>13563</v>
      </c>
      <c r="EA4" t="s">
        <v>2363</v>
      </c>
      <c r="ED4">
        <v>0</v>
      </c>
      <c r="EE4" t="s">
        <v>765</v>
      </c>
      <c r="EF4" t="s">
        <v>422</v>
      </c>
      <c r="EG4">
        <v>0</v>
      </c>
      <c r="EI4" t="s">
        <v>340</v>
      </c>
      <c r="EJ4" t="s">
        <v>1392</v>
      </c>
      <c r="EK4" t="s">
        <v>13606</v>
      </c>
      <c r="EL4" t="s">
        <v>13607</v>
      </c>
      <c r="EM4" t="s">
        <v>921</v>
      </c>
      <c r="EN4" t="s">
        <v>269</v>
      </c>
      <c r="EO4" t="s">
        <v>345</v>
      </c>
      <c r="EP4">
        <v>0</v>
      </c>
      <c r="EQ4" t="s">
        <v>4556</v>
      </c>
      <c r="ET4">
        <v>10</v>
      </c>
      <c r="EU4" t="s">
        <v>274</v>
      </c>
      <c r="EV4" t="s">
        <v>1983</v>
      </c>
      <c r="EW4" t="s">
        <v>1251</v>
      </c>
      <c r="EX4" t="s">
        <v>898</v>
      </c>
      <c r="FA4" t="s">
        <v>269</v>
      </c>
      <c r="FB4" t="s">
        <v>13608</v>
      </c>
      <c r="FD4">
        <v>0</v>
      </c>
      <c r="FE4">
        <v>31</v>
      </c>
      <c r="FK4">
        <v>0</v>
      </c>
      <c r="FM4">
        <v>0</v>
      </c>
      <c r="FP4">
        <v>0</v>
      </c>
      <c r="FR4" t="s">
        <v>462</v>
      </c>
      <c r="FS4" t="s">
        <v>1002</v>
      </c>
      <c r="FT4" t="s">
        <v>257</v>
      </c>
      <c r="FU4" t="s">
        <v>777</v>
      </c>
      <c r="FX4">
        <v>0</v>
      </c>
      <c r="FZ4">
        <v>7</v>
      </c>
      <c r="GA4">
        <v>-7</v>
      </c>
      <c r="GB4">
        <v>0</v>
      </c>
      <c r="GD4" t="s">
        <v>355</v>
      </c>
      <c r="GE4">
        <v>1</v>
      </c>
      <c r="GF4" t="s">
        <v>257</v>
      </c>
      <c r="GH4">
        <v>1.8</v>
      </c>
      <c r="GI4">
        <v>0</v>
      </c>
      <c r="GJ4">
        <v>0</v>
      </c>
      <c r="GL4" t="s">
        <v>13609</v>
      </c>
      <c r="GO4" t="s">
        <v>533</v>
      </c>
      <c r="GQ4">
        <v>1</v>
      </c>
      <c r="GZ4" t="s">
        <v>13610</v>
      </c>
      <c r="HB4" t="s">
        <v>294</v>
      </c>
      <c r="HC4" t="s">
        <v>294</v>
      </c>
      <c r="HE4">
        <v>0</v>
      </c>
      <c r="HF4">
        <v>11</v>
      </c>
      <c r="HG4">
        <v>0</v>
      </c>
      <c r="HH4" t="s">
        <v>275</v>
      </c>
      <c r="HK4">
        <v>3</v>
      </c>
      <c r="HL4" t="s">
        <v>13611</v>
      </c>
      <c r="HN4" t="s">
        <v>13612</v>
      </c>
      <c r="HO4" t="s">
        <v>13613</v>
      </c>
      <c r="HP4" t="s">
        <v>1259</v>
      </c>
      <c r="HQ4" t="s">
        <v>13614</v>
      </c>
      <c r="HS4" t="s">
        <v>2439</v>
      </c>
      <c r="HV4">
        <v>-42</v>
      </c>
      <c r="HW4">
        <v>4330791</v>
      </c>
      <c r="HY4">
        <v>4330784</v>
      </c>
      <c r="IB4">
        <v>0</v>
      </c>
      <c r="IC4">
        <v>0</v>
      </c>
      <c r="IL4">
        <v>16</v>
      </c>
      <c r="IT4">
        <v>13</v>
      </c>
    </row>
    <row r="5" spans="1:254">
      <c r="A5">
        <v>4</v>
      </c>
      <c r="B5" t="s">
        <v>13615</v>
      </c>
      <c r="C5">
        <v>1</v>
      </c>
      <c r="D5">
        <v>1</v>
      </c>
      <c r="E5">
        <v>10</v>
      </c>
      <c r="F5">
        <v>1</v>
      </c>
      <c r="G5">
        <v>-32</v>
      </c>
      <c r="H5" t="s">
        <v>253</v>
      </c>
      <c r="I5" t="s">
        <v>298</v>
      </c>
      <c r="J5">
        <v>12</v>
      </c>
      <c r="K5" t="s">
        <v>6748</v>
      </c>
      <c r="L5" t="s">
        <v>13616</v>
      </c>
      <c r="M5" t="s">
        <v>1163</v>
      </c>
      <c r="O5" t="s">
        <v>1879</v>
      </c>
      <c r="V5" t="s">
        <v>257</v>
      </c>
      <c r="W5" t="s">
        <v>13617</v>
      </c>
      <c r="AD5" t="s">
        <v>259</v>
      </c>
      <c r="AE5" t="s">
        <v>260</v>
      </c>
      <c r="AF5" t="s">
        <v>13617</v>
      </c>
      <c r="AG5" t="s">
        <v>257</v>
      </c>
      <c r="AI5">
        <v>22</v>
      </c>
      <c r="AO5">
        <v>15</v>
      </c>
      <c r="BI5" t="s">
        <v>257</v>
      </c>
      <c r="BP5">
        <v>4</v>
      </c>
      <c r="BQ5" t="s">
        <v>13615</v>
      </c>
      <c r="BS5" t="s">
        <v>275</v>
      </c>
      <c r="BU5">
        <v>0</v>
      </c>
      <c r="BW5">
        <v>0</v>
      </c>
      <c r="BX5" t="s">
        <v>13618</v>
      </c>
      <c r="CC5" s="3">
        <v>0.36249999999999999</v>
      </c>
      <c r="CE5" t="s">
        <v>13619</v>
      </c>
      <c r="CI5">
        <v>0</v>
      </c>
      <c r="CJ5" t="s">
        <v>13620</v>
      </c>
      <c r="CK5" s="4">
        <v>38050</v>
      </c>
      <c r="CL5" t="s">
        <v>13621</v>
      </c>
      <c r="CM5" t="s">
        <v>13622</v>
      </c>
      <c r="CN5">
        <v>7</v>
      </c>
      <c r="CO5" t="s">
        <v>268</v>
      </c>
      <c r="CP5" t="s">
        <v>282</v>
      </c>
      <c r="CQ5" t="s">
        <v>13563</v>
      </c>
      <c r="CT5" t="s">
        <v>613</v>
      </c>
      <c r="CV5">
        <v>0</v>
      </c>
      <c r="CX5">
        <v>1</v>
      </c>
      <c r="CY5" t="s">
        <v>553</v>
      </c>
      <c r="CZ5">
        <v>0</v>
      </c>
      <c r="DA5">
        <v>7</v>
      </c>
      <c r="DB5" t="s">
        <v>271</v>
      </c>
      <c r="DC5">
        <v>-32</v>
      </c>
      <c r="DE5" t="s">
        <v>13623</v>
      </c>
      <c r="DJ5">
        <v>1</v>
      </c>
      <c r="DK5" s="4">
        <v>44525</v>
      </c>
      <c r="DL5">
        <v>20718</v>
      </c>
      <c r="DM5">
        <v>2021</v>
      </c>
      <c r="DN5">
        <v>0</v>
      </c>
      <c r="DP5">
        <v>82026</v>
      </c>
      <c r="DQ5">
        <v>21</v>
      </c>
      <c r="DT5" t="s">
        <v>257</v>
      </c>
      <c r="DU5" t="s">
        <v>274</v>
      </c>
      <c r="DW5">
        <v>7</v>
      </c>
      <c r="DX5" t="s">
        <v>13563</v>
      </c>
      <c r="ED5">
        <v>0</v>
      </c>
      <c r="EE5" t="s">
        <v>1170</v>
      </c>
      <c r="EF5" t="s">
        <v>422</v>
      </c>
      <c r="EG5">
        <v>0</v>
      </c>
      <c r="EI5" t="s">
        <v>454</v>
      </c>
      <c r="EJ5" t="s">
        <v>10225</v>
      </c>
      <c r="EK5" t="s">
        <v>13624</v>
      </c>
      <c r="EL5" t="s">
        <v>13625</v>
      </c>
      <c r="EM5" t="s">
        <v>268</v>
      </c>
      <c r="EN5" t="s">
        <v>269</v>
      </c>
      <c r="EO5" t="s">
        <v>3331</v>
      </c>
      <c r="EP5">
        <v>0</v>
      </c>
      <c r="ES5" t="s">
        <v>13626</v>
      </c>
      <c r="FC5" t="s">
        <v>253</v>
      </c>
      <c r="FD5">
        <v>0</v>
      </c>
      <c r="FE5">
        <v>21</v>
      </c>
      <c r="FF5" t="s">
        <v>429</v>
      </c>
      <c r="FG5" t="s">
        <v>309</v>
      </c>
      <c r="FH5" t="s">
        <v>310</v>
      </c>
      <c r="FK5">
        <v>0</v>
      </c>
      <c r="FM5">
        <v>0</v>
      </c>
      <c r="FP5">
        <v>0</v>
      </c>
      <c r="FR5" t="s">
        <v>1177</v>
      </c>
      <c r="FS5" t="s">
        <v>1516</v>
      </c>
      <c r="FT5" t="s">
        <v>257</v>
      </c>
      <c r="FU5" t="s">
        <v>1374</v>
      </c>
      <c r="FV5" t="s">
        <v>290</v>
      </c>
      <c r="FX5">
        <v>0</v>
      </c>
      <c r="FZ5">
        <v>7</v>
      </c>
      <c r="GA5">
        <v>-7</v>
      </c>
      <c r="GB5">
        <v>0</v>
      </c>
      <c r="GD5" t="s">
        <v>355</v>
      </c>
      <c r="GE5">
        <v>0</v>
      </c>
      <c r="GF5" t="s">
        <v>1179</v>
      </c>
      <c r="GI5">
        <v>0</v>
      </c>
      <c r="GJ5">
        <v>0</v>
      </c>
      <c r="GL5" t="s">
        <v>13627</v>
      </c>
      <c r="GN5">
        <v>1</v>
      </c>
      <c r="GZ5" t="s">
        <v>13569</v>
      </c>
      <c r="HB5" t="s">
        <v>294</v>
      </c>
      <c r="HC5" t="s">
        <v>313</v>
      </c>
      <c r="HD5" t="s">
        <v>13628</v>
      </c>
      <c r="HE5">
        <v>0</v>
      </c>
      <c r="HF5">
        <v>12</v>
      </c>
      <c r="HG5">
        <v>0</v>
      </c>
      <c r="HH5" t="s">
        <v>275</v>
      </c>
      <c r="HK5">
        <v>3</v>
      </c>
      <c r="HV5">
        <v>-33</v>
      </c>
      <c r="HW5">
        <v>4330814</v>
      </c>
      <c r="HX5" t="s">
        <v>13629</v>
      </c>
      <c r="HY5">
        <v>4330809</v>
      </c>
      <c r="IB5">
        <v>0</v>
      </c>
      <c r="IC5">
        <v>0</v>
      </c>
      <c r="IL5">
        <v>19</v>
      </c>
      <c r="IN5" t="s">
        <v>13623</v>
      </c>
      <c r="IP5" t="s">
        <v>13623</v>
      </c>
      <c r="IQ5" t="s">
        <v>13630</v>
      </c>
      <c r="IT5">
        <v>13</v>
      </c>
    </row>
    <row r="6" spans="1:254">
      <c r="A6">
        <v>5</v>
      </c>
      <c r="B6" t="s">
        <v>13631</v>
      </c>
      <c r="C6">
        <v>1</v>
      </c>
      <c r="D6">
        <v>2</v>
      </c>
      <c r="E6">
        <v>9</v>
      </c>
      <c r="F6">
        <v>9</v>
      </c>
      <c r="G6">
        <v>-33</v>
      </c>
      <c r="I6" t="s">
        <v>254</v>
      </c>
      <c r="J6">
        <v>23</v>
      </c>
      <c r="K6" t="s">
        <v>13632</v>
      </c>
      <c r="L6" t="s">
        <v>13633</v>
      </c>
      <c r="M6" t="s">
        <v>7656</v>
      </c>
      <c r="O6" t="s">
        <v>13633</v>
      </c>
      <c r="V6" t="s">
        <v>257</v>
      </c>
      <c r="W6" t="s">
        <v>13634</v>
      </c>
      <c r="AD6" t="s">
        <v>11586</v>
      </c>
      <c r="AE6" t="s">
        <v>3090</v>
      </c>
      <c r="AF6" t="s">
        <v>13634</v>
      </c>
      <c r="AG6" t="s">
        <v>257</v>
      </c>
      <c r="AI6">
        <v>22</v>
      </c>
      <c r="AO6">
        <v>15</v>
      </c>
      <c r="BI6" t="s">
        <v>257</v>
      </c>
      <c r="BP6">
        <v>5</v>
      </c>
      <c r="BQ6" t="s">
        <v>13631</v>
      </c>
      <c r="BS6" t="s">
        <v>275</v>
      </c>
      <c r="BU6">
        <v>0</v>
      </c>
      <c r="BW6">
        <v>0</v>
      </c>
      <c r="BX6" t="s">
        <v>13635</v>
      </c>
      <c r="CC6" s="3">
        <v>0.34166666666666662</v>
      </c>
      <c r="CE6" t="s">
        <v>13636</v>
      </c>
      <c r="CI6">
        <v>0</v>
      </c>
      <c r="CJ6" t="s">
        <v>13637</v>
      </c>
      <c r="CK6" s="4">
        <v>38050</v>
      </c>
      <c r="CL6" t="s">
        <v>13638</v>
      </c>
      <c r="CM6" t="s">
        <v>13639</v>
      </c>
      <c r="CN6">
        <v>7</v>
      </c>
      <c r="CP6" t="s">
        <v>269</v>
      </c>
      <c r="CQ6" t="s">
        <v>13563</v>
      </c>
      <c r="CT6" t="s">
        <v>4355</v>
      </c>
      <c r="CV6">
        <v>0</v>
      </c>
      <c r="CX6">
        <v>2</v>
      </c>
      <c r="CY6" t="s">
        <v>553</v>
      </c>
      <c r="CZ6">
        <v>0</v>
      </c>
      <c r="DA6">
        <v>7</v>
      </c>
      <c r="DB6" t="s">
        <v>271</v>
      </c>
      <c r="DC6">
        <v>-32</v>
      </c>
      <c r="DE6" t="s">
        <v>13623</v>
      </c>
      <c r="DJ6">
        <v>9</v>
      </c>
      <c r="DK6" s="4">
        <v>44525</v>
      </c>
      <c r="DL6">
        <v>20718</v>
      </c>
      <c r="DM6">
        <v>2021</v>
      </c>
      <c r="DN6">
        <v>0</v>
      </c>
      <c r="DP6">
        <v>82026</v>
      </c>
      <c r="DQ6">
        <v>22</v>
      </c>
      <c r="DT6" t="s">
        <v>257</v>
      </c>
      <c r="DU6" t="s">
        <v>274</v>
      </c>
      <c r="DW6">
        <v>7</v>
      </c>
      <c r="DX6" t="s">
        <v>13563</v>
      </c>
      <c r="ED6">
        <v>0</v>
      </c>
      <c r="EE6" t="s">
        <v>13640</v>
      </c>
      <c r="EF6" t="s">
        <v>675</v>
      </c>
      <c r="EG6">
        <v>0</v>
      </c>
      <c r="EH6" t="s">
        <v>7666</v>
      </c>
      <c r="EI6" t="s">
        <v>2186</v>
      </c>
      <c r="EJ6" t="s">
        <v>13641</v>
      </c>
      <c r="EK6" t="s">
        <v>13642</v>
      </c>
      <c r="EL6" t="s">
        <v>13643</v>
      </c>
      <c r="EM6" t="s">
        <v>13644</v>
      </c>
      <c r="EN6" t="s">
        <v>282</v>
      </c>
      <c r="EO6" t="s">
        <v>1175</v>
      </c>
      <c r="EP6">
        <v>0</v>
      </c>
      <c r="ES6" t="s">
        <v>13645</v>
      </c>
      <c r="FD6">
        <v>0</v>
      </c>
      <c r="FE6">
        <v>16</v>
      </c>
      <c r="FF6" t="s">
        <v>285</v>
      </c>
      <c r="FH6" t="s">
        <v>285</v>
      </c>
      <c r="FK6">
        <v>0</v>
      </c>
      <c r="FM6">
        <v>0</v>
      </c>
      <c r="FP6">
        <v>0</v>
      </c>
      <c r="FR6" t="s">
        <v>395</v>
      </c>
      <c r="FS6" t="s">
        <v>1029</v>
      </c>
      <c r="FT6" t="s">
        <v>257</v>
      </c>
      <c r="FU6" t="s">
        <v>13646</v>
      </c>
      <c r="FV6" t="s">
        <v>1291</v>
      </c>
      <c r="FW6" t="s">
        <v>13647</v>
      </c>
      <c r="FX6">
        <v>0</v>
      </c>
      <c r="FZ6">
        <v>7</v>
      </c>
      <c r="GA6">
        <v>-7</v>
      </c>
      <c r="GB6">
        <v>0</v>
      </c>
      <c r="GD6" t="s">
        <v>355</v>
      </c>
      <c r="GE6">
        <v>0</v>
      </c>
      <c r="GF6" t="s">
        <v>11695</v>
      </c>
      <c r="GI6">
        <v>1</v>
      </c>
      <c r="GJ6">
        <v>1</v>
      </c>
      <c r="GL6" t="s">
        <v>13648</v>
      </c>
      <c r="GN6">
        <v>8</v>
      </c>
      <c r="GZ6" t="s">
        <v>803</v>
      </c>
      <c r="HB6" t="s">
        <v>313</v>
      </c>
      <c r="HC6" t="s">
        <v>313</v>
      </c>
      <c r="HD6" t="s">
        <v>13649</v>
      </c>
      <c r="HE6">
        <v>0</v>
      </c>
      <c r="HF6">
        <v>23</v>
      </c>
      <c r="HG6">
        <v>0</v>
      </c>
      <c r="HH6" t="s">
        <v>275</v>
      </c>
      <c r="HK6">
        <v>4</v>
      </c>
      <c r="HV6">
        <v>-42</v>
      </c>
      <c r="HW6">
        <v>4330817</v>
      </c>
      <c r="HX6" t="s">
        <v>13650</v>
      </c>
      <c r="HY6">
        <v>4330814</v>
      </c>
      <c r="IB6">
        <v>0.5</v>
      </c>
      <c r="IC6">
        <v>1</v>
      </c>
      <c r="IL6">
        <v>20</v>
      </c>
      <c r="IP6" t="s">
        <v>13651</v>
      </c>
      <c r="IQ6" t="s">
        <v>13652</v>
      </c>
      <c r="IT6">
        <v>13</v>
      </c>
    </row>
    <row r="7" spans="1:254">
      <c r="A7">
        <v>6</v>
      </c>
      <c r="B7" t="s">
        <v>13653</v>
      </c>
      <c r="C7">
        <v>1</v>
      </c>
      <c r="D7">
        <v>1</v>
      </c>
      <c r="E7">
        <v>10</v>
      </c>
      <c r="F7">
        <v>9</v>
      </c>
      <c r="G7">
        <v>-42</v>
      </c>
      <c r="I7" t="s">
        <v>254</v>
      </c>
      <c r="J7">
        <v>12</v>
      </c>
      <c r="K7" t="s">
        <v>13654</v>
      </c>
      <c r="L7" t="s">
        <v>1903</v>
      </c>
      <c r="M7" t="s">
        <v>568</v>
      </c>
      <c r="O7" t="s">
        <v>1066</v>
      </c>
      <c r="P7" t="s">
        <v>1067</v>
      </c>
      <c r="S7" t="s">
        <v>1904</v>
      </c>
      <c r="V7" t="s">
        <v>257</v>
      </c>
      <c r="W7" t="s">
        <v>1709</v>
      </c>
      <c r="AD7" t="s">
        <v>807</v>
      </c>
      <c r="AE7" t="s">
        <v>808</v>
      </c>
      <c r="AF7" t="s">
        <v>1709</v>
      </c>
      <c r="AG7" t="s">
        <v>274</v>
      </c>
      <c r="AI7">
        <v>22</v>
      </c>
      <c r="AO7">
        <v>15</v>
      </c>
      <c r="AT7" t="s">
        <v>254</v>
      </c>
      <c r="BI7" t="s">
        <v>257</v>
      </c>
      <c r="BP7">
        <v>6</v>
      </c>
      <c r="BQ7" t="s">
        <v>13653</v>
      </c>
      <c r="BS7" t="s">
        <v>275</v>
      </c>
      <c r="BU7">
        <v>0</v>
      </c>
      <c r="BW7">
        <v>0</v>
      </c>
      <c r="BX7" t="s">
        <v>13655</v>
      </c>
      <c r="CC7" s="3">
        <v>0.31597222222222221</v>
      </c>
      <c r="CE7" t="s">
        <v>13656</v>
      </c>
      <c r="CI7">
        <v>0</v>
      </c>
      <c r="CJ7" t="s">
        <v>13657</v>
      </c>
      <c r="CK7" s="4">
        <v>38050</v>
      </c>
      <c r="CL7" t="s">
        <v>13658</v>
      </c>
      <c r="CM7" t="s">
        <v>13659</v>
      </c>
      <c r="CN7">
        <v>7</v>
      </c>
      <c r="CP7" t="s">
        <v>269</v>
      </c>
      <c r="CQ7" t="s">
        <v>13563</v>
      </c>
      <c r="CT7" t="s">
        <v>13660</v>
      </c>
      <c r="CV7">
        <v>0</v>
      </c>
      <c r="CX7">
        <v>3</v>
      </c>
      <c r="CY7" t="s">
        <v>553</v>
      </c>
      <c r="CZ7">
        <v>0</v>
      </c>
      <c r="DA7">
        <v>7</v>
      </c>
      <c r="DB7" t="s">
        <v>271</v>
      </c>
      <c r="DC7">
        <v>-32</v>
      </c>
      <c r="DE7" t="s">
        <v>13661</v>
      </c>
      <c r="DJ7">
        <v>9</v>
      </c>
      <c r="DK7" s="4">
        <v>44525</v>
      </c>
      <c r="DL7">
        <v>20718</v>
      </c>
      <c r="DM7">
        <v>2021</v>
      </c>
      <c r="DN7">
        <v>0</v>
      </c>
      <c r="DP7">
        <v>82026</v>
      </c>
      <c r="DQ7">
        <v>23</v>
      </c>
      <c r="DT7" t="s">
        <v>257</v>
      </c>
      <c r="DU7" t="s">
        <v>274</v>
      </c>
      <c r="DW7">
        <v>7</v>
      </c>
      <c r="DX7" t="s">
        <v>13563</v>
      </c>
      <c r="ED7">
        <v>0</v>
      </c>
      <c r="EE7" t="s">
        <v>1076</v>
      </c>
      <c r="EF7" t="s">
        <v>422</v>
      </c>
      <c r="EG7">
        <v>0</v>
      </c>
      <c r="EI7" t="s">
        <v>454</v>
      </c>
      <c r="EJ7" t="s">
        <v>2889</v>
      </c>
      <c r="EK7" t="s">
        <v>13662</v>
      </c>
      <c r="EL7" t="s">
        <v>13663</v>
      </c>
      <c r="EM7" t="s">
        <v>1025</v>
      </c>
      <c r="EN7" t="s">
        <v>282</v>
      </c>
      <c r="EO7" t="s">
        <v>283</v>
      </c>
      <c r="EP7">
        <v>0</v>
      </c>
      <c r="ES7" t="s">
        <v>13664</v>
      </c>
      <c r="FD7">
        <v>0</v>
      </c>
      <c r="FE7">
        <v>12</v>
      </c>
      <c r="FF7" t="s">
        <v>590</v>
      </c>
      <c r="FH7" t="s">
        <v>590</v>
      </c>
      <c r="FK7">
        <v>0</v>
      </c>
      <c r="FM7">
        <v>0</v>
      </c>
      <c r="FP7">
        <v>0</v>
      </c>
      <c r="FR7" t="s">
        <v>395</v>
      </c>
      <c r="FT7" t="s">
        <v>274</v>
      </c>
      <c r="FU7" t="s">
        <v>496</v>
      </c>
      <c r="FV7" t="s">
        <v>1721</v>
      </c>
      <c r="FX7">
        <v>0</v>
      </c>
      <c r="FZ7">
        <v>7</v>
      </c>
      <c r="GA7">
        <v>-7</v>
      </c>
      <c r="GB7">
        <v>0</v>
      </c>
      <c r="GC7" t="s">
        <v>497</v>
      </c>
      <c r="GD7" t="s">
        <v>355</v>
      </c>
      <c r="GE7">
        <v>0</v>
      </c>
      <c r="GF7" t="s">
        <v>895</v>
      </c>
      <c r="GI7">
        <v>1</v>
      </c>
      <c r="GJ7">
        <v>0</v>
      </c>
      <c r="GL7" t="s">
        <v>13665</v>
      </c>
      <c r="GN7">
        <v>1</v>
      </c>
      <c r="GZ7" t="s">
        <v>13666</v>
      </c>
      <c r="HB7" t="s">
        <v>313</v>
      </c>
      <c r="HC7" t="s">
        <v>313</v>
      </c>
      <c r="HD7" t="s">
        <v>13651</v>
      </c>
      <c r="HE7">
        <v>0</v>
      </c>
      <c r="HF7">
        <v>12</v>
      </c>
      <c r="HG7">
        <v>0</v>
      </c>
      <c r="HH7" t="s">
        <v>275</v>
      </c>
      <c r="HK7">
        <v>4</v>
      </c>
      <c r="HV7">
        <v>49</v>
      </c>
      <c r="HW7">
        <v>4330819</v>
      </c>
      <c r="HX7" t="s">
        <v>492</v>
      </c>
      <c r="HY7">
        <v>4330817</v>
      </c>
      <c r="IB7">
        <v>0</v>
      </c>
      <c r="IC7">
        <v>0</v>
      </c>
      <c r="IL7">
        <v>21</v>
      </c>
      <c r="IP7" t="s">
        <v>13661</v>
      </c>
      <c r="IT7">
        <v>13</v>
      </c>
    </row>
    <row r="8" spans="1:254">
      <c r="A8">
        <v>7</v>
      </c>
      <c r="B8" t="s">
        <v>13667</v>
      </c>
      <c r="C8">
        <v>1</v>
      </c>
      <c r="D8">
        <v>2</v>
      </c>
      <c r="E8">
        <v>1</v>
      </c>
      <c r="F8">
        <v>10</v>
      </c>
      <c r="G8">
        <v>49</v>
      </c>
      <c r="I8" t="s">
        <v>254</v>
      </c>
      <c r="J8">
        <v>21</v>
      </c>
      <c r="K8" t="s">
        <v>6335</v>
      </c>
      <c r="L8" t="s">
        <v>7179</v>
      </c>
      <c r="M8" t="s">
        <v>568</v>
      </c>
      <c r="O8" t="s">
        <v>1066</v>
      </c>
      <c r="P8" t="s">
        <v>570</v>
      </c>
      <c r="S8" t="s">
        <v>1500</v>
      </c>
      <c r="V8" t="s">
        <v>253</v>
      </c>
      <c r="W8" t="s">
        <v>13668</v>
      </c>
      <c r="X8" t="s">
        <v>2804</v>
      </c>
      <c r="Y8" t="s">
        <v>13669</v>
      </c>
      <c r="AA8" t="s">
        <v>477</v>
      </c>
      <c r="AB8" t="s">
        <v>478</v>
      </c>
      <c r="AI8">
        <v>4</v>
      </c>
      <c r="AJ8" t="s">
        <v>327</v>
      </c>
      <c r="AO8">
        <v>15</v>
      </c>
      <c r="BI8" t="s">
        <v>261</v>
      </c>
      <c r="BP8">
        <v>7</v>
      </c>
      <c r="BQ8" t="s">
        <v>13667</v>
      </c>
      <c r="BS8" t="s">
        <v>275</v>
      </c>
      <c r="BU8">
        <v>0</v>
      </c>
      <c r="BW8">
        <v>1</v>
      </c>
      <c r="BX8" t="s">
        <v>13670</v>
      </c>
      <c r="BZ8">
        <v>1</v>
      </c>
      <c r="CC8" s="3">
        <v>0.28819444444444448</v>
      </c>
      <c r="CD8" t="s">
        <v>274</v>
      </c>
      <c r="CE8" t="s">
        <v>13671</v>
      </c>
      <c r="CF8">
        <v>0</v>
      </c>
      <c r="CH8" t="s">
        <v>481</v>
      </c>
      <c r="CI8">
        <v>0</v>
      </c>
      <c r="CJ8" t="s">
        <v>13672</v>
      </c>
      <c r="CK8" s="4">
        <v>38050</v>
      </c>
      <c r="CL8" t="s">
        <v>13673</v>
      </c>
      <c r="CM8" t="s">
        <v>13674</v>
      </c>
      <c r="CN8">
        <v>7</v>
      </c>
      <c r="CP8" t="s">
        <v>269</v>
      </c>
      <c r="CQ8" t="s">
        <v>13563</v>
      </c>
      <c r="CT8" t="s">
        <v>13675</v>
      </c>
      <c r="CV8">
        <v>0</v>
      </c>
      <c r="CX8">
        <v>4</v>
      </c>
      <c r="CY8" t="s">
        <v>553</v>
      </c>
      <c r="CZ8">
        <v>0</v>
      </c>
      <c r="DA8">
        <v>7</v>
      </c>
      <c r="DB8" t="s">
        <v>271</v>
      </c>
      <c r="DC8">
        <v>-32</v>
      </c>
      <c r="DE8" t="s">
        <v>13564</v>
      </c>
      <c r="DJ8">
        <v>10</v>
      </c>
      <c r="DK8" s="4">
        <v>44525</v>
      </c>
      <c r="DL8">
        <v>20718</v>
      </c>
      <c r="DM8">
        <v>2021</v>
      </c>
      <c r="DN8">
        <v>0</v>
      </c>
      <c r="DP8">
        <v>82026</v>
      </c>
      <c r="DQ8">
        <v>24</v>
      </c>
      <c r="DT8" t="s">
        <v>294</v>
      </c>
      <c r="DU8" t="s">
        <v>294</v>
      </c>
      <c r="DW8">
        <v>7</v>
      </c>
      <c r="DX8" t="s">
        <v>13563</v>
      </c>
      <c r="ED8">
        <v>0</v>
      </c>
      <c r="EE8" t="s">
        <v>7189</v>
      </c>
      <c r="EF8" t="s">
        <v>383</v>
      </c>
      <c r="EG8">
        <v>0</v>
      </c>
      <c r="EI8" t="s">
        <v>454</v>
      </c>
      <c r="EJ8" t="s">
        <v>2889</v>
      </c>
      <c r="EK8" t="s">
        <v>13676</v>
      </c>
      <c r="EL8" t="s">
        <v>13677</v>
      </c>
      <c r="EN8" t="s">
        <v>282</v>
      </c>
      <c r="EO8" t="s">
        <v>283</v>
      </c>
      <c r="EP8">
        <v>0</v>
      </c>
      <c r="EQ8" t="s">
        <v>4714</v>
      </c>
      <c r="ES8" t="s">
        <v>13678</v>
      </c>
      <c r="ET8">
        <v>3</v>
      </c>
      <c r="EU8" t="s">
        <v>257</v>
      </c>
      <c r="EV8" t="s">
        <v>1983</v>
      </c>
      <c r="EW8" t="s">
        <v>771</v>
      </c>
      <c r="EX8" t="s">
        <v>898</v>
      </c>
      <c r="FA8" t="s">
        <v>499</v>
      </c>
      <c r="FB8" t="s">
        <v>13679</v>
      </c>
      <c r="FD8">
        <v>1</v>
      </c>
      <c r="FE8">
        <v>9</v>
      </c>
      <c r="FK8">
        <v>0</v>
      </c>
      <c r="FM8">
        <v>0</v>
      </c>
      <c r="FP8">
        <v>0</v>
      </c>
      <c r="FR8" t="s">
        <v>462</v>
      </c>
      <c r="FU8" t="s">
        <v>777</v>
      </c>
      <c r="FV8" t="s">
        <v>290</v>
      </c>
      <c r="FX8">
        <v>0</v>
      </c>
      <c r="FZ8">
        <v>7</v>
      </c>
      <c r="GA8">
        <v>-7</v>
      </c>
      <c r="GB8">
        <v>0</v>
      </c>
      <c r="GC8" t="s">
        <v>7195</v>
      </c>
      <c r="GD8" t="s">
        <v>355</v>
      </c>
      <c r="GE8">
        <v>0</v>
      </c>
      <c r="GF8" t="s">
        <v>1179</v>
      </c>
      <c r="GH8">
        <v>2.1</v>
      </c>
      <c r="GI8">
        <v>0</v>
      </c>
      <c r="GJ8">
        <v>0</v>
      </c>
      <c r="GL8" t="s">
        <v>1701</v>
      </c>
      <c r="GM8">
        <v>7</v>
      </c>
      <c r="GN8">
        <v>7</v>
      </c>
      <c r="GO8" t="s">
        <v>499</v>
      </c>
      <c r="GQ8">
        <v>49</v>
      </c>
      <c r="GZ8" t="s">
        <v>13680</v>
      </c>
      <c r="HA8" t="s">
        <v>13681</v>
      </c>
      <c r="HB8" t="s">
        <v>294</v>
      </c>
      <c r="HC8" t="s">
        <v>294</v>
      </c>
      <c r="HD8" t="s">
        <v>13681</v>
      </c>
      <c r="HE8">
        <v>0</v>
      </c>
      <c r="HF8">
        <v>12</v>
      </c>
      <c r="HG8">
        <v>0</v>
      </c>
      <c r="HH8" t="s">
        <v>275</v>
      </c>
      <c r="HJ8" t="s">
        <v>492</v>
      </c>
      <c r="HK8" t="s">
        <v>2264</v>
      </c>
      <c r="HL8" t="s">
        <v>13564</v>
      </c>
      <c r="HN8" t="s">
        <v>13682</v>
      </c>
      <c r="HO8" t="s">
        <v>13683</v>
      </c>
      <c r="HP8" t="s">
        <v>13684</v>
      </c>
      <c r="HQ8" t="s">
        <v>13685</v>
      </c>
      <c r="HS8" t="s">
        <v>4863</v>
      </c>
      <c r="HV8">
        <v>39</v>
      </c>
      <c r="HW8">
        <v>4330820</v>
      </c>
      <c r="HX8" t="s">
        <v>898</v>
      </c>
      <c r="HY8">
        <v>4330819</v>
      </c>
      <c r="IB8">
        <v>0</v>
      </c>
      <c r="IC8">
        <v>0</v>
      </c>
      <c r="IL8">
        <v>22</v>
      </c>
      <c r="IP8" t="s">
        <v>13652</v>
      </c>
      <c r="IT8">
        <v>13</v>
      </c>
    </row>
    <row r="9" spans="1:254">
      <c r="A9">
        <v>8</v>
      </c>
      <c r="B9" t="s">
        <v>13686</v>
      </c>
      <c r="C9">
        <v>1</v>
      </c>
      <c r="D9">
        <v>1</v>
      </c>
      <c r="E9">
        <v>10</v>
      </c>
      <c r="F9">
        <v>19</v>
      </c>
      <c r="G9">
        <v>39</v>
      </c>
      <c r="I9" t="s">
        <v>254</v>
      </c>
      <c r="J9">
        <v>21</v>
      </c>
      <c r="K9">
        <v>21</v>
      </c>
      <c r="L9" t="s">
        <v>13687</v>
      </c>
      <c r="M9" t="s">
        <v>568</v>
      </c>
      <c r="O9" t="s">
        <v>569</v>
      </c>
      <c r="S9" t="s">
        <v>603</v>
      </c>
      <c r="V9" t="s">
        <v>257</v>
      </c>
      <c r="W9" t="s">
        <v>13688</v>
      </c>
      <c r="AD9" t="s">
        <v>259</v>
      </c>
      <c r="AE9" t="s">
        <v>260</v>
      </c>
      <c r="AF9" t="s">
        <v>13688</v>
      </c>
      <c r="AG9" t="s">
        <v>274</v>
      </c>
      <c r="AI9">
        <v>22</v>
      </c>
      <c r="AO9">
        <v>15</v>
      </c>
      <c r="BI9" t="s">
        <v>257</v>
      </c>
      <c r="BP9">
        <v>8</v>
      </c>
      <c r="BQ9" t="s">
        <v>13686</v>
      </c>
      <c r="BS9" t="s">
        <v>275</v>
      </c>
      <c r="BU9">
        <v>0</v>
      </c>
      <c r="BW9">
        <v>0</v>
      </c>
      <c r="BX9" t="s">
        <v>13689</v>
      </c>
      <c r="CC9" s="3">
        <v>0.2638888888888889</v>
      </c>
      <c r="CE9" t="s">
        <v>13690</v>
      </c>
      <c r="CI9">
        <v>0</v>
      </c>
      <c r="CJ9" t="s">
        <v>13691</v>
      </c>
      <c r="CK9" s="4">
        <v>38050</v>
      </c>
      <c r="CL9" t="s">
        <v>13692</v>
      </c>
      <c r="CM9" t="s">
        <v>13693</v>
      </c>
      <c r="CN9">
        <v>7</v>
      </c>
      <c r="CO9" t="s">
        <v>13694</v>
      </c>
      <c r="CP9" t="s">
        <v>269</v>
      </c>
      <c r="CQ9" t="s">
        <v>13563</v>
      </c>
      <c r="CT9" t="s">
        <v>13695</v>
      </c>
      <c r="CV9">
        <v>0</v>
      </c>
      <c r="CX9">
        <v>5</v>
      </c>
      <c r="CY9" t="s">
        <v>553</v>
      </c>
      <c r="CZ9">
        <v>0</v>
      </c>
      <c r="DA9">
        <v>7</v>
      </c>
      <c r="DB9" t="s">
        <v>271</v>
      </c>
      <c r="DC9">
        <v>-32</v>
      </c>
      <c r="DE9" t="s">
        <v>13696</v>
      </c>
      <c r="DJ9">
        <v>19</v>
      </c>
      <c r="DK9" s="4">
        <v>44525</v>
      </c>
      <c r="DL9">
        <v>20718</v>
      </c>
      <c r="DM9">
        <v>2021</v>
      </c>
      <c r="DN9">
        <v>0</v>
      </c>
      <c r="DP9">
        <v>82026</v>
      </c>
      <c r="DQ9">
        <v>25</v>
      </c>
      <c r="DT9" t="s">
        <v>257</v>
      </c>
      <c r="DU9" t="s">
        <v>274</v>
      </c>
      <c r="DW9">
        <v>7</v>
      </c>
      <c r="DX9" t="s">
        <v>13563</v>
      </c>
      <c r="ED9">
        <v>0</v>
      </c>
      <c r="EE9" t="s">
        <v>13697</v>
      </c>
      <c r="EF9" t="s">
        <v>277</v>
      </c>
      <c r="EG9">
        <v>0</v>
      </c>
      <c r="EI9" t="s">
        <v>278</v>
      </c>
      <c r="EJ9" t="s">
        <v>13698</v>
      </c>
      <c r="EK9" t="s">
        <v>13699</v>
      </c>
      <c r="EL9" t="s">
        <v>13700</v>
      </c>
      <c r="EM9" t="s">
        <v>3878</v>
      </c>
      <c r="EN9" t="s">
        <v>282</v>
      </c>
      <c r="EO9" t="s">
        <v>459</v>
      </c>
      <c r="EP9">
        <v>0</v>
      </c>
      <c r="ES9" t="s">
        <v>13701</v>
      </c>
      <c r="FD9">
        <v>0</v>
      </c>
      <c r="FE9">
        <v>17</v>
      </c>
      <c r="FF9" t="s">
        <v>590</v>
      </c>
      <c r="FH9" t="s">
        <v>590</v>
      </c>
      <c r="FK9">
        <v>0</v>
      </c>
      <c r="FM9">
        <v>0</v>
      </c>
      <c r="FP9">
        <v>0</v>
      </c>
      <c r="FR9" t="s">
        <v>622</v>
      </c>
      <c r="FT9" t="s">
        <v>274</v>
      </c>
      <c r="FU9" t="s">
        <v>623</v>
      </c>
      <c r="FV9" t="s">
        <v>290</v>
      </c>
      <c r="FW9" t="s">
        <v>291</v>
      </c>
      <c r="FX9">
        <v>0</v>
      </c>
      <c r="FZ9">
        <v>7</v>
      </c>
      <c r="GA9">
        <v>-7</v>
      </c>
      <c r="GB9">
        <v>0</v>
      </c>
      <c r="GC9" t="s">
        <v>626</v>
      </c>
      <c r="GE9">
        <v>0</v>
      </c>
      <c r="GF9" t="s">
        <v>257</v>
      </c>
      <c r="GI9">
        <v>0</v>
      </c>
      <c r="GJ9">
        <v>0</v>
      </c>
      <c r="GL9" t="s">
        <v>10211</v>
      </c>
      <c r="GN9">
        <v>23</v>
      </c>
      <c r="GZ9" t="s">
        <v>13702</v>
      </c>
      <c r="HA9" t="s">
        <v>13696</v>
      </c>
      <c r="HB9" t="s">
        <v>294</v>
      </c>
      <c r="HC9" t="s">
        <v>313</v>
      </c>
      <c r="HD9" t="s">
        <v>13703</v>
      </c>
      <c r="HE9">
        <v>0</v>
      </c>
      <c r="HF9">
        <v>21</v>
      </c>
      <c r="HG9">
        <v>0</v>
      </c>
      <c r="HH9" t="s">
        <v>275</v>
      </c>
      <c r="HK9">
        <v>3</v>
      </c>
      <c r="HV9">
        <v>20</v>
      </c>
      <c r="HW9">
        <v>4330822</v>
      </c>
      <c r="HX9" t="s">
        <v>13704</v>
      </c>
      <c r="HY9">
        <v>4330820</v>
      </c>
      <c r="IB9">
        <v>0</v>
      </c>
      <c r="IC9">
        <v>0</v>
      </c>
      <c r="IL9">
        <v>23</v>
      </c>
      <c r="IP9" t="s">
        <v>13564</v>
      </c>
      <c r="IT9">
        <v>13</v>
      </c>
    </row>
    <row r="10" spans="1:254">
      <c r="A10">
        <v>9</v>
      </c>
      <c r="B10" t="s">
        <v>13705</v>
      </c>
      <c r="C10">
        <v>1</v>
      </c>
      <c r="D10">
        <v>1</v>
      </c>
      <c r="E10">
        <v>10</v>
      </c>
      <c r="F10">
        <v>11</v>
      </c>
      <c r="G10">
        <v>20</v>
      </c>
      <c r="I10" t="s">
        <v>254</v>
      </c>
      <c r="J10">
        <v>11</v>
      </c>
      <c r="K10" t="s">
        <v>471</v>
      </c>
      <c r="L10" t="s">
        <v>2375</v>
      </c>
      <c r="M10" t="s">
        <v>978</v>
      </c>
      <c r="O10" t="s">
        <v>1750</v>
      </c>
      <c r="V10" t="s">
        <v>253</v>
      </c>
      <c r="W10" t="s">
        <v>13706</v>
      </c>
      <c r="X10" t="s">
        <v>981</v>
      </c>
      <c r="Y10" t="s">
        <v>981</v>
      </c>
      <c r="AA10" t="s">
        <v>981</v>
      </c>
      <c r="AB10" t="s">
        <v>13707</v>
      </c>
      <c r="AI10">
        <v>88</v>
      </c>
      <c r="AJ10" t="s">
        <v>327</v>
      </c>
      <c r="AO10">
        <v>15</v>
      </c>
      <c r="BI10" t="s">
        <v>274</v>
      </c>
      <c r="BP10">
        <v>9</v>
      </c>
      <c r="BQ10" t="s">
        <v>13705</v>
      </c>
      <c r="BS10" t="s">
        <v>275</v>
      </c>
      <c r="BU10">
        <v>0</v>
      </c>
      <c r="BW10">
        <v>0</v>
      </c>
      <c r="BX10" t="s">
        <v>13708</v>
      </c>
      <c r="BZ10">
        <v>1</v>
      </c>
      <c r="CC10" s="3">
        <v>0.23263888888888887</v>
      </c>
      <c r="CD10" t="s">
        <v>274</v>
      </c>
      <c r="CE10" t="s">
        <v>13709</v>
      </c>
      <c r="CF10">
        <v>5</v>
      </c>
      <c r="CH10" t="s">
        <v>331</v>
      </c>
      <c r="CI10">
        <v>0</v>
      </c>
      <c r="CJ10" t="s">
        <v>13710</v>
      </c>
      <c r="CK10" s="4">
        <v>38414</v>
      </c>
      <c r="CL10" t="s">
        <v>13711</v>
      </c>
      <c r="CM10" t="s">
        <v>13712</v>
      </c>
      <c r="CN10">
        <v>7</v>
      </c>
      <c r="CO10" t="s">
        <v>13713</v>
      </c>
      <c r="CP10" t="s">
        <v>269</v>
      </c>
      <c r="CQ10" t="s">
        <v>13563</v>
      </c>
      <c r="CT10" t="s">
        <v>7001</v>
      </c>
      <c r="CV10">
        <v>0</v>
      </c>
      <c r="CX10">
        <v>6</v>
      </c>
      <c r="CY10" t="s">
        <v>553</v>
      </c>
      <c r="CZ10">
        <v>0</v>
      </c>
      <c r="DA10">
        <v>7</v>
      </c>
      <c r="DB10" t="s">
        <v>271</v>
      </c>
      <c r="DC10">
        <v>-32</v>
      </c>
      <c r="DE10" t="s">
        <v>13564</v>
      </c>
      <c r="DJ10">
        <v>11</v>
      </c>
      <c r="DK10" s="4">
        <v>44525</v>
      </c>
      <c r="DL10">
        <v>20718</v>
      </c>
      <c r="DM10">
        <v>2021</v>
      </c>
      <c r="DN10">
        <v>0</v>
      </c>
      <c r="DP10">
        <v>82026</v>
      </c>
      <c r="DQ10">
        <v>26</v>
      </c>
      <c r="DT10" t="s">
        <v>274</v>
      </c>
      <c r="DU10" t="s">
        <v>257</v>
      </c>
      <c r="DW10">
        <v>7</v>
      </c>
      <c r="DX10" t="s">
        <v>13563</v>
      </c>
      <c r="ED10">
        <v>0</v>
      </c>
      <c r="EE10" t="s">
        <v>1840</v>
      </c>
      <c r="EF10" t="s">
        <v>383</v>
      </c>
      <c r="EG10">
        <v>0</v>
      </c>
      <c r="EI10" t="s">
        <v>340</v>
      </c>
      <c r="EJ10" t="s">
        <v>13714</v>
      </c>
      <c r="EK10" t="s">
        <v>13715</v>
      </c>
      <c r="EL10" t="s">
        <v>13716</v>
      </c>
      <c r="EM10" t="s">
        <v>13717</v>
      </c>
      <c r="EN10" t="s">
        <v>282</v>
      </c>
      <c r="EO10" t="s">
        <v>707</v>
      </c>
      <c r="EP10">
        <v>0</v>
      </c>
      <c r="EQ10" t="s">
        <v>11008</v>
      </c>
      <c r="ES10" t="s">
        <v>13718</v>
      </c>
      <c r="ET10">
        <v>-2</v>
      </c>
      <c r="EU10" t="s">
        <v>348</v>
      </c>
      <c r="EV10" t="s">
        <v>1983</v>
      </c>
      <c r="EW10" t="s">
        <v>709</v>
      </c>
      <c r="EX10" t="s">
        <v>351</v>
      </c>
      <c r="FA10" t="s">
        <v>999</v>
      </c>
      <c r="FB10" t="s">
        <v>13719</v>
      </c>
      <c r="FD10">
        <v>0</v>
      </c>
      <c r="FE10">
        <v>5</v>
      </c>
      <c r="FK10">
        <v>0</v>
      </c>
      <c r="FM10">
        <v>0</v>
      </c>
      <c r="FP10">
        <v>0</v>
      </c>
      <c r="FR10" t="s">
        <v>395</v>
      </c>
      <c r="FU10" t="s">
        <v>1277</v>
      </c>
      <c r="FV10" t="s">
        <v>1700</v>
      </c>
      <c r="FX10">
        <v>1</v>
      </c>
      <c r="FZ10">
        <v>7</v>
      </c>
      <c r="GA10">
        <v>-7</v>
      </c>
      <c r="GB10">
        <v>1</v>
      </c>
      <c r="GD10" t="s">
        <v>355</v>
      </c>
      <c r="GE10">
        <v>0</v>
      </c>
      <c r="GF10" t="s">
        <v>274</v>
      </c>
      <c r="GH10">
        <v>0.9</v>
      </c>
      <c r="GI10">
        <v>0</v>
      </c>
      <c r="GJ10">
        <v>0</v>
      </c>
      <c r="GL10" t="s">
        <v>13720</v>
      </c>
      <c r="GM10">
        <v>13</v>
      </c>
      <c r="GN10">
        <v>4</v>
      </c>
      <c r="GO10" t="s">
        <v>713</v>
      </c>
      <c r="GQ10">
        <v>44</v>
      </c>
      <c r="GZ10" t="s">
        <v>13721</v>
      </c>
      <c r="HB10" t="s">
        <v>313</v>
      </c>
      <c r="HC10" t="s">
        <v>313</v>
      </c>
      <c r="HD10" t="s">
        <v>13722</v>
      </c>
      <c r="HE10">
        <v>0</v>
      </c>
      <c r="HF10">
        <v>11</v>
      </c>
      <c r="HG10">
        <v>0</v>
      </c>
      <c r="HH10" t="s">
        <v>275</v>
      </c>
      <c r="HK10" t="s">
        <v>499</v>
      </c>
      <c r="HL10" t="s">
        <v>13723</v>
      </c>
      <c r="HN10" t="s">
        <v>13724</v>
      </c>
      <c r="HO10" t="s">
        <v>13725</v>
      </c>
      <c r="HP10" t="s">
        <v>1008</v>
      </c>
      <c r="HQ10" t="s">
        <v>13726</v>
      </c>
      <c r="HS10" t="s">
        <v>3707</v>
      </c>
      <c r="HV10">
        <v>9</v>
      </c>
      <c r="HW10">
        <v>4330824</v>
      </c>
      <c r="HX10" t="s">
        <v>4693</v>
      </c>
      <c r="HY10">
        <v>4330822</v>
      </c>
      <c r="IB10">
        <v>0</v>
      </c>
      <c r="IC10">
        <v>0</v>
      </c>
      <c r="IL10">
        <v>24</v>
      </c>
      <c r="IP10" t="s">
        <v>13651</v>
      </c>
      <c r="IT10">
        <v>13</v>
      </c>
    </row>
    <row r="11" spans="1:254">
      <c r="A11">
        <v>10</v>
      </c>
      <c r="B11" t="s">
        <v>13727</v>
      </c>
      <c r="C11">
        <v>1</v>
      </c>
      <c r="D11">
        <v>1</v>
      </c>
      <c r="E11">
        <v>9</v>
      </c>
      <c r="F11">
        <v>9</v>
      </c>
      <c r="G11">
        <v>9</v>
      </c>
      <c r="I11" t="s">
        <v>254</v>
      </c>
      <c r="J11">
        <v>22</v>
      </c>
      <c r="K11">
        <v>22</v>
      </c>
      <c r="L11" t="s">
        <v>13728</v>
      </c>
      <c r="M11" t="s">
        <v>13729</v>
      </c>
      <c r="O11" t="s">
        <v>13730</v>
      </c>
      <c r="P11" t="s">
        <v>1473</v>
      </c>
      <c r="R11" t="s">
        <v>3867</v>
      </c>
      <c r="V11" t="s">
        <v>257</v>
      </c>
      <c r="W11" t="s">
        <v>13731</v>
      </c>
      <c r="AD11" t="s">
        <v>635</v>
      </c>
      <c r="AE11" t="s">
        <v>1685</v>
      </c>
      <c r="AF11" t="s">
        <v>13731</v>
      </c>
      <c r="AG11" t="s">
        <v>274</v>
      </c>
      <c r="AI11">
        <v>22</v>
      </c>
      <c r="AO11">
        <v>15</v>
      </c>
      <c r="BI11" t="s">
        <v>257</v>
      </c>
      <c r="BP11">
        <v>10</v>
      </c>
      <c r="BQ11" t="s">
        <v>13727</v>
      </c>
      <c r="BS11" t="s">
        <v>275</v>
      </c>
      <c r="BU11">
        <v>0</v>
      </c>
      <c r="BW11">
        <v>0</v>
      </c>
      <c r="BX11" t="s">
        <v>13732</v>
      </c>
      <c r="CC11" s="3">
        <v>0.20416666666666669</v>
      </c>
      <c r="CE11" t="s">
        <v>13733</v>
      </c>
      <c r="CI11">
        <v>0</v>
      </c>
      <c r="CJ11" t="s">
        <v>13734</v>
      </c>
      <c r="CK11" s="4">
        <v>37715</v>
      </c>
      <c r="CL11" t="s">
        <v>13735</v>
      </c>
      <c r="CM11" t="s">
        <v>13736</v>
      </c>
      <c r="CN11">
        <v>7</v>
      </c>
      <c r="CO11" t="s">
        <v>13737</v>
      </c>
      <c r="CP11" t="s">
        <v>269</v>
      </c>
      <c r="CQ11" t="s">
        <v>13563</v>
      </c>
      <c r="CT11" t="s">
        <v>13738</v>
      </c>
      <c r="CV11">
        <v>0</v>
      </c>
      <c r="CX11">
        <v>7</v>
      </c>
      <c r="CY11" t="s">
        <v>553</v>
      </c>
      <c r="CZ11">
        <v>0</v>
      </c>
      <c r="DA11">
        <v>7</v>
      </c>
      <c r="DB11" t="s">
        <v>271</v>
      </c>
      <c r="DC11">
        <v>-32</v>
      </c>
      <c r="DJ11">
        <v>9</v>
      </c>
      <c r="DK11" s="4">
        <v>44525</v>
      </c>
      <c r="DL11">
        <v>20718</v>
      </c>
      <c r="DM11">
        <v>2021</v>
      </c>
      <c r="DN11">
        <v>0</v>
      </c>
      <c r="DP11">
        <v>82026</v>
      </c>
      <c r="DQ11">
        <v>27</v>
      </c>
      <c r="DT11" t="s">
        <v>257</v>
      </c>
      <c r="DU11" t="s">
        <v>274</v>
      </c>
      <c r="DW11">
        <v>7</v>
      </c>
      <c r="DX11" t="s">
        <v>13563</v>
      </c>
      <c r="ED11">
        <v>0</v>
      </c>
      <c r="EE11" t="s">
        <v>13739</v>
      </c>
      <c r="EF11" t="s">
        <v>277</v>
      </c>
      <c r="EG11">
        <v>0</v>
      </c>
      <c r="EI11" t="s">
        <v>2147</v>
      </c>
      <c r="EJ11" t="s">
        <v>7718</v>
      </c>
      <c r="EK11" t="s">
        <v>13740</v>
      </c>
      <c r="EL11" t="s">
        <v>13741</v>
      </c>
      <c r="EM11" t="s">
        <v>7718</v>
      </c>
      <c r="EN11" t="s">
        <v>282</v>
      </c>
      <c r="EO11" t="s">
        <v>3331</v>
      </c>
      <c r="EP11">
        <v>1</v>
      </c>
      <c r="ES11" t="s">
        <v>13742</v>
      </c>
      <c r="FD11">
        <v>0</v>
      </c>
      <c r="FE11">
        <v>8</v>
      </c>
      <c r="FF11" t="s">
        <v>590</v>
      </c>
      <c r="FH11" t="s">
        <v>590</v>
      </c>
      <c r="FK11">
        <v>0</v>
      </c>
      <c r="FM11">
        <v>0</v>
      </c>
      <c r="FP11">
        <v>0</v>
      </c>
      <c r="FR11" t="s">
        <v>651</v>
      </c>
      <c r="FT11" t="s">
        <v>274</v>
      </c>
      <c r="FU11" t="s">
        <v>6988</v>
      </c>
      <c r="FV11" t="s">
        <v>1700</v>
      </c>
      <c r="FW11" t="s">
        <v>653</v>
      </c>
      <c r="FX11">
        <v>0</v>
      </c>
      <c r="FZ11">
        <v>7</v>
      </c>
      <c r="GA11">
        <v>-7</v>
      </c>
      <c r="GB11">
        <v>0</v>
      </c>
      <c r="GC11" t="s">
        <v>254</v>
      </c>
      <c r="GD11" t="s">
        <v>355</v>
      </c>
      <c r="GE11">
        <v>0</v>
      </c>
      <c r="GF11" t="s">
        <v>1179</v>
      </c>
      <c r="GI11">
        <v>0</v>
      </c>
      <c r="GJ11">
        <v>0</v>
      </c>
      <c r="GL11" t="s">
        <v>13743</v>
      </c>
      <c r="GN11">
        <v>0</v>
      </c>
      <c r="GZ11" t="s">
        <v>13744</v>
      </c>
      <c r="HB11" t="s">
        <v>313</v>
      </c>
      <c r="HC11" t="s">
        <v>313</v>
      </c>
      <c r="HD11" t="s">
        <v>13745</v>
      </c>
      <c r="HE11">
        <v>0</v>
      </c>
      <c r="HF11">
        <v>22</v>
      </c>
      <c r="HG11">
        <v>0</v>
      </c>
      <c r="HH11" t="s">
        <v>275</v>
      </c>
      <c r="HK11">
        <v>0</v>
      </c>
      <c r="HV11">
        <v>0</v>
      </c>
      <c r="HW11">
        <v>4330828</v>
      </c>
      <c r="HX11" t="s">
        <v>13746</v>
      </c>
      <c r="HY11">
        <v>4330824</v>
      </c>
      <c r="IB11">
        <v>0</v>
      </c>
      <c r="IC11">
        <v>0</v>
      </c>
      <c r="IL11">
        <v>25</v>
      </c>
      <c r="IR11" t="s">
        <v>492</v>
      </c>
      <c r="IT11">
        <v>13</v>
      </c>
    </row>
    <row r="12" spans="1:254">
      <c r="A12">
        <v>11</v>
      </c>
      <c r="B12" t="s">
        <v>13747</v>
      </c>
      <c r="C12">
        <v>2</v>
      </c>
      <c r="D12">
        <v>1</v>
      </c>
      <c r="E12">
        <v>10</v>
      </c>
      <c r="F12">
        <v>71</v>
      </c>
      <c r="G12">
        <v>-29</v>
      </c>
      <c r="H12" t="s">
        <v>253</v>
      </c>
      <c r="I12" t="s">
        <v>254</v>
      </c>
      <c r="J12">
        <v>11</v>
      </c>
      <c r="K12">
        <v>11</v>
      </c>
      <c r="L12" t="s">
        <v>11017</v>
      </c>
      <c r="M12" t="s">
        <v>2016</v>
      </c>
      <c r="O12" t="s">
        <v>2272</v>
      </c>
      <c r="R12" t="s">
        <v>321</v>
      </c>
      <c r="V12" t="s">
        <v>257</v>
      </c>
      <c r="W12" t="s">
        <v>13748</v>
      </c>
      <c r="AD12" t="s">
        <v>1476</v>
      </c>
      <c r="AE12" t="s">
        <v>1477</v>
      </c>
      <c r="AF12" t="s">
        <v>13748</v>
      </c>
      <c r="AG12" t="s">
        <v>274</v>
      </c>
      <c r="AI12">
        <v>15</v>
      </c>
      <c r="AO12">
        <v>15</v>
      </c>
      <c r="BI12" t="s">
        <v>274</v>
      </c>
      <c r="BP12">
        <v>11</v>
      </c>
      <c r="BQ12" t="s">
        <v>13747</v>
      </c>
      <c r="BS12" t="s">
        <v>275</v>
      </c>
      <c r="BU12">
        <v>7</v>
      </c>
      <c r="BW12">
        <v>0</v>
      </c>
      <c r="BX12" t="s">
        <v>13749</v>
      </c>
      <c r="CC12" s="3">
        <v>0.54375000000000007</v>
      </c>
      <c r="CE12" t="s">
        <v>13750</v>
      </c>
      <c r="CI12">
        <v>0</v>
      </c>
      <c r="CJ12" t="s">
        <v>13751</v>
      </c>
      <c r="CK12" s="4">
        <v>38414</v>
      </c>
      <c r="CL12" t="s">
        <v>13752</v>
      </c>
      <c r="CM12" t="s">
        <v>13753</v>
      </c>
      <c r="CN12">
        <v>13</v>
      </c>
      <c r="CO12" t="s">
        <v>268</v>
      </c>
      <c r="CP12" t="s">
        <v>269</v>
      </c>
      <c r="CQ12" t="s">
        <v>13563</v>
      </c>
      <c r="CT12" t="s">
        <v>4107</v>
      </c>
      <c r="CV12">
        <v>0</v>
      </c>
      <c r="CX12">
        <v>1</v>
      </c>
      <c r="CY12" t="s">
        <v>553</v>
      </c>
      <c r="CZ12">
        <v>0</v>
      </c>
      <c r="DA12">
        <v>1</v>
      </c>
      <c r="DB12" t="s">
        <v>1953</v>
      </c>
      <c r="DC12">
        <v>-29</v>
      </c>
      <c r="DE12" t="s">
        <v>13611</v>
      </c>
      <c r="DJ12">
        <v>71</v>
      </c>
      <c r="DK12" s="4">
        <v>44525</v>
      </c>
      <c r="DL12">
        <v>20718</v>
      </c>
      <c r="DM12">
        <v>2021</v>
      </c>
      <c r="DN12">
        <v>0</v>
      </c>
      <c r="DP12">
        <v>82026</v>
      </c>
      <c r="DQ12">
        <v>46</v>
      </c>
      <c r="DT12" t="s">
        <v>274</v>
      </c>
      <c r="DU12" t="s">
        <v>257</v>
      </c>
      <c r="DW12">
        <v>13</v>
      </c>
      <c r="DX12" t="s">
        <v>13563</v>
      </c>
      <c r="ED12">
        <v>0</v>
      </c>
      <c r="EE12" t="s">
        <v>382</v>
      </c>
      <c r="EF12" t="s">
        <v>383</v>
      </c>
      <c r="EG12">
        <v>0</v>
      </c>
      <c r="EI12" t="s">
        <v>340</v>
      </c>
      <c r="EJ12" t="s">
        <v>854</v>
      </c>
      <c r="EK12" t="s">
        <v>13754</v>
      </c>
      <c r="EL12" t="s">
        <v>13755</v>
      </c>
      <c r="EM12" t="s">
        <v>268</v>
      </c>
      <c r="EN12" t="s">
        <v>282</v>
      </c>
      <c r="EO12" t="s">
        <v>388</v>
      </c>
      <c r="EP12">
        <v>1</v>
      </c>
      <c r="ES12" t="s">
        <v>13756</v>
      </c>
      <c r="FD12">
        <v>0</v>
      </c>
      <c r="FE12">
        <v>10</v>
      </c>
      <c r="FF12" t="s">
        <v>308</v>
      </c>
      <c r="FH12" t="s">
        <v>308</v>
      </c>
      <c r="FI12" t="s">
        <v>13757</v>
      </c>
      <c r="FK12">
        <v>0</v>
      </c>
      <c r="FM12">
        <v>0</v>
      </c>
      <c r="FP12">
        <v>0</v>
      </c>
      <c r="FR12" t="s">
        <v>395</v>
      </c>
      <c r="FS12" t="s">
        <v>1029</v>
      </c>
      <c r="FT12" t="s">
        <v>274</v>
      </c>
      <c r="FU12" t="s">
        <v>496</v>
      </c>
      <c r="FV12" t="s">
        <v>1291</v>
      </c>
      <c r="FW12" t="s">
        <v>1030</v>
      </c>
      <c r="FX12">
        <v>0</v>
      </c>
      <c r="FZ12">
        <v>13.07</v>
      </c>
      <c r="GA12">
        <v>-6</v>
      </c>
      <c r="GB12">
        <v>0</v>
      </c>
      <c r="GC12" t="s">
        <v>254</v>
      </c>
      <c r="GD12" t="s">
        <v>355</v>
      </c>
      <c r="GE12">
        <v>0</v>
      </c>
      <c r="GF12" t="s">
        <v>257</v>
      </c>
      <c r="GI12">
        <v>0</v>
      </c>
      <c r="GJ12">
        <v>0</v>
      </c>
      <c r="GL12" t="s">
        <v>13758</v>
      </c>
      <c r="GN12">
        <v>3</v>
      </c>
      <c r="GZ12" t="s">
        <v>3928</v>
      </c>
      <c r="HB12" t="s">
        <v>294</v>
      </c>
      <c r="HC12" t="s">
        <v>294</v>
      </c>
      <c r="HD12" t="s">
        <v>13759</v>
      </c>
      <c r="HE12">
        <v>0</v>
      </c>
      <c r="HF12">
        <v>11</v>
      </c>
      <c r="HG12">
        <v>7</v>
      </c>
      <c r="HH12" t="s">
        <v>275</v>
      </c>
      <c r="HK12">
        <v>3</v>
      </c>
      <c r="HV12">
        <v>0</v>
      </c>
      <c r="HW12">
        <v>4330963</v>
      </c>
      <c r="HX12" t="s">
        <v>13760</v>
      </c>
      <c r="HY12">
        <v>4330958</v>
      </c>
      <c r="IB12">
        <v>1</v>
      </c>
      <c r="IC12">
        <v>1</v>
      </c>
      <c r="IL12">
        <v>43</v>
      </c>
      <c r="IR12" t="s">
        <v>1942</v>
      </c>
      <c r="IT12">
        <v>13</v>
      </c>
    </row>
    <row r="13" spans="1:254">
      <c r="A13">
        <v>12</v>
      </c>
      <c r="B13" t="s">
        <v>13761</v>
      </c>
      <c r="C13">
        <v>2</v>
      </c>
      <c r="D13">
        <v>1</v>
      </c>
      <c r="E13">
        <v>10</v>
      </c>
      <c r="F13">
        <v>6</v>
      </c>
      <c r="G13">
        <v>-24</v>
      </c>
      <c r="H13" t="s">
        <v>253</v>
      </c>
      <c r="I13" t="s">
        <v>254</v>
      </c>
      <c r="J13">
        <v>20</v>
      </c>
      <c r="K13">
        <v>20</v>
      </c>
      <c r="L13" t="s">
        <v>7093</v>
      </c>
      <c r="M13" t="s">
        <v>1471</v>
      </c>
      <c r="O13" t="s">
        <v>5906</v>
      </c>
      <c r="P13" t="s">
        <v>1473</v>
      </c>
      <c r="V13" t="s">
        <v>253</v>
      </c>
      <c r="W13" t="s">
        <v>13762</v>
      </c>
      <c r="X13" t="s">
        <v>475</v>
      </c>
      <c r="Y13" t="s">
        <v>475</v>
      </c>
      <c r="AA13" t="s">
        <v>5297</v>
      </c>
      <c r="AB13" t="s">
        <v>5298</v>
      </c>
      <c r="AI13">
        <v>29</v>
      </c>
      <c r="AJ13" t="s">
        <v>327</v>
      </c>
      <c r="AO13">
        <v>15</v>
      </c>
      <c r="AT13" t="s">
        <v>254</v>
      </c>
      <c r="BI13" t="s">
        <v>274</v>
      </c>
      <c r="BP13">
        <v>12</v>
      </c>
      <c r="BQ13" t="s">
        <v>13761</v>
      </c>
      <c r="BS13" t="s">
        <v>275</v>
      </c>
      <c r="BU13">
        <v>14</v>
      </c>
      <c r="BW13">
        <v>0</v>
      </c>
      <c r="BX13" t="s">
        <v>13763</v>
      </c>
      <c r="BZ13">
        <v>1</v>
      </c>
      <c r="CC13" s="3">
        <v>0.4777777777777778</v>
      </c>
      <c r="CD13" t="s">
        <v>274</v>
      </c>
      <c r="CE13" t="s">
        <v>13764</v>
      </c>
      <c r="CF13">
        <v>0</v>
      </c>
      <c r="CH13" t="s">
        <v>481</v>
      </c>
      <c r="CI13">
        <v>0</v>
      </c>
      <c r="CJ13" t="s">
        <v>13765</v>
      </c>
      <c r="CK13" s="4">
        <v>38387</v>
      </c>
      <c r="CL13" t="s">
        <v>13766</v>
      </c>
      <c r="CM13" t="s">
        <v>13767</v>
      </c>
      <c r="CN13">
        <v>13</v>
      </c>
      <c r="CO13" t="s">
        <v>268</v>
      </c>
      <c r="CP13" t="s">
        <v>418</v>
      </c>
      <c r="CQ13" t="s">
        <v>13563</v>
      </c>
      <c r="CT13" t="s">
        <v>13768</v>
      </c>
      <c r="CV13">
        <v>0</v>
      </c>
      <c r="CX13">
        <v>1</v>
      </c>
      <c r="CY13" t="s">
        <v>614</v>
      </c>
      <c r="CZ13">
        <v>-48</v>
      </c>
      <c r="DA13">
        <v>6</v>
      </c>
      <c r="DB13" t="s">
        <v>554</v>
      </c>
      <c r="DC13">
        <v>-24</v>
      </c>
      <c r="DE13" t="s">
        <v>13723</v>
      </c>
      <c r="DJ13">
        <v>6</v>
      </c>
      <c r="DK13" s="4">
        <v>44525</v>
      </c>
      <c r="DL13">
        <v>20718</v>
      </c>
      <c r="DM13">
        <v>2021</v>
      </c>
      <c r="DN13">
        <v>0</v>
      </c>
      <c r="DP13">
        <v>82026</v>
      </c>
      <c r="DQ13">
        <v>53</v>
      </c>
      <c r="DT13" t="s">
        <v>274</v>
      </c>
      <c r="DU13" t="s">
        <v>257</v>
      </c>
      <c r="DW13">
        <v>13</v>
      </c>
      <c r="DX13" t="s">
        <v>13563</v>
      </c>
      <c r="DZ13" t="s">
        <v>13769</v>
      </c>
      <c r="ED13">
        <v>0</v>
      </c>
      <c r="EE13" t="s">
        <v>13770</v>
      </c>
      <c r="EF13" t="s">
        <v>277</v>
      </c>
      <c r="EG13">
        <v>0</v>
      </c>
      <c r="EI13" t="s">
        <v>1486</v>
      </c>
      <c r="EJ13" t="s">
        <v>6983</v>
      </c>
      <c r="EK13" t="s">
        <v>13771</v>
      </c>
      <c r="EL13" t="s">
        <v>13772</v>
      </c>
      <c r="EM13" t="s">
        <v>268</v>
      </c>
      <c r="EN13" t="s">
        <v>418</v>
      </c>
      <c r="EO13" t="s">
        <v>968</v>
      </c>
      <c r="EP13">
        <v>0</v>
      </c>
      <c r="EQ13" t="s">
        <v>346</v>
      </c>
      <c r="ES13" t="s">
        <v>13773</v>
      </c>
      <c r="ET13">
        <v>-1</v>
      </c>
      <c r="EU13" t="s">
        <v>348</v>
      </c>
      <c r="EV13" t="s">
        <v>1983</v>
      </c>
      <c r="EW13" t="s">
        <v>13774</v>
      </c>
      <c r="EX13" t="s">
        <v>889</v>
      </c>
      <c r="FA13" t="s">
        <v>493</v>
      </c>
      <c r="FB13" t="s">
        <v>13775</v>
      </c>
      <c r="FD13">
        <v>1</v>
      </c>
      <c r="FE13">
        <v>18</v>
      </c>
      <c r="FJ13" t="s">
        <v>13776</v>
      </c>
      <c r="FK13">
        <v>0</v>
      </c>
      <c r="FM13">
        <v>0</v>
      </c>
      <c r="FN13" t="s">
        <v>13769</v>
      </c>
      <c r="FP13">
        <v>0</v>
      </c>
      <c r="FR13" t="s">
        <v>4164</v>
      </c>
      <c r="FS13" t="s">
        <v>13777</v>
      </c>
      <c r="FU13" t="s">
        <v>4522</v>
      </c>
      <c r="FV13" t="s">
        <v>290</v>
      </c>
      <c r="FX13">
        <v>0</v>
      </c>
      <c r="FZ13">
        <v>13.14</v>
      </c>
      <c r="GA13">
        <v>1</v>
      </c>
      <c r="GB13">
        <v>0</v>
      </c>
      <c r="GD13" t="s">
        <v>355</v>
      </c>
      <c r="GE13">
        <v>0</v>
      </c>
      <c r="GG13">
        <v>2.7</v>
      </c>
      <c r="GH13">
        <v>2.8</v>
      </c>
      <c r="GI13">
        <v>0</v>
      </c>
      <c r="GJ13">
        <v>0</v>
      </c>
      <c r="GK13" t="s">
        <v>13778</v>
      </c>
      <c r="GL13" t="s">
        <v>13779</v>
      </c>
      <c r="GM13">
        <v>7</v>
      </c>
      <c r="GN13">
        <v>3</v>
      </c>
      <c r="GO13" t="s">
        <v>713</v>
      </c>
      <c r="GP13" t="s">
        <v>779</v>
      </c>
      <c r="GQ13">
        <v>37</v>
      </c>
      <c r="GZ13" t="s">
        <v>13780</v>
      </c>
      <c r="HB13" t="s">
        <v>313</v>
      </c>
      <c r="HC13" t="s">
        <v>313</v>
      </c>
      <c r="HE13">
        <v>0</v>
      </c>
      <c r="HF13">
        <v>20</v>
      </c>
      <c r="HG13">
        <v>14</v>
      </c>
      <c r="HH13" t="s">
        <v>275</v>
      </c>
      <c r="HJ13" t="s">
        <v>492</v>
      </c>
      <c r="HK13">
        <v>4</v>
      </c>
      <c r="HL13" t="s">
        <v>13723</v>
      </c>
      <c r="HN13" t="s">
        <v>13781</v>
      </c>
      <c r="HO13" t="s">
        <v>13782</v>
      </c>
      <c r="HP13" t="s">
        <v>13783</v>
      </c>
      <c r="HQ13" t="s">
        <v>13784</v>
      </c>
      <c r="HS13" t="s">
        <v>6768</v>
      </c>
      <c r="HV13">
        <v>-30</v>
      </c>
      <c r="HW13">
        <v>4330998</v>
      </c>
      <c r="HY13">
        <v>4330977</v>
      </c>
      <c r="IB13">
        <v>0</v>
      </c>
      <c r="IC13">
        <v>0</v>
      </c>
      <c r="IL13">
        <v>50</v>
      </c>
      <c r="IP13" t="s">
        <v>13723</v>
      </c>
      <c r="IT13">
        <v>13</v>
      </c>
    </row>
    <row r="14" spans="1:254">
      <c r="A14">
        <v>13</v>
      </c>
      <c r="B14" t="s">
        <v>13785</v>
      </c>
      <c r="C14">
        <v>2</v>
      </c>
      <c r="D14">
        <v>2</v>
      </c>
      <c r="E14">
        <v>4</v>
      </c>
      <c r="F14">
        <v>3</v>
      </c>
      <c r="G14">
        <v>-30</v>
      </c>
      <c r="I14" t="s">
        <v>254</v>
      </c>
      <c r="J14">
        <v>21</v>
      </c>
      <c r="K14">
        <v>21</v>
      </c>
      <c r="L14" t="s">
        <v>7093</v>
      </c>
      <c r="M14" t="s">
        <v>1471</v>
      </c>
      <c r="O14" t="s">
        <v>5906</v>
      </c>
      <c r="P14" t="s">
        <v>1473</v>
      </c>
      <c r="V14" t="s">
        <v>257</v>
      </c>
      <c r="W14" t="s">
        <v>13786</v>
      </c>
      <c r="AD14" t="s">
        <v>605</v>
      </c>
      <c r="AE14" t="s">
        <v>606</v>
      </c>
      <c r="AF14" t="s">
        <v>13786</v>
      </c>
      <c r="AG14" t="s">
        <v>257</v>
      </c>
      <c r="AI14">
        <v>22</v>
      </c>
      <c r="AO14">
        <v>15</v>
      </c>
      <c r="BI14" t="s">
        <v>257</v>
      </c>
      <c r="BP14">
        <v>13</v>
      </c>
      <c r="BQ14" t="s">
        <v>13785</v>
      </c>
      <c r="BS14" t="s">
        <v>275</v>
      </c>
      <c r="BU14">
        <v>14</v>
      </c>
      <c r="BW14">
        <v>0</v>
      </c>
      <c r="BX14" t="s">
        <v>13787</v>
      </c>
      <c r="CC14" s="3">
        <v>0.45277777777777778</v>
      </c>
      <c r="CE14" t="s">
        <v>13788</v>
      </c>
      <c r="CI14">
        <v>0</v>
      </c>
      <c r="CJ14" t="s">
        <v>13789</v>
      </c>
      <c r="CK14" s="4">
        <v>38050</v>
      </c>
      <c r="CL14" t="s">
        <v>13790</v>
      </c>
      <c r="CM14" t="s">
        <v>13791</v>
      </c>
      <c r="CN14">
        <v>13</v>
      </c>
      <c r="CO14" t="s">
        <v>13792</v>
      </c>
      <c r="CP14" t="s">
        <v>418</v>
      </c>
      <c r="CQ14" t="s">
        <v>13563</v>
      </c>
      <c r="CT14" t="s">
        <v>13695</v>
      </c>
      <c r="CV14">
        <v>0</v>
      </c>
      <c r="CX14">
        <v>2</v>
      </c>
      <c r="CY14" t="s">
        <v>614</v>
      </c>
      <c r="CZ14">
        <v>-48</v>
      </c>
      <c r="DA14">
        <v>6</v>
      </c>
      <c r="DB14" t="s">
        <v>554</v>
      </c>
      <c r="DC14">
        <v>-24</v>
      </c>
      <c r="DE14" t="s">
        <v>13623</v>
      </c>
      <c r="DJ14">
        <v>3</v>
      </c>
      <c r="DK14" s="4">
        <v>44525</v>
      </c>
      <c r="DL14">
        <v>20718</v>
      </c>
      <c r="DM14">
        <v>2021</v>
      </c>
      <c r="DN14">
        <v>0</v>
      </c>
      <c r="DP14">
        <v>82026</v>
      </c>
      <c r="DQ14">
        <v>54</v>
      </c>
      <c r="DT14" t="s">
        <v>257</v>
      </c>
      <c r="DU14" t="s">
        <v>274</v>
      </c>
      <c r="DW14">
        <v>13</v>
      </c>
      <c r="DX14" t="s">
        <v>13563</v>
      </c>
      <c r="ED14">
        <v>0</v>
      </c>
      <c r="EE14" t="s">
        <v>13770</v>
      </c>
      <c r="EF14" t="s">
        <v>277</v>
      </c>
      <c r="EG14">
        <v>0</v>
      </c>
      <c r="EH14" t="s">
        <v>2341</v>
      </c>
      <c r="EI14" t="s">
        <v>278</v>
      </c>
      <c r="EJ14" t="s">
        <v>13793</v>
      </c>
      <c r="EK14" t="s">
        <v>13794</v>
      </c>
      <c r="EL14" t="s">
        <v>13795</v>
      </c>
      <c r="EM14" t="s">
        <v>391</v>
      </c>
      <c r="EN14" t="s">
        <v>418</v>
      </c>
      <c r="EO14" t="s">
        <v>345</v>
      </c>
      <c r="EP14">
        <v>0</v>
      </c>
      <c r="ES14" t="s">
        <v>13796</v>
      </c>
      <c r="FD14">
        <v>0</v>
      </c>
      <c r="FE14">
        <v>11</v>
      </c>
      <c r="FF14" t="s">
        <v>621</v>
      </c>
      <c r="FH14" t="s">
        <v>621</v>
      </c>
      <c r="FK14">
        <v>0</v>
      </c>
      <c r="FM14">
        <v>0</v>
      </c>
      <c r="FP14">
        <v>0</v>
      </c>
      <c r="FR14" t="s">
        <v>4164</v>
      </c>
      <c r="FS14" t="s">
        <v>13777</v>
      </c>
      <c r="FT14" t="s">
        <v>257</v>
      </c>
      <c r="FU14" t="s">
        <v>4522</v>
      </c>
      <c r="FV14" t="s">
        <v>1291</v>
      </c>
      <c r="FW14" t="s">
        <v>625</v>
      </c>
      <c r="FX14">
        <v>0</v>
      </c>
      <c r="FZ14">
        <v>13.14</v>
      </c>
      <c r="GA14">
        <v>1</v>
      </c>
      <c r="GB14">
        <v>0</v>
      </c>
      <c r="GD14" t="s">
        <v>355</v>
      </c>
      <c r="GE14">
        <v>0</v>
      </c>
      <c r="GI14">
        <v>0</v>
      </c>
      <c r="GJ14">
        <v>0</v>
      </c>
      <c r="GL14" t="s">
        <v>13797</v>
      </c>
      <c r="GN14">
        <v>2</v>
      </c>
      <c r="GZ14" t="s">
        <v>13569</v>
      </c>
      <c r="HB14" t="s">
        <v>294</v>
      </c>
      <c r="HC14" t="s">
        <v>313</v>
      </c>
      <c r="HD14" t="s">
        <v>13798</v>
      </c>
      <c r="HE14">
        <v>0</v>
      </c>
      <c r="HF14">
        <v>21</v>
      </c>
      <c r="HG14">
        <v>14</v>
      </c>
      <c r="HH14" t="s">
        <v>275</v>
      </c>
      <c r="HK14">
        <v>3</v>
      </c>
      <c r="HV14">
        <v>-33</v>
      </c>
      <c r="HW14">
        <v>4331002</v>
      </c>
      <c r="HX14" t="s">
        <v>13799</v>
      </c>
      <c r="HY14">
        <v>4330998</v>
      </c>
      <c r="IB14">
        <v>0</v>
      </c>
      <c r="IC14">
        <v>0</v>
      </c>
      <c r="IL14">
        <v>51</v>
      </c>
      <c r="IP14" t="s">
        <v>13623</v>
      </c>
      <c r="IQ14" t="s">
        <v>13800</v>
      </c>
      <c r="IT14">
        <v>13</v>
      </c>
    </row>
    <row r="15" spans="1:254">
      <c r="A15">
        <v>14</v>
      </c>
      <c r="B15" t="s">
        <v>13801</v>
      </c>
      <c r="C15">
        <v>2</v>
      </c>
      <c r="D15">
        <v>3</v>
      </c>
      <c r="E15">
        <v>1</v>
      </c>
      <c r="F15">
        <v>6</v>
      </c>
      <c r="G15">
        <v>-33</v>
      </c>
      <c r="I15" t="s">
        <v>254</v>
      </c>
      <c r="J15">
        <v>22</v>
      </c>
      <c r="K15">
        <v>22</v>
      </c>
      <c r="L15" t="s">
        <v>13802</v>
      </c>
      <c r="M15" t="s">
        <v>13803</v>
      </c>
      <c r="N15" t="s">
        <v>254</v>
      </c>
      <c r="O15" t="s">
        <v>10591</v>
      </c>
      <c r="P15" t="s">
        <v>871</v>
      </c>
      <c r="R15" t="s">
        <v>443</v>
      </c>
      <c r="V15" t="s">
        <v>253</v>
      </c>
      <c r="W15" t="s">
        <v>13804</v>
      </c>
      <c r="X15" t="s">
        <v>7204</v>
      </c>
      <c r="Y15" t="s">
        <v>11384</v>
      </c>
      <c r="AA15" t="s">
        <v>4505</v>
      </c>
      <c r="AB15" t="s">
        <v>1709</v>
      </c>
      <c r="AI15">
        <v>18</v>
      </c>
      <c r="AJ15" t="s">
        <v>327</v>
      </c>
      <c r="AO15">
        <v>15</v>
      </c>
      <c r="BI15" t="s">
        <v>257</v>
      </c>
      <c r="BP15">
        <v>14</v>
      </c>
      <c r="BQ15" t="s">
        <v>13801</v>
      </c>
      <c r="BS15" t="s">
        <v>275</v>
      </c>
      <c r="BU15">
        <v>14</v>
      </c>
      <c r="BW15">
        <v>1</v>
      </c>
      <c r="BX15" t="s">
        <v>13805</v>
      </c>
      <c r="BZ15">
        <v>1</v>
      </c>
      <c r="CC15" s="3">
        <v>0.42291666666666666</v>
      </c>
      <c r="CD15" t="s">
        <v>257</v>
      </c>
      <c r="CE15" t="s">
        <v>13806</v>
      </c>
      <c r="CF15">
        <v>4</v>
      </c>
      <c r="CH15" t="s">
        <v>331</v>
      </c>
      <c r="CI15">
        <v>0</v>
      </c>
      <c r="CJ15" t="s">
        <v>13807</v>
      </c>
      <c r="CK15" s="4">
        <v>38050</v>
      </c>
      <c r="CL15" t="s">
        <v>13808</v>
      </c>
      <c r="CM15" t="s">
        <v>13809</v>
      </c>
      <c r="CN15">
        <v>13</v>
      </c>
      <c r="CP15" t="s">
        <v>269</v>
      </c>
      <c r="CQ15" t="s">
        <v>13563</v>
      </c>
      <c r="CT15" t="s">
        <v>4749</v>
      </c>
      <c r="CV15">
        <v>0</v>
      </c>
      <c r="CX15">
        <v>3</v>
      </c>
      <c r="CY15" t="s">
        <v>614</v>
      </c>
      <c r="CZ15">
        <v>-48</v>
      </c>
      <c r="DA15">
        <v>6</v>
      </c>
      <c r="DB15" t="s">
        <v>554</v>
      </c>
      <c r="DC15">
        <v>-24</v>
      </c>
      <c r="DJ15">
        <v>6</v>
      </c>
      <c r="DK15" s="4">
        <v>44525</v>
      </c>
      <c r="DL15">
        <v>20718</v>
      </c>
      <c r="DM15">
        <v>2021</v>
      </c>
      <c r="DN15">
        <v>0</v>
      </c>
      <c r="DP15">
        <v>82026</v>
      </c>
      <c r="DQ15">
        <v>55</v>
      </c>
      <c r="DT15" t="s">
        <v>257</v>
      </c>
      <c r="DU15" t="s">
        <v>274</v>
      </c>
      <c r="DW15">
        <v>13</v>
      </c>
      <c r="DX15" t="s">
        <v>13563</v>
      </c>
      <c r="ED15">
        <v>0</v>
      </c>
      <c r="EE15" t="s">
        <v>13810</v>
      </c>
      <c r="EF15" t="s">
        <v>1128</v>
      </c>
      <c r="EG15">
        <v>1</v>
      </c>
      <c r="EH15" t="s">
        <v>886</v>
      </c>
      <c r="EI15" t="s">
        <v>2147</v>
      </c>
      <c r="EJ15" t="s">
        <v>7718</v>
      </c>
      <c r="EK15" t="s">
        <v>13811</v>
      </c>
      <c r="EL15" t="s">
        <v>13812</v>
      </c>
      <c r="EM15" t="s">
        <v>13813</v>
      </c>
      <c r="EN15" t="s">
        <v>282</v>
      </c>
      <c r="EO15" t="s">
        <v>3352</v>
      </c>
      <c r="EP15">
        <v>0</v>
      </c>
      <c r="EQ15" t="s">
        <v>13814</v>
      </c>
      <c r="ES15" t="s">
        <v>13815</v>
      </c>
      <c r="ET15">
        <v>6</v>
      </c>
      <c r="EU15" t="s">
        <v>348</v>
      </c>
      <c r="EV15" t="s">
        <v>1983</v>
      </c>
      <c r="EW15" t="s">
        <v>1251</v>
      </c>
      <c r="EX15" t="s">
        <v>13816</v>
      </c>
      <c r="FA15" t="s">
        <v>499</v>
      </c>
      <c r="FB15" t="s">
        <v>13817</v>
      </c>
      <c r="FD15">
        <v>1</v>
      </c>
      <c r="FE15">
        <v>6</v>
      </c>
      <c r="FK15">
        <v>0</v>
      </c>
      <c r="FM15">
        <v>0</v>
      </c>
      <c r="FP15">
        <v>0</v>
      </c>
      <c r="FR15" t="s">
        <v>395</v>
      </c>
      <c r="FS15" t="s">
        <v>1029</v>
      </c>
      <c r="FU15" t="s">
        <v>496</v>
      </c>
      <c r="FV15" t="s">
        <v>1721</v>
      </c>
      <c r="FX15">
        <v>1</v>
      </c>
      <c r="FZ15">
        <v>13.14</v>
      </c>
      <c r="GA15">
        <v>1</v>
      </c>
      <c r="GB15">
        <v>0</v>
      </c>
      <c r="GC15" t="s">
        <v>13818</v>
      </c>
      <c r="GD15" t="s">
        <v>355</v>
      </c>
      <c r="GE15">
        <v>0</v>
      </c>
      <c r="GF15" t="s">
        <v>3637</v>
      </c>
      <c r="GH15">
        <v>1.6</v>
      </c>
      <c r="GI15">
        <v>0</v>
      </c>
      <c r="GJ15">
        <v>0</v>
      </c>
      <c r="GL15" t="s">
        <v>13819</v>
      </c>
      <c r="GM15">
        <v>0</v>
      </c>
      <c r="GN15">
        <v>0</v>
      </c>
      <c r="GO15" t="s">
        <v>357</v>
      </c>
      <c r="GQ15">
        <v>12</v>
      </c>
      <c r="GZ15" t="s">
        <v>13820</v>
      </c>
      <c r="HB15" t="s">
        <v>313</v>
      </c>
      <c r="HC15" t="s">
        <v>313</v>
      </c>
      <c r="HD15" t="s">
        <v>13611</v>
      </c>
      <c r="HE15">
        <v>0</v>
      </c>
      <c r="HF15">
        <v>22</v>
      </c>
      <c r="HG15">
        <v>14</v>
      </c>
      <c r="HH15" t="s">
        <v>275</v>
      </c>
      <c r="HJ15" t="s">
        <v>492</v>
      </c>
      <c r="HK15" t="s">
        <v>9541</v>
      </c>
      <c r="HL15" t="s">
        <v>13611</v>
      </c>
      <c r="HN15" t="s">
        <v>13821</v>
      </c>
      <c r="HO15" t="s">
        <v>13822</v>
      </c>
      <c r="HP15" t="s">
        <v>8143</v>
      </c>
      <c r="HQ15" t="s">
        <v>13823</v>
      </c>
      <c r="HS15" t="s">
        <v>4863</v>
      </c>
      <c r="HV15">
        <v>-39</v>
      </c>
      <c r="HW15">
        <v>4331006</v>
      </c>
      <c r="HX15" t="s">
        <v>13824</v>
      </c>
      <c r="HY15">
        <v>4331002</v>
      </c>
      <c r="IB15">
        <v>0.5</v>
      </c>
      <c r="IC15">
        <v>1</v>
      </c>
      <c r="IL15">
        <v>52</v>
      </c>
      <c r="IT15">
        <v>13</v>
      </c>
    </row>
    <row r="16" spans="1:254">
      <c r="A16">
        <v>15</v>
      </c>
      <c r="B16" t="s">
        <v>13825</v>
      </c>
      <c r="C16">
        <v>2</v>
      </c>
      <c r="D16">
        <v>1</v>
      </c>
      <c r="E16">
        <v>10</v>
      </c>
      <c r="F16">
        <v>0</v>
      </c>
      <c r="G16">
        <v>-39</v>
      </c>
      <c r="I16" t="s">
        <v>298</v>
      </c>
      <c r="J16">
        <v>11</v>
      </c>
      <c r="K16" t="s">
        <v>631</v>
      </c>
      <c r="L16" t="s">
        <v>13826</v>
      </c>
      <c r="M16" t="s">
        <v>13827</v>
      </c>
      <c r="N16" t="s">
        <v>254</v>
      </c>
      <c r="O16" t="s">
        <v>4212</v>
      </c>
      <c r="S16" t="s">
        <v>4346</v>
      </c>
      <c r="V16" t="s">
        <v>253</v>
      </c>
      <c r="W16" t="s">
        <v>13828</v>
      </c>
      <c r="X16" t="s">
        <v>545</v>
      </c>
      <c r="Y16" t="s">
        <v>13829</v>
      </c>
      <c r="AA16" t="s">
        <v>876</v>
      </c>
      <c r="AB16" t="s">
        <v>1996</v>
      </c>
      <c r="AJ16" t="s">
        <v>756</v>
      </c>
      <c r="AO16">
        <v>15</v>
      </c>
      <c r="BI16" t="s">
        <v>274</v>
      </c>
      <c r="BP16">
        <v>15</v>
      </c>
      <c r="BQ16" t="s">
        <v>13825</v>
      </c>
      <c r="BS16" t="s">
        <v>275</v>
      </c>
      <c r="BU16">
        <v>14</v>
      </c>
      <c r="BW16">
        <v>0</v>
      </c>
      <c r="BX16" t="s">
        <v>13830</v>
      </c>
      <c r="BZ16">
        <v>0</v>
      </c>
      <c r="CA16" t="s">
        <v>492</v>
      </c>
      <c r="CC16" s="3">
        <v>0.39930555555555558</v>
      </c>
      <c r="CD16" t="s">
        <v>274</v>
      </c>
      <c r="CE16" t="s">
        <v>13831</v>
      </c>
      <c r="CF16">
        <v>7</v>
      </c>
      <c r="CH16" t="s">
        <v>331</v>
      </c>
      <c r="CI16">
        <v>1</v>
      </c>
      <c r="CJ16" t="s">
        <v>13832</v>
      </c>
      <c r="CK16" s="4">
        <v>38414</v>
      </c>
      <c r="CL16" t="s">
        <v>13833</v>
      </c>
      <c r="CM16" t="s">
        <v>13834</v>
      </c>
      <c r="CN16">
        <v>13</v>
      </c>
      <c r="CO16" t="s">
        <v>13713</v>
      </c>
      <c r="CP16" t="s">
        <v>282</v>
      </c>
      <c r="CQ16" t="s">
        <v>13563</v>
      </c>
      <c r="CT16" t="s">
        <v>582</v>
      </c>
      <c r="CV16">
        <v>0</v>
      </c>
      <c r="CX16">
        <v>4</v>
      </c>
      <c r="CY16" t="s">
        <v>614</v>
      </c>
      <c r="CZ16">
        <v>-48</v>
      </c>
      <c r="DA16">
        <v>6</v>
      </c>
      <c r="DB16" t="s">
        <v>554</v>
      </c>
      <c r="DC16">
        <v>-24</v>
      </c>
      <c r="DJ16">
        <v>0</v>
      </c>
      <c r="DK16" s="4">
        <v>44525</v>
      </c>
      <c r="DL16">
        <v>20718</v>
      </c>
      <c r="DM16">
        <v>2021</v>
      </c>
      <c r="DN16">
        <v>0</v>
      </c>
      <c r="DP16">
        <v>82026</v>
      </c>
      <c r="DQ16">
        <v>56</v>
      </c>
      <c r="DT16" t="s">
        <v>274</v>
      </c>
      <c r="DU16" t="s">
        <v>257</v>
      </c>
      <c r="DW16">
        <v>13</v>
      </c>
      <c r="DX16" t="s">
        <v>13563</v>
      </c>
      <c r="EA16" t="s">
        <v>989</v>
      </c>
      <c r="ED16">
        <v>0</v>
      </c>
      <c r="EE16" t="s">
        <v>9532</v>
      </c>
      <c r="EF16" t="s">
        <v>383</v>
      </c>
      <c r="EG16">
        <v>1</v>
      </c>
      <c r="EI16" t="s">
        <v>340</v>
      </c>
      <c r="EJ16" t="s">
        <v>341</v>
      </c>
      <c r="EK16" t="s">
        <v>13835</v>
      </c>
      <c r="EL16" t="s">
        <v>13836</v>
      </c>
      <c r="EM16" t="s">
        <v>3236</v>
      </c>
      <c r="EN16" t="s">
        <v>269</v>
      </c>
      <c r="EO16" t="s">
        <v>3634</v>
      </c>
      <c r="EP16">
        <v>0</v>
      </c>
      <c r="EQ16" t="s">
        <v>13837</v>
      </c>
      <c r="ES16" t="s">
        <v>13838</v>
      </c>
      <c r="ET16">
        <v>43</v>
      </c>
      <c r="EU16" t="s">
        <v>348</v>
      </c>
      <c r="EV16" t="s">
        <v>1983</v>
      </c>
      <c r="EW16" t="s">
        <v>771</v>
      </c>
      <c r="EX16" t="s">
        <v>1005</v>
      </c>
      <c r="FA16" t="s">
        <v>2285</v>
      </c>
      <c r="FB16" t="s">
        <v>13839</v>
      </c>
      <c r="FD16">
        <v>1</v>
      </c>
      <c r="FE16">
        <v>13</v>
      </c>
      <c r="FJ16" t="s">
        <v>13840</v>
      </c>
      <c r="FK16">
        <v>0</v>
      </c>
      <c r="FM16">
        <v>0</v>
      </c>
      <c r="FP16">
        <v>0</v>
      </c>
      <c r="FR16" t="s">
        <v>395</v>
      </c>
      <c r="FS16" t="s">
        <v>1029</v>
      </c>
      <c r="FT16" t="s">
        <v>257</v>
      </c>
      <c r="FU16" t="s">
        <v>496</v>
      </c>
      <c r="FV16" t="s">
        <v>2037</v>
      </c>
      <c r="FX16">
        <v>0</v>
      </c>
      <c r="FZ16">
        <v>13.14</v>
      </c>
      <c r="GA16">
        <v>1</v>
      </c>
      <c r="GB16">
        <v>0</v>
      </c>
      <c r="GC16" t="s">
        <v>465</v>
      </c>
      <c r="GD16" t="s">
        <v>355</v>
      </c>
      <c r="GE16">
        <v>0</v>
      </c>
      <c r="GF16" t="s">
        <v>257</v>
      </c>
      <c r="GH16">
        <v>3.2</v>
      </c>
      <c r="GI16">
        <v>0</v>
      </c>
      <c r="GJ16">
        <v>0</v>
      </c>
      <c r="GL16" t="s">
        <v>2877</v>
      </c>
      <c r="GO16" t="s">
        <v>713</v>
      </c>
      <c r="GQ16">
        <v>34</v>
      </c>
      <c r="GZ16" t="s">
        <v>13841</v>
      </c>
      <c r="HB16" t="s">
        <v>313</v>
      </c>
      <c r="HC16" t="s">
        <v>313</v>
      </c>
      <c r="HD16" t="s">
        <v>3133</v>
      </c>
      <c r="HE16">
        <v>0</v>
      </c>
      <c r="HF16">
        <v>11</v>
      </c>
      <c r="HG16">
        <v>14</v>
      </c>
      <c r="HH16" t="s">
        <v>275</v>
      </c>
      <c r="HJ16" t="s">
        <v>492</v>
      </c>
      <c r="HK16">
        <v>4</v>
      </c>
      <c r="HL16" t="s">
        <v>13842</v>
      </c>
      <c r="HN16" t="s">
        <v>13843</v>
      </c>
      <c r="HO16" t="s">
        <v>13844</v>
      </c>
      <c r="HP16" t="s">
        <v>13845</v>
      </c>
      <c r="HQ16" t="s">
        <v>13846</v>
      </c>
      <c r="HS16" t="s">
        <v>13847</v>
      </c>
      <c r="HV16">
        <v>-39</v>
      </c>
      <c r="HW16">
        <v>4331008</v>
      </c>
      <c r="HX16" t="s">
        <v>13848</v>
      </c>
      <c r="HY16">
        <v>4331006</v>
      </c>
      <c r="IB16">
        <v>-0.5</v>
      </c>
      <c r="IC16">
        <v>1</v>
      </c>
      <c r="IL16">
        <v>53</v>
      </c>
      <c r="IT16">
        <v>13</v>
      </c>
    </row>
    <row r="17" spans="1:254">
      <c r="A17">
        <v>16</v>
      </c>
      <c r="B17" t="s">
        <v>13849</v>
      </c>
      <c r="C17">
        <v>2</v>
      </c>
      <c r="D17">
        <v>2</v>
      </c>
      <c r="E17">
        <v>10</v>
      </c>
      <c r="F17">
        <v>6</v>
      </c>
      <c r="G17">
        <v>-39</v>
      </c>
      <c r="I17" t="s">
        <v>254</v>
      </c>
      <c r="J17">
        <v>21</v>
      </c>
      <c r="K17">
        <v>21</v>
      </c>
      <c r="L17" t="s">
        <v>13850</v>
      </c>
      <c r="M17" t="s">
        <v>568</v>
      </c>
      <c r="O17" t="s">
        <v>1066</v>
      </c>
      <c r="S17" t="s">
        <v>3814</v>
      </c>
      <c r="V17" t="s">
        <v>257</v>
      </c>
      <c r="W17" t="s">
        <v>13851</v>
      </c>
      <c r="AD17" t="s">
        <v>259</v>
      </c>
      <c r="AE17" t="s">
        <v>260</v>
      </c>
      <c r="AF17" t="s">
        <v>13851</v>
      </c>
      <c r="AG17" t="s">
        <v>257</v>
      </c>
      <c r="AI17">
        <v>22</v>
      </c>
      <c r="AO17">
        <v>15</v>
      </c>
      <c r="BI17" t="s">
        <v>274</v>
      </c>
      <c r="BP17">
        <v>16</v>
      </c>
      <c r="BQ17" t="s">
        <v>13849</v>
      </c>
      <c r="BS17" t="s">
        <v>275</v>
      </c>
      <c r="BU17">
        <v>14</v>
      </c>
      <c r="BW17">
        <v>0</v>
      </c>
      <c r="BX17" t="s">
        <v>13852</v>
      </c>
      <c r="CC17" s="3">
        <v>0.3923611111111111</v>
      </c>
      <c r="CE17" t="s">
        <v>13853</v>
      </c>
      <c r="CI17">
        <v>0</v>
      </c>
      <c r="CJ17" t="s">
        <v>13854</v>
      </c>
      <c r="CK17" s="4">
        <v>38414</v>
      </c>
      <c r="CL17" t="s">
        <v>13855</v>
      </c>
      <c r="CM17" t="s">
        <v>13856</v>
      </c>
      <c r="CN17">
        <v>13</v>
      </c>
      <c r="CO17" t="s">
        <v>13792</v>
      </c>
      <c r="CP17" t="s">
        <v>418</v>
      </c>
      <c r="CQ17" t="s">
        <v>13563</v>
      </c>
      <c r="CT17" t="s">
        <v>8064</v>
      </c>
      <c r="CV17">
        <v>0</v>
      </c>
      <c r="CX17">
        <v>5</v>
      </c>
      <c r="CY17" t="s">
        <v>614</v>
      </c>
      <c r="CZ17">
        <v>-48</v>
      </c>
      <c r="DA17">
        <v>6</v>
      </c>
      <c r="DB17" t="s">
        <v>554</v>
      </c>
      <c r="DC17">
        <v>-24</v>
      </c>
      <c r="DE17" t="s">
        <v>13623</v>
      </c>
      <c r="DJ17">
        <v>6</v>
      </c>
      <c r="DK17" s="4">
        <v>44525</v>
      </c>
      <c r="DL17">
        <v>20718</v>
      </c>
      <c r="DM17">
        <v>2021</v>
      </c>
      <c r="DN17">
        <v>0</v>
      </c>
      <c r="DP17">
        <v>82026</v>
      </c>
      <c r="DQ17">
        <v>57</v>
      </c>
      <c r="DT17" t="s">
        <v>274</v>
      </c>
      <c r="DU17" t="s">
        <v>257</v>
      </c>
      <c r="DW17">
        <v>13</v>
      </c>
      <c r="DX17" t="s">
        <v>13563</v>
      </c>
      <c r="ED17">
        <v>0</v>
      </c>
      <c r="EE17" t="s">
        <v>13857</v>
      </c>
      <c r="EF17" t="s">
        <v>1485</v>
      </c>
      <c r="EG17">
        <v>0</v>
      </c>
      <c r="EI17" t="s">
        <v>278</v>
      </c>
      <c r="EJ17" t="s">
        <v>4021</v>
      </c>
      <c r="EK17" t="s">
        <v>13858</v>
      </c>
      <c r="EL17" t="s">
        <v>13859</v>
      </c>
      <c r="EM17" t="s">
        <v>3878</v>
      </c>
      <c r="EN17" t="s">
        <v>418</v>
      </c>
      <c r="EO17" t="s">
        <v>1248</v>
      </c>
      <c r="EP17">
        <v>0</v>
      </c>
      <c r="ES17" t="s">
        <v>13860</v>
      </c>
      <c r="FD17">
        <v>0</v>
      </c>
      <c r="FE17">
        <v>13</v>
      </c>
      <c r="FF17" t="s">
        <v>429</v>
      </c>
      <c r="FH17" t="s">
        <v>429</v>
      </c>
      <c r="FK17">
        <v>0</v>
      </c>
      <c r="FM17">
        <v>0</v>
      </c>
      <c r="FP17">
        <v>0</v>
      </c>
      <c r="FR17" t="s">
        <v>1588</v>
      </c>
      <c r="FT17" t="s">
        <v>257</v>
      </c>
      <c r="FU17" t="s">
        <v>7071</v>
      </c>
      <c r="FV17" t="s">
        <v>1700</v>
      </c>
      <c r="FW17" t="s">
        <v>10769</v>
      </c>
      <c r="FX17">
        <v>0</v>
      </c>
      <c r="FZ17">
        <v>13.14</v>
      </c>
      <c r="GA17">
        <v>1</v>
      </c>
      <c r="GB17">
        <v>0</v>
      </c>
      <c r="GC17" t="s">
        <v>626</v>
      </c>
      <c r="GE17">
        <v>0</v>
      </c>
      <c r="GF17" t="s">
        <v>274</v>
      </c>
      <c r="GI17">
        <v>0</v>
      </c>
      <c r="GJ17">
        <v>0</v>
      </c>
      <c r="GL17" t="s">
        <v>13861</v>
      </c>
      <c r="GN17">
        <v>2</v>
      </c>
      <c r="GZ17" t="s">
        <v>13862</v>
      </c>
      <c r="HB17" t="s">
        <v>313</v>
      </c>
      <c r="HC17" t="s">
        <v>313</v>
      </c>
      <c r="HD17" t="s">
        <v>13863</v>
      </c>
      <c r="HE17">
        <v>0</v>
      </c>
      <c r="HF17">
        <v>21</v>
      </c>
      <c r="HG17">
        <v>14</v>
      </c>
      <c r="HH17" t="s">
        <v>275</v>
      </c>
      <c r="HK17">
        <v>4</v>
      </c>
      <c r="HV17">
        <v>-45</v>
      </c>
      <c r="HW17">
        <v>4331014</v>
      </c>
      <c r="HX17" t="s">
        <v>6102</v>
      </c>
      <c r="HY17">
        <v>4331008</v>
      </c>
      <c r="IB17">
        <v>0</v>
      </c>
      <c r="IC17">
        <v>0</v>
      </c>
      <c r="IL17">
        <v>54</v>
      </c>
      <c r="IN17" t="s">
        <v>13864</v>
      </c>
      <c r="IP17" t="s">
        <v>13864</v>
      </c>
      <c r="IT17">
        <v>13</v>
      </c>
    </row>
    <row r="18" spans="1:254">
      <c r="A18">
        <v>17</v>
      </c>
      <c r="B18" t="s">
        <v>13865</v>
      </c>
      <c r="C18">
        <v>2</v>
      </c>
      <c r="D18">
        <v>3</v>
      </c>
      <c r="E18">
        <v>4</v>
      </c>
      <c r="F18">
        <v>3</v>
      </c>
      <c r="G18">
        <v>-45</v>
      </c>
      <c r="I18" t="s">
        <v>298</v>
      </c>
      <c r="J18">
        <v>11</v>
      </c>
      <c r="K18">
        <v>11</v>
      </c>
      <c r="L18" t="s">
        <v>13866</v>
      </c>
      <c r="M18" t="s">
        <v>13867</v>
      </c>
      <c r="O18" t="s">
        <v>8308</v>
      </c>
      <c r="S18" t="s">
        <v>3362</v>
      </c>
      <c r="V18" t="s">
        <v>257</v>
      </c>
      <c r="W18" t="s">
        <v>13868</v>
      </c>
      <c r="AD18" t="s">
        <v>411</v>
      </c>
      <c r="AE18" t="s">
        <v>412</v>
      </c>
      <c r="AF18" t="s">
        <v>13868</v>
      </c>
      <c r="AG18" t="s">
        <v>257</v>
      </c>
      <c r="AI18">
        <v>22</v>
      </c>
      <c r="AO18">
        <v>15</v>
      </c>
      <c r="BI18" t="s">
        <v>607</v>
      </c>
      <c r="BP18">
        <v>17</v>
      </c>
      <c r="BQ18" t="s">
        <v>13865</v>
      </c>
      <c r="BS18" t="s">
        <v>275</v>
      </c>
      <c r="BU18">
        <v>14</v>
      </c>
      <c r="BW18">
        <v>0</v>
      </c>
      <c r="BX18" t="s">
        <v>13869</v>
      </c>
      <c r="CC18" s="3">
        <v>0.36458333333333331</v>
      </c>
      <c r="CE18" t="s">
        <v>13870</v>
      </c>
      <c r="CI18">
        <v>0</v>
      </c>
      <c r="CJ18" t="s">
        <v>13871</v>
      </c>
      <c r="CK18" s="4">
        <v>38387</v>
      </c>
      <c r="CL18" t="s">
        <v>13872</v>
      </c>
      <c r="CM18" t="s">
        <v>13873</v>
      </c>
      <c r="CN18">
        <v>13</v>
      </c>
      <c r="CO18" t="s">
        <v>13874</v>
      </c>
      <c r="CP18" t="s">
        <v>282</v>
      </c>
      <c r="CQ18" t="s">
        <v>13563</v>
      </c>
      <c r="CT18" t="s">
        <v>13875</v>
      </c>
      <c r="CV18">
        <v>0</v>
      </c>
      <c r="CX18">
        <v>6</v>
      </c>
      <c r="CY18" t="s">
        <v>614</v>
      </c>
      <c r="CZ18">
        <v>-48</v>
      </c>
      <c r="DA18">
        <v>6</v>
      </c>
      <c r="DB18" t="s">
        <v>554</v>
      </c>
      <c r="DC18">
        <v>-24</v>
      </c>
      <c r="DE18" t="s">
        <v>13769</v>
      </c>
      <c r="DJ18">
        <v>3</v>
      </c>
      <c r="DK18" s="4">
        <v>44525</v>
      </c>
      <c r="DL18">
        <v>20718</v>
      </c>
      <c r="DM18">
        <v>2021</v>
      </c>
      <c r="DN18">
        <v>0</v>
      </c>
      <c r="DP18">
        <v>82026</v>
      </c>
      <c r="DQ18">
        <v>58</v>
      </c>
      <c r="DT18" t="s">
        <v>257</v>
      </c>
      <c r="DU18" t="s">
        <v>274</v>
      </c>
      <c r="DW18">
        <v>13</v>
      </c>
      <c r="DX18" t="s">
        <v>13563</v>
      </c>
      <c r="ED18">
        <v>0</v>
      </c>
      <c r="EE18" t="s">
        <v>7889</v>
      </c>
      <c r="EF18" t="s">
        <v>675</v>
      </c>
      <c r="EG18">
        <v>0</v>
      </c>
      <c r="EI18" t="s">
        <v>340</v>
      </c>
      <c r="EJ18" t="s">
        <v>3048</v>
      </c>
      <c r="EK18" t="s">
        <v>13876</v>
      </c>
      <c r="EL18" t="s">
        <v>13877</v>
      </c>
      <c r="EM18" t="s">
        <v>1152</v>
      </c>
      <c r="EN18" t="s">
        <v>269</v>
      </c>
      <c r="EO18" t="s">
        <v>1109</v>
      </c>
      <c r="EP18">
        <v>1</v>
      </c>
      <c r="ES18" t="s">
        <v>13878</v>
      </c>
      <c r="FD18">
        <v>0</v>
      </c>
      <c r="FE18">
        <v>8</v>
      </c>
      <c r="FF18" t="s">
        <v>308</v>
      </c>
      <c r="FH18" t="s">
        <v>308</v>
      </c>
      <c r="FI18" t="s">
        <v>13879</v>
      </c>
      <c r="FK18">
        <v>0</v>
      </c>
      <c r="FM18">
        <v>0</v>
      </c>
      <c r="FP18">
        <v>0</v>
      </c>
      <c r="FR18" t="s">
        <v>395</v>
      </c>
      <c r="FT18" t="s">
        <v>257</v>
      </c>
      <c r="FU18" t="s">
        <v>496</v>
      </c>
      <c r="FV18" t="s">
        <v>431</v>
      </c>
      <c r="FW18" t="s">
        <v>432</v>
      </c>
      <c r="FX18">
        <v>1</v>
      </c>
      <c r="FZ18">
        <v>13.14</v>
      </c>
      <c r="GA18">
        <v>1</v>
      </c>
      <c r="GB18">
        <v>0</v>
      </c>
      <c r="GC18" t="s">
        <v>3376</v>
      </c>
      <c r="GD18" t="s">
        <v>355</v>
      </c>
      <c r="GE18">
        <v>0</v>
      </c>
      <c r="GF18" t="s">
        <v>274</v>
      </c>
      <c r="GI18">
        <v>0</v>
      </c>
      <c r="GJ18">
        <v>0</v>
      </c>
      <c r="GL18" t="s">
        <v>13880</v>
      </c>
      <c r="GN18">
        <v>1</v>
      </c>
      <c r="GZ18" t="s">
        <v>13881</v>
      </c>
      <c r="HB18" t="s">
        <v>294</v>
      </c>
      <c r="HC18" t="s">
        <v>294</v>
      </c>
      <c r="HD18" t="s">
        <v>13882</v>
      </c>
      <c r="HE18">
        <v>0</v>
      </c>
      <c r="HF18">
        <v>11</v>
      </c>
      <c r="HG18">
        <v>14</v>
      </c>
      <c r="HH18" t="s">
        <v>275</v>
      </c>
      <c r="HK18">
        <v>1</v>
      </c>
      <c r="HO18" t="s">
        <v>13883</v>
      </c>
      <c r="HP18" t="s">
        <v>5407</v>
      </c>
      <c r="HQ18" t="s">
        <v>13884</v>
      </c>
      <c r="HV18">
        <v>-48</v>
      </c>
      <c r="HW18">
        <v>4331026</v>
      </c>
      <c r="HX18" t="s">
        <v>13885</v>
      </c>
      <c r="HY18">
        <v>4331014</v>
      </c>
      <c r="IB18">
        <v>0</v>
      </c>
      <c r="IC18">
        <v>0</v>
      </c>
      <c r="IL18">
        <v>55</v>
      </c>
      <c r="IN18" t="s">
        <v>13769</v>
      </c>
      <c r="IP18" t="s">
        <v>13769</v>
      </c>
      <c r="IT18">
        <v>13</v>
      </c>
    </row>
    <row r="19" spans="1:254">
      <c r="A19">
        <v>18</v>
      </c>
      <c r="B19" t="s">
        <v>13886</v>
      </c>
      <c r="C19">
        <v>2</v>
      </c>
      <c r="D19">
        <v>1</v>
      </c>
      <c r="E19">
        <v>10</v>
      </c>
      <c r="F19">
        <v>3</v>
      </c>
      <c r="G19">
        <v>-42</v>
      </c>
      <c r="H19" t="s">
        <v>253</v>
      </c>
      <c r="I19" t="s">
        <v>298</v>
      </c>
      <c r="J19">
        <v>21</v>
      </c>
      <c r="K19">
        <v>21</v>
      </c>
      <c r="L19" t="s">
        <v>13887</v>
      </c>
      <c r="M19" t="s">
        <v>256</v>
      </c>
      <c r="O19" t="s">
        <v>255</v>
      </c>
      <c r="R19" t="s">
        <v>6550</v>
      </c>
      <c r="V19" t="s">
        <v>257</v>
      </c>
      <c r="W19" t="s">
        <v>1525</v>
      </c>
      <c r="AD19" t="s">
        <v>1526</v>
      </c>
      <c r="AE19" t="s">
        <v>1527</v>
      </c>
      <c r="AF19" t="s">
        <v>1525</v>
      </c>
      <c r="AG19" t="s">
        <v>274</v>
      </c>
      <c r="AI19">
        <v>22</v>
      </c>
      <c r="AO19">
        <v>15</v>
      </c>
      <c r="BI19" t="s">
        <v>257</v>
      </c>
      <c r="BP19">
        <v>18</v>
      </c>
      <c r="BQ19" t="s">
        <v>13886</v>
      </c>
      <c r="BS19" t="s">
        <v>275</v>
      </c>
      <c r="BU19">
        <v>14</v>
      </c>
      <c r="BW19">
        <v>0</v>
      </c>
      <c r="BX19" t="s">
        <v>13888</v>
      </c>
      <c r="CC19" s="3">
        <v>0.25208333333333333</v>
      </c>
      <c r="CE19" t="s">
        <v>13889</v>
      </c>
      <c r="CI19">
        <v>0</v>
      </c>
      <c r="CJ19" t="s">
        <v>13890</v>
      </c>
      <c r="CK19" s="4">
        <v>38050</v>
      </c>
      <c r="CL19" t="s">
        <v>13891</v>
      </c>
      <c r="CM19" t="s">
        <v>13892</v>
      </c>
      <c r="CN19">
        <v>13</v>
      </c>
      <c r="CO19" t="s">
        <v>268</v>
      </c>
      <c r="CP19" t="s">
        <v>418</v>
      </c>
      <c r="CQ19" t="s">
        <v>13563</v>
      </c>
      <c r="CT19" t="s">
        <v>613</v>
      </c>
      <c r="CV19">
        <v>0</v>
      </c>
      <c r="CX19">
        <v>1</v>
      </c>
      <c r="CY19" t="s">
        <v>1242</v>
      </c>
      <c r="CZ19">
        <v>33</v>
      </c>
      <c r="DA19">
        <v>7</v>
      </c>
      <c r="DB19" t="s">
        <v>1781</v>
      </c>
      <c r="DC19">
        <v>-42</v>
      </c>
      <c r="DE19" t="s">
        <v>13630</v>
      </c>
      <c r="DJ19">
        <v>3</v>
      </c>
      <c r="DK19" s="4">
        <v>44525</v>
      </c>
      <c r="DL19">
        <v>20718</v>
      </c>
      <c r="DM19">
        <v>2021</v>
      </c>
      <c r="DN19">
        <v>0</v>
      </c>
      <c r="DP19">
        <v>82026</v>
      </c>
      <c r="DQ19">
        <v>64</v>
      </c>
      <c r="DT19" t="s">
        <v>257</v>
      </c>
      <c r="DU19" t="s">
        <v>274</v>
      </c>
      <c r="DW19">
        <v>13</v>
      </c>
      <c r="DX19" t="s">
        <v>13563</v>
      </c>
      <c r="ED19">
        <v>0</v>
      </c>
      <c r="EE19" t="s">
        <v>276</v>
      </c>
      <c r="EF19" t="s">
        <v>277</v>
      </c>
      <c r="EG19">
        <v>0</v>
      </c>
      <c r="EI19" t="s">
        <v>278</v>
      </c>
      <c r="EJ19" t="s">
        <v>12783</v>
      </c>
      <c r="EK19" t="s">
        <v>13893</v>
      </c>
      <c r="EL19" t="s">
        <v>13894</v>
      </c>
      <c r="EM19" t="s">
        <v>268</v>
      </c>
      <c r="EN19" t="s">
        <v>418</v>
      </c>
      <c r="EO19" t="s">
        <v>459</v>
      </c>
      <c r="EP19">
        <v>0</v>
      </c>
      <c r="ES19" t="s">
        <v>13895</v>
      </c>
      <c r="FD19">
        <v>0</v>
      </c>
      <c r="FE19">
        <v>19</v>
      </c>
      <c r="FF19" t="s">
        <v>429</v>
      </c>
      <c r="FH19" t="s">
        <v>429</v>
      </c>
      <c r="FK19">
        <v>0</v>
      </c>
      <c r="FM19">
        <v>0</v>
      </c>
      <c r="FP19">
        <v>0</v>
      </c>
      <c r="FR19" t="s">
        <v>287</v>
      </c>
      <c r="FS19" t="s">
        <v>288</v>
      </c>
      <c r="FT19" t="s">
        <v>274</v>
      </c>
      <c r="FU19" t="s">
        <v>289</v>
      </c>
      <c r="FV19" t="s">
        <v>397</v>
      </c>
      <c r="FW19" t="s">
        <v>291</v>
      </c>
      <c r="FX19">
        <v>0</v>
      </c>
      <c r="FZ19">
        <v>13.14</v>
      </c>
      <c r="GA19">
        <v>1</v>
      </c>
      <c r="GB19">
        <v>0</v>
      </c>
      <c r="GC19" t="s">
        <v>13896</v>
      </c>
      <c r="GE19">
        <v>0</v>
      </c>
      <c r="GF19" t="s">
        <v>274</v>
      </c>
      <c r="GI19">
        <v>0</v>
      </c>
      <c r="GJ19">
        <v>0</v>
      </c>
      <c r="GL19" t="s">
        <v>10810</v>
      </c>
      <c r="GN19">
        <v>4</v>
      </c>
      <c r="GZ19" t="s">
        <v>7505</v>
      </c>
      <c r="HB19" t="s">
        <v>294</v>
      </c>
      <c r="HC19" t="s">
        <v>294</v>
      </c>
      <c r="HD19" t="s">
        <v>13897</v>
      </c>
      <c r="HE19">
        <v>0</v>
      </c>
      <c r="HF19">
        <v>21</v>
      </c>
      <c r="HG19">
        <v>14</v>
      </c>
      <c r="HH19" t="s">
        <v>275</v>
      </c>
      <c r="HK19">
        <v>3</v>
      </c>
      <c r="HV19">
        <v>-45</v>
      </c>
      <c r="HW19">
        <v>4331077</v>
      </c>
      <c r="HX19" t="s">
        <v>13583</v>
      </c>
      <c r="HY19">
        <v>4331070</v>
      </c>
      <c r="IB19">
        <v>0</v>
      </c>
      <c r="IC19">
        <v>0</v>
      </c>
      <c r="IL19">
        <v>61</v>
      </c>
      <c r="IN19" t="s">
        <v>13652</v>
      </c>
      <c r="IP19" t="s">
        <v>13652</v>
      </c>
      <c r="IT19">
        <v>13</v>
      </c>
    </row>
    <row r="20" spans="1:254">
      <c r="A20">
        <v>19</v>
      </c>
      <c r="B20" t="s">
        <v>13898</v>
      </c>
      <c r="C20">
        <v>2</v>
      </c>
      <c r="D20">
        <v>2</v>
      </c>
      <c r="E20">
        <v>7</v>
      </c>
      <c r="F20">
        <v>9</v>
      </c>
      <c r="G20">
        <v>-45</v>
      </c>
      <c r="I20" t="s">
        <v>254</v>
      </c>
      <c r="J20">
        <v>12</v>
      </c>
      <c r="K20" t="s">
        <v>13654</v>
      </c>
      <c r="L20" t="s">
        <v>1903</v>
      </c>
      <c r="M20" t="s">
        <v>568</v>
      </c>
      <c r="O20" t="s">
        <v>1066</v>
      </c>
      <c r="P20" t="s">
        <v>1067</v>
      </c>
      <c r="S20" t="s">
        <v>1904</v>
      </c>
      <c r="V20" t="s">
        <v>257</v>
      </c>
      <c r="W20" t="s">
        <v>1709</v>
      </c>
      <c r="AD20" t="s">
        <v>807</v>
      </c>
      <c r="AE20" t="s">
        <v>808</v>
      </c>
      <c r="AF20" t="s">
        <v>1709</v>
      </c>
      <c r="AG20" t="s">
        <v>274</v>
      </c>
      <c r="AI20">
        <v>22</v>
      </c>
      <c r="AO20">
        <v>15</v>
      </c>
      <c r="AT20" t="s">
        <v>254</v>
      </c>
      <c r="BI20" t="s">
        <v>257</v>
      </c>
      <c r="BP20">
        <v>19</v>
      </c>
      <c r="BQ20" t="s">
        <v>13898</v>
      </c>
      <c r="BS20" t="s">
        <v>275</v>
      </c>
      <c r="BU20">
        <v>14</v>
      </c>
      <c r="BW20">
        <v>0</v>
      </c>
      <c r="BX20" t="s">
        <v>13899</v>
      </c>
      <c r="CC20" s="3">
        <v>0.22916666666666666</v>
      </c>
      <c r="CE20" t="s">
        <v>13900</v>
      </c>
      <c r="CI20">
        <v>0</v>
      </c>
      <c r="CJ20" t="s">
        <v>13901</v>
      </c>
      <c r="CK20" s="4">
        <v>38050</v>
      </c>
      <c r="CL20" t="s">
        <v>13902</v>
      </c>
      <c r="CM20" t="s">
        <v>13903</v>
      </c>
      <c r="CN20">
        <v>13</v>
      </c>
      <c r="CP20" t="s">
        <v>269</v>
      </c>
      <c r="CQ20" t="s">
        <v>13563</v>
      </c>
      <c r="CT20" t="s">
        <v>419</v>
      </c>
      <c r="CV20">
        <v>0</v>
      </c>
      <c r="CX20">
        <v>2</v>
      </c>
      <c r="CY20" t="s">
        <v>1242</v>
      </c>
      <c r="CZ20">
        <v>33</v>
      </c>
      <c r="DA20">
        <v>7</v>
      </c>
      <c r="DB20" t="s">
        <v>1781</v>
      </c>
      <c r="DC20">
        <v>-42</v>
      </c>
      <c r="DE20" t="s">
        <v>13904</v>
      </c>
      <c r="DJ20">
        <v>9</v>
      </c>
      <c r="DK20" s="4">
        <v>44525</v>
      </c>
      <c r="DL20">
        <v>20718</v>
      </c>
      <c r="DM20">
        <v>2021</v>
      </c>
      <c r="DN20">
        <v>0</v>
      </c>
      <c r="DP20">
        <v>82026</v>
      </c>
      <c r="DQ20">
        <v>65</v>
      </c>
      <c r="DT20" t="s">
        <v>257</v>
      </c>
      <c r="DU20" t="s">
        <v>274</v>
      </c>
      <c r="DW20">
        <v>13</v>
      </c>
      <c r="DX20" t="s">
        <v>13563</v>
      </c>
      <c r="ED20">
        <v>0</v>
      </c>
      <c r="EE20" t="s">
        <v>1076</v>
      </c>
      <c r="EF20" t="s">
        <v>422</v>
      </c>
      <c r="EG20">
        <v>0</v>
      </c>
      <c r="EI20" t="s">
        <v>454</v>
      </c>
      <c r="EJ20" t="s">
        <v>5060</v>
      </c>
      <c r="EK20" t="s">
        <v>13905</v>
      </c>
      <c r="EL20" t="s">
        <v>13906</v>
      </c>
      <c r="EM20" t="s">
        <v>1152</v>
      </c>
      <c r="EN20" t="s">
        <v>282</v>
      </c>
      <c r="EO20" t="s">
        <v>459</v>
      </c>
      <c r="EP20">
        <v>0</v>
      </c>
      <c r="ES20" t="s">
        <v>13907</v>
      </c>
      <c r="FD20">
        <v>0</v>
      </c>
      <c r="FE20">
        <v>13</v>
      </c>
      <c r="FF20" t="s">
        <v>308</v>
      </c>
      <c r="FH20" t="s">
        <v>308</v>
      </c>
      <c r="FK20">
        <v>0</v>
      </c>
      <c r="FM20">
        <v>0</v>
      </c>
      <c r="FP20">
        <v>0</v>
      </c>
      <c r="FR20" t="s">
        <v>395</v>
      </c>
      <c r="FS20" t="s">
        <v>1029</v>
      </c>
      <c r="FT20" t="s">
        <v>274</v>
      </c>
      <c r="FU20" t="s">
        <v>496</v>
      </c>
      <c r="FV20" t="s">
        <v>1721</v>
      </c>
      <c r="FX20">
        <v>0</v>
      </c>
      <c r="FZ20">
        <v>13.14</v>
      </c>
      <c r="GA20">
        <v>1</v>
      </c>
      <c r="GB20">
        <v>0</v>
      </c>
      <c r="GC20" t="s">
        <v>497</v>
      </c>
      <c r="GD20" t="s">
        <v>355</v>
      </c>
      <c r="GE20">
        <v>0</v>
      </c>
      <c r="GF20" t="s">
        <v>895</v>
      </c>
      <c r="GI20">
        <v>1</v>
      </c>
      <c r="GJ20">
        <v>0</v>
      </c>
      <c r="GL20" t="s">
        <v>3283</v>
      </c>
      <c r="GN20">
        <v>3</v>
      </c>
      <c r="GZ20" t="s">
        <v>13908</v>
      </c>
      <c r="HA20" t="s">
        <v>13904</v>
      </c>
      <c r="HB20" t="s">
        <v>313</v>
      </c>
      <c r="HC20" t="s">
        <v>313</v>
      </c>
      <c r="HD20" t="s">
        <v>13909</v>
      </c>
      <c r="HE20">
        <v>0</v>
      </c>
      <c r="HF20">
        <v>12</v>
      </c>
      <c r="HG20">
        <v>14</v>
      </c>
      <c r="HH20" t="s">
        <v>275</v>
      </c>
      <c r="HK20">
        <v>4</v>
      </c>
      <c r="HV20">
        <v>46</v>
      </c>
      <c r="HW20">
        <v>4331098</v>
      </c>
      <c r="HX20" t="s">
        <v>13910</v>
      </c>
      <c r="HY20">
        <v>4331077</v>
      </c>
      <c r="IB20">
        <v>0</v>
      </c>
      <c r="IC20">
        <v>0</v>
      </c>
      <c r="IL20">
        <v>62</v>
      </c>
      <c r="IP20" t="s">
        <v>13864</v>
      </c>
      <c r="IT20">
        <v>13</v>
      </c>
    </row>
    <row r="21" spans="1:254">
      <c r="A21">
        <v>20</v>
      </c>
      <c r="B21" t="s">
        <v>13911</v>
      </c>
      <c r="C21">
        <v>2</v>
      </c>
      <c r="D21">
        <v>1</v>
      </c>
      <c r="E21">
        <v>10</v>
      </c>
      <c r="F21">
        <v>-1</v>
      </c>
      <c r="G21">
        <v>46</v>
      </c>
      <c r="I21" t="s">
        <v>298</v>
      </c>
      <c r="J21">
        <v>23</v>
      </c>
      <c r="K21" t="s">
        <v>13632</v>
      </c>
      <c r="L21" t="s">
        <v>13633</v>
      </c>
      <c r="M21" t="s">
        <v>7656</v>
      </c>
      <c r="O21" t="s">
        <v>13633</v>
      </c>
      <c r="V21" t="s">
        <v>257</v>
      </c>
      <c r="W21" t="s">
        <v>13912</v>
      </c>
      <c r="AD21" t="s">
        <v>11211</v>
      </c>
      <c r="AE21" t="s">
        <v>13913</v>
      </c>
      <c r="AF21" t="s">
        <v>13912</v>
      </c>
      <c r="AG21" t="s">
        <v>274</v>
      </c>
      <c r="AI21">
        <v>22</v>
      </c>
      <c r="AO21">
        <v>15</v>
      </c>
      <c r="BI21" t="s">
        <v>607</v>
      </c>
      <c r="BP21">
        <v>20</v>
      </c>
      <c r="BQ21" t="s">
        <v>13911</v>
      </c>
      <c r="BS21" t="s">
        <v>275</v>
      </c>
      <c r="BU21">
        <v>14</v>
      </c>
      <c r="BW21">
        <v>0</v>
      </c>
      <c r="BX21" t="s">
        <v>13914</v>
      </c>
      <c r="CC21" s="3">
        <v>0.20625000000000002</v>
      </c>
      <c r="CE21" t="s">
        <v>13915</v>
      </c>
      <c r="CI21">
        <v>0</v>
      </c>
      <c r="CJ21" t="s">
        <v>13916</v>
      </c>
      <c r="CK21" s="4">
        <v>38050</v>
      </c>
      <c r="CL21" t="s">
        <v>13917</v>
      </c>
      <c r="CM21" t="s">
        <v>13918</v>
      </c>
      <c r="CN21">
        <v>13</v>
      </c>
      <c r="CP21" t="s">
        <v>282</v>
      </c>
      <c r="CQ21" t="s">
        <v>13563</v>
      </c>
      <c r="CT21" t="s">
        <v>4355</v>
      </c>
      <c r="CV21">
        <v>0</v>
      </c>
      <c r="CX21">
        <v>3</v>
      </c>
      <c r="CY21" t="s">
        <v>1242</v>
      </c>
      <c r="CZ21">
        <v>33</v>
      </c>
      <c r="DA21">
        <v>7</v>
      </c>
      <c r="DB21" t="s">
        <v>1781</v>
      </c>
      <c r="DC21">
        <v>-42</v>
      </c>
      <c r="DE21" t="s">
        <v>13652</v>
      </c>
      <c r="DJ21">
        <v>-1</v>
      </c>
      <c r="DK21" s="4">
        <v>44525</v>
      </c>
      <c r="DL21">
        <v>20718</v>
      </c>
      <c r="DM21">
        <v>2021</v>
      </c>
      <c r="DN21">
        <v>0</v>
      </c>
      <c r="DP21">
        <v>82026</v>
      </c>
      <c r="DQ21">
        <v>66</v>
      </c>
      <c r="DT21" t="s">
        <v>294</v>
      </c>
      <c r="DU21" t="s">
        <v>294</v>
      </c>
      <c r="DW21">
        <v>13</v>
      </c>
      <c r="DX21" t="s">
        <v>13563</v>
      </c>
      <c r="ED21">
        <v>0</v>
      </c>
      <c r="EE21" t="s">
        <v>13640</v>
      </c>
      <c r="EF21" t="s">
        <v>675</v>
      </c>
      <c r="EG21">
        <v>0</v>
      </c>
      <c r="EH21" t="s">
        <v>7666</v>
      </c>
      <c r="EI21" t="s">
        <v>2186</v>
      </c>
      <c r="EJ21" t="s">
        <v>13641</v>
      </c>
      <c r="EK21" t="s">
        <v>13919</v>
      </c>
      <c r="EL21" t="s">
        <v>13920</v>
      </c>
      <c r="EM21" t="s">
        <v>13921</v>
      </c>
      <c r="EN21" t="s">
        <v>269</v>
      </c>
      <c r="EO21" t="s">
        <v>1175</v>
      </c>
      <c r="EP21">
        <v>0</v>
      </c>
      <c r="ES21" t="s">
        <v>13922</v>
      </c>
      <c r="FD21">
        <v>0</v>
      </c>
      <c r="FE21">
        <v>17</v>
      </c>
      <c r="FF21" t="s">
        <v>429</v>
      </c>
      <c r="FH21" t="s">
        <v>429</v>
      </c>
      <c r="FK21">
        <v>0</v>
      </c>
      <c r="FM21">
        <v>0</v>
      </c>
      <c r="FP21">
        <v>0</v>
      </c>
      <c r="FR21" t="s">
        <v>395</v>
      </c>
      <c r="FS21" t="s">
        <v>1029</v>
      </c>
      <c r="FT21" t="s">
        <v>274</v>
      </c>
      <c r="FU21" t="s">
        <v>13646</v>
      </c>
      <c r="FV21" t="s">
        <v>290</v>
      </c>
      <c r="FW21" t="s">
        <v>1897</v>
      </c>
      <c r="FX21">
        <v>0</v>
      </c>
      <c r="FZ21">
        <v>13.14</v>
      </c>
      <c r="GA21">
        <v>1</v>
      </c>
      <c r="GB21">
        <v>0</v>
      </c>
      <c r="GD21" t="s">
        <v>355</v>
      </c>
      <c r="GE21">
        <v>0</v>
      </c>
      <c r="GF21" t="s">
        <v>11695</v>
      </c>
      <c r="GI21">
        <v>1</v>
      </c>
      <c r="GJ21">
        <v>1</v>
      </c>
      <c r="GL21" t="s">
        <v>13923</v>
      </c>
      <c r="GN21">
        <v>0</v>
      </c>
      <c r="GZ21" t="s">
        <v>13924</v>
      </c>
      <c r="HB21" t="s">
        <v>313</v>
      </c>
      <c r="HC21" t="s">
        <v>313</v>
      </c>
      <c r="HD21" t="s">
        <v>13925</v>
      </c>
      <c r="HE21">
        <v>0</v>
      </c>
      <c r="HF21">
        <v>23</v>
      </c>
      <c r="HG21">
        <v>14</v>
      </c>
      <c r="HH21" t="s">
        <v>275</v>
      </c>
      <c r="HK21" t="s">
        <v>2040</v>
      </c>
      <c r="HV21">
        <v>47</v>
      </c>
      <c r="HW21">
        <v>4331114</v>
      </c>
      <c r="HX21" t="s">
        <v>13926</v>
      </c>
      <c r="HY21">
        <v>4331098</v>
      </c>
      <c r="IB21">
        <v>0</v>
      </c>
      <c r="IC21">
        <v>0</v>
      </c>
      <c r="IL21">
        <v>63</v>
      </c>
      <c r="IN21" t="s">
        <v>13652</v>
      </c>
      <c r="IP21" t="s">
        <v>13652</v>
      </c>
      <c r="IT21">
        <v>13</v>
      </c>
    </row>
    <row r="22" spans="1:254">
      <c r="A22">
        <v>21</v>
      </c>
      <c r="B22" t="s">
        <v>13927</v>
      </c>
      <c r="C22">
        <v>2</v>
      </c>
      <c r="D22">
        <v>2</v>
      </c>
      <c r="E22">
        <v>11</v>
      </c>
      <c r="F22">
        <v>13</v>
      </c>
      <c r="G22">
        <v>47</v>
      </c>
      <c r="I22" t="s">
        <v>254</v>
      </c>
      <c r="J22">
        <v>11</v>
      </c>
      <c r="K22" t="s">
        <v>631</v>
      </c>
      <c r="L22" t="s">
        <v>13928</v>
      </c>
      <c r="M22" t="s">
        <v>408</v>
      </c>
      <c r="O22" t="s">
        <v>409</v>
      </c>
      <c r="P22" t="s">
        <v>509</v>
      </c>
      <c r="S22" t="s">
        <v>633</v>
      </c>
      <c r="V22" t="s">
        <v>257</v>
      </c>
      <c r="W22" t="s">
        <v>10776</v>
      </c>
      <c r="AD22" t="s">
        <v>635</v>
      </c>
      <c r="AE22" t="s">
        <v>1685</v>
      </c>
      <c r="AF22" t="s">
        <v>10776</v>
      </c>
      <c r="AG22" t="s">
        <v>257</v>
      </c>
      <c r="AI22">
        <v>4</v>
      </c>
      <c r="AO22">
        <v>15</v>
      </c>
      <c r="BI22" t="s">
        <v>261</v>
      </c>
      <c r="BP22">
        <v>21</v>
      </c>
      <c r="BQ22" t="s">
        <v>13927</v>
      </c>
      <c r="BS22" t="s">
        <v>275</v>
      </c>
      <c r="BU22">
        <v>14</v>
      </c>
      <c r="BW22">
        <v>0</v>
      </c>
      <c r="BX22" t="s">
        <v>13929</v>
      </c>
      <c r="CC22" s="3">
        <v>0.17847222222222223</v>
      </c>
      <c r="CE22" t="s">
        <v>13930</v>
      </c>
      <c r="CI22">
        <v>0</v>
      </c>
      <c r="CJ22" t="s">
        <v>13931</v>
      </c>
      <c r="CK22" s="4">
        <v>38414</v>
      </c>
      <c r="CL22" t="s">
        <v>13932</v>
      </c>
      <c r="CM22" t="s">
        <v>13933</v>
      </c>
      <c r="CN22">
        <v>13</v>
      </c>
      <c r="CO22" t="s">
        <v>13723</v>
      </c>
      <c r="CP22" t="s">
        <v>269</v>
      </c>
      <c r="CQ22" t="s">
        <v>13563</v>
      </c>
      <c r="CT22" t="s">
        <v>13934</v>
      </c>
      <c r="CV22">
        <v>0</v>
      </c>
      <c r="CX22">
        <v>4</v>
      </c>
      <c r="CY22" t="s">
        <v>1242</v>
      </c>
      <c r="CZ22">
        <v>33</v>
      </c>
      <c r="DA22">
        <v>7</v>
      </c>
      <c r="DB22" t="s">
        <v>1781</v>
      </c>
      <c r="DC22">
        <v>-42</v>
      </c>
      <c r="DE22" t="s">
        <v>13583</v>
      </c>
      <c r="DJ22">
        <v>13</v>
      </c>
      <c r="DK22" s="4">
        <v>44525</v>
      </c>
      <c r="DL22">
        <v>20718</v>
      </c>
      <c r="DM22">
        <v>2021</v>
      </c>
      <c r="DN22">
        <v>0</v>
      </c>
      <c r="DP22">
        <v>82026</v>
      </c>
      <c r="DQ22">
        <v>67</v>
      </c>
      <c r="DT22" t="s">
        <v>274</v>
      </c>
      <c r="DU22" t="s">
        <v>257</v>
      </c>
      <c r="DW22">
        <v>13</v>
      </c>
      <c r="DX22" t="s">
        <v>13563</v>
      </c>
      <c r="EB22" t="s">
        <v>13583</v>
      </c>
      <c r="ED22">
        <v>0</v>
      </c>
      <c r="EE22" t="s">
        <v>5978</v>
      </c>
      <c r="EF22" t="s">
        <v>1485</v>
      </c>
      <c r="EG22">
        <v>0</v>
      </c>
      <c r="EH22" t="s">
        <v>13935</v>
      </c>
      <c r="EI22" t="s">
        <v>340</v>
      </c>
      <c r="EJ22" t="s">
        <v>1392</v>
      </c>
      <c r="EK22" t="s">
        <v>13936</v>
      </c>
      <c r="EL22" t="s">
        <v>13937</v>
      </c>
      <c r="EM22" t="s">
        <v>12801</v>
      </c>
      <c r="EN22" t="s">
        <v>282</v>
      </c>
      <c r="EO22" t="s">
        <v>707</v>
      </c>
      <c r="EP22">
        <v>1</v>
      </c>
      <c r="ES22" t="s">
        <v>13938</v>
      </c>
      <c r="FD22">
        <v>0</v>
      </c>
      <c r="FE22">
        <v>8</v>
      </c>
      <c r="FF22" t="s">
        <v>310</v>
      </c>
      <c r="FH22" t="s">
        <v>310</v>
      </c>
      <c r="FK22">
        <v>0</v>
      </c>
      <c r="FM22">
        <v>0</v>
      </c>
      <c r="FP22">
        <v>0</v>
      </c>
      <c r="FR22" t="s">
        <v>651</v>
      </c>
      <c r="FS22" t="s">
        <v>13777</v>
      </c>
      <c r="FT22" t="s">
        <v>257</v>
      </c>
      <c r="FU22" t="s">
        <v>13939</v>
      </c>
      <c r="FV22" t="s">
        <v>1700</v>
      </c>
      <c r="FW22" t="s">
        <v>653</v>
      </c>
      <c r="FX22">
        <v>0</v>
      </c>
      <c r="FZ22">
        <v>13.14</v>
      </c>
      <c r="GA22">
        <v>1</v>
      </c>
      <c r="GB22">
        <v>0</v>
      </c>
      <c r="GC22" t="s">
        <v>13940</v>
      </c>
      <c r="GD22" t="s">
        <v>355</v>
      </c>
      <c r="GE22">
        <v>0</v>
      </c>
      <c r="GF22" t="s">
        <v>274</v>
      </c>
      <c r="GI22">
        <v>0</v>
      </c>
      <c r="GJ22">
        <v>0</v>
      </c>
      <c r="GL22" t="s">
        <v>12255</v>
      </c>
      <c r="GN22">
        <v>5</v>
      </c>
      <c r="GZ22" t="s">
        <v>13941</v>
      </c>
      <c r="HA22" t="s">
        <v>13583</v>
      </c>
      <c r="HB22" t="s">
        <v>294</v>
      </c>
      <c r="HC22" t="s">
        <v>313</v>
      </c>
      <c r="HD22" t="s">
        <v>13942</v>
      </c>
      <c r="HE22">
        <v>0</v>
      </c>
      <c r="HF22">
        <v>11</v>
      </c>
      <c r="HG22">
        <v>14</v>
      </c>
      <c r="HH22" t="s">
        <v>275</v>
      </c>
      <c r="HK22">
        <v>3</v>
      </c>
      <c r="HV22">
        <v>34</v>
      </c>
      <c r="HW22">
        <v>4331120</v>
      </c>
      <c r="HX22" t="s">
        <v>13943</v>
      </c>
      <c r="HY22">
        <v>4331114</v>
      </c>
      <c r="IB22">
        <v>0</v>
      </c>
      <c r="IC22">
        <v>0</v>
      </c>
      <c r="IL22">
        <v>64</v>
      </c>
      <c r="IP22" t="s">
        <v>13904</v>
      </c>
      <c r="IT22">
        <v>13</v>
      </c>
    </row>
    <row r="23" spans="1:254">
      <c r="A23">
        <v>22</v>
      </c>
      <c r="B23" t="s">
        <v>13944</v>
      </c>
      <c r="C23">
        <v>2</v>
      </c>
      <c r="D23">
        <v>1</v>
      </c>
      <c r="E23">
        <v>10</v>
      </c>
      <c r="F23">
        <v>2</v>
      </c>
      <c r="G23">
        <v>34</v>
      </c>
      <c r="I23" t="s">
        <v>298</v>
      </c>
      <c r="J23">
        <v>12</v>
      </c>
      <c r="K23" t="s">
        <v>13945</v>
      </c>
      <c r="L23" t="s">
        <v>13946</v>
      </c>
      <c r="M23" t="s">
        <v>4118</v>
      </c>
      <c r="O23" t="s">
        <v>6385</v>
      </c>
      <c r="P23" t="s">
        <v>509</v>
      </c>
      <c r="V23" t="s">
        <v>257</v>
      </c>
      <c r="W23" t="s">
        <v>13947</v>
      </c>
      <c r="AD23" t="s">
        <v>4214</v>
      </c>
      <c r="AE23" t="s">
        <v>4215</v>
      </c>
      <c r="AF23" t="s">
        <v>13947</v>
      </c>
      <c r="AG23" t="s">
        <v>274</v>
      </c>
      <c r="AI23">
        <v>15</v>
      </c>
      <c r="AO23">
        <v>15</v>
      </c>
      <c r="BI23" t="s">
        <v>607</v>
      </c>
      <c r="BP23">
        <v>22</v>
      </c>
      <c r="BQ23" t="s">
        <v>13944</v>
      </c>
      <c r="BS23" t="s">
        <v>275</v>
      </c>
      <c r="BU23">
        <v>14</v>
      </c>
      <c r="BW23">
        <v>0</v>
      </c>
      <c r="BX23" t="s">
        <v>13948</v>
      </c>
      <c r="CC23" s="3">
        <v>0.16874999999999998</v>
      </c>
      <c r="CE23" t="s">
        <v>13949</v>
      </c>
      <c r="CI23">
        <v>0</v>
      </c>
      <c r="CJ23" t="s">
        <v>13950</v>
      </c>
      <c r="CK23" s="4">
        <v>38050</v>
      </c>
      <c r="CL23" t="s">
        <v>13951</v>
      </c>
      <c r="CM23" t="s">
        <v>13952</v>
      </c>
      <c r="CN23">
        <v>13</v>
      </c>
      <c r="CO23" t="s">
        <v>13953</v>
      </c>
      <c r="CP23" t="s">
        <v>282</v>
      </c>
      <c r="CQ23" t="s">
        <v>13563</v>
      </c>
      <c r="CT23" t="s">
        <v>613</v>
      </c>
      <c r="CV23">
        <v>0</v>
      </c>
      <c r="CX23">
        <v>5</v>
      </c>
      <c r="CY23" t="s">
        <v>1242</v>
      </c>
      <c r="CZ23">
        <v>33</v>
      </c>
      <c r="DA23">
        <v>7</v>
      </c>
      <c r="DB23" t="s">
        <v>1781</v>
      </c>
      <c r="DC23">
        <v>-42</v>
      </c>
      <c r="DE23" t="s">
        <v>13696</v>
      </c>
      <c r="DJ23">
        <v>2</v>
      </c>
      <c r="DK23" s="4">
        <v>44525</v>
      </c>
      <c r="DL23">
        <v>20718</v>
      </c>
      <c r="DM23">
        <v>2021</v>
      </c>
      <c r="DN23">
        <v>0</v>
      </c>
      <c r="DP23">
        <v>82026</v>
      </c>
      <c r="DQ23">
        <v>68</v>
      </c>
      <c r="DT23" t="s">
        <v>294</v>
      </c>
      <c r="DU23" t="s">
        <v>294</v>
      </c>
      <c r="DW23">
        <v>13</v>
      </c>
      <c r="DX23" t="s">
        <v>13563</v>
      </c>
      <c r="ED23">
        <v>0</v>
      </c>
      <c r="EE23" t="s">
        <v>13954</v>
      </c>
      <c r="EF23" t="s">
        <v>675</v>
      </c>
      <c r="EG23">
        <v>0</v>
      </c>
      <c r="EI23" t="s">
        <v>13955</v>
      </c>
      <c r="EJ23" t="s">
        <v>13956</v>
      </c>
      <c r="EK23" t="s">
        <v>13957</v>
      </c>
      <c r="EL23" t="s">
        <v>13958</v>
      </c>
      <c r="EM23" t="s">
        <v>13956</v>
      </c>
      <c r="EN23" t="s">
        <v>269</v>
      </c>
      <c r="EO23" t="s">
        <v>3331</v>
      </c>
      <c r="EP23">
        <v>0</v>
      </c>
      <c r="ES23" t="s">
        <v>13959</v>
      </c>
      <c r="FD23">
        <v>0</v>
      </c>
      <c r="FE23">
        <v>36</v>
      </c>
      <c r="FF23" t="s">
        <v>255</v>
      </c>
      <c r="FH23" t="s">
        <v>255</v>
      </c>
      <c r="FI23" t="s">
        <v>13960</v>
      </c>
      <c r="FK23">
        <v>0</v>
      </c>
      <c r="FM23">
        <v>0</v>
      </c>
      <c r="FP23">
        <v>0</v>
      </c>
      <c r="FR23" t="s">
        <v>395</v>
      </c>
      <c r="FS23" t="s">
        <v>1029</v>
      </c>
      <c r="FT23" t="s">
        <v>274</v>
      </c>
      <c r="FU23" t="s">
        <v>13646</v>
      </c>
      <c r="FV23" t="s">
        <v>397</v>
      </c>
      <c r="FW23" t="s">
        <v>1897</v>
      </c>
      <c r="FX23">
        <v>0</v>
      </c>
      <c r="FZ23">
        <v>13.14</v>
      </c>
      <c r="GA23">
        <v>1</v>
      </c>
      <c r="GB23">
        <v>0</v>
      </c>
      <c r="GD23" t="s">
        <v>355</v>
      </c>
      <c r="GE23">
        <v>0</v>
      </c>
      <c r="GF23" t="s">
        <v>1179</v>
      </c>
      <c r="GI23">
        <v>0</v>
      </c>
      <c r="GJ23">
        <v>0</v>
      </c>
      <c r="GL23" t="s">
        <v>13961</v>
      </c>
      <c r="GN23">
        <v>1</v>
      </c>
      <c r="GZ23" t="s">
        <v>13962</v>
      </c>
      <c r="HB23" t="s">
        <v>294</v>
      </c>
      <c r="HC23" t="s">
        <v>313</v>
      </c>
      <c r="HD23" t="s">
        <v>13963</v>
      </c>
      <c r="HE23">
        <v>0</v>
      </c>
      <c r="HF23">
        <v>12</v>
      </c>
      <c r="HG23">
        <v>14</v>
      </c>
      <c r="HH23" t="s">
        <v>275</v>
      </c>
      <c r="HK23">
        <v>3</v>
      </c>
      <c r="HV23">
        <v>32</v>
      </c>
      <c r="HW23">
        <v>4331129</v>
      </c>
      <c r="HX23" t="s">
        <v>13964</v>
      </c>
      <c r="HY23">
        <v>4331120</v>
      </c>
      <c r="IB23">
        <v>0</v>
      </c>
      <c r="IC23">
        <v>0</v>
      </c>
      <c r="IL23">
        <v>65</v>
      </c>
      <c r="IN23" t="s">
        <v>13696</v>
      </c>
      <c r="IP23" t="s">
        <v>13696</v>
      </c>
      <c r="IT23">
        <v>13</v>
      </c>
    </row>
    <row r="24" spans="1:254">
      <c r="A24">
        <v>23</v>
      </c>
      <c r="B24" t="s">
        <v>13965</v>
      </c>
      <c r="C24">
        <v>2</v>
      </c>
      <c r="D24">
        <v>2</v>
      </c>
      <c r="E24">
        <v>8</v>
      </c>
      <c r="F24">
        <v>0</v>
      </c>
      <c r="G24">
        <v>32</v>
      </c>
      <c r="I24" t="s">
        <v>298</v>
      </c>
      <c r="J24">
        <v>11</v>
      </c>
      <c r="K24">
        <v>11</v>
      </c>
      <c r="L24" t="s">
        <v>1429</v>
      </c>
      <c r="M24" t="s">
        <v>827</v>
      </c>
      <c r="O24" t="s">
        <v>1430</v>
      </c>
      <c r="V24" t="s">
        <v>257</v>
      </c>
      <c r="W24" t="s">
        <v>13966</v>
      </c>
      <c r="AD24" t="s">
        <v>13967</v>
      </c>
      <c r="AE24" t="s">
        <v>13968</v>
      </c>
      <c r="AF24" t="s">
        <v>13966</v>
      </c>
      <c r="AG24" t="s">
        <v>274</v>
      </c>
      <c r="AI24">
        <v>15</v>
      </c>
      <c r="AO24">
        <v>15</v>
      </c>
      <c r="BI24" t="s">
        <v>274</v>
      </c>
      <c r="BP24">
        <v>23</v>
      </c>
      <c r="BQ24" t="s">
        <v>13965</v>
      </c>
      <c r="BS24" t="s">
        <v>275</v>
      </c>
      <c r="BU24">
        <v>14</v>
      </c>
      <c r="BW24">
        <v>0</v>
      </c>
      <c r="BX24" t="s">
        <v>13969</v>
      </c>
      <c r="CC24" s="3">
        <v>0.1423611111111111</v>
      </c>
      <c r="CE24" t="s">
        <v>13970</v>
      </c>
      <c r="CI24">
        <v>0</v>
      </c>
      <c r="CJ24" t="s">
        <v>13971</v>
      </c>
      <c r="CK24" s="4">
        <v>38414</v>
      </c>
      <c r="CL24" t="s">
        <v>13972</v>
      </c>
      <c r="CM24" t="s">
        <v>13973</v>
      </c>
      <c r="CN24">
        <v>13</v>
      </c>
      <c r="CO24" t="s">
        <v>13723</v>
      </c>
      <c r="CP24" t="s">
        <v>282</v>
      </c>
      <c r="CQ24" t="s">
        <v>13563</v>
      </c>
      <c r="CT24" t="s">
        <v>5447</v>
      </c>
      <c r="CV24">
        <v>1</v>
      </c>
      <c r="CX24">
        <v>6</v>
      </c>
      <c r="CY24" t="s">
        <v>1242</v>
      </c>
      <c r="CZ24">
        <v>33</v>
      </c>
      <c r="DA24">
        <v>7</v>
      </c>
      <c r="DB24" t="s">
        <v>1781</v>
      </c>
      <c r="DC24">
        <v>-42</v>
      </c>
      <c r="DE24" t="s">
        <v>13611</v>
      </c>
      <c r="DJ24">
        <v>0</v>
      </c>
      <c r="DK24" s="4">
        <v>44525</v>
      </c>
      <c r="DL24">
        <v>20718</v>
      </c>
      <c r="DM24">
        <v>2021</v>
      </c>
      <c r="DN24">
        <v>0</v>
      </c>
      <c r="DP24">
        <v>82026</v>
      </c>
      <c r="DQ24">
        <v>69</v>
      </c>
      <c r="DT24" t="s">
        <v>274</v>
      </c>
      <c r="DU24" t="s">
        <v>257</v>
      </c>
      <c r="DW24">
        <v>13</v>
      </c>
      <c r="DX24" t="s">
        <v>13563</v>
      </c>
      <c r="ED24">
        <v>0</v>
      </c>
      <c r="EE24" t="s">
        <v>1223</v>
      </c>
      <c r="EF24" t="s">
        <v>383</v>
      </c>
      <c r="EG24">
        <v>0</v>
      </c>
      <c r="EH24" t="s">
        <v>1441</v>
      </c>
      <c r="EI24" t="s">
        <v>340</v>
      </c>
      <c r="EJ24" t="s">
        <v>3446</v>
      </c>
      <c r="EK24" t="s">
        <v>13974</v>
      </c>
      <c r="EL24" t="s">
        <v>13975</v>
      </c>
      <c r="EM24" t="s">
        <v>1321</v>
      </c>
      <c r="EN24" t="s">
        <v>269</v>
      </c>
      <c r="EO24" t="s">
        <v>283</v>
      </c>
      <c r="EP24">
        <v>0</v>
      </c>
      <c r="ES24" t="s">
        <v>13976</v>
      </c>
      <c r="FD24">
        <v>0</v>
      </c>
      <c r="FE24">
        <v>10</v>
      </c>
      <c r="FF24" t="s">
        <v>429</v>
      </c>
      <c r="FH24" t="s">
        <v>429</v>
      </c>
      <c r="FK24">
        <v>0</v>
      </c>
      <c r="FM24">
        <v>0</v>
      </c>
      <c r="FP24">
        <v>0</v>
      </c>
      <c r="FR24" t="s">
        <v>395</v>
      </c>
      <c r="FS24" t="s">
        <v>1029</v>
      </c>
      <c r="FT24" t="s">
        <v>274</v>
      </c>
      <c r="FU24" t="s">
        <v>496</v>
      </c>
      <c r="FV24" t="s">
        <v>4875</v>
      </c>
      <c r="FW24" t="s">
        <v>1897</v>
      </c>
      <c r="FX24">
        <v>1</v>
      </c>
      <c r="FZ24">
        <v>13.14</v>
      </c>
      <c r="GA24">
        <v>1</v>
      </c>
      <c r="GB24">
        <v>0</v>
      </c>
      <c r="GD24" t="s">
        <v>355</v>
      </c>
      <c r="GE24">
        <v>0</v>
      </c>
      <c r="GI24">
        <v>0</v>
      </c>
      <c r="GJ24">
        <v>0</v>
      </c>
      <c r="GL24" t="s">
        <v>13977</v>
      </c>
      <c r="GN24">
        <v>2</v>
      </c>
      <c r="GZ24" t="s">
        <v>13978</v>
      </c>
      <c r="HB24" t="s">
        <v>294</v>
      </c>
      <c r="HC24" t="s">
        <v>313</v>
      </c>
      <c r="HE24">
        <v>0</v>
      </c>
      <c r="HF24">
        <v>11</v>
      </c>
      <c r="HG24">
        <v>14</v>
      </c>
      <c r="HH24" t="s">
        <v>275</v>
      </c>
      <c r="HK24" t="s">
        <v>2108</v>
      </c>
      <c r="HO24" t="s">
        <v>13979</v>
      </c>
      <c r="HP24" t="s">
        <v>13980</v>
      </c>
      <c r="HQ24" t="s">
        <v>13981</v>
      </c>
      <c r="HV24">
        <v>32</v>
      </c>
      <c r="HW24">
        <v>4331141</v>
      </c>
      <c r="HX24" t="s">
        <v>13611</v>
      </c>
      <c r="HY24">
        <v>4331129</v>
      </c>
      <c r="IB24">
        <v>0</v>
      </c>
      <c r="IC24">
        <v>0</v>
      </c>
      <c r="IL24">
        <v>66</v>
      </c>
      <c r="IN24" t="s">
        <v>13611</v>
      </c>
      <c r="IP24" t="s">
        <v>13611</v>
      </c>
      <c r="IT24">
        <v>13</v>
      </c>
    </row>
    <row r="25" spans="1:254">
      <c r="A25">
        <v>24</v>
      </c>
      <c r="B25" t="s">
        <v>13982</v>
      </c>
      <c r="C25">
        <v>2</v>
      </c>
      <c r="D25">
        <v>3</v>
      </c>
      <c r="E25">
        <v>8</v>
      </c>
      <c r="F25">
        <v>1</v>
      </c>
      <c r="G25">
        <v>32</v>
      </c>
      <c r="I25" t="s">
        <v>298</v>
      </c>
      <c r="J25">
        <v>11</v>
      </c>
      <c r="K25" t="s">
        <v>471</v>
      </c>
      <c r="L25" t="s">
        <v>1429</v>
      </c>
      <c r="M25" t="s">
        <v>827</v>
      </c>
      <c r="O25" t="s">
        <v>1430</v>
      </c>
      <c r="V25" t="s">
        <v>253</v>
      </c>
      <c r="W25" t="s">
        <v>13983</v>
      </c>
      <c r="X25" t="s">
        <v>1140</v>
      </c>
      <c r="Y25" t="s">
        <v>13984</v>
      </c>
      <c r="AA25" t="s">
        <v>325</v>
      </c>
      <c r="AB25" t="s">
        <v>326</v>
      </c>
      <c r="AI25">
        <v>22</v>
      </c>
      <c r="AJ25" t="s">
        <v>327</v>
      </c>
      <c r="AO25">
        <v>15</v>
      </c>
      <c r="BI25" t="s">
        <v>274</v>
      </c>
      <c r="BP25">
        <v>24</v>
      </c>
      <c r="BQ25" t="s">
        <v>13982</v>
      </c>
      <c r="BS25" t="s">
        <v>275</v>
      </c>
      <c r="BU25">
        <v>14</v>
      </c>
      <c r="BW25">
        <v>0</v>
      </c>
      <c r="BX25" t="s">
        <v>13985</v>
      </c>
      <c r="BZ25">
        <v>1</v>
      </c>
      <c r="CC25" s="3">
        <v>0.11458333333333333</v>
      </c>
      <c r="CD25" t="s">
        <v>274</v>
      </c>
      <c r="CE25" t="s">
        <v>13986</v>
      </c>
      <c r="CF25">
        <v>8</v>
      </c>
      <c r="CH25" t="s">
        <v>331</v>
      </c>
      <c r="CI25">
        <v>0</v>
      </c>
      <c r="CJ25" t="s">
        <v>13987</v>
      </c>
      <c r="CK25" s="4">
        <v>38387</v>
      </c>
      <c r="CL25" t="s">
        <v>13988</v>
      </c>
      <c r="CM25" t="s">
        <v>13989</v>
      </c>
      <c r="CN25">
        <v>13</v>
      </c>
      <c r="CO25" t="s">
        <v>13769</v>
      </c>
      <c r="CP25" t="s">
        <v>282</v>
      </c>
      <c r="CQ25" t="s">
        <v>13563</v>
      </c>
      <c r="CT25" t="s">
        <v>13990</v>
      </c>
      <c r="CV25">
        <v>0</v>
      </c>
      <c r="CX25">
        <v>7</v>
      </c>
      <c r="CY25" t="s">
        <v>1242</v>
      </c>
      <c r="CZ25">
        <v>33</v>
      </c>
      <c r="DA25">
        <v>7</v>
      </c>
      <c r="DB25" t="s">
        <v>1781</v>
      </c>
      <c r="DC25">
        <v>-42</v>
      </c>
      <c r="DE25" t="s">
        <v>13723</v>
      </c>
      <c r="DJ25">
        <v>-1</v>
      </c>
      <c r="DK25" s="4">
        <v>44525</v>
      </c>
      <c r="DL25">
        <v>20718</v>
      </c>
      <c r="DM25">
        <v>2021</v>
      </c>
      <c r="DN25">
        <v>0</v>
      </c>
      <c r="DP25">
        <v>82026</v>
      </c>
      <c r="DQ25">
        <v>70</v>
      </c>
      <c r="DT25" t="s">
        <v>274</v>
      </c>
      <c r="DU25" t="s">
        <v>257</v>
      </c>
      <c r="DW25">
        <v>13</v>
      </c>
      <c r="DX25" t="s">
        <v>13563</v>
      </c>
      <c r="ED25">
        <v>0</v>
      </c>
      <c r="EE25" t="s">
        <v>1223</v>
      </c>
      <c r="EF25" t="s">
        <v>383</v>
      </c>
      <c r="EG25">
        <v>0</v>
      </c>
      <c r="EH25" t="s">
        <v>1441</v>
      </c>
      <c r="EI25" t="s">
        <v>340</v>
      </c>
      <c r="EJ25" t="s">
        <v>1149</v>
      </c>
      <c r="EK25" t="s">
        <v>13991</v>
      </c>
      <c r="EL25" t="s">
        <v>13992</v>
      </c>
      <c r="EM25" t="s">
        <v>918</v>
      </c>
      <c r="EN25" t="s">
        <v>269</v>
      </c>
      <c r="EO25" t="s">
        <v>490</v>
      </c>
      <c r="EP25">
        <v>0</v>
      </c>
      <c r="EQ25" t="s">
        <v>10720</v>
      </c>
      <c r="ES25" t="s">
        <v>13993</v>
      </c>
      <c r="ET25">
        <v>-3</v>
      </c>
      <c r="EU25" t="s">
        <v>348</v>
      </c>
      <c r="EV25" t="s">
        <v>1983</v>
      </c>
      <c r="EW25" t="s">
        <v>395</v>
      </c>
      <c r="EX25" t="s">
        <v>492</v>
      </c>
      <c r="FA25" t="s">
        <v>2937</v>
      </c>
      <c r="FB25" t="s">
        <v>13994</v>
      </c>
      <c r="FD25">
        <v>0</v>
      </c>
      <c r="FE25">
        <v>8</v>
      </c>
      <c r="FK25">
        <v>0</v>
      </c>
      <c r="FM25">
        <v>0</v>
      </c>
      <c r="FP25">
        <v>0</v>
      </c>
      <c r="FR25" t="s">
        <v>395</v>
      </c>
      <c r="FS25" t="s">
        <v>1029</v>
      </c>
      <c r="FU25" t="s">
        <v>496</v>
      </c>
      <c r="FX25">
        <v>0</v>
      </c>
      <c r="FZ25">
        <v>13.14</v>
      </c>
      <c r="GA25">
        <v>1</v>
      </c>
      <c r="GB25">
        <v>0</v>
      </c>
      <c r="GD25" t="s">
        <v>355</v>
      </c>
      <c r="GE25">
        <v>0</v>
      </c>
      <c r="GH25">
        <v>2.4</v>
      </c>
      <c r="GI25">
        <v>0</v>
      </c>
      <c r="GJ25">
        <v>0</v>
      </c>
      <c r="GL25" t="s">
        <v>13995</v>
      </c>
      <c r="GM25">
        <v>2</v>
      </c>
      <c r="GN25">
        <v>1</v>
      </c>
      <c r="GO25">
        <v>4</v>
      </c>
      <c r="GQ25">
        <v>33</v>
      </c>
      <c r="GZ25" t="s">
        <v>13996</v>
      </c>
      <c r="HB25" t="s">
        <v>313</v>
      </c>
      <c r="HC25" t="s">
        <v>313</v>
      </c>
      <c r="HE25">
        <v>0</v>
      </c>
      <c r="HF25">
        <v>11</v>
      </c>
      <c r="HG25">
        <v>14</v>
      </c>
      <c r="HH25" t="s">
        <v>275</v>
      </c>
      <c r="HK25">
        <v>4</v>
      </c>
      <c r="HL25" t="s">
        <v>13723</v>
      </c>
      <c r="HN25" t="s">
        <v>13997</v>
      </c>
      <c r="HO25" t="s">
        <v>13998</v>
      </c>
      <c r="HP25" t="s">
        <v>13999</v>
      </c>
      <c r="HQ25" t="s">
        <v>14000</v>
      </c>
      <c r="HS25" t="s">
        <v>3849</v>
      </c>
      <c r="HV25">
        <v>33</v>
      </c>
      <c r="HW25">
        <v>4331146</v>
      </c>
      <c r="HX25" t="s">
        <v>14001</v>
      </c>
      <c r="HY25">
        <v>4331141</v>
      </c>
      <c r="IB25">
        <v>0</v>
      </c>
      <c r="IC25">
        <v>0</v>
      </c>
      <c r="IL25">
        <v>67</v>
      </c>
      <c r="IN25" t="s">
        <v>13652</v>
      </c>
      <c r="IP25" t="s">
        <v>13652</v>
      </c>
      <c r="IQ25" t="s">
        <v>13723</v>
      </c>
      <c r="IT25">
        <v>13</v>
      </c>
    </row>
    <row r="26" spans="1:254">
      <c r="A26">
        <v>25</v>
      </c>
      <c r="B26" t="s">
        <v>14002</v>
      </c>
      <c r="C26">
        <v>3</v>
      </c>
      <c r="D26">
        <v>1</v>
      </c>
      <c r="E26">
        <v>10</v>
      </c>
      <c r="F26">
        <v>0</v>
      </c>
      <c r="G26">
        <v>-46</v>
      </c>
      <c r="H26" t="s">
        <v>253</v>
      </c>
      <c r="V26" t="s">
        <v>679</v>
      </c>
      <c r="AO26">
        <v>15</v>
      </c>
      <c r="BP26">
        <v>25</v>
      </c>
      <c r="BQ26" t="s">
        <v>14002</v>
      </c>
      <c r="BS26" t="s">
        <v>275</v>
      </c>
      <c r="BU26">
        <v>17</v>
      </c>
      <c r="BW26">
        <v>0</v>
      </c>
      <c r="BX26" t="s">
        <v>14003</v>
      </c>
      <c r="CC26" s="3">
        <v>0.61944444444444446</v>
      </c>
      <c r="CE26" t="s">
        <v>14004</v>
      </c>
      <c r="CI26">
        <v>0</v>
      </c>
      <c r="CJ26" t="s">
        <v>14005</v>
      </c>
      <c r="CK26" s="4">
        <v>38050</v>
      </c>
      <c r="CL26" t="s">
        <v>14006</v>
      </c>
      <c r="CM26" t="s">
        <v>14007</v>
      </c>
      <c r="CN26">
        <v>16</v>
      </c>
      <c r="CO26" t="s">
        <v>268</v>
      </c>
      <c r="CQ26" t="s">
        <v>13563</v>
      </c>
      <c r="CT26" t="s">
        <v>8185</v>
      </c>
      <c r="CV26">
        <v>0</v>
      </c>
      <c r="CX26">
        <v>1</v>
      </c>
      <c r="CY26" t="s">
        <v>614</v>
      </c>
      <c r="CZ26">
        <v>38</v>
      </c>
      <c r="DA26">
        <v>5</v>
      </c>
      <c r="DB26" t="s">
        <v>1953</v>
      </c>
      <c r="DC26">
        <v>-46</v>
      </c>
      <c r="DJ26">
        <v>5</v>
      </c>
      <c r="DK26" s="4">
        <v>44525</v>
      </c>
      <c r="DL26">
        <v>20718</v>
      </c>
      <c r="DM26">
        <v>2021</v>
      </c>
      <c r="DN26">
        <v>0</v>
      </c>
      <c r="DP26">
        <v>82026</v>
      </c>
      <c r="DQ26">
        <v>87</v>
      </c>
      <c r="DT26" t="s">
        <v>274</v>
      </c>
      <c r="DU26" t="s">
        <v>257</v>
      </c>
      <c r="DW26">
        <v>16</v>
      </c>
      <c r="DX26" t="s">
        <v>13563</v>
      </c>
      <c r="ED26">
        <v>0</v>
      </c>
      <c r="EE26" t="s">
        <v>3889</v>
      </c>
      <c r="EG26">
        <v>0</v>
      </c>
      <c r="EI26" t="s">
        <v>278</v>
      </c>
      <c r="EJ26" t="s">
        <v>14008</v>
      </c>
      <c r="EK26" t="s">
        <v>14009</v>
      </c>
      <c r="EL26" t="s">
        <v>14010</v>
      </c>
      <c r="EM26" t="s">
        <v>268</v>
      </c>
      <c r="EO26" t="s">
        <v>890</v>
      </c>
      <c r="EP26">
        <v>0</v>
      </c>
      <c r="ES26" t="s">
        <v>14011</v>
      </c>
      <c r="FD26">
        <v>0</v>
      </c>
      <c r="FE26">
        <v>10</v>
      </c>
      <c r="FI26" t="s">
        <v>14012</v>
      </c>
      <c r="FK26">
        <v>0</v>
      </c>
      <c r="FM26">
        <v>0</v>
      </c>
      <c r="FP26">
        <v>0</v>
      </c>
      <c r="FR26" t="s">
        <v>1588</v>
      </c>
      <c r="FU26" t="s">
        <v>7071</v>
      </c>
      <c r="FX26">
        <v>0</v>
      </c>
      <c r="FZ26">
        <v>16.170000000000002</v>
      </c>
      <c r="GA26">
        <v>1</v>
      </c>
      <c r="GB26">
        <v>0</v>
      </c>
      <c r="GC26" t="s">
        <v>626</v>
      </c>
      <c r="GE26">
        <v>0</v>
      </c>
      <c r="GF26" t="s">
        <v>257</v>
      </c>
      <c r="GI26">
        <v>0</v>
      </c>
      <c r="GJ26">
        <v>0</v>
      </c>
      <c r="GL26" t="s">
        <v>14013</v>
      </c>
      <c r="GZ26" t="s">
        <v>13978</v>
      </c>
      <c r="HD26" t="s">
        <v>13584</v>
      </c>
      <c r="HE26">
        <v>1</v>
      </c>
      <c r="HF26">
        <v>21</v>
      </c>
      <c r="HG26">
        <v>17</v>
      </c>
      <c r="HH26" t="s">
        <v>275</v>
      </c>
      <c r="HT26" t="s">
        <v>14014</v>
      </c>
      <c r="HU26">
        <v>5</v>
      </c>
      <c r="HV26">
        <v>49</v>
      </c>
      <c r="HW26">
        <v>4331309</v>
      </c>
      <c r="HY26">
        <v>4331267</v>
      </c>
      <c r="IB26">
        <v>0</v>
      </c>
      <c r="IC26">
        <v>0</v>
      </c>
      <c r="IL26">
        <v>81</v>
      </c>
      <c r="IT26">
        <v>13</v>
      </c>
    </row>
    <row r="27" spans="1:254">
      <c r="A27">
        <v>26</v>
      </c>
      <c r="B27" t="s">
        <v>14015</v>
      </c>
      <c r="C27">
        <v>3</v>
      </c>
      <c r="D27">
        <v>1</v>
      </c>
      <c r="E27">
        <v>5</v>
      </c>
      <c r="F27">
        <v>16</v>
      </c>
      <c r="G27">
        <v>49</v>
      </c>
      <c r="I27" t="s">
        <v>254</v>
      </c>
      <c r="J27">
        <v>21</v>
      </c>
      <c r="K27">
        <v>21</v>
      </c>
      <c r="L27" t="s">
        <v>14016</v>
      </c>
      <c r="M27" t="s">
        <v>256</v>
      </c>
      <c r="O27" t="s">
        <v>1357</v>
      </c>
      <c r="S27" t="s">
        <v>3814</v>
      </c>
      <c r="V27" t="s">
        <v>257</v>
      </c>
      <c r="W27" t="s">
        <v>14017</v>
      </c>
      <c r="AD27" t="s">
        <v>605</v>
      </c>
      <c r="AE27" t="s">
        <v>606</v>
      </c>
      <c r="AF27" t="s">
        <v>14017</v>
      </c>
      <c r="AG27" t="s">
        <v>274</v>
      </c>
      <c r="AI27">
        <v>22</v>
      </c>
      <c r="AO27">
        <v>15</v>
      </c>
      <c r="BI27" t="s">
        <v>274</v>
      </c>
      <c r="BP27">
        <v>26</v>
      </c>
      <c r="BQ27" t="s">
        <v>14015</v>
      </c>
      <c r="BS27" t="s">
        <v>275</v>
      </c>
      <c r="BU27">
        <v>17</v>
      </c>
      <c r="BW27">
        <v>0</v>
      </c>
      <c r="BX27" t="s">
        <v>14018</v>
      </c>
      <c r="CC27" s="3">
        <v>0.61944444444444446</v>
      </c>
      <c r="CE27" t="s">
        <v>14019</v>
      </c>
      <c r="CI27">
        <v>0</v>
      </c>
      <c r="CJ27" t="s">
        <v>14020</v>
      </c>
      <c r="CK27" s="4">
        <v>38050</v>
      </c>
      <c r="CL27" t="s">
        <v>14021</v>
      </c>
      <c r="CM27" t="s">
        <v>14022</v>
      </c>
      <c r="CN27">
        <v>16</v>
      </c>
      <c r="CP27" t="s">
        <v>269</v>
      </c>
      <c r="CQ27" t="s">
        <v>13563</v>
      </c>
      <c r="CT27" t="s">
        <v>14023</v>
      </c>
      <c r="CV27">
        <v>0</v>
      </c>
      <c r="CX27">
        <v>2</v>
      </c>
      <c r="CY27" t="s">
        <v>614</v>
      </c>
      <c r="CZ27">
        <v>38</v>
      </c>
      <c r="DA27">
        <v>5</v>
      </c>
      <c r="DB27" t="s">
        <v>1953</v>
      </c>
      <c r="DC27">
        <v>-46</v>
      </c>
      <c r="DE27" t="s">
        <v>13623</v>
      </c>
      <c r="DJ27">
        <v>16</v>
      </c>
      <c r="DK27" s="4">
        <v>44525</v>
      </c>
      <c r="DL27">
        <v>20718</v>
      </c>
      <c r="DM27">
        <v>2021</v>
      </c>
      <c r="DN27">
        <v>0</v>
      </c>
      <c r="DP27">
        <v>82026</v>
      </c>
      <c r="DQ27">
        <v>88</v>
      </c>
      <c r="DT27" t="s">
        <v>274</v>
      </c>
      <c r="DU27" t="s">
        <v>257</v>
      </c>
      <c r="DW27">
        <v>16</v>
      </c>
      <c r="DX27" t="s">
        <v>13563</v>
      </c>
      <c r="ED27">
        <v>0</v>
      </c>
      <c r="EE27" t="s">
        <v>3889</v>
      </c>
      <c r="EF27" t="s">
        <v>1485</v>
      </c>
      <c r="EG27">
        <v>0</v>
      </c>
      <c r="EI27" t="s">
        <v>278</v>
      </c>
      <c r="EJ27" t="s">
        <v>14008</v>
      </c>
      <c r="EK27" t="s">
        <v>14009</v>
      </c>
      <c r="EL27" t="s">
        <v>14024</v>
      </c>
      <c r="EN27" t="s">
        <v>282</v>
      </c>
      <c r="EO27" t="s">
        <v>890</v>
      </c>
      <c r="EP27">
        <v>0</v>
      </c>
      <c r="ES27" t="s">
        <v>14025</v>
      </c>
      <c r="FD27">
        <v>0</v>
      </c>
      <c r="FE27">
        <v>15</v>
      </c>
      <c r="FF27" t="s">
        <v>429</v>
      </c>
      <c r="FH27" t="s">
        <v>429</v>
      </c>
      <c r="FI27" t="s">
        <v>14012</v>
      </c>
      <c r="FK27">
        <v>0</v>
      </c>
      <c r="FM27">
        <v>0</v>
      </c>
      <c r="FP27">
        <v>0</v>
      </c>
      <c r="FR27" t="s">
        <v>1588</v>
      </c>
      <c r="FT27" t="s">
        <v>274</v>
      </c>
      <c r="FU27" t="s">
        <v>7071</v>
      </c>
      <c r="FV27" t="s">
        <v>1291</v>
      </c>
      <c r="FW27" t="s">
        <v>625</v>
      </c>
      <c r="FX27">
        <v>0</v>
      </c>
      <c r="FZ27">
        <v>16.170000000000002</v>
      </c>
      <c r="GA27">
        <v>1</v>
      </c>
      <c r="GB27">
        <v>0</v>
      </c>
      <c r="GC27" t="s">
        <v>626</v>
      </c>
      <c r="GE27">
        <v>0</v>
      </c>
      <c r="GF27" t="s">
        <v>257</v>
      </c>
      <c r="GI27">
        <v>0</v>
      </c>
      <c r="GJ27">
        <v>0</v>
      </c>
      <c r="GL27" t="s">
        <v>14013</v>
      </c>
      <c r="GN27">
        <v>16</v>
      </c>
      <c r="GZ27" t="s">
        <v>312</v>
      </c>
      <c r="HB27" t="s">
        <v>313</v>
      </c>
      <c r="HC27" t="s">
        <v>313</v>
      </c>
      <c r="HD27" t="s">
        <v>14026</v>
      </c>
      <c r="HE27">
        <v>0</v>
      </c>
      <c r="HF27">
        <v>21</v>
      </c>
      <c r="HG27">
        <v>17</v>
      </c>
      <c r="HH27" t="s">
        <v>275</v>
      </c>
      <c r="HK27">
        <v>4</v>
      </c>
      <c r="HV27">
        <v>33</v>
      </c>
      <c r="HW27">
        <v>4331315</v>
      </c>
      <c r="HX27" t="s">
        <v>14027</v>
      </c>
      <c r="HY27">
        <v>4331309</v>
      </c>
      <c r="IB27">
        <v>0</v>
      </c>
      <c r="IC27">
        <v>0</v>
      </c>
      <c r="IL27">
        <v>82</v>
      </c>
      <c r="IP27" t="s">
        <v>13611</v>
      </c>
      <c r="IT27">
        <v>13</v>
      </c>
    </row>
    <row r="28" spans="1:254">
      <c r="A28">
        <v>27</v>
      </c>
      <c r="B28" t="s">
        <v>14028</v>
      </c>
      <c r="C28">
        <v>3</v>
      </c>
      <c r="D28">
        <v>1</v>
      </c>
      <c r="E28">
        <v>10</v>
      </c>
      <c r="F28">
        <v>6</v>
      </c>
      <c r="G28">
        <v>33</v>
      </c>
      <c r="I28" t="s">
        <v>254</v>
      </c>
      <c r="J28">
        <v>20</v>
      </c>
      <c r="K28">
        <v>20</v>
      </c>
      <c r="L28" t="s">
        <v>7264</v>
      </c>
      <c r="M28" t="s">
        <v>1471</v>
      </c>
      <c r="O28" t="s">
        <v>1472</v>
      </c>
      <c r="P28" t="s">
        <v>1473</v>
      </c>
      <c r="V28" t="s">
        <v>257</v>
      </c>
      <c r="W28" t="s">
        <v>10776</v>
      </c>
      <c r="AD28" t="s">
        <v>635</v>
      </c>
      <c r="AE28" t="s">
        <v>1685</v>
      </c>
      <c r="AF28" t="s">
        <v>10776</v>
      </c>
      <c r="AG28" t="s">
        <v>257</v>
      </c>
      <c r="AI28">
        <v>22</v>
      </c>
      <c r="AO28">
        <v>15</v>
      </c>
      <c r="BI28" t="s">
        <v>274</v>
      </c>
      <c r="BP28">
        <v>27</v>
      </c>
      <c r="BQ28" t="s">
        <v>14028</v>
      </c>
      <c r="BS28" t="s">
        <v>275</v>
      </c>
      <c r="BU28">
        <v>17</v>
      </c>
      <c r="BW28">
        <v>0</v>
      </c>
      <c r="BX28" t="s">
        <v>14029</v>
      </c>
      <c r="CC28" s="3">
        <v>0.59444444444444444</v>
      </c>
      <c r="CE28" t="s">
        <v>14030</v>
      </c>
      <c r="CI28">
        <v>0</v>
      </c>
      <c r="CJ28" t="s">
        <v>14031</v>
      </c>
      <c r="CK28" s="4">
        <v>38050</v>
      </c>
      <c r="CL28" t="s">
        <v>14032</v>
      </c>
      <c r="CM28" t="s">
        <v>14033</v>
      </c>
      <c r="CN28">
        <v>16</v>
      </c>
      <c r="CP28" t="s">
        <v>418</v>
      </c>
      <c r="CQ28" t="s">
        <v>13563</v>
      </c>
      <c r="CT28" t="s">
        <v>613</v>
      </c>
      <c r="CV28">
        <v>0</v>
      </c>
      <c r="CX28">
        <v>3</v>
      </c>
      <c r="CY28" t="s">
        <v>614</v>
      </c>
      <c r="CZ28">
        <v>38</v>
      </c>
      <c r="DA28">
        <v>5</v>
      </c>
      <c r="DB28" t="s">
        <v>1953</v>
      </c>
      <c r="DC28">
        <v>-46</v>
      </c>
      <c r="DE28" t="s">
        <v>13652</v>
      </c>
      <c r="DJ28">
        <v>6</v>
      </c>
      <c r="DK28" s="4">
        <v>44525</v>
      </c>
      <c r="DL28">
        <v>20718</v>
      </c>
      <c r="DM28">
        <v>2021</v>
      </c>
      <c r="DN28">
        <v>0</v>
      </c>
      <c r="DP28">
        <v>82026</v>
      </c>
      <c r="DQ28">
        <v>89</v>
      </c>
      <c r="DT28" t="s">
        <v>274</v>
      </c>
      <c r="DU28" t="s">
        <v>257</v>
      </c>
      <c r="DW28">
        <v>16</v>
      </c>
      <c r="DX28" t="s">
        <v>13563</v>
      </c>
      <c r="ED28">
        <v>0</v>
      </c>
      <c r="EE28" t="s">
        <v>3216</v>
      </c>
      <c r="EF28" t="s">
        <v>1485</v>
      </c>
      <c r="EG28">
        <v>0</v>
      </c>
      <c r="EI28" t="s">
        <v>1486</v>
      </c>
      <c r="EJ28" t="s">
        <v>9242</v>
      </c>
      <c r="EK28" t="s">
        <v>14034</v>
      </c>
      <c r="EL28" t="s">
        <v>14035</v>
      </c>
      <c r="EM28" t="s">
        <v>14036</v>
      </c>
      <c r="EN28" t="s">
        <v>418</v>
      </c>
      <c r="EO28" t="s">
        <v>968</v>
      </c>
      <c r="EP28">
        <v>1</v>
      </c>
      <c r="ES28" t="s">
        <v>14037</v>
      </c>
      <c r="FD28">
        <v>0</v>
      </c>
      <c r="FE28">
        <v>14</v>
      </c>
      <c r="FF28" t="s">
        <v>285</v>
      </c>
      <c r="FH28" t="s">
        <v>285</v>
      </c>
      <c r="FI28" t="s">
        <v>13757</v>
      </c>
      <c r="FK28">
        <v>0</v>
      </c>
      <c r="FM28">
        <v>0</v>
      </c>
      <c r="FP28">
        <v>0</v>
      </c>
      <c r="FR28" t="s">
        <v>651</v>
      </c>
      <c r="FT28" t="s">
        <v>257</v>
      </c>
      <c r="FU28" t="s">
        <v>1492</v>
      </c>
      <c r="FV28" t="s">
        <v>1700</v>
      </c>
      <c r="FW28" t="s">
        <v>653</v>
      </c>
      <c r="FX28">
        <v>0</v>
      </c>
      <c r="FZ28">
        <v>16.170000000000002</v>
      </c>
      <c r="GA28">
        <v>1</v>
      </c>
      <c r="GB28">
        <v>0</v>
      </c>
      <c r="GD28" t="s">
        <v>355</v>
      </c>
      <c r="GE28">
        <v>0</v>
      </c>
      <c r="GI28">
        <v>0</v>
      </c>
      <c r="GJ28">
        <v>0</v>
      </c>
      <c r="GL28" t="s">
        <v>14038</v>
      </c>
      <c r="GN28">
        <v>8</v>
      </c>
      <c r="GZ28" t="s">
        <v>13978</v>
      </c>
      <c r="HA28" t="s">
        <v>13652</v>
      </c>
      <c r="HB28" t="s">
        <v>294</v>
      </c>
      <c r="HC28" t="s">
        <v>313</v>
      </c>
      <c r="HD28" t="s">
        <v>14039</v>
      </c>
      <c r="HE28">
        <v>0</v>
      </c>
      <c r="HF28">
        <v>20</v>
      </c>
      <c r="HG28">
        <v>17</v>
      </c>
      <c r="HH28" t="s">
        <v>275</v>
      </c>
      <c r="HK28">
        <v>3</v>
      </c>
      <c r="HV28">
        <v>27</v>
      </c>
      <c r="HW28">
        <v>4331323</v>
      </c>
      <c r="HX28" t="s">
        <v>14040</v>
      </c>
      <c r="HY28">
        <v>4331315</v>
      </c>
      <c r="IB28">
        <v>0</v>
      </c>
      <c r="IC28">
        <v>0</v>
      </c>
      <c r="IL28">
        <v>83</v>
      </c>
      <c r="IP28" t="s">
        <v>13623</v>
      </c>
      <c r="IT28">
        <v>13</v>
      </c>
    </row>
    <row r="29" spans="1:254">
      <c r="A29">
        <v>28</v>
      </c>
      <c r="B29" t="s">
        <v>14041</v>
      </c>
      <c r="C29">
        <v>3</v>
      </c>
      <c r="D29">
        <v>2</v>
      </c>
      <c r="E29">
        <v>4</v>
      </c>
      <c r="F29">
        <v>-10</v>
      </c>
      <c r="G29">
        <v>27</v>
      </c>
      <c r="I29" t="s">
        <v>298</v>
      </c>
      <c r="J29">
        <v>11</v>
      </c>
      <c r="K29" t="s">
        <v>1184</v>
      </c>
      <c r="L29" t="s">
        <v>14042</v>
      </c>
      <c r="M29" t="s">
        <v>2016</v>
      </c>
      <c r="O29" t="s">
        <v>2017</v>
      </c>
      <c r="P29" t="s">
        <v>442</v>
      </c>
      <c r="S29" t="s">
        <v>10736</v>
      </c>
      <c r="V29" t="s">
        <v>257</v>
      </c>
      <c r="W29" t="s">
        <v>14043</v>
      </c>
      <c r="AD29" t="s">
        <v>1476</v>
      </c>
      <c r="AE29" t="s">
        <v>1477</v>
      </c>
      <c r="AF29" t="s">
        <v>14043</v>
      </c>
      <c r="AG29" t="s">
        <v>274</v>
      </c>
      <c r="AI29">
        <v>88</v>
      </c>
      <c r="AO29">
        <v>15</v>
      </c>
      <c r="BI29" t="s">
        <v>257</v>
      </c>
      <c r="BP29">
        <v>28</v>
      </c>
      <c r="BQ29" t="s">
        <v>14041</v>
      </c>
      <c r="BS29" t="s">
        <v>275</v>
      </c>
      <c r="BU29">
        <v>17</v>
      </c>
      <c r="BW29">
        <v>0</v>
      </c>
      <c r="BX29" t="s">
        <v>14044</v>
      </c>
      <c r="CC29" s="3">
        <v>0.56597222222222221</v>
      </c>
      <c r="CE29" t="s">
        <v>14045</v>
      </c>
      <c r="CI29">
        <v>0</v>
      </c>
      <c r="CJ29" t="s">
        <v>14046</v>
      </c>
      <c r="CK29" s="4">
        <v>38414</v>
      </c>
      <c r="CL29" t="s">
        <v>14047</v>
      </c>
      <c r="CM29" t="s">
        <v>14048</v>
      </c>
      <c r="CN29">
        <v>16</v>
      </c>
      <c r="CO29" t="s">
        <v>13723</v>
      </c>
      <c r="CP29" t="s">
        <v>282</v>
      </c>
      <c r="CQ29" t="s">
        <v>13563</v>
      </c>
      <c r="CT29" t="s">
        <v>14049</v>
      </c>
      <c r="CV29">
        <v>0</v>
      </c>
      <c r="CX29">
        <v>4</v>
      </c>
      <c r="CY29" t="s">
        <v>614</v>
      </c>
      <c r="CZ29">
        <v>38</v>
      </c>
      <c r="DA29">
        <v>5</v>
      </c>
      <c r="DB29" t="s">
        <v>1953</v>
      </c>
      <c r="DC29">
        <v>-46</v>
      </c>
      <c r="DE29" t="s">
        <v>14050</v>
      </c>
      <c r="DJ29">
        <v>-10</v>
      </c>
      <c r="DK29" s="4">
        <v>44525</v>
      </c>
      <c r="DL29">
        <v>20718</v>
      </c>
      <c r="DM29">
        <v>2021</v>
      </c>
      <c r="DN29">
        <v>0</v>
      </c>
      <c r="DP29">
        <v>82026</v>
      </c>
      <c r="DQ29">
        <v>90</v>
      </c>
      <c r="DT29" t="s">
        <v>257</v>
      </c>
      <c r="DU29" t="s">
        <v>274</v>
      </c>
      <c r="DW29">
        <v>16</v>
      </c>
      <c r="DX29" t="s">
        <v>13563</v>
      </c>
      <c r="ED29">
        <v>0</v>
      </c>
      <c r="EE29" t="s">
        <v>1105</v>
      </c>
      <c r="EF29" t="s">
        <v>422</v>
      </c>
      <c r="EG29">
        <v>0</v>
      </c>
      <c r="EI29" t="s">
        <v>340</v>
      </c>
      <c r="EJ29" t="s">
        <v>1392</v>
      </c>
      <c r="EK29" t="s">
        <v>2872</v>
      </c>
      <c r="EL29" t="s">
        <v>14051</v>
      </c>
      <c r="EM29" t="s">
        <v>7307</v>
      </c>
      <c r="EN29" t="s">
        <v>269</v>
      </c>
      <c r="EO29" t="s">
        <v>1110</v>
      </c>
      <c r="EP29">
        <v>1</v>
      </c>
      <c r="ES29" t="s">
        <v>14052</v>
      </c>
      <c r="FD29">
        <v>0</v>
      </c>
      <c r="FE29">
        <v>9</v>
      </c>
      <c r="FF29" t="s">
        <v>590</v>
      </c>
      <c r="FH29" t="s">
        <v>590</v>
      </c>
      <c r="FI29" t="s">
        <v>14053</v>
      </c>
      <c r="FK29">
        <v>0</v>
      </c>
      <c r="FM29">
        <v>0</v>
      </c>
      <c r="FP29">
        <v>0</v>
      </c>
      <c r="FR29" t="s">
        <v>395</v>
      </c>
      <c r="FT29" t="s">
        <v>257</v>
      </c>
      <c r="FU29" t="s">
        <v>496</v>
      </c>
      <c r="FV29" t="s">
        <v>1291</v>
      </c>
      <c r="FW29" t="s">
        <v>1030</v>
      </c>
      <c r="FX29">
        <v>0</v>
      </c>
      <c r="FZ29">
        <v>16.170000000000002</v>
      </c>
      <c r="GA29">
        <v>1</v>
      </c>
      <c r="GB29">
        <v>0</v>
      </c>
      <c r="GC29" t="s">
        <v>5245</v>
      </c>
      <c r="GD29" t="s">
        <v>355</v>
      </c>
      <c r="GE29">
        <v>0</v>
      </c>
      <c r="GF29" t="s">
        <v>274</v>
      </c>
      <c r="GI29">
        <v>1</v>
      </c>
      <c r="GJ29">
        <v>1</v>
      </c>
      <c r="GL29" t="s">
        <v>14054</v>
      </c>
      <c r="GN29">
        <v>-1</v>
      </c>
      <c r="GZ29" t="s">
        <v>14055</v>
      </c>
      <c r="HB29" t="s">
        <v>313</v>
      </c>
      <c r="HC29" t="s">
        <v>313</v>
      </c>
      <c r="HD29" t="s">
        <v>7307</v>
      </c>
      <c r="HE29">
        <v>0</v>
      </c>
      <c r="HF29">
        <v>11</v>
      </c>
      <c r="HG29">
        <v>17</v>
      </c>
      <c r="HH29" t="s">
        <v>275</v>
      </c>
      <c r="HK29">
        <v>4</v>
      </c>
      <c r="HV29">
        <v>37</v>
      </c>
      <c r="HW29">
        <v>4331326</v>
      </c>
      <c r="HX29" t="s">
        <v>14050</v>
      </c>
      <c r="HY29">
        <v>4331323</v>
      </c>
      <c r="IB29">
        <v>0</v>
      </c>
      <c r="IC29">
        <v>0</v>
      </c>
      <c r="IL29">
        <v>84</v>
      </c>
      <c r="IN29" t="s">
        <v>14050</v>
      </c>
      <c r="IP29" t="s">
        <v>14050</v>
      </c>
      <c r="IT29">
        <v>13</v>
      </c>
    </row>
    <row r="30" spans="1:254">
      <c r="A30">
        <v>29</v>
      </c>
      <c r="B30" t="s">
        <v>14056</v>
      </c>
      <c r="C30">
        <v>3</v>
      </c>
      <c r="D30">
        <v>3</v>
      </c>
      <c r="E30">
        <v>14</v>
      </c>
      <c r="F30">
        <v>-1</v>
      </c>
      <c r="G30">
        <v>37</v>
      </c>
      <c r="I30" t="s">
        <v>298</v>
      </c>
      <c r="J30">
        <v>11</v>
      </c>
      <c r="K30" t="s">
        <v>1184</v>
      </c>
      <c r="L30" t="s">
        <v>8487</v>
      </c>
      <c r="M30" t="s">
        <v>827</v>
      </c>
      <c r="O30" t="s">
        <v>1216</v>
      </c>
      <c r="P30" t="s">
        <v>442</v>
      </c>
      <c r="V30" t="s">
        <v>257</v>
      </c>
      <c r="W30" t="s">
        <v>4439</v>
      </c>
      <c r="AD30" t="s">
        <v>411</v>
      </c>
      <c r="AE30" t="s">
        <v>412</v>
      </c>
      <c r="AF30" t="s">
        <v>4439</v>
      </c>
      <c r="AG30" t="s">
        <v>274</v>
      </c>
      <c r="AI30">
        <v>15</v>
      </c>
      <c r="AJ30" t="s">
        <v>668</v>
      </c>
      <c r="AO30">
        <v>15</v>
      </c>
      <c r="BI30" t="s">
        <v>274</v>
      </c>
      <c r="BP30">
        <v>29</v>
      </c>
      <c r="BQ30" t="s">
        <v>14056</v>
      </c>
      <c r="BS30" t="s">
        <v>275</v>
      </c>
      <c r="BU30">
        <v>17</v>
      </c>
      <c r="BW30">
        <v>0</v>
      </c>
      <c r="BX30" t="s">
        <v>14057</v>
      </c>
      <c r="BZ30">
        <v>0</v>
      </c>
      <c r="CC30" s="3">
        <v>0.53680555555555554</v>
      </c>
      <c r="CD30" t="s">
        <v>274</v>
      </c>
      <c r="CE30" t="s">
        <v>14058</v>
      </c>
      <c r="CF30">
        <v>5</v>
      </c>
      <c r="CH30" t="s">
        <v>331</v>
      </c>
      <c r="CI30">
        <v>0</v>
      </c>
      <c r="CJ30" t="s">
        <v>14059</v>
      </c>
      <c r="CK30" s="4">
        <v>38387</v>
      </c>
      <c r="CL30" t="s">
        <v>14060</v>
      </c>
      <c r="CM30" t="s">
        <v>14061</v>
      </c>
      <c r="CN30">
        <v>16</v>
      </c>
      <c r="CO30" t="s">
        <v>14062</v>
      </c>
      <c r="CP30" t="s">
        <v>282</v>
      </c>
      <c r="CQ30" t="s">
        <v>13563</v>
      </c>
      <c r="CT30" t="s">
        <v>521</v>
      </c>
      <c r="CV30">
        <v>0</v>
      </c>
      <c r="CX30">
        <v>5</v>
      </c>
      <c r="CY30" t="s">
        <v>614</v>
      </c>
      <c r="CZ30">
        <v>38</v>
      </c>
      <c r="DA30">
        <v>5</v>
      </c>
      <c r="DB30" t="s">
        <v>1953</v>
      </c>
      <c r="DC30">
        <v>-46</v>
      </c>
      <c r="DE30" t="s">
        <v>13623</v>
      </c>
      <c r="DJ30">
        <v>-1</v>
      </c>
      <c r="DK30" s="4">
        <v>44525</v>
      </c>
      <c r="DL30">
        <v>20718</v>
      </c>
      <c r="DM30">
        <v>2021</v>
      </c>
      <c r="DN30">
        <v>0</v>
      </c>
      <c r="DP30">
        <v>82026</v>
      </c>
      <c r="DQ30">
        <v>91</v>
      </c>
      <c r="DT30" t="s">
        <v>274</v>
      </c>
      <c r="DU30" t="s">
        <v>257</v>
      </c>
      <c r="DW30">
        <v>16</v>
      </c>
      <c r="DX30" t="s">
        <v>13563</v>
      </c>
      <c r="ED30">
        <v>0</v>
      </c>
      <c r="EE30" t="s">
        <v>4647</v>
      </c>
      <c r="EF30" t="s">
        <v>383</v>
      </c>
      <c r="EG30">
        <v>0</v>
      </c>
      <c r="EH30" t="s">
        <v>1224</v>
      </c>
      <c r="EI30" t="s">
        <v>340</v>
      </c>
      <c r="EJ30" t="s">
        <v>1318</v>
      </c>
      <c r="EK30" t="s">
        <v>14063</v>
      </c>
      <c r="EL30" t="s">
        <v>14064</v>
      </c>
      <c r="EM30" t="s">
        <v>588</v>
      </c>
      <c r="EN30" t="s">
        <v>269</v>
      </c>
      <c r="EO30" t="s">
        <v>283</v>
      </c>
      <c r="EP30">
        <v>0</v>
      </c>
      <c r="EQ30" t="s">
        <v>491</v>
      </c>
      <c r="ES30" t="s">
        <v>14065</v>
      </c>
      <c r="ET30">
        <v>0</v>
      </c>
      <c r="EU30" t="s">
        <v>679</v>
      </c>
      <c r="EV30" t="s">
        <v>1983</v>
      </c>
      <c r="FB30" t="s">
        <v>14066</v>
      </c>
      <c r="FD30">
        <v>0</v>
      </c>
      <c r="FE30">
        <v>8</v>
      </c>
      <c r="FJ30" t="s">
        <v>14067</v>
      </c>
      <c r="FK30">
        <v>1</v>
      </c>
      <c r="FM30">
        <v>1</v>
      </c>
      <c r="FN30" t="s">
        <v>13623</v>
      </c>
      <c r="FO30" t="s">
        <v>1942</v>
      </c>
      <c r="FP30">
        <v>0</v>
      </c>
      <c r="FR30" t="s">
        <v>462</v>
      </c>
      <c r="FU30" t="s">
        <v>777</v>
      </c>
      <c r="FV30" t="s">
        <v>431</v>
      </c>
      <c r="FX30">
        <v>1</v>
      </c>
      <c r="FY30" t="s">
        <v>13623</v>
      </c>
      <c r="FZ30">
        <v>16.170000000000002</v>
      </c>
      <c r="GA30">
        <v>1</v>
      </c>
      <c r="GB30">
        <v>0</v>
      </c>
      <c r="GD30" t="s">
        <v>355</v>
      </c>
      <c r="GE30">
        <v>0</v>
      </c>
      <c r="GG30">
        <v>2.9</v>
      </c>
      <c r="GH30">
        <v>3.1</v>
      </c>
      <c r="GI30">
        <v>0</v>
      </c>
      <c r="GJ30">
        <v>0</v>
      </c>
      <c r="GL30" t="s">
        <v>14068</v>
      </c>
      <c r="GP30" t="s">
        <v>685</v>
      </c>
      <c r="GZ30" t="s">
        <v>14069</v>
      </c>
      <c r="HB30" t="s">
        <v>313</v>
      </c>
      <c r="HC30" t="s">
        <v>313</v>
      </c>
      <c r="HE30">
        <v>0</v>
      </c>
      <c r="HF30">
        <v>11</v>
      </c>
      <c r="HG30">
        <v>17</v>
      </c>
      <c r="HH30" t="s">
        <v>275</v>
      </c>
      <c r="HJ30" t="s">
        <v>492</v>
      </c>
      <c r="HK30">
        <v>4</v>
      </c>
      <c r="HN30" t="s">
        <v>13781</v>
      </c>
      <c r="HO30" t="s">
        <v>14070</v>
      </c>
      <c r="HP30" t="s">
        <v>1008</v>
      </c>
      <c r="HQ30" t="s">
        <v>14071</v>
      </c>
      <c r="HV30">
        <v>38</v>
      </c>
      <c r="HW30">
        <v>4331331</v>
      </c>
      <c r="HX30" t="s">
        <v>13623</v>
      </c>
      <c r="HY30">
        <v>4331326</v>
      </c>
      <c r="IB30">
        <v>0</v>
      </c>
      <c r="IC30">
        <v>1</v>
      </c>
      <c r="IL30">
        <v>85</v>
      </c>
      <c r="IN30" t="s">
        <v>13623</v>
      </c>
      <c r="IT30">
        <v>13</v>
      </c>
    </row>
    <row r="31" spans="1:254">
      <c r="A31">
        <v>30</v>
      </c>
      <c r="B31" t="s">
        <v>14072</v>
      </c>
      <c r="C31">
        <v>3</v>
      </c>
      <c r="D31">
        <v>1</v>
      </c>
      <c r="E31">
        <v>10</v>
      </c>
      <c r="F31">
        <v>0</v>
      </c>
      <c r="G31">
        <v>-42</v>
      </c>
      <c r="H31" t="s">
        <v>253</v>
      </c>
      <c r="I31" t="s">
        <v>298</v>
      </c>
      <c r="J31">
        <v>20</v>
      </c>
      <c r="K31" t="s">
        <v>12867</v>
      </c>
      <c r="L31" t="s">
        <v>7093</v>
      </c>
      <c r="M31" t="s">
        <v>1471</v>
      </c>
      <c r="O31" t="s">
        <v>5906</v>
      </c>
      <c r="P31" t="s">
        <v>1473</v>
      </c>
      <c r="V31" t="s">
        <v>253</v>
      </c>
      <c r="W31" t="s">
        <v>7756</v>
      </c>
      <c r="X31" t="s">
        <v>475</v>
      </c>
      <c r="Y31" t="s">
        <v>7757</v>
      </c>
      <c r="AA31" t="s">
        <v>5297</v>
      </c>
      <c r="AB31" t="s">
        <v>5298</v>
      </c>
      <c r="AJ31" t="s">
        <v>756</v>
      </c>
      <c r="AO31">
        <v>15</v>
      </c>
      <c r="AT31" t="s">
        <v>254</v>
      </c>
      <c r="BI31" t="s">
        <v>261</v>
      </c>
      <c r="BP31">
        <v>30</v>
      </c>
      <c r="BQ31" t="s">
        <v>14072</v>
      </c>
      <c r="BS31" t="s">
        <v>275</v>
      </c>
      <c r="BU31">
        <v>17</v>
      </c>
      <c r="BW31">
        <v>1</v>
      </c>
      <c r="BX31" t="s">
        <v>14073</v>
      </c>
      <c r="BZ31">
        <v>0</v>
      </c>
      <c r="CC31" s="3">
        <v>0.41111111111111115</v>
      </c>
      <c r="CD31" t="s">
        <v>274</v>
      </c>
      <c r="CE31" t="s">
        <v>14074</v>
      </c>
      <c r="CF31">
        <v>0</v>
      </c>
      <c r="CH31" t="s">
        <v>481</v>
      </c>
      <c r="CI31">
        <v>1</v>
      </c>
      <c r="CJ31" t="s">
        <v>14075</v>
      </c>
      <c r="CK31" s="4">
        <v>38414</v>
      </c>
      <c r="CL31" t="s">
        <v>14076</v>
      </c>
      <c r="CM31" t="s">
        <v>14077</v>
      </c>
      <c r="CN31">
        <v>16</v>
      </c>
      <c r="CO31" t="s">
        <v>268</v>
      </c>
      <c r="CP31" t="s">
        <v>282</v>
      </c>
      <c r="CQ31" t="s">
        <v>13563</v>
      </c>
      <c r="CT31" t="s">
        <v>613</v>
      </c>
      <c r="CV31">
        <v>0</v>
      </c>
      <c r="CX31">
        <v>1</v>
      </c>
      <c r="CY31" t="s">
        <v>614</v>
      </c>
      <c r="CZ31">
        <v>-42</v>
      </c>
      <c r="DA31">
        <v>3</v>
      </c>
      <c r="DB31" t="s">
        <v>554</v>
      </c>
      <c r="DC31">
        <v>-42</v>
      </c>
      <c r="DJ31">
        <v>0</v>
      </c>
      <c r="DK31" s="4">
        <v>44525</v>
      </c>
      <c r="DL31">
        <v>20718</v>
      </c>
      <c r="DM31">
        <v>2021</v>
      </c>
      <c r="DN31">
        <v>0</v>
      </c>
      <c r="DP31">
        <v>82026</v>
      </c>
      <c r="DQ31">
        <v>97</v>
      </c>
      <c r="DT31" t="s">
        <v>294</v>
      </c>
      <c r="DU31" t="s">
        <v>294</v>
      </c>
      <c r="DW31">
        <v>16</v>
      </c>
      <c r="DX31" t="s">
        <v>13563</v>
      </c>
      <c r="EA31" t="s">
        <v>2930</v>
      </c>
      <c r="ED31">
        <v>0</v>
      </c>
      <c r="EE31" t="s">
        <v>13770</v>
      </c>
      <c r="EF31" t="s">
        <v>277</v>
      </c>
      <c r="EG31">
        <v>0</v>
      </c>
      <c r="EH31" t="s">
        <v>4159</v>
      </c>
      <c r="EI31" t="s">
        <v>340</v>
      </c>
      <c r="EJ31" t="s">
        <v>5512</v>
      </c>
      <c r="EK31" t="s">
        <v>14078</v>
      </c>
      <c r="EL31" t="s">
        <v>14079</v>
      </c>
      <c r="EM31" t="s">
        <v>268</v>
      </c>
      <c r="EN31" t="s">
        <v>269</v>
      </c>
      <c r="EO31" t="s">
        <v>1025</v>
      </c>
      <c r="EP31">
        <v>0</v>
      </c>
      <c r="EQ31" t="s">
        <v>14080</v>
      </c>
      <c r="ES31" t="s">
        <v>14081</v>
      </c>
      <c r="ET31">
        <v>43</v>
      </c>
      <c r="EU31" t="s">
        <v>348</v>
      </c>
      <c r="EV31" t="s">
        <v>1983</v>
      </c>
      <c r="EW31" t="s">
        <v>528</v>
      </c>
      <c r="EX31" t="s">
        <v>351</v>
      </c>
      <c r="FA31" t="s">
        <v>7768</v>
      </c>
      <c r="FB31" t="s">
        <v>14082</v>
      </c>
      <c r="FD31">
        <v>1</v>
      </c>
      <c r="FE31">
        <v>20</v>
      </c>
      <c r="FK31">
        <v>0</v>
      </c>
      <c r="FM31">
        <v>0</v>
      </c>
      <c r="FP31">
        <v>1</v>
      </c>
      <c r="FR31" t="s">
        <v>4164</v>
      </c>
      <c r="FS31" t="s">
        <v>13777</v>
      </c>
      <c r="FT31" t="s">
        <v>257</v>
      </c>
      <c r="FU31" t="s">
        <v>4165</v>
      </c>
      <c r="FV31" t="s">
        <v>290</v>
      </c>
      <c r="FX31">
        <v>0</v>
      </c>
      <c r="FZ31">
        <v>16.170000000000002</v>
      </c>
      <c r="GA31">
        <v>1</v>
      </c>
      <c r="GB31">
        <v>0</v>
      </c>
      <c r="GD31" t="s">
        <v>355</v>
      </c>
      <c r="GE31">
        <v>0</v>
      </c>
      <c r="GH31">
        <v>3.5</v>
      </c>
      <c r="GI31">
        <v>0</v>
      </c>
      <c r="GJ31">
        <v>0</v>
      </c>
      <c r="GL31" t="s">
        <v>14083</v>
      </c>
      <c r="GO31">
        <v>4</v>
      </c>
      <c r="GQ31">
        <v>24</v>
      </c>
      <c r="GZ31" t="s">
        <v>14084</v>
      </c>
      <c r="HB31" t="s">
        <v>313</v>
      </c>
      <c r="HC31" t="s">
        <v>313</v>
      </c>
      <c r="HD31" t="s">
        <v>1942</v>
      </c>
      <c r="HE31">
        <v>0</v>
      </c>
      <c r="HF31">
        <v>11</v>
      </c>
      <c r="HG31">
        <v>17</v>
      </c>
      <c r="HH31" t="s">
        <v>275</v>
      </c>
      <c r="HJ31" t="s">
        <v>492</v>
      </c>
      <c r="HK31" t="s">
        <v>9165</v>
      </c>
      <c r="HL31" t="s">
        <v>13651</v>
      </c>
      <c r="HN31" t="s">
        <v>14085</v>
      </c>
      <c r="HO31" t="s">
        <v>14086</v>
      </c>
      <c r="HP31" t="s">
        <v>14087</v>
      </c>
      <c r="HQ31" t="s">
        <v>14088</v>
      </c>
      <c r="HS31" t="s">
        <v>14089</v>
      </c>
      <c r="HV31">
        <v>-42</v>
      </c>
      <c r="HW31">
        <v>4331487</v>
      </c>
      <c r="HX31" t="s">
        <v>13651</v>
      </c>
      <c r="HY31">
        <v>4331475</v>
      </c>
      <c r="IB31">
        <v>-0.5</v>
      </c>
      <c r="IC31">
        <v>1</v>
      </c>
      <c r="IL31">
        <v>91</v>
      </c>
      <c r="IT31">
        <v>13</v>
      </c>
    </row>
    <row r="32" spans="1:254">
      <c r="A32">
        <v>31</v>
      </c>
      <c r="B32" t="s">
        <v>14090</v>
      </c>
      <c r="C32">
        <v>3</v>
      </c>
      <c r="D32">
        <v>2</v>
      </c>
      <c r="E32">
        <v>10</v>
      </c>
      <c r="F32">
        <v>0</v>
      </c>
      <c r="G32">
        <v>-42</v>
      </c>
      <c r="I32" t="s">
        <v>298</v>
      </c>
      <c r="J32">
        <v>11</v>
      </c>
      <c r="K32" t="s">
        <v>631</v>
      </c>
      <c r="L32" t="s">
        <v>13928</v>
      </c>
      <c r="M32" t="s">
        <v>408</v>
      </c>
      <c r="O32" t="s">
        <v>409</v>
      </c>
      <c r="P32" t="s">
        <v>509</v>
      </c>
      <c r="S32" t="s">
        <v>633</v>
      </c>
      <c r="V32" t="s">
        <v>257</v>
      </c>
      <c r="W32" t="s">
        <v>10776</v>
      </c>
      <c r="AD32" t="s">
        <v>635</v>
      </c>
      <c r="AE32" t="s">
        <v>1685</v>
      </c>
      <c r="AF32" t="s">
        <v>10776</v>
      </c>
      <c r="AG32" t="s">
        <v>257</v>
      </c>
      <c r="AI32">
        <v>4</v>
      </c>
      <c r="AO32">
        <v>15</v>
      </c>
      <c r="BI32" t="s">
        <v>261</v>
      </c>
      <c r="BP32">
        <v>31</v>
      </c>
      <c r="BQ32" t="s">
        <v>14090</v>
      </c>
      <c r="BS32" t="s">
        <v>275</v>
      </c>
      <c r="BU32">
        <v>17</v>
      </c>
      <c r="BW32">
        <v>0</v>
      </c>
      <c r="BX32" t="s">
        <v>14091</v>
      </c>
      <c r="CC32" s="3">
        <v>0.4055555555555555</v>
      </c>
      <c r="CE32" t="s">
        <v>14092</v>
      </c>
      <c r="CI32">
        <v>0</v>
      </c>
      <c r="CJ32" t="s">
        <v>14093</v>
      </c>
      <c r="CK32" s="4">
        <v>38414</v>
      </c>
      <c r="CL32" t="s">
        <v>14094</v>
      </c>
      <c r="CM32" t="s">
        <v>14095</v>
      </c>
      <c r="CN32">
        <v>16</v>
      </c>
      <c r="CP32" t="s">
        <v>282</v>
      </c>
      <c r="CQ32" t="s">
        <v>13563</v>
      </c>
      <c r="CT32" t="s">
        <v>14096</v>
      </c>
      <c r="CV32">
        <v>0</v>
      </c>
      <c r="CX32">
        <v>2</v>
      </c>
      <c r="CY32" t="s">
        <v>614</v>
      </c>
      <c r="CZ32">
        <v>-42</v>
      </c>
      <c r="DA32">
        <v>3</v>
      </c>
      <c r="DB32" t="s">
        <v>554</v>
      </c>
      <c r="DC32">
        <v>-42</v>
      </c>
      <c r="DE32" t="s">
        <v>13652</v>
      </c>
      <c r="DJ32">
        <v>0</v>
      </c>
      <c r="DK32" s="4">
        <v>44525</v>
      </c>
      <c r="DL32">
        <v>20718</v>
      </c>
      <c r="DM32">
        <v>2021</v>
      </c>
      <c r="DN32">
        <v>0</v>
      </c>
      <c r="DP32">
        <v>82026</v>
      </c>
      <c r="DQ32">
        <v>98</v>
      </c>
      <c r="DT32" t="s">
        <v>294</v>
      </c>
      <c r="DU32" t="s">
        <v>294</v>
      </c>
      <c r="DW32">
        <v>16</v>
      </c>
      <c r="DX32" t="s">
        <v>13563</v>
      </c>
      <c r="ED32">
        <v>0</v>
      </c>
      <c r="EE32" t="s">
        <v>14097</v>
      </c>
      <c r="EF32" t="s">
        <v>1485</v>
      </c>
      <c r="EG32">
        <v>0</v>
      </c>
      <c r="EH32" t="s">
        <v>13935</v>
      </c>
      <c r="EI32" t="s">
        <v>340</v>
      </c>
      <c r="EJ32" t="s">
        <v>1106</v>
      </c>
      <c r="EK32" t="s">
        <v>14098</v>
      </c>
      <c r="EL32" t="s">
        <v>14099</v>
      </c>
      <c r="EM32" t="s">
        <v>459</v>
      </c>
      <c r="EN32" t="s">
        <v>269</v>
      </c>
      <c r="EO32" t="s">
        <v>459</v>
      </c>
      <c r="EP32">
        <v>1</v>
      </c>
      <c r="ES32" t="s">
        <v>14100</v>
      </c>
      <c r="FD32">
        <v>0</v>
      </c>
      <c r="FE32">
        <v>14</v>
      </c>
      <c r="FF32" t="s">
        <v>1357</v>
      </c>
      <c r="FH32" t="s">
        <v>1357</v>
      </c>
      <c r="FK32">
        <v>0</v>
      </c>
      <c r="FM32">
        <v>0</v>
      </c>
      <c r="FP32">
        <v>0</v>
      </c>
      <c r="FR32" t="s">
        <v>651</v>
      </c>
      <c r="FS32" t="s">
        <v>2670</v>
      </c>
      <c r="FT32" t="s">
        <v>257</v>
      </c>
      <c r="FU32" t="s">
        <v>13939</v>
      </c>
      <c r="FV32" t="s">
        <v>1700</v>
      </c>
      <c r="FW32" t="s">
        <v>653</v>
      </c>
      <c r="FX32">
        <v>0</v>
      </c>
      <c r="FZ32">
        <v>16.170000000000002</v>
      </c>
      <c r="GA32">
        <v>1</v>
      </c>
      <c r="GB32">
        <v>0</v>
      </c>
      <c r="GC32" t="s">
        <v>13940</v>
      </c>
      <c r="GD32" t="s">
        <v>355</v>
      </c>
      <c r="GE32">
        <v>0</v>
      </c>
      <c r="GF32" t="s">
        <v>274</v>
      </c>
      <c r="GI32">
        <v>0</v>
      </c>
      <c r="GJ32">
        <v>0</v>
      </c>
      <c r="GL32" t="s">
        <v>14101</v>
      </c>
      <c r="GN32">
        <v>2</v>
      </c>
      <c r="GZ32" t="s">
        <v>14102</v>
      </c>
      <c r="HB32" t="s">
        <v>313</v>
      </c>
      <c r="HC32" t="s">
        <v>313</v>
      </c>
      <c r="HD32" t="s">
        <v>14103</v>
      </c>
      <c r="HE32">
        <v>0</v>
      </c>
      <c r="HF32">
        <v>11</v>
      </c>
      <c r="HG32">
        <v>17</v>
      </c>
      <c r="HH32" t="s">
        <v>275</v>
      </c>
      <c r="HK32">
        <v>4</v>
      </c>
      <c r="HV32">
        <v>-42</v>
      </c>
      <c r="HW32">
        <v>4331494</v>
      </c>
      <c r="HX32" t="s">
        <v>14104</v>
      </c>
      <c r="HY32">
        <v>4331487</v>
      </c>
      <c r="IB32">
        <v>0</v>
      </c>
      <c r="IC32">
        <v>0</v>
      </c>
      <c r="IL32">
        <v>92</v>
      </c>
      <c r="IN32" t="s">
        <v>13652</v>
      </c>
      <c r="IP32" t="s">
        <v>13652</v>
      </c>
      <c r="IQ32" t="s">
        <v>13583</v>
      </c>
      <c r="IT32">
        <v>13</v>
      </c>
    </row>
    <row r="33" spans="1:254">
      <c r="A33">
        <v>32</v>
      </c>
      <c r="B33" t="s">
        <v>14105</v>
      </c>
      <c r="C33">
        <v>3</v>
      </c>
      <c r="D33">
        <v>3</v>
      </c>
      <c r="E33">
        <v>10</v>
      </c>
      <c r="F33">
        <v>0</v>
      </c>
      <c r="G33">
        <v>-42</v>
      </c>
      <c r="I33" t="s">
        <v>298</v>
      </c>
      <c r="J33">
        <v>11</v>
      </c>
      <c r="K33">
        <v>11</v>
      </c>
      <c r="L33" t="s">
        <v>2621</v>
      </c>
      <c r="M33" t="s">
        <v>408</v>
      </c>
      <c r="O33" t="s">
        <v>409</v>
      </c>
      <c r="P33" t="s">
        <v>509</v>
      </c>
      <c r="V33" t="s">
        <v>253</v>
      </c>
      <c r="W33" t="s">
        <v>14106</v>
      </c>
      <c r="X33" t="s">
        <v>370</v>
      </c>
      <c r="Y33" t="s">
        <v>14107</v>
      </c>
      <c r="AA33" t="s">
        <v>666</v>
      </c>
      <c r="AB33" t="s">
        <v>667</v>
      </c>
      <c r="AJ33" t="s">
        <v>756</v>
      </c>
      <c r="AO33">
        <v>15</v>
      </c>
      <c r="AT33" t="s">
        <v>254</v>
      </c>
      <c r="BI33" t="s">
        <v>607</v>
      </c>
      <c r="BP33">
        <v>32</v>
      </c>
      <c r="BQ33" t="s">
        <v>14105</v>
      </c>
      <c r="BS33" t="s">
        <v>275</v>
      </c>
      <c r="BU33">
        <v>17</v>
      </c>
      <c r="BW33">
        <v>1</v>
      </c>
      <c r="BX33" t="s">
        <v>14108</v>
      </c>
      <c r="BZ33">
        <v>0</v>
      </c>
      <c r="CA33" t="s">
        <v>492</v>
      </c>
      <c r="CC33" s="3">
        <v>0.38055555555555554</v>
      </c>
      <c r="CD33" t="s">
        <v>257</v>
      </c>
      <c r="CE33" t="s">
        <v>14109</v>
      </c>
      <c r="CF33">
        <v>9</v>
      </c>
      <c r="CH33" t="s">
        <v>331</v>
      </c>
      <c r="CI33">
        <v>0</v>
      </c>
      <c r="CJ33" t="s">
        <v>14110</v>
      </c>
      <c r="CK33" s="4">
        <v>38387</v>
      </c>
      <c r="CL33" t="s">
        <v>14111</v>
      </c>
      <c r="CM33" t="s">
        <v>14112</v>
      </c>
      <c r="CN33">
        <v>16</v>
      </c>
      <c r="CO33" t="s">
        <v>14113</v>
      </c>
      <c r="CP33" t="s">
        <v>282</v>
      </c>
      <c r="CQ33" t="s">
        <v>13563</v>
      </c>
      <c r="CT33" t="s">
        <v>14114</v>
      </c>
      <c r="CV33">
        <v>0</v>
      </c>
      <c r="CX33">
        <v>3</v>
      </c>
      <c r="CY33" t="s">
        <v>614</v>
      </c>
      <c r="CZ33">
        <v>-42</v>
      </c>
      <c r="DA33">
        <v>3</v>
      </c>
      <c r="DB33" t="s">
        <v>554</v>
      </c>
      <c r="DC33">
        <v>-42</v>
      </c>
      <c r="DJ33">
        <v>0</v>
      </c>
      <c r="DK33" s="4">
        <v>44525</v>
      </c>
      <c r="DL33">
        <v>20718</v>
      </c>
      <c r="DM33">
        <v>2021</v>
      </c>
      <c r="DN33">
        <v>0</v>
      </c>
      <c r="DP33">
        <v>82026</v>
      </c>
      <c r="DQ33">
        <v>99</v>
      </c>
      <c r="DT33" t="s">
        <v>257</v>
      </c>
      <c r="DU33" t="s">
        <v>274</v>
      </c>
      <c r="DW33">
        <v>16</v>
      </c>
      <c r="DX33" t="s">
        <v>13563</v>
      </c>
      <c r="EA33" t="s">
        <v>2002</v>
      </c>
      <c r="ED33">
        <v>0</v>
      </c>
      <c r="EE33" t="s">
        <v>2630</v>
      </c>
      <c r="EF33" t="s">
        <v>422</v>
      </c>
      <c r="EG33">
        <v>0</v>
      </c>
      <c r="EI33" t="s">
        <v>340</v>
      </c>
      <c r="EJ33" t="s">
        <v>2955</v>
      </c>
      <c r="EK33" t="s">
        <v>2956</v>
      </c>
      <c r="EL33" t="s">
        <v>14115</v>
      </c>
      <c r="EM33" t="s">
        <v>1914</v>
      </c>
      <c r="EN33" t="s">
        <v>269</v>
      </c>
      <c r="EO33" t="s">
        <v>490</v>
      </c>
      <c r="EP33">
        <v>0</v>
      </c>
      <c r="EQ33" t="s">
        <v>491</v>
      </c>
      <c r="ES33" t="s">
        <v>14116</v>
      </c>
      <c r="ET33">
        <v>13</v>
      </c>
      <c r="EU33" t="s">
        <v>348</v>
      </c>
      <c r="EV33" t="s">
        <v>1983</v>
      </c>
      <c r="EW33" t="s">
        <v>5083</v>
      </c>
      <c r="EX33" t="s">
        <v>1914</v>
      </c>
      <c r="FA33" t="s">
        <v>392</v>
      </c>
      <c r="FB33" t="s">
        <v>14117</v>
      </c>
      <c r="FD33">
        <v>0</v>
      </c>
      <c r="FE33">
        <v>11</v>
      </c>
      <c r="FK33">
        <v>0</v>
      </c>
      <c r="FM33">
        <v>0</v>
      </c>
      <c r="FP33">
        <v>0</v>
      </c>
      <c r="FR33" t="s">
        <v>462</v>
      </c>
      <c r="FT33" t="s">
        <v>257</v>
      </c>
      <c r="FU33" t="s">
        <v>777</v>
      </c>
      <c r="FX33">
        <v>0</v>
      </c>
      <c r="FZ33">
        <v>16.170000000000002</v>
      </c>
      <c r="GA33">
        <v>1</v>
      </c>
      <c r="GB33">
        <v>0</v>
      </c>
      <c r="GD33" t="s">
        <v>355</v>
      </c>
      <c r="GE33">
        <v>1</v>
      </c>
      <c r="GF33" t="s">
        <v>274</v>
      </c>
      <c r="GH33">
        <v>2.4</v>
      </c>
      <c r="GI33">
        <v>0</v>
      </c>
      <c r="GJ33">
        <v>0</v>
      </c>
      <c r="GL33" t="s">
        <v>14118</v>
      </c>
      <c r="GO33" t="s">
        <v>713</v>
      </c>
      <c r="GQ33">
        <v>41</v>
      </c>
      <c r="GZ33" t="s">
        <v>6633</v>
      </c>
      <c r="HB33" t="s">
        <v>313</v>
      </c>
      <c r="HC33" t="s">
        <v>294</v>
      </c>
      <c r="HD33" t="s">
        <v>14119</v>
      </c>
      <c r="HE33">
        <v>0</v>
      </c>
      <c r="HF33">
        <v>11</v>
      </c>
      <c r="HG33">
        <v>17</v>
      </c>
      <c r="HH33" t="s">
        <v>275</v>
      </c>
      <c r="HK33" t="s">
        <v>9541</v>
      </c>
      <c r="HL33" t="s">
        <v>13623</v>
      </c>
      <c r="HN33" t="s">
        <v>14120</v>
      </c>
      <c r="HO33" t="s">
        <v>14121</v>
      </c>
      <c r="HP33" t="s">
        <v>14122</v>
      </c>
      <c r="HQ33" t="s">
        <v>14123</v>
      </c>
      <c r="HS33" t="s">
        <v>14124</v>
      </c>
      <c r="HV33">
        <v>-42</v>
      </c>
      <c r="HW33">
        <v>4331501</v>
      </c>
      <c r="HY33">
        <v>4331494</v>
      </c>
      <c r="IB33">
        <v>-1</v>
      </c>
      <c r="IC33">
        <v>1</v>
      </c>
      <c r="IL33">
        <v>93</v>
      </c>
      <c r="IT33">
        <v>13</v>
      </c>
    </row>
    <row r="34" spans="1:254">
      <c r="A34">
        <v>33</v>
      </c>
      <c r="B34" t="s">
        <v>14125</v>
      </c>
      <c r="C34">
        <v>3</v>
      </c>
      <c r="D34">
        <v>1</v>
      </c>
      <c r="E34">
        <v>10</v>
      </c>
      <c r="F34">
        <v>5</v>
      </c>
      <c r="G34">
        <v>-25</v>
      </c>
      <c r="H34" t="s">
        <v>253</v>
      </c>
      <c r="I34" t="s">
        <v>254</v>
      </c>
      <c r="J34">
        <v>23</v>
      </c>
      <c r="K34" t="s">
        <v>13632</v>
      </c>
      <c r="L34" t="s">
        <v>14126</v>
      </c>
      <c r="M34" t="s">
        <v>7656</v>
      </c>
      <c r="O34" t="s">
        <v>14126</v>
      </c>
      <c r="V34" t="s">
        <v>257</v>
      </c>
      <c r="W34" t="s">
        <v>14127</v>
      </c>
      <c r="AD34" t="s">
        <v>807</v>
      </c>
      <c r="AE34" t="s">
        <v>14128</v>
      </c>
      <c r="AF34" t="s">
        <v>14127</v>
      </c>
      <c r="AG34" t="s">
        <v>257</v>
      </c>
      <c r="AI34">
        <v>22</v>
      </c>
      <c r="AO34">
        <v>15</v>
      </c>
      <c r="BI34" t="s">
        <v>274</v>
      </c>
      <c r="BP34">
        <v>33</v>
      </c>
      <c r="BQ34" t="s">
        <v>14125</v>
      </c>
      <c r="BS34" t="s">
        <v>275</v>
      </c>
      <c r="BU34">
        <v>17</v>
      </c>
      <c r="BW34">
        <v>0</v>
      </c>
      <c r="BX34" t="s">
        <v>14129</v>
      </c>
      <c r="CC34" s="3">
        <v>7.7777777777777779E-2</v>
      </c>
      <c r="CE34" t="s">
        <v>14130</v>
      </c>
      <c r="CI34">
        <v>0</v>
      </c>
      <c r="CJ34" t="s">
        <v>14131</v>
      </c>
      <c r="CK34" s="4">
        <v>38050</v>
      </c>
      <c r="CL34" t="s">
        <v>14132</v>
      </c>
      <c r="CM34" t="s">
        <v>14133</v>
      </c>
      <c r="CN34">
        <v>19</v>
      </c>
      <c r="CO34" t="s">
        <v>268</v>
      </c>
      <c r="CP34" t="s">
        <v>418</v>
      </c>
      <c r="CQ34" t="s">
        <v>13563</v>
      </c>
      <c r="CT34" t="s">
        <v>14134</v>
      </c>
      <c r="CV34">
        <v>0</v>
      </c>
      <c r="CX34">
        <v>1</v>
      </c>
      <c r="CY34" t="s">
        <v>614</v>
      </c>
      <c r="CZ34">
        <v>-31</v>
      </c>
      <c r="DA34">
        <v>3</v>
      </c>
      <c r="DB34" t="s">
        <v>1609</v>
      </c>
      <c r="DC34">
        <v>-25</v>
      </c>
      <c r="DE34" t="s">
        <v>13651</v>
      </c>
      <c r="DJ34">
        <v>5</v>
      </c>
      <c r="DK34" s="4">
        <v>44525</v>
      </c>
      <c r="DL34">
        <v>20718</v>
      </c>
      <c r="DM34">
        <v>2021</v>
      </c>
      <c r="DN34">
        <v>0</v>
      </c>
      <c r="DP34">
        <v>82026</v>
      </c>
      <c r="DQ34">
        <v>115</v>
      </c>
      <c r="DT34" t="s">
        <v>274</v>
      </c>
      <c r="DU34" t="s">
        <v>257</v>
      </c>
      <c r="DW34">
        <v>19</v>
      </c>
      <c r="DX34" t="s">
        <v>13563</v>
      </c>
      <c r="ED34">
        <v>0</v>
      </c>
      <c r="EE34" t="s">
        <v>14135</v>
      </c>
      <c r="EF34" t="s">
        <v>383</v>
      </c>
      <c r="EG34">
        <v>0</v>
      </c>
      <c r="EH34" t="s">
        <v>14136</v>
      </c>
      <c r="EI34" t="s">
        <v>14137</v>
      </c>
      <c r="EJ34" t="s">
        <v>14138</v>
      </c>
      <c r="EK34" t="s">
        <v>14139</v>
      </c>
      <c r="EL34" t="s">
        <v>14140</v>
      </c>
      <c r="EM34" t="s">
        <v>268</v>
      </c>
      <c r="EN34" t="s">
        <v>418</v>
      </c>
      <c r="EO34" t="s">
        <v>1175</v>
      </c>
      <c r="EP34">
        <v>0</v>
      </c>
      <c r="ES34" t="s">
        <v>14141</v>
      </c>
      <c r="FD34">
        <v>0</v>
      </c>
      <c r="FE34">
        <v>10</v>
      </c>
      <c r="FF34" t="s">
        <v>285</v>
      </c>
      <c r="FH34" t="s">
        <v>285</v>
      </c>
      <c r="FK34">
        <v>0</v>
      </c>
      <c r="FM34">
        <v>0</v>
      </c>
      <c r="FP34">
        <v>0</v>
      </c>
      <c r="FR34" t="s">
        <v>462</v>
      </c>
      <c r="FS34" t="s">
        <v>1002</v>
      </c>
      <c r="FT34" t="s">
        <v>257</v>
      </c>
      <c r="FU34" t="s">
        <v>14142</v>
      </c>
      <c r="FV34" t="s">
        <v>1721</v>
      </c>
      <c r="FW34" t="s">
        <v>1897</v>
      </c>
      <c r="FX34">
        <v>0</v>
      </c>
      <c r="FZ34">
        <v>19.170000000000002</v>
      </c>
      <c r="GA34">
        <v>-2</v>
      </c>
      <c r="GB34">
        <v>0</v>
      </c>
      <c r="GD34" t="s">
        <v>355</v>
      </c>
      <c r="GE34">
        <v>0</v>
      </c>
      <c r="GF34" t="s">
        <v>3354</v>
      </c>
      <c r="GI34">
        <v>1</v>
      </c>
      <c r="GJ34">
        <v>1</v>
      </c>
      <c r="GL34" t="s">
        <v>14143</v>
      </c>
      <c r="GN34">
        <v>3</v>
      </c>
      <c r="GZ34" t="s">
        <v>14144</v>
      </c>
      <c r="HB34" t="s">
        <v>313</v>
      </c>
      <c r="HC34" t="s">
        <v>313</v>
      </c>
      <c r="HE34">
        <v>0</v>
      </c>
      <c r="HF34">
        <v>14</v>
      </c>
      <c r="HG34">
        <v>17</v>
      </c>
      <c r="HH34" t="s">
        <v>275</v>
      </c>
      <c r="HK34">
        <v>4</v>
      </c>
      <c r="HV34">
        <v>-30</v>
      </c>
      <c r="HW34">
        <v>4331701</v>
      </c>
      <c r="HX34" t="s">
        <v>492</v>
      </c>
      <c r="HY34">
        <v>4331572</v>
      </c>
      <c r="IB34">
        <v>0.5</v>
      </c>
      <c r="IC34">
        <v>1</v>
      </c>
      <c r="IL34">
        <v>109</v>
      </c>
      <c r="IP34" t="s">
        <v>13651</v>
      </c>
      <c r="IT34">
        <v>13</v>
      </c>
    </row>
    <row r="35" spans="1:254">
      <c r="A35">
        <v>34</v>
      </c>
      <c r="B35" t="s">
        <v>14145</v>
      </c>
      <c r="C35">
        <v>3</v>
      </c>
      <c r="D35">
        <v>2</v>
      </c>
      <c r="E35">
        <v>5</v>
      </c>
      <c r="F35">
        <v>3</v>
      </c>
      <c r="G35">
        <v>-30</v>
      </c>
      <c r="I35" t="s">
        <v>254</v>
      </c>
      <c r="J35">
        <v>12</v>
      </c>
      <c r="K35" t="s">
        <v>13654</v>
      </c>
      <c r="L35" t="s">
        <v>1903</v>
      </c>
      <c r="M35" t="s">
        <v>568</v>
      </c>
      <c r="O35" t="s">
        <v>1066</v>
      </c>
      <c r="P35" t="s">
        <v>1067</v>
      </c>
      <c r="S35" t="s">
        <v>1904</v>
      </c>
      <c r="V35" t="s">
        <v>257</v>
      </c>
      <c r="W35" t="s">
        <v>1709</v>
      </c>
      <c r="AD35" t="s">
        <v>807</v>
      </c>
      <c r="AE35" t="s">
        <v>808</v>
      </c>
      <c r="AF35" t="s">
        <v>1709</v>
      </c>
      <c r="AG35" t="s">
        <v>274</v>
      </c>
      <c r="AI35">
        <v>22</v>
      </c>
      <c r="AO35">
        <v>15</v>
      </c>
      <c r="BI35" t="s">
        <v>607</v>
      </c>
      <c r="BP35">
        <v>34</v>
      </c>
      <c r="BQ35" t="s">
        <v>14145</v>
      </c>
      <c r="BS35" t="s">
        <v>275</v>
      </c>
      <c r="BU35">
        <v>17</v>
      </c>
      <c r="BW35">
        <v>0</v>
      </c>
      <c r="BX35" t="s">
        <v>14146</v>
      </c>
      <c r="CC35" s="3">
        <v>5.5555555555555552E-2</v>
      </c>
      <c r="CE35" t="s">
        <v>14147</v>
      </c>
      <c r="CI35">
        <v>0</v>
      </c>
      <c r="CJ35" t="s">
        <v>14148</v>
      </c>
      <c r="CK35" s="4">
        <v>38050</v>
      </c>
      <c r="CL35" t="s">
        <v>14149</v>
      </c>
      <c r="CM35" t="s">
        <v>14150</v>
      </c>
      <c r="CN35">
        <v>19</v>
      </c>
      <c r="CP35" t="s">
        <v>418</v>
      </c>
      <c r="CQ35" t="s">
        <v>13563</v>
      </c>
      <c r="CT35" t="s">
        <v>613</v>
      </c>
      <c r="CV35">
        <v>0</v>
      </c>
      <c r="CX35">
        <v>2</v>
      </c>
      <c r="CY35" t="s">
        <v>614</v>
      </c>
      <c r="CZ35">
        <v>-31</v>
      </c>
      <c r="DA35">
        <v>3</v>
      </c>
      <c r="DB35" t="s">
        <v>1609</v>
      </c>
      <c r="DC35">
        <v>-25</v>
      </c>
      <c r="DE35" t="s">
        <v>13800</v>
      </c>
      <c r="DJ35">
        <v>3</v>
      </c>
      <c r="DK35" s="4">
        <v>44525</v>
      </c>
      <c r="DL35">
        <v>20718</v>
      </c>
      <c r="DM35">
        <v>2021</v>
      </c>
      <c r="DN35">
        <v>0</v>
      </c>
      <c r="DP35">
        <v>82026</v>
      </c>
      <c r="DQ35">
        <v>116</v>
      </c>
      <c r="DT35" t="s">
        <v>294</v>
      </c>
      <c r="DU35" t="s">
        <v>294</v>
      </c>
      <c r="DW35">
        <v>19</v>
      </c>
      <c r="DX35" t="s">
        <v>13563</v>
      </c>
      <c r="ED35">
        <v>0</v>
      </c>
      <c r="EE35" t="s">
        <v>1076</v>
      </c>
      <c r="EF35" t="s">
        <v>422</v>
      </c>
      <c r="EG35">
        <v>0</v>
      </c>
      <c r="EI35" t="s">
        <v>454</v>
      </c>
      <c r="EJ35" t="s">
        <v>14151</v>
      </c>
      <c r="EK35" t="s">
        <v>14152</v>
      </c>
      <c r="EL35" t="s">
        <v>14153</v>
      </c>
      <c r="EM35" t="s">
        <v>1026</v>
      </c>
      <c r="EN35" t="s">
        <v>418</v>
      </c>
      <c r="EO35" t="s">
        <v>2449</v>
      </c>
      <c r="EP35">
        <v>0</v>
      </c>
      <c r="ES35" t="s">
        <v>14154</v>
      </c>
      <c r="FD35">
        <v>0</v>
      </c>
      <c r="FE35">
        <v>14</v>
      </c>
      <c r="FF35" t="s">
        <v>310</v>
      </c>
      <c r="FG35" t="s">
        <v>1028</v>
      </c>
      <c r="FH35" t="s">
        <v>621</v>
      </c>
      <c r="FI35" t="s">
        <v>14155</v>
      </c>
      <c r="FK35">
        <v>0</v>
      </c>
      <c r="FM35">
        <v>0</v>
      </c>
      <c r="FP35">
        <v>0</v>
      </c>
      <c r="FR35" t="s">
        <v>395</v>
      </c>
      <c r="FS35" t="s">
        <v>1029</v>
      </c>
      <c r="FT35" t="s">
        <v>274</v>
      </c>
      <c r="FU35" t="s">
        <v>496</v>
      </c>
      <c r="FV35" t="s">
        <v>1721</v>
      </c>
      <c r="FX35">
        <v>0</v>
      </c>
      <c r="FZ35">
        <v>19.170000000000002</v>
      </c>
      <c r="GA35">
        <v>-2</v>
      </c>
      <c r="GB35">
        <v>0</v>
      </c>
      <c r="GC35" t="s">
        <v>497</v>
      </c>
      <c r="GD35" t="s">
        <v>355</v>
      </c>
      <c r="GE35">
        <v>0</v>
      </c>
      <c r="GF35" t="s">
        <v>895</v>
      </c>
      <c r="GI35">
        <v>1</v>
      </c>
      <c r="GJ35">
        <v>0</v>
      </c>
      <c r="GL35" t="s">
        <v>14156</v>
      </c>
      <c r="GN35">
        <v>4</v>
      </c>
      <c r="GZ35" t="s">
        <v>14157</v>
      </c>
      <c r="HB35" t="s">
        <v>313</v>
      </c>
      <c r="HC35" t="s">
        <v>313</v>
      </c>
      <c r="HD35" t="s">
        <v>14158</v>
      </c>
      <c r="HE35">
        <v>0</v>
      </c>
      <c r="HF35">
        <v>12</v>
      </c>
      <c r="HG35">
        <v>17</v>
      </c>
      <c r="HH35" t="s">
        <v>275</v>
      </c>
      <c r="HK35">
        <v>4</v>
      </c>
      <c r="HV35">
        <v>-33</v>
      </c>
      <c r="HW35">
        <v>4331707</v>
      </c>
      <c r="HX35" t="s">
        <v>14159</v>
      </c>
      <c r="HY35">
        <v>4331701</v>
      </c>
      <c r="IB35">
        <v>0</v>
      </c>
      <c r="IC35">
        <v>0</v>
      </c>
      <c r="IL35">
        <v>110</v>
      </c>
      <c r="IN35" t="s">
        <v>14062</v>
      </c>
      <c r="IP35" t="s">
        <v>14062</v>
      </c>
      <c r="IT35">
        <v>13</v>
      </c>
    </row>
    <row r="36" spans="1:254">
      <c r="A36">
        <v>35</v>
      </c>
      <c r="B36" t="s">
        <v>14160</v>
      </c>
      <c r="C36">
        <v>3</v>
      </c>
      <c r="D36">
        <v>3</v>
      </c>
      <c r="E36">
        <v>2</v>
      </c>
      <c r="F36">
        <v>-2</v>
      </c>
      <c r="G36">
        <v>-33</v>
      </c>
      <c r="I36" t="s">
        <v>298</v>
      </c>
      <c r="J36">
        <v>11</v>
      </c>
      <c r="K36">
        <v>11</v>
      </c>
      <c r="L36" t="s">
        <v>977</v>
      </c>
      <c r="M36" t="s">
        <v>978</v>
      </c>
      <c r="O36" t="s">
        <v>979</v>
      </c>
      <c r="V36" t="s">
        <v>253</v>
      </c>
      <c r="W36" t="s">
        <v>14161</v>
      </c>
      <c r="X36" t="s">
        <v>981</v>
      </c>
      <c r="Y36" t="s">
        <v>981</v>
      </c>
      <c r="AA36" t="s">
        <v>981</v>
      </c>
      <c r="AB36" t="s">
        <v>14162</v>
      </c>
      <c r="AI36">
        <v>88</v>
      </c>
      <c r="AJ36" t="s">
        <v>327</v>
      </c>
      <c r="AO36">
        <v>15</v>
      </c>
      <c r="BI36" t="s">
        <v>257</v>
      </c>
      <c r="BP36">
        <v>35</v>
      </c>
      <c r="BQ36" t="s">
        <v>14160</v>
      </c>
      <c r="BS36" t="s">
        <v>275</v>
      </c>
      <c r="BU36">
        <v>17</v>
      </c>
      <c r="BW36">
        <v>0</v>
      </c>
      <c r="BX36" t="s">
        <v>14163</v>
      </c>
      <c r="BZ36">
        <v>1</v>
      </c>
      <c r="CC36" s="3">
        <v>2.5694444444444447E-2</v>
      </c>
      <c r="CD36" t="s">
        <v>257</v>
      </c>
      <c r="CE36" t="s">
        <v>14164</v>
      </c>
      <c r="CF36">
        <v>6</v>
      </c>
      <c r="CH36" t="s">
        <v>331</v>
      </c>
      <c r="CI36">
        <v>0</v>
      </c>
      <c r="CJ36" t="s">
        <v>14165</v>
      </c>
      <c r="CK36" s="4">
        <v>38050</v>
      </c>
      <c r="CL36" t="s">
        <v>14166</v>
      </c>
      <c r="CM36" t="s">
        <v>14167</v>
      </c>
      <c r="CN36">
        <v>19</v>
      </c>
      <c r="CP36" t="s">
        <v>282</v>
      </c>
      <c r="CQ36" t="s">
        <v>13563</v>
      </c>
      <c r="CT36" t="s">
        <v>14168</v>
      </c>
      <c r="CV36">
        <v>0</v>
      </c>
      <c r="CX36">
        <v>3</v>
      </c>
      <c r="CY36" t="s">
        <v>614</v>
      </c>
      <c r="CZ36">
        <v>-31</v>
      </c>
      <c r="DA36">
        <v>3</v>
      </c>
      <c r="DB36" t="s">
        <v>1609</v>
      </c>
      <c r="DC36">
        <v>-25</v>
      </c>
      <c r="DE36" t="s">
        <v>13696</v>
      </c>
      <c r="DJ36">
        <v>-2</v>
      </c>
      <c r="DK36" s="4">
        <v>44525</v>
      </c>
      <c r="DL36">
        <v>20718</v>
      </c>
      <c r="DM36">
        <v>2021</v>
      </c>
      <c r="DN36">
        <v>0</v>
      </c>
      <c r="DP36">
        <v>82026</v>
      </c>
      <c r="DQ36">
        <v>117</v>
      </c>
      <c r="DT36" t="s">
        <v>257</v>
      </c>
      <c r="DU36" t="s">
        <v>274</v>
      </c>
      <c r="DW36">
        <v>19</v>
      </c>
      <c r="DX36" t="s">
        <v>13563</v>
      </c>
      <c r="ED36">
        <v>0</v>
      </c>
      <c r="EE36" t="s">
        <v>990</v>
      </c>
      <c r="EF36" t="s">
        <v>675</v>
      </c>
      <c r="EG36">
        <v>0</v>
      </c>
      <c r="EI36" t="s">
        <v>340</v>
      </c>
      <c r="EJ36" t="s">
        <v>14169</v>
      </c>
      <c r="EK36" t="s">
        <v>14170</v>
      </c>
      <c r="EL36" t="s">
        <v>14171</v>
      </c>
      <c r="EM36" t="s">
        <v>5615</v>
      </c>
      <c r="EN36" t="s">
        <v>269</v>
      </c>
      <c r="EO36" t="s">
        <v>283</v>
      </c>
      <c r="EP36">
        <v>0</v>
      </c>
      <c r="EQ36" t="s">
        <v>11836</v>
      </c>
      <c r="ES36" t="s">
        <v>14172</v>
      </c>
      <c r="ET36">
        <v>-2</v>
      </c>
      <c r="EU36" t="s">
        <v>348</v>
      </c>
      <c r="EV36" t="s">
        <v>1983</v>
      </c>
      <c r="EW36" t="s">
        <v>350</v>
      </c>
      <c r="EX36" t="s">
        <v>351</v>
      </c>
      <c r="FA36" t="s">
        <v>999</v>
      </c>
      <c r="FB36" t="s">
        <v>14173</v>
      </c>
      <c r="FD36">
        <v>0</v>
      </c>
      <c r="FE36">
        <v>6</v>
      </c>
      <c r="FI36" t="s">
        <v>14174</v>
      </c>
      <c r="FK36">
        <v>0</v>
      </c>
      <c r="FM36">
        <v>0</v>
      </c>
      <c r="FP36">
        <v>0</v>
      </c>
      <c r="FR36" t="s">
        <v>462</v>
      </c>
      <c r="FU36" t="s">
        <v>683</v>
      </c>
      <c r="FV36" t="s">
        <v>1700</v>
      </c>
      <c r="FX36">
        <v>1</v>
      </c>
      <c r="FZ36">
        <v>19.170000000000002</v>
      </c>
      <c r="GA36">
        <v>-2</v>
      </c>
      <c r="GB36">
        <v>1</v>
      </c>
      <c r="GD36" t="s">
        <v>355</v>
      </c>
      <c r="GE36">
        <v>0</v>
      </c>
      <c r="GF36" t="s">
        <v>257</v>
      </c>
      <c r="GH36">
        <v>1</v>
      </c>
      <c r="GI36">
        <v>0</v>
      </c>
      <c r="GJ36">
        <v>0</v>
      </c>
      <c r="GL36" t="s">
        <v>14175</v>
      </c>
      <c r="GM36">
        <v>0</v>
      </c>
      <c r="GN36">
        <v>0</v>
      </c>
      <c r="GO36" t="s">
        <v>357</v>
      </c>
      <c r="GQ36">
        <v>10</v>
      </c>
      <c r="GZ36" t="s">
        <v>14176</v>
      </c>
      <c r="HB36" t="s">
        <v>313</v>
      </c>
      <c r="HC36" t="s">
        <v>313</v>
      </c>
      <c r="HD36" t="s">
        <v>1005</v>
      </c>
      <c r="HE36">
        <v>0</v>
      </c>
      <c r="HF36">
        <v>11</v>
      </c>
      <c r="HG36">
        <v>17</v>
      </c>
      <c r="HH36" t="s">
        <v>275</v>
      </c>
      <c r="HK36">
        <v>4</v>
      </c>
      <c r="HL36" t="s">
        <v>13696</v>
      </c>
      <c r="HN36" t="s">
        <v>14177</v>
      </c>
      <c r="HO36" t="s">
        <v>14178</v>
      </c>
      <c r="HP36" t="s">
        <v>1008</v>
      </c>
      <c r="HQ36" t="s">
        <v>14179</v>
      </c>
      <c r="HS36" t="s">
        <v>1010</v>
      </c>
      <c r="HV36">
        <v>-31</v>
      </c>
      <c r="HW36">
        <v>4331716</v>
      </c>
      <c r="HX36" t="s">
        <v>13696</v>
      </c>
      <c r="HY36">
        <v>4331707</v>
      </c>
      <c r="IB36">
        <v>0</v>
      </c>
      <c r="IC36">
        <v>0</v>
      </c>
      <c r="IL36">
        <v>111</v>
      </c>
      <c r="IN36" t="s">
        <v>13696</v>
      </c>
      <c r="IP36" t="s">
        <v>13696</v>
      </c>
      <c r="IT36">
        <v>13</v>
      </c>
    </row>
    <row r="37" spans="1:254">
      <c r="A37">
        <v>36</v>
      </c>
      <c r="B37" t="s">
        <v>14180</v>
      </c>
      <c r="C37">
        <v>4</v>
      </c>
      <c r="D37">
        <v>1</v>
      </c>
      <c r="E37">
        <v>10</v>
      </c>
      <c r="F37">
        <v>6</v>
      </c>
      <c r="G37">
        <v>-9</v>
      </c>
      <c r="H37" t="s">
        <v>253</v>
      </c>
      <c r="I37" t="s">
        <v>254</v>
      </c>
      <c r="J37">
        <v>12</v>
      </c>
      <c r="K37" t="s">
        <v>6748</v>
      </c>
      <c r="L37" t="s">
        <v>14181</v>
      </c>
      <c r="M37" t="s">
        <v>568</v>
      </c>
      <c r="O37" t="s">
        <v>1066</v>
      </c>
      <c r="P37" t="s">
        <v>1336</v>
      </c>
      <c r="R37" t="s">
        <v>3416</v>
      </c>
      <c r="V37" t="s">
        <v>257</v>
      </c>
      <c r="W37" t="s">
        <v>14182</v>
      </c>
      <c r="AD37" t="s">
        <v>807</v>
      </c>
      <c r="AE37" t="s">
        <v>808</v>
      </c>
      <c r="AF37" t="s">
        <v>14182</v>
      </c>
      <c r="AG37" t="s">
        <v>274</v>
      </c>
      <c r="AI37">
        <v>22</v>
      </c>
      <c r="AO37">
        <v>15</v>
      </c>
      <c r="BI37" t="s">
        <v>274</v>
      </c>
      <c r="BP37">
        <v>36</v>
      </c>
      <c r="BQ37" t="s">
        <v>14180</v>
      </c>
      <c r="BS37" t="s">
        <v>275</v>
      </c>
      <c r="BU37">
        <v>17</v>
      </c>
      <c r="BW37">
        <v>0</v>
      </c>
      <c r="BX37" t="s">
        <v>14183</v>
      </c>
      <c r="CC37" s="3">
        <v>0.51666666666666672</v>
      </c>
      <c r="CE37" t="s">
        <v>14184</v>
      </c>
      <c r="CI37">
        <v>0</v>
      </c>
      <c r="CJ37" t="s">
        <v>14185</v>
      </c>
      <c r="CK37" s="4">
        <v>38050</v>
      </c>
      <c r="CL37" t="s">
        <v>14186</v>
      </c>
      <c r="CM37" t="s">
        <v>14187</v>
      </c>
      <c r="CN37">
        <v>19</v>
      </c>
      <c r="CO37" t="s">
        <v>268</v>
      </c>
      <c r="CP37" t="s">
        <v>418</v>
      </c>
      <c r="CQ37" t="s">
        <v>13563</v>
      </c>
      <c r="CT37" t="s">
        <v>1390</v>
      </c>
      <c r="CV37">
        <v>0</v>
      </c>
      <c r="CX37">
        <v>1</v>
      </c>
      <c r="CY37" t="s">
        <v>2703</v>
      </c>
      <c r="CZ37">
        <v>-30</v>
      </c>
      <c r="DA37">
        <v>6</v>
      </c>
      <c r="DB37" t="s">
        <v>554</v>
      </c>
      <c r="DC37">
        <v>-9</v>
      </c>
      <c r="DE37" t="s">
        <v>13623</v>
      </c>
      <c r="DJ37">
        <v>6</v>
      </c>
      <c r="DK37" s="4">
        <v>44525</v>
      </c>
      <c r="DL37">
        <v>20718</v>
      </c>
      <c r="DM37">
        <v>2021</v>
      </c>
      <c r="DN37">
        <v>0</v>
      </c>
      <c r="DP37">
        <v>82026</v>
      </c>
      <c r="DQ37">
        <v>126</v>
      </c>
      <c r="DT37" t="s">
        <v>274</v>
      </c>
      <c r="DU37" t="s">
        <v>257</v>
      </c>
      <c r="DW37">
        <v>19</v>
      </c>
      <c r="DX37" t="s">
        <v>13563</v>
      </c>
      <c r="ED37">
        <v>0</v>
      </c>
      <c r="EE37" t="s">
        <v>1694</v>
      </c>
      <c r="EF37" t="s">
        <v>383</v>
      </c>
      <c r="EG37">
        <v>0</v>
      </c>
      <c r="EI37" t="s">
        <v>454</v>
      </c>
      <c r="EJ37" t="s">
        <v>2889</v>
      </c>
      <c r="EK37" t="s">
        <v>14188</v>
      </c>
      <c r="EL37" t="s">
        <v>14189</v>
      </c>
      <c r="EM37" t="s">
        <v>268</v>
      </c>
      <c r="EN37" t="s">
        <v>418</v>
      </c>
      <c r="EO37" t="s">
        <v>283</v>
      </c>
      <c r="EP37">
        <v>1</v>
      </c>
      <c r="ES37" t="s">
        <v>14190</v>
      </c>
      <c r="FD37">
        <v>0</v>
      </c>
      <c r="FE37">
        <v>17</v>
      </c>
      <c r="FF37" t="s">
        <v>255</v>
      </c>
      <c r="FH37" t="s">
        <v>255</v>
      </c>
      <c r="FK37">
        <v>0</v>
      </c>
      <c r="FM37">
        <v>0</v>
      </c>
      <c r="FP37">
        <v>0</v>
      </c>
      <c r="FR37" t="s">
        <v>395</v>
      </c>
      <c r="FS37" t="s">
        <v>1029</v>
      </c>
      <c r="FT37" t="s">
        <v>274</v>
      </c>
      <c r="FU37" t="s">
        <v>496</v>
      </c>
      <c r="FV37" t="s">
        <v>1721</v>
      </c>
      <c r="FW37" t="s">
        <v>14191</v>
      </c>
      <c r="FX37">
        <v>1</v>
      </c>
      <c r="FZ37">
        <v>19.170000000000002</v>
      </c>
      <c r="GA37">
        <v>-2</v>
      </c>
      <c r="GB37">
        <v>0</v>
      </c>
      <c r="GC37" t="s">
        <v>7195</v>
      </c>
      <c r="GD37" t="s">
        <v>355</v>
      </c>
      <c r="GE37">
        <v>0</v>
      </c>
      <c r="GF37" t="s">
        <v>1179</v>
      </c>
      <c r="GI37">
        <v>0</v>
      </c>
      <c r="GJ37">
        <v>0</v>
      </c>
      <c r="GL37" t="s">
        <v>4245</v>
      </c>
      <c r="GN37">
        <v>1</v>
      </c>
      <c r="GZ37" t="s">
        <v>14192</v>
      </c>
      <c r="HB37" t="s">
        <v>313</v>
      </c>
      <c r="HC37" t="s">
        <v>313</v>
      </c>
      <c r="HD37" t="s">
        <v>13800</v>
      </c>
      <c r="HE37">
        <v>0</v>
      </c>
      <c r="HF37">
        <v>12</v>
      </c>
      <c r="HG37">
        <v>17</v>
      </c>
      <c r="HH37" t="s">
        <v>275</v>
      </c>
      <c r="HK37" t="s">
        <v>499</v>
      </c>
      <c r="HO37" t="s">
        <v>14193</v>
      </c>
      <c r="HP37" t="s">
        <v>3476</v>
      </c>
      <c r="HQ37" t="s">
        <v>14194</v>
      </c>
      <c r="HV37">
        <v>-15</v>
      </c>
      <c r="HW37">
        <v>4331814</v>
      </c>
      <c r="HX37" t="s">
        <v>1523</v>
      </c>
      <c r="HY37">
        <v>4331804</v>
      </c>
      <c r="IB37">
        <v>0</v>
      </c>
      <c r="IC37">
        <v>0</v>
      </c>
      <c r="IL37">
        <v>119</v>
      </c>
      <c r="IP37" t="s">
        <v>13623</v>
      </c>
      <c r="IQ37" t="s">
        <v>13904</v>
      </c>
      <c r="IT37">
        <v>13</v>
      </c>
    </row>
    <row r="38" spans="1:254">
      <c r="A38">
        <v>37</v>
      </c>
      <c r="B38" t="s">
        <v>14195</v>
      </c>
      <c r="C38">
        <v>4</v>
      </c>
      <c r="D38">
        <v>2</v>
      </c>
      <c r="E38">
        <v>4</v>
      </c>
      <c r="F38">
        <v>6</v>
      </c>
      <c r="G38">
        <v>-15</v>
      </c>
      <c r="I38" t="s">
        <v>254</v>
      </c>
      <c r="J38">
        <v>12</v>
      </c>
      <c r="K38">
        <v>12</v>
      </c>
      <c r="L38" t="s">
        <v>14181</v>
      </c>
      <c r="M38" t="s">
        <v>568</v>
      </c>
      <c r="O38" t="s">
        <v>1066</v>
      </c>
      <c r="P38" t="s">
        <v>1336</v>
      </c>
      <c r="R38" t="s">
        <v>3416</v>
      </c>
      <c r="V38" t="s">
        <v>257</v>
      </c>
      <c r="W38" t="s">
        <v>10776</v>
      </c>
      <c r="AD38" t="s">
        <v>635</v>
      </c>
      <c r="AE38" t="s">
        <v>1685</v>
      </c>
      <c r="AF38" t="s">
        <v>10776</v>
      </c>
      <c r="AG38" t="s">
        <v>257</v>
      </c>
      <c r="AI38">
        <v>22</v>
      </c>
      <c r="AO38">
        <v>15</v>
      </c>
      <c r="BI38" t="s">
        <v>274</v>
      </c>
      <c r="BP38">
        <v>37</v>
      </c>
      <c r="BQ38" t="s">
        <v>14195</v>
      </c>
      <c r="BS38" t="s">
        <v>275</v>
      </c>
      <c r="BU38">
        <v>17</v>
      </c>
      <c r="BW38">
        <v>0</v>
      </c>
      <c r="BX38" t="s">
        <v>14196</v>
      </c>
      <c r="CC38" s="3">
        <v>0.49513888888888885</v>
      </c>
      <c r="CE38" t="s">
        <v>14197</v>
      </c>
      <c r="CI38">
        <v>0</v>
      </c>
      <c r="CJ38" t="s">
        <v>14198</v>
      </c>
      <c r="CK38" s="4">
        <v>38050</v>
      </c>
      <c r="CL38" t="s">
        <v>14199</v>
      </c>
      <c r="CM38" t="s">
        <v>14200</v>
      </c>
      <c r="CN38">
        <v>19</v>
      </c>
      <c r="CP38" t="s">
        <v>269</v>
      </c>
      <c r="CQ38" t="s">
        <v>13563</v>
      </c>
      <c r="CT38" t="s">
        <v>6542</v>
      </c>
      <c r="CV38">
        <v>0</v>
      </c>
      <c r="CX38">
        <v>2</v>
      </c>
      <c r="CY38" t="s">
        <v>2703</v>
      </c>
      <c r="CZ38">
        <v>-30</v>
      </c>
      <c r="DA38">
        <v>6</v>
      </c>
      <c r="DB38" t="s">
        <v>554</v>
      </c>
      <c r="DC38">
        <v>-9</v>
      </c>
      <c r="DE38" t="s">
        <v>13623</v>
      </c>
      <c r="DJ38">
        <v>6</v>
      </c>
      <c r="DK38" s="4">
        <v>44525</v>
      </c>
      <c r="DL38">
        <v>20718</v>
      </c>
      <c r="DM38">
        <v>2021</v>
      </c>
      <c r="DN38">
        <v>0</v>
      </c>
      <c r="DP38">
        <v>82026</v>
      </c>
      <c r="DQ38">
        <v>127</v>
      </c>
      <c r="DT38" t="s">
        <v>274</v>
      </c>
      <c r="DU38" t="s">
        <v>257</v>
      </c>
      <c r="DW38">
        <v>19</v>
      </c>
      <c r="DX38" t="s">
        <v>13563</v>
      </c>
      <c r="ED38">
        <v>0</v>
      </c>
      <c r="EE38" t="s">
        <v>1694</v>
      </c>
      <c r="EF38" t="s">
        <v>383</v>
      </c>
      <c r="EG38">
        <v>0</v>
      </c>
      <c r="EI38" t="s">
        <v>454</v>
      </c>
      <c r="EJ38" t="s">
        <v>2889</v>
      </c>
      <c r="EK38" t="s">
        <v>14188</v>
      </c>
      <c r="EL38" t="s">
        <v>14201</v>
      </c>
      <c r="EN38" t="s">
        <v>282</v>
      </c>
      <c r="EO38" t="s">
        <v>283</v>
      </c>
      <c r="EP38">
        <v>1</v>
      </c>
      <c r="ES38" t="s">
        <v>14202</v>
      </c>
      <c r="FD38">
        <v>0</v>
      </c>
      <c r="FE38">
        <v>14</v>
      </c>
      <c r="FF38" t="s">
        <v>1357</v>
      </c>
      <c r="FH38" t="s">
        <v>1357</v>
      </c>
      <c r="FK38">
        <v>0</v>
      </c>
      <c r="FM38">
        <v>0</v>
      </c>
      <c r="FP38">
        <v>0</v>
      </c>
      <c r="FR38" t="s">
        <v>395</v>
      </c>
      <c r="FT38" t="s">
        <v>257</v>
      </c>
      <c r="FU38" t="s">
        <v>496</v>
      </c>
      <c r="FV38" t="s">
        <v>1700</v>
      </c>
      <c r="FW38" t="s">
        <v>432</v>
      </c>
      <c r="FX38">
        <v>0</v>
      </c>
      <c r="FZ38">
        <v>19.170000000000002</v>
      </c>
      <c r="GA38">
        <v>-2</v>
      </c>
      <c r="GB38">
        <v>0</v>
      </c>
      <c r="GC38" t="s">
        <v>7195</v>
      </c>
      <c r="GD38" t="s">
        <v>355</v>
      </c>
      <c r="GE38">
        <v>0</v>
      </c>
      <c r="GF38" t="s">
        <v>1179</v>
      </c>
      <c r="GI38">
        <v>0</v>
      </c>
      <c r="GJ38">
        <v>0</v>
      </c>
      <c r="GL38" t="s">
        <v>1917</v>
      </c>
      <c r="GN38">
        <v>4</v>
      </c>
      <c r="GZ38" t="s">
        <v>14203</v>
      </c>
      <c r="HB38" t="s">
        <v>294</v>
      </c>
      <c r="HC38" t="s">
        <v>294</v>
      </c>
      <c r="HD38" t="s">
        <v>1541</v>
      </c>
      <c r="HE38">
        <v>0</v>
      </c>
      <c r="HF38">
        <v>12</v>
      </c>
      <c r="HG38">
        <v>17</v>
      </c>
      <c r="HH38" t="s">
        <v>275</v>
      </c>
      <c r="HK38">
        <v>3</v>
      </c>
      <c r="HV38">
        <v>-21</v>
      </c>
      <c r="HW38">
        <v>4331827</v>
      </c>
      <c r="HX38" t="s">
        <v>492</v>
      </c>
      <c r="HY38">
        <v>4331814</v>
      </c>
      <c r="IB38">
        <v>0</v>
      </c>
      <c r="IC38">
        <v>0</v>
      </c>
      <c r="IL38">
        <v>120</v>
      </c>
      <c r="IP38" t="s">
        <v>13623</v>
      </c>
      <c r="IT38">
        <v>13</v>
      </c>
    </row>
    <row r="39" spans="1:254">
      <c r="A39">
        <v>38</v>
      </c>
      <c r="B39" t="s">
        <v>14204</v>
      </c>
      <c r="C39">
        <v>4</v>
      </c>
      <c r="D39">
        <v>1</v>
      </c>
      <c r="E39">
        <v>10</v>
      </c>
      <c r="F39">
        <v>4</v>
      </c>
      <c r="G39">
        <v>-21</v>
      </c>
      <c r="I39" t="s">
        <v>254</v>
      </c>
      <c r="J39">
        <v>11</v>
      </c>
      <c r="K39">
        <v>11</v>
      </c>
      <c r="L39" t="s">
        <v>10916</v>
      </c>
      <c r="M39" t="s">
        <v>2016</v>
      </c>
      <c r="O39" t="s">
        <v>2017</v>
      </c>
      <c r="R39" t="s">
        <v>321</v>
      </c>
      <c r="V39" t="s">
        <v>257</v>
      </c>
      <c r="W39" t="s">
        <v>14205</v>
      </c>
      <c r="AD39" t="s">
        <v>1476</v>
      </c>
      <c r="AE39" t="s">
        <v>1477</v>
      </c>
      <c r="AF39" t="s">
        <v>14205</v>
      </c>
      <c r="AG39" t="s">
        <v>257</v>
      </c>
      <c r="AI39">
        <v>15</v>
      </c>
      <c r="AO39">
        <v>15</v>
      </c>
      <c r="BI39" t="s">
        <v>257</v>
      </c>
      <c r="BP39">
        <v>38</v>
      </c>
      <c r="BQ39" t="s">
        <v>14204</v>
      </c>
      <c r="BS39" t="s">
        <v>275</v>
      </c>
      <c r="BU39">
        <v>17</v>
      </c>
      <c r="BW39">
        <v>0</v>
      </c>
      <c r="BX39" t="s">
        <v>14206</v>
      </c>
      <c r="CC39" s="3">
        <v>0.47013888888888888</v>
      </c>
      <c r="CE39" t="s">
        <v>14207</v>
      </c>
      <c r="CI39">
        <v>0</v>
      </c>
      <c r="CJ39" t="s">
        <v>14208</v>
      </c>
      <c r="CK39" s="4">
        <v>38414</v>
      </c>
      <c r="CL39" t="s">
        <v>14209</v>
      </c>
      <c r="CM39" t="s">
        <v>14210</v>
      </c>
      <c r="CN39">
        <v>19</v>
      </c>
      <c r="CO39" t="s">
        <v>14211</v>
      </c>
      <c r="CP39" t="s">
        <v>418</v>
      </c>
      <c r="CQ39" t="s">
        <v>13563</v>
      </c>
      <c r="CT39" t="s">
        <v>4512</v>
      </c>
      <c r="CV39">
        <v>0</v>
      </c>
      <c r="CX39">
        <v>3</v>
      </c>
      <c r="CY39" t="s">
        <v>2703</v>
      </c>
      <c r="CZ39">
        <v>-30</v>
      </c>
      <c r="DA39">
        <v>6</v>
      </c>
      <c r="DB39" t="s">
        <v>554</v>
      </c>
      <c r="DC39">
        <v>-9</v>
      </c>
      <c r="DE39" t="s">
        <v>13564</v>
      </c>
      <c r="DJ39">
        <v>4</v>
      </c>
      <c r="DK39" s="4">
        <v>44525</v>
      </c>
      <c r="DL39">
        <v>20718</v>
      </c>
      <c r="DM39">
        <v>2021</v>
      </c>
      <c r="DN39">
        <v>0</v>
      </c>
      <c r="DP39">
        <v>82026</v>
      </c>
      <c r="DQ39">
        <v>128</v>
      </c>
      <c r="DT39" t="s">
        <v>257</v>
      </c>
      <c r="DU39" t="s">
        <v>274</v>
      </c>
      <c r="DW39">
        <v>19</v>
      </c>
      <c r="DX39" t="s">
        <v>13563</v>
      </c>
      <c r="ED39">
        <v>0</v>
      </c>
      <c r="EE39" t="s">
        <v>2553</v>
      </c>
      <c r="EF39" t="s">
        <v>675</v>
      </c>
      <c r="EG39">
        <v>0</v>
      </c>
      <c r="EI39" t="s">
        <v>340</v>
      </c>
      <c r="EJ39" t="s">
        <v>854</v>
      </c>
      <c r="EK39" t="s">
        <v>14212</v>
      </c>
      <c r="EL39" t="s">
        <v>14213</v>
      </c>
      <c r="EM39" t="s">
        <v>1005</v>
      </c>
      <c r="EN39" t="s">
        <v>418</v>
      </c>
      <c r="EO39" t="s">
        <v>388</v>
      </c>
      <c r="EP39">
        <v>1</v>
      </c>
      <c r="ES39" t="s">
        <v>14214</v>
      </c>
      <c r="FD39">
        <v>0</v>
      </c>
      <c r="FE39">
        <v>13</v>
      </c>
      <c r="FF39" t="s">
        <v>285</v>
      </c>
      <c r="FH39" t="s">
        <v>285</v>
      </c>
      <c r="FI39" t="s">
        <v>13960</v>
      </c>
      <c r="FK39">
        <v>0</v>
      </c>
      <c r="FM39">
        <v>0</v>
      </c>
      <c r="FP39">
        <v>0</v>
      </c>
      <c r="FR39" t="s">
        <v>462</v>
      </c>
      <c r="FT39" t="s">
        <v>257</v>
      </c>
      <c r="FU39" t="s">
        <v>777</v>
      </c>
      <c r="FV39" t="s">
        <v>1291</v>
      </c>
      <c r="FW39" t="s">
        <v>1030</v>
      </c>
      <c r="FX39">
        <v>0</v>
      </c>
      <c r="FZ39">
        <v>19.170000000000002</v>
      </c>
      <c r="GA39">
        <v>-2</v>
      </c>
      <c r="GB39">
        <v>0</v>
      </c>
      <c r="GC39" t="s">
        <v>1084</v>
      </c>
      <c r="GD39" t="s">
        <v>355</v>
      </c>
      <c r="GE39">
        <v>0</v>
      </c>
      <c r="GF39" t="s">
        <v>274</v>
      </c>
      <c r="GI39">
        <v>0</v>
      </c>
      <c r="GJ39">
        <v>0</v>
      </c>
      <c r="GL39" t="s">
        <v>8341</v>
      </c>
      <c r="GN39">
        <v>3</v>
      </c>
      <c r="GZ39" t="s">
        <v>14215</v>
      </c>
      <c r="HB39" t="s">
        <v>313</v>
      </c>
      <c r="HC39" t="s">
        <v>313</v>
      </c>
      <c r="HD39" t="s">
        <v>14216</v>
      </c>
      <c r="HE39">
        <v>0</v>
      </c>
      <c r="HF39">
        <v>11</v>
      </c>
      <c r="HG39">
        <v>17</v>
      </c>
      <c r="HH39" t="s">
        <v>275</v>
      </c>
      <c r="HK39">
        <v>4</v>
      </c>
      <c r="HV39">
        <v>-25</v>
      </c>
      <c r="HW39">
        <v>4331841</v>
      </c>
      <c r="HX39" t="s">
        <v>2106</v>
      </c>
      <c r="HY39">
        <v>4331827</v>
      </c>
      <c r="IB39">
        <v>0</v>
      </c>
      <c r="IC39">
        <v>0</v>
      </c>
      <c r="IL39">
        <v>121</v>
      </c>
      <c r="IN39" t="s">
        <v>13564</v>
      </c>
      <c r="IP39" t="s">
        <v>13564</v>
      </c>
      <c r="IT39">
        <v>13</v>
      </c>
    </row>
    <row r="40" spans="1:254">
      <c r="A40">
        <v>39</v>
      </c>
      <c r="B40" t="s">
        <v>14217</v>
      </c>
      <c r="C40">
        <v>4</v>
      </c>
      <c r="D40">
        <v>2</v>
      </c>
      <c r="E40">
        <v>6</v>
      </c>
      <c r="F40">
        <v>5</v>
      </c>
      <c r="G40">
        <v>-25</v>
      </c>
      <c r="I40" t="s">
        <v>254</v>
      </c>
      <c r="J40">
        <v>12</v>
      </c>
      <c r="K40">
        <v>12</v>
      </c>
      <c r="L40" t="s">
        <v>13574</v>
      </c>
      <c r="M40" t="s">
        <v>568</v>
      </c>
      <c r="O40" t="s">
        <v>569</v>
      </c>
      <c r="P40" t="s">
        <v>1336</v>
      </c>
      <c r="R40" t="s">
        <v>3416</v>
      </c>
      <c r="V40" t="s">
        <v>257</v>
      </c>
      <c r="W40" t="s">
        <v>6386</v>
      </c>
      <c r="AD40" t="s">
        <v>635</v>
      </c>
      <c r="AE40" t="s">
        <v>1685</v>
      </c>
      <c r="AF40" t="s">
        <v>6386</v>
      </c>
      <c r="AG40" t="s">
        <v>274</v>
      </c>
      <c r="AI40">
        <v>22</v>
      </c>
      <c r="AO40">
        <v>15</v>
      </c>
      <c r="BI40" t="s">
        <v>257</v>
      </c>
      <c r="BP40">
        <v>39</v>
      </c>
      <c r="BQ40" t="s">
        <v>14217</v>
      </c>
      <c r="BS40" t="s">
        <v>275</v>
      </c>
      <c r="BU40">
        <v>17</v>
      </c>
      <c r="BW40">
        <v>0</v>
      </c>
      <c r="BX40" t="s">
        <v>14218</v>
      </c>
      <c r="CC40" s="3">
        <v>0.44444444444444442</v>
      </c>
      <c r="CE40" t="s">
        <v>14219</v>
      </c>
      <c r="CI40">
        <v>0</v>
      </c>
      <c r="CJ40" t="s">
        <v>14220</v>
      </c>
      <c r="CK40" s="4">
        <v>38414</v>
      </c>
      <c r="CL40" t="s">
        <v>14221</v>
      </c>
      <c r="CM40" t="s">
        <v>14222</v>
      </c>
      <c r="CN40">
        <v>19</v>
      </c>
      <c r="CP40" t="s">
        <v>418</v>
      </c>
      <c r="CQ40" t="s">
        <v>13563</v>
      </c>
      <c r="CT40" t="s">
        <v>4730</v>
      </c>
      <c r="CV40">
        <v>0</v>
      </c>
      <c r="CX40">
        <v>4</v>
      </c>
      <c r="CY40" t="s">
        <v>2703</v>
      </c>
      <c r="CZ40">
        <v>-30</v>
      </c>
      <c r="DA40">
        <v>6</v>
      </c>
      <c r="DB40" t="s">
        <v>554</v>
      </c>
      <c r="DC40">
        <v>-9</v>
      </c>
      <c r="DE40" t="s">
        <v>13623</v>
      </c>
      <c r="DJ40">
        <v>5</v>
      </c>
      <c r="DK40" s="4">
        <v>44525</v>
      </c>
      <c r="DL40">
        <v>20718</v>
      </c>
      <c r="DM40">
        <v>2021</v>
      </c>
      <c r="DN40">
        <v>0</v>
      </c>
      <c r="DP40">
        <v>82026</v>
      </c>
      <c r="DQ40">
        <v>129</v>
      </c>
      <c r="DT40" t="s">
        <v>257</v>
      </c>
      <c r="DU40" t="s">
        <v>274</v>
      </c>
      <c r="DW40">
        <v>19</v>
      </c>
      <c r="DX40" t="s">
        <v>13563</v>
      </c>
      <c r="ED40">
        <v>0</v>
      </c>
      <c r="EE40" t="s">
        <v>10206</v>
      </c>
      <c r="EF40" t="s">
        <v>675</v>
      </c>
      <c r="EG40">
        <v>0</v>
      </c>
      <c r="EI40" t="s">
        <v>454</v>
      </c>
      <c r="EJ40" t="s">
        <v>5378</v>
      </c>
      <c r="EK40" t="s">
        <v>14223</v>
      </c>
      <c r="EL40" t="s">
        <v>14224</v>
      </c>
      <c r="EM40" t="s">
        <v>9620</v>
      </c>
      <c r="EN40" t="s">
        <v>418</v>
      </c>
      <c r="EO40" t="s">
        <v>459</v>
      </c>
      <c r="EP40">
        <v>1</v>
      </c>
      <c r="ES40" t="s">
        <v>14225</v>
      </c>
      <c r="FD40">
        <v>0</v>
      </c>
      <c r="FE40">
        <v>12</v>
      </c>
      <c r="FF40" t="s">
        <v>621</v>
      </c>
      <c r="FH40" t="s">
        <v>621</v>
      </c>
      <c r="FK40">
        <v>0</v>
      </c>
      <c r="FM40">
        <v>0</v>
      </c>
      <c r="FP40">
        <v>0</v>
      </c>
      <c r="FR40" t="s">
        <v>462</v>
      </c>
      <c r="FT40" t="s">
        <v>274</v>
      </c>
      <c r="FU40" t="s">
        <v>777</v>
      </c>
      <c r="FV40" t="s">
        <v>290</v>
      </c>
      <c r="FW40" t="s">
        <v>432</v>
      </c>
      <c r="FX40">
        <v>0</v>
      </c>
      <c r="FZ40">
        <v>19.170000000000002</v>
      </c>
      <c r="GA40">
        <v>-2</v>
      </c>
      <c r="GB40">
        <v>0</v>
      </c>
      <c r="GC40" t="s">
        <v>14226</v>
      </c>
      <c r="GD40" t="s">
        <v>355</v>
      </c>
      <c r="GE40">
        <v>0</v>
      </c>
      <c r="GF40" t="s">
        <v>1179</v>
      </c>
      <c r="GI40">
        <v>0</v>
      </c>
      <c r="GJ40">
        <v>0</v>
      </c>
      <c r="GL40" t="s">
        <v>14227</v>
      </c>
      <c r="GN40">
        <v>2</v>
      </c>
      <c r="GZ40" t="s">
        <v>14228</v>
      </c>
      <c r="HB40" t="s">
        <v>294</v>
      </c>
      <c r="HC40" t="s">
        <v>313</v>
      </c>
      <c r="HD40" t="s">
        <v>14229</v>
      </c>
      <c r="HE40">
        <v>0</v>
      </c>
      <c r="HF40">
        <v>12</v>
      </c>
      <c r="HG40">
        <v>17</v>
      </c>
      <c r="HH40" t="s">
        <v>275</v>
      </c>
      <c r="HK40" t="s">
        <v>2010</v>
      </c>
      <c r="HV40">
        <v>-30</v>
      </c>
      <c r="HW40">
        <v>4331849</v>
      </c>
      <c r="HX40" t="s">
        <v>3943</v>
      </c>
      <c r="HY40">
        <v>4331841</v>
      </c>
      <c r="IB40">
        <v>0</v>
      </c>
      <c r="IC40">
        <v>0</v>
      </c>
      <c r="IL40">
        <v>122</v>
      </c>
      <c r="IP40" t="s">
        <v>13623</v>
      </c>
      <c r="IT40">
        <v>13</v>
      </c>
    </row>
    <row r="41" spans="1:254">
      <c r="A41">
        <v>40</v>
      </c>
      <c r="B41" t="s">
        <v>14230</v>
      </c>
      <c r="C41">
        <v>4</v>
      </c>
      <c r="D41">
        <v>3</v>
      </c>
      <c r="E41">
        <v>1</v>
      </c>
      <c r="F41">
        <v>0</v>
      </c>
      <c r="G41">
        <v>-30</v>
      </c>
      <c r="I41" t="s">
        <v>298</v>
      </c>
      <c r="J41">
        <v>22</v>
      </c>
      <c r="K41">
        <v>22</v>
      </c>
      <c r="L41" t="s">
        <v>2136</v>
      </c>
      <c r="M41" t="s">
        <v>2135</v>
      </c>
      <c r="O41" t="s">
        <v>2136</v>
      </c>
      <c r="V41" t="s">
        <v>257</v>
      </c>
      <c r="W41" t="s">
        <v>12450</v>
      </c>
      <c r="AD41" t="s">
        <v>1526</v>
      </c>
      <c r="AE41" t="s">
        <v>1527</v>
      </c>
      <c r="AF41" t="s">
        <v>12450</v>
      </c>
      <c r="AG41" t="s">
        <v>274</v>
      </c>
      <c r="AI41">
        <v>22</v>
      </c>
      <c r="AO41">
        <v>15</v>
      </c>
      <c r="BI41" t="s">
        <v>274</v>
      </c>
      <c r="BP41">
        <v>40</v>
      </c>
      <c r="BQ41" t="s">
        <v>14230</v>
      </c>
      <c r="BS41" t="s">
        <v>275</v>
      </c>
      <c r="BU41">
        <v>17</v>
      </c>
      <c r="BW41">
        <v>0</v>
      </c>
      <c r="BX41" t="s">
        <v>14231</v>
      </c>
      <c r="CC41" s="3">
        <v>0.41736111111111113</v>
      </c>
      <c r="CE41" t="s">
        <v>14232</v>
      </c>
      <c r="CI41">
        <v>0</v>
      </c>
      <c r="CJ41" t="s">
        <v>14233</v>
      </c>
      <c r="CK41" s="4">
        <v>38050</v>
      </c>
      <c r="CL41" t="s">
        <v>14234</v>
      </c>
      <c r="CM41" t="s">
        <v>14235</v>
      </c>
      <c r="CN41">
        <v>19</v>
      </c>
      <c r="CO41" t="s">
        <v>14236</v>
      </c>
      <c r="CP41" t="s">
        <v>282</v>
      </c>
      <c r="CQ41" t="s">
        <v>13563</v>
      </c>
      <c r="CT41" t="s">
        <v>613</v>
      </c>
      <c r="CV41">
        <v>0</v>
      </c>
      <c r="CX41">
        <v>5</v>
      </c>
      <c r="CY41" t="s">
        <v>2703</v>
      </c>
      <c r="CZ41">
        <v>-30</v>
      </c>
      <c r="DA41">
        <v>6</v>
      </c>
      <c r="DB41" t="s">
        <v>554</v>
      </c>
      <c r="DC41">
        <v>-9</v>
      </c>
      <c r="DE41" t="s">
        <v>13584</v>
      </c>
      <c r="DJ41">
        <v>0</v>
      </c>
      <c r="DK41" s="4">
        <v>44525</v>
      </c>
      <c r="DL41">
        <v>20718</v>
      </c>
      <c r="DM41">
        <v>2021</v>
      </c>
      <c r="DN41">
        <v>0</v>
      </c>
      <c r="DP41">
        <v>82026</v>
      </c>
      <c r="DQ41">
        <v>130</v>
      </c>
      <c r="DT41" t="s">
        <v>274</v>
      </c>
      <c r="DU41" t="s">
        <v>257</v>
      </c>
      <c r="DW41">
        <v>19</v>
      </c>
      <c r="DX41" t="s">
        <v>13563</v>
      </c>
      <c r="ED41">
        <v>0</v>
      </c>
      <c r="EE41" t="s">
        <v>14237</v>
      </c>
      <c r="EF41" t="s">
        <v>277</v>
      </c>
      <c r="EG41">
        <v>0</v>
      </c>
      <c r="EH41" t="s">
        <v>2814</v>
      </c>
      <c r="EI41" t="s">
        <v>6322</v>
      </c>
      <c r="EJ41" t="s">
        <v>14238</v>
      </c>
      <c r="EK41" t="s">
        <v>14239</v>
      </c>
      <c r="EL41" t="s">
        <v>14240</v>
      </c>
      <c r="EM41" t="s">
        <v>11375</v>
      </c>
      <c r="EN41" t="s">
        <v>269</v>
      </c>
      <c r="EO41" t="s">
        <v>3352</v>
      </c>
      <c r="EP41">
        <v>0</v>
      </c>
      <c r="ES41" t="s">
        <v>14241</v>
      </c>
      <c r="FD41">
        <v>0</v>
      </c>
      <c r="FE41">
        <v>10</v>
      </c>
      <c r="FF41" t="s">
        <v>255</v>
      </c>
      <c r="FH41" t="s">
        <v>255</v>
      </c>
      <c r="FK41">
        <v>0</v>
      </c>
      <c r="FM41">
        <v>0</v>
      </c>
      <c r="FP41">
        <v>0</v>
      </c>
      <c r="FR41" t="s">
        <v>287</v>
      </c>
      <c r="FT41" t="s">
        <v>274</v>
      </c>
      <c r="FU41" t="s">
        <v>6352</v>
      </c>
      <c r="FV41" t="s">
        <v>397</v>
      </c>
      <c r="FW41" t="s">
        <v>291</v>
      </c>
      <c r="FX41">
        <v>0</v>
      </c>
      <c r="FZ41">
        <v>19.170000000000002</v>
      </c>
      <c r="GA41">
        <v>-2</v>
      </c>
      <c r="GB41">
        <v>0</v>
      </c>
      <c r="GE41">
        <v>0</v>
      </c>
      <c r="GF41" t="s">
        <v>895</v>
      </c>
      <c r="GI41">
        <v>0</v>
      </c>
      <c r="GJ41">
        <v>0</v>
      </c>
      <c r="GL41" t="s">
        <v>11790</v>
      </c>
      <c r="GN41">
        <v>0</v>
      </c>
      <c r="GZ41" t="s">
        <v>14242</v>
      </c>
      <c r="HB41" t="s">
        <v>294</v>
      </c>
      <c r="HC41" t="s">
        <v>294</v>
      </c>
      <c r="HD41" t="s">
        <v>14243</v>
      </c>
      <c r="HE41">
        <v>0</v>
      </c>
      <c r="HF41">
        <v>13</v>
      </c>
      <c r="HG41">
        <v>17</v>
      </c>
      <c r="HH41" t="s">
        <v>275</v>
      </c>
      <c r="HK41">
        <v>3</v>
      </c>
      <c r="HV41">
        <v>-30</v>
      </c>
      <c r="HW41">
        <v>4331856</v>
      </c>
      <c r="HX41" t="s">
        <v>14244</v>
      </c>
      <c r="HY41">
        <v>4331849</v>
      </c>
      <c r="IB41">
        <v>0</v>
      </c>
      <c r="IC41">
        <v>0</v>
      </c>
      <c r="IL41">
        <v>123</v>
      </c>
      <c r="IN41" t="s">
        <v>13583</v>
      </c>
      <c r="IP41" t="s">
        <v>13583</v>
      </c>
      <c r="IQ41" t="s">
        <v>13584</v>
      </c>
      <c r="IT41">
        <v>13</v>
      </c>
    </row>
    <row r="42" spans="1:254">
      <c r="A42">
        <v>41</v>
      </c>
      <c r="B42" t="s">
        <v>14245</v>
      </c>
      <c r="C42">
        <v>4</v>
      </c>
      <c r="D42">
        <v>4</v>
      </c>
      <c r="E42">
        <v>1</v>
      </c>
      <c r="F42">
        <v>0</v>
      </c>
      <c r="G42">
        <v>-30</v>
      </c>
      <c r="I42" t="s">
        <v>298</v>
      </c>
      <c r="J42">
        <v>23</v>
      </c>
      <c r="K42" t="s">
        <v>13632</v>
      </c>
      <c r="L42" t="s">
        <v>14126</v>
      </c>
      <c r="M42" t="s">
        <v>7656</v>
      </c>
      <c r="O42" t="s">
        <v>14126</v>
      </c>
      <c r="V42" t="s">
        <v>257</v>
      </c>
      <c r="W42" t="s">
        <v>14127</v>
      </c>
      <c r="AD42" t="s">
        <v>807</v>
      </c>
      <c r="AE42" t="s">
        <v>14128</v>
      </c>
      <c r="AF42" t="s">
        <v>14127</v>
      </c>
      <c r="AG42" t="s">
        <v>257</v>
      </c>
      <c r="AI42">
        <v>22</v>
      </c>
      <c r="AO42">
        <v>15</v>
      </c>
      <c r="BI42" t="s">
        <v>274</v>
      </c>
      <c r="BP42">
        <v>41</v>
      </c>
      <c r="BQ42" t="s">
        <v>14245</v>
      </c>
      <c r="BS42" t="s">
        <v>275</v>
      </c>
      <c r="BU42">
        <v>17</v>
      </c>
      <c r="BW42">
        <v>0</v>
      </c>
      <c r="BX42" t="s">
        <v>14246</v>
      </c>
      <c r="CC42" s="3">
        <v>0.39027777777777778</v>
      </c>
      <c r="CE42" t="s">
        <v>14247</v>
      </c>
      <c r="CI42">
        <v>0</v>
      </c>
      <c r="CJ42" t="s">
        <v>14248</v>
      </c>
      <c r="CK42" s="4">
        <v>37715</v>
      </c>
      <c r="CL42" t="s">
        <v>14249</v>
      </c>
      <c r="CM42" t="s">
        <v>14250</v>
      </c>
      <c r="CN42">
        <v>19</v>
      </c>
      <c r="CO42" t="s">
        <v>14251</v>
      </c>
      <c r="CP42" t="s">
        <v>282</v>
      </c>
      <c r="CQ42" t="s">
        <v>13563</v>
      </c>
      <c r="CT42" t="s">
        <v>14252</v>
      </c>
      <c r="CV42">
        <v>0</v>
      </c>
      <c r="CX42">
        <v>6</v>
      </c>
      <c r="CY42" t="s">
        <v>2703</v>
      </c>
      <c r="CZ42">
        <v>-30</v>
      </c>
      <c r="DA42">
        <v>6</v>
      </c>
      <c r="DB42" t="s">
        <v>554</v>
      </c>
      <c r="DC42">
        <v>-9</v>
      </c>
      <c r="DE42" t="s">
        <v>13583</v>
      </c>
      <c r="DJ42">
        <v>0</v>
      </c>
      <c r="DK42" s="4">
        <v>44525</v>
      </c>
      <c r="DL42">
        <v>20718</v>
      </c>
      <c r="DM42">
        <v>2021</v>
      </c>
      <c r="DN42">
        <v>0</v>
      </c>
      <c r="DP42">
        <v>82026</v>
      </c>
      <c r="DQ42">
        <v>131</v>
      </c>
      <c r="DT42" t="s">
        <v>274</v>
      </c>
      <c r="DU42" t="s">
        <v>257</v>
      </c>
      <c r="DW42">
        <v>19</v>
      </c>
      <c r="DX42" t="s">
        <v>13563</v>
      </c>
      <c r="ED42">
        <v>0</v>
      </c>
      <c r="EE42" t="s">
        <v>14135</v>
      </c>
      <c r="EF42" t="s">
        <v>383</v>
      </c>
      <c r="EG42">
        <v>0</v>
      </c>
      <c r="EH42" t="s">
        <v>14136</v>
      </c>
      <c r="EI42" t="s">
        <v>14137</v>
      </c>
      <c r="EJ42" t="s">
        <v>14138</v>
      </c>
      <c r="EK42" t="s">
        <v>14253</v>
      </c>
      <c r="EL42" t="s">
        <v>14254</v>
      </c>
      <c r="EM42" t="s">
        <v>10132</v>
      </c>
      <c r="EN42" t="s">
        <v>269</v>
      </c>
      <c r="EO42" t="s">
        <v>1175</v>
      </c>
      <c r="EP42">
        <v>0</v>
      </c>
      <c r="ES42" t="s">
        <v>14255</v>
      </c>
      <c r="FD42">
        <v>0</v>
      </c>
      <c r="FE42">
        <v>10</v>
      </c>
      <c r="FF42" t="s">
        <v>285</v>
      </c>
      <c r="FH42" t="s">
        <v>285</v>
      </c>
      <c r="FK42">
        <v>0</v>
      </c>
      <c r="FM42">
        <v>0</v>
      </c>
      <c r="FP42">
        <v>0</v>
      </c>
      <c r="FR42" t="s">
        <v>462</v>
      </c>
      <c r="FT42" t="s">
        <v>257</v>
      </c>
      <c r="FU42" t="s">
        <v>14142</v>
      </c>
      <c r="FV42" t="s">
        <v>1721</v>
      </c>
      <c r="FW42" t="s">
        <v>1897</v>
      </c>
      <c r="FX42">
        <v>0</v>
      </c>
      <c r="FZ42">
        <v>19.170000000000002</v>
      </c>
      <c r="GA42">
        <v>-2</v>
      </c>
      <c r="GB42">
        <v>0</v>
      </c>
      <c r="GD42" t="s">
        <v>355</v>
      </c>
      <c r="GE42">
        <v>0</v>
      </c>
      <c r="GF42" t="s">
        <v>3354</v>
      </c>
      <c r="GI42">
        <v>1</v>
      </c>
      <c r="GJ42">
        <v>1</v>
      </c>
      <c r="GL42" t="s">
        <v>13218</v>
      </c>
      <c r="GN42">
        <v>0</v>
      </c>
      <c r="GZ42" t="s">
        <v>14256</v>
      </c>
      <c r="HB42" t="s">
        <v>313</v>
      </c>
      <c r="HC42" t="s">
        <v>313</v>
      </c>
      <c r="HD42" t="s">
        <v>1541</v>
      </c>
      <c r="HE42">
        <v>0</v>
      </c>
      <c r="HF42">
        <v>14</v>
      </c>
      <c r="HG42">
        <v>17</v>
      </c>
      <c r="HH42" t="s">
        <v>275</v>
      </c>
      <c r="HK42">
        <v>0</v>
      </c>
      <c r="HV42">
        <v>-30</v>
      </c>
      <c r="HW42">
        <v>4331867</v>
      </c>
      <c r="HX42" t="s">
        <v>14257</v>
      </c>
      <c r="HY42">
        <v>4331856</v>
      </c>
      <c r="IB42">
        <v>0</v>
      </c>
      <c r="IC42">
        <v>0</v>
      </c>
      <c r="IL42">
        <v>124</v>
      </c>
      <c r="IN42" t="s">
        <v>13583</v>
      </c>
      <c r="IP42" t="s">
        <v>13583</v>
      </c>
      <c r="IT42">
        <v>13</v>
      </c>
    </row>
    <row r="43" spans="1:254">
      <c r="A43">
        <v>42</v>
      </c>
      <c r="B43" t="s">
        <v>14258</v>
      </c>
      <c r="C43">
        <v>4</v>
      </c>
      <c r="D43">
        <v>1</v>
      </c>
      <c r="E43">
        <v>10</v>
      </c>
      <c r="F43">
        <v>14</v>
      </c>
      <c r="G43">
        <v>-40</v>
      </c>
      <c r="H43" t="s">
        <v>253</v>
      </c>
      <c r="I43" t="s">
        <v>254</v>
      </c>
      <c r="J43">
        <v>11</v>
      </c>
      <c r="K43" t="s">
        <v>6064</v>
      </c>
      <c r="L43" t="s">
        <v>14259</v>
      </c>
      <c r="M43" t="s">
        <v>14260</v>
      </c>
      <c r="O43" t="s">
        <v>14261</v>
      </c>
      <c r="V43" t="s">
        <v>253</v>
      </c>
      <c r="W43" t="s">
        <v>13393</v>
      </c>
      <c r="X43" t="s">
        <v>664</v>
      </c>
      <c r="Y43" t="s">
        <v>13394</v>
      </c>
      <c r="AA43" t="s">
        <v>325</v>
      </c>
      <c r="AB43" t="s">
        <v>326</v>
      </c>
      <c r="AI43">
        <v>86</v>
      </c>
      <c r="AJ43" t="s">
        <v>327</v>
      </c>
      <c r="AO43">
        <v>15</v>
      </c>
      <c r="AT43" t="s">
        <v>254</v>
      </c>
      <c r="BI43" t="s">
        <v>274</v>
      </c>
      <c r="BP43">
        <v>42</v>
      </c>
      <c r="BQ43" t="s">
        <v>14258</v>
      </c>
      <c r="BS43" t="s">
        <v>275</v>
      </c>
      <c r="BU43">
        <v>17</v>
      </c>
      <c r="BW43">
        <v>0</v>
      </c>
      <c r="BX43" t="s">
        <v>14262</v>
      </c>
      <c r="BZ43">
        <v>1</v>
      </c>
      <c r="CC43" s="3">
        <v>0.31111111111111112</v>
      </c>
      <c r="CD43" t="s">
        <v>274</v>
      </c>
      <c r="CE43" t="s">
        <v>14263</v>
      </c>
      <c r="CF43">
        <v>9</v>
      </c>
      <c r="CH43" t="s">
        <v>331</v>
      </c>
      <c r="CI43">
        <v>0</v>
      </c>
      <c r="CJ43" t="s">
        <v>14264</v>
      </c>
      <c r="CK43" s="4">
        <v>38414</v>
      </c>
      <c r="CL43" t="s">
        <v>14265</v>
      </c>
      <c r="CM43" t="s">
        <v>14266</v>
      </c>
      <c r="CN43">
        <v>22</v>
      </c>
      <c r="CO43" t="s">
        <v>268</v>
      </c>
      <c r="CP43" t="s">
        <v>269</v>
      </c>
      <c r="CQ43" t="s">
        <v>13563</v>
      </c>
      <c r="CT43" t="s">
        <v>14267</v>
      </c>
      <c r="CV43">
        <v>0</v>
      </c>
      <c r="CX43">
        <v>1</v>
      </c>
      <c r="CY43" t="s">
        <v>2703</v>
      </c>
      <c r="CZ43">
        <v>17</v>
      </c>
      <c r="DA43">
        <v>6</v>
      </c>
      <c r="DB43" t="s">
        <v>1953</v>
      </c>
      <c r="DC43">
        <v>-40</v>
      </c>
      <c r="DE43" t="s">
        <v>13864</v>
      </c>
      <c r="DJ43">
        <v>14</v>
      </c>
      <c r="DK43" s="4">
        <v>44525</v>
      </c>
      <c r="DL43">
        <v>20718</v>
      </c>
      <c r="DM43">
        <v>2021</v>
      </c>
      <c r="DN43">
        <v>0</v>
      </c>
      <c r="DP43">
        <v>82026</v>
      </c>
      <c r="DQ43">
        <v>138</v>
      </c>
      <c r="DT43" t="s">
        <v>274</v>
      </c>
      <c r="DU43" t="s">
        <v>257</v>
      </c>
      <c r="DW43">
        <v>22</v>
      </c>
      <c r="DX43" t="s">
        <v>13563</v>
      </c>
      <c r="ED43">
        <v>0</v>
      </c>
      <c r="EE43" t="s">
        <v>14268</v>
      </c>
      <c r="EF43" t="s">
        <v>338</v>
      </c>
      <c r="EG43">
        <v>0</v>
      </c>
      <c r="EH43" t="s">
        <v>1613</v>
      </c>
      <c r="EI43" t="s">
        <v>340</v>
      </c>
      <c r="EJ43" t="s">
        <v>1149</v>
      </c>
      <c r="EK43" t="s">
        <v>14269</v>
      </c>
      <c r="EL43" t="s">
        <v>14270</v>
      </c>
      <c r="EM43" t="s">
        <v>268</v>
      </c>
      <c r="EN43" t="s">
        <v>282</v>
      </c>
      <c r="EO43" t="s">
        <v>490</v>
      </c>
      <c r="EP43">
        <v>0</v>
      </c>
      <c r="EQ43" t="s">
        <v>491</v>
      </c>
      <c r="ES43" t="s">
        <v>14271</v>
      </c>
      <c r="ET43">
        <v>14</v>
      </c>
      <c r="EU43" t="s">
        <v>274</v>
      </c>
      <c r="EV43" t="s">
        <v>1983</v>
      </c>
      <c r="EW43" t="s">
        <v>1251</v>
      </c>
      <c r="EX43" t="s">
        <v>921</v>
      </c>
      <c r="FA43" t="s">
        <v>499</v>
      </c>
      <c r="FB43" t="s">
        <v>14272</v>
      </c>
      <c r="FD43">
        <v>0</v>
      </c>
      <c r="FE43">
        <v>14</v>
      </c>
      <c r="FK43">
        <v>0</v>
      </c>
      <c r="FM43">
        <v>0</v>
      </c>
      <c r="FP43">
        <v>0</v>
      </c>
      <c r="FR43" t="s">
        <v>354</v>
      </c>
      <c r="FX43">
        <v>0</v>
      </c>
      <c r="FZ43">
        <v>22.17</v>
      </c>
      <c r="GA43">
        <v>-5</v>
      </c>
      <c r="GB43">
        <v>0</v>
      </c>
      <c r="GD43" t="s">
        <v>355</v>
      </c>
      <c r="GE43">
        <v>0</v>
      </c>
      <c r="GF43" t="s">
        <v>274</v>
      </c>
      <c r="GH43">
        <v>2.8</v>
      </c>
      <c r="GI43">
        <v>0</v>
      </c>
      <c r="GJ43">
        <v>0</v>
      </c>
      <c r="GL43" t="s">
        <v>14273</v>
      </c>
      <c r="GM43">
        <v>0</v>
      </c>
      <c r="GN43">
        <v>0</v>
      </c>
      <c r="GO43" t="s">
        <v>2349</v>
      </c>
      <c r="GQ43">
        <v>3</v>
      </c>
      <c r="GZ43" t="s">
        <v>14274</v>
      </c>
      <c r="HB43" t="s">
        <v>294</v>
      </c>
      <c r="HC43" t="s">
        <v>313</v>
      </c>
      <c r="HD43" t="s">
        <v>14275</v>
      </c>
      <c r="HE43">
        <v>0</v>
      </c>
      <c r="HF43">
        <v>11</v>
      </c>
      <c r="HG43">
        <v>17</v>
      </c>
      <c r="HH43" t="s">
        <v>275</v>
      </c>
      <c r="HK43">
        <v>3</v>
      </c>
      <c r="HL43" t="s">
        <v>13611</v>
      </c>
      <c r="HM43" t="s">
        <v>13864</v>
      </c>
      <c r="HN43" t="s">
        <v>14276</v>
      </c>
      <c r="HO43" t="s">
        <v>14277</v>
      </c>
      <c r="HP43" t="s">
        <v>14278</v>
      </c>
      <c r="HQ43" t="s">
        <v>14279</v>
      </c>
      <c r="HS43" t="s">
        <v>7813</v>
      </c>
      <c r="HV43">
        <v>46</v>
      </c>
      <c r="HW43">
        <v>4331938</v>
      </c>
      <c r="HX43" t="s">
        <v>14280</v>
      </c>
      <c r="HY43">
        <v>4331928</v>
      </c>
      <c r="IB43">
        <v>0.5</v>
      </c>
      <c r="IC43">
        <v>1</v>
      </c>
      <c r="IL43">
        <v>131</v>
      </c>
      <c r="IP43" t="s">
        <v>13864</v>
      </c>
      <c r="IT43">
        <v>13</v>
      </c>
    </row>
    <row r="44" spans="1:254">
      <c r="A44">
        <v>43</v>
      </c>
      <c r="B44" t="s">
        <v>14281</v>
      </c>
      <c r="C44">
        <v>4</v>
      </c>
      <c r="D44">
        <v>1</v>
      </c>
      <c r="E44">
        <v>10</v>
      </c>
      <c r="F44">
        <v>20</v>
      </c>
      <c r="G44">
        <v>46</v>
      </c>
      <c r="I44" t="s">
        <v>254</v>
      </c>
      <c r="J44">
        <v>20</v>
      </c>
      <c r="K44">
        <v>20</v>
      </c>
      <c r="L44" t="s">
        <v>7264</v>
      </c>
      <c r="M44" t="s">
        <v>1471</v>
      </c>
      <c r="O44" t="s">
        <v>1472</v>
      </c>
      <c r="P44" t="s">
        <v>1473</v>
      </c>
      <c r="V44" t="s">
        <v>257</v>
      </c>
      <c r="W44" t="s">
        <v>10776</v>
      </c>
      <c r="AD44" t="s">
        <v>635</v>
      </c>
      <c r="AE44" t="s">
        <v>1685</v>
      </c>
      <c r="AF44" t="s">
        <v>10776</v>
      </c>
      <c r="AG44" t="s">
        <v>257</v>
      </c>
      <c r="AI44">
        <v>22</v>
      </c>
      <c r="AO44">
        <v>15</v>
      </c>
      <c r="BI44" t="s">
        <v>274</v>
      </c>
      <c r="BP44">
        <v>43</v>
      </c>
      <c r="BQ44" t="s">
        <v>14281</v>
      </c>
      <c r="BS44" t="s">
        <v>275</v>
      </c>
      <c r="BU44">
        <v>17</v>
      </c>
      <c r="BW44">
        <v>0</v>
      </c>
      <c r="BX44" t="s">
        <v>14282</v>
      </c>
      <c r="CC44" s="3">
        <v>0.2902777777777778</v>
      </c>
      <c r="CE44" t="s">
        <v>14283</v>
      </c>
      <c r="CI44">
        <v>0</v>
      </c>
      <c r="CJ44" t="s">
        <v>14284</v>
      </c>
      <c r="CK44" s="4">
        <v>38414</v>
      </c>
      <c r="CL44" t="s">
        <v>14285</v>
      </c>
      <c r="CM44" t="s">
        <v>14286</v>
      </c>
      <c r="CN44">
        <v>22</v>
      </c>
      <c r="CP44" t="s">
        <v>269</v>
      </c>
      <c r="CQ44" t="s">
        <v>13563</v>
      </c>
      <c r="CT44" t="s">
        <v>8893</v>
      </c>
      <c r="CV44">
        <v>0</v>
      </c>
      <c r="CX44">
        <v>2</v>
      </c>
      <c r="CY44" t="s">
        <v>2703</v>
      </c>
      <c r="CZ44">
        <v>17</v>
      </c>
      <c r="DA44">
        <v>6</v>
      </c>
      <c r="DB44" t="s">
        <v>1953</v>
      </c>
      <c r="DC44">
        <v>-40</v>
      </c>
      <c r="DE44" t="s">
        <v>13651</v>
      </c>
      <c r="DJ44">
        <v>20</v>
      </c>
      <c r="DK44" s="4">
        <v>44525</v>
      </c>
      <c r="DL44">
        <v>20718</v>
      </c>
      <c r="DM44">
        <v>2021</v>
      </c>
      <c r="DN44">
        <v>0</v>
      </c>
      <c r="DP44">
        <v>82026</v>
      </c>
      <c r="DQ44">
        <v>139</v>
      </c>
      <c r="DT44" t="s">
        <v>274</v>
      </c>
      <c r="DU44" t="s">
        <v>257</v>
      </c>
      <c r="DW44">
        <v>22</v>
      </c>
      <c r="DX44" t="s">
        <v>13563</v>
      </c>
      <c r="ED44">
        <v>0</v>
      </c>
      <c r="EE44" t="s">
        <v>3216</v>
      </c>
      <c r="EF44" t="s">
        <v>1485</v>
      </c>
      <c r="EG44">
        <v>0</v>
      </c>
      <c r="EH44" t="s">
        <v>7271</v>
      </c>
      <c r="EI44" t="s">
        <v>340</v>
      </c>
      <c r="EJ44" t="s">
        <v>14287</v>
      </c>
      <c r="EK44" t="s">
        <v>14288</v>
      </c>
      <c r="EL44" t="s">
        <v>14289</v>
      </c>
      <c r="EM44" t="s">
        <v>4856</v>
      </c>
      <c r="EN44" t="s">
        <v>282</v>
      </c>
      <c r="EO44" t="s">
        <v>968</v>
      </c>
      <c r="EP44">
        <v>1</v>
      </c>
      <c r="ES44" t="s">
        <v>14290</v>
      </c>
      <c r="FD44">
        <v>0</v>
      </c>
      <c r="FE44">
        <v>17</v>
      </c>
      <c r="FF44" t="s">
        <v>285</v>
      </c>
      <c r="FH44" t="s">
        <v>285</v>
      </c>
      <c r="FI44" t="s">
        <v>13757</v>
      </c>
      <c r="FK44">
        <v>0</v>
      </c>
      <c r="FM44">
        <v>0</v>
      </c>
      <c r="FP44">
        <v>0</v>
      </c>
      <c r="FR44" t="s">
        <v>651</v>
      </c>
      <c r="FT44" t="s">
        <v>257</v>
      </c>
      <c r="FU44" t="s">
        <v>7277</v>
      </c>
      <c r="FV44" t="s">
        <v>1700</v>
      </c>
      <c r="FW44" t="s">
        <v>653</v>
      </c>
      <c r="FX44">
        <v>0</v>
      </c>
      <c r="FZ44">
        <v>22.17</v>
      </c>
      <c r="GA44">
        <v>-5</v>
      </c>
      <c r="GB44">
        <v>0</v>
      </c>
      <c r="GD44" t="s">
        <v>355</v>
      </c>
      <c r="GE44">
        <v>0</v>
      </c>
      <c r="GI44">
        <v>0</v>
      </c>
      <c r="GJ44">
        <v>0</v>
      </c>
      <c r="GL44" t="s">
        <v>14291</v>
      </c>
      <c r="GN44">
        <v>4</v>
      </c>
      <c r="GZ44" t="s">
        <v>14292</v>
      </c>
      <c r="HB44" t="s">
        <v>313</v>
      </c>
      <c r="HC44" t="s">
        <v>313</v>
      </c>
      <c r="HD44" t="s">
        <v>14293</v>
      </c>
      <c r="HE44">
        <v>0</v>
      </c>
      <c r="HF44">
        <v>11</v>
      </c>
      <c r="HG44">
        <v>17</v>
      </c>
      <c r="HH44" t="s">
        <v>275</v>
      </c>
      <c r="HK44">
        <v>4</v>
      </c>
      <c r="HV44">
        <v>26</v>
      </c>
      <c r="HW44">
        <v>4331940</v>
      </c>
      <c r="HX44" t="s">
        <v>10177</v>
      </c>
      <c r="HY44">
        <v>4331938</v>
      </c>
      <c r="IB44">
        <v>0</v>
      </c>
      <c r="IC44">
        <v>0</v>
      </c>
      <c r="IL44">
        <v>132</v>
      </c>
      <c r="IP44" t="s">
        <v>13651</v>
      </c>
      <c r="IQ44" t="s">
        <v>13864</v>
      </c>
      <c r="IT44">
        <v>13</v>
      </c>
    </row>
    <row r="45" spans="1:254">
      <c r="A45">
        <v>44</v>
      </c>
      <c r="B45" t="s">
        <v>14294</v>
      </c>
      <c r="C45">
        <v>4</v>
      </c>
      <c r="D45">
        <v>1</v>
      </c>
      <c r="E45">
        <v>10</v>
      </c>
      <c r="F45">
        <v>3</v>
      </c>
      <c r="G45">
        <v>26</v>
      </c>
      <c r="I45" t="s">
        <v>298</v>
      </c>
      <c r="J45">
        <v>12</v>
      </c>
      <c r="K45" t="s">
        <v>13945</v>
      </c>
      <c r="L45" t="s">
        <v>13946</v>
      </c>
      <c r="M45" t="s">
        <v>4118</v>
      </c>
      <c r="O45" t="s">
        <v>6385</v>
      </c>
      <c r="P45" t="s">
        <v>509</v>
      </c>
      <c r="V45" t="s">
        <v>257</v>
      </c>
      <c r="W45" t="s">
        <v>13947</v>
      </c>
      <c r="AD45" t="s">
        <v>4214</v>
      </c>
      <c r="AE45" t="s">
        <v>4215</v>
      </c>
      <c r="AF45" t="s">
        <v>13947</v>
      </c>
      <c r="AG45" t="s">
        <v>274</v>
      </c>
      <c r="AI45">
        <v>15</v>
      </c>
      <c r="AO45">
        <v>15</v>
      </c>
      <c r="BI45" t="s">
        <v>257</v>
      </c>
      <c r="BP45">
        <v>44</v>
      </c>
      <c r="BQ45" t="s">
        <v>14294</v>
      </c>
      <c r="BS45" t="s">
        <v>275</v>
      </c>
      <c r="BU45">
        <v>17</v>
      </c>
      <c r="BW45">
        <v>0</v>
      </c>
      <c r="BX45" t="s">
        <v>14295</v>
      </c>
      <c r="CC45" s="3">
        <v>0.25833333333333336</v>
      </c>
      <c r="CE45" t="s">
        <v>14296</v>
      </c>
      <c r="CI45">
        <v>0</v>
      </c>
      <c r="CJ45" t="s">
        <v>14297</v>
      </c>
      <c r="CK45" s="4">
        <v>38080</v>
      </c>
      <c r="CL45" t="s">
        <v>14298</v>
      </c>
      <c r="CM45" t="s">
        <v>14299</v>
      </c>
      <c r="CN45">
        <v>22</v>
      </c>
      <c r="CO45" t="s">
        <v>14300</v>
      </c>
      <c r="CP45" t="s">
        <v>418</v>
      </c>
      <c r="CQ45" t="s">
        <v>13563</v>
      </c>
      <c r="CT45" t="s">
        <v>613</v>
      </c>
      <c r="CV45">
        <v>0</v>
      </c>
      <c r="CX45">
        <v>3</v>
      </c>
      <c r="CY45" t="s">
        <v>2703</v>
      </c>
      <c r="CZ45">
        <v>17</v>
      </c>
      <c r="DA45">
        <v>6</v>
      </c>
      <c r="DB45" t="s">
        <v>1953</v>
      </c>
      <c r="DC45">
        <v>-40</v>
      </c>
      <c r="DE45" t="s">
        <v>13583</v>
      </c>
      <c r="DJ45">
        <v>3</v>
      </c>
      <c r="DK45" s="4">
        <v>44525</v>
      </c>
      <c r="DL45">
        <v>20718</v>
      </c>
      <c r="DM45">
        <v>2021</v>
      </c>
      <c r="DN45">
        <v>0</v>
      </c>
      <c r="DP45">
        <v>82026</v>
      </c>
      <c r="DQ45">
        <v>140</v>
      </c>
      <c r="DT45" t="s">
        <v>257</v>
      </c>
      <c r="DU45" t="s">
        <v>274</v>
      </c>
      <c r="DW45">
        <v>22</v>
      </c>
      <c r="DX45" t="s">
        <v>13563</v>
      </c>
      <c r="ED45">
        <v>0</v>
      </c>
      <c r="EE45" t="s">
        <v>13954</v>
      </c>
      <c r="EF45" t="s">
        <v>675</v>
      </c>
      <c r="EG45">
        <v>0</v>
      </c>
      <c r="EH45" t="s">
        <v>7734</v>
      </c>
      <c r="EI45" t="s">
        <v>14301</v>
      </c>
      <c r="EJ45" t="s">
        <v>14302</v>
      </c>
      <c r="EK45" t="s">
        <v>14303</v>
      </c>
      <c r="EL45" t="s">
        <v>14304</v>
      </c>
      <c r="EM45" t="s">
        <v>1175</v>
      </c>
      <c r="EN45" t="s">
        <v>418</v>
      </c>
      <c r="EO45" t="s">
        <v>1175</v>
      </c>
      <c r="EP45">
        <v>0</v>
      </c>
      <c r="ES45" t="s">
        <v>14305</v>
      </c>
      <c r="FD45">
        <v>0</v>
      </c>
      <c r="FE45">
        <v>6</v>
      </c>
      <c r="FF45" t="s">
        <v>590</v>
      </c>
      <c r="FH45" t="s">
        <v>590</v>
      </c>
      <c r="FK45">
        <v>0</v>
      </c>
      <c r="FM45">
        <v>0</v>
      </c>
      <c r="FP45">
        <v>0</v>
      </c>
      <c r="FR45" t="s">
        <v>395</v>
      </c>
      <c r="FT45" t="s">
        <v>274</v>
      </c>
      <c r="FU45" t="s">
        <v>14306</v>
      </c>
      <c r="FV45" t="s">
        <v>397</v>
      </c>
      <c r="FW45" t="s">
        <v>1897</v>
      </c>
      <c r="FX45">
        <v>0</v>
      </c>
      <c r="FZ45">
        <v>22.17</v>
      </c>
      <c r="GA45">
        <v>-5</v>
      </c>
      <c r="GB45">
        <v>0</v>
      </c>
      <c r="GD45" t="s">
        <v>355</v>
      </c>
      <c r="GE45">
        <v>0</v>
      </c>
      <c r="GF45" t="s">
        <v>1179</v>
      </c>
      <c r="GI45">
        <v>0</v>
      </c>
      <c r="GJ45">
        <v>0</v>
      </c>
      <c r="GL45" t="s">
        <v>14307</v>
      </c>
      <c r="GN45">
        <v>2</v>
      </c>
      <c r="GZ45" t="s">
        <v>14308</v>
      </c>
      <c r="HB45" t="s">
        <v>294</v>
      </c>
      <c r="HC45" t="s">
        <v>294</v>
      </c>
      <c r="HE45">
        <v>0</v>
      </c>
      <c r="HF45">
        <v>3</v>
      </c>
      <c r="HG45">
        <v>17</v>
      </c>
      <c r="HH45" t="s">
        <v>275</v>
      </c>
      <c r="HK45">
        <v>3</v>
      </c>
      <c r="HV45">
        <v>23</v>
      </c>
      <c r="HW45">
        <v>4331971</v>
      </c>
      <c r="HX45" t="s">
        <v>13583</v>
      </c>
      <c r="HY45">
        <v>4331940</v>
      </c>
      <c r="IB45">
        <v>0</v>
      </c>
      <c r="IC45">
        <v>0</v>
      </c>
      <c r="IL45">
        <v>133</v>
      </c>
      <c r="IN45" t="s">
        <v>13583</v>
      </c>
      <c r="IP45" t="s">
        <v>13583</v>
      </c>
      <c r="IT45">
        <v>13</v>
      </c>
    </row>
    <row r="46" spans="1:254">
      <c r="A46">
        <v>45</v>
      </c>
      <c r="B46" t="s">
        <v>14309</v>
      </c>
      <c r="C46">
        <v>4</v>
      </c>
      <c r="D46">
        <v>2</v>
      </c>
      <c r="E46">
        <v>7</v>
      </c>
      <c r="F46">
        <v>6</v>
      </c>
      <c r="G46">
        <v>23</v>
      </c>
      <c r="I46" t="s">
        <v>254</v>
      </c>
      <c r="J46">
        <v>20</v>
      </c>
      <c r="K46">
        <v>20</v>
      </c>
      <c r="L46" t="s">
        <v>7093</v>
      </c>
      <c r="M46" t="s">
        <v>1471</v>
      </c>
      <c r="O46" t="s">
        <v>5906</v>
      </c>
      <c r="P46" t="s">
        <v>1473</v>
      </c>
      <c r="V46" t="s">
        <v>257</v>
      </c>
      <c r="W46" t="s">
        <v>6386</v>
      </c>
      <c r="AD46" t="s">
        <v>635</v>
      </c>
      <c r="AE46" t="s">
        <v>1685</v>
      </c>
      <c r="AF46" t="s">
        <v>6386</v>
      </c>
      <c r="AG46" t="s">
        <v>274</v>
      </c>
      <c r="AI46">
        <v>22</v>
      </c>
      <c r="AO46">
        <v>15</v>
      </c>
      <c r="BI46" t="s">
        <v>257</v>
      </c>
      <c r="BP46">
        <v>45</v>
      </c>
      <c r="BQ46" t="s">
        <v>14309</v>
      </c>
      <c r="BS46" t="s">
        <v>275</v>
      </c>
      <c r="BU46">
        <v>17</v>
      </c>
      <c r="BW46">
        <v>0</v>
      </c>
      <c r="BX46" t="s">
        <v>14310</v>
      </c>
      <c r="CC46" s="3">
        <v>0.23263888888888887</v>
      </c>
      <c r="CE46" t="s">
        <v>14311</v>
      </c>
      <c r="CI46">
        <v>0</v>
      </c>
      <c r="CJ46" t="s">
        <v>14312</v>
      </c>
      <c r="CK46" s="4">
        <v>38414</v>
      </c>
      <c r="CL46" t="s">
        <v>14313</v>
      </c>
      <c r="CM46" t="s">
        <v>14314</v>
      </c>
      <c r="CN46">
        <v>22</v>
      </c>
      <c r="CO46" t="s">
        <v>14315</v>
      </c>
      <c r="CP46" t="s">
        <v>418</v>
      </c>
      <c r="CQ46" t="s">
        <v>13563</v>
      </c>
      <c r="CT46" t="s">
        <v>4355</v>
      </c>
      <c r="CV46">
        <v>0</v>
      </c>
      <c r="CX46">
        <v>4</v>
      </c>
      <c r="CY46" t="s">
        <v>2703</v>
      </c>
      <c r="CZ46">
        <v>17</v>
      </c>
      <c r="DA46">
        <v>6</v>
      </c>
      <c r="DB46" t="s">
        <v>1953</v>
      </c>
      <c r="DC46">
        <v>-40</v>
      </c>
      <c r="DE46" t="s">
        <v>13583</v>
      </c>
      <c r="DJ46">
        <v>6</v>
      </c>
      <c r="DK46" s="4">
        <v>44525</v>
      </c>
      <c r="DL46">
        <v>20718</v>
      </c>
      <c r="DM46">
        <v>2021</v>
      </c>
      <c r="DN46">
        <v>0</v>
      </c>
      <c r="DP46">
        <v>82026</v>
      </c>
      <c r="DQ46">
        <v>141</v>
      </c>
      <c r="DT46" t="s">
        <v>257</v>
      </c>
      <c r="DU46" t="s">
        <v>274</v>
      </c>
      <c r="DW46">
        <v>22</v>
      </c>
      <c r="DX46" t="s">
        <v>13563</v>
      </c>
      <c r="ED46">
        <v>0</v>
      </c>
      <c r="EE46" t="s">
        <v>6776</v>
      </c>
      <c r="EF46" t="s">
        <v>277</v>
      </c>
      <c r="EG46">
        <v>0</v>
      </c>
      <c r="EH46" t="s">
        <v>7734</v>
      </c>
      <c r="EI46" t="s">
        <v>340</v>
      </c>
      <c r="EJ46" t="s">
        <v>7272</v>
      </c>
      <c r="EK46" t="s">
        <v>14316</v>
      </c>
      <c r="EL46" t="s">
        <v>14317</v>
      </c>
      <c r="EM46" t="s">
        <v>10228</v>
      </c>
      <c r="EN46" t="s">
        <v>418</v>
      </c>
      <c r="EO46" t="s">
        <v>968</v>
      </c>
      <c r="EP46">
        <v>1</v>
      </c>
      <c r="ES46" t="s">
        <v>14318</v>
      </c>
      <c r="FD46">
        <v>0</v>
      </c>
      <c r="FE46">
        <v>11</v>
      </c>
      <c r="FF46" t="s">
        <v>308</v>
      </c>
      <c r="FH46" t="s">
        <v>308</v>
      </c>
      <c r="FI46" t="s">
        <v>14053</v>
      </c>
      <c r="FK46">
        <v>0</v>
      </c>
      <c r="FM46">
        <v>0</v>
      </c>
      <c r="FP46">
        <v>0</v>
      </c>
      <c r="FR46" t="s">
        <v>651</v>
      </c>
      <c r="FT46" t="s">
        <v>274</v>
      </c>
      <c r="FU46" t="s">
        <v>7740</v>
      </c>
      <c r="FV46" t="s">
        <v>1700</v>
      </c>
      <c r="FW46" t="s">
        <v>432</v>
      </c>
      <c r="FX46">
        <v>0</v>
      </c>
      <c r="FZ46">
        <v>22.17</v>
      </c>
      <c r="GA46">
        <v>-5</v>
      </c>
      <c r="GB46">
        <v>0</v>
      </c>
      <c r="GD46" t="s">
        <v>355</v>
      </c>
      <c r="GE46">
        <v>0</v>
      </c>
      <c r="GI46">
        <v>0</v>
      </c>
      <c r="GJ46">
        <v>0</v>
      </c>
      <c r="GL46" t="s">
        <v>2038</v>
      </c>
      <c r="GN46">
        <v>5</v>
      </c>
      <c r="GZ46" t="s">
        <v>14319</v>
      </c>
      <c r="HA46" t="s">
        <v>13583</v>
      </c>
      <c r="HB46" t="s">
        <v>313</v>
      </c>
      <c r="HC46" t="s">
        <v>313</v>
      </c>
      <c r="HD46" t="s">
        <v>14320</v>
      </c>
      <c r="HE46">
        <v>0</v>
      </c>
      <c r="HF46">
        <v>11</v>
      </c>
      <c r="HG46">
        <v>17</v>
      </c>
      <c r="HH46" t="s">
        <v>275</v>
      </c>
      <c r="HK46">
        <v>4</v>
      </c>
      <c r="HV46">
        <v>17</v>
      </c>
      <c r="HW46">
        <v>4331981</v>
      </c>
      <c r="HX46" t="s">
        <v>3893</v>
      </c>
      <c r="HY46">
        <v>4331971</v>
      </c>
      <c r="IB46">
        <v>0</v>
      </c>
      <c r="IC46">
        <v>0</v>
      </c>
      <c r="IL46">
        <v>134</v>
      </c>
      <c r="IP46" t="s">
        <v>13864</v>
      </c>
      <c r="IT46">
        <v>13</v>
      </c>
    </row>
    <row r="47" spans="1:254">
      <c r="A47">
        <v>46</v>
      </c>
      <c r="B47" t="s">
        <v>14321</v>
      </c>
      <c r="C47">
        <v>4</v>
      </c>
      <c r="D47">
        <v>3</v>
      </c>
      <c r="E47">
        <v>1</v>
      </c>
      <c r="F47">
        <v>0</v>
      </c>
      <c r="G47">
        <v>17</v>
      </c>
      <c r="I47" t="s">
        <v>298</v>
      </c>
      <c r="J47">
        <v>23</v>
      </c>
      <c r="K47" t="s">
        <v>13632</v>
      </c>
      <c r="L47" t="s">
        <v>14126</v>
      </c>
      <c r="M47" t="s">
        <v>7656</v>
      </c>
      <c r="O47" t="s">
        <v>14126</v>
      </c>
      <c r="V47" t="s">
        <v>257</v>
      </c>
      <c r="W47" t="s">
        <v>14127</v>
      </c>
      <c r="AD47" t="s">
        <v>807</v>
      </c>
      <c r="AE47" t="s">
        <v>14128</v>
      </c>
      <c r="AF47" t="s">
        <v>14127</v>
      </c>
      <c r="AG47" t="s">
        <v>257</v>
      </c>
      <c r="AI47">
        <v>22</v>
      </c>
      <c r="AO47">
        <v>15</v>
      </c>
      <c r="BI47" t="s">
        <v>274</v>
      </c>
      <c r="BP47">
        <v>46</v>
      </c>
      <c r="BQ47" t="s">
        <v>14321</v>
      </c>
      <c r="BS47" t="s">
        <v>275</v>
      </c>
      <c r="BU47">
        <v>17</v>
      </c>
      <c r="BW47">
        <v>0</v>
      </c>
      <c r="BX47" t="s">
        <v>14322</v>
      </c>
      <c r="CC47" s="3">
        <v>0.20208333333333331</v>
      </c>
      <c r="CE47" t="s">
        <v>14323</v>
      </c>
      <c r="CI47">
        <v>0</v>
      </c>
      <c r="CJ47" t="s">
        <v>14324</v>
      </c>
      <c r="CK47" s="4">
        <v>37715</v>
      </c>
      <c r="CL47" t="s">
        <v>14325</v>
      </c>
      <c r="CM47" t="s">
        <v>14326</v>
      </c>
      <c r="CN47">
        <v>22</v>
      </c>
      <c r="CO47" t="s">
        <v>14327</v>
      </c>
      <c r="CP47" t="s">
        <v>282</v>
      </c>
      <c r="CQ47" t="s">
        <v>13563</v>
      </c>
      <c r="CT47" t="s">
        <v>14252</v>
      </c>
      <c r="CV47">
        <v>0</v>
      </c>
      <c r="CX47">
        <v>5</v>
      </c>
      <c r="CY47" t="s">
        <v>2703</v>
      </c>
      <c r="CZ47">
        <v>17</v>
      </c>
      <c r="DA47">
        <v>6</v>
      </c>
      <c r="DB47" t="s">
        <v>1953</v>
      </c>
      <c r="DC47">
        <v>-40</v>
      </c>
      <c r="DE47" t="s">
        <v>13651</v>
      </c>
      <c r="DJ47">
        <v>0</v>
      </c>
      <c r="DK47" s="4">
        <v>44525</v>
      </c>
      <c r="DL47">
        <v>20718</v>
      </c>
      <c r="DM47">
        <v>2021</v>
      </c>
      <c r="DN47">
        <v>0</v>
      </c>
      <c r="DP47">
        <v>82026</v>
      </c>
      <c r="DQ47">
        <v>142</v>
      </c>
      <c r="DT47" t="s">
        <v>274</v>
      </c>
      <c r="DU47" t="s">
        <v>257</v>
      </c>
      <c r="DW47">
        <v>22</v>
      </c>
      <c r="DX47" t="s">
        <v>13563</v>
      </c>
      <c r="ED47">
        <v>0</v>
      </c>
      <c r="EE47" t="s">
        <v>14135</v>
      </c>
      <c r="EF47" t="s">
        <v>383</v>
      </c>
      <c r="EG47">
        <v>0</v>
      </c>
      <c r="EH47" t="s">
        <v>14136</v>
      </c>
      <c r="EI47" t="s">
        <v>14137</v>
      </c>
      <c r="EJ47" t="s">
        <v>14138</v>
      </c>
      <c r="EK47" t="s">
        <v>14253</v>
      </c>
      <c r="EL47" t="s">
        <v>14328</v>
      </c>
      <c r="EM47" t="s">
        <v>14329</v>
      </c>
      <c r="EN47" t="s">
        <v>269</v>
      </c>
      <c r="EO47" t="s">
        <v>1175</v>
      </c>
      <c r="EP47">
        <v>0</v>
      </c>
      <c r="ES47" t="s">
        <v>14330</v>
      </c>
      <c r="FD47">
        <v>0</v>
      </c>
      <c r="FE47">
        <v>6</v>
      </c>
      <c r="FF47" t="s">
        <v>285</v>
      </c>
      <c r="FH47" t="s">
        <v>285</v>
      </c>
      <c r="FK47">
        <v>0</v>
      </c>
      <c r="FM47">
        <v>0</v>
      </c>
      <c r="FP47">
        <v>0</v>
      </c>
      <c r="FR47" t="s">
        <v>462</v>
      </c>
      <c r="FT47" t="s">
        <v>257</v>
      </c>
      <c r="FU47" t="s">
        <v>14142</v>
      </c>
      <c r="FV47" t="s">
        <v>1721</v>
      </c>
      <c r="FW47" t="s">
        <v>1897</v>
      </c>
      <c r="FX47">
        <v>0</v>
      </c>
      <c r="FZ47">
        <v>22.17</v>
      </c>
      <c r="GA47">
        <v>-5</v>
      </c>
      <c r="GB47">
        <v>0</v>
      </c>
      <c r="GD47" t="s">
        <v>355</v>
      </c>
      <c r="GE47">
        <v>0</v>
      </c>
      <c r="GF47" t="s">
        <v>3354</v>
      </c>
      <c r="GI47">
        <v>1</v>
      </c>
      <c r="GJ47">
        <v>1</v>
      </c>
      <c r="GL47" t="s">
        <v>13218</v>
      </c>
      <c r="GN47">
        <v>0</v>
      </c>
      <c r="GZ47" t="s">
        <v>14331</v>
      </c>
      <c r="HB47" t="s">
        <v>313</v>
      </c>
      <c r="HC47" t="s">
        <v>313</v>
      </c>
      <c r="HD47" t="s">
        <v>14332</v>
      </c>
      <c r="HE47">
        <v>0</v>
      </c>
      <c r="HF47">
        <v>14</v>
      </c>
      <c r="HG47">
        <v>17</v>
      </c>
      <c r="HH47" t="s">
        <v>275</v>
      </c>
      <c r="HK47">
        <v>0</v>
      </c>
      <c r="HV47">
        <v>17</v>
      </c>
      <c r="HW47">
        <v>4331992</v>
      </c>
      <c r="HX47" t="s">
        <v>14333</v>
      </c>
      <c r="HY47">
        <v>4331981</v>
      </c>
      <c r="IB47">
        <v>0</v>
      </c>
      <c r="IC47">
        <v>0</v>
      </c>
      <c r="IL47">
        <v>135</v>
      </c>
      <c r="IN47" t="s">
        <v>13651</v>
      </c>
      <c r="IP47" t="s">
        <v>13651</v>
      </c>
      <c r="IT47">
        <v>13</v>
      </c>
    </row>
    <row r="48" spans="1:254">
      <c r="A48">
        <v>47</v>
      </c>
      <c r="B48" t="s">
        <v>14334</v>
      </c>
      <c r="C48">
        <v>4</v>
      </c>
      <c r="D48">
        <v>4</v>
      </c>
      <c r="E48">
        <v>1</v>
      </c>
      <c r="F48">
        <v>0</v>
      </c>
      <c r="G48">
        <v>17</v>
      </c>
      <c r="I48" t="s">
        <v>298</v>
      </c>
      <c r="J48">
        <v>12</v>
      </c>
      <c r="K48">
        <v>12</v>
      </c>
      <c r="L48" t="s">
        <v>5946</v>
      </c>
      <c r="M48" t="s">
        <v>2016</v>
      </c>
      <c r="O48" t="s">
        <v>2272</v>
      </c>
      <c r="P48" t="s">
        <v>442</v>
      </c>
      <c r="V48" t="s">
        <v>257</v>
      </c>
      <c r="W48" t="s">
        <v>14335</v>
      </c>
      <c r="AD48" t="s">
        <v>14336</v>
      </c>
      <c r="AE48" t="s">
        <v>7427</v>
      </c>
      <c r="AF48" t="s">
        <v>14335</v>
      </c>
      <c r="AG48" t="s">
        <v>257</v>
      </c>
      <c r="AI48">
        <v>15</v>
      </c>
      <c r="AO48">
        <v>15</v>
      </c>
      <c r="BI48" t="s">
        <v>274</v>
      </c>
      <c r="BP48">
        <v>47</v>
      </c>
      <c r="BQ48" t="s">
        <v>14334</v>
      </c>
      <c r="BS48" t="s">
        <v>275</v>
      </c>
      <c r="BU48">
        <v>17</v>
      </c>
      <c r="BW48">
        <v>0</v>
      </c>
      <c r="BX48" t="s">
        <v>14337</v>
      </c>
      <c r="CC48" s="3">
        <v>0.17430555555555557</v>
      </c>
      <c r="CE48" t="s">
        <v>14338</v>
      </c>
      <c r="CI48">
        <v>0</v>
      </c>
      <c r="CJ48" t="s">
        <v>14339</v>
      </c>
      <c r="CK48" s="4">
        <v>38050</v>
      </c>
      <c r="CL48" t="s">
        <v>14340</v>
      </c>
      <c r="CM48" t="s">
        <v>14341</v>
      </c>
      <c r="CN48">
        <v>22</v>
      </c>
      <c r="CO48" t="s">
        <v>14342</v>
      </c>
      <c r="CP48" t="s">
        <v>282</v>
      </c>
      <c r="CQ48" t="s">
        <v>13563</v>
      </c>
      <c r="CT48" t="s">
        <v>6236</v>
      </c>
      <c r="CV48">
        <v>0</v>
      </c>
      <c r="CX48">
        <v>6</v>
      </c>
      <c r="CY48" t="s">
        <v>2703</v>
      </c>
      <c r="CZ48">
        <v>17</v>
      </c>
      <c r="DA48">
        <v>6</v>
      </c>
      <c r="DB48" t="s">
        <v>1953</v>
      </c>
      <c r="DC48">
        <v>-40</v>
      </c>
      <c r="DE48" t="s">
        <v>13696</v>
      </c>
      <c r="DJ48">
        <v>0</v>
      </c>
      <c r="DK48" s="4">
        <v>44525</v>
      </c>
      <c r="DL48">
        <v>20718</v>
      </c>
      <c r="DM48">
        <v>2021</v>
      </c>
      <c r="DN48">
        <v>0</v>
      </c>
      <c r="DP48">
        <v>82026</v>
      </c>
      <c r="DQ48">
        <v>143</v>
      </c>
      <c r="DT48" t="s">
        <v>294</v>
      </c>
      <c r="DU48" t="s">
        <v>294</v>
      </c>
      <c r="DW48">
        <v>22</v>
      </c>
      <c r="DX48" t="s">
        <v>13563</v>
      </c>
      <c r="ED48">
        <v>0</v>
      </c>
      <c r="EE48" t="s">
        <v>14343</v>
      </c>
      <c r="EF48" t="s">
        <v>383</v>
      </c>
      <c r="EG48">
        <v>0</v>
      </c>
      <c r="EH48" t="s">
        <v>1979</v>
      </c>
      <c r="EI48" t="s">
        <v>454</v>
      </c>
      <c r="EJ48" t="s">
        <v>2889</v>
      </c>
      <c r="EK48" t="s">
        <v>14344</v>
      </c>
      <c r="EL48" t="s">
        <v>14345</v>
      </c>
      <c r="EM48" t="s">
        <v>1025</v>
      </c>
      <c r="EN48" t="s">
        <v>269</v>
      </c>
      <c r="EO48" t="s">
        <v>2935</v>
      </c>
      <c r="EP48">
        <v>1</v>
      </c>
      <c r="ES48" t="s">
        <v>14346</v>
      </c>
      <c r="FD48">
        <v>0</v>
      </c>
      <c r="FE48">
        <v>10</v>
      </c>
      <c r="FF48" t="s">
        <v>621</v>
      </c>
      <c r="FH48" t="s">
        <v>621</v>
      </c>
      <c r="FI48" t="s">
        <v>14347</v>
      </c>
      <c r="FK48">
        <v>0</v>
      </c>
      <c r="FM48">
        <v>0</v>
      </c>
      <c r="FP48">
        <v>0</v>
      </c>
      <c r="FR48" t="s">
        <v>462</v>
      </c>
      <c r="FS48" t="s">
        <v>1002</v>
      </c>
      <c r="FT48" t="s">
        <v>257</v>
      </c>
      <c r="FU48" t="s">
        <v>777</v>
      </c>
      <c r="FV48" t="s">
        <v>290</v>
      </c>
      <c r="FW48" t="s">
        <v>1411</v>
      </c>
      <c r="FX48">
        <v>0</v>
      </c>
      <c r="FZ48">
        <v>22.17</v>
      </c>
      <c r="GA48">
        <v>-5</v>
      </c>
      <c r="GB48">
        <v>0</v>
      </c>
      <c r="GD48" t="s">
        <v>355</v>
      </c>
      <c r="GE48">
        <v>0</v>
      </c>
      <c r="GF48" t="s">
        <v>257</v>
      </c>
      <c r="GI48">
        <v>0</v>
      </c>
      <c r="GJ48">
        <v>0</v>
      </c>
      <c r="GL48" t="s">
        <v>14348</v>
      </c>
      <c r="GN48">
        <v>2</v>
      </c>
      <c r="GZ48" t="s">
        <v>1555</v>
      </c>
      <c r="HA48" t="s">
        <v>13696</v>
      </c>
      <c r="HB48" t="s">
        <v>313</v>
      </c>
      <c r="HC48" t="s">
        <v>313</v>
      </c>
      <c r="HD48" t="s">
        <v>14349</v>
      </c>
      <c r="HE48">
        <v>0</v>
      </c>
      <c r="HF48">
        <v>12</v>
      </c>
      <c r="HG48">
        <v>17</v>
      </c>
      <c r="HH48" t="s">
        <v>275</v>
      </c>
      <c r="HK48">
        <v>0</v>
      </c>
      <c r="HV48">
        <v>17</v>
      </c>
      <c r="HW48">
        <v>4332006</v>
      </c>
      <c r="HX48" t="s">
        <v>14350</v>
      </c>
      <c r="HY48">
        <v>4331992</v>
      </c>
      <c r="IB48">
        <v>0</v>
      </c>
      <c r="IC48">
        <v>1</v>
      </c>
      <c r="IL48">
        <v>136</v>
      </c>
      <c r="IN48" t="s">
        <v>13584</v>
      </c>
      <c r="IP48" t="s">
        <v>13584</v>
      </c>
      <c r="IT48">
        <v>13</v>
      </c>
    </row>
    <row r="49" spans="1:254">
      <c r="A49">
        <v>48</v>
      </c>
      <c r="B49" t="s">
        <v>14351</v>
      </c>
      <c r="C49">
        <v>4</v>
      </c>
      <c r="D49">
        <v>1</v>
      </c>
      <c r="E49">
        <v>10</v>
      </c>
      <c r="F49">
        <v>13</v>
      </c>
      <c r="G49">
        <v>-20</v>
      </c>
      <c r="H49" t="s">
        <v>253</v>
      </c>
      <c r="I49" t="s">
        <v>254</v>
      </c>
      <c r="J49">
        <v>11</v>
      </c>
      <c r="K49" t="s">
        <v>471</v>
      </c>
      <c r="L49" t="s">
        <v>934</v>
      </c>
      <c r="M49" t="s">
        <v>14352</v>
      </c>
      <c r="O49" t="s">
        <v>935</v>
      </c>
      <c r="V49" t="s">
        <v>253</v>
      </c>
      <c r="W49" t="s">
        <v>14353</v>
      </c>
      <c r="X49" t="s">
        <v>664</v>
      </c>
      <c r="Y49" t="s">
        <v>13394</v>
      </c>
      <c r="Z49" t="s">
        <v>1232</v>
      </c>
      <c r="AA49" t="s">
        <v>666</v>
      </c>
      <c r="AB49" t="s">
        <v>667</v>
      </c>
      <c r="AI49">
        <v>19</v>
      </c>
      <c r="AJ49" t="s">
        <v>327</v>
      </c>
      <c r="AO49">
        <v>15</v>
      </c>
      <c r="AU49">
        <v>2</v>
      </c>
      <c r="BI49" t="s">
        <v>257</v>
      </c>
      <c r="BP49">
        <v>48</v>
      </c>
      <c r="BQ49" t="s">
        <v>14351</v>
      </c>
      <c r="BS49" t="s">
        <v>275</v>
      </c>
      <c r="BU49">
        <v>17</v>
      </c>
      <c r="BW49">
        <v>0</v>
      </c>
      <c r="BX49" t="s">
        <v>14354</v>
      </c>
      <c r="BZ49">
        <v>1</v>
      </c>
      <c r="CC49" s="3">
        <v>2.2916666666666669E-2</v>
      </c>
      <c r="CD49" t="s">
        <v>294</v>
      </c>
      <c r="CE49" t="s">
        <v>14355</v>
      </c>
      <c r="CF49">
        <v>9</v>
      </c>
      <c r="CH49" t="s">
        <v>493</v>
      </c>
      <c r="CI49">
        <v>0</v>
      </c>
      <c r="CJ49" t="s">
        <v>14356</v>
      </c>
      <c r="CK49" s="4">
        <v>38414</v>
      </c>
      <c r="CL49" t="s">
        <v>14357</v>
      </c>
      <c r="CM49" t="s">
        <v>14358</v>
      </c>
      <c r="CN49">
        <v>22</v>
      </c>
      <c r="CO49" t="s">
        <v>268</v>
      </c>
      <c r="CP49" t="s">
        <v>269</v>
      </c>
      <c r="CQ49" t="s">
        <v>13563</v>
      </c>
      <c r="CT49" t="s">
        <v>14356</v>
      </c>
      <c r="CV49">
        <v>0</v>
      </c>
      <c r="CX49">
        <v>1</v>
      </c>
      <c r="CY49" t="s">
        <v>1509</v>
      </c>
      <c r="CZ49">
        <v>-41</v>
      </c>
      <c r="DA49">
        <v>2</v>
      </c>
      <c r="DB49" t="s">
        <v>615</v>
      </c>
      <c r="DC49">
        <v>-20</v>
      </c>
      <c r="DE49" t="s">
        <v>13696</v>
      </c>
      <c r="DJ49">
        <v>13</v>
      </c>
      <c r="DK49" s="4">
        <v>44525</v>
      </c>
      <c r="DL49">
        <v>20718</v>
      </c>
      <c r="DM49">
        <v>2021</v>
      </c>
      <c r="DN49">
        <v>0</v>
      </c>
      <c r="DP49">
        <v>82026</v>
      </c>
      <c r="DQ49">
        <v>155</v>
      </c>
      <c r="DT49" t="s">
        <v>257</v>
      </c>
      <c r="DU49" t="s">
        <v>274</v>
      </c>
      <c r="DW49">
        <v>22</v>
      </c>
      <c r="DX49" t="s">
        <v>13563</v>
      </c>
      <c r="ED49">
        <v>0</v>
      </c>
      <c r="EE49" t="s">
        <v>944</v>
      </c>
      <c r="EF49" t="s">
        <v>338</v>
      </c>
      <c r="EG49">
        <v>0</v>
      </c>
      <c r="EH49" t="s">
        <v>945</v>
      </c>
      <c r="EI49" t="s">
        <v>340</v>
      </c>
      <c r="EJ49" t="s">
        <v>486</v>
      </c>
      <c r="EK49" t="s">
        <v>14359</v>
      </c>
      <c r="EL49" t="s">
        <v>14360</v>
      </c>
      <c r="EM49" t="s">
        <v>268</v>
      </c>
      <c r="EN49" t="s">
        <v>282</v>
      </c>
      <c r="EO49" t="s">
        <v>490</v>
      </c>
      <c r="EP49">
        <v>0</v>
      </c>
      <c r="EQ49" t="s">
        <v>491</v>
      </c>
      <c r="ES49" t="s">
        <v>14361</v>
      </c>
      <c r="ET49">
        <v>10</v>
      </c>
      <c r="EU49" t="s">
        <v>348</v>
      </c>
      <c r="EV49" t="s">
        <v>1983</v>
      </c>
      <c r="EW49" t="s">
        <v>350</v>
      </c>
      <c r="EX49" t="s">
        <v>1914</v>
      </c>
      <c r="FA49" t="s">
        <v>392</v>
      </c>
      <c r="FB49" t="s">
        <v>14362</v>
      </c>
      <c r="FD49">
        <v>0</v>
      </c>
      <c r="FE49">
        <v>20</v>
      </c>
      <c r="FK49">
        <v>0</v>
      </c>
      <c r="FM49">
        <v>1</v>
      </c>
      <c r="FP49">
        <v>0</v>
      </c>
      <c r="FR49" t="s">
        <v>354</v>
      </c>
      <c r="FX49">
        <v>0</v>
      </c>
      <c r="FZ49">
        <v>22.17</v>
      </c>
      <c r="GA49">
        <v>-5</v>
      </c>
      <c r="GB49">
        <v>0</v>
      </c>
      <c r="GD49" t="s">
        <v>355</v>
      </c>
      <c r="GE49">
        <v>0</v>
      </c>
      <c r="GG49">
        <v>2</v>
      </c>
      <c r="GH49">
        <v>3.8</v>
      </c>
      <c r="GI49">
        <v>0</v>
      </c>
      <c r="GJ49">
        <v>0</v>
      </c>
      <c r="GL49" t="s">
        <v>14363</v>
      </c>
      <c r="GM49">
        <v>3</v>
      </c>
      <c r="GN49">
        <v>2</v>
      </c>
      <c r="GO49" t="s">
        <v>713</v>
      </c>
      <c r="GQ49">
        <v>44</v>
      </c>
      <c r="HB49" t="s">
        <v>294</v>
      </c>
      <c r="HC49" t="s">
        <v>294</v>
      </c>
      <c r="HE49">
        <v>0</v>
      </c>
      <c r="HF49">
        <v>11</v>
      </c>
      <c r="HG49">
        <v>17</v>
      </c>
      <c r="HH49" t="s">
        <v>275</v>
      </c>
      <c r="HK49" t="s">
        <v>2010</v>
      </c>
      <c r="HL49" t="s">
        <v>13652</v>
      </c>
      <c r="HN49" t="s">
        <v>14364</v>
      </c>
      <c r="HO49" t="s">
        <v>14365</v>
      </c>
      <c r="HP49" t="s">
        <v>14366</v>
      </c>
      <c r="HQ49" t="s">
        <v>14367</v>
      </c>
      <c r="HS49" t="s">
        <v>14368</v>
      </c>
      <c r="HV49">
        <v>-33</v>
      </c>
      <c r="HW49">
        <v>4332046</v>
      </c>
      <c r="HX49" t="s">
        <v>14369</v>
      </c>
      <c r="HY49">
        <v>4332038</v>
      </c>
      <c r="IB49">
        <v>0.5</v>
      </c>
      <c r="IC49">
        <v>1</v>
      </c>
      <c r="IL49">
        <v>145</v>
      </c>
      <c r="IP49" t="s">
        <v>13696</v>
      </c>
      <c r="IT49">
        <v>13</v>
      </c>
    </row>
    <row r="50" spans="1:254">
      <c r="A50">
        <v>49</v>
      </c>
      <c r="B50" t="s">
        <v>14370</v>
      </c>
      <c r="C50">
        <v>4</v>
      </c>
      <c r="D50">
        <v>1</v>
      </c>
      <c r="E50">
        <v>10</v>
      </c>
      <c r="F50">
        <v>8</v>
      </c>
      <c r="G50">
        <v>-33</v>
      </c>
      <c r="I50" t="s">
        <v>254</v>
      </c>
      <c r="J50">
        <v>11</v>
      </c>
      <c r="K50">
        <v>11</v>
      </c>
      <c r="L50" t="s">
        <v>1429</v>
      </c>
      <c r="M50" t="s">
        <v>827</v>
      </c>
      <c r="O50" t="s">
        <v>1430</v>
      </c>
      <c r="V50" t="s">
        <v>253</v>
      </c>
      <c r="W50" t="s">
        <v>14371</v>
      </c>
      <c r="X50" t="s">
        <v>664</v>
      </c>
      <c r="Y50" t="s">
        <v>664</v>
      </c>
      <c r="AA50" t="s">
        <v>666</v>
      </c>
      <c r="AB50" t="s">
        <v>667</v>
      </c>
      <c r="AI50">
        <v>22</v>
      </c>
      <c r="AJ50" t="s">
        <v>327</v>
      </c>
      <c r="AO50">
        <v>15</v>
      </c>
      <c r="AU50">
        <v>2</v>
      </c>
      <c r="BI50" t="s">
        <v>257</v>
      </c>
      <c r="BP50">
        <v>49</v>
      </c>
      <c r="BQ50" t="s">
        <v>14370</v>
      </c>
      <c r="BS50" t="s">
        <v>275</v>
      </c>
      <c r="BU50">
        <v>17</v>
      </c>
      <c r="BW50">
        <v>0</v>
      </c>
      <c r="BX50" t="s">
        <v>14372</v>
      </c>
      <c r="BZ50">
        <v>1</v>
      </c>
      <c r="CA50" t="s">
        <v>492</v>
      </c>
      <c r="CC50" s="3">
        <v>1.5277777777777777E-2</v>
      </c>
      <c r="CD50" t="s">
        <v>274</v>
      </c>
      <c r="CE50" t="s">
        <v>14373</v>
      </c>
      <c r="CF50">
        <v>9</v>
      </c>
      <c r="CH50" t="s">
        <v>331</v>
      </c>
      <c r="CI50">
        <v>0</v>
      </c>
      <c r="CJ50" t="s">
        <v>14374</v>
      </c>
      <c r="CK50" s="4">
        <v>38414</v>
      </c>
      <c r="CL50" t="s">
        <v>14375</v>
      </c>
      <c r="CM50" t="s">
        <v>14376</v>
      </c>
      <c r="CN50">
        <v>22</v>
      </c>
      <c r="CO50" t="s">
        <v>14377</v>
      </c>
      <c r="CP50" t="s">
        <v>269</v>
      </c>
      <c r="CQ50" t="s">
        <v>13563</v>
      </c>
      <c r="CT50" t="s">
        <v>14378</v>
      </c>
      <c r="CV50">
        <v>0</v>
      </c>
      <c r="CX50">
        <v>2</v>
      </c>
      <c r="CY50" t="s">
        <v>1509</v>
      </c>
      <c r="CZ50">
        <v>-41</v>
      </c>
      <c r="DA50">
        <v>2</v>
      </c>
      <c r="DB50" t="s">
        <v>615</v>
      </c>
      <c r="DC50">
        <v>-20</v>
      </c>
      <c r="DE50" t="s">
        <v>14050</v>
      </c>
      <c r="DJ50">
        <v>8</v>
      </c>
      <c r="DK50" s="4">
        <v>44525</v>
      </c>
      <c r="DL50">
        <v>20718</v>
      </c>
      <c r="DM50">
        <v>2021</v>
      </c>
      <c r="DN50">
        <v>0</v>
      </c>
      <c r="DP50">
        <v>82026</v>
      </c>
      <c r="DQ50">
        <v>156</v>
      </c>
      <c r="DT50" t="s">
        <v>257</v>
      </c>
      <c r="DU50" t="s">
        <v>274</v>
      </c>
      <c r="DW50">
        <v>22</v>
      </c>
      <c r="DX50" t="s">
        <v>13563</v>
      </c>
      <c r="ED50">
        <v>0</v>
      </c>
      <c r="EE50" t="s">
        <v>912</v>
      </c>
      <c r="EF50" t="s">
        <v>675</v>
      </c>
      <c r="EG50">
        <v>0</v>
      </c>
      <c r="EH50" t="s">
        <v>913</v>
      </c>
      <c r="EI50" t="s">
        <v>340</v>
      </c>
      <c r="EJ50" t="s">
        <v>486</v>
      </c>
      <c r="EK50" t="s">
        <v>14379</v>
      </c>
      <c r="EL50" t="s">
        <v>14380</v>
      </c>
      <c r="EN50" t="s">
        <v>282</v>
      </c>
      <c r="EO50" t="s">
        <v>490</v>
      </c>
      <c r="EP50">
        <v>0</v>
      </c>
      <c r="EQ50" t="s">
        <v>491</v>
      </c>
      <c r="ES50" t="s">
        <v>14381</v>
      </c>
      <c r="ET50">
        <v>0</v>
      </c>
      <c r="EU50" t="s">
        <v>257</v>
      </c>
      <c r="EV50" t="s">
        <v>1983</v>
      </c>
      <c r="EW50" t="s">
        <v>462</v>
      </c>
      <c r="EX50" t="s">
        <v>492</v>
      </c>
      <c r="FA50" t="s">
        <v>2937</v>
      </c>
      <c r="FB50" t="s">
        <v>14382</v>
      </c>
      <c r="FD50">
        <v>0</v>
      </c>
      <c r="FK50">
        <v>0</v>
      </c>
      <c r="FM50">
        <v>1</v>
      </c>
      <c r="FP50">
        <v>0</v>
      </c>
      <c r="FR50" t="s">
        <v>462</v>
      </c>
      <c r="FS50" t="s">
        <v>1002</v>
      </c>
      <c r="FT50" t="s">
        <v>257</v>
      </c>
      <c r="FU50" t="s">
        <v>777</v>
      </c>
      <c r="FX50">
        <v>0</v>
      </c>
      <c r="FZ50">
        <v>22.17</v>
      </c>
      <c r="GA50">
        <v>-5</v>
      </c>
      <c r="GB50">
        <v>0</v>
      </c>
      <c r="GD50" t="s">
        <v>355</v>
      </c>
      <c r="GE50">
        <v>0</v>
      </c>
      <c r="GG50">
        <v>2.4</v>
      </c>
      <c r="GH50">
        <v>3.8</v>
      </c>
      <c r="GI50">
        <v>0</v>
      </c>
      <c r="GJ50">
        <v>0</v>
      </c>
      <c r="GL50" t="s">
        <v>14383</v>
      </c>
      <c r="GM50">
        <v>8</v>
      </c>
      <c r="GN50">
        <v>3</v>
      </c>
      <c r="GO50" t="s">
        <v>499</v>
      </c>
      <c r="GQ50">
        <v>45</v>
      </c>
      <c r="GZ50" t="s">
        <v>14384</v>
      </c>
      <c r="HB50" t="s">
        <v>313</v>
      </c>
      <c r="HC50" t="s">
        <v>313</v>
      </c>
      <c r="HD50" t="s">
        <v>13696</v>
      </c>
      <c r="HE50">
        <v>0</v>
      </c>
      <c r="HF50">
        <v>11</v>
      </c>
      <c r="HG50">
        <v>17</v>
      </c>
      <c r="HH50" t="s">
        <v>275</v>
      </c>
      <c r="HK50">
        <v>4</v>
      </c>
      <c r="HL50" t="s">
        <v>13696</v>
      </c>
      <c r="HN50" t="s">
        <v>14364</v>
      </c>
      <c r="HO50" t="s">
        <v>14385</v>
      </c>
      <c r="HP50" t="s">
        <v>14386</v>
      </c>
      <c r="HQ50" t="s">
        <v>14387</v>
      </c>
      <c r="HS50" t="s">
        <v>14388</v>
      </c>
      <c r="HV50">
        <v>-41</v>
      </c>
      <c r="HW50">
        <v>4332053</v>
      </c>
      <c r="HY50">
        <v>4332046</v>
      </c>
      <c r="IB50">
        <v>0</v>
      </c>
      <c r="IC50">
        <v>0</v>
      </c>
      <c r="IL50">
        <v>146</v>
      </c>
      <c r="IP50" t="s">
        <v>14050</v>
      </c>
      <c r="IQ50" t="s">
        <v>13652</v>
      </c>
      <c r="IT50">
        <v>13</v>
      </c>
    </row>
    <row r="51" spans="1:254">
      <c r="A51">
        <v>50</v>
      </c>
      <c r="B51" t="s">
        <v>14389</v>
      </c>
      <c r="V51" t="s">
        <v>679</v>
      </c>
      <c r="BP51">
        <v>50</v>
      </c>
      <c r="BQ51" t="s">
        <v>14389</v>
      </c>
    </row>
  </sheetData>
  <autoFilter ref="A1:IT5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M40"/>
  <sheetViews>
    <sheetView workbookViewId="0"/>
  </sheetViews>
  <sheetFormatPr defaultColWidth="8.85546875" defaultRowHeight="15"/>
  <cols>
    <col min="1" max="1" width="25" bestFit="1" customWidth="1"/>
    <col min="2" max="2" width="6" bestFit="1" customWidth="1"/>
    <col min="3" max="4" width="12.85546875" bestFit="1" customWidth="1"/>
    <col min="5" max="5" width="9.28515625" bestFit="1" customWidth="1"/>
    <col min="7" max="7" width="25" bestFit="1" customWidth="1"/>
    <col min="8" max="9" width="12.42578125" bestFit="1" customWidth="1"/>
    <col min="10" max="10" width="12.85546875" bestFit="1" customWidth="1"/>
    <col min="11" max="11" width="9.28515625" bestFit="1" customWidth="1"/>
    <col min="13" max="13" width="25" bestFit="1" customWidth="1"/>
    <col min="14" max="15" width="12.42578125" bestFit="1" customWidth="1"/>
    <col min="16" max="16" width="12.85546875" bestFit="1" customWidth="1"/>
    <col min="17" max="17" width="8.7109375" bestFit="1" customWidth="1"/>
    <col min="19" max="19" width="25" bestFit="1" customWidth="1"/>
    <col min="20" max="20" width="6" bestFit="1" customWidth="1"/>
    <col min="21" max="21" width="12.42578125" bestFit="1" customWidth="1"/>
    <col min="22" max="22" width="12.85546875" bestFit="1" customWidth="1"/>
    <col min="23" max="23" width="9.28515625" bestFit="1" customWidth="1"/>
    <col min="25" max="25" width="25" bestFit="1" customWidth="1"/>
    <col min="26" max="27" width="12.42578125" bestFit="1" customWidth="1"/>
    <col min="28" max="28" width="12.85546875" bestFit="1" customWidth="1"/>
    <col min="29" max="29" width="8.28515625" bestFit="1" customWidth="1"/>
    <col min="31" max="31" width="25" bestFit="1" customWidth="1"/>
    <col min="32" max="32" width="12.42578125" bestFit="1" customWidth="1"/>
    <col min="33" max="33" width="6" bestFit="1" customWidth="1"/>
    <col min="34" max="34" width="12.42578125" bestFit="1" customWidth="1"/>
    <col min="35" max="35" width="8.7109375" bestFit="1" customWidth="1"/>
    <col min="37" max="37" width="25" bestFit="1" customWidth="1"/>
    <col min="38" max="39" width="12.42578125" bestFit="1" customWidth="1"/>
    <col min="40" max="40" width="12.85546875" bestFit="1" customWidth="1"/>
    <col min="41" max="41" width="8.7109375" bestFit="1" customWidth="1"/>
    <col min="43" max="43" width="25" bestFit="1" customWidth="1"/>
    <col min="44" max="45" width="12.42578125" bestFit="1" customWidth="1"/>
    <col min="46" max="46" width="12.85546875" bestFit="1" customWidth="1"/>
    <col min="47" max="47" width="9.28515625" bestFit="1" customWidth="1"/>
    <col min="49" max="49" width="25" bestFit="1" customWidth="1"/>
    <col min="50" max="51" width="12.42578125" bestFit="1" customWidth="1"/>
    <col min="52" max="52" width="12.85546875" bestFit="1" customWidth="1"/>
    <col min="53" max="53" width="8.7109375" bestFit="1" customWidth="1"/>
    <col min="55" max="55" width="25" bestFit="1" customWidth="1"/>
    <col min="56" max="58" width="9.28515625" bestFit="1" customWidth="1"/>
    <col min="59" max="59" width="8.7109375" bestFit="1" customWidth="1"/>
    <col min="61" max="61" width="25" bestFit="1" customWidth="1"/>
    <col min="62" max="64" width="9.28515625" bestFit="1" customWidth="1"/>
    <col min="65" max="65" width="8.7109375" bestFit="1" customWidth="1"/>
  </cols>
  <sheetData>
    <row r="1" spans="1:6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spans="1:65">
      <c r="A2" s="6" t="s">
        <v>14390</v>
      </c>
      <c r="B2" s="6">
        <v>1</v>
      </c>
      <c r="C2" s="6"/>
      <c r="D2" s="6"/>
      <c r="E2" s="6"/>
      <c r="F2" s="5"/>
      <c r="G2" s="6" t="s">
        <v>14390</v>
      </c>
      <c r="H2" s="6">
        <v>2</v>
      </c>
      <c r="I2" s="6"/>
      <c r="J2" s="6"/>
      <c r="K2" s="6"/>
      <c r="L2" s="5"/>
      <c r="M2" s="6" t="s">
        <v>14390</v>
      </c>
      <c r="N2" s="6">
        <v>3</v>
      </c>
      <c r="O2" s="6"/>
      <c r="P2" s="6"/>
      <c r="Q2" s="6"/>
      <c r="R2" s="5"/>
      <c r="S2" s="6" t="s">
        <v>14390</v>
      </c>
      <c r="T2" s="6">
        <v>4</v>
      </c>
      <c r="U2" s="6"/>
      <c r="V2" s="6"/>
      <c r="W2" s="6"/>
      <c r="X2" s="5"/>
      <c r="Y2" s="6" t="s">
        <v>14390</v>
      </c>
      <c r="Z2" s="6">
        <v>5</v>
      </c>
      <c r="AA2" s="6"/>
      <c r="AB2" s="6"/>
      <c r="AC2" s="6"/>
      <c r="AD2" s="5"/>
      <c r="AE2" s="6" t="s">
        <v>14390</v>
      </c>
      <c r="AF2" s="6">
        <v>6</v>
      </c>
      <c r="AG2" s="6"/>
      <c r="AH2" s="6"/>
      <c r="AI2" s="6"/>
      <c r="AJ2" s="5"/>
      <c r="AK2" s="6" t="s">
        <v>14390</v>
      </c>
      <c r="AL2" s="6">
        <v>7</v>
      </c>
      <c r="AM2" s="6"/>
      <c r="AN2" s="6"/>
      <c r="AO2" s="6"/>
      <c r="AP2" s="5"/>
      <c r="AQ2" s="6" t="s">
        <v>14390</v>
      </c>
      <c r="AR2" s="6">
        <v>8</v>
      </c>
      <c r="AS2" s="6"/>
      <c r="AT2" s="6"/>
      <c r="AU2" s="6"/>
      <c r="AV2" s="5"/>
      <c r="AW2" s="6" t="s">
        <v>14390</v>
      </c>
      <c r="AX2" s="6">
        <v>9</v>
      </c>
      <c r="AY2" s="6"/>
      <c r="AZ2" s="6"/>
      <c r="BA2" s="6"/>
      <c r="BB2" s="5"/>
      <c r="BC2" s="6" t="s">
        <v>14390</v>
      </c>
      <c r="BD2" s="6">
        <v>10</v>
      </c>
      <c r="BE2" s="6"/>
      <c r="BF2" s="6"/>
      <c r="BG2" s="6"/>
      <c r="BH2" s="5"/>
      <c r="BI2" s="6" t="s">
        <v>14390</v>
      </c>
      <c r="BJ2" s="6">
        <v>11</v>
      </c>
      <c r="BK2" s="6"/>
      <c r="BL2" s="6"/>
      <c r="BM2" s="6"/>
    </row>
    <row r="3" spans="1:65">
      <c r="A3" s="7" t="s">
        <v>14391</v>
      </c>
      <c r="B3" s="8" t="s">
        <v>14392</v>
      </c>
      <c r="C3" s="8" t="s">
        <v>14392</v>
      </c>
      <c r="D3" s="8" t="s">
        <v>14392</v>
      </c>
      <c r="E3" s="9" t="s">
        <v>14392</v>
      </c>
      <c r="F3" s="5"/>
      <c r="G3" s="7" t="s">
        <v>14391</v>
      </c>
      <c r="H3" s="8" t="s">
        <v>14392</v>
      </c>
      <c r="I3" s="8" t="s">
        <v>14392</v>
      </c>
      <c r="J3" s="8" t="s">
        <v>14392</v>
      </c>
      <c r="K3" s="9" t="s">
        <v>14392</v>
      </c>
      <c r="L3" s="5"/>
      <c r="M3" s="7" t="s">
        <v>14391</v>
      </c>
      <c r="N3" s="8" t="s">
        <v>14392</v>
      </c>
      <c r="O3" s="8" t="s">
        <v>14392</v>
      </c>
      <c r="P3" s="8" t="s">
        <v>14392</v>
      </c>
      <c r="Q3" s="9" t="s">
        <v>14392</v>
      </c>
      <c r="R3" s="5"/>
      <c r="S3" s="7" t="s">
        <v>14391</v>
      </c>
      <c r="T3" s="8" t="s">
        <v>14392</v>
      </c>
      <c r="U3" s="8" t="s">
        <v>14392</v>
      </c>
      <c r="V3" s="8" t="s">
        <v>14392</v>
      </c>
      <c r="W3" s="9" t="s">
        <v>14392</v>
      </c>
      <c r="X3" s="5"/>
      <c r="Y3" s="7" t="s">
        <v>14391</v>
      </c>
      <c r="Z3" s="8" t="s">
        <v>14392</v>
      </c>
      <c r="AA3" s="8" t="s">
        <v>14392</v>
      </c>
      <c r="AB3" s="8" t="s">
        <v>14392</v>
      </c>
      <c r="AC3" s="9" t="s">
        <v>14392</v>
      </c>
      <c r="AD3" s="5"/>
      <c r="AE3" s="7" t="s">
        <v>14391</v>
      </c>
      <c r="AF3" s="8" t="s">
        <v>14392</v>
      </c>
      <c r="AG3" s="8" t="s">
        <v>14392</v>
      </c>
      <c r="AH3" s="8" t="s">
        <v>14392</v>
      </c>
      <c r="AI3" s="9" t="s">
        <v>14392</v>
      </c>
      <c r="AJ3" s="5"/>
      <c r="AK3" s="7" t="s">
        <v>14391</v>
      </c>
      <c r="AL3" s="8" t="s">
        <v>14392</v>
      </c>
      <c r="AM3" s="8" t="s">
        <v>14392</v>
      </c>
      <c r="AN3" s="8" t="s">
        <v>14392</v>
      </c>
      <c r="AO3" s="9" t="s">
        <v>14392</v>
      </c>
      <c r="AP3" s="5"/>
      <c r="AQ3" s="7" t="s">
        <v>14391</v>
      </c>
      <c r="AR3" s="8" t="s">
        <v>14392</v>
      </c>
      <c r="AS3" s="8" t="s">
        <v>14392</v>
      </c>
      <c r="AT3" s="8" t="s">
        <v>14392</v>
      </c>
      <c r="AU3" s="9" t="s">
        <v>14392</v>
      </c>
      <c r="AV3" s="5"/>
      <c r="AW3" s="7" t="s">
        <v>14391</v>
      </c>
      <c r="AX3" s="8" t="s">
        <v>14392</v>
      </c>
      <c r="AY3" s="8" t="s">
        <v>14392</v>
      </c>
      <c r="AZ3" s="8" t="s">
        <v>14392</v>
      </c>
      <c r="BA3" s="9" t="s">
        <v>14392</v>
      </c>
      <c r="BB3" s="5"/>
      <c r="BC3" s="7" t="s">
        <v>14391</v>
      </c>
      <c r="BD3" s="8" t="s">
        <v>14392</v>
      </c>
      <c r="BE3" s="8" t="s">
        <v>14392</v>
      </c>
      <c r="BF3" s="8" t="s">
        <v>14392</v>
      </c>
      <c r="BG3" s="9" t="s">
        <v>14392</v>
      </c>
      <c r="BH3" s="5"/>
      <c r="BI3" s="7" t="s">
        <v>14391</v>
      </c>
      <c r="BJ3" s="8" t="s">
        <v>14392</v>
      </c>
      <c r="BK3" s="8" t="s">
        <v>14392</v>
      </c>
      <c r="BL3" s="8" t="s">
        <v>14392</v>
      </c>
      <c r="BM3" s="9" t="s">
        <v>14392</v>
      </c>
    </row>
    <row r="4" spans="1:65">
      <c r="A4" s="10" t="s">
        <v>14393</v>
      </c>
      <c r="B4" s="11" t="s">
        <v>14394</v>
      </c>
      <c r="C4" s="12" t="s">
        <v>14395</v>
      </c>
      <c r="D4" s="13" t="s">
        <v>14396</v>
      </c>
      <c r="E4" s="14" t="s">
        <v>14397</v>
      </c>
      <c r="F4" s="5"/>
      <c r="G4" s="10" t="s">
        <v>14393</v>
      </c>
      <c r="H4" s="11" t="s">
        <v>14394</v>
      </c>
      <c r="I4" s="12" t="s">
        <v>14395</v>
      </c>
      <c r="J4" s="13" t="s">
        <v>14396</v>
      </c>
      <c r="K4" s="14" t="s">
        <v>14397</v>
      </c>
      <c r="L4" s="5"/>
      <c r="M4" s="10" t="s">
        <v>14393</v>
      </c>
      <c r="N4" s="11" t="s">
        <v>14394</v>
      </c>
      <c r="O4" s="12" t="s">
        <v>14395</v>
      </c>
      <c r="P4" s="13" t="s">
        <v>14396</v>
      </c>
      <c r="Q4" s="14" t="s">
        <v>14397</v>
      </c>
      <c r="R4" s="5"/>
      <c r="S4" s="10" t="s">
        <v>14393</v>
      </c>
      <c r="T4" s="11" t="s">
        <v>14394</v>
      </c>
      <c r="U4" s="12" t="s">
        <v>14395</v>
      </c>
      <c r="V4" s="13" t="s">
        <v>14396</v>
      </c>
      <c r="W4" s="14" t="s">
        <v>14397</v>
      </c>
      <c r="X4" s="5"/>
      <c r="Y4" s="10" t="s">
        <v>14393</v>
      </c>
      <c r="Z4" s="11" t="s">
        <v>14394</v>
      </c>
      <c r="AA4" s="12" t="s">
        <v>14395</v>
      </c>
      <c r="AB4" s="13" t="s">
        <v>14396</v>
      </c>
      <c r="AC4" s="14" t="s">
        <v>14397</v>
      </c>
      <c r="AD4" s="5"/>
      <c r="AE4" s="10" t="s">
        <v>14393</v>
      </c>
      <c r="AF4" s="11" t="s">
        <v>14394</v>
      </c>
      <c r="AG4" s="12" t="s">
        <v>14395</v>
      </c>
      <c r="AH4" s="13" t="s">
        <v>14396</v>
      </c>
      <c r="AI4" s="14" t="s">
        <v>14397</v>
      </c>
      <c r="AJ4" s="5"/>
      <c r="AK4" s="10" t="s">
        <v>14393</v>
      </c>
      <c r="AL4" s="11" t="s">
        <v>14394</v>
      </c>
      <c r="AM4" s="12" t="s">
        <v>14395</v>
      </c>
      <c r="AN4" s="13" t="s">
        <v>14396</v>
      </c>
      <c r="AO4" s="14" t="s">
        <v>14397</v>
      </c>
      <c r="AP4" s="5"/>
      <c r="AQ4" s="10" t="s">
        <v>14393</v>
      </c>
      <c r="AR4" s="11" t="s">
        <v>14394</v>
      </c>
      <c r="AS4" s="12" t="s">
        <v>14395</v>
      </c>
      <c r="AT4" s="13" t="s">
        <v>14396</v>
      </c>
      <c r="AU4" s="14" t="s">
        <v>14397</v>
      </c>
      <c r="AV4" s="5"/>
      <c r="AW4" s="10" t="s">
        <v>14393</v>
      </c>
      <c r="AX4" s="11" t="s">
        <v>14394</v>
      </c>
      <c r="AY4" s="12" t="s">
        <v>14395</v>
      </c>
      <c r="AZ4" s="13" t="s">
        <v>14396</v>
      </c>
      <c r="BA4" s="14" t="s">
        <v>14397</v>
      </c>
      <c r="BB4" s="5"/>
      <c r="BC4" s="10" t="s">
        <v>14393</v>
      </c>
      <c r="BD4" s="11" t="s">
        <v>14394</v>
      </c>
      <c r="BE4" s="12" t="s">
        <v>14395</v>
      </c>
      <c r="BF4" s="13" t="s">
        <v>14396</v>
      </c>
      <c r="BG4" s="14" t="s">
        <v>14397</v>
      </c>
      <c r="BH4" s="5"/>
      <c r="BI4" s="10" t="s">
        <v>14393</v>
      </c>
      <c r="BJ4" s="11" t="s">
        <v>14394</v>
      </c>
      <c r="BK4" s="12" t="s">
        <v>14395</v>
      </c>
      <c r="BL4" s="13" t="s">
        <v>14396</v>
      </c>
      <c r="BM4" s="14" t="s">
        <v>14397</v>
      </c>
    </row>
    <row r="5" spans="1:65">
      <c r="A5" s="15" t="s">
        <v>14398</v>
      </c>
      <c r="B5" s="5">
        <v>134</v>
      </c>
      <c r="C5" s="16">
        <v>23</v>
      </c>
      <c r="D5" s="17">
        <v>-111</v>
      </c>
      <c r="E5" s="18">
        <v>-0.82840000000000003</v>
      </c>
      <c r="F5" s="5"/>
      <c r="G5" s="15" t="s">
        <v>14398</v>
      </c>
      <c r="H5" s="5">
        <v>152</v>
      </c>
      <c r="I5" s="16">
        <v>71</v>
      </c>
      <c r="J5" s="19">
        <v>-81</v>
      </c>
      <c r="K5" s="20">
        <v>-0.53290000000000004</v>
      </c>
      <c r="L5" s="5"/>
      <c r="M5" s="15" t="s">
        <v>14398</v>
      </c>
      <c r="N5" s="5">
        <v>122</v>
      </c>
      <c r="O5" s="16">
        <v>65</v>
      </c>
      <c r="P5" s="21">
        <v>-57</v>
      </c>
      <c r="Q5" s="22">
        <v>-0.4672</v>
      </c>
      <c r="R5" s="5"/>
      <c r="S5" s="15" t="s">
        <v>14398</v>
      </c>
      <c r="T5" s="5">
        <v>97</v>
      </c>
      <c r="U5" s="16">
        <v>90</v>
      </c>
      <c r="V5" s="23">
        <v>-7</v>
      </c>
      <c r="W5" s="24">
        <v>-7.22E-2</v>
      </c>
      <c r="X5" s="5"/>
      <c r="Y5" s="15" t="s">
        <v>14398</v>
      </c>
      <c r="Z5" s="5">
        <v>147</v>
      </c>
      <c r="AA5" s="16">
        <v>126</v>
      </c>
      <c r="AB5" s="25">
        <v>-21</v>
      </c>
      <c r="AC5" s="26">
        <v>-0.1429</v>
      </c>
      <c r="AD5" s="5"/>
      <c r="AE5" s="15" t="s">
        <v>14398</v>
      </c>
      <c r="AF5" s="5">
        <v>104</v>
      </c>
      <c r="AG5" s="16">
        <v>82</v>
      </c>
      <c r="AH5" s="27">
        <v>-22</v>
      </c>
      <c r="AI5" s="28">
        <v>-0.21149999999999999</v>
      </c>
      <c r="AJ5" s="5"/>
      <c r="AK5" s="15" t="s">
        <v>14398</v>
      </c>
      <c r="AL5" s="5">
        <v>83</v>
      </c>
      <c r="AM5" s="16">
        <v>148</v>
      </c>
      <c r="AN5" s="29">
        <v>65</v>
      </c>
      <c r="AO5" s="30">
        <v>0.78310000000000002</v>
      </c>
      <c r="AP5" s="5"/>
      <c r="AQ5" s="15" t="s">
        <v>14398</v>
      </c>
      <c r="AR5" s="5">
        <v>91</v>
      </c>
      <c r="AS5" s="16">
        <v>17</v>
      </c>
      <c r="AT5" s="21">
        <v>-74</v>
      </c>
      <c r="AU5" s="31">
        <v>-0.81320000000000003</v>
      </c>
      <c r="AV5" s="5"/>
      <c r="AW5" s="15" t="s">
        <v>14398</v>
      </c>
      <c r="AX5" s="5">
        <v>142</v>
      </c>
      <c r="AY5" s="16">
        <v>154</v>
      </c>
      <c r="AZ5" s="32">
        <v>12</v>
      </c>
      <c r="BA5" s="33">
        <v>8.4500000000000006E-2</v>
      </c>
      <c r="BB5" s="5"/>
      <c r="BC5" s="15" t="s">
        <v>14398</v>
      </c>
      <c r="BD5" s="5">
        <v>64</v>
      </c>
      <c r="BE5" s="16">
        <v>90</v>
      </c>
      <c r="BF5" s="34">
        <v>26</v>
      </c>
      <c r="BG5" s="35">
        <v>0.40629999999999999</v>
      </c>
      <c r="BH5" s="5"/>
      <c r="BI5" s="15" t="s">
        <v>14398</v>
      </c>
      <c r="BJ5" s="5">
        <v>33</v>
      </c>
      <c r="BK5" s="16">
        <v>51</v>
      </c>
      <c r="BL5" s="36">
        <v>18</v>
      </c>
      <c r="BM5" s="37">
        <v>0.54549999999999998</v>
      </c>
    </row>
    <row r="6" spans="1:65">
      <c r="A6" s="15" t="s">
        <v>14399</v>
      </c>
      <c r="B6" s="5">
        <v>10</v>
      </c>
      <c r="C6" s="16">
        <v>10</v>
      </c>
      <c r="D6" s="38">
        <v>0</v>
      </c>
      <c r="E6" s="40">
        <v>0</v>
      </c>
      <c r="F6" s="5"/>
      <c r="G6" s="15" t="s">
        <v>14399</v>
      </c>
      <c r="H6" s="5">
        <v>15</v>
      </c>
      <c r="I6" s="16">
        <v>18</v>
      </c>
      <c r="J6" s="41">
        <v>3</v>
      </c>
      <c r="K6" s="42">
        <v>0.2</v>
      </c>
      <c r="L6" s="5"/>
      <c r="M6" s="15" t="s">
        <v>14399</v>
      </c>
      <c r="N6" s="5">
        <v>14</v>
      </c>
      <c r="O6" s="16">
        <v>10</v>
      </c>
      <c r="P6" s="43">
        <v>-4</v>
      </c>
      <c r="Q6" s="44">
        <v>-0.28570000000000001</v>
      </c>
      <c r="R6" s="5"/>
      <c r="S6" s="15" t="s">
        <v>14399</v>
      </c>
      <c r="T6" s="5">
        <v>20</v>
      </c>
      <c r="U6" s="16">
        <v>16</v>
      </c>
      <c r="V6" s="45">
        <v>-4</v>
      </c>
      <c r="W6" s="46">
        <v>-0.2</v>
      </c>
      <c r="X6" s="5"/>
      <c r="Y6" s="15" t="s">
        <v>14399</v>
      </c>
      <c r="Z6" s="5">
        <v>22</v>
      </c>
      <c r="AA6" s="16">
        <v>12</v>
      </c>
      <c r="AB6" s="47">
        <v>-10</v>
      </c>
      <c r="AC6" s="48">
        <v>-0.45450000000000002</v>
      </c>
      <c r="AD6" s="5"/>
      <c r="AE6" s="15" t="s">
        <v>14399</v>
      </c>
      <c r="AF6" s="5">
        <v>15</v>
      </c>
      <c r="AG6" s="16">
        <v>10</v>
      </c>
      <c r="AH6" s="49">
        <v>-5</v>
      </c>
      <c r="AI6" s="50">
        <v>-0.33329999999999999</v>
      </c>
      <c r="AJ6" s="5"/>
      <c r="AK6" s="15" t="s">
        <v>14399</v>
      </c>
      <c r="AL6" s="5">
        <v>16</v>
      </c>
      <c r="AM6" s="16">
        <v>19</v>
      </c>
      <c r="AN6" s="51">
        <v>3</v>
      </c>
      <c r="AO6" s="52">
        <v>0.1875</v>
      </c>
      <c r="AP6" s="5"/>
      <c r="AQ6" s="15" t="s">
        <v>14399</v>
      </c>
      <c r="AR6" s="5">
        <v>13</v>
      </c>
      <c r="AS6" s="16">
        <v>15</v>
      </c>
      <c r="AT6" s="53">
        <v>2</v>
      </c>
      <c r="AU6" s="54">
        <v>0.15379999999999999</v>
      </c>
      <c r="AV6" s="5"/>
      <c r="AW6" s="15" t="s">
        <v>14399</v>
      </c>
      <c r="AX6" s="5">
        <v>10</v>
      </c>
      <c r="AY6" s="16">
        <v>17</v>
      </c>
      <c r="AZ6" s="55">
        <v>7</v>
      </c>
      <c r="BA6" s="56">
        <v>0.7</v>
      </c>
      <c r="BB6" s="5"/>
      <c r="BC6" s="15" t="s">
        <v>14399</v>
      </c>
      <c r="BD6" s="5">
        <v>13</v>
      </c>
      <c r="BE6" s="16">
        <v>13</v>
      </c>
      <c r="BF6" s="57">
        <v>0</v>
      </c>
      <c r="BG6" s="40">
        <v>0</v>
      </c>
      <c r="BH6" s="5"/>
      <c r="BI6" s="15" t="s">
        <v>14399</v>
      </c>
      <c r="BJ6" s="5">
        <v>16</v>
      </c>
      <c r="BK6" s="16">
        <v>14</v>
      </c>
      <c r="BL6" s="58">
        <v>-2</v>
      </c>
      <c r="BM6" s="59">
        <v>-0.125</v>
      </c>
    </row>
    <row r="7" spans="1:65">
      <c r="A7" s="15" t="s">
        <v>14400</v>
      </c>
      <c r="B7" s="5">
        <v>8</v>
      </c>
      <c r="C7" s="16">
        <v>4</v>
      </c>
      <c r="D7" s="60">
        <v>-4</v>
      </c>
      <c r="E7" s="61">
        <v>-0.5</v>
      </c>
      <c r="F7" s="5"/>
      <c r="G7" s="15" t="s">
        <v>14400</v>
      </c>
      <c r="H7" s="5">
        <v>12</v>
      </c>
      <c r="I7" s="16">
        <v>11</v>
      </c>
      <c r="J7" s="62">
        <v>-1</v>
      </c>
      <c r="K7" s="63">
        <v>-8.3299999999999999E-2</v>
      </c>
      <c r="L7" s="5"/>
      <c r="M7" s="15" t="s">
        <v>14400</v>
      </c>
      <c r="N7" s="5">
        <v>9</v>
      </c>
      <c r="O7" s="16">
        <v>5</v>
      </c>
      <c r="P7" s="43">
        <v>-4</v>
      </c>
      <c r="Q7" s="64">
        <v>-0.44440000000000002</v>
      </c>
      <c r="R7" s="5"/>
      <c r="S7" s="15" t="s">
        <v>14400</v>
      </c>
      <c r="T7" s="5">
        <v>8</v>
      </c>
      <c r="U7" s="16">
        <v>5</v>
      </c>
      <c r="V7" s="65">
        <v>-3</v>
      </c>
      <c r="W7" s="66">
        <v>-0.375</v>
      </c>
      <c r="X7" s="5"/>
      <c r="Y7" s="15" t="s">
        <v>14400</v>
      </c>
      <c r="Z7" s="5">
        <v>11</v>
      </c>
      <c r="AA7" s="16">
        <v>6</v>
      </c>
      <c r="AB7" s="67">
        <v>-5</v>
      </c>
      <c r="AC7" s="48">
        <v>-0.45450000000000002</v>
      </c>
      <c r="AD7" s="5"/>
      <c r="AE7" s="15" t="s">
        <v>14400</v>
      </c>
      <c r="AF7" s="5">
        <v>8</v>
      </c>
      <c r="AG7" s="16">
        <v>8</v>
      </c>
      <c r="AH7" s="57">
        <v>0</v>
      </c>
      <c r="AI7" s="40">
        <v>0</v>
      </c>
      <c r="AJ7" s="5"/>
      <c r="AK7" s="15" t="s">
        <v>14400</v>
      </c>
      <c r="AL7" s="5">
        <v>6</v>
      </c>
      <c r="AM7" s="16">
        <v>11</v>
      </c>
      <c r="AN7" s="68">
        <v>5</v>
      </c>
      <c r="AO7" s="69">
        <v>0.83330000000000004</v>
      </c>
      <c r="AP7" s="5"/>
      <c r="AQ7" s="15" t="s">
        <v>14400</v>
      </c>
      <c r="AR7" s="5">
        <v>7</v>
      </c>
      <c r="AS7" s="16">
        <v>4</v>
      </c>
      <c r="AT7" s="60">
        <v>-3</v>
      </c>
      <c r="AU7" s="70">
        <v>-0.42859999999999998</v>
      </c>
      <c r="AV7" s="5"/>
      <c r="AW7" s="15" t="s">
        <v>14400</v>
      </c>
      <c r="AX7" s="5">
        <v>8</v>
      </c>
      <c r="AY7" s="16">
        <v>8</v>
      </c>
      <c r="AZ7" s="62">
        <v>0</v>
      </c>
      <c r="BA7" s="40">
        <v>0</v>
      </c>
      <c r="BB7" s="5"/>
      <c r="BC7" s="15" t="s">
        <v>14400</v>
      </c>
      <c r="BD7" s="5">
        <v>7</v>
      </c>
      <c r="BE7" s="16">
        <v>8</v>
      </c>
      <c r="BF7" s="71">
        <v>1</v>
      </c>
      <c r="BG7" s="72">
        <v>0.1429</v>
      </c>
      <c r="BH7" s="5"/>
      <c r="BI7" s="15" t="s">
        <v>14400</v>
      </c>
      <c r="BJ7" s="5">
        <v>4</v>
      </c>
      <c r="BK7" s="16">
        <v>4</v>
      </c>
      <c r="BL7" s="62">
        <v>0</v>
      </c>
      <c r="BM7" s="40">
        <v>0</v>
      </c>
    </row>
    <row r="8" spans="1:65">
      <c r="A8" s="15" t="s">
        <v>14401</v>
      </c>
      <c r="B8" s="74">
        <v>0.8</v>
      </c>
      <c r="C8" s="75">
        <v>0.4</v>
      </c>
      <c r="D8" s="76">
        <v>-0.4</v>
      </c>
      <c r="E8" s="61">
        <v>-0.5</v>
      </c>
      <c r="F8" s="5"/>
      <c r="G8" s="15" t="s">
        <v>14401</v>
      </c>
      <c r="H8" s="74">
        <v>0.8</v>
      </c>
      <c r="I8" s="75">
        <v>0.61</v>
      </c>
      <c r="J8" s="77">
        <v>-0.188888889</v>
      </c>
      <c r="K8" s="78">
        <v>-0.2361</v>
      </c>
      <c r="L8" s="5"/>
      <c r="M8" s="15" t="s">
        <v>14401</v>
      </c>
      <c r="N8" s="74">
        <v>0.64</v>
      </c>
      <c r="O8" s="75">
        <v>0.5</v>
      </c>
      <c r="P8" s="79">
        <v>-0.14285714299999999</v>
      </c>
      <c r="Q8" s="80">
        <v>-0.22220000000000001</v>
      </c>
      <c r="R8" s="5"/>
      <c r="S8" s="15" t="s">
        <v>14401</v>
      </c>
      <c r="T8" s="74">
        <v>0.4</v>
      </c>
      <c r="U8" s="75">
        <v>0.31</v>
      </c>
      <c r="V8" s="62">
        <v>-8.7499999999999994E-2</v>
      </c>
      <c r="W8" s="80">
        <v>-0.21879999999999999</v>
      </c>
      <c r="X8" s="5"/>
      <c r="Y8" s="15" t="s">
        <v>14401</v>
      </c>
      <c r="Z8" s="74">
        <v>0.5</v>
      </c>
      <c r="AA8" s="75">
        <v>0.5</v>
      </c>
      <c r="AB8" s="79">
        <v>0</v>
      </c>
      <c r="AC8" s="40">
        <v>0</v>
      </c>
      <c r="AD8" s="5"/>
      <c r="AE8" s="15" t="s">
        <v>14401</v>
      </c>
      <c r="AF8" s="74">
        <v>0.53</v>
      </c>
      <c r="AG8" s="75">
        <v>0.8</v>
      </c>
      <c r="AH8" s="51">
        <v>0.26666666700000002</v>
      </c>
      <c r="AI8" s="81">
        <v>0.5</v>
      </c>
      <c r="AJ8" s="5"/>
      <c r="AK8" s="15" t="s">
        <v>14401</v>
      </c>
      <c r="AL8" s="74">
        <v>0.38</v>
      </c>
      <c r="AM8" s="75">
        <v>0.57999999999999996</v>
      </c>
      <c r="AN8" s="82">
        <v>0.20394736799999999</v>
      </c>
      <c r="AO8" s="83">
        <v>0.54390000000000005</v>
      </c>
      <c r="AP8" s="5"/>
      <c r="AQ8" s="15" t="s">
        <v>14401</v>
      </c>
      <c r="AR8" s="74">
        <v>0.54</v>
      </c>
      <c r="AS8" s="75">
        <v>0.27</v>
      </c>
      <c r="AT8" s="76">
        <v>-0.27179487200000002</v>
      </c>
      <c r="AU8" s="84">
        <v>-0.50480000000000003</v>
      </c>
      <c r="AV8" s="5"/>
      <c r="AW8" s="15" t="s">
        <v>14401</v>
      </c>
      <c r="AX8" s="74">
        <v>0.8</v>
      </c>
      <c r="AY8" s="75">
        <v>0.47</v>
      </c>
      <c r="AZ8" s="62">
        <v>-0.32941176500000002</v>
      </c>
      <c r="BA8" s="85">
        <v>-0.4118</v>
      </c>
      <c r="BB8" s="5"/>
      <c r="BC8" s="15" t="s">
        <v>14401</v>
      </c>
      <c r="BD8" s="74">
        <v>0.54</v>
      </c>
      <c r="BE8" s="75">
        <v>0.62</v>
      </c>
      <c r="BF8" s="57">
        <v>7.6923000000000005E-2</v>
      </c>
      <c r="BG8" s="72">
        <v>0.1429</v>
      </c>
      <c r="BH8" s="5"/>
      <c r="BI8" s="15" t="s">
        <v>14401</v>
      </c>
      <c r="BJ8" s="74">
        <v>0.25</v>
      </c>
      <c r="BK8" s="75">
        <v>0.28999999999999998</v>
      </c>
      <c r="BL8" s="57">
        <v>3.5714000000000003E-2</v>
      </c>
      <c r="BM8" s="72">
        <v>0.1429</v>
      </c>
    </row>
    <row r="9" spans="1:65">
      <c r="A9" s="15" t="s">
        <v>14402</v>
      </c>
      <c r="B9" s="5">
        <v>4</v>
      </c>
      <c r="C9" s="16">
        <v>2</v>
      </c>
      <c r="D9" s="62">
        <v>-2</v>
      </c>
      <c r="E9" s="61">
        <v>-0.5</v>
      </c>
      <c r="F9" s="5"/>
      <c r="G9" s="15" t="s">
        <v>14402</v>
      </c>
      <c r="H9" s="5">
        <v>4</v>
      </c>
      <c r="I9" s="16">
        <v>2</v>
      </c>
      <c r="J9" s="86">
        <v>-2</v>
      </c>
      <c r="K9" s="61">
        <v>-0.5</v>
      </c>
      <c r="L9" s="5"/>
      <c r="M9" s="15" t="s">
        <v>14402</v>
      </c>
      <c r="N9" s="5">
        <v>2</v>
      </c>
      <c r="O9" s="16">
        <v>3</v>
      </c>
      <c r="P9" s="87">
        <v>1</v>
      </c>
      <c r="Q9" s="81">
        <v>0.5</v>
      </c>
      <c r="R9" s="5"/>
      <c r="S9" s="15" t="s">
        <v>14402</v>
      </c>
      <c r="T9" s="5">
        <v>2</v>
      </c>
      <c r="U9" s="16">
        <v>2</v>
      </c>
      <c r="V9" s="57">
        <v>0</v>
      </c>
      <c r="W9" s="40">
        <v>0</v>
      </c>
      <c r="X9" s="5"/>
      <c r="Y9" s="15" t="s">
        <v>14402</v>
      </c>
      <c r="Z9" s="5">
        <v>5</v>
      </c>
      <c r="AA9" s="16">
        <v>3</v>
      </c>
      <c r="AB9" s="88">
        <v>-2</v>
      </c>
      <c r="AC9" s="89">
        <v>-0.4</v>
      </c>
      <c r="AD9" s="5"/>
      <c r="AE9" s="15" t="s">
        <v>14402</v>
      </c>
      <c r="AF9" s="5">
        <v>2</v>
      </c>
      <c r="AG9" s="16">
        <v>4</v>
      </c>
      <c r="AH9" s="90">
        <v>2</v>
      </c>
      <c r="AI9" s="92">
        <v>1</v>
      </c>
      <c r="AJ9" s="5"/>
      <c r="AK9" s="15" t="s">
        <v>14402</v>
      </c>
      <c r="AL9" s="5">
        <v>1</v>
      </c>
      <c r="AM9" s="16">
        <v>3</v>
      </c>
      <c r="AN9" s="57">
        <v>2</v>
      </c>
      <c r="AO9" s="92">
        <v>2</v>
      </c>
      <c r="AP9" s="5"/>
      <c r="AQ9" s="15" t="s">
        <v>14402</v>
      </c>
      <c r="AR9" s="5">
        <v>3</v>
      </c>
      <c r="AS9" s="16">
        <v>0</v>
      </c>
      <c r="AT9" s="60">
        <v>-3</v>
      </c>
      <c r="AU9" s="93">
        <v>-1</v>
      </c>
      <c r="AV9" s="5"/>
      <c r="AW9" s="15" t="s">
        <v>14402</v>
      </c>
      <c r="AX9" s="5">
        <v>3</v>
      </c>
      <c r="AY9" s="16">
        <v>4</v>
      </c>
      <c r="AZ9" s="51">
        <v>1</v>
      </c>
      <c r="BA9" s="94">
        <v>0.33329999999999999</v>
      </c>
      <c r="BB9" s="5"/>
      <c r="BC9" s="15" t="s">
        <v>14402</v>
      </c>
      <c r="BD9" s="5">
        <v>2</v>
      </c>
      <c r="BE9" s="16">
        <v>1</v>
      </c>
      <c r="BF9" s="95">
        <v>-1</v>
      </c>
      <c r="BG9" s="61">
        <v>-0.5</v>
      </c>
      <c r="BH9" s="5"/>
      <c r="BI9" s="15" t="s">
        <v>14402</v>
      </c>
      <c r="BJ9" s="5">
        <v>0</v>
      </c>
      <c r="BK9" s="16">
        <v>1</v>
      </c>
      <c r="BL9" s="96">
        <v>1</v>
      </c>
      <c r="BM9" s="97" t="e">
        <v>#DIV/0!</v>
      </c>
    </row>
    <row r="10" spans="1:65">
      <c r="A10" s="15" t="s">
        <v>14403</v>
      </c>
      <c r="B10" s="5">
        <v>111</v>
      </c>
      <c r="C10" s="16">
        <v>23</v>
      </c>
      <c r="D10" s="98">
        <v>-88</v>
      </c>
      <c r="E10" s="99">
        <v>-0.79279999999999995</v>
      </c>
      <c r="F10" s="5"/>
      <c r="G10" s="15" t="s">
        <v>14403</v>
      </c>
      <c r="H10" s="5">
        <v>113</v>
      </c>
      <c r="I10" s="16">
        <v>23</v>
      </c>
      <c r="J10" s="100">
        <v>-90</v>
      </c>
      <c r="K10" s="99">
        <v>-0.79649999999999999</v>
      </c>
      <c r="L10" s="5"/>
      <c r="M10" s="15" t="s">
        <v>14403</v>
      </c>
      <c r="N10" s="5">
        <v>80</v>
      </c>
      <c r="O10" s="16">
        <v>49</v>
      </c>
      <c r="P10" s="101">
        <v>-31</v>
      </c>
      <c r="Q10" s="102">
        <v>-0.38750000000000001</v>
      </c>
      <c r="R10" s="5"/>
      <c r="S10" s="15" t="s">
        <v>14403</v>
      </c>
      <c r="T10" s="5">
        <v>60</v>
      </c>
      <c r="U10" s="16">
        <v>73</v>
      </c>
      <c r="V10" s="103">
        <v>13</v>
      </c>
      <c r="W10" s="104">
        <v>0.2167</v>
      </c>
      <c r="X10" s="5"/>
      <c r="Y10" s="15" t="s">
        <v>14403</v>
      </c>
      <c r="Z10" s="5">
        <v>90</v>
      </c>
      <c r="AA10" s="16">
        <v>95</v>
      </c>
      <c r="AB10" s="103">
        <v>5</v>
      </c>
      <c r="AC10" s="105">
        <v>5.5599999999999997E-2</v>
      </c>
      <c r="AD10" s="5"/>
      <c r="AE10" s="15" t="s">
        <v>14403</v>
      </c>
      <c r="AF10" s="5">
        <v>60</v>
      </c>
      <c r="AG10" s="16">
        <v>52</v>
      </c>
      <c r="AH10" s="106">
        <v>-8</v>
      </c>
      <c r="AI10" s="107">
        <v>-0.1333</v>
      </c>
      <c r="AJ10" s="5"/>
      <c r="AK10" s="15" t="s">
        <v>14403</v>
      </c>
      <c r="AL10" s="5">
        <v>30</v>
      </c>
      <c r="AM10" s="16">
        <v>77</v>
      </c>
      <c r="AN10" s="108">
        <v>47</v>
      </c>
      <c r="AO10" s="92">
        <v>1.5667</v>
      </c>
      <c r="AP10" s="5"/>
      <c r="AQ10" s="15" t="s">
        <v>14403</v>
      </c>
      <c r="AR10" s="5">
        <v>71</v>
      </c>
      <c r="AS10" s="16">
        <v>0</v>
      </c>
      <c r="AT10" s="109">
        <v>-71</v>
      </c>
      <c r="AU10" s="93">
        <v>-1</v>
      </c>
      <c r="AV10" s="5"/>
      <c r="AW10" s="15" t="s">
        <v>14403</v>
      </c>
      <c r="AX10" s="5">
        <v>110</v>
      </c>
      <c r="AY10" s="16">
        <v>121</v>
      </c>
      <c r="AZ10" s="110">
        <v>11</v>
      </c>
      <c r="BA10" s="111">
        <v>0.1</v>
      </c>
      <c r="BB10" s="5"/>
      <c r="BC10" s="15" t="s">
        <v>14403</v>
      </c>
      <c r="BD10" s="5">
        <v>37</v>
      </c>
      <c r="BE10" s="16">
        <v>38</v>
      </c>
      <c r="BF10" s="71">
        <v>1</v>
      </c>
      <c r="BG10" s="112">
        <v>2.7E-2</v>
      </c>
      <c r="BH10" s="5"/>
      <c r="BI10" s="15" t="s">
        <v>14403</v>
      </c>
      <c r="BJ10" s="5">
        <v>0</v>
      </c>
      <c r="BK10" s="16">
        <v>18</v>
      </c>
      <c r="BL10" s="113">
        <v>18</v>
      </c>
      <c r="BM10" s="97" t="e">
        <v>#DIV/0!</v>
      </c>
    </row>
    <row r="11" spans="1:65">
      <c r="A11" s="114" t="s">
        <v>14404</v>
      </c>
      <c r="B11" s="115">
        <v>13.4</v>
      </c>
      <c r="C11" s="116">
        <v>2.2999999999999998</v>
      </c>
      <c r="D11" s="117">
        <v>-11.1</v>
      </c>
      <c r="E11" s="118">
        <v>-0.82840000000000003</v>
      </c>
      <c r="F11" s="5"/>
      <c r="G11" s="114" t="s">
        <v>14404</v>
      </c>
      <c r="H11" s="115">
        <v>10.133333329999999</v>
      </c>
      <c r="I11" s="116">
        <v>3.9444444440000002</v>
      </c>
      <c r="J11" s="43">
        <v>-6.1888888890000002</v>
      </c>
      <c r="K11" s="119">
        <v>-0.61070000000000002</v>
      </c>
      <c r="L11" s="5"/>
      <c r="M11" s="114" t="s">
        <v>14404</v>
      </c>
      <c r="N11" s="115">
        <v>8.7142857140000007</v>
      </c>
      <c r="O11" s="116">
        <v>6.5</v>
      </c>
      <c r="P11" s="120">
        <v>-2.2142857139999998</v>
      </c>
      <c r="Q11" s="121">
        <v>-0.25409999999999999</v>
      </c>
      <c r="R11" s="5"/>
      <c r="S11" s="114" t="s">
        <v>14404</v>
      </c>
      <c r="T11" s="115">
        <v>4.8499999999999996</v>
      </c>
      <c r="U11" s="116">
        <v>5.625</v>
      </c>
      <c r="V11" s="51">
        <v>0.77500000000000002</v>
      </c>
      <c r="W11" s="122">
        <v>0.1598</v>
      </c>
      <c r="X11" s="5"/>
      <c r="Y11" s="114" t="s">
        <v>14404</v>
      </c>
      <c r="Z11" s="115">
        <v>6.6818181819999998</v>
      </c>
      <c r="AA11" s="116">
        <v>10.5</v>
      </c>
      <c r="AB11" s="123">
        <v>3.8181818179999998</v>
      </c>
      <c r="AC11" s="124">
        <v>0.57140000000000002</v>
      </c>
      <c r="AD11" s="5"/>
      <c r="AE11" s="114" t="s">
        <v>14404</v>
      </c>
      <c r="AF11" s="115">
        <v>6.9333333330000002</v>
      </c>
      <c r="AG11" s="116">
        <v>8.1999999999999993</v>
      </c>
      <c r="AH11" s="125">
        <v>1.266666667</v>
      </c>
      <c r="AI11" s="126">
        <v>0.1827</v>
      </c>
      <c r="AJ11" s="5"/>
      <c r="AK11" s="114" t="s">
        <v>14404</v>
      </c>
      <c r="AL11" s="115">
        <v>5.1875</v>
      </c>
      <c r="AM11" s="116">
        <v>7.7894736839999998</v>
      </c>
      <c r="AN11" s="127">
        <v>2.6019736839999998</v>
      </c>
      <c r="AO11" s="81">
        <v>0.50160000000000005</v>
      </c>
      <c r="AP11" s="5"/>
      <c r="AQ11" s="114" t="s">
        <v>14404</v>
      </c>
      <c r="AR11" s="115">
        <v>7</v>
      </c>
      <c r="AS11" s="116">
        <v>1.1333333329999999</v>
      </c>
      <c r="AT11" s="43">
        <v>-5.8666666669999996</v>
      </c>
      <c r="AU11" s="128">
        <v>-0.83809999999999996</v>
      </c>
      <c r="AV11" s="5"/>
      <c r="AW11" s="114" t="s">
        <v>14404</v>
      </c>
      <c r="AX11" s="115">
        <v>14.2</v>
      </c>
      <c r="AY11" s="116">
        <v>9.0588235289999997</v>
      </c>
      <c r="AZ11" s="129">
        <v>-5.1411764709999996</v>
      </c>
      <c r="BA11" s="130">
        <v>-0.36209999999999998</v>
      </c>
      <c r="BB11" s="5"/>
      <c r="BC11" s="114" t="s">
        <v>14404</v>
      </c>
      <c r="BD11" s="115">
        <v>4.9230770000000001</v>
      </c>
      <c r="BE11" s="116">
        <v>6.9230770000000001</v>
      </c>
      <c r="BF11" s="87">
        <v>2</v>
      </c>
      <c r="BG11" s="131">
        <v>0.40629999999999999</v>
      </c>
      <c r="BH11" s="5"/>
      <c r="BI11" s="114" t="s">
        <v>14404</v>
      </c>
      <c r="BJ11" s="115">
        <v>2.0625</v>
      </c>
      <c r="BK11" s="116">
        <v>3.6428569999999998</v>
      </c>
      <c r="BL11" s="132">
        <v>1.580357</v>
      </c>
      <c r="BM11" s="133">
        <v>0.76619999999999999</v>
      </c>
    </row>
    <row r="12" spans="1:65">
      <c r="A12" s="10" t="s">
        <v>14405</v>
      </c>
      <c r="B12" s="11" t="s">
        <v>14392</v>
      </c>
      <c r="C12" s="11" t="s">
        <v>14392</v>
      </c>
      <c r="D12" s="134" t="s">
        <v>14396</v>
      </c>
      <c r="E12" s="135" t="s">
        <v>14397</v>
      </c>
      <c r="F12" s="5"/>
      <c r="G12" s="10" t="s">
        <v>14405</v>
      </c>
      <c r="H12" s="11" t="s">
        <v>14392</v>
      </c>
      <c r="I12" s="11" t="s">
        <v>14392</v>
      </c>
      <c r="J12" s="134" t="s">
        <v>14396</v>
      </c>
      <c r="K12" s="135" t="s">
        <v>14397</v>
      </c>
      <c r="L12" s="5"/>
      <c r="M12" s="10" t="s">
        <v>14405</v>
      </c>
      <c r="N12" s="11" t="s">
        <v>14392</v>
      </c>
      <c r="O12" s="11" t="s">
        <v>14392</v>
      </c>
      <c r="P12" s="134" t="s">
        <v>14396</v>
      </c>
      <c r="Q12" s="135" t="s">
        <v>14397</v>
      </c>
      <c r="R12" s="5"/>
      <c r="S12" s="10" t="s">
        <v>14405</v>
      </c>
      <c r="T12" s="11" t="s">
        <v>14392</v>
      </c>
      <c r="U12" s="11" t="s">
        <v>14392</v>
      </c>
      <c r="V12" s="134" t="s">
        <v>14396</v>
      </c>
      <c r="W12" s="135" t="s">
        <v>14397</v>
      </c>
      <c r="X12" s="5"/>
      <c r="Y12" s="10" t="s">
        <v>14405</v>
      </c>
      <c r="Z12" s="11" t="s">
        <v>14392</v>
      </c>
      <c r="AA12" s="11" t="s">
        <v>14392</v>
      </c>
      <c r="AB12" s="134" t="s">
        <v>14396</v>
      </c>
      <c r="AC12" s="135" t="s">
        <v>14397</v>
      </c>
      <c r="AD12" s="5"/>
      <c r="AE12" s="10" t="s">
        <v>14405</v>
      </c>
      <c r="AF12" s="11" t="s">
        <v>14392</v>
      </c>
      <c r="AG12" s="11" t="s">
        <v>14392</v>
      </c>
      <c r="AH12" s="134" t="s">
        <v>14396</v>
      </c>
      <c r="AI12" s="135" t="s">
        <v>14397</v>
      </c>
      <c r="AJ12" s="5"/>
      <c r="AK12" s="10" t="s">
        <v>14405</v>
      </c>
      <c r="AL12" s="11" t="s">
        <v>14392</v>
      </c>
      <c r="AM12" s="11" t="s">
        <v>14392</v>
      </c>
      <c r="AN12" s="134" t="s">
        <v>14396</v>
      </c>
      <c r="AO12" s="135" t="s">
        <v>14397</v>
      </c>
      <c r="AP12" s="5"/>
      <c r="AQ12" s="10" t="s">
        <v>14405</v>
      </c>
      <c r="AR12" s="11" t="s">
        <v>14392</v>
      </c>
      <c r="AS12" s="11" t="s">
        <v>14392</v>
      </c>
      <c r="AT12" s="134" t="s">
        <v>14396</v>
      </c>
      <c r="AU12" s="135" t="s">
        <v>14397</v>
      </c>
      <c r="AV12" s="5"/>
      <c r="AW12" s="10" t="s">
        <v>14405</v>
      </c>
      <c r="AX12" s="11" t="s">
        <v>14392</v>
      </c>
      <c r="AY12" s="11" t="s">
        <v>14392</v>
      </c>
      <c r="AZ12" s="134" t="s">
        <v>14396</v>
      </c>
      <c r="BA12" s="135" t="s">
        <v>14397</v>
      </c>
      <c r="BB12" s="5"/>
      <c r="BC12" s="10" t="s">
        <v>14405</v>
      </c>
      <c r="BD12" s="11" t="s">
        <v>14392</v>
      </c>
      <c r="BE12" s="11" t="s">
        <v>14392</v>
      </c>
      <c r="BF12" s="134" t="s">
        <v>14396</v>
      </c>
      <c r="BG12" s="135" t="s">
        <v>14397</v>
      </c>
      <c r="BH12" s="5"/>
      <c r="BI12" s="10" t="s">
        <v>14405</v>
      </c>
      <c r="BJ12" s="11" t="s">
        <v>14392</v>
      </c>
      <c r="BK12" s="11" t="s">
        <v>14392</v>
      </c>
      <c r="BL12" s="134" t="s">
        <v>14396</v>
      </c>
      <c r="BM12" s="135" t="s">
        <v>14397</v>
      </c>
    </row>
    <row r="13" spans="1:65">
      <c r="A13" s="15" t="s">
        <v>14406</v>
      </c>
      <c r="B13" s="5">
        <v>100</v>
      </c>
      <c r="C13" s="5">
        <v>-14</v>
      </c>
      <c r="D13" s="136">
        <v>-114</v>
      </c>
      <c r="E13" s="137">
        <v>-1.1399999999999999</v>
      </c>
      <c r="F13" s="5"/>
      <c r="G13" s="15" t="s">
        <v>14406</v>
      </c>
      <c r="H13" s="5">
        <v>96</v>
      </c>
      <c r="I13" s="5">
        <v>4</v>
      </c>
      <c r="J13" s="138">
        <v>-92</v>
      </c>
      <c r="K13" s="139">
        <v>-0.95830000000000004</v>
      </c>
      <c r="L13" s="5"/>
      <c r="M13" s="15" t="s">
        <v>14406</v>
      </c>
      <c r="N13" s="5">
        <v>74</v>
      </c>
      <c r="O13" s="5">
        <v>23</v>
      </c>
      <c r="P13" s="140">
        <v>-51</v>
      </c>
      <c r="Q13" s="141">
        <v>-0.68920000000000003</v>
      </c>
      <c r="R13" s="5"/>
      <c r="S13" s="15" t="s">
        <v>14406</v>
      </c>
      <c r="T13" s="5">
        <v>50</v>
      </c>
      <c r="U13" s="5">
        <v>84</v>
      </c>
      <c r="V13" s="142">
        <v>34</v>
      </c>
      <c r="W13" s="143">
        <v>0.68</v>
      </c>
      <c r="X13" s="5"/>
      <c r="Y13" s="15" t="s">
        <v>14406</v>
      </c>
      <c r="Z13" s="5">
        <v>107</v>
      </c>
      <c r="AA13" s="5">
        <v>114</v>
      </c>
      <c r="AB13" s="144">
        <v>7</v>
      </c>
      <c r="AC13" s="145">
        <v>6.54E-2</v>
      </c>
      <c r="AD13" s="5"/>
      <c r="AE13" s="15" t="s">
        <v>14406</v>
      </c>
      <c r="AF13" s="5">
        <v>52</v>
      </c>
      <c r="AG13" s="5">
        <v>27</v>
      </c>
      <c r="AH13" s="136">
        <v>-25</v>
      </c>
      <c r="AI13" s="146">
        <v>-0.48080000000000001</v>
      </c>
      <c r="AJ13" s="5"/>
      <c r="AK13" s="15" t="s">
        <v>14406</v>
      </c>
      <c r="AL13" s="5">
        <v>70</v>
      </c>
      <c r="AM13" s="5">
        <v>126</v>
      </c>
      <c r="AN13" s="147">
        <v>56</v>
      </c>
      <c r="AO13" s="148">
        <v>0.8</v>
      </c>
      <c r="AP13" s="5"/>
      <c r="AQ13" s="15" t="s">
        <v>14406</v>
      </c>
      <c r="AR13" s="5">
        <v>65</v>
      </c>
      <c r="AS13" s="5">
        <v>1</v>
      </c>
      <c r="AT13" s="149">
        <v>-64</v>
      </c>
      <c r="AU13" s="150">
        <v>-0.98460000000000003</v>
      </c>
      <c r="AV13" s="5"/>
      <c r="AW13" s="15" t="s">
        <v>14406</v>
      </c>
      <c r="AX13" s="5">
        <v>86</v>
      </c>
      <c r="AY13" s="5">
        <v>43</v>
      </c>
      <c r="AZ13" s="151">
        <v>-43</v>
      </c>
      <c r="BA13" s="152">
        <v>-0.5</v>
      </c>
      <c r="BB13" s="5"/>
      <c r="BC13" s="15" t="s">
        <v>14406</v>
      </c>
      <c r="BD13" s="5">
        <v>8</v>
      </c>
      <c r="BE13" s="5">
        <v>31</v>
      </c>
      <c r="BF13" s="153">
        <v>23</v>
      </c>
      <c r="BG13" s="154">
        <v>2.875</v>
      </c>
      <c r="BH13" s="5"/>
      <c r="BI13" s="15" t="s">
        <v>14406</v>
      </c>
      <c r="BJ13" s="5">
        <v>22</v>
      </c>
      <c r="BK13" s="5">
        <v>46</v>
      </c>
      <c r="BL13" s="155">
        <v>24</v>
      </c>
      <c r="BM13" s="154">
        <v>1.0909</v>
      </c>
    </row>
    <row r="14" spans="1:65">
      <c r="A14" s="15" t="s">
        <v>14407</v>
      </c>
      <c r="B14" s="5">
        <v>5</v>
      </c>
      <c r="C14" s="5">
        <v>3</v>
      </c>
      <c r="D14" s="62">
        <v>-2</v>
      </c>
      <c r="E14" s="89">
        <v>-0.4</v>
      </c>
      <c r="F14" s="5"/>
      <c r="G14" s="15" t="s">
        <v>14407</v>
      </c>
      <c r="H14" s="5">
        <v>4</v>
      </c>
      <c r="I14" s="5">
        <v>2</v>
      </c>
      <c r="J14" s="86">
        <v>-2</v>
      </c>
      <c r="K14" s="61">
        <v>-0.5</v>
      </c>
      <c r="L14" s="5"/>
      <c r="M14" s="15" t="s">
        <v>14407</v>
      </c>
      <c r="N14" s="5">
        <v>4</v>
      </c>
      <c r="O14" s="5">
        <v>3</v>
      </c>
      <c r="P14" s="62">
        <v>-1</v>
      </c>
      <c r="Q14" s="156">
        <v>-0.25</v>
      </c>
      <c r="R14" s="5"/>
      <c r="S14" s="15" t="s">
        <v>14407</v>
      </c>
      <c r="T14" s="5">
        <v>10</v>
      </c>
      <c r="U14" s="5">
        <v>10</v>
      </c>
      <c r="V14" s="57">
        <v>0</v>
      </c>
      <c r="W14" s="40">
        <v>0</v>
      </c>
      <c r="X14" s="5"/>
      <c r="Y14" s="15" t="s">
        <v>14407</v>
      </c>
      <c r="Z14" s="5">
        <v>15</v>
      </c>
      <c r="AA14" s="5">
        <v>9</v>
      </c>
      <c r="AB14" s="49">
        <v>-6</v>
      </c>
      <c r="AC14" s="89">
        <v>-0.4</v>
      </c>
      <c r="AD14" s="5"/>
      <c r="AE14" s="15" t="s">
        <v>14407</v>
      </c>
      <c r="AF14" s="5">
        <v>6</v>
      </c>
      <c r="AG14" s="5">
        <v>3</v>
      </c>
      <c r="AH14" s="157">
        <v>-3</v>
      </c>
      <c r="AI14" s="61">
        <v>-0.5</v>
      </c>
      <c r="AJ14" s="5"/>
      <c r="AK14" s="15" t="s">
        <v>14407</v>
      </c>
      <c r="AL14" s="5">
        <v>7</v>
      </c>
      <c r="AM14" s="5">
        <v>10</v>
      </c>
      <c r="AN14" s="51">
        <v>3</v>
      </c>
      <c r="AO14" s="158">
        <v>0.42859999999999998</v>
      </c>
      <c r="AP14" s="5"/>
      <c r="AQ14" s="15" t="s">
        <v>14407</v>
      </c>
      <c r="AR14" s="5">
        <v>7</v>
      </c>
      <c r="AS14" s="5">
        <v>8</v>
      </c>
      <c r="AT14" s="159">
        <v>1</v>
      </c>
      <c r="AU14" s="72">
        <v>0.1429</v>
      </c>
      <c r="AV14" s="5"/>
      <c r="AW14" s="15" t="s">
        <v>14407</v>
      </c>
      <c r="AX14" s="5">
        <v>4</v>
      </c>
      <c r="AY14" s="5">
        <v>10</v>
      </c>
      <c r="AZ14" s="160">
        <v>6</v>
      </c>
      <c r="BA14" s="92">
        <v>1.5</v>
      </c>
      <c r="BB14" s="5"/>
      <c r="BC14" s="15" t="s">
        <v>14407</v>
      </c>
      <c r="BD14" s="5">
        <v>4</v>
      </c>
      <c r="BE14" s="5">
        <v>4</v>
      </c>
      <c r="BF14" s="57">
        <v>0</v>
      </c>
      <c r="BG14" s="40">
        <v>0</v>
      </c>
      <c r="BH14" s="5"/>
      <c r="BI14" s="15" t="s">
        <v>14407</v>
      </c>
      <c r="BJ14" s="5">
        <v>11</v>
      </c>
      <c r="BK14" s="5">
        <v>11</v>
      </c>
      <c r="BL14" s="62">
        <v>0</v>
      </c>
      <c r="BM14" s="40">
        <v>0</v>
      </c>
    </row>
    <row r="15" spans="1:65">
      <c r="A15" s="15" t="s">
        <v>14408</v>
      </c>
      <c r="B15" s="5">
        <v>20</v>
      </c>
      <c r="C15" s="5">
        <v>-4.6666666670000003</v>
      </c>
      <c r="D15" s="161">
        <v>-24.666666670000001</v>
      </c>
      <c r="E15" s="93">
        <v>-1.2333000000000001</v>
      </c>
      <c r="F15" s="5"/>
      <c r="G15" s="15" t="s">
        <v>14408</v>
      </c>
      <c r="H15" s="5">
        <v>24</v>
      </c>
      <c r="I15" s="5">
        <v>2</v>
      </c>
      <c r="J15" s="162">
        <v>-22</v>
      </c>
      <c r="K15" s="163">
        <v>-0.91669999999999996</v>
      </c>
      <c r="L15" s="5"/>
      <c r="M15" s="15" t="s">
        <v>14408</v>
      </c>
      <c r="N15" s="5">
        <v>18.5</v>
      </c>
      <c r="O15" s="5">
        <v>7.6666666670000003</v>
      </c>
      <c r="P15" s="164">
        <v>-10.83333333</v>
      </c>
      <c r="Q15" s="165">
        <v>-0.58560000000000001</v>
      </c>
      <c r="R15" s="5"/>
      <c r="S15" s="15" t="s">
        <v>14408</v>
      </c>
      <c r="T15" s="5">
        <v>5</v>
      </c>
      <c r="U15" s="5">
        <v>8.4</v>
      </c>
      <c r="V15" s="166">
        <v>3.4</v>
      </c>
      <c r="W15" s="167">
        <v>0.68</v>
      </c>
      <c r="X15" s="5"/>
      <c r="Y15" s="15" t="s">
        <v>14408</v>
      </c>
      <c r="Z15" s="5">
        <v>7.1333333330000004</v>
      </c>
      <c r="AA15" s="5">
        <v>12.66666667</v>
      </c>
      <c r="AB15" s="168">
        <v>5.5333333329999999</v>
      </c>
      <c r="AC15" s="169">
        <v>0.77569999999999995</v>
      </c>
      <c r="AD15" s="5"/>
      <c r="AE15" s="15" t="s">
        <v>14408</v>
      </c>
      <c r="AF15" s="5">
        <v>8.6666666669999994</v>
      </c>
      <c r="AG15" s="5">
        <v>9</v>
      </c>
      <c r="AH15" s="79">
        <v>0.33333333300000001</v>
      </c>
      <c r="AI15" s="170">
        <v>3.85E-2</v>
      </c>
      <c r="AJ15" s="5"/>
      <c r="AK15" s="15" t="s">
        <v>14408</v>
      </c>
      <c r="AL15" s="5">
        <v>10</v>
      </c>
      <c r="AM15" s="5">
        <v>12.6</v>
      </c>
      <c r="AN15" s="127">
        <v>2.6</v>
      </c>
      <c r="AO15" s="171">
        <v>0.26</v>
      </c>
      <c r="AP15" s="5"/>
      <c r="AQ15" s="15" t="s">
        <v>14408</v>
      </c>
      <c r="AR15" s="5">
        <v>9.2857142859999993</v>
      </c>
      <c r="AS15" s="5">
        <v>0.125</v>
      </c>
      <c r="AT15" s="129">
        <v>-9.1607142859999993</v>
      </c>
      <c r="AU15" s="172">
        <v>-0.98650000000000004</v>
      </c>
      <c r="AV15" s="5"/>
      <c r="AW15" s="15" t="s">
        <v>14408</v>
      </c>
      <c r="AX15" s="5">
        <v>21.5</v>
      </c>
      <c r="AY15" s="5">
        <v>4.3</v>
      </c>
      <c r="AZ15" s="173">
        <v>-17.2</v>
      </c>
      <c r="BA15" s="99">
        <v>-0.8</v>
      </c>
      <c r="BB15" s="5"/>
      <c r="BC15" s="15" t="s">
        <v>14408</v>
      </c>
      <c r="BD15" s="5">
        <v>2</v>
      </c>
      <c r="BE15" s="5">
        <v>7.75</v>
      </c>
      <c r="BF15" s="174">
        <v>5.75</v>
      </c>
      <c r="BG15" s="92">
        <v>2.875</v>
      </c>
      <c r="BH15" s="5"/>
      <c r="BI15" s="15" t="s">
        <v>14408</v>
      </c>
      <c r="BJ15" s="5">
        <v>2</v>
      </c>
      <c r="BK15" s="5">
        <v>4.1818179999999998</v>
      </c>
      <c r="BL15" s="175">
        <v>2.1818179999999998</v>
      </c>
      <c r="BM15" s="92">
        <v>1.0909</v>
      </c>
    </row>
    <row r="16" spans="1:65">
      <c r="A16" s="15" t="s">
        <v>14409</v>
      </c>
      <c r="B16" s="5">
        <v>5</v>
      </c>
      <c r="C16" s="5">
        <v>1</v>
      </c>
      <c r="D16" s="60">
        <v>-4</v>
      </c>
      <c r="E16" s="176">
        <v>-0.8</v>
      </c>
      <c r="F16" s="5"/>
      <c r="G16" s="15" t="s">
        <v>14409</v>
      </c>
      <c r="H16" s="5">
        <v>4</v>
      </c>
      <c r="I16" s="5">
        <v>2</v>
      </c>
      <c r="J16" s="86">
        <v>-2</v>
      </c>
      <c r="K16" s="61">
        <v>-0.5</v>
      </c>
      <c r="L16" s="5"/>
      <c r="M16" s="15" t="s">
        <v>14409</v>
      </c>
      <c r="N16" s="5">
        <v>4</v>
      </c>
      <c r="O16" s="5">
        <v>3</v>
      </c>
      <c r="P16" s="62">
        <v>-1</v>
      </c>
      <c r="Q16" s="156">
        <v>-0.25</v>
      </c>
      <c r="R16" s="5"/>
      <c r="S16" s="15" t="s">
        <v>14409</v>
      </c>
      <c r="T16" s="5">
        <v>10</v>
      </c>
      <c r="U16" s="5">
        <v>9</v>
      </c>
      <c r="V16" s="120">
        <v>-1</v>
      </c>
      <c r="W16" s="177">
        <v>-0.1</v>
      </c>
      <c r="X16" s="5"/>
      <c r="Y16" s="15" t="s">
        <v>14409</v>
      </c>
      <c r="Z16" s="5">
        <v>15</v>
      </c>
      <c r="AA16" s="5">
        <v>9</v>
      </c>
      <c r="AB16" s="49">
        <v>-6</v>
      </c>
      <c r="AC16" s="89">
        <v>-0.4</v>
      </c>
      <c r="AD16" s="5"/>
      <c r="AE16" s="15" t="s">
        <v>14409</v>
      </c>
      <c r="AF16" s="5">
        <v>6</v>
      </c>
      <c r="AG16" s="5">
        <v>3</v>
      </c>
      <c r="AH16" s="157">
        <v>-3</v>
      </c>
      <c r="AI16" s="61">
        <v>-0.5</v>
      </c>
      <c r="AJ16" s="5"/>
      <c r="AK16" s="15" t="s">
        <v>14409</v>
      </c>
      <c r="AL16" s="5">
        <v>7</v>
      </c>
      <c r="AM16" s="5">
        <v>10</v>
      </c>
      <c r="AN16" s="51">
        <v>3</v>
      </c>
      <c r="AO16" s="158">
        <v>0.42859999999999998</v>
      </c>
      <c r="AP16" s="5"/>
      <c r="AQ16" s="15" t="s">
        <v>14409</v>
      </c>
      <c r="AR16" s="5">
        <v>6</v>
      </c>
      <c r="AS16" s="5">
        <v>7</v>
      </c>
      <c r="AT16" s="159">
        <v>1</v>
      </c>
      <c r="AU16" s="178">
        <v>0.16669999999999999</v>
      </c>
      <c r="AV16" s="5"/>
      <c r="AW16" s="15" t="s">
        <v>14409</v>
      </c>
      <c r="AX16" s="5">
        <v>4</v>
      </c>
      <c r="AY16" s="5">
        <v>10</v>
      </c>
      <c r="AZ16" s="160">
        <v>6</v>
      </c>
      <c r="BA16" s="92">
        <v>1.5</v>
      </c>
      <c r="BB16" s="5"/>
      <c r="BC16" s="15" t="s">
        <v>14409</v>
      </c>
      <c r="BD16" s="5">
        <v>4</v>
      </c>
      <c r="BE16" s="5">
        <v>4</v>
      </c>
      <c r="BF16" s="57">
        <v>0</v>
      </c>
      <c r="BG16" s="40">
        <v>0</v>
      </c>
      <c r="BH16" s="5"/>
      <c r="BI16" s="15" t="s">
        <v>14409</v>
      </c>
      <c r="BJ16" s="5">
        <v>9</v>
      </c>
      <c r="BK16" s="5">
        <v>11</v>
      </c>
      <c r="BL16" s="179">
        <v>2</v>
      </c>
      <c r="BM16" s="180">
        <v>0.22220000000000001</v>
      </c>
    </row>
    <row r="17" spans="1:65">
      <c r="A17" s="15" t="s">
        <v>14410</v>
      </c>
      <c r="B17" s="5">
        <v>4</v>
      </c>
      <c r="C17" s="5">
        <v>0</v>
      </c>
      <c r="D17" s="60">
        <v>-4</v>
      </c>
      <c r="E17" s="93">
        <v>-1</v>
      </c>
      <c r="F17" s="5"/>
      <c r="G17" s="15" t="s">
        <v>14410</v>
      </c>
      <c r="H17" s="5">
        <v>3</v>
      </c>
      <c r="I17" s="5">
        <v>2</v>
      </c>
      <c r="J17" s="62">
        <v>-1</v>
      </c>
      <c r="K17" s="50">
        <v>-0.33329999999999999</v>
      </c>
      <c r="L17" s="5"/>
      <c r="M17" s="15" t="s">
        <v>14410</v>
      </c>
      <c r="N17" s="5">
        <v>2</v>
      </c>
      <c r="O17" s="5">
        <v>2</v>
      </c>
      <c r="P17" s="77">
        <v>0</v>
      </c>
      <c r="Q17" s="40">
        <v>0</v>
      </c>
      <c r="R17" s="5"/>
      <c r="S17" s="15" t="s">
        <v>14410</v>
      </c>
      <c r="T17" s="5">
        <v>4</v>
      </c>
      <c r="U17" s="5">
        <v>5</v>
      </c>
      <c r="V17" s="181">
        <v>1</v>
      </c>
      <c r="W17" s="182">
        <v>0.25</v>
      </c>
      <c r="X17" s="5"/>
      <c r="Y17" s="15" t="s">
        <v>14410</v>
      </c>
      <c r="Z17" s="5">
        <v>11</v>
      </c>
      <c r="AA17" s="5">
        <v>6</v>
      </c>
      <c r="AB17" s="67">
        <v>-5</v>
      </c>
      <c r="AC17" s="48">
        <v>-0.45450000000000002</v>
      </c>
      <c r="AD17" s="5"/>
      <c r="AE17" s="15" t="s">
        <v>14410</v>
      </c>
      <c r="AF17" s="5">
        <v>3</v>
      </c>
      <c r="AG17" s="5">
        <v>2</v>
      </c>
      <c r="AH17" s="183">
        <v>-1</v>
      </c>
      <c r="AI17" s="50">
        <v>-0.33329999999999999</v>
      </c>
      <c r="AJ17" s="5"/>
      <c r="AK17" s="15" t="s">
        <v>14410</v>
      </c>
      <c r="AL17" s="5">
        <v>5</v>
      </c>
      <c r="AM17" s="5">
        <v>9</v>
      </c>
      <c r="AN17" s="77">
        <v>4</v>
      </c>
      <c r="AO17" s="184">
        <v>0.8</v>
      </c>
      <c r="AP17" s="5"/>
      <c r="AQ17" s="15" t="s">
        <v>14410</v>
      </c>
      <c r="AR17" s="5">
        <v>5</v>
      </c>
      <c r="AS17" s="5">
        <v>1</v>
      </c>
      <c r="AT17" s="185">
        <v>-4</v>
      </c>
      <c r="AU17" s="176">
        <v>-0.8</v>
      </c>
      <c r="AV17" s="5"/>
      <c r="AW17" s="15" t="s">
        <v>14410</v>
      </c>
      <c r="AX17" s="5">
        <v>4</v>
      </c>
      <c r="AY17" s="5">
        <v>6</v>
      </c>
      <c r="AZ17" s="71">
        <v>2</v>
      </c>
      <c r="BA17" s="81">
        <v>0.5</v>
      </c>
      <c r="BB17" s="5"/>
      <c r="BC17" s="15" t="s">
        <v>14410</v>
      </c>
      <c r="BD17" s="5">
        <v>2</v>
      </c>
      <c r="BE17" s="5">
        <v>4</v>
      </c>
      <c r="BF17" s="87">
        <v>2</v>
      </c>
      <c r="BG17" s="92">
        <v>1</v>
      </c>
      <c r="BH17" s="5"/>
      <c r="BI17" s="15" t="s">
        <v>14410</v>
      </c>
      <c r="BJ17" s="5">
        <v>5</v>
      </c>
      <c r="BK17" s="5">
        <v>4</v>
      </c>
      <c r="BL17" s="186">
        <v>-1</v>
      </c>
      <c r="BM17" s="46">
        <v>-0.2</v>
      </c>
    </row>
    <row r="18" spans="1:65">
      <c r="A18" s="15" t="s">
        <v>14411</v>
      </c>
      <c r="B18" s="5"/>
      <c r="C18" s="5"/>
      <c r="D18" s="38">
        <v>0</v>
      </c>
      <c r="E18" s="97" t="e">
        <v>#DIV/0!</v>
      </c>
      <c r="F18" s="5"/>
      <c r="G18" s="15" t="s">
        <v>14411</v>
      </c>
      <c r="H18" s="5"/>
      <c r="I18" s="5"/>
      <c r="J18" s="71">
        <v>0</v>
      </c>
      <c r="K18" s="97" t="e">
        <v>#DIV/0!</v>
      </c>
      <c r="L18" s="5"/>
      <c r="M18" s="15" t="s">
        <v>14411</v>
      </c>
      <c r="N18" s="5"/>
      <c r="O18" s="5"/>
      <c r="P18" s="77">
        <v>0</v>
      </c>
      <c r="Q18" s="97" t="e">
        <v>#DIV/0!</v>
      </c>
      <c r="R18" s="5"/>
      <c r="S18" s="15" t="s">
        <v>14411</v>
      </c>
      <c r="T18" s="5"/>
      <c r="U18" s="5"/>
      <c r="V18" s="57">
        <v>0</v>
      </c>
      <c r="W18" s="97" t="e">
        <v>#DIV/0!</v>
      </c>
      <c r="X18" s="5"/>
      <c r="Y18" s="15" t="s">
        <v>14411</v>
      </c>
      <c r="Z18" s="5"/>
      <c r="AA18" s="5"/>
      <c r="AB18" s="79">
        <v>0</v>
      </c>
      <c r="AC18" s="97" t="e">
        <v>#DIV/0!</v>
      </c>
      <c r="AD18" s="5"/>
      <c r="AE18" s="15" t="s">
        <v>14411</v>
      </c>
      <c r="AF18" s="5"/>
      <c r="AG18" s="5"/>
      <c r="AH18" s="57">
        <v>0</v>
      </c>
      <c r="AI18" s="97" t="e">
        <v>#DIV/0!</v>
      </c>
      <c r="AJ18" s="5"/>
      <c r="AK18" s="15" t="s">
        <v>14411</v>
      </c>
      <c r="AL18" s="5"/>
      <c r="AM18" s="5"/>
      <c r="AN18" s="187">
        <v>0</v>
      </c>
      <c r="AO18" s="97" t="e">
        <v>#DIV/0!</v>
      </c>
      <c r="AP18" s="5"/>
      <c r="AQ18" s="15" t="s">
        <v>14411</v>
      </c>
      <c r="AR18" s="5"/>
      <c r="AS18" s="5"/>
      <c r="AT18" s="188">
        <v>0</v>
      </c>
      <c r="AU18" s="97" t="e">
        <v>#DIV/0!</v>
      </c>
      <c r="AV18" s="5"/>
      <c r="AW18" s="15" t="s">
        <v>14411</v>
      </c>
      <c r="AX18" s="5"/>
      <c r="AY18" s="5"/>
      <c r="AZ18" s="62">
        <v>0</v>
      </c>
      <c r="BA18" s="97" t="e">
        <v>#DIV/0!</v>
      </c>
      <c r="BB18" s="5"/>
      <c r="BC18" s="15" t="s">
        <v>14411</v>
      </c>
      <c r="BD18" s="5"/>
      <c r="BE18" s="5"/>
      <c r="BF18" s="57">
        <v>0</v>
      </c>
      <c r="BG18" s="97" t="e">
        <v>#DIV/0!</v>
      </c>
      <c r="BH18" s="5"/>
      <c r="BI18" s="15" t="s">
        <v>14411</v>
      </c>
      <c r="BJ18" s="5"/>
      <c r="BK18" s="5"/>
      <c r="BL18" s="62">
        <v>0</v>
      </c>
      <c r="BM18" s="97" t="e">
        <v>#DIV/0!</v>
      </c>
    </row>
    <row r="19" spans="1:65">
      <c r="A19" s="15" t="s">
        <v>14412</v>
      </c>
      <c r="B19" s="5">
        <v>1</v>
      </c>
      <c r="C19" s="5">
        <v>0</v>
      </c>
      <c r="D19" s="155">
        <v>-1</v>
      </c>
      <c r="E19" s="91">
        <v>-1</v>
      </c>
      <c r="F19" s="5"/>
      <c r="G19" s="15" t="s">
        <v>14412</v>
      </c>
      <c r="H19" s="5">
        <v>1</v>
      </c>
      <c r="I19" s="5">
        <v>0</v>
      </c>
      <c r="J19" s="155">
        <v>-1</v>
      </c>
      <c r="K19" s="91">
        <v>-1</v>
      </c>
      <c r="L19" s="5"/>
      <c r="M19" s="15" t="s">
        <v>14412</v>
      </c>
      <c r="N19" s="5">
        <v>0</v>
      </c>
      <c r="O19" s="5">
        <v>0</v>
      </c>
      <c r="P19" s="57">
        <v>0</v>
      </c>
      <c r="Q19" s="97" t="e">
        <v>#DIV/0!</v>
      </c>
      <c r="R19" s="5"/>
      <c r="S19" s="15" t="s">
        <v>14412</v>
      </c>
      <c r="T19" s="5">
        <v>0</v>
      </c>
      <c r="U19" s="5">
        <v>0</v>
      </c>
      <c r="V19" s="57">
        <v>0</v>
      </c>
      <c r="W19" s="97" t="e">
        <v>#DIV/0!</v>
      </c>
      <c r="X19" s="5"/>
      <c r="Y19" s="15" t="s">
        <v>14412</v>
      </c>
      <c r="Z19" s="5">
        <v>0</v>
      </c>
      <c r="AA19" s="5">
        <v>0</v>
      </c>
      <c r="AB19" s="57">
        <v>0</v>
      </c>
      <c r="AC19" s="97" t="e">
        <v>#DIV/0!</v>
      </c>
      <c r="AD19" s="5"/>
      <c r="AE19" s="15" t="s">
        <v>14412</v>
      </c>
      <c r="AF19" s="5">
        <v>1</v>
      </c>
      <c r="AG19" s="5">
        <v>0</v>
      </c>
      <c r="AH19" s="155">
        <v>-1</v>
      </c>
      <c r="AI19" s="91">
        <v>-1</v>
      </c>
      <c r="AJ19" s="5"/>
      <c r="AK19" s="15" t="s">
        <v>14412</v>
      </c>
      <c r="AL19" s="5">
        <v>0</v>
      </c>
      <c r="AM19" s="5">
        <v>0</v>
      </c>
      <c r="AN19" s="57">
        <v>0</v>
      </c>
      <c r="AO19" s="97" t="e">
        <v>#DIV/0!</v>
      </c>
      <c r="AP19" s="5"/>
      <c r="AQ19" s="15" t="s">
        <v>14412</v>
      </c>
      <c r="AR19" s="5">
        <v>1</v>
      </c>
      <c r="AS19" s="5">
        <v>0</v>
      </c>
      <c r="AT19" s="155">
        <v>-1</v>
      </c>
      <c r="AU19" s="91">
        <v>-1</v>
      </c>
      <c r="AV19" s="5"/>
      <c r="AW19" s="15" t="s">
        <v>14412</v>
      </c>
      <c r="AX19" s="5">
        <v>0</v>
      </c>
      <c r="AY19" s="5">
        <v>0</v>
      </c>
      <c r="AZ19" s="57">
        <v>0</v>
      </c>
      <c r="BA19" s="97" t="e">
        <v>#DIV/0!</v>
      </c>
      <c r="BB19" s="5"/>
      <c r="BC19" s="15" t="s">
        <v>14412</v>
      </c>
      <c r="BD19" s="5">
        <v>1</v>
      </c>
      <c r="BE19" s="5">
        <v>0</v>
      </c>
      <c r="BF19" s="155">
        <v>-1</v>
      </c>
      <c r="BG19" s="91">
        <v>-1</v>
      </c>
      <c r="BH19" s="5"/>
      <c r="BI19" s="15" t="s">
        <v>14412</v>
      </c>
      <c r="BJ19" s="5">
        <v>0</v>
      </c>
      <c r="BK19" s="5">
        <v>0</v>
      </c>
      <c r="BL19" s="57">
        <v>0</v>
      </c>
      <c r="BM19" s="97" t="e">
        <v>#DIV/0!</v>
      </c>
    </row>
    <row r="20" spans="1:65">
      <c r="A20" s="15" t="s">
        <v>14413</v>
      </c>
      <c r="B20" s="5"/>
      <c r="C20" s="5"/>
      <c r="D20" s="38">
        <v>0</v>
      </c>
      <c r="E20" s="97" t="e">
        <v>#DIV/0!</v>
      </c>
      <c r="F20" s="5"/>
      <c r="G20" s="15" t="s">
        <v>14413</v>
      </c>
      <c r="H20" s="5"/>
      <c r="I20" s="5"/>
      <c r="J20" s="71">
        <v>0</v>
      </c>
      <c r="K20" s="97" t="e">
        <v>#DIV/0!</v>
      </c>
      <c r="L20" s="5"/>
      <c r="M20" s="15" t="s">
        <v>14413</v>
      </c>
      <c r="N20" s="5"/>
      <c r="O20" s="5"/>
      <c r="P20" s="77">
        <v>0</v>
      </c>
      <c r="Q20" s="97" t="e">
        <v>#DIV/0!</v>
      </c>
      <c r="R20" s="5"/>
      <c r="S20" s="15" t="s">
        <v>14413</v>
      </c>
      <c r="T20" s="5"/>
      <c r="U20" s="5"/>
      <c r="V20" s="57">
        <v>0</v>
      </c>
      <c r="W20" s="97" t="e">
        <v>#DIV/0!</v>
      </c>
      <c r="X20" s="5"/>
      <c r="Y20" s="15" t="s">
        <v>14413</v>
      </c>
      <c r="Z20" s="5"/>
      <c r="AA20" s="5"/>
      <c r="AB20" s="79">
        <v>0</v>
      </c>
      <c r="AC20" s="97" t="e">
        <v>#DIV/0!</v>
      </c>
      <c r="AD20" s="5"/>
      <c r="AE20" s="15" t="s">
        <v>14413</v>
      </c>
      <c r="AF20" s="5"/>
      <c r="AG20" s="5"/>
      <c r="AH20" s="57">
        <v>0</v>
      </c>
      <c r="AI20" s="97" t="e">
        <v>#DIV/0!</v>
      </c>
      <c r="AJ20" s="5"/>
      <c r="AK20" s="15" t="s">
        <v>14413</v>
      </c>
      <c r="AL20" s="5"/>
      <c r="AM20" s="5"/>
      <c r="AN20" s="187">
        <v>0</v>
      </c>
      <c r="AO20" s="97" t="e">
        <v>#DIV/0!</v>
      </c>
      <c r="AP20" s="5"/>
      <c r="AQ20" s="15" t="s">
        <v>14413</v>
      </c>
      <c r="AR20" s="5"/>
      <c r="AS20" s="5"/>
      <c r="AT20" s="188">
        <v>0</v>
      </c>
      <c r="AU20" s="97" t="e">
        <v>#DIV/0!</v>
      </c>
      <c r="AV20" s="5"/>
      <c r="AW20" s="15" t="s">
        <v>14413</v>
      </c>
      <c r="AX20" s="5"/>
      <c r="AY20" s="5"/>
      <c r="AZ20" s="62">
        <v>0</v>
      </c>
      <c r="BA20" s="97" t="e">
        <v>#DIV/0!</v>
      </c>
      <c r="BB20" s="5"/>
      <c r="BC20" s="15" t="s">
        <v>14413</v>
      </c>
      <c r="BD20" s="5"/>
      <c r="BE20" s="5"/>
      <c r="BF20" s="57">
        <v>0</v>
      </c>
      <c r="BG20" s="97" t="e">
        <v>#DIV/0!</v>
      </c>
      <c r="BH20" s="5"/>
      <c r="BI20" s="15" t="s">
        <v>14413</v>
      </c>
      <c r="BJ20" s="5"/>
      <c r="BK20" s="5"/>
      <c r="BL20" s="62">
        <v>0</v>
      </c>
      <c r="BM20" s="97" t="e">
        <v>#DIV/0!</v>
      </c>
    </row>
    <row r="21" spans="1:65">
      <c r="A21" s="15" t="s">
        <v>14414</v>
      </c>
      <c r="B21" s="5">
        <v>4</v>
      </c>
      <c r="C21" s="5">
        <v>0</v>
      </c>
      <c r="D21" s="60">
        <v>-4</v>
      </c>
      <c r="E21" s="93">
        <v>-1</v>
      </c>
      <c r="F21" s="5"/>
      <c r="G21" s="15" t="s">
        <v>14414</v>
      </c>
      <c r="H21" s="5">
        <v>2</v>
      </c>
      <c r="I21" s="5">
        <v>1</v>
      </c>
      <c r="J21" s="62">
        <v>-1</v>
      </c>
      <c r="K21" s="61">
        <v>-0.5</v>
      </c>
      <c r="L21" s="5"/>
      <c r="M21" s="15" t="s">
        <v>14414</v>
      </c>
      <c r="N21" s="5">
        <v>2</v>
      </c>
      <c r="O21" s="5">
        <v>2</v>
      </c>
      <c r="P21" s="77">
        <v>0</v>
      </c>
      <c r="Q21" s="40">
        <v>0</v>
      </c>
      <c r="R21" s="5"/>
      <c r="S21" s="15" t="s">
        <v>14414</v>
      </c>
      <c r="T21" s="5">
        <v>3</v>
      </c>
      <c r="U21" s="5">
        <v>3</v>
      </c>
      <c r="V21" s="57">
        <v>0</v>
      </c>
      <c r="W21" s="40">
        <v>0</v>
      </c>
      <c r="X21" s="5"/>
      <c r="Y21" s="15" t="s">
        <v>14414</v>
      </c>
      <c r="Z21" s="5">
        <v>8</v>
      </c>
      <c r="AA21" s="5">
        <v>5</v>
      </c>
      <c r="AB21" s="117">
        <v>-3</v>
      </c>
      <c r="AC21" s="66">
        <v>-0.375</v>
      </c>
      <c r="AD21" s="5"/>
      <c r="AE21" s="15" t="s">
        <v>14414</v>
      </c>
      <c r="AF21" s="5">
        <v>3</v>
      </c>
      <c r="AG21" s="5">
        <v>2</v>
      </c>
      <c r="AH21" s="183">
        <v>-1</v>
      </c>
      <c r="AI21" s="50">
        <v>-0.33329999999999999</v>
      </c>
      <c r="AJ21" s="5"/>
      <c r="AK21" s="15" t="s">
        <v>14414</v>
      </c>
      <c r="AL21" s="5">
        <v>4</v>
      </c>
      <c r="AM21" s="5">
        <v>7</v>
      </c>
      <c r="AN21" s="51">
        <v>3</v>
      </c>
      <c r="AO21" s="189">
        <v>0.75</v>
      </c>
      <c r="AP21" s="5"/>
      <c r="AQ21" s="15" t="s">
        <v>14414</v>
      </c>
      <c r="AR21" s="5">
        <v>4</v>
      </c>
      <c r="AS21" s="5">
        <v>1</v>
      </c>
      <c r="AT21" s="60">
        <v>-3</v>
      </c>
      <c r="AU21" s="190">
        <v>-0.75</v>
      </c>
      <c r="AV21" s="5"/>
      <c r="AW21" s="15" t="s">
        <v>14414</v>
      </c>
      <c r="AX21" s="5">
        <v>3</v>
      </c>
      <c r="AY21" s="5">
        <v>4</v>
      </c>
      <c r="AZ21" s="51">
        <v>1</v>
      </c>
      <c r="BA21" s="94">
        <v>0.33329999999999999</v>
      </c>
      <c r="BB21" s="5"/>
      <c r="BC21" s="15" t="s">
        <v>14414</v>
      </c>
      <c r="BD21" s="5">
        <v>1</v>
      </c>
      <c r="BE21" s="5">
        <v>4</v>
      </c>
      <c r="BF21" s="55">
        <v>3</v>
      </c>
      <c r="BG21" s="92">
        <v>3</v>
      </c>
      <c r="BH21" s="5"/>
      <c r="BI21" s="15" t="s">
        <v>14414</v>
      </c>
      <c r="BJ21" s="5">
        <v>2</v>
      </c>
      <c r="BK21" s="5">
        <v>3</v>
      </c>
      <c r="BL21" s="96">
        <v>1</v>
      </c>
      <c r="BM21" s="81">
        <v>0.5</v>
      </c>
    </row>
    <row r="22" spans="1:65">
      <c r="A22" s="15" t="s">
        <v>14415</v>
      </c>
      <c r="B22" s="74">
        <v>0.8</v>
      </c>
      <c r="C22" s="74">
        <v>0</v>
      </c>
      <c r="D22" s="175">
        <v>-0.8</v>
      </c>
      <c r="E22" s="93">
        <v>-1</v>
      </c>
      <c r="F22" s="5"/>
      <c r="G22" s="15" t="s">
        <v>14415</v>
      </c>
      <c r="H22" s="74">
        <v>0.5</v>
      </c>
      <c r="I22" s="74">
        <v>0.5</v>
      </c>
      <c r="J22" s="71">
        <v>0</v>
      </c>
      <c r="K22" s="40">
        <v>0</v>
      </c>
      <c r="L22" s="5"/>
      <c r="M22" s="15" t="s">
        <v>14415</v>
      </c>
      <c r="N22" s="74">
        <v>0.5</v>
      </c>
      <c r="O22" s="74">
        <v>0.67</v>
      </c>
      <c r="P22" s="71">
        <v>0.16666666699999999</v>
      </c>
      <c r="Q22" s="94">
        <v>0.33329999999999999</v>
      </c>
      <c r="R22" s="5"/>
      <c r="S22" s="15" t="s">
        <v>14415</v>
      </c>
      <c r="T22" s="74">
        <v>0.3</v>
      </c>
      <c r="U22" s="74">
        <v>0.3</v>
      </c>
      <c r="V22" s="57">
        <v>0</v>
      </c>
      <c r="W22" s="40">
        <v>0</v>
      </c>
      <c r="X22" s="5"/>
      <c r="Y22" s="15" t="s">
        <v>14415</v>
      </c>
      <c r="Z22" s="74">
        <v>0.53</v>
      </c>
      <c r="AA22" s="74">
        <v>0.56000000000000005</v>
      </c>
      <c r="AB22" s="77">
        <v>2.2222222E-2</v>
      </c>
      <c r="AC22" s="170">
        <v>4.1700000000000001E-2</v>
      </c>
      <c r="AD22" s="5"/>
      <c r="AE22" s="15" t="s">
        <v>14415</v>
      </c>
      <c r="AF22" s="74">
        <v>0.5</v>
      </c>
      <c r="AG22" s="74">
        <v>0.67</v>
      </c>
      <c r="AH22" s="127">
        <v>0.16666666699999999</v>
      </c>
      <c r="AI22" s="94">
        <v>0.33329999999999999</v>
      </c>
      <c r="AJ22" s="5"/>
      <c r="AK22" s="15" t="s">
        <v>14415</v>
      </c>
      <c r="AL22" s="74">
        <v>0.56999999999999995</v>
      </c>
      <c r="AM22" s="74">
        <v>0.7</v>
      </c>
      <c r="AN22" s="191">
        <v>0.12857142899999999</v>
      </c>
      <c r="AO22" s="192">
        <v>0.22500000000000001</v>
      </c>
      <c r="AP22" s="5"/>
      <c r="AQ22" s="15" t="s">
        <v>14415</v>
      </c>
      <c r="AR22" s="74">
        <v>0.56999999999999995</v>
      </c>
      <c r="AS22" s="74">
        <v>0.13</v>
      </c>
      <c r="AT22" s="193">
        <v>-0.446428571</v>
      </c>
      <c r="AU22" s="194">
        <v>-0.78129999999999999</v>
      </c>
      <c r="AV22" s="5"/>
      <c r="AW22" s="15" t="s">
        <v>14415</v>
      </c>
      <c r="AX22" s="74">
        <v>0.75</v>
      </c>
      <c r="AY22" s="74">
        <v>0.4</v>
      </c>
      <c r="AZ22" s="62">
        <v>-0.35</v>
      </c>
      <c r="BA22" s="195">
        <v>-0.4667</v>
      </c>
      <c r="BB22" s="5"/>
      <c r="BC22" s="15" t="s">
        <v>14415</v>
      </c>
      <c r="BD22" s="74">
        <v>0.25</v>
      </c>
      <c r="BE22" s="74">
        <v>1</v>
      </c>
      <c r="BF22" s="77">
        <v>0.75</v>
      </c>
      <c r="BG22" s="92">
        <v>3</v>
      </c>
      <c r="BH22" s="5"/>
      <c r="BI22" s="15" t="s">
        <v>14415</v>
      </c>
      <c r="BJ22" s="74">
        <v>0.18</v>
      </c>
      <c r="BK22" s="74">
        <v>0.27</v>
      </c>
      <c r="BL22" s="57">
        <v>9.0909000000000004E-2</v>
      </c>
      <c r="BM22" s="196">
        <v>0.5</v>
      </c>
    </row>
    <row r="23" spans="1:65">
      <c r="A23" s="15" t="s">
        <v>14416</v>
      </c>
      <c r="B23" s="5">
        <v>100</v>
      </c>
      <c r="C23" s="5">
        <v>0</v>
      </c>
      <c r="D23" s="187">
        <v>-100</v>
      </c>
      <c r="E23" s="93">
        <v>-1</v>
      </c>
      <c r="F23" s="5"/>
      <c r="G23" s="15" t="s">
        <v>14416</v>
      </c>
      <c r="H23" s="5">
        <v>93</v>
      </c>
      <c r="I23" s="5">
        <v>8</v>
      </c>
      <c r="J23" s="197">
        <v>-85</v>
      </c>
      <c r="K23" s="198">
        <v>-0.91400000000000003</v>
      </c>
      <c r="L23" s="5"/>
      <c r="M23" s="15" t="s">
        <v>14416</v>
      </c>
      <c r="N23" s="5">
        <v>74</v>
      </c>
      <c r="O23" s="5">
        <v>23</v>
      </c>
      <c r="P23" s="140">
        <v>-51</v>
      </c>
      <c r="Q23" s="199">
        <v>-0.68920000000000003</v>
      </c>
      <c r="R23" s="5"/>
      <c r="S23" s="15" t="s">
        <v>14416</v>
      </c>
      <c r="T23" s="5">
        <v>41</v>
      </c>
      <c r="U23" s="5">
        <v>85</v>
      </c>
      <c r="V23" s="200">
        <v>44</v>
      </c>
      <c r="W23" s="92">
        <v>1.0731999999999999</v>
      </c>
      <c r="X23" s="5"/>
      <c r="Y23" s="15" t="s">
        <v>14416</v>
      </c>
      <c r="Z23" s="5">
        <v>96</v>
      </c>
      <c r="AA23" s="5">
        <v>109</v>
      </c>
      <c r="AB23" s="201">
        <v>13</v>
      </c>
      <c r="AC23" s="202">
        <v>0.13539999999999999</v>
      </c>
      <c r="AD23" s="5"/>
      <c r="AE23" s="15" t="s">
        <v>14416</v>
      </c>
      <c r="AF23" s="5">
        <v>52</v>
      </c>
      <c r="AG23" s="5">
        <v>27</v>
      </c>
      <c r="AH23" s="136">
        <v>-25</v>
      </c>
      <c r="AI23" s="203">
        <v>-0.48080000000000001</v>
      </c>
      <c r="AJ23" s="5"/>
      <c r="AK23" s="15" t="s">
        <v>14416</v>
      </c>
      <c r="AL23" s="5">
        <v>67</v>
      </c>
      <c r="AM23" s="5">
        <v>118</v>
      </c>
      <c r="AN23" s="204">
        <v>51</v>
      </c>
      <c r="AO23" s="205">
        <v>0.76119999999999999</v>
      </c>
      <c r="AP23" s="5"/>
      <c r="AQ23" s="15" t="s">
        <v>14416</v>
      </c>
      <c r="AR23" s="5">
        <v>70</v>
      </c>
      <c r="AS23" s="5">
        <v>8</v>
      </c>
      <c r="AT23" s="206">
        <v>-62</v>
      </c>
      <c r="AU23" s="207">
        <v>-0.88570000000000004</v>
      </c>
      <c r="AV23" s="5"/>
      <c r="AW23" s="15" t="s">
        <v>14416</v>
      </c>
      <c r="AX23" s="5">
        <v>88</v>
      </c>
      <c r="AY23" s="5">
        <v>37</v>
      </c>
      <c r="AZ23" s="136">
        <v>-51</v>
      </c>
      <c r="BA23" s="208">
        <v>-0.57950000000000002</v>
      </c>
      <c r="BB23" s="5"/>
      <c r="BC23" s="15" t="s">
        <v>14416</v>
      </c>
      <c r="BD23" s="5">
        <v>4</v>
      </c>
      <c r="BE23" s="5">
        <v>31</v>
      </c>
      <c r="BF23" s="155">
        <v>27</v>
      </c>
      <c r="BG23" s="92">
        <v>6.75</v>
      </c>
      <c r="BH23" s="5"/>
      <c r="BI23" s="15" t="s">
        <v>14416</v>
      </c>
      <c r="BJ23" s="5">
        <v>17</v>
      </c>
      <c r="BK23" s="5">
        <v>41</v>
      </c>
      <c r="BL23" s="155">
        <v>24</v>
      </c>
      <c r="BM23" s="92">
        <v>1.4117999999999999</v>
      </c>
    </row>
    <row r="24" spans="1:65">
      <c r="A24" s="15" t="s">
        <v>14417</v>
      </c>
      <c r="B24" s="5">
        <v>1</v>
      </c>
      <c r="C24" s="5">
        <v>0</v>
      </c>
      <c r="D24" s="132">
        <v>-1</v>
      </c>
      <c r="E24" s="93">
        <v>-1</v>
      </c>
      <c r="F24" s="5"/>
      <c r="G24" s="15" t="s">
        <v>14417</v>
      </c>
      <c r="H24" s="5">
        <v>0.96875</v>
      </c>
      <c r="I24" s="5">
        <v>2</v>
      </c>
      <c r="J24" s="160">
        <v>1.03125</v>
      </c>
      <c r="K24" s="92">
        <v>1.0645</v>
      </c>
      <c r="L24" s="5"/>
      <c r="M24" s="15" t="s">
        <v>14417</v>
      </c>
      <c r="N24" s="5">
        <v>1</v>
      </c>
      <c r="O24" s="5">
        <v>1</v>
      </c>
      <c r="P24" s="77">
        <v>0</v>
      </c>
      <c r="Q24" s="40">
        <v>0</v>
      </c>
      <c r="R24" s="5"/>
      <c r="S24" s="15" t="s">
        <v>14417</v>
      </c>
      <c r="T24" s="5">
        <v>0.82</v>
      </c>
      <c r="U24" s="5">
        <v>1.0119047619999999</v>
      </c>
      <c r="V24" s="57">
        <v>0.19190476200000001</v>
      </c>
      <c r="W24" s="209">
        <v>0.23400000000000001</v>
      </c>
      <c r="X24" s="5"/>
      <c r="Y24" s="15" t="s">
        <v>14417</v>
      </c>
      <c r="Z24" s="5">
        <v>0.89719626200000002</v>
      </c>
      <c r="AA24" s="5">
        <v>0.95614035100000005</v>
      </c>
      <c r="AB24" s="77">
        <v>5.8944088999999998E-2</v>
      </c>
      <c r="AC24" s="210">
        <v>6.5699999999999995E-2</v>
      </c>
      <c r="AD24" s="5"/>
      <c r="AE24" s="15" t="s">
        <v>14417</v>
      </c>
      <c r="AF24" s="5">
        <v>1</v>
      </c>
      <c r="AG24" s="5">
        <v>1</v>
      </c>
      <c r="AH24" s="57">
        <v>0</v>
      </c>
      <c r="AI24" s="40">
        <v>0</v>
      </c>
      <c r="AJ24" s="5"/>
      <c r="AK24" s="15" t="s">
        <v>14417</v>
      </c>
      <c r="AL24" s="5">
        <v>0.95714285700000001</v>
      </c>
      <c r="AM24" s="5">
        <v>0.93650793700000001</v>
      </c>
      <c r="AN24" s="211">
        <v>-2.0634921000000001E-2</v>
      </c>
      <c r="AO24" s="212">
        <v>-2.1600000000000001E-2</v>
      </c>
      <c r="AP24" s="5"/>
      <c r="AQ24" s="15" t="s">
        <v>14417</v>
      </c>
      <c r="AR24" s="5">
        <v>1.076923077</v>
      </c>
      <c r="AS24" s="5">
        <v>8</v>
      </c>
      <c r="AT24" s="155">
        <v>6.923076923</v>
      </c>
      <c r="AU24" s="92">
        <v>6.4286000000000003</v>
      </c>
      <c r="AV24" s="5"/>
      <c r="AW24" s="15" t="s">
        <v>14417</v>
      </c>
      <c r="AX24" s="5">
        <v>1.0232558140000001</v>
      </c>
      <c r="AY24" s="5">
        <v>0.86046511599999997</v>
      </c>
      <c r="AZ24" s="62">
        <v>-0.16279069800000001</v>
      </c>
      <c r="BA24" s="213">
        <v>-0.15909999999999999</v>
      </c>
      <c r="BB24" s="5"/>
      <c r="BC24" s="15" t="s">
        <v>14417</v>
      </c>
      <c r="BD24" s="5">
        <v>0.5</v>
      </c>
      <c r="BE24" s="5">
        <v>1</v>
      </c>
      <c r="BF24" s="51">
        <v>0.5</v>
      </c>
      <c r="BG24" s="92">
        <v>1</v>
      </c>
      <c r="BH24" s="5"/>
      <c r="BI24" s="15" t="s">
        <v>14417</v>
      </c>
      <c r="BJ24" s="5">
        <v>0.77272700000000005</v>
      </c>
      <c r="BK24" s="5">
        <v>0.89130399999999999</v>
      </c>
      <c r="BL24" s="57">
        <v>0.118577</v>
      </c>
      <c r="BM24" s="54">
        <v>0.1535</v>
      </c>
    </row>
    <row r="25" spans="1:65">
      <c r="A25" s="15" t="s">
        <v>14418</v>
      </c>
      <c r="B25" s="5">
        <v>3</v>
      </c>
      <c r="C25" s="5">
        <v>0</v>
      </c>
      <c r="D25" s="86">
        <v>-3</v>
      </c>
      <c r="E25" s="93">
        <v>-1</v>
      </c>
      <c r="F25" s="5"/>
      <c r="G25" s="15" t="s">
        <v>14418</v>
      </c>
      <c r="H25" s="5">
        <v>2</v>
      </c>
      <c r="I25" s="5">
        <v>0</v>
      </c>
      <c r="J25" s="86">
        <v>-2</v>
      </c>
      <c r="K25" s="93">
        <v>-1</v>
      </c>
      <c r="L25" s="5"/>
      <c r="M25" s="15" t="s">
        <v>14418</v>
      </c>
      <c r="N25" s="5">
        <v>1</v>
      </c>
      <c r="O25" s="5">
        <v>1</v>
      </c>
      <c r="P25" s="77">
        <v>0</v>
      </c>
      <c r="Q25" s="40">
        <v>0</v>
      </c>
      <c r="R25" s="5"/>
      <c r="S25" s="15" t="s">
        <v>14418</v>
      </c>
      <c r="T25" s="5">
        <v>1</v>
      </c>
      <c r="U25" s="5">
        <v>2</v>
      </c>
      <c r="V25" s="181">
        <v>1</v>
      </c>
      <c r="W25" s="92">
        <v>1</v>
      </c>
      <c r="X25" s="5"/>
      <c r="Y25" s="15" t="s">
        <v>14418</v>
      </c>
      <c r="Z25" s="5">
        <v>3</v>
      </c>
      <c r="AA25" s="5">
        <v>2</v>
      </c>
      <c r="AB25" s="60">
        <v>-1</v>
      </c>
      <c r="AC25" s="50">
        <v>-0.33329999999999999</v>
      </c>
      <c r="AD25" s="5"/>
      <c r="AE25" s="15" t="s">
        <v>14418</v>
      </c>
      <c r="AF25" s="5">
        <v>1</v>
      </c>
      <c r="AG25" s="5">
        <v>1</v>
      </c>
      <c r="AH25" s="57">
        <v>0</v>
      </c>
      <c r="AI25" s="40">
        <v>0</v>
      </c>
      <c r="AJ25" s="5"/>
      <c r="AK25" s="15" t="s">
        <v>14418</v>
      </c>
      <c r="AL25" s="5">
        <v>1</v>
      </c>
      <c r="AM25" s="5">
        <v>3</v>
      </c>
      <c r="AN25" s="57">
        <v>2</v>
      </c>
      <c r="AO25" s="92">
        <v>2</v>
      </c>
      <c r="AP25" s="5"/>
      <c r="AQ25" s="15" t="s">
        <v>14418</v>
      </c>
      <c r="AR25" s="5">
        <v>2</v>
      </c>
      <c r="AS25" s="5">
        <v>0</v>
      </c>
      <c r="AT25" s="62">
        <v>-2</v>
      </c>
      <c r="AU25" s="93">
        <v>-1</v>
      </c>
      <c r="AV25" s="5"/>
      <c r="AW25" s="15" t="s">
        <v>14418</v>
      </c>
      <c r="AX25" s="5">
        <v>1</v>
      </c>
      <c r="AY25" s="5">
        <v>1</v>
      </c>
      <c r="AZ25" s="62">
        <v>0</v>
      </c>
      <c r="BA25" s="40">
        <v>0</v>
      </c>
      <c r="BB25" s="5"/>
      <c r="BC25" s="15" t="s">
        <v>14418</v>
      </c>
      <c r="BD25" s="5">
        <v>0</v>
      </c>
      <c r="BE25" s="5">
        <v>0</v>
      </c>
      <c r="BF25" s="57">
        <v>0</v>
      </c>
      <c r="BG25" s="97" t="e">
        <v>#DIV/0!</v>
      </c>
      <c r="BH25" s="5"/>
      <c r="BI25" s="15" t="s">
        <v>14418</v>
      </c>
      <c r="BJ25" s="5">
        <v>0</v>
      </c>
      <c r="BK25" s="5">
        <v>1</v>
      </c>
      <c r="BL25" s="96">
        <v>1</v>
      </c>
      <c r="BM25" s="97" t="e">
        <v>#DIV/0!</v>
      </c>
    </row>
    <row r="26" spans="1:65">
      <c r="A26" s="15" t="s">
        <v>14403</v>
      </c>
      <c r="B26" s="5">
        <v>94</v>
      </c>
      <c r="C26" s="5">
        <v>0</v>
      </c>
      <c r="D26" s="191">
        <v>-94</v>
      </c>
      <c r="E26" s="93">
        <v>-1</v>
      </c>
      <c r="F26" s="5"/>
      <c r="G26" s="15" t="s">
        <v>14403</v>
      </c>
      <c r="H26" s="5">
        <v>93</v>
      </c>
      <c r="I26" s="5">
        <v>0</v>
      </c>
      <c r="J26" s="136">
        <v>-93</v>
      </c>
      <c r="K26" s="93">
        <v>-1</v>
      </c>
      <c r="L26" s="5"/>
      <c r="M26" s="15" t="s">
        <v>14403</v>
      </c>
      <c r="N26" s="5">
        <v>68</v>
      </c>
      <c r="O26" s="5">
        <v>16</v>
      </c>
      <c r="P26" s="197">
        <v>-52</v>
      </c>
      <c r="Q26" s="214">
        <v>-0.76470000000000005</v>
      </c>
      <c r="R26" s="5"/>
      <c r="S26" s="15" t="s">
        <v>14403</v>
      </c>
      <c r="T26" s="5">
        <v>23</v>
      </c>
      <c r="U26" s="5">
        <v>73</v>
      </c>
      <c r="V26" s="155">
        <v>50</v>
      </c>
      <c r="W26" s="92">
        <v>2.1739000000000002</v>
      </c>
      <c r="X26" s="5"/>
      <c r="Y26" s="15" t="s">
        <v>14403</v>
      </c>
      <c r="Z26" s="5">
        <v>61</v>
      </c>
      <c r="AA26" s="5">
        <v>82</v>
      </c>
      <c r="AB26" s="155">
        <v>21</v>
      </c>
      <c r="AC26" s="215">
        <v>0.34429999999999999</v>
      </c>
      <c r="AD26" s="5"/>
      <c r="AE26" s="15" t="s">
        <v>14403</v>
      </c>
      <c r="AF26" s="5">
        <v>40</v>
      </c>
      <c r="AG26" s="5">
        <v>17</v>
      </c>
      <c r="AH26" s="216">
        <v>-23</v>
      </c>
      <c r="AI26" s="217">
        <v>-0.57499999999999996</v>
      </c>
      <c r="AJ26" s="5"/>
      <c r="AK26" s="15" t="s">
        <v>14403</v>
      </c>
      <c r="AL26" s="5">
        <v>30</v>
      </c>
      <c r="AM26" s="5">
        <v>77</v>
      </c>
      <c r="AN26" s="108">
        <v>47</v>
      </c>
      <c r="AO26" s="92">
        <v>1.5667</v>
      </c>
      <c r="AP26" s="5"/>
      <c r="AQ26" s="15" t="s">
        <v>14403</v>
      </c>
      <c r="AR26" s="5">
        <v>58</v>
      </c>
      <c r="AS26" s="5">
        <v>0</v>
      </c>
      <c r="AT26" s="218">
        <v>-58</v>
      </c>
      <c r="AU26" s="93">
        <v>-1</v>
      </c>
      <c r="AV26" s="5"/>
      <c r="AW26" s="15" t="s">
        <v>14403</v>
      </c>
      <c r="AX26" s="5">
        <v>68</v>
      </c>
      <c r="AY26" s="5">
        <v>17</v>
      </c>
      <c r="AZ26" s="136">
        <v>-51</v>
      </c>
      <c r="BA26" s="190">
        <v>-0.75</v>
      </c>
      <c r="BB26" s="5"/>
      <c r="BC26" s="15" t="s">
        <v>14403</v>
      </c>
      <c r="BD26" s="5">
        <v>0</v>
      </c>
      <c r="BE26" s="5">
        <v>0</v>
      </c>
      <c r="BF26" s="57">
        <v>0</v>
      </c>
      <c r="BG26" s="97" t="e">
        <v>#DIV/0!</v>
      </c>
      <c r="BH26" s="5"/>
      <c r="BI26" s="15" t="s">
        <v>14403</v>
      </c>
      <c r="BJ26" s="5">
        <v>0</v>
      </c>
      <c r="BK26" s="5">
        <v>18</v>
      </c>
      <c r="BL26" s="113">
        <v>18</v>
      </c>
      <c r="BM26" s="97" t="e">
        <v>#DIV/0!</v>
      </c>
    </row>
    <row r="27" spans="1:65">
      <c r="A27" s="15" t="s">
        <v>14419</v>
      </c>
      <c r="B27" s="74">
        <v>0.94</v>
      </c>
      <c r="C27" s="74">
        <v>0</v>
      </c>
      <c r="D27" s="87">
        <v>-0.94</v>
      </c>
      <c r="E27" s="93">
        <v>-1</v>
      </c>
      <c r="F27" s="5"/>
      <c r="G27" s="15" t="s">
        <v>14419</v>
      </c>
      <c r="H27" s="74">
        <v>0.97</v>
      </c>
      <c r="I27" s="74">
        <v>0</v>
      </c>
      <c r="J27" s="62">
        <v>-0.96875</v>
      </c>
      <c r="K27" s="93">
        <v>-1</v>
      </c>
      <c r="L27" s="5"/>
      <c r="M27" s="15" t="s">
        <v>14419</v>
      </c>
      <c r="N27" s="74">
        <v>0.92</v>
      </c>
      <c r="O27" s="74">
        <v>0.7</v>
      </c>
      <c r="P27" s="51">
        <v>-0.22326674499999999</v>
      </c>
      <c r="Q27" s="219">
        <v>-0.24299999999999999</v>
      </c>
      <c r="R27" s="5"/>
      <c r="S27" s="15" t="s">
        <v>14419</v>
      </c>
      <c r="T27" s="74">
        <v>0.46</v>
      </c>
      <c r="U27" s="74">
        <v>0.87</v>
      </c>
      <c r="V27" s="127">
        <v>0.40904761899999997</v>
      </c>
      <c r="W27" s="220">
        <v>0.88919999999999999</v>
      </c>
      <c r="X27" s="5"/>
      <c r="Y27" s="15" t="s">
        <v>14419</v>
      </c>
      <c r="Z27" s="74">
        <v>0.56999999999999995</v>
      </c>
      <c r="AA27" s="74">
        <v>0.72</v>
      </c>
      <c r="AB27" s="71">
        <v>0.149204788</v>
      </c>
      <c r="AC27" s="171">
        <v>0.26169999999999999</v>
      </c>
      <c r="AD27" s="5"/>
      <c r="AE27" s="15" t="s">
        <v>14419</v>
      </c>
      <c r="AF27" s="74">
        <v>0.77</v>
      </c>
      <c r="AG27" s="74">
        <v>0.63</v>
      </c>
      <c r="AH27" s="62">
        <v>-0.13960114000000001</v>
      </c>
      <c r="AI27" s="221">
        <v>-0.18149999999999999</v>
      </c>
      <c r="AJ27" s="5"/>
      <c r="AK27" s="15" t="s">
        <v>14419</v>
      </c>
      <c r="AL27" s="74">
        <v>0.43</v>
      </c>
      <c r="AM27" s="74">
        <v>0.61</v>
      </c>
      <c r="AN27" s="222">
        <v>0.18253968300000001</v>
      </c>
      <c r="AO27" s="158">
        <v>0.4259</v>
      </c>
      <c r="AP27" s="5"/>
      <c r="AQ27" s="15" t="s">
        <v>14419</v>
      </c>
      <c r="AR27" s="74">
        <v>0.89</v>
      </c>
      <c r="AS27" s="74">
        <v>0</v>
      </c>
      <c r="AT27" s="87">
        <v>-0.89230769200000004</v>
      </c>
      <c r="AU27" s="93">
        <v>-1</v>
      </c>
      <c r="AV27" s="5"/>
      <c r="AW27" s="15" t="s">
        <v>14419</v>
      </c>
      <c r="AX27" s="74">
        <v>0.79</v>
      </c>
      <c r="AY27" s="74">
        <v>0.4</v>
      </c>
      <c r="AZ27" s="86">
        <v>-0.39534883700000001</v>
      </c>
      <c r="BA27" s="61">
        <v>-0.5</v>
      </c>
      <c r="BB27" s="5"/>
      <c r="BC27" s="15" t="s">
        <v>14419</v>
      </c>
      <c r="BD27" s="74">
        <v>0</v>
      </c>
      <c r="BE27" s="74">
        <v>0</v>
      </c>
      <c r="BF27" s="57">
        <v>0</v>
      </c>
      <c r="BG27" s="97" t="e">
        <v>#DIV/0!</v>
      </c>
      <c r="BH27" s="5"/>
      <c r="BI27" s="15" t="s">
        <v>14419</v>
      </c>
      <c r="BJ27" s="74">
        <v>0</v>
      </c>
      <c r="BK27" s="74">
        <v>0.39</v>
      </c>
      <c r="BL27" s="51">
        <v>0.39130399999999999</v>
      </c>
      <c r="BM27" s="97" t="e">
        <v>#DIV/0!</v>
      </c>
    </row>
    <row r="28" spans="1:65">
      <c r="A28" s="15" t="s">
        <v>14420</v>
      </c>
      <c r="B28" s="5">
        <v>0</v>
      </c>
      <c r="C28" s="5">
        <v>2</v>
      </c>
      <c r="D28" s="136">
        <v>2</v>
      </c>
      <c r="E28" s="97" t="e">
        <v>#DIV/0!</v>
      </c>
      <c r="F28" s="5"/>
      <c r="G28" s="15" t="s">
        <v>14420</v>
      </c>
      <c r="H28" s="5">
        <v>0</v>
      </c>
      <c r="I28" s="5">
        <v>0</v>
      </c>
      <c r="J28" s="57">
        <v>0</v>
      </c>
      <c r="K28" s="97" t="e">
        <v>#DIV/0!</v>
      </c>
      <c r="L28" s="5"/>
      <c r="M28" s="15" t="s">
        <v>14420</v>
      </c>
      <c r="N28" s="5">
        <v>0</v>
      </c>
      <c r="O28" s="5">
        <v>0</v>
      </c>
      <c r="P28" s="57">
        <v>0</v>
      </c>
      <c r="Q28" s="97" t="e">
        <v>#DIV/0!</v>
      </c>
      <c r="R28" s="5"/>
      <c r="S28" s="15" t="s">
        <v>14420</v>
      </c>
      <c r="T28" s="5">
        <v>0</v>
      </c>
      <c r="U28" s="5">
        <v>1</v>
      </c>
      <c r="V28" s="136">
        <v>1</v>
      </c>
      <c r="W28" s="97" t="e">
        <v>#DIV/0!</v>
      </c>
      <c r="X28" s="5"/>
      <c r="Y28" s="15" t="s">
        <v>14420</v>
      </c>
      <c r="Z28" s="5">
        <v>0</v>
      </c>
      <c r="AA28" s="5">
        <v>0</v>
      </c>
      <c r="AB28" s="57">
        <v>0</v>
      </c>
      <c r="AC28" s="97" t="e">
        <v>#DIV/0!</v>
      </c>
      <c r="AD28" s="5"/>
      <c r="AE28" s="15" t="s">
        <v>14420</v>
      </c>
      <c r="AF28" s="5">
        <v>0</v>
      </c>
      <c r="AG28" s="5">
        <v>0</v>
      </c>
      <c r="AH28" s="57">
        <v>0</v>
      </c>
      <c r="AI28" s="97" t="e">
        <v>#DIV/0!</v>
      </c>
      <c r="AJ28" s="5"/>
      <c r="AK28" s="15" t="s">
        <v>14420</v>
      </c>
      <c r="AL28" s="5">
        <v>0</v>
      </c>
      <c r="AM28" s="5">
        <v>0</v>
      </c>
      <c r="AN28" s="57">
        <v>0</v>
      </c>
      <c r="AO28" s="97" t="e">
        <v>#DIV/0!</v>
      </c>
      <c r="AP28" s="5"/>
      <c r="AQ28" s="15" t="s">
        <v>14420</v>
      </c>
      <c r="AR28" s="5">
        <v>1</v>
      </c>
      <c r="AS28" s="5">
        <v>1</v>
      </c>
      <c r="AT28" s="57">
        <v>0</v>
      </c>
      <c r="AU28" s="39">
        <v>0</v>
      </c>
      <c r="AV28" s="5"/>
      <c r="AW28" s="15" t="s">
        <v>14420</v>
      </c>
      <c r="AX28" s="5">
        <v>0</v>
      </c>
      <c r="AY28" s="5">
        <v>0</v>
      </c>
      <c r="AZ28" s="57">
        <v>0</v>
      </c>
      <c r="BA28" s="97" t="e">
        <v>#DIV/0!</v>
      </c>
      <c r="BB28" s="5"/>
      <c r="BC28" s="15" t="s">
        <v>14420</v>
      </c>
      <c r="BD28" s="5">
        <v>0</v>
      </c>
      <c r="BE28" s="5">
        <v>0</v>
      </c>
      <c r="BF28" s="57">
        <v>0</v>
      </c>
      <c r="BG28" s="97" t="e">
        <v>#DIV/0!</v>
      </c>
      <c r="BH28" s="5"/>
      <c r="BI28" s="15" t="s">
        <v>14420</v>
      </c>
      <c r="BJ28" s="5">
        <v>2</v>
      </c>
      <c r="BK28" s="5">
        <v>0</v>
      </c>
      <c r="BL28" s="155">
        <v>-2</v>
      </c>
      <c r="BM28" s="91">
        <v>-1</v>
      </c>
    </row>
    <row r="29" spans="1:65">
      <c r="A29" s="114" t="s">
        <v>14421</v>
      </c>
      <c r="B29" s="5">
        <v>0</v>
      </c>
      <c r="C29" s="5">
        <v>-14</v>
      </c>
      <c r="D29" s="155">
        <v>-14</v>
      </c>
      <c r="E29" s="223" t="e">
        <v>#DIV/0!</v>
      </c>
      <c r="F29" s="5"/>
      <c r="G29" s="114" t="s">
        <v>14421</v>
      </c>
      <c r="H29" s="5">
        <v>0</v>
      </c>
      <c r="I29" s="5">
        <v>0</v>
      </c>
      <c r="J29" s="57">
        <v>0</v>
      </c>
      <c r="K29" s="223" t="e">
        <v>#DIV/0!</v>
      </c>
      <c r="L29" s="5"/>
      <c r="M29" s="114" t="s">
        <v>14421</v>
      </c>
      <c r="N29" s="5">
        <v>0</v>
      </c>
      <c r="O29" s="5">
        <v>0</v>
      </c>
      <c r="P29" s="57">
        <v>0</v>
      </c>
      <c r="Q29" s="223" t="e">
        <v>#DIV/0!</v>
      </c>
      <c r="R29" s="5"/>
      <c r="S29" s="114" t="s">
        <v>14421</v>
      </c>
      <c r="T29" s="5">
        <v>0</v>
      </c>
      <c r="U29" s="5">
        <v>-3</v>
      </c>
      <c r="V29" s="155">
        <v>-3</v>
      </c>
      <c r="W29" s="223" t="e">
        <v>#DIV/0!</v>
      </c>
      <c r="X29" s="5"/>
      <c r="Y29" s="114" t="s">
        <v>14421</v>
      </c>
      <c r="Z29" s="5">
        <v>0</v>
      </c>
      <c r="AA29" s="5">
        <v>0</v>
      </c>
      <c r="AB29" s="57">
        <v>0</v>
      </c>
      <c r="AC29" s="223" t="e">
        <v>#DIV/0!</v>
      </c>
      <c r="AD29" s="5"/>
      <c r="AE29" s="114" t="s">
        <v>14421</v>
      </c>
      <c r="AF29" s="5">
        <v>0</v>
      </c>
      <c r="AG29" s="5">
        <v>0</v>
      </c>
      <c r="AH29" s="57">
        <v>0</v>
      </c>
      <c r="AI29" s="223" t="e">
        <v>#DIV/0!</v>
      </c>
      <c r="AJ29" s="5"/>
      <c r="AK29" s="114" t="s">
        <v>14421</v>
      </c>
      <c r="AL29" s="5">
        <v>0</v>
      </c>
      <c r="AM29" s="5">
        <v>0</v>
      </c>
      <c r="AN29" s="57">
        <v>0</v>
      </c>
      <c r="AO29" s="223" t="e">
        <v>#DIV/0!</v>
      </c>
      <c r="AP29" s="5"/>
      <c r="AQ29" s="114" t="s">
        <v>14421</v>
      </c>
      <c r="AR29" s="5">
        <v>-6</v>
      </c>
      <c r="AS29" s="5">
        <v>-7</v>
      </c>
      <c r="AT29" s="155">
        <v>-1</v>
      </c>
      <c r="AU29" s="224">
        <v>0.16666700000000001</v>
      </c>
      <c r="AV29" s="5"/>
      <c r="AW29" s="114" t="s">
        <v>14421</v>
      </c>
      <c r="AX29" s="5">
        <v>0</v>
      </c>
      <c r="AY29" s="5">
        <v>0</v>
      </c>
      <c r="AZ29" s="57">
        <v>0</v>
      </c>
      <c r="BA29" s="223" t="e">
        <v>#DIV/0!</v>
      </c>
      <c r="BB29" s="5"/>
      <c r="BC29" s="114" t="s">
        <v>14421</v>
      </c>
      <c r="BD29" s="5">
        <v>0</v>
      </c>
      <c r="BE29" s="5">
        <v>0</v>
      </c>
      <c r="BF29" s="57">
        <v>0</v>
      </c>
      <c r="BG29" s="223" t="e">
        <v>#DIV/0!</v>
      </c>
      <c r="BH29" s="5"/>
      <c r="BI29" s="114" t="s">
        <v>14421</v>
      </c>
      <c r="BJ29" s="5">
        <v>-11</v>
      </c>
      <c r="BK29" s="5">
        <v>0</v>
      </c>
      <c r="BL29" s="136">
        <v>11</v>
      </c>
      <c r="BM29" s="225">
        <v>-1</v>
      </c>
    </row>
    <row r="30" spans="1:65">
      <c r="A30" s="10" t="s">
        <v>14422</v>
      </c>
      <c r="B30" s="8" t="s">
        <v>14392</v>
      </c>
      <c r="C30" s="8" t="s">
        <v>14392</v>
      </c>
      <c r="D30" s="134" t="s">
        <v>14396</v>
      </c>
      <c r="E30" s="14" t="s">
        <v>14397</v>
      </c>
      <c r="F30" s="5"/>
      <c r="G30" s="10" t="s">
        <v>14422</v>
      </c>
      <c r="H30" s="8" t="s">
        <v>14392</v>
      </c>
      <c r="I30" s="8" t="s">
        <v>14392</v>
      </c>
      <c r="J30" s="134" t="s">
        <v>14396</v>
      </c>
      <c r="K30" s="14" t="s">
        <v>14397</v>
      </c>
      <c r="L30" s="5"/>
      <c r="M30" s="10" t="s">
        <v>14422</v>
      </c>
      <c r="N30" s="8" t="s">
        <v>14392</v>
      </c>
      <c r="O30" s="8" t="s">
        <v>14392</v>
      </c>
      <c r="P30" s="134" t="s">
        <v>14396</v>
      </c>
      <c r="Q30" s="14" t="s">
        <v>14397</v>
      </c>
      <c r="R30" s="5"/>
      <c r="S30" s="10" t="s">
        <v>14422</v>
      </c>
      <c r="T30" s="8" t="s">
        <v>14392</v>
      </c>
      <c r="U30" s="8" t="s">
        <v>14392</v>
      </c>
      <c r="V30" s="134" t="s">
        <v>14396</v>
      </c>
      <c r="W30" s="14" t="s">
        <v>14397</v>
      </c>
      <c r="X30" s="5"/>
      <c r="Y30" s="10" t="s">
        <v>14422</v>
      </c>
      <c r="Z30" s="8" t="s">
        <v>14392</v>
      </c>
      <c r="AA30" s="8" t="s">
        <v>14392</v>
      </c>
      <c r="AB30" s="134" t="s">
        <v>14396</v>
      </c>
      <c r="AC30" s="14" t="s">
        <v>14397</v>
      </c>
      <c r="AD30" s="5"/>
      <c r="AE30" s="10" t="s">
        <v>14422</v>
      </c>
      <c r="AF30" s="8" t="s">
        <v>14392</v>
      </c>
      <c r="AG30" s="8" t="s">
        <v>14392</v>
      </c>
      <c r="AH30" s="134" t="s">
        <v>14396</v>
      </c>
      <c r="AI30" s="14" t="s">
        <v>14397</v>
      </c>
      <c r="AJ30" s="5"/>
      <c r="AK30" s="10" t="s">
        <v>14422</v>
      </c>
      <c r="AL30" s="8" t="s">
        <v>14392</v>
      </c>
      <c r="AM30" s="8" t="s">
        <v>14392</v>
      </c>
      <c r="AN30" s="134" t="s">
        <v>14396</v>
      </c>
      <c r="AO30" s="14" t="s">
        <v>14397</v>
      </c>
      <c r="AP30" s="5"/>
      <c r="AQ30" s="10" t="s">
        <v>14422</v>
      </c>
      <c r="AR30" s="8" t="s">
        <v>14392</v>
      </c>
      <c r="AS30" s="8" t="s">
        <v>14392</v>
      </c>
      <c r="AT30" s="134" t="s">
        <v>14396</v>
      </c>
      <c r="AU30" s="14" t="s">
        <v>14397</v>
      </c>
      <c r="AV30" s="5"/>
      <c r="AW30" s="10" t="s">
        <v>14422</v>
      </c>
      <c r="AX30" s="8" t="s">
        <v>14392</v>
      </c>
      <c r="AY30" s="8" t="s">
        <v>14392</v>
      </c>
      <c r="AZ30" s="134" t="s">
        <v>14396</v>
      </c>
      <c r="BA30" s="14" t="s">
        <v>14397</v>
      </c>
      <c r="BB30" s="5"/>
      <c r="BC30" s="10" t="s">
        <v>14422</v>
      </c>
      <c r="BD30" s="8" t="s">
        <v>14392</v>
      </c>
      <c r="BE30" s="8" t="s">
        <v>14392</v>
      </c>
      <c r="BF30" s="134" t="s">
        <v>14396</v>
      </c>
      <c r="BG30" s="14" t="s">
        <v>14397</v>
      </c>
      <c r="BH30" s="5"/>
      <c r="BI30" s="10" t="s">
        <v>14422</v>
      </c>
      <c r="BJ30" s="8" t="s">
        <v>14392</v>
      </c>
      <c r="BK30" s="8" t="s">
        <v>14392</v>
      </c>
      <c r="BL30" s="134" t="s">
        <v>14396</v>
      </c>
      <c r="BM30" s="14" t="s">
        <v>14397</v>
      </c>
    </row>
    <row r="31" spans="1:65">
      <c r="A31" s="15" t="s">
        <v>14423</v>
      </c>
      <c r="B31" s="5">
        <v>34</v>
      </c>
      <c r="C31" s="16">
        <v>37</v>
      </c>
      <c r="D31" s="226">
        <v>3</v>
      </c>
      <c r="E31" s="33">
        <v>8.8200000000000001E-2</v>
      </c>
      <c r="F31" s="5"/>
      <c r="G31" s="15" t="s">
        <v>14423</v>
      </c>
      <c r="H31" s="5">
        <v>56</v>
      </c>
      <c r="I31" s="16">
        <v>67</v>
      </c>
      <c r="J31" s="227">
        <v>11</v>
      </c>
      <c r="K31" s="228">
        <v>0.19639999999999999</v>
      </c>
      <c r="L31" s="5"/>
      <c r="M31" s="15" t="s">
        <v>14423</v>
      </c>
      <c r="N31" s="5">
        <v>48</v>
      </c>
      <c r="O31" s="16">
        <v>42</v>
      </c>
      <c r="P31" s="45">
        <v>-6</v>
      </c>
      <c r="Q31" s="229">
        <v>-0.125</v>
      </c>
      <c r="R31" s="5"/>
      <c r="S31" s="15" t="s">
        <v>14423</v>
      </c>
      <c r="T31" s="5">
        <v>47</v>
      </c>
      <c r="U31" s="16">
        <v>6</v>
      </c>
      <c r="V31" s="230">
        <v>-41</v>
      </c>
      <c r="W31" s="231">
        <v>-0.87229999999999996</v>
      </c>
      <c r="X31" s="5"/>
      <c r="Y31" s="15" t="s">
        <v>14423</v>
      </c>
      <c r="Z31" s="5">
        <v>40</v>
      </c>
      <c r="AA31" s="16">
        <v>12</v>
      </c>
      <c r="AB31" s="136">
        <v>-28</v>
      </c>
      <c r="AC31" s="232">
        <v>-0.7</v>
      </c>
      <c r="AD31" s="5"/>
      <c r="AE31" s="15" t="s">
        <v>14423</v>
      </c>
      <c r="AF31" s="5">
        <v>52</v>
      </c>
      <c r="AG31" s="16">
        <v>55</v>
      </c>
      <c r="AH31" s="38">
        <v>3</v>
      </c>
      <c r="AI31" s="233">
        <v>5.7700000000000001E-2</v>
      </c>
      <c r="AJ31" s="5"/>
      <c r="AK31" s="15" t="s">
        <v>14423</v>
      </c>
      <c r="AL31" s="5">
        <v>13</v>
      </c>
      <c r="AM31" s="16">
        <v>22</v>
      </c>
      <c r="AN31" s="55">
        <v>9</v>
      </c>
      <c r="AO31" s="234">
        <v>0.69230000000000003</v>
      </c>
      <c r="AP31" s="5"/>
      <c r="AQ31" s="15" t="s">
        <v>14423</v>
      </c>
      <c r="AR31" s="5">
        <v>26</v>
      </c>
      <c r="AS31" s="16">
        <v>16</v>
      </c>
      <c r="AT31" s="157">
        <v>-10</v>
      </c>
      <c r="AU31" s="235">
        <v>-0.3846</v>
      </c>
      <c r="AV31" s="5"/>
      <c r="AW31" s="15" t="s">
        <v>14423</v>
      </c>
      <c r="AX31" s="5">
        <v>56</v>
      </c>
      <c r="AY31" s="16">
        <v>111</v>
      </c>
      <c r="AZ31" s="236">
        <v>55</v>
      </c>
      <c r="BA31" s="237">
        <v>0.98209999999999997</v>
      </c>
      <c r="BB31" s="5"/>
      <c r="BC31" s="15" t="s">
        <v>14423</v>
      </c>
      <c r="BD31" s="5">
        <v>56</v>
      </c>
      <c r="BE31" s="16">
        <v>59</v>
      </c>
      <c r="BF31" s="55">
        <v>3</v>
      </c>
      <c r="BG31" s="238">
        <v>5.3600000000000002E-2</v>
      </c>
      <c r="BH31" s="5"/>
      <c r="BI31" s="15" t="s">
        <v>14423</v>
      </c>
      <c r="BJ31" s="5">
        <v>11</v>
      </c>
      <c r="BK31" s="16">
        <v>5</v>
      </c>
      <c r="BL31" s="239">
        <v>-6</v>
      </c>
      <c r="BM31" s="240">
        <v>-0.54549999999999998</v>
      </c>
    </row>
    <row r="32" spans="1:65">
      <c r="A32" s="15" t="s">
        <v>14409</v>
      </c>
      <c r="B32" s="5">
        <v>5</v>
      </c>
      <c r="C32" s="16">
        <v>7</v>
      </c>
      <c r="D32" s="241">
        <v>2</v>
      </c>
      <c r="E32" s="242">
        <v>0.4</v>
      </c>
      <c r="F32" s="5"/>
      <c r="G32" s="15" t="s">
        <v>14409</v>
      </c>
      <c r="H32" s="5">
        <v>11</v>
      </c>
      <c r="I32" s="16">
        <v>16</v>
      </c>
      <c r="J32" s="243">
        <v>5</v>
      </c>
      <c r="K32" s="244">
        <v>0.45450000000000002</v>
      </c>
      <c r="L32" s="5"/>
      <c r="M32" s="15" t="s">
        <v>14409</v>
      </c>
      <c r="N32" s="5">
        <v>10</v>
      </c>
      <c r="O32" s="16">
        <v>7</v>
      </c>
      <c r="P32" s="245">
        <v>-3</v>
      </c>
      <c r="Q32" s="246">
        <v>-0.3</v>
      </c>
      <c r="R32" s="5"/>
      <c r="S32" s="15" t="s">
        <v>14409</v>
      </c>
      <c r="T32" s="5">
        <v>10</v>
      </c>
      <c r="U32" s="16">
        <v>6</v>
      </c>
      <c r="V32" s="45">
        <v>-4</v>
      </c>
      <c r="W32" s="89">
        <v>-0.4</v>
      </c>
      <c r="X32" s="5"/>
      <c r="Y32" s="15" t="s">
        <v>14409</v>
      </c>
      <c r="Z32" s="5">
        <v>7</v>
      </c>
      <c r="AA32" s="16">
        <v>3</v>
      </c>
      <c r="AB32" s="247">
        <v>-4</v>
      </c>
      <c r="AC32" s="248">
        <v>-0.57140000000000002</v>
      </c>
      <c r="AD32" s="5"/>
      <c r="AE32" s="15" t="s">
        <v>14409</v>
      </c>
      <c r="AF32" s="5">
        <v>9</v>
      </c>
      <c r="AG32" s="16">
        <v>7</v>
      </c>
      <c r="AH32" s="249">
        <v>-2</v>
      </c>
      <c r="AI32" s="80">
        <v>-0.22220000000000001</v>
      </c>
      <c r="AJ32" s="5"/>
      <c r="AK32" s="15" t="s">
        <v>14409</v>
      </c>
      <c r="AL32" s="5">
        <v>9</v>
      </c>
      <c r="AM32" s="16">
        <v>9</v>
      </c>
      <c r="AN32" s="187">
        <v>0</v>
      </c>
      <c r="AO32" s="40">
        <v>0</v>
      </c>
      <c r="AP32" s="5"/>
      <c r="AQ32" s="15" t="s">
        <v>14409</v>
      </c>
      <c r="AR32" s="5">
        <v>6</v>
      </c>
      <c r="AS32" s="16">
        <v>7</v>
      </c>
      <c r="AT32" s="159">
        <v>1</v>
      </c>
      <c r="AU32" s="178">
        <v>0.16669999999999999</v>
      </c>
      <c r="AV32" s="5"/>
      <c r="AW32" s="15" t="s">
        <v>14409</v>
      </c>
      <c r="AX32" s="5">
        <v>6</v>
      </c>
      <c r="AY32" s="16">
        <v>7</v>
      </c>
      <c r="AZ32" s="51">
        <v>1</v>
      </c>
      <c r="BA32" s="178">
        <v>0.16669999999999999</v>
      </c>
      <c r="BB32" s="5"/>
      <c r="BC32" s="15" t="s">
        <v>14409</v>
      </c>
      <c r="BD32" s="5">
        <v>9</v>
      </c>
      <c r="BE32" s="16">
        <v>9</v>
      </c>
      <c r="BF32" s="57">
        <v>0</v>
      </c>
      <c r="BG32" s="40">
        <v>0</v>
      </c>
      <c r="BH32" s="5"/>
      <c r="BI32" s="15" t="s">
        <v>14409</v>
      </c>
      <c r="BJ32" s="5">
        <v>5</v>
      </c>
      <c r="BK32" s="16">
        <v>3</v>
      </c>
      <c r="BL32" s="58">
        <v>-2</v>
      </c>
      <c r="BM32" s="89">
        <v>-0.4</v>
      </c>
    </row>
    <row r="33" spans="1:65">
      <c r="A33" s="15" t="s">
        <v>14424</v>
      </c>
      <c r="B33" s="5">
        <v>4</v>
      </c>
      <c r="C33" s="16">
        <v>4</v>
      </c>
      <c r="D33" s="38">
        <v>0</v>
      </c>
      <c r="E33" s="40">
        <v>0</v>
      </c>
      <c r="F33" s="5"/>
      <c r="G33" s="15" t="s">
        <v>14424</v>
      </c>
      <c r="H33" s="5">
        <v>10</v>
      </c>
      <c r="I33" s="16">
        <v>10</v>
      </c>
      <c r="J33" s="71">
        <v>0</v>
      </c>
      <c r="K33" s="40">
        <v>0</v>
      </c>
      <c r="L33" s="5"/>
      <c r="M33" s="15" t="s">
        <v>14424</v>
      </c>
      <c r="N33" s="5">
        <v>7</v>
      </c>
      <c r="O33" s="16">
        <v>3</v>
      </c>
      <c r="P33" s="43">
        <v>-4</v>
      </c>
      <c r="Q33" s="248">
        <v>-0.57140000000000002</v>
      </c>
      <c r="R33" s="5"/>
      <c r="S33" s="15" t="s">
        <v>14424</v>
      </c>
      <c r="T33" s="5">
        <v>5</v>
      </c>
      <c r="U33" s="16">
        <v>2</v>
      </c>
      <c r="V33" s="65">
        <v>-3</v>
      </c>
      <c r="W33" s="250">
        <v>-0.6</v>
      </c>
      <c r="X33" s="5"/>
      <c r="Y33" s="15" t="s">
        <v>14424</v>
      </c>
      <c r="Z33" s="5">
        <v>3</v>
      </c>
      <c r="AA33" s="16">
        <v>1</v>
      </c>
      <c r="AB33" s="88">
        <v>-2</v>
      </c>
      <c r="AC33" s="251">
        <v>-0.66669999999999996</v>
      </c>
      <c r="AD33" s="5"/>
      <c r="AE33" s="15" t="s">
        <v>14424</v>
      </c>
      <c r="AF33" s="5">
        <v>5</v>
      </c>
      <c r="AG33" s="16">
        <v>6</v>
      </c>
      <c r="AH33" s="132">
        <v>1</v>
      </c>
      <c r="AI33" s="42">
        <v>0.2</v>
      </c>
      <c r="AJ33" s="5"/>
      <c r="AK33" s="15" t="s">
        <v>14424</v>
      </c>
      <c r="AL33" s="5">
        <v>2</v>
      </c>
      <c r="AM33" s="16">
        <v>4</v>
      </c>
      <c r="AN33" s="57">
        <v>2</v>
      </c>
      <c r="AO33" s="92">
        <v>1</v>
      </c>
      <c r="AP33" s="5"/>
      <c r="AQ33" s="15" t="s">
        <v>14424</v>
      </c>
      <c r="AR33" s="5">
        <v>3</v>
      </c>
      <c r="AS33" s="16">
        <v>3</v>
      </c>
      <c r="AT33" s="188">
        <v>0</v>
      </c>
      <c r="AU33" s="40">
        <v>0</v>
      </c>
      <c r="AV33" s="5"/>
      <c r="AW33" s="15" t="s">
        <v>14424</v>
      </c>
      <c r="AX33" s="5">
        <v>5</v>
      </c>
      <c r="AY33" s="16">
        <v>4</v>
      </c>
      <c r="AZ33" s="60">
        <v>-1</v>
      </c>
      <c r="BA33" s="46">
        <v>-0.2</v>
      </c>
      <c r="BB33" s="5"/>
      <c r="BC33" s="15" t="s">
        <v>14424</v>
      </c>
      <c r="BD33" s="5">
        <v>6</v>
      </c>
      <c r="BE33" s="16">
        <v>4</v>
      </c>
      <c r="BF33" s="136">
        <v>-2</v>
      </c>
      <c r="BG33" s="50">
        <v>-0.33329999999999999</v>
      </c>
      <c r="BH33" s="5"/>
      <c r="BI33" s="15" t="s">
        <v>14424</v>
      </c>
      <c r="BJ33" s="5">
        <v>2</v>
      </c>
      <c r="BK33" s="16">
        <v>1</v>
      </c>
      <c r="BL33" s="186">
        <v>-1</v>
      </c>
      <c r="BM33" s="61">
        <v>-0.5</v>
      </c>
    </row>
    <row r="34" spans="1:65">
      <c r="A34" s="15" t="s">
        <v>14415</v>
      </c>
      <c r="B34" s="74">
        <v>0.8</v>
      </c>
      <c r="C34" s="75">
        <v>0.56999999999999995</v>
      </c>
      <c r="D34" s="252">
        <v>-0.22857142899999999</v>
      </c>
      <c r="E34" s="253">
        <v>-0.28570000000000001</v>
      </c>
      <c r="F34" s="5"/>
      <c r="G34" s="15" t="s">
        <v>14415</v>
      </c>
      <c r="H34" s="74">
        <v>0.91</v>
      </c>
      <c r="I34" s="75">
        <v>0.63</v>
      </c>
      <c r="J34" s="181">
        <v>-0.284090909</v>
      </c>
      <c r="K34" s="254">
        <v>-0.3125</v>
      </c>
      <c r="L34" s="5"/>
      <c r="M34" s="15" t="s">
        <v>14415</v>
      </c>
      <c r="N34" s="74">
        <v>0.7</v>
      </c>
      <c r="O34" s="75">
        <v>0.43</v>
      </c>
      <c r="P34" s="51">
        <v>-0.27142857100000001</v>
      </c>
      <c r="Q34" s="102">
        <v>-0.38779999999999998</v>
      </c>
      <c r="R34" s="5"/>
      <c r="S34" s="15" t="s">
        <v>14415</v>
      </c>
      <c r="T34" s="74">
        <v>0.5</v>
      </c>
      <c r="U34" s="75">
        <v>0.33</v>
      </c>
      <c r="V34" s="62">
        <v>-0.16666666699999999</v>
      </c>
      <c r="W34" s="50">
        <v>-0.33329999999999999</v>
      </c>
      <c r="X34" s="5"/>
      <c r="Y34" s="15" t="s">
        <v>14415</v>
      </c>
      <c r="Z34" s="74">
        <v>0.43</v>
      </c>
      <c r="AA34" s="75">
        <v>0.33</v>
      </c>
      <c r="AB34" s="181">
        <v>-9.5238094999999995E-2</v>
      </c>
      <c r="AC34" s="80">
        <v>-0.22220000000000001</v>
      </c>
      <c r="AD34" s="5"/>
      <c r="AE34" s="15" t="s">
        <v>14415</v>
      </c>
      <c r="AF34" s="74">
        <v>0.56000000000000005</v>
      </c>
      <c r="AG34" s="75">
        <v>0.86</v>
      </c>
      <c r="AH34" s="181">
        <v>0.301587302</v>
      </c>
      <c r="AI34" s="83">
        <v>0.54290000000000005</v>
      </c>
      <c r="AJ34" s="5"/>
      <c r="AK34" s="15" t="s">
        <v>14415</v>
      </c>
      <c r="AL34" s="74">
        <v>0.22</v>
      </c>
      <c r="AM34" s="75">
        <v>0.44</v>
      </c>
      <c r="AN34" s="218">
        <v>0.222222222</v>
      </c>
      <c r="AO34" s="92">
        <v>1</v>
      </c>
      <c r="AP34" s="5"/>
      <c r="AQ34" s="15" t="s">
        <v>14415</v>
      </c>
      <c r="AR34" s="74">
        <v>0.5</v>
      </c>
      <c r="AS34" s="75">
        <v>0.43</v>
      </c>
      <c r="AT34" s="252">
        <v>-7.1428570999999996E-2</v>
      </c>
      <c r="AU34" s="255">
        <v>-0.1429</v>
      </c>
      <c r="AV34" s="5"/>
      <c r="AW34" s="15" t="s">
        <v>14415</v>
      </c>
      <c r="AX34" s="74">
        <v>0.83</v>
      </c>
      <c r="AY34" s="75">
        <v>0.56999999999999995</v>
      </c>
      <c r="AZ34" s="62">
        <v>-0.26190476200000001</v>
      </c>
      <c r="BA34" s="254">
        <v>-0.31430000000000002</v>
      </c>
      <c r="BB34" s="5"/>
      <c r="BC34" s="15" t="s">
        <v>14415</v>
      </c>
      <c r="BD34" s="74">
        <v>0.67</v>
      </c>
      <c r="BE34" s="75">
        <v>0.44</v>
      </c>
      <c r="BF34" s="186">
        <v>-0.22222</v>
      </c>
      <c r="BG34" s="50">
        <v>-0.33329999999999999</v>
      </c>
      <c r="BH34" s="5"/>
      <c r="BI34" s="15" t="s">
        <v>14415</v>
      </c>
      <c r="BJ34" s="74">
        <v>0.4</v>
      </c>
      <c r="BK34" s="75">
        <v>0.33</v>
      </c>
      <c r="BL34" s="86">
        <v>-6.6669999999999993E-2</v>
      </c>
      <c r="BM34" s="256">
        <v>-0.16669999999999999</v>
      </c>
    </row>
    <row r="35" spans="1:65">
      <c r="A35" s="15" t="s">
        <v>14425</v>
      </c>
      <c r="B35" s="5">
        <v>34</v>
      </c>
      <c r="C35" s="16">
        <v>27</v>
      </c>
      <c r="D35" s="88">
        <v>-7</v>
      </c>
      <c r="E35" s="257">
        <v>-0.2059</v>
      </c>
      <c r="F35" s="5"/>
      <c r="G35" s="15" t="s">
        <v>14425</v>
      </c>
      <c r="H35" s="5">
        <v>54</v>
      </c>
      <c r="I35" s="16">
        <v>70</v>
      </c>
      <c r="J35" s="155">
        <v>16</v>
      </c>
      <c r="K35" s="258">
        <v>0.29630000000000001</v>
      </c>
      <c r="L35" s="5"/>
      <c r="M35" s="15" t="s">
        <v>14425</v>
      </c>
      <c r="N35" s="5">
        <v>44</v>
      </c>
      <c r="O35" s="16">
        <v>39</v>
      </c>
      <c r="P35" s="249">
        <v>-5</v>
      </c>
      <c r="Q35" s="259">
        <v>-0.11360000000000001</v>
      </c>
      <c r="R35" s="5"/>
      <c r="S35" s="15" t="s">
        <v>14425</v>
      </c>
      <c r="T35" s="5">
        <v>51</v>
      </c>
      <c r="U35" s="16">
        <v>9</v>
      </c>
      <c r="V35" s="136">
        <v>-42</v>
      </c>
      <c r="W35" s="118">
        <v>-0.82350000000000001</v>
      </c>
      <c r="X35" s="5"/>
      <c r="Y35" s="15" t="s">
        <v>14425</v>
      </c>
      <c r="Z35" s="5">
        <v>36</v>
      </c>
      <c r="AA35" s="16">
        <v>13</v>
      </c>
      <c r="AB35" s="191">
        <v>-23</v>
      </c>
      <c r="AC35" s="260">
        <v>-0.63890000000000002</v>
      </c>
      <c r="AD35" s="5"/>
      <c r="AE35" s="15" t="s">
        <v>14425</v>
      </c>
      <c r="AF35" s="5">
        <v>41</v>
      </c>
      <c r="AG35" s="16">
        <v>55</v>
      </c>
      <c r="AH35" s="261">
        <v>14</v>
      </c>
      <c r="AI35" s="215">
        <v>0.34150000000000003</v>
      </c>
      <c r="AJ35" s="5"/>
      <c r="AK35" s="15" t="s">
        <v>14425</v>
      </c>
      <c r="AL35" s="5">
        <v>12</v>
      </c>
      <c r="AM35" s="16">
        <v>14</v>
      </c>
      <c r="AN35" s="57">
        <v>2</v>
      </c>
      <c r="AO35" s="178">
        <v>0.16669999999999999</v>
      </c>
      <c r="AP35" s="5"/>
      <c r="AQ35" s="15" t="s">
        <v>14425</v>
      </c>
      <c r="AR35" s="5">
        <v>22</v>
      </c>
      <c r="AS35" s="16">
        <v>16</v>
      </c>
      <c r="AT35" s="262">
        <v>-6</v>
      </c>
      <c r="AU35" s="263">
        <v>-0.2727</v>
      </c>
      <c r="AV35" s="5"/>
      <c r="AW35" s="15" t="s">
        <v>14425</v>
      </c>
      <c r="AX35" s="5">
        <v>54</v>
      </c>
      <c r="AY35" s="16">
        <v>108</v>
      </c>
      <c r="AZ35" s="264">
        <v>54</v>
      </c>
      <c r="BA35" s="92">
        <v>1</v>
      </c>
      <c r="BB35" s="5"/>
      <c r="BC35" s="15" t="s">
        <v>14425</v>
      </c>
      <c r="BD35" s="5">
        <v>57</v>
      </c>
      <c r="BE35" s="16">
        <v>55</v>
      </c>
      <c r="BF35" s="136">
        <v>-2</v>
      </c>
      <c r="BG35" s="265">
        <v>-3.5099999999999999E-2</v>
      </c>
      <c r="BH35" s="5"/>
      <c r="BI35" s="15" t="s">
        <v>14425</v>
      </c>
      <c r="BJ35" s="5">
        <v>13</v>
      </c>
      <c r="BK35" s="16">
        <v>4</v>
      </c>
      <c r="BL35" s="136">
        <v>-9</v>
      </c>
      <c r="BM35" s="199">
        <v>-0.69230000000000003</v>
      </c>
    </row>
    <row r="36" spans="1:65">
      <c r="A36" s="15" t="s">
        <v>14426</v>
      </c>
      <c r="B36" s="74">
        <v>1</v>
      </c>
      <c r="C36" s="75">
        <v>0.73</v>
      </c>
      <c r="D36" s="266">
        <v>-0.27027026999999998</v>
      </c>
      <c r="E36" s="263">
        <v>-0.27029999999999998</v>
      </c>
      <c r="F36" s="5"/>
      <c r="G36" s="15" t="s">
        <v>14426</v>
      </c>
      <c r="H36" s="74">
        <v>0.96</v>
      </c>
      <c r="I36" s="75">
        <v>1.04</v>
      </c>
      <c r="J36" s="96">
        <v>8.0490405000000001E-2</v>
      </c>
      <c r="K36" s="267">
        <v>8.3500000000000005E-2</v>
      </c>
      <c r="L36" s="5"/>
      <c r="M36" s="15" t="s">
        <v>14426</v>
      </c>
      <c r="N36" s="74">
        <v>0.92</v>
      </c>
      <c r="O36" s="75">
        <v>0.93</v>
      </c>
      <c r="P36" s="77">
        <v>1.1904761999999999E-2</v>
      </c>
      <c r="Q36" s="268">
        <v>1.2999999999999999E-2</v>
      </c>
      <c r="R36" s="5"/>
      <c r="S36" s="15" t="s">
        <v>14426</v>
      </c>
      <c r="T36" s="74">
        <v>1.0900000000000001</v>
      </c>
      <c r="U36" s="75">
        <v>1.5</v>
      </c>
      <c r="V36" s="127">
        <v>0.41489361699999999</v>
      </c>
      <c r="W36" s="269">
        <v>0.38240000000000002</v>
      </c>
      <c r="X36" s="5"/>
      <c r="Y36" s="15" t="s">
        <v>14426</v>
      </c>
      <c r="Z36" s="74">
        <v>0.9</v>
      </c>
      <c r="AA36" s="75">
        <v>1.08</v>
      </c>
      <c r="AB36" s="71">
        <v>0.18333333299999999</v>
      </c>
      <c r="AC36" s="270">
        <v>0.20369999999999999</v>
      </c>
      <c r="AD36" s="5"/>
      <c r="AE36" s="15" t="s">
        <v>14426</v>
      </c>
      <c r="AF36" s="74">
        <v>0.79</v>
      </c>
      <c r="AG36" s="75">
        <v>1</v>
      </c>
      <c r="AH36" s="51">
        <v>0.21153846200000001</v>
      </c>
      <c r="AI36" s="271">
        <v>0.26829999999999998</v>
      </c>
      <c r="AJ36" s="5"/>
      <c r="AK36" s="15" t="s">
        <v>14426</v>
      </c>
      <c r="AL36" s="74">
        <v>0.92</v>
      </c>
      <c r="AM36" s="75">
        <v>0.64</v>
      </c>
      <c r="AN36" s="136">
        <v>-0.28671328699999998</v>
      </c>
      <c r="AO36" s="254">
        <v>-0.31059999999999999</v>
      </c>
      <c r="AP36" s="5"/>
      <c r="AQ36" s="15" t="s">
        <v>14426</v>
      </c>
      <c r="AR36" s="74">
        <v>0.85</v>
      </c>
      <c r="AS36" s="75">
        <v>1</v>
      </c>
      <c r="AT36" s="272">
        <v>0.15384615400000001</v>
      </c>
      <c r="AU36" s="126">
        <v>0.18179999999999999</v>
      </c>
      <c r="AV36" s="5"/>
      <c r="AW36" s="15" t="s">
        <v>14426</v>
      </c>
      <c r="AX36" s="74">
        <v>0.96</v>
      </c>
      <c r="AY36" s="75">
        <v>0.97</v>
      </c>
      <c r="AZ36" s="57">
        <v>8.6872589999999993E-3</v>
      </c>
      <c r="BA36" s="273">
        <v>8.9999999999999993E-3</v>
      </c>
      <c r="BB36" s="5"/>
      <c r="BC36" s="15" t="s">
        <v>14426</v>
      </c>
      <c r="BD36" s="74">
        <v>1.02</v>
      </c>
      <c r="BE36" s="75">
        <v>0.93</v>
      </c>
      <c r="BF36" s="245">
        <v>-8.5650000000000004E-2</v>
      </c>
      <c r="BG36" s="63">
        <v>-8.4199999999999997E-2</v>
      </c>
      <c r="BH36" s="5"/>
      <c r="BI36" s="15" t="s">
        <v>14426</v>
      </c>
      <c r="BJ36" s="74">
        <v>1.18</v>
      </c>
      <c r="BK36" s="75">
        <v>0.8</v>
      </c>
      <c r="BL36" s="245">
        <v>-0.38181999999999999</v>
      </c>
      <c r="BM36" s="274">
        <v>-0.3231</v>
      </c>
    </row>
    <row r="37" spans="1:65">
      <c r="A37" s="15" t="s">
        <v>14418</v>
      </c>
      <c r="B37" s="5">
        <v>1</v>
      </c>
      <c r="C37" s="16">
        <v>2</v>
      </c>
      <c r="D37" s="275">
        <v>1</v>
      </c>
      <c r="E37" s="92">
        <v>1</v>
      </c>
      <c r="F37" s="5"/>
      <c r="G37" s="15" t="s">
        <v>14418</v>
      </c>
      <c r="H37" s="5">
        <v>2</v>
      </c>
      <c r="I37" s="16">
        <v>2</v>
      </c>
      <c r="J37" s="71">
        <v>0</v>
      </c>
      <c r="K37" s="40">
        <v>0</v>
      </c>
      <c r="L37" s="5"/>
      <c r="M37" s="15" t="s">
        <v>14418</v>
      </c>
      <c r="N37" s="5">
        <v>1</v>
      </c>
      <c r="O37" s="16">
        <v>2</v>
      </c>
      <c r="P37" s="87">
        <v>1</v>
      </c>
      <c r="Q37" s="92">
        <v>1</v>
      </c>
      <c r="R37" s="5"/>
      <c r="S37" s="15" t="s">
        <v>14418</v>
      </c>
      <c r="T37" s="5">
        <v>1</v>
      </c>
      <c r="U37" s="16">
        <v>0</v>
      </c>
      <c r="V37" s="120">
        <v>-1</v>
      </c>
      <c r="W37" s="93">
        <v>-1</v>
      </c>
      <c r="X37" s="5"/>
      <c r="Y37" s="15" t="s">
        <v>14418</v>
      </c>
      <c r="Z37" s="5">
        <v>2</v>
      </c>
      <c r="AA37" s="16">
        <v>1</v>
      </c>
      <c r="AB37" s="60">
        <v>-1</v>
      </c>
      <c r="AC37" s="61">
        <v>-0.5</v>
      </c>
      <c r="AD37" s="5"/>
      <c r="AE37" s="15" t="s">
        <v>14418</v>
      </c>
      <c r="AF37" s="5">
        <v>1</v>
      </c>
      <c r="AG37" s="16">
        <v>3</v>
      </c>
      <c r="AH37" s="90">
        <v>2</v>
      </c>
      <c r="AI37" s="92">
        <v>2</v>
      </c>
      <c r="AJ37" s="5"/>
      <c r="AK37" s="15" t="s">
        <v>14418</v>
      </c>
      <c r="AL37" s="5">
        <v>0</v>
      </c>
      <c r="AM37" s="16">
        <v>0</v>
      </c>
      <c r="AN37" s="187">
        <v>0</v>
      </c>
      <c r="AO37" s="97" t="e">
        <v>#DIV/0!</v>
      </c>
      <c r="AP37" s="5"/>
      <c r="AQ37" s="15" t="s">
        <v>14418</v>
      </c>
      <c r="AR37" s="5">
        <v>1</v>
      </c>
      <c r="AS37" s="16">
        <v>0</v>
      </c>
      <c r="AT37" s="276">
        <v>-1</v>
      </c>
      <c r="AU37" s="93">
        <v>-1</v>
      </c>
      <c r="AV37" s="5"/>
      <c r="AW37" s="15" t="s">
        <v>14418</v>
      </c>
      <c r="AX37" s="5">
        <v>2</v>
      </c>
      <c r="AY37" s="16">
        <v>3</v>
      </c>
      <c r="AZ37" s="51">
        <v>1</v>
      </c>
      <c r="BA37" s="81">
        <v>0.5</v>
      </c>
      <c r="BB37" s="5"/>
      <c r="BC37" s="15" t="s">
        <v>14418</v>
      </c>
      <c r="BD37" s="5">
        <v>2</v>
      </c>
      <c r="BE37" s="16">
        <v>1</v>
      </c>
      <c r="BF37" s="95">
        <v>-1</v>
      </c>
      <c r="BG37" s="61">
        <v>-0.5</v>
      </c>
      <c r="BH37" s="5"/>
      <c r="BI37" s="15" t="s">
        <v>14418</v>
      </c>
      <c r="BJ37" s="5">
        <v>0</v>
      </c>
      <c r="BK37" s="16">
        <v>0</v>
      </c>
      <c r="BL37" s="62">
        <v>0</v>
      </c>
      <c r="BM37" s="97" t="e">
        <v>#DIV/0!</v>
      </c>
    </row>
    <row r="38" spans="1:65">
      <c r="A38" s="15" t="s">
        <v>14403</v>
      </c>
      <c r="B38" s="5">
        <v>17</v>
      </c>
      <c r="C38" s="16">
        <v>23</v>
      </c>
      <c r="D38" s="155">
        <v>6</v>
      </c>
      <c r="E38" s="277">
        <v>0.35289999999999999</v>
      </c>
      <c r="F38" s="5"/>
      <c r="G38" s="15" t="s">
        <v>14403</v>
      </c>
      <c r="H38" s="5">
        <v>20</v>
      </c>
      <c r="I38" s="16">
        <v>23</v>
      </c>
      <c r="J38" s="41">
        <v>3</v>
      </c>
      <c r="K38" s="54">
        <v>0.15</v>
      </c>
      <c r="L38" s="5"/>
      <c r="M38" s="15" t="s">
        <v>14403</v>
      </c>
      <c r="N38" s="5">
        <v>12</v>
      </c>
      <c r="O38" s="16">
        <v>33</v>
      </c>
      <c r="P38" s="155">
        <v>21</v>
      </c>
      <c r="Q38" s="92">
        <v>1.75</v>
      </c>
      <c r="R38" s="5"/>
      <c r="S38" s="15" t="s">
        <v>14403</v>
      </c>
      <c r="T38" s="5">
        <v>37</v>
      </c>
      <c r="U38" s="16">
        <v>0</v>
      </c>
      <c r="V38" s="211">
        <v>-37</v>
      </c>
      <c r="W38" s="93">
        <v>-1</v>
      </c>
      <c r="X38" s="5"/>
      <c r="Y38" s="15" t="s">
        <v>14403</v>
      </c>
      <c r="Z38" s="5">
        <v>29</v>
      </c>
      <c r="AA38" s="16">
        <v>13</v>
      </c>
      <c r="AB38" s="278">
        <v>-16</v>
      </c>
      <c r="AC38" s="279">
        <v>-0.55169999999999997</v>
      </c>
      <c r="AD38" s="5"/>
      <c r="AE38" s="15" t="s">
        <v>14403</v>
      </c>
      <c r="AF38" s="5">
        <v>20</v>
      </c>
      <c r="AG38" s="16">
        <v>35</v>
      </c>
      <c r="AH38" s="155">
        <v>15</v>
      </c>
      <c r="AI38" s="189">
        <v>0.75</v>
      </c>
      <c r="AJ38" s="5"/>
      <c r="AK38" s="15" t="s">
        <v>14403</v>
      </c>
      <c r="AL38" s="5">
        <v>0</v>
      </c>
      <c r="AM38" s="16">
        <v>0</v>
      </c>
      <c r="AN38" s="187">
        <v>0</v>
      </c>
      <c r="AO38" s="97" t="e">
        <v>#DIV/0!</v>
      </c>
      <c r="AP38" s="5"/>
      <c r="AQ38" s="15" t="s">
        <v>14403</v>
      </c>
      <c r="AR38" s="5">
        <v>13</v>
      </c>
      <c r="AS38" s="16">
        <v>0</v>
      </c>
      <c r="AT38" s="280">
        <v>-13</v>
      </c>
      <c r="AU38" s="93">
        <v>-1</v>
      </c>
      <c r="AV38" s="5"/>
      <c r="AW38" s="15" t="s">
        <v>14403</v>
      </c>
      <c r="AX38" s="5">
        <v>42</v>
      </c>
      <c r="AY38" s="16">
        <v>104</v>
      </c>
      <c r="AZ38" s="155">
        <v>62</v>
      </c>
      <c r="BA38" s="92">
        <v>1.4762</v>
      </c>
      <c r="BB38" s="5"/>
      <c r="BC38" s="15" t="s">
        <v>14403</v>
      </c>
      <c r="BD38" s="5">
        <v>37</v>
      </c>
      <c r="BE38" s="16">
        <v>38</v>
      </c>
      <c r="BF38" s="71">
        <v>1</v>
      </c>
      <c r="BG38" s="112">
        <v>2.7E-2</v>
      </c>
      <c r="BH38" s="5"/>
      <c r="BI38" s="15" t="s">
        <v>14403</v>
      </c>
      <c r="BJ38" s="5">
        <v>0</v>
      </c>
      <c r="BK38" s="16">
        <v>0</v>
      </c>
      <c r="BL38" s="62">
        <v>0</v>
      </c>
      <c r="BM38" s="97" t="e">
        <v>#DIV/0!</v>
      </c>
    </row>
    <row r="39" spans="1:65">
      <c r="A39" s="114" t="s">
        <v>14419</v>
      </c>
      <c r="B39" s="281">
        <v>0.5</v>
      </c>
      <c r="C39" s="282">
        <v>0.62</v>
      </c>
      <c r="D39" s="283">
        <v>0.121621622</v>
      </c>
      <c r="E39" s="284">
        <v>0.2432</v>
      </c>
      <c r="F39" s="5"/>
      <c r="G39" s="114" t="s">
        <v>14419</v>
      </c>
      <c r="H39" s="281">
        <v>0.36</v>
      </c>
      <c r="I39" s="282">
        <v>0.34</v>
      </c>
      <c r="J39" s="285">
        <v>-1.3859275000000001E-2</v>
      </c>
      <c r="K39" s="286">
        <v>-3.8800000000000001E-2</v>
      </c>
      <c r="L39" s="5"/>
      <c r="M39" s="114" t="s">
        <v>14419</v>
      </c>
      <c r="N39" s="281">
        <v>0.25</v>
      </c>
      <c r="O39" s="282">
        <v>0.79</v>
      </c>
      <c r="P39" s="287">
        <v>0.53571428600000004</v>
      </c>
      <c r="Q39" s="288">
        <v>2.1429</v>
      </c>
      <c r="R39" s="5"/>
      <c r="S39" s="114" t="s">
        <v>14419</v>
      </c>
      <c r="T39" s="281">
        <v>0.79</v>
      </c>
      <c r="U39" s="282">
        <v>0</v>
      </c>
      <c r="V39" s="289">
        <v>-0.78723404299999999</v>
      </c>
      <c r="W39" s="290">
        <v>-1</v>
      </c>
      <c r="X39" s="5"/>
      <c r="Y39" s="114" t="s">
        <v>14419</v>
      </c>
      <c r="Z39" s="281">
        <v>0.73</v>
      </c>
      <c r="AA39" s="282">
        <v>1.08</v>
      </c>
      <c r="AB39" s="291">
        <v>0.35833333299999998</v>
      </c>
      <c r="AC39" s="292">
        <v>0.49430000000000002</v>
      </c>
      <c r="AD39" s="5"/>
      <c r="AE39" s="114" t="s">
        <v>14419</v>
      </c>
      <c r="AF39" s="281">
        <v>0.38</v>
      </c>
      <c r="AG39" s="282">
        <v>0.64</v>
      </c>
      <c r="AH39" s="293">
        <v>0.25174825200000001</v>
      </c>
      <c r="AI39" s="294">
        <v>0.65449999999999997</v>
      </c>
      <c r="AJ39" s="5"/>
      <c r="AK39" s="114" t="s">
        <v>14419</v>
      </c>
      <c r="AL39" s="281">
        <v>0</v>
      </c>
      <c r="AM39" s="282">
        <v>0</v>
      </c>
      <c r="AN39" s="295">
        <v>0</v>
      </c>
      <c r="AO39" s="223" t="e">
        <v>#DIV/0!</v>
      </c>
      <c r="AP39" s="5"/>
      <c r="AQ39" s="114" t="s">
        <v>14419</v>
      </c>
      <c r="AR39" s="281">
        <v>0.5</v>
      </c>
      <c r="AS39" s="282">
        <v>0</v>
      </c>
      <c r="AT39" s="296">
        <v>-0.5</v>
      </c>
      <c r="AU39" s="290">
        <v>-1</v>
      </c>
      <c r="AV39" s="5"/>
      <c r="AW39" s="114" t="s">
        <v>14419</v>
      </c>
      <c r="AX39" s="281">
        <v>0.75</v>
      </c>
      <c r="AY39" s="282">
        <v>0.94</v>
      </c>
      <c r="AZ39" s="297">
        <v>0.186936937</v>
      </c>
      <c r="BA39" s="298">
        <v>0.2492</v>
      </c>
      <c r="BB39" s="5"/>
      <c r="BC39" s="114" t="s">
        <v>14419</v>
      </c>
      <c r="BD39" s="281">
        <v>0.66</v>
      </c>
      <c r="BE39" s="282">
        <v>0.64</v>
      </c>
      <c r="BF39" s="299">
        <v>-1.6650000000000002E-2</v>
      </c>
      <c r="BG39" s="300">
        <v>-2.52E-2</v>
      </c>
      <c r="BH39" s="5"/>
      <c r="BI39" s="114" t="s">
        <v>14419</v>
      </c>
      <c r="BJ39" s="281">
        <v>0</v>
      </c>
      <c r="BK39" s="282">
        <v>0</v>
      </c>
      <c r="BL39" s="301">
        <v>0</v>
      </c>
      <c r="BM39" s="223" t="e">
        <v>#DIV/0!</v>
      </c>
    </row>
    <row r="40" spans="1:65">
      <c r="A40" s="73"/>
      <c r="B40" s="73"/>
      <c r="C40" s="73"/>
      <c r="D40" s="302"/>
      <c r="E40" s="302"/>
      <c r="F40" s="5"/>
      <c r="G40" s="73"/>
      <c r="H40" s="73"/>
      <c r="I40" s="73"/>
      <c r="J40" s="302"/>
      <c r="K40" s="302"/>
      <c r="L40" s="5"/>
      <c r="M40" s="73"/>
      <c r="N40" s="73"/>
      <c r="O40" s="73"/>
      <c r="P40" s="302"/>
      <c r="Q40" s="302"/>
      <c r="R40" s="5"/>
      <c r="S40" s="73"/>
      <c r="T40" s="73"/>
      <c r="U40" s="73"/>
      <c r="V40" s="302"/>
      <c r="W40" s="302"/>
      <c r="X40" s="5"/>
      <c r="Y40" s="73"/>
      <c r="Z40" s="73"/>
      <c r="AA40" s="73"/>
      <c r="AB40" s="302"/>
      <c r="AC40" s="302"/>
      <c r="AD40" s="5"/>
      <c r="AE40" s="73"/>
      <c r="AF40" s="73"/>
      <c r="AG40" s="73"/>
      <c r="AH40" s="302"/>
      <c r="AI40" s="302"/>
      <c r="AJ40" s="5"/>
      <c r="AK40" s="73"/>
      <c r="AL40" s="73"/>
      <c r="AM40" s="73"/>
      <c r="AN40" s="302"/>
      <c r="AO40" s="302"/>
      <c r="AP40" s="5"/>
      <c r="AQ40" s="73"/>
      <c r="AR40" s="73"/>
      <c r="AS40" s="73"/>
      <c r="AT40" s="302"/>
      <c r="AU40" s="302"/>
      <c r="AV40" s="5"/>
      <c r="AW40" s="73"/>
      <c r="AX40" s="73"/>
      <c r="AY40" s="73"/>
      <c r="AZ40" s="302"/>
      <c r="BA40" s="302"/>
      <c r="BB40" s="5"/>
      <c r="BC40" s="73"/>
      <c r="BD40" s="73"/>
      <c r="BE40" s="73"/>
      <c r="BF40" s="302"/>
      <c r="BG40" s="302"/>
      <c r="BH40" s="5"/>
      <c r="BI40" s="73"/>
      <c r="BJ40" s="73"/>
      <c r="BK40" s="73"/>
      <c r="BL40" s="302"/>
      <c r="BM40" s="30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N31" sqref="N31"/>
    </sheetView>
  </sheetViews>
  <sheetFormatPr defaultColWidth="8.85546875"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E741"/>
  <sheetViews>
    <sheetView topLeftCell="EF1" zoomScale="70" zoomScaleNormal="70" workbookViewId="0">
      <selection activeCell="GH1" sqref="GH1"/>
    </sheetView>
  </sheetViews>
  <sheetFormatPr defaultRowHeight="15"/>
  <cols>
    <col min="2" max="2" width="9.85546875" customWidth="1"/>
    <col min="3" max="3" width="12.85546875" customWidth="1"/>
    <col min="9" max="9" width="10.85546875" customWidth="1"/>
    <col min="11" max="11" width="19" customWidth="1"/>
    <col min="12" max="12" width="13.42578125" customWidth="1"/>
    <col min="13" max="13" width="25.28515625" customWidth="1"/>
    <col min="14" max="14" width="26.5703125" customWidth="1"/>
    <col min="15" max="15" width="11.42578125" customWidth="1"/>
    <col min="16" max="16" width="17.28515625" customWidth="1"/>
    <col min="17" max="17" width="14.42578125" customWidth="1"/>
    <col min="18" max="18" width="14.28515625" customWidth="1"/>
    <col min="19" max="19" width="15.5703125" customWidth="1"/>
    <col min="20" max="20" width="18" customWidth="1"/>
    <col min="21" max="21" width="15.140625" customWidth="1"/>
    <col min="22" max="22" width="18.42578125" customWidth="1"/>
    <col min="24" max="24" width="24.85546875" customWidth="1"/>
    <col min="25" max="25" width="27.140625" customWidth="1"/>
    <col min="26" max="26" width="22.28515625" customWidth="1"/>
    <col min="27" max="27" width="14.7109375" customWidth="1"/>
    <col min="28" max="28" width="20.85546875" customWidth="1"/>
    <col min="29" max="29" width="15.28515625" customWidth="1"/>
    <col min="30" max="30" width="16.7109375" customWidth="1"/>
    <col min="31" max="31" width="20.42578125" customWidth="1"/>
    <col min="32" max="32" width="22.85546875" customWidth="1"/>
    <col min="33" max="33" width="20.5703125" customWidth="1"/>
    <col min="34" max="34" width="11" customWidth="1"/>
    <col min="35" max="35" width="13.7109375" customWidth="1"/>
    <col min="37" max="37" width="10.85546875" customWidth="1"/>
    <col min="38" max="38" width="10.140625" customWidth="1"/>
    <col min="40" max="40" width="12.85546875" customWidth="1"/>
    <col min="41" max="41" width="13.42578125" customWidth="1"/>
    <col min="44" max="44" width="14.7109375" customWidth="1"/>
    <col min="45" max="45" width="16.28515625" customWidth="1"/>
    <col min="48" max="48" width="10.42578125" customWidth="1"/>
    <col min="49" max="49" width="11.5703125" customWidth="1"/>
    <col min="50" max="50" width="26.140625" customWidth="1"/>
    <col min="51" max="51" width="20.5703125" customWidth="1"/>
    <col min="52" max="52" width="15.28515625" customWidth="1"/>
    <col min="53" max="53" width="11.42578125" customWidth="1"/>
    <col min="54" max="54" width="14.28515625" customWidth="1"/>
    <col min="55" max="55" width="11.28515625" customWidth="1"/>
    <col min="56" max="56" width="10.140625" customWidth="1"/>
    <col min="57" max="57" width="16.5703125" customWidth="1"/>
    <col min="58" max="58" width="16.7109375" customWidth="1"/>
    <col min="59" max="59" width="18.42578125" customWidth="1"/>
    <col min="60" max="60" width="16.140625" customWidth="1"/>
    <col min="63" max="63" width="13.85546875" customWidth="1"/>
    <col min="64" max="64" width="16.5703125" customWidth="1"/>
    <col min="65" max="65" width="19.140625" customWidth="1"/>
    <col min="66" max="66" width="24.7109375" customWidth="1"/>
    <col min="67" max="67" width="19.42578125" customWidth="1"/>
    <col min="68" max="68" width="19" customWidth="1"/>
    <col min="69" max="69" width="23.7109375" customWidth="1"/>
    <col min="70" max="70" width="22" customWidth="1"/>
    <col min="71" max="71" width="13.42578125" customWidth="1"/>
    <col min="72" max="72" width="21.28515625" customWidth="1"/>
    <col min="73" max="73" width="28" customWidth="1"/>
    <col min="74" max="74" width="19.42578125" customWidth="1"/>
    <col min="75" max="75" width="24.28515625" customWidth="1"/>
    <col min="76" max="76" width="19.85546875" customWidth="1"/>
    <col min="77" max="77" width="24.140625" customWidth="1"/>
    <col min="78" max="78" width="19.140625" customWidth="1"/>
    <col min="79" max="79" width="22" customWidth="1"/>
    <col min="80" max="80" width="23.85546875" customWidth="1"/>
    <col min="81" max="81" width="21.42578125" customWidth="1"/>
    <col min="82" max="82" width="16.140625" customWidth="1"/>
    <col min="83" max="83" width="27.7109375" customWidth="1"/>
    <col min="84" max="84" width="19" customWidth="1"/>
    <col min="85" max="85" width="20.42578125" customWidth="1"/>
    <col min="86" max="86" width="19" customWidth="1"/>
    <col min="87" max="87" width="17.28515625" customWidth="1"/>
    <col min="88" max="88" width="20.5703125" customWidth="1"/>
    <col min="89" max="89" width="20.42578125" customWidth="1"/>
    <col min="90" max="90" width="17.140625" customWidth="1"/>
    <col min="91" max="91" width="23.42578125" customWidth="1"/>
    <col min="92" max="92" width="24.85546875" customWidth="1"/>
    <col min="93" max="93" width="20.5703125" customWidth="1"/>
    <col min="94" max="94" width="17.28515625" customWidth="1"/>
    <col min="95" max="95" width="23.7109375" customWidth="1"/>
    <col min="96" max="96" width="18.7109375" customWidth="1"/>
    <col min="97" max="97" width="19.5703125" customWidth="1"/>
    <col min="98" max="98" width="17.7109375" customWidth="1"/>
    <col min="99" max="99" width="17.140625" customWidth="1"/>
    <col min="100" max="100" width="15.140625" customWidth="1"/>
    <col min="101" max="102" width="14.85546875" customWidth="1"/>
    <col min="103" max="103" width="21.28515625" customWidth="1"/>
    <col min="104" max="104" width="25.140625" customWidth="1"/>
    <col min="105" max="105" width="24.140625" customWidth="1"/>
    <col min="106" max="106" width="22.42578125" customWidth="1"/>
    <col min="107" max="107" width="28.140625" customWidth="1"/>
    <col min="108" max="108" width="27.140625" customWidth="1"/>
    <col min="109" max="109" width="25.7109375" customWidth="1"/>
    <col min="110" max="110" width="25.85546875" customWidth="1"/>
    <col min="111" max="111" width="22.42578125" customWidth="1"/>
    <col min="112" max="112" width="17.28515625" customWidth="1"/>
    <col min="113" max="113" width="19.140625" customWidth="1"/>
    <col min="114" max="114" width="20.140625" customWidth="1"/>
    <col min="115" max="115" width="24.7109375" customWidth="1"/>
    <col min="116" max="116" width="20.85546875" customWidth="1"/>
    <col min="117" max="117" width="17" customWidth="1"/>
    <col min="118" max="118" width="24.42578125" customWidth="1"/>
    <col min="119" max="119" width="24.85546875" customWidth="1"/>
    <col min="120" max="120" width="22.7109375" customWidth="1"/>
    <col min="121" max="121" width="25.140625" customWidth="1"/>
    <col min="122" max="122" width="22.28515625" customWidth="1"/>
    <col min="123" max="123" width="19.42578125" customWidth="1"/>
    <col min="124" max="124" width="20" customWidth="1"/>
    <col min="125" max="125" width="14.42578125" customWidth="1"/>
    <col min="126" max="126" width="19" customWidth="1"/>
    <col min="127" max="127" width="11.5703125" customWidth="1"/>
    <col min="128" max="128" width="22.85546875" customWidth="1"/>
    <col min="129" max="129" width="21" customWidth="1"/>
    <col min="130" max="130" width="26.140625" customWidth="1"/>
    <col min="131" max="131" width="16.140625" customWidth="1"/>
    <col min="132" max="132" width="18" customWidth="1"/>
    <col min="133" max="133" width="17.7109375" customWidth="1"/>
    <col min="134" max="134" width="11.5703125" customWidth="1"/>
    <col min="135" max="135" width="20.85546875" customWidth="1"/>
    <col min="136" max="136" width="19.42578125" customWidth="1"/>
    <col min="137" max="137" width="24.42578125" customWidth="1"/>
    <col min="138" max="138" width="27.28515625" customWidth="1"/>
    <col min="139" max="139" width="23.42578125" customWidth="1"/>
    <col min="140" max="140" width="17.28515625" customWidth="1"/>
    <col min="141" max="141" width="24.140625" customWidth="1"/>
    <col min="142" max="143" width="23.7109375" customWidth="1"/>
    <col min="144" max="144" width="17.5703125" customWidth="1"/>
    <col min="145" max="145" width="23.85546875" customWidth="1"/>
    <col min="146" max="146" width="16.28515625" customWidth="1"/>
    <col min="147" max="147" width="17" customWidth="1"/>
    <col min="148" max="148" width="19.140625" customWidth="1"/>
    <col min="149" max="149" width="12.85546875" customWidth="1"/>
    <col min="150" max="150" width="23.7109375" customWidth="1"/>
    <col min="151" max="151" width="22.28515625" customWidth="1"/>
    <col min="152" max="152" width="18.42578125" customWidth="1"/>
    <col min="153" max="153" width="17.5703125" customWidth="1"/>
    <col min="154" max="154" width="28" customWidth="1"/>
    <col min="155" max="155" width="22.85546875" customWidth="1"/>
    <col min="156" max="156" width="24.7109375" customWidth="1"/>
    <col min="157" max="157" width="21.28515625" customWidth="1"/>
    <col min="158" max="158" width="28.7109375" customWidth="1"/>
    <col min="159" max="159" width="29" customWidth="1"/>
    <col min="160" max="160" width="16.5703125" customWidth="1"/>
    <col min="161" max="161" width="23" customWidth="1"/>
    <col min="162" max="163" width="22.42578125" customWidth="1"/>
    <col min="164" max="165" width="24.42578125" customWidth="1"/>
    <col min="166" max="166" width="15.85546875" customWidth="1"/>
    <col min="167" max="167" width="24.140625" customWidth="1"/>
    <col min="168" max="168" width="20.85546875" customWidth="1"/>
    <col min="169" max="169" width="11.42578125" customWidth="1"/>
    <col min="170" max="170" width="28" customWidth="1"/>
    <col min="171" max="171" width="19.42578125" customWidth="1"/>
    <col min="172" max="172" width="27.7109375" customWidth="1"/>
    <col min="173" max="173" width="19" customWidth="1"/>
    <col min="174" max="174" width="19.85546875" customWidth="1"/>
    <col min="175" max="175" width="18.42578125" customWidth="1"/>
    <col min="176" max="176" width="19" customWidth="1"/>
    <col min="177" max="177" width="15.140625" customWidth="1"/>
    <col min="178" max="178" width="22.85546875" customWidth="1"/>
    <col min="179" max="179" width="19" customWidth="1"/>
    <col min="180" max="180" width="19.42578125" customWidth="1"/>
    <col min="181" max="181" width="24.28515625" customWidth="1"/>
    <col min="182" max="182" width="14.42578125" customWidth="1"/>
    <col min="183" max="183" width="16.140625" customWidth="1"/>
    <col min="184" max="184" width="21.28515625" customWidth="1"/>
    <col min="185" max="185" width="17.28515625" customWidth="1"/>
    <col min="186" max="186" width="19.85546875" customWidth="1"/>
    <col min="187" max="187" width="19.5703125" customWidth="1"/>
    <col min="188" max="188" width="15.7109375" customWidth="1"/>
    <col min="189" max="189" width="18" customWidth="1"/>
    <col min="190" max="190" width="24.42578125" customWidth="1"/>
    <col min="191" max="191" width="25.140625" customWidth="1"/>
    <col min="192" max="192" width="19.42578125" customWidth="1"/>
    <col min="193" max="193" width="19" customWidth="1"/>
    <col min="194" max="194" width="23.85546875" customWidth="1"/>
    <col min="195" max="195" width="18.7109375" customWidth="1"/>
    <col min="196" max="196" width="25.85546875" customWidth="1"/>
    <col min="197" max="197" width="25.7109375" customWidth="1"/>
    <col min="198" max="198" width="20.85546875" customWidth="1"/>
    <col min="199" max="199" width="25.7109375" customWidth="1"/>
    <col min="200" max="200" width="21.85546875" customWidth="1"/>
    <col min="201" max="201" width="26.7109375" customWidth="1"/>
    <col min="202" max="202" width="25.7109375" customWidth="1"/>
    <col min="203" max="203" width="16.5703125" customWidth="1"/>
    <col min="204" max="204" width="22.7109375" customWidth="1"/>
    <col min="205" max="205" width="19.5703125" customWidth="1"/>
    <col min="206" max="206" width="20.85546875" customWidth="1"/>
    <col min="207" max="207" width="21.5703125" customWidth="1"/>
    <col min="208" max="208" width="19.85546875" customWidth="1"/>
    <col min="209" max="209" width="18.7109375" customWidth="1"/>
    <col min="210" max="211" width="25.85546875" customWidth="1"/>
    <col min="212" max="212" width="25.28515625" customWidth="1"/>
    <col min="213" max="213" width="21" customWidth="1"/>
    <col min="214" max="214" width="17.7109375" customWidth="1"/>
    <col min="215" max="215" width="24.42578125" customWidth="1"/>
    <col min="216" max="216" width="20.85546875" customWidth="1"/>
    <col min="217" max="217" width="19" customWidth="1"/>
    <col min="218" max="218" width="16.7109375" customWidth="1"/>
    <col min="219" max="219" width="17.28515625" customWidth="1"/>
    <col min="220" max="220" width="19.5703125" customWidth="1"/>
    <col min="221" max="221" width="20.5703125" customWidth="1"/>
    <col min="222" max="222" width="21" customWidth="1"/>
    <col min="223" max="223" width="27.5703125" customWidth="1"/>
    <col min="224" max="224" width="19.140625" customWidth="1"/>
    <col min="225" max="225" width="26.28515625" customWidth="1"/>
    <col min="226" max="226" width="27" customWidth="1"/>
    <col min="227" max="228" width="23.7109375" customWidth="1"/>
    <col min="229" max="229" width="18.7109375" customWidth="1"/>
    <col min="230" max="230" width="20.85546875" customWidth="1"/>
    <col min="231" max="231" width="25.5703125" customWidth="1"/>
    <col min="232" max="232" width="16.5703125" customWidth="1"/>
    <col min="233" max="233" width="18.140625" customWidth="1"/>
    <col min="234" max="234" width="22.85546875" customWidth="1"/>
    <col min="235" max="235" width="20.85546875" customWidth="1"/>
    <col min="236" max="236" width="18.140625" customWidth="1"/>
    <col min="237" max="237" width="19.5703125" customWidth="1"/>
    <col min="238" max="238" width="22.42578125" customWidth="1"/>
    <col min="239" max="239" width="12.85546875" customWidth="1"/>
    <col min="240" max="240" width="12.42578125" customWidth="1"/>
    <col min="241" max="241" width="16.28515625" customWidth="1"/>
    <col min="242" max="242" width="24.7109375" customWidth="1"/>
    <col min="243" max="243" width="19" customWidth="1"/>
    <col min="244" max="245" width="19.42578125" customWidth="1"/>
    <col min="246" max="246" width="16.5703125" customWidth="1"/>
    <col min="247" max="247" width="22.7109375" customWidth="1"/>
    <col min="248" max="248" width="18.7109375" customWidth="1"/>
    <col min="249" max="249" width="14.42578125" customWidth="1"/>
    <col min="250" max="250" width="22.28515625" customWidth="1"/>
    <col min="251" max="251" width="12.7109375" customWidth="1"/>
    <col min="252" max="252" width="19" customWidth="1"/>
    <col min="253" max="253" width="23.28515625" customWidth="1"/>
    <col min="254" max="254" width="13.28515625" customWidth="1"/>
    <col min="255" max="255" width="14.42578125" customWidth="1"/>
  </cols>
  <sheetData>
    <row r="1" spans="1:291">
      <c r="A1" t="s">
        <v>0</v>
      </c>
      <c r="B1" t="s">
        <v>1</v>
      </c>
      <c r="C1" t="s">
        <v>14485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s="1" t="s">
        <v>14486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14520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  <c r="DB1" t="s">
        <v>102</v>
      </c>
      <c r="DC1" t="s">
        <v>103</v>
      </c>
      <c r="DD1" t="s">
        <v>104</v>
      </c>
      <c r="DE1" t="s">
        <v>105</v>
      </c>
      <c r="DF1" t="s">
        <v>106</v>
      </c>
      <c r="DG1" t="s">
        <v>107</v>
      </c>
      <c r="DH1" t="s">
        <v>108</v>
      </c>
      <c r="DI1" t="s">
        <v>109</v>
      </c>
      <c r="DJ1" t="s">
        <v>110</v>
      </c>
      <c r="DK1" t="s">
        <v>111</v>
      </c>
      <c r="DL1" t="s">
        <v>112</v>
      </c>
      <c r="DM1" t="s">
        <v>113</v>
      </c>
      <c r="DN1" t="s">
        <v>114</v>
      </c>
      <c r="DO1" t="s">
        <v>115</v>
      </c>
      <c r="DP1" t="s">
        <v>116</v>
      </c>
      <c r="DQ1" t="s">
        <v>117</v>
      </c>
      <c r="DR1" t="s">
        <v>118</v>
      </c>
      <c r="DS1" t="s">
        <v>119</v>
      </c>
      <c r="DT1" t="s">
        <v>120</v>
      </c>
      <c r="DU1" t="s">
        <v>121</v>
      </c>
      <c r="DV1" t="s">
        <v>122</v>
      </c>
      <c r="DW1" t="s">
        <v>123</v>
      </c>
      <c r="DX1" t="s">
        <v>124</v>
      </c>
      <c r="DY1" t="s">
        <v>125</v>
      </c>
      <c r="DZ1" t="s">
        <v>126</v>
      </c>
      <c r="EA1" t="s">
        <v>127</v>
      </c>
      <c r="EB1" t="s">
        <v>128</v>
      </c>
      <c r="EC1" t="s">
        <v>129</v>
      </c>
      <c r="ED1" t="s">
        <v>130</v>
      </c>
      <c r="EE1" t="s">
        <v>131</v>
      </c>
      <c r="EF1" t="s">
        <v>132</v>
      </c>
      <c r="EG1" t="s">
        <v>133</v>
      </c>
      <c r="EH1" t="s">
        <v>134</v>
      </c>
      <c r="EI1" t="s">
        <v>135</v>
      </c>
      <c r="EJ1" t="s">
        <v>136</v>
      </c>
      <c r="EK1" t="s">
        <v>137</v>
      </c>
      <c r="EL1" t="s">
        <v>138</v>
      </c>
      <c r="EM1" t="s">
        <v>139</v>
      </c>
      <c r="EN1" t="s">
        <v>140</v>
      </c>
      <c r="EO1" t="s">
        <v>141</v>
      </c>
      <c r="EP1" t="s">
        <v>142</v>
      </c>
      <c r="EQ1" t="s">
        <v>143</v>
      </c>
      <c r="ER1" t="s">
        <v>144</v>
      </c>
      <c r="ES1" t="s">
        <v>145</v>
      </c>
      <c r="ET1" t="s">
        <v>146</v>
      </c>
      <c r="EU1" t="s">
        <v>147</v>
      </c>
      <c r="EV1" t="s">
        <v>148</v>
      </c>
      <c r="EW1" t="s">
        <v>149</v>
      </c>
      <c r="EX1" t="s">
        <v>150</v>
      </c>
      <c r="EY1" t="s">
        <v>151</v>
      </c>
      <c r="EZ1" t="s">
        <v>152</v>
      </c>
      <c r="FA1" t="s">
        <v>153</v>
      </c>
      <c r="FB1" t="s">
        <v>154</v>
      </c>
      <c r="FC1" t="s">
        <v>155</v>
      </c>
      <c r="FD1" t="s">
        <v>156</v>
      </c>
      <c r="FE1" t="s">
        <v>157</v>
      </c>
      <c r="FF1" t="s">
        <v>158</v>
      </c>
      <c r="FG1" t="s">
        <v>159</v>
      </c>
      <c r="FH1" t="s">
        <v>160</v>
      </c>
      <c r="FI1" t="s">
        <v>161</v>
      </c>
      <c r="FJ1" t="s">
        <v>162</v>
      </c>
      <c r="FK1" t="s">
        <v>163</v>
      </c>
      <c r="FL1" t="s">
        <v>164</v>
      </c>
      <c r="FM1" t="s">
        <v>165</v>
      </c>
      <c r="FN1" t="s">
        <v>166</v>
      </c>
      <c r="FO1" t="s">
        <v>167</v>
      </c>
      <c r="FP1" t="s">
        <v>168</v>
      </c>
      <c r="FQ1" t="s">
        <v>169</v>
      </c>
      <c r="FR1" t="s">
        <v>170</v>
      </c>
      <c r="FS1" t="s">
        <v>171</v>
      </c>
      <c r="FT1" t="s">
        <v>172</v>
      </c>
      <c r="FU1" t="s">
        <v>173</v>
      </c>
      <c r="FV1" t="s">
        <v>174</v>
      </c>
      <c r="FW1" t="s">
        <v>175</v>
      </c>
      <c r="FX1" t="s">
        <v>176</v>
      </c>
      <c r="FY1" t="s">
        <v>177</v>
      </c>
      <c r="FZ1" t="s">
        <v>178</v>
      </c>
      <c r="GA1" t="s">
        <v>179</v>
      </c>
      <c r="GB1" t="s">
        <v>180</v>
      </c>
      <c r="GC1" t="s">
        <v>181</v>
      </c>
      <c r="GD1" t="s">
        <v>182</v>
      </c>
      <c r="GE1" t="s">
        <v>183</v>
      </c>
      <c r="GF1" t="s">
        <v>184</v>
      </c>
      <c r="GG1" t="s">
        <v>185</v>
      </c>
      <c r="GH1" t="s">
        <v>186</v>
      </c>
      <c r="GI1" t="s">
        <v>187</v>
      </c>
      <c r="GJ1" t="s">
        <v>188</v>
      </c>
      <c r="GK1" t="s">
        <v>189</v>
      </c>
      <c r="GL1" t="s">
        <v>190</v>
      </c>
      <c r="GM1" t="s">
        <v>191</v>
      </c>
      <c r="GN1" t="s">
        <v>192</v>
      </c>
      <c r="GO1" t="s">
        <v>193</v>
      </c>
      <c r="GP1" t="s">
        <v>194</v>
      </c>
      <c r="GQ1" t="s">
        <v>195</v>
      </c>
      <c r="GR1" t="s">
        <v>196</v>
      </c>
      <c r="GS1" t="s">
        <v>197</v>
      </c>
      <c r="GT1" t="s">
        <v>198</v>
      </c>
      <c r="GU1" t="s">
        <v>199</v>
      </c>
      <c r="GV1" t="s">
        <v>200</v>
      </c>
      <c r="GW1" t="s">
        <v>201</v>
      </c>
      <c r="GX1" t="s">
        <v>202</v>
      </c>
      <c r="GY1" t="s">
        <v>203</v>
      </c>
      <c r="GZ1" t="s">
        <v>204</v>
      </c>
      <c r="HA1" t="s">
        <v>205</v>
      </c>
      <c r="HB1" t="s">
        <v>206</v>
      </c>
      <c r="HC1" t="s">
        <v>207</v>
      </c>
      <c r="HD1" t="s">
        <v>208</v>
      </c>
      <c r="HE1" t="s">
        <v>209</v>
      </c>
      <c r="HF1" t="s">
        <v>210</v>
      </c>
      <c r="HG1" t="s">
        <v>211</v>
      </c>
      <c r="HH1" t="s">
        <v>212</v>
      </c>
      <c r="HI1" t="s">
        <v>213</v>
      </c>
      <c r="HJ1" t="s">
        <v>214</v>
      </c>
      <c r="HK1" t="s">
        <v>215</v>
      </c>
      <c r="HL1" t="s">
        <v>216</v>
      </c>
      <c r="HM1" t="s">
        <v>217</v>
      </c>
      <c r="HN1" t="s">
        <v>218</v>
      </c>
      <c r="HO1" t="s">
        <v>219</v>
      </c>
      <c r="HP1" t="s">
        <v>220</v>
      </c>
      <c r="HQ1" t="s">
        <v>221</v>
      </c>
      <c r="HR1" t="s">
        <v>222</v>
      </c>
      <c r="HS1" t="s">
        <v>223</v>
      </c>
      <c r="HT1" t="s">
        <v>224</v>
      </c>
      <c r="HU1" t="s">
        <v>225</v>
      </c>
      <c r="HV1" t="s">
        <v>226</v>
      </c>
      <c r="HW1" t="s">
        <v>227</v>
      </c>
      <c r="HX1" t="s">
        <v>228</v>
      </c>
      <c r="HY1" t="s">
        <v>229</v>
      </c>
      <c r="HZ1" t="s">
        <v>230</v>
      </c>
      <c r="IA1" t="s">
        <v>231</v>
      </c>
      <c r="IB1" t="s">
        <v>232</v>
      </c>
      <c r="IC1" t="s">
        <v>233</v>
      </c>
      <c r="ID1" t="s">
        <v>234</v>
      </c>
      <c r="IE1" t="s">
        <v>235</v>
      </c>
      <c r="IF1" t="s">
        <v>236</v>
      </c>
      <c r="IG1" t="s">
        <v>237</v>
      </c>
      <c r="IH1" t="s">
        <v>238</v>
      </c>
      <c r="II1" t="s">
        <v>239</v>
      </c>
      <c r="IJ1" t="s">
        <v>240</v>
      </c>
      <c r="IK1" t="s">
        <v>241</v>
      </c>
      <c r="IL1" t="s">
        <v>242</v>
      </c>
      <c r="IM1" t="s">
        <v>243</v>
      </c>
      <c r="IN1" t="s">
        <v>244</v>
      </c>
      <c r="IO1" t="s">
        <v>245</v>
      </c>
      <c r="IP1" t="s">
        <v>246</v>
      </c>
      <c r="IQ1" t="s">
        <v>247</v>
      </c>
      <c r="IR1" t="s">
        <v>248</v>
      </c>
      <c r="IS1" t="s">
        <v>249</v>
      </c>
      <c r="IT1" t="s">
        <v>250</v>
      </c>
      <c r="IU1" t="s">
        <v>251</v>
      </c>
      <c r="IV1" t="s">
        <v>14487</v>
      </c>
      <c r="IW1" t="s">
        <v>14488</v>
      </c>
      <c r="IX1" t="s">
        <v>14489</v>
      </c>
      <c r="IY1" t="s">
        <v>14490</v>
      </c>
      <c r="IZ1" t="s">
        <v>14491</v>
      </c>
      <c r="JA1" t="s">
        <v>14492</v>
      </c>
      <c r="JB1" t="s">
        <v>14493</v>
      </c>
      <c r="JC1" t="s">
        <v>14494</v>
      </c>
      <c r="JD1" t="s">
        <v>14495</v>
      </c>
      <c r="JE1" t="s">
        <v>14496</v>
      </c>
      <c r="JF1" t="s">
        <v>14497</v>
      </c>
      <c r="JG1" t="s">
        <v>14498</v>
      </c>
      <c r="JH1" t="s">
        <v>14499</v>
      </c>
      <c r="JI1" t="s">
        <v>14500</v>
      </c>
      <c r="JJ1" t="s">
        <v>14420</v>
      </c>
      <c r="JK1" t="s">
        <v>14501</v>
      </c>
      <c r="JL1" t="s">
        <v>14412</v>
      </c>
      <c r="JM1" t="s">
        <v>14502</v>
      </c>
      <c r="JN1" t="s">
        <v>14503</v>
      </c>
      <c r="JO1" t="s">
        <v>14504</v>
      </c>
      <c r="JP1" t="s">
        <v>14505</v>
      </c>
      <c r="JQ1" t="s">
        <v>14506</v>
      </c>
      <c r="JR1" t="s">
        <v>14507</v>
      </c>
      <c r="JS1" t="s">
        <v>14508</v>
      </c>
      <c r="JT1" t="s">
        <v>14509</v>
      </c>
      <c r="JU1" t="s">
        <v>14510</v>
      </c>
      <c r="JV1" t="s">
        <v>14511</v>
      </c>
      <c r="JW1" t="s">
        <v>14512</v>
      </c>
      <c r="JX1" t="s">
        <v>14513</v>
      </c>
      <c r="JY1" t="s">
        <v>14514</v>
      </c>
      <c r="JZ1" t="s">
        <v>14515</v>
      </c>
      <c r="KA1" t="s">
        <v>14516</v>
      </c>
      <c r="KB1" t="s">
        <v>14517</v>
      </c>
      <c r="KC1" t="s">
        <v>14518</v>
      </c>
      <c r="KD1" t="s">
        <v>14519</v>
      </c>
      <c r="KE1" t="s">
        <v>14565</v>
      </c>
    </row>
    <row r="2" spans="1:291" hidden="1">
      <c r="A2">
        <v>1</v>
      </c>
      <c r="B2">
        <v>2101</v>
      </c>
      <c r="C2" t="s">
        <v>14475</v>
      </c>
      <c r="D2">
        <v>1</v>
      </c>
      <c r="E2">
        <v>1</v>
      </c>
      <c r="F2">
        <v>10</v>
      </c>
      <c r="G2">
        <v>17</v>
      </c>
      <c r="H2">
        <v>-5</v>
      </c>
      <c r="I2" t="s">
        <v>253</v>
      </c>
      <c r="J2" t="s">
        <v>254</v>
      </c>
      <c r="K2">
        <v>21</v>
      </c>
      <c r="L2">
        <v>21</v>
      </c>
      <c r="M2" t="s">
        <v>255</v>
      </c>
      <c r="N2" t="s">
        <v>256</v>
      </c>
      <c r="P2" t="s">
        <v>255</v>
      </c>
      <c r="W2" t="s">
        <v>257</v>
      </c>
      <c r="X2" t="s">
        <v>258</v>
      </c>
      <c r="AE2" t="s">
        <v>259</v>
      </c>
      <c r="AF2" t="s">
        <v>260</v>
      </c>
      <c r="AG2" t="s">
        <v>258</v>
      </c>
      <c r="AH2" t="s">
        <v>257</v>
      </c>
      <c r="AJ2">
        <v>22</v>
      </c>
      <c r="AP2">
        <v>7</v>
      </c>
      <c r="BJ2" t="s">
        <v>261</v>
      </c>
      <c r="BQ2">
        <f t="shared" ref="BQ2:BQ65" si="0">COUNTIFS(N:N,N2,Z:Z,Z2)</f>
        <v>0</v>
      </c>
      <c r="BR2">
        <f t="shared" ref="BR2:BR65" si="1">COUNTIFS(N:N,N2,AF:AF,AF2)</f>
        <v>3</v>
      </c>
      <c r="BT2" t="s">
        <v>262</v>
      </c>
      <c r="BV2">
        <v>0</v>
      </c>
      <c r="BX2">
        <v>0</v>
      </c>
      <c r="BY2" t="s">
        <v>263</v>
      </c>
      <c r="CD2" s="3">
        <v>0.42222222222222222</v>
      </c>
      <c r="CF2" t="s">
        <v>264</v>
      </c>
      <c r="CJ2">
        <v>0</v>
      </c>
      <c r="CK2" t="s">
        <v>265</v>
      </c>
      <c r="CL2" s="4">
        <v>38050</v>
      </c>
      <c r="CM2" t="s">
        <v>266</v>
      </c>
      <c r="CN2" t="s">
        <v>267</v>
      </c>
      <c r="CO2">
        <v>0</v>
      </c>
      <c r="CP2" t="s">
        <v>268</v>
      </c>
      <c r="CQ2" t="s">
        <v>269</v>
      </c>
      <c r="CR2" t="s">
        <v>262</v>
      </c>
      <c r="CU2" t="s">
        <v>270</v>
      </c>
      <c r="CW2">
        <v>0</v>
      </c>
      <c r="CY2">
        <v>1</v>
      </c>
      <c r="CZ2" t="s">
        <v>271</v>
      </c>
      <c r="DA2">
        <v>23</v>
      </c>
      <c r="DB2">
        <v>8</v>
      </c>
      <c r="DC2" t="s">
        <v>272</v>
      </c>
      <c r="DD2">
        <v>-5</v>
      </c>
      <c r="DF2" t="s">
        <v>273</v>
      </c>
      <c r="DK2">
        <v>17</v>
      </c>
      <c r="DL2" s="4">
        <v>44442</v>
      </c>
      <c r="DM2">
        <v>19965</v>
      </c>
      <c r="DN2">
        <v>2021</v>
      </c>
      <c r="DO2">
        <v>0</v>
      </c>
      <c r="DQ2">
        <v>78672</v>
      </c>
      <c r="DR2">
        <v>12</v>
      </c>
      <c r="DU2" t="s">
        <v>274</v>
      </c>
      <c r="DV2" t="s">
        <v>257</v>
      </c>
      <c r="DX2">
        <v>0</v>
      </c>
      <c r="DY2" t="s">
        <v>275</v>
      </c>
      <c r="EE2">
        <v>0</v>
      </c>
      <c r="EF2" t="s">
        <v>276</v>
      </c>
      <c r="EG2" t="s">
        <v>277</v>
      </c>
      <c r="EH2">
        <v>0</v>
      </c>
      <c r="EJ2" t="s">
        <v>278</v>
      </c>
      <c r="EK2" t="s">
        <v>279</v>
      </c>
      <c r="EL2" t="s">
        <v>280</v>
      </c>
      <c r="EM2" t="s">
        <v>281</v>
      </c>
      <c r="EN2" t="s">
        <v>268</v>
      </c>
      <c r="EO2" t="s">
        <v>282</v>
      </c>
      <c r="EP2" t="s">
        <v>283</v>
      </c>
      <c r="EQ2">
        <v>0</v>
      </c>
      <c r="ET2" t="s">
        <v>284</v>
      </c>
      <c r="FE2">
        <v>0</v>
      </c>
      <c r="FG2" t="s">
        <v>285</v>
      </c>
      <c r="FI2" t="s">
        <v>285</v>
      </c>
      <c r="FJ2" t="s">
        <v>286</v>
      </c>
      <c r="FL2">
        <v>0</v>
      </c>
      <c r="FN2">
        <v>0</v>
      </c>
      <c r="FQ2">
        <v>0</v>
      </c>
      <c r="FS2" t="s">
        <v>287</v>
      </c>
      <c r="FT2" t="s">
        <v>288</v>
      </c>
      <c r="FU2" t="s">
        <v>257</v>
      </c>
      <c r="FV2" t="s">
        <v>289</v>
      </c>
      <c r="FW2" t="s">
        <v>290</v>
      </c>
      <c r="FX2" t="s">
        <v>291</v>
      </c>
      <c r="FY2">
        <v>0</v>
      </c>
      <c r="GA2">
        <v>0</v>
      </c>
      <c r="GB2">
        <v>0</v>
      </c>
      <c r="GC2">
        <v>0</v>
      </c>
      <c r="GF2">
        <v>0</v>
      </c>
      <c r="GG2" t="s">
        <v>274</v>
      </c>
      <c r="GJ2">
        <v>0</v>
      </c>
      <c r="GK2">
        <v>0</v>
      </c>
      <c r="GM2" t="s">
        <v>292</v>
      </c>
      <c r="GO2">
        <v>2</v>
      </c>
      <c r="HA2" t="s">
        <v>293</v>
      </c>
      <c r="HC2" t="s">
        <v>294</v>
      </c>
      <c r="HD2" t="s">
        <v>294</v>
      </c>
      <c r="HE2" t="s">
        <v>295</v>
      </c>
      <c r="HF2">
        <v>0</v>
      </c>
      <c r="HG2">
        <v>21</v>
      </c>
      <c r="HH2">
        <v>0</v>
      </c>
      <c r="HI2" t="s">
        <v>275</v>
      </c>
      <c r="HL2">
        <v>1</v>
      </c>
      <c r="HW2">
        <v>-22</v>
      </c>
      <c r="HX2">
        <v>3909274</v>
      </c>
      <c r="HY2" t="s">
        <v>296</v>
      </c>
      <c r="HZ2">
        <v>3909248</v>
      </c>
      <c r="IC2">
        <v>0</v>
      </c>
      <c r="ID2">
        <v>0</v>
      </c>
      <c r="IM2">
        <v>11</v>
      </c>
      <c r="IQ2" t="s">
        <v>273</v>
      </c>
      <c r="IU2">
        <v>1</v>
      </c>
      <c r="IV2">
        <f>IF(AND(Table1[[#This Row],[R/P]]="P",Table1[[#This Row],[PaRes]]&lt;&gt;"SCRBL",Table1[[#This Row],[PaRes]]&lt;&gt;"RUN",Table1[[#This Row],[Penalty]]&lt;&gt;1),1,0)</f>
        <v>0</v>
      </c>
      <c r="IW2">
        <f>IF(AND(Table1[[#This Row],[Pass Play]]=1,Table1[[#This Row],[PaRes]]&lt;&gt;"SAC"),1,0)</f>
        <v>0</v>
      </c>
      <c r="IX2">
        <f>IF(Table1[[#This Row],[PaRes]]="COM",1,0)</f>
        <v>0</v>
      </c>
      <c r="IY2">
        <f>IF(Table1[[#This Row],[Pass Play]]=1,Table1[[#This Row],[Gn]],0)</f>
        <v>0</v>
      </c>
      <c r="IZ2">
        <f>IF(AND(Table1[[#This Row],[Pass Play]]=1,Table1[[#This Row],[EFF]]="Y"),1,0)</f>
        <v>0</v>
      </c>
      <c r="JA2">
        <f>IF(AND(Table1[[#This Row],[Pass Play]]=1,Table1[[#This Row],[EFF]]="Y"),Table1[[#This Row],[Gn]],0)</f>
        <v>0</v>
      </c>
      <c r="JB2">
        <f>IF(AND(Table1[[#This Row],[Pass Play]]=1,Table1[[#This Row],[Gn]]&gt;=15),1,0)</f>
        <v>0</v>
      </c>
      <c r="JC2">
        <f>IF(AND(Table1[[#This Row],[Pass Play]]=1,Table1[[#This Row],[Big Play Passes]]=1),Table1[[#This Row],[Gn]],0)</f>
        <v>0</v>
      </c>
      <c r="JD2">
        <f>IF(AND(OR(Table1[[#This Row],[R/P]]="R",Table1[[#This Row],[PaRes]]="SCRBL",Table1[[#This Row],[PaRes]]="RUN"),Table1[[#This Row],[Penalty]]&lt;&gt;1),1,0)</f>
        <v>1</v>
      </c>
      <c r="JE2">
        <f>IF(Table1[[#This Row],[Rush Attempts]]=1,Table1[[#This Row],[Gn]],0)</f>
        <v>17</v>
      </c>
      <c r="JF2">
        <f>IF(AND(Table1[[#This Row],[Rush Attempts]]=1,Table1[[#This Row],[EFF]]="Y"),1,0)</f>
        <v>1</v>
      </c>
      <c r="JG2">
        <f>IF(AND(Table1[[#This Row],[Rush Attempts]]=1,Table1[[#This Row],[EFF]]="Y"),Table1[[#This Row],[Gn]],0)</f>
        <v>17</v>
      </c>
      <c r="JH2">
        <f>IF(AND(Table1[[#This Row],[Rush Attempts]]=1,Table1[[#This Row],[Gn]]&gt;=10),1,0)</f>
        <v>1</v>
      </c>
      <c r="JI2">
        <f>IF(AND(Table1[[#This Row],[Rush Attempts]]=1,Table1[[#This Row],[Big Play Run]]=1),Table1[[#This Row],[Gn]],0)</f>
        <v>17</v>
      </c>
      <c r="JJ2">
        <f>IF(Table1[[#This Row],[PaRes]]="SAC",1,0)</f>
        <v>0</v>
      </c>
      <c r="JK2">
        <f>IF(Table1[[#This Row],[Sacks]]=1,Table1[[#This Row],[Gn]],0)</f>
        <v>0</v>
      </c>
      <c r="JL2">
        <f>IF(Table1[[#This Row],[PaRes]]="INT",1,0)</f>
        <v>0</v>
      </c>
      <c r="JM2">
        <f>IF(Table1[[#This Row],[pff_PENALTY]]&lt;&gt;"",1,0)</f>
        <v>0</v>
      </c>
      <c r="JN2">
        <f>Table1[[#This Row],[pff_PENYARDS]]</f>
        <v>0</v>
      </c>
      <c r="JO2">
        <f>IF(Table1[[#This Row],[S/End]]="TD",1,0)</f>
        <v>0</v>
      </c>
      <c r="JP2">
        <f>IF(OR(Table1[[#This Row],[S/End]]="FGGD"),1,0)</f>
        <v>0</v>
      </c>
      <c r="JQ2">
        <f>IF(OR(Table1[[#This Row],[S/End]]="FUM",Table1[[#This Row],[S/End]]="INT"),1,0)</f>
        <v>0</v>
      </c>
      <c r="JR2">
        <f>IF(AND(Table1[[#This Row],[Touchdown]]=1,Table1[[#This Row],[Pass Play]]=1),1,0)</f>
        <v>0</v>
      </c>
      <c r="JS2">
        <f t="shared" ref="JS2:JS65" si="2">IF(BY3=1,G3,0)</f>
        <v>0</v>
      </c>
      <c r="JT2">
        <f>IF(AND(OR(Table1[[#This Row],[Pass Play]]=1,Table1[[#This Row],[Rush Attempts]]=1),Table1[[#This Row],[Dn]]=3),1,0)</f>
        <v>0</v>
      </c>
      <c r="JU2">
        <f>IF(AND(Table1[[#This Row],[3rd down attempt]]=1,Table1[[#This Row],[EFF]]="Y"),1,0)</f>
        <v>0</v>
      </c>
      <c r="JV2">
        <f>IF(AND(Table1[[#This Row],[3rd down attempt]]=1,Table1[[#This Row],[Dist]]&gt;=7),1,0)</f>
        <v>0</v>
      </c>
      <c r="JW2">
        <f>IF(AND(OR(Table1[[#This Row],[Pass Play]]=1,Table1[[#This Row],[Rush Attempts]]=1),Table1[[#This Row],[Dn]]=4),1,0)</f>
        <v>0</v>
      </c>
      <c r="JX2">
        <f>IF(AND(Table1[[#This Row],[4th down attempt]]=1,Table1[[#This Row],[EFF]]="Y"),1,0)</f>
        <v>0</v>
      </c>
      <c r="JY2">
        <f>IF(AND(OR(Table1[[#This Row],[Pass Play]]=1,Table1[[#This Row],[Rush Attempts]]=1),Table1[[#This Row],[FPos]]&gt;=0,Table1[[#This Row],[FPos]]&lt;=20),1,0)</f>
        <v>0</v>
      </c>
      <c r="JZ2">
        <f>IF(AND(OR(Table1[[#This Row],[Pass Play]]=1,Table1[[#This Row],[Rush Attempts]]=1),Table1[[#This Row],[Dist]]&lt;=Table1[[#This Row],[Gn]]),1,0)</f>
        <v>1</v>
      </c>
      <c r="KA2">
        <f>IF(Table1[[#This Row],[S/End]]&lt;&gt;"",1,0)</f>
        <v>0</v>
      </c>
      <c r="KB2">
        <f>IF(Table1[[#This Row],[S/End]]="TD",1,0)</f>
        <v>0</v>
      </c>
      <c r="KC2">
        <f>IF(Table1[[#This Row],[S/End]]="FGGD",1,0)</f>
        <v>0</v>
      </c>
      <c r="KD2">
        <f>IF(AND(OR(Table1[[#This Row],[Pass Play]]=1,Table1[[#This Row],[Rush Attempts]]=1),Table1[[#This Row],[Gn]]&lt;0),1,0)</f>
        <v>0</v>
      </c>
      <c r="KE2" s="375">
        <f>IF(AND(Table1[[#This Row],[pff_DRVENDPSN]]=3,Table1[[#This Row],[pff_DRVENDEVENT]]="PUNT"),1,0)</f>
        <v>0</v>
      </c>
    </row>
    <row r="3" spans="1:291" hidden="1">
      <c r="A3">
        <v>2</v>
      </c>
      <c r="B3">
        <v>2101</v>
      </c>
      <c r="C3" t="s">
        <v>14475</v>
      </c>
      <c r="D3">
        <v>1</v>
      </c>
      <c r="E3">
        <v>1</v>
      </c>
      <c r="F3">
        <v>10</v>
      </c>
      <c r="G3">
        <v>0</v>
      </c>
      <c r="H3">
        <v>-22</v>
      </c>
      <c r="J3" t="s">
        <v>298</v>
      </c>
      <c r="K3">
        <v>21</v>
      </c>
      <c r="L3">
        <v>21</v>
      </c>
      <c r="M3" t="s">
        <v>255</v>
      </c>
      <c r="N3" t="s">
        <v>256</v>
      </c>
      <c r="P3" t="s">
        <v>255</v>
      </c>
      <c r="W3" t="s">
        <v>257</v>
      </c>
      <c r="X3" t="s">
        <v>258</v>
      </c>
      <c r="AE3" t="s">
        <v>259</v>
      </c>
      <c r="AF3" t="s">
        <v>260</v>
      </c>
      <c r="AG3" t="s">
        <v>258</v>
      </c>
      <c r="AH3" t="s">
        <v>257</v>
      </c>
      <c r="AJ3">
        <v>22</v>
      </c>
      <c r="AP3">
        <v>7</v>
      </c>
      <c r="BJ3" t="s">
        <v>257</v>
      </c>
      <c r="BQ3">
        <f t="shared" si="0"/>
        <v>0</v>
      </c>
      <c r="BR3">
        <f t="shared" si="1"/>
        <v>3</v>
      </c>
      <c r="BT3" t="s">
        <v>262</v>
      </c>
      <c r="BV3">
        <v>0</v>
      </c>
      <c r="BX3">
        <v>0</v>
      </c>
      <c r="BY3" t="s">
        <v>299</v>
      </c>
      <c r="CD3" s="3">
        <v>0.40763888888888888</v>
      </c>
      <c r="CF3" t="s">
        <v>300</v>
      </c>
      <c r="CJ3">
        <v>0</v>
      </c>
      <c r="CK3" t="s">
        <v>301</v>
      </c>
      <c r="CL3" s="4">
        <v>38050</v>
      </c>
      <c r="CM3" t="s">
        <v>302</v>
      </c>
      <c r="CN3" t="s">
        <v>303</v>
      </c>
      <c r="CO3">
        <v>0</v>
      </c>
      <c r="CP3" t="s">
        <v>304</v>
      </c>
      <c r="CQ3" t="s">
        <v>282</v>
      </c>
      <c r="CR3" t="s">
        <v>262</v>
      </c>
      <c r="CU3" t="s">
        <v>270</v>
      </c>
      <c r="CW3">
        <v>0</v>
      </c>
      <c r="CY3">
        <v>2</v>
      </c>
      <c r="CZ3" t="s">
        <v>271</v>
      </c>
      <c r="DA3">
        <v>23</v>
      </c>
      <c r="DB3">
        <v>8</v>
      </c>
      <c r="DC3" t="s">
        <v>272</v>
      </c>
      <c r="DD3">
        <v>-5</v>
      </c>
      <c r="DF3" t="s">
        <v>305</v>
      </c>
      <c r="DK3">
        <v>0</v>
      </c>
      <c r="DL3" s="4">
        <v>44442</v>
      </c>
      <c r="DM3">
        <v>19965</v>
      </c>
      <c r="DN3">
        <v>2021</v>
      </c>
      <c r="DO3">
        <v>0</v>
      </c>
      <c r="DQ3">
        <v>78672</v>
      </c>
      <c r="DR3">
        <v>13</v>
      </c>
      <c r="DU3" t="s">
        <v>257</v>
      </c>
      <c r="DV3" t="s">
        <v>274</v>
      </c>
      <c r="DX3">
        <v>0</v>
      </c>
      <c r="DY3" t="s">
        <v>275</v>
      </c>
      <c r="EE3">
        <v>0</v>
      </c>
      <c r="EF3" t="s">
        <v>276</v>
      </c>
      <c r="EG3" t="s">
        <v>277</v>
      </c>
      <c r="EH3">
        <v>0</v>
      </c>
      <c r="EJ3" t="s">
        <v>278</v>
      </c>
      <c r="EK3" t="s">
        <v>279</v>
      </c>
      <c r="EL3" t="s">
        <v>280</v>
      </c>
      <c r="EM3" t="s">
        <v>306</v>
      </c>
      <c r="EO3" t="s">
        <v>269</v>
      </c>
      <c r="EP3" t="s">
        <v>283</v>
      </c>
      <c r="EQ3">
        <v>0</v>
      </c>
      <c r="ET3" t="s">
        <v>307</v>
      </c>
      <c r="FE3">
        <v>0</v>
      </c>
      <c r="FF3">
        <v>24</v>
      </c>
      <c r="FG3" t="s">
        <v>308</v>
      </c>
      <c r="FH3" t="s">
        <v>309</v>
      </c>
      <c r="FI3" t="s">
        <v>310</v>
      </c>
      <c r="FJ3" t="s">
        <v>286</v>
      </c>
      <c r="FL3">
        <v>0</v>
      </c>
      <c r="FN3">
        <v>0</v>
      </c>
      <c r="FQ3">
        <v>0</v>
      </c>
      <c r="FS3" t="s">
        <v>287</v>
      </c>
      <c r="FU3" t="s">
        <v>257</v>
      </c>
      <c r="FV3" t="s">
        <v>289</v>
      </c>
      <c r="FW3" t="s">
        <v>290</v>
      </c>
      <c r="FX3" t="s">
        <v>291</v>
      </c>
      <c r="FY3">
        <v>0</v>
      </c>
      <c r="GA3">
        <v>0</v>
      </c>
      <c r="GB3">
        <v>0</v>
      </c>
      <c r="GC3">
        <v>0</v>
      </c>
      <c r="GF3">
        <v>0</v>
      </c>
      <c r="GG3" t="s">
        <v>274</v>
      </c>
      <c r="GJ3">
        <v>0</v>
      </c>
      <c r="GK3">
        <v>0</v>
      </c>
      <c r="GM3" t="s">
        <v>311</v>
      </c>
      <c r="GO3">
        <v>2</v>
      </c>
      <c r="HA3" t="s">
        <v>312</v>
      </c>
      <c r="HC3" t="s">
        <v>313</v>
      </c>
      <c r="HD3" t="s">
        <v>313</v>
      </c>
      <c r="HE3" t="s">
        <v>314</v>
      </c>
      <c r="HF3">
        <v>0</v>
      </c>
      <c r="HG3">
        <v>21</v>
      </c>
      <c r="HH3">
        <v>0</v>
      </c>
      <c r="HI3" t="s">
        <v>275</v>
      </c>
      <c r="HL3">
        <v>4</v>
      </c>
      <c r="HW3">
        <v>-22</v>
      </c>
      <c r="HX3">
        <v>3909279</v>
      </c>
      <c r="HY3" t="s">
        <v>315</v>
      </c>
      <c r="HZ3">
        <v>3909274</v>
      </c>
      <c r="IC3">
        <v>0</v>
      </c>
      <c r="ID3">
        <v>0</v>
      </c>
      <c r="IM3">
        <v>12</v>
      </c>
      <c r="IO3" t="s">
        <v>305</v>
      </c>
      <c r="IQ3" t="s">
        <v>305</v>
      </c>
      <c r="IU3">
        <v>1</v>
      </c>
      <c r="IV3">
        <f>IF(AND(Table1[[#This Row],[R/P]]="P",Table1[[#This Row],[PaRes]]&lt;&gt;"SCRBL",Table1[[#This Row],[PaRes]]&lt;&gt;"RUN",Table1[[#This Row],[Penalty]]&lt;&gt;1),1,0)</f>
        <v>0</v>
      </c>
      <c r="IW3">
        <f>IF(AND(Table1[[#This Row],[Pass Play]]=1,Table1[[#This Row],[PaRes]]&lt;&gt;"SAC"),1,0)</f>
        <v>0</v>
      </c>
      <c r="IX3">
        <f>IF(Table1[[#This Row],[PaRes]]="COM",1,0)</f>
        <v>0</v>
      </c>
      <c r="IY3">
        <f>IF(Table1[[#This Row],[Pass Play]]=1,Table1[[#This Row],[Gn]],0)</f>
        <v>0</v>
      </c>
      <c r="IZ3">
        <f>IF(AND(Table1[[#This Row],[Pass Play]]=1,Table1[[#This Row],[EFF]]="Y"),1,0)</f>
        <v>0</v>
      </c>
      <c r="JA3">
        <f>IF(AND(Table1[[#This Row],[Pass Play]]=1,Table1[[#This Row],[EFF]]="Y"),Table1[[#This Row],[Gn]],0)</f>
        <v>0</v>
      </c>
      <c r="JB3">
        <f>IF(AND(Table1[[#This Row],[Pass Play]]=1,Table1[[#This Row],[Gn]]&gt;=15),1,0)</f>
        <v>0</v>
      </c>
      <c r="JC3">
        <f>IF(AND(Table1[[#This Row],[Pass Play]]=1,Table1[[#This Row],[Big Play Passes]]=1),Table1[[#This Row],[Gn]],0)</f>
        <v>0</v>
      </c>
      <c r="JD3">
        <f>IF(AND(OR(Table1[[#This Row],[R/P]]="R",Table1[[#This Row],[PaRes]]="SCRBL",Table1[[#This Row],[PaRes]]="RUN"),Table1[[#This Row],[Penalty]]&lt;&gt;1),1,0)</f>
        <v>1</v>
      </c>
      <c r="JE3">
        <f>IF(Table1[[#This Row],[Rush Attempts]]=1,Table1[[#This Row],[Gn]],0)</f>
        <v>0</v>
      </c>
      <c r="JF3">
        <f>IF(AND(Table1[[#This Row],[Rush Attempts]]=1,Table1[[#This Row],[EFF]]="Y"),1,0)</f>
        <v>0</v>
      </c>
      <c r="JG3">
        <f>IF(AND(Table1[[#This Row],[Rush Attempts]]=1,Table1[[#This Row],[EFF]]="Y"),Table1[[#This Row],[Gn]],0)</f>
        <v>0</v>
      </c>
      <c r="JH3">
        <f>IF(AND(Table1[[#This Row],[Rush Attempts]]=1,Table1[[#This Row],[Gn]]&gt;=10),1,0)</f>
        <v>0</v>
      </c>
      <c r="JI3">
        <f>IF(AND(Table1[[#This Row],[Rush Attempts]]=1,Table1[[#This Row],[Big Play Run]]=1),Table1[[#This Row],[Gn]],0)</f>
        <v>0</v>
      </c>
      <c r="JJ3">
        <f>IF(Table1[[#This Row],[PaRes]]="SAC",1,0)</f>
        <v>0</v>
      </c>
      <c r="JK3">
        <f>IF(Table1[[#This Row],[Sacks]]=1,Table1[[#This Row],[Gn]],0)</f>
        <v>0</v>
      </c>
      <c r="JL3">
        <f>IF(Table1[[#This Row],[PaRes]]="INT",1,0)</f>
        <v>0</v>
      </c>
      <c r="JM3">
        <f>IF(Table1[[#This Row],[pff_PENALTY]]&lt;&gt;"",1,0)</f>
        <v>0</v>
      </c>
      <c r="JN3">
        <f>Table1[[#This Row],[pff_PENYARDS]]</f>
        <v>0</v>
      </c>
      <c r="JO3">
        <f>IF(Table1[[#This Row],[S/End]]="TD",1,0)</f>
        <v>0</v>
      </c>
      <c r="JP3">
        <f>IF(OR(Table1[[#This Row],[S/End]]="FGGD"),1,0)</f>
        <v>0</v>
      </c>
      <c r="JQ3">
        <f>IF(OR(Table1[[#This Row],[S/End]]="FUM",Table1[[#This Row],[S/End]]="INT"),1,0)</f>
        <v>0</v>
      </c>
      <c r="JR3">
        <f>IF(AND(Table1[[#This Row],[Touchdown]]=1,Table1[[#This Row],[Pass Play]]=1),1,0)</f>
        <v>0</v>
      </c>
      <c r="JS3">
        <f t="shared" si="2"/>
        <v>0</v>
      </c>
      <c r="JT3">
        <f>IF(AND(OR(Table1[[#This Row],[Pass Play]]=1,Table1[[#This Row],[Rush Attempts]]=1),Table1[[#This Row],[Dn]]=3),1,0)</f>
        <v>0</v>
      </c>
      <c r="JU3">
        <f>IF(AND(Table1[[#This Row],[3rd down attempt]]=1,Table1[[#This Row],[EFF]]="Y"),1,0)</f>
        <v>0</v>
      </c>
      <c r="JV3">
        <f>IF(AND(Table1[[#This Row],[3rd down attempt]]=1,Table1[[#This Row],[Dist]]&gt;=7),1,0)</f>
        <v>0</v>
      </c>
      <c r="JW3">
        <f>IF(AND(OR(Table1[[#This Row],[Pass Play]]=1,Table1[[#This Row],[Rush Attempts]]=1),Table1[[#This Row],[Dn]]=4),1,0)</f>
        <v>0</v>
      </c>
      <c r="JX3">
        <f>IF(AND(Table1[[#This Row],[4th down attempt]]=1,Table1[[#This Row],[EFF]]="Y"),1,0)</f>
        <v>0</v>
      </c>
      <c r="JY3">
        <f>IF(AND(OR(Table1[[#This Row],[Pass Play]]=1,Table1[[#This Row],[Rush Attempts]]=1),Table1[[#This Row],[FPos]]&gt;=0,Table1[[#This Row],[FPos]]&lt;=20),1,0)</f>
        <v>0</v>
      </c>
      <c r="JZ3">
        <f>IF(AND(OR(Table1[[#This Row],[Pass Play]]=1,Table1[[#This Row],[Rush Attempts]]=1),Table1[[#This Row],[Dist]]&lt;=Table1[[#This Row],[Gn]]),1,0)</f>
        <v>0</v>
      </c>
      <c r="KA3">
        <f>IF(Table1[[#This Row],[S/End]]&lt;&gt;"",1,0)</f>
        <v>0</v>
      </c>
      <c r="KB3">
        <f>IF(Table1[[#This Row],[S/End]]="TD",1,0)</f>
        <v>0</v>
      </c>
      <c r="KC3">
        <f>IF(Table1[[#This Row],[S/End]]="FGGD",1,0)</f>
        <v>0</v>
      </c>
      <c r="KD3">
        <f>IF(AND(OR(Table1[[#This Row],[Pass Play]]=1,Table1[[#This Row],[Rush Attempts]]=1),Table1[[#This Row],[Gn]]&lt;0),1,0)</f>
        <v>0</v>
      </c>
      <c r="KE3" s="375">
        <f>IF(AND(Table1[[#This Row],[pff_DRVENDPSN]]=3,Table1[[#This Row],[pff_DRVENDEVENT]]="PUNT"),1,0)</f>
        <v>0</v>
      </c>
    </row>
    <row r="4" spans="1:291" hidden="1">
      <c r="A4">
        <v>3</v>
      </c>
      <c r="B4">
        <v>2101</v>
      </c>
      <c r="C4" t="s">
        <v>14475</v>
      </c>
      <c r="D4">
        <v>1</v>
      </c>
      <c r="E4">
        <v>2</v>
      </c>
      <c r="F4">
        <v>10</v>
      </c>
      <c r="G4">
        <v>22</v>
      </c>
      <c r="H4">
        <v>-22</v>
      </c>
      <c r="J4" t="s">
        <v>254</v>
      </c>
      <c r="K4">
        <v>11</v>
      </c>
      <c r="L4" t="s">
        <v>317</v>
      </c>
      <c r="M4" t="s">
        <v>318</v>
      </c>
      <c r="N4" t="s">
        <v>319</v>
      </c>
      <c r="P4" t="s">
        <v>320</v>
      </c>
      <c r="S4" t="s">
        <v>321</v>
      </c>
      <c r="W4" t="s">
        <v>253</v>
      </c>
      <c r="X4" t="s">
        <v>322</v>
      </c>
      <c r="Y4" t="s">
        <v>323</v>
      </c>
      <c r="Z4" t="s">
        <v>324</v>
      </c>
      <c r="AB4" t="s">
        <v>325</v>
      </c>
      <c r="AC4" t="s">
        <v>326</v>
      </c>
      <c r="AJ4">
        <v>88</v>
      </c>
      <c r="AK4" t="s">
        <v>327</v>
      </c>
      <c r="AP4">
        <v>7</v>
      </c>
      <c r="BJ4" t="s">
        <v>257</v>
      </c>
      <c r="BQ4">
        <f t="shared" si="0"/>
        <v>3</v>
      </c>
      <c r="BR4">
        <f t="shared" si="1"/>
        <v>0</v>
      </c>
      <c r="BT4" t="s">
        <v>262</v>
      </c>
      <c r="BV4">
        <v>0</v>
      </c>
      <c r="BX4">
        <v>0</v>
      </c>
      <c r="BY4" t="s">
        <v>328</v>
      </c>
      <c r="BZ4" t="s">
        <v>329</v>
      </c>
      <c r="CA4">
        <v>1</v>
      </c>
      <c r="CD4" s="3">
        <v>0.3888888888888889</v>
      </c>
      <c r="CE4" t="s">
        <v>274</v>
      </c>
      <c r="CF4" t="s">
        <v>330</v>
      </c>
      <c r="CG4">
        <v>8</v>
      </c>
      <c r="CI4" t="s">
        <v>331</v>
      </c>
      <c r="CJ4">
        <v>0</v>
      </c>
      <c r="CK4" t="s">
        <v>332</v>
      </c>
      <c r="CL4" s="4">
        <v>38387</v>
      </c>
      <c r="CM4" t="s">
        <v>333</v>
      </c>
      <c r="CN4" t="s">
        <v>334</v>
      </c>
      <c r="CO4">
        <v>0</v>
      </c>
      <c r="CP4" t="s">
        <v>335</v>
      </c>
      <c r="CQ4" t="s">
        <v>269</v>
      </c>
      <c r="CR4" t="s">
        <v>262</v>
      </c>
      <c r="CU4" t="s">
        <v>336</v>
      </c>
      <c r="CW4">
        <v>0</v>
      </c>
      <c r="CY4">
        <v>3</v>
      </c>
      <c r="CZ4" t="s">
        <v>271</v>
      </c>
      <c r="DA4">
        <v>23</v>
      </c>
      <c r="DB4">
        <v>8</v>
      </c>
      <c r="DC4" t="s">
        <v>272</v>
      </c>
      <c r="DD4">
        <v>-5</v>
      </c>
      <c r="DF4" t="s">
        <v>304</v>
      </c>
      <c r="DK4">
        <v>22</v>
      </c>
      <c r="DL4" s="4">
        <v>44442</v>
      </c>
      <c r="DM4">
        <v>19965</v>
      </c>
      <c r="DN4">
        <v>2021</v>
      </c>
      <c r="DO4">
        <v>0</v>
      </c>
      <c r="DQ4">
        <v>78672</v>
      </c>
      <c r="DR4">
        <v>14</v>
      </c>
      <c r="DU4" t="s">
        <v>257</v>
      </c>
      <c r="DV4" t="s">
        <v>274</v>
      </c>
      <c r="DX4">
        <v>0</v>
      </c>
      <c r="DY4" t="s">
        <v>275</v>
      </c>
      <c r="EE4">
        <v>0</v>
      </c>
      <c r="EF4" t="s">
        <v>337</v>
      </c>
      <c r="EG4" t="s">
        <v>338</v>
      </c>
      <c r="EH4">
        <v>0</v>
      </c>
      <c r="EI4" t="s">
        <v>339</v>
      </c>
      <c r="EJ4" t="s">
        <v>340</v>
      </c>
      <c r="EK4" t="s">
        <v>341</v>
      </c>
      <c r="EL4" t="s">
        <v>342</v>
      </c>
      <c r="EM4" t="s">
        <v>343</v>
      </c>
      <c r="EN4" t="s">
        <v>344</v>
      </c>
      <c r="EO4" t="s">
        <v>282</v>
      </c>
      <c r="EP4" t="s">
        <v>345</v>
      </c>
      <c r="EQ4">
        <v>0</v>
      </c>
      <c r="ER4" t="s">
        <v>346</v>
      </c>
      <c r="ET4" t="s">
        <v>347</v>
      </c>
      <c r="EU4">
        <v>4</v>
      </c>
      <c r="EV4" t="s">
        <v>348</v>
      </c>
      <c r="EW4" t="s">
        <v>349</v>
      </c>
      <c r="EX4" t="s">
        <v>350</v>
      </c>
      <c r="EY4" t="s">
        <v>351</v>
      </c>
      <c r="FB4" t="s">
        <v>269</v>
      </c>
      <c r="FC4" t="s">
        <v>352</v>
      </c>
      <c r="FE4">
        <v>0</v>
      </c>
      <c r="FF4">
        <v>7</v>
      </c>
      <c r="FJ4" t="s">
        <v>353</v>
      </c>
      <c r="FL4">
        <v>0</v>
      </c>
      <c r="FN4">
        <v>0</v>
      </c>
      <c r="FQ4">
        <v>0</v>
      </c>
      <c r="FS4" t="s">
        <v>354</v>
      </c>
      <c r="FY4">
        <v>0</v>
      </c>
      <c r="GA4">
        <v>0</v>
      </c>
      <c r="GB4">
        <v>0</v>
      </c>
      <c r="GC4">
        <v>0</v>
      </c>
      <c r="GE4" t="s">
        <v>355</v>
      </c>
      <c r="GF4">
        <v>1</v>
      </c>
      <c r="GI4">
        <v>2.4</v>
      </c>
      <c r="GJ4">
        <v>0</v>
      </c>
      <c r="GK4">
        <v>0</v>
      </c>
      <c r="GM4" t="s">
        <v>356</v>
      </c>
      <c r="GN4">
        <v>18</v>
      </c>
      <c r="GO4">
        <v>10</v>
      </c>
      <c r="GP4" t="s">
        <v>357</v>
      </c>
      <c r="GR4">
        <v>12</v>
      </c>
      <c r="HA4" t="s">
        <v>358</v>
      </c>
      <c r="HB4" t="s">
        <v>304</v>
      </c>
      <c r="HC4" t="s">
        <v>294</v>
      </c>
      <c r="HD4" t="s">
        <v>313</v>
      </c>
      <c r="HE4" t="s">
        <v>304</v>
      </c>
      <c r="HF4">
        <v>0</v>
      </c>
      <c r="HG4">
        <v>11</v>
      </c>
      <c r="HH4">
        <v>0</v>
      </c>
      <c r="HI4" t="s">
        <v>275</v>
      </c>
      <c r="HL4">
        <v>1</v>
      </c>
      <c r="HM4" t="s">
        <v>304</v>
      </c>
      <c r="HO4" t="s">
        <v>359</v>
      </c>
      <c r="HP4" t="s">
        <v>360</v>
      </c>
      <c r="HQ4" t="s">
        <v>361</v>
      </c>
      <c r="HR4" t="s">
        <v>362</v>
      </c>
      <c r="HT4" t="s">
        <v>363</v>
      </c>
      <c r="HW4">
        <v>-44</v>
      </c>
      <c r="HX4">
        <v>3909285</v>
      </c>
      <c r="HY4" t="s">
        <v>351</v>
      </c>
      <c r="HZ4">
        <v>3909279</v>
      </c>
      <c r="IC4">
        <v>0</v>
      </c>
      <c r="ID4">
        <v>0</v>
      </c>
      <c r="IM4">
        <v>13</v>
      </c>
      <c r="IQ4" t="s">
        <v>364</v>
      </c>
      <c r="IU4">
        <v>1</v>
      </c>
      <c r="IV4">
        <f>IF(AND(Table1[[#This Row],[R/P]]="P",Table1[[#This Row],[PaRes]]&lt;&gt;"SCRBL",Table1[[#This Row],[PaRes]]&lt;&gt;"RUN",Table1[[#This Row],[Penalty]]&lt;&gt;1),1,0)</f>
        <v>1</v>
      </c>
      <c r="IW4">
        <f>IF(AND(Table1[[#This Row],[Pass Play]]=1,Table1[[#This Row],[PaRes]]&lt;&gt;"SAC"),1,0)</f>
        <v>1</v>
      </c>
      <c r="IX4">
        <f>IF(Table1[[#This Row],[PaRes]]="COM",1,0)</f>
        <v>1</v>
      </c>
      <c r="IY4">
        <f>IF(Table1[[#This Row],[Pass Play]]=1,Table1[[#This Row],[Gn]],0)</f>
        <v>22</v>
      </c>
      <c r="IZ4">
        <f>IF(AND(Table1[[#This Row],[Pass Play]]=1,Table1[[#This Row],[EFF]]="Y"),1,0)</f>
        <v>1</v>
      </c>
      <c r="JA4">
        <f>IF(AND(Table1[[#This Row],[Pass Play]]=1,Table1[[#This Row],[EFF]]="Y"),Table1[[#This Row],[Gn]],0)</f>
        <v>22</v>
      </c>
      <c r="JB4">
        <f>IF(AND(Table1[[#This Row],[Pass Play]]=1,Table1[[#This Row],[Gn]]&gt;=15),1,0)</f>
        <v>1</v>
      </c>
      <c r="JC4">
        <f>IF(AND(Table1[[#This Row],[Pass Play]]=1,Table1[[#This Row],[Big Play Passes]]=1),Table1[[#This Row],[Gn]],0)</f>
        <v>22</v>
      </c>
      <c r="JD4">
        <f>IF(AND(OR(Table1[[#This Row],[R/P]]="R",Table1[[#This Row],[PaRes]]="SCRBL",Table1[[#This Row],[PaRes]]="RUN"),Table1[[#This Row],[Penalty]]&lt;&gt;1),1,0)</f>
        <v>0</v>
      </c>
      <c r="JE4">
        <f>IF(Table1[[#This Row],[Rush Attempts]]=1,Table1[[#This Row],[Gn]],0)</f>
        <v>0</v>
      </c>
      <c r="JF4">
        <f>IF(AND(Table1[[#This Row],[Rush Attempts]]=1,Table1[[#This Row],[EFF]]="Y"),1,0)</f>
        <v>0</v>
      </c>
      <c r="JG4">
        <f>IF(AND(Table1[[#This Row],[Rush Attempts]]=1,Table1[[#This Row],[EFF]]="Y"),Table1[[#This Row],[Gn]],0)</f>
        <v>0</v>
      </c>
      <c r="JH4">
        <f>IF(AND(Table1[[#This Row],[Rush Attempts]]=1,Table1[[#This Row],[Gn]]&gt;=10),1,0)</f>
        <v>0</v>
      </c>
      <c r="JI4">
        <f>IF(AND(Table1[[#This Row],[Rush Attempts]]=1,Table1[[#This Row],[Big Play Run]]=1),Table1[[#This Row],[Gn]],0)</f>
        <v>0</v>
      </c>
      <c r="JJ4">
        <f>IF(Table1[[#This Row],[PaRes]]="SAC",1,0)</f>
        <v>0</v>
      </c>
      <c r="JK4">
        <f>IF(Table1[[#This Row],[Sacks]]=1,Table1[[#This Row],[Gn]],0)</f>
        <v>0</v>
      </c>
      <c r="JL4">
        <f>IF(Table1[[#This Row],[PaRes]]="INT",1,0)</f>
        <v>0</v>
      </c>
      <c r="JM4">
        <f>IF(Table1[[#This Row],[pff_PENALTY]]&lt;&gt;"",1,0)</f>
        <v>0</v>
      </c>
      <c r="JN4">
        <f>Table1[[#This Row],[pff_PENYARDS]]</f>
        <v>0</v>
      </c>
      <c r="JO4">
        <f>IF(Table1[[#This Row],[S/End]]="TD",1,0)</f>
        <v>0</v>
      </c>
      <c r="JP4">
        <f>IF(OR(Table1[[#This Row],[S/End]]="FGGD"),1,0)</f>
        <v>0</v>
      </c>
      <c r="JQ4">
        <f>IF(OR(Table1[[#This Row],[S/End]]="FUM",Table1[[#This Row],[S/End]]="INT"),1,0)</f>
        <v>0</v>
      </c>
      <c r="JR4">
        <f>IF(AND(Table1[[#This Row],[Touchdown]]=1,Table1[[#This Row],[Pass Play]]=1),1,0)</f>
        <v>0</v>
      </c>
      <c r="JS4">
        <f t="shared" si="2"/>
        <v>0</v>
      </c>
      <c r="JT4">
        <f>IF(AND(OR(Table1[[#This Row],[Pass Play]]=1,Table1[[#This Row],[Rush Attempts]]=1),Table1[[#This Row],[Dn]]=3),1,0)</f>
        <v>0</v>
      </c>
      <c r="JU4">
        <f>IF(AND(Table1[[#This Row],[3rd down attempt]]=1,Table1[[#This Row],[EFF]]="Y"),1,0)</f>
        <v>0</v>
      </c>
      <c r="JV4">
        <f>IF(AND(Table1[[#This Row],[3rd down attempt]]=1,Table1[[#This Row],[Dist]]&gt;=7),1,0)</f>
        <v>0</v>
      </c>
      <c r="JW4">
        <f>IF(AND(OR(Table1[[#This Row],[Pass Play]]=1,Table1[[#This Row],[Rush Attempts]]=1),Table1[[#This Row],[Dn]]=4),1,0)</f>
        <v>0</v>
      </c>
      <c r="JX4">
        <f>IF(AND(Table1[[#This Row],[4th down attempt]]=1,Table1[[#This Row],[EFF]]="Y"),1,0)</f>
        <v>0</v>
      </c>
      <c r="JY4">
        <f>IF(AND(OR(Table1[[#This Row],[Pass Play]]=1,Table1[[#This Row],[Rush Attempts]]=1),Table1[[#This Row],[FPos]]&gt;=0,Table1[[#This Row],[FPos]]&lt;=20),1,0)</f>
        <v>0</v>
      </c>
      <c r="JZ4">
        <f>IF(AND(OR(Table1[[#This Row],[Pass Play]]=1,Table1[[#This Row],[Rush Attempts]]=1),Table1[[#This Row],[Dist]]&lt;=Table1[[#This Row],[Gn]]),1,0)</f>
        <v>1</v>
      </c>
      <c r="KA4">
        <f>IF(Table1[[#This Row],[S/End]]&lt;&gt;"",1,0)</f>
        <v>0</v>
      </c>
      <c r="KB4">
        <f>IF(Table1[[#This Row],[S/End]]="TD",1,0)</f>
        <v>0</v>
      </c>
      <c r="KC4">
        <f>IF(Table1[[#This Row],[S/End]]="FGGD",1,0)</f>
        <v>0</v>
      </c>
      <c r="KD4">
        <f>IF(AND(OR(Table1[[#This Row],[Pass Play]]=1,Table1[[#This Row],[Rush Attempts]]=1),Table1[[#This Row],[Gn]]&lt;0),1,0)</f>
        <v>0</v>
      </c>
      <c r="KE4" s="375">
        <f>IF(AND(Table1[[#This Row],[pff_DRVENDPSN]]=3,Table1[[#This Row],[pff_DRVENDEVENT]]="PUNT"),1,0)</f>
        <v>0</v>
      </c>
    </row>
    <row r="5" spans="1:291" hidden="1">
      <c r="A5">
        <v>4</v>
      </c>
      <c r="B5">
        <v>2101</v>
      </c>
      <c r="C5" t="s">
        <v>14475</v>
      </c>
      <c r="D5">
        <v>1</v>
      </c>
      <c r="E5">
        <v>1</v>
      </c>
      <c r="F5">
        <v>10</v>
      </c>
      <c r="G5">
        <v>16</v>
      </c>
      <c r="H5">
        <v>-44</v>
      </c>
      <c r="J5" t="s">
        <v>254</v>
      </c>
      <c r="K5">
        <v>11</v>
      </c>
      <c r="L5">
        <v>11</v>
      </c>
      <c r="M5" t="s">
        <v>366</v>
      </c>
      <c r="N5" t="s">
        <v>367</v>
      </c>
      <c r="P5" t="s">
        <v>368</v>
      </c>
      <c r="W5" t="s">
        <v>253</v>
      </c>
      <c r="X5" t="s">
        <v>369</v>
      </c>
      <c r="Y5" t="s">
        <v>370</v>
      </c>
      <c r="Z5" t="s">
        <v>371</v>
      </c>
      <c r="AB5" t="s">
        <v>372</v>
      </c>
      <c r="AC5" t="s">
        <v>373</v>
      </c>
      <c r="AJ5">
        <v>0</v>
      </c>
      <c r="AK5" t="s">
        <v>327</v>
      </c>
      <c r="AP5">
        <v>7</v>
      </c>
      <c r="BJ5" t="s">
        <v>261</v>
      </c>
      <c r="BQ5">
        <f t="shared" si="0"/>
        <v>2</v>
      </c>
      <c r="BR5">
        <f t="shared" si="1"/>
        <v>0</v>
      </c>
      <c r="BT5" t="s">
        <v>262</v>
      </c>
      <c r="BV5">
        <v>0</v>
      </c>
      <c r="BX5">
        <v>0</v>
      </c>
      <c r="BY5" t="s">
        <v>374</v>
      </c>
      <c r="CA5">
        <v>1</v>
      </c>
      <c r="CD5" s="3">
        <v>0.36458333333333331</v>
      </c>
      <c r="CE5" t="s">
        <v>274</v>
      </c>
      <c r="CF5" t="s">
        <v>375</v>
      </c>
      <c r="CG5">
        <v>7</v>
      </c>
      <c r="CI5" t="s">
        <v>331</v>
      </c>
      <c r="CJ5">
        <v>0</v>
      </c>
      <c r="CK5" t="s">
        <v>376</v>
      </c>
      <c r="CL5" s="4">
        <v>38387</v>
      </c>
      <c r="CM5" t="s">
        <v>377</v>
      </c>
      <c r="CN5" t="s">
        <v>378</v>
      </c>
      <c r="CO5">
        <v>0</v>
      </c>
      <c r="CP5" t="s">
        <v>379</v>
      </c>
      <c r="CQ5" t="s">
        <v>269</v>
      </c>
      <c r="CR5" t="s">
        <v>262</v>
      </c>
      <c r="CU5" t="s">
        <v>380</v>
      </c>
      <c r="CW5">
        <v>0</v>
      </c>
      <c r="CY5">
        <v>4</v>
      </c>
      <c r="CZ5" t="s">
        <v>271</v>
      </c>
      <c r="DA5">
        <v>23</v>
      </c>
      <c r="DB5">
        <v>8</v>
      </c>
      <c r="DC5" t="s">
        <v>272</v>
      </c>
      <c r="DD5">
        <v>-5</v>
      </c>
      <c r="DF5" t="s">
        <v>381</v>
      </c>
      <c r="DK5">
        <v>16</v>
      </c>
      <c r="DL5" s="4">
        <v>44442</v>
      </c>
      <c r="DM5">
        <v>19965</v>
      </c>
      <c r="DN5">
        <v>2021</v>
      </c>
      <c r="DO5">
        <v>0</v>
      </c>
      <c r="DQ5">
        <v>78672</v>
      </c>
      <c r="DR5">
        <v>15</v>
      </c>
      <c r="DU5" t="s">
        <v>274</v>
      </c>
      <c r="DV5" t="s">
        <v>257</v>
      </c>
      <c r="DX5">
        <v>0</v>
      </c>
      <c r="DY5" t="s">
        <v>275</v>
      </c>
      <c r="EE5">
        <v>0</v>
      </c>
      <c r="EF5" t="s">
        <v>382</v>
      </c>
      <c r="EG5" t="s">
        <v>383</v>
      </c>
      <c r="EH5">
        <v>0</v>
      </c>
      <c r="EJ5" t="s">
        <v>340</v>
      </c>
      <c r="EK5" t="s">
        <v>384</v>
      </c>
      <c r="EL5" t="s">
        <v>385</v>
      </c>
      <c r="EM5" t="s">
        <v>386</v>
      </c>
      <c r="EN5" t="s">
        <v>387</v>
      </c>
      <c r="EO5" t="s">
        <v>282</v>
      </c>
      <c r="EP5" t="s">
        <v>388</v>
      </c>
      <c r="EQ5">
        <v>0</v>
      </c>
      <c r="ER5" t="s">
        <v>346</v>
      </c>
      <c r="ET5" t="s">
        <v>389</v>
      </c>
      <c r="EU5">
        <v>4</v>
      </c>
      <c r="EV5" t="s">
        <v>348</v>
      </c>
      <c r="EW5" t="s">
        <v>349</v>
      </c>
      <c r="EX5" t="s">
        <v>390</v>
      </c>
      <c r="EY5" t="s">
        <v>391</v>
      </c>
      <c r="FB5" t="s">
        <v>392</v>
      </c>
      <c r="FC5" t="s">
        <v>393</v>
      </c>
      <c r="FE5">
        <v>1</v>
      </c>
      <c r="FF5">
        <v>11</v>
      </c>
      <c r="FJ5" t="s">
        <v>394</v>
      </c>
      <c r="FL5">
        <v>0</v>
      </c>
      <c r="FN5">
        <v>0</v>
      </c>
      <c r="FQ5">
        <v>0</v>
      </c>
      <c r="FS5" t="s">
        <v>395</v>
      </c>
      <c r="FV5" t="s">
        <v>396</v>
      </c>
      <c r="FW5" t="s">
        <v>397</v>
      </c>
      <c r="FY5">
        <v>0</v>
      </c>
      <c r="GA5">
        <v>0</v>
      </c>
      <c r="GB5">
        <v>0</v>
      </c>
      <c r="GC5">
        <v>0</v>
      </c>
      <c r="GE5" t="s">
        <v>355</v>
      </c>
      <c r="GF5">
        <v>0</v>
      </c>
      <c r="GG5" t="s">
        <v>257</v>
      </c>
      <c r="GI5">
        <v>2.5</v>
      </c>
      <c r="GJ5">
        <v>0</v>
      </c>
      <c r="GK5">
        <v>0</v>
      </c>
      <c r="GM5" t="s">
        <v>398</v>
      </c>
      <c r="GN5">
        <v>12</v>
      </c>
      <c r="GO5">
        <v>0</v>
      </c>
      <c r="GP5" t="s">
        <v>357</v>
      </c>
      <c r="GR5">
        <v>13</v>
      </c>
      <c r="HA5" t="s">
        <v>399</v>
      </c>
      <c r="HC5" t="s">
        <v>294</v>
      </c>
      <c r="HD5" t="s">
        <v>294</v>
      </c>
      <c r="HE5" t="s">
        <v>400</v>
      </c>
      <c r="HF5">
        <v>0</v>
      </c>
      <c r="HG5">
        <v>11</v>
      </c>
      <c r="HH5">
        <v>0</v>
      </c>
      <c r="HI5" t="s">
        <v>275</v>
      </c>
      <c r="HL5">
        <v>1</v>
      </c>
      <c r="HM5" t="s">
        <v>400</v>
      </c>
      <c r="HO5" t="s">
        <v>401</v>
      </c>
      <c r="HP5" t="s">
        <v>402</v>
      </c>
      <c r="HQ5" t="s">
        <v>403</v>
      </c>
      <c r="HR5" t="s">
        <v>404</v>
      </c>
      <c r="HT5" t="s">
        <v>405</v>
      </c>
      <c r="HW5">
        <v>40</v>
      </c>
      <c r="HX5">
        <v>3909297</v>
      </c>
      <c r="HY5" t="s">
        <v>391</v>
      </c>
      <c r="HZ5">
        <v>3909285</v>
      </c>
      <c r="IC5">
        <v>0</v>
      </c>
      <c r="ID5">
        <v>0</v>
      </c>
      <c r="IM5">
        <v>14</v>
      </c>
      <c r="IQ5" t="s">
        <v>381</v>
      </c>
      <c r="IU5">
        <v>1</v>
      </c>
      <c r="IV5">
        <f>IF(AND(Table1[[#This Row],[R/P]]="P",Table1[[#This Row],[PaRes]]&lt;&gt;"SCRBL",Table1[[#This Row],[PaRes]]&lt;&gt;"RUN",Table1[[#This Row],[Penalty]]&lt;&gt;1),1,0)</f>
        <v>1</v>
      </c>
      <c r="IW5">
        <f>IF(AND(Table1[[#This Row],[Pass Play]]=1,Table1[[#This Row],[PaRes]]&lt;&gt;"SAC"),1,0)</f>
        <v>1</v>
      </c>
      <c r="IX5">
        <f>IF(Table1[[#This Row],[PaRes]]="COM",1,0)</f>
        <v>1</v>
      </c>
      <c r="IY5">
        <f>IF(Table1[[#This Row],[Pass Play]]=1,Table1[[#This Row],[Gn]],0)</f>
        <v>16</v>
      </c>
      <c r="IZ5">
        <f>IF(AND(Table1[[#This Row],[Pass Play]]=1,Table1[[#This Row],[EFF]]="Y"),1,0)</f>
        <v>1</v>
      </c>
      <c r="JA5">
        <f>IF(AND(Table1[[#This Row],[Pass Play]]=1,Table1[[#This Row],[EFF]]="Y"),Table1[[#This Row],[Gn]],0)</f>
        <v>16</v>
      </c>
      <c r="JB5">
        <f>IF(AND(Table1[[#This Row],[Pass Play]]=1,Table1[[#This Row],[Gn]]&gt;=15),1,0)</f>
        <v>1</v>
      </c>
      <c r="JC5">
        <f>IF(AND(Table1[[#This Row],[Pass Play]]=1,Table1[[#This Row],[Big Play Passes]]=1),Table1[[#This Row],[Gn]],0)</f>
        <v>16</v>
      </c>
      <c r="JD5">
        <f>IF(AND(OR(Table1[[#This Row],[R/P]]="R",Table1[[#This Row],[PaRes]]="SCRBL",Table1[[#This Row],[PaRes]]="RUN"),Table1[[#This Row],[Penalty]]&lt;&gt;1),1,0)</f>
        <v>0</v>
      </c>
      <c r="JE5">
        <f>IF(Table1[[#This Row],[Rush Attempts]]=1,Table1[[#This Row],[Gn]],0)</f>
        <v>0</v>
      </c>
      <c r="JF5">
        <f>IF(AND(Table1[[#This Row],[Rush Attempts]]=1,Table1[[#This Row],[EFF]]="Y"),1,0)</f>
        <v>0</v>
      </c>
      <c r="JG5">
        <f>IF(AND(Table1[[#This Row],[Rush Attempts]]=1,Table1[[#This Row],[EFF]]="Y"),Table1[[#This Row],[Gn]],0)</f>
        <v>0</v>
      </c>
      <c r="JH5">
        <f>IF(AND(Table1[[#This Row],[Rush Attempts]]=1,Table1[[#This Row],[Gn]]&gt;=10),1,0)</f>
        <v>0</v>
      </c>
      <c r="JI5">
        <f>IF(AND(Table1[[#This Row],[Rush Attempts]]=1,Table1[[#This Row],[Big Play Run]]=1),Table1[[#This Row],[Gn]],0)</f>
        <v>0</v>
      </c>
      <c r="JJ5">
        <f>IF(Table1[[#This Row],[PaRes]]="SAC",1,0)</f>
        <v>0</v>
      </c>
      <c r="JK5">
        <f>IF(Table1[[#This Row],[Sacks]]=1,Table1[[#This Row],[Gn]],0)</f>
        <v>0</v>
      </c>
      <c r="JL5">
        <f>IF(Table1[[#This Row],[PaRes]]="INT",1,0)</f>
        <v>0</v>
      </c>
      <c r="JM5">
        <f>IF(Table1[[#This Row],[pff_PENALTY]]&lt;&gt;"",1,0)</f>
        <v>0</v>
      </c>
      <c r="JN5">
        <f>Table1[[#This Row],[pff_PENYARDS]]</f>
        <v>0</v>
      </c>
      <c r="JO5">
        <f>IF(Table1[[#This Row],[S/End]]="TD",1,0)</f>
        <v>0</v>
      </c>
      <c r="JP5">
        <f>IF(OR(Table1[[#This Row],[S/End]]="FGGD"),1,0)</f>
        <v>0</v>
      </c>
      <c r="JQ5">
        <f>IF(OR(Table1[[#This Row],[S/End]]="FUM",Table1[[#This Row],[S/End]]="INT"),1,0)</f>
        <v>0</v>
      </c>
      <c r="JR5">
        <f>IF(AND(Table1[[#This Row],[Touchdown]]=1,Table1[[#This Row],[Pass Play]]=1),1,0)</f>
        <v>0</v>
      </c>
      <c r="JS5">
        <f t="shared" si="2"/>
        <v>0</v>
      </c>
      <c r="JT5">
        <f>IF(AND(OR(Table1[[#This Row],[Pass Play]]=1,Table1[[#This Row],[Rush Attempts]]=1),Table1[[#This Row],[Dn]]=3),1,0)</f>
        <v>0</v>
      </c>
      <c r="JU5">
        <f>IF(AND(Table1[[#This Row],[3rd down attempt]]=1,Table1[[#This Row],[EFF]]="Y"),1,0)</f>
        <v>0</v>
      </c>
      <c r="JV5">
        <f>IF(AND(Table1[[#This Row],[3rd down attempt]]=1,Table1[[#This Row],[Dist]]&gt;=7),1,0)</f>
        <v>0</v>
      </c>
      <c r="JW5">
        <f>IF(AND(OR(Table1[[#This Row],[Pass Play]]=1,Table1[[#This Row],[Rush Attempts]]=1),Table1[[#This Row],[Dn]]=4),1,0)</f>
        <v>0</v>
      </c>
      <c r="JX5">
        <f>IF(AND(Table1[[#This Row],[4th down attempt]]=1,Table1[[#This Row],[EFF]]="Y"),1,0)</f>
        <v>0</v>
      </c>
      <c r="JY5">
        <f>IF(AND(OR(Table1[[#This Row],[Pass Play]]=1,Table1[[#This Row],[Rush Attempts]]=1),Table1[[#This Row],[FPos]]&gt;=0,Table1[[#This Row],[FPos]]&lt;=20),1,0)</f>
        <v>0</v>
      </c>
      <c r="JZ5">
        <f>IF(AND(OR(Table1[[#This Row],[Pass Play]]=1,Table1[[#This Row],[Rush Attempts]]=1),Table1[[#This Row],[Dist]]&lt;=Table1[[#This Row],[Gn]]),1,0)</f>
        <v>1</v>
      </c>
      <c r="KA5">
        <f>IF(Table1[[#This Row],[S/End]]&lt;&gt;"",1,0)</f>
        <v>0</v>
      </c>
      <c r="KB5">
        <f>IF(Table1[[#This Row],[S/End]]="TD",1,0)</f>
        <v>0</v>
      </c>
      <c r="KC5">
        <f>IF(Table1[[#This Row],[S/End]]="FGGD",1,0)</f>
        <v>0</v>
      </c>
      <c r="KD5">
        <f>IF(AND(OR(Table1[[#This Row],[Pass Play]]=1,Table1[[#This Row],[Rush Attempts]]=1),Table1[[#This Row],[Gn]]&lt;0),1,0)</f>
        <v>0</v>
      </c>
      <c r="KE5" s="375">
        <f>IF(AND(Table1[[#This Row],[pff_DRVENDPSN]]=3,Table1[[#This Row],[pff_DRVENDEVENT]]="PUNT"),1,0)</f>
        <v>0</v>
      </c>
    </row>
    <row r="6" spans="1:291" hidden="1">
      <c r="A6">
        <v>5</v>
      </c>
      <c r="B6">
        <v>2101</v>
      </c>
      <c r="C6" t="s">
        <v>14475</v>
      </c>
      <c r="D6">
        <v>1</v>
      </c>
      <c r="E6">
        <v>1</v>
      </c>
      <c r="F6">
        <v>10</v>
      </c>
      <c r="G6">
        <v>6</v>
      </c>
      <c r="H6">
        <v>40</v>
      </c>
      <c r="J6" t="s">
        <v>254</v>
      </c>
      <c r="K6">
        <v>11</v>
      </c>
      <c r="L6">
        <v>11</v>
      </c>
      <c r="M6" t="s">
        <v>407</v>
      </c>
      <c r="N6" t="s">
        <v>408</v>
      </c>
      <c r="P6" t="s">
        <v>409</v>
      </c>
      <c r="W6" t="s">
        <v>257</v>
      </c>
      <c r="X6" t="s">
        <v>410</v>
      </c>
      <c r="AE6" t="s">
        <v>411</v>
      </c>
      <c r="AF6" t="s">
        <v>412</v>
      </c>
      <c r="AG6" t="s">
        <v>410</v>
      </c>
      <c r="AH6" t="s">
        <v>257</v>
      </c>
      <c r="AJ6">
        <v>20</v>
      </c>
      <c r="AP6">
        <v>7</v>
      </c>
      <c r="BJ6" t="s">
        <v>274</v>
      </c>
      <c r="BQ6">
        <f t="shared" si="0"/>
        <v>0</v>
      </c>
      <c r="BR6">
        <f t="shared" si="1"/>
        <v>1</v>
      </c>
      <c r="BT6" t="s">
        <v>262</v>
      </c>
      <c r="BV6">
        <v>0</v>
      </c>
      <c r="BX6">
        <v>0</v>
      </c>
      <c r="BY6" t="s">
        <v>413</v>
      </c>
      <c r="CD6" s="3">
        <v>0.33611111111111108</v>
      </c>
      <c r="CF6" t="s">
        <v>414</v>
      </c>
      <c r="CJ6">
        <v>0</v>
      </c>
      <c r="CK6" t="s">
        <v>415</v>
      </c>
      <c r="CL6" s="4">
        <v>38387</v>
      </c>
      <c r="CM6" t="s">
        <v>416</v>
      </c>
      <c r="CN6" t="s">
        <v>417</v>
      </c>
      <c r="CO6">
        <v>0</v>
      </c>
      <c r="CQ6" t="s">
        <v>418</v>
      </c>
      <c r="CR6" t="s">
        <v>262</v>
      </c>
      <c r="CU6" t="s">
        <v>419</v>
      </c>
      <c r="CW6">
        <v>0</v>
      </c>
      <c r="CY6">
        <v>5</v>
      </c>
      <c r="CZ6" t="s">
        <v>271</v>
      </c>
      <c r="DA6">
        <v>23</v>
      </c>
      <c r="DB6">
        <v>8</v>
      </c>
      <c r="DC6" t="s">
        <v>272</v>
      </c>
      <c r="DD6">
        <v>-5</v>
      </c>
      <c r="DF6" t="s">
        <v>420</v>
      </c>
      <c r="DK6">
        <v>6</v>
      </c>
      <c r="DL6" s="4">
        <v>44442</v>
      </c>
      <c r="DM6">
        <v>19965</v>
      </c>
      <c r="DN6">
        <v>2021</v>
      </c>
      <c r="DO6">
        <v>0</v>
      </c>
      <c r="DQ6">
        <v>78672</v>
      </c>
      <c r="DR6">
        <v>16</v>
      </c>
      <c r="DU6" t="s">
        <v>274</v>
      </c>
      <c r="DV6" t="s">
        <v>257</v>
      </c>
      <c r="DX6">
        <v>0</v>
      </c>
      <c r="DY6" t="s">
        <v>275</v>
      </c>
      <c r="EE6">
        <v>0</v>
      </c>
      <c r="EF6" t="s">
        <v>421</v>
      </c>
      <c r="EG6" t="s">
        <v>422</v>
      </c>
      <c r="EH6">
        <v>0</v>
      </c>
      <c r="EJ6" t="s">
        <v>340</v>
      </c>
      <c r="EK6" t="s">
        <v>423</v>
      </c>
      <c r="EL6" t="s">
        <v>424</v>
      </c>
      <c r="EM6" t="s">
        <v>425</v>
      </c>
      <c r="EN6" t="s">
        <v>426</v>
      </c>
      <c r="EO6" t="s">
        <v>418</v>
      </c>
      <c r="EP6" t="s">
        <v>427</v>
      </c>
      <c r="EQ6">
        <v>1</v>
      </c>
      <c r="ET6" t="s">
        <v>428</v>
      </c>
      <c r="FE6">
        <v>0</v>
      </c>
      <c r="FF6">
        <v>7</v>
      </c>
      <c r="FG6" t="s">
        <v>429</v>
      </c>
      <c r="FI6" t="s">
        <v>429</v>
      </c>
      <c r="FJ6" t="s">
        <v>430</v>
      </c>
      <c r="FL6">
        <v>0</v>
      </c>
      <c r="FN6">
        <v>0</v>
      </c>
      <c r="FQ6">
        <v>0</v>
      </c>
      <c r="FS6" t="s">
        <v>395</v>
      </c>
      <c r="FU6" t="s">
        <v>257</v>
      </c>
      <c r="FV6" t="s">
        <v>396</v>
      </c>
      <c r="FW6" t="s">
        <v>431</v>
      </c>
      <c r="FX6" t="s">
        <v>432</v>
      </c>
      <c r="FY6">
        <v>0</v>
      </c>
      <c r="GA6">
        <v>0</v>
      </c>
      <c r="GB6">
        <v>0</v>
      </c>
      <c r="GC6">
        <v>0</v>
      </c>
      <c r="GE6" t="s">
        <v>355</v>
      </c>
      <c r="GF6">
        <v>0</v>
      </c>
      <c r="GG6" t="s">
        <v>274</v>
      </c>
      <c r="GJ6">
        <v>0</v>
      </c>
      <c r="GK6">
        <v>0</v>
      </c>
      <c r="GM6" t="s">
        <v>433</v>
      </c>
      <c r="GO6">
        <v>3</v>
      </c>
      <c r="HA6" t="s">
        <v>434</v>
      </c>
      <c r="HC6" t="s">
        <v>313</v>
      </c>
      <c r="HD6" t="s">
        <v>313</v>
      </c>
      <c r="HE6" t="s">
        <v>435</v>
      </c>
      <c r="HF6">
        <v>0</v>
      </c>
      <c r="HG6">
        <v>11</v>
      </c>
      <c r="HH6">
        <v>0</v>
      </c>
      <c r="HI6" t="s">
        <v>275</v>
      </c>
      <c r="HL6">
        <v>4</v>
      </c>
      <c r="HW6">
        <v>34</v>
      </c>
      <c r="HX6">
        <v>3909312</v>
      </c>
      <c r="HY6" t="s">
        <v>436</v>
      </c>
      <c r="HZ6">
        <v>3909297</v>
      </c>
      <c r="IC6">
        <v>0</v>
      </c>
      <c r="ID6">
        <v>0</v>
      </c>
      <c r="IM6">
        <v>15</v>
      </c>
      <c r="IQ6" t="s">
        <v>420</v>
      </c>
      <c r="IU6">
        <v>1</v>
      </c>
      <c r="IV6">
        <f>IF(AND(Table1[[#This Row],[R/P]]="P",Table1[[#This Row],[PaRes]]&lt;&gt;"SCRBL",Table1[[#This Row],[PaRes]]&lt;&gt;"RUN",Table1[[#This Row],[Penalty]]&lt;&gt;1),1,0)</f>
        <v>0</v>
      </c>
      <c r="IW6">
        <f>IF(AND(Table1[[#This Row],[Pass Play]]=1,Table1[[#This Row],[PaRes]]&lt;&gt;"SAC"),1,0)</f>
        <v>0</v>
      </c>
      <c r="IX6">
        <f>IF(Table1[[#This Row],[PaRes]]="COM",1,0)</f>
        <v>0</v>
      </c>
      <c r="IY6">
        <f>IF(Table1[[#This Row],[Pass Play]]=1,Table1[[#This Row],[Gn]],0)</f>
        <v>0</v>
      </c>
      <c r="IZ6">
        <f>IF(AND(Table1[[#This Row],[Pass Play]]=1,Table1[[#This Row],[EFF]]="Y"),1,0)</f>
        <v>0</v>
      </c>
      <c r="JA6">
        <f>IF(AND(Table1[[#This Row],[Pass Play]]=1,Table1[[#This Row],[EFF]]="Y"),Table1[[#This Row],[Gn]],0)</f>
        <v>0</v>
      </c>
      <c r="JB6">
        <f>IF(AND(Table1[[#This Row],[Pass Play]]=1,Table1[[#This Row],[Gn]]&gt;=15),1,0)</f>
        <v>0</v>
      </c>
      <c r="JC6">
        <f>IF(AND(Table1[[#This Row],[Pass Play]]=1,Table1[[#This Row],[Big Play Passes]]=1),Table1[[#This Row],[Gn]],0)</f>
        <v>0</v>
      </c>
      <c r="JD6">
        <f>IF(AND(OR(Table1[[#This Row],[R/P]]="R",Table1[[#This Row],[PaRes]]="SCRBL",Table1[[#This Row],[PaRes]]="RUN"),Table1[[#This Row],[Penalty]]&lt;&gt;1),1,0)</f>
        <v>1</v>
      </c>
      <c r="JE6">
        <f>IF(Table1[[#This Row],[Rush Attempts]]=1,Table1[[#This Row],[Gn]],0)</f>
        <v>6</v>
      </c>
      <c r="JF6">
        <f>IF(AND(Table1[[#This Row],[Rush Attempts]]=1,Table1[[#This Row],[EFF]]="Y"),1,0)</f>
        <v>1</v>
      </c>
      <c r="JG6">
        <f>IF(AND(Table1[[#This Row],[Rush Attempts]]=1,Table1[[#This Row],[EFF]]="Y"),Table1[[#This Row],[Gn]],0)</f>
        <v>6</v>
      </c>
      <c r="JH6">
        <f>IF(AND(Table1[[#This Row],[Rush Attempts]]=1,Table1[[#This Row],[Gn]]&gt;=10),1,0)</f>
        <v>0</v>
      </c>
      <c r="JI6">
        <f>IF(AND(Table1[[#This Row],[Rush Attempts]]=1,Table1[[#This Row],[Big Play Run]]=1),Table1[[#This Row],[Gn]],0)</f>
        <v>0</v>
      </c>
      <c r="JJ6">
        <f>IF(Table1[[#This Row],[PaRes]]="SAC",1,0)</f>
        <v>0</v>
      </c>
      <c r="JK6">
        <f>IF(Table1[[#This Row],[Sacks]]=1,Table1[[#This Row],[Gn]],0)</f>
        <v>0</v>
      </c>
      <c r="JL6">
        <f>IF(Table1[[#This Row],[PaRes]]="INT",1,0)</f>
        <v>0</v>
      </c>
      <c r="JM6">
        <f>IF(Table1[[#This Row],[pff_PENALTY]]&lt;&gt;"",1,0)</f>
        <v>0</v>
      </c>
      <c r="JN6">
        <f>Table1[[#This Row],[pff_PENYARDS]]</f>
        <v>0</v>
      </c>
      <c r="JO6">
        <f>IF(Table1[[#This Row],[S/End]]="TD",1,0)</f>
        <v>0</v>
      </c>
      <c r="JP6">
        <f>IF(OR(Table1[[#This Row],[S/End]]="FGGD"),1,0)</f>
        <v>0</v>
      </c>
      <c r="JQ6">
        <f>IF(OR(Table1[[#This Row],[S/End]]="FUM",Table1[[#This Row],[S/End]]="INT"),1,0)</f>
        <v>0</v>
      </c>
      <c r="JR6">
        <f>IF(AND(Table1[[#This Row],[Touchdown]]=1,Table1[[#This Row],[Pass Play]]=1),1,0)</f>
        <v>0</v>
      </c>
      <c r="JS6">
        <f t="shared" si="2"/>
        <v>0</v>
      </c>
      <c r="JT6">
        <f>IF(AND(OR(Table1[[#This Row],[Pass Play]]=1,Table1[[#This Row],[Rush Attempts]]=1),Table1[[#This Row],[Dn]]=3),1,0)</f>
        <v>0</v>
      </c>
      <c r="JU6">
        <f>IF(AND(Table1[[#This Row],[3rd down attempt]]=1,Table1[[#This Row],[EFF]]="Y"),1,0)</f>
        <v>0</v>
      </c>
      <c r="JV6">
        <f>IF(AND(Table1[[#This Row],[3rd down attempt]]=1,Table1[[#This Row],[Dist]]&gt;=7),1,0)</f>
        <v>0</v>
      </c>
      <c r="JW6">
        <f>IF(AND(OR(Table1[[#This Row],[Pass Play]]=1,Table1[[#This Row],[Rush Attempts]]=1),Table1[[#This Row],[Dn]]=4),1,0)</f>
        <v>0</v>
      </c>
      <c r="JX6">
        <f>IF(AND(Table1[[#This Row],[4th down attempt]]=1,Table1[[#This Row],[EFF]]="Y"),1,0)</f>
        <v>0</v>
      </c>
      <c r="JY6">
        <f>IF(AND(OR(Table1[[#This Row],[Pass Play]]=1,Table1[[#This Row],[Rush Attempts]]=1),Table1[[#This Row],[FPos]]&gt;=0,Table1[[#This Row],[FPos]]&lt;=20),1,0)</f>
        <v>0</v>
      </c>
      <c r="JZ6">
        <f>IF(AND(OR(Table1[[#This Row],[Pass Play]]=1,Table1[[#This Row],[Rush Attempts]]=1),Table1[[#This Row],[Dist]]&lt;=Table1[[#This Row],[Gn]]),1,0)</f>
        <v>0</v>
      </c>
      <c r="KA6">
        <f>IF(Table1[[#This Row],[S/End]]&lt;&gt;"",1,0)</f>
        <v>0</v>
      </c>
      <c r="KB6">
        <f>IF(Table1[[#This Row],[S/End]]="TD",1,0)</f>
        <v>0</v>
      </c>
      <c r="KC6">
        <f>IF(Table1[[#This Row],[S/End]]="FGGD",1,0)</f>
        <v>0</v>
      </c>
      <c r="KD6">
        <f>IF(AND(OR(Table1[[#This Row],[Pass Play]]=1,Table1[[#This Row],[Rush Attempts]]=1),Table1[[#This Row],[Gn]]&lt;0),1,0)</f>
        <v>0</v>
      </c>
      <c r="KE6" s="375">
        <f>IF(AND(Table1[[#This Row],[pff_DRVENDPSN]]=3,Table1[[#This Row],[pff_DRVENDEVENT]]="PUNT"),1,0)</f>
        <v>0</v>
      </c>
    </row>
    <row r="7" spans="1:291" hidden="1">
      <c r="A7">
        <v>6</v>
      </c>
      <c r="B7">
        <v>2101</v>
      </c>
      <c r="C7" t="s">
        <v>14475</v>
      </c>
      <c r="D7">
        <v>1</v>
      </c>
      <c r="E7">
        <v>2</v>
      </c>
      <c r="F7">
        <v>4</v>
      </c>
      <c r="G7">
        <v>5</v>
      </c>
      <c r="H7">
        <v>34</v>
      </c>
      <c r="J7" t="s">
        <v>254</v>
      </c>
      <c r="K7">
        <v>12</v>
      </c>
      <c r="L7" t="s">
        <v>438</v>
      </c>
      <c r="M7" t="s">
        <v>439</v>
      </c>
      <c r="N7" t="s">
        <v>440</v>
      </c>
      <c r="O7" t="s">
        <v>254</v>
      </c>
      <c r="P7" t="s">
        <v>441</v>
      </c>
      <c r="Q7" t="s">
        <v>442</v>
      </c>
      <c r="S7" t="s">
        <v>443</v>
      </c>
      <c r="W7" t="s">
        <v>257</v>
      </c>
      <c r="X7" t="s">
        <v>444</v>
      </c>
      <c r="AE7" t="s">
        <v>445</v>
      </c>
      <c r="AF7" t="s">
        <v>446</v>
      </c>
      <c r="AG7" t="s">
        <v>444</v>
      </c>
      <c r="AH7" t="s">
        <v>257</v>
      </c>
      <c r="AJ7">
        <v>4</v>
      </c>
      <c r="AP7">
        <v>7</v>
      </c>
      <c r="BJ7" t="s">
        <v>274</v>
      </c>
      <c r="BQ7">
        <f t="shared" si="0"/>
        <v>0</v>
      </c>
      <c r="BR7">
        <f t="shared" si="1"/>
        <v>10</v>
      </c>
      <c r="BT7" t="s">
        <v>262</v>
      </c>
      <c r="BV7">
        <v>0</v>
      </c>
      <c r="BX7">
        <v>0</v>
      </c>
      <c r="BY7" t="s">
        <v>447</v>
      </c>
      <c r="CD7" s="3">
        <v>0.31111111111111112</v>
      </c>
      <c r="CF7" t="s">
        <v>448</v>
      </c>
      <c r="CJ7">
        <v>0</v>
      </c>
      <c r="CK7" t="s">
        <v>449</v>
      </c>
      <c r="CL7" s="4">
        <v>38050</v>
      </c>
      <c r="CM7" t="s">
        <v>450</v>
      </c>
      <c r="CN7" t="s">
        <v>451</v>
      </c>
      <c r="CO7">
        <v>0</v>
      </c>
      <c r="CP7" t="s">
        <v>452</v>
      </c>
      <c r="CQ7" t="s">
        <v>269</v>
      </c>
      <c r="CR7" t="s">
        <v>262</v>
      </c>
      <c r="CU7" t="s">
        <v>270</v>
      </c>
      <c r="CW7">
        <v>0</v>
      </c>
      <c r="CY7">
        <v>6</v>
      </c>
      <c r="CZ7" t="s">
        <v>271</v>
      </c>
      <c r="DA7">
        <v>23</v>
      </c>
      <c r="DB7">
        <v>8</v>
      </c>
      <c r="DC7" t="s">
        <v>272</v>
      </c>
      <c r="DD7">
        <v>-5</v>
      </c>
      <c r="DF7" t="s">
        <v>305</v>
      </c>
      <c r="DK7">
        <v>5</v>
      </c>
      <c r="DL7" s="4">
        <v>44442</v>
      </c>
      <c r="DM7">
        <v>19965</v>
      </c>
      <c r="DN7">
        <v>2021</v>
      </c>
      <c r="DO7">
        <v>0</v>
      </c>
      <c r="DQ7">
        <v>78672</v>
      </c>
      <c r="DR7">
        <v>17</v>
      </c>
      <c r="DU7" t="s">
        <v>274</v>
      </c>
      <c r="DV7" t="s">
        <v>257</v>
      </c>
      <c r="DX7">
        <v>0</v>
      </c>
      <c r="DY7" t="s">
        <v>275</v>
      </c>
      <c r="EE7">
        <v>0</v>
      </c>
      <c r="EF7" t="s">
        <v>453</v>
      </c>
      <c r="EG7" t="s">
        <v>383</v>
      </c>
      <c r="EH7">
        <v>1</v>
      </c>
      <c r="EJ7" t="s">
        <v>454</v>
      </c>
      <c r="EK7" t="s">
        <v>455</v>
      </c>
      <c r="EL7" t="s">
        <v>456</v>
      </c>
      <c r="EM7" t="s">
        <v>457</v>
      </c>
      <c r="EN7" t="s">
        <v>458</v>
      </c>
      <c r="EO7" t="s">
        <v>282</v>
      </c>
      <c r="EP7" t="s">
        <v>459</v>
      </c>
      <c r="EQ7">
        <v>0</v>
      </c>
      <c r="ET7" t="s">
        <v>460</v>
      </c>
      <c r="FE7">
        <v>0</v>
      </c>
      <c r="FF7">
        <v>12</v>
      </c>
      <c r="FG7" t="s">
        <v>461</v>
      </c>
      <c r="FI7" t="s">
        <v>461</v>
      </c>
      <c r="FL7">
        <v>0</v>
      </c>
      <c r="FN7">
        <v>0</v>
      </c>
      <c r="FQ7">
        <v>0</v>
      </c>
      <c r="FS7" t="s">
        <v>462</v>
      </c>
      <c r="FU7" t="s">
        <v>257</v>
      </c>
      <c r="FV7" t="s">
        <v>463</v>
      </c>
      <c r="FW7" t="s">
        <v>464</v>
      </c>
      <c r="FX7" t="s">
        <v>291</v>
      </c>
      <c r="FY7">
        <v>0</v>
      </c>
      <c r="GA7">
        <v>0</v>
      </c>
      <c r="GB7">
        <v>0</v>
      </c>
      <c r="GC7">
        <v>0</v>
      </c>
      <c r="GD7" t="s">
        <v>465</v>
      </c>
      <c r="GE7" t="s">
        <v>355</v>
      </c>
      <c r="GF7">
        <v>0</v>
      </c>
      <c r="GG7" t="s">
        <v>466</v>
      </c>
      <c r="GJ7">
        <v>1</v>
      </c>
      <c r="GK7">
        <v>1</v>
      </c>
      <c r="GM7" t="s">
        <v>467</v>
      </c>
      <c r="GO7">
        <v>3</v>
      </c>
      <c r="HA7" t="s">
        <v>468</v>
      </c>
      <c r="HC7" t="s">
        <v>313</v>
      </c>
      <c r="HD7" t="s">
        <v>313</v>
      </c>
      <c r="HE7" t="s">
        <v>469</v>
      </c>
      <c r="HF7">
        <v>0</v>
      </c>
      <c r="HG7">
        <v>12</v>
      </c>
      <c r="HH7">
        <v>0</v>
      </c>
      <c r="HI7" t="s">
        <v>275</v>
      </c>
      <c r="HL7">
        <v>2</v>
      </c>
      <c r="HW7">
        <v>29</v>
      </c>
      <c r="HX7">
        <v>3909317</v>
      </c>
      <c r="HZ7">
        <v>3909312</v>
      </c>
      <c r="IC7">
        <v>0</v>
      </c>
      <c r="ID7">
        <v>0</v>
      </c>
      <c r="IM7">
        <v>16</v>
      </c>
      <c r="IQ7" t="s">
        <v>305</v>
      </c>
      <c r="IU7">
        <v>1</v>
      </c>
      <c r="IV7">
        <f>IF(AND(Table1[[#This Row],[R/P]]="P",Table1[[#This Row],[PaRes]]&lt;&gt;"SCRBL",Table1[[#This Row],[PaRes]]&lt;&gt;"RUN",Table1[[#This Row],[Penalty]]&lt;&gt;1),1,0)</f>
        <v>0</v>
      </c>
      <c r="IW7">
        <f>IF(AND(Table1[[#This Row],[Pass Play]]=1,Table1[[#This Row],[PaRes]]&lt;&gt;"SAC"),1,0)</f>
        <v>0</v>
      </c>
      <c r="IX7">
        <f>IF(Table1[[#This Row],[PaRes]]="COM",1,0)</f>
        <v>0</v>
      </c>
      <c r="IY7">
        <f>IF(Table1[[#This Row],[Pass Play]]=1,Table1[[#This Row],[Gn]],0)</f>
        <v>0</v>
      </c>
      <c r="IZ7">
        <f>IF(AND(Table1[[#This Row],[Pass Play]]=1,Table1[[#This Row],[EFF]]="Y"),1,0)</f>
        <v>0</v>
      </c>
      <c r="JA7">
        <f>IF(AND(Table1[[#This Row],[Pass Play]]=1,Table1[[#This Row],[EFF]]="Y"),Table1[[#This Row],[Gn]],0)</f>
        <v>0</v>
      </c>
      <c r="JB7">
        <f>IF(AND(Table1[[#This Row],[Pass Play]]=1,Table1[[#This Row],[Gn]]&gt;=15),1,0)</f>
        <v>0</v>
      </c>
      <c r="JC7">
        <f>IF(AND(Table1[[#This Row],[Pass Play]]=1,Table1[[#This Row],[Big Play Passes]]=1),Table1[[#This Row],[Gn]],0)</f>
        <v>0</v>
      </c>
      <c r="JD7">
        <f>IF(AND(OR(Table1[[#This Row],[R/P]]="R",Table1[[#This Row],[PaRes]]="SCRBL",Table1[[#This Row],[PaRes]]="RUN"),Table1[[#This Row],[Penalty]]&lt;&gt;1),1,0)</f>
        <v>1</v>
      </c>
      <c r="JE7">
        <f>IF(Table1[[#This Row],[Rush Attempts]]=1,Table1[[#This Row],[Gn]],0)</f>
        <v>5</v>
      </c>
      <c r="JF7">
        <f>IF(AND(Table1[[#This Row],[Rush Attempts]]=1,Table1[[#This Row],[EFF]]="Y"),1,0)</f>
        <v>1</v>
      </c>
      <c r="JG7">
        <f>IF(AND(Table1[[#This Row],[Rush Attempts]]=1,Table1[[#This Row],[EFF]]="Y"),Table1[[#This Row],[Gn]],0)</f>
        <v>5</v>
      </c>
      <c r="JH7">
        <f>IF(AND(Table1[[#This Row],[Rush Attempts]]=1,Table1[[#This Row],[Gn]]&gt;=10),1,0)</f>
        <v>0</v>
      </c>
      <c r="JI7">
        <f>IF(AND(Table1[[#This Row],[Rush Attempts]]=1,Table1[[#This Row],[Big Play Run]]=1),Table1[[#This Row],[Gn]],0)</f>
        <v>0</v>
      </c>
      <c r="JJ7">
        <f>IF(Table1[[#This Row],[PaRes]]="SAC",1,0)</f>
        <v>0</v>
      </c>
      <c r="JK7">
        <f>IF(Table1[[#This Row],[Sacks]]=1,Table1[[#This Row],[Gn]],0)</f>
        <v>0</v>
      </c>
      <c r="JL7">
        <f>IF(Table1[[#This Row],[PaRes]]="INT",1,0)</f>
        <v>0</v>
      </c>
      <c r="JM7">
        <f>IF(Table1[[#This Row],[pff_PENALTY]]&lt;&gt;"",1,0)</f>
        <v>0</v>
      </c>
      <c r="JN7">
        <f>Table1[[#This Row],[pff_PENYARDS]]</f>
        <v>0</v>
      </c>
      <c r="JO7">
        <f>IF(Table1[[#This Row],[S/End]]="TD",1,0)</f>
        <v>0</v>
      </c>
      <c r="JP7">
        <f>IF(OR(Table1[[#This Row],[S/End]]="FGGD"),1,0)</f>
        <v>0</v>
      </c>
      <c r="JQ7">
        <f>IF(OR(Table1[[#This Row],[S/End]]="FUM",Table1[[#This Row],[S/End]]="INT"),1,0)</f>
        <v>0</v>
      </c>
      <c r="JR7">
        <f>IF(AND(Table1[[#This Row],[Touchdown]]=1,Table1[[#This Row],[Pass Play]]=1),1,0)</f>
        <v>0</v>
      </c>
      <c r="JS7">
        <f t="shared" si="2"/>
        <v>0</v>
      </c>
      <c r="JT7">
        <f>IF(AND(OR(Table1[[#This Row],[Pass Play]]=1,Table1[[#This Row],[Rush Attempts]]=1),Table1[[#This Row],[Dn]]=3),1,0)</f>
        <v>0</v>
      </c>
      <c r="JU7">
        <f>IF(AND(Table1[[#This Row],[3rd down attempt]]=1,Table1[[#This Row],[EFF]]="Y"),1,0)</f>
        <v>0</v>
      </c>
      <c r="JV7">
        <f>IF(AND(Table1[[#This Row],[3rd down attempt]]=1,Table1[[#This Row],[Dist]]&gt;=7),1,0)</f>
        <v>0</v>
      </c>
      <c r="JW7">
        <f>IF(AND(OR(Table1[[#This Row],[Pass Play]]=1,Table1[[#This Row],[Rush Attempts]]=1),Table1[[#This Row],[Dn]]=4),1,0)</f>
        <v>0</v>
      </c>
      <c r="JX7">
        <f>IF(AND(Table1[[#This Row],[4th down attempt]]=1,Table1[[#This Row],[EFF]]="Y"),1,0)</f>
        <v>0</v>
      </c>
      <c r="JY7">
        <f>IF(AND(OR(Table1[[#This Row],[Pass Play]]=1,Table1[[#This Row],[Rush Attempts]]=1),Table1[[#This Row],[FPos]]&gt;=0,Table1[[#This Row],[FPos]]&lt;=20),1,0)</f>
        <v>0</v>
      </c>
      <c r="JZ7">
        <f>IF(AND(OR(Table1[[#This Row],[Pass Play]]=1,Table1[[#This Row],[Rush Attempts]]=1),Table1[[#This Row],[Dist]]&lt;=Table1[[#This Row],[Gn]]),1,0)</f>
        <v>1</v>
      </c>
      <c r="KA7">
        <f>IF(Table1[[#This Row],[S/End]]&lt;&gt;"",1,0)</f>
        <v>0</v>
      </c>
      <c r="KB7">
        <f>IF(Table1[[#This Row],[S/End]]="TD",1,0)</f>
        <v>0</v>
      </c>
      <c r="KC7">
        <f>IF(Table1[[#This Row],[S/End]]="FGGD",1,0)</f>
        <v>0</v>
      </c>
      <c r="KD7">
        <f>IF(AND(OR(Table1[[#This Row],[Pass Play]]=1,Table1[[#This Row],[Rush Attempts]]=1),Table1[[#This Row],[Gn]]&lt;0),1,0)</f>
        <v>0</v>
      </c>
      <c r="KE7" s="375">
        <f>IF(AND(Table1[[#This Row],[pff_DRVENDPSN]]=3,Table1[[#This Row],[pff_DRVENDEVENT]]="PUNT"),1,0)</f>
        <v>0</v>
      </c>
    </row>
    <row r="8" spans="1:291" hidden="1">
      <c r="A8">
        <v>7</v>
      </c>
      <c r="B8">
        <v>2101</v>
      </c>
      <c r="C8" t="s">
        <v>14475</v>
      </c>
      <c r="D8">
        <v>1</v>
      </c>
      <c r="E8">
        <v>1</v>
      </c>
      <c r="F8">
        <v>10</v>
      </c>
      <c r="G8">
        <v>6</v>
      </c>
      <c r="H8">
        <v>29</v>
      </c>
      <c r="J8" t="s">
        <v>254</v>
      </c>
      <c r="K8">
        <v>11</v>
      </c>
      <c r="L8" t="s">
        <v>471</v>
      </c>
      <c r="M8" t="s">
        <v>472</v>
      </c>
      <c r="N8" t="s">
        <v>408</v>
      </c>
      <c r="P8" t="s">
        <v>409</v>
      </c>
      <c r="T8" t="s">
        <v>473</v>
      </c>
      <c r="W8" t="s">
        <v>253</v>
      </c>
      <c r="X8" t="s">
        <v>474</v>
      </c>
      <c r="Y8" t="s">
        <v>475</v>
      </c>
      <c r="Z8" t="s">
        <v>476</v>
      </c>
      <c r="AB8" t="s">
        <v>477</v>
      </c>
      <c r="AC8" t="s">
        <v>478</v>
      </c>
      <c r="AJ8">
        <v>22</v>
      </c>
      <c r="AK8" t="s">
        <v>327</v>
      </c>
      <c r="AP8">
        <v>7</v>
      </c>
      <c r="AU8" t="s">
        <v>254</v>
      </c>
      <c r="BJ8" t="s">
        <v>257</v>
      </c>
      <c r="BQ8">
        <f t="shared" si="0"/>
        <v>2</v>
      </c>
      <c r="BR8">
        <f t="shared" si="1"/>
        <v>0</v>
      </c>
      <c r="BT8" t="s">
        <v>262</v>
      </c>
      <c r="BV8">
        <v>0</v>
      </c>
      <c r="BX8">
        <v>0</v>
      </c>
      <c r="BY8" t="s">
        <v>479</v>
      </c>
      <c r="CA8">
        <v>1</v>
      </c>
      <c r="CD8" s="3">
        <v>0.28750000000000003</v>
      </c>
      <c r="CE8" t="s">
        <v>274</v>
      </c>
      <c r="CF8" t="s">
        <v>480</v>
      </c>
      <c r="CG8">
        <v>0</v>
      </c>
      <c r="CI8" t="s">
        <v>481</v>
      </c>
      <c r="CJ8">
        <v>0</v>
      </c>
      <c r="CK8" t="s">
        <v>482</v>
      </c>
      <c r="CL8" s="4">
        <v>38387</v>
      </c>
      <c r="CM8" t="s">
        <v>483</v>
      </c>
      <c r="CN8" t="s">
        <v>484</v>
      </c>
      <c r="CO8">
        <v>0</v>
      </c>
      <c r="CP8" t="s">
        <v>335</v>
      </c>
      <c r="CQ8" t="s">
        <v>418</v>
      </c>
      <c r="CR8" t="s">
        <v>262</v>
      </c>
      <c r="CU8" t="s">
        <v>485</v>
      </c>
      <c r="CW8">
        <v>0</v>
      </c>
      <c r="CY8">
        <v>7</v>
      </c>
      <c r="CZ8" t="s">
        <v>271</v>
      </c>
      <c r="DA8">
        <v>23</v>
      </c>
      <c r="DB8">
        <v>8</v>
      </c>
      <c r="DC8" t="s">
        <v>272</v>
      </c>
      <c r="DD8">
        <v>-5</v>
      </c>
      <c r="DF8" t="s">
        <v>379</v>
      </c>
      <c r="DK8">
        <v>6</v>
      </c>
      <c r="DL8" s="4">
        <v>44442</v>
      </c>
      <c r="DM8">
        <v>19965</v>
      </c>
      <c r="DN8">
        <v>2021</v>
      </c>
      <c r="DO8">
        <v>0</v>
      </c>
      <c r="DQ8">
        <v>78672</v>
      </c>
      <c r="DR8">
        <v>18</v>
      </c>
      <c r="DU8" t="s">
        <v>257</v>
      </c>
      <c r="DV8" t="s">
        <v>274</v>
      </c>
      <c r="DX8">
        <v>0</v>
      </c>
      <c r="DY8" t="s">
        <v>275</v>
      </c>
      <c r="EE8">
        <v>0</v>
      </c>
      <c r="EF8" t="s">
        <v>421</v>
      </c>
      <c r="EG8" t="s">
        <v>422</v>
      </c>
      <c r="EH8">
        <v>0</v>
      </c>
      <c r="EJ8" t="s">
        <v>340</v>
      </c>
      <c r="EK8" t="s">
        <v>486</v>
      </c>
      <c r="EL8" t="s">
        <v>487</v>
      </c>
      <c r="EM8" t="s">
        <v>488</v>
      </c>
      <c r="EN8" t="s">
        <v>489</v>
      </c>
      <c r="EO8" t="s">
        <v>418</v>
      </c>
      <c r="EP8" t="s">
        <v>490</v>
      </c>
      <c r="EQ8">
        <v>0</v>
      </c>
      <c r="ER8" t="s">
        <v>491</v>
      </c>
      <c r="EU8">
        <v>2</v>
      </c>
      <c r="EV8" t="s">
        <v>257</v>
      </c>
      <c r="EW8" t="s">
        <v>349</v>
      </c>
      <c r="EX8" t="s">
        <v>395</v>
      </c>
      <c r="EY8" t="s">
        <v>492</v>
      </c>
      <c r="FB8" t="s">
        <v>493</v>
      </c>
      <c r="FC8" t="s">
        <v>494</v>
      </c>
      <c r="FE8">
        <v>1</v>
      </c>
      <c r="FF8">
        <v>12</v>
      </c>
      <c r="FJ8" t="s">
        <v>495</v>
      </c>
      <c r="FL8">
        <v>0</v>
      </c>
      <c r="FN8">
        <v>0</v>
      </c>
      <c r="FQ8">
        <v>0</v>
      </c>
      <c r="FS8" t="s">
        <v>395</v>
      </c>
      <c r="FV8" t="s">
        <v>496</v>
      </c>
      <c r="FW8" t="s">
        <v>464</v>
      </c>
      <c r="FY8">
        <v>0</v>
      </c>
      <c r="GA8">
        <v>0</v>
      </c>
      <c r="GB8">
        <v>0</v>
      </c>
      <c r="GC8">
        <v>0</v>
      </c>
      <c r="GD8" t="s">
        <v>497</v>
      </c>
      <c r="GE8" t="s">
        <v>355</v>
      </c>
      <c r="GF8">
        <v>0</v>
      </c>
      <c r="GG8" t="s">
        <v>274</v>
      </c>
      <c r="GI8">
        <v>2.7</v>
      </c>
      <c r="GJ8">
        <v>1</v>
      </c>
      <c r="GK8">
        <v>0</v>
      </c>
      <c r="GM8" t="s">
        <v>498</v>
      </c>
      <c r="GN8">
        <v>4</v>
      </c>
      <c r="GO8">
        <v>1</v>
      </c>
      <c r="GP8" t="s">
        <v>499</v>
      </c>
      <c r="GR8">
        <v>47</v>
      </c>
      <c r="HA8" t="s">
        <v>500</v>
      </c>
      <c r="HC8" t="s">
        <v>294</v>
      </c>
      <c r="HD8" t="s">
        <v>294</v>
      </c>
      <c r="HF8">
        <v>0</v>
      </c>
      <c r="HG8">
        <v>11</v>
      </c>
      <c r="HH8">
        <v>0</v>
      </c>
      <c r="HI8" t="s">
        <v>275</v>
      </c>
      <c r="HK8" t="s">
        <v>351</v>
      </c>
      <c r="HL8">
        <v>3</v>
      </c>
      <c r="HM8" t="s">
        <v>379</v>
      </c>
      <c r="HO8" t="s">
        <v>401</v>
      </c>
      <c r="HP8" t="s">
        <v>501</v>
      </c>
      <c r="HQ8" t="s">
        <v>502</v>
      </c>
      <c r="HR8" t="s">
        <v>503</v>
      </c>
      <c r="HT8" t="s">
        <v>504</v>
      </c>
      <c r="HW8">
        <v>23</v>
      </c>
      <c r="HX8">
        <v>3909326</v>
      </c>
      <c r="HZ8">
        <v>3909317</v>
      </c>
      <c r="IC8">
        <v>0</v>
      </c>
      <c r="ID8">
        <v>0</v>
      </c>
      <c r="IM8">
        <v>17</v>
      </c>
      <c r="IQ8" t="s">
        <v>379</v>
      </c>
      <c r="IU8">
        <v>1</v>
      </c>
      <c r="IV8">
        <f>IF(AND(Table1[[#This Row],[R/P]]="P",Table1[[#This Row],[PaRes]]&lt;&gt;"SCRBL",Table1[[#This Row],[PaRes]]&lt;&gt;"RUN",Table1[[#This Row],[Penalty]]&lt;&gt;1),1,0)</f>
        <v>1</v>
      </c>
      <c r="IW8">
        <f>IF(AND(Table1[[#This Row],[Pass Play]]=1,Table1[[#This Row],[PaRes]]&lt;&gt;"SAC"),1,0)</f>
        <v>1</v>
      </c>
      <c r="IX8">
        <f>IF(Table1[[#This Row],[PaRes]]="COM",1,0)</f>
        <v>1</v>
      </c>
      <c r="IY8">
        <f>IF(Table1[[#This Row],[Pass Play]]=1,Table1[[#This Row],[Gn]],0)</f>
        <v>6</v>
      </c>
      <c r="IZ8">
        <f>IF(AND(Table1[[#This Row],[Pass Play]]=1,Table1[[#This Row],[EFF]]="Y"),1,0)</f>
        <v>1</v>
      </c>
      <c r="JA8">
        <f>IF(AND(Table1[[#This Row],[Pass Play]]=1,Table1[[#This Row],[EFF]]="Y"),Table1[[#This Row],[Gn]],0)</f>
        <v>6</v>
      </c>
      <c r="JB8">
        <f>IF(AND(Table1[[#This Row],[Pass Play]]=1,Table1[[#This Row],[Gn]]&gt;=15),1,0)</f>
        <v>0</v>
      </c>
      <c r="JC8">
        <f>IF(AND(Table1[[#This Row],[Pass Play]]=1,Table1[[#This Row],[Big Play Passes]]=1),Table1[[#This Row],[Gn]],0)</f>
        <v>0</v>
      </c>
      <c r="JD8">
        <f>IF(AND(OR(Table1[[#This Row],[R/P]]="R",Table1[[#This Row],[PaRes]]="SCRBL",Table1[[#This Row],[PaRes]]="RUN"),Table1[[#This Row],[Penalty]]&lt;&gt;1),1,0)</f>
        <v>0</v>
      </c>
      <c r="JE8">
        <f>IF(Table1[[#This Row],[Rush Attempts]]=1,Table1[[#This Row],[Gn]],0)</f>
        <v>0</v>
      </c>
      <c r="JF8">
        <f>IF(AND(Table1[[#This Row],[Rush Attempts]]=1,Table1[[#This Row],[EFF]]="Y"),1,0)</f>
        <v>0</v>
      </c>
      <c r="JG8">
        <f>IF(AND(Table1[[#This Row],[Rush Attempts]]=1,Table1[[#This Row],[EFF]]="Y"),Table1[[#This Row],[Gn]],0)</f>
        <v>0</v>
      </c>
      <c r="JH8">
        <f>IF(AND(Table1[[#This Row],[Rush Attempts]]=1,Table1[[#This Row],[Gn]]&gt;=10),1,0)</f>
        <v>0</v>
      </c>
      <c r="JI8">
        <f>IF(AND(Table1[[#This Row],[Rush Attempts]]=1,Table1[[#This Row],[Big Play Run]]=1),Table1[[#This Row],[Gn]],0)</f>
        <v>0</v>
      </c>
      <c r="JJ8">
        <f>IF(Table1[[#This Row],[PaRes]]="SAC",1,0)</f>
        <v>0</v>
      </c>
      <c r="JK8">
        <f>IF(Table1[[#This Row],[Sacks]]=1,Table1[[#This Row],[Gn]],0)</f>
        <v>0</v>
      </c>
      <c r="JL8">
        <f>IF(Table1[[#This Row],[PaRes]]="INT",1,0)</f>
        <v>0</v>
      </c>
      <c r="JM8">
        <f>IF(Table1[[#This Row],[pff_PENALTY]]&lt;&gt;"",1,0)</f>
        <v>0</v>
      </c>
      <c r="JN8">
        <f>Table1[[#This Row],[pff_PENYARDS]]</f>
        <v>0</v>
      </c>
      <c r="JO8">
        <f>IF(Table1[[#This Row],[S/End]]="TD",1,0)</f>
        <v>0</v>
      </c>
      <c r="JP8">
        <f>IF(OR(Table1[[#This Row],[S/End]]="FGGD"),1,0)</f>
        <v>0</v>
      </c>
      <c r="JQ8">
        <f>IF(OR(Table1[[#This Row],[S/End]]="FUM",Table1[[#This Row],[S/End]]="INT"),1,0)</f>
        <v>0</v>
      </c>
      <c r="JR8">
        <f>IF(AND(Table1[[#This Row],[Touchdown]]=1,Table1[[#This Row],[Pass Play]]=1),1,0)</f>
        <v>0</v>
      </c>
      <c r="JS8">
        <f t="shared" si="2"/>
        <v>0</v>
      </c>
      <c r="JT8">
        <f>IF(AND(OR(Table1[[#This Row],[Pass Play]]=1,Table1[[#This Row],[Rush Attempts]]=1),Table1[[#This Row],[Dn]]=3),1,0)</f>
        <v>0</v>
      </c>
      <c r="JU8">
        <f>IF(AND(Table1[[#This Row],[3rd down attempt]]=1,Table1[[#This Row],[EFF]]="Y"),1,0)</f>
        <v>0</v>
      </c>
      <c r="JV8">
        <f>IF(AND(Table1[[#This Row],[3rd down attempt]]=1,Table1[[#This Row],[Dist]]&gt;=7),1,0)</f>
        <v>0</v>
      </c>
      <c r="JW8">
        <f>IF(AND(OR(Table1[[#This Row],[Pass Play]]=1,Table1[[#This Row],[Rush Attempts]]=1),Table1[[#This Row],[Dn]]=4),1,0)</f>
        <v>0</v>
      </c>
      <c r="JX8">
        <f>IF(AND(Table1[[#This Row],[4th down attempt]]=1,Table1[[#This Row],[EFF]]="Y"),1,0)</f>
        <v>0</v>
      </c>
      <c r="JY8">
        <f>IF(AND(OR(Table1[[#This Row],[Pass Play]]=1,Table1[[#This Row],[Rush Attempts]]=1),Table1[[#This Row],[FPos]]&gt;=0,Table1[[#This Row],[FPos]]&lt;=20),1,0)</f>
        <v>0</v>
      </c>
      <c r="JZ8">
        <f>IF(AND(OR(Table1[[#This Row],[Pass Play]]=1,Table1[[#This Row],[Rush Attempts]]=1),Table1[[#This Row],[Dist]]&lt;=Table1[[#This Row],[Gn]]),1,0)</f>
        <v>0</v>
      </c>
      <c r="KA8">
        <f>IF(Table1[[#This Row],[S/End]]&lt;&gt;"",1,0)</f>
        <v>0</v>
      </c>
      <c r="KB8">
        <f>IF(Table1[[#This Row],[S/End]]="TD",1,0)</f>
        <v>0</v>
      </c>
      <c r="KC8">
        <f>IF(Table1[[#This Row],[S/End]]="FGGD",1,0)</f>
        <v>0</v>
      </c>
      <c r="KD8">
        <f>IF(AND(OR(Table1[[#This Row],[Pass Play]]=1,Table1[[#This Row],[Rush Attempts]]=1),Table1[[#This Row],[Gn]]&lt;0),1,0)</f>
        <v>0</v>
      </c>
      <c r="KE8" s="375">
        <f>IF(AND(Table1[[#This Row],[pff_DRVENDPSN]]=3,Table1[[#This Row],[pff_DRVENDEVENT]]="PUNT"),1,0)</f>
        <v>0</v>
      </c>
    </row>
    <row r="9" spans="1:291" hidden="1">
      <c r="A9">
        <v>8</v>
      </c>
      <c r="B9">
        <v>2101</v>
      </c>
      <c r="C9" t="s">
        <v>14475</v>
      </c>
      <c r="D9">
        <v>1</v>
      </c>
      <c r="E9">
        <v>2</v>
      </c>
      <c r="F9">
        <v>4</v>
      </c>
      <c r="G9">
        <v>0</v>
      </c>
      <c r="H9">
        <v>23</v>
      </c>
      <c r="J9" t="s">
        <v>298</v>
      </c>
      <c r="K9">
        <v>11</v>
      </c>
      <c r="L9" t="s">
        <v>506</v>
      </c>
      <c r="M9" t="s">
        <v>507</v>
      </c>
      <c r="N9" t="s">
        <v>408</v>
      </c>
      <c r="P9" t="s">
        <v>508</v>
      </c>
      <c r="Q9" t="s">
        <v>509</v>
      </c>
      <c r="W9" t="s">
        <v>253</v>
      </c>
      <c r="X9" t="s">
        <v>510</v>
      </c>
      <c r="Y9" t="s">
        <v>511</v>
      </c>
      <c r="Z9" t="s">
        <v>512</v>
      </c>
      <c r="AB9" t="s">
        <v>325</v>
      </c>
      <c r="AC9" t="s">
        <v>326</v>
      </c>
      <c r="AK9" t="s">
        <v>513</v>
      </c>
      <c r="AL9" t="s">
        <v>513</v>
      </c>
      <c r="AP9">
        <v>7</v>
      </c>
      <c r="BJ9" t="s">
        <v>257</v>
      </c>
      <c r="BQ9">
        <f t="shared" si="0"/>
        <v>1</v>
      </c>
      <c r="BR9">
        <f t="shared" si="1"/>
        <v>0</v>
      </c>
      <c r="BT9" t="s">
        <v>262</v>
      </c>
      <c r="BV9">
        <v>0</v>
      </c>
      <c r="BX9">
        <v>1</v>
      </c>
      <c r="BY9" t="s">
        <v>514</v>
      </c>
      <c r="CA9">
        <v>0</v>
      </c>
      <c r="CD9" s="3">
        <v>0.26041666666666669</v>
      </c>
      <c r="CE9" t="s">
        <v>274</v>
      </c>
      <c r="CF9" t="s">
        <v>515</v>
      </c>
      <c r="CG9">
        <v>8</v>
      </c>
      <c r="CI9" t="s">
        <v>331</v>
      </c>
      <c r="CJ9">
        <v>1</v>
      </c>
      <c r="CK9" t="s">
        <v>516</v>
      </c>
      <c r="CL9" s="4">
        <v>38387</v>
      </c>
      <c r="CM9" t="s">
        <v>517</v>
      </c>
      <c r="CN9" t="s">
        <v>518</v>
      </c>
      <c r="CO9">
        <v>0</v>
      </c>
      <c r="CP9" t="s">
        <v>519</v>
      </c>
      <c r="CQ9" t="s">
        <v>282</v>
      </c>
      <c r="CR9" t="s">
        <v>262</v>
      </c>
      <c r="CT9" t="s">
        <v>520</v>
      </c>
      <c r="CU9" t="s">
        <v>521</v>
      </c>
      <c r="CW9">
        <v>0</v>
      </c>
      <c r="CY9">
        <v>8</v>
      </c>
      <c r="CZ9" t="s">
        <v>271</v>
      </c>
      <c r="DA9">
        <v>23</v>
      </c>
      <c r="DB9">
        <v>8</v>
      </c>
      <c r="DC9" t="s">
        <v>272</v>
      </c>
      <c r="DD9">
        <v>-5</v>
      </c>
      <c r="DK9">
        <v>0</v>
      </c>
      <c r="DL9" s="4">
        <v>44442</v>
      </c>
      <c r="DM9">
        <v>19965</v>
      </c>
      <c r="DN9">
        <v>2021</v>
      </c>
      <c r="DO9">
        <v>0</v>
      </c>
      <c r="DQ9">
        <v>78672</v>
      </c>
      <c r="DR9">
        <v>19</v>
      </c>
      <c r="DU9" t="s">
        <v>257</v>
      </c>
      <c r="DV9" t="s">
        <v>274</v>
      </c>
      <c r="DX9">
        <v>0</v>
      </c>
      <c r="DY9" t="s">
        <v>275</v>
      </c>
      <c r="EB9" t="s">
        <v>522</v>
      </c>
      <c r="ED9" t="s">
        <v>273</v>
      </c>
      <c r="EE9">
        <v>0</v>
      </c>
      <c r="EF9" t="s">
        <v>523</v>
      </c>
      <c r="EG9" t="s">
        <v>422</v>
      </c>
      <c r="EH9">
        <v>0</v>
      </c>
      <c r="EJ9" t="s">
        <v>340</v>
      </c>
      <c r="EK9" t="s">
        <v>341</v>
      </c>
      <c r="EL9" t="s">
        <v>524</v>
      </c>
      <c r="EM9" t="s">
        <v>525</v>
      </c>
      <c r="EN9" t="s">
        <v>391</v>
      </c>
      <c r="EO9" t="s">
        <v>269</v>
      </c>
      <c r="EP9" t="s">
        <v>345</v>
      </c>
      <c r="EQ9">
        <v>0</v>
      </c>
      <c r="ER9" t="s">
        <v>526</v>
      </c>
      <c r="ET9" t="s">
        <v>527</v>
      </c>
      <c r="EU9">
        <v>29</v>
      </c>
      <c r="EV9" t="s">
        <v>274</v>
      </c>
      <c r="EW9" t="s">
        <v>349</v>
      </c>
      <c r="EX9" t="s">
        <v>528</v>
      </c>
      <c r="EY9" t="s">
        <v>351</v>
      </c>
      <c r="FB9" t="s">
        <v>529</v>
      </c>
      <c r="FC9" t="s">
        <v>530</v>
      </c>
      <c r="FE9">
        <v>0</v>
      </c>
      <c r="FF9">
        <v>5</v>
      </c>
      <c r="FJ9" t="s">
        <v>394</v>
      </c>
      <c r="FK9" t="s">
        <v>531</v>
      </c>
      <c r="FL9">
        <v>0</v>
      </c>
      <c r="FN9">
        <v>0</v>
      </c>
      <c r="FQ9">
        <v>0</v>
      </c>
      <c r="FS9" t="s">
        <v>395</v>
      </c>
      <c r="FU9" t="s">
        <v>257</v>
      </c>
      <c r="FV9" t="s">
        <v>496</v>
      </c>
      <c r="FY9">
        <v>0</v>
      </c>
      <c r="GA9">
        <v>0</v>
      </c>
      <c r="GB9">
        <v>0</v>
      </c>
      <c r="GC9">
        <v>0</v>
      </c>
      <c r="GE9" t="s">
        <v>355</v>
      </c>
      <c r="GF9">
        <v>0</v>
      </c>
      <c r="GG9" t="s">
        <v>257</v>
      </c>
      <c r="GI9">
        <v>2.4</v>
      </c>
      <c r="GJ9">
        <v>0</v>
      </c>
      <c r="GK9">
        <v>0</v>
      </c>
      <c r="GM9" t="s">
        <v>532</v>
      </c>
      <c r="GP9" t="s">
        <v>533</v>
      </c>
      <c r="GR9">
        <v>1</v>
      </c>
      <c r="HA9" t="s">
        <v>534</v>
      </c>
      <c r="HC9" t="s">
        <v>294</v>
      </c>
      <c r="HD9" t="s">
        <v>294</v>
      </c>
      <c r="HE9" t="s">
        <v>535</v>
      </c>
      <c r="HF9">
        <v>0</v>
      </c>
      <c r="HG9">
        <v>11</v>
      </c>
      <c r="HH9">
        <v>0</v>
      </c>
      <c r="HI9" t="s">
        <v>275</v>
      </c>
      <c r="HL9" t="s">
        <v>536</v>
      </c>
      <c r="HM9" t="s">
        <v>273</v>
      </c>
      <c r="HO9" t="s">
        <v>537</v>
      </c>
      <c r="HP9" t="s">
        <v>538</v>
      </c>
      <c r="HQ9" t="s">
        <v>539</v>
      </c>
      <c r="HR9" t="s">
        <v>540</v>
      </c>
      <c r="HT9" t="s">
        <v>541</v>
      </c>
      <c r="HW9">
        <v>23</v>
      </c>
      <c r="HX9">
        <v>3909338</v>
      </c>
      <c r="HY9" t="s">
        <v>542</v>
      </c>
      <c r="HZ9">
        <v>3909326</v>
      </c>
      <c r="IC9">
        <v>0</v>
      </c>
      <c r="ID9">
        <v>0</v>
      </c>
      <c r="IM9">
        <v>18</v>
      </c>
      <c r="IU9">
        <v>1</v>
      </c>
      <c r="IV9">
        <f>IF(AND(Table1[[#This Row],[R/P]]="P",Table1[[#This Row],[PaRes]]&lt;&gt;"SCRBL",Table1[[#This Row],[PaRes]]&lt;&gt;"RUN",Table1[[#This Row],[Penalty]]&lt;&gt;1),1,0)</f>
        <v>1</v>
      </c>
      <c r="IW9">
        <f>IF(AND(Table1[[#This Row],[Pass Play]]=1,Table1[[#This Row],[PaRes]]&lt;&gt;"SAC"),1,0)</f>
        <v>1</v>
      </c>
      <c r="IX9">
        <f>IF(Table1[[#This Row],[PaRes]]="COM",1,0)</f>
        <v>0</v>
      </c>
      <c r="IY9">
        <f>IF(Table1[[#This Row],[Pass Play]]=1,Table1[[#This Row],[Gn]],0)</f>
        <v>0</v>
      </c>
      <c r="IZ9">
        <f>IF(AND(Table1[[#This Row],[Pass Play]]=1,Table1[[#This Row],[EFF]]="Y"),1,0)</f>
        <v>0</v>
      </c>
      <c r="JA9">
        <f>IF(AND(Table1[[#This Row],[Pass Play]]=1,Table1[[#This Row],[EFF]]="Y"),Table1[[#This Row],[Gn]],0)</f>
        <v>0</v>
      </c>
      <c r="JB9">
        <f>IF(AND(Table1[[#This Row],[Pass Play]]=1,Table1[[#This Row],[Gn]]&gt;=15),1,0)</f>
        <v>0</v>
      </c>
      <c r="JC9">
        <f>IF(AND(Table1[[#This Row],[Pass Play]]=1,Table1[[#This Row],[Big Play Passes]]=1),Table1[[#This Row],[Gn]],0)</f>
        <v>0</v>
      </c>
      <c r="JD9">
        <f>IF(AND(OR(Table1[[#This Row],[R/P]]="R",Table1[[#This Row],[PaRes]]="SCRBL",Table1[[#This Row],[PaRes]]="RUN"),Table1[[#This Row],[Penalty]]&lt;&gt;1),1,0)</f>
        <v>0</v>
      </c>
      <c r="JE9">
        <f>IF(Table1[[#This Row],[Rush Attempts]]=1,Table1[[#This Row],[Gn]],0)</f>
        <v>0</v>
      </c>
      <c r="JF9">
        <f>IF(AND(Table1[[#This Row],[Rush Attempts]]=1,Table1[[#This Row],[EFF]]="Y"),1,0)</f>
        <v>0</v>
      </c>
      <c r="JG9">
        <f>IF(AND(Table1[[#This Row],[Rush Attempts]]=1,Table1[[#This Row],[EFF]]="Y"),Table1[[#This Row],[Gn]],0)</f>
        <v>0</v>
      </c>
      <c r="JH9">
        <f>IF(AND(Table1[[#This Row],[Rush Attempts]]=1,Table1[[#This Row],[Gn]]&gt;=10),1,0)</f>
        <v>0</v>
      </c>
      <c r="JI9">
        <f>IF(AND(Table1[[#This Row],[Rush Attempts]]=1,Table1[[#This Row],[Big Play Run]]=1),Table1[[#This Row],[Gn]],0)</f>
        <v>0</v>
      </c>
      <c r="JJ9">
        <f>IF(Table1[[#This Row],[PaRes]]="SAC",1,0)</f>
        <v>0</v>
      </c>
      <c r="JK9">
        <f>IF(Table1[[#This Row],[Sacks]]=1,Table1[[#This Row],[Gn]],0)</f>
        <v>0</v>
      </c>
      <c r="JL9">
        <f>IF(Table1[[#This Row],[PaRes]]="INT",1,0)</f>
        <v>1</v>
      </c>
      <c r="JM9">
        <f>IF(Table1[[#This Row],[pff_PENALTY]]&lt;&gt;"",1,0)</f>
        <v>0</v>
      </c>
      <c r="JN9">
        <f>Table1[[#This Row],[pff_PENYARDS]]</f>
        <v>0</v>
      </c>
      <c r="JO9">
        <f>IF(Table1[[#This Row],[S/End]]="TD",1,0)</f>
        <v>0</v>
      </c>
      <c r="JP9">
        <f>IF(OR(Table1[[#This Row],[S/End]]="FGGD"),1,0)</f>
        <v>0</v>
      </c>
      <c r="JQ9">
        <f>IF(OR(Table1[[#This Row],[S/End]]="FUM",Table1[[#This Row],[S/End]]="INT"),1,0)</f>
        <v>1</v>
      </c>
      <c r="JR9">
        <f>IF(AND(Table1[[#This Row],[Touchdown]]=1,Table1[[#This Row],[Pass Play]]=1),1,0)</f>
        <v>0</v>
      </c>
      <c r="JS9">
        <f t="shared" si="2"/>
        <v>0</v>
      </c>
      <c r="JT9">
        <f>IF(AND(OR(Table1[[#This Row],[Pass Play]]=1,Table1[[#This Row],[Rush Attempts]]=1),Table1[[#This Row],[Dn]]=3),1,0)</f>
        <v>0</v>
      </c>
      <c r="JU9">
        <f>IF(AND(Table1[[#This Row],[3rd down attempt]]=1,Table1[[#This Row],[EFF]]="Y"),1,0)</f>
        <v>0</v>
      </c>
      <c r="JV9">
        <f>IF(AND(Table1[[#This Row],[3rd down attempt]]=1,Table1[[#This Row],[Dist]]&gt;=7),1,0)</f>
        <v>0</v>
      </c>
      <c r="JW9">
        <f>IF(AND(OR(Table1[[#This Row],[Pass Play]]=1,Table1[[#This Row],[Rush Attempts]]=1),Table1[[#This Row],[Dn]]=4),1,0)</f>
        <v>0</v>
      </c>
      <c r="JX9">
        <f>IF(AND(Table1[[#This Row],[4th down attempt]]=1,Table1[[#This Row],[EFF]]="Y"),1,0)</f>
        <v>0</v>
      </c>
      <c r="JY9">
        <f>IF(AND(OR(Table1[[#This Row],[Pass Play]]=1,Table1[[#This Row],[Rush Attempts]]=1),Table1[[#This Row],[FPos]]&gt;=0,Table1[[#This Row],[FPos]]&lt;=20),1,0)</f>
        <v>0</v>
      </c>
      <c r="JZ9">
        <f>IF(AND(OR(Table1[[#This Row],[Pass Play]]=1,Table1[[#This Row],[Rush Attempts]]=1),Table1[[#This Row],[Dist]]&lt;=Table1[[#This Row],[Gn]]),1,0)</f>
        <v>0</v>
      </c>
      <c r="KA9">
        <f>IF(Table1[[#This Row],[S/End]]&lt;&gt;"",1,0)</f>
        <v>1</v>
      </c>
      <c r="KB9">
        <f>IF(Table1[[#This Row],[S/End]]="TD",1,0)</f>
        <v>0</v>
      </c>
      <c r="KC9">
        <f>IF(Table1[[#This Row],[S/End]]="FGGD",1,0)</f>
        <v>0</v>
      </c>
      <c r="KD9">
        <f>IF(AND(OR(Table1[[#This Row],[Pass Play]]=1,Table1[[#This Row],[Rush Attempts]]=1),Table1[[#This Row],[Gn]]&lt;0),1,0)</f>
        <v>0</v>
      </c>
      <c r="KE9" s="375">
        <f>IF(AND(Table1[[#This Row],[pff_DRVENDPSN]]=3,Table1[[#This Row],[pff_DRVENDEVENT]]="PUNT"),1,0)</f>
        <v>0</v>
      </c>
    </row>
    <row r="10" spans="1:291" hidden="1">
      <c r="A10">
        <v>9</v>
      </c>
      <c r="B10">
        <v>2101</v>
      </c>
      <c r="C10" t="s">
        <v>14475</v>
      </c>
      <c r="D10">
        <v>1</v>
      </c>
      <c r="E10">
        <v>1</v>
      </c>
      <c r="F10">
        <v>10</v>
      </c>
      <c r="G10">
        <v>56</v>
      </c>
      <c r="H10">
        <v>-38</v>
      </c>
      <c r="I10" t="s">
        <v>253</v>
      </c>
      <c r="J10" t="s">
        <v>254</v>
      </c>
      <c r="K10">
        <v>11</v>
      </c>
      <c r="L10" t="s">
        <v>506</v>
      </c>
      <c r="M10" t="s">
        <v>507</v>
      </c>
      <c r="N10" t="s">
        <v>408</v>
      </c>
      <c r="P10" t="s">
        <v>508</v>
      </c>
      <c r="Q10" t="s">
        <v>509</v>
      </c>
      <c r="W10" t="s">
        <v>253</v>
      </c>
      <c r="X10" t="s">
        <v>544</v>
      </c>
      <c r="Y10" t="s">
        <v>545</v>
      </c>
      <c r="Z10" t="s">
        <v>546</v>
      </c>
      <c r="AB10" t="s">
        <v>325</v>
      </c>
      <c r="AC10" t="s">
        <v>326</v>
      </c>
      <c r="AJ10">
        <v>88</v>
      </c>
      <c r="AK10" t="s">
        <v>327</v>
      </c>
      <c r="AP10">
        <v>7</v>
      </c>
      <c r="BJ10" t="s">
        <v>257</v>
      </c>
      <c r="BQ10">
        <f t="shared" si="0"/>
        <v>1</v>
      </c>
      <c r="BR10">
        <f t="shared" si="1"/>
        <v>0</v>
      </c>
      <c r="BT10" t="s">
        <v>262</v>
      </c>
      <c r="BV10">
        <v>0</v>
      </c>
      <c r="BX10">
        <v>0</v>
      </c>
      <c r="BY10" t="s">
        <v>547</v>
      </c>
      <c r="CA10">
        <v>1</v>
      </c>
      <c r="CD10" s="3">
        <v>0.16805555555555554</v>
      </c>
      <c r="CE10" t="s">
        <v>257</v>
      </c>
      <c r="CF10" t="s">
        <v>548</v>
      </c>
      <c r="CG10">
        <v>9</v>
      </c>
      <c r="CI10" t="s">
        <v>331</v>
      </c>
      <c r="CJ10">
        <v>1</v>
      </c>
      <c r="CK10" t="s">
        <v>549</v>
      </c>
      <c r="CL10" s="4">
        <v>38387</v>
      </c>
      <c r="CM10" t="s">
        <v>550</v>
      </c>
      <c r="CN10" t="s">
        <v>551</v>
      </c>
      <c r="CO10">
        <v>0</v>
      </c>
      <c r="CP10" t="s">
        <v>268</v>
      </c>
      <c r="CQ10" t="s">
        <v>269</v>
      </c>
      <c r="CR10" t="s">
        <v>262</v>
      </c>
      <c r="CU10" t="s">
        <v>552</v>
      </c>
      <c r="CW10">
        <v>0</v>
      </c>
      <c r="CY10">
        <v>1</v>
      </c>
      <c r="CZ10" t="s">
        <v>553</v>
      </c>
      <c r="DA10">
        <v>0</v>
      </c>
      <c r="DB10">
        <v>2</v>
      </c>
      <c r="DC10" t="s">
        <v>554</v>
      </c>
      <c r="DD10">
        <v>-38</v>
      </c>
      <c r="DF10" t="s">
        <v>400</v>
      </c>
      <c r="DK10">
        <v>56</v>
      </c>
      <c r="DL10" s="4">
        <v>44442</v>
      </c>
      <c r="DM10">
        <v>19965</v>
      </c>
      <c r="DN10">
        <v>2021</v>
      </c>
      <c r="DO10">
        <v>0</v>
      </c>
      <c r="DQ10">
        <v>78672</v>
      </c>
      <c r="DR10">
        <v>24</v>
      </c>
      <c r="DU10" t="s">
        <v>257</v>
      </c>
      <c r="DV10" t="s">
        <v>274</v>
      </c>
      <c r="DX10">
        <v>0</v>
      </c>
      <c r="DY10" t="s">
        <v>275</v>
      </c>
      <c r="EE10">
        <v>0</v>
      </c>
      <c r="EF10" t="s">
        <v>523</v>
      </c>
      <c r="EG10" t="s">
        <v>422</v>
      </c>
      <c r="EH10">
        <v>0</v>
      </c>
      <c r="EJ10" t="s">
        <v>340</v>
      </c>
      <c r="EK10" t="s">
        <v>341</v>
      </c>
      <c r="EL10" t="s">
        <v>524</v>
      </c>
      <c r="EM10" t="s">
        <v>555</v>
      </c>
      <c r="EN10" t="s">
        <v>268</v>
      </c>
      <c r="EO10" t="s">
        <v>282</v>
      </c>
      <c r="EP10" t="s">
        <v>345</v>
      </c>
      <c r="EQ10">
        <v>0</v>
      </c>
      <c r="ER10" t="s">
        <v>491</v>
      </c>
      <c r="ET10" t="s">
        <v>556</v>
      </c>
      <c r="EU10">
        <v>31</v>
      </c>
      <c r="EV10" t="s">
        <v>257</v>
      </c>
      <c r="EW10" t="s">
        <v>349</v>
      </c>
      <c r="EX10" t="s">
        <v>528</v>
      </c>
      <c r="EY10" t="s">
        <v>351</v>
      </c>
      <c r="FB10" t="s">
        <v>392</v>
      </c>
      <c r="FC10" t="s">
        <v>557</v>
      </c>
      <c r="FE10">
        <v>0</v>
      </c>
      <c r="FF10">
        <v>16</v>
      </c>
      <c r="FJ10" t="s">
        <v>558</v>
      </c>
      <c r="FL10">
        <v>0</v>
      </c>
      <c r="FN10">
        <v>1</v>
      </c>
      <c r="FQ10">
        <v>1</v>
      </c>
      <c r="FS10" t="s">
        <v>395</v>
      </c>
      <c r="FV10" t="s">
        <v>496</v>
      </c>
      <c r="FY10">
        <v>0</v>
      </c>
      <c r="GA10">
        <v>0</v>
      </c>
      <c r="GB10">
        <v>0</v>
      </c>
      <c r="GC10">
        <v>0</v>
      </c>
      <c r="GE10" t="s">
        <v>355</v>
      </c>
      <c r="GF10">
        <v>0</v>
      </c>
      <c r="GG10" t="s">
        <v>257</v>
      </c>
      <c r="GH10">
        <v>3.6</v>
      </c>
      <c r="GI10">
        <v>5.3</v>
      </c>
      <c r="GJ10">
        <v>0</v>
      </c>
      <c r="GK10">
        <v>0</v>
      </c>
      <c r="GM10" t="s">
        <v>559</v>
      </c>
      <c r="GN10">
        <v>25</v>
      </c>
      <c r="GO10">
        <v>7</v>
      </c>
      <c r="GP10" t="s">
        <v>499</v>
      </c>
      <c r="GR10">
        <v>48</v>
      </c>
      <c r="HA10" t="s">
        <v>560</v>
      </c>
      <c r="HC10" t="s">
        <v>294</v>
      </c>
      <c r="HD10" t="s">
        <v>294</v>
      </c>
      <c r="HE10" t="s">
        <v>400</v>
      </c>
      <c r="HF10">
        <v>0</v>
      </c>
      <c r="HG10">
        <v>11</v>
      </c>
      <c r="HH10">
        <v>0</v>
      </c>
      <c r="HI10" t="s">
        <v>275</v>
      </c>
      <c r="HL10">
        <v>3</v>
      </c>
      <c r="HM10" t="s">
        <v>400</v>
      </c>
      <c r="HO10" t="s">
        <v>401</v>
      </c>
      <c r="HP10" t="s">
        <v>561</v>
      </c>
      <c r="HQ10" t="s">
        <v>562</v>
      </c>
      <c r="HR10" t="s">
        <v>563</v>
      </c>
      <c r="HT10" t="s">
        <v>564</v>
      </c>
      <c r="HW10">
        <v>6</v>
      </c>
      <c r="HX10">
        <v>3909390</v>
      </c>
      <c r="HY10" t="s">
        <v>565</v>
      </c>
      <c r="HZ10">
        <v>3909381</v>
      </c>
      <c r="IC10">
        <v>0.5</v>
      </c>
      <c r="ID10">
        <v>1</v>
      </c>
      <c r="IM10">
        <v>23</v>
      </c>
      <c r="IQ10" t="s">
        <v>400</v>
      </c>
      <c r="IU10">
        <v>1</v>
      </c>
      <c r="IV10">
        <f>IF(AND(Table1[[#This Row],[R/P]]="P",Table1[[#This Row],[PaRes]]&lt;&gt;"SCRBL",Table1[[#This Row],[PaRes]]&lt;&gt;"RUN",Table1[[#This Row],[Penalty]]&lt;&gt;1),1,0)</f>
        <v>1</v>
      </c>
      <c r="IW10">
        <f>IF(AND(Table1[[#This Row],[Pass Play]]=1,Table1[[#This Row],[PaRes]]&lt;&gt;"SAC"),1,0)</f>
        <v>1</v>
      </c>
      <c r="IX10">
        <f>IF(Table1[[#This Row],[PaRes]]="COM",1,0)</f>
        <v>1</v>
      </c>
      <c r="IY10">
        <f>IF(Table1[[#This Row],[Pass Play]]=1,Table1[[#This Row],[Gn]],0)</f>
        <v>56</v>
      </c>
      <c r="IZ10">
        <f>IF(AND(Table1[[#This Row],[Pass Play]]=1,Table1[[#This Row],[EFF]]="Y"),1,0)</f>
        <v>1</v>
      </c>
      <c r="JA10">
        <f>IF(AND(Table1[[#This Row],[Pass Play]]=1,Table1[[#This Row],[EFF]]="Y"),Table1[[#This Row],[Gn]],0)</f>
        <v>56</v>
      </c>
      <c r="JB10">
        <f>IF(AND(Table1[[#This Row],[Pass Play]]=1,Table1[[#This Row],[Gn]]&gt;=15),1,0)</f>
        <v>1</v>
      </c>
      <c r="JC10">
        <f>IF(AND(Table1[[#This Row],[Pass Play]]=1,Table1[[#This Row],[Big Play Passes]]=1),Table1[[#This Row],[Gn]],0)</f>
        <v>56</v>
      </c>
      <c r="JD10">
        <f>IF(AND(OR(Table1[[#This Row],[R/P]]="R",Table1[[#This Row],[PaRes]]="SCRBL",Table1[[#This Row],[PaRes]]="RUN"),Table1[[#This Row],[Penalty]]&lt;&gt;1),1,0)</f>
        <v>0</v>
      </c>
      <c r="JE10">
        <f>IF(Table1[[#This Row],[Rush Attempts]]=1,Table1[[#This Row],[Gn]],0)</f>
        <v>0</v>
      </c>
      <c r="JF10">
        <f>IF(AND(Table1[[#This Row],[Rush Attempts]]=1,Table1[[#This Row],[EFF]]="Y"),1,0)</f>
        <v>0</v>
      </c>
      <c r="JG10">
        <f>IF(AND(Table1[[#This Row],[Rush Attempts]]=1,Table1[[#This Row],[EFF]]="Y"),Table1[[#This Row],[Gn]],0)</f>
        <v>0</v>
      </c>
      <c r="JH10">
        <f>IF(AND(Table1[[#This Row],[Rush Attempts]]=1,Table1[[#This Row],[Gn]]&gt;=10),1,0)</f>
        <v>0</v>
      </c>
      <c r="JI10">
        <f>IF(AND(Table1[[#This Row],[Rush Attempts]]=1,Table1[[#This Row],[Big Play Run]]=1),Table1[[#This Row],[Gn]],0)</f>
        <v>0</v>
      </c>
      <c r="JJ10">
        <f>IF(Table1[[#This Row],[PaRes]]="SAC",1,0)</f>
        <v>0</v>
      </c>
      <c r="JK10">
        <f>IF(Table1[[#This Row],[Sacks]]=1,Table1[[#This Row],[Gn]],0)</f>
        <v>0</v>
      </c>
      <c r="JL10">
        <f>IF(Table1[[#This Row],[PaRes]]="INT",1,0)</f>
        <v>0</v>
      </c>
      <c r="JM10">
        <f>IF(Table1[[#This Row],[pff_PENALTY]]&lt;&gt;"",1,0)</f>
        <v>0</v>
      </c>
      <c r="JN10">
        <f>Table1[[#This Row],[pff_PENYARDS]]</f>
        <v>0</v>
      </c>
      <c r="JO10">
        <f>IF(Table1[[#This Row],[S/End]]="TD",1,0)</f>
        <v>0</v>
      </c>
      <c r="JP10">
        <f>IF(OR(Table1[[#This Row],[S/End]]="FGGD"),1,0)</f>
        <v>0</v>
      </c>
      <c r="JQ10">
        <f>IF(OR(Table1[[#This Row],[S/End]]="FUM",Table1[[#This Row],[S/End]]="INT"),1,0)</f>
        <v>0</v>
      </c>
      <c r="JR10">
        <f>IF(AND(Table1[[#This Row],[Touchdown]]=1,Table1[[#This Row],[Pass Play]]=1),1,0)</f>
        <v>0</v>
      </c>
      <c r="JS10">
        <f t="shared" si="2"/>
        <v>0</v>
      </c>
      <c r="JT10">
        <f>IF(AND(OR(Table1[[#This Row],[Pass Play]]=1,Table1[[#This Row],[Rush Attempts]]=1),Table1[[#This Row],[Dn]]=3),1,0)</f>
        <v>0</v>
      </c>
      <c r="JU10">
        <f>IF(AND(Table1[[#This Row],[3rd down attempt]]=1,Table1[[#This Row],[EFF]]="Y"),1,0)</f>
        <v>0</v>
      </c>
      <c r="JV10">
        <f>IF(AND(Table1[[#This Row],[3rd down attempt]]=1,Table1[[#This Row],[Dist]]&gt;=7),1,0)</f>
        <v>0</v>
      </c>
      <c r="JW10">
        <f>IF(AND(OR(Table1[[#This Row],[Pass Play]]=1,Table1[[#This Row],[Rush Attempts]]=1),Table1[[#This Row],[Dn]]=4),1,0)</f>
        <v>0</v>
      </c>
      <c r="JX10">
        <f>IF(AND(Table1[[#This Row],[4th down attempt]]=1,Table1[[#This Row],[EFF]]="Y"),1,0)</f>
        <v>0</v>
      </c>
      <c r="JY10">
        <f>IF(AND(OR(Table1[[#This Row],[Pass Play]]=1,Table1[[#This Row],[Rush Attempts]]=1),Table1[[#This Row],[FPos]]&gt;=0,Table1[[#This Row],[FPos]]&lt;=20),1,0)</f>
        <v>0</v>
      </c>
      <c r="JZ10">
        <f>IF(AND(OR(Table1[[#This Row],[Pass Play]]=1,Table1[[#This Row],[Rush Attempts]]=1),Table1[[#This Row],[Dist]]&lt;=Table1[[#This Row],[Gn]]),1,0)</f>
        <v>1</v>
      </c>
      <c r="KA10">
        <f>IF(Table1[[#This Row],[S/End]]&lt;&gt;"",1,0)</f>
        <v>0</v>
      </c>
      <c r="KB10">
        <f>IF(Table1[[#This Row],[S/End]]="TD",1,0)</f>
        <v>0</v>
      </c>
      <c r="KC10">
        <f>IF(Table1[[#This Row],[S/End]]="FGGD",1,0)</f>
        <v>0</v>
      </c>
      <c r="KD10">
        <f>IF(AND(OR(Table1[[#This Row],[Pass Play]]=1,Table1[[#This Row],[Rush Attempts]]=1),Table1[[#This Row],[Gn]]&lt;0),1,0)</f>
        <v>0</v>
      </c>
      <c r="KE10" s="375">
        <f>IF(AND(Table1[[#This Row],[pff_DRVENDPSN]]=3,Table1[[#This Row],[pff_DRVENDEVENT]]="PUNT"),1,0)</f>
        <v>0</v>
      </c>
    </row>
    <row r="11" spans="1:291" hidden="1">
      <c r="A11">
        <v>10</v>
      </c>
      <c r="B11">
        <v>2101</v>
      </c>
      <c r="C11" t="s">
        <v>14475</v>
      </c>
      <c r="D11">
        <v>1</v>
      </c>
      <c r="E11">
        <v>1</v>
      </c>
      <c r="F11">
        <v>6</v>
      </c>
      <c r="G11">
        <v>6</v>
      </c>
      <c r="H11">
        <v>6</v>
      </c>
      <c r="J11" t="s">
        <v>254</v>
      </c>
      <c r="K11">
        <v>12</v>
      </c>
      <c r="L11">
        <v>12</v>
      </c>
      <c r="M11" t="s">
        <v>567</v>
      </c>
      <c r="N11" t="s">
        <v>568</v>
      </c>
      <c r="P11" t="s">
        <v>569</v>
      </c>
      <c r="Q11" t="s">
        <v>570</v>
      </c>
      <c r="T11" t="s">
        <v>571</v>
      </c>
      <c r="W11" t="s">
        <v>257</v>
      </c>
      <c r="X11" t="s">
        <v>572</v>
      </c>
      <c r="AE11" t="s">
        <v>573</v>
      </c>
      <c r="AF11" t="s">
        <v>574</v>
      </c>
      <c r="AG11" t="s">
        <v>572</v>
      </c>
      <c r="AH11" t="s">
        <v>274</v>
      </c>
      <c r="AJ11">
        <v>7</v>
      </c>
      <c r="AL11" t="s">
        <v>575</v>
      </c>
      <c r="AP11">
        <v>7</v>
      </c>
      <c r="BJ11" t="s">
        <v>257</v>
      </c>
      <c r="BQ11">
        <f t="shared" si="0"/>
        <v>0</v>
      </c>
      <c r="BR11">
        <f t="shared" si="1"/>
        <v>1</v>
      </c>
      <c r="BT11" t="s">
        <v>262</v>
      </c>
      <c r="BV11">
        <v>0</v>
      </c>
      <c r="BX11">
        <v>0</v>
      </c>
      <c r="BY11" t="s">
        <v>576</v>
      </c>
      <c r="CD11" s="3">
        <v>0.13333333333333333</v>
      </c>
      <c r="CF11" t="s">
        <v>577</v>
      </c>
      <c r="CJ11">
        <v>0</v>
      </c>
      <c r="CK11" t="s">
        <v>578</v>
      </c>
      <c r="CL11" s="4">
        <v>38050</v>
      </c>
      <c r="CM11" t="s">
        <v>579</v>
      </c>
      <c r="CN11" t="s">
        <v>580</v>
      </c>
      <c r="CO11">
        <v>0</v>
      </c>
      <c r="CP11" t="s">
        <v>581</v>
      </c>
      <c r="CQ11" t="s">
        <v>269</v>
      </c>
      <c r="CR11" t="s">
        <v>262</v>
      </c>
      <c r="CU11" t="s">
        <v>582</v>
      </c>
      <c r="CW11">
        <v>0</v>
      </c>
      <c r="CY11">
        <v>2</v>
      </c>
      <c r="CZ11" t="s">
        <v>553</v>
      </c>
      <c r="DA11">
        <v>0</v>
      </c>
      <c r="DB11">
        <v>2</v>
      </c>
      <c r="DC11" t="s">
        <v>554</v>
      </c>
      <c r="DD11">
        <v>-38</v>
      </c>
      <c r="DK11">
        <v>6</v>
      </c>
      <c r="DL11" s="4">
        <v>44442</v>
      </c>
      <c r="DM11">
        <v>19965</v>
      </c>
      <c r="DN11">
        <v>2021</v>
      </c>
      <c r="DO11">
        <v>0</v>
      </c>
      <c r="DQ11">
        <v>78672</v>
      </c>
      <c r="DR11">
        <v>25</v>
      </c>
      <c r="DU11" t="s">
        <v>257</v>
      </c>
      <c r="DV11" t="s">
        <v>274</v>
      </c>
      <c r="DX11">
        <v>0</v>
      </c>
      <c r="DY11" t="s">
        <v>275</v>
      </c>
      <c r="EE11">
        <v>0</v>
      </c>
      <c r="EF11" t="s">
        <v>583</v>
      </c>
      <c r="EG11" t="s">
        <v>277</v>
      </c>
      <c r="EH11">
        <v>0</v>
      </c>
      <c r="EI11" t="s">
        <v>584</v>
      </c>
      <c r="EJ11" t="s">
        <v>454</v>
      </c>
      <c r="EK11" t="s">
        <v>585</v>
      </c>
      <c r="EL11" t="s">
        <v>586</v>
      </c>
      <c r="EM11" t="s">
        <v>587</v>
      </c>
      <c r="EN11" t="s">
        <v>588</v>
      </c>
      <c r="EO11" t="s">
        <v>282</v>
      </c>
      <c r="EP11" t="s">
        <v>345</v>
      </c>
      <c r="EQ11">
        <v>1</v>
      </c>
      <c r="ET11" t="s">
        <v>589</v>
      </c>
      <c r="FE11">
        <v>0</v>
      </c>
      <c r="FF11">
        <v>17</v>
      </c>
      <c r="FG11" t="s">
        <v>590</v>
      </c>
      <c r="FI11" t="s">
        <v>590</v>
      </c>
      <c r="FJ11" t="s">
        <v>591</v>
      </c>
      <c r="FL11">
        <v>0</v>
      </c>
      <c r="FN11">
        <v>0</v>
      </c>
      <c r="FQ11">
        <v>0</v>
      </c>
      <c r="FS11" t="s">
        <v>592</v>
      </c>
      <c r="FU11" t="s">
        <v>257</v>
      </c>
      <c r="FV11" t="s">
        <v>593</v>
      </c>
      <c r="FW11" t="s">
        <v>431</v>
      </c>
      <c r="FX11" t="s">
        <v>594</v>
      </c>
      <c r="FY11">
        <v>0</v>
      </c>
      <c r="GA11">
        <v>0</v>
      </c>
      <c r="GB11">
        <v>0</v>
      </c>
      <c r="GC11">
        <v>0</v>
      </c>
      <c r="GD11" t="s">
        <v>595</v>
      </c>
      <c r="GE11" t="s">
        <v>355</v>
      </c>
      <c r="GF11">
        <v>0</v>
      </c>
      <c r="GG11" t="s">
        <v>257</v>
      </c>
      <c r="GJ11">
        <v>0</v>
      </c>
      <c r="GK11">
        <v>0</v>
      </c>
      <c r="GM11" t="s">
        <v>596</v>
      </c>
      <c r="GO11">
        <v>0</v>
      </c>
      <c r="HA11" t="s">
        <v>597</v>
      </c>
      <c r="HC11" t="s">
        <v>313</v>
      </c>
      <c r="HD11" t="s">
        <v>313</v>
      </c>
      <c r="HE11" t="s">
        <v>598</v>
      </c>
      <c r="HF11">
        <v>0</v>
      </c>
      <c r="HG11">
        <v>12</v>
      </c>
      <c r="HH11">
        <v>0</v>
      </c>
      <c r="HI11" t="s">
        <v>275</v>
      </c>
      <c r="HL11">
        <v>0</v>
      </c>
      <c r="HW11">
        <v>0</v>
      </c>
      <c r="HX11">
        <v>3909408</v>
      </c>
      <c r="HY11" t="s">
        <v>599</v>
      </c>
      <c r="HZ11">
        <v>3909390</v>
      </c>
      <c r="IC11">
        <v>0.5</v>
      </c>
      <c r="ID11">
        <v>1</v>
      </c>
      <c r="IM11">
        <v>24</v>
      </c>
      <c r="IS11" t="s">
        <v>600</v>
      </c>
      <c r="IU11">
        <v>1</v>
      </c>
      <c r="IV11">
        <f>IF(AND(Table1[[#This Row],[R/P]]="P",Table1[[#This Row],[PaRes]]&lt;&gt;"SCRBL",Table1[[#This Row],[PaRes]]&lt;&gt;"RUN",Table1[[#This Row],[Penalty]]&lt;&gt;1),1,0)</f>
        <v>0</v>
      </c>
      <c r="IW11">
        <f>IF(AND(Table1[[#This Row],[Pass Play]]=1,Table1[[#This Row],[PaRes]]&lt;&gt;"SAC"),1,0)</f>
        <v>0</v>
      </c>
      <c r="IX11">
        <f>IF(Table1[[#This Row],[PaRes]]="COM",1,0)</f>
        <v>0</v>
      </c>
      <c r="IY11">
        <f>IF(Table1[[#This Row],[Pass Play]]=1,Table1[[#This Row],[Gn]],0)</f>
        <v>0</v>
      </c>
      <c r="IZ11">
        <f>IF(AND(Table1[[#This Row],[Pass Play]]=1,Table1[[#This Row],[EFF]]="Y"),1,0)</f>
        <v>0</v>
      </c>
      <c r="JA11">
        <f>IF(AND(Table1[[#This Row],[Pass Play]]=1,Table1[[#This Row],[EFF]]="Y"),Table1[[#This Row],[Gn]],0)</f>
        <v>0</v>
      </c>
      <c r="JB11">
        <f>IF(AND(Table1[[#This Row],[Pass Play]]=1,Table1[[#This Row],[Gn]]&gt;=15),1,0)</f>
        <v>0</v>
      </c>
      <c r="JC11">
        <f>IF(AND(Table1[[#This Row],[Pass Play]]=1,Table1[[#This Row],[Big Play Passes]]=1),Table1[[#This Row],[Gn]],0)</f>
        <v>0</v>
      </c>
      <c r="JD11">
        <f>IF(AND(OR(Table1[[#This Row],[R/P]]="R",Table1[[#This Row],[PaRes]]="SCRBL",Table1[[#This Row],[PaRes]]="RUN"),Table1[[#This Row],[Penalty]]&lt;&gt;1),1,0)</f>
        <v>1</v>
      </c>
      <c r="JE11">
        <f>IF(Table1[[#This Row],[Rush Attempts]]=1,Table1[[#This Row],[Gn]],0)</f>
        <v>6</v>
      </c>
      <c r="JF11">
        <f>IF(AND(Table1[[#This Row],[Rush Attempts]]=1,Table1[[#This Row],[EFF]]="Y"),1,0)</f>
        <v>1</v>
      </c>
      <c r="JG11">
        <f>IF(AND(Table1[[#This Row],[Rush Attempts]]=1,Table1[[#This Row],[EFF]]="Y"),Table1[[#This Row],[Gn]],0)</f>
        <v>6</v>
      </c>
      <c r="JH11">
        <f>IF(AND(Table1[[#This Row],[Rush Attempts]]=1,Table1[[#This Row],[Gn]]&gt;=10),1,0)</f>
        <v>0</v>
      </c>
      <c r="JI11">
        <f>IF(AND(Table1[[#This Row],[Rush Attempts]]=1,Table1[[#This Row],[Big Play Run]]=1),Table1[[#This Row],[Gn]],0)</f>
        <v>0</v>
      </c>
      <c r="JJ11">
        <f>IF(Table1[[#This Row],[PaRes]]="SAC",1,0)</f>
        <v>0</v>
      </c>
      <c r="JK11">
        <f>IF(Table1[[#This Row],[Sacks]]=1,Table1[[#This Row],[Gn]],0)</f>
        <v>0</v>
      </c>
      <c r="JL11">
        <f>IF(Table1[[#This Row],[PaRes]]="INT",1,0)</f>
        <v>0</v>
      </c>
      <c r="JM11">
        <f>IF(Table1[[#This Row],[pff_PENALTY]]&lt;&gt;"",1,0)</f>
        <v>0</v>
      </c>
      <c r="JN11">
        <f>Table1[[#This Row],[pff_PENYARDS]]</f>
        <v>0</v>
      </c>
      <c r="JO11">
        <f>IF(Table1[[#This Row],[S/End]]="TD",1,0)</f>
        <v>1</v>
      </c>
      <c r="JP11">
        <f>IF(OR(Table1[[#This Row],[S/End]]="FGGD"),1,0)</f>
        <v>0</v>
      </c>
      <c r="JQ11">
        <f>IF(OR(Table1[[#This Row],[S/End]]="FUM",Table1[[#This Row],[S/End]]="INT"),1,0)</f>
        <v>0</v>
      </c>
      <c r="JR11">
        <f>IF(AND(Table1[[#This Row],[Touchdown]]=1,Table1[[#This Row],[Pass Play]]=1),1,0)</f>
        <v>0</v>
      </c>
      <c r="JS11">
        <f t="shared" si="2"/>
        <v>0</v>
      </c>
      <c r="JT11">
        <f>IF(AND(OR(Table1[[#This Row],[Pass Play]]=1,Table1[[#This Row],[Rush Attempts]]=1),Table1[[#This Row],[Dn]]=3),1,0)</f>
        <v>0</v>
      </c>
      <c r="JU11">
        <f>IF(AND(Table1[[#This Row],[3rd down attempt]]=1,Table1[[#This Row],[EFF]]="Y"),1,0)</f>
        <v>0</v>
      </c>
      <c r="JV11">
        <f>IF(AND(Table1[[#This Row],[3rd down attempt]]=1,Table1[[#This Row],[Dist]]&gt;=7),1,0)</f>
        <v>0</v>
      </c>
      <c r="JW11">
        <f>IF(AND(OR(Table1[[#This Row],[Pass Play]]=1,Table1[[#This Row],[Rush Attempts]]=1),Table1[[#This Row],[Dn]]=4),1,0)</f>
        <v>0</v>
      </c>
      <c r="JX11">
        <f>IF(AND(Table1[[#This Row],[4th down attempt]]=1,Table1[[#This Row],[EFF]]="Y"),1,0)</f>
        <v>0</v>
      </c>
      <c r="JY11">
        <f>IF(AND(OR(Table1[[#This Row],[Pass Play]]=1,Table1[[#This Row],[Rush Attempts]]=1),Table1[[#This Row],[FPos]]&gt;=0,Table1[[#This Row],[FPos]]&lt;=20),1,0)</f>
        <v>1</v>
      </c>
      <c r="JZ11">
        <f>IF(AND(OR(Table1[[#This Row],[Pass Play]]=1,Table1[[#This Row],[Rush Attempts]]=1),Table1[[#This Row],[Dist]]&lt;=Table1[[#This Row],[Gn]]),1,0)</f>
        <v>1</v>
      </c>
      <c r="KA11">
        <f>IF(Table1[[#This Row],[S/End]]&lt;&gt;"",1,0)</f>
        <v>1</v>
      </c>
      <c r="KB11">
        <f>IF(Table1[[#This Row],[S/End]]="TD",1,0)</f>
        <v>1</v>
      </c>
      <c r="KC11">
        <f>IF(Table1[[#This Row],[S/End]]="FGGD",1,0)</f>
        <v>0</v>
      </c>
      <c r="KD11">
        <f>IF(AND(OR(Table1[[#This Row],[Pass Play]]=1,Table1[[#This Row],[Rush Attempts]]=1),Table1[[#This Row],[Gn]]&lt;0),1,0)</f>
        <v>0</v>
      </c>
      <c r="KE11" s="375">
        <f>IF(AND(Table1[[#This Row],[pff_DRVENDPSN]]=3,Table1[[#This Row],[pff_DRVENDEVENT]]="PUNT"),1,0)</f>
        <v>0</v>
      </c>
    </row>
    <row r="12" spans="1:291" hidden="1">
      <c r="A12">
        <v>11</v>
      </c>
      <c r="B12">
        <v>2101</v>
      </c>
      <c r="C12" t="s">
        <v>14475</v>
      </c>
      <c r="D12">
        <v>2</v>
      </c>
      <c r="E12">
        <v>1</v>
      </c>
      <c r="F12">
        <v>10</v>
      </c>
      <c r="G12">
        <v>4</v>
      </c>
      <c r="H12">
        <v>-20</v>
      </c>
      <c r="I12" t="s">
        <v>253</v>
      </c>
      <c r="J12" t="s">
        <v>254</v>
      </c>
      <c r="K12">
        <v>21</v>
      </c>
      <c r="L12">
        <v>21</v>
      </c>
      <c r="M12" t="s">
        <v>602</v>
      </c>
      <c r="N12" t="s">
        <v>256</v>
      </c>
      <c r="P12" t="s">
        <v>255</v>
      </c>
      <c r="T12" t="s">
        <v>603</v>
      </c>
      <c r="W12" t="s">
        <v>257</v>
      </c>
      <c r="X12" t="s">
        <v>604</v>
      </c>
      <c r="AE12" t="s">
        <v>605</v>
      </c>
      <c r="AF12" t="s">
        <v>606</v>
      </c>
      <c r="AG12" t="s">
        <v>604</v>
      </c>
      <c r="AH12" t="s">
        <v>257</v>
      </c>
      <c r="AJ12">
        <v>22</v>
      </c>
      <c r="AP12">
        <v>7</v>
      </c>
      <c r="BJ12" t="s">
        <v>607</v>
      </c>
      <c r="BQ12">
        <f t="shared" si="0"/>
        <v>0</v>
      </c>
      <c r="BR12">
        <f t="shared" si="1"/>
        <v>2</v>
      </c>
      <c r="BT12" t="s">
        <v>262</v>
      </c>
      <c r="BV12">
        <v>0</v>
      </c>
      <c r="BX12">
        <v>0</v>
      </c>
      <c r="BY12" t="s">
        <v>608</v>
      </c>
      <c r="CD12" s="3">
        <v>0.54375000000000007</v>
      </c>
      <c r="CF12" t="s">
        <v>609</v>
      </c>
      <c r="CJ12">
        <v>0</v>
      </c>
      <c r="CK12" t="s">
        <v>610</v>
      </c>
      <c r="CL12" s="4">
        <v>38050</v>
      </c>
      <c r="CM12" t="s">
        <v>611</v>
      </c>
      <c r="CN12" t="s">
        <v>612</v>
      </c>
      <c r="CO12">
        <v>0</v>
      </c>
      <c r="CP12" t="s">
        <v>268</v>
      </c>
      <c r="CQ12" t="s">
        <v>418</v>
      </c>
      <c r="CR12" t="s">
        <v>262</v>
      </c>
      <c r="CU12" t="s">
        <v>613</v>
      </c>
      <c r="CW12">
        <v>0</v>
      </c>
      <c r="CY12">
        <v>1</v>
      </c>
      <c r="CZ12" t="s">
        <v>614</v>
      </c>
      <c r="DA12">
        <v>50</v>
      </c>
      <c r="DB12">
        <v>5</v>
      </c>
      <c r="DC12" t="s">
        <v>615</v>
      </c>
      <c r="DD12">
        <v>-20</v>
      </c>
      <c r="DF12" t="s">
        <v>519</v>
      </c>
      <c r="DK12">
        <v>4</v>
      </c>
      <c r="DL12" s="4">
        <v>44442</v>
      </c>
      <c r="DM12">
        <v>19965</v>
      </c>
      <c r="DN12">
        <v>2021</v>
      </c>
      <c r="DO12">
        <v>0</v>
      </c>
      <c r="DQ12">
        <v>78672</v>
      </c>
      <c r="DR12">
        <v>43</v>
      </c>
      <c r="DU12" t="s">
        <v>257</v>
      </c>
      <c r="DV12" t="s">
        <v>274</v>
      </c>
      <c r="DX12">
        <v>7</v>
      </c>
      <c r="DY12" t="s">
        <v>275</v>
      </c>
      <c r="EE12">
        <v>0</v>
      </c>
      <c r="EF12" t="s">
        <v>616</v>
      </c>
      <c r="EG12" t="s">
        <v>277</v>
      </c>
      <c r="EH12">
        <v>0</v>
      </c>
      <c r="EJ12" t="s">
        <v>278</v>
      </c>
      <c r="EK12" t="s">
        <v>617</v>
      </c>
      <c r="EL12" t="s">
        <v>618</v>
      </c>
      <c r="EM12" t="s">
        <v>619</v>
      </c>
      <c r="EN12" t="s">
        <v>268</v>
      </c>
      <c r="EO12" t="s">
        <v>418</v>
      </c>
      <c r="EP12" t="s">
        <v>490</v>
      </c>
      <c r="EQ12">
        <v>0</v>
      </c>
      <c r="ET12" t="s">
        <v>620</v>
      </c>
      <c r="FE12">
        <v>0</v>
      </c>
      <c r="FF12">
        <v>18</v>
      </c>
      <c r="FG12" t="s">
        <v>621</v>
      </c>
      <c r="FI12" t="s">
        <v>621</v>
      </c>
      <c r="FJ12" t="s">
        <v>591</v>
      </c>
      <c r="FL12">
        <v>0</v>
      </c>
      <c r="FN12">
        <v>0</v>
      </c>
      <c r="FQ12">
        <v>0</v>
      </c>
      <c r="FS12" t="s">
        <v>622</v>
      </c>
      <c r="FU12" t="s">
        <v>257</v>
      </c>
      <c r="FV12" t="s">
        <v>623</v>
      </c>
      <c r="FW12" t="s">
        <v>624</v>
      </c>
      <c r="FX12" t="s">
        <v>625</v>
      </c>
      <c r="FY12">
        <v>0</v>
      </c>
      <c r="GA12">
        <v>7</v>
      </c>
      <c r="GB12">
        <v>7</v>
      </c>
      <c r="GC12">
        <v>0</v>
      </c>
      <c r="GD12" t="s">
        <v>626</v>
      </c>
      <c r="GF12">
        <v>0</v>
      </c>
      <c r="GG12" t="s">
        <v>274</v>
      </c>
      <c r="GJ12">
        <v>0</v>
      </c>
      <c r="GK12">
        <v>0</v>
      </c>
      <c r="GM12" t="s">
        <v>627</v>
      </c>
      <c r="GO12">
        <v>2</v>
      </c>
      <c r="HA12" t="s">
        <v>312</v>
      </c>
      <c r="HC12" t="s">
        <v>313</v>
      </c>
      <c r="HD12" t="s">
        <v>313</v>
      </c>
      <c r="HE12" t="s">
        <v>628</v>
      </c>
      <c r="HF12">
        <v>0</v>
      </c>
      <c r="HG12">
        <v>21</v>
      </c>
      <c r="HH12">
        <v>7</v>
      </c>
      <c r="HI12" t="s">
        <v>275</v>
      </c>
      <c r="HL12">
        <v>4</v>
      </c>
      <c r="HW12">
        <v>-24</v>
      </c>
      <c r="HX12">
        <v>3909672</v>
      </c>
      <c r="HY12" t="s">
        <v>629</v>
      </c>
      <c r="HZ12">
        <v>3909617</v>
      </c>
      <c r="IC12">
        <v>0</v>
      </c>
      <c r="ID12">
        <v>0</v>
      </c>
      <c r="IM12">
        <v>39</v>
      </c>
      <c r="IO12" t="s">
        <v>519</v>
      </c>
      <c r="IQ12" t="s">
        <v>519</v>
      </c>
      <c r="IU12">
        <v>1</v>
      </c>
      <c r="IV12">
        <f>IF(AND(Table1[[#This Row],[R/P]]="P",Table1[[#This Row],[PaRes]]&lt;&gt;"SCRBL",Table1[[#This Row],[PaRes]]&lt;&gt;"RUN",Table1[[#This Row],[Penalty]]&lt;&gt;1),1,0)</f>
        <v>0</v>
      </c>
      <c r="IW12">
        <f>IF(AND(Table1[[#This Row],[Pass Play]]=1,Table1[[#This Row],[PaRes]]&lt;&gt;"SAC"),1,0)</f>
        <v>0</v>
      </c>
      <c r="IX12">
        <f>IF(Table1[[#This Row],[PaRes]]="COM",1,0)</f>
        <v>0</v>
      </c>
      <c r="IY12">
        <f>IF(Table1[[#This Row],[Pass Play]]=1,Table1[[#This Row],[Gn]],0)</f>
        <v>0</v>
      </c>
      <c r="IZ12">
        <f>IF(AND(Table1[[#This Row],[Pass Play]]=1,Table1[[#This Row],[EFF]]="Y"),1,0)</f>
        <v>0</v>
      </c>
      <c r="JA12">
        <f>IF(AND(Table1[[#This Row],[Pass Play]]=1,Table1[[#This Row],[EFF]]="Y"),Table1[[#This Row],[Gn]],0)</f>
        <v>0</v>
      </c>
      <c r="JB12">
        <f>IF(AND(Table1[[#This Row],[Pass Play]]=1,Table1[[#This Row],[Gn]]&gt;=15),1,0)</f>
        <v>0</v>
      </c>
      <c r="JC12">
        <f>IF(AND(Table1[[#This Row],[Pass Play]]=1,Table1[[#This Row],[Big Play Passes]]=1),Table1[[#This Row],[Gn]],0)</f>
        <v>0</v>
      </c>
      <c r="JD12">
        <f>IF(AND(OR(Table1[[#This Row],[R/P]]="R",Table1[[#This Row],[PaRes]]="SCRBL",Table1[[#This Row],[PaRes]]="RUN"),Table1[[#This Row],[Penalty]]&lt;&gt;1),1,0)</f>
        <v>1</v>
      </c>
      <c r="JE12">
        <f>IF(Table1[[#This Row],[Rush Attempts]]=1,Table1[[#This Row],[Gn]],0)</f>
        <v>4</v>
      </c>
      <c r="JF12">
        <f>IF(AND(Table1[[#This Row],[Rush Attempts]]=1,Table1[[#This Row],[EFF]]="Y"),1,0)</f>
        <v>1</v>
      </c>
      <c r="JG12">
        <f>IF(AND(Table1[[#This Row],[Rush Attempts]]=1,Table1[[#This Row],[EFF]]="Y"),Table1[[#This Row],[Gn]],0)</f>
        <v>4</v>
      </c>
      <c r="JH12">
        <f>IF(AND(Table1[[#This Row],[Rush Attempts]]=1,Table1[[#This Row],[Gn]]&gt;=10),1,0)</f>
        <v>0</v>
      </c>
      <c r="JI12">
        <f>IF(AND(Table1[[#This Row],[Rush Attempts]]=1,Table1[[#This Row],[Big Play Run]]=1),Table1[[#This Row],[Gn]],0)</f>
        <v>0</v>
      </c>
      <c r="JJ12">
        <f>IF(Table1[[#This Row],[PaRes]]="SAC",1,0)</f>
        <v>0</v>
      </c>
      <c r="JK12">
        <f>IF(Table1[[#This Row],[Sacks]]=1,Table1[[#This Row],[Gn]],0)</f>
        <v>0</v>
      </c>
      <c r="JL12">
        <f>IF(Table1[[#This Row],[PaRes]]="INT",1,0)</f>
        <v>0</v>
      </c>
      <c r="JM12">
        <f>IF(Table1[[#This Row],[pff_PENALTY]]&lt;&gt;"",1,0)</f>
        <v>0</v>
      </c>
      <c r="JN12">
        <f>Table1[[#This Row],[pff_PENYARDS]]</f>
        <v>0</v>
      </c>
      <c r="JO12">
        <f>IF(Table1[[#This Row],[S/End]]="TD",1,0)</f>
        <v>0</v>
      </c>
      <c r="JP12">
        <f>IF(OR(Table1[[#This Row],[S/End]]="FGGD"),1,0)</f>
        <v>0</v>
      </c>
      <c r="JQ12">
        <f>IF(OR(Table1[[#This Row],[S/End]]="FUM",Table1[[#This Row],[S/End]]="INT"),1,0)</f>
        <v>0</v>
      </c>
      <c r="JR12">
        <f>IF(AND(Table1[[#This Row],[Touchdown]]=1,Table1[[#This Row],[Pass Play]]=1),1,0)</f>
        <v>0</v>
      </c>
      <c r="JS12">
        <f t="shared" si="2"/>
        <v>0</v>
      </c>
      <c r="JT12">
        <f>IF(AND(OR(Table1[[#This Row],[Pass Play]]=1,Table1[[#This Row],[Rush Attempts]]=1),Table1[[#This Row],[Dn]]=3),1,0)</f>
        <v>0</v>
      </c>
      <c r="JU12">
        <f>IF(AND(Table1[[#This Row],[3rd down attempt]]=1,Table1[[#This Row],[EFF]]="Y"),1,0)</f>
        <v>0</v>
      </c>
      <c r="JV12">
        <f>IF(AND(Table1[[#This Row],[3rd down attempt]]=1,Table1[[#This Row],[Dist]]&gt;=7),1,0)</f>
        <v>0</v>
      </c>
      <c r="JW12">
        <f>IF(AND(OR(Table1[[#This Row],[Pass Play]]=1,Table1[[#This Row],[Rush Attempts]]=1),Table1[[#This Row],[Dn]]=4),1,0)</f>
        <v>0</v>
      </c>
      <c r="JX12">
        <f>IF(AND(Table1[[#This Row],[4th down attempt]]=1,Table1[[#This Row],[EFF]]="Y"),1,0)</f>
        <v>0</v>
      </c>
      <c r="JY12">
        <f>IF(AND(OR(Table1[[#This Row],[Pass Play]]=1,Table1[[#This Row],[Rush Attempts]]=1),Table1[[#This Row],[FPos]]&gt;=0,Table1[[#This Row],[FPos]]&lt;=20),1,0)</f>
        <v>0</v>
      </c>
      <c r="JZ12">
        <f>IF(AND(OR(Table1[[#This Row],[Pass Play]]=1,Table1[[#This Row],[Rush Attempts]]=1),Table1[[#This Row],[Dist]]&lt;=Table1[[#This Row],[Gn]]),1,0)</f>
        <v>0</v>
      </c>
      <c r="KA12">
        <f>IF(Table1[[#This Row],[S/End]]&lt;&gt;"",1,0)</f>
        <v>0</v>
      </c>
      <c r="KB12">
        <f>IF(Table1[[#This Row],[S/End]]="TD",1,0)</f>
        <v>0</v>
      </c>
      <c r="KC12">
        <f>IF(Table1[[#This Row],[S/End]]="FGGD",1,0)</f>
        <v>0</v>
      </c>
      <c r="KD12">
        <f>IF(AND(OR(Table1[[#This Row],[Pass Play]]=1,Table1[[#This Row],[Rush Attempts]]=1),Table1[[#This Row],[Gn]]&lt;0),1,0)</f>
        <v>0</v>
      </c>
      <c r="KE12" s="375">
        <f>IF(AND(Table1[[#This Row],[pff_DRVENDPSN]]=3,Table1[[#This Row],[pff_DRVENDEVENT]]="PUNT"),1,0)</f>
        <v>0</v>
      </c>
    </row>
    <row r="13" spans="1:291" hidden="1">
      <c r="A13">
        <v>12</v>
      </c>
      <c r="B13">
        <v>2101</v>
      </c>
      <c r="C13" t="s">
        <v>14475</v>
      </c>
      <c r="D13">
        <v>2</v>
      </c>
      <c r="E13">
        <v>2</v>
      </c>
      <c r="F13">
        <v>6</v>
      </c>
      <c r="G13">
        <v>30</v>
      </c>
      <c r="H13">
        <v>-24</v>
      </c>
      <c r="J13" t="s">
        <v>254</v>
      </c>
      <c r="K13">
        <v>11</v>
      </c>
      <c r="L13" t="s">
        <v>631</v>
      </c>
      <c r="M13" t="s">
        <v>632</v>
      </c>
      <c r="N13" t="s">
        <v>408</v>
      </c>
      <c r="P13" t="s">
        <v>508</v>
      </c>
      <c r="Q13" t="s">
        <v>509</v>
      </c>
      <c r="T13" t="s">
        <v>633</v>
      </c>
      <c r="W13" t="s">
        <v>257</v>
      </c>
      <c r="X13" t="s">
        <v>634</v>
      </c>
      <c r="AE13" t="s">
        <v>635</v>
      </c>
      <c r="AF13" t="s">
        <v>636</v>
      </c>
      <c r="AG13" t="s">
        <v>634</v>
      </c>
      <c r="AH13" t="s">
        <v>274</v>
      </c>
      <c r="AJ13">
        <v>4</v>
      </c>
      <c r="AP13">
        <v>7</v>
      </c>
      <c r="BJ13" t="s">
        <v>607</v>
      </c>
      <c r="BQ13">
        <f t="shared" si="0"/>
        <v>0</v>
      </c>
      <c r="BR13">
        <f t="shared" si="1"/>
        <v>1</v>
      </c>
      <c r="BT13" t="s">
        <v>262</v>
      </c>
      <c r="BV13">
        <v>0</v>
      </c>
      <c r="BX13">
        <v>0</v>
      </c>
      <c r="BY13" t="s">
        <v>637</v>
      </c>
      <c r="CD13" s="3">
        <v>0.51736111111111105</v>
      </c>
      <c r="CF13" t="s">
        <v>638</v>
      </c>
      <c r="CJ13">
        <v>0</v>
      </c>
      <c r="CK13" t="s">
        <v>639</v>
      </c>
      <c r="CL13" s="4">
        <v>38050</v>
      </c>
      <c r="CM13" t="s">
        <v>640</v>
      </c>
      <c r="CN13" t="s">
        <v>641</v>
      </c>
      <c r="CO13">
        <v>0</v>
      </c>
      <c r="CQ13" t="s">
        <v>269</v>
      </c>
      <c r="CR13" t="s">
        <v>262</v>
      </c>
      <c r="CU13" t="s">
        <v>642</v>
      </c>
      <c r="CW13">
        <v>0</v>
      </c>
      <c r="CY13">
        <v>2</v>
      </c>
      <c r="CZ13" t="s">
        <v>614</v>
      </c>
      <c r="DA13">
        <v>50</v>
      </c>
      <c r="DB13">
        <v>5</v>
      </c>
      <c r="DC13" t="s">
        <v>615</v>
      </c>
      <c r="DD13">
        <v>-20</v>
      </c>
      <c r="DF13" t="s">
        <v>381</v>
      </c>
      <c r="DK13">
        <v>30</v>
      </c>
      <c r="DL13" s="4">
        <v>44442</v>
      </c>
      <c r="DM13">
        <v>19965</v>
      </c>
      <c r="DN13">
        <v>2021</v>
      </c>
      <c r="DO13">
        <v>0</v>
      </c>
      <c r="DQ13">
        <v>78672</v>
      </c>
      <c r="DR13">
        <v>44</v>
      </c>
      <c r="DU13" t="s">
        <v>257</v>
      </c>
      <c r="DV13" t="s">
        <v>274</v>
      </c>
      <c r="DX13">
        <v>7</v>
      </c>
      <c r="DY13" t="s">
        <v>275</v>
      </c>
      <c r="EE13">
        <v>0</v>
      </c>
      <c r="EF13" t="s">
        <v>643</v>
      </c>
      <c r="EG13" t="s">
        <v>277</v>
      </c>
      <c r="EH13">
        <v>0</v>
      </c>
      <c r="EI13" t="s">
        <v>644</v>
      </c>
      <c r="EJ13" t="s">
        <v>340</v>
      </c>
      <c r="EK13" t="s">
        <v>645</v>
      </c>
      <c r="EL13" t="s">
        <v>646</v>
      </c>
      <c r="EM13" t="s">
        <v>647</v>
      </c>
      <c r="EN13" t="s">
        <v>648</v>
      </c>
      <c r="EO13" t="s">
        <v>282</v>
      </c>
      <c r="EP13" t="s">
        <v>649</v>
      </c>
      <c r="EQ13">
        <v>1</v>
      </c>
      <c r="ET13" t="s">
        <v>650</v>
      </c>
      <c r="FE13">
        <v>0</v>
      </c>
      <c r="FF13">
        <v>10</v>
      </c>
      <c r="FG13" t="s">
        <v>429</v>
      </c>
      <c r="FI13" t="s">
        <v>429</v>
      </c>
      <c r="FL13">
        <v>0</v>
      </c>
      <c r="FN13">
        <v>0</v>
      </c>
      <c r="FQ13">
        <v>0</v>
      </c>
      <c r="FS13" t="s">
        <v>651</v>
      </c>
      <c r="FU13" t="s">
        <v>274</v>
      </c>
      <c r="FV13" t="s">
        <v>652</v>
      </c>
      <c r="FW13" t="s">
        <v>290</v>
      </c>
      <c r="FX13" t="s">
        <v>653</v>
      </c>
      <c r="FY13">
        <v>0</v>
      </c>
      <c r="GA13">
        <v>7</v>
      </c>
      <c r="GB13">
        <v>7</v>
      </c>
      <c r="GC13">
        <v>0</v>
      </c>
      <c r="GD13" t="s">
        <v>654</v>
      </c>
      <c r="GE13" t="s">
        <v>355</v>
      </c>
      <c r="GF13">
        <v>0</v>
      </c>
      <c r="GG13" t="s">
        <v>257</v>
      </c>
      <c r="GJ13">
        <v>0</v>
      </c>
      <c r="GK13">
        <v>0</v>
      </c>
      <c r="GM13" t="s">
        <v>655</v>
      </c>
      <c r="GO13">
        <v>7</v>
      </c>
      <c r="HA13" t="s">
        <v>656</v>
      </c>
      <c r="HB13" t="s">
        <v>381</v>
      </c>
      <c r="HC13" t="s">
        <v>294</v>
      </c>
      <c r="HD13" t="s">
        <v>294</v>
      </c>
      <c r="HE13" t="s">
        <v>657</v>
      </c>
      <c r="HF13">
        <v>0</v>
      </c>
      <c r="HG13">
        <v>11</v>
      </c>
      <c r="HH13">
        <v>7</v>
      </c>
      <c r="HI13" t="s">
        <v>275</v>
      </c>
      <c r="HL13" t="s">
        <v>658</v>
      </c>
      <c r="HW13">
        <v>46</v>
      </c>
      <c r="HX13">
        <v>3909686</v>
      </c>
      <c r="HY13" t="s">
        <v>659</v>
      </c>
      <c r="HZ13">
        <v>3909672</v>
      </c>
      <c r="IC13">
        <v>0</v>
      </c>
      <c r="ID13">
        <v>0</v>
      </c>
      <c r="IM13">
        <v>40</v>
      </c>
      <c r="IQ13" t="s">
        <v>364</v>
      </c>
      <c r="IU13">
        <v>1</v>
      </c>
      <c r="IV13">
        <f>IF(AND(Table1[[#This Row],[R/P]]="P",Table1[[#This Row],[PaRes]]&lt;&gt;"SCRBL",Table1[[#This Row],[PaRes]]&lt;&gt;"RUN",Table1[[#This Row],[Penalty]]&lt;&gt;1),1,0)</f>
        <v>0</v>
      </c>
      <c r="IW13">
        <f>IF(AND(Table1[[#This Row],[Pass Play]]=1,Table1[[#This Row],[PaRes]]&lt;&gt;"SAC"),1,0)</f>
        <v>0</v>
      </c>
      <c r="IX13">
        <f>IF(Table1[[#This Row],[PaRes]]="COM",1,0)</f>
        <v>0</v>
      </c>
      <c r="IY13">
        <f>IF(Table1[[#This Row],[Pass Play]]=1,Table1[[#This Row],[Gn]],0)</f>
        <v>0</v>
      </c>
      <c r="IZ13">
        <f>IF(AND(Table1[[#This Row],[Pass Play]]=1,Table1[[#This Row],[EFF]]="Y"),1,0)</f>
        <v>0</v>
      </c>
      <c r="JA13">
        <f>IF(AND(Table1[[#This Row],[Pass Play]]=1,Table1[[#This Row],[EFF]]="Y"),Table1[[#This Row],[Gn]],0)</f>
        <v>0</v>
      </c>
      <c r="JB13">
        <f>IF(AND(Table1[[#This Row],[Pass Play]]=1,Table1[[#This Row],[Gn]]&gt;=15),1,0)</f>
        <v>0</v>
      </c>
      <c r="JC13">
        <f>IF(AND(Table1[[#This Row],[Pass Play]]=1,Table1[[#This Row],[Big Play Passes]]=1),Table1[[#This Row],[Gn]],0)</f>
        <v>0</v>
      </c>
      <c r="JD13">
        <f>IF(AND(OR(Table1[[#This Row],[R/P]]="R",Table1[[#This Row],[PaRes]]="SCRBL",Table1[[#This Row],[PaRes]]="RUN"),Table1[[#This Row],[Penalty]]&lt;&gt;1),1,0)</f>
        <v>1</v>
      </c>
      <c r="JE13">
        <f>IF(Table1[[#This Row],[Rush Attempts]]=1,Table1[[#This Row],[Gn]],0)</f>
        <v>30</v>
      </c>
      <c r="JF13">
        <f>IF(AND(Table1[[#This Row],[Rush Attempts]]=1,Table1[[#This Row],[EFF]]="Y"),1,0)</f>
        <v>1</v>
      </c>
      <c r="JG13">
        <f>IF(AND(Table1[[#This Row],[Rush Attempts]]=1,Table1[[#This Row],[EFF]]="Y"),Table1[[#This Row],[Gn]],0)</f>
        <v>30</v>
      </c>
      <c r="JH13">
        <f>IF(AND(Table1[[#This Row],[Rush Attempts]]=1,Table1[[#This Row],[Gn]]&gt;=10),1,0)</f>
        <v>1</v>
      </c>
      <c r="JI13">
        <f>IF(AND(Table1[[#This Row],[Rush Attempts]]=1,Table1[[#This Row],[Big Play Run]]=1),Table1[[#This Row],[Gn]],0)</f>
        <v>30</v>
      </c>
      <c r="JJ13">
        <f>IF(Table1[[#This Row],[PaRes]]="SAC",1,0)</f>
        <v>0</v>
      </c>
      <c r="JK13">
        <f>IF(Table1[[#This Row],[Sacks]]=1,Table1[[#This Row],[Gn]],0)</f>
        <v>0</v>
      </c>
      <c r="JL13">
        <f>IF(Table1[[#This Row],[PaRes]]="INT",1,0)</f>
        <v>0</v>
      </c>
      <c r="JM13">
        <f>IF(Table1[[#This Row],[pff_PENALTY]]&lt;&gt;"",1,0)</f>
        <v>0</v>
      </c>
      <c r="JN13">
        <f>Table1[[#This Row],[pff_PENYARDS]]</f>
        <v>0</v>
      </c>
      <c r="JO13">
        <f>IF(Table1[[#This Row],[S/End]]="TD",1,0)</f>
        <v>0</v>
      </c>
      <c r="JP13">
        <f>IF(OR(Table1[[#This Row],[S/End]]="FGGD"),1,0)</f>
        <v>0</v>
      </c>
      <c r="JQ13">
        <f>IF(OR(Table1[[#This Row],[S/End]]="FUM",Table1[[#This Row],[S/End]]="INT"),1,0)</f>
        <v>0</v>
      </c>
      <c r="JR13">
        <f>IF(AND(Table1[[#This Row],[Touchdown]]=1,Table1[[#This Row],[Pass Play]]=1),1,0)</f>
        <v>0</v>
      </c>
      <c r="JS13">
        <f t="shared" si="2"/>
        <v>0</v>
      </c>
      <c r="JT13">
        <f>IF(AND(OR(Table1[[#This Row],[Pass Play]]=1,Table1[[#This Row],[Rush Attempts]]=1),Table1[[#This Row],[Dn]]=3),1,0)</f>
        <v>0</v>
      </c>
      <c r="JU13">
        <f>IF(AND(Table1[[#This Row],[3rd down attempt]]=1,Table1[[#This Row],[EFF]]="Y"),1,0)</f>
        <v>0</v>
      </c>
      <c r="JV13">
        <f>IF(AND(Table1[[#This Row],[3rd down attempt]]=1,Table1[[#This Row],[Dist]]&gt;=7),1,0)</f>
        <v>0</v>
      </c>
      <c r="JW13">
        <f>IF(AND(OR(Table1[[#This Row],[Pass Play]]=1,Table1[[#This Row],[Rush Attempts]]=1),Table1[[#This Row],[Dn]]=4),1,0)</f>
        <v>0</v>
      </c>
      <c r="JX13">
        <f>IF(AND(Table1[[#This Row],[4th down attempt]]=1,Table1[[#This Row],[EFF]]="Y"),1,0)</f>
        <v>0</v>
      </c>
      <c r="JY13">
        <f>IF(AND(OR(Table1[[#This Row],[Pass Play]]=1,Table1[[#This Row],[Rush Attempts]]=1),Table1[[#This Row],[FPos]]&gt;=0,Table1[[#This Row],[FPos]]&lt;=20),1,0)</f>
        <v>0</v>
      </c>
      <c r="JZ13">
        <f>IF(AND(OR(Table1[[#This Row],[Pass Play]]=1,Table1[[#This Row],[Rush Attempts]]=1),Table1[[#This Row],[Dist]]&lt;=Table1[[#This Row],[Gn]]),1,0)</f>
        <v>1</v>
      </c>
      <c r="KA13">
        <f>IF(Table1[[#This Row],[S/End]]&lt;&gt;"",1,0)</f>
        <v>0</v>
      </c>
      <c r="KB13">
        <f>IF(Table1[[#This Row],[S/End]]="TD",1,0)</f>
        <v>0</v>
      </c>
      <c r="KC13">
        <f>IF(Table1[[#This Row],[S/End]]="FGGD",1,0)</f>
        <v>0</v>
      </c>
      <c r="KD13">
        <f>IF(AND(OR(Table1[[#This Row],[Pass Play]]=1,Table1[[#This Row],[Rush Attempts]]=1),Table1[[#This Row],[Gn]]&lt;0),1,0)</f>
        <v>0</v>
      </c>
      <c r="KE13" s="375">
        <f>IF(AND(Table1[[#This Row],[pff_DRVENDPSN]]=3,Table1[[#This Row],[pff_DRVENDEVENT]]="PUNT"),1,0)</f>
        <v>0</v>
      </c>
    </row>
    <row r="14" spans="1:291" hidden="1">
      <c r="A14">
        <v>13</v>
      </c>
      <c r="B14">
        <v>2101</v>
      </c>
      <c r="C14" t="s">
        <v>14475</v>
      </c>
      <c r="D14">
        <v>2</v>
      </c>
      <c r="E14">
        <v>1</v>
      </c>
      <c r="F14">
        <v>10</v>
      </c>
      <c r="G14">
        <v>-7</v>
      </c>
      <c r="H14">
        <v>46</v>
      </c>
      <c r="J14" t="s">
        <v>298</v>
      </c>
      <c r="K14">
        <v>11</v>
      </c>
      <c r="L14" t="s">
        <v>631</v>
      </c>
      <c r="M14" t="s">
        <v>661</v>
      </c>
      <c r="N14" t="s">
        <v>367</v>
      </c>
      <c r="P14" t="s">
        <v>662</v>
      </c>
      <c r="W14" t="s">
        <v>253</v>
      </c>
      <c r="X14" t="s">
        <v>663</v>
      </c>
      <c r="Y14" t="s">
        <v>664</v>
      </c>
      <c r="Z14" t="s">
        <v>665</v>
      </c>
      <c r="AB14" t="s">
        <v>666</v>
      </c>
      <c r="AC14" t="s">
        <v>667</v>
      </c>
      <c r="AJ14">
        <v>7</v>
      </c>
      <c r="AK14" t="s">
        <v>668</v>
      </c>
      <c r="AP14">
        <v>7</v>
      </c>
      <c r="AU14" t="s">
        <v>254</v>
      </c>
      <c r="BJ14" t="s">
        <v>274</v>
      </c>
      <c r="BQ14">
        <f t="shared" si="0"/>
        <v>3</v>
      </c>
      <c r="BR14">
        <f t="shared" si="1"/>
        <v>0</v>
      </c>
      <c r="BT14" t="s">
        <v>262</v>
      </c>
      <c r="BV14">
        <v>0</v>
      </c>
      <c r="BX14">
        <v>0</v>
      </c>
      <c r="BY14" t="s">
        <v>669</v>
      </c>
      <c r="CA14">
        <v>0</v>
      </c>
      <c r="CD14" s="3">
        <v>0.5</v>
      </c>
      <c r="CE14" t="s">
        <v>294</v>
      </c>
      <c r="CF14" t="s">
        <v>670</v>
      </c>
      <c r="CG14">
        <v>8</v>
      </c>
      <c r="CI14" t="s">
        <v>331</v>
      </c>
      <c r="CJ14">
        <v>0</v>
      </c>
      <c r="CK14" t="s">
        <v>671</v>
      </c>
      <c r="CL14" s="4">
        <v>38050</v>
      </c>
      <c r="CM14" t="s">
        <v>672</v>
      </c>
      <c r="CN14" t="s">
        <v>673</v>
      </c>
      <c r="CO14">
        <v>0</v>
      </c>
      <c r="CQ14" t="s">
        <v>282</v>
      </c>
      <c r="CR14" t="s">
        <v>262</v>
      </c>
      <c r="CU14" t="s">
        <v>582</v>
      </c>
      <c r="CW14">
        <v>0</v>
      </c>
      <c r="CY14">
        <v>3</v>
      </c>
      <c r="CZ14" t="s">
        <v>614</v>
      </c>
      <c r="DA14">
        <v>50</v>
      </c>
      <c r="DB14">
        <v>5</v>
      </c>
      <c r="DC14" t="s">
        <v>615</v>
      </c>
      <c r="DD14">
        <v>-20</v>
      </c>
      <c r="DF14" t="s">
        <v>519</v>
      </c>
      <c r="DK14">
        <v>-7</v>
      </c>
      <c r="DL14" s="4">
        <v>44442</v>
      </c>
      <c r="DM14">
        <v>19965</v>
      </c>
      <c r="DN14">
        <v>2021</v>
      </c>
      <c r="DO14">
        <v>0</v>
      </c>
      <c r="DQ14">
        <v>78672</v>
      </c>
      <c r="DR14">
        <v>45</v>
      </c>
      <c r="DU14" t="s">
        <v>274</v>
      </c>
      <c r="DV14" t="s">
        <v>257</v>
      </c>
      <c r="DX14">
        <v>7</v>
      </c>
      <c r="DY14" t="s">
        <v>275</v>
      </c>
      <c r="EE14">
        <v>0</v>
      </c>
      <c r="EF14" t="s">
        <v>674</v>
      </c>
      <c r="EG14" t="s">
        <v>675</v>
      </c>
      <c r="EH14">
        <v>1</v>
      </c>
      <c r="EJ14" t="s">
        <v>340</v>
      </c>
      <c r="EK14" t="s">
        <v>645</v>
      </c>
      <c r="EL14" t="s">
        <v>676</v>
      </c>
      <c r="EM14" t="s">
        <v>677</v>
      </c>
      <c r="EO14" t="s">
        <v>269</v>
      </c>
      <c r="EP14" t="s">
        <v>490</v>
      </c>
      <c r="EQ14">
        <v>0</v>
      </c>
      <c r="ER14" t="s">
        <v>491</v>
      </c>
      <c r="ET14" t="s">
        <v>678</v>
      </c>
      <c r="EU14">
        <v>0</v>
      </c>
      <c r="EV14" t="s">
        <v>679</v>
      </c>
      <c r="EW14" t="s">
        <v>349</v>
      </c>
      <c r="FC14" t="s">
        <v>680</v>
      </c>
      <c r="FE14">
        <v>0</v>
      </c>
      <c r="FF14">
        <v>25</v>
      </c>
      <c r="FJ14" t="s">
        <v>681</v>
      </c>
      <c r="FK14" t="s">
        <v>682</v>
      </c>
      <c r="FL14">
        <v>0</v>
      </c>
      <c r="FN14">
        <v>1</v>
      </c>
      <c r="FO14" t="s">
        <v>519</v>
      </c>
      <c r="FP14" t="s">
        <v>600</v>
      </c>
      <c r="FQ14">
        <v>0</v>
      </c>
      <c r="FS14" t="s">
        <v>462</v>
      </c>
      <c r="FV14" t="s">
        <v>683</v>
      </c>
      <c r="FY14">
        <v>0</v>
      </c>
      <c r="FZ14" t="s">
        <v>519</v>
      </c>
      <c r="GA14">
        <v>7</v>
      </c>
      <c r="GB14">
        <v>7</v>
      </c>
      <c r="GC14">
        <v>0</v>
      </c>
      <c r="GF14">
        <v>1</v>
      </c>
      <c r="GG14" t="s">
        <v>274</v>
      </c>
      <c r="GH14">
        <v>3.8</v>
      </c>
      <c r="GI14">
        <v>4.0999999999999996</v>
      </c>
      <c r="GJ14">
        <v>0</v>
      </c>
      <c r="GK14">
        <v>0</v>
      </c>
      <c r="GM14" t="s">
        <v>684</v>
      </c>
      <c r="GQ14" t="s">
        <v>685</v>
      </c>
      <c r="HA14" t="s">
        <v>686</v>
      </c>
      <c r="HC14" t="s">
        <v>294</v>
      </c>
      <c r="HD14" t="s">
        <v>294</v>
      </c>
      <c r="HF14">
        <v>0</v>
      </c>
      <c r="HG14">
        <v>11</v>
      </c>
      <c r="HH14">
        <v>7</v>
      </c>
      <c r="HI14" t="s">
        <v>275</v>
      </c>
      <c r="HL14" t="s">
        <v>658</v>
      </c>
      <c r="HO14" t="s">
        <v>687</v>
      </c>
      <c r="HP14" t="s">
        <v>688</v>
      </c>
      <c r="HQ14" t="s">
        <v>689</v>
      </c>
      <c r="HR14" t="s">
        <v>690</v>
      </c>
      <c r="HW14">
        <v>-47</v>
      </c>
      <c r="HX14">
        <v>3909702</v>
      </c>
      <c r="HY14" t="s">
        <v>519</v>
      </c>
      <c r="HZ14">
        <v>3909686</v>
      </c>
      <c r="IC14">
        <v>0</v>
      </c>
      <c r="ID14">
        <v>1</v>
      </c>
      <c r="IM14">
        <v>41</v>
      </c>
      <c r="IO14" t="s">
        <v>519</v>
      </c>
      <c r="IU14">
        <v>1</v>
      </c>
      <c r="IV14">
        <f>IF(AND(Table1[[#This Row],[R/P]]="P",Table1[[#This Row],[PaRes]]&lt;&gt;"SCRBL",Table1[[#This Row],[PaRes]]&lt;&gt;"RUN",Table1[[#This Row],[Penalty]]&lt;&gt;1),1,0)</f>
        <v>1</v>
      </c>
      <c r="IW14">
        <f>IF(AND(Table1[[#This Row],[Pass Play]]=1,Table1[[#This Row],[PaRes]]&lt;&gt;"SAC"),1,0)</f>
        <v>0</v>
      </c>
      <c r="IX14">
        <f>IF(Table1[[#This Row],[PaRes]]="COM",1,0)</f>
        <v>0</v>
      </c>
      <c r="IY14">
        <f>IF(Table1[[#This Row],[Pass Play]]=1,Table1[[#This Row],[Gn]],0)</f>
        <v>-7</v>
      </c>
      <c r="IZ14">
        <f>IF(AND(Table1[[#This Row],[Pass Play]]=1,Table1[[#This Row],[EFF]]="Y"),1,0)</f>
        <v>0</v>
      </c>
      <c r="JA14">
        <f>IF(AND(Table1[[#This Row],[Pass Play]]=1,Table1[[#This Row],[EFF]]="Y"),Table1[[#This Row],[Gn]],0)</f>
        <v>0</v>
      </c>
      <c r="JB14">
        <f>IF(AND(Table1[[#This Row],[Pass Play]]=1,Table1[[#This Row],[Gn]]&gt;=15),1,0)</f>
        <v>0</v>
      </c>
      <c r="JC14">
        <f>IF(AND(Table1[[#This Row],[Pass Play]]=1,Table1[[#This Row],[Big Play Passes]]=1),Table1[[#This Row],[Gn]],0)</f>
        <v>0</v>
      </c>
      <c r="JD14">
        <f>IF(AND(OR(Table1[[#This Row],[R/P]]="R",Table1[[#This Row],[PaRes]]="SCRBL",Table1[[#This Row],[PaRes]]="RUN"),Table1[[#This Row],[Penalty]]&lt;&gt;1),1,0)</f>
        <v>0</v>
      </c>
      <c r="JE14">
        <f>IF(Table1[[#This Row],[Rush Attempts]]=1,Table1[[#This Row],[Gn]],0)</f>
        <v>0</v>
      </c>
      <c r="JF14">
        <f>IF(AND(Table1[[#This Row],[Rush Attempts]]=1,Table1[[#This Row],[EFF]]="Y"),1,0)</f>
        <v>0</v>
      </c>
      <c r="JG14">
        <f>IF(AND(Table1[[#This Row],[Rush Attempts]]=1,Table1[[#This Row],[EFF]]="Y"),Table1[[#This Row],[Gn]],0)</f>
        <v>0</v>
      </c>
      <c r="JH14">
        <f>IF(AND(Table1[[#This Row],[Rush Attempts]]=1,Table1[[#This Row],[Gn]]&gt;=10),1,0)</f>
        <v>0</v>
      </c>
      <c r="JI14">
        <f>IF(AND(Table1[[#This Row],[Rush Attempts]]=1,Table1[[#This Row],[Big Play Run]]=1),Table1[[#This Row],[Gn]],0)</f>
        <v>0</v>
      </c>
      <c r="JJ14">
        <f>IF(Table1[[#This Row],[PaRes]]="SAC",1,0)</f>
        <v>1</v>
      </c>
      <c r="JK14">
        <f>IF(Table1[[#This Row],[Sacks]]=1,Table1[[#This Row],[Gn]],0)</f>
        <v>-7</v>
      </c>
      <c r="JL14">
        <f>IF(Table1[[#This Row],[PaRes]]="INT",1,0)</f>
        <v>0</v>
      </c>
      <c r="JM14">
        <f>IF(Table1[[#This Row],[pff_PENALTY]]&lt;&gt;"",1,0)</f>
        <v>0</v>
      </c>
      <c r="JN14">
        <f>Table1[[#This Row],[pff_PENYARDS]]</f>
        <v>0</v>
      </c>
      <c r="JO14">
        <f>IF(Table1[[#This Row],[S/End]]="TD",1,0)</f>
        <v>0</v>
      </c>
      <c r="JP14">
        <f>IF(OR(Table1[[#This Row],[S/End]]="FGGD"),1,0)</f>
        <v>0</v>
      </c>
      <c r="JQ14">
        <f>IF(OR(Table1[[#This Row],[S/End]]="FUM",Table1[[#This Row],[S/End]]="INT"),1,0)</f>
        <v>0</v>
      </c>
      <c r="JR14">
        <f>IF(AND(Table1[[#This Row],[Touchdown]]=1,Table1[[#This Row],[Pass Play]]=1),1,0)</f>
        <v>0</v>
      </c>
      <c r="JS14">
        <f t="shared" si="2"/>
        <v>0</v>
      </c>
      <c r="JT14">
        <f>IF(AND(OR(Table1[[#This Row],[Pass Play]]=1,Table1[[#This Row],[Rush Attempts]]=1),Table1[[#This Row],[Dn]]=3),1,0)</f>
        <v>0</v>
      </c>
      <c r="JU14">
        <f>IF(AND(Table1[[#This Row],[3rd down attempt]]=1,Table1[[#This Row],[EFF]]="Y"),1,0)</f>
        <v>0</v>
      </c>
      <c r="JV14">
        <f>IF(AND(Table1[[#This Row],[3rd down attempt]]=1,Table1[[#This Row],[Dist]]&gt;=7),1,0)</f>
        <v>0</v>
      </c>
      <c r="JW14">
        <f>IF(AND(OR(Table1[[#This Row],[Pass Play]]=1,Table1[[#This Row],[Rush Attempts]]=1),Table1[[#This Row],[Dn]]=4),1,0)</f>
        <v>0</v>
      </c>
      <c r="JX14">
        <f>IF(AND(Table1[[#This Row],[4th down attempt]]=1,Table1[[#This Row],[EFF]]="Y"),1,0)</f>
        <v>0</v>
      </c>
      <c r="JY14">
        <f>IF(AND(OR(Table1[[#This Row],[Pass Play]]=1,Table1[[#This Row],[Rush Attempts]]=1),Table1[[#This Row],[FPos]]&gt;=0,Table1[[#This Row],[FPos]]&lt;=20),1,0)</f>
        <v>0</v>
      </c>
      <c r="JZ14">
        <f>IF(AND(OR(Table1[[#This Row],[Pass Play]]=1,Table1[[#This Row],[Rush Attempts]]=1),Table1[[#This Row],[Dist]]&lt;=Table1[[#This Row],[Gn]]),1,0)</f>
        <v>0</v>
      </c>
      <c r="KA14">
        <f>IF(Table1[[#This Row],[S/End]]&lt;&gt;"",1,0)</f>
        <v>0</v>
      </c>
      <c r="KB14">
        <f>IF(Table1[[#This Row],[S/End]]="TD",1,0)</f>
        <v>0</v>
      </c>
      <c r="KC14">
        <f>IF(Table1[[#This Row],[S/End]]="FGGD",1,0)</f>
        <v>0</v>
      </c>
      <c r="KD14">
        <f>IF(AND(OR(Table1[[#This Row],[Pass Play]]=1,Table1[[#This Row],[Rush Attempts]]=1),Table1[[#This Row],[Gn]]&lt;0),1,0)</f>
        <v>1</v>
      </c>
      <c r="KE14" s="375">
        <f>IF(AND(Table1[[#This Row],[pff_DRVENDPSN]]=3,Table1[[#This Row],[pff_DRVENDEVENT]]="PUNT"),1,0)</f>
        <v>0</v>
      </c>
    </row>
    <row r="15" spans="1:291" hidden="1">
      <c r="A15">
        <v>14</v>
      </c>
      <c r="B15">
        <v>2101</v>
      </c>
      <c r="C15" t="s">
        <v>14475</v>
      </c>
      <c r="D15">
        <v>2</v>
      </c>
      <c r="E15">
        <v>2</v>
      </c>
      <c r="F15">
        <v>17</v>
      </c>
      <c r="G15">
        <v>3</v>
      </c>
      <c r="H15">
        <v>-47</v>
      </c>
      <c r="J15" t="s">
        <v>298</v>
      </c>
      <c r="K15">
        <v>11</v>
      </c>
      <c r="L15" t="s">
        <v>317</v>
      </c>
      <c r="M15" t="s">
        <v>692</v>
      </c>
      <c r="N15" t="s">
        <v>319</v>
      </c>
      <c r="P15" t="s">
        <v>693</v>
      </c>
      <c r="S15" t="s">
        <v>321</v>
      </c>
      <c r="W15" t="s">
        <v>253</v>
      </c>
      <c r="X15" t="s">
        <v>322</v>
      </c>
      <c r="Y15" t="s">
        <v>323</v>
      </c>
      <c r="Z15" t="s">
        <v>324</v>
      </c>
      <c r="AB15" t="s">
        <v>325</v>
      </c>
      <c r="AC15" t="s">
        <v>326</v>
      </c>
      <c r="AJ15">
        <v>88</v>
      </c>
      <c r="AK15" t="s">
        <v>327</v>
      </c>
      <c r="AP15">
        <v>7</v>
      </c>
      <c r="BJ15" t="s">
        <v>274</v>
      </c>
      <c r="BQ15">
        <f t="shared" si="0"/>
        <v>3</v>
      </c>
      <c r="BR15">
        <f t="shared" si="1"/>
        <v>0</v>
      </c>
      <c r="BT15" t="s">
        <v>262</v>
      </c>
      <c r="BV15">
        <v>0</v>
      </c>
      <c r="BX15">
        <v>0</v>
      </c>
      <c r="BY15" t="s">
        <v>694</v>
      </c>
      <c r="BZ15" t="s">
        <v>329</v>
      </c>
      <c r="CA15">
        <v>1</v>
      </c>
      <c r="CD15" s="3">
        <v>0.4694444444444445</v>
      </c>
      <c r="CE15" t="s">
        <v>274</v>
      </c>
      <c r="CF15" t="s">
        <v>695</v>
      </c>
      <c r="CG15">
        <v>8</v>
      </c>
      <c r="CI15" t="s">
        <v>331</v>
      </c>
      <c r="CJ15">
        <v>0</v>
      </c>
      <c r="CK15" t="s">
        <v>696</v>
      </c>
      <c r="CL15" s="4">
        <v>38387</v>
      </c>
      <c r="CM15" t="s">
        <v>697</v>
      </c>
      <c r="CN15" t="s">
        <v>698</v>
      </c>
      <c r="CO15">
        <v>0</v>
      </c>
      <c r="CP15" t="s">
        <v>335</v>
      </c>
      <c r="CQ15" t="s">
        <v>282</v>
      </c>
      <c r="CR15" t="s">
        <v>262</v>
      </c>
      <c r="CU15" t="s">
        <v>699</v>
      </c>
      <c r="CW15">
        <v>0</v>
      </c>
      <c r="CY15">
        <v>4</v>
      </c>
      <c r="CZ15" t="s">
        <v>614</v>
      </c>
      <c r="DA15">
        <v>50</v>
      </c>
      <c r="DB15">
        <v>5</v>
      </c>
      <c r="DC15" t="s">
        <v>615</v>
      </c>
      <c r="DD15">
        <v>-20</v>
      </c>
      <c r="DF15" t="s">
        <v>400</v>
      </c>
      <c r="DK15">
        <v>3</v>
      </c>
      <c r="DL15" s="4">
        <v>44442</v>
      </c>
      <c r="DM15">
        <v>19965</v>
      </c>
      <c r="DN15">
        <v>2021</v>
      </c>
      <c r="DO15">
        <v>0</v>
      </c>
      <c r="DQ15">
        <v>78672</v>
      </c>
      <c r="DR15">
        <v>46</v>
      </c>
      <c r="DU15" t="s">
        <v>274</v>
      </c>
      <c r="DV15" t="s">
        <v>257</v>
      </c>
      <c r="DX15">
        <v>7</v>
      </c>
      <c r="DY15" t="s">
        <v>275</v>
      </c>
      <c r="EE15">
        <v>0</v>
      </c>
      <c r="EF15" t="s">
        <v>700</v>
      </c>
      <c r="EG15" t="s">
        <v>701</v>
      </c>
      <c r="EH15">
        <v>0</v>
      </c>
      <c r="EI15" t="s">
        <v>702</v>
      </c>
      <c r="EJ15" t="s">
        <v>340</v>
      </c>
      <c r="EK15" t="s">
        <v>703</v>
      </c>
      <c r="EL15" t="s">
        <v>704</v>
      </c>
      <c r="EM15" t="s">
        <v>705</v>
      </c>
      <c r="EN15" t="s">
        <v>706</v>
      </c>
      <c r="EO15" t="s">
        <v>269</v>
      </c>
      <c r="EP15" t="s">
        <v>707</v>
      </c>
      <c r="EQ15">
        <v>0</v>
      </c>
      <c r="ER15" t="s">
        <v>491</v>
      </c>
      <c r="ET15" t="s">
        <v>708</v>
      </c>
      <c r="EU15">
        <v>3</v>
      </c>
      <c r="EV15" t="s">
        <v>348</v>
      </c>
      <c r="EW15" t="s">
        <v>349</v>
      </c>
      <c r="EX15" t="s">
        <v>709</v>
      </c>
      <c r="EY15" t="s">
        <v>351</v>
      </c>
      <c r="FB15" t="s">
        <v>269</v>
      </c>
      <c r="FC15" t="s">
        <v>710</v>
      </c>
      <c r="FE15">
        <v>0</v>
      </c>
      <c r="FF15">
        <v>3</v>
      </c>
      <c r="FJ15" t="s">
        <v>711</v>
      </c>
      <c r="FL15">
        <v>0</v>
      </c>
      <c r="FN15">
        <v>0</v>
      </c>
      <c r="FQ15">
        <v>0</v>
      </c>
      <c r="FS15" t="s">
        <v>354</v>
      </c>
      <c r="FY15">
        <v>0</v>
      </c>
      <c r="GA15">
        <v>7</v>
      </c>
      <c r="GB15">
        <v>7</v>
      </c>
      <c r="GC15">
        <v>0</v>
      </c>
      <c r="GE15" t="s">
        <v>355</v>
      </c>
      <c r="GF15">
        <v>1</v>
      </c>
      <c r="GI15">
        <v>2.4</v>
      </c>
      <c r="GJ15">
        <v>0</v>
      </c>
      <c r="GK15">
        <v>0</v>
      </c>
      <c r="GM15" t="s">
        <v>712</v>
      </c>
      <c r="GN15">
        <v>0</v>
      </c>
      <c r="GO15">
        <v>0</v>
      </c>
      <c r="GP15" t="s">
        <v>713</v>
      </c>
      <c r="GR15">
        <v>38</v>
      </c>
      <c r="HA15" t="s">
        <v>714</v>
      </c>
      <c r="HC15" t="s">
        <v>294</v>
      </c>
      <c r="HD15" t="s">
        <v>313</v>
      </c>
      <c r="HF15">
        <v>0</v>
      </c>
      <c r="HG15">
        <v>11</v>
      </c>
      <c r="HH15">
        <v>7</v>
      </c>
      <c r="HI15" t="s">
        <v>275</v>
      </c>
      <c r="HL15">
        <v>1</v>
      </c>
      <c r="HM15" t="s">
        <v>400</v>
      </c>
      <c r="HO15" t="s">
        <v>715</v>
      </c>
      <c r="HP15" t="s">
        <v>716</v>
      </c>
      <c r="HQ15" t="s">
        <v>717</v>
      </c>
      <c r="HR15" t="s">
        <v>718</v>
      </c>
      <c r="HT15" t="s">
        <v>719</v>
      </c>
      <c r="HW15">
        <v>50</v>
      </c>
      <c r="HX15">
        <v>3909712</v>
      </c>
      <c r="HY15" t="s">
        <v>400</v>
      </c>
      <c r="HZ15">
        <v>3909702</v>
      </c>
      <c r="IC15">
        <v>0</v>
      </c>
      <c r="ID15">
        <v>0</v>
      </c>
      <c r="IM15">
        <v>42</v>
      </c>
      <c r="IO15" t="s">
        <v>400</v>
      </c>
      <c r="IQ15" t="s">
        <v>400</v>
      </c>
      <c r="IU15">
        <v>1</v>
      </c>
      <c r="IV15">
        <f>IF(AND(Table1[[#This Row],[R/P]]="P",Table1[[#This Row],[PaRes]]&lt;&gt;"SCRBL",Table1[[#This Row],[PaRes]]&lt;&gt;"RUN",Table1[[#This Row],[Penalty]]&lt;&gt;1),1,0)</f>
        <v>1</v>
      </c>
      <c r="IW15">
        <f>IF(AND(Table1[[#This Row],[Pass Play]]=1,Table1[[#This Row],[PaRes]]&lt;&gt;"SAC"),1,0)</f>
        <v>1</v>
      </c>
      <c r="IX15">
        <f>IF(Table1[[#This Row],[PaRes]]="COM",1,0)</f>
        <v>1</v>
      </c>
      <c r="IY15">
        <f>IF(Table1[[#This Row],[Pass Play]]=1,Table1[[#This Row],[Gn]],0)</f>
        <v>3</v>
      </c>
      <c r="IZ15">
        <f>IF(AND(Table1[[#This Row],[Pass Play]]=1,Table1[[#This Row],[EFF]]="Y"),1,0)</f>
        <v>0</v>
      </c>
      <c r="JA15">
        <f>IF(AND(Table1[[#This Row],[Pass Play]]=1,Table1[[#This Row],[EFF]]="Y"),Table1[[#This Row],[Gn]],0)</f>
        <v>0</v>
      </c>
      <c r="JB15">
        <f>IF(AND(Table1[[#This Row],[Pass Play]]=1,Table1[[#This Row],[Gn]]&gt;=15),1,0)</f>
        <v>0</v>
      </c>
      <c r="JC15">
        <f>IF(AND(Table1[[#This Row],[Pass Play]]=1,Table1[[#This Row],[Big Play Passes]]=1),Table1[[#This Row],[Gn]],0)</f>
        <v>0</v>
      </c>
      <c r="JD15">
        <f>IF(AND(OR(Table1[[#This Row],[R/P]]="R",Table1[[#This Row],[PaRes]]="SCRBL",Table1[[#This Row],[PaRes]]="RUN"),Table1[[#This Row],[Penalty]]&lt;&gt;1),1,0)</f>
        <v>0</v>
      </c>
      <c r="JE15">
        <f>IF(Table1[[#This Row],[Rush Attempts]]=1,Table1[[#This Row],[Gn]],0)</f>
        <v>0</v>
      </c>
      <c r="JF15">
        <f>IF(AND(Table1[[#This Row],[Rush Attempts]]=1,Table1[[#This Row],[EFF]]="Y"),1,0)</f>
        <v>0</v>
      </c>
      <c r="JG15">
        <f>IF(AND(Table1[[#This Row],[Rush Attempts]]=1,Table1[[#This Row],[EFF]]="Y"),Table1[[#This Row],[Gn]],0)</f>
        <v>0</v>
      </c>
      <c r="JH15">
        <f>IF(AND(Table1[[#This Row],[Rush Attempts]]=1,Table1[[#This Row],[Gn]]&gt;=10),1,0)</f>
        <v>0</v>
      </c>
      <c r="JI15">
        <f>IF(AND(Table1[[#This Row],[Rush Attempts]]=1,Table1[[#This Row],[Big Play Run]]=1),Table1[[#This Row],[Gn]],0)</f>
        <v>0</v>
      </c>
      <c r="JJ15">
        <f>IF(Table1[[#This Row],[PaRes]]="SAC",1,0)</f>
        <v>0</v>
      </c>
      <c r="JK15">
        <f>IF(Table1[[#This Row],[Sacks]]=1,Table1[[#This Row],[Gn]],0)</f>
        <v>0</v>
      </c>
      <c r="JL15">
        <f>IF(Table1[[#This Row],[PaRes]]="INT",1,0)</f>
        <v>0</v>
      </c>
      <c r="JM15">
        <f>IF(Table1[[#This Row],[pff_PENALTY]]&lt;&gt;"",1,0)</f>
        <v>0</v>
      </c>
      <c r="JN15">
        <f>Table1[[#This Row],[pff_PENYARDS]]</f>
        <v>0</v>
      </c>
      <c r="JO15">
        <f>IF(Table1[[#This Row],[S/End]]="TD",1,0)</f>
        <v>0</v>
      </c>
      <c r="JP15">
        <f>IF(OR(Table1[[#This Row],[S/End]]="FGGD"),1,0)</f>
        <v>0</v>
      </c>
      <c r="JQ15">
        <f>IF(OR(Table1[[#This Row],[S/End]]="FUM",Table1[[#This Row],[S/End]]="INT"),1,0)</f>
        <v>0</v>
      </c>
      <c r="JR15">
        <f>IF(AND(Table1[[#This Row],[Touchdown]]=1,Table1[[#This Row],[Pass Play]]=1),1,0)</f>
        <v>0</v>
      </c>
      <c r="JS15">
        <f t="shared" si="2"/>
        <v>0</v>
      </c>
      <c r="JT15">
        <f>IF(AND(OR(Table1[[#This Row],[Pass Play]]=1,Table1[[#This Row],[Rush Attempts]]=1),Table1[[#This Row],[Dn]]=3),1,0)</f>
        <v>0</v>
      </c>
      <c r="JU15">
        <f>IF(AND(Table1[[#This Row],[3rd down attempt]]=1,Table1[[#This Row],[EFF]]="Y"),1,0)</f>
        <v>0</v>
      </c>
      <c r="JV15">
        <f>IF(AND(Table1[[#This Row],[3rd down attempt]]=1,Table1[[#This Row],[Dist]]&gt;=7),1,0)</f>
        <v>0</v>
      </c>
      <c r="JW15">
        <f>IF(AND(OR(Table1[[#This Row],[Pass Play]]=1,Table1[[#This Row],[Rush Attempts]]=1),Table1[[#This Row],[Dn]]=4),1,0)</f>
        <v>0</v>
      </c>
      <c r="JX15">
        <f>IF(AND(Table1[[#This Row],[4th down attempt]]=1,Table1[[#This Row],[EFF]]="Y"),1,0)</f>
        <v>0</v>
      </c>
      <c r="JY15">
        <f>IF(AND(OR(Table1[[#This Row],[Pass Play]]=1,Table1[[#This Row],[Rush Attempts]]=1),Table1[[#This Row],[FPos]]&gt;=0,Table1[[#This Row],[FPos]]&lt;=20),1,0)</f>
        <v>0</v>
      </c>
      <c r="JZ15">
        <f>IF(AND(OR(Table1[[#This Row],[Pass Play]]=1,Table1[[#This Row],[Rush Attempts]]=1),Table1[[#This Row],[Dist]]&lt;=Table1[[#This Row],[Gn]]),1,0)</f>
        <v>0</v>
      </c>
      <c r="KA15">
        <f>IF(Table1[[#This Row],[S/End]]&lt;&gt;"",1,0)</f>
        <v>0</v>
      </c>
      <c r="KB15">
        <f>IF(Table1[[#This Row],[S/End]]="TD",1,0)</f>
        <v>0</v>
      </c>
      <c r="KC15">
        <f>IF(Table1[[#This Row],[S/End]]="FGGD",1,0)</f>
        <v>0</v>
      </c>
      <c r="KD15">
        <f>IF(AND(OR(Table1[[#This Row],[Pass Play]]=1,Table1[[#This Row],[Rush Attempts]]=1),Table1[[#This Row],[Gn]]&lt;0),1,0)</f>
        <v>0</v>
      </c>
      <c r="KE15" s="375">
        <f>IF(AND(Table1[[#This Row],[pff_DRVENDPSN]]=3,Table1[[#This Row],[pff_DRVENDEVENT]]="PUNT"),1,0)</f>
        <v>0</v>
      </c>
    </row>
    <row r="16" spans="1:291" hidden="1">
      <c r="A16">
        <v>15</v>
      </c>
      <c r="B16">
        <v>2101</v>
      </c>
      <c r="C16" t="s">
        <v>14475</v>
      </c>
      <c r="D16">
        <v>2</v>
      </c>
      <c r="E16">
        <v>3</v>
      </c>
      <c r="F16">
        <v>14</v>
      </c>
      <c r="G16">
        <v>0</v>
      </c>
      <c r="H16">
        <v>50</v>
      </c>
      <c r="J16" t="s">
        <v>298</v>
      </c>
      <c r="K16">
        <v>11</v>
      </c>
      <c r="L16" t="s">
        <v>471</v>
      </c>
      <c r="M16" t="s">
        <v>721</v>
      </c>
      <c r="N16" t="s">
        <v>319</v>
      </c>
      <c r="P16" t="s">
        <v>722</v>
      </c>
      <c r="W16" t="s">
        <v>253</v>
      </c>
      <c r="X16" t="s">
        <v>723</v>
      </c>
      <c r="Y16" t="s">
        <v>724</v>
      </c>
      <c r="Z16" t="s">
        <v>725</v>
      </c>
      <c r="AB16" t="s">
        <v>325</v>
      </c>
      <c r="AC16" t="s">
        <v>326</v>
      </c>
      <c r="AK16" t="s">
        <v>726</v>
      </c>
      <c r="AL16" t="s">
        <v>614</v>
      </c>
      <c r="AP16">
        <v>7</v>
      </c>
      <c r="AY16">
        <v>4</v>
      </c>
      <c r="BJ16" t="s">
        <v>257</v>
      </c>
      <c r="BQ16">
        <f t="shared" si="0"/>
        <v>1</v>
      </c>
      <c r="BR16">
        <f t="shared" si="1"/>
        <v>0</v>
      </c>
      <c r="BT16" t="s">
        <v>262</v>
      </c>
      <c r="BV16">
        <v>0</v>
      </c>
      <c r="BX16">
        <v>0</v>
      </c>
      <c r="BY16" t="s">
        <v>727</v>
      </c>
      <c r="BZ16" t="s">
        <v>728</v>
      </c>
      <c r="CA16">
        <v>1</v>
      </c>
      <c r="CD16" s="3">
        <v>0.44027777777777777</v>
      </c>
      <c r="CE16" t="s">
        <v>274</v>
      </c>
      <c r="CF16" t="s">
        <v>729</v>
      </c>
      <c r="CG16">
        <v>8</v>
      </c>
      <c r="CI16" t="s">
        <v>331</v>
      </c>
      <c r="CJ16">
        <v>1</v>
      </c>
      <c r="CK16" t="s">
        <v>730</v>
      </c>
      <c r="CL16" s="4">
        <v>38387</v>
      </c>
      <c r="CM16" t="s">
        <v>731</v>
      </c>
      <c r="CN16" t="s">
        <v>732</v>
      </c>
      <c r="CO16">
        <v>0</v>
      </c>
      <c r="CP16" t="s">
        <v>733</v>
      </c>
      <c r="CQ16" t="s">
        <v>282</v>
      </c>
      <c r="CR16" t="s">
        <v>262</v>
      </c>
      <c r="CU16" t="s">
        <v>734</v>
      </c>
      <c r="CW16">
        <v>0</v>
      </c>
      <c r="CY16">
        <v>5</v>
      </c>
      <c r="CZ16" t="s">
        <v>614</v>
      </c>
      <c r="DA16">
        <v>50</v>
      </c>
      <c r="DB16">
        <v>5</v>
      </c>
      <c r="DC16" t="s">
        <v>615</v>
      </c>
      <c r="DD16">
        <v>-20</v>
      </c>
      <c r="DK16">
        <v>0</v>
      </c>
      <c r="DL16" s="4">
        <v>44442</v>
      </c>
      <c r="DM16">
        <v>19965</v>
      </c>
      <c r="DN16">
        <v>2021</v>
      </c>
      <c r="DO16">
        <v>0</v>
      </c>
      <c r="DQ16">
        <v>78672</v>
      </c>
      <c r="DR16">
        <v>47</v>
      </c>
      <c r="DU16" t="s">
        <v>257</v>
      </c>
      <c r="DV16" t="s">
        <v>274</v>
      </c>
      <c r="DX16">
        <v>7</v>
      </c>
      <c r="DY16" t="s">
        <v>275</v>
      </c>
      <c r="EB16" t="s">
        <v>735</v>
      </c>
      <c r="EE16">
        <v>0</v>
      </c>
      <c r="EF16" t="s">
        <v>736</v>
      </c>
      <c r="EG16" t="s">
        <v>338</v>
      </c>
      <c r="EH16">
        <v>0</v>
      </c>
      <c r="EI16" t="s">
        <v>737</v>
      </c>
      <c r="EJ16" t="s">
        <v>340</v>
      </c>
      <c r="EK16" t="s">
        <v>703</v>
      </c>
      <c r="EL16" t="s">
        <v>738</v>
      </c>
      <c r="EM16" t="s">
        <v>739</v>
      </c>
      <c r="EO16" t="s">
        <v>269</v>
      </c>
      <c r="EP16" t="s">
        <v>707</v>
      </c>
      <c r="EQ16">
        <v>0</v>
      </c>
      <c r="ER16" t="s">
        <v>491</v>
      </c>
      <c r="ET16" t="s">
        <v>740</v>
      </c>
      <c r="EU16">
        <v>30</v>
      </c>
      <c r="EV16" t="s">
        <v>348</v>
      </c>
      <c r="EW16" t="s">
        <v>349</v>
      </c>
      <c r="EX16" t="s">
        <v>350</v>
      </c>
      <c r="EY16" t="s">
        <v>391</v>
      </c>
      <c r="FB16" t="s">
        <v>741</v>
      </c>
      <c r="FC16" t="s">
        <v>742</v>
      </c>
      <c r="FE16">
        <v>0</v>
      </c>
      <c r="FF16">
        <v>6</v>
      </c>
      <c r="FL16">
        <v>0</v>
      </c>
      <c r="FN16">
        <v>0</v>
      </c>
      <c r="FQ16">
        <v>0</v>
      </c>
      <c r="FS16" t="s">
        <v>354</v>
      </c>
      <c r="FY16">
        <v>0</v>
      </c>
      <c r="GA16">
        <v>7</v>
      </c>
      <c r="GB16">
        <v>7</v>
      </c>
      <c r="GC16">
        <v>0</v>
      </c>
      <c r="GE16" t="s">
        <v>355</v>
      </c>
      <c r="GF16">
        <v>1</v>
      </c>
      <c r="GI16">
        <v>2.8</v>
      </c>
      <c r="GJ16">
        <v>0</v>
      </c>
      <c r="GK16">
        <v>0</v>
      </c>
      <c r="GM16" t="s">
        <v>743</v>
      </c>
      <c r="GP16">
        <v>4</v>
      </c>
      <c r="GR16">
        <v>29</v>
      </c>
      <c r="HA16" t="s">
        <v>744</v>
      </c>
      <c r="HC16" t="s">
        <v>313</v>
      </c>
      <c r="HD16" t="s">
        <v>313</v>
      </c>
      <c r="HE16" t="s">
        <v>745</v>
      </c>
      <c r="HF16">
        <v>0</v>
      </c>
      <c r="HG16">
        <v>11</v>
      </c>
      <c r="HH16">
        <v>7</v>
      </c>
      <c r="HI16" t="s">
        <v>275</v>
      </c>
      <c r="HL16" t="s">
        <v>499</v>
      </c>
      <c r="HM16" t="s">
        <v>304</v>
      </c>
      <c r="HO16" t="s">
        <v>715</v>
      </c>
      <c r="HP16" t="s">
        <v>746</v>
      </c>
      <c r="HQ16" t="s">
        <v>747</v>
      </c>
      <c r="HR16" t="s">
        <v>748</v>
      </c>
      <c r="HT16" t="s">
        <v>749</v>
      </c>
      <c r="HW16">
        <v>50</v>
      </c>
      <c r="HX16">
        <v>3909725</v>
      </c>
      <c r="HY16" t="s">
        <v>600</v>
      </c>
      <c r="HZ16">
        <v>3909712</v>
      </c>
      <c r="IC16">
        <v>0.5</v>
      </c>
      <c r="ID16">
        <v>1</v>
      </c>
      <c r="IM16">
        <v>43</v>
      </c>
      <c r="IU16">
        <v>1</v>
      </c>
      <c r="IV16">
        <f>IF(AND(Table1[[#This Row],[R/P]]="P",Table1[[#This Row],[PaRes]]&lt;&gt;"SCRBL",Table1[[#This Row],[PaRes]]&lt;&gt;"RUN",Table1[[#This Row],[Penalty]]&lt;&gt;1),1,0)</f>
        <v>1</v>
      </c>
      <c r="IW16">
        <f>IF(AND(Table1[[#This Row],[Pass Play]]=1,Table1[[#This Row],[PaRes]]&lt;&gt;"SAC"),1,0)</f>
        <v>1</v>
      </c>
      <c r="IX16">
        <f>IF(Table1[[#This Row],[PaRes]]="COM",1,0)</f>
        <v>0</v>
      </c>
      <c r="IY16">
        <f>IF(Table1[[#This Row],[Pass Play]]=1,Table1[[#This Row],[Gn]],0)</f>
        <v>0</v>
      </c>
      <c r="IZ16">
        <f>IF(AND(Table1[[#This Row],[Pass Play]]=1,Table1[[#This Row],[EFF]]="Y"),1,0)</f>
        <v>0</v>
      </c>
      <c r="JA16">
        <f>IF(AND(Table1[[#This Row],[Pass Play]]=1,Table1[[#This Row],[EFF]]="Y"),Table1[[#This Row],[Gn]],0)</f>
        <v>0</v>
      </c>
      <c r="JB16">
        <f>IF(AND(Table1[[#This Row],[Pass Play]]=1,Table1[[#This Row],[Gn]]&gt;=15),1,0)</f>
        <v>0</v>
      </c>
      <c r="JC16">
        <f>IF(AND(Table1[[#This Row],[Pass Play]]=1,Table1[[#This Row],[Big Play Passes]]=1),Table1[[#This Row],[Gn]],0)</f>
        <v>0</v>
      </c>
      <c r="JD16">
        <f>IF(AND(OR(Table1[[#This Row],[R/P]]="R",Table1[[#This Row],[PaRes]]="SCRBL",Table1[[#This Row],[PaRes]]="RUN"),Table1[[#This Row],[Penalty]]&lt;&gt;1),1,0)</f>
        <v>0</v>
      </c>
      <c r="JE16">
        <f>IF(Table1[[#This Row],[Rush Attempts]]=1,Table1[[#This Row],[Gn]],0)</f>
        <v>0</v>
      </c>
      <c r="JF16">
        <f>IF(AND(Table1[[#This Row],[Rush Attempts]]=1,Table1[[#This Row],[EFF]]="Y"),1,0)</f>
        <v>0</v>
      </c>
      <c r="JG16">
        <f>IF(AND(Table1[[#This Row],[Rush Attempts]]=1,Table1[[#This Row],[EFF]]="Y"),Table1[[#This Row],[Gn]],0)</f>
        <v>0</v>
      </c>
      <c r="JH16">
        <f>IF(AND(Table1[[#This Row],[Rush Attempts]]=1,Table1[[#This Row],[Gn]]&gt;=10),1,0)</f>
        <v>0</v>
      </c>
      <c r="JI16">
        <f>IF(AND(Table1[[#This Row],[Rush Attempts]]=1,Table1[[#This Row],[Big Play Run]]=1),Table1[[#This Row],[Gn]],0)</f>
        <v>0</v>
      </c>
      <c r="JJ16">
        <f>IF(Table1[[#This Row],[PaRes]]="SAC",1,0)</f>
        <v>0</v>
      </c>
      <c r="JK16">
        <f>IF(Table1[[#This Row],[Sacks]]=1,Table1[[#This Row],[Gn]],0)</f>
        <v>0</v>
      </c>
      <c r="JL16">
        <f>IF(Table1[[#This Row],[PaRes]]="INT",1,0)</f>
        <v>0</v>
      </c>
      <c r="JM16">
        <f>IF(Table1[[#This Row],[pff_PENALTY]]&lt;&gt;"",1,0)</f>
        <v>0</v>
      </c>
      <c r="JN16">
        <f>Table1[[#This Row],[pff_PENYARDS]]</f>
        <v>0</v>
      </c>
      <c r="JO16">
        <f>IF(Table1[[#This Row],[S/End]]="TD",1,0)</f>
        <v>0</v>
      </c>
      <c r="JP16">
        <f>IF(OR(Table1[[#This Row],[S/End]]="FGGD"),1,0)</f>
        <v>0</v>
      </c>
      <c r="JQ16">
        <f>IF(OR(Table1[[#This Row],[S/End]]="FUM",Table1[[#This Row],[S/End]]="INT"),1,0)</f>
        <v>0</v>
      </c>
      <c r="JR16">
        <f>IF(AND(Table1[[#This Row],[Touchdown]]=1,Table1[[#This Row],[Pass Play]]=1),1,0)</f>
        <v>0</v>
      </c>
      <c r="JS16">
        <f t="shared" si="2"/>
        <v>0</v>
      </c>
      <c r="JT16">
        <f>IF(AND(OR(Table1[[#This Row],[Pass Play]]=1,Table1[[#This Row],[Rush Attempts]]=1),Table1[[#This Row],[Dn]]=3),1,0)</f>
        <v>1</v>
      </c>
      <c r="JU16">
        <f>IF(AND(Table1[[#This Row],[3rd down attempt]]=1,Table1[[#This Row],[EFF]]="Y"),1,0)</f>
        <v>0</v>
      </c>
      <c r="JV16">
        <f>IF(AND(Table1[[#This Row],[3rd down attempt]]=1,Table1[[#This Row],[Dist]]&gt;=7),1,0)</f>
        <v>1</v>
      </c>
      <c r="JW16">
        <f>IF(AND(OR(Table1[[#This Row],[Pass Play]]=1,Table1[[#This Row],[Rush Attempts]]=1),Table1[[#This Row],[Dn]]=4),1,0)</f>
        <v>0</v>
      </c>
      <c r="JX16">
        <f>IF(AND(Table1[[#This Row],[4th down attempt]]=1,Table1[[#This Row],[EFF]]="Y"),1,0)</f>
        <v>0</v>
      </c>
      <c r="JY16">
        <f>IF(AND(OR(Table1[[#This Row],[Pass Play]]=1,Table1[[#This Row],[Rush Attempts]]=1),Table1[[#This Row],[FPos]]&gt;=0,Table1[[#This Row],[FPos]]&lt;=20),1,0)</f>
        <v>0</v>
      </c>
      <c r="JZ16">
        <f>IF(AND(OR(Table1[[#This Row],[Pass Play]]=1,Table1[[#This Row],[Rush Attempts]]=1),Table1[[#This Row],[Dist]]&lt;=Table1[[#This Row],[Gn]]),1,0)</f>
        <v>0</v>
      </c>
      <c r="KA16">
        <f>IF(Table1[[#This Row],[S/End]]&lt;&gt;"",1,0)</f>
        <v>1</v>
      </c>
      <c r="KB16">
        <f>IF(Table1[[#This Row],[S/End]]="TD",1,0)</f>
        <v>0</v>
      </c>
      <c r="KC16">
        <f>IF(Table1[[#This Row],[S/End]]="FGGD",1,0)</f>
        <v>0</v>
      </c>
      <c r="KD16">
        <f>IF(AND(OR(Table1[[#This Row],[Pass Play]]=1,Table1[[#This Row],[Rush Attempts]]=1),Table1[[#This Row],[Gn]]&lt;0),1,0)</f>
        <v>0</v>
      </c>
      <c r="KE16" s="375">
        <f>IF(AND(Table1[[#This Row],[pff_DRVENDPSN]]=3,Table1[[#This Row],[pff_DRVENDEVENT]]="PUNT"),1,0)</f>
        <v>0</v>
      </c>
    </row>
    <row r="17" spans="1:291" hidden="1">
      <c r="A17">
        <v>16</v>
      </c>
      <c r="B17">
        <v>2101</v>
      </c>
      <c r="C17" t="s">
        <v>14475</v>
      </c>
      <c r="D17">
        <v>2</v>
      </c>
      <c r="E17">
        <v>1</v>
      </c>
      <c r="F17">
        <v>10</v>
      </c>
      <c r="H17">
        <v>-29</v>
      </c>
      <c r="I17" t="s">
        <v>253</v>
      </c>
      <c r="J17" t="s">
        <v>254</v>
      </c>
      <c r="K17">
        <v>11</v>
      </c>
      <c r="L17" t="s">
        <v>751</v>
      </c>
      <c r="M17" t="s">
        <v>752</v>
      </c>
      <c r="N17" t="s">
        <v>408</v>
      </c>
      <c r="P17" t="s">
        <v>508</v>
      </c>
      <c r="W17" t="s">
        <v>253</v>
      </c>
      <c r="X17" t="s">
        <v>753</v>
      </c>
      <c r="Y17" t="s">
        <v>754</v>
      </c>
      <c r="Z17" t="s">
        <v>755</v>
      </c>
      <c r="AB17" t="s">
        <v>325</v>
      </c>
      <c r="AC17" t="s">
        <v>326</v>
      </c>
      <c r="AK17" t="s">
        <v>756</v>
      </c>
      <c r="AP17">
        <v>7</v>
      </c>
      <c r="AU17" t="s">
        <v>254</v>
      </c>
      <c r="BJ17" t="s">
        <v>274</v>
      </c>
      <c r="BQ17">
        <f t="shared" si="0"/>
        <v>2</v>
      </c>
      <c r="BR17">
        <f t="shared" si="1"/>
        <v>0</v>
      </c>
      <c r="BT17" t="s">
        <v>262</v>
      </c>
      <c r="BV17">
        <v>0</v>
      </c>
      <c r="BX17">
        <v>0</v>
      </c>
      <c r="BY17" t="s">
        <v>757</v>
      </c>
      <c r="CA17">
        <v>0</v>
      </c>
      <c r="CD17" s="3">
        <v>0.33055555555555555</v>
      </c>
      <c r="CE17" t="s">
        <v>274</v>
      </c>
      <c r="CF17" t="s">
        <v>758</v>
      </c>
      <c r="CG17">
        <v>9</v>
      </c>
      <c r="CI17" t="s">
        <v>331</v>
      </c>
      <c r="CJ17">
        <v>1</v>
      </c>
      <c r="CK17" t="s">
        <v>759</v>
      </c>
      <c r="CL17" s="4">
        <v>38387</v>
      </c>
      <c r="CM17" t="s">
        <v>760</v>
      </c>
      <c r="CN17" t="s">
        <v>761</v>
      </c>
      <c r="CO17">
        <v>0</v>
      </c>
      <c r="CP17" t="s">
        <v>268</v>
      </c>
      <c r="CQ17" t="s">
        <v>269</v>
      </c>
      <c r="CR17" t="s">
        <v>262</v>
      </c>
      <c r="CU17" t="s">
        <v>762</v>
      </c>
      <c r="CW17">
        <v>0</v>
      </c>
      <c r="CY17">
        <v>1</v>
      </c>
      <c r="CZ17" t="s">
        <v>553</v>
      </c>
      <c r="DA17">
        <v>0</v>
      </c>
      <c r="DB17">
        <v>4</v>
      </c>
      <c r="DC17" t="s">
        <v>272</v>
      </c>
      <c r="DD17">
        <v>-29</v>
      </c>
      <c r="DK17">
        <v>15</v>
      </c>
      <c r="DL17" s="4">
        <v>44442</v>
      </c>
      <c r="DM17">
        <v>19965</v>
      </c>
      <c r="DN17">
        <v>2021</v>
      </c>
      <c r="DO17">
        <v>0</v>
      </c>
      <c r="DQ17">
        <v>78672</v>
      </c>
      <c r="DR17">
        <v>53</v>
      </c>
      <c r="DU17" t="s">
        <v>274</v>
      </c>
      <c r="DV17" t="s">
        <v>257</v>
      </c>
      <c r="DX17">
        <v>7</v>
      </c>
      <c r="DY17" t="s">
        <v>275</v>
      </c>
      <c r="EA17" t="s">
        <v>763</v>
      </c>
      <c r="EB17" t="s">
        <v>764</v>
      </c>
      <c r="EE17">
        <v>0</v>
      </c>
      <c r="EF17" t="s">
        <v>765</v>
      </c>
      <c r="EG17" t="s">
        <v>422</v>
      </c>
      <c r="EH17">
        <v>0</v>
      </c>
      <c r="EJ17" t="s">
        <v>340</v>
      </c>
      <c r="EK17" t="s">
        <v>766</v>
      </c>
      <c r="EL17" t="s">
        <v>767</v>
      </c>
      <c r="EM17" t="s">
        <v>768</v>
      </c>
      <c r="EN17" t="s">
        <v>268</v>
      </c>
      <c r="EO17" t="s">
        <v>282</v>
      </c>
      <c r="EP17" t="s">
        <v>490</v>
      </c>
      <c r="EQ17">
        <v>0</v>
      </c>
      <c r="ER17" t="s">
        <v>769</v>
      </c>
      <c r="ET17" t="s">
        <v>770</v>
      </c>
      <c r="EU17">
        <v>41</v>
      </c>
      <c r="EV17" t="s">
        <v>348</v>
      </c>
      <c r="EW17" t="s">
        <v>349</v>
      </c>
      <c r="EX17" t="s">
        <v>771</v>
      </c>
      <c r="EY17" t="s">
        <v>772</v>
      </c>
      <c r="FB17" t="s">
        <v>773</v>
      </c>
      <c r="FC17" t="s">
        <v>774</v>
      </c>
      <c r="FE17">
        <v>0</v>
      </c>
      <c r="FF17">
        <v>16</v>
      </c>
      <c r="FJ17" t="s">
        <v>430</v>
      </c>
      <c r="FK17" t="s">
        <v>775</v>
      </c>
      <c r="FL17">
        <v>0</v>
      </c>
      <c r="FN17">
        <v>0</v>
      </c>
      <c r="FO17" t="s">
        <v>763</v>
      </c>
      <c r="FP17" t="s">
        <v>776</v>
      </c>
      <c r="FQ17">
        <v>0</v>
      </c>
      <c r="FS17" t="s">
        <v>462</v>
      </c>
      <c r="FV17" t="s">
        <v>777</v>
      </c>
      <c r="FY17">
        <v>0</v>
      </c>
      <c r="GA17">
        <v>7</v>
      </c>
      <c r="GB17">
        <v>7</v>
      </c>
      <c r="GC17">
        <v>0</v>
      </c>
      <c r="GE17" t="s">
        <v>355</v>
      </c>
      <c r="GF17">
        <v>0</v>
      </c>
      <c r="GG17" t="s">
        <v>257</v>
      </c>
      <c r="GH17">
        <v>2.7</v>
      </c>
      <c r="GI17">
        <v>2.8</v>
      </c>
      <c r="GJ17">
        <v>0</v>
      </c>
      <c r="GK17">
        <v>0</v>
      </c>
      <c r="GM17" t="s">
        <v>778</v>
      </c>
      <c r="GP17" t="s">
        <v>713</v>
      </c>
      <c r="GQ17" t="s">
        <v>779</v>
      </c>
      <c r="GR17">
        <v>41</v>
      </c>
      <c r="HA17" t="s">
        <v>780</v>
      </c>
      <c r="HC17" t="s">
        <v>313</v>
      </c>
      <c r="HD17" t="s">
        <v>313</v>
      </c>
      <c r="HE17" t="s">
        <v>781</v>
      </c>
      <c r="HF17">
        <v>1</v>
      </c>
      <c r="HG17">
        <v>11</v>
      </c>
      <c r="HH17">
        <v>7</v>
      </c>
      <c r="HI17" t="s">
        <v>275</v>
      </c>
      <c r="HL17">
        <v>4</v>
      </c>
      <c r="HM17" t="s">
        <v>364</v>
      </c>
      <c r="HO17" t="s">
        <v>782</v>
      </c>
      <c r="HP17" t="s">
        <v>783</v>
      </c>
      <c r="HQ17" t="s">
        <v>784</v>
      </c>
      <c r="HR17" t="s">
        <v>785</v>
      </c>
      <c r="HT17" t="s">
        <v>786</v>
      </c>
      <c r="HU17" t="s">
        <v>787</v>
      </c>
      <c r="HV17">
        <v>15</v>
      </c>
      <c r="HW17">
        <v>-44</v>
      </c>
      <c r="HX17">
        <v>3909851</v>
      </c>
      <c r="HY17" t="s">
        <v>788</v>
      </c>
      <c r="HZ17">
        <v>3909826</v>
      </c>
      <c r="IC17">
        <v>0</v>
      </c>
      <c r="ID17">
        <v>0</v>
      </c>
      <c r="IM17">
        <v>49</v>
      </c>
      <c r="IU17">
        <v>1</v>
      </c>
      <c r="IV17">
        <f>IF(AND(Table1[[#This Row],[R/P]]="P",Table1[[#This Row],[PaRes]]&lt;&gt;"SCRBL",Table1[[#This Row],[PaRes]]&lt;&gt;"RUN",Table1[[#This Row],[Penalty]]&lt;&gt;1),1,0)</f>
        <v>0</v>
      </c>
      <c r="IW17">
        <f>IF(AND(Table1[[#This Row],[Pass Play]]=1,Table1[[#This Row],[PaRes]]&lt;&gt;"SAC"),1,0)</f>
        <v>0</v>
      </c>
      <c r="IX17">
        <f>IF(Table1[[#This Row],[PaRes]]="COM",1,0)</f>
        <v>0</v>
      </c>
      <c r="IY17">
        <f>IF(Table1[[#This Row],[Pass Play]]=1,Table1[[#This Row],[Gn]],0)</f>
        <v>0</v>
      </c>
      <c r="IZ17">
        <f>IF(AND(Table1[[#This Row],[Pass Play]]=1,Table1[[#This Row],[EFF]]="Y"),1,0)</f>
        <v>0</v>
      </c>
      <c r="JA17">
        <f>IF(AND(Table1[[#This Row],[Pass Play]]=1,Table1[[#This Row],[EFF]]="Y"),Table1[[#This Row],[Gn]],0)</f>
        <v>0</v>
      </c>
      <c r="JB17">
        <f>IF(AND(Table1[[#This Row],[Pass Play]]=1,Table1[[#This Row],[Gn]]&gt;=15),1,0)</f>
        <v>0</v>
      </c>
      <c r="JC17">
        <f>IF(AND(Table1[[#This Row],[Pass Play]]=1,Table1[[#This Row],[Big Play Passes]]=1),Table1[[#This Row],[Gn]],0)</f>
        <v>0</v>
      </c>
      <c r="JD17">
        <f>IF(AND(OR(Table1[[#This Row],[R/P]]="R",Table1[[#This Row],[PaRes]]="SCRBL",Table1[[#This Row],[PaRes]]="RUN"),Table1[[#This Row],[Penalty]]&lt;&gt;1),1,0)</f>
        <v>0</v>
      </c>
      <c r="JE17">
        <f>IF(Table1[[#This Row],[Rush Attempts]]=1,Table1[[#This Row],[Gn]],0)</f>
        <v>0</v>
      </c>
      <c r="JF17">
        <f>IF(AND(Table1[[#This Row],[Rush Attempts]]=1,Table1[[#This Row],[EFF]]="Y"),1,0)</f>
        <v>0</v>
      </c>
      <c r="JG17">
        <f>IF(AND(Table1[[#This Row],[Rush Attempts]]=1,Table1[[#This Row],[EFF]]="Y"),Table1[[#This Row],[Gn]],0)</f>
        <v>0</v>
      </c>
      <c r="JH17">
        <f>IF(AND(Table1[[#This Row],[Rush Attempts]]=1,Table1[[#This Row],[Gn]]&gt;=10),1,0)</f>
        <v>0</v>
      </c>
      <c r="JI17">
        <f>IF(AND(Table1[[#This Row],[Rush Attempts]]=1,Table1[[#This Row],[Big Play Run]]=1),Table1[[#This Row],[Gn]],0)</f>
        <v>0</v>
      </c>
      <c r="JJ17">
        <f>IF(Table1[[#This Row],[PaRes]]="SAC",1,0)</f>
        <v>0</v>
      </c>
      <c r="JK17">
        <f>IF(Table1[[#This Row],[Sacks]]=1,Table1[[#This Row],[Gn]],0)</f>
        <v>0</v>
      </c>
      <c r="JL17">
        <f>IF(Table1[[#This Row],[PaRes]]="INT",1,0)</f>
        <v>0</v>
      </c>
      <c r="JM17">
        <f>IF(Table1[[#This Row],[pff_PENALTY]]&lt;&gt;"",1,0)</f>
        <v>1</v>
      </c>
      <c r="JN17">
        <f>Table1[[#This Row],[pff_PENYARDS]]</f>
        <v>15</v>
      </c>
      <c r="JO17">
        <f>IF(Table1[[#This Row],[S/End]]="TD",1,0)</f>
        <v>0</v>
      </c>
      <c r="JP17">
        <f>IF(OR(Table1[[#This Row],[S/End]]="FGGD"),1,0)</f>
        <v>0</v>
      </c>
      <c r="JQ17">
        <f>IF(OR(Table1[[#This Row],[S/End]]="FUM",Table1[[#This Row],[S/End]]="INT"),1,0)</f>
        <v>0</v>
      </c>
      <c r="JR17">
        <f>IF(AND(Table1[[#This Row],[Touchdown]]=1,Table1[[#This Row],[Pass Play]]=1),1,0)</f>
        <v>0</v>
      </c>
      <c r="JS17">
        <f t="shared" si="2"/>
        <v>0</v>
      </c>
      <c r="JT17">
        <f>IF(AND(OR(Table1[[#This Row],[Pass Play]]=1,Table1[[#This Row],[Rush Attempts]]=1),Table1[[#This Row],[Dn]]=3),1,0)</f>
        <v>0</v>
      </c>
      <c r="JU17">
        <f>IF(AND(Table1[[#This Row],[3rd down attempt]]=1,Table1[[#This Row],[EFF]]="Y"),1,0)</f>
        <v>0</v>
      </c>
      <c r="JV17">
        <f>IF(AND(Table1[[#This Row],[3rd down attempt]]=1,Table1[[#This Row],[Dist]]&gt;=7),1,0)</f>
        <v>0</v>
      </c>
      <c r="JW17">
        <f>IF(AND(OR(Table1[[#This Row],[Pass Play]]=1,Table1[[#This Row],[Rush Attempts]]=1),Table1[[#This Row],[Dn]]=4),1,0)</f>
        <v>0</v>
      </c>
      <c r="JX17">
        <f>IF(AND(Table1[[#This Row],[4th down attempt]]=1,Table1[[#This Row],[EFF]]="Y"),1,0)</f>
        <v>0</v>
      </c>
      <c r="JY17">
        <f>IF(AND(OR(Table1[[#This Row],[Pass Play]]=1,Table1[[#This Row],[Rush Attempts]]=1),Table1[[#This Row],[FPos]]&gt;=0,Table1[[#This Row],[FPos]]&lt;=20),1,0)</f>
        <v>0</v>
      </c>
      <c r="JZ17">
        <f>IF(AND(OR(Table1[[#This Row],[Pass Play]]=1,Table1[[#This Row],[Rush Attempts]]=1),Table1[[#This Row],[Dist]]&lt;=Table1[[#This Row],[Gn]]),1,0)</f>
        <v>0</v>
      </c>
      <c r="KA17">
        <f>IF(Table1[[#This Row],[S/End]]&lt;&gt;"",1,0)</f>
        <v>0</v>
      </c>
      <c r="KB17">
        <f>IF(Table1[[#This Row],[S/End]]="TD",1,0)</f>
        <v>0</v>
      </c>
      <c r="KC17">
        <f>IF(Table1[[#This Row],[S/End]]="FGGD",1,0)</f>
        <v>0</v>
      </c>
      <c r="KD17">
        <f>IF(AND(OR(Table1[[#This Row],[Pass Play]]=1,Table1[[#This Row],[Rush Attempts]]=1),Table1[[#This Row],[Gn]]&lt;0),1,0)</f>
        <v>0</v>
      </c>
      <c r="KE17" s="375">
        <f>IF(AND(Table1[[#This Row],[pff_DRVENDPSN]]=3,Table1[[#This Row],[pff_DRVENDEVENT]]="PUNT"),1,0)</f>
        <v>0</v>
      </c>
    </row>
    <row r="18" spans="1:291" hidden="1">
      <c r="A18">
        <v>17</v>
      </c>
      <c r="B18">
        <v>2101</v>
      </c>
      <c r="C18" t="s">
        <v>14475</v>
      </c>
      <c r="D18">
        <v>2</v>
      </c>
      <c r="E18">
        <v>1</v>
      </c>
      <c r="F18">
        <v>10</v>
      </c>
      <c r="G18">
        <v>-4</v>
      </c>
      <c r="H18">
        <v>-44</v>
      </c>
      <c r="J18" t="s">
        <v>298</v>
      </c>
      <c r="K18">
        <v>21</v>
      </c>
      <c r="L18">
        <v>21</v>
      </c>
      <c r="M18" t="s">
        <v>255</v>
      </c>
      <c r="N18" t="s">
        <v>256</v>
      </c>
      <c r="P18" t="s">
        <v>255</v>
      </c>
      <c r="W18" t="s">
        <v>257</v>
      </c>
      <c r="X18" t="s">
        <v>258</v>
      </c>
      <c r="AE18" t="s">
        <v>259</v>
      </c>
      <c r="AF18" t="s">
        <v>260</v>
      </c>
      <c r="AG18" t="s">
        <v>258</v>
      </c>
      <c r="AH18" t="s">
        <v>257</v>
      </c>
      <c r="AJ18">
        <v>22</v>
      </c>
      <c r="AP18">
        <v>7</v>
      </c>
      <c r="BJ18" t="s">
        <v>274</v>
      </c>
      <c r="BQ18">
        <f t="shared" si="0"/>
        <v>0</v>
      </c>
      <c r="BR18">
        <f t="shared" si="1"/>
        <v>3</v>
      </c>
      <c r="BT18" t="s">
        <v>262</v>
      </c>
      <c r="BV18">
        <v>0</v>
      </c>
      <c r="BX18">
        <v>0</v>
      </c>
      <c r="BY18" t="s">
        <v>790</v>
      </c>
      <c r="CD18" s="3">
        <v>0.32569444444444445</v>
      </c>
      <c r="CF18" t="s">
        <v>791</v>
      </c>
      <c r="CJ18">
        <v>0</v>
      </c>
      <c r="CK18" t="s">
        <v>792</v>
      </c>
      <c r="CL18" s="4">
        <v>38050</v>
      </c>
      <c r="CM18" t="s">
        <v>793</v>
      </c>
      <c r="CN18" t="s">
        <v>794</v>
      </c>
      <c r="CO18">
        <v>0</v>
      </c>
      <c r="CP18" t="s">
        <v>581</v>
      </c>
      <c r="CQ18" t="s">
        <v>282</v>
      </c>
      <c r="CR18" t="s">
        <v>262</v>
      </c>
      <c r="CU18" t="s">
        <v>795</v>
      </c>
      <c r="CW18">
        <v>0</v>
      </c>
      <c r="CY18">
        <v>2</v>
      </c>
      <c r="CZ18" t="s">
        <v>553</v>
      </c>
      <c r="DA18">
        <v>0</v>
      </c>
      <c r="DB18">
        <v>4</v>
      </c>
      <c r="DC18" t="s">
        <v>272</v>
      </c>
      <c r="DD18">
        <v>-29</v>
      </c>
      <c r="DF18" t="s">
        <v>796</v>
      </c>
      <c r="DK18">
        <v>-4</v>
      </c>
      <c r="DL18" s="4">
        <v>44442</v>
      </c>
      <c r="DM18">
        <v>19965</v>
      </c>
      <c r="DN18">
        <v>2021</v>
      </c>
      <c r="DO18">
        <v>0</v>
      </c>
      <c r="DQ18">
        <v>78672</v>
      </c>
      <c r="DR18">
        <v>54</v>
      </c>
      <c r="DU18" t="s">
        <v>274</v>
      </c>
      <c r="DV18" t="s">
        <v>257</v>
      </c>
      <c r="DX18">
        <v>7</v>
      </c>
      <c r="DY18" t="s">
        <v>275</v>
      </c>
      <c r="EE18">
        <v>0</v>
      </c>
      <c r="EF18" t="s">
        <v>276</v>
      </c>
      <c r="EG18" t="s">
        <v>277</v>
      </c>
      <c r="EH18">
        <v>0</v>
      </c>
      <c r="EJ18" t="s">
        <v>278</v>
      </c>
      <c r="EK18" t="s">
        <v>797</v>
      </c>
      <c r="EL18" t="s">
        <v>798</v>
      </c>
      <c r="EM18" t="s">
        <v>799</v>
      </c>
      <c r="EN18" t="s">
        <v>800</v>
      </c>
      <c r="EO18" t="s">
        <v>269</v>
      </c>
      <c r="EP18" t="s">
        <v>283</v>
      </c>
      <c r="EQ18">
        <v>0</v>
      </c>
      <c r="ET18" t="s">
        <v>801</v>
      </c>
      <c r="FE18">
        <v>0</v>
      </c>
      <c r="FF18">
        <v>14</v>
      </c>
      <c r="FG18" t="s">
        <v>621</v>
      </c>
      <c r="FI18" t="s">
        <v>621</v>
      </c>
      <c r="FL18">
        <v>0</v>
      </c>
      <c r="FN18">
        <v>0</v>
      </c>
      <c r="FQ18">
        <v>0</v>
      </c>
      <c r="FS18" t="s">
        <v>287</v>
      </c>
      <c r="FU18" t="s">
        <v>257</v>
      </c>
      <c r="FV18" t="s">
        <v>289</v>
      </c>
      <c r="FW18" t="s">
        <v>290</v>
      </c>
      <c r="FX18" t="s">
        <v>291</v>
      </c>
      <c r="FY18">
        <v>0</v>
      </c>
      <c r="GA18">
        <v>7</v>
      </c>
      <c r="GB18">
        <v>7</v>
      </c>
      <c r="GC18">
        <v>0</v>
      </c>
      <c r="GF18">
        <v>0</v>
      </c>
      <c r="GG18" t="s">
        <v>274</v>
      </c>
      <c r="GJ18">
        <v>0</v>
      </c>
      <c r="GK18">
        <v>0</v>
      </c>
      <c r="GM18" t="s">
        <v>802</v>
      </c>
      <c r="GO18">
        <v>1</v>
      </c>
      <c r="HA18" t="s">
        <v>803</v>
      </c>
      <c r="HB18" t="s">
        <v>400</v>
      </c>
      <c r="HC18" t="s">
        <v>313</v>
      </c>
      <c r="HD18" t="s">
        <v>313</v>
      </c>
      <c r="HE18" t="s">
        <v>804</v>
      </c>
      <c r="HF18">
        <v>0</v>
      </c>
      <c r="HG18">
        <v>21</v>
      </c>
      <c r="HH18">
        <v>7</v>
      </c>
      <c r="HI18" t="s">
        <v>275</v>
      </c>
      <c r="HL18" t="s">
        <v>499</v>
      </c>
      <c r="HW18">
        <v>-40</v>
      </c>
      <c r="HX18">
        <v>3909864</v>
      </c>
      <c r="HY18" t="s">
        <v>733</v>
      </c>
      <c r="HZ18">
        <v>3909851</v>
      </c>
      <c r="IC18">
        <v>0</v>
      </c>
      <c r="ID18">
        <v>0</v>
      </c>
      <c r="IM18">
        <v>50</v>
      </c>
      <c r="IO18" t="s">
        <v>733</v>
      </c>
      <c r="IQ18" t="s">
        <v>733</v>
      </c>
      <c r="IR18" t="s">
        <v>400</v>
      </c>
      <c r="IU18">
        <v>1</v>
      </c>
      <c r="IV18">
        <f>IF(AND(Table1[[#This Row],[R/P]]="P",Table1[[#This Row],[PaRes]]&lt;&gt;"SCRBL",Table1[[#This Row],[PaRes]]&lt;&gt;"RUN",Table1[[#This Row],[Penalty]]&lt;&gt;1),1,0)</f>
        <v>0</v>
      </c>
      <c r="IW18">
        <f>IF(AND(Table1[[#This Row],[Pass Play]]=1,Table1[[#This Row],[PaRes]]&lt;&gt;"SAC"),1,0)</f>
        <v>0</v>
      </c>
      <c r="IX18">
        <f>IF(Table1[[#This Row],[PaRes]]="COM",1,0)</f>
        <v>0</v>
      </c>
      <c r="IY18">
        <f>IF(Table1[[#This Row],[Pass Play]]=1,Table1[[#This Row],[Gn]],0)</f>
        <v>0</v>
      </c>
      <c r="IZ18">
        <f>IF(AND(Table1[[#This Row],[Pass Play]]=1,Table1[[#This Row],[EFF]]="Y"),1,0)</f>
        <v>0</v>
      </c>
      <c r="JA18">
        <f>IF(AND(Table1[[#This Row],[Pass Play]]=1,Table1[[#This Row],[EFF]]="Y"),Table1[[#This Row],[Gn]],0)</f>
        <v>0</v>
      </c>
      <c r="JB18">
        <f>IF(AND(Table1[[#This Row],[Pass Play]]=1,Table1[[#This Row],[Gn]]&gt;=15),1,0)</f>
        <v>0</v>
      </c>
      <c r="JC18">
        <f>IF(AND(Table1[[#This Row],[Pass Play]]=1,Table1[[#This Row],[Big Play Passes]]=1),Table1[[#This Row],[Gn]],0)</f>
        <v>0</v>
      </c>
      <c r="JD18">
        <f>IF(AND(OR(Table1[[#This Row],[R/P]]="R",Table1[[#This Row],[PaRes]]="SCRBL",Table1[[#This Row],[PaRes]]="RUN"),Table1[[#This Row],[Penalty]]&lt;&gt;1),1,0)</f>
        <v>1</v>
      </c>
      <c r="JE18">
        <f>IF(Table1[[#This Row],[Rush Attempts]]=1,Table1[[#This Row],[Gn]],0)</f>
        <v>-4</v>
      </c>
      <c r="JF18">
        <f>IF(AND(Table1[[#This Row],[Rush Attempts]]=1,Table1[[#This Row],[EFF]]="Y"),1,0)</f>
        <v>0</v>
      </c>
      <c r="JG18">
        <f>IF(AND(Table1[[#This Row],[Rush Attempts]]=1,Table1[[#This Row],[EFF]]="Y"),Table1[[#This Row],[Gn]],0)</f>
        <v>0</v>
      </c>
      <c r="JH18">
        <f>IF(AND(Table1[[#This Row],[Rush Attempts]]=1,Table1[[#This Row],[Gn]]&gt;=10),1,0)</f>
        <v>0</v>
      </c>
      <c r="JI18">
        <f>IF(AND(Table1[[#This Row],[Rush Attempts]]=1,Table1[[#This Row],[Big Play Run]]=1),Table1[[#This Row],[Gn]],0)</f>
        <v>0</v>
      </c>
      <c r="JJ18">
        <f>IF(Table1[[#This Row],[PaRes]]="SAC",1,0)</f>
        <v>0</v>
      </c>
      <c r="JK18">
        <f>IF(Table1[[#This Row],[Sacks]]=1,Table1[[#This Row],[Gn]],0)</f>
        <v>0</v>
      </c>
      <c r="JL18">
        <f>IF(Table1[[#This Row],[PaRes]]="INT",1,0)</f>
        <v>0</v>
      </c>
      <c r="JM18">
        <f>IF(Table1[[#This Row],[pff_PENALTY]]&lt;&gt;"",1,0)</f>
        <v>0</v>
      </c>
      <c r="JN18">
        <f>Table1[[#This Row],[pff_PENYARDS]]</f>
        <v>0</v>
      </c>
      <c r="JO18">
        <f>IF(Table1[[#This Row],[S/End]]="TD",1,0)</f>
        <v>0</v>
      </c>
      <c r="JP18">
        <f>IF(OR(Table1[[#This Row],[S/End]]="FGGD"),1,0)</f>
        <v>0</v>
      </c>
      <c r="JQ18">
        <f>IF(OR(Table1[[#This Row],[S/End]]="FUM",Table1[[#This Row],[S/End]]="INT"),1,0)</f>
        <v>0</v>
      </c>
      <c r="JR18">
        <f>IF(AND(Table1[[#This Row],[Touchdown]]=1,Table1[[#This Row],[Pass Play]]=1),1,0)</f>
        <v>0</v>
      </c>
      <c r="JS18">
        <f t="shared" si="2"/>
        <v>0</v>
      </c>
      <c r="JT18">
        <f>IF(AND(OR(Table1[[#This Row],[Pass Play]]=1,Table1[[#This Row],[Rush Attempts]]=1),Table1[[#This Row],[Dn]]=3),1,0)</f>
        <v>0</v>
      </c>
      <c r="JU18">
        <f>IF(AND(Table1[[#This Row],[3rd down attempt]]=1,Table1[[#This Row],[EFF]]="Y"),1,0)</f>
        <v>0</v>
      </c>
      <c r="JV18">
        <f>IF(AND(Table1[[#This Row],[3rd down attempt]]=1,Table1[[#This Row],[Dist]]&gt;=7),1,0)</f>
        <v>0</v>
      </c>
      <c r="JW18">
        <f>IF(AND(OR(Table1[[#This Row],[Pass Play]]=1,Table1[[#This Row],[Rush Attempts]]=1),Table1[[#This Row],[Dn]]=4),1,0)</f>
        <v>0</v>
      </c>
      <c r="JX18">
        <f>IF(AND(Table1[[#This Row],[4th down attempt]]=1,Table1[[#This Row],[EFF]]="Y"),1,0)</f>
        <v>0</v>
      </c>
      <c r="JY18">
        <f>IF(AND(OR(Table1[[#This Row],[Pass Play]]=1,Table1[[#This Row],[Rush Attempts]]=1),Table1[[#This Row],[FPos]]&gt;=0,Table1[[#This Row],[FPos]]&lt;=20),1,0)</f>
        <v>0</v>
      </c>
      <c r="JZ18">
        <f>IF(AND(OR(Table1[[#This Row],[Pass Play]]=1,Table1[[#This Row],[Rush Attempts]]=1),Table1[[#This Row],[Dist]]&lt;=Table1[[#This Row],[Gn]]),1,0)</f>
        <v>0</v>
      </c>
      <c r="KA18">
        <f>IF(Table1[[#This Row],[S/End]]&lt;&gt;"",1,0)</f>
        <v>0</v>
      </c>
      <c r="KB18">
        <f>IF(Table1[[#This Row],[S/End]]="TD",1,0)</f>
        <v>0</v>
      </c>
      <c r="KC18">
        <f>IF(Table1[[#This Row],[S/End]]="FGGD",1,0)</f>
        <v>0</v>
      </c>
      <c r="KD18">
        <f>IF(AND(OR(Table1[[#This Row],[Pass Play]]=1,Table1[[#This Row],[Rush Attempts]]=1),Table1[[#This Row],[Gn]]&lt;0),1,0)</f>
        <v>1</v>
      </c>
      <c r="KE18" s="375">
        <f>IF(AND(Table1[[#This Row],[pff_DRVENDPSN]]=3,Table1[[#This Row],[pff_DRVENDEVENT]]="PUNT"),1,0)</f>
        <v>0</v>
      </c>
    </row>
    <row r="19" spans="1:291" hidden="1">
      <c r="A19">
        <v>18</v>
      </c>
      <c r="B19">
        <v>2101</v>
      </c>
      <c r="C19" t="s">
        <v>14475</v>
      </c>
      <c r="D19">
        <v>2</v>
      </c>
      <c r="E19">
        <v>2</v>
      </c>
      <c r="F19">
        <v>14</v>
      </c>
      <c r="G19">
        <v>1</v>
      </c>
      <c r="H19">
        <v>-40</v>
      </c>
      <c r="J19" t="s">
        <v>298</v>
      </c>
      <c r="K19">
        <v>11</v>
      </c>
      <c r="L19">
        <v>11</v>
      </c>
      <c r="M19" t="s">
        <v>752</v>
      </c>
      <c r="N19" t="s">
        <v>408</v>
      </c>
      <c r="P19" t="s">
        <v>508</v>
      </c>
      <c r="W19" t="s">
        <v>257</v>
      </c>
      <c r="X19" t="s">
        <v>806</v>
      </c>
      <c r="AE19" t="s">
        <v>807</v>
      </c>
      <c r="AF19" t="s">
        <v>808</v>
      </c>
      <c r="AG19" t="s">
        <v>806</v>
      </c>
      <c r="AH19" t="s">
        <v>257</v>
      </c>
      <c r="AJ19">
        <v>20</v>
      </c>
      <c r="AP19">
        <v>7</v>
      </c>
      <c r="BJ19" t="s">
        <v>607</v>
      </c>
      <c r="BQ19">
        <f t="shared" si="0"/>
        <v>0</v>
      </c>
      <c r="BR19">
        <f t="shared" si="1"/>
        <v>2</v>
      </c>
      <c r="BT19" t="s">
        <v>262</v>
      </c>
      <c r="BV19">
        <v>0</v>
      </c>
      <c r="BX19">
        <v>0</v>
      </c>
      <c r="BY19" t="s">
        <v>809</v>
      </c>
      <c r="CD19" s="3">
        <v>0.29722222222222222</v>
      </c>
      <c r="CF19" t="s">
        <v>810</v>
      </c>
      <c r="CJ19">
        <v>0</v>
      </c>
      <c r="CK19" t="s">
        <v>811</v>
      </c>
      <c r="CL19" s="4">
        <v>38387</v>
      </c>
      <c r="CM19" t="s">
        <v>812</v>
      </c>
      <c r="CN19" t="s">
        <v>813</v>
      </c>
      <c r="CO19">
        <v>0</v>
      </c>
      <c r="CP19" t="s">
        <v>335</v>
      </c>
      <c r="CQ19" t="s">
        <v>282</v>
      </c>
      <c r="CR19" t="s">
        <v>262</v>
      </c>
      <c r="CU19" t="s">
        <v>582</v>
      </c>
      <c r="CW19">
        <v>0</v>
      </c>
      <c r="CY19">
        <v>3</v>
      </c>
      <c r="CZ19" t="s">
        <v>553</v>
      </c>
      <c r="DA19">
        <v>0</v>
      </c>
      <c r="DB19">
        <v>4</v>
      </c>
      <c r="DC19" t="s">
        <v>272</v>
      </c>
      <c r="DD19">
        <v>-29</v>
      </c>
      <c r="DF19" t="s">
        <v>814</v>
      </c>
      <c r="DK19">
        <v>1</v>
      </c>
      <c r="DL19" s="4">
        <v>44442</v>
      </c>
      <c r="DM19">
        <v>19965</v>
      </c>
      <c r="DN19">
        <v>2021</v>
      </c>
      <c r="DO19">
        <v>0</v>
      </c>
      <c r="DQ19">
        <v>78672</v>
      </c>
      <c r="DR19">
        <v>55</v>
      </c>
      <c r="DU19" t="s">
        <v>257</v>
      </c>
      <c r="DV19" t="s">
        <v>274</v>
      </c>
      <c r="DX19">
        <v>7</v>
      </c>
      <c r="DY19" t="s">
        <v>275</v>
      </c>
      <c r="EE19">
        <v>0</v>
      </c>
      <c r="EF19" t="s">
        <v>765</v>
      </c>
      <c r="EG19" t="s">
        <v>422</v>
      </c>
      <c r="EH19">
        <v>0</v>
      </c>
      <c r="EJ19" t="s">
        <v>340</v>
      </c>
      <c r="EK19" t="s">
        <v>815</v>
      </c>
      <c r="EL19" t="s">
        <v>816</v>
      </c>
      <c r="EM19" t="s">
        <v>817</v>
      </c>
      <c r="EN19" t="s">
        <v>818</v>
      </c>
      <c r="EO19" t="s">
        <v>269</v>
      </c>
      <c r="EP19" t="s">
        <v>490</v>
      </c>
      <c r="EQ19">
        <v>0</v>
      </c>
      <c r="ET19" t="s">
        <v>819</v>
      </c>
      <c r="FE19">
        <v>0</v>
      </c>
      <c r="FF19">
        <v>7</v>
      </c>
      <c r="FG19" t="s">
        <v>310</v>
      </c>
      <c r="FI19" t="s">
        <v>310</v>
      </c>
      <c r="FJ19" t="s">
        <v>820</v>
      </c>
      <c r="FL19">
        <v>0</v>
      </c>
      <c r="FN19">
        <v>0</v>
      </c>
      <c r="FQ19">
        <v>0</v>
      </c>
      <c r="FS19" t="s">
        <v>462</v>
      </c>
      <c r="FU19" t="s">
        <v>274</v>
      </c>
      <c r="FV19" t="s">
        <v>463</v>
      </c>
      <c r="FW19" t="s">
        <v>431</v>
      </c>
      <c r="FY19">
        <v>0</v>
      </c>
      <c r="GA19">
        <v>7</v>
      </c>
      <c r="GB19">
        <v>7</v>
      </c>
      <c r="GC19">
        <v>0</v>
      </c>
      <c r="GE19" t="s">
        <v>355</v>
      </c>
      <c r="GF19">
        <v>0</v>
      </c>
      <c r="GG19" t="s">
        <v>257</v>
      </c>
      <c r="GJ19">
        <v>0</v>
      </c>
      <c r="GK19">
        <v>0</v>
      </c>
      <c r="GM19" t="s">
        <v>821</v>
      </c>
      <c r="GO19">
        <v>1</v>
      </c>
      <c r="HA19" t="s">
        <v>822</v>
      </c>
      <c r="HB19" t="s">
        <v>814</v>
      </c>
      <c r="HC19" t="s">
        <v>313</v>
      </c>
      <c r="HD19" t="s">
        <v>313</v>
      </c>
      <c r="HE19" t="s">
        <v>823</v>
      </c>
      <c r="HF19">
        <v>0</v>
      </c>
      <c r="HG19">
        <v>11</v>
      </c>
      <c r="HH19">
        <v>7</v>
      </c>
      <c r="HI19" t="s">
        <v>275</v>
      </c>
      <c r="HL19">
        <v>4</v>
      </c>
      <c r="HW19">
        <v>-41</v>
      </c>
      <c r="HX19">
        <v>3909877</v>
      </c>
      <c r="HY19" t="s">
        <v>824</v>
      </c>
      <c r="HZ19">
        <v>3909864</v>
      </c>
      <c r="IC19">
        <v>0</v>
      </c>
      <c r="ID19">
        <v>0</v>
      </c>
      <c r="IM19">
        <v>51</v>
      </c>
      <c r="IO19" t="s">
        <v>733</v>
      </c>
      <c r="IQ19" t="s">
        <v>733</v>
      </c>
      <c r="IU19">
        <v>1</v>
      </c>
      <c r="IV19">
        <f>IF(AND(Table1[[#This Row],[R/P]]="P",Table1[[#This Row],[PaRes]]&lt;&gt;"SCRBL",Table1[[#This Row],[PaRes]]&lt;&gt;"RUN",Table1[[#This Row],[Penalty]]&lt;&gt;1),1,0)</f>
        <v>0</v>
      </c>
      <c r="IW19">
        <f>IF(AND(Table1[[#This Row],[Pass Play]]=1,Table1[[#This Row],[PaRes]]&lt;&gt;"SAC"),1,0)</f>
        <v>0</v>
      </c>
      <c r="IX19">
        <f>IF(Table1[[#This Row],[PaRes]]="COM",1,0)</f>
        <v>0</v>
      </c>
      <c r="IY19">
        <f>IF(Table1[[#This Row],[Pass Play]]=1,Table1[[#This Row],[Gn]],0)</f>
        <v>0</v>
      </c>
      <c r="IZ19">
        <f>IF(AND(Table1[[#This Row],[Pass Play]]=1,Table1[[#This Row],[EFF]]="Y"),1,0)</f>
        <v>0</v>
      </c>
      <c r="JA19">
        <f>IF(AND(Table1[[#This Row],[Pass Play]]=1,Table1[[#This Row],[EFF]]="Y"),Table1[[#This Row],[Gn]],0)</f>
        <v>0</v>
      </c>
      <c r="JB19">
        <f>IF(AND(Table1[[#This Row],[Pass Play]]=1,Table1[[#This Row],[Gn]]&gt;=15),1,0)</f>
        <v>0</v>
      </c>
      <c r="JC19">
        <f>IF(AND(Table1[[#This Row],[Pass Play]]=1,Table1[[#This Row],[Big Play Passes]]=1),Table1[[#This Row],[Gn]],0)</f>
        <v>0</v>
      </c>
      <c r="JD19">
        <f>IF(AND(OR(Table1[[#This Row],[R/P]]="R",Table1[[#This Row],[PaRes]]="SCRBL",Table1[[#This Row],[PaRes]]="RUN"),Table1[[#This Row],[Penalty]]&lt;&gt;1),1,0)</f>
        <v>1</v>
      </c>
      <c r="JE19">
        <f>IF(Table1[[#This Row],[Rush Attempts]]=1,Table1[[#This Row],[Gn]],0)</f>
        <v>1</v>
      </c>
      <c r="JF19">
        <f>IF(AND(Table1[[#This Row],[Rush Attempts]]=1,Table1[[#This Row],[EFF]]="Y"),1,0)</f>
        <v>0</v>
      </c>
      <c r="JG19">
        <f>IF(AND(Table1[[#This Row],[Rush Attempts]]=1,Table1[[#This Row],[EFF]]="Y"),Table1[[#This Row],[Gn]],0)</f>
        <v>0</v>
      </c>
      <c r="JH19">
        <f>IF(AND(Table1[[#This Row],[Rush Attempts]]=1,Table1[[#This Row],[Gn]]&gt;=10),1,0)</f>
        <v>0</v>
      </c>
      <c r="JI19">
        <f>IF(AND(Table1[[#This Row],[Rush Attempts]]=1,Table1[[#This Row],[Big Play Run]]=1),Table1[[#This Row],[Gn]],0)</f>
        <v>0</v>
      </c>
      <c r="JJ19">
        <f>IF(Table1[[#This Row],[PaRes]]="SAC",1,0)</f>
        <v>0</v>
      </c>
      <c r="JK19">
        <f>IF(Table1[[#This Row],[Sacks]]=1,Table1[[#This Row],[Gn]],0)</f>
        <v>0</v>
      </c>
      <c r="JL19">
        <f>IF(Table1[[#This Row],[PaRes]]="INT",1,0)</f>
        <v>0</v>
      </c>
      <c r="JM19">
        <f>IF(Table1[[#This Row],[pff_PENALTY]]&lt;&gt;"",1,0)</f>
        <v>0</v>
      </c>
      <c r="JN19">
        <f>Table1[[#This Row],[pff_PENYARDS]]</f>
        <v>0</v>
      </c>
      <c r="JO19">
        <f>IF(Table1[[#This Row],[S/End]]="TD",1,0)</f>
        <v>0</v>
      </c>
      <c r="JP19">
        <f>IF(OR(Table1[[#This Row],[S/End]]="FGGD"),1,0)</f>
        <v>0</v>
      </c>
      <c r="JQ19">
        <f>IF(OR(Table1[[#This Row],[S/End]]="FUM",Table1[[#This Row],[S/End]]="INT"),1,0)</f>
        <v>0</v>
      </c>
      <c r="JR19">
        <f>IF(AND(Table1[[#This Row],[Touchdown]]=1,Table1[[#This Row],[Pass Play]]=1),1,0)</f>
        <v>0</v>
      </c>
      <c r="JS19">
        <f t="shared" si="2"/>
        <v>0</v>
      </c>
      <c r="JT19">
        <f>IF(AND(OR(Table1[[#This Row],[Pass Play]]=1,Table1[[#This Row],[Rush Attempts]]=1),Table1[[#This Row],[Dn]]=3),1,0)</f>
        <v>0</v>
      </c>
      <c r="JU19">
        <f>IF(AND(Table1[[#This Row],[3rd down attempt]]=1,Table1[[#This Row],[EFF]]="Y"),1,0)</f>
        <v>0</v>
      </c>
      <c r="JV19">
        <f>IF(AND(Table1[[#This Row],[3rd down attempt]]=1,Table1[[#This Row],[Dist]]&gt;=7),1,0)</f>
        <v>0</v>
      </c>
      <c r="JW19">
        <f>IF(AND(OR(Table1[[#This Row],[Pass Play]]=1,Table1[[#This Row],[Rush Attempts]]=1),Table1[[#This Row],[Dn]]=4),1,0)</f>
        <v>0</v>
      </c>
      <c r="JX19">
        <f>IF(AND(Table1[[#This Row],[4th down attempt]]=1,Table1[[#This Row],[EFF]]="Y"),1,0)</f>
        <v>0</v>
      </c>
      <c r="JY19">
        <f>IF(AND(OR(Table1[[#This Row],[Pass Play]]=1,Table1[[#This Row],[Rush Attempts]]=1),Table1[[#This Row],[FPos]]&gt;=0,Table1[[#This Row],[FPos]]&lt;=20),1,0)</f>
        <v>0</v>
      </c>
      <c r="JZ19">
        <f>IF(AND(OR(Table1[[#This Row],[Pass Play]]=1,Table1[[#This Row],[Rush Attempts]]=1),Table1[[#This Row],[Dist]]&lt;=Table1[[#This Row],[Gn]]),1,0)</f>
        <v>0</v>
      </c>
      <c r="KA19">
        <f>IF(Table1[[#This Row],[S/End]]&lt;&gt;"",1,0)</f>
        <v>0</v>
      </c>
      <c r="KB19">
        <f>IF(Table1[[#This Row],[S/End]]="TD",1,0)</f>
        <v>0</v>
      </c>
      <c r="KC19">
        <f>IF(Table1[[#This Row],[S/End]]="FGGD",1,0)</f>
        <v>0</v>
      </c>
      <c r="KD19">
        <f>IF(AND(OR(Table1[[#This Row],[Pass Play]]=1,Table1[[#This Row],[Rush Attempts]]=1),Table1[[#This Row],[Gn]]&lt;0),1,0)</f>
        <v>0</v>
      </c>
      <c r="KE19" s="375">
        <f>IF(AND(Table1[[#This Row],[pff_DRVENDPSN]]=3,Table1[[#This Row],[pff_DRVENDEVENT]]="PUNT"),1,0)</f>
        <v>0</v>
      </c>
    </row>
    <row r="20" spans="1:291" hidden="1">
      <c r="A20">
        <v>19</v>
      </c>
      <c r="B20">
        <v>2101</v>
      </c>
      <c r="C20" t="s">
        <v>14475</v>
      </c>
      <c r="D20">
        <v>2</v>
      </c>
      <c r="E20">
        <v>3</v>
      </c>
      <c r="F20">
        <v>13</v>
      </c>
      <c r="G20">
        <v>59</v>
      </c>
      <c r="H20">
        <v>-41</v>
      </c>
      <c r="J20" t="s">
        <v>254</v>
      </c>
      <c r="K20">
        <v>11</v>
      </c>
      <c r="L20">
        <v>11</v>
      </c>
      <c r="M20" t="s">
        <v>826</v>
      </c>
      <c r="N20" t="s">
        <v>827</v>
      </c>
      <c r="P20" t="s">
        <v>828</v>
      </c>
      <c r="W20" t="s">
        <v>257</v>
      </c>
      <c r="X20" t="s">
        <v>829</v>
      </c>
      <c r="AE20" t="s">
        <v>411</v>
      </c>
      <c r="AF20" t="s">
        <v>412</v>
      </c>
      <c r="AG20" t="s">
        <v>829</v>
      </c>
      <c r="AH20" t="s">
        <v>274</v>
      </c>
      <c r="AJ20">
        <v>22</v>
      </c>
      <c r="AL20" t="s">
        <v>575</v>
      </c>
      <c r="AP20">
        <v>7</v>
      </c>
      <c r="AY20">
        <v>4</v>
      </c>
      <c r="BJ20" t="s">
        <v>257</v>
      </c>
      <c r="BQ20">
        <f t="shared" si="0"/>
        <v>0</v>
      </c>
      <c r="BR20">
        <f t="shared" si="1"/>
        <v>11</v>
      </c>
      <c r="BT20" t="s">
        <v>262</v>
      </c>
      <c r="BV20">
        <v>0</v>
      </c>
      <c r="BX20">
        <v>0</v>
      </c>
      <c r="BY20" t="s">
        <v>830</v>
      </c>
      <c r="CD20" s="3">
        <v>0.26944444444444443</v>
      </c>
      <c r="CF20" t="s">
        <v>831</v>
      </c>
      <c r="CJ20">
        <v>0</v>
      </c>
      <c r="CK20" t="s">
        <v>832</v>
      </c>
      <c r="CL20" s="4">
        <v>38387</v>
      </c>
      <c r="CM20" t="s">
        <v>833</v>
      </c>
      <c r="CN20" t="s">
        <v>834</v>
      </c>
      <c r="CO20">
        <v>0</v>
      </c>
      <c r="CQ20" t="s">
        <v>269</v>
      </c>
      <c r="CR20" t="s">
        <v>262</v>
      </c>
      <c r="CU20" t="s">
        <v>835</v>
      </c>
      <c r="CW20">
        <v>0</v>
      </c>
      <c r="CY20">
        <v>4</v>
      </c>
      <c r="CZ20" t="s">
        <v>553</v>
      </c>
      <c r="DA20">
        <v>0</v>
      </c>
      <c r="DB20">
        <v>4</v>
      </c>
      <c r="DC20" t="s">
        <v>272</v>
      </c>
      <c r="DD20">
        <v>-29</v>
      </c>
      <c r="DK20">
        <v>59</v>
      </c>
      <c r="DL20" s="4">
        <v>44442</v>
      </c>
      <c r="DM20">
        <v>19965</v>
      </c>
      <c r="DN20">
        <v>2021</v>
      </c>
      <c r="DO20">
        <v>0</v>
      </c>
      <c r="DQ20">
        <v>78672</v>
      </c>
      <c r="DR20">
        <v>56</v>
      </c>
      <c r="DU20" t="s">
        <v>257</v>
      </c>
      <c r="DV20" t="s">
        <v>274</v>
      </c>
      <c r="DX20">
        <v>7</v>
      </c>
      <c r="DY20" t="s">
        <v>275</v>
      </c>
      <c r="EE20">
        <v>0</v>
      </c>
      <c r="EF20" t="s">
        <v>836</v>
      </c>
      <c r="EG20" t="s">
        <v>675</v>
      </c>
      <c r="EH20">
        <v>0</v>
      </c>
      <c r="EI20" t="s">
        <v>837</v>
      </c>
      <c r="EJ20" t="s">
        <v>340</v>
      </c>
      <c r="EK20" t="s">
        <v>486</v>
      </c>
      <c r="EL20" t="s">
        <v>838</v>
      </c>
      <c r="EM20" t="s">
        <v>839</v>
      </c>
      <c r="EN20" t="s">
        <v>492</v>
      </c>
      <c r="EO20" t="s">
        <v>282</v>
      </c>
      <c r="EP20" t="s">
        <v>490</v>
      </c>
      <c r="EQ20">
        <v>1</v>
      </c>
      <c r="ET20" t="s">
        <v>840</v>
      </c>
      <c r="FE20">
        <v>0</v>
      </c>
      <c r="FF20">
        <v>6</v>
      </c>
      <c r="FG20" t="s">
        <v>429</v>
      </c>
      <c r="FI20" t="s">
        <v>429</v>
      </c>
      <c r="FJ20" t="s">
        <v>841</v>
      </c>
      <c r="FL20">
        <v>0</v>
      </c>
      <c r="FN20">
        <v>0</v>
      </c>
      <c r="FQ20">
        <v>0</v>
      </c>
      <c r="FS20" t="s">
        <v>462</v>
      </c>
      <c r="FU20" t="s">
        <v>274</v>
      </c>
      <c r="FV20" t="s">
        <v>777</v>
      </c>
      <c r="FW20" t="s">
        <v>431</v>
      </c>
      <c r="FX20" t="s">
        <v>432</v>
      </c>
      <c r="FY20">
        <v>0</v>
      </c>
      <c r="GA20">
        <v>7</v>
      </c>
      <c r="GB20">
        <v>7</v>
      </c>
      <c r="GC20">
        <v>0</v>
      </c>
      <c r="GE20" t="s">
        <v>355</v>
      </c>
      <c r="GF20">
        <v>0</v>
      </c>
      <c r="GJ20">
        <v>0</v>
      </c>
      <c r="GK20">
        <v>0</v>
      </c>
      <c r="GM20" t="s">
        <v>842</v>
      </c>
      <c r="GO20">
        <v>0</v>
      </c>
      <c r="HA20" t="s">
        <v>843</v>
      </c>
      <c r="HC20" t="s">
        <v>294</v>
      </c>
      <c r="HD20" t="s">
        <v>294</v>
      </c>
      <c r="HE20" t="s">
        <v>844</v>
      </c>
      <c r="HF20">
        <v>0</v>
      </c>
      <c r="HG20">
        <v>11</v>
      </c>
      <c r="HH20">
        <v>7</v>
      </c>
      <c r="HI20" t="s">
        <v>275</v>
      </c>
      <c r="HL20">
        <v>1</v>
      </c>
      <c r="HW20">
        <v>0</v>
      </c>
      <c r="HX20">
        <v>3909888</v>
      </c>
      <c r="HY20" t="s">
        <v>845</v>
      </c>
      <c r="HZ20">
        <v>3909877</v>
      </c>
      <c r="IC20">
        <v>0</v>
      </c>
      <c r="ID20">
        <v>0</v>
      </c>
      <c r="IM20">
        <v>52</v>
      </c>
      <c r="IS20" t="s">
        <v>492</v>
      </c>
      <c r="IU20">
        <v>1</v>
      </c>
      <c r="IV20">
        <f>IF(AND(Table1[[#This Row],[R/P]]="P",Table1[[#This Row],[PaRes]]&lt;&gt;"SCRBL",Table1[[#This Row],[PaRes]]&lt;&gt;"RUN",Table1[[#This Row],[Penalty]]&lt;&gt;1),1,0)</f>
        <v>0</v>
      </c>
      <c r="IW20">
        <f>IF(AND(Table1[[#This Row],[Pass Play]]=1,Table1[[#This Row],[PaRes]]&lt;&gt;"SAC"),1,0)</f>
        <v>0</v>
      </c>
      <c r="IX20">
        <f>IF(Table1[[#This Row],[PaRes]]="COM",1,0)</f>
        <v>0</v>
      </c>
      <c r="IY20">
        <f>IF(Table1[[#This Row],[Pass Play]]=1,Table1[[#This Row],[Gn]],0)</f>
        <v>0</v>
      </c>
      <c r="IZ20">
        <f>IF(AND(Table1[[#This Row],[Pass Play]]=1,Table1[[#This Row],[EFF]]="Y"),1,0)</f>
        <v>0</v>
      </c>
      <c r="JA20">
        <f>IF(AND(Table1[[#This Row],[Pass Play]]=1,Table1[[#This Row],[EFF]]="Y"),Table1[[#This Row],[Gn]],0)</f>
        <v>0</v>
      </c>
      <c r="JB20">
        <f>IF(AND(Table1[[#This Row],[Pass Play]]=1,Table1[[#This Row],[Gn]]&gt;=15),1,0)</f>
        <v>0</v>
      </c>
      <c r="JC20">
        <f>IF(AND(Table1[[#This Row],[Pass Play]]=1,Table1[[#This Row],[Big Play Passes]]=1),Table1[[#This Row],[Gn]],0)</f>
        <v>0</v>
      </c>
      <c r="JD20">
        <f>IF(AND(OR(Table1[[#This Row],[R/P]]="R",Table1[[#This Row],[PaRes]]="SCRBL",Table1[[#This Row],[PaRes]]="RUN"),Table1[[#This Row],[Penalty]]&lt;&gt;1),1,0)</f>
        <v>1</v>
      </c>
      <c r="JE20">
        <f>IF(Table1[[#This Row],[Rush Attempts]]=1,Table1[[#This Row],[Gn]],0)</f>
        <v>59</v>
      </c>
      <c r="JF20">
        <f>IF(AND(Table1[[#This Row],[Rush Attempts]]=1,Table1[[#This Row],[EFF]]="Y"),1,0)</f>
        <v>1</v>
      </c>
      <c r="JG20">
        <f>IF(AND(Table1[[#This Row],[Rush Attempts]]=1,Table1[[#This Row],[EFF]]="Y"),Table1[[#This Row],[Gn]],0)</f>
        <v>59</v>
      </c>
      <c r="JH20">
        <f>IF(AND(Table1[[#This Row],[Rush Attempts]]=1,Table1[[#This Row],[Gn]]&gt;=10),1,0)</f>
        <v>1</v>
      </c>
      <c r="JI20">
        <f>IF(AND(Table1[[#This Row],[Rush Attempts]]=1,Table1[[#This Row],[Big Play Run]]=1),Table1[[#This Row],[Gn]],0)</f>
        <v>59</v>
      </c>
      <c r="JJ20">
        <f>IF(Table1[[#This Row],[PaRes]]="SAC",1,0)</f>
        <v>0</v>
      </c>
      <c r="JK20">
        <f>IF(Table1[[#This Row],[Sacks]]=1,Table1[[#This Row],[Gn]],0)</f>
        <v>0</v>
      </c>
      <c r="JL20">
        <f>IF(Table1[[#This Row],[PaRes]]="INT",1,0)</f>
        <v>0</v>
      </c>
      <c r="JM20">
        <f>IF(Table1[[#This Row],[pff_PENALTY]]&lt;&gt;"",1,0)</f>
        <v>0</v>
      </c>
      <c r="JN20">
        <f>Table1[[#This Row],[pff_PENYARDS]]</f>
        <v>0</v>
      </c>
      <c r="JO20">
        <f>IF(Table1[[#This Row],[S/End]]="TD",1,0)</f>
        <v>1</v>
      </c>
      <c r="JP20">
        <f>IF(OR(Table1[[#This Row],[S/End]]="FGGD"),1,0)</f>
        <v>0</v>
      </c>
      <c r="JQ20">
        <f>IF(OR(Table1[[#This Row],[S/End]]="FUM",Table1[[#This Row],[S/End]]="INT"),1,0)</f>
        <v>0</v>
      </c>
      <c r="JR20">
        <f>IF(AND(Table1[[#This Row],[Touchdown]]=1,Table1[[#This Row],[Pass Play]]=1),1,0)</f>
        <v>0</v>
      </c>
      <c r="JS20">
        <f t="shared" si="2"/>
        <v>0</v>
      </c>
      <c r="JT20">
        <f>IF(AND(OR(Table1[[#This Row],[Pass Play]]=1,Table1[[#This Row],[Rush Attempts]]=1),Table1[[#This Row],[Dn]]=3),1,0)</f>
        <v>1</v>
      </c>
      <c r="JU20">
        <f>IF(AND(Table1[[#This Row],[3rd down attempt]]=1,Table1[[#This Row],[EFF]]="Y"),1,0)</f>
        <v>1</v>
      </c>
      <c r="JV20">
        <f>IF(AND(Table1[[#This Row],[3rd down attempt]]=1,Table1[[#This Row],[Dist]]&gt;=7),1,0)</f>
        <v>1</v>
      </c>
      <c r="JW20">
        <f>IF(AND(OR(Table1[[#This Row],[Pass Play]]=1,Table1[[#This Row],[Rush Attempts]]=1),Table1[[#This Row],[Dn]]=4),1,0)</f>
        <v>0</v>
      </c>
      <c r="JX20">
        <f>IF(AND(Table1[[#This Row],[4th down attempt]]=1,Table1[[#This Row],[EFF]]="Y"),1,0)</f>
        <v>0</v>
      </c>
      <c r="JY20">
        <f>IF(AND(OR(Table1[[#This Row],[Pass Play]]=1,Table1[[#This Row],[Rush Attempts]]=1),Table1[[#This Row],[FPos]]&gt;=0,Table1[[#This Row],[FPos]]&lt;=20),1,0)</f>
        <v>0</v>
      </c>
      <c r="JZ20">
        <f>IF(AND(OR(Table1[[#This Row],[Pass Play]]=1,Table1[[#This Row],[Rush Attempts]]=1),Table1[[#This Row],[Dist]]&lt;=Table1[[#This Row],[Gn]]),1,0)</f>
        <v>1</v>
      </c>
      <c r="KA20">
        <f>IF(Table1[[#This Row],[S/End]]&lt;&gt;"",1,0)</f>
        <v>1</v>
      </c>
      <c r="KB20">
        <f>IF(Table1[[#This Row],[S/End]]="TD",1,0)</f>
        <v>1</v>
      </c>
      <c r="KC20">
        <f>IF(Table1[[#This Row],[S/End]]="FGGD",1,0)</f>
        <v>0</v>
      </c>
      <c r="KD20">
        <f>IF(AND(OR(Table1[[#This Row],[Pass Play]]=1,Table1[[#This Row],[Rush Attempts]]=1),Table1[[#This Row],[Gn]]&lt;0),1,0)</f>
        <v>0</v>
      </c>
      <c r="KE20" s="375">
        <f>IF(AND(Table1[[#This Row],[pff_DRVENDPSN]]=3,Table1[[#This Row],[pff_DRVENDEVENT]]="PUNT"),1,0)</f>
        <v>0</v>
      </c>
    </row>
    <row r="21" spans="1:291" hidden="1">
      <c r="A21">
        <v>20</v>
      </c>
      <c r="B21">
        <v>2101</v>
      </c>
      <c r="C21" t="s">
        <v>14475</v>
      </c>
      <c r="D21">
        <v>2</v>
      </c>
      <c r="E21">
        <v>1</v>
      </c>
      <c r="F21">
        <v>10</v>
      </c>
      <c r="G21">
        <v>6</v>
      </c>
      <c r="H21">
        <v>-31</v>
      </c>
      <c r="I21" t="s">
        <v>253</v>
      </c>
      <c r="J21" t="s">
        <v>254</v>
      </c>
      <c r="K21">
        <v>11</v>
      </c>
      <c r="L21" t="s">
        <v>471</v>
      </c>
      <c r="M21" t="s">
        <v>472</v>
      </c>
      <c r="N21" t="s">
        <v>408</v>
      </c>
      <c r="P21" t="s">
        <v>409</v>
      </c>
      <c r="T21" t="s">
        <v>473</v>
      </c>
      <c r="W21" t="s">
        <v>253</v>
      </c>
      <c r="X21" t="s">
        <v>474</v>
      </c>
      <c r="Y21" t="s">
        <v>475</v>
      </c>
      <c r="Z21" t="s">
        <v>476</v>
      </c>
      <c r="AB21" t="s">
        <v>477</v>
      </c>
      <c r="AC21" t="s">
        <v>478</v>
      </c>
      <c r="AJ21">
        <v>22</v>
      </c>
      <c r="AK21" t="s">
        <v>327</v>
      </c>
      <c r="AP21">
        <v>7</v>
      </c>
      <c r="AU21" t="s">
        <v>254</v>
      </c>
      <c r="BJ21" t="s">
        <v>607</v>
      </c>
      <c r="BQ21">
        <f t="shared" si="0"/>
        <v>2</v>
      </c>
      <c r="BR21">
        <f t="shared" si="1"/>
        <v>0</v>
      </c>
      <c r="BT21" t="s">
        <v>262</v>
      </c>
      <c r="BV21">
        <v>0</v>
      </c>
      <c r="BX21">
        <v>0</v>
      </c>
      <c r="BY21" t="s">
        <v>847</v>
      </c>
      <c r="CA21">
        <v>1</v>
      </c>
      <c r="CD21" s="3">
        <v>0.125</v>
      </c>
      <c r="CE21" t="s">
        <v>274</v>
      </c>
      <c r="CF21" t="s">
        <v>848</v>
      </c>
      <c r="CG21">
        <v>0</v>
      </c>
      <c r="CI21" t="s">
        <v>481</v>
      </c>
      <c r="CJ21">
        <v>0</v>
      </c>
      <c r="CK21" t="s">
        <v>849</v>
      </c>
      <c r="CL21" s="4">
        <v>38387</v>
      </c>
      <c r="CM21" t="s">
        <v>850</v>
      </c>
      <c r="CN21" t="s">
        <v>851</v>
      </c>
      <c r="CO21">
        <v>0</v>
      </c>
      <c r="CP21" t="s">
        <v>268</v>
      </c>
      <c r="CQ21" t="s">
        <v>418</v>
      </c>
      <c r="CR21" t="s">
        <v>262</v>
      </c>
      <c r="CU21" t="s">
        <v>852</v>
      </c>
      <c r="CW21">
        <v>0</v>
      </c>
      <c r="CY21">
        <v>1</v>
      </c>
      <c r="CZ21" t="s">
        <v>853</v>
      </c>
      <c r="DA21">
        <v>-36</v>
      </c>
      <c r="DB21">
        <v>5</v>
      </c>
      <c r="DC21" t="s">
        <v>271</v>
      </c>
      <c r="DD21">
        <v>-31</v>
      </c>
      <c r="DF21" t="s">
        <v>379</v>
      </c>
      <c r="DK21">
        <v>6</v>
      </c>
      <c r="DL21" s="4">
        <v>44442</v>
      </c>
      <c r="DM21">
        <v>19965</v>
      </c>
      <c r="DN21">
        <v>2021</v>
      </c>
      <c r="DO21">
        <v>0</v>
      </c>
      <c r="DQ21">
        <v>78672</v>
      </c>
      <c r="DR21">
        <v>66</v>
      </c>
      <c r="DU21" t="s">
        <v>257</v>
      </c>
      <c r="DV21" t="s">
        <v>274</v>
      </c>
      <c r="DX21">
        <v>14</v>
      </c>
      <c r="DY21" t="s">
        <v>275</v>
      </c>
      <c r="EA21" t="s">
        <v>796</v>
      </c>
      <c r="EE21">
        <v>0</v>
      </c>
      <c r="EF21" t="s">
        <v>421</v>
      </c>
      <c r="EG21" t="s">
        <v>422</v>
      </c>
      <c r="EH21">
        <v>0</v>
      </c>
      <c r="EJ21" t="s">
        <v>340</v>
      </c>
      <c r="EK21" t="s">
        <v>854</v>
      </c>
      <c r="EL21" t="s">
        <v>855</v>
      </c>
      <c r="EM21" t="s">
        <v>856</v>
      </c>
      <c r="EN21" t="s">
        <v>268</v>
      </c>
      <c r="EO21" t="s">
        <v>418</v>
      </c>
      <c r="EP21" t="s">
        <v>283</v>
      </c>
      <c r="EQ21">
        <v>0</v>
      </c>
      <c r="ER21" t="s">
        <v>769</v>
      </c>
      <c r="ET21" t="s">
        <v>857</v>
      </c>
      <c r="EU21">
        <v>3</v>
      </c>
      <c r="EV21" t="s">
        <v>348</v>
      </c>
      <c r="EW21" t="s">
        <v>349</v>
      </c>
      <c r="EX21" t="s">
        <v>395</v>
      </c>
      <c r="EY21" t="s">
        <v>492</v>
      </c>
      <c r="FB21" t="s">
        <v>493</v>
      </c>
      <c r="FC21" t="s">
        <v>858</v>
      </c>
      <c r="FE21">
        <v>1</v>
      </c>
      <c r="FF21">
        <v>17</v>
      </c>
      <c r="FJ21" t="s">
        <v>394</v>
      </c>
      <c r="FK21" t="s">
        <v>859</v>
      </c>
      <c r="FL21">
        <v>0</v>
      </c>
      <c r="FN21">
        <v>0</v>
      </c>
      <c r="FO21" t="s">
        <v>796</v>
      </c>
      <c r="FQ21">
        <v>0</v>
      </c>
      <c r="FS21" t="s">
        <v>395</v>
      </c>
      <c r="FV21" t="s">
        <v>496</v>
      </c>
      <c r="FW21" t="s">
        <v>464</v>
      </c>
      <c r="FY21">
        <v>0</v>
      </c>
      <c r="GA21">
        <v>14</v>
      </c>
      <c r="GB21">
        <v>14</v>
      </c>
      <c r="GC21">
        <v>0</v>
      </c>
      <c r="GD21" t="s">
        <v>497</v>
      </c>
      <c r="GE21" t="s">
        <v>355</v>
      </c>
      <c r="GF21">
        <v>0</v>
      </c>
      <c r="GG21" t="s">
        <v>274</v>
      </c>
      <c r="GH21">
        <v>2.5</v>
      </c>
      <c r="GI21">
        <v>2.6</v>
      </c>
      <c r="GJ21">
        <v>1</v>
      </c>
      <c r="GK21">
        <v>0</v>
      </c>
      <c r="GL21" t="s">
        <v>860</v>
      </c>
      <c r="GM21" t="s">
        <v>861</v>
      </c>
      <c r="GN21">
        <v>3</v>
      </c>
      <c r="GO21">
        <v>2</v>
      </c>
      <c r="GP21" t="s">
        <v>713</v>
      </c>
      <c r="GQ21" t="s">
        <v>779</v>
      </c>
      <c r="GR21">
        <v>43</v>
      </c>
      <c r="HA21" t="s">
        <v>862</v>
      </c>
      <c r="HC21" t="s">
        <v>294</v>
      </c>
      <c r="HD21" t="s">
        <v>294</v>
      </c>
      <c r="HF21">
        <v>0</v>
      </c>
      <c r="HG21">
        <v>11</v>
      </c>
      <c r="HH21">
        <v>14</v>
      </c>
      <c r="HI21" t="s">
        <v>275</v>
      </c>
      <c r="HL21">
        <v>1</v>
      </c>
      <c r="HM21" t="s">
        <v>379</v>
      </c>
      <c r="HO21" t="s">
        <v>401</v>
      </c>
      <c r="HP21" t="s">
        <v>863</v>
      </c>
      <c r="HQ21" t="s">
        <v>864</v>
      </c>
      <c r="HR21" t="s">
        <v>865</v>
      </c>
      <c r="HT21" t="s">
        <v>866</v>
      </c>
      <c r="HW21">
        <v>-37</v>
      </c>
      <c r="HX21">
        <v>3909989</v>
      </c>
      <c r="HZ21">
        <v>3909977</v>
      </c>
      <c r="IC21">
        <v>0</v>
      </c>
      <c r="ID21">
        <v>0</v>
      </c>
      <c r="IM21">
        <v>61</v>
      </c>
      <c r="IQ21" t="s">
        <v>379</v>
      </c>
      <c r="IU21">
        <v>1</v>
      </c>
      <c r="IV21">
        <f>IF(AND(Table1[[#This Row],[R/P]]="P",Table1[[#This Row],[PaRes]]&lt;&gt;"SCRBL",Table1[[#This Row],[PaRes]]&lt;&gt;"RUN",Table1[[#This Row],[Penalty]]&lt;&gt;1),1,0)</f>
        <v>1</v>
      </c>
      <c r="IW21">
        <f>IF(AND(Table1[[#This Row],[Pass Play]]=1,Table1[[#This Row],[PaRes]]&lt;&gt;"SAC"),1,0)</f>
        <v>1</v>
      </c>
      <c r="IX21">
        <f>IF(Table1[[#This Row],[PaRes]]="COM",1,0)</f>
        <v>1</v>
      </c>
      <c r="IY21">
        <f>IF(Table1[[#This Row],[Pass Play]]=1,Table1[[#This Row],[Gn]],0)</f>
        <v>6</v>
      </c>
      <c r="IZ21">
        <f>IF(AND(Table1[[#This Row],[Pass Play]]=1,Table1[[#This Row],[EFF]]="Y"),1,0)</f>
        <v>1</v>
      </c>
      <c r="JA21">
        <f>IF(AND(Table1[[#This Row],[Pass Play]]=1,Table1[[#This Row],[EFF]]="Y"),Table1[[#This Row],[Gn]],0)</f>
        <v>6</v>
      </c>
      <c r="JB21">
        <f>IF(AND(Table1[[#This Row],[Pass Play]]=1,Table1[[#This Row],[Gn]]&gt;=15),1,0)</f>
        <v>0</v>
      </c>
      <c r="JC21">
        <f>IF(AND(Table1[[#This Row],[Pass Play]]=1,Table1[[#This Row],[Big Play Passes]]=1),Table1[[#This Row],[Gn]],0)</f>
        <v>0</v>
      </c>
      <c r="JD21">
        <f>IF(AND(OR(Table1[[#This Row],[R/P]]="R",Table1[[#This Row],[PaRes]]="SCRBL",Table1[[#This Row],[PaRes]]="RUN"),Table1[[#This Row],[Penalty]]&lt;&gt;1),1,0)</f>
        <v>0</v>
      </c>
      <c r="JE21">
        <f>IF(Table1[[#This Row],[Rush Attempts]]=1,Table1[[#This Row],[Gn]],0)</f>
        <v>0</v>
      </c>
      <c r="JF21">
        <f>IF(AND(Table1[[#This Row],[Rush Attempts]]=1,Table1[[#This Row],[EFF]]="Y"),1,0)</f>
        <v>0</v>
      </c>
      <c r="JG21">
        <f>IF(AND(Table1[[#This Row],[Rush Attempts]]=1,Table1[[#This Row],[EFF]]="Y"),Table1[[#This Row],[Gn]],0)</f>
        <v>0</v>
      </c>
      <c r="JH21">
        <f>IF(AND(Table1[[#This Row],[Rush Attempts]]=1,Table1[[#This Row],[Gn]]&gt;=10),1,0)</f>
        <v>0</v>
      </c>
      <c r="JI21">
        <f>IF(AND(Table1[[#This Row],[Rush Attempts]]=1,Table1[[#This Row],[Big Play Run]]=1),Table1[[#This Row],[Gn]],0)</f>
        <v>0</v>
      </c>
      <c r="JJ21">
        <f>IF(Table1[[#This Row],[PaRes]]="SAC",1,0)</f>
        <v>0</v>
      </c>
      <c r="JK21">
        <f>IF(Table1[[#This Row],[Sacks]]=1,Table1[[#This Row],[Gn]],0)</f>
        <v>0</v>
      </c>
      <c r="JL21">
        <f>IF(Table1[[#This Row],[PaRes]]="INT",1,0)</f>
        <v>0</v>
      </c>
      <c r="JM21">
        <f>IF(Table1[[#This Row],[pff_PENALTY]]&lt;&gt;"",1,0)</f>
        <v>0</v>
      </c>
      <c r="JN21">
        <f>Table1[[#This Row],[pff_PENYARDS]]</f>
        <v>0</v>
      </c>
      <c r="JO21">
        <f>IF(Table1[[#This Row],[S/End]]="TD",1,0)</f>
        <v>0</v>
      </c>
      <c r="JP21">
        <f>IF(OR(Table1[[#This Row],[S/End]]="FGGD"),1,0)</f>
        <v>0</v>
      </c>
      <c r="JQ21">
        <f>IF(OR(Table1[[#This Row],[S/End]]="FUM",Table1[[#This Row],[S/End]]="INT"),1,0)</f>
        <v>0</v>
      </c>
      <c r="JR21">
        <f>IF(AND(Table1[[#This Row],[Touchdown]]=1,Table1[[#This Row],[Pass Play]]=1),1,0)</f>
        <v>0</v>
      </c>
      <c r="JS21">
        <f t="shared" si="2"/>
        <v>0</v>
      </c>
      <c r="JT21">
        <f>IF(AND(OR(Table1[[#This Row],[Pass Play]]=1,Table1[[#This Row],[Rush Attempts]]=1),Table1[[#This Row],[Dn]]=3),1,0)</f>
        <v>0</v>
      </c>
      <c r="JU21">
        <f>IF(AND(Table1[[#This Row],[3rd down attempt]]=1,Table1[[#This Row],[EFF]]="Y"),1,0)</f>
        <v>0</v>
      </c>
      <c r="JV21">
        <f>IF(AND(Table1[[#This Row],[3rd down attempt]]=1,Table1[[#This Row],[Dist]]&gt;=7),1,0)</f>
        <v>0</v>
      </c>
      <c r="JW21">
        <f>IF(AND(OR(Table1[[#This Row],[Pass Play]]=1,Table1[[#This Row],[Rush Attempts]]=1),Table1[[#This Row],[Dn]]=4),1,0)</f>
        <v>0</v>
      </c>
      <c r="JX21">
        <f>IF(AND(Table1[[#This Row],[4th down attempt]]=1,Table1[[#This Row],[EFF]]="Y"),1,0)</f>
        <v>0</v>
      </c>
      <c r="JY21">
        <f>IF(AND(OR(Table1[[#This Row],[Pass Play]]=1,Table1[[#This Row],[Rush Attempts]]=1),Table1[[#This Row],[FPos]]&gt;=0,Table1[[#This Row],[FPos]]&lt;=20),1,0)</f>
        <v>0</v>
      </c>
      <c r="JZ21">
        <f>IF(AND(OR(Table1[[#This Row],[Pass Play]]=1,Table1[[#This Row],[Rush Attempts]]=1),Table1[[#This Row],[Dist]]&lt;=Table1[[#This Row],[Gn]]),1,0)</f>
        <v>0</v>
      </c>
      <c r="KA21">
        <f>IF(Table1[[#This Row],[S/End]]&lt;&gt;"",1,0)</f>
        <v>0</v>
      </c>
      <c r="KB21">
        <f>IF(Table1[[#This Row],[S/End]]="TD",1,0)</f>
        <v>0</v>
      </c>
      <c r="KC21">
        <f>IF(Table1[[#This Row],[S/End]]="FGGD",1,0)</f>
        <v>0</v>
      </c>
      <c r="KD21">
        <f>IF(AND(OR(Table1[[#This Row],[Pass Play]]=1,Table1[[#This Row],[Rush Attempts]]=1),Table1[[#This Row],[Gn]]&lt;0),1,0)</f>
        <v>0</v>
      </c>
      <c r="KE21" s="375">
        <f>IF(AND(Table1[[#This Row],[pff_DRVENDPSN]]=3,Table1[[#This Row],[pff_DRVENDEVENT]]="PUNT"),1,0)</f>
        <v>0</v>
      </c>
    </row>
    <row r="22" spans="1:291" hidden="1">
      <c r="A22">
        <v>21</v>
      </c>
      <c r="B22">
        <v>2101</v>
      </c>
      <c r="C22" t="s">
        <v>14475</v>
      </c>
      <c r="D22">
        <v>2</v>
      </c>
      <c r="E22">
        <v>2</v>
      </c>
      <c r="F22">
        <v>3</v>
      </c>
      <c r="G22">
        <v>6</v>
      </c>
      <c r="H22">
        <v>-37</v>
      </c>
      <c r="J22" t="s">
        <v>254</v>
      </c>
      <c r="K22">
        <v>21</v>
      </c>
      <c r="L22" t="s">
        <v>868</v>
      </c>
      <c r="M22" t="s">
        <v>869</v>
      </c>
      <c r="N22" t="s">
        <v>440</v>
      </c>
      <c r="O22" t="s">
        <v>254</v>
      </c>
      <c r="P22" t="s">
        <v>870</v>
      </c>
      <c r="Q22" t="s">
        <v>871</v>
      </c>
      <c r="S22" t="s">
        <v>443</v>
      </c>
      <c r="T22" t="s">
        <v>872</v>
      </c>
      <c r="W22" t="s">
        <v>253</v>
      </c>
      <c r="X22" t="s">
        <v>873</v>
      </c>
      <c r="Y22" t="s">
        <v>874</v>
      </c>
      <c r="Z22" t="s">
        <v>875</v>
      </c>
      <c r="AB22" t="s">
        <v>876</v>
      </c>
      <c r="AC22" t="s">
        <v>877</v>
      </c>
      <c r="AJ22">
        <v>7</v>
      </c>
      <c r="AK22" t="s">
        <v>878</v>
      </c>
      <c r="AP22">
        <v>7</v>
      </c>
      <c r="BJ22" t="s">
        <v>257</v>
      </c>
      <c r="BQ22">
        <f t="shared" si="0"/>
        <v>1</v>
      </c>
      <c r="BR22">
        <f t="shared" si="1"/>
        <v>0</v>
      </c>
      <c r="BT22" t="s">
        <v>262</v>
      </c>
      <c r="BV22">
        <v>0</v>
      </c>
      <c r="BX22">
        <v>0</v>
      </c>
      <c r="BY22" t="s">
        <v>879</v>
      </c>
      <c r="CA22">
        <v>0</v>
      </c>
      <c r="CD22" s="3">
        <v>9.6527777777777768E-2</v>
      </c>
      <c r="CE22" t="s">
        <v>257</v>
      </c>
      <c r="CF22" t="s">
        <v>880</v>
      </c>
      <c r="CG22">
        <v>6</v>
      </c>
      <c r="CI22" t="s">
        <v>493</v>
      </c>
      <c r="CJ22">
        <v>0</v>
      </c>
      <c r="CK22" t="s">
        <v>881</v>
      </c>
      <c r="CL22" s="4">
        <v>38050</v>
      </c>
      <c r="CM22" t="s">
        <v>882</v>
      </c>
      <c r="CN22" t="s">
        <v>883</v>
      </c>
      <c r="CO22">
        <v>0</v>
      </c>
      <c r="CP22" t="s">
        <v>581</v>
      </c>
      <c r="CQ22" t="s">
        <v>269</v>
      </c>
      <c r="CR22" t="s">
        <v>262</v>
      </c>
      <c r="CU22" t="s">
        <v>884</v>
      </c>
      <c r="CW22">
        <v>0</v>
      </c>
      <c r="CY22">
        <v>2</v>
      </c>
      <c r="CZ22" t="s">
        <v>853</v>
      </c>
      <c r="DA22">
        <v>-36</v>
      </c>
      <c r="DB22">
        <v>5</v>
      </c>
      <c r="DC22" t="s">
        <v>271</v>
      </c>
      <c r="DD22">
        <v>-31</v>
      </c>
      <c r="DK22">
        <v>6</v>
      </c>
      <c r="DL22" s="4">
        <v>44442</v>
      </c>
      <c r="DM22">
        <v>19965</v>
      </c>
      <c r="DN22">
        <v>2021</v>
      </c>
      <c r="DO22">
        <v>0</v>
      </c>
      <c r="DQ22">
        <v>78672</v>
      </c>
      <c r="DR22">
        <v>67</v>
      </c>
      <c r="DU22" t="s">
        <v>257</v>
      </c>
      <c r="DV22" t="s">
        <v>274</v>
      </c>
      <c r="DX22">
        <v>14</v>
      </c>
      <c r="DY22" t="s">
        <v>275</v>
      </c>
      <c r="EE22">
        <v>0</v>
      </c>
      <c r="EF22" t="s">
        <v>885</v>
      </c>
      <c r="EG22" t="s">
        <v>675</v>
      </c>
      <c r="EH22">
        <v>1</v>
      </c>
      <c r="EI22" t="s">
        <v>886</v>
      </c>
      <c r="EJ22" t="s">
        <v>278</v>
      </c>
      <c r="EK22" t="s">
        <v>279</v>
      </c>
      <c r="EL22" t="s">
        <v>887</v>
      </c>
      <c r="EM22" t="s">
        <v>888</v>
      </c>
      <c r="EN22" t="s">
        <v>889</v>
      </c>
      <c r="EO22" t="s">
        <v>282</v>
      </c>
      <c r="EP22" t="s">
        <v>890</v>
      </c>
      <c r="EQ22">
        <v>0</v>
      </c>
      <c r="ER22" t="s">
        <v>891</v>
      </c>
      <c r="ET22" t="s">
        <v>349</v>
      </c>
      <c r="EU22">
        <v>0</v>
      </c>
      <c r="EV22" t="s">
        <v>679</v>
      </c>
      <c r="EW22" t="s">
        <v>349</v>
      </c>
      <c r="FC22" t="s">
        <v>892</v>
      </c>
      <c r="FE22">
        <v>0</v>
      </c>
      <c r="FF22">
        <v>7</v>
      </c>
      <c r="FG22" t="s">
        <v>893</v>
      </c>
      <c r="FI22" t="s">
        <v>893</v>
      </c>
      <c r="FL22">
        <v>0</v>
      </c>
      <c r="FN22">
        <v>1</v>
      </c>
      <c r="FQ22">
        <v>0</v>
      </c>
      <c r="FR22" t="s">
        <v>257</v>
      </c>
      <c r="FS22" t="s">
        <v>395</v>
      </c>
      <c r="FV22" t="s">
        <v>496</v>
      </c>
      <c r="FY22">
        <v>0</v>
      </c>
      <c r="GA22">
        <v>14</v>
      </c>
      <c r="GB22">
        <v>14</v>
      </c>
      <c r="GC22">
        <v>0</v>
      </c>
      <c r="GD22" t="s">
        <v>894</v>
      </c>
      <c r="GE22" t="s">
        <v>355</v>
      </c>
      <c r="GF22">
        <v>0</v>
      </c>
      <c r="GG22" t="s">
        <v>895</v>
      </c>
      <c r="GH22">
        <v>3.8</v>
      </c>
      <c r="GI22">
        <v>6.3</v>
      </c>
      <c r="GJ22">
        <v>1</v>
      </c>
      <c r="GK22">
        <v>0</v>
      </c>
      <c r="GM22" t="s">
        <v>896</v>
      </c>
      <c r="GO22">
        <v>0</v>
      </c>
      <c r="HA22" t="s">
        <v>897</v>
      </c>
      <c r="HC22" t="s">
        <v>294</v>
      </c>
      <c r="HD22" t="s">
        <v>294</v>
      </c>
      <c r="HF22">
        <v>0</v>
      </c>
      <c r="HG22">
        <v>21</v>
      </c>
      <c r="HH22">
        <v>14</v>
      </c>
      <c r="HI22" t="s">
        <v>275</v>
      </c>
      <c r="HK22" t="s">
        <v>898</v>
      </c>
      <c r="HL22">
        <v>3</v>
      </c>
      <c r="HO22" t="s">
        <v>899</v>
      </c>
      <c r="HP22" t="s">
        <v>900</v>
      </c>
      <c r="HQ22" t="s">
        <v>901</v>
      </c>
      <c r="HR22" t="s">
        <v>902</v>
      </c>
      <c r="HW22">
        <v>-43</v>
      </c>
      <c r="HX22">
        <v>3909998</v>
      </c>
      <c r="HY22" t="s">
        <v>600</v>
      </c>
      <c r="HZ22">
        <v>3909989</v>
      </c>
      <c r="IC22">
        <v>0.5</v>
      </c>
      <c r="ID22">
        <v>1</v>
      </c>
      <c r="IM22">
        <v>62</v>
      </c>
      <c r="IQ22" t="s">
        <v>796</v>
      </c>
      <c r="IU22">
        <v>1</v>
      </c>
      <c r="IV22">
        <f>IF(AND(Table1[[#This Row],[R/P]]="P",Table1[[#This Row],[PaRes]]&lt;&gt;"SCRBL",Table1[[#This Row],[PaRes]]&lt;&gt;"RUN",Table1[[#This Row],[Penalty]]&lt;&gt;1),1,0)</f>
        <v>0</v>
      </c>
      <c r="IW22">
        <f>IF(AND(Table1[[#This Row],[Pass Play]]=1,Table1[[#This Row],[PaRes]]&lt;&gt;"SAC"),1,0)</f>
        <v>0</v>
      </c>
      <c r="IX22">
        <f>IF(Table1[[#This Row],[PaRes]]="COM",1,0)</f>
        <v>0</v>
      </c>
      <c r="IY22">
        <f>IF(Table1[[#This Row],[Pass Play]]=1,Table1[[#This Row],[Gn]],0)</f>
        <v>0</v>
      </c>
      <c r="IZ22">
        <f>IF(AND(Table1[[#This Row],[Pass Play]]=1,Table1[[#This Row],[EFF]]="Y"),1,0)</f>
        <v>0</v>
      </c>
      <c r="JA22">
        <f>IF(AND(Table1[[#This Row],[Pass Play]]=1,Table1[[#This Row],[EFF]]="Y"),Table1[[#This Row],[Gn]],0)</f>
        <v>0</v>
      </c>
      <c r="JB22">
        <f>IF(AND(Table1[[#This Row],[Pass Play]]=1,Table1[[#This Row],[Gn]]&gt;=15),1,0)</f>
        <v>0</v>
      </c>
      <c r="JC22">
        <f>IF(AND(Table1[[#This Row],[Pass Play]]=1,Table1[[#This Row],[Big Play Passes]]=1),Table1[[#This Row],[Gn]],0)</f>
        <v>0</v>
      </c>
      <c r="JD22">
        <f>IF(AND(OR(Table1[[#This Row],[R/P]]="R",Table1[[#This Row],[PaRes]]="SCRBL",Table1[[#This Row],[PaRes]]="RUN"),Table1[[#This Row],[Penalty]]&lt;&gt;1),1,0)</f>
        <v>1</v>
      </c>
      <c r="JE22">
        <f>IF(Table1[[#This Row],[Rush Attempts]]=1,Table1[[#This Row],[Gn]],0)</f>
        <v>6</v>
      </c>
      <c r="JF22">
        <f>IF(AND(Table1[[#This Row],[Rush Attempts]]=1,Table1[[#This Row],[EFF]]="Y"),1,0)</f>
        <v>1</v>
      </c>
      <c r="JG22">
        <f>IF(AND(Table1[[#This Row],[Rush Attempts]]=1,Table1[[#This Row],[EFF]]="Y"),Table1[[#This Row],[Gn]],0)</f>
        <v>6</v>
      </c>
      <c r="JH22">
        <f>IF(AND(Table1[[#This Row],[Rush Attempts]]=1,Table1[[#This Row],[Gn]]&gt;=10),1,0)</f>
        <v>0</v>
      </c>
      <c r="JI22">
        <f>IF(AND(Table1[[#This Row],[Rush Attempts]]=1,Table1[[#This Row],[Big Play Run]]=1),Table1[[#This Row],[Gn]],0)</f>
        <v>0</v>
      </c>
      <c r="JJ22">
        <f>IF(Table1[[#This Row],[PaRes]]="SAC",1,0)</f>
        <v>0</v>
      </c>
      <c r="JK22">
        <f>IF(Table1[[#This Row],[Sacks]]=1,Table1[[#This Row],[Gn]],0)</f>
        <v>0</v>
      </c>
      <c r="JL22">
        <f>IF(Table1[[#This Row],[PaRes]]="INT",1,0)</f>
        <v>0</v>
      </c>
      <c r="JM22">
        <f>IF(Table1[[#This Row],[pff_PENALTY]]&lt;&gt;"",1,0)</f>
        <v>0</v>
      </c>
      <c r="JN22">
        <f>Table1[[#This Row],[pff_PENYARDS]]</f>
        <v>0</v>
      </c>
      <c r="JO22">
        <f>IF(Table1[[#This Row],[S/End]]="TD",1,0)</f>
        <v>0</v>
      </c>
      <c r="JP22">
        <f>IF(OR(Table1[[#This Row],[S/End]]="FGGD"),1,0)</f>
        <v>0</v>
      </c>
      <c r="JQ22">
        <f>IF(OR(Table1[[#This Row],[S/End]]="FUM",Table1[[#This Row],[S/End]]="INT"),1,0)</f>
        <v>0</v>
      </c>
      <c r="JR22">
        <f>IF(AND(Table1[[#This Row],[Touchdown]]=1,Table1[[#This Row],[Pass Play]]=1),1,0)</f>
        <v>0</v>
      </c>
      <c r="JS22">
        <f t="shared" si="2"/>
        <v>0</v>
      </c>
      <c r="JT22">
        <f>IF(AND(OR(Table1[[#This Row],[Pass Play]]=1,Table1[[#This Row],[Rush Attempts]]=1),Table1[[#This Row],[Dn]]=3),1,0)</f>
        <v>0</v>
      </c>
      <c r="JU22">
        <f>IF(AND(Table1[[#This Row],[3rd down attempt]]=1,Table1[[#This Row],[EFF]]="Y"),1,0)</f>
        <v>0</v>
      </c>
      <c r="JV22">
        <f>IF(AND(Table1[[#This Row],[3rd down attempt]]=1,Table1[[#This Row],[Dist]]&gt;=7),1,0)</f>
        <v>0</v>
      </c>
      <c r="JW22">
        <f>IF(AND(OR(Table1[[#This Row],[Pass Play]]=1,Table1[[#This Row],[Rush Attempts]]=1),Table1[[#This Row],[Dn]]=4),1,0)</f>
        <v>0</v>
      </c>
      <c r="JX22">
        <f>IF(AND(Table1[[#This Row],[4th down attempt]]=1,Table1[[#This Row],[EFF]]="Y"),1,0)</f>
        <v>0</v>
      </c>
      <c r="JY22">
        <f>IF(AND(OR(Table1[[#This Row],[Pass Play]]=1,Table1[[#This Row],[Rush Attempts]]=1),Table1[[#This Row],[FPos]]&gt;=0,Table1[[#This Row],[FPos]]&lt;=20),1,0)</f>
        <v>0</v>
      </c>
      <c r="JZ22">
        <f>IF(AND(OR(Table1[[#This Row],[Pass Play]]=1,Table1[[#This Row],[Rush Attempts]]=1),Table1[[#This Row],[Dist]]&lt;=Table1[[#This Row],[Gn]]),1,0)</f>
        <v>1</v>
      </c>
      <c r="KA22">
        <f>IF(Table1[[#This Row],[S/End]]&lt;&gt;"",1,0)</f>
        <v>0</v>
      </c>
      <c r="KB22">
        <f>IF(Table1[[#This Row],[S/End]]="TD",1,0)</f>
        <v>0</v>
      </c>
      <c r="KC22">
        <f>IF(Table1[[#This Row],[S/End]]="FGGD",1,0)</f>
        <v>0</v>
      </c>
      <c r="KD22">
        <f>IF(AND(OR(Table1[[#This Row],[Pass Play]]=1,Table1[[#This Row],[Rush Attempts]]=1),Table1[[#This Row],[Gn]]&lt;0),1,0)</f>
        <v>0</v>
      </c>
      <c r="KE22" s="375">
        <f>IF(AND(Table1[[#This Row],[pff_DRVENDPSN]]=3,Table1[[#This Row],[pff_DRVENDEVENT]]="PUNT"),1,0)</f>
        <v>0</v>
      </c>
    </row>
    <row r="23" spans="1:291" hidden="1">
      <c r="A23">
        <v>22</v>
      </c>
      <c r="B23">
        <v>2101</v>
      </c>
      <c r="C23" t="s">
        <v>14475</v>
      </c>
      <c r="D23">
        <v>2</v>
      </c>
      <c r="E23">
        <v>1</v>
      </c>
      <c r="F23">
        <v>10</v>
      </c>
      <c r="H23">
        <v>-43</v>
      </c>
      <c r="J23" t="s">
        <v>298</v>
      </c>
      <c r="K23">
        <v>11</v>
      </c>
      <c r="L23">
        <v>11</v>
      </c>
      <c r="M23" t="s">
        <v>904</v>
      </c>
      <c r="N23" t="s">
        <v>827</v>
      </c>
      <c r="P23" t="s">
        <v>905</v>
      </c>
      <c r="W23" t="s">
        <v>253</v>
      </c>
      <c r="X23" t="s">
        <v>906</v>
      </c>
      <c r="Y23" t="s">
        <v>511</v>
      </c>
      <c r="Z23" t="s">
        <v>907</v>
      </c>
      <c r="AB23" t="s">
        <v>666</v>
      </c>
      <c r="AC23" t="s">
        <v>667</v>
      </c>
      <c r="AJ23">
        <v>86</v>
      </c>
      <c r="AK23" t="s">
        <v>327</v>
      </c>
      <c r="AP23">
        <v>7</v>
      </c>
      <c r="BJ23" t="s">
        <v>257</v>
      </c>
      <c r="BQ23">
        <f t="shared" si="0"/>
        <v>1</v>
      </c>
      <c r="BR23">
        <f t="shared" si="1"/>
        <v>0</v>
      </c>
      <c r="BT23" t="s">
        <v>262</v>
      </c>
      <c r="BV23">
        <v>0</v>
      </c>
      <c r="BX23">
        <v>0</v>
      </c>
      <c r="BY23" t="s">
        <v>908</v>
      </c>
      <c r="CA23">
        <v>1</v>
      </c>
      <c r="CD23" s="3">
        <v>6.9444444444444434E-2</v>
      </c>
      <c r="CE23" t="s">
        <v>294</v>
      </c>
      <c r="CF23" t="s">
        <v>909</v>
      </c>
      <c r="CG23">
        <v>8</v>
      </c>
      <c r="CI23" t="s">
        <v>331</v>
      </c>
      <c r="CJ23">
        <v>0</v>
      </c>
      <c r="CK23" t="s">
        <v>910</v>
      </c>
      <c r="CL23" s="4">
        <v>38387</v>
      </c>
      <c r="CM23" t="s">
        <v>911</v>
      </c>
      <c r="CN23" t="s">
        <v>851</v>
      </c>
      <c r="CO23">
        <v>0</v>
      </c>
      <c r="CP23" t="s">
        <v>335</v>
      </c>
      <c r="CQ23" t="s">
        <v>282</v>
      </c>
      <c r="CR23" t="s">
        <v>262</v>
      </c>
      <c r="CU23" t="s">
        <v>419</v>
      </c>
      <c r="CW23">
        <v>0</v>
      </c>
      <c r="CY23">
        <v>3</v>
      </c>
      <c r="CZ23" t="s">
        <v>853</v>
      </c>
      <c r="DA23">
        <v>-36</v>
      </c>
      <c r="DB23">
        <v>5</v>
      </c>
      <c r="DC23" t="s">
        <v>271</v>
      </c>
      <c r="DD23">
        <v>-31</v>
      </c>
      <c r="DF23" t="s">
        <v>364</v>
      </c>
      <c r="DK23">
        <v>-15</v>
      </c>
      <c r="DL23" s="4">
        <v>44442</v>
      </c>
      <c r="DM23">
        <v>19965</v>
      </c>
      <c r="DN23">
        <v>2021</v>
      </c>
      <c r="DO23">
        <v>0</v>
      </c>
      <c r="DQ23">
        <v>78672</v>
      </c>
      <c r="DR23">
        <v>68</v>
      </c>
      <c r="DU23" t="s">
        <v>257</v>
      </c>
      <c r="DV23" t="s">
        <v>274</v>
      </c>
      <c r="DX23">
        <v>14</v>
      </c>
      <c r="DY23" t="s">
        <v>275</v>
      </c>
      <c r="EE23">
        <v>0</v>
      </c>
      <c r="EF23" t="s">
        <v>912</v>
      </c>
      <c r="EG23" t="s">
        <v>675</v>
      </c>
      <c r="EH23">
        <v>0</v>
      </c>
      <c r="EI23" t="s">
        <v>913</v>
      </c>
      <c r="EJ23" t="s">
        <v>340</v>
      </c>
      <c r="EK23" t="s">
        <v>914</v>
      </c>
      <c r="EL23" t="s">
        <v>915</v>
      </c>
      <c r="EM23" t="s">
        <v>916</v>
      </c>
      <c r="EN23" t="s">
        <v>917</v>
      </c>
      <c r="EO23" t="s">
        <v>269</v>
      </c>
      <c r="EP23" t="s">
        <v>918</v>
      </c>
      <c r="EQ23">
        <v>0</v>
      </c>
      <c r="ER23" t="s">
        <v>919</v>
      </c>
      <c r="ET23" t="s">
        <v>920</v>
      </c>
      <c r="EU23">
        <v>5</v>
      </c>
      <c r="EV23" t="s">
        <v>257</v>
      </c>
      <c r="EW23" t="s">
        <v>349</v>
      </c>
      <c r="EX23" t="s">
        <v>771</v>
      </c>
      <c r="EY23" t="s">
        <v>921</v>
      </c>
      <c r="FB23" t="s">
        <v>499</v>
      </c>
      <c r="FC23" t="s">
        <v>922</v>
      </c>
      <c r="FE23">
        <v>0</v>
      </c>
      <c r="FF23">
        <v>5</v>
      </c>
      <c r="FJ23" t="s">
        <v>923</v>
      </c>
      <c r="FL23">
        <v>0</v>
      </c>
      <c r="FN23">
        <v>0</v>
      </c>
      <c r="FQ23">
        <v>0</v>
      </c>
      <c r="FS23" t="s">
        <v>462</v>
      </c>
      <c r="FU23" t="s">
        <v>257</v>
      </c>
      <c r="FV23" t="s">
        <v>777</v>
      </c>
      <c r="FY23">
        <v>0</v>
      </c>
      <c r="GA23">
        <v>14</v>
      </c>
      <c r="GB23">
        <v>14</v>
      </c>
      <c r="GC23">
        <v>0</v>
      </c>
      <c r="GE23" t="s">
        <v>355</v>
      </c>
      <c r="GF23">
        <v>0</v>
      </c>
      <c r="GI23">
        <v>2.6</v>
      </c>
      <c r="GJ23">
        <v>0</v>
      </c>
      <c r="GK23">
        <v>0</v>
      </c>
      <c r="GM23" t="s">
        <v>924</v>
      </c>
      <c r="GN23">
        <v>1</v>
      </c>
      <c r="GO23">
        <v>1</v>
      </c>
      <c r="GP23" t="s">
        <v>499</v>
      </c>
      <c r="GR23">
        <v>51</v>
      </c>
      <c r="HA23" t="s">
        <v>925</v>
      </c>
      <c r="HC23" t="s">
        <v>313</v>
      </c>
      <c r="HD23" t="s">
        <v>313</v>
      </c>
      <c r="HE23" t="s">
        <v>926</v>
      </c>
      <c r="HF23">
        <v>1</v>
      </c>
      <c r="HG23">
        <v>11</v>
      </c>
      <c r="HH23">
        <v>14</v>
      </c>
      <c r="HI23" t="s">
        <v>275</v>
      </c>
      <c r="HL23">
        <v>4</v>
      </c>
      <c r="HM23" t="s">
        <v>364</v>
      </c>
      <c r="HO23" t="s">
        <v>927</v>
      </c>
      <c r="HP23" t="s">
        <v>928</v>
      </c>
      <c r="HQ23" t="s">
        <v>929</v>
      </c>
      <c r="HR23" t="s">
        <v>930</v>
      </c>
      <c r="HT23" t="s">
        <v>931</v>
      </c>
      <c r="HU23" t="s">
        <v>932</v>
      </c>
      <c r="HV23">
        <v>-15</v>
      </c>
      <c r="HW23">
        <v>-28</v>
      </c>
      <c r="HX23">
        <v>3910010</v>
      </c>
      <c r="HZ23">
        <v>3909998</v>
      </c>
      <c r="IC23">
        <v>0</v>
      </c>
      <c r="ID23">
        <v>0</v>
      </c>
      <c r="IM23">
        <v>63</v>
      </c>
      <c r="IQ23" t="s">
        <v>796</v>
      </c>
      <c r="IR23" t="s">
        <v>364</v>
      </c>
      <c r="IU23">
        <v>1</v>
      </c>
      <c r="IV23">
        <f>IF(AND(Table1[[#This Row],[R/P]]="P",Table1[[#This Row],[PaRes]]&lt;&gt;"SCRBL",Table1[[#This Row],[PaRes]]&lt;&gt;"RUN",Table1[[#This Row],[Penalty]]&lt;&gt;1),1,0)</f>
        <v>0</v>
      </c>
      <c r="IW23">
        <f>IF(AND(Table1[[#This Row],[Pass Play]]=1,Table1[[#This Row],[PaRes]]&lt;&gt;"SAC"),1,0)</f>
        <v>0</v>
      </c>
      <c r="IX23">
        <f>IF(Table1[[#This Row],[PaRes]]="COM",1,0)</f>
        <v>1</v>
      </c>
      <c r="IY23">
        <f>IF(Table1[[#This Row],[Pass Play]]=1,Table1[[#This Row],[Gn]],0)</f>
        <v>0</v>
      </c>
      <c r="IZ23">
        <f>IF(AND(Table1[[#This Row],[Pass Play]]=1,Table1[[#This Row],[EFF]]="Y"),1,0)</f>
        <v>0</v>
      </c>
      <c r="JA23">
        <f>IF(AND(Table1[[#This Row],[Pass Play]]=1,Table1[[#This Row],[EFF]]="Y"),Table1[[#This Row],[Gn]],0)</f>
        <v>0</v>
      </c>
      <c r="JB23">
        <f>IF(AND(Table1[[#This Row],[Pass Play]]=1,Table1[[#This Row],[Gn]]&gt;=15),1,0)</f>
        <v>0</v>
      </c>
      <c r="JC23">
        <f>IF(AND(Table1[[#This Row],[Pass Play]]=1,Table1[[#This Row],[Big Play Passes]]=1),Table1[[#This Row],[Gn]],0)</f>
        <v>0</v>
      </c>
      <c r="JD23">
        <f>IF(AND(OR(Table1[[#This Row],[R/P]]="R",Table1[[#This Row],[PaRes]]="SCRBL",Table1[[#This Row],[PaRes]]="RUN"),Table1[[#This Row],[Penalty]]&lt;&gt;1),1,0)</f>
        <v>0</v>
      </c>
      <c r="JE23">
        <f>IF(Table1[[#This Row],[Rush Attempts]]=1,Table1[[#This Row],[Gn]],0)</f>
        <v>0</v>
      </c>
      <c r="JF23">
        <f>IF(AND(Table1[[#This Row],[Rush Attempts]]=1,Table1[[#This Row],[EFF]]="Y"),1,0)</f>
        <v>0</v>
      </c>
      <c r="JG23">
        <f>IF(AND(Table1[[#This Row],[Rush Attempts]]=1,Table1[[#This Row],[EFF]]="Y"),Table1[[#This Row],[Gn]],0)</f>
        <v>0</v>
      </c>
      <c r="JH23">
        <f>IF(AND(Table1[[#This Row],[Rush Attempts]]=1,Table1[[#This Row],[Gn]]&gt;=10),1,0)</f>
        <v>0</v>
      </c>
      <c r="JI23">
        <f>IF(AND(Table1[[#This Row],[Rush Attempts]]=1,Table1[[#This Row],[Big Play Run]]=1),Table1[[#This Row],[Gn]],0)</f>
        <v>0</v>
      </c>
      <c r="JJ23">
        <f>IF(Table1[[#This Row],[PaRes]]="SAC",1,0)</f>
        <v>0</v>
      </c>
      <c r="JK23">
        <f>IF(Table1[[#This Row],[Sacks]]=1,Table1[[#This Row],[Gn]],0)</f>
        <v>0</v>
      </c>
      <c r="JL23">
        <f>IF(Table1[[#This Row],[PaRes]]="INT",1,0)</f>
        <v>0</v>
      </c>
      <c r="JM23">
        <f>IF(Table1[[#This Row],[pff_PENALTY]]&lt;&gt;"",1,0)</f>
        <v>1</v>
      </c>
      <c r="JN23">
        <f>Table1[[#This Row],[pff_PENYARDS]]</f>
        <v>-15</v>
      </c>
      <c r="JO23">
        <f>IF(Table1[[#This Row],[S/End]]="TD",1,0)</f>
        <v>0</v>
      </c>
      <c r="JP23">
        <f>IF(OR(Table1[[#This Row],[S/End]]="FGGD"),1,0)</f>
        <v>0</v>
      </c>
      <c r="JQ23">
        <f>IF(OR(Table1[[#This Row],[S/End]]="FUM",Table1[[#This Row],[S/End]]="INT"),1,0)</f>
        <v>0</v>
      </c>
      <c r="JR23">
        <f>IF(AND(Table1[[#This Row],[Touchdown]]=1,Table1[[#This Row],[Pass Play]]=1),1,0)</f>
        <v>0</v>
      </c>
      <c r="JS23">
        <f t="shared" si="2"/>
        <v>0</v>
      </c>
      <c r="JT23">
        <f>IF(AND(OR(Table1[[#This Row],[Pass Play]]=1,Table1[[#This Row],[Rush Attempts]]=1),Table1[[#This Row],[Dn]]=3),1,0)</f>
        <v>0</v>
      </c>
      <c r="JU23">
        <f>IF(AND(Table1[[#This Row],[3rd down attempt]]=1,Table1[[#This Row],[EFF]]="Y"),1,0)</f>
        <v>0</v>
      </c>
      <c r="JV23">
        <f>IF(AND(Table1[[#This Row],[3rd down attempt]]=1,Table1[[#This Row],[Dist]]&gt;=7),1,0)</f>
        <v>0</v>
      </c>
      <c r="JW23">
        <f>IF(AND(OR(Table1[[#This Row],[Pass Play]]=1,Table1[[#This Row],[Rush Attempts]]=1),Table1[[#This Row],[Dn]]=4),1,0)</f>
        <v>0</v>
      </c>
      <c r="JX23">
        <f>IF(AND(Table1[[#This Row],[4th down attempt]]=1,Table1[[#This Row],[EFF]]="Y"),1,0)</f>
        <v>0</v>
      </c>
      <c r="JY23">
        <f>IF(AND(OR(Table1[[#This Row],[Pass Play]]=1,Table1[[#This Row],[Rush Attempts]]=1),Table1[[#This Row],[FPos]]&gt;=0,Table1[[#This Row],[FPos]]&lt;=20),1,0)</f>
        <v>0</v>
      </c>
      <c r="JZ23">
        <f>IF(AND(OR(Table1[[#This Row],[Pass Play]]=1,Table1[[#This Row],[Rush Attempts]]=1),Table1[[#This Row],[Dist]]&lt;=Table1[[#This Row],[Gn]]),1,0)</f>
        <v>0</v>
      </c>
      <c r="KA23">
        <f>IF(Table1[[#This Row],[S/End]]&lt;&gt;"",1,0)</f>
        <v>0</v>
      </c>
      <c r="KB23">
        <f>IF(Table1[[#This Row],[S/End]]="TD",1,0)</f>
        <v>0</v>
      </c>
      <c r="KC23">
        <f>IF(Table1[[#This Row],[S/End]]="FGGD",1,0)</f>
        <v>0</v>
      </c>
      <c r="KD23">
        <f>IF(AND(OR(Table1[[#This Row],[Pass Play]]=1,Table1[[#This Row],[Rush Attempts]]=1),Table1[[#This Row],[Gn]]&lt;0),1,0)</f>
        <v>0</v>
      </c>
      <c r="KE23" s="375">
        <f>IF(AND(Table1[[#This Row],[pff_DRVENDPSN]]=3,Table1[[#This Row],[pff_DRVENDEVENT]]="PUNT"),1,0)</f>
        <v>0</v>
      </c>
    </row>
    <row r="24" spans="1:291" hidden="1">
      <c r="A24">
        <v>23</v>
      </c>
      <c r="B24">
        <v>2101</v>
      </c>
      <c r="C24" t="s">
        <v>14475</v>
      </c>
      <c r="D24">
        <v>2</v>
      </c>
      <c r="E24">
        <v>1</v>
      </c>
      <c r="F24">
        <v>25</v>
      </c>
      <c r="G24">
        <v>6</v>
      </c>
      <c r="H24">
        <v>-28</v>
      </c>
      <c r="J24" t="s">
        <v>298</v>
      </c>
      <c r="K24">
        <v>11</v>
      </c>
      <c r="L24">
        <v>11</v>
      </c>
      <c r="M24" t="s">
        <v>934</v>
      </c>
      <c r="N24" t="s">
        <v>319</v>
      </c>
      <c r="P24" t="s">
        <v>935</v>
      </c>
      <c r="W24" t="s">
        <v>253</v>
      </c>
      <c r="X24" t="s">
        <v>936</v>
      </c>
      <c r="Y24" t="s">
        <v>937</v>
      </c>
      <c r="Z24" t="s">
        <v>938</v>
      </c>
      <c r="AB24" t="s">
        <v>325</v>
      </c>
      <c r="AC24" t="s">
        <v>326</v>
      </c>
      <c r="AJ24">
        <v>7</v>
      </c>
      <c r="AK24" t="s">
        <v>878</v>
      </c>
      <c r="AP24">
        <v>7</v>
      </c>
      <c r="BJ24" t="s">
        <v>257</v>
      </c>
      <c r="BQ24">
        <f t="shared" si="0"/>
        <v>1</v>
      </c>
      <c r="BR24">
        <f t="shared" si="1"/>
        <v>0</v>
      </c>
      <c r="BT24" t="s">
        <v>262</v>
      </c>
      <c r="BV24">
        <v>0</v>
      </c>
      <c r="BX24">
        <v>0</v>
      </c>
      <c r="BY24" t="s">
        <v>939</v>
      </c>
      <c r="CA24">
        <v>0</v>
      </c>
      <c r="CD24" s="3">
        <v>6.458333333333334E-2</v>
      </c>
      <c r="CE24" t="s">
        <v>294</v>
      </c>
      <c r="CF24" t="s">
        <v>940</v>
      </c>
      <c r="CG24">
        <v>8</v>
      </c>
      <c r="CI24" t="s">
        <v>331</v>
      </c>
      <c r="CJ24">
        <v>0</v>
      </c>
      <c r="CK24" t="s">
        <v>941</v>
      </c>
      <c r="CL24" s="4">
        <v>38387</v>
      </c>
      <c r="CM24" t="s">
        <v>942</v>
      </c>
      <c r="CN24" t="s">
        <v>851</v>
      </c>
      <c r="CO24">
        <v>0</v>
      </c>
      <c r="CQ24" t="s">
        <v>282</v>
      </c>
      <c r="CR24" t="s">
        <v>262</v>
      </c>
      <c r="CU24" t="s">
        <v>943</v>
      </c>
      <c r="CW24">
        <v>0</v>
      </c>
      <c r="CY24">
        <v>4</v>
      </c>
      <c r="CZ24" t="s">
        <v>853</v>
      </c>
      <c r="DA24">
        <v>-36</v>
      </c>
      <c r="DB24">
        <v>5</v>
      </c>
      <c r="DC24" t="s">
        <v>271</v>
      </c>
      <c r="DD24">
        <v>-31</v>
      </c>
      <c r="DF24" t="s">
        <v>379</v>
      </c>
      <c r="DK24">
        <v>6</v>
      </c>
      <c r="DL24" s="4">
        <v>44442</v>
      </c>
      <c r="DM24">
        <v>19965</v>
      </c>
      <c r="DN24">
        <v>2021</v>
      </c>
      <c r="DO24">
        <v>0</v>
      </c>
      <c r="DQ24">
        <v>78672</v>
      </c>
      <c r="DR24">
        <v>69</v>
      </c>
      <c r="DU24" t="s">
        <v>257</v>
      </c>
      <c r="DV24" t="s">
        <v>274</v>
      </c>
      <c r="DX24">
        <v>14</v>
      </c>
      <c r="DY24" t="s">
        <v>275</v>
      </c>
      <c r="EE24">
        <v>0</v>
      </c>
      <c r="EF24" t="s">
        <v>944</v>
      </c>
      <c r="EG24" t="s">
        <v>338</v>
      </c>
      <c r="EH24">
        <v>0</v>
      </c>
      <c r="EI24" t="s">
        <v>945</v>
      </c>
      <c r="EJ24" t="s">
        <v>340</v>
      </c>
      <c r="EK24" t="s">
        <v>946</v>
      </c>
      <c r="EL24" t="s">
        <v>947</v>
      </c>
      <c r="EM24" t="s">
        <v>948</v>
      </c>
      <c r="EN24" t="s">
        <v>898</v>
      </c>
      <c r="EO24" t="s">
        <v>269</v>
      </c>
      <c r="EP24" t="s">
        <v>490</v>
      </c>
      <c r="EQ24">
        <v>0</v>
      </c>
      <c r="ER24" t="s">
        <v>769</v>
      </c>
      <c r="EU24">
        <v>0</v>
      </c>
      <c r="EV24" t="s">
        <v>679</v>
      </c>
      <c r="EW24" t="s">
        <v>349</v>
      </c>
      <c r="FC24" t="s">
        <v>949</v>
      </c>
      <c r="FE24">
        <v>0</v>
      </c>
      <c r="FF24">
        <v>3</v>
      </c>
      <c r="FG24" t="s">
        <v>893</v>
      </c>
      <c r="FI24" t="s">
        <v>893</v>
      </c>
      <c r="FJ24" t="s">
        <v>950</v>
      </c>
      <c r="FL24">
        <v>1</v>
      </c>
      <c r="FN24">
        <v>1</v>
      </c>
      <c r="FQ24">
        <v>0</v>
      </c>
      <c r="FR24" t="s">
        <v>257</v>
      </c>
      <c r="FS24" t="s">
        <v>354</v>
      </c>
      <c r="FY24">
        <v>0</v>
      </c>
      <c r="GA24">
        <v>14</v>
      </c>
      <c r="GB24">
        <v>14</v>
      </c>
      <c r="GC24">
        <v>0</v>
      </c>
      <c r="GE24" t="s">
        <v>355</v>
      </c>
      <c r="GF24">
        <v>0</v>
      </c>
      <c r="GH24">
        <v>4.5</v>
      </c>
      <c r="GI24">
        <v>8.3000000000000007</v>
      </c>
      <c r="GJ24">
        <v>0</v>
      </c>
      <c r="GK24">
        <v>0</v>
      </c>
      <c r="GM24" t="s">
        <v>951</v>
      </c>
      <c r="GO24">
        <v>1</v>
      </c>
      <c r="HA24" t="s">
        <v>952</v>
      </c>
      <c r="HC24" t="s">
        <v>313</v>
      </c>
      <c r="HD24" t="s">
        <v>294</v>
      </c>
      <c r="HF24">
        <v>0</v>
      </c>
      <c r="HG24">
        <v>11</v>
      </c>
      <c r="HH24">
        <v>14</v>
      </c>
      <c r="HI24" t="s">
        <v>275</v>
      </c>
      <c r="HL24" t="s">
        <v>499</v>
      </c>
      <c r="HO24" t="s">
        <v>953</v>
      </c>
      <c r="HP24" t="s">
        <v>954</v>
      </c>
      <c r="HQ24" t="s">
        <v>955</v>
      </c>
      <c r="HR24" t="s">
        <v>956</v>
      </c>
      <c r="HW24">
        <v>-34</v>
      </c>
      <c r="HX24">
        <v>3910029</v>
      </c>
      <c r="HZ24">
        <v>3910010</v>
      </c>
      <c r="IC24">
        <v>0</v>
      </c>
      <c r="ID24">
        <v>0</v>
      </c>
      <c r="IM24">
        <v>64</v>
      </c>
      <c r="IO24" t="s">
        <v>379</v>
      </c>
      <c r="IQ24" t="s">
        <v>379</v>
      </c>
      <c r="IU24">
        <v>1</v>
      </c>
      <c r="IV24">
        <f>IF(AND(Table1[[#This Row],[R/P]]="P",Table1[[#This Row],[PaRes]]&lt;&gt;"SCRBL",Table1[[#This Row],[PaRes]]&lt;&gt;"RUN",Table1[[#This Row],[Penalty]]&lt;&gt;1),1,0)</f>
        <v>0</v>
      </c>
      <c r="IW24">
        <f>IF(AND(Table1[[#This Row],[Pass Play]]=1,Table1[[#This Row],[PaRes]]&lt;&gt;"SAC"),1,0)</f>
        <v>0</v>
      </c>
      <c r="IX24">
        <f>IF(Table1[[#This Row],[PaRes]]="COM",1,0)</f>
        <v>0</v>
      </c>
      <c r="IY24">
        <f>IF(Table1[[#This Row],[Pass Play]]=1,Table1[[#This Row],[Gn]],0)</f>
        <v>0</v>
      </c>
      <c r="IZ24">
        <f>IF(AND(Table1[[#This Row],[Pass Play]]=1,Table1[[#This Row],[EFF]]="Y"),1,0)</f>
        <v>0</v>
      </c>
      <c r="JA24">
        <f>IF(AND(Table1[[#This Row],[Pass Play]]=1,Table1[[#This Row],[EFF]]="Y"),Table1[[#This Row],[Gn]],0)</f>
        <v>0</v>
      </c>
      <c r="JB24">
        <f>IF(AND(Table1[[#This Row],[Pass Play]]=1,Table1[[#This Row],[Gn]]&gt;=15),1,0)</f>
        <v>0</v>
      </c>
      <c r="JC24">
        <f>IF(AND(Table1[[#This Row],[Pass Play]]=1,Table1[[#This Row],[Big Play Passes]]=1),Table1[[#This Row],[Gn]],0)</f>
        <v>0</v>
      </c>
      <c r="JD24">
        <f>IF(AND(OR(Table1[[#This Row],[R/P]]="R",Table1[[#This Row],[PaRes]]="SCRBL",Table1[[#This Row],[PaRes]]="RUN"),Table1[[#This Row],[Penalty]]&lt;&gt;1),1,0)</f>
        <v>1</v>
      </c>
      <c r="JE24">
        <f>IF(Table1[[#This Row],[Rush Attempts]]=1,Table1[[#This Row],[Gn]],0)</f>
        <v>6</v>
      </c>
      <c r="JF24">
        <f>IF(AND(Table1[[#This Row],[Rush Attempts]]=1,Table1[[#This Row],[EFF]]="Y"),1,0)</f>
        <v>0</v>
      </c>
      <c r="JG24">
        <f>IF(AND(Table1[[#This Row],[Rush Attempts]]=1,Table1[[#This Row],[EFF]]="Y"),Table1[[#This Row],[Gn]],0)</f>
        <v>0</v>
      </c>
      <c r="JH24">
        <f>IF(AND(Table1[[#This Row],[Rush Attempts]]=1,Table1[[#This Row],[Gn]]&gt;=10),1,0)</f>
        <v>0</v>
      </c>
      <c r="JI24">
        <f>IF(AND(Table1[[#This Row],[Rush Attempts]]=1,Table1[[#This Row],[Big Play Run]]=1),Table1[[#This Row],[Gn]],0)</f>
        <v>0</v>
      </c>
      <c r="JJ24">
        <f>IF(Table1[[#This Row],[PaRes]]="SAC",1,0)</f>
        <v>0</v>
      </c>
      <c r="JK24">
        <f>IF(Table1[[#This Row],[Sacks]]=1,Table1[[#This Row],[Gn]],0)</f>
        <v>0</v>
      </c>
      <c r="JL24">
        <f>IF(Table1[[#This Row],[PaRes]]="INT",1,0)</f>
        <v>0</v>
      </c>
      <c r="JM24">
        <f>IF(Table1[[#This Row],[pff_PENALTY]]&lt;&gt;"",1,0)</f>
        <v>0</v>
      </c>
      <c r="JN24">
        <f>Table1[[#This Row],[pff_PENYARDS]]</f>
        <v>0</v>
      </c>
      <c r="JO24">
        <f>IF(Table1[[#This Row],[S/End]]="TD",1,0)</f>
        <v>0</v>
      </c>
      <c r="JP24">
        <f>IF(OR(Table1[[#This Row],[S/End]]="FGGD"),1,0)</f>
        <v>0</v>
      </c>
      <c r="JQ24">
        <f>IF(OR(Table1[[#This Row],[S/End]]="FUM",Table1[[#This Row],[S/End]]="INT"),1,0)</f>
        <v>0</v>
      </c>
      <c r="JR24">
        <f>IF(AND(Table1[[#This Row],[Touchdown]]=1,Table1[[#This Row],[Pass Play]]=1),1,0)</f>
        <v>0</v>
      </c>
      <c r="JS24">
        <f t="shared" si="2"/>
        <v>0</v>
      </c>
      <c r="JT24">
        <f>IF(AND(OR(Table1[[#This Row],[Pass Play]]=1,Table1[[#This Row],[Rush Attempts]]=1),Table1[[#This Row],[Dn]]=3),1,0)</f>
        <v>0</v>
      </c>
      <c r="JU24">
        <f>IF(AND(Table1[[#This Row],[3rd down attempt]]=1,Table1[[#This Row],[EFF]]="Y"),1,0)</f>
        <v>0</v>
      </c>
      <c r="JV24">
        <f>IF(AND(Table1[[#This Row],[3rd down attempt]]=1,Table1[[#This Row],[Dist]]&gt;=7),1,0)</f>
        <v>0</v>
      </c>
      <c r="JW24">
        <f>IF(AND(OR(Table1[[#This Row],[Pass Play]]=1,Table1[[#This Row],[Rush Attempts]]=1),Table1[[#This Row],[Dn]]=4),1,0)</f>
        <v>0</v>
      </c>
      <c r="JX24">
        <f>IF(AND(Table1[[#This Row],[4th down attempt]]=1,Table1[[#This Row],[EFF]]="Y"),1,0)</f>
        <v>0</v>
      </c>
      <c r="JY24">
        <f>IF(AND(OR(Table1[[#This Row],[Pass Play]]=1,Table1[[#This Row],[Rush Attempts]]=1),Table1[[#This Row],[FPos]]&gt;=0,Table1[[#This Row],[FPos]]&lt;=20),1,0)</f>
        <v>0</v>
      </c>
      <c r="JZ24">
        <f>IF(AND(OR(Table1[[#This Row],[Pass Play]]=1,Table1[[#This Row],[Rush Attempts]]=1),Table1[[#This Row],[Dist]]&lt;=Table1[[#This Row],[Gn]]),1,0)</f>
        <v>0</v>
      </c>
      <c r="KA24">
        <f>IF(Table1[[#This Row],[S/End]]&lt;&gt;"",1,0)</f>
        <v>0</v>
      </c>
      <c r="KB24">
        <f>IF(Table1[[#This Row],[S/End]]="TD",1,0)</f>
        <v>0</v>
      </c>
      <c r="KC24">
        <f>IF(Table1[[#This Row],[S/End]]="FGGD",1,0)</f>
        <v>0</v>
      </c>
      <c r="KD24">
        <f>IF(AND(OR(Table1[[#This Row],[Pass Play]]=1,Table1[[#This Row],[Rush Attempts]]=1),Table1[[#This Row],[Gn]]&lt;0),1,0)</f>
        <v>0</v>
      </c>
      <c r="KE24" s="375">
        <f>IF(AND(Table1[[#This Row],[pff_DRVENDPSN]]=3,Table1[[#This Row],[pff_DRVENDEVENT]]="PUNT"),1,0)</f>
        <v>0</v>
      </c>
    </row>
    <row r="25" spans="1:291" hidden="1">
      <c r="A25">
        <v>24</v>
      </c>
      <c r="B25">
        <v>2101</v>
      </c>
      <c r="C25" t="s">
        <v>14475</v>
      </c>
      <c r="D25">
        <v>2</v>
      </c>
      <c r="E25">
        <v>2</v>
      </c>
      <c r="F25">
        <v>19</v>
      </c>
      <c r="G25">
        <v>2</v>
      </c>
      <c r="H25">
        <v>-34</v>
      </c>
      <c r="J25" t="s">
        <v>298</v>
      </c>
      <c r="K25">
        <v>11</v>
      </c>
      <c r="L25">
        <v>11</v>
      </c>
      <c r="M25" t="s">
        <v>826</v>
      </c>
      <c r="N25" t="s">
        <v>827</v>
      </c>
      <c r="P25" t="s">
        <v>828</v>
      </c>
      <c r="W25" t="s">
        <v>257</v>
      </c>
      <c r="X25" t="s">
        <v>829</v>
      </c>
      <c r="AE25" t="s">
        <v>411</v>
      </c>
      <c r="AF25" t="s">
        <v>412</v>
      </c>
      <c r="AG25" t="s">
        <v>829</v>
      </c>
      <c r="AH25" t="s">
        <v>274</v>
      </c>
      <c r="AJ25">
        <v>22</v>
      </c>
      <c r="AL25" t="s">
        <v>958</v>
      </c>
      <c r="AP25">
        <v>7</v>
      </c>
      <c r="BJ25" t="s">
        <v>257</v>
      </c>
      <c r="BQ25">
        <f t="shared" si="0"/>
        <v>0</v>
      </c>
      <c r="BR25">
        <f t="shared" si="1"/>
        <v>11</v>
      </c>
      <c r="BT25" t="s">
        <v>262</v>
      </c>
      <c r="BV25">
        <v>0</v>
      </c>
      <c r="BX25">
        <v>0</v>
      </c>
      <c r="BY25" t="s">
        <v>959</v>
      </c>
      <c r="BZ25" t="s">
        <v>459</v>
      </c>
      <c r="CD25" s="3">
        <v>2.9861111111111113E-2</v>
      </c>
      <c r="CF25" t="s">
        <v>960</v>
      </c>
      <c r="CJ25">
        <v>0</v>
      </c>
      <c r="CK25" t="s">
        <v>961</v>
      </c>
      <c r="CL25" s="4">
        <v>38387</v>
      </c>
      <c r="CM25" t="s">
        <v>962</v>
      </c>
      <c r="CN25" t="s">
        <v>963</v>
      </c>
      <c r="CO25">
        <v>0</v>
      </c>
      <c r="CQ25" t="s">
        <v>282</v>
      </c>
      <c r="CR25" t="s">
        <v>262</v>
      </c>
      <c r="CU25" t="s">
        <v>964</v>
      </c>
      <c r="CW25">
        <v>0</v>
      </c>
      <c r="CY25">
        <v>5</v>
      </c>
      <c r="CZ25" t="s">
        <v>853</v>
      </c>
      <c r="DA25">
        <v>-36</v>
      </c>
      <c r="DB25">
        <v>5</v>
      </c>
      <c r="DC25" t="s">
        <v>271</v>
      </c>
      <c r="DD25">
        <v>-31</v>
      </c>
      <c r="DF25" t="s">
        <v>733</v>
      </c>
      <c r="DK25">
        <v>2</v>
      </c>
      <c r="DL25" s="4">
        <v>44442</v>
      </c>
      <c r="DM25">
        <v>19965</v>
      </c>
      <c r="DN25">
        <v>2021</v>
      </c>
      <c r="DO25">
        <v>0</v>
      </c>
      <c r="DQ25">
        <v>78672</v>
      </c>
      <c r="DR25">
        <v>70</v>
      </c>
      <c r="DU25" t="s">
        <v>257</v>
      </c>
      <c r="DV25" t="s">
        <v>274</v>
      </c>
      <c r="DX25">
        <v>14</v>
      </c>
      <c r="DY25" t="s">
        <v>275</v>
      </c>
      <c r="EE25">
        <v>0</v>
      </c>
      <c r="EF25" t="s">
        <v>912</v>
      </c>
      <c r="EG25" t="s">
        <v>675</v>
      </c>
      <c r="EH25">
        <v>0</v>
      </c>
      <c r="EI25" t="s">
        <v>837</v>
      </c>
      <c r="EJ25" t="s">
        <v>340</v>
      </c>
      <c r="EK25" t="s">
        <v>965</v>
      </c>
      <c r="EL25" t="s">
        <v>966</v>
      </c>
      <c r="EM25" t="s">
        <v>967</v>
      </c>
      <c r="EN25" t="s">
        <v>588</v>
      </c>
      <c r="EO25" t="s">
        <v>269</v>
      </c>
      <c r="EP25" t="s">
        <v>968</v>
      </c>
      <c r="EQ25">
        <v>1</v>
      </c>
      <c r="ET25" t="s">
        <v>969</v>
      </c>
      <c r="FE25">
        <v>0</v>
      </c>
      <c r="FF25">
        <v>5</v>
      </c>
      <c r="FG25" t="s">
        <v>310</v>
      </c>
      <c r="FI25" t="s">
        <v>310</v>
      </c>
      <c r="FJ25" t="s">
        <v>970</v>
      </c>
      <c r="FL25">
        <v>0</v>
      </c>
      <c r="FN25">
        <v>0</v>
      </c>
      <c r="FQ25">
        <v>0</v>
      </c>
      <c r="FS25" t="s">
        <v>462</v>
      </c>
      <c r="FU25" t="s">
        <v>274</v>
      </c>
      <c r="FV25" t="s">
        <v>777</v>
      </c>
      <c r="FW25" t="s">
        <v>431</v>
      </c>
      <c r="FX25" t="s">
        <v>432</v>
      </c>
      <c r="FY25">
        <v>0</v>
      </c>
      <c r="GA25">
        <v>14</v>
      </c>
      <c r="GB25">
        <v>14</v>
      </c>
      <c r="GC25">
        <v>0</v>
      </c>
      <c r="GE25" t="s">
        <v>355</v>
      </c>
      <c r="GF25">
        <v>0</v>
      </c>
      <c r="GJ25">
        <v>0</v>
      </c>
      <c r="GK25">
        <v>0</v>
      </c>
      <c r="GM25" t="s">
        <v>971</v>
      </c>
      <c r="GO25">
        <v>1</v>
      </c>
      <c r="HA25" t="s">
        <v>972</v>
      </c>
      <c r="HC25" t="s">
        <v>294</v>
      </c>
      <c r="HD25" t="s">
        <v>294</v>
      </c>
      <c r="HE25" t="s">
        <v>973</v>
      </c>
      <c r="HF25">
        <v>0</v>
      </c>
      <c r="HG25">
        <v>11</v>
      </c>
      <c r="HH25">
        <v>14</v>
      </c>
      <c r="HI25" t="s">
        <v>275</v>
      </c>
      <c r="HL25">
        <v>1</v>
      </c>
      <c r="HW25">
        <v>-36</v>
      </c>
      <c r="HX25">
        <v>3910043</v>
      </c>
      <c r="HY25" t="s">
        <v>974</v>
      </c>
      <c r="HZ25">
        <v>3910029</v>
      </c>
      <c r="IC25">
        <v>0</v>
      </c>
      <c r="ID25">
        <v>0</v>
      </c>
      <c r="IM25">
        <v>65</v>
      </c>
      <c r="IO25" t="s">
        <v>733</v>
      </c>
      <c r="IQ25" t="s">
        <v>733</v>
      </c>
      <c r="IR25" t="s">
        <v>796</v>
      </c>
      <c r="IU25">
        <v>1</v>
      </c>
      <c r="IV25">
        <f>IF(AND(Table1[[#This Row],[R/P]]="P",Table1[[#This Row],[PaRes]]&lt;&gt;"SCRBL",Table1[[#This Row],[PaRes]]&lt;&gt;"RUN",Table1[[#This Row],[Penalty]]&lt;&gt;1),1,0)</f>
        <v>0</v>
      </c>
      <c r="IW25">
        <f>IF(AND(Table1[[#This Row],[Pass Play]]=1,Table1[[#This Row],[PaRes]]&lt;&gt;"SAC"),1,0)</f>
        <v>0</v>
      </c>
      <c r="IX25">
        <f>IF(Table1[[#This Row],[PaRes]]="COM",1,0)</f>
        <v>0</v>
      </c>
      <c r="IY25">
        <f>IF(Table1[[#This Row],[Pass Play]]=1,Table1[[#This Row],[Gn]],0)</f>
        <v>0</v>
      </c>
      <c r="IZ25">
        <f>IF(AND(Table1[[#This Row],[Pass Play]]=1,Table1[[#This Row],[EFF]]="Y"),1,0)</f>
        <v>0</v>
      </c>
      <c r="JA25">
        <f>IF(AND(Table1[[#This Row],[Pass Play]]=1,Table1[[#This Row],[EFF]]="Y"),Table1[[#This Row],[Gn]],0)</f>
        <v>0</v>
      </c>
      <c r="JB25">
        <f>IF(AND(Table1[[#This Row],[Pass Play]]=1,Table1[[#This Row],[Gn]]&gt;=15),1,0)</f>
        <v>0</v>
      </c>
      <c r="JC25">
        <f>IF(AND(Table1[[#This Row],[Pass Play]]=1,Table1[[#This Row],[Big Play Passes]]=1),Table1[[#This Row],[Gn]],0)</f>
        <v>0</v>
      </c>
      <c r="JD25">
        <f>IF(AND(OR(Table1[[#This Row],[R/P]]="R",Table1[[#This Row],[PaRes]]="SCRBL",Table1[[#This Row],[PaRes]]="RUN"),Table1[[#This Row],[Penalty]]&lt;&gt;1),1,0)</f>
        <v>1</v>
      </c>
      <c r="JE25">
        <f>IF(Table1[[#This Row],[Rush Attempts]]=1,Table1[[#This Row],[Gn]],0)</f>
        <v>2</v>
      </c>
      <c r="JF25">
        <f>IF(AND(Table1[[#This Row],[Rush Attempts]]=1,Table1[[#This Row],[EFF]]="Y"),1,0)</f>
        <v>0</v>
      </c>
      <c r="JG25">
        <f>IF(AND(Table1[[#This Row],[Rush Attempts]]=1,Table1[[#This Row],[EFF]]="Y"),Table1[[#This Row],[Gn]],0)</f>
        <v>0</v>
      </c>
      <c r="JH25">
        <f>IF(AND(Table1[[#This Row],[Rush Attempts]]=1,Table1[[#This Row],[Gn]]&gt;=10),1,0)</f>
        <v>0</v>
      </c>
      <c r="JI25">
        <f>IF(AND(Table1[[#This Row],[Rush Attempts]]=1,Table1[[#This Row],[Big Play Run]]=1),Table1[[#This Row],[Gn]],0)</f>
        <v>0</v>
      </c>
      <c r="JJ25">
        <f>IF(Table1[[#This Row],[PaRes]]="SAC",1,0)</f>
        <v>0</v>
      </c>
      <c r="JK25">
        <f>IF(Table1[[#This Row],[Sacks]]=1,Table1[[#This Row],[Gn]],0)</f>
        <v>0</v>
      </c>
      <c r="JL25">
        <f>IF(Table1[[#This Row],[PaRes]]="INT",1,0)</f>
        <v>0</v>
      </c>
      <c r="JM25">
        <f>IF(Table1[[#This Row],[pff_PENALTY]]&lt;&gt;"",1,0)</f>
        <v>0</v>
      </c>
      <c r="JN25">
        <f>Table1[[#This Row],[pff_PENYARDS]]</f>
        <v>0</v>
      </c>
      <c r="JO25">
        <f>IF(Table1[[#This Row],[S/End]]="TD",1,0)</f>
        <v>0</v>
      </c>
      <c r="JP25">
        <f>IF(OR(Table1[[#This Row],[S/End]]="FGGD"),1,0)</f>
        <v>0</v>
      </c>
      <c r="JQ25">
        <f>IF(OR(Table1[[#This Row],[S/End]]="FUM",Table1[[#This Row],[S/End]]="INT"),1,0)</f>
        <v>0</v>
      </c>
      <c r="JR25">
        <f>IF(AND(Table1[[#This Row],[Touchdown]]=1,Table1[[#This Row],[Pass Play]]=1),1,0)</f>
        <v>0</v>
      </c>
      <c r="JS25">
        <f t="shared" si="2"/>
        <v>0</v>
      </c>
      <c r="JT25">
        <f>IF(AND(OR(Table1[[#This Row],[Pass Play]]=1,Table1[[#This Row],[Rush Attempts]]=1),Table1[[#This Row],[Dn]]=3),1,0)</f>
        <v>0</v>
      </c>
      <c r="JU25">
        <f>IF(AND(Table1[[#This Row],[3rd down attempt]]=1,Table1[[#This Row],[EFF]]="Y"),1,0)</f>
        <v>0</v>
      </c>
      <c r="JV25">
        <f>IF(AND(Table1[[#This Row],[3rd down attempt]]=1,Table1[[#This Row],[Dist]]&gt;=7),1,0)</f>
        <v>0</v>
      </c>
      <c r="JW25">
        <f>IF(AND(OR(Table1[[#This Row],[Pass Play]]=1,Table1[[#This Row],[Rush Attempts]]=1),Table1[[#This Row],[Dn]]=4),1,0)</f>
        <v>0</v>
      </c>
      <c r="JX25">
        <f>IF(AND(Table1[[#This Row],[4th down attempt]]=1,Table1[[#This Row],[EFF]]="Y"),1,0)</f>
        <v>0</v>
      </c>
      <c r="JY25">
        <f>IF(AND(OR(Table1[[#This Row],[Pass Play]]=1,Table1[[#This Row],[Rush Attempts]]=1),Table1[[#This Row],[FPos]]&gt;=0,Table1[[#This Row],[FPos]]&lt;=20),1,0)</f>
        <v>0</v>
      </c>
      <c r="JZ25">
        <f>IF(AND(OR(Table1[[#This Row],[Pass Play]]=1,Table1[[#This Row],[Rush Attempts]]=1),Table1[[#This Row],[Dist]]&lt;=Table1[[#This Row],[Gn]]),1,0)</f>
        <v>0</v>
      </c>
      <c r="KA25">
        <f>IF(Table1[[#This Row],[S/End]]&lt;&gt;"",1,0)</f>
        <v>1</v>
      </c>
      <c r="KB25">
        <f>IF(Table1[[#This Row],[S/End]]="TD",1,0)</f>
        <v>0</v>
      </c>
      <c r="KC25">
        <f>IF(Table1[[#This Row],[S/End]]="FGGD",1,0)</f>
        <v>0</v>
      </c>
      <c r="KD25">
        <f>IF(AND(OR(Table1[[#This Row],[Pass Play]]=1,Table1[[#This Row],[Rush Attempts]]=1),Table1[[#This Row],[Gn]]&lt;0),1,0)</f>
        <v>0</v>
      </c>
      <c r="KE25" s="375">
        <f>IF(AND(Table1[[#This Row],[pff_DRVENDPSN]]=3,Table1[[#This Row],[pff_DRVENDEVENT]]="PUNT"),1,0)</f>
        <v>0</v>
      </c>
    </row>
    <row r="26" spans="1:291" hidden="1">
      <c r="A26">
        <v>25</v>
      </c>
      <c r="B26">
        <v>2101</v>
      </c>
      <c r="C26" t="s">
        <v>14475</v>
      </c>
      <c r="D26">
        <v>3</v>
      </c>
      <c r="E26">
        <v>1</v>
      </c>
      <c r="F26">
        <v>10</v>
      </c>
      <c r="G26">
        <v>0</v>
      </c>
      <c r="H26">
        <v>-35</v>
      </c>
      <c r="I26" t="s">
        <v>253</v>
      </c>
      <c r="J26" t="s">
        <v>298</v>
      </c>
      <c r="K26" t="s">
        <v>976</v>
      </c>
      <c r="L26" t="s">
        <v>976</v>
      </c>
      <c r="M26" t="s">
        <v>977</v>
      </c>
      <c r="N26" t="s">
        <v>978</v>
      </c>
      <c r="P26" t="s">
        <v>979</v>
      </c>
      <c r="W26" t="s">
        <v>253</v>
      </c>
      <c r="X26" t="s">
        <v>980</v>
      </c>
      <c r="Y26" t="s">
        <v>981</v>
      </c>
      <c r="Z26" t="s">
        <v>981</v>
      </c>
      <c r="AB26" t="s">
        <v>981</v>
      </c>
      <c r="AC26" t="s">
        <v>982</v>
      </c>
      <c r="AK26" t="s">
        <v>756</v>
      </c>
      <c r="AP26">
        <v>7</v>
      </c>
      <c r="BJ26" t="s">
        <v>257</v>
      </c>
      <c r="BQ26">
        <f t="shared" si="0"/>
        <v>5</v>
      </c>
      <c r="BR26">
        <f t="shared" si="1"/>
        <v>0</v>
      </c>
      <c r="BT26" t="s">
        <v>262</v>
      </c>
      <c r="BV26">
        <v>0</v>
      </c>
      <c r="BX26">
        <v>0</v>
      </c>
      <c r="BY26" t="s">
        <v>983</v>
      </c>
      <c r="CA26">
        <v>0</v>
      </c>
      <c r="CD26" s="3">
        <v>0.625</v>
      </c>
      <c r="CE26" t="s">
        <v>257</v>
      </c>
      <c r="CF26" t="s">
        <v>984</v>
      </c>
      <c r="CG26">
        <v>6</v>
      </c>
      <c r="CI26" t="s">
        <v>331</v>
      </c>
      <c r="CJ26">
        <v>0</v>
      </c>
      <c r="CK26" t="s">
        <v>985</v>
      </c>
      <c r="CL26" s="4">
        <v>38387</v>
      </c>
      <c r="CM26" t="s">
        <v>986</v>
      </c>
      <c r="CN26" t="s">
        <v>987</v>
      </c>
      <c r="CO26">
        <v>0</v>
      </c>
      <c r="CP26" t="s">
        <v>268</v>
      </c>
      <c r="CQ26" t="s">
        <v>282</v>
      </c>
      <c r="CR26" t="s">
        <v>262</v>
      </c>
      <c r="CU26" t="s">
        <v>419</v>
      </c>
      <c r="CW26">
        <v>0</v>
      </c>
      <c r="CY26">
        <v>1</v>
      </c>
      <c r="CZ26" t="s">
        <v>614</v>
      </c>
      <c r="DA26">
        <v>-35</v>
      </c>
      <c r="DB26">
        <v>3</v>
      </c>
      <c r="DC26" t="s">
        <v>988</v>
      </c>
      <c r="DD26">
        <v>-35</v>
      </c>
      <c r="DK26">
        <v>0</v>
      </c>
      <c r="DL26" s="4">
        <v>44442</v>
      </c>
      <c r="DM26">
        <v>19965</v>
      </c>
      <c r="DN26">
        <v>2021</v>
      </c>
      <c r="DO26">
        <v>0</v>
      </c>
      <c r="DQ26">
        <v>78672</v>
      </c>
      <c r="DR26">
        <v>73</v>
      </c>
      <c r="DU26" t="s">
        <v>257</v>
      </c>
      <c r="DV26" t="s">
        <v>274</v>
      </c>
      <c r="DX26">
        <v>14</v>
      </c>
      <c r="DY26" t="s">
        <v>275</v>
      </c>
      <c r="EB26" t="s">
        <v>989</v>
      </c>
      <c r="EE26">
        <v>0</v>
      </c>
      <c r="EF26" t="s">
        <v>990</v>
      </c>
      <c r="EG26" t="s">
        <v>675</v>
      </c>
      <c r="EH26">
        <v>0</v>
      </c>
      <c r="EI26" t="s">
        <v>991</v>
      </c>
      <c r="EJ26" t="s">
        <v>992</v>
      </c>
      <c r="EK26" t="s">
        <v>993</v>
      </c>
      <c r="EL26" t="s">
        <v>994</v>
      </c>
      <c r="EM26" t="s">
        <v>995</v>
      </c>
      <c r="EN26" t="s">
        <v>268</v>
      </c>
      <c r="EO26" t="s">
        <v>269</v>
      </c>
      <c r="EP26" t="s">
        <v>996</v>
      </c>
      <c r="EQ26">
        <v>0</v>
      </c>
      <c r="ER26" t="s">
        <v>997</v>
      </c>
      <c r="ET26" t="s">
        <v>998</v>
      </c>
      <c r="EU26">
        <v>-4</v>
      </c>
      <c r="EV26" t="s">
        <v>348</v>
      </c>
      <c r="EW26" t="s">
        <v>349</v>
      </c>
      <c r="EX26" t="s">
        <v>350</v>
      </c>
      <c r="EY26" t="s">
        <v>492</v>
      </c>
      <c r="FB26" t="s">
        <v>999</v>
      </c>
      <c r="FC26" t="s">
        <v>1000</v>
      </c>
      <c r="FE26">
        <v>0</v>
      </c>
      <c r="FF26">
        <v>10</v>
      </c>
      <c r="FJ26" t="s">
        <v>1001</v>
      </c>
      <c r="FL26">
        <v>0</v>
      </c>
      <c r="FN26">
        <v>0</v>
      </c>
      <c r="FQ26">
        <v>0</v>
      </c>
      <c r="FS26" t="s">
        <v>462</v>
      </c>
      <c r="FT26" t="s">
        <v>1002</v>
      </c>
      <c r="FV26" t="s">
        <v>463</v>
      </c>
      <c r="FW26" t="s">
        <v>431</v>
      </c>
      <c r="FY26">
        <v>1</v>
      </c>
      <c r="GA26">
        <v>14</v>
      </c>
      <c r="GB26">
        <v>14</v>
      </c>
      <c r="GC26">
        <v>1</v>
      </c>
      <c r="GE26" t="s">
        <v>355</v>
      </c>
      <c r="GF26">
        <v>0</v>
      </c>
      <c r="GG26" t="s">
        <v>257</v>
      </c>
      <c r="GI26">
        <v>1.4</v>
      </c>
      <c r="GJ26">
        <v>0</v>
      </c>
      <c r="GK26">
        <v>0</v>
      </c>
      <c r="GM26" t="s">
        <v>1003</v>
      </c>
      <c r="GP26" t="s">
        <v>357</v>
      </c>
      <c r="GR26">
        <v>14</v>
      </c>
      <c r="HA26" t="s">
        <v>1004</v>
      </c>
      <c r="HC26" t="s">
        <v>313</v>
      </c>
      <c r="HD26" t="s">
        <v>313</v>
      </c>
      <c r="HE26" t="s">
        <v>1005</v>
      </c>
      <c r="HF26">
        <v>0</v>
      </c>
      <c r="HG26">
        <v>21</v>
      </c>
      <c r="HH26">
        <v>14</v>
      </c>
      <c r="HI26" t="s">
        <v>275</v>
      </c>
      <c r="HK26" t="s">
        <v>387</v>
      </c>
      <c r="HL26">
        <v>4</v>
      </c>
      <c r="HM26" t="s">
        <v>273</v>
      </c>
      <c r="HO26" t="s">
        <v>1006</v>
      </c>
      <c r="HP26" t="s">
        <v>1007</v>
      </c>
      <c r="HQ26" t="s">
        <v>1008</v>
      </c>
      <c r="HR26" t="s">
        <v>1009</v>
      </c>
      <c r="HT26" t="s">
        <v>1010</v>
      </c>
      <c r="HW26">
        <v>-35</v>
      </c>
      <c r="HX26">
        <v>3910260</v>
      </c>
      <c r="HY26" t="s">
        <v>273</v>
      </c>
      <c r="HZ26">
        <v>3910051</v>
      </c>
      <c r="IC26">
        <v>0</v>
      </c>
      <c r="ID26">
        <v>1</v>
      </c>
      <c r="IM26">
        <v>67</v>
      </c>
      <c r="IU26">
        <v>1</v>
      </c>
      <c r="IV26">
        <f>IF(AND(Table1[[#This Row],[R/P]]="P",Table1[[#This Row],[PaRes]]&lt;&gt;"SCRBL",Table1[[#This Row],[PaRes]]&lt;&gt;"RUN",Table1[[#This Row],[Penalty]]&lt;&gt;1),1,0)</f>
        <v>1</v>
      </c>
      <c r="IW26">
        <f>IF(AND(Table1[[#This Row],[Pass Play]]=1,Table1[[#This Row],[PaRes]]&lt;&gt;"SAC"),1,0)</f>
        <v>1</v>
      </c>
      <c r="IX26">
        <f>IF(Table1[[#This Row],[PaRes]]="COM",1,0)</f>
        <v>0</v>
      </c>
      <c r="IY26">
        <f>IF(Table1[[#This Row],[Pass Play]]=1,Table1[[#This Row],[Gn]],0)</f>
        <v>0</v>
      </c>
      <c r="IZ26">
        <f>IF(AND(Table1[[#This Row],[Pass Play]]=1,Table1[[#This Row],[EFF]]="Y"),1,0)</f>
        <v>0</v>
      </c>
      <c r="JA26">
        <f>IF(AND(Table1[[#This Row],[Pass Play]]=1,Table1[[#This Row],[EFF]]="Y"),Table1[[#This Row],[Gn]],0)</f>
        <v>0</v>
      </c>
      <c r="JB26">
        <f>IF(AND(Table1[[#This Row],[Pass Play]]=1,Table1[[#This Row],[Gn]]&gt;=15),1,0)</f>
        <v>0</v>
      </c>
      <c r="JC26">
        <f>IF(AND(Table1[[#This Row],[Pass Play]]=1,Table1[[#This Row],[Big Play Passes]]=1),Table1[[#This Row],[Gn]],0)</f>
        <v>0</v>
      </c>
      <c r="JD26">
        <f>IF(AND(OR(Table1[[#This Row],[R/P]]="R",Table1[[#This Row],[PaRes]]="SCRBL",Table1[[#This Row],[PaRes]]="RUN"),Table1[[#This Row],[Penalty]]&lt;&gt;1),1,0)</f>
        <v>0</v>
      </c>
      <c r="JE26">
        <f>IF(Table1[[#This Row],[Rush Attempts]]=1,Table1[[#This Row],[Gn]],0)</f>
        <v>0</v>
      </c>
      <c r="JF26">
        <f>IF(AND(Table1[[#This Row],[Rush Attempts]]=1,Table1[[#This Row],[EFF]]="Y"),1,0)</f>
        <v>0</v>
      </c>
      <c r="JG26">
        <f>IF(AND(Table1[[#This Row],[Rush Attempts]]=1,Table1[[#This Row],[EFF]]="Y"),Table1[[#This Row],[Gn]],0)</f>
        <v>0</v>
      </c>
      <c r="JH26">
        <f>IF(AND(Table1[[#This Row],[Rush Attempts]]=1,Table1[[#This Row],[Gn]]&gt;=10),1,0)</f>
        <v>0</v>
      </c>
      <c r="JI26">
        <f>IF(AND(Table1[[#This Row],[Rush Attempts]]=1,Table1[[#This Row],[Big Play Run]]=1),Table1[[#This Row],[Gn]],0)</f>
        <v>0</v>
      </c>
      <c r="JJ26">
        <f>IF(Table1[[#This Row],[PaRes]]="SAC",1,0)</f>
        <v>0</v>
      </c>
      <c r="JK26">
        <f>IF(Table1[[#This Row],[Sacks]]=1,Table1[[#This Row],[Gn]],0)</f>
        <v>0</v>
      </c>
      <c r="JL26">
        <f>IF(Table1[[#This Row],[PaRes]]="INT",1,0)</f>
        <v>0</v>
      </c>
      <c r="JM26">
        <f>IF(Table1[[#This Row],[pff_PENALTY]]&lt;&gt;"",1,0)</f>
        <v>0</v>
      </c>
      <c r="JN26">
        <f>Table1[[#This Row],[pff_PENYARDS]]</f>
        <v>0</v>
      </c>
      <c r="JO26">
        <f>IF(Table1[[#This Row],[S/End]]="TD",1,0)</f>
        <v>0</v>
      </c>
      <c r="JP26">
        <f>IF(OR(Table1[[#This Row],[S/End]]="FGGD"),1,0)</f>
        <v>0</v>
      </c>
      <c r="JQ26">
        <f>IF(OR(Table1[[#This Row],[S/End]]="FUM",Table1[[#This Row],[S/End]]="INT"),1,0)</f>
        <v>0</v>
      </c>
      <c r="JR26">
        <f>IF(AND(Table1[[#This Row],[Touchdown]]=1,Table1[[#This Row],[Pass Play]]=1),1,0)</f>
        <v>0</v>
      </c>
      <c r="JS26">
        <f t="shared" si="2"/>
        <v>0</v>
      </c>
      <c r="JT26">
        <f>IF(AND(OR(Table1[[#This Row],[Pass Play]]=1,Table1[[#This Row],[Rush Attempts]]=1),Table1[[#This Row],[Dn]]=3),1,0)</f>
        <v>0</v>
      </c>
      <c r="JU26">
        <f>IF(AND(Table1[[#This Row],[3rd down attempt]]=1,Table1[[#This Row],[EFF]]="Y"),1,0)</f>
        <v>0</v>
      </c>
      <c r="JV26">
        <f>IF(AND(Table1[[#This Row],[3rd down attempt]]=1,Table1[[#This Row],[Dist]]&gt;=7),1,0)</f>
        <v>0</v>
      </c>
      <c r="JW26">
        <f>IF(AND(OR(Table1[[#This Row],[Pass Play]]=1,Table1[[#This Row],[Rush Attempts]]=1),Table1[[#This Row],[Dn]]=4),1,0)</f>
        <v>0</v>
      </c>
      <c r="JX26">
        <f>IF(AND(Table1[[#This Row],[4th down attempt]]=1,Table1[[#This Row],[EFF]]="Y"),1,0)</f>
        <v>0</v>
      </c>
      <c r="JY26">
        <f>IF(AND(OR(Table1[[#This Row],[Pass Play]]=1,Table1[[#This Row],[Rush Attempts]]=1),Table1[[#This Row],[FPos]]&gt;=0,Table1[[#This Row],[FPos]]&lt;=20),1,0)</f>
        <v>0</v>
      </c>
      <c r="JZ26">
        <f>IF(AND(OR(Table1[[#This Row],[Pass Play]]=1,Table1[[#This Row],[Rush Attempts]]=1),Table1[[#This Row],[Dist]]&lt;=Table1[[#This Row],[Gn]]),1,0)</f>
        <v>0</v>
      </c>
      <c r="KA26">
        <f>IF(Table1[[#This Row],[S/End]]&lt;&gt;"",1,0)</f>
        <v>0</v>
      </c>
      <c r="KB26">
        <f>IF(Table1[[#This Row],[S/End]]="TD",1,0)</f>
        <v>0</v>
      </c>
      <c r="KC26">
        <f>IF(Table1[[#This Row],[S/End]]="FGGD",1,0)</f>
        <v>0</v>
      </c>
      <c r="KD26">
        <f>IF(AND(OR(Table1[[#This Row],[Pass Play]]=1,Table1[[#This Row],[Rush Attempts]]=1),Table1[[#This Row],[Gn]]&lt;0),1,0)</f>
        <v>0</v>
      </c>
      <c r="KE26" s="375">
        <f>IF(AND(Table1[[#This Row],[pff_DRVENDPSN]]=3,Table1[[#This Row],[pff_DRVENDEVENT]]="PUNT"),1,0)</f>
        <v>1</v>
      </c>
    </row>
    <row r="27" spans="1:291" hidden="1">
      <c r="A27">
        <v>26</v>
      </c>
      <c r="B27">
        <v>2101</v>
      </c>
      <c r="C27" t="s">
        <v>14475</v>
      </c>
      <c r="D27">
        <v>3</v>
      </c>
      <c r="E27">
        <v>2</v>
      </c>
      <c r="F27">
        <v>10</v>
      </c>
      <c r="G27">
        <v>6</v>
      </c>
      <c r="H27">
        <v>-35</v>
      </c>
      <c r="J27" t="s">
        <v>254</v>
      </c>
      <c r="K27">
        <v>11</v>
      </c>
      <c r="L27" t="s">
        <v>631</v>
      </c>
      <c r="M27" t="s">
        <v>1012</v>
      </c>
      <c r="N27" t="s">
        <v>440</v>
      </c>
      <c r="O27" t="s">
        <v>254</v>
      </c>
      <c r="P27" t="s">
        <v>1013</v>
      </c>
      <c r="Q27" t="s">
        <v>442</v>
      </c>
      <c r="S27" t="s">
        <v>1014</v>
      </c>
      <c r="W27" t="s">
        <v>257</v>
      </c>
      <c r="X27" t="s">
        <v>1015</v>
      </c>
      <c r="AE27" t="s">
        <v>445</v>
      </c>
      <c r="AF27" t="s">
        <v>446</v>
      </c>
      <c r="AG27" t="s">
        <v>1015</v>
      </c>
      <c r="AH27" t="s">
        <v>257</v>
      </c>
      <c r="AJ27">
        <v>7</v>
      </c>
      <c r="AP27">
        <v>7</v>
      </c>
      <c r="BJ27" t="s">
        <v>257</v>
      </c>
      <c r="BQ27">
        <f t="shared" si="0"/>
        <v>0</v>
      </c>
      <c r="BR27">
        <f t="shared" si="1"/>
        <v>10</v>
      </c>
      <c r="BT27" t="s">
        <v>262</v>
      </c>
      <c r="BV27">
        <v>0</v>
      </c>
      <c r="BX27">
        <v>0</v>
      </c>
      <c r="BY27" t="s">
        <v>1016</v>
      </c>
      <c r="CD27" s="3">
        <v>0.62222222222222223</v>
      </c>
      <c r="CF27" t="s">
        <v>1017</v>
      </c>
      <c r="CJ27">
        <v>0</v>
      </c>
      <c r="CK27" t="s">
        <v>1018</v>
      </c>
      <c r="CL27" s="4">
        <v>38387</v>
      </c>
      <c r="CM27" t="s">
        <v>1019</v>
      </c>
      <c r="CN27" t="s">
        <v>1020</v>
      </c>
      <c r="CO27">
        <v>0</v>
      </c>
      <c r="CQ27" t="s">
        <v>418</v>
      </c>
      <c r="CR27" t="s">
        <v>262</v>
      </c>
      <c r="CU27" t="s">
        <v>1021</v>
      </c>
      <c r="CW27">
        <v>0</v>
      </c>
      <c r="CY27">
        <v>2</v>
      </c>
      <c r="CZ27" t="s">
        <v>614</v>
      </c>
      <c r="DA27">
        <v>-35</v>
      </c>
      <c r="DB27">
        <v>3</v>
      </c>
      <c r="DC27" t="s">
        <v>988</v>
      </c>
      <c r="DD27">
        <v>-35</v>
      </c>
      <c r="DF27" t="s">
        <v>733</v>
      </c>
      <c r="DK27">
        <v>6</v>
      </c>
      <c r="DL27" s="4">
        <v>44442</v>
      </c>
      <c r="DM27">
        <v>19965</v>
      </c>
      <c r="DN27">
        <v>2021</v>
      </c>
      <c r="DO27">
        <v>0</v>
      </c>
      <c r="DQ27">
        <v>78672</v>
      </c>
      <c r="DR27">
        <v>74</v>
      </c>
      <c r="DU27" t="s">
        <v>257</v>
      </c>
      <c r="DV27" t="s">
        <v>274</v>
      </c>
      <c r="DX27">
        <v>14</v>
      </c>
      <c r="DY27" t="s">
        <v>275</v>
      </c>
      <c r="EE27">
        <v>0</v>
      </c>
      <c r="EF27" t="s">
        <v>1022</v>
      </c>
      <c r="EG27" t="s">
        <v>675</v>
      </c>
      <c r="EH27">
        <v>1</v>
      </c>
      <c r="EJ27" t="s">
        <v>340</v>
      </c>
      <c r="EK27" t="s">
        <v>815</v>
      </c>
      <c r="EL27" t="s">
        <v>1023</v>
      </c>
      <c r="EM27" t="s">
        <v>1024</v>
      </c>
      <c r="EN27" t="s">
        <v>1025</v>
      </c>
      <c r="EO27" t="s">
        <v>418</v>
      </c>
      <c r="EP27" t="s">
        <v>1026</v>
      </c>
      <c r="EQ27">
        <v>1</v>
      </c>
      <c r="ET27" t="s">
        <v>1027</v>
      </c>
      <c r="FE27">
        <v>0</v>
      </c>
      <c r="FF27">
        <v>7</v>
      </c>
      <c r="FG27" t="s">
        <v>621</v>
      </c>
      <c r="FH27" t="s">
        <v>1028</v>
      </c>
      <c r="FI27" t="s">
        <v>255</v>
      </c>
      <c r="FJ27" t="s">
        <v>820</v>
      </c>
      <c r="FL27">
        <v>0</v>
      </c>
      <c r="FN27">
        <v>0</v>
      </c>
      <c r="FQ27">
        <v>0</v>
      </c>
      <c r="FS27" t="s">
        <v>395</v>
      </c>
      <c r="FT27" t="s">
        <v>1029</v>
      </c>
      <c r="FU27" t="s">
        <v>274</v>
      </c>
      <c r="FV27" t="s">
        <v>396</v>
      </c>
      <c r="FW27" t="s">
        <v>397</v>
      </c>
      <c r="FX27" t="s">
        <v>1030</v>
      </c>
      <c r="FY27">
        <v>0</v>
      </c>
      <c r="GA27">
        <v>14</v>
      </c>
      <c r="GB27">
        <v>14</v>
      </c>
      <c r="GC27">
        <v>0</v>
      </c>
      <c r="GD27" t="s">
        <v>1031</v>
      </c>
      <c r="GE27" t="s">
        <v>355</v>
      </c>
      <c r="GF27">
        <v>0</v>
      </c>
      <c r="GG27" t="s">
        <v>274</v>
      </c>
      <c r="GJ27">
        <v>1</v>
      </c>
      <c r="GK27">
        <v>0</v>
      </c>
      <c r="GM27" t="s">
        <v>1032</v>
      </c>
      <c r="GO27">
        <v>6</v>
      </c>
      <c r="HA27" t="s">
        <v>1033</v>
      </c>
      <c r="HB27" t="s">
        <v>733</v>
      </c>
      <c r="HC27" t="s">
        <v>294</v>
      </c>
      <c r="HD27" t="s">
        <v>294</v>
      </c>
      <c r="HE27" t="s">
        <v>763</v>
      </c>
      <c r="HF27">
        <v>0</v>
      </c>
      <c r="HG27">
        <v>11</v>
      </c>
      <c r="HH27">
        <v>14</v>
      </c>
      <c r="HI27" t="s">
        <v>275</v>
      </c>
      <c r="HL27">
        <v>1</v>
      </c>
      <c r="HW27">
        <v>-41</v>
      </c>
      <c r="HX27">
        <v>3910282</v>
      </c>
      <c r="HY27" t="s">
        <v>1034</v>
      </c>
      <c r="HZ27">
        <v>3910260</v>
      </c>
      <c r="IC27">
        <v>0.5</v>
      </c>
      <c r="ID27">
        <v>1</v>
      </c>
      <c r="IM27">
        <v>68</v>
      </c>
      <c r="IO27" t="s">
        <v>379</v>
      </c>
      <c r="IQ27" t="s">
        <v>379</v>
      </c>
      <c r="IU27">
        <v>1</v>
      </c>
      <c r="IV27">
        <f>IF(AND(Table1[[#This Row],[R/P]]="P",Table1[[#This Row],[PaRes]]&lt;&gt;"SCRBL",Table1[[#This Row],[PaRes]]&lt;&gt;"RUN",Table1[[#This Row],[Penalty]]&lt;&gt;1),1,0)</f>
        <v>0</v>
      </c>
      <c r="IW27">
        <f>IF(AND(Table1[[#This Row],[Pass Play]]=1,Table1[[#This Row],[PaRes]]&lt;&gt;"SAC"),1,0)</f>
        <v>0</v>
      </c>
      <c r="IX27">
        <f>IF(Table1[[#This Row],[PaRes]]="COM",1,0)</f>
        <v>0</v>
      </c>
      <c r="IY27">
        <f>IF(Table1[[#This Row],[Pass Play]]=1,Table1[[#This Row],[Gn]],0)</f>
        <v>0</v>
      </c>
      <c r="IZ27">
        <f>IF(AND(Table1[[#This Row],[Pass Play]]=1,Table1[[#This Row],[EFF]]="Y"),1,0)</f>
        <v>0</v>
      </c>
      <c r="JA27">
        <f>IF(AND(Table1[[#This Row],[Pass Play]]=1,Table1[[#This Row],[EFF]]="Y"),Table1[[#This Row],[Gn]],0)</f>
        <v>0</v>
      </c>
      <c r="JB27">
        <f>IF(AND(Table1[[#This Row],[Pass Play]]=1,Table1[[#This Row],[Gn]]&gt;=15),1,0)</f>
        <v>0</v>
      </c>
      <c r="JC27">
        <f>IF(AND(Table1[[#This Row],[Pass Play]]=1,Table1[[#This Row],[Big Play Passes]]=1),Table1[[#This Row],[Gn]],0)</f>
        <v>0</v>
      </c>
      <c r="JD27">
        <f>IF(AND(OR(Table1[[#This Row],[R/P]]="R",Table1[[#This Row],[PaRes]]="SCRBL",Table1[[#This Row],[PaRes]]="RUN"),Table1[[#This Row],[Penalty]]&lt;&gt;1),1,0)</f>
        <v>1</v>
      </c>
      <c r="JE27">
        <f>IF(Table1[[#This Row],[Rush Attempts]]=1,Table1[[#This Row],[Gn]],0)</f>
        <v>6</v>
      </c>
      <c r="JF27">
        <f>IF(AND(Table1[[#This Row],[Rush Attempts]]=1,Table1[[#This Row],[EFF]]="Y"),1,0)</f>
        <v>1</v>
      </c>
      <c r="JG27">
        <f>IF(AND(Table1[[#This Row],[Rush Attempts]]=1,Table1[[#This Row],[EFF]]="Y"),Table1[[#This Row],[Gn]],0)</f>
        <v>6</v>
      </c>
      <c r="JH27">
        <f>IF(AND(Table1[[#This Row],[Rush Attempts]]=1,Table1[[#This Row],[Gn]]&gt;=10),1,0)</f>
        <v>0</v>
      </c>
      <c r="JI27">
        <f>IF(AND(Table1[[#This Row],[Rush Attempts]]=1,Table1[[#This Row],[Big Play Run]]=1),Table1[[#This Row],[Gn]],0)</f>
        <v>0</v>
      </c>
      <c r="JJ27">
        <f>IF(Table1[[#This Row],[PaRes]]="SAC",1,0)</f>
        <v>0</v>
      </c>
      <c r="JK27">
        <f>IF(Table1[[#This Row],[Sacks]]=1,Table1[[#This Row],[Gn]],0)</f>
        <v>0</v>
      </c>
      <c r="JL27">
        <f>IF(Table1[[#This Row],[PaRes]]="INT",1,0)</f>
        <v>0</v>
      </c>
      <c r="JM27">
        <f>IF(Table1[[#This Row],[pff_PENALTY]]&lt;&gt;"",1,0)</f>
        <v>0</v>
      </c>
      <c r="JN27">
        <f>Table1[[#This Row],[pff_PENYARDS]]</f>
        <v>0</v>
      </c>
      <c r="JO27">
        <f>IF(Table1[[#This Row],[S/End]]="TD",1,0)</f>
        <v>0</v>
      </c>
      <c r="JP27">
        <f>IF(OR(Table1[[#This Row],[S/End]]="FGGD"),1,0)</f>
        <v>0</v>
      </c>
      <c r="JQ27">
        <f>IF(OR(Table1[[#This Row],[S/End]]="FUM",Table1[[#This Row],[S/End]]="INT"),1,0)</f>
        <v>0</v>
      </c>
      <c r="JR27">
        <f>IF(AND(Table1[[#This Row],[Touchdown]]=1,Table1[[#This Row],[Pass Play]]=1),1,0)</f>
        <v>0</v>
      </c>
      <c r="JS27">
        <f t="shared" si="2"/>
        <v>0</v>
      </c>
      <c r="JT27">
        <f>IF(AND(OR(Table1[[#This Row],[Pass Play]]=1,Table1[[#This Row],[Rush Attempts]]=1),Table1[[#This Row],[Dn]]=3),1,0)</f>
        <v>0</v>
      </c>
      <c r="JU27">
        <f>IF(AND(Table1[[#This Row],[3rd down attempt]]=1,Table1[[#This Row],[EFF]]="Y"),1,0)</f>
        <v>0</v>
      </c>
      <c r="JV27">
        <f>IF(AND(Table1[[#This Row],[3rd down attempt]]=1,Table1[[#This Row],[Dist]]&gt;=7),1,0)</f>
        <v>0</v>
      </c>
      <c r="JW27">
        <f>IF(AND(OR(Table1[[#This Row],[Pass Play]]=1,Table1[[#This Row],[Rush Attempts]]=1),Table1[[#This Row],[Dn]]=4),1,0)</f>
        <v>0</v>
      </c>
      <c r="JX27">
        <f>IF(AND(Table1[[#This Row],[4th down attempt]]=1,Table1[[#This Row],[EFF]]="Y"),1,0)</f>
        <v>0</v>
      </c>
      <c r="JY27">
        <f>IF(AND(OR(Table1[[#This Row],[Pass Play]]=1,Table1[[#This Row],[Rush Attempts]]=1),Table1[[#This Row],[FPos]]&gt;=0,Table1[[#This Row],[FPos]]&lt;=20),1,0)</f>
        <v>0</v>
      </c>
      <c r="JZ27">
        <f>IF(AND(OR(Table1[[#This Row],[Pass Play]]=1,Table1[[#This Row],[Rush Attempts]]=1),Table1[[#This Row],[Dist]]&lt;=Table1[[#This Row],[Gn]]),1,0)</f>
        <v>0</v>
      </c>
      <c r="KA27">
        <f>IF(Table1[[#This Row],[S/End]]&lt;&gt;"",1,0)</f>
        <v>0</v>
      </c>
      <c r="KB27">
        <f>IF(Table1[[#This Row],[S/End]]="TD",1,0)</f>
        <v>0</v>
      </c>
      <c r="KC27">
        <f>IF(Table1[[#This Row],[S/End]]="FGGD",1,0)</f>
        <v>0</v>
      </c>
      <c r="KD27">
        <f>IF(AND(OR(Table1[[#This Row],[Pass Play]]=1,Table1[[#This Row],[Rush Attempts]]=1),Table1[[#This Row],[Gn]]&lt;0),1,0)</f>
        <v>0</v>
      </c>
      <c r="KE27" s="375">
        <f>IF(AND(Table1[[#This Row],[pff_DRVENDPSN]]=3,Table1[[#This Row],[pff_DRVENDEVENT]]="PUNT"),1,0)</f>
        <v>1</v>
      </c>
    </row>
    <row r="28" spans="1:291" hidden="1">
      <c r="A28">
        <v>27</v>
      </c>
      <c r="B28">
        <v>2101</v>
      </c>
      <c r="C28" t="s">
        <v>14475</v>
      </c>
      <c r="D28">
        <v>3</v>
      </c>
      <c r="E28">
        <v>3</v>
      </c>
      <c r="F28">
        <v>4</v>
      </c>
      <c r="G28">
        <v>-6</v>
      </c>
      <c r="H28">
        <v>-41</v>
      </c>
      <c r="J28" t="s">
        <v>298</v>
      </c>
      <c r="K28" t="s">
        <v>976</v>
      </c>
      <c r="L28" t="s">
        <v>976</v>
      </c>
      <c r="M28" t="s">
        <v>1036</v>
      </c>
      <c r="N28" t="s">
        <v>1037</v>
      </c>
      <c r="P28" t="s">
        <v>274</v>
      </c>
      <c r="T28" t="s">
        <v>1038</v>
      </c>
      <c r="W28" t="s">
        <v>253</v>
      </c>
      <c r="X28" t="s">
        <v>1039</v>
      </c>
      <c r="Y28" t="s">
        <v>1040</v>
      </c>
      <c r="Z28" t="s">
        <v>1041</v>
      </c>
      <c r="AB28" t="s">
        <v>325</v>
      </c>
      <c r="AC28" t="s">
        <v>326</v>
      </c>
      <c r="AJ28">
        <v>7</v>
      </c>
      <c r="AK28" t="s">
        <v>668</v>
      </c>
      <c r="AL28" t="s">
        <v>614</v>
      </c>
      <c r="AP28">
        <v>7</v>
      </c>
      <c r="AY28">
        <v>4</v>
      </c>
      <c r="BJ28" t="s">
        <v>257</v>
      </c>
      <c r="BQ28">
        <f t="shared" si="0"/>
        <v>1</v>
      </c>
      <c r="BR28">
        <f t="shared" si="1"/>
        <v>0</v>
      </c>
      <c r="BT28" t="s">
        <v>262</v>
      </c>
      <c r="BV28">
        <v>0</v>
      </c>
      <c r="BX28">
        <v>0</v>
      </c>
      <c r="BY28" t="s">
        <v>1042</v>
      </c>
      <c r="BZ28" t="s">
        <v>1043</v>
      </c>
      <c r="CA28">
        <v>0</v>
      </c>
      <c r="CD28" s="3">
        <v>0.59583333333333333</v>
      </c>
      <c r="CE28" t="s">
        <v>274</v>
      </c>
      <c r="CF28" t="s">
        <v>1044</v>
      </c>
      <c r="CG28">
        <v>7</v>
      </c>
      <c r="CI28" t="s">
        <v>331</v>
      </c>
      <c r="CJ28">
        <v>0</v>
      </c>
      <c r="CK28" t="s">
        <v>1045</v>
      </c>
      <c r="CL28" s="4">
        <v>38387</v>
      </c>
      <c r="CM28" t="s">
        <v>1046</v>
      </c>
      <c r="CN28" t="s">
        <v>1047</v>
      </c>
      <c r="CO28">
        <v>0</v>
      </c>
      <c r="CQ28" t="s">
        <v>282</v>
      </c>
      <c r="CR28" t="s">
        <v>262</v>
      </c>
      <c r="CU28" t="s">
        <v>1048</v>
      </c>
      <c r="CW28">
        <v>0</v>
      </c>
      <c r="CY28">
        <v>3</v>
      </c>
      <c r="CZ28" t="s">
        <v>614</v>
      </c>
      <c r="DA28">
        <v>-35</v>
      </c>
      <c r="DB28">
        <v>3</v>
      </c>
      <c r="DC28" t="s">
        <v>988</v>
      </c>
      <c r="DD28">
        <v>-35</v>
      </c>
      <c r="DF28" t="s">
        <v>1049</v>
      </c>
      <c r="DK28">
        <v>-6</v>
      </c>
      <c r="DL28" s="4">
        <v>44442</v>
      </c>
      <c r="DM28">
        <v>19965</v>
      </c>
      <c r="DN28">
        <v>2021</v>
      </c>
      <c r="DO28">
        <v>0</v>
      </c>
      <c r="DQ28">
        <v>78672</v>
      </c>
      <c r="DR28">
        <v>75</v>
      </c>
      <c r="DU28" t="s">
        <v>257</v>
      </c>
      <c r="DV28" t="s">
        <v>274</v>
      </c>
      <c r="DX28">
        <v>14</v>
      </c>
      <c r="DY28" t="s">
        <v>275</v>
      </c>
      <c r="EE28">
        <v>0</v>
      </c>
      <c r="EF28" t="s">
        <v>736</v>
      </c>
      <c r="EG28" t="s">
        <v>338</v>
      </c>
      <c r="EH28">
        <v>0</v>
      </c>
      <c r="EI28" t="s">
        <v>1050</v>
      </c>
      <c r="EJ28" t="s">
        <v>992</v>
      </c>
      <c r="EK28" t="s">
        <v>1051</v>
      </c>
      <c r="EL28" t="s">
        <v>1052</v>
      </c>
      <c r="EM28" t="s">
        <v>1053</v>
      </c>
      <c r="EN28" t="s">
        <v>492</v>
      </c>
      <c r="EO28" t="s">
        <v>269</v>
      </c>
      <c r="EP28" t="s">
        <v>490</v>
      </c>
      <c r="EQ28">
        <v>0</v>
      </c>
      <c r="ER28" t="s">
        <v>491</v>
      </c>
      <c r="ET28" t="s">
        <v>1054</v>
      </c>
      <c r="EU28">
        <v>0</v>
      </c>
      <c r="EV28" t="s">
        <v>679</v>
      </c>
      <c r="EW28" t="s">
        <v>349</v>
      </c>
      <c r="FC28" t="s">
        <v>393</v>
      </c>
      <c r="FE28">
        <v>0</v>
      </c>
      <c r="FF28">
        <v>5</v>
      </c>
      <c r="FJ28" t="s">
        <v>1055</v>
      </c>
      <c r="FK28" t="s">
        <v>1056</v>
      </c>
      <c r="FL28">
        <v>0</v>
      </c>
      <c r="FN28">
        <v>1</v>
      </c>
      <c r="FO28" t="s">
        <v>1049</v>
      </c>
      <c r="FP28" t="s">
        <v>1057</v>
      </c>
      <c r="FQ28">
        <v>0</v>
      </c>
      <c r="FS28" t="s">
        <v>354</v>
      </c>
      <c r="FY28">
        <v>0</v>
      </c>
      <c r="FZ28" t="s">
        <v>1049</v>
      </c>
      <c r="GA28">
        <v>14</v>
      </c>
      <c r="GB28">
        <v>14</v>
      </c>
      <c r="GC28">
        <v>0</v>
      </c>
      <c r="GD28" t="s">
        <v>1058</v>
      </c>
      <c r="GE28" t="s">
        <v>355</v>
      </c>
      <c r="GF28">
        <v>0</v>
      </c>
      <c r="GH28">
        <v>2.5</v>
      </c>
      <c r="GI28">
        <v>2.7</v>
      </c>
      <c r="GJ28">
        <v>0</v>
      </c>
      <c r="GK28">
        <v>0</v>
      </c>
      <c r="GM28" t="s">
        <v>1059</v>
      </c>
      <c r="GQ28" t="s">
        <v>685</v>
      </c>
      <c r="HA28" t="s">
        <v>1060</v>
      </c>
      <c r="HC28" t="s">
        <v>294</v>
      </c>
      <c r="HD28" t="s">
        <v>294</v>
      </c>
      <c r="HE28" t="s">
        <v>1057</v>
      </c>
      <c r="HF28">
        <v>0</v>
      </c>
      <c r="HG28">
        <v>21</v>
      </c>
      <c r="HH28">
        <v>14</v>
      </c>
      <c r="HI28" t="s">
        <v>275</v>
      </c>
      <c r="HL28">
        <v>1</v>
      </c>
      <c r="HO28" t="s">
        <v>401</v>
      </c>
      <c r="HP28" t="s">
        <v>1061</v>
      </c>
      <c r="HQ28" t="s">
        <v>1062</v>
      </c>
      <c r="HR28" t="s">
        <v>1063</v>
      </c>
      <c r="HW28">
        <v>-35</v>
      </c>
      <c r="HX28">
        <v>3910301</v>
      </c>
      <c r="HY28" t="s">
        <v>1049</v>
      </c>
      <c r="HZ28">
        <v>3910282</v>
      </c>
      <c r="IC28">
        <v>0</v>
      </c>
      <c r="ID28">
        <v>0</v>
      </c>
      <c r="IM28">
        <v>69</v>
      </c>
      <c r="IO28" t="s">
        <v>1049</v>
      </c>
      <c r="IU28">
        <v>1</v>
      </c>
      <c r="IV28">
        <f>IF(AND(Table1[[#This Row],[R/P]]="P",Table1[[#This Row],[PaRes]]&lt;&gt;"SCRBL",Table1[[#This Row],[PaRes]]&lt;&gt;"RUN",Table1[[#This Row],[Penalty]]&lt;&gt;1),1,0)</f>
        <v>1</v>
      </c>
      <c r="IW28">
        <f>IF(AND(Table1[[#This Row],[Pass Play]]=1,Table1[[#This Row],[PaRes]]&lt;&gt;"SAC"),1,0)</f>
        <v>0</v>
      </c>
      <c r="IX28">
        <f>IF(Table1[[#This Row],[PaRes]]="COM",1,0)</f>
        <v>0</v>
      </c>
      <c r="IY28">
        <f>IF(Table1[[#This Row],[Pass Play]]=1,Table1[[#This Row],[Gn]],0)</f>
        <v>-6</v>
      </c>
      <c r="IZ28">
        <f>IF(AND(Table1[[#This Row],[Pass Play]]=1,Table1[[#This Row],[EFF]]="Y"),1,0)</f>
        <v>0</v>
      </c>
      <c r="JA28">
        <f>IF(AND(Table1[[#This Row],[Pass Play]]=1,Table1[[#This Row],[EFF]]="Y"),Table1[[#This Row],[Gn]],0)</f>
        <v>0</v>
      </c>
      <c r="JB28">
        <f>IF(AND(Table1[[#This Row],[Pass Play]]=1,Table1[[#This Row],[Gn]]&gt;=15),1,0)</f>
        <v>0</v>
      </c>
      <c r="JC28">
        <f>IF(AND(Table1[[#This Row],[Pass Play]]=1,Table1[[#This Row],[Big Play Passes]]=1),Table1[[#This Row],[Gn]],0)</f>
        <v>0</v>
      </c>
      <c r="JD28">
        <f>IF(AND(OR(Table1[[#This Row],[R/P]]="R",Table1[[#This Row],[PaRes]]="SCRBL",Table1[[#This Row],[PaRes]]="RUN"),Table1[[#This Row],[Penalty]]&lt;&gt;1),1,0)</f>
        <v>0</v>
      </c>
      <c r="JE28">
        <f>IF(Table1[[#This Row],[Rush Attempts]]=1,Table1[[#This Row],[Gn]],0)</f>
        <v>0</v>
      </c>
      <c r="JF28">
        <f>IF(AND(Table1[[#This Row],[Rush Attempts]]=1,Table1[[#This Row],[EFF]]="Y"),1,0)</f>
        <v>0</v>
      </c>
      <c r="JG28">
        <f>IF(AND(Table1[[#This Row],[Rush Attempts]]=1,Table1[[#This Row],[EFF]]="Y"),Table1[[#This Row],[Gn]],0)</f>
        <v>0</v>
      </c>
      <c r="JH28">
        <f>IF(AND(Table1[[#This Row],[Rush Attempts]]=1,Table1[[#This Row],[Gn]]&gt;=10),1,0)</f>
        <v>0</v>
      </c>
      <c r="JI28">
        <f>IF(AND(Table1[[#This Row],[Rush Attempts]]=1,Table1[[#This Row],[Big Play Run]]=1),Table1[[#This Row],[Gn]],0)</f>
        <v>0</v>
      </c>
      <c r="JJ28">
        <f>IF(Table1[[#This Row],[PaRes]]="SAC",1,0)</f>
        <v>1</v>
      </c>
      <c r="JK28">
        <f>IF(Table1[[#This Row],[Sacks]]=1,Table1[[#This Row],[Gn]],0)</f>
        <v>-6</v>
      </c>
      <c r="JL28">
        <f>IF(Table1[[#This Row],[PaRes]]="INT",1,0)</f>
        <v>0</v>
      </c>
      <c r="JM28">
        <f>IF(Table1[[#This Row],[pff_PENALTY]]&lt;&gt;"",1,0)</f>
        <v>0</v>
      </c>
      <c r="JN28">
        <f>Table1[[#This Row],[pff_PENYARDS]]</f>
        <v>0</v>
      </c>
      <c r="JO28">
        <f>IF(Table1[[#This Row],[S/End]]="TD",1,0)</f>
        <v>0</v>
      </c>
      <c r="JP28">
        <f>IF(OR(Table1[[#This Row],[S/End]]="FGGD"),1,0)</f>
        <v>0</v>
      </c>
      <c r="JQ28">
        <f>IF(OR(Table1[[#This Row],[S/End]]="FUM",Table1[[#This Row],[S/End]]="INT"),1,0)</f>
        <v>0</v>
      </c>
      <c r="JR28">
        <f>IF(AND(Table1[[#This Row],[Touchdown]]=1,Table1[[#This Row],[Pass Play]]=1),1,0)</f>
        <v>0</v>
      </c>
      <c r="JS28">
        <f t="shared" si="2"/>
        <v>0</v>
      </c>
      <c r="JT28">
        <f>IF(AND(OR(Table1[[#This Row],[Pass Play]]=1,Table1[[#This Row],[Rush Attempts]]=1),Table1[[#This Row],[Dn]]=3),1,0)</f>
        <v>1</v>
      </c>
      <c r="JU28">
        <f>IF(AND(Table1[[#This Row],[3rd down attempt]]=1,Table1[[#This Row],[EFF]]="Y"),1,0)</f>
        <v>0</v>
      </c>
      <c r="JV28">
        <f>IF(AND(Table1[[#This Row],[3rd down attempt]]=1,Table1[[#This Row],[Dist]]&gt;=7),1,0)</f>
        <v>0</v>
      </c>
      <c r="JW28">
        <f>IF(AND(OR(Table1[[#This Row],[Pass Play]]=1,Table1[[#This Row],[Rush Attempts]]=1),Table1[[#This Row],[Dn]]=4),1,0)</f>
        <v>0</v>
      </c>
      <c r="JX28">
        <f>IF(AND(Table1[[#This Row],[4th down attempt]]=1,Table1[[#This Row],[EFF]]="Y"),1,0)</f>
        <v>0</v>
      </c>
      <c r="JY28">
        <f>IF(AND(OR(Table1[[#This Row],[Pass Play]]=1,Table1[[#This Row],[Rush Attempts]]=1),Table1[[#This Row],[FPos]]&gt;=0,Table1[[#This Row],[FPos]]&lt;=20),1,0)</f>
        <v>0</v>
      </c>
      <c r="JZ28">
        <f>IF(AND(OR(Table1[[#This Row],[Pass Play]]=1,Table1[[#This Row],[Rush Attempts]]=1),Table1[[#This Row],[Dist]]&lt;=Table1[[#This Row],[Gn]]),1,0)</f>
        <v>0</v>
      </c>
      <c r="KA28">
        <f>IF(Table1[[#This Row],[S/End]]&lt;&gt;"",1,0)</f>
        <v>1</v>
      </c>
      <c r="KB28">
        <f>IF(Table1[[#This Row],[S/End]]="TD",1,0)</f>
        <v>0</v>
      </c>
      <c r="KC28">
        <f>IF(Table1[[#This Row],[S/End]]="FGGD",1,0)</f>
        <v>0</v>
      </c>
      <c r="KD28">
        <f>IF(AND(OR(Table1[[#This Row],[Pass Play]]=1,Table1[[#This Row],[Rush Attempts]]=1),Table1[[#This Row],[Gn]]&lt;0),1,0)</f>
        <v>1</v>
      </c>
      <c r="KE28" s="375">
        <f>IF(AND(Table1[[#This Row],[pff_DRVENDPSN]]=3,Table1[[#This Row],[pff_DRVENDEVENT]]="PUNT"),1,0)</f>
        <v>1</v>
      </c>
    </row>
    <row r="29" spans="1:291" hidden="1">
      <c r="A29">
        <v>28</v>
      </c>
      <c r="B29">
        <v>2101</v>
      </c>
      <c r="C29" t="s">
        <v>14475</v>
      </c>
      <c r="D29">
        <v>3</v>
      </c>
      <c r="E29">
        <v>1</v>
      </c>
      <c r="F29">
        <v>10</v>
      </c>
      <c r="H29">
        <v>-9</v>
      </c>
      <c r="I29" t="s">
        <v>253</v>
      </c>
      <c r="J29" t="s">
        <v>298</v>
      </c>
      <c r="K29">
        <v>12</v>
      </c>
      <c r="L29">
        <v>12</v>
      </c>
      <c r="M29" t="s">
        <v>1065</v>
      </c>
      <c r="N29" t="s">
        <v>568</v>
      </c>
      <c r="P29" t="s">
        <v>1066</v>
      </c>
      <c r="Q29" t="s">
        <v>1067</v>
      </c>
      <c r="S29" t="s">
        <v>321</v>
      </c>
      <c r="W29" t="s">
        <v>253</v>
      </c>
      <c r="X29" t="s">
        <v>1068</v>
      </c>
      <c r="Y29" t="s">
        <v>1069</v>
      </c>
      <c r="Z29" t="s">
        <v>1070</v>
      </c>
      <c r="AB29" t="s">
        <v>325</v>
      </c>
      <c r="AC29" t="s">
        <v>326</v>
      </c>
      <c r="AJ29">
        <v>7</v>
      </c>
      <c r="AK29" t="s">
        <v>878</v>
      </c>
      <c r="AP29">
        <v>7</v>
      </c>
      <c r="AU29" t="s">
        <v>254</v>
      </c>
      <c r="BJ29" t="s">
        <v>257</v>
      </c>
      <c r="BQ29">
        <f t="shared" si="0"/>
        <v>1</v>
      </c>
      <c r="BR29">
        <f t="shared" si="1"/>
        <v>0</v>
      </c>
      <c r="BT29" t="s">
        <v>262</v>
      </c>
      <c r="BV29">
        <v>0</v>
      </c>
      <c r="BX29">
        <v>0</v>
      </c>
      <c r="BY29" t="s">
        <v>1071</v>
      </c>
      <c r="CA29">
        <v>0</v>
      </c>
      <c r="CD29" s="3">
        <v>0.26180555555555557</v>
      </c>
      <c r="CE29" t="s">
        <v>274</v>
      </c>
      <c r="CF29" t="s">
        <v>1072</v>
      </c>
      <c r="CG29">
        <v>8</v>
      </c>
      <c r="CI29" t="s">
        <v>331</v>
      </c>
      <c r="CJ29">
        <v>0</v>
      </c>
      <c r="CK29" t="s">
        <v>1073</v>
      </c>
      <c r="CL29" s="4">
        <v>38050</v>
      </c>
      <c r="CM29" t="s">
        <v>1074</v>
      </c>
      <c r="CN29" t="s">
        <v>1075</v>
      </c>
      <c r="CO29">
        <v>0</v>
      </c>
      <c r="CP29" t="s">
        <v>268</v>
      </c>
      <c r="CQ29" t="s">
        <v>282</v>
      </c>
      <c r="CR29" t="s">
        <v>262</v>
      </c>
      <c r="CU29" t="s">
        <v>795</v>
      </c>
      <c r="CW29">
        <v>0</v>
      </c>
      <c r="CY29">
        <v>1</v>
      </c>
      <c r="CZ29" t="s">
        <v>614</v>
      </c>
      <c r="DA29">
        <v>-27</v>
      </c>
      <c r="DB29">
        <v>7</v>
      </c>
      <c r="DC29" t="s">
        <v>554</v>
      </c>
      <c r="DD29">
        <v>-9</v>
      </c>
      <c r="DF29" t="s">
        <v>1049</v>
      </c>
      <c r="DK29">
        <v>-5</v>
      </c>
      <c r="DL29" s="4">
        <v>44442</v>
      </c>
      <c r="DM29">
        <v>19965</v>
      </c>
      <c r="DN29">
        <v>2021</v>
      </c>
      <c r="DO29">
        <v>0</v>
      </c>
      <c r="DQ29">
        <v>78672</v>
      </c>
      <c r="DR29">
        <v>93</v>
      </c>
      <c r="DU29" t="s">
        <v>257</v>
      </c>
      <c r="DV29" t="s">
        <v>274</v>
      </c>
      <c r="DX29">
        <v>14</v>
      </c>
      <c r="DY29" t="s">
        <v>275</v>
      </c>
      <c r="EA29" t="s">
        <v>379</v>
      </c>
      <c r="EE29">
        <v>0</v>
      </c>
      <c r="EF29" t="s">
        <v>1076</v>
      </c>
      <c r="EG29" t="s">
        <v>422</v>
      </c>
      <c r="EH29">
        <v>0</v>
      </c>
      <c r="EJ29" t="s">
        <v>454</v>
      </c>
      <c r="EK29" t="s">
        <v>1077</v>
      </c>
      <c r="EL29" t="s">
        <v>1078</v>
      </c>
      <c r="EM29" t="s">
        <v>1079</v>
      </c>
      <c r="EN29" t="s">
        <v>268</v>
      </c>
      <c r="EO29" t="s">
        <v>269</v>
      </c>
      <c r="EP29" t="s">
        <v>283</v>
      </c>
      <c r="EQ29">
        <v>0</v>
      </c>
      <c r="ER29" t="s">
        <v>491</v>
      </c>
      <c r="ET29" t="s">
        <v>1080</v>
      </c>
      <c r="EU29">
        <v>0</v>
      </c>
      <c r="EV29" t="s">
        <v>679</v>
      </c>
      <c r="EW29" t="s">
        <v>349</v>
      </c>
      <c r="FC29" t="s">
        <v>1081</v>
      </c>
      <c r="FE29">
        <v>0</v>
      </c>
      <c r="FF29">
        <v>18</v>
      </c>
      <c r="FG29" t="s">
        <v>893</v>
      </c>
      <c r="FI29" t="s">
        <v>893</v>
      </c>
      <c r="FK29" t="s">
        <v>1082</v>
      </c>
      <c r="FL29">
        <v>0</v>
      </c>
      <c r="FN29">
        <v>1</v>
      </c>
      <c r="FO29" t="s">
        <v>379</v>
      </c>
      <c r="FP29" t="s">
        <v>1083</v>
      </c>
      <c r="FQ29">
        <v>0</v>
      </c>
      <c r="FR29" t="s">
        <v>257</v>
      </c>
      <c r="FS29" t="s">
        <v>395</v>
      </c>
      <c r="FT29" t="s">
        <v>1029</v>
      </c>
      <c r="FV29" t="s">
        <v>496</v>
      </c>
      <c r="FY29">
        <v>0</v>
      </c>
      <c r="GA29">
        <v>14</v>
      </c>
      <c r="GB29">
        <v>14</v>
      </c>
      <c r="GC29">
        <v>0</v>
      </c>
      <c r="GD29" t="s">
        <v>1084</v>
      </c>
      <c r="GE29" t="s">
        <v>355</v>
      </c>
      <c r="GF29">
        <v>0</v>
      </c>
      <c r="GG29" t="s">
        <v>895</v>
      </c>
      <c r="GH29">
        <v>2.1</v>
      </c>
      <c r="GI29">
        <v>4.9000000000000004</v>
      </c>
      <c r="GJ29">
        <v>0</v>
      </c>
      <c r="GK29">
        <v>0</v>
      </c>
      <c r="GM29" t="s">
        <v>1085</v>
      </c>
      <c r="GO29">
        <v>2</v>
      </c>
      <c r="GQ29" t="s">
        <v>779</v>
      </c>
      <c r="HA29" t="s">
        <v>1086</v>
      </c>
      <c r="HC29" t="s">
        <v>313</v>
      </c>
      <c r="HD29" t="s">
        <v>313</v>
      </c>
      <c r="HE29" t="s">
        <v>1087</v>
      </c>
      <c r="HF29">
        <v>1</v>
      </c>
      <c r="HG29">
        <v>12</v>
      </c>
      <c r="HH29">
        <v>14</v>
      </c>
      <c r="HI29" t="s">
        <v>275</v>
      </c>
      <c r="HL29">
        <v>4</v>
      </c>
      <c r="HO29" t="s">
        <v>1088</v>
      </c>
      <c r="HP29" t="s">
        <v>1089</v>
      </c>
      <c r="HQ29" t="s">
        <v>1090</v>
      </c>
      <c r="HR29" t="s">
        <v>1091</v>
      </c>
      <c r="HU29" t="s">
        <v>1092</v>
      </c>
      <c r="HV29">
        <v>-5</v>
      </c>
      <c r="HW29">
        <v>-4</v>
      </c>
      <c r="HX29">
        <v>3910540</v>
      </c>
      <c r="HY29" t="s">
        <v>435</v>
      </c>
      <c r="HZ29">
        <v>3910524</v>
      </c>
      <c r="IC29">
        <v>0</v>
      </c>
      <c r="ID29">
        <v>1</v>
      </c>
      <c r="IM29">
        <v>85</v>
      </c>
      <c r="IO29" t="s">
        <v>1049</v>
      </c>
      <c r="IQ29" t="s">
        <v>1049</v>
      </c>
      <c r="IU29">
        <v>1</v>
      </c>
      <c r="IV29">
        <f>IF(AND(Table1[[#This Row],[R/P]]="P",Table1[[#This Row],[PaRes]]&lt;&gt;"SCRBL",Table1[[#This Row],[PaRes]]&lt;&gt;"RUN",Table1[[#This Row],[Penalty]]&lt;&gt;1),1,0)</f>
        <v>0</v>
      </c>
      <c r="IW29">
        <f>IF(AND(Table1[[#This Row],[Pass Play]]=1,Table1[[#This Row],[PaRes]]&lt;&gt;"SAC"),1,0)</f>
        <v>0</v>
      </c>
      <c r="IX29">
        <f>IF(Table1[[#This Row],[PaRes]]="COM",1,0)</f>
        <v>0</v>
      </c>
      <c r="IY29">
        <f>IF(Table1[[#This Row],[Pass Play]]=1,Table1[[#This Row],[Gn]],0)</f>
        <v>0</v>
      </c>
      <c r="IZ29">
        <f>IF(AND(Table1[[#This Row],[Pass Play]]=1,Table1[[#This Row],[EFF]]="Y"),1,0)</f>
        <v>0</v>
      </c>
      <c r="JA29">
        <f>IF(AND(Table1[[#This Row],[Pass Play]]=1,Table1[[#This Row],[EFF]]="Y"),Table1[[#This Row],[Gn]],0)</f>
        <v>0</v>
      </c>
      <c r="JB29">
        <f>IF(AND(Table1[[#This Row],[Pass Play]]=1,Table1[[#This Row],[Gn]]&gt;=15),1,0)</f>
        <v>0</v>
      </c>
      <c r="JC29">
        <f>IF(AND(Table1[[#This Row],[Pass Play]]=1,Table1[[#This Row],[Big Play Passes]]=1),Table1[[#This Row],[Gn]],0)</f>
        <v>0</v>
      </c>
      <c r="JD29">
        <f>IF(AND(OR(Table1[[#This Row],[R/P]]="R",Table1[[#This Row],[PaRes]]="SCRBL",Table1[[#This Row],[PaRes]]="RUN"),Table1[[#This Row],[Penalty]]&lt;&gt;1),1,0)</f>
        <v>0</v>
      </c>
      <c r="JE29">
        <f>IF(Table1[[#This Row],[Rush Attempts]]=1,Table1[[#This Row],[Gn]],0)</f>
        <v>0</v>
      </c>
      <c r="JF29">
        <f>IF(AND(Table1[[#This Row],[Rush Attempts]]=1,Table1[[#This Row],[EFF]]="Y"),1,0)</f>
        <v>0</v>
      </c>
      <c r="JG29">
        <f>IF(AND(Table1[[#This Row],[Rush Attempts]]=1,Table1[[#This Row],[EFF]]="Y"),Table1[[#This Row],[Gn]],0)</f>
        <v>0</v>
      </c>
      <c r="JH29">
        <f>IF(AND(Table1[[#This Row],[Rush Attempts]]=1,Table1[[#This Row],[Gn]]&gt;=10),1,0)</f>
        <v>0</v>
      </c>
      <c r="JI29">
        <f>IF(AND(Table1[[#This Row],[Rush Attempts]]=1,Table1[[#This Row],[Big Play Run]]=1),Table1[[#This Row],[Gn]],0)</f>
        <v>0</v>
      </c>
      <c r="JJ29">
        <f>IF(Table1[[#This Row],[PaRes]]="SAC",1,0)</f>
        <v>0</v>
      </c>
      <c r="JK29">
        <f>IF(Table1[[#This Row],[Sacks]]=1,Table1[[#This Row],[Gn]],0)</f>
        <v>0</v>
      </c>
      <c r="JL29">
        <f>IF(Table1[[#This Row],[PaRes]]="INT",1,0)</f>
        <v>0</v>
      </c>
      <c r="JM29">
        <f>IF(Table1[[#This Row],[pff_PENALTY]]&lt;&gt;"",1,0)</f>
        <v>1</v>
      </c>
      <c r="JN29">
        <f>Table1[[#This Row],[pff_PENYARDS]]</f>
        <v>-5</v>
      </c>
      <c r="JO29">
        <f>IF(Table1[[#This Row],[S/End]]="TD",1,0)</f>
        <v>0</v>
      </c>
      <c r="JP29">
        <f>IF(OR(Table1[[#This Row],[S/End]]="FGGD"),1,0)</f>
        <v>0</v>
      </c>
      <c r="JQ29">
        <f>IF(OR(Table1[[#This Row],[S/End]]="FUM",Table1[[#This Row],[S/End]]="INT"),1,0)</f>
        <v>0</v>
      </c>
      <c r="JR29">
        <f>IF(AND(Table1[[#This Row],[Touchdown]]=1,Table1[[#This Row],[Pass Play]]=1),1,0)</f>
        <v>0</v>
      </c>
      <c r="JS29">
        <f t="shared" si="2"/>
        <v>0</v>
      </c>
      <c r="JT29">
        <f>IF(AND(OR(Table1[[#This Row],[Pass Play]]=1,Table1[[#This Row],[Rush Attempts]]=1),Table1[[#This Row],[Dn]]=3),1,0)</f>
        <v>0</v>
      </c>
      <c r="JU29">
        <f>IF(AND(Table1[[#This Row],[3rd down attempt]]=1,Table1[[#This Row],[EFF]]="Y"),1,0)</f>
        <v>0</v>
      </c>
      <c r="JV29">
        <f>IF(AND(Table1[[#This Row],[3rd down attempt]]=1,Table1[[#This Row],[Dist]]&gt;=7),1,0)</f>
        <v>0</v>
      </c>
      <c r="JW29">
        <f>IF(AND(OR(Table1[[#This Row],[Pass Play]]=1,Table1[[#This Row],[Rush Attempts]]=1),Table1[[#This Row],[Dn]]=4),1,0)</f>
        <v>0</v>
      </c>
      <c r="JX29">
        <f>IF(AND(Table1[[#This Row],[4th down attempt]]=1,Table1[[#This Row],[EFF]]="Y"),1,0)</f>
        <v>0</v>
      </c>
      <c r="JY29">
        <f>IF(AND(OR(Table1[[#This Row],[Pass Play]]=1,Table1[[#This Row],[Rush Attempts]]=1),Table1[[#This Row],[FPos]]&gt;=0,Table1[[#This Row],[FPos]]&lt;=20),1,0)</f>
        <v>0</v>
      </c>
      <c r="JZ29">
        <f>IF(AND(OR(Table1[[#This Row],[Pass Play]]=1,Table1[[#This Row],[Rush Attempts]]=1),Table1[[#This Row],[Dist]]&lt;=Table1[[#This Row],[Gn]]),1,0)</f>
        <v>0</v>
      </c>
      <c r="KA29">
        <f>IF(Table1[[#This Row],[S/End]]&lt;&gt;"",1,0)</f>
        <v>0</v>
      </c>
      <c r="KB29">
        <f>IF(Table1[[#This Row],[S/End]]="TD",1,0)</f>
        <v>0</v>
      </c>
      <c r="KC29">
        <f>IF(Table1[[#This Row],[S/End]]="FGGD",1,0)</f>
        <v>0</v>
      </c>
      <c r="KD29">
        <f>IF(AND(OR(Table1[[#This Row],[Pass Play]]=1,Table1[[#This Row],[Rush Attempts]]=1),Table1[[#This Row],[Gn]]&lt;0),1,0)</f>
        <v>0</v>
      </c>
      <c r="KE29" s="375">
        <f>IF(AND(Table1[[#This Row],[pff_DRVENDPSN]]=3,Table1[[#This Row],[pff_DRVENDEVENT]]="PUNT"),1,0)</f>
        <v>0</v>
      </c>
    </row>
    <row r="30" spans="1:291" hidden="1">
      <c r="A30">
        <v>29</v>
      </c>
      <c r="B30">
        <v>2101</v>
      </c>
      <c r="C30" t="s">
        <v>14475</v>
      </c>
      <c r="D30">
        <v>3</v>
      </c>
      <c r="E30">
        <v>1</v>
      </c>
      <c r="F30">
        <v>15</v>
      </c>
      <c r="G30">
        <v>4</v>
      </c>
      <c r="H30">
        <v>-4</v>
      </c>
      <c r="J30" t="s">
        <v>254</v>
      </c>
      <c r="K30">
        <v>11</v>
      </c>
      <c r="L30">
        <v>11</v>
      </c>
      <c r="M30" t="s">
        <v>1094</v>
      </c>
      <c r="N30" t="s">
        <v>1095</v>
      </c>
      <c r="P30" t="s">
        <v>1096</v>
      </c>
      <c r="T30" t="s">
        <v>473</v>
      </c>
      <c r="W30" t="s">
        <v>257</v>
      </c>
      <c r="X30" t="s">
        <v>1097</v>
      </c>
      <c r="AE30" t="s">
        <v>1098</v>
      </c>
      <c r="AF30" t="s">
        <v>1099</v>
      </c>
      <c r="AG30" t="s">
        <v>1097</v>
      </c>
      <c r="AH30" t="s">
        <v>257</v>
      </c>
      <c r="AJ30">
        <v>22</v>
      </c>
      <c r="AP30">
        <v>7</v>
      </c>
      <c r="AU30" t="s">
        <v>254</v>
      </c>
      <c r="BJ30" t="s">
        <v>257</v>
      </c>
      <c r="BQ30">
        <f t="shared" si="0"/>
        <v>0</v>
      </c>
      <c r="BR30">
        <f t="shared" si="1"/>
        <v>10</v>
      </c>
      <c r="BT30" t="s">
        <v>262</v>
      </c>
      <c r="BV30">
        <v>0</v>
      </c>
      <c r="BX30">
        <v>0</v>
      </c>
      <c r="BY30" t="s">
        <v>1100</v>
      </c>
      <c r="CD30" s="3">
        <v>0.24444444444444446</v>
      </c>
      <c r="CF30" t="s">
        <v>1101</v>
      </c>
      <c r="CJ30">
        <v>0</v>
      </c>
      <c r="CK30" t="s">
        <v>1102</v>
      </c>
      <c r="CL30" s="4">
        <v>38387</v>
      </c>
      <c r="CM30" t="s">
        <v>1103</v>
      </c>
      <c r="CN30" t="s">
        <v>1104</v>
      </c>
      <c r="CO30">
        <v>0</v>
      </c>
      <c r="CP30" t="s">
        <v>335</v>
      </c>
      <c r="CQ30" t="s">
        <v>282</v>
      </c>
      <c r="CR30" t="s">
        <v>262</v>
      </c>
      <c r="CU30" t="s">
        <v>419</v>
      </c>
      <c r="CW30">
        <v>0</v>
      </c>
      <c r="CY30">
        <v>2</v>
      </c>
      <c r="CZ30" t="s">
        <v>614</v>
      </c>
      <c r="DA30">
        <v>-27</v>
      </c>
      <c r="DB30">
        <v>7</v>
      </c>
      <c r="DC30" t="s">
        <v>554</v>
      </c>
      <c r="DD30">
        <v>-9</v>
      </c>
      <c r="DF30" t="s">
        <v>304</v>
      </c>
      <c r="DK30">
        <v>4</v>
      </c>
      <c r="DL30" s="4">
        <v>44442</v>
      </c>
      <c r="DM30">
        <v>19965</v>
      </c>
      <c r="DN30">
        <v>2021</v>
      </c>
      <c r="DO30">
        <v>0</v>
      </c>
      <c r="DQ30">
        <v>78672</v>
      </c>
      <c r="DR30">
        <v>94</v>
      </c>
      <c r="DU30" t="s">
        <v>257</v>
      </c>
      <c r="DV30" t="s">
        <v>274</v>
      </c>
      <c r="DX30">
        <v>14</v>
      </c>
      <c r="DY30" t="s">
        <v>275</v>
      </c>
      <c r="EE30">
        <v>0</v>
      </c>
      <c r="EF30" t="s">
        <v>1105</v>
      </c>
      <c r="EG30" t="s">
        <v>422</v>
      </c>
      <c r="EH30">
        <v>0</v>
      </c>
      <c r="EJ30" t="s">
        <v>340</v>
      </c>
      <c r="EK30" t="s">
        <v>1106</v>
      </c>
      <c r="EL30" t="s">
        <v>1107</v>
      </c>
      <c r="EM30" t="s">
        <v>1108</v>
      </c>
      <c r="EN30" t="s">
        <v>1109</v>
      </c>
      <c r="EO30" t="s">
        <v>269</v>
      </c>
      <c r="EP30" t="s">
        <v>1110</v>
      </c>
      <c r="EQ30">
        <v>1</v>
      </c>
      <c r="ET30" t="s">
        <v>1111</v>
      </c>
      <c r="FE30">
        <v>0</v>
      </c>
      <c r="FF30">
        <v>9</v>
      </c>
      <c r="FG30" t="s">
        <v>429</v>
      </c>
      <c r="FI30" t="s">
        <v>429</v>
      </c>
      <c r="FJ30" t="s">
        <v>923</v>
      </c>
      <c r="FL30">
        <v>0</v>
      </c>
      <c r="FN30">
        <v>0</v>
      </c>
      <c r="FQ30">
        <v>0</v>
      </c>
      <c r="FS30" t="s">
        <v>395</v>
      </c>
      <c r="FU30" t="s">
        <v>257</v>
      </c>
      <c r="FV30" t="s">
        <v>496</v>
      </c>
      <c r="FW30" t="s">
        <v>431</v>
      </c>
      <c r="FX30" t="s">
        <v>432</v>
      </c>
      <c r="FY30">
        <v>0</v>
      </c>
      <c r="GA30">
        <v>14</v>
      </c>
      <c r="GB30">
        <v>14</v>
      </c>
      <c r="GC30">
        <v>0</v>
      </c>
      <c r="GD30" t="s">
        <v>1112</v>
      </c>
      <c r="GE30" t="s">
        <v>355</v>
      </c>
      <c r="GF30">
        <v>0</v>
      </c>
      <c r="GG30" t="s">
        <v>274</v>
      </c>
      <c r="GJ30">
        <v>1</v>
      </c>
      <c r="GK30">
        <v>0</v>
      </c>
      <c r="GM30" t="s">
        <v>1113</v>
      </c>
      <c r="GO30">
        <v>3</v>
      </c>
      <c r="HA30" t="s">
        <v>1114</v>
      </c>
      <c r="HC30" t="s">
        <v>313</v>
      </c>
      <c r="HD30" t="s">
        <v>313</v>
      </c>
      <c r="HE30" t="s">
        <v>1115</v>
      </c>
      <c r="HF30">
        <v>0</v>
      </c>
      <c r="HG30">
        <v>11</v>
      </c>
      <c r="HH30">
        <v>14</v>
      </c>
      <c r="HI30" t="s">
        <v>275</v>
      </c>
      <c r="HL30">
        <v>4</v>
      </c>
      <c r="HW30">
        <v>-8</v>
      </c>
      <c r="HX30">
        <v>3910578</v>
      </c>
      <c r="HY30" t="s">
        <v>379</v>
      </c>
      <c r="HZ30">
        <v>3910540</v>
      </c>
      <c r="IC30">
        <v>0</v>
      </c>
      <c r="ID30">
        <v>0</v>
      </c>
      <c r="IM30">
        <v>86</v>
      </c>
      <c r="IO30" t="s">
        <v>304</v>
      </c>
      <c r="IQ30" t="s">
        <v>304</v>
      </c>
      <c r="IU30">
        <v>1</v>
      </c>
      <c r="IV30">
        <f>IF(AND(Table1[[#This Row],[R/P]]="P",Table1[[#This Row],[PaRes]]&lt;&gt;"SCRBL",Table1[[#This Row],[PaRes]]&lt;&gt;"RUN",Table1[[#This Row],[Penalty]]&lt;&gt;1),1,0)</f>
        <v>0</v>
      </c>
      <c r="IW30">
        <f>IF(AND(Table1[[#This Row],[Pass Play]]=1,Table1[[#This Row],[PaRes]]&lt;&gt;"SAC"),1,0)</f>
        <v>0</v>
      </c>
      <c r="IX30">
        <f>IF(Table1[[#This Row],[PaRes]]="COM",1,0)</f>
        <v>0</v>
      </c>
      <c r="IY30">
        <f>IF(Table1[[#This Row],[Pass Play]]=1,Table1[[#This Row],[Gn]],0)</f>
        <v>0</v>
      </c>
      <c r="IZ30">
        <f>IF(AND(Table1[[#This Row],[Pass Play]]=1,Table1[[#This Row],[EFF]]="Y"),1,0)</f>
        <v>0</v>
      </c>
      <c r="JA30">
        <f>IF(AND(Table1[[#This Row],[Pass Play]]=1,Table1[[#This Row],[EFF]]="Y"),Table1[[#This Row],[Gn]],0)</f>
        <v>0</v>
      </c>
      <c r="JB30">
        <f>IF(AND(Table1[[#This Row],[Pass Play]]=1,Table1[[#This Row],[Gn]]&gt;=15),1,0)</f>
        <v>0</v>
      </c>
      <c r="JC30">
        <f>IF(AND(Table1[[#This Row],[Pass Play]]=1,Table1[[#This Row],[Big Play Passes]]=1),Table1[[#This Row],[Gn]],0)</f>
        <v>0</v>
      </c>
      <c r="JD30">
        <f>IF(AND(OR(Table1[[#This Row],[R/P]]="R",Table1[[#This Row],[PaRes]]="SCRBL",Table1[[#This Row],[PaRes]]="RUN"),Table1[[#This Row],[Penalty]]&lt;&gt;1),1,0)</f>
        <v>1</v>
      </c>
      <c r="JE30">
        <f>IF(Table1[[#This Row],[Rush Attempts]]=1,Table1[[#This Row],[Gn]],0)</f>
        <v>4</v>
      </c>
      <c r="JF30">
        <f>IF(AND(Table1[[#This Row],[Rush Attempts]]=1,Table1[[#This Row],[EFF]]="Y"),1,0)</f>
        <v>1</v>
      </c>
      <c r="JG30">
        <f>IF(AND(Table1[[#This Row],[Rush Attempts]]=1,Table1[[#This Row],[EFF]]="Y"),Table1[[#This Row],[Gn]],0)</f>
        <v>4</v>
      </c>
      <c r="JH30">
        <f>IF(AND(Table1[[#This Row],[Rush Attempts]]=1,Table1[[#This Row],[Gn]]&gt;=10),1,0)</f>
        <v>0</v>
      </c>
      <c r="JI30">
        <f>IF(AND(Table1[[#This Row],[Rush Attempts]]=1,Table1[[#This Row],[Big Play Run]]=1),Table1[[#This Row],[Gn]],0)</f>
        <v>0</v>
      </c>
      <c r="JJ30">
        <f>IF(Table1[[#This Row],[PaRes]]="SAC",1,0)</f>
        <v>0</v>
      </c>
      <c r="JK30">
        <f>IF(Table1[[#This Row],[Sacks]]=1,Table1[[#This Row],[Gn]],0)</f>
        <v>0</v>
      </c>
      <c r="JL30">
        <f>IF(Table1[[#This Row],[PaRes]]="INT",1,0)</f>
        <v>0</v>
      </c>
      <c r="JM30">
        <f>IF(Table1[[#This Row],[pff_PENALTY]]&lt;&gt;"",1,0)</f>
        <v>0</v>
      </c>
      <c r="JN30">
        <f>Table1[[#This Row],[pff_PENYARDS]]</f>
        <v>0</v>
      </c>
      <c r="JO30">
        <f>IF(Table1[[#This Row],[S/End]]="TD",1,0)</f>
        <v>0</v>
      </c>
      <c r="JP30">
        <f>IF(OR(Table1[[#This Row],[S/End]]="FGGD"),1,0)</f>
        <v>0</v>
      </c>
      <c r="JQ30">
        <f>IF(OR(Table1[[#This Row],[S/End]]="FUM",Table1[[#This Row],[S/End]]="INT"),1,0)</f>
        <v>0</v>
      </c>
      <c r="JR30">
        <f>IF(AND(Table1[[#This Row],[Touchdown]]=1,Table1[[#This Row],[Pass Play]]=1),1,0)</f>
        <v>0</v>
      </c>
      <c r="JS30">
        <f t="shared" si="2"/>
        <v>0</v>
      </c>
      <c r="JT30">
        <f>IF(AND(OR(Table1[[#This Row],[Pass Play]]=1,Table1[[#This Row],[Rush Attempts]]=1),Table1[[#This Row],[Dn]]=3),1,0)</f>
        <v>0</v>
      </c>
      <c r="JU30">
        <f>IF(AND(Table1[[#This Row],[3rd down attempt]]=1,Table1[[#This Row],[EFF]]="Y"),1,0)</f>
        <v>0</v>
      </c>
      <c r="JV30">
        <f>IF(AND(Table1[[#This Row],[3rd down attempt]]=1,Table1[[#This Row],[Dist]]&gt;=7),1,0)</f>
        <v>0</v>
      </c>
      <c r="JW30">
        <f>IF(AND(OR(Table1[[#This Row],[Pass Play]]=1,Table1[[#This Row],[Rush Attempts]]=1),Table1[[#This Row],[Dn]]=4),1,0)</f>
        <v>0</v>
      </c>
      <c r="JX30">
        <f>IF(AND(Table1[[#This Row],[4th down attempt]]=1,Table1[[#This Row],[EFF]]="Y"),1,0)</f>
        <v>0</v>
      </c>
      <c r="JY30">
        <f>IF(AND(OR(Table1[[#This Row],[Pass Play]]=1,Table1[[#This Row],[Rush Attempts]]=1),Table1[[#This Row],[FPos]]&gt;=0,Table1[[#This Row],[FPos]]&lt;=20),1,0)</f>
        <v>0</v>
      </c>
      <c r="JZ30">
        <f>IF(AND(OR(Table1[[#This Row],[Pass Play]]=1,Table1[[#This Row],[Rush Attempts]]=1),Table1[[#This Row],[Dist]]&lt;=Table1[[#This Row],[Gn]]),1,0)</f>
        <v>0</v>
      </c>
      <c r="KA30">
        <f>IF(Table1[[#This Row],[S/End]]&lt;&gt;"",1,0)</f>
        <v>0</v>
      </c>
      <c r="KB30">
        <f>IF(Table1[[#This Row],[S/End]]="TD",1,0)</f>
        <v>0</v>
      </c>
      <c r="KC30">
        <f>IF(Table1[[#This Row],[S/End]]="FGGD",1,0)</f>
        <v>0</v>
      </c>
      <c r="KD30">
        <f>IF(AND(OR(Table1[[#This Row],[Pass Play]]=1,Table1[[#This Row],[Rush Attempts]]=1),Table1[[#This Row],[Gn]]&lt;0),1,0)</f>
        <v>0</v>
      </c>
      <c r="KE30" s="375">
        <f>IF(AND(Table1[[#This Row],[pff_DRVENDPSN]]=3,Table1[[#This Row],[pff_DRVENDEVENT]]="PUNT"),1,0)</f>
        <v>0</v>
      </c>
    </row>
    <row r="31" spans="1:291" hidden="1">
      <c r="A31">
        <v>30</v>
      </c>
      <c r="B31">
        <v>2101</v>
      </c>
      <c r="C31" t="s">
        <v>14475</v>
      </c>
      <c r="D31">
        <v>3</v>
      </c>
      <c r="E31">
        <v>2</v>
      </c>
      <c r="F31">
        <v>11</v>
      </c>
      <c r="G31">
        <v>7</v>
      </c>
      <c r="H31">
        <v>-8</v>
      </c>
      <c r="J31" t="s">
        <v>254</v>
      </c>
      <c r="K31">
        <v>11</v>
      </c>
      <c r="L31">
        <v>11</v>
      </c>
      <c r="M31" t="s">
        <v>1117</v>
      </c>
      <c r="N31" t="s">
        <v>440</v>
      </c>
      <c r="O31" t="s">
        <v>254</v>
      </c>
      <c r="P31" t="s">
        <v>1118</v>
      </c>
      <c r="S31" t="s">
        <v>1014</v>
      </c>
      <c r="W31" t="s">
        <v>257</v>
      </c>
      <c r="X31" t="s">
        <v>1119</v>
      </c>
      <c r="AE31" t="s">
        <v>411</v>
      </c>
      <c r="AF31" t="s">
        <v>1120</v>
      </c>
      <c r="AG31" t="s">
        <v>1119</v>
      </c>
      <c r="AH31" t="s">
        <v>257</v>
      </c>
      <c r="AJ31">
        <v>7</v>
      </c>
      <c r="AP31">
        <v>7</v>
      </c>
      <c r="BJ31" t="s">
        <v>257</v>
      </c>
      <c r="BQ31">
        <f t="shared" si="0"/>
        <v>0</v>
      </c>
      <c r="BR31">
        <f t="shared" si="1"/>
        <v>1</v>
      </c>
      <c r="BT31" t="s">
        <v>262</v>
      </c>
      <c r="BV31">
        <v>0</v>
      </c>
      <c r="BX31">
        <v>0</v>
      </c>
      <c r="BY31" t="s">
        <v>1121</v>
      </c>
      <c r="BZ31" t="s">
        <v>1109</v>
      </c>
      <c r="CD31" s="3">
        <v>0.21458333333333335</v>
      </c>
      <c r="CF31" t="s">
        <v>1122</v>
      </c>
      <c r="CJ31">
        <v>0</v>
      </c>
      <c r="CK31" t="s">
        <v>1123</v>
      </c>
      <c r="CL31" s="4">
        <v>38387</v>
      </c>
      <c r="CM31" t="s">
        <v>1124</v>
      </c>
      <c r="CN31" t="s">
        <v>1125</v>
      </c>
      <c r="CO31">
        <v>0</v>
      </c>
      <c r="CQ31" t="s">
        <v>418</v>
      </c>
      <c r="CR31" t="s">
        <v>262</v>
      </c>
      <c r="CU31" t="s">
        <v>1126</v>
      </c>
      <c r="CW31">
        <v>0</v>
      </c>
      <c r="CY31">
        <v>3</v>
      </c>
      <c r="CZ31" t="s">
        <v>614</v>
      </c>
      <c r="DA31">
        <v>-27</v>
      </c>
      <c r="DB31">
        <v>7</v>
      </c>
      <c r="DC31" t="s">
        <v>554</v>
      </c>
      <c r="DD31">
        <v>-9</v>
      </c>
      <c r="DF31" t="s">
        <v>379</v>
      </c>
      <c r="DK31">
        <v>7</v>
      </c>
      <c r="DL31" s="4">
        <v>44442</v>
      </c>
      <c r="DM31">
        <v>19965</v>
      </c>
      <c r="DN31">
        <v>2021</v>
      </c>
      <c r="DO31">
        <v>0</v>
      </c>
      <c r="DQ31">
        <v>78672</v>
      </c>
      <c r="DR31">
        <v>95</v>
      </c>
      <c r="DU31" t="s">
        <v>257</v>
      </c>
      <c r="DV31" t="s">
        <v>274</v>
      </c>
      <c r="DX31">
        <v>14</v>
      </c>
      <c r="DY31" t="s">
        <v>275</v>
      </c>
      <c r="EE31">
        <v>0</v>
      </c>
      <c r="EF31" t="s">
        <v>1127</v>
      </c>
      <c r="EG31" t="s">
        <v>1128</v>
      </c>
      <c r="EH31">
        <v>1</v>
      </c>
      <c r="EJ31" t="s">
        <v>340</v>
      </c>
      <c r="EK31" t="s">
        <v>1106</v>
      </c>
      <c r="EL31" t="s">
        <v>1129</v>
      </c>
      <c r="EM31" t="s">
        <v>1130</v>
      </c>
      <c r="EO31" t="s">
        <v>418</v>
      </c>
      <c r="EP31" t="s">
        <v>1110</v>
      </c>
      <c r="EQ31">
        <v>1</v>
      </c>
      <c r="ET31" t="s">
        <v>1131</v>
      </c>
      <c r="FE31">
        <v>0</v>
      </c>
      <c r="FF31">
        <v>4</v>
      </c>
      <c r="FG31" t="s">
        <v>285</v>
      </c>
      <c r="FI31" t="s">
        <v>285</v>
      </c>
      <c r="FJ31" t="s">
        <v>591</v>
      </c>
      <c r="FL31">
        <v>0</v>
      </c>
      <c r="FN31">
        <v>0</v>
      </c>
      <c r="FQ31">
        <v>0</v>
      </c>
      <c r="FS31" t="s">
        <v>462</v>
      </c>
      <c r="FU31" t="s">
        <v>274</v>
      </c>
      <c r="FV31" t="s">
        <v>777</v>
      </c>
      <c r="FW31" t="s">
        <v>431</v>
      </c>
      <c r="FX31" t="s">
        <v>594</v>
      </c>
      <c r="FY31">
        <v>1</v>
      </c>
      <c r="GA31">
        <v>14</v>
      </c>
      <c r="GB31">
        <v>14</v>
      </c>
      <c r="GC31">
        <v>0</v>
      </c>
      <c r="GD31" t="s">
        <v>1132</v>
      </c>
      <c r="GE31" t="s">
        <v>355</v>
      </c>
      <c r="GF31">
        <v>0</v>
      </c>
      <c r="GG31" t="s">
        <v>274</v>
      </c>
      <c r="GJ31">
        <v>0</v>
      </c>
      <c r="GK31">
        <v>0</v>
      </c>
      <c r="GM31" t="s">
        <v>1133</v>
      </c>
      <c r="GO31">
        <v>1</v>
      </c>
      <c r="HA31" t="s">
        <v>1134</v>
      </c>
      <c r="HC31" t="s">
        <v>294</v>
      </c>
      <c r="HD31" t="s">
        <v>294</v>
      </c>
      <c r="HE31" t="s">
        <v>1135</v>
      </c>
      <c r="HF31">
        <v>0</v>
      </c>
      <c r="HG31">
        <v>11</v>
      </c>
      <c r="HH31">
        <v>14</v>
      </c>
      <c r="HI31" t="s">
        <v>275</v>
      </c>
      <c r="HK31" t="s">
        <v>492</v>
      </c>
      <c r="HL31">
        <v>1</v>
      </c>
      <c r="HP31" t="s">
        <v>1136</v>
      </c>
      <c r="HQ31" t="s">
        <v>1008</v>
      </c>
      <c r="HR31" t="s">
        <v>1137</v>
      </c>
      <c r="HW31">
        <v>-15</v>
      </c>
      <c r="HX31">
        <v>3910588</v>
      </c>
      <c r="HY31" t="s">
        <v>1034</v>
      </c>
      <c r="HZ31">
        <v>3910578</v>
      </c>
      <c r="IC31">
        <v>0.5</v>
      </c>
      <c r="ID31">
        <v>1</v>
      </c>
      <c r="IM31">
        <v>87</v>
      </c>
      <c r="IQ31" t="s">
        <v>379</v>
      </c>
      <c r="IU31">
        <v>1</v>
      </c>
      <c r="IV31">
        <f>IF(AND(Table1[[#This Row],[R/P]]="P",Table1[[#This Row],[PaRes]]&lt;&gt;"SCRBL",Table1[[#This Row],[PaRes]]&lt;&gt;"RUN",Table1[[#This Row],[Penalty]]&lt;&gt;1),1,0)</f>
        <v>0</v>
      </c>
      <c r="IW31">
        <f>IF(AND(Table1[[#This Row],[Pass Play]]=1,Table1[[#This Row],[PaRes]]&lt;&gt;"SAC"),1,0)</f>
        <v>0</v>
      </c>
      <c r="IX31">
        <f>IF(Table1[[#This Row],[PaRes]]="COM",1,0)</f>
        <v>0</v>
      </c>
      <c r="IY31">
        <f>IF(Table1[[#This Row],[Pass Play]]=1,Table1[[#This Row],[Gn]],0)</f>
        <v>0</v>
      </c>
      <c r="IZ31">
        <f>IF(AND(Table1[[#This Row],[Pass Play]]=1,Table1[[#This Row],[EFF]]="Y"),1,0)</f>
        <v>0</v>
      </c>
      <c r="JA31">
        <f>IF(AND(Table1[[#This Row],[Pass Play]]=1,Table1[[#This Row],[EFF]]="Y"),Table1[[#This Row],[Gn]],0)</f>
        <v>0</v>
      </c>
      <c r="JB31">
        <f>IF(AND(Table1[[#This Row],[Pass Play]]=1,Table1[[#This Row],[Gn]]&gt;=15),1,0)</f>
        <v>0</v>
      </c>
      <c r="JC31">
        <f>IF(AND(Table1[[#This Row],[Pass Play]]=1,Table1[[#This Row],[Big Play Passes]]=1),Table1[[#This Row],[Gn]],0)</f>
        <v>0</v>
      </c>
      <c r="JD31">
        <f>IF(AND(OR(Table1[[#This Row],[R/P]]="R",Table1[[#This Row],[PaRes]]="SCRBL",Table1[[#This Row],[PaRes]]="RUN"),Table1[[#This Row],[Penalty]]&lt;&gt;1),1,0)</f>
        <v>1</v>
      </c>
      <c r="JE31">
        <f>IF(Table1[[#This Row],[Rush Attempts]]=1,Table1[[#This Row],[Gn]],0)</f>
        <v>7</v>
      </c>
      <c r="JF31">
        <f>IF(AND(Table1[[#This Row],[Rush Attempts]]=1,Table1[[#This Row],[EFF]]="Y"),1,0)</f>
        <v>1</v>
      </c>
      <c r="JG31">
        <f>IF(AND(Table1[[#This Row],[Rush Attempts]]=1,Table1[[#This Row],[EFF]]="Y"),Table1[[#This Row],[Gn]],0)</f>
        <v>7</v>
      </c>
      <c r="JH31">
        <f>IF(AND(Table1[[#This Row],[Rush Attempts]]=1,Table1[[#This Row],[Gn]]&gt;=10),1,0)</f>
        <v>0</v>
      </c>
      <c r="JI31">
        <f>IF(AND(Table1[[#This Row],[Rush Attempts]]=1,Table1[[#This Row],[Big Play Run]]=1),Table1[[#This Row],[Gn]],0)</f>
        <v>0</v>
      </c>
      <c r="JJ31">
        <f>IF(Table1[[#This Row],[PaRes]]="SAC",1,0)</f>
        <v>0</v>
      </c>
      <c r="JK31">
        <f>IF(Table1[[#This Row],[Sacks]]=1,Table1[[#This Row],[Gn]],0)</f>
        <v>0</v>
      </c>
      <c r="JL31">
        <f>IF(Table1[[#This Row],[PaRes]]="INT",1,0)</f>
        <v>0</v>
      </c>
      <c r="JM31">
        <f>IF(Table1[[#This Row],[pff_PENALTY]]&lt;&gt;"",1,0)</f>
        <v>0</v>
      </c>
      <c r="JN31">
        <f>Table1[[#This Row],[pff_PENYARDS]]</f>
        <v>0</v>
      </c>
      <c r="JO31">
        <f>IF(Table1[[#This Row],[S/End]]="TD",1,0)</f>
        <v>0</v>
      </c>
      <c r="JP31">
        <f>IF(OR(Table1[[#This Row],[S/End]]="FGGD"),1,0)</f>
        <v>0</v>
      </c>
      <c r="JQ31">
        <f>IF(OR(Table1[[#This Row],[S/End]]="FUM",Table1[[#This Row],[S/End]]="INT"),1,0)</f>
        <v>0</v>
      </c>
      <c r="JR31">
        <f>IF(AND(Table1[[#This Row],[Touchdown]]=1,Table1[[#This Row],[Pass Play]]=1),1,0)</f>
        <v>0</v>
      </c>
      <c r="JS31">
        <f t="shared" si="2"/>
        <v>0</v>
      </c>
      <c r="JT31">
        <f>IF(AND(OR(Table1[[#This Row],[Pass Play]]=1,Table1[[#This Row],[Rush Attempts]]=1),Table1[[#This Row],[Dn]]=3),1,0)</f>
        <v>0</v>
      </c>
      <c r="JU31">
        <f>IF(AND(Table1[[#This Row],[3rd down attempt]]=1,Table1[[#This Row],[EFF]]="Y"),1,0)</f>
        <v>0</v>
      </c>
      <c r="JV31">
        <f>IF(AND(Table1[[#This Row],[3rd down attempt]]=1,Table1[[#This Row],[Dist]]&gt;=7),1,0)</f>
        <v>0</v>
      </c>
      <c r="JW31">
        <f>IF(AND(OR(Table1[[#This Row],[Pass Play]]=1,Table1[[#This Row],[Rush Attempts]]=1),Table1[[#This Row],[Dn]]=4),1,0)</f>
        <v>0</v>
      </c>
      <c r="JX31">
        <f>IF(AND(Table1[[#This Row],[4th down attempt]]=1,Table1[[#This Row],[EFF]]="Y"),1,0)</f>
        <v>0</v>
      </c>
      <c r="JY31">
        <f>IF(AND(OR(Table1[[#This Row],[Pass Play]]=1,Table1[[#This Row],[Rush Attempts]]=1),Table1[[#This Row],[FPos]]&gt;=0,Table1[[#This Row],[FPos]]&lt;=20),1,0)</f>
        <v>0</v>
      </c>
      <c r="JZ31">
        <f>IF(AND(OR(Table1[[#This Row],[Pass Play]]=1,Table1[[#This Row],[Rush Attempts]]=1),Table1[[#This Row],[Dist]]&lt;=Table1[[#This Row],[Gn]]),1,0)</f>
        <v>0</v>
      </c>
      <c r="KA31">
        <f>IF(Table1[[#This Row],[S/End]]&lt;&gt;"",1,0)</f>
        <v>0</v>
      </c>
      <c r="KB31">
        <f>IF(Table1[[#This Row],[S/End]]="TD",1,0)</f>
        <v>0</v>
      </c>
      <c r="KC31">
        <f>IF(Table1[[#This Row],[S/End]]="FGGD",1,0)</f>
        <v>0</v>
      </c>
      <c r="KD31">
        <f>IF(AND(OR(Table1[[#This Row],[Pass Play]]=1,Table1[[#This Row],[Rush Attempts]]=1),Table1[[#This Row],[Gn]]&lt;0),1,0)</f>
        <v>0</v>
      </c>
      <c r="KE31" s="375">
        <f>IF(AND(Table1[[#This Row],[pff_DRVENDPSN]]=3,Table1[[#This Row],[pff_DRVENDEVENT]]="PUNT"),1,0)</f>
        <v>0</v>
      </c>
    </row>
    <row r="32" spans="1:291" hidden="1">
      <c r="A32">
        <v>31</v>
      </c>
      <c r="B32">
        <v>2101</v>
      </c>
      <c r="C32" t="s">
        <v>14475</v>
      </c>
      <c r="D32">
        <v>3</v>
      </c>
      <c r="E32">
        <v>3</v>
      </c>
      <c r="F32">
        <v>4</v>
      </c>
      <c r="G32">
        <v>10</v>
      </c>
      <c r="H32">
        <v>-15</v>
      </c>
      <c r="J32" t="s">
        <v>254</v>
      </c>
      <c r="K32">
        <v>11</v>
      </c>
      <c r="L32">
        <v>11</v>
      </c>
      <c r="M32" t="s">
        <v>752</v>
      </c>
      <c r="N32" t="s">
        <v>408</v>
      </c>
      <c r="P32" t="s">
        <v>508</v>
      </c>
      <c r="W32" t="s">
        <v>253</v>
      </c>
      <c r="X32" t="s">
        <v>1139</v>
      </c>
      <c r="Y32" t="s">
        <v>1140</v>
      </c>
      <c r="Z32" t="s">
        <v>1141</v>
      </c>
      <c r="AB32" t="s">
        <v>325</v>
      </c>
      <c r="AC32" t="s">
        <v>326</v>
      </c>
      <c r="AJ32">
        <v>7</v>
      </c>
      <c r="AK32" t="s">
        <v>878</v>
      </c>
      <c r="AP32">
        <v>7</v>
      </c>
      <c r="AY32">
        <v>4</v>
      </c>
      <c r="BJ32" t="s">
        <v>257</v>
      </c>
      <c r="BQ32">
        <f t="shared" si="0"/>
        <v>1</v>
      </c>
      <c r="BR32">
        <f t="shared" si="1"/>
        <v>0</v>
      </c>
      <c r="BT32" t="s">
        <v>262</v>
      </c>
      <c r="BV32">
        <v>0</v>
      </c>
      <c r="BX32">
        <v>0</v>
      </c>
      <c r="BY32" t="s">
        <v>1142</v>
      </c>
      <c r="CA32">
        <v>0</v>
      </c>
      <c r="CD32" s="3">
        <v>0.18124999999999999</v>
      </c>
      <c r="CE32" t="s">
        <v>257</v>
      </c>
      <c r="CF32" t="s">
        <v>1143</v>
      </c>
      <c r="CG32">
        <v>8</v>
      </c>
      <c r="CI32" t="s">
        <v>1144</v>
      </c>
      <c r="CJ32">
        <v>0</v>
      </c>
      <c r="CK32" t="s">
        <v>1145</v>
      </c>
      <c r="CL32" s="4">
        <v>38387</v>
      </c>
      <c r="CM32" t="s">
        <v>1146</v>
      </c>
      <c r="CN32" t="s">
        <v>1147</v>
      </c>
      <c r="CO32">
        <v>0</v>
      </c>
      <c r="CP32" t="s">
        <v>814</v>
      </c>
      <c r="CQ32" t="s">
        <v>269</v>
      </c>
      <c r="CR32" t="s">
        <v>262</v>
      </c>
      <c r="CU32" t="s">
        <v>1148</v>
      </c>
      <c r="CW32">
        <v>0</v>
      </c>
      <c r="CY32">
        <v>4</v>
      </c>
      <c r="CZ32" t="s">
        <v>614</v>
      </c>
      <c r="DA32">
        <v>-27</v>
      </c>
      <c r="DB32">
        <v>7</v>
      </c>
      <c r="DC32" t="s">
        <v>554</v>
      </c>
      <c r="DD32">
        <v>-9</v>
      </c>
      <c r="DK32">
        <v>10</v>
      </c>
      <c r="DL32" s="4">
        <v>44442</v>
      </c>
      <c r="DM32">
        <v>19965</v>
      </c>
      <c r="DN32">
        <v>2021</v>
      </c>
      <c r="DO32">
        <v>0</v>
      </c>
      <c r="DQ32">
        <v>78672</v>
      </c>
      <c r="DR32">
        <v>96</v>
      </c>
      <c r="DU32" t="s">
        <v>257</v>
      </c>
      <c r="DV32" t="s">
        <v>274</v>
      </c>
      <c r="DX32">
        <v>14</v>
      </c>
      <c r="DY32" t="s">
        <v>275</v>
      </c>
      <c r="EA32" t="s">
        <v>1049</v>
      </c>
      <c r="EE32">
        <v>0</v>
      </c>
      <c r="EF32" t="s">
        <v>765</v>
      </c>
      <c r="EG32" t="s">
        <v>422</v>
      </c>
      <c r="EH32">
        <v>0</v>
      </c>
      <c r="EJ32" t="s">
        <v>340</v>
      </c>
      <c r="EK32" t="s">
        <v>1149</v>
      </c>
      <c r="EL32" t="s">
        <v>1150</v>
      </c>
      <c r="EM32" t="s">
        <v>1151</v>
      </c>
      <c r="EN32" t="s">
        <v>1152</v>
      </c>
      <c r="EO32" t="s">
        <v>282</v>
      </c>
      <c r="EP32" t="s">
        <v>490</v>
      </c>
      <c r="EQ32">
        <v>0</v>
      </c>
      <c r="ER32" t="s">
        <v>491</v>
      </c>
      <c r="ET32" t="s">
        <v>1153</v>
      </c>
      <c r="EU32">
        <v>0</v>
      </c>
      <c r="EV32" t="s">
        <v>679</v>
      </c>
      <c r="EW32" t="s">
        <v>349</v>
      </c>
      <c r="FC32" t="s">
        <v>352</v>
      </c>
      <c r="FE32">
        <v>0</v>
      </c>
      <c r="FF32">
        <v>3</v>
      </c>
      <c r="FG32" t="s">
        <v>893</v>
      </c>
      <c r="FI32" t="s">
        <v>893</v>
      </c>
      <c r="FJ32" t="s">
        <v>591</v>
      </c>
      <c r="FK32" t="s">
        <v>1154</v>
      </c>
      <c r="FL32">
        <v>0</v>
      </c>
      <c r="FN32">
        <v>1</v>
      </c>
      <c r="FO32" t="s">
        <v>1049</v>
      </c>
      <c r="FQ32">
        <v>0</v>
      </c>
      <c r="FR32" t="s">
        <v>274</v>
      </c>
      <c r="FS32" t="s">
        <v>462</v>
      </c>
      <c r="FV32" t="s">
        <v>777</v>
      </c>
      <c r="FY32">
        <v>0</v>
      </c>
      <c r="GA32">
        <v>14</v>
      </c>
      <c r="GB32">
        <v>14</v>
      </c>
      <c r="GC32">
        <v>0</v>
      </c>
      <c r="GE32" t="s">
        <v>355</v>
      </c>
      <c r="GF32">
        <v>0</v>
      </c>
      <c r="GG32" t="s">
        <v>257</v>
      </c>
      <c r="GH32">
        <v>3.6</v>
      </c>
      <c r="GI32">
        <v>6.8</v>
      </c>
      <c r="GJ32">
        <v>0</v>
      </c>
      <c r="GK32">
        <v>0</v>
      </c>
      <c r="GL32" t="s">
        <v>1155</v>
      </c>
      <c r="GM32" t="s">
        <v>1156</v>
      </c>
      <c r="GO32">
        <v>0</v>
      </c>
      <c r="GQ32" t="s">
        <v>779</v>
      </c>
      <c r="HA32" t="s">
        <v>1157</v>
      </c>
      <c r="HC32" t="s">
        <v>294</v>
      </c>
      <c r="HD32" t="s">
        <v>294</v>
      </c>
      <c r="HF32">
        <v>0</v>
      </c>
      <c r="HG32">
        <v>11</v>
      </c>
      <c r="HH32">
        <v>14</v>
      </c>
      <c r="HI32" t="s">
        <v>275</v>
      </c>
      <c r="HL32">
        <v>1</v>
      </c>
      <c r="HO32" t="s">
        <v>715</v>
      </c>
      <c r="HP32" t="s">
        <v>1158</v>
      </c>
      <c r="HQ32" t="s">
        <v>1159</v>
      </c>
      <c r="HR32" t="s">
        <v>1160</v>
      </c>
      <c r="HW32">
        <v>-25</v>
      </c>
      <c r="HX32">
        <v>3910599</v>
      </c>
      <c r="HY32" t="s">
        <v>600</v>
      </c>
      <c r="HZ32">
        <v>3910588</v>
      </c>
      <c r="IC32">
        <v>0.5</v>
      </c>
      <c r="ID32">
        <v>1</v>
      </c>
      <c r="IM32">
        <v>88</v>
      </c>
      <c r="IQ32" t="s">
        <v>304</v>
      </c>
      <c r="IU32">
        <v>1</v>
      </c>
      <c r="IV32">
        <f>IF(AND(Table1[[#This Row],[R/P]]="P",Table1[[#This Row],[PaRes]]&lt;&gt;"SCRBL",Table1[[#This Row],[PaRes]]&lt;&gt;"RUN",Table1[[#This Row],[Penalty]]&lt;&gt;1),1,0)</f>
        <v>0</v>
      </c>
      <c r="IW32">
        <f>IF(AND(Table1[[#This Row],[Pass Play]]=1,Table1[[#This Row],[PaRes]]&lt;&gt;"SAC"),1,0)</f>
        <v>0</v>
      </c>
      <c r="IX32">
        <f>IF(Table1[[#This Row],[PaRes]]="COM",1,0)</f>
        <v>0</v>
      </c>
      <c r="IY32">
        <f>IF(Table1[[#This Row],[Pass Play]]=1,Table1[[#This Row],[Gn]],0)</f>
        <v>0</v>
      </c>
      <c r="IZ32">
        <f>IF(AND(Table1[[#This Row],[Pass Play]]=1,Table1[[#This Row],[EFF]]="Y"),1,0)</f>
        <v>0</v>
      </c>
      <c r="JA32">
        <f>IF(AND(Table1[[#This Row],[Pass Play]]=1,Table1[[#This Row],[EFF]]="Y"),Table1[[#This Row],[Gn]],0)</f>
        <v>0</v>
      </c>
      <c r="JB32">
        <f>IF(AND(Table1[[#This Row],[Pass Play]]=1,Table1[[#This Row],[Gn]]&gt;=15),1,0)</f>
        <v>0</v>
      </c>
      <c r="JC32">
        <f>IF(AND(Table1[[#This Row],[Pass Play]]=1,Table1[[#This Row],[Big Play Passes]]=1),Table1[[#This Row],[Gn]],0)</f>
        <v>0</v>
      </c>
      <c r="JD32">
        <f>IF(AND(OR(Table1[[#This Row],[R/P]]="R",Table1[[#This Row],[PaRes]]="SCRBL",Table1[[#This Row],[PaRes]]="RUN"),Table1[[#This Row],[Penalty]]&lt;&gt;1),1,0)</f>
        <v>1</v>
      </c>
      <c r="JE32">
        <f>IF(Table1[[#This Row],[Rush Attempts]]=1,Table1[[#This Row],[Gn]],0)</f>
        <v>10</v>
      </c>
      <c r="JF32">
        <f>IF(AND(Table1[[#This Row],[Rush Attempts]]=1,Table1[[#This Row],[EFF]]="Y"),1,0)</f>
        <v>1</v>
      </c>
      <c r="JG32">
        <f>IF(AND(Table1[[#This Row],[Rush Attempts]]=1,Table1[[#This Row],[EFF]]="Y"),Table1[[#This Row],[Gn]],0)</f>
        <v>10</v>
      </c>
      <c r="JH32">
        <f>IF(AND(Table1[[#This Row],[Rush Attempts]]=1,Table1[[#This Row],[Gn]]&gt;=10),1,0)</f>
        <v>1</v>
      </c>
      <c r="JI32">
        <f>IF(AND(Table1[[#This Row],[Rush Attempts]]=1,Table1[[#This Row],[Big Play Run]]=1),Table1[[#This Row],[Gn]],0)</f>
        <v>10</v>
      </c>
      <c r="JJ32">
        <f>IF(Table1[[#This Row],[PaRes]]="SAC",1,0)</f>
        <v>0</v>
      </c>
      <c r="JK32">
        <f>IF(Table1[[#This Row],[Sacks]]=1,Table1[[#This Row],[Gn]],0)</f>
        <v>0</v>
      </c>
      <c r="JL32">
        <f>IF(Table1[[#This Row],[PaRes]]="INT",1,0)</f>
        <v>0</v>
      </c>
      <c r="JM32">
        <f>IF(Table1[[#This Row],[pff_PENALTY]]&lt;&gt;"",1,0)</f>
        <v>0</v>
      </c>
      <c r="JN32">
        <f>Table1[[#This Row],[pff_PENYARDS]]</f>
        <v>0</v>
      </c>
      <c r="JO32">
        <f>IF(Table1[[#This Row],[S/End]]="TD",1,0)</f>
        <v>0</v>
      </c>
      <c r="JP32">
        <f>IF(OR(Table1[[#This Row],[S/End]]="FGGD"),1,0)</f>
        <v>0</v>
      </c>
      <c r="JQ32">
        <f>IF(OR(Table1[[#This Row],[S/End]]="FUM",Table1[[#This Row],[S/End]]="INT"),1,0)</f>
        <v>0</v>
      </c>
      <c r="JR32">
        <f>IF(AND(Table1[[#This Row],[Touchdown]]=1,Table1[[#This Row],[Pass Play]]=1),1,0)</f>
        <v>0</v>
      </c>
      <c r="JS32">
        <f t="shared" si="2"/>
        <v>0</v>
      </c>
      <c r="JT32">
        <f>IF(AND(OR(Table1[[#This Row],[Pass Play]]=1,Table1[[#This Row],[Rush Attempts]]=1),Table1[[#This Row],[Dn]]=3),1,0)</f>
        <v>1</v>
      </c>
      <c r="JU32">
        <f>IF(AND(Table1[[#This Row],[3rd down attempt]]=1,Table1[[#This Row],[EFF]]="Y"),1,0)</f>
        <v>1</v>
      </c>
      <c r="JV32">
        <f>IF(AND(Table1[[#This Row],[3rd down attempt]]=1,Table1[[#This Row],[Dist]]&gt;=7),1,0)</f>
        <v>0</v>
      </c>
      <c r="JW32">
        <f>IF(AND(OR(Table1[[#This Row],[Pass Play]]=1,Table1[[#This Row],[Rush Attempts]]=1),Table1[[#This Row],[Dn]]=4),1,0)</f>
        <v>0</v>
      </c>
      <c r="JX32">
        <f>IF(AND(Table1[[#This Row],[4th down attempt]]=1,Table1[[#This Row],[EFF]]="Y"),1,0)</f>
        <v>0</v>
      </c>
      <c r="JY32">
        <f>IF(AND(OR(Table1[[#This Row],[Pass Play]]=1,Table1[[#This Row],[Rush Attempts]]=1),Table1[[#This Row],[FPos]]&gt;=0,Table1[[#This Row],[FPos]]&lt;=20),1,0)</f>
        <v>0</v>
      </c>
      <c r="JZ32">
        <f>IF(AND(OR(Table1[[#This Row],[Pass Play]]=1,Table1[[#This Row],[Rush Attempts]]=1),Table1[[#This Row],[Dist]]&lt;=Table1[[#This Row],[Gn]]),1,0)</f>
        <v>1</v>
      </c>
      <c r="KA32">
        <f>IF(Table1[[#This Row],[S/End]]&lt;&gt;"",1,0)</f>
        <v>0</v>
      </c>
      <c r="KB32">
        <f>IF(Table1[[#This Row],[S/End]]="TD",1,0)</f>
        <v>0</v>
      </c>
      <c r="KC32">
        <f>IF(Table1[[#This Row],[S/End]]="FGGD",1,0)</f>
        <v>0</v>
      </c>
      <c r="KD32">
        <f>IF(AND(OR(Table1[[#This Row],[Pass Play]]=1,Table1[[#This Row],[Rush Attempts]]=1),Table1[[#This Row],[Gn]]&lt;0),1,0)</f>
        <v>0</v>
      </c>
      <c r="KE32" s="375">
        <f>IF(AND(Table1[[#This Row],[pff_DRVENDPSN]]=3,Table1[[#This Row],[pff_DRVENDEVENT]]="PUNT"),1,0)</f>
        <v>0</v>
      </c>
    </row>
    <row r="33" spans="1:291" hidden="1">
      <c r="A33">
        <v>32</v>
      </c>
      <c r="B33">
        <v>2101</v>
      </c>
      <c r="C33" t="s">
        <v>14475</v>
      </c>
      <c r="D33">
        <v>3</v>
      </c>
      <c r="E33">
        <v>1</v>
      </c>
      <c r="F33">
        <v>10</v>
      </c>
      <c r="G33">
        <v>-3</v>
      </c>
      <c r="H33">
        <v>-25</v>
      </c>
      <c r="J33" t="s">
        <v>298</v>
      </c>
      <c r="K33">
        <v>12</v>
      </c>
      <c r="L33">
        <v>12</v>
      </c>
      <c r="M33" t="s">
        <v>1162</v>
      </c>
      <c r="N33" t="s">
        <v>1163</v>
      </c>
      <c r="P33" t="s">
        <v>1162</v>
      </c>
      <c r="W33" t="s">
        <v>257</v>
      </c>
      <c r="X33" t="s">
        <v>1164</v>
      </c>
      <c r="AE33" t="s">
        <v>259</v>
      </c>
      <c r="AF33" t="s">
        <v>260</v>
      </c>
      <c r="AG33" t="s">
        <v>1164</v>
      </c>
      <c r="AH33" t="s">
        <v>274</v>
      </c>
      <c r="AJ33">
        <v>20</v>
      </c>
      <c r="AP33">
        <v>7</v>
      </c>
      <c r="BJ33" t="s">
        <v>274</v>
      </c>
      <c r="BQ33">
        <f t="shared" si="0"/>
        <v>0</v>
      </c>
      <c r="BR33">
        <f t="shared" si="1"/>
        <v>3</v>
      </c>
      <c r="BT33" t="s">
        <v>262</v>
      </c>
      <c r="BV33">
        <v>0</v>
      </c>
      <c r="BX33">
        <v>0</v>
      </c>
      <c r="BY33" t="s">
        <v>1165</v>
      </c>
      <c r="CD33" s="3">
        <v>0.15138888888888888</v>
      </c>
      <c r="CF33" t="s">
        <v>1166</v>
      </c>
      <c r="CJ33">
        <v>0</v>
      </c>
      <c r="CK33" t="s">
        <v>1167</v>
      </c>
      <c r="CL33" s="4">
        <v>38050</v>
      </c>
      <c r="CM33" t="s">
        <v>1168</v>
      </c>
      <c r="CN33" t="s">
        <v>1169</v>
      </c>
      <c r="CO33">
        <v>0</v>
      </c>
      <c r="CP33" t="s">
        <v>581</v>
      </c>
      <c r="CQ33" t="s">
        <v>282</v>
      </c>
      <c r="CR33" t="s">
        <v>262</v>
      </c>
      <c r="CU33" t="s">
        <v>419</v>
      </c>
      <c r="CW33">
        <v>0</v>
      </c>
      <c r="CY33">
        <v>5</v>
      </c>
      <c r="CZ33" t="s">
        <v>614</v>
      </c>
      <c r="DA33">
        <v>-27</v>
      </c>
      <c r="DB33">
        <v>7</v>
      </c>
      <c r="DC33" t="s">
        <v>554</v>
      </c>
      <c r="DD33">
        <v>-9</v>
      </c>
      <c r="DF33" t="s">
        <v>581</v>
      </c>
      <c r="DK33">
        <v>-3</v>
      </c>
      <c r="DL33" s="4">
        <v>44442</v>
      </c>
      <c r="DM33">
        <v>19965</v>
      </c>
      <c r="DN33">
        <v>2021</v>
      </c>
      <c r="DO33">
        <v>0</v>
      </c>
      <c r="DQ33">
        <v>78672</v>
      </c>
      <c r="DR33">
        <v>97</v>
      </c>
      <c r="DU33" t="s">
        <v>274</v>
      </c>
      <c r="DV33" t="s">
        <v>257</v>
      </c>
      <c r="DX33">
        <v>14</v>
      </c>
      <c r="DY33" t="s">
        <v>275</v>
      </c>
      <c r="EE33">
        <v>0</v>
      </c>
      <c r="EF33" t="s">
        <v>1170</v>
      </c>
      <c r="EG33" t="s">
        <v>422</v>
      </c>
      <c r="EH33">
        <v>0</v>
      </c>
      <c r="EJ33" t="s">
        <v>454</v>
      </c>
      <c r="EK33" t="s">
        <v>1171</v>
      </c>
      <c r="EL33" t="s">
        <v>1172</v>
      </c>
      <c r="EM33" t="s">
        <v>1173</v>
      </c>
      <c r="EN33" t="s">
        <v>1174</v>
      </c>
      <c r="EO33" t="s">
        <v>269</v>
      </c>
      <c r="EP33" t="s">
        <v>1175</v>
      </c>
      <c r="EQ33">
        <v>0</v>
      </c>
      <c r="ET33" t="s">
        <v>1176</v>
      </c>
      <c r="FE33">
        <v>0</v>
      </c>
      <c r="FF33">
        <v>5</v>
      </c>
      <c r="FG33" t="s">
        <v>590</v>
      </c>
      <c r="FH33" t="s">
        <v>309</v>
      </c>
      <c r="FI33" t="s">
        <v>429</v>
      </c>
      <c r="FJ33" t="s">
        <v>430</v>
      </c>
      <c r="FL33">
        <v>0</v>
      </c>
      <c r="FN33">
        <v>0</v>
      </c>
      <c r="FQ33">
        <v>0</v>
      </c>
      <c r="FS33" t="s">
        <v>1177</v>
      </c>
      <c r="FU33" t="s">
        <v>274</v>
      </c>
      <c r="FV33" t="s">
        <v>1178</v>
      </c>
      <c r="FW33" t="s">
        <v>290</v>
      </c>
      <c r="FY33">
        <v>0</v>
      </c>
      <c r="GA33">
        <v>14</v>
      </c>
      <c r="GB33">
        <v>14</v>
      </c>
      <c r="GC33">
        <v>0</v>
      </c>
      <c r="GF33">
        <v>0</v>
      </c>
      <c r="GG33" t="s">
        <v>1179</v>
      </c>
      <c r="GJ33">
        <v>0</v>
      </c>
      <c r="GK33">
        <v>0</v>
      </c>
      <c r="GM33" t="s">
        <v>1180</v>
      </c>
      <c r="GO33">
        <v>0</v>
      </c>
      <c r="HA33" t="s">
        <v>1181</v>
      </c>
      <c r="HC33" t="s">
        <v>294</v>
      </c>
      <c r="HD33" t="s">
        <v>294</v>
      </c>
      <c r="HE33" t="s">
        <v>1182</v>
      </c>
      <c r="HF33">
        <v>0</v>
      </c>
      <c r="HG33">
        <v>12</v>
      </c>
      <c r="HH33">
        <v>14</v>
      </c>
      <c r="HI33" t="s">
        <v>275</v>
      </c>
      <c r="HL33">
        <v>1</v>
      </c>
      <c r="HW33">
        <v>-22</v>
      </c>
      <c r="HX33">
        <v>3910611</v>
      </c>
      <c r="HY33" t="s">
        <v>581</v>
      </c>
      <c r="HZ33">
        <v>3910599</v>
      </c>
      <c r="IC33">
        <v>0</v>
      </c>
      <c r="ID33">
        <v>0</v>
      </c>
      <c r="IM33">
        <v>89</v>
      </c>
      <c r="IO33" t="s">
        <v>581</v>
      </c>
      <c r="IQ33" t="s">
        <v>581</v>
      </c>
      <c r="IU33">
        <v>1</v>
      </c>
      <c r="IV33">
        <f>IF(AND(Table1[[#This Row],[R/P]]="P",Table1[[#This Row],[PaRes]]&lt;&gt;"SCRBL",Table1[[#This Row],[PaRes]]&lt;&gt;"RUN",Table1[[#This Row],[Penalty]]&lt;&gt;1),1,0)</f>
        <v>0</v>
      </c>
      <c r="IW33">
        <f>IF(AND(Table1[[#This Row],[Pass Play]]=1,Table1[[#This Row],[PaRes]]&lt;&gt;"SAC"),1,0)</f>
        <v>0</v>
      </c>
      <c r="IX33">
        <f>IF(Table1[[#This Row],[PaRes]]="COM",1,0)</f>
        <v>0</v>
      </c>
      <c r="IY33">
        <f>IF(Table1[[#This Row],[Pass Play]]=1,Table1[[#This Row],[Gn]],0)</f>
        <v>0</v>
      </c>
      <c r="IZ33">
        <f>IF(AND(Table1[[#This Row],[Pass Play]]=1,Table1[[#This Row],[EFF]]="Y"),1,0)</f>
        <v>0</v>
      </c>
      <c r="JA33">
        <f>IF(AND(Table1[[#This Row],[Pass Play]]=1,Table1[[#This Row],[EFF]]="Y"),Table1[[#This Row],[Gn]],0)</f>
        <v>0</v>
      </c>
      <c r="JB33">
        <f>IF(AND(Table1[[#This Row],[Pass Play]]=1,Table1[[#This Row],[Gn]]&gt;=15),1,0)</f>
        <v>0</v>
      </c>
      <c r="JC33">
        <f>IF(AND(Table1[[#This Row],[Pass Play]]=1,Table1[[#This Row],[Big Play Passes]]=1),Table1[[#This Row],[Gn]],0)</f>
        <v>0</v>
      </c>
      <c r="JD33">
        <f>IF(AND(OR(Table1[[#This Row],[R/P]]="R",Table1[[#This Row],[PaRes]]="SCRBL",Table1[[#This Row],[PaRes]]="RUN"),Table1[[#This Row],[Penalty]]&lt;&gt;1),1,0)</f>
        <v>1</v>
      </c>
      <c r="JE33">
        <f>IF(Table1[[#This Row],[Rush Attempts]]=1,Table1[[#This Row],[Gn]],0)</f>
        <v>-3</v>
      </c>
      <c r="JF33">
        <f>IF(AND(Table1[[#This Row],[Rush Attempts]]=1,Table1[[#This Row],[EFF]]="Y"),1,0)</f>
        <v>0</v>
      </c>
      <c r="JG33">
        <f>IF(AND(Table1[[#This Row],[Rush Attempts]]=1,Table1[[#This Row],[EFF]]="Y"),Table1[[#This Row],[Gn]],0)</f>
        <v>0</v>
      </c>
      <c r="JH33">
        <f>IF(AND(Table1[[#This Row],[Rush Attempts]]=1,Table1[[#This Row],[Gn]]&gt;=10),1,0)</f>
        <v>0</v>
      </c>
      <c r="JI33">
        <f>IF(AND(Table1[[#This Row],[Rush Attempts]]=1,Table1[[#This Row],[Big Play Run]]=1),Table1[[#This Row],[Gn]],0)</f>
        <v>0</v>
      </c>
      <c r="JJ33">
        <f>IF(Table1[[#This Row],[PaRes]]="SAC",1,0)</f>
        <v>0</v>
      </c>
      <c r="JK33">
        <f>IF(Table1[[#This Row],[Sacks]]=1,Table1[[#This Row],[Gn]],0)</f>
        <v>0</v>
      </c>
      <c r="JL33">
        <f>IF(Table1[[#This Row],[PaRes]]="INT",1,0)</f>
        <v>0</v>
      </c>
      <c r="JM33">
        <f>IF(Table1[[#This Row],[pff_PENALTY]]&lt;&gt;"",1,0)</f>
        <v>0</v>
      </c>
      <c r="JN33">
        <f>Table1[[#This Row],[pff_PENYARDS]]</f>
        <v>0</v>
      </c>
      <c r="JO33">
        <f>IF(Table1[[#This Row],[S/End]]="TD",1,0)</f>
        <v>0</v>
      </c>
      <c r="JP33">
        <f>IF(OR(Table1[[#This Row],[S/End]]="FGGD"),1,0)</f>
        <v>0</v>
      </c>
      <c r="JQ33">
        <f>IF(OR(Table1[[#This Row],[S/End]]="FUM",Table1[[#This Row],[S/End]]="INT"),1,0)</f>
        <v>0</v>
      </c>
      <c r="JR33">
        <f>IF(AND(Table1[[#This Row],[Touchdown]]=1,Table1[[#This Row],[Pass Play]]=1),1,0)</f>
        <v>0</v>
      </c>
      <c r="JS33">
        <f t="shared" si="2"/>
        <v>0</v>
      </c>
      <c r="JT33">
        <f>IF(AND(OR(Table1[[#This Row],[Pass Play]]=1,Table1[[#This Row],[Rush Attempts]]=1),Table1[[#This Row],[Dn]]=3),1,0)</f>
        <v>0</v>
      </c>
      <c r="JU33">
        <f>IF(AND(Table1[[#This Row],[3rd down attempt]]=1,Table1[[#This Row],[EFF]]="Y"),1,0)</f>
        <v>0</v>
      </c>
      <c r="JV33">
        <f>IF(AND(Table1[[#This Row],[3rd down attempt]]=1,Table1[[#This Row],[Dist]]&gt;=7),1,0)</f>
        <v>0</v>
      </c>
      <c r="JW33">
        <f>IF(AND(OR(Table1[[#This Row],[Pass Play]]=1,Table1[[#This Row],[Rush Attempts]]=1),Table1[[#This Row],[Dn]]=4),1,0)</f>
        <v>0</v>
      </c>
      <c r="JX33">
        <f>IF(AND(Table1[[#This Row],[4th down attempt]]=1,Table1[[#This Row],[EFF]]="Y"),1,0)</f>
        <v>0</v>
      </c>
      <c r="JY33">
        <f>IF(AND(OR(Table1[[#This Row],[Pass Play]]=1,Table1[[#This Row],[Rush Attempts]]=1),Table1[[#This Row],[FPos]]&gt;=0,Table1[[#This Row],[FPos]]&lt;=20),1,0)</f>
        <v>0</v>
      </c>
      <c r="JZ33">
        <f>IF(AND(OR(Table1[[#This Row],[Pass Play]]=1,Table1[[#This Row],[Rush Attempts]]=1),Table1[[#This Row],[Dist]]&lt;=Table1[[#This Row],[Gn]]),1,0)</f>
        <v>0</v>
      </c>
      <c r="KA33">
        <f>IF(Table1[[#This Row],[S/End]]&lt;&gt;"",1,0)</f>
        <v>0</v>
      </c>
      <c r="KB33">
        <f>IF(Table1[[#This Row],[S/End]]="TD",1,0)</f>
        <v>0</v>
      </c>
      <c r="KC33">
        <f>IF(Table1[[#This Row],[S/End]]="FGGD",1,0)</f>
        <v>0</v>
      </c>
      <c r="KD33">
        <f>IF(AND(OR(Table1[[#This Row],[Pass Play]]=1,Table1[[#This Row],[Rush Attempts]]=1),Table1[[#This Row],[Gn]]&lt;0),1,0)</f>
        <v>1</v>
      </c>
      <c r="KE33" s="375">
        <f>IF(AND(Table1[[#This Row],[pff_DRVENDPSN]]=3,Table1[[#This Row],[pff_DRVENDEVENT]]="PUNT"),1,0)</f>
        <v>0</v>
      </c>
    </row>
    <row r="34" spans="1:291" hidden="1">
      <c r="A34">
        <v>33</v>
      </c>
      <c r="B34">
        <v>2101</v>
      </c>
      <c r="C34" t="s">
        <v>14475</v>
      </c>
      <c r="D34">
        <v>3</v>
      </c>
      <c r="E34">
        <v>2</v>
      </c>
      <c r="F34">
        <v>13</v>
      </c>
      <c r="G34">
        <v>-8</v>
      </c>
      <c r="H34">
        <v>-22</v>
      </c>
      <c r="J34" t="s">
        <v>298</v>
      </c>
      <c r="K34">
        <v>11</v>
      </c>
      <c r="L34" t="s">
        <v>1184</v>
      </c>
      <c r="M34" t="s">
        <v>1185</v>
      </c>
      <c r="N34" t="s">
        <v>1186</v>
      </c>
      <c r="P34" t="s">
        <v>1187</v>
      </c>
      <c r="R34" t="s">
        <v>1188</v>
      </c>
      <c r="T34" t="s">
        <v>571</v>
      </c>
      <c r="W34" t="s">
        <v>253</v>
      </c>
      <c r="X34" t="s">
        <v>1189</v>
      </c>
      <c r="Y34" t="s">
        <v>475</v>
      </c>
      <c r="Z34" t="s">
        <v>1190</v>
      </c>
      <c r="AB34" t="s">
        <v>477</v>
      </c>
      <c r="AC34" t="s">
        <v>478</v>
      </c>
      <c r="AJ34">
        <v>7</v>
      </c>
      <c r="AK34" t="s">
        <v>668</v>
      </c>
      <c r="AP34">
        <v>7</v>
      </c>
      <c r="BJ34" t="s">
        <v>274</v>
      </c>
      <c r="BQ34">
        <f t="shared" si="0"/>
        <v>1</v>
      </c>
      <c r="BR34">
        <f t="shared" si="1"/>
        <v>0</v>
      </c>
      <c r="BT34" t="s">
        <v>262</v>
      </c>
      <c r="BV34">
        <v>0</v>
      </c>
      <c r="BX34">
        <v>0</v>
      </c>
      <c r="BY34" t="s">
        <v>1191</v>
      </c>
      <c r="CA34">
        <v>0</v>
      </c>
      <c r="CB34" t="s">
        <v>890</v>
      </c>
      <c r="CD34" s="3">
        <v>0.12013888888888889</v>
      </c>
      <c r="CE34" t="s">
        <v>274</v>
      </c>
      <c r="CF34" t="s">
        <v>1192</v>
      </c>
      <c r="CG34">
        <v>0</v>
      </c>
      <c r="CI34" t="s">
        <v>481</v>
      </c>
      <c r="CJ34">
        <v>0</v>
      </c>
      <c r="CK34" t="s">
        <v>1193</v>
      </c>
      <c r="CL34" s="4">
        <v>38387</v>
      </c>
      <c r="CM34" t="s">
        <v>1194</v>
      </c>
      <c r="CN34" t="s">
        <v>1195</v>
      </c>
      <c r="CO34">
        <v>0</v>
      </c>
      <c r="CP34" t="s">
        <v>335</v>
      </c>
      <c r="CQ34" t="s">
        <v>282</v>
      </c>
      <c r="CR34" t="s">
        <v>262</v>
      </c>
      <c r="CU34" t="s">
        <v>419</v>
      </c>
      <c r="CW34">
        <v>0</v>
      </c>
      <c r="CY34">
        <v>6</v>
      </c>
      <c r="CZ34" t="s">
        <v>614</v>
      </c>
      <c r="DA34">
        <v>-27</v>
      </c>
      <c r="DB34">
        <v>7</v>
      </c>
      <c r="DC34" t="s">
        <v>554</v>
      </c>
      <c r="DD34">
        <v>-9</v>
      </c>
      <c r="DF34" t="s">
        <v>581</v>
      </c>
      <c r="DK34">
        <v>-8</v>
      </c>
      <c r="DL34" s="4">
        <v>44442</v>
      </c>
      <c r="DM34">
        <v>19965</v>
      </c>
      <c r="DN34">
        <v>2021</v>
      </c>
      <c r="DO34">
        <v>0</v>
      </c>
      <c r="DQ34">
        <v>78672</v>
      </c>
      <c r="DR34">
        <v>98</v>
      </c>
      <c r="DU34" t="s">
        <v>274</v>
      </c>
      <c r="DV34" t="s">
        <v>257</v>
      </c>
      <c r="DX34">
        <v>14</v>
      </c>
      <c r="DY34" t="s">
        <v>275</v>
      </c>
      <c r="EE34">
        <v>0</v>
      </c>
      <c r="EF34" t="s">
        <v>1196</v>
      </c>
      <c r="EG34" t="s">
        <v>383</v>
      </c>
      <c r="EH34">
        <v>0</v>
      </c>
      <c r="EI34" t="s">
        <v>1197</v>
      </c>
      <c r="EJ34" t="s">
        <v>340</v>
      </c>
      <c r="EK34" t="s">
        <v>1198</v>
      </c>
      <c r="EL34" t="s">
        <v>1199</v>
      </c>
      <c r="EM34" t="s">
        <v>1200</v>
      </c>
      <c r="EN34" t="s">
        <v>388</v>
      </c>
      <c r="EO34" t="s">
        <v>269</v>
      </c>
      <c r="EP34" t="s">
        <v>283</v>
      </c>
      <c r="EQ34">
        <v>0</v>
      </c>
      <c r="ER34" t="s">
        <v>491</v>
      </c>
      <c r="ET34" t="s">
        <v>1201</v>
      </c>
      <c r="EU34">
        <v>0</v>
      </c>
      <c r="EV34" t="s">
        <v>679</v>
      </c>
      <c r="EW34" t="s">
        <v>349</v>
      </c>
      <c r="FC34" t="s">
        <v>1202</v>
      </c>
      <c r="FE34">
        <v>1</v>
      </c>
      <c r="FF34">
        <v>1</v>
      </c>
      <c r="FJ34" t="s">
        <v>1203</v>
      </c>
      <c r="FK34" t="s">
        <v>1204</v>
      </c>
      <c r="FL34">
        <v>0</v>
      </c>
      <c r="FN34">
        <v>1</v>
      </c>
      <c r="FO34" t="s">
        <v>1205</v>
      </c>
      <c r="FP34" t="s">
        <v>1083</v>
      </c>
      <c r="FQ34">
        <v>0</v>
      </c>
      <c r="FS34" t="s">
        <v>1177</v>
      </c>
      <c r="FV34" t="s">
        <v>1178</v>
      </c>
      <c r="FW34" t="s">
        <v>290</v>
      </c>
      <c r="FY34">
        <v>0</v>
      </c>
      <c r="FZ34" t="s">
        <v>1205</v>
      </c>
      <c r="GA34">
        <v>14</v>
      </c>
      <c r="GB34">
        <v>14</v>
      </c>
      <c r="GC34">
        <v>0</v>
      </c>
      <c r="GD34" t="s">
        <v>1206</v>
      </c>
      <c r="GF34">
        <v>0</v>
      </c>
      <c r="GG34" t="s">
        <v>466</v>
      </c>
      <c r="GH34">
        <v>2.7</v>
      </c>
      <c r="GI34">
        <v>3</v>
      </c>
      <c r="GJ34">
        <v>0</v>
      </c>
      <c r="GK34">
        <v>0</v>
      </c>
      <c r="GL34" t="s">
        <v>1207</v>
      </c>
      <c r="GM34" t="s">
        <v>1208</v>
      </c>
      <c r="GQ34" t="s">
        <v>685</v>
      </c>
      <c r="HA34" t="s">
        <v>1209</v>
      </c>
      <c r="HC34" t="s">
        <v>313</v>
      </c>
      <c r="HD34" t="s">
        <v>313</v>
      </c>
      <c r="HE34" t="s">
        <v>1083</v>
      </c>
      <c r="HF34">
        <v>0</v>
      </c>
      <c r="HG34">
        <v>11</v>
      </c>
      <c r="HH34">
        <v>14</v>
      </c>
      <c r="HI34" t="s">
        <v>275</v>
      </c>
      <c r="HK34" t="s">
        <v>387</v>
      </c>
      <c r="HL34">
        <v>4</v>
      </c>
      <c r="HO34" t="s">
        <v>1210</v>
      </c>
      <c r="HP34" t="s">
        <v>1211</v>
      </c>
      <c r="HQ34" t="s">
        <v>1212</v>
      </c>
      <c r="HR34" t="s">
        <v>1213</v>
      </c>
      <c r="HW34">
        <v>-14</v>
      </c>
      <c r="HX34">
        <v>3910616</v>
      </c>
      <c r="HY34" t="s">
        <v>1205</v>
      </c>
      <c r="HZ34">
        <v>3910611</v>
      </c>
      <c r="IC34">
        <v>0</v>
      </c>
      <c r="ID34">
        <v>0</v>
      </c>
      <c r="IM34">
        <v>90</v>
      </c>
      <c r="IO34" t="s">
        <v>581</v>
      </c>
      <c r="IU34">
        <v>1</v>
      </c>
      <c r="IV34">
        <f>IF(AND(Table1[[#This Row],[R/P]]="P",Table1[[#This Row],[PaRes]]&lt;&gt;"SCRBL",Table1[[#This Row],[PaRes]]&lt;&gt;"RUN",Table1[[#This Row],[Penalty]]&lt;&gt;1),1,0)</f>
        <v>1</v>
      </c>
      <c r="IW34">
        <f>IF(AND(Table1[[#This Row],[Pass Play]]=1,Table1[[#This Row],[PaRes]]&lt;&gt;"SAC"),1,0)</f>
        <v>0</v>
      </c>
      <c r="IX34">
        <f>IF(Table1[[#This Row],[PaRes]]="COM",1,0)</f>
        <v>0</v>
      </c>
      <c r="IY34">
        <f>IF(Table1[[#This Row],[Pass Play]]=1,Table1[[#This Row],[Gn]],0)</f>
        <v>-8</v>
      </c>
      <c r="IZ34">
        <f>IF(AND(Table1[[#This Row],[Pass Play]]=1,Table1[[#This Row],[EFF]]="Y"),1,0)</f>
        <v>0</v>
      </c>
      <c r="JA34">
        <f>IF(AND(Table1[[#This Row],[Pass Play]]=1,Table1[[#This Row],[EFF]]="Y"),Table1[[#This Row],[Gn]],0)</f>
        <v>0</v>
      </c>
      <c r="JB34">
        <f>IF(AND(Table1[[#This Row],[Pass Play]]=1,Table1[[#This Row],[Gn]]&gt;=15),1,0)</f>
        <v>0</v>
      </c>
      <c r="JC34">
        <f>IF(AND(Table1[[#This Row],[Pass Play]]=1,Table1[[#This Row],[Big Play Passes]]=1),Table1[[#This Row],[Gn]],0)</f>
        <v>0</v>
      </c>
      <c r="JD34">
        <f>IF(AND(OR(Table1[[#This Row],[R/P]]="R",Table1[[#This Row],[PaRes]]="SCRBL",Table1[[#This Row],[PaRes]]="RUN"),Table1[[#This Row],[Penalty]]&lt;&gt;1),1,0)</f>
        <v>0</v>
      </c>
      <c r="JE34">
        <f>IF(Table1[[#This Row],[Rush Attempts]]=1,Table1[[#This Row],[Gn]],0)</f>
        <v>0</v>
      </c>
      <c r="JF34">
        <f>IF(AND(Table1[[#This Row],[Rush Attempts]]=1,Table1[[#This Row],[EFF]]="Y"),1,0)</f>
        <v>0</v>
      </c>
      <c r="JG34">
        <f>IF(AND(Table1[[#This Row],[Rush Attempts]]=1,Table1[[#This Row],[EFF]]="Y"),Table1[[#This Row],[Gn]],0)</f>
        <v>0</v>
      </c>
      <c r="JH34">
        <f>IF(AND(Table1[[#This Row],[Rush Attempts]]=1,Table1[[#This Row],[Gn]]&gt;=10),1,0)</f>
        <v>0</v>
      </c>
      <c r="JI34">
        <f>IF(AND(Table1[[#This Row],[Rush Attempts]]=1,Table1[[#This Row],[Big Play Run]]=1),Table1[[#This Row],[Gn]],0)</f>
        <v>0</v>
      </c>
      <c r="JJ34">
        <f>IF(Table1[[#This Row],[PaRes]]="SAC",1,0)</f>
        <v>1</v>
      </c>
      <c r="JK34">
        <f>IF(Table1[[#This Row],[Sacks]]=1,Table1[[#This Row],[Gn]],0)</f>
        <v>-8</v>
      </c>
      <c r="JL34">
        <f>IF(Table1[[#This Row],[PaRes]]="INT",1,0)</f>
        <v>0</v>
      </c>
      <c r="JM34">
        <f>IF(Table1[[#This Row],[pff_PENALTY]]&lt;&gt;"",1,0)</f>
        <v>0</v>
      </c>
      <c r="JN34">
        <f>Table1[[#This Row],[pff_PENYARDS]]</f>
        <v>0</v>
      </c>
      <c r="JO34">
        <f>IF(Table1[[#This Row],[S/End]]="TD",1,0)</f>
        <v>0</v>
      </c>
      <c r="JP34">
        <f>IF(OR(Table1[[#This Row],[S/End]]="FGGD"),1,0)</f>
        <v>0</v>
      </c>
      <c r="JQ34">
        <f>IF(OR(Table1[[#This Row],[S/End]]="FUM",Table1[[#This Row],[S/End]]="INT"),1,0)</f>
        <v>0</v>
      </c>
      <c r="JR34">
        <f>IF(AND(Table1[[#This Row],[Touchdown]]=1,Table1[[#This Row],[Pass Play]]=1),1,0)</f>
        <v>0</v>
      </c>
      <c r="JS34">
        <f t="shared" si="2"/>
        <v>0</v>
      </c>
      <c r="JT34">
        <f>IF(AND(OR(Table1[[#This Row],[Pass Play]]=1,Table1[[#This Row],[Rush Attempts]]=1),Table1[[#This Row],[Dn]]=3),1,0)</f>
        <v>0</v>
      </c>
      <c r="JU34">
        <f>IF(AND(Table1[[#This Row],[3rd down attempt]]=1,Table1[[#This Row],[EFF]]="Y"),1,0)</f>
        <v>0</v>
      </c>
      <c r="JV34">
        <f>IF(AND(Table1[[#This Row],[3rd down attempt]]=1,Table1[[#This Row],[Dist]]&gt;=7),1,0)</f>
        <v>0</v>
      </c>
      <c r="JW34">
        <f>IF(AND(OR(Table1[[#This Row],[Pass Play]]=1,Table1[[#This Row],[Rush Attempts]]=1),Table1[[#This Row],[Dn]]=4),1,0)</f>
        <v>0</v>
      </c>
      <c r="JX34">
        <f>IF(AND(Table1[[#This Row],[4th down attempt]]=1,Table1[[#This Row],[EFF]]="Y"),1,0)</f>
        <v>0</v>
      </c>
      <c r="JY34">
        <f>IF(AND(OR(Table1[[#This Row],[Pass Play]]=1,Table1[[#This Row],[Rush Attempts]]=1),Table1[[#This Row],[FPos]]&gt;=0,Table1[[#This Row],[FPos]]&lt;=20),1,0)</f>
        <v>0</v>
      </c>
      <c r="JZ34">
        <f>IF(AND(OR(Table1[[#This Row],[Pass Play]]=1,Table1[[#This Row],[Rush Attempts]]=1),Table1[[#This Row],[Dist]]&lt;=Table1[[#This Row],[Gn]]),1,0)</f>
        <v>0</v>
      </c>
      <c r="KA34">
        <f>IF(Table1[[#This Row],[S/End]]&lt;&gt;"",1,0)</f>
        <v>0</v>
      </c>
      <c r="KB34">
        <f>IF(Table1[[#This Row],[S/End]]="TD",1,0)</f>
        <v>0</v>
      </c>
      <c r="KC34">
        <f>IF(Table1[[#This Row],[S/End]]="FGGD",1,0)</f>
        <v>0</v>
      </c>
      <c r="KD34">
        <f>IF(AND(OR(Table1[[#This Row],[Pass Play]]=1,Table1[[#This Row],[Rush Attempts]]=1),Table1[[#This Row],[Gn]]&lt;0),1,0)</f>
        <v>1</v>
      </c>
      <c r="KE34" s="375">
        <f>IF(AND(Table1[[#This Row],[pff_DRVENDPSN]]=3,Table1[[#This Row],[pff_DRVENDEVENT]]="PUNT"),1,0)</f>
        <v>0</v>
      </c>
    </row>
    <row r="35" spans="1:291" hidden="1">
      <c r="A35">
        <v>34</v>
      </c>
      <c r="B35">
        <v>2101</v>
      </c>
      <c r="C35" t="s">
        <v>14475</v>
      </c>
      <c r="D35">
        <v>3</v>
      </c>
      <c r="E35">
        <v>3</v>
      </c>
      <c r="F35">
        <v>21</v>
      </c>
      <c r="G35">
        <v>13</v>
      </c>
      <c r="H35">
        <v>-14</v>
      </c>
      <c r="J35" t="s">
        <v>298</v>
      </c>
      <c r="K35">
        <v>11</v>
      </c>
      <c r="L35">
        <v>11</v>
      </c>
      <c r="M35" t="s">
        <v>1215</v>
      </c>
      <c r="N35" t="s">
        <v>827</v>
      </c>
      <c r="P35" t="s">
        <v>1216</v>
      </c>
      <c r="W35" t="s">
        <v>257</v>
      </c>
      <c r="X35" t="s">
        <v>1217</v>
      </c>
      <c r="AE35" t="s">
        <v>411</v>
      </c>
      <c r="AF35" t="s">
        <v>412</v>
      </c>
      <c r="AG35" t="s">
        <v>1217</v>
      </c>
      <c r="AH35" t="s">
        <v>257</v>
      </c>
      <c r="AJ35">
        <v>22</v>
      </c>
      <c r="AL35" t="s">
        <v>614</v>
      </c>
      <c r="AP35">
        <v>7</v>
      </c>
      <c r="AY35">
        <v>3</v>
      </c>
      <c r="BJ35" t="s">
        <v>274</v>
      </c>
      <c r="BQ35">
        <f t="shared" si="0"/>
        <v>0</v>
      </c>
      <c r="BR35">
        <f t="shared" si="1"/>
        <v>11</v>
      </c>
      <c r="BT35" t="s">
        <v>262</v>
      </c>
      <c r="BV35">
        <v>0</v>
      </c>
      <c r="BX35">
        <v>0</v>
      </c>
      <c r="BY35" t="s">
        <v>1218</v>
      </c>
      <c r="CD35" s="3">
        <v>9.0972222222222218E-2</v>
      </c>
      <c r="CF35" t="s">
        <v>1219</v>
      </c>
      <c r="CJ35">
        <v>0</v>
      </c>
      <c r="CK35" t="s">
        <v>1220</v>
      </c>
      <c r="CL35" s="4">
        <v>38387</v>
      </c>
      <c r="CM35" t="s">
        <v>1221</v>
      </c>
      <c r="CN35" t="s">
        <v>1222</v>
      </c>
      <c r="CO35">
        <v>0</v>
      </c>
      <c r="CP35" t="s">
        <v>796</v>
      </c>
      <c r="CQ35" t="s">
        <v>418</v>
      </c>
      <c r="CR35" t="s">
        <v>262</v>
      </c>
      <c r="CU35" t="s">
        <v>1220</v>
      </c>
      <c r="CW35">
        <v>0</v>
      </c>
      <c r="CY35">
        <v>7</v>
      </c>
      <c r="CZ35" t="s">
        <v>614</v>
      </c>
      <c r="DA35">
        <v>-27</v>
      </c>
      <c r="DB35">
        <v>7</v>
      </c>
      <c r="DC35" t="s">
        <v>554</v>
      </c>
      <c r="DD35">
        <v>-9</v>
      </c>
      <c r="DF35" t="s">
        <v>381</v>
      </c>
      <c r="DK35">
        <v>13</v>
      </c>
      <c r="DL35" s="4">
        <v>44442</v>
      </c>
      <c r="DM35">
        <v>19965</v>
      </c>
      <c r="DN35">
        <v>2021</v>
      </c>
      <c r="DO35">
        <v>0</v>
      </c>
      <c r="DQ35">
        <v>78672</v>
      </c>
      <c r="DR35">
        <v>99</v>
      </c>
      <c r="DU35" t="s">
        <v>274</v>
      </c>
      <c r="DV35" t="s">
        <v>257</v>
      </c>
      <c r="DX35">
        <v>14</v>
      </c>
      <c r="DY35" t="s">
        <v>275</v>
      </c>
      <c r="EE35">
        <v>0</v>
      </c>
      <c r="EF35" t="s">
        <v>1223</v>
      </c>
      <c r="EG35" t="s">
        <v>383</v>
      </c>
      <c r="EH35">
        <v>0</v>
      </c>
      <c r="EI35" t="s">
        <v>1224</v>
      </c>
      <c r="EJ35" t="s">
        <v>340</v>
      </c>
      <c r="EK35" t="s">
        <v>1225</v>
      </c>
      <c r="EL35" t="s">
        <v>1226</v>
      </c>
      <c r="EM35" t="s">
        <v>1227</v>
      </c>
      <c r="EN35" t="s">
        <v>1225</v>
      </c>
      <c r="EO35" t="s">
        <v>418</v>
      </c>
      <c r="EP35" t="s">
        <v>1109</v>
      </c>
      <c r="EQ35">
        <v>0</v>
      </c>
      <c r="ET35" t="s">
        <v>1228</v>
      </c>
      <c r="FE35">
        <v>0</v>
      </c>
      <c r="FF35">
        <v>6</v>
      </c>
      <c r="FG35" t="s">
        <v>429</v>
      </c>
      <c r="FI35" t="s">
        <v>429</v>
      </c>
      <c r="FL35">
        <v>0</v>
      </c>
      <c r="FN35">
        <v>0</v>
      </c>
      <c r="FQ35">
        <v>0</v>
      </c>
      <c r="FS35" t="s">
        <v>395</v>
      </c>
      <c r="FU35" t="s">
        <v>257</v>
      </c>
      <c r="FV35" t="s">
        <v>496</v>
      </c>
      <c r="FW35" t="s">
        <v>431</v>
      </c>
      <c r="FY35">
        <v>0</v>
      </c>
      <c r="GA35">
        <v>14</v>
      </c>
      <c r="GB35">
        <v>14</v>
      </c>
      <c r="GC35">
        <v>0</v>
      </c>
      <c r="GE35" t="s">
        <v>355</v>
      </c>
      <c r="GF35">
        <v>0</v>
      </c>
      <c r="GJ35">
        <v>0</v>
      </c>
      <c r="GK35">
        <v>0</v>
      </c>
      <c r="GM35" t="s">
        <v>1229</v>
      </c>
      <c r="GO35">
        <v>9</v>
      </c>
      <c r="HB35" t="s">
        <v>381</v>
      </c>
      <c r="HC35" t="s">
        <v>294</v>
      </c>
      <c r="HD35" t="s">
        <v>294</v>
      </c>
      <c r="HE35" t="s">
        <v>381</v>
      </c>
      <c r="HF35">
        <v>0</v>
      </c>
      <c r="HG35">
        <v>11</v>
      </c>
      <c r="HH35">
        <v>14</v>
      </c>
      <c r="HI35" t="s">
        <v>275</v>
      </c>
      <c r="HL35">
        <v>3</v>
      </c>
      <c r="HW35">
        <v>-27</v>
      </c>
      <c r="HX35">
        <v>3910622</v>
      </c>
      <c r="HY35" t="s">
        <v>492</v>
      </c>
      <c r="HZ35">
        <v>3910616</v>
      </c>
      <c r="IC35">
        <v>0</v>
      </c>
      <c r="ID35">
        <v>0</v>
      </c>
      <c r="IM35">
        <v>91</v>
      </c>
      <c r="IO35" t="s">
        <v>364</v>
      </c>
      <c r="IQ35" t="s">
        <v>364</v>
      </c>
      <c r="IU35">
        <v>1</v>
      </c>
      <c r="IV35">
        <f>IF(AND(Table1[[#This Row],[R/P]]="P",Table1[[#This Row],[PaRes]]&lt;&gt;"SCRBL",Table1[[#This Row],[PaRes]]&lt;&gt;"RUN",Table1[[#This Row],[Penalty]]&lt;&gt;1),1,0)</f>
        <v>0</v>
      </c>
      <c r="IW35">
        <f>IF(AND(Table1[[#This Row],[Pass Play]]=1,Table1[[#This Row],[PaRes]]&lt;&gt;"SAC"),1,0)</f>
        <v>0</v>
      </c>
      <c r="IX35">
        <f>IF(Table1[[#This Row],[PaRes]]="COM",1,0)</f>
        <v>0</v>
      </c>
      <c r="IY35">
        <f>IF(Table1[[#This Row],[Pass Play]]=1,Table1[[#This Row],[Gn]],0)</f>
        <v>0</v>
      </c>
      <c r="IZ35">
        <f>IF(AND(Table1[[#This Row],[Pass Play]]=1,Table1[[#This Row],[EFF]]="Y"),1,0)</f>
        <v>0</v>
      </c>
      <c r="JA35">
        <f>IF(AND(Table1[[#This Row],[Pass Play]]=1,Table1[[#This Row],[EFF]]="Y"),Table1[[#This Row],[Gn]],0)</f>
        <v>0</v>
      </c>
      <c r="JB35">
        <f>IF(AND(Table1[[#This Row],[Pass Play]]=1,Table1[[#This Row],[Gn]]&gt;=15),1,0)</f>
        <v>0</v>
      </c>
      <c r="JC35">
        <f>IF(AND(Table1[[#This Row],[Pass Play]]=1,Table1[[#This Row],[Big Play Passes]]=1),Table1[[#This Row],[Gn]],0)</f>
        <v>0</v>
      </c>
      <c r="JD35">
        <f>IF(AND(OR(Table1[[#This Row],[R/P]]="R",Table1[[#This Row],[PaRes]]="SCRBL",Table1[[#This Row],[PaRes]]="RUN"),Table1[[#This Row],[Penalty]]&lt;&gt;1),1,0)</f>
        <v>1</v>
      </c>
      <c r="JE35">
        <f>IF(Table1[[#This Row],[Rush Attempts]]=1,Table1[[#This Row],[Gn]],0)</f>
        <v>13</v>
      </c>
      <c r="JF35">
        <f>IF(AND(Table1[[#This Row],[Rush Attempts]]=1,Table1[[#This Row],[EFF]]="Y"),1,0)</f>
        <v>0</v>
      </c>
      <c r="JG35">
        <f>IF(AND(Table1[[#This Row],[Rush Attempts]]=1,Table1[[#This Row],[EFF]]="Y"),Table1[[#This Row],[Gn]],0)</f>
        <v>0</v>
      </c>
      <c r="JH35">
        <f>IF(AND(Table1[[#This Row],[Rush Attempts]]=1,Table1[[#This Row],[Gn]]&gt;=10),1,0)</f>
        <v>1</v>
      </c>
      <c r="JI35">
        <f>IF(AND(Table1[[#This Row],[Rush Attempts]]=1,Table1[[#This Row],[Big Play Run]]=1),Table1[[#This Row],[Gn]],0)</f>
        <v>13</v>
      </c>
      <c r="JJ35">
        <f>IF(Table1[[#This Row],[PaRes]]="SAC",1,0)</f>
        <v>0</v>
      </c>
      <c r="JK35">
        <f>IF(Table1[[#This Row],[Sacks]]=1,Table1[[#This Row],[Gn]],0)</f>
        <v>0</v>
      </c>
      <c r="JL35">
        <f>IF(Table1[[#This Row],[PaRes]]="INT",1,0)</f>
        <v>0</v>
      </c>
      <c r="JM35">
        <f>IF(Table1[[#This Row],[pff_PENALTY]]&lt;&gt;"",1,0)</f>
        <v>0</v>
      </c>
      <c r="JN35">
        <f>Table1[[#This Row],[pff_PENYARDS]]</f>
        <v>0</v>
      </c>
      <c r="JO35">
        <f>IF(Table1[[#This Row],[S/End]]="TD",1,0)</f>
        <v>0</v>
      </c>
      <c r="JP35">
        <f>IF(OR(Table1[[#This Row],[S/End]]="FGGD"),1,0)</f>
        <v>0</v>
      </c>
      <c r="JQ35">
        <f>IF(OR(Table1[[#This Row],[S/End]]="FUM",Table1[[#This Row],[S/End]]="INT"),1,0)</f>
        <v>0</v>
      </c>
      <c r="JR35">
        <f>IF(AND(Table1[[#This Row],[Touchdown]]=1,Table1[[#This Row],[Pass Play]]=1),1,0)</f>
        <v>0</v>
      </c>
      <c r="JS35">
        <f t="shared" si="2"/>
        <v>0</v>
      </c>
      <c r="JT35">
        <f>IF(AND(OR(Table1[[#This Row],[Pass Play]]=1,Table1[[#This Row],[Rush Attempts]]=1),Table1[[#This Row],[Dn]]=3),1,0)</f>
        <v>1</v>
      </c>
      <c r="JU35">
        <f>IF(AND(Table1[[#This Row],[3rd down attempt]]=1,Table1[[#This Row],[EFF]]="Y"),1,0)</f>
        <v>0</v>
      </c>
      <c r="JV35">
        <f>IF(AND(Table1[[#This Row],[3rd down attempt]]=1,Table1[[#This Row],[Dist]]&gt;=7),1,0)</f>
        <v>1</v>
      </c>
      <c r="JW35">
        <f>IF(AND(OR(Table1[[#This Row],[Pass Play]]=1,Table1[[#This Row],[Rush Attempts]]=1),Table1[[#This Row],[Dn]]=4),1,0)</f>
        <v>0</v>
      </c>
      <c r="JX35">
        <f>IF(AND(Table1[[#This Row],[4th down attempt]]=1,Table1[[#This Row],[EFF]]="Y"),1,0)</f>
        <v>0</v>
      </c>
      <c r="JY35">
        <f>IF(AND(OR(Table1[[#This Row],[Pass Play]]=1,Table1[[#This Row],[Rush Attempts]]=1),Table1[[#This Row],[FPos]]&gt;=0,Table1[[#This Row],[FPos]]&lt;=20),1,0)</f>
        <v>0</v>
      </c>
      <c r="JZ35">
        <f>IF(AND(OR(Table1[[#This Row],[Pass Play]]=1,Table1[[#This Row],[Rush Attempts]]=1),Table1[[#This Row],[Dist]]&lt;=Table1[[#This Row],[Gn]]),1,0)</f>
        <v>0</v>
      </c>
      <c r="KA35">
        <f>IF(Table1[[#This Row],[S/End]]&lt;&gt;"",1,0)</f>
        <v>1</v>
      </c>
      <c r="KB35">
        <f>IF(Table1[[#This Row],[S/End]]="TD",1,0)</f>
        <v>0</v>
      </c>
      <c r="KC35">
        <f>IF(Table1[[#This Row],[S/End]]="FGGD",1,0)</f>
        <v>0</v>
      </c>
      <c r="KD35">
        <f>IF(AND(OR(Table1[[#This Row],[Pass Play]]=1,Table1[[#This Row],[Rush Attempts]]=1),Table1[[#This Row],[Gn]]&lt;0),1,0)</f>
        <v>0</v>
      </c>
      <c r="KE35" s="375">
        <f>IF(AND(Table1[[#This Row],[pff_DRVENDPSN]]=3,Table1[[#This Row],[pff_DRVENDEVENT]]="PUNT"),1,0)</f>
        <v>0</v>
      </c>
    </row>
    <row r="36" spans="1:291" hidden="1">
      <c r="A36">
        <v>35</v>
      </c>
      <c r="B36">
        <v>2101</v>
      </c>
      <c r="C36" t="s">
        <v>14475</v>
      </c>
      <c r="D36">
        <v>4</v>
      </c>
      <c r="E36">
        <v>1</v>
      </c>
      <c r="F36">
        <v>10</v>
      </c>
      <c r="G36">
        <v>10</v>
      </c>
      <c r="H36">
        <v>-35</v>
      </c>
      <c r="I36" t="s">
        <v>253</v>
      </c>
      <c r="J36" t="s">
        <v>254</v>
      </c>
      <c r="K36">
        <v>11</v>
      </c>
      <c r="L36">
        <v>11</v>
      </c>
      <c r="M36" t="s">
        <v>752</v>
      </c>
      <c r="N36" t="s">
        <v>408</v>
      </c>
      <c r="P36" t="s">
        <v>508</v>
      </c>
      <c r="W36" t="s">
        <v>253</v>
      </c>
      <c r="X36" t="s">
        <v>1231</v>
      </c>
      <c r="Y36" t="s">
        <v>1232</v>
      </c>
      <c r="Z36" t="s">
        <v>1233</v>
      </c>
      <c r="AB36" t="s">
        <v>1234</v>
      </c>
      <c r="AC36" t="s">
        <v>1235</v>
      </c>
      <c r="AJ36">
        <v>4</v>
      </c>
      <c r="AK36" t="s">
        <v>327</v>
      </c>
      <c r="AP36">
        <v>7</v>
      </c>
      <c r="BJ36" t="s">
        <v>257</v>
      </c>
      <c r="BQ36">
        <f t="shared" si="0"/>
        <v>2</v>
      </c>
      <c r="BR36">
        <f t="shared" si="1"/>
        <v>0</v>
      </c>
      <c r="BT36" t="s">
        <v>262</v>
      </c>
      <c r="BV36">
        <v>0</v>
      </c>
      <c r="BX36">
        <v>1</v>
      </c>
      <c r="BY36" t="s">
        <v>1236</v>
      </c>
      <c r="CA36">
        <v>1</v>
      </c>
      <c r="CD36" s="3">
        <v>0.61875000000000002</v>
      </c>
      <c r="CE36" t="s">
        <v>274</v>
      </c>
      <c r="CF36" t="s">
        <v>1237</v>
      </c>
      <c r="CG36">
        <v>6</v>
      </c>
      <c r="CI36" t="s">
        <v>331</v>
      </c>
      <c r="CJ36">
        <v>0</v>
      </c>
      <c r="CK36" t="s">
        <v>1238</v>
      </c>
      <c r="CL36" s="4">
        <v>38387</v>
      </c>
      <c r="CM36" t="s">
        <v>1239</v>
      </c>
      <c r="CN36" t="s">
        <v>1240</v>
      </c>
      <c r="CO36">
        <v>0</v>
      </c>
      <c r="CP36" t="s">
        <v>268</v>
      </c>
      <c r="CQ36" t="s">
        <v>269</v>
      </c>
      <c r="CR36" t="s">
        <v>262</v>
      </c>
      <c r="CU36" t="s">
        <v>1241</v>
      </c>
      <c r="CW36">
        <v>0</v>
      </c>
      <c r="CY36">
        <v>1</v>
      </c>
      <c r="CZ36" t="s">
        <v>1242</v>
      </c>
      <c r="DA36">
        <v>21</v>
      </c>
      <c r="DB36">
        <v>9</v>
      </c>
      <c r="DC36" t="s">
        <v>1243</v>
      </c>
      <c r="DD36">
        <v>-35</v>
      </c>
      <c r="DF36" t="s">
        <v>335</v>
      </c>
      <c r="DK36">
        <v>10</v>
      </c>
      <c r="DL36" s="4">
        <v>44442</v>
      </c>
      <c r="DM36">
        <v>19965</v>
      </c>
      <c r="DN36">
        <v>2021</v>
      </c>
      <c r="DO36">
        <v>0</v>
      </c>
      <c r="DQ36">
        <v>78672</v>
      </c>
      <c r="DR36">
        <v>106</v>
      </c>
      <c r="DU36" t="s">
        <v>257</v>
      </c>
      <c r="DV36" t="s">
        <v>274</v>
      </c>
      <c r="DX36">
        <v>14</v>
      </c>
      <c r="DY36" t="s">
        <v>275</v>
      </c>
      <c r="EE36">
        <v>0</v>
      </c>
      <c r="EF36" t="s">
        <v>1244</v>
      </c>
      <c r="EG36" t="s">
        <v>422</v>
      </c>
      <c r="EH36">
        <v>0</v>
      </c>
      <c r="EJ36" t="s">
        <v>340</v>
      </c>
      <c r="EK36" t="s">
        <v>1245</v>
      </c>
      <c r="EL36" t="s">
        <v>1246</v>
      </c>
      <c r="EM36" t="s">
        <v>1247</v>
      </c>
      <c r="EN36" t="s">
        <v>268</v>
      </c>
      <c r="EO36" t="s">
        <v>282</v>
      </c>
      <c r="EP36" t="s">
        <v>1248</v>
      </c>
      <c r="EQ36">
        <v>0</v>
      </c>
      <c r="ER36" t="s">
        <v>1249</v>
      </c>
      <c r="ET36" t="s">
        <v>1250</v>
      </c>
      <c r="EU36">
        <v>5</v>
      </c>
      <c r="EV36" t="s">
        <v>348</v>
      </c>
      <c r="EW36" t="s">
        <v>349</v>
      </c>
      <c r="EX36" t="s">
        <v>1251</v>
      </c>
      <c r="EY36" t="s">
        <v>898</v>
      </c>
      <c r="FB36" t="s">
        <v>499</v>
      </c>
      <c r="FC36" t="s">
        <v>1252</v>
      </c>
      <c r="FE36">
        <v>0</v>
      </c>
      <c r="FF36">
        <v>19</v>
      </c>
      <c r="FJ36" t="s">
        <v>1253</v>
      </c>
      <c r="FL36">
        <v>0</v>
      </c>
      <c r="FN36">
        <v>0</v>
      </c>
      <c r="FQ36">
        <v>0</v>
      </c>
      <c r="FS36" t="s">
        <v>462</v>
      </c>
      <c r="FU36" t="s">
        <v>257</v>
      </c>
      <c r="FV36" t="s">
        <v>683</v>
      </c>
      <c r="FY36">
        <v>0</v>
      </c>
      <c r="GA36">
        <v>14</v>
      </c>
      <c r="GB36">
        <v>14</v>
      </c>
      <c r="GC36">
        <v>0</v>
      </c>
      <c r="GE36" t="s">
        <v>355</v>
      </c>
      <c r="GF36">
        <v>0</v>
      </c>
      <c r="GG36" t="s">
        <v>257</v>
      </c>
      <c r="GI36">
        <v>2.2999999999999998</v>
      </c>
      <c r="GJ36">
        <v>0</v>
      </c>
      <c r="GK36">
        <v>0</v>
      </c>
      <c r="GM36" t="s">
        <v>1254</v>
      </c>
      <c r="GN36">
        <v>5</v>
      </c>
      <c r="GO36">
        <v>5</v>
      </c>
      <c r="GP36" t="s">
        <v>357</v>
      </c>
      <c r="GR36">
        <v>10</v>
      </c>
      <c r="HA36" t="s">
        <v>1255</v>
      </c>
      <c r="HC36" t="s">
        <v>294</v>
      </c>
      <c r="HD36" t="s">
        <v>294</v>
      </c>
      <c r="HE36" t="s">
        <v>335</v>
      </c>
      <c r="HF36">
        <v>0</v>
      </c>
      <c r="HG36">
        <v>11</v>
      </c>
      <c r="HH36">
        <v>14</v>
      </c>
      <c r="HI36" t="s">
        <v>275</v>
      </c>
      <c r="HL36" t="s">
        <v>1256</v>
      </c>
      <c r="HM36" t="s">
        <v>335</v>
      </c>
      <c r="HO36" t="s">
        <v>1257</v>
      </c>
      <c r="HP36" t="s">
        <v>1258</v>
      </c>
      <c r="HQ36" t="s">
        <v>1259</v>
      </c>
      <c r="HR36" t="s">
        <v>1260</v>
      </c>
      <c r="HT36" t="s">
        <v>1261</v>
      </c>
      <c r="HW36">
        <v>-45</v>
      </c>
      <c r="HX36">
        <v>3910783</v>
      </c>
      <c r="HY36" t="s">
        <v>898</v>
      </c>
      <c r="HZ36">
        <v>3910687</v>
      </c>
      <c r="IC36">
        <v>0</v>
      </c>
      <c r="ID36">
        <v>0</v>
      </c>
      <c r="IM36">
        <v>97</v>
      </c>
      <c r="IQ36" t="s">
        <v>335</v>
      </c>
      <c r="IR36" t="s">
        <v>273</v>
      </c>
      <c r="IU36">
        <v>1</v>
      </c>
      <c r="IV36">
        <f>IF(AND(Table1[[#This Row],[R/P]]="P",Table1[[#This Row],[PaRes]]&lt;&gt;"SCRBL",Table1[[#This Row],[PaRes]]&lt;&gt;"RUN",Table1[[#This Row],[Penalty]]&lt;&gt;1),1,0)</f>
        <v>1</v>
      </c>
      <c r="IW36">
        <f>IF(AND(Table1[[#This Row],[Pass Play]]=1,Table1[[#This Row],[PaRes]]&lt;&gt;"SAC"),1,0)</f>
        <v>1</v>
      </c>
      <c r="IX36">
        <f>IF(Table1[[#This Row],[PaRes]]="COM",1,0)</f>
        <v>1</v>
      </c>
      <c r="IY36">
        <f>IF(Table1[[#This Row],[Pass Play]]=1,Table1[[#This Row],[Gn]],0)</f>
        <v>10</v>
      </c>
      <c r="IZ36">
        <f>IF(AND(Table1[[#This Row],[Pass Play]]=1,Table1[[#This Row],[EFF]]="Y"),1,0)</f>
        <v>1</v>
      </c>
      <c r="JA36">
        <f>IF(AND(Table1[[#This Row],[Pass Play]]=1,Table1[[#This Row],[EFF]]="Y"),Table1[[#This Row],[Gn]],0)</f>
        <v>10</v>
      </c>
      <c r="JB36">
        <f>IF(AND(Table1[[#This Row],[Pass Play]]=1,Table1[[#This Row],[Gn]]&gt;=15),1,0)</f>
        <v>0</v>
      </c>
      <c r="JC36">
        <f>IF(AND(Table1[[#This Row],[Pass Play]]=1,Table1[[#This Row],[Big Play Passes]]=1),Table1[[#This Row],[Gn]],0)</f>
        <v>0</v>
      </c>
      <c r="JD36">
        <f>IF(AND(OR(Table1[[#This Row],[R/P]]="R",Table1[[#This Row],[PaRes]]="SCRBL",Table1[[#This Row],[PaRes]]="RUN"),Table1[[#This Row],[Penalty]]&lt;&gt;1),1,0)</f>
        <v>0</v>
      </c>
      <c r="JE36">
        <f>IF(Table1[[#This Row],[Rush Attempts]]=1,Table1[[#This Row],[Gn]],0)</f>
        <v>0</v>
      </c>
      <c r="JF36">
        <f>IF(AND(Table1[[#This Row],[Rush Attempts]]=1,Table1[[#This Row],[EFF]]="Y"),1,0)</f>
        <v>0</v>
      </c>
      <c r="JG36">
        <f>IF(AND(Table1[[#This Row],[Rush Attempts]]=1,Table1[[#This Row],[EFF]]="Y"),Table1[[#This Row],[Gn]],0)</f>
        <v>0</v>
      </c>
      <c r="JH36">
        <f>IF(AND(Table1[[#This Row],[Rush Attempts]]=1,Table1[[#This Row],[Gn]]&gt;=10),1,0)</f>
        <v>0</v>
      </c>
      <c r="JI36">
        <f>IF(AND(Table1[[#This Row],[Rush Attempts]]=1,Table1[[#This Row],[Big Play Run]]=1),Table1[[#This Row],[Gn]],0)</f>
        <v>0</v>
      </c>
      <c r="JJ36">
        <f>IF(Table1[[#This Row],[PaRes]]="SAC",1,0)</f>
        <v>0</v>
      </c>
      <c r="JK36">
        <f>IF(Table1[[#This Row],[Sacks]]=1,Table1[[#This Row],[Gn]],0)</f>
        <v>0</v>
      </c>
      <c r="JL36">
        <f>IF(Table1[[#This Row],[PaRes]]="INT",1,0)</f>
        <v>0</v>
      </c>
      <c r="JM36">
        <f>IF(Table1[[#This Row],[pff_PENALTY]]&lt;&gt;"",1,0)</f>
        <v>0</v>
      </c>
      <c r="JN36">
        <f>Table1[[#This Row],[pff_PENYARDS]]</f>
        <v>0</v>
      </c>
      <c r="JO36">
        <f>IF(Table1[[#This Row],[S/End]]="TD",1,0)</f>
        <v>0</v>
      </c>
      <c r="JP36">
        <f>IF(OR(Table1[[#This Row],[S/End]]="FGGD"),1,0)</f>
        <v>0</v>
      </c>
      <c r="JQ36">
        <f>IF(OR(Table1[[#This Row],[S/End]]="FUM",Table1[[#This Row],[S/End]]="INT"),1,0)</f>
        <v>0</v>
      </c>
      <c r="JR36">
        <f>IF(AND(Table1[[#This Row],[Touchdown]]=1,Table1[[#This Row],[Pass Play]]=1),1,0)</f>
        <v>0</v>
      </c>
      <c r="JS36">
        <f t="shared" si="2"/>
        <v>0</v>
      </c>
      <c r="JT36">
        <f>IF(AND(OR(Table1[[#This Row],[Pass Play]]=1,Table1[[#This Row],[Rush Attempts]]=1),Table1[[#This Row],[Dn]]=3),1,0)</f>
        <v>0</v>
      </c>
      <c r="JU36">
        <f>IF(AND(Table1[[#This Row],[3rd down attempt]]=1,Table1[[#This Row],[EFF]]="Y"),1,0)</f>
        <v>0</v>
      </c>
      <c r="JV36">
        <f>IF(AND(Table1[[#This Row],[3rd down attempt]]=1,Table1[[#This Row],[Dist]]&gt;=7),1,0)</f>
        <v>0</v>
      </c>
      <c r="JW36">
        <f>IF(AND(OR(Table1[[#This Row],[Pass Play]]=1,Table1[[#This Row],[Rush Attempts]]=1),Table1[[#This Row],[Dn]]=4),1,0)</f>
        <v>0</v>
      </c>
      <c r="JX36">
        <f>IF(AND(Table1[[#This Row],[4th down attempt]]=1,Table1[[#This Row],[EFF]]="Y"),1,0)</f>
        <v>0</v>
      </c>
      <c r="JY36">
        <f>IF(AND(OR(Table1[[#This Row],[Pass Play]]=1,Table1[[#This Row],[Rush Attempts]]=1),Table1[[#This Row],[FPos]]&gt;=0,Table1[[#This Row],[FPos]]&lt;=20),1,0)</f>
        <v>0</v>
      </c>
      <c r="JZ36">
        <f>IF(AND(OR(Table1[[#This Row],[Pass Play]]=1,Table1[[#This Row],[Rush Attempts]]=1),Table1[[#This Row],[Dist]]&lt;=Table1[[#This Row],[Gn]]),1,0)</f>
        <v>1</v>
      </c>
      <c r="KA36">
        <f>IF(Table1[[#This Row],[S/End]]&lt;&gt;"",1,0)</f>
        <v>0</v>
      </c>
      <c r="KB36">
        <f>IF(Table1[[#This Row],[S/End]]="TD",1,0)</f>
        <v>0</v>
      </c>
      <c r="KC36">
        <f>IF(Table1[[#This Row],[S/End]]="FGGD",1,0)</f>
        <v>0</v>
      </c>
      <c r="KD36">
        <f>IF(AND(OR(Table1[[#This Row],[Pass Play]]=1,Table1[[#This Row],[Rush Attempts]]=1),Table1[[#This Row],[Gn]]&lt;0),1,0)</f>
        <v>0</v>
      </c>
      <c r="KE36" s="375">
        <f>IF(AND(Table1[[#This Row],[pff_DRVENDPSN]]=3,Table1[[#This Row],[pff_DRVENDEVENT]]="PUNT"),1,0)</f>
        <v>0</v>
      </c>
    </row>
    <row r="37" spans="1:291" hidden="1">
      <c r="A37">
        <v>36</v>
      </c>
      <c r="B37">
        <v>2101</v>
      </c>
      <c r="C37" t="s">
        <v>14475</v>
      </c>
      <c r="D37">
        <v>4</v>
      </c>
      <c r="E37">
        <v>1</v>
      </c>
      <c r="F37">
        <v>10</v>
      </c>
      <c r="G37">
        <v>0</v>
      </c>
      <c r="H37">
        <v>-45</v>
      </c>
      <c r="J37" t="s">
        <v>298</v>
      </c>
      <c r="K37">
        <v>11</v>
      </c>
      <c r="L37">
        <v>11</v>
      </c>
      <c r="M37" t="s">
        <v>366</v>
      </c>
      <c r="N37" t="s">
        <v>367</v>
      </c>
      <c r="P37" t="s">
        <v>368</v>
      </c>
      <c r="W37" t="s">
        <v>253</v>
      </c>
      <c r="X37" t="s">
        <v>369</v>
      </c>
      <c r="Y37" t="s">
        <v>370</v>
      </c>
      <c r="Z37" t="s">
        <v>371</v>
      </c>
      <c r="AB37" t="s">
        <v>372</v>
      </c>
      <c r="AC37" t="s">
        <v>373</v>
      </c>
      <c r="AK37" t="s">
        <v>726</v>
      </c>
      <c r="AP37">
        <v>7</v>
      </c>
      <c r="BJ37" t="s">
        <v>274</v>
      </c>
      <c r="BQ37">
        <f t="shared" si="0"/>
        <v>2</v>
      </c>
      <c r="BR37">
        <f t="shared" si="1"/>
        <v>0</v>
      </c>
      <c r="BT37" t="s">
        <v>262</v>
      </c>
      <c r="BV37">
        <v>0</v>
      </c>
      <c r="BX37">
        <v>0</v>
      </c>
      <c r="BY37" t="s">
        <v>1263</v>
      </c>
      <c r="CA37">
        <v>1</v>
      </c>
      <c r="CD37" s="3">
        <v>0.59027777777777779</v>
      </c>
      <c r="CE37" t="s">
        <v>274</v>
      </c>
      <c r="CF37" t="s">
        <v>1264</v>
      </c>
      <c r="CG37">
        <v>7</v>
      </c>
      <c r="CI37" t="s">
        <v>331</v>
      </c>
      <c r="CJ37">
        <v>0</v>
      </c>
      <c r="CK37" t="s">
        <v>1265</v>
      </c>
      <c r="CL37" s="4">
        <v>38387</v>
      </c>
      <c r="CM37" t="s">
        <v>1266</v>
      </c>
      <c r="CN37" t="s">
        <v>1267</v>
      </c>
      <c r="CO37">
        <v>0</v>
      </c>
      <c r="CQ37" t="s">
        <v>282</v>
      </c>
      <c r="CR37" t="s">
        <v>262</v>
      </c>
      <c r="CT37" t="s">
        <v>1268</v>
      </c>
      <c r="CU37" t="s">
        <v>1269</v>
      </c>
      <c r="CW37">
        <v>0</v>
      </c>
      <c r="CY37">
        <v>2</v>
      </c>
      <c r="CZ37" t="s">
        <v>1242</v>
      </c>
      <c r="DA37">
        <v>21</v>
      </c>
      <c r="DB37">
        <v>9</v>
      </c>
      <c r="DC37" t="s">
        <v>1243</v>
      </c>
      <c r="DD37">
        <v>-35</v>
      </c>
      <c r="DK37">
        <v>0</v>
      </c>
      <c r="DL37" s="4">
        <v>44442</v>
      </c>
      <c r="DM37">
        <v>19965</v>
      </c>
      <c r="DN37">
        <v>2021</v>
      </c>
      <c r="DO37">
        <v>0</v>
      </c>
      <c r="DQ37">
        <v>78672</v>
      </c>
      <c r="DR37">
        <v>107</v>
      </c>
      <c r="DU37" t="s">
        <v>274</v>
      </c>
      <c r="DV37" t="s">
        <v>257</v>
      </c>
      <c r="DX37">
        <v>14</v>
      </c>
      <c r="DY37" t="s">
        <v>275</v>
      </c>
      <c r="EB37" t="s">
        <v>735</v>
      </c>
      <c r="EE37">
        <v>0</v>
      </c>
      <c r="EF37" t="s">
        <v>1270</v>
      </c>
      <c r="EG37" t="s">
        <v>383</v>
      </c>
      <c r="EH37">
        <v>0</v>
      </c>
      <c r="EJ37" t="s">
        <v>340</v>
      </c>
      <c r="EK37" t="s">
        <v>1271</v>
      </c>
      <c r="EL37" t="s">
        <v>1272</v>
      </c>
      <c r="EM37" t="s">
        <v>1273</v>
      </c>
      <c r="EN37" t="s">
        <v>1005</v>
      </c>
      <c r="EO37" t="s">
        <v>269</v>
      </c>
      <c r="EP37" t="s">
        <v>707</v>
      </c>
      <c r="EQ37">
        <v>0</v>
      </c>
      <c r="ER37" t="s">
        <v>491</v>
      </c>
      <c r="ET37" t="s">
        <v>1274</v>
      </c>
      <c r="EU37">
        <v>5</v>
      </c>
      <c r="EV37" t="s">
        <v>348</v>
      </c>
      <c r="EW37" t="s">
        <v>349</v>
      </c>
      <c r="EX37" t="s">
        <v>390</v>
      </c>
      <c r="EY37" t="s">
        <v>391</v>
      </c>
      <c r="FB37" t="s">
        <v>392</v>
      </c>
      <c r="FC37" t="s">
        <v>1275</v>
      </c>
      <c r="FE37">
        <v>1</v>
      </c>
      <c r="FF37">
        <v>8</v>
      </c>
      <c r="FJ37" t="s">
        <v>1276</v>
      </c>
      <c r="FL37">
        <v>0</v>
      </c>
      <c r="FN37">
        <v>0</v>
      </c>
      <c r="FQ37">
        <v>0</v>
      </c>
      <c r="FS37" t="s">
        <v>395</v>
      </c>
      <c r="FV37" t="s">
        <v>1277</v>
      </c>
      <c r="FW37" t="s">
        <v>397</v>
      </c>
      <c r="FY37">
        <v>0</v>
      </c>
      <c r="GA37">
        <v>14</v>
      </c>
      <c r="GB37">
        <v>14</v>
      </c>
      <c r="GC37">
        <v>0</v>
      </c>
      <c r="GE37" t="s">
        <v>355</v>
      </c>
      <c r="GF37">
        <v>1</v>
      </c>
      <c r="GG37" t="s">
        <v>257</v>
      </c>
      <c r="GI37">
        <v>2.5</v>
      </c>
      <c r="GJ37">
        <v>0</v>
      </c>
      <c r="GK37">
        <v>0</v>
      </c>
      <c r="GM37" t="s">
        <v>1278</v>
      </c>
      <c r="GP37" t="s">
        <v>357</v>
      </c>
      <c r="GR37">
        <v>9</v>
      </c>
      <c r="HA37" t="s">
        <v>1279</v>
      </c>
      <c r="HC37" t="s">
        <v>294</v>
      </c>
      <c r="HD37" t="s">
        <v>294</v>
      </c>
      <c r="HE37" t="s">
        <v>1280</v>
      </c>
      <c r="HF37">
        <v>0</v>
      </c>
      <c r="HG37">
        <v>11</v>
      </c>
      <c r="HH37">
        <v>14</v>
      </c>
      <c r="HI37" t="s">
        <v>275</v>
      </c>
      <c r="HK37" t="s">
        <v>1281</v>
      </c>
      <c r="HL37" t="s">
        <v>1282</v>
      </c>
      <c r="HM37" t="s">
        <v>400</v>
      </c>
      <c r="HO37" t="s">
        <v>1283</v>
      </c>
      <c r="HP37" t="s">
        <v>1284</v>
      </c>
      <c r="HQ37" t="s">
        <v>1285</v>
      </c>
      <c r="HR37" t="s">
        <v>1286</v>
      </c>
      <c r="HT37" t="s">
        <v>405</v>
      </c>
      <c r="HW37">
        <v>-45</v>
      </c>
      <c r="HX37">
        <v>3910800</v>
      </c>
      <c r="HZ37">
        <v>3910783</v>
      </c>
      <c r="IC37">
        <v>0</v>
      </c>
      <c r="ID37">
        <v>0</v>
      </c>
      <c r="IM37">
        <v>98</v>
      </c>
      <c r="IU37">
        <v>1</v>
      </c>
      <c r="IV37">
        <f>IF(AND(Table1[[#This Row],[R/P]]="P",Table1[[#This Row],[PaRes]]&lt;&gt;"SCRBL",Table1[[#This Row],[PaRes]]&lt;&gt;"RUN",Table1[[#This Row],[Penalty]]&lt;&gt;1),1,0)</f>
        <v>1</v>
      </c>
      <c r="IW37">
        <f>IF(AND(Table1[[#This Row],[Pass Play]]=1,Table1[[#This Row],[PaRes]]&lt;&gt;"SAC"),1,0)</f>
        <v>1</v>
      </c>
      <c r="IX37">
        <f>IF(Table1[[#This Row],[PaRes]]="COM",1,0)</f>
        <v>0</v>
      </c>
      <c r="IY37">
        <f>IF(Table1[[#This Row],[Pass Play]]=1,Table1[[#This Row],[Gn]],0)</f>
        <v>0</v>
      </c>
      <c r="IZ37">
        <f>IF(AND(Table1[[#This Row],[Pass Play]]=1,Table1[[#This Row],[EFF]]="Y"),1,0)</f>
        <v>0</v>
      </c>
      <c r="JA37">
        <f>IF(AND(Table1[[#This Row],[Pass Play]]=1,Table1[[#This Row],[EFF]]="Y"),Table1[[#This Row],[Gn]],0)</f>
        <v>0</v>
      </c>
      <c r="JB37">
        <f>IF(AND(Table1[[#This Row],[Pass Play]]=1,Table1[[#This Row],[Gn]]&gt;=15),1,0)</f>
        <v>0</v>
      </c>
      <c r="JC37">
        <f>IF(AND(Table1[[#This Row],[Pass Play]]=1,Table1[[#This Row],[Big Play Passes]]=1),Table1[[#This Row],[Gn]],0)</f>
        <v>0</v>
      </c>
      <c r="JD37">
        <f>IF(AND(OR(Table1[[#This Row],[R/P]]="R",Table1[[#This Row],[PaRes]]="SCRBL",Table1[[#This Row],[PaRes]]="RUN"),Table1[[#This Row],[Penalty]]&lt;&gt;1),1,0)</f>
        <v>0</v>
      </c>
      <c r="JE37">
        <f>IF(Table1[[#This Row],[Rush Attempts]]=1,Table1[[#This Row],[Gn]],0)</f>
        <v>0</v>
      </c>
      <c r="JF37">
        <f>IF(AND(Table1[[#This Row],[Rush Attempts]]=1,Table1[[#This Row],[EFF]]="Y"),1,0)</f>
        <v>0</v>
      </c>
      <c r="JG37">
        <f>IF(AND(Table1[[#This Row],[Rush Attempts]]=1,Table1[[#This Row],[EFF]]="Y"),Table1[[#This Row],[Gn]],0)</f>
        <v>0</v>
      </c>
      <c r="JH37">
        <f>IF(AND(Table1[[#This Row],[Rush Attempts]]=1,Table1[[#This Row],[Gn]]&gt;=10),1,0)</f>
        <v>0</v>
      </c>
      <c r="JI37">
        <f>IF(AND(Table1[[#This Row],[Rush Attempts]]=1,Table1[[#This Row],[Big Play Run]]=1),Table1[[#This Row],[Gn]],0)</f>
        <v>0</v>
      </c>
      <c r="JJ37">
        <f>IF(Table1[[#This Row],[PaRes]]="SAC",1,0)</f>
        <v>0</v>
      </c>
      <c r="JK37">
        <f>IF(Table1[[#This Row],[Sacks]]=1,Table1[[#This Row],[Gn]],0)</f>
        <v>0</v>
      </c>
      <c r="JL37">
        <f>IF(Table1[[#This Row],[PaRes]]="INT",1,0)</f>
        <v>0</v>
      </c>
      <c r="JM37">
        <f>IF(Table1[[#This Row],[pff_PENALTY]]&lt;&gt;"",1,0)</f>
        <v>0</v>
      </c>
      <c r="JN37">
        <f>Table1[[#This Row],[pff_PENYARDS]]</f>
        <v>0</v>
      </c>
      <c r="JO37">
        <f>IF(Table1[[#This Row],[S/End]]="TD",1,0)</f>
        <v>0</v>
      </c>
      <c r="JP37">
        <f>IF(OR(Table1[[#This Row],[S/End]]="FGGD"),1,0)</f>
        <v>0</v>
      </c>
      <c r="JQ37">
        <f>IF(OR(Table1[[#This Row],[S/End]]="FUM",Table1[[#This Row],[S/End]]="INT"),1,0)</f>
        <v>0</v>
      </c>
      <c r="JR37">
        <f>IF(AND(Table1[[#This Row],[Touchdown]]=1,Table1[[#This Row],[Pass Play]]=1),1,0)</f>
        <v>0</v>
      </c>
      <c r="JS37">
        <f t="shared" si="2"/>
        <v>0</v>
      </c>
      <c r="JT37">
        <f>IF(AND(OR(Table1[[#This Row],[Pass Play]]=1,Table1[[#This Row],[Rush Attempts]]=1),Table1[[#This Row],[Dn]]=3),1,0)</f>
        <v>0</v>
      </c>
      <c r="JU37">
        <f>IF(AND(Table1[[#This Row],[3rd down attempt]]=1,Table1[[#This Row],[EFF]]="Y"),1,0)</f>
        <v>0</v>
      </c>
      <c r="JV37">
        <f>IF(AND(Table1[[#This Row],[3rd down attempt]]=1,Table1[[#This Row],[Dist]]&gt;=7),1,0)</f>
        <v>0</v>
      </c>
      <c r="JW37">
        <f>IF(AND(OR(Table1[[#This Row],[Pass Play]]=1,Table1[[#This Row],[Rush Attempts]]=1),Table1[[#This Row],[Dn]]=4),1,0)</f>
        <v>0</v>
      </c>
      <c r="JX37">
        <f>IF(AND(Table1[[#This Row],[4th down attempt]]=1,Table1[[#This Row],[EFF]]="Y"),1,0)</f>
        <v>0</v>
      </c>
      <c r="JY37">
        <f>IF(AND(OR(Table1[[#This Row],[Pass Play]]=1,Table1[[#This Row],[Rush Attempts]]=1),Table1[[#This Row],[FPos]]&gt;=0,Table1[[#This Row],[FPos]]&lt;=20),1,0)</f>
        <v>0</v>
      </c>
      <c r="JZ37">
        <f>IF(AND(OR(Table1[[#This Row],[Pass Play]]=1,Table1[[#This Row],[Rush Attempts]]=1),Table1[[#This Row],[Dist]]&lt;=Table1[[#This Row],[Gn]]),1,0)</f>
        <v>0</v>
      </c>
      <c r="KA37">
        <f>IF(Table1[[#This Row],[S/End]]&lt;&gt;"",1,0)</f>
        <v>0</v>
      </c>
      <c r="KB37">
        <f>IF(Table1[[#This Row],[S/End]]="TD",1,0)</f>
        <v>0</v>
      </c>
      <c r="KC37">
        <f>IF(Table1[[#This Row],[S/End]]="FGGD",1,0)</f>
        <v>0</v>
      </c>
      <c r="KD37">
        <f>IF(AND(OR(Table1[[#This Row],[Pass Play]]=1,Table1[[#This Row],[Rush Attempts]]=1),Table1[[#This Row],[Gn]]&lt;0),1,0)</f>
        <v>0</v>
      </c>
      <c r="KE37" s="375">
        <f>IF(AND(Table1[[#This Row],[pff_DRVENDPSN]]=3,Table1[[#This Row],[pff_DRVENDEVENT]]="PUNT"),1,0)</f>
        <v>0</v>
      </c>
    </row>
    <row r="38" spans="1:291" hidden="1">
      <c r="A38">
        <v>37</v>
      </c>
      <c r="B38">
        <v>2101</v>
      </c>
      <c r="C38" t="s">
        <v>14475</v>
      </c>
      <c r="D38">
        <v>4</v>
      </c>
      <c r="E38">
        <v>2</v>
      </c>
      <c r="F38">
        <v>10</v>
      </c>
      <c r="G38">
        <v>6</v>
      </c>
      <c r="H38">
        <v>-45</v>
      </c>
      <c r="J38" t="s">
        <v>254</v>
      </c>
      <c r="K38">
        <v>11</v>
      </c>
      <c r="L38">
        <v>11</v>
      </c>
      <c r="M38" t="s">
        <v>1288</v>
      </c>
      <c r="N38" t="s">
        <v>440</v>
      </c>
      <c r="O38" t="s">
        <v>254</v>
      </c>
      <c r="P38" t="s">
        <v>1289</v>
      </c>
      <c r="W38" t="s">
        <v>257</v>
      </c>
      <c r="X38" t="s">
        <v>1290</v>
      </c>
      <c r="AE38" t="s">
        <v>1291</v>
      </c>
      <c r="AF38" t="s">
        <v>1292</v>
      </c>
      <c r="AG38" t="s">
        <v>1290</v>
      </c>
      <c r="AH38" t="s">
        <v>274</v>
      </c>
      <c r="AJ38">
        <v>9</v>
      </c>
      <c r="AP38">
        <v>7</v>
      </c>
      <c r="BJ38" t="s">
        <v>274</v>
      </c>
      <c r="BQ38">
        <f t="shared" si="0"/>
        <v>0</v>
      </c>
      <c r="BR38">
        <f t="shared" si="1"/>
        <v>5</v>
      </c>
      <c r="BT38" t="s">
        <v>262</v>
      </c>
      <c r="BV38">
        <v>0</v>
      </c>
      <c r="BX38">
        <v>0</v>
      </c>
      <c r="BY38" t="s">
        <v>1293</v>
      </c>
      <c r="CD38" s="3">
        <v>0.58611111111111114</v>
      </c>
      <c r="CF38" t="s">
        <v>1294</v>
      </c>
      <c r="CJ38">
        <v>0</v>
      </c>
      <c r="CK38" t="s">
        <v>1295</v>
      </c>
      <c r="CL38" s="4">
        <v>38387</v>
      </c>
      <c r="CM38" t="s">
        <v>1296</v>
      </c>
      <c r="CN38" t="s">
        <v>1297</v>
      </c>
      <c r="CO38">
        <v>0</v>
      </c>
      <c r="CP38" t="s">
        <v>581</v>
      </c>
      <c r="CQ38" t="s">
        <v>418</v>
      </c>
      <c r="CR38" t="s">
        <v>262</v>
      </c>
      <c r="CU38" t="s">
        <v>642</v>
      </c>
      <c r="CW38">
        <v>0</v>
      </c>
      <c r="CY38">
        <v>3</v>
      </c>
      <c r="CZ38" t="s">
        <v>1242</v>
      </c>
      <c r="DA38">
        <v>21</v>
      </c>
      <c r="DB38">
        <v>9</v>
      </c>
      <c r="DC38" t="s">
        <v>1243</v>
      </c>
      <c r="DD38">
        <v>-35</v>
      </c>
      <c r="DF38" t="s">
        <v>305</v>
      </c>
      <c r="DK38">
        <v>6</v>
      </c>
      <c r="DL38" s="4">
        <v>44442</v>
      </c>
      <c r="DM38">
        <v>19965</v>
      </c>
      <c r="DN38">
        <v>2021</v>
      </c>
      <c r="DO38">
        <v>0</v>
      </c>
      <c r="DQ38">
        <v>78672</v>
      </c>
      <c r="DR38">
        <v>108</v>
      </c>
      <c r="DU38" t="s">
        <v>274</v>
      </c>
      <c r="DV38" t="s">
        <v>257</v>
      </c>
      <c r="DX38">
        <v>14</v>
      </c>
      <c r="DY38" t="s">
        <v>275</v>
      </c>
      <c r="EE38">
        <v>0</v>
      </c>
      <c r="EF38" t="s">
        <v>1298</v>
      </c>
      <c r="EG38" t="s">
        <v>1299</v>
      </c>
      <c r="EH38">
        <v>1</v>
      </c>
      <c r="EJ38" t="s">
        <v>340</v>
      </c>
      <c r="EK38" t="s">
        <v>1300</v>
      </c>
      <c r="EL38" t="s">
        <v>1301</v>
      </c>
      <c r="EM38" t="s">
        <v>1302</v>
      </c>
      <c r="EN38" t="s">
        <v>588</v>
      </c>
      <c r="EO38" t="s">
        <v>418</v>
      </c>
      <c r="EP38" t="s">
        <v>1303</v>
      </c>
      <c r="EQ38">
        <v>0</v>
      </c>
      <c r="ET38" t="s">
        <v>1304</v>
      </c>
      <c r="FE38">
        <v>0</v>
      </c>
      <c r="FF38">
        <v>10</v>
      </c>
      <c r="FG38" t="s">
        <v>255</v>
      </c>
      <c r="FI38" t="s">
        <v>255</v>
      </c>
      <c r="FJ38" t="s">
        <v>923</v>
      </c>
      <c r="FL38">
        <v>0</v>
      </c>
      <c r="FN38">
        <v>0</v>
      </c>
      <c r="FQ38">
        <v>0</v>
      </c>
      <c r="FS38" t="s">
        <v>395</v>
      </c>
      <c r="FU38" t="s">
        <v>274</v>
      </c>
      <c r="FV38" t="s">
        <v>1277</v>
      </c>
      <c r="FW38" t="s">
        <v>1291</v>
      </c>
      <c r="FX38" t="s">
        <v>625</v>
      </c>
      <c r="FY38">
        <v>1</v>
      </c>
      <c r="GA38">
        <v>14</v>
      </c>
      <c r="GB38">
        <v>14</v>
      </c>
      <c r="GC38">
        <v>0</v>
      </c>
      <c r="GE38" t="s">
        <v>355</v>
      </c>
      <c r="GF38">
        <v>0</v>
      </c>
      <c r="GG38" t="s">
        <v>257</v>
      </c>
      <c r="GJ38">
        <v>0</v>
      </c>
      <c r="GK38">
        <v>0</v>
      </c>
      <c r="GM38" t="s">
        <v>1305</v>
      </c>
      <c r="GO38">
        <v>3</v>
      </c>
      <c r="HA38" t="s">
        <v>1306</v>
      </c>
      <c r="HB38" t="s">
        <v>305</v>
      </c>
      <c r="HC38" t="s">
        <v>313</v>
      </c>
      <c r="HD38" t="s">
        <v>313</v>
      </c>
      <c r="HE38" t="s">
        <v>1307</v>
      </c>
      <c r="HF38">
        <v>0</v>
      </c>
      <c r="HG38">
        <v>11</v>
      </c>
      <c r="HH38">
        <v>14</v>
      </c>
      <c r="HI38" t="s">
        <v>275</v>
      </c>
      <c r="HL38" t="s">
        <v>499</v>
      </c>
      <c r="HP38" t="s">
        <v>1308</v>
      </c>
      <c r="HQ38" t="s">
        <v>1008</v>
      </c>
      <c r="HR38" t="s">
        <v>1309</v>
      </c>
      <c r="HW38">
        <v>49</v>
      </c>
      <c r="HX38">
        <v>3910806</v>
      </c>
      <c r="HY38" t="s">
        <v>1310</v>
      </c>
      <c r="HZ38">
        <v>3910800</v>
      </c>
      <c r="IC38">
        <v>0</v>
      </c>
      <c r="ID38">
        <v>0</v>
      </c>
      <c r="IM38">
        <v>99</v>
      </c>
      <c r="IO38" t="s">
        <v>304</v>
      </c>
      <c r="IQ38" t="s">
        <v>304</v>
      </c>
      <c r="IR38" t="s">
        <v>381</v>
      </c>
      <c r="IU38">
        <v>1</v>
      </c>
      <c r="IV38">
        <f>IF(AND(Table1[[#This Row],[R/P]]="P",Table1[[#This Row],[PaRes]]&lt;&gt;"SCRBL",Table1[[#This Row],[PaRes]]&lt;&gt;"RUN",Table1[[#This Row],[Penalty]]&lt;&gt;1),1,0)</f>
        <v>0</v>
      </c>
      <c r="IW38">
        <f>IF(AND(Table1[[#This Row],[Pass Play]]=1,Table1[[#This Row],[PaRes]]&lt;&gt;"SAC"),1,0)</f>
        <v>0</v>
      </c>
      <c r="IX38">
        <f>IF(Table1[[#This Row],[PaRes]]="COM",1,0)</f>
        <v>0</v>
      </c>
      <c r="IY38">
        <f>IF(Table1[[#This Row],[Pass Play]]=1,Table1[[#This Row],[Gn]],0)</f>
        <v>0</v>
      </c>
      <c r="IZ38">
        <f>IF(AND(Table1[[#This Row],[Pass Play]]=1,Table1[[#This Row],[EFF]]="Y"),1,0)</f>
        <v>0</v>
      </c>
      <c r="JA38">
        <f>IF(AND(Table1[[#This Row],[Pass Play]]=1,Table1[[#This Row],[EFF]]="Y"),Table1[[#This Row],[Gn]],0)</f>
        <v>0</v>
      </c>
      <c r="JB38">
        <f>IF(AND(Table1[[#This Row],[Pass Play]]=1,Table1[[#This Row],[Gn]]&gt;=15),1,0)</f>
        <v>0</v>
      </c>
      <c r="JC38">
        <f>IF(AND(Table1[[#This Row],[Pass Play]]=1,Table1[[#This Row],[Big Play Passes]]=1),Table1[[#This Row],[Gn]],0)</f>
        <v>0</v>
      </c>
      <c r="JD38">
        <f>IF(AND(OR(Table1[[#This Row],[R/P]]="R",Table1[[#This Row],[PaRes]]="SCRBL",Table1[[#This Row],[PaRes]]="RUN"),Table1[[#This Row],[Penalty]]&lt;&gt;1),1,0)</f>
        <v>1</v>
      </c>
      <c r="JE38">
        <f>IF(Table1[[#This Row],[Rush Attempts]]=1,Table1[[#This Row],[Gn]],0)</f>
        <v>6</v>
      </c>
      <c r="JF38">
        <f>IF(AND(Table1[[#This Row],[Rush Attempts]]=1,Table1[[#This Row],[EFF]]="Y"),1,0)</f>
        <v>1</v>
      </c>
      <c r="JG38">
        <f>IF(AND(Table1[[#This Row],[Rush Attempts]]=1,Table1[[#This Row],[EFF]]="Y"),Table1[[#This Row],[Gn]],0)</f>
        <v>6</v>
      </c>
      <c r="JH38">
        <f>IF(AND(Table1[[#This Row],[Rush Attempts]]=1,Table1[[#This Row],[Gn]]&gt;=10),1,0)</f>
        <v>0</v>
      </c>
      <c r="JI38">
        <f>IF(AND(Table1[[#This Row],[Rush Attempts]]=1,Table1[[#This Row],[Big Play Run]]=1),Table1[[#This Row],[Gn]],0)</f>
        <v>0</v>
      </c>
      <c r="JJ38">
        <f>IF(Table1[[#This Row],[PaRes]]="SAC",1,0)</f>
        <v>0</v>
      </c>
      <c r="JK38">
        <f>IF(Table1[[#This Row],[Sacks]]=1,Table1[[#This Row],[Gn]],0)</f>
        <v>0</v>
      </c>
      <c r="JL38">
        <f>IF(Table1[[#This Row],[PaRes]]="INT",1,0)</f>
        <v>0</v>
      </c>
      <c r="JM38">
        <f>IF(Table1[[#This Row],[pff_PENALTY]]&lt;&gt;"",1,0)</f>
        <v>0</v>
      </c>
      <c r="JN38">
        <f>Table1[[#This Row],[pff_PENYARDS]]</f>
        <v>0</v>
      </c>
      <c r="JO38">
        <f>IF(Table1[[#This Row],[S/End]]="TD",1,0)</f>
        <v>0</v>
      </c>
      <c r="JP38">
        <f>IF(OR(Table1[[#This Row],[S/End]]="FGGD"),1,0)</f>
        <v>0</v>
      </c>
      <c r="JQ38">
        <f>IF(OR(Table1[[#This Row],[S/End]]="FUM",Table1[[#This Row],[S/End]]="INT"),1,0)</f>
        <v>0</v>
      </c>
      <c r="JR38">
        <f>IF(AND(Table1[[#This Row],[Touchdown]]=1,Table1[[#This Row],[Pass Play]]=1),1,0)</f>
        <v>0</v>
      </c>
      <c r="JS38">
        <f t="shared" si="2"/>
        <v>0</v>
      </c>
      <c r="JT38">
        <f>IF(AND(OR(Table1[[#This Row],[Pass Play]]=1,Table1[[#This Row],[Rush Attempts]]=1),Table1[[#This Row],[Dn]]=3),1,0)</f>
        <v>0</v>
      </c>
      <c r="JU38">
        <f>IF(AND(Table1[[#This Row],[3rd down attempt]]=1,Table1[[#This Row],[EFF]]="Y"),1,0)</f>
        <v>0</v>
      </c>
      <c r="JV38">
        <f>IF(AND(Table1[[#This Row],[3rd down attempt]]=1,Table1[[#This Row],[Dist]]&gt;=7),1,0)</f>
        <v>0</v>
      </c>
      <c r="JW38">
        <f>IF(AND(OR(Table1[[#This Row],[Pass Play]]=1,Table1[[#This Row],[Rush Attempts]]=1),Table1[[#This Row],[Dn]]=4),1,0)</f>
        <v>0</v>
      </c>
      <c r="JX38">
        <f>IF(AND(Table1[[#This Row],[4th down attempt]]=1,Table1[[#This Row],[EFF]]="Y"),1,0)</f>
        <v>0</v>
      </c>
      <c r="JY38">
        <f>IF(AND(OR(Table1[[#This Row],[Pass Play]]=1,Table1[[#This Row],[Rush Attempts]]=1),Table1[[#This Row],[FPos]]&gt;=0,Table1[[#This Row],[FPos]]&lt;=20),1,0)</f>
        <v>0</v>
      </c>
      <c r="JZ38">
        <f>IF(AND(OR(Table1[[#This Row],[Pass Play]]=1,Table1[[#This Row],[Rush Attempts]]=1),Table1[[#This Row],[Dist]]&lt;=Table1[[#This Row],[Gn]]),1,0)</f>
        <v>0</v>
      </c>
      <c r="KA38">
        <f>IF(Table1[[#This Row],[S/End]]&lt;&gt;"",1,0)</f>
        <v>0</v>
      </c>
      <c r="KB38">
        <f>IF(Table1[[#This Row],[S/End]]="TD",1,0)</f>
        <v>0</v>
      </c>
      <c r="KC38">
        <f>IF(Table1[[#This Row],[S/End]]="FGGD",1,0)</f>
        <v>0</v>
      </c>
      <c r="KD38">
        <f>IF(AND(OR(Table1[[#This Row],[Pass Play]]=1,Table1[[#This Row],[Rush Attempts]]=1),Table1[[#This Row],[Gn]]&lt;0),1,0)</f>
        <v>0</v>
      </c>
      <c r="KE38" s="375">
        <f>IF(AND(Table1[[#This Row],[pff_DRVENDPSN]]=3,Table1[[#This Row],[pff_DRVENDEVENT]]="PUNT"),1,0)</f>
        <v>0</v>
      </c>
    </row>
    <row r="39" spans="1:291" hidden="1">
      <c r="A39">
        <v>38</v>
      </c>
      <c r="B39">
        <v>2101</v>
      </c>
      <c r="C39" t="s">
        <v>14475</v>
      </c>
      <c r="D39">
        <v>4</v>
      </c>
      <c r="E39">
        <v>3</v>
      </c>
      <c r="F39">
        <v>4</v>
      </c>
      <c r="H39">
        <v>49</v>
      </c>
      <c r="J39" t="s">
        <v>254</v>
      </c>
      <c r="K39">
        <v>11</v>
      </c>
      <c r="L39" t="s">
        <v>471</v>
      </c>
      <c r="M39" t="s">
        <v>692</v>
      </c>
      <c r="N39" t="s">
        <v>319</v>
      </c>
      <c r="P39" t="s">
        <v>693</v>
      </c>
      <c r="S39" t="s">
        <v>321</v>
      </c>
      <c r="W39" t="s">
        <v>253</v>
      </c>
      <c r="X39" t="s">
        <v>322</v>
      </c>
      <c r="Y39" t="s">
        <v>323</v>
      </c>
      <c r="Z39" t="s">
        <v>324</v>
      </c>
      <c r="AB39" t="s">
        <v>325</v>
      </c>
      <c r="AC39" t="s">
        <v>326</v>
      </c>
      <c r="AJ39">
        <v>88</v>
      </c>
      <c r="AK39" t="s">
        <v>327</v>
      </c>
      <c r="AP39">
        <v>7</v>
      </c>
      <c r="AY39">
        <v>4</v>
      </c>
      <c r="BJ39" t="s">
        <v>274</v>
      </c>
      <c r="BQ39">
        <f t="shared" si="0"/>
        <v>3</v>
      </c>
      <c r="BR39">
        <f t="shared" si="1"/>
        <v>0</v>
      </c>
      <c r="BT39" t="s">
        <v>262</v>
      </c>
      <c r="BV39">
        <v>0</v>
      </c>
      <c r="BX39">
        <v>0</v>
      </c>
      <c r="BY39" t="s">
        <v>1312</v>
      </c>
      <c r="BZ39" t="s">
        <v>1313</v>
      </c>
      <c r="CA39">
        <v>1</v>
      </c>
      <c r="CD39" s="3">
        <v>0.55486111111111114</v>
      </c>
      <c r="CE39" t="s">
        <v>274</v>
      </c>
      <c r="CF39" t="s">
        <v>1314</v>
      </c>
      <c r="CG39">
        <v>8</v>
      </c>
      <c r="CI39" t="s">
        <v>331</v>
      </c>
      <c r="CJ39">
        <v>0</v>
      </c>
      <c r="CK39" t="s">
        <v>1315</v>
      </c>
      <c r="CL39" s="4">
        <v>38387</v>
      </c>
      <c r="CM39" t="s">
        <v>1316</v>
      </c>
      <c r="CN39" t="s">
        <v>1317</v>
      </c>
      <c r="CO39">
        <v>0</v>
      </c>
      <c r="CQ39" t="s">
        <v>269</v>
      </c>
      <c r="CR39" t="s">
        <v>262</v>
      </c>
      <c r="CU39" t="s">
        <v>699</v>
      </c>
      <c r="CW39">
        <v>0</v>
      </c>
      <c r="CY39">
        <v>4</v>
      </c>
      <c r="CZ39" t="s">
        <v>1242</v>
      </c>
      <c r="DA39">
        <v>21</v>
      </c>
      <c r="DB39">
        <v>9</v>
      </c>
      <c r="DC39" t="s">
        <v>1243</v>
      </c>
      <c r="DD39">
        <v>-35</v>
      </c>
      <c r="DF39" t="s">
        <v>273</v>
      </c>
      <c r="DK39">
        <v>5</v>
      </c>
      <c r="DL39" s="4">
        <v>44442</v>
      </c>
      <c r="DM39">
        <v>19965</v>
      </c>
      <c r="DN39">
        <v>2021</v>
      </c>
      <c r="DO39">
        <v>0</v>
      </c>
      <c r="DQ39">
        <v>78672</v>
      </c>
      <c r="DR39">
        <v>109</v>
      </c>
      <c r="DU39" t="s">
        <v>274</v>
      </c>
      <c r="DV39" t="s">
        <v>257</v>
      </c>
      <c r="DX39">
        <v>14</v>
      </c>
      <c r="DY39" t="s">
        <v>275</v>
      </c>
      <c r="EA39" t="s">
        <v>796</v>
      </c>
      <c r="EE39">
        <v>0</v>
      </c>
      <c r="EF39" t="s">
        <v>700</v>
      </c>
      <c r="EG39" t="s">
        <v>701</v>
      </c>
      <c r="EH39">
        <v>0</v>
      </c>
      <c r="EI39" t="s">
        <v>702</v>
      </c>
      <c r="EJ39" t="s">
        <v>340</v>
      </c>
      <c r="EK39" t="s">
        <v>1318</v>
      </c>
      <c r="EL39" t="s">
        <v>1319</v>
      </c>
      <c r="EM39" t="s">
        <v>1320</v>
      </c>
      <c r="EN39" t="s">
        <v>1321</v>
      </c>
      <c r="EO39" t="s">
        <v>282</v>
      </c>
      <c r="EP39" t="s">
        <v>283</v>
      </c>
      <c r="EQ39">
        <v>0</v>
      </c>
      <c r="ER39" t="s">
        <v>491</v>
      </c>
      <c r="ET39" t="s">
        <v>1322</v>
      </c>
      <c r="EU39">
        <v>3</v>
      </c>
      <c r="EV39" t="s">
        <v>348</v>
      </c>
      <c r="EW39" t="s">
        <v>349</v>
      </c>
      <c r="EX39" t="s">
        <v>709</v>
      </c>
      <c r="EY39" t="s">
        <v>351</v>
      </c>
      <c r="FB39" t="s">
        <v>269</v>
      </c>
      <c r="FC39" t="s">
        <v>1323</v>
      </c>
      <c r="FE39">
        <v>0</v>
      </c>
      <c r="FF39">
        <v>4</v>
      </c>
      <c r="FJ39" t="s">
        <v>1324</v>
      </c>
      <c r="FK39" t="s">
        <v>1325</v>
      </c>
      <c r="FL39">
        <v>0</v>
      </c>
      <c r="FN39">
        <v>0</v>
      </c>
      <c r="FO39" t="s">
        <v>796</v>
      </c>
      <c r="FP39" t="s">
        <v>1057</v>
      </c>
      <c r="FQ39">
        <v>0</v>
      </c>
      <c r="FS39" t="s">
        <v>354</v>
      </c>
      <c r="FY39">
        <v>0</v>
      </c>
      <c r="GA39">
        <v>14</v>
      </c>
      <c r="GB39">
        <v>14</v>
      </c>
      <c r="GC39">
        <v>0</v>
      </c>
      <c r="GD39" t="s">
        <v>1326</v>
      </c>
      <c r="GE39" t="s">
        <v>355</v>
      </c>
      <c r="GF39">
        <v>1</v>
      </c>
      <c r="GH39">
        <v>2</v>
      </c>
      <c r="GI39">
        <v>2</v>
      </c>
      <c r="GJ39">
        <v>0</v>
      </c>
      <c r="GK39">
        <v>0</v>
      </c>
      <c r="GM39" t="s">
        <v>1327</v>
      </c>
      <c r="GN39">
        <v>1</v>
      </c>
      <c r="GO39">
        <v>1</v>
      </c>
      <c r="GP39" t="s">
        <v>713</v>
      </c>
      <c r="GQ39" t="s">
        <v>779</v>
      </c>
      <c r="GR39">
        <v>36</v>
      </c>
      <c r="HA39" t="s">
        <v>1328</v>
      </c>
      <c r="HC39" t="s">
        <v>294</v>
      </c>
      <c r="HD39" t="s">
        <v>294</v>
      </c>
      <c r="HE39" t="s">
        <v>1329</v>
      </c>
      <c r="HF39">
        <v>1</v>
      </c>
      <c r="HG39">
        <v>11</v>
      </c>
      <c r="HH39">
        <v>14</v>
      </c>
      <c r="HI39" t="s">
        <v>275</v>
      </c>
      <c r="HL39">
        <v>1</v>
      </c>
      <c r="HM39" t="s">
        <v>273</v>
      </c>
      <c r="HO39" t="s">
        <v>359</v>
      </c>
      <c r="HP39" t="s">
        <v>1330</v>
      </c>
      <c r="HQ39" t="s">
        <v>361</v>
      </c>
      <c r="HR39" t="s">
        <v>1331</v>
      </c>
      <c r="HT39" t="s">
        <v>363</v>
      </c>
      <c r="HU39" t="s">
        <v>1332</v>
      </c>
      <c r="HV39">
        <v>5</v>
      </c>
      <c r="HW39">
        <v>44</v>
      </c>
      <c r="HX39">
        <v>3910820</v>
      </c>
      <c r="HY39" t="s">
        <v>1333</v>
      </c>
      <c r="HZ39">
        <v>3910806</v>
      </c>
      <c r="IC39">
        <v>0</v>
      </c>
      <c r="ID39">
        <v>0</v>
      </c>
      <c r="IM39">
        <v>100</v>
      </c>
      <c r="IQ39" t="s">
        <v>273</v>
      </c>
      <c r="IU39">
        <v>1</v>
      </c>
      <c r="IV39">
        <f>IF(AND(Table1[[#This Row],[R/P]]="P",Table1[[#This Row],[PaRes]]&lt;&gt;"SCRBL",Table1[[#This Row],[PaRes]]&lt;&gt;"RUN",Table1[[#This Row],[Penalty]]&lt;&gt;1),1,0)</f>
        <v>0</v>
      </c>
      <c r="IW39">
        <f>IF(AND(Table1[[#This Row],[Pass Play]]=1,Table1[[#This Row],[PaRes]]&lt;&gt;"SAC"),1,0)</f>
        <v>0</v>
      </c>
      <c r="IX39">
        <f>IF(Table1[[#This Row],[PaRes]]="COM",1,0)</f>
        <v>1</v>
      </c>
      <c r="IY39">
        <f>IF(Table1[[#This Row],[Pass Play]]=1,Table1[[#This Row],[Gn]],0)</f>
        <v>0</v>
      </c>
      <c r="IZ39">
        <f>IF(AND(Table1[[#This Row],[Pass Play]]=1,Table1[[#This Row],[EFF]]="Y"),1,0)</f>
        <v>0</v>
      </c>
      <c r="JA39">
        <f>IF(AND(Table1[[#This Row],[Pass Play]]=1,Table1[[#This Row],[EFF]]="Y"),Table1[[#This Row],[Gn]],0)</f>
        <v>0</v>
      </c>
      <c r="JB39">
        <f>IF(AND(Table1[[#This Row],[Pass Play]]=1,Table1[[#This Row],[Gn]]&gt;=15),1,0)</f>
        <v>0</v>
      </c>
      <c r="JC39">
        <f>IF(AND(Table1[[#This Row],[Pass Play]]=1,Table1[[#This Row],[Big Play Passes]]=1),Table1[[#This Row],[Gn]],0)</f>
        <v>0</v>
      </c>
      <c r="JD39">
        <f>IF(AND(OR(Table1[[#This Row],[R/P]]="R",Table1[[#This Row],[PaRes]]="SCRBL",Table1[[#This Row],[PaRes]]="RUN"),Table1[[#This Row],[Penalty]]&lt;&gt;1),1,0)</f>
        <v>0</v>
      </c>
      <c r="JE39">
        <f>IF(Table1[[#This Row],[Rush Attempts]]=1,Table1[[#This Row],[Gn]],0)</f>
        <v>0</v>
      </c>
      <c r="JF39">
        <f>IF(AND(Table1[[#This Row],[Rush Attempts]]=1,Table1[[#This Row],[EFF]]="Y"),1,0)</f>
        <v>0</v>
      </c>
      <c r="JG39">
        <f>IF(AND(Table1[[#This Row],[Rush Attempts]]=1,Table1[[#This Row],[EFF]]="Y"),Table1[[#This Row],[Gn]],0)</f>
        <v>0</v>
      </c>
      <c r="JH39">
        <f>IF(AND(Table1[[#This Row],[Rush Attempts]]=1,Table1[[#This Row],[Gn]]&gt;=10),1,0)</f>
        <v>0</v>
      </c>
      <c r="JI39">
        <f>IF(AND(Table1[[#This Row],[Rush Attempts]]=1,Table1[[#This Row],[Big Play Run]]=1),Table1[[#This Row],[Gn]],0)</f>
        <v>0</v>
      </c>
      <c r="JJ39">
        <f>IF(Table1[[#This Row],[PaRes]]="SAC",1,0)</f>
        <v>0</v>
      </c>
      <c r="JK39">
        <f>IF(Table1[[#This Row],[Sacks]]=1,Table1[[#This Row],[Gn]],0)</f>
        <v>0</v>
      </c>
      <c r="JL39">
        <f>IF(Table1[[#This Row],[PaRes]]="INT",1,0)</f>
        <v>0</v>
      </c>
      <c r="JM39">
        <f>IF(Table1[[#This Row],[pff_PENALTY]]&lt;&gt;"",1,0)</f>
        <v>1</v>
      </c>
      <c r="JN39">
        <f>Table1[[#This Row],[pff_PENYARDS]]</f>
        <v>5</v>
      </c>
      <c r="JO39">
        <f>IF(Table1[[#This Row],[S/End]]="TD",1,0)</f>
        <v>0</v>
      </c>
      <c r="JP39">
        <f>IF(OR(Table1[[#This Row],[S/End]]="FGGD"),1,0)</f>
        <v>0</v>
      </c>
      <c r="JQ39">
        <f>IF(OR(Table1[[#This Row],[S/End]]="FUM",Table1[[#This Row],[S/End]]="INT"),1,0)</f>
        <v>0</v>
      </c>
      <c r="JR39">
        <f>IF(AND(Table1[[#This Row],[Touchdown]]=1,Table1[[#This Row],[Pass Play]]=1),1,0)</f>
        <v>0</v>
      </c>
      <c r="JS39">
        <f t="shared" si="2"/>
        <v>0</v>
      </c>
      <c r="JT39">
        <f>IF(AND(OR(Table1[[#This Row],[Pass Play]]=1,Table1[[#This Row],[Rush Attempts]]=1),Table1[[#This Row],[Dn]]=3),1,0)</f>
        <v>0</v>
      </c>
      <c r="JU39">
        <f>IF(AND(Table1[[#This Row],[3rd down attempt]]=1,Table1[[#This Row],[EFF]]="Y"),1,0)</f>
        <v>0</v>
      </c>
      <c r="JV39">
        <f>IF(AND(Table1[[#This Row],[3rd down attempt]]=1,Table1[[#This Row],[Dist]]&gt;=7),1,0)</f>
        <v>0</v>
      </c>
      <c r="JW39">
        <f>IF(AND(OR(Table1[[#This Row],[Pass Play]]=1,Table1[[#This Row],[Rush Attempts]]=1),Table1[[#This Row],[Dn]]=4),1,0)</f>
        <v>0</v>
      </c>
      <c r="JX39">
        <f>IF(AND(Table1[[#This Row],[4th down attempt]]=1,Table1[[#This Row],[EFF]]="Y"),1,0)</f>
        <v>0</v>
      </c>
      <c r="JY39">
        <f>IF(AND(OR(Table1[[#This Row],[Pass Play]]=1,Table1[[#This Row],[Rush Attempts]]=1),Table1[[#This Row],[FPos]]&gt;=0,Table1[[#This Row],[FPos]]&lt;=20),1,0)</f>
        <v>0</v>
      </c>
      <c r="JZ39">
        <f>IF(AND(OR(Table1[[#This Row],[Pass Play]]=1,Table1[[#This Row],[Rush Attempts]]=1),Table1[[#This Row],[Dist]]&lt;=Table1[[#This Row],[Gn]]),1,0)</f>
        <v>0</v>
      </c>
      <c r="KA39">
        <f>IF(Table1[[#This Row],[S/End]]&lt;&gt;"",1,0)</f>
        <v>0</v>
      </c>
      <c r="KB39">
        <f>IF(Table1[[#This Row],[S/End]]="TD",1,0)</f>
        <v>0</v>
      </c>
      <c r="KC39">
        <f>IF(Table1[[#This Row],[S/End]]="FGGD",1,0)</f>
        <v>0</v>
      </c>
      <c r="KD39">
        <f>IF(AND(OR(Table1[[#This Row],[Pass Play]]=1,Table1[[#This Row],[Rush Attempts]]=1),Table1[[#This Row],[Gn]]&lt;0),1,0)</f>
        <v>0</v>
      </c>
      <c r="KE39" s="375">
        <f>IF(AND(Table1[[#This Row],[pff_DRVENDPSN]]=3,Table1[[#This Row],[pff_DRVENDEVENT]]="PUNT"),1,0)</f>
        <v>0</v>
      </c>
    </row>
    <row r="40" spans="1:291" hidden="1">
      <c r="A40">
        <v>39</v>
      </c>
      <c r="B40">
        <v>2101</v>
      </c>
      <c r="C40" t="s">
        <v>14475</v>
      </c>
      <c r="D40">
        <v>4</v>
      </c>
      <c r="E40">
        <v>1</v>
      </c>
      <c r="F40">
        <v>10</v>
      </c>
      <c r="G40">
        <v>1</v>
      </c>
      <c r="H40">
        <v>44</v>
      </c>
      <c r="J40" t="s">
        <v>298</v>
      </c>
      <c r="K40">
        <v>12</v>
      </c>
      <c r="L40">
        <v>12</v>
      </c>
      <c r="M40" t="s">
        <v>1335</v>
      </c>
      <c r="N40" t="s">
        <v>256</v>
      </c>
      <c r="P40" t="s">
        <v>255</v>
      </c>
      <c r="Q40" t="s">
        <v>1336</v>
      </c>
      <c r="W40" t="s">
        <v>257</v>
      </c>
      <c r="X40" t="s">
        <v>1337</v>
      </c>
      <c r="AE40" t="s">
        <v>1338</v>
      </c>
      <c r="AF40" t="s">
        <v>1339</v>
      </c>
      <c r="AG40" t="s">
        <v>1337</v>
      </c>
      <c r="AH40" t="s">
        <v>257</v>
      </c>
      <c r="AJ40">
        <v>22</v>
      </c>
      <c r="AP40">
        <v>7</v>
      </c>
      <c r="BJ40" t="s">
        <v>274</v>
      </c>
      <c r="BQ40">
        <f t="shared" si="0"/>
        <v>0</v>
      </c>
      <c r="BR40">
        <f t="shared" si="1"/>
        <v>1</v>
      </c>
      <c r="BT40" t="s">
        <v>262</v>
      </c>
      <c r="BV40">
        <v>0</v>
      </c>
      <c r="BX40">
        <v>0</v>
      </c>
      <c r="BY40" t="s">
        <v>1340</v>
      </c>
      <c r="CD40" s="3">
        <v>0.53749999999999998</v>
      </c>
      <c r="CF40" t="s">
        <v>1341</v>
      </c>
      <c r="CJ40">
        <v>0</v>
      </c>
      <c r="CK40" t="s">
        <v>1342</v>
      </c>
      <c r="CL40" s="4">
        <v>38050</v>
      </c>
      <c r="CM40" t="s">
        <v>1343</v>
      </c>
      <c r="CN40" t="s">
        <v>1344</v>
      </c>
      <c r="CO40">
        <v>0</v>
      </c>
      <c r="CP40" t="s">
        <v>519</v>
      </c>
      <c r="CQ40" t="s">
        <v>282</v>
      </c>
      <c r="CR40" t="s">
        <v>262</v>
      </c>
      <c r="CU40" t="s">
        <v>582</v>
      </c>
      <c r="CW40">
        <v>0</v>
      </c>
      <c r="CY40">
        <v>5</v>
      </c>
      <c r="CZ40" t="s">
        <v>1242</v>
      </c>
      <c r="DA40">
        <v>21</v>
      </c>
      <c r="DB40">
        <v>9</v>
      </c>
      <c r="DC40" t="s">
        <v>1243</v>
      </c>
      <c r="DD40">
        <v>-35</v>
      </c>
      <c r="DF40" t="s">
        <v>581</v>
      </c>
      <c r="DK40">
        <v>1</v>
      </c>
      <c r="DL40" s="4">
        <v>44442</v>
      </c>
      <c r="DM40">
        <v>19965</v>
      </c>
      <c r="DN40">
        <v>2021</v>
      </c>
      <c r="DO40">
        <v>0</v>
      </c>
      <c r="DQ40">
        <v>78672</v>
      </c>
      <c r="DR40">
        <v>110</v>
      </c>
      <c r="DU40" t="s">
        <v>274</v>
      </c>
      <c r="DV40" t="s">
        <v>257</v>
      </c>
      <c r="DX40">
        <v>14</v>
      </c>
      <c r="DY40" t="s">
        <v>275</v>
      </c>
      <c r="EE40">
        <v>0</v>
      </c>
      <c r="EF40" t="s">
        <v>1345</v>
      </c>
      <c r="EG40" t="s">
        <v>422</v>
      </c>
      <c r="EH40">
        <v>0</v>
      </c>
      <c r="EJ40" t="s">
        <v>454</v>
      </c>
      <c r="EK40" t="s">
        <v>1346</v>
      </c>
      <c r="EL40" t="s">
        <v>1347</v>
      </c>
      <c r="EM40" t="s">
        <v>1348</v>
      </c>
      <c r="EN40" t="s">
        <v>1349</v>
      </c>
      <c r="EO40" t="s">
        <v>269</v>
      </c>
      <c r="EP40" t="s">
        <v>283</v>
      </c>
      <c r="EQ40">
        <v>1</v>
      </c>
      <c r="ET40" t="s">
        <v>1350</v>
      </c>
      <c r="FE40">
        <v>0</v>
      </c>
      <c r="FF40">
        <v>8</v>
      </c>
      <c r="FG40" t="s">
        <v>621</v>
      </c>
      <c r="FI40" t="s">
        <v>621</v>
      </c>
      <c r="FJ40" t="s">
        <v>591</v>
      </c>
      <c r="FL40">
        <v>0</v>
      </c>
      <c r="FN40">
        <v>0</v>
      </c>
      <c r="FQ40">
        <v>0</v>
      </c>
      <c r="FS40" t="s">
        <v>395</v>
      </c>
      <c r="FU40" t="s">
        <v>257</v>
      </c>
      <c r="FV40" t="s">
        <v>496</v>
      </c>
      <c r="FW40" t="s">
        <v>431</v>
      </c>
      <c r="FX40" t="s">
        <v>594</v>
      </c>
      <c r="FY40">
        <v>0</v>
      </c>
      <c r="GA40">
        <v>14</v>
      </c>
      <c r="GB40">
        <v>14</v>
      </c>
      <c r="GC40">
        <v>0</v>
      </c>
      <c r="GE40" t="s">
        <v>355</v>
      </c>
      <c r="GF40">
        <v>0</v>
      </c>
      <c r="GG40" t="s">
        <v>1179</v>
      </c>
      <c r="GJ40">
        <v>0</v>
      </c>
      <c r="GK40">
        <v>0</v>
      </c>
      <c r="GM40" t="s">
        <v>1351</v>
      </c>
      <c r="GO40">
        <v>1</v>
      </c>
      <c r="HA40" t="s">
        <v>1352</v>
      </c>
      <c r="HC40" t="s">
        <v>294</v>
      </c>
      <c r="HD40" t="s">
        <v>294</v>
      </c>
      <c r="HE40" t="s">
        <v>1353</v>
      </c>
      <c r="HF40">
        <v>0</v>
      </c>
      <c r="HG40">
        <v>12</v>
      </c>
      <c r="HH40">
        <v>14</v>
      </c>
      <c r="HI40" t="s">
        <v>275</v>
      </c>
      <c r="HL40">
        <v>1</v>
      </c>
      <c r="HW40">
        <v>43</v>
      </c>
      <c r="HX40">
        <v>3910847</v>
      </c>
      <c r="HY40" t="s">
        <v>1354</v>
      </c>
      <c r="HZ40">
        <v>3910820</v>
      </c>
      <c r="IC40">
        <v>0</v>
      </c>
      <c r="ID40">
        <v>0</v>
      </c>
      <c r="IM40">
        <v>101</v>
      </c>
      <c r="IO40" t="s">
        <v>581</v>
      </c>
      <c r="IQ40" t="s">
        <v>581</v>
      </c>
      <c r="IU40">
        <v>1</v>
      </c>
      <c r="IV40">
        <f>IF(AND(Table1[[#This Row],[R/P]]="P",Table1[[#This Row],[PaRes]]&lt;&gt;"SCRBL",Table1[[#This Row],[PaRes]]&lt;&gt;"RUN",Table1[[#This Row],[Penalty]]&lt;&gt;1),1,0)</f>
        <v>0</v>
      </c>
      <c r="IW40">
        <f>IF(AND(Table1[[#This Row],[Pass Play]]=1,Table1[[#This Row],[PaRes]]&lt;&gt;"SAC"),1,0)</f>
        <v>0</v>
      </c>
      <c r="IX40">
        <f>IF(Table1[[#This Row],[PaRes]]="COM",1,0)</f>
        <v>0</v>
      </c>
      <c r="IY40">
        <f>IF(Table1[[#This Row],[Pass Play]]=1,Table1[[#This Row],[Gn]],0)</f>
        <v>0</v>
      </c>
      <c r="IZ40">
        <f>IF(AND(Table1[[#This Row],[Pass Play]]=1,Table1[[#This Row],[EFF]]="Y"),1,0)</f>
        <v>0</v>
      </c>
      <c r="JA40">
        <f>IF(AND(Table1[[#This Row],[Pass Play]]=1,Table1[[#This Row],[EFF]]="Y"),Table1[[#This Row],[Gn]],0)</f>
        <v>0</v>
      </c>
      <c r="JB40">
        <f>IF(AND(Table1[[#This Row],[Pass Play]]=1,Table1[[#This Row],[Gn]]&gt;=15),1,0)</f>
        <v>0</v>
      </c>
      <c r="JC40">
        <f>IF(AND(Table1[[#This Row],[Pass Play]]=1,Table1[[#This Row],[Big Play Passes]]=1),Table1[[#This Row],[Gn]],0)</f>
        <v>0</v>
      </c>
      <c r="JD40">
        <f>IF(AND(OR(Table1[[#This Row],[R/P]]="R",Table1[[#This Row],[PaRes]]="SCRBL",Table1[[#This Row],[PaRes]]="RUN"),Table1[[#This Row],[Penalty]]&lt;&gt;1),1,0)</f>
        <v>1</v>
      </c>
      <c r="JE40">
        <f>IF(Table1[[#This Row],[Rush Attempts]]=1,Table1[[#This Row],[Gn]],0)</f>
        <v>1</v>
      </c>
      <c r="JF40">
        <f>IF(AND(Table1[[#This Row],[Rush Attempts]]=1,Table1[[#This Row],[EFF]]="Y"),1,0)</f>
        <v>0</v>
      </c>
      <c r="JG40">
        <f>IF(AND(Table1[[#This Row],[Rush Attempts]]=1,Table1[[#This Row],[EFF]]="Y"),Table1[[#This Row],[Gn]],0)</f>
        <v>0</v>
      </c>
      <c r="JH40">
        <f>IF(AND(Table1[[#This Row],[Rush Attempts]]=1,Table1[[#This Row],[Gn]]&gt;=10),1,0)</f>
        <v>0</v>
      </c>
      <c r="JI40">
        <f>IF(AND(Table1[[#This Row],[Rush Attempts]]=1,Table1[[#This Row],[Big Play Run]]=1),Table1[[#This Row],[Gn]],0)</f>
        <v>0</v>
      </c>
      <c r="JJ40">
        <f>IF(Table1[[#This Row],[PaRes]]="SAC",1,0)</f>
        <v>0</v>
      </c>
      <c r="JK40">
        <f>IF(Table1[[#This Row],[Sacks]]=1,Table1[[#This Row],[Gn]],0)</f>
        <v>0</v>
      </c>
      <c r="JL40">
        <f>IF(Table1[[#This Row],[PaRes]]="INT",1,0)</f>
        <v>0</v>
      </c>
      <c r="JM40">
        <f>IF(Table1[[#This Row],[pff_PENALTY]]&lt;&gt;"",1,0)</f>
        <v>0</v>
      </c>
      <c r="JN40">
        <f>Table1[[#This Row],[pff_PENYARDS]]</f>
        <v>0</v>
      </c>
      <c r="JO40">
        <f>IF(Table1[[#This Row],[S/End]]="TD",1,0)</f>
        <v>0</v>
      </c>
      <c r="JP40">
        <f>IF(OR(Table1[[#This Row],[S/End]]="FGGD"),1,0)</f>
        <v>0</v>
      </c>
      <c r="JQ40">
        <f>IF(OR(Table1[[#This Row],[S/End]]="FUM",Table1[[#This Row],[S/End]]="INT"),1,0)</f>
        <v>0</v>
      </c>
      <c r="JR40">
        <f>IF(AND(Table1[[#This Row],[Touchdown]]=1,Table1[[#This Row],[Pass Play]]=1),1,0)</f>
        <v>0</v>
      </c>
      <c r="JS40">
        <f t="shared" si="2"/>
        <v>0</v>
      </c>
      <c r="JT40">
        <f>IF(AND(OR(Table1[[#This Row],[Pass Play]]=1,Table1[[#This Row],[Rush Attempts]]=1),Table1[[#This Row],[Dn]]=3),1,0)</f>
        <v>0</v>
      </c>
      <c r="JU40">
        <f>IF(AND(Table1[[#This Row],[3rd down attempt]]=1,Table1[[#This Row],[EFF]]="Y"),1,0)</f>
        <v>0</v>
      </c>
      <c r="JV40">
        <f>IF(AND(Table1[[#This Row],[3rd down attempt]]=1,Table1[[#This Row],[Dist]]&gt;=7),1,0)</f>
        <v>0</v>
      </c>
      <c r="JW40">
        <f>IF(AND(OR(Table1[[#This Row],[Pass Play]]=1,Table1[[#This Row],[Rush Attempts]]=1),Table1[[#This Row],[Dn]]=4),1,0)</f>
        <v>0</v>
      </c>
      <c r="JX40">
        <f>IF(AND(Table1[[#This Row],[4th down attempt]]=1,Table1[[#This Row],[EFF]]="Y"),1,0)</f>
        <v>0</v>
      </c>
      <c r="JY40">
        <f>IF(AND(OR(Table1[[#This Row],[Pass Play]]=1,Table1[[#This Row],[Rush Attempts]]=1),Table1[[#This Row],[FPos]]&gt;=0,Table1[[#This Row],[FPos]]&lt;=20),1,0)</f>
        <v>0</v>
      </c>
      <c r="JZ40">
        <f>IF(AND(OR(Table1[[#This Row],[Pass Play]]=1,Table1[[#This Row],[Rush Attempts]]=1),Table1[[#This Row],[Dist]]&lt;=Table1[[#This Row],[Gn]]),1,0)</f>
        <v>0</v>
      </c>
      <c r="KA40">
        <f>IF(Table1[[#This Row],[S/End]]&lt;&gt;"",1,0)</f>
        <v>0</v>
      </c>
      <c r="KB40">
        <f>IF(Table1[[#This Row],[S/End]]="TD",1,0)</f>
        <v>0</v>
      </c>
      <c r="KC40">
        <f>IF(Table1[[#This Row],[S/End]]="FGGD",1,0)</f>
        <v>0</v>
      </c>
      <c r="KD40">
        <f>IF(AND(OR(Table1[[#This Row],[Pass Play]]=1,Table1[[#This Row],[Rush Attempts]]=1),Table1[[#This Row],[Gn]]&lt;0),1,0)</f>
        <v>0</v>
      </c>
      <c r="KE40" s="375">
        <f>IF(AND(Table1[[#This Row],[pff_DRVENDPSN]]=3,Table1[[#This Row],[pff_DRVENDEVENT]]="PUNT"),1,0)</f>
        <v>0</v>
      </c>
    </row>
    <row r="41" spans="1:291" hidden="1">
      <c r="A41">
        <v>40</v>
      </c>
      <c r="B41">
        <v>2101</v>
      </c>
      <c r="C41" t="s">
        <v>14475</v>
      </c>
      <c r="D41">
        <v>4</v>
      </c>
      <c r="E41">
        <v>2</v>
      </c>
      <c r="F41">
        <v>9</v>
      </c>
      <c r="G41">
        <v>22</v>
      </c>
      <c r="H41">
        <v>43</v>
      </c>
      <c r="J41" t="s">
        <v>254</v>
      </c>
      <c r="K41">
        <v>12</v>
      </c>
      <c r="L41">
        <v>12</v>
      </c>
      <c r="M41" t="s">
        <v>1356</v>
      </c>
      <c r="N41" t="s">
        <v>256</v>
      </c>
      <c r="P41" t="s">
        <v>1357</v>
      </c>
      <c r="Q41" t="s">
        <v>1336</v>
      </c>
      <c r="W41" t="s">
        <v>253</v>
      </c>
      <c r="X41" t="s">
        <v>1358</v>
      </c>
      <c r="Y41" t="s">
        <v>323</v>
      </c>
      <c r="Z41" t="s">
        <v>1359</v>
      </c>
      <c r="AB41" t="s">
        <v>1360</v>
      </c>
      <c r="AC41" t="s">
        <v>1361</v>
      </c>
      <c r="AJ41">
        <v>0</v>
      </c>
      <c r="AK41" t="s">
        <v>327</v>
      </c>
      <c r="AP41">
        <v>7</v>
      </c>
      <c r="BJ41" t="s">
        <v>607</v>
      </c>
      <c r="BQ41">
        <f t="shared" si="0"/>
        <v>1</v>
      </c>
      <c r="BR41">
        <f t="shared" si="1"/>
        <v>0</v>
      </c>
      <c r="BT41" t="s">
        <v>262</v>
      </c>
      <c r="BV41">
        <v>0</v>
      </c>
      <c r="BX41">
        <v>0</v>
      </c>
      <c r="BY41" t="s">
        <v>1362</v>
      </c>
      <c r="CA41">
        <v>1</v>
      </c>
      <c r="CD41" s="3">
        <v>0.5083333333333333</v>
      </c>
      <c r="CE41" t="s">
        <v>274</v>
      </c>
      <c r="CF41" t="s">
        <v>1363</v>
      </c>
      <c r="CG41">
        <v>0</v>
      </c>
      <c r="CI41" t="s">
        <v>481</v>
      </c>
      <c r="CJ41">
        <v>1</v>
      </c>
      <c r="CK41" t="s">
        <v>1364</v>
      </c>
      <c r="CL41" s="4">
        <v>38050</v>
      </c>
      <c r="CM41" t="s">
        <v>1365</v>
      </c>
      <c r="CN41" t="s">
        <v>1366</v>
      </c>
      <c r="CO41">
        <v>0</v>
      </c>
      <c r="CQ41" t="s">
        <v>269</v>
      </c>
      <c r="CR41" t="s">
        <v>262</v>
      </c>
      <c r="CU41" t="s">
        <v>419</v>
      </c>
      <c r="CW41">
        <v>0</v>
      </c>
      <c r="CY41">
        <v>6</v>
      </c>
      <c r="CZ41" t="s">
        <v>1242</v>
      </c>
      <c r="DA41">
        <v>21</v>
      </c>
      <c r="DB41">
        <v>9</v>
      </c>
      <c r="DC41" t="s">
        <v>1243</v>
      </c>
      <c r="DD41">
        <v>-35</v>
      </c>
      <c r="DK41">
        <v>22</v>
      </c>
      <c r="DL41" s="4">
        <v>44442</v>
      </c>
      <c r="DM41">
        <v>19965</v>
      </c>
      <c r="DN41">
        <v>2021</v>
      </c>
      <c r="DO41">
        <v>0</v>
      </c>
      <c r="DQ41">
        <v>78672</v>
      </c>
      <c r="DR41">
        <v>111</v>
      </c>
      <c r="DU41" t="s">
        <v>294</v>
      </c>
      <c r="DV41" t="s">
        <v>294</v>
      </c>
      <c r="DX41">
        <v>14</v>
      </c>
      <c r="DY41" t="s">
        <v>275</v>
      </c>
      <c r="EE41">
        <v>0</v>
      </c>
      <c r="EF41" t="s">
        <v>1367</v>
      </c>
      <c r="EG41" t="s">
        <v>422</v>
      </c>
      <c r="EH41">
        <v>0</v>
      </c>
      <c r="EJ41" t="s">
        <v>454</v>
      </c>
      <c r="EK41" t="s">
        <v>1368</v>
      </c>
      <c r="EL41" t="s">
        <v>1369</v>
      </c>
      <c r="EM41" t="s">
        <v>1370</v>
      </c>
      <c r="EN41" t="s">
        <v>391</v>
      </c>
      <c r="EO41" t="s">
        <v>282</v>
      </c>
      <c r="EP41" t="s">
        <v>345</v>
      </c>
      <c r="EQ41">
        <v>0</v>
      </c>
      <c r="ER41" t="s">
        <v>491</v>
      </c>
      <c r="ET41" t="s">
        <v>1371</v>
      </c>
      <c r="EU41">
        <v>21</v>
      </c>
      <c r="EV41" t="s">
        <v>257</v>
      </c>
      <c r="EW41" t="s">
        <v>349</v>
      </c>
      <c r="EX41" t="s">
        <v>390</v>
      </c>
      <c r="EY41" t="s">
        <v>391</v>
      </c>
      <c r="FB41" t="s">
        <v>529</v>
      </c>
      <c r="FC41" t="s">
        <v>1372</v>
      </c>
      <c r="FE41">
        <v>1</v>
      </c>
      <c r="FF41">
        <v>5</v>
      </c>
      <c r="FJ41" t="s">
        <v>430</v>
      </c>
      <c r="FK41" t="s">
        <v>1373</v>
      </c>
      <c r="FL41">
        <v>0</v>
      </c>
      <c r="FN41">
        <v>0</v>
      </c>
      <c r="FQ41">
        <v>0</v>
      </c>
      <c r="FS41" t="s">
        <v>1177</v>
      </c>
      <c r="FV41" t="s">
        <v>1374</v>
      </c>
      <c r="FW41" t="s">
        <v>431</v>
      </c>
      <c r="FY41">
        <v>0</v>
      </c>
      <c r="GA41">
        <v>14</v>
      </c>
      <c r="GB41">
        <v>14</v>
      </c>
      <c r="GC41">
        <v>0</v>
      </c>
      <c r="GF41">
        <v>0</v>
      </c>
      <c r="GG41" t="s">
        <v>1179</v>
      </c>
      <c r="GI41">
        <v>3.3</v>
      </c>
      <c r="GJ41">
        <v>0</v>
      </c>
      <c r="GK41">
        <v>0</v>
      </c>
      <c r="GM41" t="s">
        <v>1375</v>
      </c>
      <c r="GN41">
        <v>1</v>
      </c>
      <c r="GO41">
        <v>0</v>
      </c>
      <c r="GP41" t="s">
        <v>499</v>
      </c>
      <c r="GR41">
        <v>50</v>
      </c>
      <c r="HA41" t="s">
        <v>1376</v>
      </c>
      <c r="HC41" t="s">
        <v>313</v>
      </c>
      <c r="HD41" t="s">
        <v>313</v>
      </c>
      <c r="HE41" t="s">
        <v>1377</v>
      </c>
      <c r="HF41">
        <v>0</v>
      </c>
      <c r="HG41">
        <v>12</v>
      </c>
      <c r="HH41">
        <v>14</v>
      </c>
      <c r="HI41" t="s">
        <v>275</v>
      </c>
      <c r="HK41" t="s">
        <v>492</v>
      </c>
      <c r="HL41">
        <v>4</v>
      </c>
      <c r="HM41" t="s">
        <v>400</v>
      </c>
      <c r="HO41" t="s">
        <v>1378</v>
      </c>
      <c r="HP41" t="s">
        <v>1379</v>
      </c>
      <c r="HQ41" t="s">
        <v>1380</v>
      </c>
      <c r="HR41" t="s">
        <v>1381</v>
      </c>
      <c r="HT41" t="s">
        <v>1382</v>
      </c>
      <c r="HW41">
        <v>21</v>
      </c>
      <c r="HX41">
        <v>3910857</v>
      </c>
      <c r="HY41" t="s">
        <v>1383</v>
      </c>
      <c r="HZ41">
        <v>3910847</v>
      </c>
      <c r="IC41">
        <v>1</v>
      </c>
      <c r="ID41">
        <v>1</v>
      </c>
      <c r="IM41">
        <v>102</v>
      </c>
      <c r="IU41">
        <v>1</v>
      </c>
      <c r="IV41">
        <f>IF(AND(Table1[[#This Row],[R/P]]="P",Table1[[#This Row],[PaRes]]&lt;&gt;"SCRBL",Table1[[#This Row],[PaRes]]&lt;&gt;"RUN",Table1[[#This Row],[Penalty]]&lt;&gt;1),1,0)</f>
        <v>1</v>
      </c>
      <c r="IW41">
        <f>IF(AND(Table1[[#This Row],[Pass Play]]=1,Table1[[#This Row],[PaRes]]&lt;&gt;"SAC"),1,0)</f>
        <v>1</v>
      </c>
      <c r="IX41">
        <f>IF(Table1[[#This Row],[PaRes]]="COM",1,0)</f>
        <v>1</v>
      </c>
      <c r="IY41">
        <f>IF(Table1[[#This Row],[Pass Play]]=1,Table1[[#This Row],[Gn]],0)</f>
        <v>22</v>
      </c>
      <c r="IZ41">
        <f>IF(AND(Table1[[#This Row],[Pass Play]]=1,Table1[[#This Row],[EFF]]="Y"),1,0)</f>
        <v>1</v>
      </c>
      <c r="JA41">
        <f>IF(AND(Table1[[#This Row],[Pass Play]]=1,Table1[[#This Row],[EFF]]="Y"),Table1[[#This Row],[Gn]],0)</f>
        <v>22</v>
      </c>
      <c r="JB41">
        <f>IF(AND(Table1[[#This Row],[Pass Play]]=1,Table1[[#This Row],[Gn]]&gt;=15),1,0)</f>
        <v>1</v>
      </c>
      <c r="JC41">
        <f>IF(AND(Table1[[#This Row],[Pass Play]]=1,Table1[[#This Row],[Big Play Passes]]=1),Table1[[#This Row],[Gn]],0)</f>
        <v>22</v>
      </c>
      <c r="JD41">
        <f>IF(AND(OR(Table1[[#This Row],[R/P]]="R",Table1[[#This Row],[PaRes]]="SCRBL",Table1[[#This Row],[PaRes]]="RUN"),Table1[[#This Row],[Penalty]]&lt;&gt;1),1,0)</f>
        <v>0</v>
      </c>
      <c r="JE41">
        <f>IF(Table1[[#This Row],[Rush Attempts]]=1,Table1[[#This Row],[Gn]],0)</f>
        <v>0</v>
      </c>
      <c r="JF41">
        <f>IF(AND(Table1[[#This Row],[Rush Attempts]]=1,Table1[[#This Row],[EFF]]="Y"),1,0)</f>
        <v>0</v>
      </c>
      <c r="JG41">
        <f>IF(AND(Table1[[#This Row],[Rush Attempts]]=1,Table1[[#This Row],[EFF]]="Y"),Table1[[#This Row],[Gn]],0)</f>
        <v>0</v>
      </c>
      <c r="JH41">
        <f>IF(AND(Table1[[#This Row],[Rush Attempts]]=1,Table1[[#This Row],[Gn]]&gt;=10),1,0)</f>
        <v>0</v>
      </c>
      <c r="JI41">
        <f>IF(AND(Table1[[#This Row],[Rush Attempts]]=1,Table1[[#This Row],[Big Play Run]]=1),Table1[[#This Row],[Gn]],0)</f>
        <v>0</v>
      </c>
      <c r="JJ41">
        <f>IF(Table1[[#This Row],[PaRes]]="SAC",1,0)</f>
        <v>0</v>
      </c>
      <c r="JK41">
        <f>IF(Table1[[#This Row],[Sacks]]=1,Table1[[#This Row],[Gn]],0)</f>
        <v>0</v>
      </c>
      <c r="JL41">
        <f>IF(Table1[[#This Row],[PaRes]]="INT",1,0)</f>
        <v>0</v>
      </c>
      <c r="JM41">
        <f>IF(Table1[[#This Row],[pff_PENALTY]]&lt;&gt;"",1,0)</f>
        <v>0</v>
      </c>
      <c r="JN41">
        <f>Table1[[#This Row],[pff_PENYARDS]]</f>
        <v>0</v>
      </c>
      <c r="JO41">
        <f>IF(Table1[[#This Row],[S/End]]="TD",1,0)</f>
        <v>0</v>
      </c>
      <c r="JP41">
        <f>IF(OR(Table1[[#This Row],[S/End]]="FGGD"),1,0)</f>
        <v>0</v>
      </c>
      <c r="JQ41">
        <f>IF(OR(Table1[[#This Row],[S/End]]="FUM",Table1[[#This Row],[S/End]]="INT"),1,0)</f>
        <v>0</v>
      </c>
      <c r="JR41">
        <f>IF(AND(Table1[[#This Row],[Touchdown]]=1,Table1[[#This Row],[Pass Play]]=1),1,0)</f>
        <v>0</v>
      </c>
      <c r="JS41">
        <f t="shared" si="2"/>
        <v>0</v>
      </c>
      <c r="JT41">
        <f>IF(AND(OR(Table1[[#This Row],[Pass Play]]=1,Table1[[#This Row],[Rush Attempts]]=1),Table1[[#This Row],[Dn]]=3),1,0)</f>
        <v>0</v>
      </c>
      <c r="JU41">
        <f>IF(AND(Table1[[#This Row],[3rd down attempt]]=1,Table1[[#This Row],[EFF]]="Y"),1,0)</f>
        <v>0</v>
      </c>
      <c r="JV41">
        <f>IF(AND(Table1[[#This Row],[3rd down attempt]]=1,Table1[[#This Row],[Dist]]&gt;=7),1,0)</f>
        <v>0</v>
      </c>
      <c r="JW41">
        <f>IF(AND(OR(Table1[[#This Row],[Pass Play]]=1,Table1[[#This Row],[Rush Attempts]]=1),Table1[[#This Row],[Dn]]=4),1,0)</f>
        <v>0</v>
      </c>
      <c r="JX41">
        <f>IF(AND(Table1[[#This Row],[4th down attempt]]=1,Table1[[#This Row],[EFF]]="Y"),1,0)</f>
        <v>0</v>
      </c>
      <c r="JY41">
        <f>IF(AND(OR(Table1[[#This Row],[Pass Play]]=1,Table1[[#This Row],[Rush Attempts]]=1),Table1[[#This Row],[FPos]]&gt;=0,Table1[[#This Row],[FPos]]&lt;=20),1,0)</f>
        <v>0</v>
      </c>
      <c r="JZ41">
        <f>IF(AND(OR(Table1[[#This Row],[Pass Play]]=1,Table1[[#This Row],[Rush Attempts]]=1),Table1[[#This Row],[Dist]]&lt;=Table1[[#This Row],[Gn]]),1,0)</f>
        <v>1</v>
      </c>
      <c r="KA41">
        <f>IF(Table1[[#This Row],[S/End]]&lt;&gt;"",1,0)</f>
        <v>0</v>
      </c>
      <c r="KB41">
        <f>IF(Table1[[#This Row],[S/End]]="TD",1,0)</f>
        <v>0</v>
      </c>
      <c r="KC41">
        <f>IF(Table1[[#This Row],[S/End]]="FGGD",1,0)</f>
        <v>0</v>
      </c>
      <c r="KD41">
        <f>IF(AND(OR(Table1[[#This Row],[Pass Play]]=1,Table1[[#This Row],[Rush Attempts]]=1),Table1[[#This Row],[Gn]]&lt;0),1,0)</f>
        <v>0</v>
      </c>
      <c r="KE41" s="375">
        <f>IF(AND(Table1[[#This Row],[pff_DRVENDPSN]]=3,Table1[[#This Row],[pff_DRVENDEVENT]]="PUNT"),1,0)</f>
        <v>0</v>
      </c>
    </row>
    <row r="42" spans="1:291" hidden="1">
      <c r="A42">
        <v>41</v>
      </c>
      <c r="B42">
        <v>2101</v>
      </c>
      <c r="C42" t="s">
        <v>14475</v>
      </c>
      <c r="D42">
        <v>4</v>
      </c>
      <c r="E42">
        <v>1</v>
      </c>
      <c r="F42">
        <v>10</v>
      </c>
      <c r="G42">
        <v>0</v>
      </c>
      <c r="H42">
        <v>21</v>
      </c>
      <c r="J42" t="s">
        <v>298</v>
      </c>
      <c r="K42">
        <v>11</v>
      </c>
      <c r="L42" t="s">
        <v>471</v>
      </c>
      <c r="M42" t="s">
        <v>407</v>
      </c>
      <c r="N42" t="s">
        <v>408</v>
      </c>
      <c r="P42" t="s">
        <v>409</v>
      </c>
      <c r="W42" t="s">
        <v>253</v>
      </c>
      <c r="X42" t="s">
        <v>753</v>
      </c>
      <c r="Y42" t="s">
        <v>754</v>
      </c>
      <c r="Z42" t="s">
        <v>755</v>
      </c>
      <c r="AB42" t="s">
        <v>325</v>
      </c>
      <c r="AC42" t="s">
        <v>326</v>
      </c>
      <c r="AK42" t="s">
        <v>756</v>
      </c>
      <c r="AP42">
        <v>7</v>
      </c>
      <c r="AU42" t="s">
        <v>254</v>
      </c>
      <c r="BJ42" t="s">
        <v>257</v>
      </c>
      <c r="BQ42">
        <f t="shared" si="0"/>
        <v>2</v>
      </c>
      <c r="BR42">
        <f t="shared" si="1"/>
        <v>0</v>
      </c>
      <c r="BT42" t="s">
        <v>262</v>
      </c>
      <c r="BV42">
        <v>0</v>
      </c>
      <c r="BX42">
        <v>0</v>
      </c>
      <c r="BY42" t="s">
        <v>1385</v>
      </c>
      <c r="BZ42" t="s">
        <v>1025</v>
      </c>
      <c r="CA42">
        <v>0</v>
      </c>
      <c r="CD42" s="3">
        <v>0.48055555555555557</v>
      </c>
      <c r="CE42" t="s">
        <v>274</v>
      </c>
      <c r="CF42" t="s">
        <v>1386</v>
      </c>
      <c r="CG42">
        <v>8</v>
      </c>
      <c r="CI42" t="s">
        <v>331</v>
      </c>
      <c r="CJ42">
        <v>0</v>
      </c>
      <c r="CK42" t="s">
        <v>1387</v>
      </c>
      <c r="CL42" s="4">
        <v>38387</v>
      </c>
      <c r="CM42" t="s">
        <v>1388</v>
      </c>
      <c r="CN42" t="s">
        <v>1389</v>
      </c>
      <c r="CO42">
        <v>0</v>
      </c>
      <c r="CP42" t="s">
        <v>335</v>
      </c>
      <c r="CQ42" t="s">
        <v>282</v>
      </c>
      <c r="CR42" t="s">
        <v>262</v>
      </c>
      <c r="CT42" t="s">
        <v>520</v>
      </c>
      <c r="CU42" t="s">
        <v>1390</v>
      </c>
      <c r="CW42">
        <v>0</v>
      </c>
      <c r="CY42">
        <v>7</v>
      </c>
      <c r="CZ42" t="s">
        <v>1242</v>
      </c>
      <c r="DA42">
        <v>21</v>
      </c>
      <c r="DB42">
        <v>9</v>
      </c>
      <c r="DC42" t="s">
        <v>1243</v>
      </c>
      <c r="DD42">
        <v>-35</v>
      </c>
      <c r="DK42">
        <v>0</v>
      </c>
      <c r="DL42" s="4">
        <v>44442</v>
      </c>
      <c r="DM42">
        <v>19965</v>
      </c>
      <c r="DN42">
        <v>2021</v>
      </c>
      <c r="DO42">
        <v>0</v>
      </c>
      <c r="DQ42">
        <v>78672</v>
      </c>
      <c r="DR42">
        <v>112</v>
      </c>
      <c r="DU42" t="s">
        <v>257</v>
      </c>
      <c r="DV42" t="s">
        <v>274</v>
      </c>
      <c r="DW42" t="s">
        <v>796</v>
      </c>
      <c r="DX42">
        <v>14</v>
      </c>
      <c r="DY42" t="s">
        <v>275</v>
      </c>
      <c r="EA42" t="s">
        <v>1049</v>
      </c>
      <c r="EB42" t="s">
        <v>1391</v>
      </c>
      <c r="EE42">
        <v>0</v>
      </c>
      <c r="EF42" t="s">
        <v>421</v>
      </c>
      <c r="EG42" t="s">
        <v>422</v>
      </c>
      <c r="EH42">
        <v>0</v>
      </c>
      <c r="EJ42" t="s">
        <v>340</v>
      </c>
      <c r="EK42" t="s">
        <v>1392</v>
      </c>
      <c r="EL42" t="s">
        <v>1393</v>
      </c>
      <c r="EM42" t="s">
        <v>1394</v>
      </c>
      <c r="EN42" t="s">
        <v>1395</v>
      </c>
      <c r="EO42" t="s">
        <v>269</v>
      </c>
      <c r="EP42" t="s">
        <v>345</v>
      </c>
      <c r="EQ42">
        <v>0</v>
      </c>
      <c r="ER42" t="s">
        <v>491</v>
      </c>
      <c r="ET42" t="s">
        <v>1396</v>
      </c>
      <c r="EU42">
        <v>0</v>
      </c>
      <c r="EV42" t="s">
        <v>679</v>
      </c>
      <c r="EW42" t="s">
        <v>349</v>
      </c>
      <c r="FC42" t="s">
        <v>1397</v>
      </c>
      <c r="FE42">
        <v>0</v>
      </c>
      <c r="FF42">
        <v>6</v>
      </c>
      <c r="FJ42" t="s">
        <v>1398</v>
      </c>
      <c r="FK42" t="s">
        <v>1399</v>
      </c>
      <c r="FL42">
        <v>0</v>
      </c>
      <c r="FN42">
        <v>1</v>
      </c>
      <c r="FO42" t="s">
        <v>1400</v>
      </c>
      <c r="FQ42">
        <v>0</v>
      </c>
      <c r="FS42" t="s">
        <v>395</v>
      </c>
      <c r="FV42" t="s">
        <v>496</v>
      </c>
      <c r="FY42">
        <v>0</v>
      </c>
      <c r="GA42">
        <v>14</v>
      </c>
      <c r="GB42">
        <v>14</v>
      </c>
      <c r="GC42">
        <v>0</v>
      </c>
      <c r="GE42" t="s">
        <v>355</v>
      </c>
      <c r="GF42">
        <v>0</v>
      </c>
      <c r="GG42" t="s">
        <v>274</v>
      </c>
      <c r="GH42">
        <v>1.9</v>
      </c>
      <c r="GI42">
        <v>3.1</v>
      </c>
      <c r="GJ42">
        <v>0</v>
      </c>
      <c r="GK42">
        <v>0</v>
      </c>
      <c r="GL42" t="s">
        <v>1401</v>
      </c>
      <c r="GM42" t="s">
        <v>1402</v>
      </c>
      <c r="GQ42" t="s">
        <v>1403</v>
      </c>
      <c r="HA42" t="s">
        <v>1404</v>
      </c>
      <c r="HC42" t="s">
        <v>294</v>
      </c>
      <c r="HD42" t="s">
        <v>294</v>
      </c>
      <c r="HF42">
        <v>0</v>
      </c>
      <c r="HG42">
        <v>11</v>
      </c>
      <c r="HH42">
        <v>14</v>
      </c>
      <c r="HI42" t="s">
        <v>275</v>
      </c>
      <c r="HL42" t="s">
        <v>1282</v>
      </c>
      <c r="HO42" t="s">
        <v>1405</v>
      </c>
      <c r="HP42" t="s">
        <v>1406</v>
      </c>
      <c r="HQ42" t="s">
        <v>1407</v>
      </c>
      <c r="HR42" t="s">
        <v>1408</v>
      </c>
      <c r="HW42">
        <v>21</v>
      </c>
      <c r="HX42">
        <v>3910868</v>
      </c>
      <c r="HY42" t="s">
        <v>796</v>
      </c>
      <c r="HZ42">
        <v>3910857</v>
      </c>
      <c r="IC42">
        <v>0</v>
      </c>
      <c r="ID42">
        <v>0</v>
      </c>
      <c r="IM42">
        <v>103</v>
      </c>
      <c r="IU42">
        <v>1</v>
      </c>
      <c r="IV42">
        <f>IF(AND(Table1[[#This Row],[R/P]]="P",Table1[[#This Row],[PaRes]]&lt;&gt;"SCRBL",Table1[[#This Row],[PaRes]]&lt;&gt;"RUN",Table1[[#This Row],[Penalty]]&lt;&gt;1),1,0)</f>
        <v>1</v>
      </c>
      <c r="IW42">
        <f>IF(AND(Table1[[#This Row],[Pass Play]]=1,Table1[[#This Row],[PaRes]]&lt;&gt;"SAC"),1,0)</f>
        <v>1</v>
      </c>
      <c r="IX42">
        <f>IF(Table1[[#This Row],[PaRes]]="COM",1,0)</f>
        <v>0</v>
      </c>
      <c r="IY42">
        <f>IF(Table1[[#This Row],[Pass Play]]=1,Table1[[#This Row],[Gn]],0)</f>
        <v>0</v>
      </c>
      <c r="IZ42">
        <f>IF(AND(Table1[[#This Row],[Pass Play]]=1,Table1[[#This Row],[EFF]]="Y"),1,0)</f>
        <v>0</v>
      </c>
      <c r="JA42">
        <f>IF(AND(Table1[[#This Row],[Pass Play]]=1,Table1[[#This Row],[EFF]]="Y"),Table1[[#This Row],[Gn]],0)</f>
        <v>0</v>
      </c>
      <c r="JB42">
        <f>IF(AND(Table1[[#This Row],[Pass Play]]=1,Table1[[#This Row],[Gn]]&gt;=15),1,0)</f>
        <v>0</v>
      </c>
      <c r="JC42">
        <f>IF(AND(Table1[[#This Row],[Pass Play]]=1,Table1[[#This Row],[Big Play Passes]]=1),Table1[[#This Row],[Gn]],0)</f>
        <v>0</v>
      </c>
      <c r="JD42">
        <f>IF(AND(OR(Table1[[#This Row],[R/P]]="R",Table1[[#This Row],[PaRes]]="SCRBL",Table1[[#This Row],[PaRes]]="RUN"),Table1[[#This Row],[Penalty]]&lt;&gt;1),1,0)</f>
        <v>0</v>
      </c>
      <c r="JE42">
        <f>IF(Table1[[#This Row],[Rush Attempts]]=1,Table1[[#This Row],[Gn]],0)</f>
        <v>0</v>
      </c>
      <c r="JF42">
        <f>IF(AND(Table1[[#This Row],[Rush Attempts]]=1,Table1[[#This Row],[EFF]]="Y"),1,0)</f>
        <v>0</v>
      </c>
      <c r="JG42">
        <f>IF(AND(Table1[[#This Row],[Rush Attempts]]=1,Table1[[#This Row],[EFF]]="Y"),Table1[[#This Row],[Gn]],0)</f>
        <v>0</v>
      </c>
      <c r="JH42">
        <f>IF(AND(Table1[[#This Row],[Rush Attempts]]=1,Table1[[#This Row],[Gn]]&gt;=10),1,0)</f>
        <v>0</v>
      </c>
      <c r="JI42">
        <f>IF(AND(Table1[[#This Row],[Rush Attempts]]=1,Table1[[#This Row],[Big Play Run]]=1),Table1[[#This Row],[Gn]],0)</f>
        <v>0</v>
      </c>
      <c r="JJ42">
        <f>IF(Table1[[#This Row],[PaRes]]="SAC",1,0)</f>
        <v>0</v>
      </c>
      <c r="JK42">
        <f>IF(Table1[[#This Row],[Sacks]]=1,Table1[[#This Row],[Gn]],0)</f>
        <v>0</v>
      </c>
      <c r="JL42">
        <f>IF(Table1[[#This Row],[PaRes]]="INT",1,0)</f>
        <v>0</v>
      </c>
      <c r="JM42">
        <f>IF(Table1[[#This Row],[pff_PENALTY]]&lt;&gt;"",1,0)</f>
        <v>0</v>
      </c>
      <c r="JN42">
        <f>Table1[[#This Row],[pff_PENYARDS]]</f>
        <v>0</v>
      </c>
      <c r="JO42">
        <f>IF(Table1[[#This Row],[S/End]]="TD",1,0)</f>
        <v>0</v>
      </c>
      <c r="JP42">
        <f>IF(OR(Table1[[#This Row],[S/End]]="FGGD"),1,0)</f>
        <v>0</v>
      </c>
      <c r="JQ42">
        <f>IF(OR(Table1[[#This Row],[S/End]]="FUM",Table1[[#This Row],[S/End]]="INT"),1,0)</f>
        <v>0</v>
      </c>
      <c r="JR42">
        <f>IF(AND(Table1[[#This Row],[Touchdown]]=1,Table1[[#This Row],[Pass Play]]=1),1,0)</f>
        <v>0</v>
      </c>
      <c r="JS42">
        <f t="shared" si="2"/>
        <v>0</v>
      </c>
      <c r="JT42">
        <f>IF(AND(OR(Table1[[#This Row],[Pass Play]]=1,Table1[[#This Row],[Rush Attempts]]=1),Table1[[#This Row],[Dn]]=3),1,0)</f>
        <v>0</v>
      </c>
      <c r="JU42">
        <f>IF(AND(Table1[[#This Row],[3rd down attempt]]=1,Table1[[#This Row],[EFF]]="Y"),1,0)</f>
        <v>0</v>
      </c>
      <c r="JV42">
        <f>IF(AND(Table1[[#This Row],[3rd down attempt]]=1,Table1[[#This Row],[Dist]]&gt;=7),1,0)</f>
        <v>0</v>
      </c>
      <c r="JW42">
        <f>IF(AND(OR(Table1[[#This Row],[Pass Play]]=1,Table1[[#This Row],[Rush Attempts]]=1),Table1[[#This Row],[Dn]]=4),1,0)</f>
        <v>0</v>
      </c>
      <c r="JX42">
        <f>IF(AND(Table1[[#This Row],[4th down attempt]]=1,Table1[[#This Row],[EFF]]="Y"),1,0)</f>
        <v>0</v>
      </c>
      <c r="JY42">
        <f>IF(AND(OR(Table1[[#This Row],[Pass Play]]=1,Table1[[#This Row],[Rush Attempts]]=1),Table1[[#This Row],[FPos]]&gt;=0,Table1[[#This Row],[FPos]]&lt;=20),1,0)</f>
        <v>0</v>
      </c>
      <c r="JZ42">
        <f>IF(AND(OR(Table1[[#This Row],[Pass Play]]=1,Table1[[#This Row],[Rush Attempts]]=1),Table1[[#This Row],[Dist]]&lt;=Table1[[#This Row],[Gn]]),1,0)</f>
        <v>0</v>
      </c>
      <c r="KA42">
        <f>IF(Table1[[#This Row],[S/End]]&lt;&gt;"",1,0)</f>
        <v>0</v>
      </c>
      <c r="KB42">
        <f>IF(Table1[[#This Row],[S/End]]="TD",1,0)</f>
        <v>0</v>
      </c>
      <c r="KC42">
        <f>IF(Table1[[#This Row],[S/End]]="FGGD",1,0)</f>
        <v>0</v>
      </c>
      <c r="KD42">
        <f>IF(AND(OR(Table1[[#This Row],[Pass Play]]=1,Table1[[#This Row],[Rush Attempts]]=1),Table1[[#This Row],[Gn]]&lt;0),1,0)</f>
        <v>0</v>
      </c>
      <c r="KE42" s="375">
        <f>IF(AND(Table1[[#This Row],[pff_DRVENDPSN]]=3,Table1[[#This Row],[pff_DRVENDEVENT]]="PUNT"),1,0)</f>
        <v>0</v>
      </c>
    </row>
    <row r="43" spans="1:291" hidden="1">
      <c r="A43">
        <v>42</v>
      </c>
      <c r="B43">
        <v>2101</v>
      </c>
      <c r="C43" t="s">
        <v>14475</v>
      </c>
      <c r="D43">
        <v>4</v>
      </c>
      <c r="E43">
        <v>2</v>
      </c>
      <c r="F43">
        <v>10</v>
      </c>
      <c r="H43">
        <v>21</v>
      </c>
      <c r="J43" t="s">
        <v>298</v>
      </c>
      <c r="K43">
        <v>11</v>
      </c>
      <c r="L43">
        <v>11</v>
      </c>
      <c r="M43" t="s">
        <v>507</v>
      </c>
      <c r="N43" t="s">
        <v>408</v>
      </c>
      <c r="P43" t="s">
        <v>508</v>
      </c>
      <c r="Q43" t="s">
        <v>509</v>
      </c>
      <c r="W43" t="s">
        <v>257</v>
      </c>
      <c r="X43" t="s">
        <v>1410</v>
      </c>
      <c r="AE43" t="s">
        <v>1411</v>
      </c>
      <c r="AF43" t="s">
        <v>1412</v>
      </c>
      <c r="AG43" t="s">
        <v>1410</v>
      </c>
      <c r="AH43" t="s">
        <v>274</v>
      </c>
      <c r="AJ43">
        <v>20</v>
      </c>
      <c r="AP43">
        <v>7</v>
      </c>
      <c r="BJ43" t="s">
        <v>257</v>
      </c>
      <c r="BQ43">
        <f t="shared" si="0"/>
        <v>0</v>
      </c>
      <c r="BR43">
        <f t="shared" si="1"/>
        <v>1</v>
      </c>
      <c r="BT43" t="s">
        <v>262</v>
      </c>
      <c r="BV43">
        <v>0</v>
      </c>
      <c r="BX43">
        <v>0</v>
      </c>
      <c r="BY43" t="s">
        <v>1413</v>
      </c>
      <c r="CD43" s="3">
        <v>0.47569444444444442</v>
      </c>
      <c r="CF43" t="s">
        <v>1414</v>
      </c>
      <c r="CJ43">
        <v>0</v>
      </c>
      <c r="CK43" t="s">
        <v>1415</v>
      </c>
      <c r="CL43" s="4">
        <v>38387</v>
      </c>
      <c r="CM43" t="s">
        <v>1416</v>
      </c>
      <c r="CN43" t="s">
        <v>1417</v>
      </c>
      <c r="CO43">
        <v>0</v>
      </c>
      <c r="CQ43" t="s">
        <v>282</v>
      </c>
      <c r="CR43" t="s">
        <v>262</v>
      </c>
      <c r="CU43" t="s">
        <v>1418</v>
      </c>
      <c r="CW43">
        <v>0</v>
      </c>
      <c r="CY43">
        <v>8</v>
      </c>
      <c r="CZ43" t="s">
        <v>1242</v>
      </c>
      <c r="DA43">
        <v>21</v>
      </c>
      <c r="DB43">
        <v>9</v>
      </c>
      <c r="DC43" t="s">
        <v>1243</v>
      </c>
      <c r="DD43">
        <v>-35</v>
      </c>
      <c r="DF43" t="s">
        <v>304</v>
      </c>
      <c r="DK43">
        <v>-3</v>
      </c>
      <c r="DL43" s="4">
        <v>44442</v>
      </c>
      <c r="DM43">
        <v>19965</v>
      </c>
      <c r="DN43">
        <v>2021</v>
      </c>
      <c r="DO43">
        <v>0</v>
      </c>
      <c r="DQ43">
        <v>78672</v>
      </c>
      <c r="DR43">
        <v>113</v>
      </c>
      <c r="DU43" t="s">
        <v>257</v>
      </c>
      <c r="DV43" t="s">
        <v>274</v>
      </c>
      <c r="DX43">
        <v>14</v>
      </c>
      <c r="DY43" t="s">
        <v>275</v>
      </c>
      <c r="EE43">
        <v>0</v>
      </c>
      <c r="EF43" t="s">
        <v>523</v>
      </c>
      <c r="EG43" t="s">
        <v>422</v>
      </c>
      <c r="EH43">
        <v>0</v>
      </c>
      <c r="EJ43" t="s">
        <v>340</v>
      </c>
      <c r="EK43" t="s">
        <v>1419</v>
      </c>
      <c r="EL43" t="s">
        <v>1420</v>
      </c>
      <c r="EM43" t="s">
        <v>1421</v>
      </c>
      <c r="EN43" t="s">
        <v>1422</v>
      </c>
      <c r="EO43" t="s">
        <v>269</v>
      </c>
      <c r="EP43" t="s">
        <v>918</v>
      </c>
      <c r="EQ43">
        <v>1</v>
      </c>
      <c r="ET43" t="s">
        <v>1423</v>
      </c>
      <c r="FE43">
        <v>0</v>
      </c>
      <c r="FF43">
        <v>4</v>
      </c>
      <c r="FG43" t="s">
        <v>590</v>
      </c>
      <c r="FI43" t="s">
        <v>590</v>
      </c>
      <c r="FJ43" t="s">
        <v>1276</v>
      </c>
      <c r="FL43">
        <v>0</v>
      </c>
      <c r="FN43">
        <v>0</v>
      </c>
      <c r="FQ43">
        <v>0</v>
      </c>
      <c r="FS43" t="s">
        <v>395</v>
      </c>
      <c r="FU43" t="s">
        <v>274</v>
      </c>
      <c r="FV43" t="s">
        <v>396</v>
      </c>
      <c r="FW43" t="s">
        <v>290</v>
      </c>
      <c r="FX43" t="s">
        <v>1411</v>
      </c>
      <c r="FY43">
        <v>0</v>
      </c>
      <c r="GA43">
        <v>14</v>
      </c>
      <c r="GB43">
        <v>14</v>
      </c>
      <c r="GC43">
        <v>0</v>
      </c>
      <c r="GE43" t="s">
        <v>355</v>
      </c>
      <c r="GF43">
        <v>0</v>
      </c>
      <c r="GG43" t="s">
        <v>257</v>
      </c>
      <c r="GJ43">
        <v>0</v>
      </c>
      <c r="GK43">
        <v>0</v>
      </c>
      <c r="GM43" t="s">
        <v>1424</v>
      </c>
      <c r="GO43">
        <v>-1</v>
      </c>
      <c r="HA43" t="s">
        <v>1425</v>
      </c>
      <c r="HC43" t="s">
        <v>294</v>
      </c>
      <c r="HD43" t="s">
        <v>294</v>
      </c>
      <c r="HE43" t="s">
        <v>1057</v>
      </c>
      <c r="HF43">
        <v>0</v>
      </c>
      <c r="HG43">
        <v>11</v>
      </c>
      <c r="HH43">
        <v>14</v>
      </c>
      <c r="HI43" t="s">
        <v>275</v>
      </c>
      <c r="HL43">
        <v>1</v>
      </c>
      <c r="HU43" t="s">
        <v>1426</v>
      </c>
      <c r="HV43">
        <v>0</v>
      </c>
      <c r="HW43">
        <v>24</v>
      </c>
      <c r="HX43">
        <v>3910880</v>
      </c>
      <c r="HY43" t="s">
        <v>1427</v>
      </c>
      <c r="HZ43">
        <v>3910868</v>
      </c>
      <c r="IC43">
        <v>0</v>
      </c>
      <c r="ID43">
        <v>0</v>
      </c>
      <c r="IM43">
        <v>104</v>
      </c>
      <c r="IO43" t="s">
        <v>304</v>
      </c>
      <c r="IQ43" t="s">
        <v>304</v>
      </c>
      <c r="IU43">
        <v>1</v>
      </c>
      <c r="IV43">
        <f>IF(AND(Table1[[#This Row],[R/P]]="P",Table1[[#This Row],[PaRes]]&lt;&gt;"SCRBL",Table1[[#This Row],[PaRes]]&lt;&gt;"RUN",Table1[[#This Row],[Penalty]]&lt;&gt;1),1,0)</f>
        <v>0</v>
      </c>
      <c r="IW43">
        <f>IF(AND(Table1[[#This Row],[Pass Play]]=1,Table1[[#This Row],[PaRes]]&lt;&gt;"SAC"),1,0)</f>
        <v>0</v>
      </c>
      <c r="IX43">
        <f>IF(Table1[[#This Row],[PaRes]]="COM",1,0)</f>
        <v>0</v>
      </c>
      <c r="IY43">
        <f>IF(Table1[[#This Row],[Pass Play]]=1,Table1[[#This Row],[Gn]],0)</f>
        <v>0</v>
      </c>
      <c r="IZ43">
        <f>IF(AND(Table1[[#This Row],[Pass Play]]=1,Table1[[#This Row],[EFF]]="Y"),1,0)</f>
        <v>0</v>
      </c>
      <c r="JA43">
        <f>IF(AND(Table1[[#This Row],[Pass Play]]=1,Table1[[#This Row],[EFF]]="Y"),Table1[[#This Row],[Gn]],0)</f>
        <v>0</v>
      </c>
      <c r="JB43">
        <f>IF(AND(Table1[[#This Row],[Pass Play]]=1,Table1[[#This Row],[Gn]]&gt;=15),1,0)</f>
        <v>0</v>
      </c>
      <c r="JC43">
        <f>IF(AND(Table1[[#This Row],[Pass Play]]=1,Table1[[#This Row],[Big Play Passes]]=1),Table1[[#This Row],[Gn]],0)</f>
        <v>0</v>
      </c>
      <c r="JD43">
        <f>IF(AND(OR(Table1[[#This Row],[R/P]]="R",Table1[[#This Row],[PaRes]]="SCRBL",Table1[[#This Row],[PaRes]]="RUN"),Table1[[#This Row],[Penalty]]&lt;&gt;1),1,0)</f>
        <v>0</v>
      </c>
      <c r="JE43">
        <f>IF(Table1[[#This Row],[Rush Attempts]]=1,Table1[[#This Row],[Gn]],0)</f>
        <v>0</v>
      </c>
      <c r="JF43">
        <f>IF(AND(Table1[[#This Row],[Rush Attempts]]=1,Table1[[#This Row],[EFF]]="Y"),1,0)</f>
        <v>0</v>
      </c>
      <c r="JG43">
        <f>IF(AND(Table1[[#This Row],[Rush Attempts]]=1,Table1[[#This Row],[EFF]]="Y"),Table1[[#This Row],[Gn]],0)</f>
        <v>0</v>
      </c>
      <c r="JH43">
        <f>IF(AND(Table1[[#This Row],[Rush Attempts]]=1,Table1[[#This Row],[Gn]]&gt;=10),1,0)</f>
        <v>0</v>
      </c>
      <c r="JI43">
        <f>IF(AND(Table1[[#This Row],[Rush Attempts]]=1,Table1[[#This Row],[Big Play Run]]=1),Table1[[#This Row],[Gn]],0)</f>
        <v>0</v>
      </c>
      <c r="JJ43">
        <f>IF(Table1[[#This Row],[PaRes]]="SAC",1,0)</f>
        <v>0</v>
      </c>
      <c r="JK43">
        <f>IF(Table1[[#This Row],[Sacks]]=1,Table1[[#This Row],[Gn]],0)</f>
        <v>0</v>
      </c>
      <c r="JL43">
        <f>IF(Table1[[#This Row],[PaRes]]="INT",1,0)</f>
        <v>0</v>
      </c>
      <c r="JM43">
        <f>IF(Table1[[#This Row],[pff_PENALTY]]&lt;&gt;"",1,0)</f>
        <v>1</v>
      </c>
      <c r="JN43">
        <f>Table1[[#This Row],[pff_PENYARDS]]</f>
        <v>0</v>
      </c>
      <c r="JO43">
        <f>IF(Table1[[#This Row],[S/End]]="TD",1,0)</f>
        <v>0</v>
      </c>
      <c r="JP43">
        <f>IF(OR(Table1[[#This Row],[S/End]]="FGGD"),1,0)</f>
        <v>0</v>
      </c>
      <c r="JQ43">
        <f>IF(OR(Table1[[#This Row],[S/End]]="FUM",Table1[[#This Row],[S/End]]="INT"),1,0)</f>
        <v>0</v>
      </c>
      <c r="JR43">
        <f>IF(AND(Table1[[#This Row],[Touchdown]]=1,Table1[[#This Row],[Pass Play]]=1),1,0)</f>
        <v>0</v>
      </c>
      <c r="JS43">
        <f t="shared" si="2"/>
        <v>0</v>
      </c>
      <c r="JT43">
        <f>IF(AND(OR(Table1[[#This Row],[Pass Play]]=1,Table1[[#This Row],[Rush Attempts]]=1),Table1[[#This Row],[Dn]]=3),1,0)</f>
        <v>0</v>
      </c>
      <c r="JU43">
        <f>IF(AND(Table1[[#This Row],[3rd down attempt]]=1,Table1[[#This Row],[EFF]]="Y"),1,0)</f>
        <v>0</v>
      </c>
      <c r="JV43">
        <f>IF(AND(Table1[[#This Row],[3rd down attempt]]=1,Table1[[#This Row],[Dist]]&gt;=7),1,0)</f>
        <v>0</v>
      </c>
      <c r="JW43">
        <f>IF(AND(OR(Table1[[#This Row],[Pass Play]]=1,Table1[[#This Row],[Rush Attempts]]=1),Table1[[#This Row],[Dn]]=4),1,0)</f>
        <v>0</v>
      </c>
      <c r="JX43">
        <f>IF(AND(Table1[[#This Row],[4th down attempt]]=1,Table1[[#This Row],[EFF]]="Y"),1,0)</f>
        <v>0</v>
      </c>
      <c r="JY43">
        <f>IF(AND(OR(Table1[[#This Row],[Pass Play]]=1,Table1[[#This Row],[Rush Attempts]]=1),Table1[[#This Row],[FPos]]&gt;=0,Table1[[#This Row],[FPos]]&lt;=20),1,0)</f>
        <v>0</v>
      </c>
      <c r="JZ43">
        <f>IF(AND(OR(Table1[[#This Row],[Pass Play]]=1,Table1[[#This Row],[Rush Attempts]]=1),Table1[[#This Row],[Dist]]&lt;=Table1[[#This Row],[Gn]]),1,0)</f>
        <v>0</v>
      </c>
      <c r="KA43">
        <f>IF(Table1[[#This Row],[S/End]]&lt;&gt;"",1,0)</f>
        <v>0</v>
      </c>
      <c r="KB43">
        <f>IF(Table1[[#This Row],[S/End]]="TD",1,0)</f>
        <v>0</v>
      </c>
      <c r="KC43">
        <f>IF(Table1[[#This Row],[S/End]]="FGGD",1,0)</f>
        <v>0</v>
      </c>
      <c r="KD43">
        <f>IF(AND(OR(Table1[[#This Row],[Pass Play]]=1,Table1[[#This Row],[Rush Attempts]]=1),Table1[[#This Row],[Gn]]&lt;0),1,0)</f>
        <v>0</v>
      </c>
      <c r="KE43" s="375">
        <f>IF(AND(Table1[[#This Row],[pff_DRVENDPSN]]=3,Table1[[#This Row],[pff_DRVENDEVENT]]="PUNT"),1,0)</f>
        <v>0</v>
      </c>
    </row>
    <row r="44" spans="1:291" hidden="1">
      <c r="A44">
        <v>43</v>
      </c>
      <c r="B44">
        <v>2101</v>
      </c>
      <c r="C44" t="s">
        <v>14475</v>
      </c>
      <c r="D44">
        <v>4</v>
      </c>
      <c r="E44">
        <v>3</v>
      </c>
      <c r="F44">
        <v>13</v>
      </c>
      <c r="G44">
        <v>3</v>
      </c>
      <c r="H44">
        <v>24</v>
      </c>
      <c r="J44" t="s">
        <v>298</v>
      </c>
      <c r="K44">
        <v>11</v>
      </c>
      <c r="L44" t="s">
        <v>471</v>
      </c>
      <c r="M44" t="s">
        <v>1429</v>
      </c>
      <c r="N44" t="s">
        <v>827</v>
      </c>
      <c r="P44" t="s">
        <v>1430</v>
      </c>
      <c r="W44" t="s">
        <v>253</v>
      </c>
      <c r="X44" t="s">
        <v>1431</v>
      </c>
      <c r="Y44" t="s">
        <v>1432</v>
      </c>
      <c r="Z44" t="s">
        <v>1433</v>
      </c>
      <c r="AB44" t="s">
        <v>325</v>
      </c>
      <c r="AC44" t="s">
        <v>326</v>
      </c>
      <c r="AJ44">
        <v>4</v>
      </c>
      <c r="AK44" t="s">
        <v>327</v>
      </c>
      <c r="AL44" t="s">
        <v>1434</v>
      </c>
      <c r="AP44">
        <v>7</v>
      </c>
      <c r="AY44">
        <v>4</v>
      </c>
      <c r="BJ44" t="s">
        <v>274</v>
      </c>
      <c r="BQ44">
        <f t="shared" si="0"/>
        <v>2</v>
      </c>
      <c r="BR44">
        <f t="shared" si="1"/>
        <v>0</v>
      </c>
      <c r="BT44" t="s">
        <v>262</v>
      </c>
      <c r="BV44">
        <v>0</v>
      </c>
      <c r="BX44">
        <v>0</v>
      </c>
      <c r="BY44" t="s">
        <v>1435</v>
      </c>
      <c r="CA44">
        <v>1</v>
      </c>
      <c r="CD44" s="3">
        <v>0.4513888888888889</v>
      </c>
      <c r="CE44" t="s">
        <v>257</v>
      </c>
      <c r="CF44" t="s">
        <v>1436</v>
      </c>
      <c r="CG44">
        <v>9</v>
      </c>
      <c r="CI44" t="s">
        <v>493</v>
      </c>
      <c r="CJ44">
        <v>0</v>
      </c>
      <c r="CK44" t="s">
        <v>1437</v>
      </c>
      <c r="CL44" s="4">
        <v>38387</v>
      </c>
      <c r="CM44" t="s">
        <v>1438</v>
      </c>
      <c r="CN44" t="s">
        <v>1439</v>
      </c>
      <c r="CO44">
        <v>0</v>
      </c>
      <c r="CQ44" t="s">
        <v>282</v>
      </c>
      <c r="CR44" t="s">
        <v>262</v>
      </c>
      <c r="CU44" t="s">
        <v>1440</v>
      </c>
      <c r="CW44">
        <v>0</v>
      </c>
      <c r="CY44">
        <v>9</v>
      </c>
      <c r="CZ44" t="s">
        <v>1242</v>
      </c>
      <c r="DA44">
        <v>21</v>
      </c>
      <c r="DB44">
        <v>9</v>
      </c>
      <c r="DC44" t="s">
        <v>1243</v>
      </c>
      <c r="DD44">
        <v>-35</v>
      </c>
      <c r="DF44" t="s">
        <v>335</v>
      </c>
      <c r="DK44">
        <v>3</v>
      </c>
      <c r="DL44" s="4">
        <v>44442</v>
      </c>
      <c r="DM44">
        <v>19965</v>
      </c>
      <c r="DN44">
        <v>2021</v>
      </c>
      <c r="DO44">
        <v>0</v>
      </c>
      <c r="DQ44">
        <v>78672</v>
      </c>
      <c r="DR44">
        <v>114</v>
      </c>
      <c r="DU44" t="s">
        <v>274</v>
      </c>
      <c r="DV44" t="s">
        <v>257</v>
      </c>
      <c r="DX44">
        <v>14</v>
      </c>
      <c r="DY44" t="s">
        <v>275</v>
      </c>
      <c r="EE44">
        <v>0</v>
      </c>
      <c r="EF44" t="s">
        <v>1223</v>
      </c>
      <c r="EG44" t="s">
        <v>383</v>
      </c>
      <c r="EH44">
        <v>0</v>
      </c>
      <c r="EI44" t="s">
        <v>1441</v>
      </c>
      <c r="EJ44" t="s">
        <v>340</v>
      </c>
      <c r="EK44" t="s">
        <v>486</v>
      </c>
      <c r="EL44" t="s">
        <v>1442</v>
      </c>
      <c r="EM44" t="s">
        <v>1443</v>
      </c>
      <c r="EN44" t="s">
        <v>1444</v>
      </c>
      <c r="EO44" t="s">
        <v>269</v>
      </c>
      <c r="EP44" t="s">
        <v>490</v>
      </c>
      <c r="EQ44">
        <v>0</v>
      </c>
      <c r="ER44" t="s">
        <v>491</v>
      </c>
      <c r="ET44" t="s">
        <v>1445</v>
      </c>
      <c r="EU44">
        <v>1</v>
      </c>
      <c r="EV44" t="s">
        <v>348</v>
      </c>
      <c r="EW44" t="s">
        <v>349</v>
      </c>
      <c r="EX44" t="s">
        <v>1251</v>
      </c>
      <c r="EY44" t="s">
        <v>898</v>
      </c>
      <c r="FB44" t="s">
        <v>392</v>
      </c>
      <c r="FC44" t="s">
        <v>1446</v>
      </c>
      <c r="FE44">
        <v>0</v>
      </c>
      <c r="FF44">
        <v>3</v>
      </c>
      <c r="FJ44" t="s">
        <v>1447</v>
      </c>
      <c r="FK44" t="s">
        <v>1448</v>
      </c>
      <c r="FL44">
        <v>0</v>
      </c>
      <c r="FN44">
        <v>1</v>
      </c>
      <c r="FQ44">
        <v>0</v>
      </c>
      <c r="FS44" t="s">
        <v>395</v>
      </c>
      <c r="FV44" t="s">
        <v>496</v>
      </c>
      <c r="FY44">
        <v>0</v>
      </c>
      <c r="GA44">
        <v>14</v>
      </c>
      <c r="GB44">
        <v>14</v>
      </c>
      <c r="GC44">
        <v>0</v>
      </c>
      <c r="GE44" t="s">
        <v>355</v>
      </c>
      <c r="GF44">
        <v>1</v>
      </c>
      <c r="GH44">
        <v>2.6</v>
      </c>
      <c r="GI44">
        <v>3.8</v>
      </c>
      <c r="GJ44">
        <v>0</v>
      </c>
      <c r="GK44">
        <v>0</v>
      </c>
      <c r="GM44" t="s">
        <v>1449</v>
      </c>
      <c r="GN44">
        <v>2</v>
      </c>
      <c r="GO44">
        <v>2</v>
      </c>
      <c r="GP44" t="s">
        <v>713</v>
      </c>
      <c r="GR44">
        <v>42</v>
      </c>
      <c r="HA44" t="s">
        <v>1450</v>
      </c>
      <c r="HC44" t="s">
        <v>294</v>
      </c>
      <c r="HD44" t="s">
        <v>294</v>
      </c>
      <c r="HE44" t="s">
        <v>1115</v>
      </c>
      <c r="HF44">
        <v>0</v>
      </c>
      <c r="HG44">
        <v>11</v>
      </c>
      <c r="HH44">
        <v>14</v>
      </c>
      <c r="HI44" t="s">
        <v>275</v>
      </c>
      <c r="HL44">
        <v>1</v>
      </c>
      <c r="HM44" t="s">
        <v>335</v>
      </c>
      <c r="HO44" t="s">
        <v>359</v>
      </c>
      <c r="HP44" t="s">
        <v>1451</v>
      </c>
      <c r="HQ44" t="s">
        <v>1452</v>
      </c>
      <c r="HR44" t="s">
        <v>1453</v>
      </c>
      <c r="HT44" t="s">
        <v>1454</v>
      </c>
      <c r="HW44">
        <v>21</v>
      </c>
      <c r="HX44">
        <v>3910893</v>
      </c>
      <c r="HY44" t="s">
        <v>335</v>
      </c>
      <c r="HZ44">
        <v>3910880</v>
      </c>
      <c r="IC44">
        <v>0</v>
      </c>
      <c r="ID44">
        <v>0</v>
      </c>
      <c r="IM44">
        <v>105</v>
      </c>
      <c r="IO44" t="s">
        <v>335</v>
      </c>
      <c r="IQ44" t="s">
        <v>335</v>
      </c>
      <c r="IU44">
        <v>1</v>
      </c>
      <c r="IV44">
        <f>IF(AND(Table1[[#This Row],[R/P]]="P",Table1[[#This Row],[PaRes]]&lt;&gt;"SCRBL",Table1[[#This Row],[PaRes]]&lt;&gt;"RUN",Table1[[#This Row],[Penalty]]&lt;&gt;1),1,0)</f>
        <v>1</v>
      </c>
      <c r="IW44">
        <f>IF(AND(Table1[[#This Row],[Pass Play]]=1,Table1[[#This Row],[PaRes]]&lt;&gt;"SAC"),1,0)</f>
        <v>1</v>
      </c>
      <c r="IX44">
        <f>IF(Table1[[#This Row],[PaRes]]="COM",1,0)</f>
        <v>1</v>
      </c>
      <c r="IY44">
        <f>IF(Table1[[#This Row],[Pass Play]]=1,Table1[[#This Row],[Gn]],0)</f>
        <v>3</v>
      </c>
      <c r="IZ44">
        <f>IF(AND(Table1[[#This Row],[Pass Play]]=1,Table1[[#This Row],[EFF]]="Y"),1,0)</f>
        <v>0</v>
      </c>
      <c r="JA44">
        <f>IF(AND(Table1[[#This Row],[Pass Play]]=1,Table1[[#This Row],[EFF]]="Y"),Table1[[#This Row],[Gn]],0)</f>
        <v>0</v>
      </c>
      <c r="JB44">
        <f>IF(AND(Table1[[#This Row],[Pass Play]]=1,Table1[[#This Row],[Gn]]&gt;=15),1,0)</f>
        <v>0</v>
      </c>
      <c r="JC44">
        <f>IF(AND(Table1[[#This Row],[Pass Play]]=1,Table1[[#This Row],[Big Play Passes]]=1),Table1[[#This Row],[Gn]],0)</f>
        <v>0</v>
      </c>
      <c r="JD44">
        <f>IF(AND(OR(Table1[[#This Row],[R/P]]="R",Table1[[#This Row],[PaRes]]="SCRBL",Table1[[#This Row],[PaRes]]="RUN"),Table1[[#This Row],[Penalty]]&lt;&gt;1),1,0)</f>
        <v>0</v>
      </c>
      <c r="JE44">
        <f>IF(Table1[[#This Row],[Rush Attempts]]=1,Table1[[#This Row],[Gn]],0)</f>
        <v>0</v>
      </c>
      <c r="JF44">
        <f>IF(AND(Table1[[#This Row],[Rush Attempts]]=1,Table1[[#This Row],[EFF]]="Y"),1,0)</f>
        <v>0</v>
      </c>
      <c r="JG44">
        <f>IF(AND(Table1[[#This Row],[Rush Attempts]]=1,Table1[[#This Row],[EFF]]="Y"),Table1[[#This Row],[Gn]],0)</f>
        <v>0</v>
      </c>
      <c r="JH44">
        <f>IF(AND(Table1[[#This Row],[Rush Attempts]]=1,Table1[[#This Row],[Gn]]&gt;=10),1,0)</f>
        <v>0</v>
      </c>
      <c r="JI44">
        <f>IF(AND(Table1[[#This Row],[Rush Attempts]]=1,Table1[[#This Row],[Big Play Run]]=1),Table1[[#This Row],[Gn]],0)</f>
        <v>0</v>
      </c>
      <c r="JJ44">
        <f>IF(Table1[[#This Row],[PaRes]]="SAC",1,0)</f>
        <v>0</v>
      </c>
      <c r="JK44">
        <f>IF(Table1[[#This Row],[Sacks]]=1,Table1[[#This Row],[Gn]],0)</f>
        <v>0</v>
      </c>
      <c r="JL44">
        <f>IF(Table1[[#This Row],[PaRes]]="INT",1,0)</f>
        <v>0</v>
      </c>
      <c r="JM44">
        <f>IF(Table1[[#This Row],[pff_PENALTY]]&lt;&gt;"",1,0)</f>
        <v>0</v>
      </c>
      <c r="JN44">
        <f>Table1[[#This Row],[pff_PENYARDS]]</f>
        <v>0</v>
      </c>
      <c r="JO44">
        <f>IF(Table1[[#This Row],[S/End]]="TD",1,0)</f>
        <v>0</v>
      </c>
      <c r="JP44">
        <f>IF(OR(Table1[[#This Row],[S/End]]="FGGD"),1,0)</f>
        <v>1</v>
      </c>
      <c r="JQ44">
        <f>IF(OR(Table1[[#This Row],[S/End]]="FUM",Table1[[#This Row],[S/End]]="INT"),1,0)</f>
        <v>0</v>
      </c>
      <c r="JR44">
        <f>IF(AND(Table1[[#This Row],[Touchdown]]=1,Table1[[#This Row],[Pass Play]]=1),1,0)</f>
        <v>0</v>
      </c>
      <c r="JS44">
        <f t="shared" si="2"/>
        <v>0</v>
      </c>
      <c r="JT44">
        <f>IF(AND(OR(Table1[[#This Row],[Pass Play]]=1,Table1[[#This Row],[Rush Attempts]]=1),Table1[[#This Row],[Dn]]=3),1,0)</f>
        <v>1</v>
      </c>
      <c r="JU44">
        <f>IF(AND(Table1[[#This Row],[3rd down attempt]]=1,Table1[[#This Row],[EFF]]="Y"),1,0)</f>
        <v>0</v>
      </c>
      <c r="JV44">
        <f>IF(AND(Table1[[#This Row],[3rd down attempt]]=1,Table1[[#This Row],[Dist]]&gt;=7),1,0)</f>
        <v>1</v>
      </c>
      <c r="JW44">
        <f>IF(AND(OR(Table1[[#This Row],[Pass Play]]=1,Table1[[#This Row],[Rush Attempts]]=1),Table1[[#This Row],[Dn]]=4),1,0)</f>
        <v>0</v>
      </c>
      <c r="JX44">
        <f>IF(AND(Table1[[#This Row],[4th down attempt]]=1,Table1[[#This Row],[EFF]]="Y"),1,0)</f>
        <v>0</v>
      </c>
      <c r="JY44">
        <f>IF(AND(OR(Table1[[#This Row],[Pass Play]]=1,Table1[[#This Row],[Rush Attempts]]=1),Table1[[#This Row],[FPos]]&gt;=0,Table1[[#This Row],[FPos]]&lt;=20),1,0)</f>
        <v>0</v>
      </c>
      <c r="JZ44">
        <f>IF(AND(OR(Table1[[#This Row],[Pass Play]]=1,Table1[[#This Row],[Rush Attempts]]=1),Table1[[#This Row],[Dist]]&lt;=Table1[[#This Row],[Gn]]),1,0)</f>
        <v>0</v>
      </c>
      <c r="KA44">
        <f>IF(Table1[[#This Row],[S/End]]&lt;&gt;"",1,0)</f>
        <v>1</v>
      </c>
      <c r="KB44">
        <f>IF(Table1[[#This Row],[S/End]]="TD",1,0)</f>
        <v>0</v>
      </c>
      <c r="KC44">
        <f>IF(Table1[[#This Row],[S/End]]="FGGD",1,0)</f>
        <v>1</v>
      </c>
      <c r="KD44">
        <f>IF(AND(OR(Table1[[#This Row],[Pass Play]]=1,Table1[[#This Row],[Rush Attempts]]=1),Table1[[#This Row],[Gn]]&lt;0),1,0)</f>
        <v>0</v>
      </c>
      <c r="KE44" s="375">
        <f>IF(AND(Table1[[#This Row],[pff_DRVENDPSN]]=3,Table1[[#This Row],[pff_DRVENDEVENT]]="PUNT"),1,0)</f>
        <v>0</v>
      </c>
    </row>
    <row r="45" spans="1:291" hidden="1">
      <c r="A45">
        <v>44</v>
      </c>
      <c r="B45">
        <v>2101</v>
      </c>
      <c r="C45" t="s">
        <v>14475</v>
      </c>
      <c r="D45">
        <v>4</v>
      </c>
      <c r="E45">
        <v>1</v>
      </c>
      <c r="F45">
        <v>10</v>
      </c>
      <c r="G45">
        <v>7</v>
      </c>
      <c r="H45">
        <v>20</v>
      </c>
      <c r="I45" t="s">
        <v>253</v>
      </c>
      <c r="J45" t="s">
        <v>254</v>
      </c>
      <c r="K45">
        <v>12</v>
      </c>
      <c r="L45">
        <v>12</v>
      </c>
      <c r="M45" t="s">
        <v>1456</v>
      </c>
      <c r="N45" t="s">
        <v>440</v>
      </c>
      <c r="O45" t="s">
        <v>254</v>
      </c>
      <c r="P45" t="s">
        <v>441</v>
      </c>
      <c r="T45" t="s">
        <v>872</v>
      </c>
      <c r="W45" t="s">
        <v>257</v>
      </c>
      <c r="X45" t="s">
        <v>1337</v>
      </c>
      <c r="AE45" t="s">
        <v>1338</v>
      </c>
      <c r="AF45" t="s">
        <v>1339</v>
      </c>
      <c r="AG45" t="s">
        <v>1337</v>
      </c>
      <c r="AH45" t="s">
        <v>257</v>
      </c>
      <c r="AJ45">
        <v>22</v>
      </c>
      <c r="AP45">
        <v>7</v>
      </c>
      <c r="BJ45" t="s">
        <v>274</v>
      </c>
      <c r="BQ45">
        <f t="shared" si="0"/>
        <v>0</v>
      </c>
      <c r="BR45">
        <f t="shared" si="1"/>
        <v>4</v>
      </c>
      <c r="BT45" t="s">
        <v>262</v>
      </c>
      <c r="BV45">
        <v>0</v>
      </c>
      <c r="BX45">
        <v>0</v>
      </c>
      <c r="BY45" t="s">
        <v>1457</v>
      </c>
      <c r="CD45" s="3">
        <v>0.33055555555555555</v>
      </c>
      <c r="CF45" t="s">
        <v>1458</v>
      </c>
      <c r="CJ45">
        <v>0</v>
      </c>
      <c r="CK45" t="s">
        <v>1459</v>
      </c>
      <c r="CL45" s="4">
        <v>38050</v>
      </c>
      <c r="CM45" t="s">
        <v>1460</v>
      </c>
      <c r="CN45" t="s">
        <v>1461</v>
      </c>
      <c r="CO45">
        <v>0</v>
      </c>
      <c r="CP45" t="s">
        <v>268</v>
      </c>
      <c r="CQ45" t="s">
        <v>269</v>
      </c>
      <c r="CR45" t="s">
        <v>262</v>
      </c>
      <c r="CU45" t="s">
        <v>1462</v>
      </c>
      <c r="CW45">
        <v>0</v>
      </c>
      <c r="CY45">
        <v>1</v>
      </c>
      <c r="CZ45" t="s">
        <v>553</v>
      </c>
      <c r="DA45">
        <v>0</v>
      </c>
      <c r="DB45">
        <v>2</v>
      </c>
      <c r="DC45" t="s">
        <v>271</v>
      </c>
      <c r="DD45">
        <v>20</v>
      </c>
      <c r="DF45" t="s">
        <v>305</v>
      </c>
      <c r="DK45">
        <v>7</v>
      </c>
      <c r="DL45" s="4">
        <v>44442</v>
      </c>
      <c r="DM45">
        <v>19965</v>
      </c>
      <c r="DN45">
        <v>2021</v>
      </c>
      <c r="DO45">
        <v>0</v>
      </c>
      <c r="DQ45">
        <v>78672</v>
      </c>
      <c r="DR45">
        <v>122</v>
      </c>
      <c r="DU45" t="s">
        <v>274</v>
      </c>
      <c r="DV45" t="s">
        <v>257</v>
      </c>
      <c r="DX45">
        <v>17</v>
      </c>
      <c r="DY45" t="s">
        <v>275</v>
      </c>
      <c r="EE45">
        <v>0</v>
      </c>
      <c r="EF45" t="s">
        <v>1463</v>
      </c>
      <c r="EG45" t="s">
        <v>383</v>
      </c>
      <c r="EH45">
        <v>1</v>
      </c>
      <c r="EJ45" t="s">
        <v>454</v>
      </c>
      <c r="EK45" t="s">
        <v>1077</v>
      </c>
      <c r="EL45" t="s">
        <v>1464</v>
      </c>
      <c r="EM45" t="s">
        <v>1465</v>
      </c>
      <c r="EN45" t="s">
        <v>268</v>
      </c>
      <c r="EO45" t="s">
        <v>282</v>
      </c>
      <c r="EP45" t="s">
        <v>890</v>
      </c>
      <c r="EQ45">
        <v>1</v>
      </c>
      <c r="ET45" t="s">
        <v>1466</v>
      </c>
      <c r="FE45">
        <v>0</v>
      </c>
      <c r="FF45">
        <v>3</v>
      </c>
      <c r="FG45" t="s">
        <v>308</v>
      </c>
      <c r="FI45" t="s">
        <v>308</v>
      </c>
      <c r="FJ45" t="s">
        <v>286</v>
      </c>
      <c r="FL45">
        <v>0</v>
      </c>
      <c r="FN45">
        <v>0</v>
      </c>
      <c r="FQ45">
        <v>0</v>
      </c>
      <c r="FS45" t="s">
        <v>395</v>
      </c>
      <c r="FU45" t="s">
        <v>257</v>
      </c>
      <c r="FV45" t="s">
        <v>496</v>
      </c>
      <c r="FW45" t="s">
        <v>431</v>
      </c>
      <c r="FX45" t="s">
        <v>594</v>
      </c>
      <c r="FY45">
        <v>0</v>
      </c>
      <c r="GA45">
        <v>17</v>
      </c>
      <c r="GB45">
        <v>17</v>
      </c>
      <c r="GC45">
        <v>0</v>
      </c>
      <c r="GD45" t="s">
        <v>465</v>
      </c>
      <c r="GE45" t="s">
        <v>355</v>
      </c>
      <c r="GF45">
        <v>0</v>
      </c>
      <c r="GG45" t="s">
        <v>466</v>
      </c>
      <c r="GJ45">
        <v>1</v>
      </c>
      <c r="GK45">
        <v>0</v>
      </c>
      <c r="GM45" t="s">
        <v>1467</v>
      </c>
      <c r="GO45">
        <v>3</v>
      </c>
      <c r="HA45" t="s">
        <v>1468</v>
      </c>
      <c r="HC45" t="s">
        <v>294</v>
      </c>
      <c r="HD45" t="s">
        <v>294</v>
      </c>
      <c r="HE45" t="s">
        <v>420</v>
      </c>
      <c r="HF45">
        <v>0</v>
      </c>
      <c r="HG45">
        <v>12</v>
      </c>
      <c r="HH45">
        <v>17</v>
      </c>
      <c r="HI45" t="s">
        <v>275</v>
      </c>
      <c r="HL45">
        <v>3</v>
      </c>
      <c r="HW45">
        <v>13</v>
      </c>
      <c r="HX45">
        <v>3910998</v>
      </c>
      <c r="HY45" t="s">
        <v>492</v>
      </c>
      <c r="HZ45">
        <v>3910984</v>
      </c>
      <c r="IC45">
        <v>0</v>
      </c>
      <c r="ID45">
        <v>0</v>
      </c>
      <c r="IM45">
        <v>113</v>
      </c>
      <c r="IQ45" t="s">
        <v>379</v>
      </c>
      <c r="IU45">
        <v>1</v>
      </c>
      <c r="IV45">
        <f>IF(AND(Table1[[#This Row],[R/P]]="P",Table1[[#This Row],[PaRes]]&lt;&gt;"SCRBL",Table1[[#This Row],[PaRes]]&lt;&gt;"RUN",Table1[[#This Row],[Penalty]]&lt;&gt;1),1,0)</f>
        <v>0</v>
      </c>
      <c r="IW45">
        <f>IF(AND(Table1[[#This Row],[Pass Play]]=1,Table1[[#This Row],[PaRes]]&lt;&gt;"SAC"),1,0)</f>
        <v>0</v>
      </c>
      <c r="IX45">
        <f>IF(Table1[[#This Row],[PaRes]]="COM",1,0)</f>
        <v>0</v>
      </c>
      <c r="IY45">
        <f>IF(Table1[[#This Row],[Pass Play]]=1,Table1[[#This Row],[Gn]],0)</f>
        <v>0</v>
      </c>
      <c r="IZ45">
        <f>IF(AND(Table1[[#This Row],[Pass Play]]=1,Table1[[#This Row],[EFF]]="Y"),1,0)</f>
        <v>0</v>
      </c>
      <c r="JA45">
        <f>IF(AND(Table1[[#This Row],[Pass Play]]=1,Table1[[#This Row],[EFF]]="Y"),Table1[[#This Row],[Gn]],0)</f>
        <v>0</v>
      </c>
      <c r="JB45">
        <f>IF(AND(Table1[[#This Row],[Pass Play]]=1,Table1[[#This Row],[Gn]]&gt;=15),1,0)</f>
        <v>0</v>
      </c>
      <c r="JC45">
        <f>IF(AND(Table1[[#This Row],[Pass Play]]=1,Table1[[#This Row],[Big Play Passes]]=1),Table1[[#This Row],[Gn]],0)</f>
        <v>0</v>
      </c>
      <c r="JD45">
        <f>IF(AND(OR(Table1[[#This Row],[R/P]]="R",Table1[[#This Row],[PaRes]]="SCRBL",Table1[[#This Row],[PaRes]]="RUN"),Table1[[#This Row],[Penalty]]&lt;&gt;1),1,0)</f>
        <v>1</v>
      </c>
      <c r="JE45">
        <f>IF(Table1[[#This Row],[Rush Attempts]]=1,Table1[[#This Row],[Gn]],0)</f>
        <v>7</v>
      </c>
      <c r="JF45">
        <f>IF(AND(Table1[[#This Row],[Rush Attempts]]=1,Table1[[#This Row],[EFF]]="Y"),1,0)</f>
        <v>1</v>
      </c>
      <c r="JG45">
        <f>IF(AND(Table1[[#This Row],[Rush Attempts]]=1,Table1[[#This Row],[EFF]]="Y"),Table1[[#This Row],[Gn]],0)</f>
        <v>7</v>
      </c>
      <c r="JH45">
        <f>IF(AND(Table1[[#This Row],[Rush Attempts]]=1,Table1[[#This Row],[Gn]]&gt;=10),1,0)</f>
        <v>0</v>
      </c>
      <c r="JI45">
        <f>IF(AND(Table1[[#This Row],[Rush Attempts]]=1,Table1[[#This Row],[Big Play Run]]=1),Table1[[#This Row],[Gn]],0)</f>
        <v>0</v>
      </c>
      <c r="JJ45">
        <f>IF(Table1[[#This Row],[PaRes]]="SAC",1,0)</f>
        <v>0</v>
      </c>
      <c r="JK45">
        <f>IF(Table1[[#This Row],[Sacks]]=1,Table1[[#This Row],[Gn]],0)</f>
        <v>0</v>
      </c>
      <c r="JL45">
        <f>IF(Table1[[#This Row],[PaRes]]="INT",1,0)</f>
        <v>0</v>
      </c>
      <c r="JM45">
        <f>IF(Table1[[#This Row],[pff_PENALTY]]&lt;&gt;"",1,0)</f>
        <v>0</v>
      </c>
      <c r="JN45">
        <f>Table1[[#This Row],[pff_PENYARDS]]</f>
        <v>0</v>
      </c>
      <c r="JO45">
        <f>IF(Table1[[#This Row],[S/End]]="TD",1,0)</f>
        <v>0</v>
      </c>
      <c r="JP45">
        <f>IF(OR(Table1[[#This Row],[S/End]]="FGGD"),1,0)</f>
        <v>0</v>
      </c>
      <c r="JQ45">
        <f>IF(OR(Table1[[#This Row],[S/End]]="FUM",Table1[[#This Row],[S/End]]="INT"),1,0)</f>
        <v>0</v>
      </c>
      <c r="JR45">
        <f>IF(AND(Table1[[#This Row],[Touchdown]]=1,Table1[[#This Row],[Pass Play]]=1),1,0)</f>
        <v>0</v>
      </c>
      <c r="JS45">
        <f t="shared" si="2"/>
        <v>0</v>
      </c>
      <c r="JT45">
        <f>IF(AND(OR(Table1[[#This Row],[Pass Play]]=1,Table1[[#This Row],[Rush Attempts]]=1),Table1[[#This Row],[Dn]]=3),1,0)</f>
        <v>0</v>
      </c>
      <c r="JU45">
        <f>IF(AND(Table1[[#This Row],[3rd down attempt]]=1,Table1[[#This Row],[EFF]]="Y"),1,0)</f>
        <v>0</v>
      </c>
      <c r="JV45">
        <f>IF(AND(Table1[[#This Row],[3rd down attempt]]=1,Table1[[#This Row],[Dist]]&gt;=7),1,0)</f>
        <v>0</v>
      </c>
      <c r="JW45">
        <f>IF(AND(OR(Table1[[#This Row],[Pass Play]]=1,Table1[[#This Row],[Rush Attempts]]=1),Table1[[#This Row],[Dn]]=4),1,0)</f>
        <v>0</v>
      </c>
      <c r="JX45">
        <f>IF(AND(Table1[[#This Row],[4th down attempt]]=1,Table1[[#This Row],[EFF]]="Y"),1,0)</f>
        <v>0</v>
      </c>
      <c r="JY45">
        <f>IF(AND(OR(Table1[[#This Row],[Pass Play]]=1,Table1[[#This Row],[Rush Attempts]]=1),Table1[[#This Row],[FPos]]&gt;=0,Table1[[#This Row],[FPos]]&lt;=20),1,0)</f>
        <v>1</v>
      </c>
      <c r="JZ45">
        <f>IF(AND(OR(Table1[[#This Row],[Pass Play]]=1,Table1[[#This Row],[Rush Attempts]]=1),Table1[[#This Row],[Dist]]&lt;=Table1[[#This Row],[Gn]]),1,0)</f>
        <v>0</v>
      </c>
      <c r="KA45">
        <f>IF(Table1[[#This Row],[S/End]]&lt;&gt;"",1,0)</f>
        <v>0</v>
      </c>
      <c r="KB45">
        <f>IF(Table1[[#This Row],[S/End]]="TD",1,0)</f>
        <v>0</v>
      </c>
      <c r="KC45">
        <f>IF(Table1[[#This Row],[S/End]]="FGGD",1,0)</f>
        <v>0</v>
      </c>
      <c r="KD45">
        <f>IF(AND(OR(Table1[[#This Row],[Pass Play]]=1,Table1[[#This Row],[Rush Attempts]]=1),Table1[[#This Row],[Gn]]&lt;0),1,0)</f>
        <v>0</v>
      </c>
      <c r="KE45" s="375">
        <f>IF(AND(Table1[[#This Row],[pff_DRVENDPSN]]=3,Table1[[#This Row],[pff_DRVENDEVENT]]="PUNT"),1,0)</f>
        <v>0</v>
      </c>
    </row>
    <row r="46" spans="1:291" hidden="1">
      <c r="A46">
        <v>45</v>
      </c>
      <c r="B46">
        <v>2101</v>
      </c>
      <c r="C46" t="s">
        <v>14475</v>
      </c>
      <c r="D46">
        <v>4</v>
      </c>
      <c r="E46">
        <v>2</v>
      </c>
      <c r="F46">
        <v>3</v>
      </c>
      <c r="G46">
        <v>13</v>
      </c>
      <c r="H46">
        <v>13</v>
      </c>
      <c r="J46" t="s">
        <v>254</v>
      </c>
      <c r="K46">
        <v>20</v>
      </c>
      <c r="L46">
        <v>20</v>
      </c>
      <c r="M46" t="s">
        <v>1470</v>
      </c>
      <c r="N46" t="s">
        <v>1471</v>
      </c>
      <c r="P46" t="s">
        <v>1472</v>
      </c>
      <c r="Q46" t="s">
        <v>1473</v>
      </c>
      <c r="R46" t="s">
        <v>1474</v>
      </c>
      <c r="W46" t="s">
        <v>257</v>
      </c>
      <c r="X46" t="s">
        <v>1475</v>
      </c>
      <c r="AE46" t="s">
        <v>1476</v>
      </c>
      <c r="AF46" t="s">
        <v>1477</v>
      </c>
      <c r="AG46" t="s">
        <v>1475</v>
      </c>
      <c r="AH46" t="s">
        <v>274</v>
      </c>
      <c r="AJ46">
        <v>7</v>
      </c>
      <c r="AL46" t="s">
        <v>575</v>
      </c>
      <c r="AP46">
        <v>7</v>
      </c>
      <c r="BJ46" t="s">
        <v>274</v>
      </c>
      <c r="BQ46">
        <f t="shared" si="0"/>
        <v>0</v>
      </c>
      <c r="BR46">
        <f t="shared" si="1"/>
        <v>1</v>
      </c>
      <c r="BT46" t="s">
        <v>262</v>
      </c>
      <c r="BV46">
        <v>0</v>
      </c>
      <c r="BX46">
        <v>0</v>
      </c>
      <c r="BY46" t="s">
        <v>1478</v>
      </c>
      <c r="CD46" s="3">
        <v>0.3034722222222222</v>
      </c>
      <c r="CF46" t="s">
        <v>1479</v>
      </c>
      <c r="CJ46">
        <v>0</v>
      </c>
      <c r="CK46" t="s">
        <v>1480</v>
      </c>
      <c r="CL46" s="4">
        <v>38387</v>
      </c>
      <c r="CM46" t="s">
        <v>1481</v>
      </c>
      <c r="CN46" t="s">
        <v>1482</v>
      </c>
      <c r="CO46">
        <v>0</v>
      </c>
      <c r="CP46" t="s">
        <v>335</v>
      </c>
      <c r="CQ46" t="s">
        <v>269</v>
      </c>
      <c r="CR46" t="s">
        <v>262</v>
      </c>
      <c r="CU46" t="s">
        <v>1483</v>
      </c>
      <c r="CW46">
        <v>0</v>
      </c>
      <c r="CY46">
        <v>2</v>
      </c>
      <c r="CZ46" t="s">
        <v>553</v>
      </c>
      <c r="DA46">
        <v>0</v>
      </c>
      <c r="DB46">
        <v>2</v>
      </c>
      <c r="DC46" t="s">
        <v>271</v>
      </c>
      <c r="DD46">
        <v>20</v>
      </c>
      <c r="DK46">
        <v>13</v>
      </c>
      <c r="DL46" s="4">
        <v>44442</v>
      </c>
      <c r="DM46">
        <v>19965</v>
      </c>
      <c r="DN46">
        <v>2021</v>
      </c>
      <c r="DO46">
        <v>0</v>
      </c>
      <c r="DQ46">
        <v>78672</v>
      </c>
      <c r="DR46">
        <v>123</v>
      </c>
      <c r="DU46" t="s">
        <v>274</v>
      </c>
      <c r="DV46" t="s">
        <v>257</v>
      </c>
      <c r="DX46">
        <v>17</v>
      </c>
      <c r="DY46" t="s">
        <v>275</v>
      </c>
      <c r="EE46">
        <v>0</v>
      </c>
      <c r="EF46" t="s">
        <v>1484</v>
      </c>
      <c r="EG46" t="s">
        <v>1485</v>
      </c>
      <c r="EH46">
        <v>0</v>
      </c>
      <c r="EJ46" t="s">
        <v>1486</v>
      </c>
      <c r="EK46" t="s">
        <v>1487</v>
      </c>
      <c r="EL46" t="s">
        <v>1488</v>
      </c>
      <c r="EM46" t="s">
        <v>1489</v>
      </c>
      <c r="EN46" t="s">
        <v>1490</v>
      </c>
      <c r="EO46" t="s">
        <v>282</v>
      </c>
      <c r="EP46" t="s">
        <v>388</v>
      </c>
      <c r="EQ46">
        <v>0</v>
      </c>
      <c r="ET46" t="s">
        <v>1491</v>
      </c>
      <c r="FE46">
        <v>0</v>
      </c>
      <c r="FF46">
        <v>7</v>
      </c>
      <c r="FG46" t="s">
        <v>590</v>
      </c>
      <c r="FI46" t="s">
        <v>590</v>
      </c>
      <c r="FJ46" t="s">
        <v>820</v>
      </c>
      <c r="FL46">
        <v>0</v>
      </c>
      <c r="FN46">
        <v>0</v>
      </c>
      <c r="FQ46">
        <v>0</v>
      </c>
      <c r="FS46" t="s">
        <v>651</v>
      </c>
      <c r="FU46" t="s">
        <v>274</v>
      </c>
      <c r="FV46" t="s">
        <v>1492</v>
      </c>
      <c r="FW46" t="s">
        <v>1291</v>
      </c>
      <c r="FX46" t="s">
        <v>1493</v>
      </c>
      <c r="FY46">
        <v>0</v>
      </c>
      <c r="GA46">
        <v>17</v>
      </c>
      <c r="GB46">
        <v>17</v>
      </c>
      <c r="GC46">
        <v>0</v>
      </c>
      <c r="GE46" t="s">
        <v>355</v>
      </c>
      <c r="GF46">
        <v>0</v>
      </c>
      <c r="GJ46">
        <v>0</v>
      </c>
      <c r="GK46">
        <v>0</v>
      </c>
      <c r="GM46" t="s">
        <v>1494</v>
      </c>
      <c r="GO46">
        <v>0</v>
      </c>
      <c r="HA46" t="s">
        <v>1495</v>
      </c>
      <c r="HC46" t="s">
        <v>313</v>
      </c>
      <c r="HD46" t="s">
        <v>313</v>
      </c>
      <c r="HE46" t="s">
        <v>1496</v>
      </c>
      <c r="HF46">
        <v>0</v>
      </c>
      <c r="HG46">
        <v>20</v>
      </c>
      <c r="HH46">
        <v>17</v>
      </c>
      <c r="HI46" t="s">
        <v>275</v>
      </c>
      <c r="HL46" t="s">
        <v>58</v>
      </c>
      <c r="HW46">
        <v>0</v>
      </c>
      <c r="HX46">
        <v>3911007</v>
      </c>
      <c r="HY46" t="s">
        <v>1497</v>
      </c>
      <c r="HZ46">
        <v>3910998</v>
      </c>
      <c r="IC46">
        <v>0.5</v>
      </c>
      <c r="ID46">
        <v>1</v>
      </c>
      <c r="IM46">
        <v>114</v>
      </c>
      <c r="IS46" t="s">
        <v>600</v>
      </c>
      <c r="IU46">
        <v>1</v>
      </c>
      <c r="IV46">
        <f>IF(AND(Table1[[#This Row],[R/P]]="P",Table1[[#This Row],[PaRes]]&lt;&gt;"SCRBL",Table1[[#This Row],[PaRes]]&lt;&gt;"RUN",Table1[[#This Row],[Penalty]]&lt;&gt;1),1,0)</f>
        <v>0</v>
      </c>
      <c r="IW46">
        <f>IF(AND(Table1[[#This Row],[Pass Play]]=1,Table1[[#This Row],[PaRes]]&lt;&gt;"SAC"),1,0)</f>
        <v>0</v>
      </c>
      <c r="IX46">
        <f>IF(Table1[[#This Row],[PaRes]]="COM",1,0)</f>
        <v>0</v>
      </c>
      <c r="IY46">
        <f>IF(Table1[[#This Row],[Pass Play]]=1,Table1[[#This Row],[Gn]],0)</f>
        <v>0</v>
      </c>
      <c r="IZ46">
        <f>IF(AND(Table1[[#This Row],[Pass Play]]=1,Table1[[#This Row],[EFF]]="Y"),1,0)</f>
        <v>0</v>
      </c>
      <c r="JA46">
        <f>IF(AND(Table1[[#This Row],[Pass Play]]=1,Table1[[#This Row],[EFF]]="Y"),Table1[[#This Row],[Gn]],0)</f>
        <v>0</v>
      </c>
      <c r="JB46">
        <f>IF(AND(Table1[[#This Row],[Pass Play]]=1,Table1[[#This Row],[Gn]]&gt;=15),1,0)</f>
        <v>0</v>
      </c>
      <c r="JC46">
        <f>IF(AND(Table1[[#This Row],[Pass Play]]=1,Table1[[#This Row],[Big Play Passes]]=1),Table1[[#This Row],[Gn]],0)</f>
        <v>0</v>
      </c>
      <c r="JD46">
        <f>IF(AND(OR(Table1[[#This Row],[R/P]]="R",Table1[[#This Row],[PaRes]]="SCRBL",Table1[[#This Row],[PaRes]]="RUN"),Table1[[#This Row],[Penalty]]&lt;&gt;1),1,0)</f>
        <v>1</v>
      </c>
      <c r="JE46">
        <f>IF(Table1[[#This Row],[Rush Attempts]]=1,Table1[[#This Row],[Gn]],0)</f>
        <v>13</v>
      </c>
      <c r="JF46">
        <f>IF(AND(Table1[[#This Row],[Rush Attempts]]=1,Table1[[#This Row],[EFF]]="Y"),1,0)</f>
        <v>1</v>
      </c>
      <c r="JG46">
        <f>IF(AND(Table1[[#This Row],[Rush Attempts]]=1,Table1[[#This Row],[EFF]]="Y"),Table1[[#This Row],[Gn]],0)</f>
        <v>13</v>
      </c>
      <c r="JH46">
        <f>IF(AND(Table1[[#This Row],[Rush Attempts]]=1,Table1[[#This Row],[Gn]]&gt;=10),1,0)</f>
        <v>1</v>
      </c>
      <c r="JI46">
        <f>IF(AND(Table1[[#This Row],[Rush Attempts]]=1,Table1[[#This Row],[Big Play Run]]=1),Table1[[#This Row],[Gn]],0)</f>
        <v>13</v>
      </c>
      <c r="JJ46">
        <f>IF(Table1[[#This Row],[PaRes]]="SAC",1,0)</f>
        <v>0</v>
      </c>
      <c r="JK46">
        <f>IF(Table1[[#This Row],[Sacks]]=1,Table1[[#This Row],[Gn]],0)</f>
        <v>0</v>
      </c>
      <c r="JL46">
        <f>IF(Table1[[#This Row],[PaRes]]="INT",1,0)</f>
        <v>0</v>
      </c>
      <c r="JM46">
        <f>IF(Table1[[#This Row],[pff_PENALTY]]&lt;&gt;"",1,0)</f>
        <v>0</v>
      </c>
      <c r="JN46">
        <f>Table1[[#This Row],[pff_PENYARDS]]</f>
        <v>0</v>
      </c>
      <c r="JO46">
        <f>IF(Table1[[#This Row],[S/End]]="TD",1,0)</f>
        <v>1</v>
      </c>
      <c r="JP46">
        <f>IF(OR(Table1[[#This Row],[S/End]]="FGGD"),1,0)</f>
        <v>0</v>
      </c>
      <c r="JQ46">
        <f>IF(OR(Table1[[#This Row],[S/End]]="FUM",Table1[[#This Row],[S/End]]="INT"),1,0)</f>
        <v>0</v>
      </c>
      <c r="JR46">
        <f>IF(AND(Table1[[#This Row],[Touchdown]]=1,Table1[[#This Row],[Pass Play]]=1),1,0)</f>
        <v>0</v>
      </c>
      <c r="JS46">
        <f t="shared" si="2"/>
        <v>0</v>
      </c>
      <c r="JT46">
        <f>IF(AND(OR(Table1[[#This Row],[Pass Play]]=1,Table1[[#This Row],[Rush Attempts]]=1),Table1[[#This Row],[Dn]]=3),1,0)</f>
        <v>0</v>
      </c>
      <c r="JU46">
        <f>IF(AND(Table1[[#This Row],[3rd down attempt]]=1,Table1[[#This Row],[EFF]]="Y"),1,0)</f>
        <v>0</v>
      </c>
      <c r="JV46">
        <f>IF(AND(Table1[[#This Row],[3rd down attempt]]=1,Table1[[#This Row],[Dist]]&gt;=7),1,0)</f>
        <v>0</v>
      </c>
      <c r="JW46">
        <f>IF(AND(OR(Table1[[#This Row],[Pass Play]]=1,Table1[[#This Row],[Rush Attempts]]=1),Table1[[#This Row],[Dn]]=4),1,0)</f>
        <v>0</v>
      </c>
      <c r="JX46">
        <f>IF(AND(Table1[[#This Row],[4th down attempt]]=1,Table1[[#This Row],[EFF]]="Y"),1,0)</f>
        <v>0</v>
      </c>
      <c r="JY46">
        <f>IF(AND(OR(Table1[[#This Row],[Pass Play]]=1,Table1[[#This Row],[Rush Attempts]]=1),Table1[[#This Row],[FPos]]&gt;=0,Table1[[#This Row],[FPos]]&lt;=20),1,0)</f>
        <v>1</v>
      </c>
      <c r="JZ46">
        <f>IF(AND(OR(Table1[[#This Row],[Pass Play]]=1,Table1[[#This Row],[Rush Attempts]]=1),Table1[[#This Row],[Dist]]&lt;=Table1[[#This Row],[Gn]]),1,0)</f>
        <v>1</v>
      </c>
      <c r="KA46">
        <f>IF(Table1[[#This Row],[S/End]]&lt;&gt;"",1,0)</f>
        <v>1</v>
      </c>
      <c r="KB46">
        <f>IF(Table1[[#This Row],[S/End]]="TD",1,0)</f>
        <v>1</v>
      </c>
      <c r="KC46">
        <f>IF(Table1[[#This Row],[S/End]]="FGGD",1,0)</f>
        <v>0</v>
      </c>
      <c r="KD46">
        <f>IF(AND(OR(Table1[[#This Row],[Pass Play]]=1,Table1[[#This Row],[Rush Attempts]]=1),Table1[[#This Row],[Gn]]&lt;0),1,0)</f>
        <v>0</v>
      </c>
      <c r="KE46" s="375">
        <f>IF(AND(Table1[[#This Row],[pff_DRVENDPSN]]=3,Table1[[#This Row],[pff_DRVENDEVENT]]="PUNT"),1,0)</f>
        <v>0</v>
      </c>
    </row>
    <row r="47" spans="1:291" hidden="1">
      <c r="A47">
        <v>46</v>
      </c>
      <c r="B47">
        <v>2101</v>
      </c>
      <c r="C47" t="s">
        <v>14475</v>
      </c>
      <c r="D47">
        <v>4</v>
      </c>
      <c r="E47">
        <v>1</v>
      </c>
      <c r="F47">
        <v>10</v>
      </c>
      <c r="H47">
        <v>47</v>
      </c>
      <c r="J47" t="s">
        <v>298</v>
      </c>
      <c r="K47">
        <v>12</v>
      </c>
      <c r="L47">
        <v>12</v>
      </c>
      <c r="M47" t="s">
        <v>1499</v>
      </c>
      <c r="N47" t="s">
        <v>256</v>
      </c>
      <c r="P47" t="s">
        <v>255</v>
      </c>
      <c r="Q47" t="s">
        <v>1067</v>
      </c>
      <c r="T47" t="s">
        <v>1500</v>
      </c>
      <c r="W47" t="s">
        <v>257</v>
      </c>
      <c r="X47" t="s">
        <v>1501</v>
      </c>
      <c r="AE47" t="s">
        <v>1338</v>
      </c>
      <c r="AF47" t="s">
        <v>1502</v>
      </c>
      <c r="AG47" t="s">
        <v>1501</v>
      </c>
      <c r="AH47" t="s">
        <v>257</v>
      </c>
      <c r="AJ47">
        <v>22</v>
      </c>
      <c r="AP47">
        <v>7</v>
      </c>
      <c r="BJ47" t="s">
        <v>274</v>
      </c>
      <c r="BQ47">
        <f t="shared" si="0"/>
        <v>0</v>
      </c>
      <c r="BR47">
        <f t="shared" si="1"/>
        <v>7</v>
      </c>
      <c r="BT47" t="s">
        <v>262</v>
      </c>
      <c r="BV47">
        <v>7</v>
      </c>
      <c r="BX47">
        <v>0</v>
      </c>
      <c r="BY47" t="s">
        <v>1503</v>
      </c>
      <c r="CD47" s="3">
        <v>0.13541666666666666</v>
      </c>
      <c r="CF47" t="s">
        <v>1504</v>
      </c>
      <c r="CJ47">
        <v>0</v>
      </c>
      <c r="CK47" t="s">
        <v>1505</v>
      </c>
      <c r="CL47" s="4">
        <v>38050</v>
      </c>
      <c r="CM47" t="s">
        <v>1506</v>
      </c>
      <c r="CN47" t="s">
        <v>1507</v>
      </c>
      <c r="CO47">
        <v>7</v>
      </c>
      <c r="CP47" t="s">
        <v>268</v>
      </c>
      <c r="CQ47" t="s">
        <v>282</v>
      </c>
      <c r="CR47" t="s">
        <v>262</v>
      </c>
      <c r="CU47" t="s">
        <v>1508</v>
      </c>
      <c r="CW47">
        <v>0</v>
      </c>
      <c r="CY47">
        <v>1</v>
      </c>
      <c r="CZ47" t="s">
        <v>1509</v>
      </c>
      <c r="DA47">
        <v>35</v>
      </c>
      <c r="DB47">
        <v>5</v>
      </c>
      <c r="DC47" t="s">
        <v>1510</v>
      </c>
      <c r="DD47">
        <v>47</v>
      </c>
      <c r="DF47" t="s">
        <v>400</v>
      </c>
      <c r="DK47">
        <v>-10</v>
      </c>
      <c r="DL47" s="4">
        <v>44442</v>
      </c>
      <c r="DM47">
        <v>19965</v>
      </c>
      <c r="DN47">
        <v>2021</v>
      </c>
      <c r="DO47">
        <v>1</v>
      </c>
      <c r="DQ47">
        <v>78672</v>
      </c>
      <c r="DR47">
        <v>139</v>
      </c>
      <c r="DU47" t="s">
        <v>274</v>
      </c>
      <c r="DV47" t="s">
        <v>257</v>
      </c>
      <c r="DX47">
        <v>24</v>
      </c>
      <c r="DY47" t="s">
        <v>275</v>
      </c>
      <c r="EE47">
        <v>0</v>
      </c>
      <c r="EF47" t="s">
        <v>1511</v>
      </c>
      <c r="EG47" t="s">
        <v>422</v>
      </c>
      <c r="EH47">
        <v>0</v>
      </c>
      <c r="EJ47" t="s">
        <v>454</v>
      </c>
      <c r="EK47" t="s">
        <v>1512</v>
      </c>
      <c r="EL47" t="s">
        <v>1513</v>
      </c>
      <c r="EM47" t="s">
        <v>1514</v>
      </c>
      <c r="EN47" t="s">
        <v>268</v>
      </c>
      <c r="EO47" t="s">
        <v>269</v>
      </c>
      <c r="EP47" t="s">
        <v>707</v>
      </c>
      <c r="EQ47">
        <v>0</v>
      </c>
      <c r="ET47" t="s">
        <v>1515</v>
      </c>
      <c r="FE47">
        <v>0</v>
      </c>
      <c r="FF47">
        <v>13</v>
      </c>
      <c r="FG47" t="s">
        <v>310</v>
      </c>
      <c r="FI47" t="s">
        <v>310</v>
      </c>
      <c r="FJ47" t="s">
        <v>923</v>
      </c>
      <c r="FL47">
        <v>0</v>
      </c>
      <c r="FN47">
        <v>0</v>
      </c>
      <c r="FQ47">
        <v>0</v>
      </c>
      <c r="FS47" t="s">
        <v>1177</v>
      </c>
      <c r="FT47" t="s">
        <v>1516</v>
      </c>
      <c r="FU47" t="s">
        <v>257</v>
      </c>
      <c r="FV47" t="s">
        <v>1374</v>
      </c>
      <c r="FW47" t="s">
        <v>431</v>
      </c>
      <c r="FX47" t="s">
        <v>1517</v>
      </c>
      <c r="FY47">
        <v>0</v>
      </c>
      <c r="GA47">
        <v>24.07</v>
      </c>
      <c r="GB47">
        <v>17</v>
      </c>
      <c r="GC47">
        <v>0</v>
      </c>
      <c r="GD47" t="s">
        <v>1518</v>
      </c>
      <c r="GF47">
        <v>0</v>
      </c>
      <c r="GG47" t="s">
        <v>1179</v>
      </c>
      <c r="GJ47">
        <v>0</v>
      </c>
      <c r="GK47">
        <v>0</v>
      </c>
      <c r="GM47" t="s">
        <v>1519</v>
      </c>
      <c r="GO47">
        <v>8</v>
      </c>
      <c r="HA47" t="s">
        <v>1520</v>
      </c>
      <c r="HC47" t="s">
        <v>294</v>
      </c>
      <c r="HD47" t="s">
        <v>294</v>
      </c>
      <c r="HE47" t="s">
        <v>1521</v>
      </c>
      <c r="HF47">
        <v>1</v>
      </c>
      <c r="HG47">
        <v>12</v>
      </c>
      <c r="HH47">
        <v>24</v>
      </c>
      <c r="HI47" t="s">
        <v>275</v>
      </c>
      <c r="HL47">
        <v>1</v>
      </c>
      <c r="HU47" t="s">
        <v>1522</v>
      </c>
      <c r="HV47">
        <v>-10</v>
      </c>
      <c r="HW47">
        <v>-43</v>
      </c>
      <c r="HX47">
        <v>3911349</v>
      </c>
      <c r="HY47" t="s">
        <v>1523</v>
      </c>
      <c r="HZ47">
        <v>3911269</v>
      </c>
      <c r="IC47">
        <v>0</v>
      </c>
      <c r="ID47">
        <v>0</v>
      </c>
      <c r="IM47">
        <v>129</v>
      </c>
      <c r="IQ47" t="s">
        <v>400</v>
      </c>
      <c r="IU47">
        <v>1</v>
      </c>
      <c r="IV47">
        <f>IF(AND(Table1[[#This Row],[R/P]]="P",Table1[[#This Row],[PaRes]]&lt;&gt;"SCRBL",Table1[[#This Row],[PaRes]]&lt;&gt;"RUN",Table1[[#This Row],[Penalty]]&lt;&gt;1),1,0)</f>
        <v>0</v>
      </c>
      <c r="IW47">
        <f>IF(AND(Table1[[#This Row],[Pass Play]]=1,Table1[[#This Row],[PaRes]]&lt;&gt;"SAC"),1,0)</f>
        <v>0</v>
      </c>
      <c r="IX47">
        <f>IF(Table1[[#This Row],[PaRes]]="COM",1,0)</f>
        <v>0</v>
      </c>
      <c r="IY47">
        <f>IF(Table1[[#This Row],[Pass Play]]=1,Table1[[#This Row],[Gn]],0)</f>
        <v>0</v>
      </c>
      <c r="IZ47">
        <f>IF(AND(Table1[[#This Row],[Pass Play]]=1,Table1[[#This Row],[EFF]]="Y"),1,0)</f>
        <v>0</v>
      </c>
      <c r="JA47">
        <f>IF(AND(Table1[[#This Row],[Pass Play]]=1,Table1[[#This Row],[EFF]]="Y"),Table1[[#This Row],[Gn]],0)</f>
        <v>0</v>
      </c>
      <c r="JB47">
        <f>IF(AND(Table1[[#This Row],[Pass Play]]=1,Table1[[#This Row],[Gn]]&gt;=15),1,0)</f>
        <v>0</v>
      </c>
      <c r="JC47">
        <f>IF(AND(Table1[[#This Row],[Pass Play]]=1,Table1[[#This Row],[Big Play Passes]]=1),Table1[[#This Row],[Gn]],0)</f>
        <v>0</v>
      </c>
      <c r="JD47">
        <f>IF(AND(OR(Table1[[#This Row],[R/P]]="R",Table1[[#This Row],[PaRes]]="SCRBL",Table1[[#This Row],[PaRes]]="RUN"),Table1[[#This Row],[Penalty]]&lt;&gt;1),1,0)</f>
        <v>0</v>
      </c>
      <c r="JE47">
        <f>IF(Table1[[#This Row],[Rush Attempts]]=1,Table1[[#This Row],[Gn]],0)</f>
        <v>0</v>
      </c>
      <c r="JF47">
        <f>IF(AND(Table1[[#This Row],[Rush Attempts]]=1,Table1[[#This Row],[EFF]]="Y"),1,0)</f>
        <v>0</v>
      </c>
      <c r="JG47">
        <f>IF(AND(Table1[[#This Row],[Rush Attempts]]=1,Table1[[#This Row],[EFF]]="Y"),Table1[[#This Row],[Gn]],0)</f>
        <v>0</v>
      </c>
      <c r="JH47">
        <f>IF(AND(Table1[[#This Row],[Rush Attempts]]=1,Table1[[#This Row],[Gn]]&gt;=10),1,0)</f>
        <v>0</v>
      </c>
      <c r="JI47">
        <f>IF(AND(Table1[[#This Row],[Rush Attempts]]=1,Table1[[#This Row],[Big Play Run]]=1),Table1[[#This Row],[Gn]],0)</f>
        <v>0</v>
      </c>
      <c r="JJ47">
        <f>IF(Table1[[#This Row],[PaRes]]="SAC",1,0)</f>
        <v>0</v>
      </c>
      <c r="JK47">
        <f>IF(Table1[[#This Row],[Sacks]]=1,Table1[[#This Row],[Gn]],0)</f>
        <v>0</v>
      </c>
      <c r="JL47">
        <f>IF(Table1[[#This Row],[PaRes]]="INT",1,0)</f>
        <v>0</v>
      </c>
      <c r="JM47">
        <f>IF(Table1[[#This Row],[pff_PENALTY]]&lt;&gt;"",1,0)</f>
        <v>1</v>
      </c>
      <c r="JN47">
        <f>Table1[[#This Row],[pff_PENYARDS]]</f>
        <v>-10</v>
      </c>
      <c r="JO47">
        <f>IF(Table1[[#This Row],[S/End]]="TD",1,0)</f>
        <v>0</v>
      </c>
      <c r="JP47">
        <f>IF(OR(Table1[[#This Row],[S/End]]="FGGD"),1,0)</f>
        <v>0</v>
      </c>
      <c r="JQ47">
        <f>IF(OR(Table1[[#This Row],[S/End]]="FUM",Table1[[#This Row],[S/End]]="INT"),1,0)</f>
        <v>0</v>
      </c>
      <c r="JR47">
        <f>IF(AND(Table1[[#This Row],[Touchdown]]=1,Table1[[#This Row],[Pass Play]]=1),1,0)</f>
        <v>0</v>
      </c>
      <c r="JS47">
        <f t="shared" si="2"/>
        <v>0</v>
      </c>
      <c r="JT47">
        <f>IF(AND(OR(Table1[[#This Row],[Pass Play]]=1,Table1[[#This Row],[Rush Attempts]]=1),Table1[[#This Row],[Dn]]=3),1,0)</f>
        <v>0</v>
      </c>
      <c r="JU47">
        <f>IF(AND(Table1[[#This Row],[3rd down attempt]]=1,Table1[[#This Row],[EFF]]="Y"),1,0)</f>
        <v>0</v>
      </c>
      <c r="JV47">
        <f>IF(AND(Table1[[#This Row],[3rd down attempt]]=1,Table1[[#This Row],[Dist]]&gt;=7),1,0)</f>
        <v>0</v>
      </c>
      <c r="JW47">
        <f>IF(AND(OR(Table1[[#This Row],[Pass Play]]=1,Table1[[#This Row],[Rush Attempts]]=1),Table1[[#This Row],[Dn]]=4),1,0)</f>
        <v>0</v>
      </c>
      <c r="JX47">
        <f>IF(AND(Table1[[#This Row],[4th down attempt]]=1,Table1[[#This Row],[EFF]]="Y"),1,0)</f>
        <v>0</v>
      </c>
      <c r="JY47">
        <f>IF(AND(OR(Table1[[#This Row],[Pass Play]]=1,Table1[[#This Row],[Rush Attempts]]=1),Table1[[#This Row],[FPos]]&gt;=0,Table1[[#This Row],[FPos]]&lt;=20),1,0)</f>
        <v>0</v>
      </c>
      <c r="JZ47">
        <f>IF(AND(OR(Table1[[#This Row],[Pass Play]]=1,Table1[[#This Row],[Rush Attempts]]=1),Table1[[#This Row],[Dist]]&lt;=Table1[[#This Row],[Gn]]),1,0)</f>
        <v>0</v>
      </c>
      <c r="KA47">
        <f>IF(Table1[[#This Row],[S/End]]&lt;&gt;"",1,0)</f>
        <v>0</v>
      </c>
      <c r="KB47">
        <f>IF(Table1[[#This Row],[S/End]]="TD",1,0)</f>
        <v>0</v>
      </c>
      <c r="KC47">
        <f>IF(Table1[[#This Row],[S/End]]="FGGD",1,0)</f>
        <v>0</v>
      </c>
      <c r="KD47">
        <f>IF(AND(OR(Table1[[#This Row],[Pass Play]]=1,Table1[[#This Row],[Rush Attempts]]=1),Table1[[#This Row],[Gn]]&lt;0),1,0)</f>
        <v>0</v>
      </c>
      <c r="KE47" s="375">
        <f>IF(AND(Table1[[#This Row],[pff_DRVENDPSN]]=3,Table1[[#This Row],[pff_DRVENDEVENT]]="PUNT"),1,0)</f>
        <v>0</v>
      </c>
    </row>
    <row r="48" spans="1:291" hidden="1">
      <c r="A48">
        <v>47</v>
      </c>
      <c r="B48">
        <v>2101</v>
      </c>
      <c r="C48" t="s">
        <v>14475</v>
      </c>
      <c r="D48">
        <v>4</v>
      </c>
      <c r="E48">
        <v>1</v>
      </c>
      <c r="F48">
        <v>20</v>
      </c>
      <c r="G48">
        <v>1</v>
      </c>
      <c r="H48">
        <v>-43</v>
      </c>
      <c r="J48" t="s">
        <v>298</v>
      </c>
      <c r="K48">
        <v>21</v>
      </c>
      <c r="L48">
        <v>21</v>
      </c>
      <c r="M48" t="s">
        <v>1066</v>
      </c>
      <c r="N48" t="s">
        <v>568</v>
      </c>
      <c r="P48" t="s">
        <v>1066</v>
      </c>
      <c r="W48" t="s">
        <v>257</v>
      </c>
      <c r="X48" t="s">
        <v>1525</v>
      </c>
      <c r="AE48" t="s">
        <v>1526</v>
      </c>
      <c r="AF48" t="s">
        <v>1527</v>
      </c>
      <c r="AG48" t="s">
        <v>1525</v>
      </c>
      <c r="AH48" t="s">
        <v>274</v>
      </c>
      <c r="AJ48">
        <v>20</v>
      </c>
      <c r="AP48">
        <v>7</v>
      </c>
      <c r="BJ48" t="s">
        <v>274</v>
      </c>
      <c r="BQ48">
        <f t="shared" si="0"/>
        <v>0</v>
      </c>
      <c r="BR48">
        <f t="shared" si="1"/>
        <v>1</v>
      </c>
      <c r="BT48" t="s">
        <v>262</v>
      </c>
      <c r="BV48">
        <v>7</v>
      </c>
      <c r="BX48">
        <v>0</v>
      </c>
      <c r="BY48" t="s">
        <v>1528</v>
      </c>
      <c r="CD48" s="3">
        <v>0.11875000000000001</v>
      </c>
      <c r="CF48" t="s">
        <v>1529</v>
      </c>
      <c r="CJ48">
        <v>0</v>
      </c>
      <c r="CK48" t="s">
        <v>1530</v>
      </c>
      <c r="CL48" s="4">
        <v>38050</v>
      </c>
      <c r="CM48" t="s">
        <v>1531</v>
      </c>
      <c r="CN48" t="s">
        <v>1532</v>
      </c>
      <c r="CO48">
        <v>7</v>
      </c>
      <c r="CQ48" t="s">
        <v>282</v>
      </c>
      <c r="CR48" t="s">
        <v>262</v>
      </c>
      <c r="CU48" t="s">
        <v>419</v>
      </c>
      <c r="CW48">
        <v>0</v>
      </c>
      <c r="CY48">
        <v>2</v>
      </c>
      <c r="CZ48" t="s">
        <v>1509</v>
      </c>
      <c r="DA48">
        <v>35</v>
      </c>
      <c r="DB48">
        <v>5</v>
      </c>
      <c r="DC48" t="s">
        <v>1510</v>
      </c>
      <c r="DD48">
        <v>47</v>
      </c>
      <c r="DF48" t="s">
        <v>379</v>
      </c>
      <c r="DK48">
        <v>1</v>
      </c>
      <c r="DL48" s="4">
        <v>44442</v>
      </c>
      <c r="DM48">
        <v>19965</v>
      </c>
      <c r="DN48">
        <v>2021</v>
      </c>
      <c r="DO48">
        <v>1</v>
      </c>
      <c r="DQ48">
        <v>78672</v>
      </c>
      <c r="DR48">
        <v>140</v>
      </c>
      <c r="DU48" t="s">
        <v>274</v>
      </c>
      <c r="DV48" t="s">
        <v>257</v>
      </c>
      <c r="DX48">
        <v>24</v>
      </c>
      <c r="DY48" t="s">
        <v>275</v>
      </c>
      <c r="EE48">
        <v>0</v>
      </c>
      <c r="EF48" t="s">
        <v>1533</v>
      </c>
      <c r="EG48" t="s">
        <v>1485</v>
      </c>
      <c r="EH48">
        <v>0</v>
      </c>
      <c r="EJ48" t="s">
        <v>454</v>
      </c>
      <c r="EK48" t="s">
        <v>1534</v>
      </c>
      <c r="EL48" t="s">
        <v>1535</v>
      </c>
      <c r="EM48" t="s">
        <v>1536</v>
      </c>
      <c r="EN48" t="s">
        <v>1537</v>
      </c>
      <c r="EO48" t="s">
        <v>269</v>
      </c>
      <c r="EP48" t="s">
        <v>427</v>
      </c>
      <c r="EQ48">
        <v>0</v>
      </c>
      <c r="ET48" t="s">
        <v>1538</v>
      </c>
      <c r="FE48">
        <v>0</v>
      </c>
      <c r="FF48">
        <v>3</v>
      </c>
      <c r="FG48" t="s">
        <v>308</v>
      </c>
      <c r="FI48" t="s">
        <v>308</v>
      </c>
      <c r="FL48">
        <v>0</v>
      </c>
      <c r="FN48">
        <v>0</v>
      </c>
      <c r="FQ48">
        <v>0</v>
      </c>
      <c r="FS48" t="s">
        <v>287</v>
      </c>
      <c r="FT48" t="s">
        <v>288</v>
      </c>
      <c r="FU48" t="s">
        <v>274</v>
      </c>
      <c r="FV48" t="s">
        <v>1539</v>
      </c>
      <c r="FW48" t="s">
        <v>397</v>
      </c>
      <c r="FX48" t="s">
        <v>291</v>
      </c>
      <c r="FY48">
        <v>0</v>
      </c>
      <c r="GA48">
        <v>24.07</v>
      </c>
      <c r="GB48">
        <v>17</v>
      </c>
      <c r="GC48">
        <v>0</v>
      </c>
      <c r="GF48">
        <v>0</v>
      </c>
      <c r="GG48" t="s">
        <v>274</v>
      </c>
      <c r="GJ48">
        <v>0</v>
      </c>
      <c r="GK48">
        <v>0</v>
      </c>
      <c r="GM48" t="s">
        <v>1540</v>
      </c>
      <c r="GO48">
        <v>1</v>
      </c>
      <c r="HA48" t="s">
        <v>1520</v>
      </c>
      <c r="HC48" t="s">
        <v>313</v>
      </c>
      <c r="HD48" t="s">
        <v>294</v>
      </c>
      <c r="HE48" t="s">
        <v>1541</v>
      </c>
      <c r="HF48">
        <v>0</v>
      </c>
      <c r="HG48">
        <v>12</v>
      </c>
      <c r="HH48">
        <v>24</v>
      </c>
      <c r="HI48" t="s">
        <v>275</v>
      </c>
      <c r="HL48">
        <v>0</v>
      </c>
      <c r="HW48">
        <v>-44</v>
      </c>
      <c r="HX48">
        <v>3911364</v>
      </c>
      <c r="HY48" t="s">
        <v>581</v>
      </c>
      <c r="HZ48">
        <v>3911349</v>
      </c>
      <c r="IC48">
        <v>0</v>
      </c>
      <c r="ID48">
        <v>0</v>
      </c>
      <c r="IM48">
        <v>130</v>
      </c>
      <c r="IO48" t="s">
        <v>379</v>
      </c>
      <c r="IQ48" t="s">
        <v>379</v>
      </c>
      <c r="IU48">
        <v>1</v>
      </c>
      <c r="IV48">
        <f>IF(AND(Table1[[#This Row],[R/P]]="P",Table1[[#This Row],[PaRes]]&lt;&gt;"SCRBL",Table1[[#This Row],[PaRes]]&lt;&gt;"RUN",Table1[[#This Row],[Penalty]]&lt;&gt;1),1,0)</f>
        <v>0</v>
      </c>
      <c r="IW48">
        <f>IF(AND(Table1[[#This Row],[Pass Play]]=1,Table1[[#This Row],[PaRes]]&lt;&gt;"SAC"),1,0)</f>
        <v>0</v>
      </c>
      <c r="IX48">
        <f>IF(Table1[[#This Row],[PaRes]]="COM",1,0)</f>
        <v>0</v>
      </c>
      <c r="IY48">
        <f>IF(Table1[[#This Row],[Pass Play]]=1,Table1[[#This Row],[Gn]],0)</f>
        <v>0</v>
      </c>
      <c r="IZ48">
        <f>IF(AND(Table1[[#This Row],[Pass Play]]=1,Table1[[#This Row],[EFF]]="Y"),1,0)</f>
        <v>0</v>
      </c>
      <c r="JA48">
        <f>IF(AND(Table1[[#This Row],[Pass Play]]=1,Table1[[#This Row],[EFF]]="Y"),Table1[[#This Row],[Gn]],0)</f>
        <v>0</v>
      </c>
      <c r="JB48">
        <f>IF(AND(Table1[[#This Row],[Pass Play]]=1,Table1[[#This Row],[Gn]]&gt;=15),1,0)</f>
        <v>0</v>
      </c>
      <c r="JC48">
        <f>IF(AND(Table1[[#This Row],[Pass Play]]=1,Table1[[#This Row],[Big Play Passes]]=1),Table1[[#This Row],[Gn]],0)</f>
        <v>0</v>
      </c>
      <c r="JD48">
        <f>IF(AND(OR(Table1[[#This Row],[R/P]]="R",Table1[[#This Row],[PaRes]]="SCRBL",Table1[[#This Row],[PaRes]]="RUN"),Table1[[#This Row],[Penalty]]&lt;&gt;1),1,0)</f>
        <v>1</v>
      </c>
      <c r="JE48">
        <f>IF(Table1[[#This Row],[Rush Attempts]]=1,Table1[[#This Row],[Gn]],0)</f>
        <v>1</v>
      </c>
      <c r="JF48">
        <f>IF(AND(Table1[[#This Row],[Rush Attempts]]=1,Table1[[#This Row],[EFF]]="Y"),1,0)</f>
        <v>0</v>
      </c>
      <c r="JG48">
        <f>IF(AND(Table1[[#This Row],[Rush Attempts]]=1,Table1[[#This Row],[EFF]]="Y"),Table1[[#This Row],[Gn]],0)</f>
        <v>0</v>
      </c>
      <c r="JH48">
        <f>IF(AND(Table1[[#This Row],[Rush Attempts]]=1,Table1[[#This Row],[Gn]]&gt;=10),1,0)</f>
        <v>0</v>
      </c>
      <c r="JI48">
        <f>IF(AND(Table1[[#This Row],[Rush Attempts]]=1,Table1[[#This Row],[Big Play Run]]=1),Table1[[#This Row],[Gn]],0)</f>
        <v>0</v>
      </c>
      <c r="JJ48">
        <f>IF(Table1[[#This Row],[PaRes]]="SAC",1,0)</f>
        <v>0</v>
      </c>
      <c r="JK48">
        <f>IF(Table1[[#This Row],[Sacks]]=1,Table1[[#This Row],[Gn]],0)</f>
        <v>0</v>
      </c>
      <c r="JL48">
        <f>IF(Table1[[#This Row],[PaRes]]="INT",1,0)</f>
        <v>0</v>
      </c>
      <c r="JM48">
        <f>IF(Table1[[#This Row],[pff_PENALTY]]&lt;&gt;"",1,0)</f>
        <v>0</v>
      </c>
      <c r="JN48">
        <f>Table1[[#This Row],[pff_PENYARDS]]</f>
        <v>0</v>
      </c>
      <c r="JO48">
        <f>IF(Table1[[#This Row],[S/End]]="TD",1,0)</f>
        <v>0</v>
      </c>
      <c r="JP48">
        <f>IF(OR(Table1[[#This Row],[S/End]]="FGGD"),1,0)</f>
        <v>0</v>
      </c>
      <c r="JQ48">
        <f>IF(OR(Table1[[#This Row],[S/End]]="FUM",Table1[[#This Row],[S/End]]="INT"),1,0)</f>
        <v>0</v>
      </c>
      <c r="JR48">
        <f>IF(AND(Table1[[#This Row],[Touchdown]]=1,Table1[[#This Row],[Pass Play]]=1),1,0)</f>
        <v>0</v>
      </c>
      <c r="JS48">
        <f t="shared" si="2"/>
        <v>0</v>
      </c>
      <c r="JT48">
        <f>IF(AND(OR(Table1[[#This Row],[Pass Play]]=1,Table1[[#This Row],[Rush Attempts]]=1),Table1[[#This Row],[Dn]]=3),1,0)</f>
        <v>0</v>
      </c>
      <c r="JU48">
        <f>IF(AND(Table1[[#This Row],[3rd down attempt]]=1,Table1[[#This Row],[EFF]]="Y"),1,0)</f>
        <v>0</v>
      </c>
      <c r="JV48">
        <f>IF(AND(Table1[[#This Row],[3rd down attempt]]=1,Table1[[#This Row],[Dist]]&gt;=7),1,0)</f>
        <v>0</v>
      </c>
      <c r="JW48">
        <f>IF(AND(OR(Table1[[#This Row],[Pass Play]]=1,Table1[[#This Row],[Rush Attempts]]=1),Table1[[#This Row],[Dn]]=4),1,0)</f>
        <v>0</v>
      </c>
      <c r="JX48">
        <f>IF(AND(Table1[[#This Row],[4th down attempt]]=1,Table1[[#This Row],[EFF]]="Y"),1,0)</f>
        <v>0</v>
      </c>
      <c r="JY48">
        <f>IF(AND(OR(Table1[[#This Row],[Pass Play]]=1,Table1[[#This Row],[Rush Attempts]]=1),Table1[[#This Row],[FPos]]&gt;=0,Table1[[#This Row],[FPos]]&lt;=20),1,0)</f>
        <v>0</v>
      </c>
      <c r="JZ48">
        <f>IF(AND(OR(Table1[[#This Row],[Pass Play]]=1,Table1[[#This Row],[Rush Attempts]]=1),Table1[[#This Row],[Dist]]&lt;=Table1[[#This Row],[Gn]]),1,0)</f>
        <v>0</v>
      </c>
      <c r="KA48">
        <f>IF(Table1[[#This Row],[S/End]]&lt;&gt;"",1,0)</f>
        <v>0</v>
      </c>
      <c r="KB48">
        <f>IF(Table1[[#This Row],[S/End]]="TD",1,0)</f>
        <v>0</v>
      </c>
      <c r="KC48">
        <f>IF(Table1[[#This Row],[S/End]]="FGGD",1,0)</f>
        <v>0</v>
      </c>
      <c r="KD48">
        <f>IF(AND(OR(Table1[[#This Row],[Pass Play]]=1,Table1[[#This Row],[Rush Attempts]]=1),Table1[[#This Row],[Gn]]&lt;0),1,0)</f>
        <v>0</v>
      </c>
      <c r="KE48" s="375">
        <f>IF(AND(Table1[[#This Row],[pff_DRVENDPSN]]=3,Table1[[#This Row],[pff_DRVENDEVENT]]="PUNT"),1,0)</f>
        <v>0</v>
      </c>
    </row>
    <row r="49" spans="1:291" hidden="1">
      <c r="A49">
        <v>48</v>
      </c>
      <c r="B49">
        <v>2101</v>
      </c>
      <c r="C49" t="s">
        <v>14475</v>
      </c>
      <c r="D49">
        <v>4</v>
      </c>
      <c r="E49">
        <v>2</v>
      </c>
      <c r="F49">
        <v>19</v>
      </c>
      <c r="G49">
        <v>7</v>
      </c>
      <c r="H49">
        <v>-44</v>
      </c>
      <c r="J49" t="s">
        <v>298</v>
      </c>
      <c r="K49">
        <v>12</v>
      </c>
      <c r="L49">
        <v>12</v>
      </c>
      <c r="M49" t="s">
        <v>1499</v>
      </c>
      <c r="N49" t="s">
        <v>256</v>
      </c>
      <c r="P49" t="s">
        <v>255</v>
      </c>
      <c r="Q49" t="s">
        <v>1067</v>
      </c>
      <c r="T49" t="s">
        <v>1500</v>
      </c>
      <c r="W49" t="s">
        <v>257</v>
      </c>
      <c r="X49" t="s">
        <v>1501</v>
      </c>
      <c r="AE49" t="s">
        <v>1338</v>
      </c>
      <c r="AF49" t="s">
        <v>1502</v>
      </c>
      <c r="AG49" t="s">
        <v>1501</v>
      </c>
      <c r="AH49" t="s">
        <v>257</v>
      </c>
      <c r="AJ49">
        <v>22</v>
      </c>
      <c r="AP49">
        <v>7</v>
      </c>
      <c r="BJ49" t="s">
        <v>274</v>
      </c>
      <c r="BQ49">
        <f t="shared" si="0"/>
        <v>0</v>
      </c>
      <c r="BR49">
        <f t="shared" si="1"/>
        <v>7</v>
      </c>
      <c r="BT49" t="s">
        <v>262</v>
      </c>
      <c r="BV49">
        <v>7</v>
      </c>
      <c r="BX49">
        <v>0</v>
      </c>
      <c r="BY49" t="s">
        <v>1543</v>
      </c>
      <c r="CD49" s="3">
        <v>8.819444444444445E-2</v>
      </c>
      <c r="CF49" t="s">
        <v>1544</v>
      </c>
      <c r="CJ49">
        <v>0</v>
      </c>
      <c r="CK49" t="s">
        <v>1545</v>
      </c>
      <c r="CL49" s="4">
        <v>38050</v>
      </c>
      <c r="CM49" t="s">
        <v>1546</v>
      </c>
      <c r="CN49" t="s">
        <v>1547</v>
      </c>
      <c r="CO49">
        <v>7</v>
      </c>
      <c r="CQ49" t="s">
        <v>282</v>
      </c>
      <c r="CR49" t="s">
        <v>262</v>
      </c>
      <c r="CU49" t="s">
        <v>1548</v>
      </c>
      <c r="CW49">
        <v>0</v>
      </c>
      <c r="CY49">
        <v>3</v>
      </c>
      <c r="CZ49" t="s">
        <v>1509</v>
      </c>
      <c r="DA49">
        <v>35</v>
      </c>
      <c r="DB49">
        <v>5</v>
      </c>
      <c r="DC49" t="s">
        <v>1510</v>
      </c>
      <c r="DD49">
        <v>47</v>
      </c>
      <c r="DF49" t="s">
        <v>420</v>
      </c>
      <c r="DK49">
        <v>7</v>
      </c>
      <c r="DL49" s="4">
        <v>44442</v>
      </c>
      <c r="DM49">
        <v>19965</v>
      </c>
      <c r="DN49">
        <v>2021</v>
      </c>
      <c r="DO49">
        <v>1</v>
      </c>
      <c r="DQ49">
        <v>78672</v>
      </c>
      <c r="DR49">
        <v>141</v>
      </c>
      <c r="DU49" t="s">
        <v>274</v>
      </c>
      <c r="DV49" t="s">
        <v>257</v>
      </c>
      <c r="DX49">
        <v>24</v>
      </c>
      <c r="DY49" t="s">
        <v>275</v>
      </c>
      <c r="EE49">
        <v>0</v>
      </c>
      <c r="EF49" t="s">
        <v>1511</v>
      </c>
      <c r="EG49" t="s">
        <v>422</v>
      </c>
      <c r="EH49">
        <v>0</v>
      </c>
      <c r="EJ49" t="s">
        <v>454</v>
      </c>
      <c r="EK49" t="s">
        <v>1549</v>
      </c>
      <c r="EL49" t="s">
        <v>1550</v>
      </c>
      <c r="EM49" t="s">
        <v>1551</v>
      </c>
      <c r="EN49" t="s">
        <v>1552</v>
      </c>
      <c r="EO49" t="s">
        <v>269</v>
      </c>
      <c r="EP49" t="s">
        <v>707</v>
      </c>
      <c r="EQ49">
        <v>0</v>
      </c>
      <c r="ET49" t="s">
        <v>1553</v>
      </c>
      <c r="FE49">
        <v>0</v>
      </c>
      <c r="FF49">
        <v>3</v>
      </c>
      <c r="FG49" t="s">
        <v>590</v>
      </c>
      <c r="FI49" t="s">
        <v>590</v>
      </c>
      <c r="FJ49" t="s">
        <v>923</v>
      </c>
      <c r="FL49">
        <v>0</v>
      </c>
      <c r="FN49">
        <v>0</v>
      </c>
      <c r="FQ49">
        <v>0</v>
      </c>
      <c r="FS49" t="s">
        <v>1177</v>
      </c>
      <c r="FU49" t="s">
        <v>257</v>
      </c>
      <c r="FV49" t="s">
        <v>1374</v>
      </c>
      <c r="FW49" t="s">
        <v>431</v>
      </c>
      <c r="FY49">
        <v>0</v>
      </c>
      <c r="GA49">
        <v>24.07</v>
      </c>
      <c r="GB49">
        <v>17</v>
      </c>
      <c r="GC49">
        <v>0</v>
      </c>
      <c r="GD49" t="s">
        <v>1554</v>
      </c>
      <c r="GF49">
        <v>0</v>
      </c>
      <c r="GG49" t="s">
        <v>1179</v>
      </c>
      <c r="GJ49">
        <v>0</v>
      </c>
      <c r="GK49">
        <v>0</v>
      </c>
      <c r="GM49" t="s">
        <v>1519</v>
      </c>
      <c r="GO49">
        <v>4</v>
      </c>
      <c r="HA49" t="s">
        <v>1555</v>
      </c>
      <c r="HB49" t="s">
        <v>420</v>
      </c>
      <c r="HC49" t="s">
        <v>294</v>
      </c>
      <c r="HD49" t="s">
        <v>294</v>
      </c>
      <c r="HE49" t="s">
        <v>1556</v>
      </c>
      <c r="HF49">
        <v>0</v>
      </c>
      <c r="HG49">
        <v>12</v>
      </c>
      <c r="HH49">
        <v>24</v>
      </c>
      <c r="HI49" t="s">
        <v>275</v>
      </c>
      <c r="HL49">
        <v>1</v>
      </c>
      <c r="HW49">
        <v>49</v>
      </c>
      <c r="HX49">
        <v>3911372</v>
      </c>
      <c r="HY49" t="s">
        <v>1557</v>
      </c>
      <c r="HZ49">
        <v>3911364</v>
      </c>
      <c r="IC49">
        <v>0</v>
      </c>
      <c r="ID49">
        <v>0</v>
      </c>
      <c r="IM49">
        <v>131</v>
      </c>
      <c r="IO49" t="s">
        <v>305</v>
      </c>
      <c r="IQ49" t="s">
        <v>305</v>
      </c>
      <c r="IU49">
        <v>1</v>
      </c>
      <c r="IV49">
        <f>IF(AND(Table1[[#This Row],[R/P]]="P",Table1[[#This Row],[PaRes]]&lt;&gt;"SCRBL",Table1[[#This Row],[PaRes]]&lt;&gt;"RUN",Table1[[#This Row],[Penalty]]&lt;&gt;1),1,0)</f>
        <v>0</v>
      </c>
      <c r="IW49">
        <f>IF(AND(Table1[[#This Row],[Pass Play]]=1,Table1[[#This Row],[PaRes]]&lt;&gt;"SAC"),1,0)</f>
        <v>0</v>
      </c>
      <c r="IX49">
        <f>IF(Table1[[#This Row],[PaRes]]="COM",1,0)</f>
        <v>0</v>
      </c>
      <c r="IY49">
        <f>IF(Table1[[#This Row],[Pass Play]]=1,Table1[[#This Row],[Gn]],0)</f>
        <v>0</v>
      </c>
      <c r="IZ49">
        <f>IF(AND(Table1[[#This Row],[Pass Play]]=1,Table1[[#This Row],[EFF]]="Y"),1,0)</f>
        <v>0</v>
      </c>
      <c r="JA49">
        <f>IF(AND(Table1[[#This Row],[Pass Play]]=1,Table1[[#This Row],[EFF]]="Y"),Table1[[#This Row],[Gn]],0)</f>
        <v>0</v>
      </c>
      <c r="JB49">
        <f>IF(AND(Table1[[#This Row],[Pass Play]]=1,Table1[[#This Row],[Gn]]&gt;=15),1,0)</f>
        <v>0</v>
      </c>
      <c r="JC49">
        <f>IF(AND(Table1[[#This Row],[Pass Play]]=1,Table1[[#This Row],[Big Play Passes]]=1),Table1[[#This Row],[Gn]],0)</f>
        <v>0</v>
      </c>
      <c r="JD49">
        <f>IF(AND(OR(Table1[[#This Row],[R/P]]="R",Table1[[#This Row],[PaRes]]="SCRBL",Table1[[#This Row],[PaRes]]="RUN"),Table1[[#This Row],[Penalty]]&lt;&gt;1),1,0)</f>
        <v>1</v>
      </c>
      <c r="JE49">
        <f>IF(Table1[[#This Row],[Rush Attempts]]=1,Table1[[#This Row],[Gn]],0)</f>
        <v>7</v>
      </c>
      <c r="JF49">
        <f>IF(AND(Table1[[#This Row],[Rush Attempts]]=1,Table1[[#This Row],[EFF]]="Y"),1,0)</f>
        <v>0</v>
      </c>
      <c r="JG49">
        <f>IF(AND(Table1[[#This Row],[Rush Attempts]]=1,Table1[[#This Row],[EFF]]="Y"),Table1[[#This Row],[Gn]],0)</f>
        <v>0</v>
      </c>
      <c r="JH49">
        <f>IF(AND(Table1[[#This Row],[Rush Attempts]]=1,Table1[[#This Row],[Gn]]&gt;=10),1,0)</f>
        <v>0</v>
      </c>
      <c r="JI49">
        <f>IF(AND(Table1[[#This Row],[Rush Attempts]]=1,Table1[[#This Row],[Big Play Run]]=1),Table1[[#This Row],[Gn]],0)</f>
        <v>0</v>
      </c>
      <c r="JJ49">
        <f>IF(Table1[[#This Row],[PaRes]]="SAC",1,0)</f>
        <v>0</v>
      </c>
      <c r="JK49">
        <f>IF(Table1[[#This Row],[Sacks]]=1,Table1[[#This Row],[Gn]],0)</f>
        <v>0</v>
      </c>
      <c r="JL49">
        <f>IF(Table1[[#This Row],[PaRes]]="INT",1,0)</f>
        <v>0</v>
      </c>
      <c r="JM49">
        <f>IF(Table1[[#This Row],[pff_PENALTY]]&lt;&gt;"",1,0)</f>
        <v>0</v>
      </c>
      <c r="JN49">
        <f>Table1[[#This Row],[pff_PENYARDS]]</f>
        <v>0</v>
      </c>
      <c r="JO49">
        <f>IF(Table1[[#This Row],[S/End]]="TD",1,0)</f>
        <v>0</v>
      </c>
      <c r="JP49">
        <f>IF(OR(Table1[[#This Row],[S/End]]="FGGD"),1,0)</f>
        <v>0</v>
      </c>
      <c r="JQ49">
        <f>IF(OR(Table1[[#This Row],[S/End]]="FUM",Table1[[#This Row],[S/End]]="INT"),1,0)</f>
        <v>0</v>
      </c>
      <c r="JR49">
        <f>IF(AND(Table1[[#This Row],[Touchdown]]=1,Table1[[#This Row],[Pass Play]]=1),1,0)</f>
        <v>0</v>
      </c>
      <c r="JS49">
        <f t="shared" si="2"/>
        <v>0</v>
      </c>
      <c r="JT49">
        <f>IF(AND(OR(Table1[[#This Row],[Pass Play]]=1,Table1[[#This Row],[Rush Attempts]]=1),Table1[[#This Row],[Dn]]=3),1,0)</f>
        <v>0</v>
      </c>
      <c r="JU49">
        <f>IF(AND(Table1[[#This Row],[3rd down attempt]]=1,Table1[[#This Row],[EFF]]="Y"),1,0)</f>
        <v>0</v>
      </c>
      <c r="JV49">
        <f>IF(AND(Table1[[#This Row],[3rd down attempt]]=1,Table1[[#This Row],[Dist]]&gt;=7),1,0)</f>
        <v>0</v>
      </c>
      <c r="JW49">
        <f>IF(AND(OR(Table1[[#This Row],[Pass Play]]=1,Table1[[#This Row],[Rush Attempts]]=1),Table1[[#This Row],[Dn]]=4),1,0)</f>
        <v>0</v>
      </c>
      <c r="JX49">
        <f>IF(AND(Table1[[#This Row],[4th down attempt]]=1,Table1[[#This Row],[EFF]]="Y"),1,0)</f>
        <v>0</v>
      </c>
      <c r="JY49">
        <f>IF(AND(OR(Table1[[#This Row],[Pass Play]]=1,Table1[[#This Row],[Rush Attempts]]=1),Table1[[#This Row],[FPos]]&gt;=0,Table1[[#This Row],[FPos]]&lt;=20),1,0)</f>
        <v>0</v>
      </c>
      <c r="JZ49">
        <f>IF(AND(OR(Table1[[#This Row],[Pass Play]]=1,Table1[[#This Row],[Rush Attempts]]=1),Table1[[#This Row],[Dist]]&lt;=Table1[[#This Row],[Gn]]),1,0)</f>
        <v>0</v>
      </c>
      <c r="KA49">
        <f>IF(Table1[[#This Row],[S/End]]&lt;&gt;"",1,0)</f>
        <v>0</v>
      </c>
      <c r="KB49">
        <f>IF(Table1[[#This Row],[S/End]]="TD",1,0)</f>
        <v>0</v>
      </c>
      <c r="KC49">
        <f>IF(Table1[[#This Row],[S/End]]="FGGD",1,0)</f>
        <v>0</v>
      </c>
      <c r="KD49">
        <f>IF(AND(OR(Table1[[#This Row],[Pass Play]]=1,Table1[[#This Row],[Rush Attempts]]=1),Table1[[#This Row],[Gn]]&lt;0),1,0)</f>
        <v>0</v>
      </c>
      <c r="KE49" s="375">
        <f>IF(AND(Table1[[#This Row],[pff_DRVENDPSN]]=3,Table1[[#This Row],[pff_DRVENDEVENT]]="PUNT"),1,0)</f>
        <v>0</v>
      </c>
    </row>
    <row r="50" spans="1:291" hidden="1">
      <c r="A50">
        <v>49</v>
      </c>
      <c r="B50">
        <v>2101</v>
      </c>
      <c r="C50" t="s">
        <v>14475</v>
      </c>
      <c r="D50">
        <v>4</v>
      </c>
      <c r="E50">
        <v>3</v>
      </c>
      <c r="F50">
        <v>12</v>
      </c>
      <c r="G50">
        <v>10</v>
      </c>
      <c r="H50">
        <v>49</v>
      </c>
      <c r="J50" t="s">
        <v>298</v>
      </c>
      <c r="K50">
        <v>12</v>
      </c>
      <c r="L50">
        <v>12</v>
      </c>
      <c r="M50" t="s">
        <v>1499</v>
      </c>
      <c r="N50" t="s">
        <v>256</v>
      </c>
      <c r="P50" t="s">
        <v>255</v>
      </c>
      <c r="Q50" t="s">
        <v>1067</v>
      </c>
      <c r="T50" t="s">
        <v>1500</v>
      </c>
      <c r="W50" t="s">
        <v>257</v>
      </c>
      <c r="X50" t="s">
        <v>1501</v>
      </c>
      <c r="AE50" t="s">
        <v>1338</v>
      </c>
      <c r="AF50" t="s">
        <v>1502</v>
      </c>
      <c r="AG50" t="s">
        <v>1501</v>
      </c>
      <c r="AH50" t="s">
        <v>257</v>
      </c>
      <c r="AJ50">
        <v>22</v>
      </c>
      <c r="AP50">
        <v>7</v>
      </c>
      <c r="AY50">
        <v>3</v>
      </c>
      <c r="BJ50" t="s">
        <v>274</v>
      </c>
      <c r="BQ50">
        <f t="shared" si="0"/>
        <v>0</v>
      </c>
      <c r="BR50">
        <f t="shared" si="1"/>
        <v>7</v>
      </c>
      <c r="BT50" t="s">
        <v>262</v>
      </c>
      <c r="BV50">
        <v>7</v>
      </c>
      <c r="BX50">
        <v>0</v>
      </c>
      <c r="BY50" t="s">
        <v>1559</v>
      </c>
      <c r="CD50" s="3">
        <v>5.6250000000000001E-2</v>
      </c>
      <c r="CF50" t="s">
        <v>1560</v>
      </c>
      <c r="CJ50">
        <v>0</v>
      </c>
      <c r="CK50" t="s">
        <v>1561</v>
      </c>
      <c r="CL50" s="4">
        <v>38050</v>
      </c>
      <c r="CM50" t="s">
        <v>1562</v>
      </c>
      <c r="CN50" t="s">
        <v>1563</v>
      </c>
      <c r="CO50">
        <v>7</v>
      </c>
      <c r="CQ50" t="s">
        <v>418</v>
      </c>
      <c r="CR50" t="s">
        <v>262</v>
      </c>
      <c r="CU50" t="s">
        <v>1548</v>
      </c>
      <c r="CW50">
        <v>0</v>
      </c>
      <c r="CY50">
        <v>4</v>
      </c>
      <c r="CZ50" t="s">
        <v>1509</v>
      </c>
      <c r="DA50">
        <v>35</v>
      </c>
      <c r="DB50">
        <v>5</v>
      </c>
      <c r="DC50" t="s">
        <v>1510</v>
      </c>
      <c r="DD50">
        <v>47</v>
      </c>
      <c r="DF50" t="s">
        <v>814</v>
      </c>
      <c r="DK50">
        <v>10</v>
      </c>
      <c r="DL50" s="4">
        <v>44442</v>
      </c>
      <c r="DM50">
        <v>19965</v>
      </c>
      <c r="DN50">
        <v>2021</v>
      </c>
      <c r="DO50">
        <v>1</v>
      </c>
      <c r="DQ50">
        <v>78672</v>
      </c>
      <c r="DR50">
        <v>142</v>
      </c>
      <c r="DU50" t="s">
        <v>274</v>
      </c>
      <c r="DV50" t="s">
        <v>257</v>
      </c>
      <c r="DX50">
        <v>24</v>
      </c>
      <c r="DY50" t="s">
        <v>275</v>
      </c>
      <c r="EE50">
        <v>0</v>
      </c>
      <c r="EF50" t="s">
        <v>1511</v>
      </c>
      <c r="EG50" t="s">
        <v>422</v>
      </c>
      <c r="EH50">
        <v>0</v>
      </c>
      <c r="EI50" t="s">
        <v>1564</v>
      </c>
      <c r="EJ50" t="s">
        <v>454</v>
      </c>
      <c r="EK50" t="s">
        <v>1565</v>
      </c>
      <c r="EL50" t="s">
        <v>1566</v>
      </c>
      <c r="EM50" t="s">
        <v>1567</v>
      </c>
      <c r="EN50" t="s">
        <v>1568</v>
      </c>
      <c r="EO50" t="s">
        <v>418</v>
      </c>
      <c r="EP50" t="s">
        <v>707</v>
      </c>
      <c r="EQ50">
        <v>0</v>
      </c>
      <c r="ET50" t="s">
        <v>1569</v>
      </c>
      <c r="FE50">
        <v>0</v>
      </c>
      <c r="FF50">
        <v>2</v>
      </c>
      <c r="FG50" t="s">
        <v>429</v>
      </c>
      <c r="FI50" t="s">
        <v>429</v>
      </c>
      <c r="FJ50" t="s">
        <v>923</v>
      </c>
      <c r="FL50">
        <v>0</v>
      </c>
      <c r="FN50">
        <v>0</v>
      </c>
      <c r="FQ50">
        <v>0</v>
      </c>
      <c r="FS50" t="s">
        <v>1177</v>
      </c>
      <c r="FU50" t="s">
        <v>257</v>
      </c>
      <c r="FV50" t="s">
        <v>1374</v>
      </c>
      <c r="FW50" t="s">
        <v>431</v>
      </c>
      <c r="FX50" t="s">
        <v>1517</v>
      </c>
      <c r="FY50">
        <v>0</v>
      </c>
      <c r="GA50">
        <v>24.07</v>
      </c>
      <c r="GB50">
        <v>17</v>
      </c>
      <c r="GC50">
        <v>0</v>
      </c>
      <c r="GD50" t="s">
        <v>1570</v>
      </c>
      <c r="GF50">
        <v>0</v>
      </c>
      <c r="GG50" t="s">
        <v>1179</v>
      </c>
      <c r="GJ50">
        <v>0</v>
      </c>
      <c r="GK50">
        <v>0</v>
      </c>
      <c r="GM50" t="s">
        <v>1571</v>
      </c>
      <c r="GO50">
        <v>9</v>
      </c>
      <c r="HA50" t="s">
        <v>1572</v>
      </c>
      <c r="HB50" t="s">
        <v>1573</v>
      </c>
      <c r="HC50" t="s">
        <v>313</v>
      </c>
      <c r="HD50" t="s">
        <v>313</v>
      </c>
      <c r="HE50" t="s">
        <v>1574</v>
      </c>
      <c r="HF50">
        <v>0</v>
      </c>
      <c r="HG50">
        <v>12</v>
      </c>
      <c r="HH50">
        <v>24</v>
      </c>
      <c r="HI50" t="s">
        <v>275</v>
      </c>
      <c r="HL50">
        <v>4</v>
      </c>
      <c r="HW50">
        <v>39</v>
      </c>
      <c r="HX50">
        <v>3911385</v>
      </c>
      <c r="HY50" t="s">
        <v>1575</v>
      </c>
      <c r="HZ50">
        <v>3911372</v>
      </c>
      <c r="IC50">
        <v>0</v>
      </c>
      <c r="ID50">
        <v>0</v>
      </c>
      <c r="IM50">
        <v>132</v>
      </c>
      <c r="IO50" t="s">
        <v>381</v>
      </c>
      <c r="IQ50" t="s">
        <v>381</v>
      </c>
      <c r="IU50">
        <v>1</v>
      </c>
      <c r="IV50">
        <f>IF(AND(Table1[[#This Row],[R/P]]="P",Table1[[#This Row],[PaRes]]&lt;&gt;"SCRBL",Table1[[#This Row],[PaRes]]&lt;&gt;"RUN",Table1[[#This Row],[Penalty]]&lt;&gt;1),1,0)</f>
        <v>0</v>
      </c>
      <c r="IW50">
        <f>IF(AND(Table1[[#This Row],[Pass Play]]=1,Table1[[#This Row],[PaRes]]&lt;&gt;"SAC"),1,0)</f>
        <v>0</v>
      </c>
      <c r="IX50">
        <f>IF(Table1[[#This Row],[PaRes]]="COM",1,0)</f>
        <v>0</v>
      </c>
      <c r="IY50">
        <f>IF(Table1[[#This Row],[Pass Play]]=1,Table1[[#This Row],[Gn]],0)</f>
        <v>0</v>
      </c>
      <c r="IZ50">
        <f>IF(AND(Table1[[#This Row],[Pass Play]]=1,Table1[[#This Row],[EFF]]="Y"),1,0)</f>
        <v>0</v>
      </c>
      <c r="JA50">
        <f>IF(AND(Table1[[#This Row],[Pass Play]]=1,Table1[[#This Row],[EFF]]="Y"),Table1[[#This Row],[Gn]],0)</f>
        <v>0</v>
      </c>
      <c r="JB50">
        <f>IF(AND(Table1[[#This Row],[Pass Play]]=1,Table1[[#This Row],[Gn]]&gt;=15),1,0)</f>
        <v>0</v>
      </c>
      <c r="JC50">
        <f>IF(AND(Table1[[#This Row],[Pass Play]]=1,Table1[[#This Row],[Big Play Passes]]=1),Table1[[#This Row],[Gn]],0)</f>
        <v>0</v>
      </c>
      <c r="JD50">
        <f>IF(AND(OR(Table1[[#This Row],[R/P]]="R",Table1[[#This Row],[PaRes]]="SCRBL",Table1[[#This Row],[PaRes]]="RUN"),Table1[[#This Row],[Penalty]]&lt;&gt;1),1,0)</f>
        <v>1</v>
      </c>
      <c r="JE50">
        <f>IF(Table1[[#This Row],[Rush Attempts]]=1,Table1[[#This Row],[Gn]],0)</f>
        <v>10</v>
      </c>
      <c r="JF50">
        <f>IF(AND(Table1[[#This Row],[Rush Attempts]]=1,Table1[[#This Row],[EFF]]="Y"),1,0)</f>
        <v>0</v>
      </c>
      <c r="JG50">
        <f>IF(AND(Table1[[#This Row],[Rush Attempts]]=1,Table1[[#This Row],[EFF]]="Y"),Table1[[#This Row],[Gn]],0)</f>
        <v>0</v>
      </c>
      <c r="JH50">
        <f>IF(AND(Table1[[#This Row],[Rush Attempts]]=1,Table1[[#This Row],[Gn]]&gt;=10),1,0)</f>
        <v>1</v>
      </c>
      <c r="JI50">
        <f>IF(AND(Table1[[#This Row],[Rush Attempts]]=1,Table1[[#This Row],[Big Play Run]]=1),Table1[[#This Row],[Gn]],0)</f>
        <v>10</v>
      </c>
      <c r="JJ50">
        <f>IF(Table1[[#This Row],[PaRes]]="SAC",1,0)</f>
        <v>0</v>
      </c>
      <c r="JK50">
        <f>IF(Table1[[#This Row],[Sacks]]=1,Table1[[#This Row],[Gn]],0)</f>
        <v>0</v>
      </c>
      <c r="JL50">
        <f>IF(Table1[[#This Row],[PaRes]]="INT",1,0)</f>
        <v>0</v>
      </c>
      <c r="JM50">
        <f>IF(Table1[[#This Row],[pff_PENALTY]]&lt;&gt;"",1,0)</f>
        <v>0</v>
      </c>
      <c r="JN50">
        <f>Table1[[#This Row],[pff_PENYARDS]]</f>
        <v>0</v>
      </c>
      <c r="JO50">
        <f>IF(Table1[[#This Row],[S/End]]="TD",1,0)</f>
        <v>0</v>
      </c>
      <c r="JP50">
        <f>IF(OR(Table1[[#This Row],[S/End]]="FGGD"),1,0)</f>
        <v>0</v>
      </c>
      <c r="JQ50">
        <f>IF(OR(Table1[[#This Row],[S/End]]="FUM",Table1[[#This Row],[S/End]]="INT"),1,0)</f>
        <v>0</v>
      </c>
      <c r="JR50">
        <f>IF(AND(Table1[[#This Row],[Touchdown]]=1,Table1[[#This Row],[Pass Play]]=1),1,0)</f>
        <v>0</v>
      </c>
      <c r="JS50">
        <f t="shared" si="2"/>
        <v>0</v>
      </c>
      <c r="JT50">
        <f>IF(AND(OR(Table1[[#This Row],[Pass Play]]=1,Table1[[#This Row],[Rush Attempts]]=1),Table1[[#This Row],[Dn]]=3),1,0)</f>
        <v>1</v>
      </c>
      <c r="JU50">
        <f>IF(AND(Table1[[#This Row],[3rd down attempt]]=1,Table1[[#This Row],[EFF]]="Y"),1,0)</f>
        <v>0</v>
      </c>
      <c r="JV50">
        <f>IF(AND(Table1[[#This Row],[3rd down attempt]]=1,Table1[[#This Row],[Dist]]&gt;=7),1,0)</f>
        <v>1</v>
      </c>
      <c r="JW50">
        <f>IF(AND(OR(Table1[[#This Row],[Pass Play]]=1,Table1[[#This Row],[Rush Attempts]]=1),Table1[[#This Row],[Dn]]=4),1,0)</f>
        <v>0</v>
      </c>
      <c r="JX50">
        <f>IF(AND(Table1[[#This Row],[4th down attempt]]=1,Table1[[#This Row],[EFF]]="Y"),1,0)</f>
        <v>0</v>
      </c>
      <c r="JY50">
        <f>IF(AND(OR(Table1[[#This Row],[Pass Play]]=1,Table1[[#This Row],[Rush Attempts]]=1),Table1[[#This Row],[FPos]]&gt;=0,Table1[[#This Row],[FPos]]&lt;=20),1,0)</f>
        <v>0</v>
      </c>
      <c r="JZ50">
        <f>IF(AND(OR(Table1[[#This Row],[Pass Play]]=1,Table1[[#This Row],[Rush Attempts]]=1),Table1[[#This Row],[Dist]]&lt;=Table1[[#This Row],[Gn]]),1,0)</f>
        <v>0</v>
      </c>
      <c r="KA50">
        <f>IF(Table1[[#This Row],[S/End]]&lt;&gt;"",1,0)</f>
        <v>0</v>
      </c>
      <c r="KB50">
        <f>IF(Table1[[#This Row],[S/End]]="TD",1,0)</f>
        <v>0</v>
      </c>
      <c r="KC50">
        <f>IF(Table1[[#This Row],[S/End]]="FGGD",1,0)</f>
        <v>0</v>
      </c>
      <c r="KD50">
        <f>IF(AND(OR(Table1[[#This Row],[Pass Play]]=1,Table1[[#This Row],[Rush Attempts]]=1),Table1[[#This Row],[Gn]]&lt;0),1,0)</f>
        <v>0</v>
      </c>
      <c r="KE50" s="375">
        <f>IF(AND(Table1[[#This Row],[pff_DRVENDPSN]]=3,Table1[[#This Row],[pff_DRVENDEVENT]]="PUNT"),1,0)</f>
        <v>0</v>
      </c>
    </row>
    <row r="51" spans="1:291" hidden="1">
      <c r="A51">
        <v>50</v>
      </c>
      <c r="B51">
        <v>2101</v>
      </c>
      <c r="C51" t="s">
        <v>14475</v>
      </c>
      <c r="D51">
        <v>4</v>
      </c>
      <c r="E51">
        <v>4</v>
      </c>
      <c r="F51">
        <v>2</v>
      </c>
      <c r="G51">
        <v>4</v>
      </c>
      <c r="H51">
        <v>39</v>
      </c>
      <c r="J51" t="s">
        <v>254</v>
      </c>
      <c r="K51">
        <v>12</v>
      </c>
      <c r="L51">
        <v>12</v>
      </c>
      <c r="M51" t="s">
        <v>1499</v>
      </c>
      <c r="N51" t="s">
        <v>256</v>
      </c>
      <c r="P51" t="s">
        <v>255</v>
      </c>
      <c r="Q51" t="s">
        <v>1067</v>
      </c>
      <c r="T51" t="s">
        <v>1500</v>
      </c>
      <c r="W51" t="s">
        <v>257</v>
      </c>
      <c r="X51" t="s">
        <v>1501</v>
      </c>
      <c r="AE51" t="s">
        <v>1338</v>
      </c>
      <c r="AF51" t="s">
        <v>1502</v>
      </c>
      <c r="AG51" t="s">
        <v>1501</v>
      </c>
      <c r="AH51" t="s">
        <v>257</v>
      </c>
      <c r="AJ51">
        <v>22</v>
      </c>
      <c r="AL51" t="s">
        <v>1577</v>
      </c>
      <c r="AP51">
        <v>7</v>
      </c>
      <c r="BJ51" t="s">
        <v>274</v>
      </c>
      <c r="BQ51">
        <f t="shared" si="0"/>
        <v>0</v>
      </c>
      <c r="BR51">
        <f t="shared" si="1"/>
        <v>7</v>
      </c>
      <c r="BT51" t="s">
        <v>262</v>
      </c>
      <c r="BV51">
        <v>7</v>
      </c>
      <c r="BX51">
        <v>0</v>
      </c>
      <c r="BY51" t="s">
        <v>1578</v>
      </c>
      <c r="CD51" s="3">
        <v>2.2222222222222223E-2</v>
      </c>
      <c r="CF51" t="s">
        <v>1579</v>
      </c>
      <c r="CJ51">
        <v>0</v>
      </c>
      <c r="CK51" t="s">
        <v>1580</v>
      </c>
      <c r="CL51" s="4">
        <v>38050</v>
      </c>
      <c r="CM51" t="s">
        <v>1581</v>
      </c>
      <c r="CN51" t="s">
        <v>1582</v>
      </c>
      <c r="CO51">
        <v>7</v>
      </c>
      <c r="CQ51" t="s">
        <v>269</v>
      </c>
      <c r="CR51" t="s">
        <v>262</v>
      </c>
      <c r="CU51" t="s">
        <v>1583</v>
      </c>
      <c r="CW51">
        <v>0</v>
      </c>
      <c r="CY51">
        <v>5</v>
      </c>
      <c r="CZ51" t="s">
        <v>1509</v>
      </c>
      <c r="DA51">
        <v>35</v>
      </c>
      <c r="DB51">
        <v>5</v>
      </c>
      <c r="DC51" t="s">
        <v>1510</v>
      </c>
      <c r="DD51">
        <v>47</v>
      </c>
      <c r="DF51" t="s">
        <v>379</v>
      </c>
      <c r="DK51">
        <v>4</v>
      </c>
      <c r="DL51" s="4">
        <v>44442</v>
      </c>
      <c r="DM51">
        <v>19965</v>
      </c>
      <c r="DN51">
        <v>2021</v>
      </c>
      <c r="DO51">
        <v>1</v>
      </c>
      <c r="DQ51">
        <v>78672</v>
      </c>
      <c r="DR51">
        <v>144</v>
      </c>
      <c r="DU51" t="s">
        <v>274</v>
      </c>
      <c r="DV51" t="s">
        <v>257</v>
      </c>
      <c r="DX51">
        <v>24</v>
      </c>
      <c r="DY51" t="s">
        <v>275</v>
      </c>
      <c r="EE51">
        <v>0</v>
      </c>
      <c r="EF51" t="s">
        <v>1584</v>
      </c>
      <c r="EG51" t="s">
        <v>277</v>
      </c>
      <c r="EH51">
        <v>0</v>
      </c>
      <c r="EJ51" t="s">
        <v>454</v>
      </c>
      <c r="EK51" t="s">
        <v>1565</v>
      </c>
      <c r="EL51" t="s">
        <v>1585</v>
      </c>
      <c r="EM51" t="s">
        <v>1586</v>
      </c>
      <c r="EO51" t="s">
        <v>282</v>
      </c>
      <c r="EP51" t="s">
        <v>707</v>
      </c>
      <c r="EQ51">
        <v>0</v>
      </c>
      <c r="ET51" t="s">
        <v>1587</v>
      </c>
      <c r="FE51">
        <v>0</v>
      </c>
      <c r="FF51">
        <v>17</v>
      </c>
      <c r="FG51" t="s">
        <v>621</v>
      </c>
      <c r="FI51" t="s">
        <v>621</v>
      </c>
      <c r="FL51">
        <v>0</v>
      </c>
      <c r="FN51">
        <v>0</v>
      </c>
      <c r="FQ51">
        <v>0</v>
      </c>
      <c r="FS51" t="s">
        <v>1588</v>
      </c>
      <c r="FU51" t="s">
        <v>257</v>
      </c>
      <c r="FV51" t="s">
        <v>1589</v>
      </c>
      <c r="FW51" t="s">
        <v>431</v>
      </c>
      <c r="FX51" t="s">
        <v>1517</v>
      </c>
      <c r="FY51">
        <v>0</v>
      </c>
      <c r="GA51">
        <v>24.07</v>
      </c>
      <c r="GB51">
        <v>17</v>
      </c>
      <c r="GC51">
        <v>0</v>
      </c>
      <c r="GD51" t="s">
        <v>1590</v>
      </c>
      <c r="GF51">
        <v>0</v>
      </c>
      <c r="GG51" t="s">
        <v>274</v>
      </c>
      <c r="GJ51">
        <v>0</v>
      </c>
      <c r="GK51">
        <v>0</v>
      </c>
      <c r="GM51" t="s">
        <v>1591</v>
      </c>
      <c r="GO51">
        <v>1</v>
      </c>
      <c r="HA51" t="s">
        <v>803</v>
      </c>
      <c r="HC51" t="s">
        <v>294</v>
      </c>
      <c r="HD51" t="s">
        <v>294</v>
      </c>
      <c r="HE51" t="s">
        <v>1592</v>
      </c>
      <c r="HF51">
        <v>0</v>
      </c>
      <c r="HG51">
        <v>12</v>
      </c>
      <c r="HH51">
        <v>24</v>
      </c>
      <c r="HI51" t="s">
        <v>275</v>
      </c>
      <c r="HL51">
        <v>1</v>
      </c>
      <c r="HW51">
        <v>35</v>
      </c>
      <c r="HX51">
        <v>3911395</v>
      </c>
      <c r="HY51" t="s">
        <v>1593</v>
      </c>
      <c r="HZ51">
        <v>3911385</v>
      </c>
      <c r="IC51">
        <v>0</v>
      </c>
      <c r="ID51">
        <v>0</v>
      </c>
      <c r="IM51">
        <v>133</v>
      </c>
      <c r="IQ51" t="s">
        <v>379</v>
      </c>
      <c r="IR51" t="s">
        <v>814</v>
      </c>
      <c r="IU51">
        <v>1</v>
      </c>
      <c r="IV51">
        <f>IF(AND(Table1[[#This Row],[R/P]]="P",Table1[[#This Row],[PaRes]]&lt;&gt;"SCRBL",Table1[[#This Row],[PaRes]]&lt;&gt;"RUN",Table1[[#This Row],[Penalty]]&lt;&gt;1),1,0)</f>
        <v>0</v>
      </c>
      <c r="IW51">
        <f>IF(AND(Table1[[#This Row],[Pass Play]]=1,Table1[[#This Row],[PaRes]]&lt;&gt;"SAC"),1,0)</f>
        <v>0</v>
      </c>
      <c r="IX51">
        <f>IF(Table1[[#This Row],[PaRes]]="COM",1,0)</f>
        <v>0</v>
      </c>
      <c r="IY51">
        <f>IF(Table1[[#This Row],[Pass Play]]=1,Table1[[#This Row],[Gn]],0)</f>
        <v>0</v>
      </c>
      <c r="IZ51">
        <f>IF(AND(Table1[[#This Row],[Pass Play]]=1,Table1[[#This Row],[EFF]]="Y"),1,0)</f>
        <v>0</v>
      </c>
      <c r="JA51">
        <f>IF(AND(Table1[[#This Row],[Pass Play]]=1,Table1[[#This Row],[EFF]]="Y"),Table1[[#This Row],[Gn]],0)</f>
        <v>0</v>
      </c>
      <c r="JB51">
        <f>IF(AND(Table1[[#This Row],[Pass Play]]=1,Table1[[#This Row],[Gn]]&gt;=15),1,0)</f>
        <v>0</v>
      </c>
      <c r="JC51">
        <f>IF(AND(Table1[[#This Row],[Pass Play]]=1,Table1[[#This Row],[Big Play Passes]]=1),Table1[[#This Row],[Gn]],0)</f>
        <v>0</v>
      </c>
      <c r="JD51">
        <f>IF(AND(OR(Table1[[#This Row],[R/P]]="R",Table1[[#This Row],[PaRes]]="SCRBL",Table1[[#This Row],[PaRes]]="RUN"),Table1[[#This Row],[Penalty]]&lt;&gt;1),1,0)</f>
        <v>1</v>
      </c>
      <c r="JE51">
        <f>IF(Table1[[#This Row],[Rush Attempts]]=1,Table1[[#This Row],[Gn]],0)</f>
        <v>4</v>
      </c>
      <c r="JF51">
        <f>IF(AND(Table1[[#This Row],[Rush Attempts]]=1,Table1[[#This Row],[EFF]]="Y"),1,0)</f>
        <v>1</v>
      </c>
      <c r="JG51">
        <f>IF(AND(Table1[[#This Row],[Rush Attempts]]=1,Table1[[#This Row],[EFF]]="Y"),Table1[[#This Row],[Gn]],0)</f>
        <v>4</v>
      </c>
      <c r="JH51">
        <f>IF(AND(Table1[[#This Row],[Rush Attempts]]=1,Table1[[#This Row],[Gn]]&gt;=10),1,0)</f>
        <v>0</v>
      </c>
      <c r="JI51">
        <f>IF(AND(Table1[[#This Row],[Rush Attempts]]=1,Table1[[#This Row],[Big Play Run]]=1),Table1[[#This Row],[Gn]],0)</f>
        <v>0</v>
      </c>
      <c r="JJ51">
        <f>IF(Table1[[#This Row],[PaRes]]="SAC",1,0)</f>
        <v>0</v>
      </c>
      <c r="JK51">
        <f>IF(Table1[[#This Row],[Sacks]]=1,Table1[[#This Row],[Gn]],0)</f>
        <v>0</v>
      </c>
      <c r="JL51">
        <f>IF(Table1[[#This Row],[PaRes]]="INT",1,0)</f>
        <v>0</v>
      </c>
      <c r="JM51">
        <f>IF(Table1[[#This Row],[pff_PENALTY]]&lt;&gt;"",1,0)</f>
        <v>0</v>
      </c>
      <c r="JN51">
        <f>Table1[[#This Row],[pff_PENYARDS]]</f>
        <v>0</v>
      </c>
      <c r="JO51">
        <f>IF(Table1[[#This Row],[S/End]]="TD",1,0)</f>
        <v>0</v>
      </c>
      <c r="JP51">
        <f>IF(OR(Table1[[#This Row],[S/End]]="FGGD"),1,0)</f>
        <v>0</v>
      </c>
      <c r="JQ51">
        <f>IF(OR(Table1[[#This Row],[S/End]]="FUM",Table1[[#This Row],[S/End]]="INT"),1,0)</f>
        <v>0</v>
      </c>
      <c r="JR51">
        <f>IF(AND(Table1[[#This Row],[Touchdown]]=1,Table1[[#This Row],[Pass Play]]=1),1,0)</f>
        <v>0</v>
      </c>
      <c r="JS51">
        <f t="shared" si="2"/>
        <v>0</v>
      </c>
      <c r="JT51">
        <f>IF(AND(OR(Table1[[#This Row],[Pass Play]]=1,Table1[[#This Row],[Rush Attempts]]=1),Table1[[#This Row],[Dn]]=3),1,0)</f>
        <v>0</v>
      </c>
      <c r="JU51">
        <f>IF(AND(Table1[[#This Row],[3rd down attempt]]=1,Table1[[#This Row],[EFF]]="Y"),1,0)</f>
        <v>0</v>
      </c>
      <c r="JV51">
        <f>IF(AND(Table1[[#This Row],[3rd down attempt]]=1,Table1[[#This Row],[Dist]]&gt;=7),1,0)</f>
        <v>0</v>
      </c>
      <c r="JW51">
        <f>IF(AND(OR(Table1[[#This Row],[Pass Play]]=1,Table1[[#This Row],[Rush Attempts]]=1),Table1[[#This Row],[Dn]]=4),1,0)</f>
        <v>1</v>
      </c>
      <c r="JX51">
        <f>IF(AND(Table1[[#This Row],[4th down attempt]]=1,Table1[[#This Row],[EFF]]="Y"),1,0)</f>
        <v>1</v>
      </c>
      <c r="JY51">
        <f>IF(AND(OR(Table1[[#This Row],[Pass Play]]=1,Table1[[#This Row],[Rush Attempts]]=1),Table1[[#This Row],[FPos]]&gt;=0,Table1[[#This Row],[FPos]]&lt;=20),1,0)</f>
        <v>0</v>
      </c>
      <c r="JZ51">
        <f>IF(AND(OR(Table1[[#This Row],[Pass Play]]=1,Table1[[#This Row],[Rush Attempts]]=1),Table1[[#This Row],[Dist]]&lt;=Table1[[#This Row],[Gn]]),1,0)</f>
        <v>1</v>
      </c>
      <c r="KA51">
        <f>IF(Table1[[#This Row],[S/End]]&lt;&gt;"",1,0)</f>
        <v>1</v>
      </c>
      <c r="KB51">
        <f>IF(Table1[[#This Row],[S/End]]="TD",1,0)</f>
        <v>0</v>
      </c>
      <c r="KC51">
        <f>IF(Table1[[#This Row],[S/End]]="FGGD",1,0)</f>
        <v>0</v>
      </c>
      <c r="KD51">
        <f>IF(AND(OR(Table1[[#This Row],[Pass Play]]=1,Table1[[#This Row],[Rush Attempts]]=1),Table1[[#This Row],[Gn]]&lt;0),1,0)</f>
        <v>0</v>
      </c>
      <c r="KE51" s="375">
        <f>IF(AND(Table1[[#This Row],[pff_DRVENDPSN]]=3,Table1[[#This Row],[pff_DRVENDEVENT]]="PUNT"),1,0)</f>
        <v>0</v>
      </c>
    </row>
    <row r="52" spans="1:291" hidden="1">
      <c r="A52">
        <v>1</v>
      </c>
      <c r="B52">
        <v>2102</v>
      </c>
      <c r="C52" t="s">
        <v>14476</v>
      </c>
      <c r="D52">
        <v>1</v>
      </c>
      <c r="E52">
        <v>1</v>
      </c>
      <c r="F52">
        <v>10</v>
      </c>
      <c r="G52">
        <v>10</v>
      </c>
      <c r="H52">
        <v>-25</v>
      </c>
      <c r="I52" t="s">
        <v>253</v>
      </c>
      <c r="J52" t="s">
        <v>254</v>
      </c>
      <c r="K52">
        <v>12</v>
      </c>
      <c r="L52" t="s">
        <v>1595</v>
      </c>
      <c r="M52" t="s">
        <v>1596</v>
      </c>
      <c r="N52" t="s">
        <v>319</v>
      </c>
      <c r="O52" t="s">
        <v>254</v>
      </c>
      <c r="P52" t="s">
        <v>1597</v>
      </c>
      <c r="Q52" t="s">
        <v>1067</v>
      </c>
      <c r="T52" t="s">
        <v>1598</v>
      </c>
      <c r="W52" t="s">
        <v>257</v>
      </c>
      <c r="X52" t="s">
        <v>1599</v>
      </c>
      <c r="AE52" t="s">
        <v>1600</v>
      </c>
      <c r="AF52" t="s">
        <v>1601</v>
      </c>
      <c r="AG52" t="s">
        <v>1599</v>
      </c>
      <c r="AH52" t="s">
        <v>274</v>
      </c>
      <c r="AJ52">
        <v>22</v>
      </c>
      <c r="AP52">
        <v>7</v>
      </c>
      <c r="AU52" t="s">
        <v>254</v>
      </c>
      <c r="BJ52" t="s">
        <v>261</v>
      </c>
      <c r="BQ52">
        <f t="shared" si="0"/>
        <v>0</v>
      </c>
      <c r="BR52">
        <f t="shared" si="1"/>
        <v>2</v>
      </c>
      <c r="BT52" t="s">
        <v>1602</v>
      </c>
      <c r="BV52">
        <v>0</v>
      </c>
      <c r="BX52">
        <v>0</v>
      </c>
      <c r="BY52" t="s">
        <v>1603</v>
      </c>
      <c r="CD52" s="3">
        <v>0.625</v>
      </c>
      <c r="CF52" t="s">
        <v>1604</v>
      </c>
      <c r="CJ52">
        <v>0</v>
      </c>
      <c r="CK52" t="s">
        <v>1605</v>
      </c>
      <c r="CL52" s="4">
        <v>38444</v>
      </c>
      <c r="CM52" t="s">
        <v>1606</v>
      </c>
      <c r="CN52" t="s">
        <v>1607</v>
      </c>
      <c r="CO52">
        <v>0</v>
      </c>
      <c r="CP52" t="s">
        <v>268</v>
      </c>
      <c r="CQ52" t="s">
        <v>269</v>
      </c>
      <c r="CR52" t="s">
        <v>1602</v>
      </c>
      <c r="CU52" t="s">
        <v>1608</v>
      </c>
      <c r="CW52">
        <v>0</v>
      </c>
      <c r="CY52">
        <v>1</v>
      </c>
      <c r="CZ52" t="s">
        <v>553</v>
      </c>
      <c r="DA52">
        <v>0</v>
      </c>
      <c r="DB52">
        <v>6</v>
      </c>
      <c r="DC52" t="s">
        <v>1609</v>
      </c>
      <c r="DD52">
        <v>-25</v>
      </c>
      <c r="DF52" t="s">
        <v>1610</v>
      </c>
      <c r="DK52">
        <v>10</v>
      </c>
      <c r="DL52" s="4">
        <v>44449</v>
      </c>
      <c r="DM52">
        <v>20022</v>
      </c>
      <c r="DN52">
        <v>2021</v>
      </c>
      <c r="DO52">
        <v>0</v>
      </c>
      <c r="DQ52">
        <v>79116</v>
      </c>
      <c r="DR52">
        <v>3</v>
      </c>
      <c r="DU52" t="s">
        <v>274</v>
      </c>
      <c r="DV52" t="s">
        <v>257</v>
      </c>
      <c r="DX52">
        <v>0</v>
      </c>
      <c r="DY52" t="s">
        <v>275</v>
      </c>
      <c r="EE52">
        <v>0</v>
      </c>
      <c r="EF52" t="s">
        <v>1611</v>
      </c>
      <c r="EG52" t="s">
        <v>1612</v>
      </c>
      <c r="EH52">
        <v>1</v>
      </c>
      <c r="EI52" t="s">
        <v>1613</v>
      </c>
      <c r="EJ52" t="s">
        <v>454</v>
      </c>
      <c r="EK52" t="s">
        <v>585</v>
      </c>
      <c r="EL52" t="s">
        <v>1614</v>
      </c>
      <c r="EM52" t="s">
        <v>1615</v>
      </c>
      <c r="EN52" t="s">
        <v>268</v>
      </c>
      <c r="EO52" t="s">
        <v>282</v>
      </c>
      <c r="EP52" t="s">
        <v>283</v>
      </c>
      <c r="EQ52">
        <v>0</v>
      </c>
      <c r="ET52" t="s">
        <v>1616</v>
      </c>
      <c r="FE52">
        <v>0</v>
      </c>
      <c r="FF52">
        <v>4</v>
      </c>
      <c r="FG52" t="s">
        <v>1617</v>
      </c>
      <c r="FI52" t="s">
        <v>1617</v>
      </c>
      <c r="FL52">
        <v>0</v>
      </c>
      <c r="FN52">
        <v>0</v>
      </c>
      <c r="FQ52">
        <v>0</v>
      </c>
      <c r="FS52" t="s">
        <v>354</v>
      </c>
      <c r="FU52" t="s">
        <v>274</v>
      </c>
      <c r="FW52" t="s">
        <v>464</v>
      </c>
      <c r="FY52">
        <v>0</v>
      </c>
      <c r="GA52">
        <v>0</v>
      </c>
      <c r="GB52">
        <v>0</v>
      </c>
      <c r="GC52">
        <v>0</v>
      </c>
      <c r="GD52" t="s">
        <v>1618</v>
      </c>
      <c r="GE52" t="s">
        <v>355</v>
      </c>
      <c r="GF52">
        <v>0</v>
      </c>
      <c r="GG52" t="s">
        <v>895</v>
      </c>
      <c r="GJ52">
        <v>1</v>
      </c>
      <c r="GK52">
        <v>1</v>
      </c>
      <c r="GM52" t="s">
        <v>1619</v>
      </c>
      <c r="GO52">
        <v>2</v>
      </c>
      <c r="HA52" t="s">
        <v>1620</v>
      </c>
      <c r="HC52" t="s">
        <v>294</v>
      </c>
      <c r="HD52" t="s">
        <v>294</v>
      </c>
      <c r="HE52" t="s">
        <v>1621</v>
      </c>
      <c r="HF52">
        <v>0</v>
      </c>
      <c r="HG52">
        <v>12</v>
      </c>
      <c r="HH52">
        <v>0</v>
      </c>
      <c r="HI52" t="s">
        <v>275</v>
      </c>
      <c r="HL52">
        <v>3</v>
      </c>
      <c r="HW52">
        <v>-35</v>
      </c>
      <c r="HX52">
        <v>3946518</v>
      </c>
      <c r="HY52" t="s">
        <v>1622</v>
      </c>
      <c r="HZ52">
        <v>3946033</v>
      </c>
      <c r="IC52">
        <v>0</v>
      </c>
      <c r="ID52">
        <v>0</v>
      </c>
      <c r="IM52">
        <v>2</v>
      </c>
      <c r="IQ52" t="s">
        <v>1610</v>
      </c>
      <c r="IU52">
        <v>2</v>
      </c>
      <c r="IV52">
        <f>IF(AND(Table1[[#This Row],[R/P]]="P",Table1[[#This Row],[PaRes]]&lt;&gt;"SCRBL",Table1[[#This Row],[PaRes]]&lt;&gt;"RUN",Table1[[#This Row],[Penalty]]&lt;&gt;1),1,0)</f>
        <v>0</v>
      </c>
      <c r="IW52">
        <f>IF(AND(Table1[[#This Row],[Pass Play]]=1,Table1[[#This Row],[PaRes]]&lt;&gt;"SAC"),1,0)</f>
        <v>0</v>
      </c>
      <c r="IX52">
        <f>IF(Table1[[#This Row],[PaRes]]="COM",1,0)</f>
        <v>0</v>
      </c>
      <c r="IY52">
        <f>IF(Table1[[#This Row],[Pass Play]]=1,Table1[[#This Row],[Gn]],0)</f>
        <v>0</v>
      </c>
      <c r="IZ52">
        <f>IF(AND(Table1[[#This Row],[Pass Play]]=1,Table1[[#This Row],[EFF]]="Y"),1,0)</f>
        <v>0</v>
      </c>
      <c r="JA52">
        <f>IF(AND(Table1[[#This Row],[Pass Play]]=1,Table1[[#This Row],[EFF]]="Y"),Table1[[#This Row],[Gn]],0)</f>
        <v>0</v>
      </c>
      <c r="JB52">
        <f>IF(AND(Table1[[#This Row],[Pass Play]]=1,Table1[[#This Row],[Gn]]&gt;=15),1,0)</f>
        <v>0</v>
      </c>
      <c r="JC52">
        <f>IF(AND(Table1[[#This Row],[Pass Play]]=1,Table1[[#This Row],[Big Play Passes]]=1),Table1[[#This Row],[Gn]],0)</f>
        <v>0</v>
      </c>
      <c r="JD52">
        <f>IF(AND(OR(Table1[[#This Row],[R/P]]="R",Table1[[#This Row],[PaRes]]="SCRBL",Table1[[#This Row],[PaRes]]="RUN"),Table1[[#This Row],[Penalty]]&lt;&gt;1),1,0)</f>
        <v>1</v>
      </c>
      <c r="JE52">
        <f>IF(Table1[[#This Row],[Rush Attempts]]=1,Table1[[#This Row],[Gn]],0)</f>
        <v>10</v>
      </c>
      <c r="JF52">
        <f>IF(AND(Table1[[#This Row],[Rush Attempts]]=1,Table1[[#This Row],[EFF]]="Y"),1,0)</f>
        <v>1</v>
      </c>
      <c r="JG52">
        <f>IF(AND(Table1[[#This Row],[Rush Attempts]]=1,Table1[[#This Row],[EFF]]="Y"),Table1[[#This Row],[Gn]],0)</f>
        <v>10</v>
      </c>
      <c r="JH52">
        <f>IF(AND(Table1[[#This Row],[Rush Attempts]]=1,Table1[[#This Row],[Gn]]&gt;=10),1,0)</f>
        <v>1</v>
      </c>
      <c r="JI52">
        <f>IF(AND(Table1[[#This Row],[Rush Attempts]]=1,Table1[[#This Row],[Big Play Run]]=1),Table1[[#This Row],[Gn]],0)</f>
        <v>10</v>
      </c>
      <c r="JJ52">
        <f>IF(Table1[[#This Row],[PaRes]]="SAC",1,0)</f>
        <v>0</v>
      </c>
      <c r="JK52">
        <f>IF(Table1[[#This Row],[Sacks]]=1,Table1[[#This Row],[Gn]],0)</f>
        <v>0</v>
      </c>
      <c r="JL52">
        <f>IF(Table1[[#This Row],[PaRes]]="INT",1,0)</f>
        <v>0</v>
      </c>
      <c r="JM52">
        <f>IF(Table1[[#This Row],[pff_PENALTY]]&lt;&gt;"",1,0)</f>
        <v>0</v>
      </c>
      <c r="JN52">
        <f>Table1[[#This Row],[pff_PENYARDS]]</f>
        <v>0</v>
      </c>
      <c r="JO52">
        <f>IF(Table1[[#This Row],[S/End]]="TD",1,0)</f>
        <v>0</v>
      </c>
      <c r="JP52">
        <f>IF(OR(Table1[[#This Row],[S/End]]="FGGD"),1,0)</f>
        <v>0</v>
      </c>
      <c r="JQ52">
        <f>IF(OR(Table1[[#This Row],[S/End]]="FUM",Table1[[#This Row],[S/End]]="INT"),1,0)</f>
        <v>0</v>
      </c>
      <c r="JR52">
        <f>IF(AND(Table1[[#This Row],[Touchdown]]=1,Table1[[#This Row],[Pass Play]]=1),1,0)</f>
        <v>0</v>
      </c>
      <c r="JS52">
        <f t="shared" si="2"/>
        <v>0</v>
      </c>
      <c r="JT52">
        <f>IF(AND(OR(Table1[[#This Row],[Pass Play]]=1,Table1[[#This Row],[Rush Attempts]]=1),Table1[[#This Row],[Dn]]=3),1,0)</f>
        <v>0</v>
      </c>
      <c r="JU52">
        <f>IF(AND(Table1[[#This Row],[3rd down attempt]]=1,Table1[[#This Row],[EFF]]="Y"),1,0)</f>
        <v>0</v>
      </c>
      <c r="JV52">
        <f>IF(AND(Table1[[#This Row],[3rd down attempt]]=1,Table1[[#This Row],[Dist]]&gt;=7),1,0)</f>
        <v>0</v>
      </c>
      <c r="JW52">
        <f>IF(AND(OR(Table1[[#This Row],[Pass Play]]=1,Table1[[#This Row],[Rush Attempts]]=1),Table1[[#This Row],[Dn]]=4),1,0)</f>
        <v>0</v>
      </c>
      <c r="JX52">
        <f>IF(AND(Table1[[#This Row],[4th down attempt]]=1,Table1[[#This Row],[EFF]]="Y"),1,0)</f>
        <v>0</v>
      </c>
      <c r="JY52">
        <f>IF(AND(OR(Table1[[#This Row],[Pass Play]]=1,Table1[[#This Row],[Rush Attempts]]=1),Table1[[#This Row],[FPos]]&gt;=0,Table1[[#This Row],[FPos]]&lt;=20),1,0)</f>
        <v>0</v>
      </c>
      <c r="JZ52">
        <f>IF(AND(OR(Table1[[#This Row],[Pass Play]]=1,Table1[[#This Row],[Rush Attempts]]=1),Table1[[#This Row],[Dist]]&lt;=Table1[[#This Row],[Gn]]),1,0)</f>
        <v>1</v>
      </c>
      <c r="KA52">
        <f>IF(Table1[[#This Row],[S/End]]&lt;&gt;"",1,0)</f>
        <v>0</v>
      </c>
      <c r="KB52">
        <f>IF(Table1[[#This Row],[S/End]]="TD",1,0)</f>
        <v>0</v>
      </c>
      <c r="KC52">
        <f>IF(Table1[[#This Row],[S/End]]="FGGD",1,0)</f>
        <v>0</v>
      </c>
      <c r="KD52">
        <f>IF(AND(OR(Table1[[#This Row],[Pass Play]]=1,Table1[[#This Row],[Rush Attempts]]=1),Table1[[#This Row],[Gn]]&lt;0),1,0)</f>
        <v>0</v>
      </c>
      <c r="KE52" s="375">
        <f>IF(AND(Table1[[#This Row],[pff_DRVENDPSN]]=3,Table1[[#This Row],[pff_DRVENDEVENT]]="PUNT"),1,0)</f>
        <v>0</v>
      </c>
    </row>
    <row r="53" spans="1:291" hidden="1">
      <c r="A53">
        <v>2</v>
      </c>
      <c r="B53">
        <v>2102</v>
      </c>
      <c r="C53" t="s">
        <v>14476</v>
      </c>
      <c r="D53">
        <v>1</v>
      </c>
      <c r="E53">
        <v>1</v>
      </c>
      <c r="F53">
        <v>10</v>
      </c>
      <c r="G53">
        <v>43</v>
      </c>
      <c r="H53">
        <v>-35</v>
      </c>
      <c r="J53" t="s">
        <v>254</v>
      </c>
      <c r="K53">
        <v>12</v>
      </c>
      <c r="L53" t="s">
        <v>438</v>
      </c>
      <c r="M53" t="s">
        <v>1624</v>
      </c>
      <c r="N53" t="s">
        <v>568</v>
      </c>
      <c r="P53" t="s">
        <v>569</v>
      </c>
      <c r="Q53" t="s">
        <v>1067</v>
      </c>
      <c r="T53" t="s">
        <v>872</v>
      </c>
      <c r="W53" t="s">
        <v>253</v>
      </c>
      <c r="X53" t="s">
        <v>1625</v>
      </c>
      <c r="Y53" t="s">
        <v>1626</v>
      </c>
      <c r="Z53" t="s">
        <v>1626</v>
      </c>
      <c r="AB53" t="s">
        <v>1627</v>
      </c>
      <c r="AC53" t="s">
        <v>1628</v>
      </c>
      <c r="AJ53">
        <v>4</v>
      </c>
      <c r="AK53" t="s">
        <v>327</v>
      </c>
      <c r="AP53">
        <v>7</v>
      </c>
      <c r="AU53" t="s">
        <v>254</v>
      </c>
      <c r="BJ53" t="s">
        <v>274</v>
      </c>
      <c r="BQ53">
        <f t="shared" si="0"/>
        <v>1</v>
      </c>
      <c r="BR53">
        <f t="shared" si="1"/>
        <v>0</v>
      </c>
      <c r="BT53" t="s">
        <v>1602</v>
      </c>
      <c r="BV53">
        <v>0</v>
      </c>
      <c r="BX53">
        <v>0</v>
      </c>
      <c r="BY53" t="s">
        <v>1629</v>
      </c>
      <c r="BZ53" t="s">
        <v>1025</v>
      </c>
      <c r="CA53">
        <v>1</v>
      </c>
      <c r="CD53" s="3">
        <v>0.60138888888888886</v>
      </c>
      <c r="CE53" t="s">
        <v>274</v>
      </c>
      <c r="CF53" t="s">
        <v>1630</v>
      </c>
      <c r="CG53">
        <v>8</v>
      </c>
      <c r="CI53" t="s">
        <v>331</v>
      </c>
      <c r="CJ53">
        <v>1</v>
      </c>
      <c r="CK53" t="s">
        <v>1631</v>
      </c>
      <c r="CL53" s="4">
        <v>38444</v>
      </c>
      <c r="CM53" t="s">
        <v>1632</v>
      </c>
      <c r="CN53" t="s">
        <v>1633</v>
      </c>
      <c r="CO53">
        <v>0</v>
      </c>
      <c r="CQ53" t="s">
        <v>269</v>
      </c>
      <c r="CR53" t="s">
        <v>1602</v>
      </c>
      <c r="CU53" t="s">
        <v>1634</v>
      </c>
      <c r="CW53">
        <v>0</v>
      </c>
      <c r="CY53">
        <v>2</v>
      </c>
      <c r="CZ53" t="s">
        <v>553</v>
      </c>
      <c r="DA53">
        <v>0</v>
      </c>
      <c r="DB53">
        <v>6</v>
      </c>
      <c r="DC53" t="s">
        <v>1609</v>
      </c>
      <c r="DD53">
        <v>-25</v>
      </c>
      <c r="DF53" t="s">
        <v>1635</v>
      </c>
      <c r="DK53">
        <v>43</v>
      </c>
      <c r="DL53" s="4">
        <v>44449</v>
      </c>
      <c r="DM53">
        <v>20022</v>
      </c>
      <c r="DN53">
        <v>2021</v>
      </c>
      <c r="DO53">
        <v>0</v>
      </c>
      <c r="DQ53">
        <v>79116</v>
      </c>
      <c r="DR53">
        <v>4</v>
      </c>
      <c r="DU53" t="s">
        <v>274</v>
      </c>
      <c r="DV53" t="s">
        <v>257</v>
      </c>
      <c r="DW53" t="s">
        <v>1636</v>
      </c>
      <c r="DX53">
        <v>0</v>
      </c>
      <c r="DY53" t="s">
        <v>275</v>
      </c>
      <c r="EE53">
        <v>0</v>
      </c>
      <c r="EF53" t="s">
        <v>1637</v>
      </c>
      <c r="EG53" t="s">
        <v>422</v>
      </c>
      <c r="EH53">
        <v>0</v>
      </c>
      <c r="EJ53" t="s">
        <v>454</v>
      </c>
      <c r="EK53" t="s">
        <v>585</v>
      </c>
      <c r="EL53" t="s">
        <v>1638</v>
      </c>
      <c r="EM53" t="s">
        <v>1639</v>
      </c>
      <c r="EO53" t="s">
        <v>282</v>
      </c>
      <c r="EP53" t="s">
        <v>283</v>
      </c>
      <c r="EQ53">
        <v>0</v>
      </c>
      <c r="ER53" t="s">
        <v>1640</v>
      </c>
      <c r="ET53" t="s">
        <v>1641</v>
      </c>
      <c r="EU53">
        <v>40</v>
      </c>
      <c r="EV53" t="s">
        <v>348</v>
      </c>
      <c r="EW53" t="s">
        <v>349</v>
      </c>
      <c r="EX53" t="s">
        <v>1251</v>
      </c>
      <c r="EY53" t="s">
        <v>898</v>
      </c>
      <c r="FB53" t="s">
        <v>392</v>
      </c>
      <c r="FC53" t="s">
        <v>1642</v>
      </c>
      <c r="FE53">
        <v>1</v>
      </c>
      <c r="FF53">
        <v>9</v>
      </c>
      <c r="FK53" t="s">
        <v>1643</v>
      </c>
      <c r="FL53">
        <v>0</v>
      </c>
      <c r="FN53">
        <v>0</v>
      </c>
      <c r="FO53" t="s">
        <v>1636</v>
      </c>
      <c r="FP53" t="s">
        <v>1057</v>
      </c>
      <c r="FQ53">
        <v>0</v>
      </c>
      <c r="FS53" t="s">
        <v>462</v>
      </c>
      <c r="FV53" t="s">
        <v>777</v>
      </c>
      <c r="FW53" t="s">
        <v>431</v>
      </c>
      <c r="FY53">
        <v>0</v>
      </c>
      <c r="GA53">
        <v>0</v>
      </c>
      <c r="GB53">
        <v>0</v>
      </c>
      <c r="GC53">
        <v>0</v>
      </c>
      <c r="GD53" t="s">
        <v>1644</v>
      </c>
      <c r="GE53" t="s">
        <v>355</v>
      </c>
      <c r="GF53">
        <v>1</v>
      </c>
      <c r="GG53" t="s">
        <v>466</v>
      </c>
      <c r="GH53">
        <v>3.5</v>
      </c>
      <c r="GI53">
        <v>3.7</v>
      </c>
      <c r="GJ53">
        <v>1</v>
      </c>
      <c r="GK53">
        <v>0</v>
      </c>
      <c r="GM53" t="s">
        <v>1645</v>
      </c>
      <c r="GN53">
        <v>3</v>
      </c>
      <c r="GO53">
        <v>2</v>
      </c>
      <c r="GP53" t="s">
        <v>713</v>
      </c>
      <c r="GQ53" t="s">
        <v>1403</v>
      </c>
      <c r="GR53">
        <v>40</v>
      </c>
      <c r="HA53" t="s">
        <v>1646</v>
      </c>
      <c r="HC53" t="s">
        <v>313</v>
      </c>
      <c r="HD53" t="s">
        <v>294</v>
      </c>
      <c r="HE53" t="s">
        <v>1647</v>
      </c>
      <c r="HF53">
        <v>0</v>
      </c>
      <c r="HG53">
        <v>12</v>
      </c>
      <c r="HH53">
        <v>0</v>
      </c>
      <c r="HI53" t="s">
        <v>275</v>
      </c>
      <c r="HK53" t="s">
        <v>492</v>
      </c>
      <c r="HL53">
        <v>4</v>
      </c>
      <c r="HM53" t="s">
        <v>1635</v>
      </c>
      <c r="HO53" t="s">
        <v>1648</v>
      </c>
      <c r="HP53" t="s">
        <v>1649</v>
      </c>
      <c r="HQ53" t="s">
        <v>1650</v>
      </c>
      <c r="HR53" t="s">
        <v>1651</v>
      </c>
      <c r="HT53" t="s">
        <v>1652</v>
      </c>
      <c r="HW53">
        <v>22</v>
      </c>
      <c r="HX53">
        <v>3946563</v>
      </c>
      <c r="HY53" t="s">
        <v>1653</v>
      </c>
      <c r="HZ53">
        <v>3946518</v>
      </c>
      <c r="IC53">
        <v>1.5</v>
      </c>
      <c r="ID53">
        <v>1</v>
      </c>
      <c r="IM53">
        <v>3</v>
      </c>
      <c r="IQ53" t="s">
        <v>1635</v>
      </c>
      <c r="IU53">
        <v>2</v>
      </c>
      <c r="IV53">
        <f>IF(AND(Table1[[#This Row],[R/P]]="P",Table1[[#This Row],[PaRes]]&lt;&gt;"SCRBL",Table1[[#This Row],[PaRes]]&lt;&gt;"RUN",Table1[[#This Row],[Penalty]]&lt;&gt;1),1,0)</f>
        <v>1</v>
      </c>
      <c r="IW53">
        <f>IF(AND(Table1[[#This Row],[Pass Play]]=1,Table1[[#This Row],[PaRes]]&lt;&gt;"SAC"),1,0)</f>
        <v>1</v>
      </c>
      <c r="IX53">
        <f>IF(Table1[[#This Row],[PaRes]]="COM",1,0)</f>
        <v>1</v>
      </c>
      <c r="IY53">
        <f>IF(Table1[[#This Row],[Pass Play]]=1,Table1[[#This Row],[Gn]],0)</f>
        <v>43</v>
      </c>
      <c r="IZ53">
        <f>IF(AND(Table1[[#This Row],[Pass Play]]=1,Table1[[#This Row],[EFF]]="Y"),1,0)</f>
        <v>1</v>
      </c>
      <c r="JA53">
        <f>IF(AND(Table1[[#This Row],[Pass Play]]=1,Table1[[#This Row],[EFF]]="Y"),Table1[[#This Row],[Gn]],0)</f>
        <v>43</v>
      </c>
      <c r="JB53">
        <f>IF(AND(Table1[[#This Row],[Pass Play]]=1,Table1[[#This Row],[Gn]]&gt;=15),1,0)</f>
        <v>1</v>
      </c>
      <c r="JC53">
        <f>IF(AND(Table1[[#This Row],[Pass Play]]=1,Table1[[#This Row],[Big Play Passes]]=1),Table1[[#This Row],[Gn]],0)</f>
        <v>43</v>
      </c>
      <c r="JD53">
        <f>IF(AND(OR(Table1[[#This Row],[R/P]]="R",Table1[[#This Row],[PaRes]]="SCRBL",Table1[[#This Row],[PaRes]]="RUN"),Table1[[#This Row],[Penalty]]&lt;&gt;1),1,0)</f>
        <v>0</v>
      </c>
      <c r="JE53">
        <f>IF(Table1[[#This Row],[Rush Attempts]]=1,Table1[[#This Row],[Gn]],0)</f>
        <v>0</v>
      </c>
      <c r="JF53">
        <f>IF(AND(Table1[[#This Row],[Rush Attempts]]=1,Table1[[#This Row],[EFF]]="Y"),1,0)</f>
        <v>0</v>
      </c>
      <c r="JG53">
        <f>IF(AND(Table1[[#This Row],[Rush Attempts]]=1,Table1[[#This Row],[EFF]]="Y"),Table1[[#This Row],[Gn]],0)</f>
        <v>0</v>
      </c>
      <c r="JH53">
        <f>IF(AND(Table1[[#This Row],[Rush Attempts]]=1,Table1[[#This Row],[Gn]]&gt;=10),1,0)</f>
        <v>0</v>
      </c>
      <c r="JI53">
        <f>IF(AND(Table1[[#This Row],[Rush Attempts]]=1,Table1[[#This Row],[Big Play Run]]=1),Table1[[#This Row],[Gn]],0)</f>
        <v>0</v>
      </c>
      <c r="JJ53">
        <f>IF(Table1[[#This Row],[PaRes]]="SAC",1,0)</f>
        <v>0</v>
      </c>
      <c r="JK53">
        <f>IF(Table1[[#This Row],[Sacks]]=1,Table1[[#This Row],[Gn]],0)</f>
        <v>0</v>
      </c>
      <c r="JL53">
        <f>IF(Table1[[#This Row],[PaRes]]="INT",1,0)</f>
        <v>0</v>
      </c>
      <c r="JM53">
        <f>IF(Table1[[#This Row],[pff_PENALTY]]&lt;&gt;"",1,0)</f>
        <v>0</v>
      </c>
      <c r="JN53">
        <f>Table1[[#This Row],[pff_PENYARDS]]</f>
        <v>0</v>
      </c>
      <c r="JO53">
        <f>IF(Table1[[#This Row],[S/End]]="TD",1,0)</f>
        <v>0</v>
      </c>
      <c r="JP53">
        <f>IF(OR(Table1[[#This Row],[S/End]]="FGGD"),1,0)</f>
        <v>0</v>
      </c>
      <c r="JQ53">
        <f>IF(OR(Table1[[#This Row],[S/End]]="FUM",Table1[[#This Row],[S/End]]="INT"),1,0)</f>
        <v>0</v>
      </c>
      <c r="JR53">
        <f>IF(AND(Table1[[#This Row],[Touchdown]]=1,Table1[[#This Row],[Pass Play]]=1),1,0)</f>
        <v>0</v>
      </c>
      <c r="JS53">
        <f t="shared" si="2"/>
        <v>0</v>
      </c>
      <c r="JT53">
        <f>IF(AND(OR(Table1[[#This Row],[Pass Play]]=1,Table1[[#This Row],[Rush Attempts]]=1),Table1[[#This Row],[Dn]]=3),1,0)</f>
        <v>0</v>
      </c>
      <c r="JU53">
        <f>IF(AND(Table1[[#This Row],[3rd down attempt]]=1,Table1[[#This Row],[EFF]]="Y"),1,0)</f>
        <v>0</v>
      </c>
      <c r="JV53">
        <f>IF(AND(Table1[[#This Row],[3rd down attempt]]=1,Table1[[#This Row],[Dist]]&gt;=7),1,0)</f>
        <v>0</v>
      </c>
      <c r="JW53">
        <f>IF(AND(OR(Table1[[#This Row],[Pass Play]]=1,Table1[[#This Row],[Rush Attempts]]=1),Table1[[#This Row],[Dn]]=4),1,0)</f>
        <v>0</v>
      </c>
      <c r="JX53">
        <f>IF(AND(Table1[[#This Row],[4th down attempt]]=1,Table1[[#This Row],[EFF]]="Y"),1,0)</f>
        <v>0</v>
      </c>
      <c r="JY53">
        <f>IF(AND(OR(Table1[[#This Row],[Pass Play]]=1,Table1[[#This Row],[Rush Attempts]]=1),Table1[[#This Row],[FPos]]&gt;=0,Table1[[#This Row],[FPos]]&lt;=20),1,0)</f>
        <v>0</v>
      </c>
      <c r="JZ53">
        <f>IF(AND(OR(Table1[[#This Row],[Pass Play]]=1,Table1[[#This Row],[Rush Attempts]]=1),Table1[[#This Row],[Dist]]&lt;=Table1[[#This Row],[Gn]]),1,0)</f>
        <v>1</v>
      </c>
      <c r="KA53">
        <f>IF(Table1[[#This Row],[S/End]]&lt;&gt;"",1,0)</f>
        <v>0</v>
      </c>
      <c r="KB53">
        <f>IF(Table1[[#This Row],[S/End]]="TD",1,0)</f>
        <v>0</v>
      </c>
      <c r="KC53">
        <f>IF(Table1[[#This Row],[S/End]]="FGGD",1,0)</f>
        <v>0</v>
      </c>
      <c r="KD53">
        <f>IF(AND(OR(Table1[[#This Row],[Pass Play]]=1,Table1[[#This Row],[Rush Attempts]]=1),Table1[[#This Row],[Gn]]&lt;0),1,0)</f>
        <v>0</v>
      </c>
      <c r="KE53" s="375">
        <f>IF(AND(Table1[[#This Row],[pff_DRVENDPSN]]=3,Table1[[#This Row],[pff_DRVENDEVENT]]="PUNT"),1,0)</f>
        <v>0</v>
      </c>
    </row>
    <row r="54" spans="1:291" hidden="1">
      <c r="A54">
        <v>3</v>
      </c>
      <c r="B54">
        <v>2102</v>
      </c>
      <c r="C54" t="s">
        <v>14476</v>
      </c>
      <c r="D54">
        <v>1</v>
      </c>
      <c r="E54">
        <v>1</v>
      </c>
      <c r="F54">
        <v>10</v>
      </c>
      <c r="G54">
        <v>9</v>
      </c>
      <c r="H54">
        <v>22</v>
      </c>
      <c r="J54" t="s">
        <v>254</v>
      </c>
      <c r="K54" t="s">
        <v>1655</v>
      </c>
      <c r="L54" t="s">
        <v>1655</v>
      </c>
      <c r="M54" t="s">
        <v>1656</v>
      </c>
      <c r="N54" t="s">
        <v>440</v>
      </c>
      <c r="O54" t="s">
        <v>254</v>
      </c>
      <c r="P54" t="s">
        <v>1657</v>
      </c>
      <c r="W54" t="s">
        <v>257</v>
      </c>
      <c r="X54" t="s">
        <v>1658</v>
      </c>
      <c r="AE54" t="s">
        <v>411</v>
      </c>
      <c r="AF54" t="s">
        <v>412</v>
      </c>
      <c r="AG54" t="s">
        <v>1658</v>
      </c>
      <c r="AH54" t="s">
        <v>274</v>
      </c>
      <c r="AJ54">
        <v>20</v>
      </c>
      <c r="AP54">
        <v>7</v>
      </c>
      <c r="BJ54" t="s">
        <v>257</v>
      </c>
      <c r="BQ54">
        <f t="shared" si="0"/>
        <v>0</v>
      </c>
      <c r="BR54">
        <f t="shared" si="1"/>
        <v>2</v>
      </c>
      <c r="BT54" t="s">
        <v>1602</v>
      </c>
      <c r="BV54">
        <v>0</v>
      </c>
      <c r="BX54">
        <v>0</v>
      </c>
      <c r="BY54" t="s">
        <v>1659</v>
      </c>
      <c r="CD54" s="3">
        <v>0.57638888888888895</v>
      </c>
      <c r="CF54" t="s">
        <v>1660</v>
      </c>
      <c r="CJ54">
        <v>0</v>
      </c>
      <c r="CK54" t="s">
        <v>1661</v>
      </c>
      <c r="CL54" s="4">
        <v>38080</v>
      </c>
      <c r="CM54" t="s">
        <v>1662</v>
      </c>
      <c r="CN54" t="s">
        <v>1663</v>
      </c>
      <c r="CO54">
        <v>0</v>
      </c>
      <c r="CP54" t="s">
        <v>1664</v>
      </c>
      <c r="CQ54" t="s">
        <v>269</v>
      </c>
      <c r="CR54" t="s">
        <v>1602</v>
      </c>
      <c r="CU54" t="s">
        <v>1665</v>
      </c>
      <c r="CW54">
        <v>0</v>
      </c>
      <c r="CY54">
        <v>3</v>
      </c>
      <c r="CZ54" t="s">
        <v>553</v>
      </c>
      <c r="DA54">
        <v>0</v>
      </c>
      <c r="DB54">
        <v>6</v>
      </c>
      <c r="DC54" t="s">
        <v>1609</v>
      </c>
      <c r="DD54">
        <v>-25</v>
      </c>
      <c r="DF54" t="s">
        <v>1666</v>
      </c>
      <c r="DK54">
        <v>9</v>
      </c>
      <c r="DL54" s="4">
        <v>44449</v>
      </c>
      <c r="DM54">
        <v>20022</v>
      </c>
      <c r="DN54">
        <v>2021</v>
      </c>
      <c r="DO54">
        <v>0</v>
      </c>
      <c r="DQ54">
        <v>79116</v>
      </c>
      <c r="DR54">
        <v>5</v>
      </c>
      <c r="DU54" t="s">
        <v>257</v>
      </c>
      <c r="DV54" t="s">
        <v>274</v>
      </c>
      <c r="DX54">
        <v>0</v>
      </c>
      <c r="DY54" t="s">
        <v>275</v>
      </c>
      <c r="EE54">
        <v>0</v>
      </c>
      <c r="EF54" t="s">
        <v>1667</v>
      </c>
      <c r="EG54" t="s">
        <v>1668</v>
      </c>
      <c r="EH54">
        <v>1</v>
      </c>
      <c r="EJ54" t="s">
        <v>1669</v>
      </c>
      <c r="EK54" t="s">
        <v>1670</v>
      </c>
      <c r="EL54" t="s">
        <v>1671</v>
      </c>
      <c r="EM54" t="s">
        <v>1672</v>
      </c>
      <c r="EN54" t="s">
        <v>1673</v>
      </c>
      <c r="EO54" t="s">
        <v>282</v>
      </c>
      <c r="EP54" t="s">
        <v>1109</v>
      </c>
      <c r="EQ54">
        <v>1</v>
      </c>
      <c r="ET54" t="s">
        <v>1674</v>
      </c>
      <c r="FD54" t="s">
        <v>253</v>
      </c>
      <c r="FE54">
        <v>0</v>
      </c>
      <c r="FF54">
        <v>3</v>
      </c>
      <c r="FG54" t="s">
        <v>429</v>
      </c>
      <c r="FI54" t="s">
        <v>429</v>
      </c>
      <c r="FL54">
        <v>0</v>
      </c>
      <c r="FN54">
        <v>0</v>
      </c>
      <c r="FQ54">
        <v>0</v>
      </c>
      <c r="FS54" t="s">
        <v>1675</v>
      </c>
      <c r="FU54" t="s">
        <v>274</v>
      </c>
      <c r="FV54" t="s">
        <v>1676</v>
      </c>
      <c r="FW54" t="s">
        <v>431</v>
      </c>
      <c r="FX54" t="s">
        <v>1677</v>
      </c>
      <c r="FY54">
        <v>0</v>
      </c>
      <c r="GA54">
        <v>0</v>
      </c>
      <c r="GB54">
        <v>0</v>
      </c>
      <c r="GC54">
        <v>0</v>
      </c>
      <c r="GE54" t="s">
        <v>355</v>
      </c>
      <c r="GF54">
        <v>0</v>
      </c>
      <c r="GJ54">
        <v>0</v>
      </c>
      <c r="GK54">
        <v>0</v>
      </c>
      <c r="GM54" t="s">
        <v>1678</v>
      </c>
      <c r="GO54">
        <v>2</v>
      </c>
      <c r="HA54" t="s">
        <v>1679</v>
      </c>
      <c r="HC54" t="s">
        <v>294</v>
      </c>
      <c r="HD54" t="s">
        <v>294</v>
      </c>
      <c r="HE54" t="s">
        <v>1680</v>
      </c>
      <c r="HF54">
        <v>0</v>
      </c>
      <c r="HG54">
        <v>30</v>
      </c>
      <c r="HH54">
        <v>0</v>
      </c>
      <c r="HI54" t="s">
        <v>275</v>
      </c>
      <c r="HL54">
        <v>3</v>
      </c>
      <c r="HW54">
        <v>13</v>
      </c>
      <c r="HX54">
        <v>3946605</v>
      </c>
      <c r="HY54" t="s">
        <v>1681</v>
      </c>
      <c r="HZ54">
        <v>3946563</v>
      </c>
      <c r="IC54">
        <v>0</v>
      </c>
      <c r="ID54">
        <v>0</v>
      </c>
      <c r="IM54">
        <v>4</v>
      </c>
      <c r="IQ54" t="s">
        <v>1666</v>
      </c>
      <c r="IU54">
        <v>2</v>
      </c>
      <c r="IV54">
        <f>IF(AND(Table1[[#This Row],[R/P]]="P",Table1[[#This Row],[PaRes]]&lt;&gt;"SCRBL",Table1[[#This Row],[PaRes]]&lt;&gt;"RUN",Table1[[#This Row],[Penalty]]&lt;&gt;1),1,0)</f>
        <v>0</v>
      </c>
      <c r="IW54">
        <f>IF(AND(Table1[[#This Row],[Pass Play]]=1,Table1[[#This Row],[PaRes]]&lt;&gt;"SAC"),1,0)</f>
        <v>0</v>
      </c>
      <c r="IX54">
        <f>IF(Table1[[#This Row],[PaRes]]="COM",1,0)</f>
        <v>0</v>
      </c>
      <c r="IY54">
        <f>IF(Table1[[#This Row],[Pass Play]]=1,Table1[[#This Row],[Gn]],0)</f>
        <v>0</v>
      </c>
      <c r="IZ54">
        <f>IF(AND(Table1[[#This Row],[Pass Play]]=1,Table1[[#This Row],[EFF]]="Y"),1,0)</f>
        <v>0</v>
      </c>
      <c r="JA54">
        <f>IF(AND(Table1[[#This Row],[Pass Play]]=1,Table1[[#This Row],[EFF]]="Y"),Table1[[#This Row],[Gn]],0)</f>
        <v>0</v>
      </c>
      <c r="JB54">
        <f>IF(AND(Table1[[#This Row],[Pass Play]]=1,Table1[[#This Row],[Gn]]&gt;=15),1,0)</f>
        <v>0</v>
      </c>
      <c r="JC54">
        <f>IF(AND(Table1[[#This Row],[Pass Play]]=1,Table1[[#This Row],[Big Play Passes]]=1),Table1[[#This Row],[Gn]],0)</f>
        <v>0</v>
      </c>
      <c r="JD54">
        <f>IF(AND(OR(Table1[[#This Row],[R/P]]="R",Table1[[#This Row],[PaRes]]="SCRBL",Table1[[#This Row],[PaRes]]="RUN"),Table1[[#This Row],[Penalty]]&lt;&gt;1),1,0)</f>
        <v>1</v>
      </c>
      <c r="JE54">
        <f>IF(Table1[[#This Row],[Rush Attempts]]=1,Table1[[#This Row],[Gn]],0)</f>
        <v>9</v>
      </c>
      <c r="JF54">
        <f>IF(AND(Table1[[#This Row],[Rush Attempts]]=1,Table1[[#This Row],[EFF]]="Y"),1,0)</f>
        <v>1</v>
      </c>
      <c r="JG54">
        <f>IF(AND(Table1[[#This Row],[Rush Attempts]]=1,Table1[[#This Row],[EFF]]="Y"),Table1[[#This Row],[Gn]],0)</f>
        <v>9</v>
      </c>
      <c r="JH54">
        <f>IF(AND(Table1[[#This Row],[Rush Attempts]]=1,Table1[[#This Row],[Gn]]&gt;=10),1,0)</f>
        <v>0</v>
      </c>
      <c r="JI54">
        <f>IF(AND(Table1[[#This Row],[Rush Attempts]]=1,Table1[[#This Row],[Big Play Run]]=1),Table1[[#This Row],[Gn]],0)</f>
        <v>0</v>
      </c>
      <c r="JJ54">
        <f>IF(Table1[[#This Row],[PaRes]]="SAC",1,0)</f>
        <v>0</v>
      </c>
      <c r="JK54">
        <f>IF(Table1[[#This Row],[Sacks]]=1,Table1[[#This Row],[Gn]],0)</f>
        <v>0</v>
      </c>
      <c r="JL54">
        <f>IF(Table1[[#This Row],[PaRes]]="INT",1,0)</f>
        <v>0</v>
      </c>
      <c r="JM54">
        <f>IF(Table1[[#This Row],[pff_PENALTY]]&lt;&gt;"",1,0)</f>
        <v>0</v>
      </c>
      <c r="JN54">
        <f>Table1[[#This Row],[pff_PENYARDS]]</f>
        <v>0</v>
      </c>
      <c r="JO54">
        <f>IF(Table1[[#This Row],[S/End]]="TD",1,0)</f>
        <v>0</v>
      </c>
      <c r="JP54">
        <f>IF(OR(Table1[[#This Row],[S/End]]="FGGD"),1,0)</f>
        <v>0</v>
      </c>
      <c r="JQ54">
        <f>IF(OR(Table1[[#This Row],[S/End]]="FUM",Table1[[#This Row],[S/End]]="INT"),1,0)</f>
        <v>0</v>
      </c>
      <c r="JR54">
        <f>IF(AND(Table1[[#This Row],[Touchdown]]=1,Table1[[#This Row],[Pass Play]]=1),1,0)</f>
        <v>0</v>
      </c>
      <c r="JS54">
        <f t="shared" si="2"/>
        <v>0</v>
      </c>
      <c r="JT54">
        <f>IF(AND(OR(Table1[[#This Row],[Pass Play]]=1,Table1[[#This Row],[Rush Attempts]]=1),Table1[[#This Row],[Dn]]=3),1,0)</f>
        <v>0</v>
      </c>
      <c r="JU54">
        <f>IF(AND(Table1[[#This Row],[3rd down attempt]]=1,Table1[[#This Row],[EFF]]="Y"),1,0)</f>
        <v>0</v>
      </c>
      <c r="JV54">
        <f>IF(AND(Table1[[#This Row],[3rd down attempt]]=1,Table1[[#This Row],[Dist]]&gt;=7),1,0)</f>
        <v>0</v>
      </c>
      <c r="JW54">
        <f>IF(AND(OR(Table1[[#This Row],[Pass Play]]=1,Table1[[#This Row],[Rush Attempts]]=1),Table1[[#This Row],[Dn]]=4),1,0)</f>
        <v>0</v>
      </c>
      <c r="JX54">
        <f>IF(AND(Table1[[#This Row],[4th down attempt]]=1,Table1[[#This Row],[EFF]]="Y"),1,0)</f>
        <v>0</v>
      </c>
      <c r="JY54">
        <f>IF(AND(OR(Table1[[#This Row],[Pass Play]]=1,Table1[[#This Row],[Rush Attempts]]=1),Table1[[#This Row],[FPos]]&gt;=0,Table1[[#This Row],[FPos]]&lt;=20),1,0)</f>
        <v>0</v>
      </c>
      <c r="JZ54">
        <f>IF(AND(OR(Table1[[#This Row],[Pass Play]]=1,Table1[[#This Row],[Rush Attempts]]=1),Table1[[#This Row],[Dist]]&lt;=Table1[[#This Row],[Gn]]),1,0)</f>
        <v>0</v>
      </c>
      <c r="KA54">
        <f>IF(Table1[[#This Row],[S/End]]&lt;&gt;"",1,0)</f>
        <v>0</v>
      </c>
      <c r="KB54">
        <f>IF(Table1[[#This Row],[S/End]]="TD",1,0)</f>
        <v>0</v>
      </c>
      <c r="KC54">
        <f>IF(Table1[[#This Row],[S/End]]="FGGD",1,0)</f>
        <v>0</v>
      </c>
      <c r="KD54">
        <f>IF(AND(OR(Table1[[#This Row],[Pass Play]]=1,Table1[[#This Row],[Rush Attempts]]=1),Table1[[#This Row],[Gn]]&lt;0),1,0)</f>
        <v>0</v>
      </c>
      <c r="KE54" s="375">
        <f>IF(AND(Table1[[#This Row],[pff_DRVENDPSN]]=3,Table1[[#This Row],[pff_DRVENDEVENT]]="PUNT"),1,0)</f>
        <v>0</v>
      </c>
    </row>
    <row r="55" spans="1:291" hidden="1">
      <c r="A55">
        <v>4</v>
      </c>
      <c r="B55">
        <v>2102</v>
      </c>
      <c r="C55" t="s">
        <v>14476</v>
      </c>
      <c r="D55">
        <v>1</v>
      </c>
      <c r="E55">
        <v>2</v>
      </c>
      <c r="F55">
        <v>1</v>
      </c>
      <c r="G55">
        <v>2</v>
      </c>
      <c r="H55">
        <v>13</v>
      </c>
      <c r="J55" t="s">
        <v>254</v>
      </c>
      <c r="K55">
        <v>12</v>
      </c>
      <c r="L55">
        <v>12</v>
      </c>
      <c r="M55" t="s">
        <v>1683</v>
      </c>
      <c r="N55" t="s">
        <v>568</v>
      </c>
      <c r="P55" t="s">
        <v>1066</v>
      </c>
      <c r="Q55" t="s">
        <v>1336</v>
      </c>
      <c r="S55" t="s">
        <v>1014</v>
      </c>
      <c r="W55" t="s">
        <v>257</v>
      </c>
      <c r="X55" t="s">
        <v>1684</v>
      </c>
      <c r="AE55" t="s">
        <v>635</v>
      </c>
      <c r="AF55" t="s">
        <v>1685</v>
      </c>
      <c r="AG55" t="s">
        <v>1684</v>
      </c>
      <c r="AH55" t="s">
        <v>257</v>
      </c>
      <c r="AJ55">
        <v>20</v>
      </c>
      <c r="AP55">
        <v>7</v>
      </c>
      <c r="BJ55" t="s">
        <v>261</v>
      </c>
      <c r="BQ55">
        <f t="shared" si="0"/>
        <v>0</v>
      </c>
      <c r="BR55">
        <f t="shared" si="1"/>
        <v>7</v>
      </c>
      <c r="BT55" t="s">
        <v>1602</v>
      </c>
      <c r="BV55">
        <v>0</v>
      </c>
      <c r="BX55">
        <v>0</v>
      </c>
      <c r="BY55" t="s">
        <v>1686</v>
      </c>
      <c r="CD55" s="3">
        <v>0.54722222222222217</v>
      </c>
      <c r="CF55" t="s">
        <v>1687</v>
      </c>
      <c r="CJ55">
        <v>0</v>
      </c>
      <c r="CK55" t="s">
        <v>1688</v>
      </c>
      <c r="CL55" s="4">
        <v>38444</v>
      </c>
      <c r="CM55" t="s">
        <v>1689</v>
      </c>
      <c r="CN55" t="s">
        <v>1690</v>
      </c>
      <c r="CO55">
        <v>0</v>
      </c>
      <c r="CP55" t="s">
        <v>1691</v>
      </c>
      <c r="CQ55" t="s">
        <v>269</v>
      </c>
      <c r="CR55" t="s">
        <v>1602</v>
      </c>
      <c r="CU55" t="s">
        <v>1692</v>
      </c>
      <c r="CW55">
        <v>0</v>
      </c>
      <c r="CY55">
        <v>4</v>
      </c>
      <c r="CZ55" t="s">
        <v>553</v>
      </c>
      <c r="DA55">
        <v>0</v>
      </c>
      <c r="DB55">
        <v>6</v>
      </c>
      <c r="DC55" t="s">
        <v>1609</v>
      </c>
      <c r="DD55">
        <v>-25</v>
      </c>
      <c r="DF55" t="s">
        <v>1693</v>
      </c>
      <c r="DK55">
        <v>2</v>
      </c>
      <c r="DL55" s="4">
        <v>44449</v>
      </c>
      <c r="DM55">
        <v>20022</v>
      </c>
      <c r="DN55">
        <v>2021</v>
      </c>
      <c r="DO55">
        <v>0</v>
      </c>
      <c r="DQ55">
        <v>79116</v>
      </c>
      <c r="DR55">
        <v>6</v>
      </c>
      <c r="DU55" t="s">
        <v>274</v>
      </c>
      <c r="DV55" t="s">
        <v>257</v>
      </c>
      <c r="DX55">
        <v>0</v>
      </c>
      <c r="DY55" t="s">
        <v>275</v>
      </c>
      <c r="EE55">
        <v>0</v>
      </c>
      <c r="EF55" t="s">
        <v>1694</v>
      </c>
      <c r="EG55" t="s">
        <v>383</v>
      </c>
      <c r="EH55">
        <v>0</v>
      </c>
      <c r="EJ55" t="s">
        <v>454</v>
      </c>
      <c r="EK55" t="s">
        <v>1695</v>
      </c>
      <c r="EL55" t="s">
        <v>1696</v>
      </c>
      <c r="EM55" t="s">
        <v>1697</v>
      </c>
      <c r="EN55" t="s">
        <v>1698</v>
      </c>
      <c r="EO55" t="s">
        <v>282</v>
      </c>
      <c r="EP55" t="s">
        <v>427</v>
      </c>
      <c r="EQ55">
        <v>1</v>
      </c>
      <c r="ET55" t="s">
        <v>1699</v>
      </c>
      <c r="FE55">
        <v>0</v>
      </c>
      <c r="FF55">
        <v>7</v>
      </c>
      <c r="FG55" t="s">
        <v>310</v>
      </c>
      <c r="FI55" t="s">
        <v>310</v>
      </c>
      <c r="FL55">
        <v>0</v>
      </c>
      <c r="FN55">
        <v>0</v>
      </c>
      <c r="FQ55">
        <v>0</v>
      </c>
      <c r="FS55" t="s">
        <v>395</v>
      </c>
      <c r="FU55" t="s">
        <v>257</v>
      </c>
      <c r="FV55" t="s">
        <v>396</v>
      </c>
      <c r="FW55" t="s">
        <v>1700</v>
      </c>
      <c r="FX55" t="s">
        <v>432</v>
      </c>
      <c r="FY55">
        <v>0</v>
      </c>
      <c r="GA55">
        <v>0</v>
      </c>
      <c r="GB55">
        <v>0</v>
      </c>
      <c r="GC55">
        <v>0</v>
      </c>
      <c r="GD55" t="s">
        <v>254</v>
      </c>
      <c r="GE55" t="s">
        <v>355</v>
      </c>
      <c r="GF55">
        <v>0</v>
      </c>
      <c r="GG55" t="s">
        <v>1179</v>
      </c>
      <c r="GJ55">
        <v>0</v>
      </c>
      <c r="GK55">
        <v>0</v>
      </c>
      <c r="GM55" t="s">
        <v>1701</v>
      </c>
      <c r="GO55">
        <v>0</v>
      </c>
      <c r="HA55" t="s">
        <v>1702</v>
      </c>
      <c r="HC55" t="s">
        <v>294</v>
      </c>
      <c r="HD55" t="s">
        <v>294</v>
      </c>
      <c r="HE55" t="s">
        <v>1703</v>
      </c>
      <c r="HF55">
        <v>0</v>
      </c>
      <c r="HG55">
        <v>12</v>
      </c>
      <c r="HH55">
        <v>0</v>
      </c>
      <c r="HI55" t="s">
        <v>275</v>
      </c>
      <c r="HL55">
        <v>3</v>
      </c>
      <c r="HW55">
        <v>11</v>
      </c>
      <c r="HX55">
        <v>3946664</v>
      </c>
      <c r="HY55" t="s">
        <v>1704</v>
      </c>
      <c r="HZ55">
        <v>3946605</v>
      </c>
      <c r="IC55">
        <v>0</v>
      </c>
      <c r="ID55">
        <v>0</v>
      </c>
      <c r="IM55">
        <v>5</v>
      </c>
      <c r="IQ55" t="s">
        <v>1693</v>
      </c>
      <c r="IR55" t="s">
        <v>1705</v>
      </c>
      <c r="IU55">
        <v>2</v>
      </c>
      <c r="IV55">
        <f>IF(AND(Table1[[#This Row],[R/P]]="P",Table1[[#This Row],[PaRes]]&lt;&gt;"SCRBL",Table1[[#This Row],[PaRes]]&lt;&gt;"RUN",Table1[[#This Row],[Penalty]]&lt;&gt;1),1,0)</f>
        <v>0</v>
      </c>
      <c r="IW55">
        <f>IF(AND(Table1[[#This Row],[Pass Play]]=1,Table1[[#This Row],[PaRes]]&lt;&gt;"SAC"),1,0)</f>
        <v>0</v>
      </c>
      <c r="IX55">
        <f>IF(Table1[[#This Row],[PaRes]]="COM",1,0)</f>
        <v>0</v>
      </c>
      <c r="IY55">
        <f>IF(Table1[[#This Row],[Pass Play]]=1,Table1[[#This Row],[Gn]],0)</f>
        <v>0</v>
      </c>
      <c r="IZ55">
        <f>IF(AND(Table1[[#This Row],[Pass Play]]=1,Table1[[#This Row],[EFF]]="Y"),1,0)</f>
        <v>0</v>
      </c>
      <c r="JA55">
        <f>IF(AND(Table1[[#This Row],[Pass Play]]=1,Table1[[#This Row],[EFF]]="Y"),Table1[[#This Row],[Gn]],0)</f>
        <v>0</v>
      </c>
      <c r="JB55">
        <f>IF(AND(Table1[[#This Row],[Pass Play]]=1,Table1[[#This Row],[Gn]]&gt;=15),1,0)</f>
        <v>0</v>
      </c>
      <c r="JC55">
        <f>IF(AND(Table1[[#This Row],[Pass Play]]=1,Table1[[#This Row],[Big Play Passes]]=1),Table1[[#This Row],[Gn]],0)</f>
        <v>0</v>
      </c>
      <c r="JD55">
        <f>IF(AND(OR(Table1[[#This Row],[R/P]]="R",Table1[[#This Row],[PaRes]]="SCRBL",Table1[[#This Row],[PaRes]]="RUN"),Table1[[#This Row],[Penalty]]&lt;&gt;1),1,0)</f>
        <v>1</v>
      </c>
      <c r="JE55">
        <f>IF(Table1[[#This Row],[Rush Attempts]]=1,Table1[[#This Row],[Gn]],0)</f>
        <v>2</v>
      </c>
      <c r="JF55">
        <f>IF(AND(Table1[[#This Row],[Rush Attempts]]=1,Table1[[#This Row],[EFF]]="Y"),1,0)</f>
        <v>1</v>
      </c>
      <c r="JG55">
        <f>IF(AND(Table1[[#This Row],[Rush Attempts]]=1,Table1[[#This Row],[EFF]]="Y"),Table1[[#This Row],[Gn]],0)</f>
        <v>2</v>
      </c>
      <c r="JH55">
        <f>IF(AND(Table1[[#This Row],[Rush Attempts]]=1,Table1[[#This Row],[Gn]]&gt;=10),1,0)</f>
        <v>0</v>
      </c>
      <c r="JI55">
        <f>IF(AND(Table1[[#This Row],[Rush Attempts]]=1,Table1[[#This Row],[Big Play Run]]=1),Table1[[#This Row],[Gn]],0)</f>
        <v>0</v>
      </c>
      <c r="JJ55">
        <f>IF(Table1[[#This Row],[PaRes]]="SAC",1,0)</f>
        <v>0</v>
      </c>
      <c r="JK55">
        <f>IF(Table1[[#This Row],[Sacks]]=1,Table1[[#This Row],[Gn]],0)</f>
        <v>0</v>
      </c>
      <c r="JL55">
        <f>IF(Table1[[#This Row],[PaRes]]="INT",1,0)</f>
        <v>0</v>
      </c>
      <c r="JM55">
        <f>IF(Table1[[#This Row],[pff_PENALTY]]&lt;&gt;"",1,0)</f>
        <v>0</v>
      </c>
      <c r="JN55">
        <f>Table1[[#This Row],[pff_PENYARDS]]</f>
        <v>0</v>
      </c>
      <c r="JO55">
        <f>IF(Table1[[#This Row],[S/End]]="TD",1,0)</f>
        <v>0</v>
      </c>
      <c r="JP55">
        <f>IF(OR(Table1[[#This Row],[S/End]]="FGGD"),1,0)</f>
        <v>0</v>
      </c>
      <c r="JQ55">
        <f>IF(OR(Table1[[#This Row],[S/End]]="FUM",Table1[[#This Row],[S/End]]="INT"),1,0)</f>
        <v>0</v>
      </c>
      <c r="JR55">
        <f>IF(AND(Table1[[#This Row],[Touchdown]]=1,Table1[[#This Row],[Pass Play]]=1),1,0)</f>
        <v>0</v>
      </c>
      <c r="JS55">
        <f t="shared" si="2"/>
        <v>0</v>
      </c>
      <c r="JT55">
        <f>IF(AND(OR(Table1[[#This Row],[Pass Play]]=1,Table1[[#This Row],[Rush Attempts]]=1),Table1[[#This Row],[Dn]]=3),1,0)</f>
        <v>0</v>
      </c>
      <c r="JU55">
        <f>IF(AND(Table1[[#This Row],[3rd down attempt]]=1,Table1[[#This Row],[EFF]]="Y"),1,0)</f>
        <v>0</v>
      </c>
      <c r="JV55">
        <f>IF(AND(Table1[[#This Row],[3rd down attempt]]=1,Table1[[#This Row],[Dist]]&gt;=7),1,0)</f>
        <v>0</v>
      </c>
      <c r="JW55">
        <f>IF(AND(OR(Table1[[#This Row],[Pass Play]]=1,Table1[[#This Row],[Rush Attempts]]=1),Table1[[#This Row],[Dn]]=4),1,0)</f>
        <v>0</v>
      </c>
      <c r="JX55">
        <f>IF(AND(Table1[[#This Row],[4th down attempt]]=1,Table1[[#This Row],[EFF]]="Y"),1,0)</f>
        <v>0</v>
      </c>
      <c r="JY55">
        <f>IF(AND(OR(Table1[[#This Row],[Pass Play]]=1,Table1[[#This Row],[Rush Attempts]]=1),Table1[[#This Row],[FPos]]&gt;=0,Table1[[#This Row],[FPos]]&lt;=20),1,0)</f>
        <v>1</v>
      </c>
      <c r="JZ55">
        <f>IF(AND(OR(Table1[[#This Row],[Pass Play]]=1,Table1[[#This Row],[Rush Attempts]]=1),Table1[[#This Row],[Dist]]&lt;=Table1[[#This Row],[Gn]]),1,0)</f>
        <v>1</v>
      </c>
      <c r="KA55">
        <f>IF(Table1[[#This Row],[S/End]]&lt;&gt;"",1,0)</f>
        <v>0</v>
      </c>
      <c r="KB55">
        <f>IF(Table1[[#This Row],[S/End]]="TD",1,0)</f>
        <v>0</v>
      </c>
      <c r="KC55">
        <f>IF(Table1[[#This Row],[S/End]]="FGGD",1,0)</f>
        <v>0</v>
      </c>
      <c r="KD55">
        <f>IF(AND(OR(Table1[[#This Row],[Pass Play]]=1,Table1[[#This Row],[Rush Attempts]]=1),Table1[[#This Row],[Gn]]&lt;0),1,0)</f>
        <v>0</v>
      </c>
      <c r="KE55" s="375">
        <f>IF(AND(Table1[[#This Row],[pff_DRVENDPSN]]=3,Table1[[#This Row],[pff_DRVENDEVENT]]="PUNT"),1,0)</f>
        <v>0</v>
      </c>
    </row>
    <row r="56" spans="1:291" hidden="1">
      <c r="A56">
        <v>5</v>
      </c>
      <c r="B56">
        <v>2102</v>
      </c>
      <c r="C56" t="s">
        <v>14476</v>
      </c>
      <c r="D56">
        <v>1</v>
      </c>
      <c r="E56">
        <v>1</v>
      </c>
      <c r="F56">
        <v>10</v>
      </c>
      <c r="G56">
        <v>7</v>
      </c>
      <c r="H56">
        <v>11</v>
      </c>
      <c r="J56" t="s">
        <v>254</v>
      </c>
      <c r="K56">
        <v>12</v>
      </c>
      <c r="L56">
        <v>12</v>
      </c>
      <c r="M56" t="s">
        <v>1707</v>
      </c>
      <c r="N56" t="s">
        <v>256</v>
      </c>
      <c r="P56" t="s">
        <v>255</v>
      </c>
      <c r="Q56" t="s">
        <v>1067</v>
      </c>
      <c r="S56" t="s">
        <v>443</v>
      </c>
      <c r="T56" t="s">
        <v>1708</v>
      </c>
      <c r="W56" t="s">
        <v>257</v>
      </c>
      <c r="X56" t="s">
        <v>1709</v>
      </c>
      <c r="AE56" t="s">
        <v>807</v>
      </c>
      <c r="AF56" t="s">
        <v>808</v>
      </c>
      <c r="AG56" t="s">
        <v>1709</v>
      </c>
      <c r="AH56" t="s">
        <v>274</v>
      </c>
      <c r="AJ56">
        <v>22</v>
      </c>
      <c r="AP56">
        <v>7</v>
      </c>
      <c r="BJ56" t="s">
        <v>257</v>
      </c>
      <c r="BQ56">
        <f t="shared" si="0"/>
        <v>0</v>
      </c>
      <c r="BR56">
        <f t="shared" si="1"/>
        <v>11</v>
      </c>
      <c r="BT56" t="s">
        <v>1602</v>
      </c>
      <c r="BV56">
        <v>0</v>
      </c>
      <c r="BX56">
        <v>0</v>
      </c>
      <c r="BY56" t="s">
        <v>1710</v>
      </c>
      <c r="CD56" s="3">
        <v>0.5229166666666667</v>
      </c>
      <c r="CF56" t="s">
        <v>1711</v>
      </c>
      <c r="CJ56">
        <v>0</v>
      </c>
      <c r="CK56" t="s">
        <v>1712</v>
      </c>
      <c r="CL56" s="4">
        <v>38444</v>
      </c>
      <c r="CM56" t="s">
        <v>1713</v>
      </c>
      <c r="CN56" t="s">
        <v>1714</v>
      </c>
      <c r="CO56">
        <v>0</v>
      </c>
      <c r="CQ56" t="s">
        <v>269</v>
      </c>
      <c r="CR56" t="s">
        <v>1602</v>
      </c>
      <c r="CU56" t="s">
        <v>1715</v>
      </c>
      <c r="CW56">
        <v>0</v>
      </c>
      <c r="CY56">
        <v>5</v>
      </c>
      <c r="CZ56" t="s">
        <v>553</v>
      </c>
      <c r="DA56">
        <v>0</v>
      </c>
      <c r="DB56">
        <v>6</v>
      </c>
      <c r="DC56" t="s">
        <v>1609</v>
      </c>
      <c r="DD56">
        <v>-25</v>
      </c>
      <c r="DF56" t="s">
        <v>1610</v>
      </c>
      <c r="DK56">
        <v>7</v>
      </c>
      <c r="DL56" s="4">
        <v>44449</v>
      </c>
      <c r="DM56">
        <v>20022</v>
      </c>
      <c r="DN56">
        <v>2021</v>
      </c>
      <c r="DO56">
        <v>0</v>
      </c>
      <c r="DQ56">
        <v>79116</v>
      </c>
      <c r="DR56">
        <v>7</v>
      </c>
      <c r="DU56" t="s">
        <v>257</v>
      </c>
      <c r="DV56" t="s">
        <v>274</v>
      </c>
      <c r="DX56">
        <v>0</v>
      </c>
      <c r="DY56" t="s">
        <v>275</v>
      </c>
      <c r="EE56">
        <v>0</v>
      </c>
      <c r="EF56" t="s">
        <v>1716</v>
      </c>
      <c r="EG56" t="s">
        <v>675</v>
      </c>
      <c r="EH56">
        <v>0</v>
      </c>
      <c r="EJ56" t="s">
        <v>454</v>
      </c>
      <c r="EK56" t="s">
        <v>585</v>
      </c>
      <c r="EL56" t="s">
        <v>1717</v>
      </c>
      <c r="EM56" t="s">
        <v>1718</v>
      </c>
      <c r="EN56" t="s">
        <v>1321</v>
      </c>
      <c r="EO56" t="s">
        <v>282</v>
      </c>
      <c r="EP56" t="s">
        <v>283</v>
      </c>
      <c r="EQ56">
        <v>0</v>
      </c>
      <c r="ET56" t="s">
        <v>1719</v>
      </c>
      <c r="FE56">
        <v>0</v>
      </c>
      <c r="FF56">
        <v>7</v>
      </c>
      <c r="FG56" t="s">
        <v>590</v>
      </c>
      <c r="FH56" t="s">
        <v>309</v>
      </c>
      <c r="FI56" t="s">
        <v>308</v>
      </c>
      <c r="FJ56" t="s">
        <v>1720</v>
      </c>
      <c r="FL56">
        <v>0</v>
      </c>
      <c r="FN56">
        <v>0</v>
      </c>
      <c r="FQ56">
        <v>0</v>
      </c>
      <c r="FS56" t="s">
        <v>1177</v>
      </c>
      <c r="FU56" t="s">
        <v>274</v>
      </c>
      <c r="FV56" t="s">
        <v>1374</v>
      </c>
      <c r="FW56" t="s">
        <v>1721</v>
      </c>
      <c r="FY56">
        <v>0</v>
      </c>
      <c r="GA56">
        <v>0</v>
      </c>
      <c r="GB56">
        <v>0</v>
      </c>
      <c r="GC56">
        <v>0</v>
      </c>
      <c r="GD56" t="s">
        <v>1644</v>
      </c>
      <c r="GF56">
        <v>0</v>
      </c>
      <c r="GG56" t="s">
        <v>895</v>
      </c>
      <c r="GJ56">
        <v>0</v>
      </c>
      <c r="GK56">
        <v>0</v>
      </c>
      <c r="GM56" t="s">
        <v>1722</v>
      </c>
      <c r="GO56">
        <v>3</v>
      </c>
      <c r="HA56" t="s">
        <v>1723</v>
      </c>
      <c r="HB56" t="s">
        <v>1610</v>
      </c>
      <c r="HC56" t="s">
        <v>313</v>
      </c>
      <c r="HD56" t="s">
        <v>313</v>
      </c>
      <c r="HE56" t="s">
        <v>1724</v>
      </c>
      <c r="HF56">
        <v>0</v>
      </c>
      <c r="HG56">
        <v>12</v>
      </c>
      <c r="HH56">
        <v>0</v>
      </c>
      <c r="HI56" t="s">
        <v>275</v>
      </c>
      <c r="HL56">
        <v>4</v>
      </c>
      <c r="HW56">
        <v>4</v>
      </c>
      <c r="HX56">
        <v>3946701</v>
      </c>
      <c r="HY56" t="s">
        <v>1725</v>
      </c>
      <c r="HZ56">
        <v>3946664</v>
      </c>
      <c r="IC56">
        <v>0</v>
      </c>
      <c r="ID56">
        <v>0</v>
      </c>
      <c r="IM56">
        <v>6</v>
      </c>
      <c r="IQ56" t="s">
        <v>1726</v>
      </c>
      <c r="IR56" t="s">
        <v>1635</v>
      </c>
      <c r="IU56">
        <v>2</v>
      </c>
      <c r="IV56">
        <f>IF(AND(Table1[[#This Row],[R/P]]="P",Table1[[#This Row],[PaRes]]&lt;&gt;"SCRBL",Table1[[#This Row],[PaRes]]&lt;&gt;"RUN",Table1[[#This Row],[Penalty]]&lt;&gt;1),1,0)</f>
        <v>0</v>
      </c>
      <c r="IW56">
        <f>IF(AND(Table1[[#This Row],[Pass Play]]=1,Table1[[#This Row],[PaRes]]&lt;&gt;"SAC"),1,0)</f>
        <v>0</v>
      </c>
      <c r="IX56">
        <f>IF(Table1[[#This Row],[PaRes]]="COM",1,0)</f>
        <v>0</v>
      </c>
      <c r="IY56">
        <f>IF(Table1[[#This Row],[Pass Play]]=1,Table1[[#This Row],[Gn]],0)</f>
        <v>0</v>
      </c>
      <c r="IZ56">
        <f>IF(AND(Table1[[#This Row],[Pass Play]]=1,Table1[[#This Row],[EFF]]="Y"),1,0)</f>
        <v>0</v>
      </c>
      <c r="JA56">
        <f>IF(AND(Table1[[#This Row],[Pass Play]]=1,Table1[[#This Row],[EFF]]="Y"),Table1[[#This Row],[Gn]],0)</f>
        <v>0</v>
      </c>
      <c r="JB56">
        <f>IF(AND(Table1[[#This Row],[Pass Play]]=1,Table1[[#This Row],[Gn]]&gt;=15),1,0)</f>
        <v>0</v>
      </c>
      <c r="JC56">
        <f>IF(AND(Table1[[#This Row],[Pass Play]]=1,Table1[[#This Row],[Big Play Passes]]=1),Table1[[#This Row],[Gn]],0)</f>
        <v>0</v>
      </c>
      <c r="JD56">
        <f>IF(AND(OR(Table1[[#This Row],[R/P]]="R",Table1[[#This Row],[PaRes]]="SCRBL",Table1[[#This Row],[PaRes]]="RUN"),Table1[[#This Row],[Penalty]]&lt;&gt;1),1,0)</f>
        <v>1</v>
      </c>
      <c r="JE56">
        <f>IF(Table1[[#This Row],[Rush Attempts]]=1,Table1[[#This Row],[Gn]],0)</f>
        <v>7</v>
      </c>
      <c r="JF56">
        <f>IF(AND(Table1[[#This Row],[Rush Attempts]]=1,Table1[[#This Row],[EFF]]="Y"),1,0)</f>
        <v>1</v>
      </c>
      <c r="JG56">
        <f>IF(AND(Table1[[#This Row],[Rush Attempts]]=1,Table1[[#This Row],[EFF]]="Y"),Table1[[#This Row],[Gn]],0)</f>
        <v>7</v>
      </c>
      <c r="JH56">
        <f>IF(AND(Table1[[#This Row],[Rush Attempts]]=1,Table1[[#This Row],[Gn]]&gt;=10),1,0)</f>
        <v>0</v>
      </c>
      <c r="JI56">
        <f>IF(AND(Table1[[#This Row],[Rush Attempts]]=1,Table1[[#This Row],[Big Play Run]]=1),Table1[[#This Row],[Gn]],0)</f>
        <v>0</v>
      </c>
      <c r="JJ56">
        <f>IF(Table1[[#This Row],[PaRes]]="SAC",1,0)</f>
        <v>0</v>
      </c>
      <c r="JK56">
        <f>IF(Table1[[#This Row],[Sacks]]=1,Table1[[#This Row],[Gn]],0)</f>
        <v>0</v>
      </c>
      <c r="JL56">
        <f>IF(Table1[[#This Row],[PaRes]]="INT",1,0)</f>
        <v>0</v>
      </c>
      <c r="JM56">
        <f>IF(Table1[[#This Row],[pff_PENALTY]]&lt;&gt;"",1,0)</f>
        <v>0</v>
      </c>
      <c r="JN56">
        <f>Table1[[#This Row],[pff_PENYARDS]]</f>
        <v>0</v>
      </c>
      <c r="JO56">
        <f>IF(Table1[[#This Row],[S/End]]="TD",1,0)</f>
        <v>0</v>
      </c>
      <c r="JP56">
        <f>IF(OR(Table1[[#This Row],[S/End]]="FGGD"),1,0)</f>
        <v>0</v>
      </c>
      <c r="JQ56">
        <f>IF(OR(Table1[[#This Row],[S/End]]="FUM",Table1[[#This Row],[S/End]]="INT"),1,0)</f>
        <v>0</v>
      </c>
      <c r="JR56">
        <f>IF(AND(Table1[[#This Row],[Touchdown]]=1,Table1[[#This Row],[Pass Play]]=1),1,0)</f>
        <v>0</v>
      </c>
      <c r="JS56">
        <f t="shared" si="2"/>
        <v>0</v>
      </c>
      <c r="JT56">
        <f>IF(AND(OR(Table1[[#This Row],[Pass Play]]=1,Table1[[#This Row],[Rush Attempts]]=1),Table1[[#This Row],[Dn]]=3),1,0)</f>
        <v>0</v>
      </c>
      <c r="JU56">
        <f>IF(AND(Table1[[#This Row],[3rd down attempt]]=1,Table1[[#This Row],[EFF]]="Y"),1,0)</f>
        <v>0</v>
      </c>
      <c r="JV56">
        <f>IF(AND(Table1[[#This Row],[3rd down attempt]]=1,Table1[[#This Row],[Dist]]&gt;=7),1,0)</f>
        <v>0</v>
      </c>
      <c r="JW56">
        <f>IF(AND(OR(Table1[[#This Row],[Pass Play]]=1,Table1[[#This Row],[Rush Attempts]]=1),Table1[[#This Row],[Dn]]=4),1,0)</f>
        <v>0</v>
      </c>
      <c r="JX56">
        <f>IF(AND(Table1[[#This Row],[4th down attempt]]=1,Table1[[#This Row],[EFF]]="Y"),1,0)</f>
        <v>0</v>
      </c>
      <c r="JY56">
        <f>IF(AND(OR(Table1[[#This Row],[Pass Play]]=1,Table1[[#This Row],[Rush Attempts]]=1),Table1[[#This Row],[FPos]]&gt;=0,Table1[[#This Row],[FPos]]&lt;=20),1,0)</f>
        <v>1</v>
      </c>
      <c r="JZ56">
        <f>IF(AND(OR(Table1[[#This Row],[Pass Play]]=1,Table1[[#This Row],[Rush Attempts]]=1),Table1[[#This Row],[Dist]]&lt;=Table1[[#This Row],[Gn]]),1,0)</f>
        <v>0</v>
      </c>
      <c r="KA56">
        <f>IF(Table1[[#This Row],[S/End]]&lt;&gt;"",1,0)</f>
        <v>0</v>
      </c>
      <c r="KB56">
        <f>IF(Table1[[#This Row],[S/End]]="TD",1,0)</f>
        <v>0</v>
      </c>
      <c r="KC56">
        <f>IF(Table1[[#This Row],[S/End]]="FGGD",1,0)</f>
        <v>0</v>
      </c>
      <c r="KD56">
        <f>IF(AND(OR(Table1[[#This Row],[Pass Play]]=1,Table1[[#This Row],[Rush Attempts]]=1),Table1[[#This Row],[Gn]]&lt;0),1,0)</f>
        <v>0</v>
      </c>
      <c r="KE56" s="375">
        <f>IF(AND(Table1[[#This Row],[pff_DRVENDPSN]]=3,Table1[[#This Row],[pff_DRVENDEVENT]]="PUNT"),1,0)</f>
        <v>0</v>
      </c>
    </row>
    <row r="57" spans="1:291" hidden="1">
      <c r="A57">
        <v>6</v>
      </c>
      <c r="B57">
        <v>2102</v>
      </c>
      <c r="C57" t="s">
        <v>14476</v>
      </c>
      <c r="D57">
        <v>1</v>
      </c>
      <c r="E57">
        <v>2</v>
      </c>
      <c r="F57">
        <v>3</v>
      </c>
      <c r="G57">
        <v>4</v>
      </c>
      <c r="H57">
        <v>4</v>
      </c>
      <c r="J57" t="s">
        <v>254</v>
      </c>
      <c r="K57">
        <v>11</v>
      </c>
      <c r="L57">
        <v>11</v>
      </c>
      <c r="M57" t="s">
        <v>1728</v>
      </c>
      <c r="N57" t="s">
        <v>440</v>
      </c>
      <c r="O57" t="s">
        <v>254</v>
      </c>
      <c r="P57" t="s">
        <v>1289</v>
      </c>
      <c r="Q57" t="s">
        <v>442</v>
      </c>
      <c r="W57" t="s">
        <v>257</v>
      </c>
      <c r="X57" t="s">
        <v>1729</v>
      </c>
      <c r="AE57" t="s">
        <v>1098</v>
      </c>
      <c r="AF57" t="s">
        <v>1730</v>
      </c>
      <c r="AG57" t="s">
        <v>1729</v>
      </c>
      <c r="AH57" t="s">
        <v>274</v>
      </c>
      <c r="AJ57">
        <v>22</v>
      </c>
      <c r="AL57" t="s">
        <v>575</v>
      </c>
      <c r="AP57">
        <v>7</v>
      </c>
      <c r="BJ57" t="s">
        <v>261</v>
      </c>
      <c r="BQ57">
        <f t="shared" si="0"/>
        <v>0</v>
      </c>
      <c r="BR57">
        <f t="shared" si="1"/>
        <v>2</v>
      </c>
      <c r="BT57" t="s">
        <v>1602</v>
      </c>
      <c r="BV57">
        <v>0</v>
      </c>
      <c r="BX57">
        <v>0</v>
      </c>
      <c r="BY57" t="s">
        <v>1731</v>
      </c>
      <c r="BZ57" t="s">
        <v>1026</v>
      </c>
      <c r="CD57" s="3">
        <v>0.49236111111111108</v>
      </c>
      <c r="CF57" t="s">
        <v>1732</v>
      </c>
      <c r="CJ57">
        <v>0</v>
      </c>
      <c r="CK57" t="s">
        <v>1733</v>
      </c>
      <c r="CL57" s="4">
        <v>38444</v>
      </c>
      <c r="CM57" t="s">
        <v>1734</v>
      </c>
      <c r="CN57" t="s">
        <v>1735</v>
      </c>
      <c r="CO57">
        <v>0</v>
      </c>
      <c r="CP57" t="s">
        <v>1736</v>
      </c>
      <c r="CQ57" t="s">
        <v>269</v>
      </c>
      <c r="CR57" t="s">
        <v>1602</v>
      </c>
      <c r="CU57" t="s">
        <v>1737</v>
      </c>
      <c r="CW57">
        <v>0</v>
      </c>
      <c r="CY57">
        <v>6</v>
      </c>
      <c r="CZ57" t="s">
        <v>553</v>
      </c>
      <c r="DA57">
        <v>0</v>
      </c>
      <c r="DB57">
        <v>6</v>
      </c>
      <c r="DC57" t="s">
        <v>1609</v>
      </c>
      <c r="DD57">
        <v>-25</v>
      </c>
      <c r="DF57" t="s">
        <v>1610</v>
      </c>
      <c r="DK57">
        <v>4</v>
      </c>
      <c r="DL57" s="4">
        <v>44449</v>
      </c>
      <c r="DM57">
        <v>20022</v>
      </c>
      <c r="DN57">
        <v>2021</v>
      </c>
      <c r="DO57">
        <v>0</v>
      </c>
      <c r="DQ57">
        <v>79116</v>
      </c>
      <c r="DR57">
        <v>8</v>
      </c>
      <c r="DU57" t="s">
        <v>274</v>
      </c>
      <c r="DV57" t="s">
        <v>257</v>
      </c>
      <c r="DX57">
        <v>0</v>
      </c>
      <c r="DY57" t="s">
        <v>275</v>
      </c>
      <c r="EE57">
        <v>0</v>
      </c>
      <c r="EF57" t="s">
        <v>1738</v>
      </c>
      <c r="EG57" t="s">
        <v>1299</v>
      </c>
      <c r="EH57">
        <v>1</v>
      </c>
      <c r="EJ57" t="s">
        <v>340</v>
      </c>
      <c r="EK57" t="s">
        <v>486</v>
      </c>
      <c r="EL57" t="s">
        <v>1739</v>
      </c>
      <c r="EM57" t="s">
        <v>1740</v>
      </c>
      <c r="EN57" t="s">
        <v>649</v>
      </c>
      <c r="EO57" t="s">
        <v>282</v>
      </c>
      <c r="EP57" t="s">
        <v>388</v>
      </c>
      <c r="EQ57">
        <v>0</v>
      </c>
      <c r="ET57" t="s">
        <v>1741</v>
      </c>
      <c r="FE57">
        <v>0</v>
      </c>
      <c r="FF57">
        <v>5</v>
      </c>
      <c r="FG57" t="s">
        <v>1357</v>
      </c>
      <c r="FI57" t="s">
        <v>1357</v>
      </c>
      <c r="FJ57" t="s">
        <v>1742</v>
      </c>
      <c r="FL57">
        <v>0</v>
      </c>
      <c r="FN57">
        <v>0</v>
      </c>
      <c r="FQ57">
        <v>0</v>
      </c>
      <c r="FS57" t="s">
        <v>462</v>
      </c>
      <c r="FU57" t="s">
        <v>274</v>
      </c>
      <c r="FV57" t="s">
        <v>777</v>
      </c>
      <c r="FW57" t="s">
        <v>431</v>
      </c>
      <c r="FY57">
        <v>1</v>
      </c>
      <c r="GA57">
        <v>0</v>
      </c>
      <c r="GB57">
        <v>0</v>
      </c>
      <c r="GC57">
        <v>0</v>
      </c>
      <c r="GE57" t="s">
        <v>355</v>
      </c>
      <c r="GF57">
        <v>0</v>
      </c>
      <c r="GG57" t="s">
        <v>257</v>
      </c>
      <c r="GJ57">
        <v>0</v>
      </c>
      <c r="GK57">
        <v>0</v>
      </c>
      <c r="GM57" t="s">
        <v>1743</v>
      </c>
      <c r="GO57">
        <v>2</v>
      </c>
      <c r="HA57" t="s">
        <v>1744</v>
      </c>
      <c r="HC57" t="s">
        <v>313</v>
      </c>
      <c r="HD57" t="s">
        <v>313</v>
      </c>
      <c r="HE57" t="s">
        <v>1745</v>
      </c>
      <c r="HF57">
        <v>0</v>
      </c>
      <c r="HG57">
        <v>11</v>
      </c>
      <c r="HH57">
        <v>0</v>
      </c>
      <c r="HI57" t="s">
        <v>275</v>
      </c>
      <c r="HL57">
        <v>0</v>
      </c>
      <c r="HP57" t="s">
        <v>1746</v>
      </c>
      <c r="HQ57" t="s">
        <v>1008</v>
      </c>
      <c r="HR57" t="s">
        <v>1747</v>
      </c>
      <c r="HW57">
        <v>0</v>
      </c>
      <c r="HX57">
        <v>3946932</v>
      </c>
      <c r="HY57" t="s">
        <v>492</v>
      </c>
      <c r="HZ57">
        <v>3946701</v>
      </c>
      <c r="IC57">
        <v>0</v>
      </c>
      <c r="ID57">
        <v>0</v>
      </c>
      <c r="IM57">
        <v>7</v>
      </c>
      <c r="IS57" t="s">
        <v>492</v>
      </c>
      <c r="IU57">
        <v>2</v>
      </c>
      <c r="IV57">
        <f>IF(AND(Table1[[#This Row],[R/P]]="P",Table1[[#This Row],[PaRes]]&lt;&gt;"SCRBL",Table1[[#This Row],[PaRes]]&lt;&gt;"RUN",Table1[[#This Row],[Penalty]]&lt;&gt;1),1,0)</f>
        <v>0</v>
      </c>
      <c r="IW57">
        <f>IF(AND(Table1[[#This Row],[Pass Play]]=1,Table1[[#This Row],[PaRes]]&lt;&gt;"SAC"),1,0)</f>
        <v>0</v>
      </c>
      <c r="IX57">
        <f>IF(Table1[[#This Row],[PaRes]]="COM",1,0)</f>
        <v>0</v>
      </c>
      <c r="IY57">
        <f>IF(Table1[[#This Row],[Pass Play]]=1,Table1[[#This Row],[Gn]],0)</f>
        <v>0</v>
      </c>
      <c r="IZ57">
        <f>IF(AND(Table1[[#This Row],[Pass Play]]=1,Table1[[#This Row],[EFF]]="Y"),1,0)</f>
        <v>0</v>
      </c>
      <c r="JA57">
        <f>IF(AND(Table1[[#This Row],[Pass Play]]=1,Table1[[#This Row],[EFF]]="Y"),Table1[[#This Row],[Gn]],0)</f>
        <v>0</v>
      </c>
      <c r="JB57">
        <f>IF(AND(Table1[[#This Row],[Pass Play]]=1,Table1[[#This Row],[Gn]]&gt;=15),1,0)</f>
        <v>0</v>
      </c>
      <c r="JC57">
        <f>IF(AND(Table1[[#This Row],[Pass Play]]=1,Table1[[#This Row],[Big Play Passes]]=1),Table1[[#This Row],[Gn]],0)</f>
        <v>0</v>
      </c>
      <c r="JD57">
        <f>IF(AND(OR(Table1[[#This Row],[R/P]]="R",Table1[[#This Row],[PaRes]]="SCRBL",Table1[[#This Row],[PaRes]]="RUN"),Table1[[#This Row],[Penalty]]&lt;&gt;1),1,0)</f>
        <v>1</v>
      </c>
      <c r="JE57">
        <f>IF(Table1[[#This Row],[Rush Attempts]]=1,Table1[[#This Row],[Gn]],0)</f>
        <v>4</v>
      </c>
      <c r="JF57">
        <f>IF(AND(Table1[[#This Row],[Rush Attempts]]=1,Table1[[#This Row],[EFF]]="Y"),1,0)</f>
        <v>1</v>
      </c>
      <c r="JG57">
        <f>IF(AND(Table1[[#This Row],[Rush Attempts]]=1,Table1[[#This Row],[EFF]]="Y"),Table1[[#This Row],[Gn]],0)</f>
        <v>4</v>
      </c>
      <c r="JH57">
        <f>IF(AND(Table1[[#This Row],[Rush Attempts]]=1,Table1[[#This Row],[Gn]]&gt;=10),1,0)</f>
        <v>0</v>
      </c>
      <c r="JI57">
        <f>IF(AND(Table1[[#This Row],[Rush Attempts]]=1,Table1[[#This Row],[Big Play Run]]=1),Table1[[#This Row],[Gn]],0)</f>
        <v>0</v>
      </c>
      <c r="JJ57">
        <f>IF(Table1[[#This Row],[PaRes]]="SAC",1,0)</f>
        <v>0</v>
      </c>
      <c r="JK57">
        <f>IF(Table1[[#This Row],[Sacks]]=1,Table1[[#This Row],[Gn]],0)</f>
        <v>0</v>
      </c>
      <c r="JL57">
        <f>IF(Table1[[#This Row],[PaRes]]="INT",1,0)</f>
        <v>0</v>
      </c>
      <c r="JM57">
        <f>IF(Table1[[#This Row],[pff_PENALTY]]&lt;&gt;"",1,0)</f>
        <v>0</v>
      </c>
      <c r="JN57">
        <f>Table1[[#This Row],[pff_PENYARDS]]</f>
        <v>0</v>
      </c>
      <c r="JO57">
        <f>IF(Table1[[#This Row],[S/End]]="TD",1,0)</f>
        <v>1</v>
      </c>
      <c r="JP57">
        <f>IF(OR(Table1[[#This Row],[S/End]]="FGGD"),1,0)</f>
        <v>0</v>
      </c>
      <c r="JQ57">
        <f>IF(OR(Table1[[#This Row],[S/End]]="FUM",Table1[[#This Row],[S/End]]="INT"),1,0)</f>
        <v>0</v>
      </c>
      <c r="JR57">
        <f>IF(AND(Table1[[#This Row],[Touchdown]]=1,Table1[[#This Row],[Pass Play]]=1),1,0)</f>
        <v>0</v>
      </c>
      <c r="JS57">
        <f t="shared" si="2"/>
        <v>0</v>
      </c>
      <c r="JT57">
        <f>IF(AND(OR(Table1[[#This Row],[Pass Play]]=1,Table1[[#This Row],[Rush Attempts]]=1),Table1[[#This Row],[Dn]]=3),1,0)</f>
        <v>0</v>
      </c>
      <c r="JU57">
        <f>IF(AND(Table1[[#This Row],[3rd down attempt]]=1,Table1[[#This Row],[EFF]]="Y"),1,0)</f>
        <v>0</v>
      </c>
      <c r="JV57">
        <f>IF(AND(Table1[[#This Row],[3rd down attempt]]=1,Table1[[#This Row],[Dist]]&gt;=7),1,0)</f>
        <v>0</v>
      </c>
      <c r="JW57">
        <f>IF(AND(OR(Table1[[#This Row],[Pass Play]]=1,Table1[[#This Row],[Rush Attempts]]=1),Table1[[#This Row],[Dn]]=4),1,0)</f>
        <v>0</v>
      </c>
      <c r="JX57">
        <f>IF(AND(Table1[[#This Row],[4th down attempt]]=1,Table1[[#This Row],[EFF]]="Y"),1,0)</f>
        <v>0</v>
      </c>
      <c r="JY57">
        <f>IF(AND(OR(Table1[[#This Row],[Pass Play]]=1,Table1[[#This Row],[Rush Attempts]]=1),Table1[[#This Row],[FPos]]&gt;=0,Table1[[#This Row],[FPos]]&lt;=20),1,0)</f>
        <v>1</v>
      </c>
      <c r="JZ57">
        <f>IF(AND(OR(Table1[[#This Row],[Pass Play]]=1,Table1[[#This Row],[Rush Attempts]]=1),Table1[[#This Row],[Dist]]&lt;=Table1[[#This Row],[Gn]]),1,0)</f>
        <v>1</v>
      </c>
      <c r="KA57">
        <f>IF(Table1[[#This Row],[S/End]]&lt;&gt;"",1,0)</f>
        <v>1</v>
      </c>
      <c r="KB57">
        <f>IF(Table1[[#This Row],[S/End]]="TD",1,0)</f>
        <v>1</v>
      </c>
      <c r="KC57">
        <f>IF(Table1[[#This Row],[S/End]]="FGGD",1,0)</f>
        <v>0</v>
      </c>
      <c r="KD57">
        <f>IF(AND(OR(Table1[[#This Row],[Pass Play]]=1,Table1[[#This Row],[Rush Attempts]]=1),Table1[[#This Row],[Gn]]&lt;0),1,0)</f>
        <v>0</v>
      </c>
      <c r="KE57" s="375">
        <f>IF(AND(Table1[[#This Row],[pff_DRVENDPSN]]=3,Table1[[#This Row],[pff_DRVENDEVENT]]="PUNT"),1,0)</f>
        <v>0</v>
      </c>
    </row>
    <row r="58" spans="1:291" hidden="1">
      <c r="A58">
        <v>7</v>
      </c>
      <c r="B58">
        <v>2102</v>
      </c>
      <c r="C58" t="s">
        <v>14476</v>
      </c>
      <c r="D58">
        <v>1</v>
      </c>
      <c r="E58">
        <v>1</v>
      </c>
      <c r="F58">
        <v>10</v>
      </c>
      <c r="G58">
        <v>0</v>
      </c>
      <c r="H58">
        <v>34</v>
      </c>
      <c r="I58" t="s">
        <v>253</v>
      </c>
      <c r="J58" t="s">
        <v>298</v>
      </c>
      <c r="K58">
        <v>11</v>
      </c>
      <c r="L58">
        <v>11</v>
      </c>
      <c r="M58" t="s">
        <v>1749</v>
      </c>
      <c r="N58" t="s">
        <v>978</v>
      </c>
      <c r="P58" t="s">
        <v>1750</v>
      </c>
      <c r="Q58" t="s">
        <v>509</v>
      </c>
      <c r="S58" t="s">
        <v>1751</v>
      </c>
      <c r="W58" t="s">
        <v>253</v>
      </c>
      <c r="X58" t="s">
        <v>1752</v>
      </c>
      <c r="Y58" t="s">
        <v>664</v>
      </c>
      <c r="Z58" t="s">
        <v>664</v>
      </c>
      <c r="AB58" t="s">
        <v>372</v>
      </c>
      <c r="AC58" t="s">
        <v>1753</v>
      </c>
      <c r="AK58" t="s">
        <v>513</v>
      </c>
      <c r="AL58" t="s">
        <v>513</v>
      </c>
      <c r="AP58">
        <v>7</v>
      </c>
      <c r="BJ58" t="s">
        <v>274</v>
      </c>
      <c r="BQ58">
        <f t="shared" si="0"/>
        <v>1</v>
      </c>
      <c r="BR58">
        <f t="shared" si="1"/>
        <v>0</v>
      </c>
      <c r="BT58" t="s">
        <v>1602</v>
      </c>
      <c r="BV58">
        <v>0</v>
      </c>
      <c r="BX58">
        <v>0</v>
      </c>
      <c r="BY58" t="s">
        <v>1754</v>
      </c>
      <c r="BZ58" t="s">
        <v>1026</v>
      </c>
      <c r="CA58">
        <v>0</v>
      </c>
      <c r="CD58" s="3">
        <v>0.47083333333333338</v>
      </c>
      <c r="CE58" t="s">
        <v>257</v>
      </c>
      <c r="CF58" t="s">
        <v>1755</v>
      </c>
      <c r="CG58">
        <v>7</v>
      </c>
      <c r="CI58" t="s">
        <v>331</v>
      </c>
      <c r="CJ58">
        <v>1</v>
      </c>
      <c r="CK58" t="s">
        <v>1756</v>
      </c>
      <c r="CL58" s="4">
        <v>38444</v>
      </c>
      <c r="CM58" t="s">
        <v>1757</v>
      </c>
      <c r="CN58" t="s">
        <v>1758</v>
      </c>
      <c r="CO58">
        <v>0</v>
      </c>
      <c r="CP58" t="s">
        <v>268</v>
      </c>
      <c r="CQ58" t="s">
        <v>282</v>
      </c>
      <c r="CR58" t="s">
        <v>1602</v>
      </c>
      <c r="CU58" t="s">
        <v>1759</v>
      </c>
      <c r="CW58">
        <v>0</v>
      </c>
      <c r="CY58">
        <v>1</v>
      </c>
      <c r="CZ58" t="s">
        <v>271</v>
      </c>
      <c r="DA58">
        <v>34</v>
      </c>
      <c r="DB58">
        <v>1</v>
      </c>
      <c r="DC58" t="s">
        <v>271</v>
      </c>
      <c r="DD58">
        <v>34</v>
      </c>
      <c r="DK58">
        <v>0</v>
      </c>
      <c r="DL58" s="4">
        <v>44449</v>
      </c>
      <c r="DM58">
        <v>20022</v>
      </c>
      <c r="DN58">
        <v>2021</v>
      </c>
      <c r="DO58">
        <v>0</v>
      </c>
      <c r="DQ58">
        <v>79116</v>
      </c>
      <c r="DR58">
        <v>13</v>
      </c>
      <c r="DU58" t="s">
        <v>274</v>
      </c>
      <c r="DV58" t="s">
        <v>257</v>
      </c>
      <c r="DX58">
        <v>7</v>
      </c>
      <c r="DY58" t="s">
        <v>275</v>
      </c>
      <c r="EB58" t="s">
        <v>989</v>
      </c>
      <c r="ED58" t="s">
        <v>1760</v>
      </c>
      <c r="EE58">
        <v>0</v>
      </c>
      <c r="EF58" t="s">
        <v>1761</v>
      </c>
      <c r="EG58" t="s">
        <v>383</v>
      </c>
      <c r="EH58">
        <v>0</v>
      </c>
      <c r="EJ58" t="s">
        <v>340</v>
      </c>
      <c r="EK58" t="s">
        <v>486</v>
      </c>
      <c r="EL58" t="s">
        <v>1762</v>
      </c>
      <c r="EM58" t="s">
        <v>1763</v>
      </c>
      <c r="EN58" t="s">
        <v>268</v>
      </c>
      <c r="EO58" t="s">
        <v>269</v>
      </c>
      <c r="EP58" t="s">
        <v>490</v>
      </c>
      <c r="EQ58">
        <v>0</v>
      </c>
      <c r="ER58" t="s">
        <v>491</v>
      </c>
      <c r="ET58" t="s">
        <v>1764</v>
      </c>
      <c r="EU58">
        <v>24</v>
      </c>
      <c r="EV58" t="s">
        <v>348</v>
      </c>
      <c r="EW58" t="s">
        <v>349</v>
      </c>
      <c r="EX58" t="s">
        <v>709</v>
      </c>
      <c r="EY58" t="s">
        <v>351</v>
      </c>
      <c r="FB58" t="s">
        <v>392</v>
      </c>
      <c r="FC58" t="s">
        <v>1642</v>
      </c>
      <c r="FE58">
        <v>1</v>
      </c>
      <c r="FF58">
        <v>17</v>
      </c>
      <c r="FL58">
        <v>0</v>
      </c>
      <c r="FN58">
        <v>0</v>
      </c>
      <c r="FQ58">
        <v>0</v>
      </c>
      <c r="FS58" t="s">
        <v>462</v>
      </c>
      <c r="FT58" t="s">
        <v>1002</v>
      </c>
      <c r="FV58" t="s">
        <v>777</v>
      </c>
      <c r="FW58" t="s">
        <v>397</v>
      </c>
      <c r="FY58">
        <v>0</v>
      </c>
      <c r="GA58">
        <v>7</v>
      </c>
      <c r="GB58">
        <v>7</v>
      </c>
      <c r="GC58">
        <v>0</v>
      </c>
      <c r="GD58" t="s">
        <v>1765</v>
      </c>
      <c r="GE58" t="s">
        <v>355</v>
      </c>
      <c r="GF58">
        <v>0</v>
      </c>
      <c r="GG58" t="s">
        <v>274</v>
      </c>
      <c r="GI58">
        <v>2.7</v>
      </c>
      <c r="GJ58">
        <v>0</v>
      </c>
      <c r="GK58">
        <v>0</v>
      </c>
      <c r="GM58" t="s">
        <v>1766</v>
      </c>
      <c r="GP58" t="s">
        <v>357</v>
      </c>
      <c r="GR58">
        <v>19</v>
      </c>
      <c r="HA58" t="s">
        <v>1767</v>
      </c>
      <c r="HC58" t="s">
        <v>313</v>
      </c>
      <c r="HD58" t="s">
        <v>313</v>
      </c>
      <c r="HE58" t="s">
        <v>600</v>
      </c>
      <c r="HF58">
        <v>0</v>
      </c>
      <c r="HG58">
        <v>11</v>
      </c>
      <c r="HH58">
        <v>7</v>
      </c>
      <c r="HI58" t="s">
        <v>275</v>
      </c>
      <c r="HK58" t="s">
        <v>492</v>
      </c>
      <c r="HL58">
        <v>4</v>
      </c>
      <c r="HM58" t="s">
        <v>1760</v>
      </c>
      <c r="HO58" t="s">
        <v>1768</v>
      </c>
      <c r="HP58" t="s">
        <v>1769</v>
      </c>
      <c r="HQ58" t="s">
        <v>1770</v>
      </c>
      <c r="HR58" t="s">
        <v>1771</v>
      </c>
      <c r="HT58" t="s">
        <v>1772</v>
      </c>
      <c r="HW58">
        <v>34</v>
      </c>
      <c r="HX58">
        <v>3950420</v>
      </c>
      <c r="HY58" t="s">
        <v>1760</v>
      </c>
      <c r="HZ58">
        <v>3949999</v>
      </c>
      <c r="IC58">
        <v>-1</v>
      </c>
      <c r="ID58">
        <v>1</v>
      </c>
      <c r="IM58">
        <v>12</v>
      </c>
      <c r="IU58">
        <v>2</v>
      </c>
      <c r="IV58">
        <f>IF(AND(Table1[[#This Row],[R/P]]="P",Table1[[#This Row],[PaRes]]&lt;&gt;"SCRBL",Table1[[#This Row],[PaRes]]&lt;&gt;"RUN",Table1[[#This Row],[Penalty]]&lt;&gt;1),1,0)</f>
        <v>1</v>
      </c>
      <c r="IW58">
        <f>IF(AND(Table1[[#This Row],[Pass Play]]=1,Table1[[#This Row],[PaRes]]&lt;&gt;"SAC"),1,0)</f>
        <v>1</v>
      </c>
      <c r="IX58">
        <f>IF(Table1[[#This Row],[PaRes]]="COM",1,0)</f>
        <v>0</v>
      </c>
      <c r="IY58">
        <f>IF(Table1[[#This Row],[Pass Play]]=1,Table1[[#This Row],[Gn]],0)</f>
        <v>0</v>
      </c>
      <c r="IZ58">
        <f>IF(AND(Table1[[#This Row],[Pass Play]]=1,Table1[[#This Row],[EFF]]="Y"),1,0)</f>
        <v>0</v>
      </c>
      <c r="JA58">
        <f>IF(AND(Table1[[#This Row],[Pass Play]]=1,Table1[[#This Row],[EFF]]="Y"),Table1[[#This Row],[Gn]],0)</f>
        <v>0</v>
      </c>
      <c r="JB58">
        <f>IF(AND(Table1[[#This Row],[Pass Play]]=1,Table1[[#This Row],[Gn]]&gt;=15),1,0)</f>
        <v>0</v>
      </c>
      <c r="JC58">
        <f>IF(AND(Table1[[#This Row],[Pass Play]]=1,Table1[[#This Row],[Big Play Passes]]=1),Table1[[#This Row],[Gn]],0)</f>
        <v>0</v>
      </c>
      <c r="JD58">
        <f>IF(AND(OR(Table1[[#This Row],[R/P]]="R",Table1[[#This Row],[PaRes]]="SCRBL",Table1[[#This Row],[PaRes]]="RUN"),Table1[[#This Row],[Penalty]]&lt;&gt;1),1,0)</f>
        <v>0</v>
      </c>
      <c r="JE58">
        <f>IF(Table1[[#This Row],[Rush Attempts]]=1,Table1[[#This Row],[Gn]],0)</f>
        <v>0</v>
      </c>
      <c r="JF58">
        <f>IF(AND(Table1[[#This Row],[Rush Attempts]]=1,Table1[[#This Row],[EFF]]="Y"),1,0)</f>
        <v>0</v>
      </c>
      <c r="JG58">
        <f>IF(AND(Table1[[#This Row],[Rush Attempts]]=1,Table1[[#This Row],[EFF]]="Y"),Table1[[#This Row],[Gn]],0)</f>
        <v>0</v>
      </c>
      <c r="JH58">
        <f>IF(AND(Table1[[#This Row],[Rush Attempts]]=1,Table1[[#This Row],[Gn]]&gt;=10),1,0)</f>
        <v>0</v>
      </c>
      <c r="JI58">
        <f>IF(AND(Table1[[#This Row],[Rush Attempts]]=1,Table1[[#This Row],[Big Play Run]]=1),Table1[[#This Row],[Gn]],0)</f>
        <v>0</v>
      </c>
      <c r="JJ58">
        <f>IF(Table1[[#This Row],[PaRes]]="SAC",1,0)</f>
        <v>0</v>
      </c>
      <c r="JK58">
        <f>IF(Table1[[#This Row],[Sacks]]=1,Table1[[#This Row],[Gn]],0)</f>
        <v>0</v>
      </c>
      <c r="JL58">
        <f>IF(Table1[[#This Row],[PaRes]]="INT",1,0)</f>
        <v>1</v>
      </c>
      <c r="JM58">
        <f>IF(Table1[[#This Row],[pff_PENALTY]]&lt;&gt;"",1,0)</f>
        <v>0</v>
      </c>
      <c r="JN58">
        <f>Table1[[#This Row],[pff_PENYARDS]]</f>
        <v>0</v>
      </c>
      <c r="JO58">
        <f>IF(Table1[[#This Row],[S/End]]="TD",1,0)</f>
        <v>0</v>
      </c>
      <c r="JP58">
        <f>IF(OR(Table1[[#This Row],[S/End]]="FGGD"),1,0)</f>
        <v>0</v>
      </c>
      <c r="JQ58">
        <f>IF(OR(Table1[[#This Row],[S/End]]="FUM",Table1[[#This Row],[S/End]]="INT"),1,0)</f>
        <v>1</v>
      </c>
      <c r="JR58">
        <f>IF(AND(Table1[[#This Row],[Touchdown]]=1,Table1[[#This Row],[Pass Play]]=1),1,0)</f>
        <v>0</v>
      </c>
      <c r="JS58">
        <f t="shared" si="2"/>
        <v>0</v>
      </c>
      <c r="JT58">
        <f>IF(AND(OR(Table1[[#This Row],[Pass Play]]=1,Table1[[#This Row],[Rush Attempts]]=1),Table1[[#This Row],[Dn]]=3),1,0)</f>
        <v>0</v>
      </c>
      <c r="JU58">
        <f>IF(AND(Table1[[#This Row],[3rd down attempt]]=1,Table1[[#This Row],[EFF]]="Y"),1,0)</f>
        <v>0</v>
      </c>
      <c r="JV58">
        <f>IF(AND(Table1[[#This Row],[3rd down attempt]]=1,Table1[[#This Row],[Dist]]&gt;=7),1,0)</f>
        <v>0</v>
      </c>
      <c r="JW58">
        <f>IF(AND(OR(Table1[[#This Row],[Pass Play]]=1,Table1[[#This Row],[Rush Attempts]]=1),Table1[[#This Row],[Dn]]=4),1,0)</f>
        <v>0</v>
      </c>
      <c r="JX58">
        <f>IF(AND(Table1[[#This Row],[4th down attempt]]=1,Table1[[#This Row],[EFF]]="Y"),1,0)</f>
        <v>0</v>
      </c>
      <c r="JY58">
        <f>IF(AND(OR(Table1[[#This Row],[Pass Play]]=1,Table1[[#This Row],[Rush Attempts]]=1),Table1[[#This Row],[FPos]]&gt;=0,Table1[[#This Row],[FPos]]&lt;=20),1,0)</f>
        <v>0</v>
      </c>
      <c r="JZ58">
        <f>IF(AND(OR(Table1[[#This Row],[Pass Play]]=1,Table1[[#This Row],[Rush Attempts]]=1),Table1[[#This Row],[Dist]]&lt;=Table1[[#This Row],[Gn]]),1,0)</f>
        <v>0</v>
      </c>
      <c r="KA58">
        <f>IF(Table1[[#This Row],[S/End]]&lt;&gt;"",1,0)</f>
        <v>1</v>
      </c>
      <c r="KB58">
        <f>IF(Table1[[#This Row],[S/End]]="TD",1,0)</f>
        <v>0</v>
      </c>
      <c r="KC58">
        <f>IF(Table1[[#This Row],[S/End]]="FGGD",1,0)</f>
        <v>0</v>
      </c>
      <c r="KD58">
        <f>IF(AND(OR(Table1[[#This Row],[Pass Play]]=1,Table1[[#This Row],[Rush Attempts]]=1),Table1[[#This Row],[Gn]]&lt;0),1,0)</f>
        <v>0</v>
      </c>
      <c r="KE58" s="375">
        <f>IF(AND(Table1[[#This Row],[pff_DRVENDPSN]]=3,Table1[[#This Row],[pff_DRVENDEVENT]]="PUNT"),1,0)</f>
        <v>0</v>
      </c>
    </row>
    <row r="59" spans="1:291" hidden="1">
      <c r="A59">
        <v>8</v>
      </c>
      <c r="B59">
        <v>2102</v>
      </c>
      <c r="C59" t="s">
        <v>14476</v>
      </c>
      <c r="D59">
        <v>1</v>
      </c>
      <c r="E59">
        <v>1</v>
      </c>
      <c r="F59">
        <v>10</v>
      </c>
      <c r="G59">
        <v>10</v>
      </c>
      <c r="H59">
        <v>-23</v>
      </c>
      <c r="I59" t="s">
        <v>253</v>
      </c>
      <c r="J59" t="s">
        <v>254</v>
      </c>
      <c r="K59" t="s">
        <v>1655</v>
      </c>
      <c r="L59" t="s">
        <v>1655</v>
      </c>
      <c r="M59" t="s">
        <v>1656</v>
      </c>
      <c r="N59" t="s">
        <v>440</v>
      </c>
      <c r="O59" t="s">
        <v>254</v>
      </c>
      <c r="P59" t="s">
        <v>1657</v>
      </c>
      <c r="W59" t="s">
        <v>257</v>
      </c>
      <c r="X59" t="s">
        <v>1774</v>
      </c>
      <c r="AE59" t="s">
        <v>445</v>
      </c>
      <c r="AF59" t="s">
        <v>446</v>
      </c>
      <c r="AG59" t="s">
        <v>1774</v>
      </c>
      <c r="AH59" t="s">
        <v>274</v>
      </c>
      <c r="AJ59">
        <v>20</v>
      </c>
      <c r="AP59">
        <v>7</v>
      </c>
      <c r="BJ59" t="s">
        <v>257</v>
      </c>
      <c r="BQ59">
        <f t="shared" si="0"/>
        <v>0</v>
      </c>
      <c r="BR59">
        <f t="shared" si="1"/>
        <v>10</v>
      </c>
      <c r="BT59" t="s">
        <v>1602</v>
      </c>
      <c r="BV59">
        <v>0</v>
      </c>
      <c r="BX59">
        <v>0</v>
      </c>
      <c r="BY59" t="s">
        <v>1775</v>
      </c>
      <c r="CD59" s="3">
        <v>0.4236111111111111</v>
      </c>
      <c r="CF59" t="s">
        <v>1776</v>
      </c>
      <c r="CJ59">
        <v>0</v>
      </c>
      <c r="CK59" t="s">
        <v>1777</v>
      </c>
      <c r="CL59" s="4">
        <v>38444</v>
      </c>
      <c r="CM59" t="s">
        <v>1778</v>
      </c>
      <c r="CN59" t="s">
        <v>1779</v>
      </c>
      <c r="CO59">
        <v>0</v>
      </c>
      <c r="CP59" t="s">
        <v>268</v>
      </c>
      <c r="CQ59" t="s">
        <v>269</v>
      </c>
      <c r="CR59" t="s">
        <v>1602</v>
      </c>
      <c r="CU59" t="s">
        <v>1780</v>
      </c>
      <c r="CW59">
        <v>0</v>
      </c>
      <c r="CY59">
        <v>1</v>
      </c>
      <c r="CZ59" t="s">
        <v>553</v>
      </c>
      <c r="DA59">
        <v>0</v>
      </c>
      <c r="DB59">
        <v>8</v>
      </c>
      <c r="DC59" t="s">
        <v>1781</v>
      </c>
      <c r="DD59">
        <v>-23</v>
      </c>
      <c r="DF59" t="s">
        <v>1760</v>
      </c>
      <c r="DK59">
        <v>10</v>
      </c>
      <c r="DL59" s="4">
        <v>44449</v>
      </c>
      <c r="DM59">
        <v>20022</v>
      </c>
      <c r="DN59">
        <v>2021</v>
      </c>
      <c r="DO59">
        <v>0</v>
      </c>
      <c r="DQ59">
        <v>79116</v>
      </c>
      <c r="DR59">
        <v>18</v>
      </c>
      <c r="DU59" t="s">
        <v>257</v>
      </c>
      <c r="DV59" t="s">
        <v>274</v>
      </c>
      <c r="DX59">
        <v>7</v>
      </c>
      <c r="DY59" t="s">
        <v>275</v>
      </c>
      <c r="EE59">
        <v>0</v>
      </c>
      <c r="EF59" t="s">
        <v>1667</v>
      </c>
      <c r="EG59" t="s">
        <v>1668</v>
      </c>
      <c r="EH59">
        <v>1</v>
      </c>
      <c r="EJ59" t="s">
        <v>1669</v>
      </c>
      <c r="EK59" t="s">
        <v>1670</v>
      </c>
      <c r="EL59" t="s">
        <v>1671</v>
      </c>
      <c r="EM59" t="s">
        <v>1782</v>
      </c>
      <c r="EN59" t="s">
        <v>268</v>
      </c>
      <c r="EO59" t="s">
        <v>282</v>
      </c>
      <c r="EP59" t="s">
        <v>1109</v>
      </c>
      <c r="EQ59">
        <v>1</v>
      </c>
      <c r="ET59" t="s">
        <v>1783</v>
      </c>
      <c r="FD59" t="s">
        <v>253</v>
      </c>
      <c r="FE59">
        <v>0</v>
      </c>
      <c r="FF59">
        <v>19</v>
      </c>
      <c r="FG59" t="s">
        <v>590</v>
      </c>
      <c r="FI59" t="s">
        <v>590</v>
      </c>
      <c r="FL59">
        <v>0</v>
      </c>
      <c r="FN59">
        <v>0</v>
      </c>
      <c r="FQ59">
        <v>0</v>
      </c>
      <c r="FS59" t="s">
        <v>1675</v>
      </c>
      <c r="FT59" t="s">
        <v>1784</v>
      </c>
      <c r="FU59" t="s">
        <v>274</v>
      </c>
      <c r="FV59" t="s">
        <v>1676</v>
      </c>
      <c r="FW59" t="s">
        <v>397</v>
      </c>
      <c r="FX59" t="s">
        <v>1030</v>
      </c>
      <c r="FY59">
        <v>0</v>
      </c>
      <c r="GA59">
        <v>7</v>
      </c>
      <c r="GB59">
        <v>7</v>
      </c>
      <c r="GC59">
        <v>0</v>
      </c>
      <c r="GE59" t="s">
        <v>355</v>
      </c>
      <c r="GF59">
        <v>0</v>
      </c>
      <c r="GJ59">
        <v>0</v>
      </c>
      <c r="GK59">
        <v>0</v>
      </c>
      <c r="GM59" t="s">
        <v>1785</v>
      </c>
      <c r="GO59">
        <v>5</v>
      </c>
      <c r="HA59" t="s">
        <v>1786</v>
      </c>
      <c r="HC59" t="s">
        <v>294</v>
      </c>
      <c r="HD59" t="s">
        <v>294</v>
      </c>
      <c r="HE59" t="s">
        <v>1787</v>
      </c>
      <c r="HF59">
        <v>0</v>
      </c>
      <c r="HG59">
        <v>30</v>
      </c>
      <c r="HH59">
        <v>7</v>
      </c>
      <c r="HI59" t="s">
        <v>275</v>
      </c>
      <c r="HL59" t="s">
        <v>658</v>
      </c>
      <c r="HW59">
        <v>-33</v>
      </c>
      <c r="HX59">
        <v>3950699</v>
      </c>
      <c r="HY59" t="s">
        <v>1788</v>
      </c>
      <c r="HZ59">
        <v>3950632</v>
      </c>
      <c r="IC59">
        <v>0</v>
      </c>
      <c r="ID59">
        <v>0</v>
      </c>
      <c r="IM59">
        <v>17</v>
      </c>
      <c r="IQ59" t="s">
        <v>1705</v>
      </c>
      <c r="IU59">
        <v>2</v>
      </c>
      <c r="IV59">
        <f>IF(AND(Table1[[#This Row],[R/P]]="P",Table1[[#This Row],[PaRes]]&lt;&gt;"SCRBL",Table1[[#This Row],[PaRes]]&lt;&gt;"RUN",Table1[[#This Row],[Penalty]]&lt;&gt;1),1,0)</f>
        <v>0</v>
      </c>
      <c r="IW59">
        <f>IF(AND(Table1[[#This Row],[Pass Play]]=1,Table1[[#This Row],[PaRes]]&lt;&gt;"SAC"),1,0)</f>
        <v>0</v>
      </c>
      <c r="IX59">
        <f>IF(Table1[[#This Row],[PaRes]]="COM",1,0)</f>
        <v>0</v>
      </c>
      <c r="IY59">
        <f>IF(Table1[[#This Row],[Pass Play]]=1,Table1[[#This Row],[Gn]],0)</f>
        <v>0</v>
      </c>
      <c r="IZ59">
        <f>IF(AND(Table1[[#This Row],[Pass Play]]=1,Table1[[#This Row],[EFF]]="Y"),1,0)</f>
        <v>0</v>
      </c>
      <c r="JA59">
        <f>IF(AND(Table1[[#This Row],[Pass Play]]=1,Table1[[#This Row],[EFF]]="Y"),Table1[[#This Row],[Gn]],0)</f>
        <v>0</v>
      </c>
      <c r="JB59">
        <f>IF(AND(Table1[[#This Row],[Pass Play]]=1,Table1[[#This Row],[Gn]]&gt;=15),1,0)</f>
        <v>0</v>
      </c>
      <c r="JC59">
        <f>IF(AND(Table1[[#This Row],[Pass Play]]=1,Table1[[#This Row],[Big Play Passes]]=1),Table1[[#This Row],[Gn]],0)</f>
        <v>0</v>
      </c>
      <c r="JD59">
        <f>IF(AND(OR(Table1[[#This Row],[R/P]]="R",Table1[[#This Row],[PaRes]]="SCRBL",Table1[[#This Row],[PaRes]]="RUN"),Table1[[#This Row],[Penalty]]&lt;&gt;1),1,0)</f>
        <v>1</v>
      </c>
      <c r="JE59">
        <f>IF(Table1[[#This Row],[Rush Attempts]]=1,Table1[[#This Row],[Gn]],0)</f>
        <v>10</v>
      </c>
      <c r="JF59">
        <f>IF(AND(Table1[[#This Row],[Rush Attempts]]=1,Table1[[#This Row],[EFF]]="Y"),1,0)</f>
        <v>1</v>
      </c>
      <c r="JG59">
        <f>IF(AND(Table1[[#This Row],[Rush Attempts]]=1,Table1[[#This Row],[EFF]]="Y"),Table1[[#This Row],[Gn]],0)</f>
        <v>10</v>
      </c>
      <c r="JH59">
        <f>IF(AND(Table1[[#This Row],[Rush Attempts]]=1,Table1[[#This Row],[Gn]]&gt;=10),1,0)</f>
        <v>1</v>
      </c>
      <c r="JI59">
        <f>IF(AND(Table1[[#This Row],[Rush Attempts]]=1,Table1[[#This Row],[Big Play Run]]=1),Table1[[#This Row],[Gn]],0)</f>
        <v>10</v>
      </c>
      <c r="JJ59">
        <f>IF(Table1[[#This Row],[PaRes]]="SAC",1,0)</f>
        <v>0</v>
      </c>
      <c r="JK59">
        <f>IF(Table1[[#This Row],[Sacks]]=1,Table1[[#This Row],[Gn]],0)</f>
        <v>0</v>
      </c>
      <c r="JL59">
        <f>IF(Table1[[#This Row],[PaRes]]="INT",1,0)</f>
        <v>0</v>
      </c>
      <c r="JM59">
        <f>IF(Table1[[#This Row],[pff_PENALTY]]&lt;&gt;"",1,0)</f>
        <v>0</v>
      </c>
      <c r="JN59">
        <f>Table1[[#This Row],[pff_PENYARDS]]</f>
        <v>0</v>
      </c>
      <c r="JO59">
        <f>IF(Table1[[#This Row],[S/End]]="TD",1,0)</f>
        <v>0</v>
      </c>
      <c r="JP59">
        <f>IF(OR(Table1[[#This Row],[S/End]]="FGGD"),1,0)</f>
        <v>0</v>
      </c>
      <c r="JQ59">
        <f>IF(OR(Table1[[#This Row],[S/End]]="FUM",Table1[[#This Row],[S/End]]="INT"),1,0)</f>
        <v>0</v>
      </c>
      <c r="JR59">
        <f>IF(AND(Table1[[#This Row],[Touchdown]]=1,Table1[[#This Row],[Pass Play]]=1),1,0)</f>
        <v>0</v>
      </c>
      <c r="JS59">
        <f t="shared" si="2"/>
        <v>0</v>
      </c>
      <c r="JT59">
        <f>IF(AND(OR(Table1[[#This Row],[Pass Play]]=1,Table1[[#This Row],[Rush Attempts]]=1),Table1[[#This Row],[Dn]]=3),1,0)</f>
        <v>0</v>
      </c>
      <c r="JU59">
        <f>IF(AND(Table1[[#This Row],[3rd down attempt]]=1,Table1[[#This Row],[EFF]]="Y"),1,0)</f>
        <v>0</v>
      </c>
      <c r="JV59">
        <f>IF(AND(Table1[[#This Row],[3rd down attempt]]=1,Table1[[#This Row],[Dist]]&gt;=7),1,0)</f>
        <v>0</v>
      </c>
      <c r="JW59">
        <f>IF(AND(OR(Table1[[#This Row],[Pass Play]]=1,Table1[[#This Row],[Rush Attempts]]=1),Table1[[#This Row],[Dn]]=4),1,0)</f>
        <v>0</v>
      </c>
      <c r="JX59">
        <f>IF(AND(Table1[[#This Row],[4th down attempt]]=1,Table1[[#This Row],[EFF]]="Y"),1,0)</f>
        <v>0</v>
      </c>
      <c r="JY59">
        <f>IF(AND(OR(Table1[[#This Row],[Pass Play]]=1,Table1[[#This Row],[Rush Attempts]]=1),Table1[[#This Row],[FPos]]&gt;=0,Table1[[#This Row],[FPos]]&lt;=20),1,0)</f>
        <v>0</v>
      </c>
      <c r="JZ59">
        <f>IF(AND(OR(Table1[[#This Row],[Pass Play]]=1,Table1[[#This Row],[Rush Attempts]]=1),Table1[[#This Row],[Dist]]&lt;=Table1[[#This Row],[Gn]]),1,0)</f>
        <v>1</v>
      </c>
      <c r="KA59">
        <f>IF(Table1[[#This Row],[S/End]]&lt;&gt;"",1,0)</f>
        <v>0</v>
      </c>
      <c r="KB59">
        <f>IF(Table1[[#This Row],[S/End]]="TD",1,0)</f>
        <v>0</v>
      </c>
      <c r="KC59">
        <f>IF(Table1[[#This Row],[S/End]]="FGGD",1,0)</f>
        <v>0</v>
      </c>
      <c r="KD59">
        <f>IF(AND(OR(Table1[[#This Row],[Pass Play]]=1,Table1[[#This Row],[Rush Attempts]]=1),Table1[[#This Row],[Gn]]&lt;0),1,0)</f>
        <v>0</v>
      </c>
      <c r="KE59" s="375">
        <f>IF(AND(Table1[[#This Row],[pff_DRVENDPSN]]=3,Table1[[#This Row],[pff_DRVENDEVENT]]="PUNT"),1,0)</f>
        <v>0</v>
      </c>
    </row>
    <row r="60" spans="1:291" hidden="1">
      <c r="A60">
        <v>9</v>
      </c>
      <c r="B60">
        <v>2102</v>
      </c>
      <c r="C60" t="s">
        <v>14476</v>
      </c>
      <c r="D60">
        <v>1</v>
      </c>
      <c r="E60">
        <v>1</v>
      </c>
      <c r="F60">
        <v>10</v>
      </c>
      <c r="G60">
        <v>2</v>
      </c>
      <c r="H60">
        <v>-33</v>
      </c>
      <c r="J60" t="s">
        <v>298</v>
      </c>
      <c r="K60" t="s">
        <v>1655</v>
      </c>
      <c r="L60" t="s">
        <v>1655</v>
      </c>
      <c r="M60" t="s">
        <v>1790</v>
      </c>
      <c r="N60" t="s">
        <v>440</v>
      </c>
      <c r="O60" t="s">
        <v>254</v>
      </c>
      <c r="P60" t="s">
        <v>1791</v>
      </c>
      <c r="W60" t="s">
        <v>257</v>
      </c>
      <c r="X60" t="s">
        <v>1792</v>
      </c>
      <c r="AE60" t="s">
        <v>445</v>
      </c>
      <c r="AF60" t="s">
        <v>446</v>
      </c>
      <c r="AG60" t="s">
        <v>1792</v>
      </c>
      <c r="AH60" t="s">
        <v>274</v>
      </c>
      <c r="AJ60">
        <v>29</v>
      </c>
      <c r="AP60">
        <v>7</v>
      </c>
      <c r="BJ60" t="s">
        <v>274</v>
      </c>
      <c r="BQ60">
        <f t="shared" si="0"/>
        <v>0</v>
      </c>
      <c r="BR60">
        <f t="shared" si="1"/>
        <v>10</v>
      </c>
      <c r="BT60" t="s">
        <v>1602</v>
      </c>
      <c r="BV60">
        <v>0</v>
      </c>
      <c r="BX60">
        <v>0</v>
      </c>
      <c r="BY60" t="s">
        <v>1793</v>
      </c>
      <c r="CD60" s="3">
        <v>0.3972222222222222</v>
      </c>
      <c r="CF60" t="s">
        <v>1794</v>
      </c>
      <c r="CJ60">
        <v>0</v>
      </c>
      <c r="CK60" t="s">
        <v>1795</v>
      </c>
      <c r="CL60" s="4">
        <v>38444</v>
      </c>
      <c r="CM60" t="s">
        <v>1796</v>
      </c>
      <c r="CN60" t="s">
        <v>1797</v>
      </c>
      <c r="CO60">
        <v>0</v>
      </c>
      <c r="CQ60" t="s">
        <v>282</v>
      </c>
      <c r="CR60" t="s">
        <v>1602</v>
      </c>
      <c r="CU60" t="s">
        <v>1798</v>
      </c>
      <c r="CW60">
        <v>0</v>
      </c>
      <c r="CY60">
        <v>2</v>
      </c>
      <c r="CZ60" t="s">
        <v>553</v>
      </c>
      <c r="DA60">
        <v>0</v>
      </c>
      <c r="DB60">
        <v>8</v>
      </c>
      <c r="DC60" t="s">
        <v>1781</v>
      </c>
      <c r="DD60">
        <v>-23</v>
      </c>
      <c r="DF60" t="s">
        <v>1705</v>
      </c>
      <c r="DK60">
        <v>2</v>
      </c>
      <c r="DL60" s="4">
        <v>44449</v>
      </c>
      <c r="DM60">
        <v>20022</v>
      </c>
      <c r="DN60">
        <v>2021</v>
      </c>
      <c r="DO60">
        <v>0</v>
      </c>
      <c r="DQ60">
        <v>79116</v>
      </c>
      <c r="DR60">
        <v>19</v>
      </c>
      <c r="DU60" t="s">
        <v>274</v>
      </c>
      <c r="DV60" t="s">
        <v>257</v>
      </c>
      <c r="DX60">
        <v>7</v>
      </c>
      <c r="DY60" t="s">
        <v>275</v>
      </c>
      <c r="EE60">
        <v>0</v>
      </c>
      <c r="EF60" t="s">
        <v>1799</v>
      </c>
      <c r="EG60" t="s">
        <v>1800</v>
      </c>
      <c r="EH60">
        <v>1</v>
      </c>
      <c r="EJ60" t="s">
        <v>1669</v>
      </c>
      <c r="EK60" t="s">
        <v>1670</v>
      </c>
      <c r="EL60" t="s">
        <v>1801</v>
      </c>
      <c r="EM60" t="s">
        <v>1802</v>
      </c>
      <c r="EO60" t="s">
        <v>269</v>
      </c>
      <c r="EP60" t="s">
        <v>1109</v>
      </c>
      <c r="EQ60">
        <v>1</v>
      </c>
      <c r="ET60" t="s">
        <v>1803</v>
      </c>
      <c r="FD60" t="s">
        <v>253</v>
      </c>
      <c r="FE60">
        <v>0</v>
      </c>
      <c r="FF60">
        <v>5</v>
      </c>
      <c r="FG60" t="s">
        <v>590</v>
      </c>
      <c r="FI60" t="s">
        <v>590</v>
      </c>
      <c r="FL60">
        <v>0</v>
      </c>
      <c r="FN60">
        <v>0</v>
      </c>
      <c r="FQ60">
        <v>0</v>
      </c>
      <c r="FS60" t="s">
        <v>1675</v>
      </c>
      <c r="FU60" t="s">
        <v>274</v>
      </c>
      <c r="FV60" t="s">
        <v>1804</v>
      </c>
      <c r="FW60" t="s">
        <v>397</v>
      </c>
      <c r="FX60" t="s">
        <v>1030</v>
      </c>
      <c r="FY60">
        <v>0</v>
      </c>
      <c r="GA60">
        <v>7</v>
      </c>
      <c r="GB60">
        <v>7</v>
      </c>
      <c r="GC60">
        <v>0</v>
      </c>
      <c r="GE60" t="s">
        <v>355</v>
      </c>
      <c r="GF60">
        <v>0</v>
      </c>
      <c r="GJ60">
        <v>0</v>
      </c>
      <c r="GK60">
        <v>0</v>
      </c>
      <c r="GM60" t="s">
        <v>1805</v>
      </c>
      <c r="GO60">
        <v>0</v>
      </c>
      <c r="HA60" t="s">
        <v>1806</v>
      </c>
      <c r="HC60" t="s">
        <v>294</v>
      </c>
      <c r="HD60" t="s">
        <v>294</v>
      </c>
      <c r="HE60" t="s">
        <v>1083</v>
      </c>
      <c r="HF60">
        <v>0</v>
      </c>
      <c r="HG60">
        <v>30</v>
      </c>
      <c r="HH60">
        <v>7</v>
      </c>
      <c r="HI60" t="s">
        <v>275</v>
      </c>
      <c r="HL60" t="s">
        <v>658</v>
      </c>
      <c r="HW60">
        <v>-35</v>
      </c>
      <c r="HX60">
        <v>3950733</v>
      </c>
      <c r="HY60" t="s">
        <v>1705</v>
      </c>
      <c r="HZ60">
        <v>3950699</v>
      </c>
      <c r="IC60">
        <v>0</v>
      </c>
      <c r="ID60">
        <v>0</v>
      </c>
      <c r="IM60">
        <v>18</v>
      </c>
      <c r="IO60" t="s">
        <v>1705</v>
      </c>
      <c r="IQ60" t="s">
        <v>1705</v>
      </c>
      <c r="IU60">
        <v>2</v>
      </c>
      <c r="IV60">
        <f>IF(AND(Table1[[#This Row],[R/P]]="P",Table1[[#This Row],[PaRes]]&lt;&gt;"SCRBL",Table1[[#This Row],[PaRes]]&lt;&gt;"RUN",Table1[[#This Row],[Penalty]]&lt;&gt;1),1,0)</f>
        <v>0</v>
      </c>
      <c r="IW60">
        <f>IF(AND(Table1[[#This Row],[Pass Play]]=1,Table1[[#This Row],[PaRes]]&lt;&gt;"SAC"),1,0)</f>
        <v>0</v>
      </c>
      <c r="IX60">
        <f>IF(Table1[[#This Row],[PaRes]]="COM",1,0)</f>
        <v>0</v>
      </c>
      <c r="IY60">
        <f>IF(Table1[[#This Row],[Pass Play]]=1,Table1[[#This Row],[Gn]],0)</f>
        <v>0</v>
      </c>
      <c r="IZ60">
        <f>IF(AND(Table1[[#This Row],[Pass Play]]=1,Table1[[#This Row],[EFF]]="Y"),1,0)</f>
        <v>0</v>
      </c>
      <c r="JA60">
        <f>IF(AND(Table1[[#This Row],[Pass Play]]=1,Table1[[#This Row],[EFF]]="Y"),Table1[[#This Row],[Gn]],0)</f>
        <v>0</v>
      </c>
      <c r="JB60">
        <f>IF(AND(Table1[[#This Row],[Pass Play]]=1,Table1[[#This Row],[Gn]]&gt;=15),1,0)</f>
        <v>0</v>
      </c>
      <c r="JC60">
        <f>IF(AND(Table1[[#This Row],[Pass Play]]=1,Table1[[#This Row],[Big Play Passes]]=1),Table1[[#This Row],[Gn]],0)</f>
        <v>0</v>
      </c>
      <c r="JD60">
        <f>IF(AND(OR(Table1[[#This Row],[R/P]]="R",Table1[[#This Row],[PaRes]]="SCRBL",Table1[[#This Row],[PaRes]]="RUN"),Table1[[#This Row],[Penalty]]&lt;&gt;1),1,0)</f>
        <v>1</v>
      </c>
      <c r="JE60">
        <f>IF(Table1[[#This Row],[Rush Attempts]]=1,Table1[[#This Row],[Gn]],0)</f>
        <v>2</v>
      </c>
      <c r="JF60">
        <f>IF(AND(Table1[[#This Row],[Rush Attempts]]=1,Table1[[#This Row],[EFF]]="Y"),1,0)</f>
        <v>0</v>
      </c>
      <c r="JG60">
        <f>IF(AND(Table1[[#This Row],[Rush Attempts]]=1,Table1[[#This Row],[EFF]]="Y"),Table1[[#This Row],[Gn]],0)</f>
        <v>0</v>
      </c>
      <c r="JH60">
        <f>IF(AND(Table1[[#This Row],[Rush Attempts]]=1,Table1[[#This Row],[Gn]]&gt;=10),1,0)</f>
        <v>0</v>
      </c>
      <c r="JI60">
        <f>IF(AND(Table1[[#This Row],[Rush Attempts]]=1,Table1[[#This Row],[Big Play Run]]=1),Table1[[#This Row],[Gn]],0)</f>
        <v>0</v>
      </c>
      <c r="JJ60">
        <f>IF(Table1[[#This Row],[PaRes]]="SAC",1,0)</f>
        <v>0</v>
      </c>
      <c r="JK60">
        <f>IF(Table1[[#This Row],[Sacks]]=1,Table1[[#This Row],[Gn]],0)</f>
        <v>0</v>
      </c>
      <c r="JL60">
        <f>IF(Table1[[#This Row],[PaRes]]="INT",1,0)</f>
        <v>0</v>
      </c>
      <c r="JM60">
        <f>IF(Table1[[#This Row],[pff_PENALTY]]&lt;&gt;"",1,0)</f>
        <v>0</v>
      </c>
      <c r="JN60">
        <f>Table1[[#This Row],[pff_PENYARDS]]</f>
        <v>0</v>
      </c>
      <c r="JO60">
        <f>IF(Table1[[#This Row],[S/End]]="TD",1,0)</f>
        <v>0</v>
      </c>
      <c r="JP60">
        <f>IF(OR(Table1[[#This Row],[S/End]]="FGGD"),1,0)</f>
        <v>0</v>
      </c>
      <c r="JQ60">
        <f>IF(OR(Table1[[#This Row],[S/End]]="FUM",Table1[[#This Row],[S/End]]="INT"),1,0)</f>
        <v>0</v>
      </c>
      <c r="JR60">
        <f>IF(AND(Table1[[#This Row],[Touchdown]]=1,Table1[[#This Row],[Pass Play]]=1),1,0)</f>
        <v>0</v>
      </c>
      <c r="JS60">
        <f t="shared" si="2"/>
        <v>0</v>
      </c>
      <c r="JT60">
        <f>IF(AND(OR(Table1[[#This Row],[Pass Play]]=1,Table1[[#This Row],[Rush Attempts]]=1),Table1[[#This Row],[Dn]]=3),1,0)</f>
        <v>0</v>
      </c>
      <c r="JU60">
        <f>IF(AND(Table1[[#This Row],[3rd down attempt]]=1,Table1[[#This Row],[EFF]]="Y"),1,0)</f>
        <v>0</v>
      </c>
      <c r="JV60">
        <f>IF(AND(Table1[[#This Row],[3rd down attempt]]=1,Table1[[#This Row],[Dist]]&gt;=7),1,0)</f>
        <v>0</v>
      </c>
      <c r="JW60">
        <f>IF(AND(OR(Table1[[#This Row],[Pass Play]]=1,Table1[[#This Row],[Rush Attempts]]=1),Table1[[#This Row],[Dn]]=4),1,0)</f>
        <v>0</v>
      </c>
      <c r="JX60">
        <f>IF(AND(Table1[[#This Row],[4th down attempt]]=1,Table1[[#This Row],[EFF]]="Y"),1,0)</f>
        <v>0</v>
      </c>
      <c r="JY60">
        <f>IF(AND(OR(Table1[[#This Row],[Pass Play]]=1,Table1[[#This Row],[Rush Attempts]]=1),Table1[[#This Row],[FPos]]&gt;=0,Table1[[#This Row],[FPos]]&lt;=20),1,0)</f>
        <v>0</v>
      </c>
      <c r="JZ60">
        <f>IF(AND(OR(Table1[[#This Row],[Pass Play]]=1,Table1[[#This Row],[Rush Attempts]]=1),Table1[[#This Row],[Dist]]&lt;=Table1[[#This Row],[Gn]]),1,0)</f>
        <v>0</v>
      </c>
      <c r="KA60">
        <f>IF(Table1[[#This Row],[S/End]]&lt;&gt;"",1,0)</f>
        <v>0</v>
      </c>
      <c r="KB60">
        <f>IF(Table1[[#This Row],[S/End]]="TD",1,0)</f>
        <v>0</v>
      </c>
      <c r="KC60">
        <f>IF(Table1[[#This Row],[S/End]]="FGGD",1,0)</f>
        <v>0</v>
      </c>
      <c r="KD60">
        <f>IF(AND(OR(Table1[[#This Row],[Pass Play]]=1,Table1[[#This Row],[Rush Attempts]]=1),Table1[[#This Row],[Gn]]&lt;0),1,0)</f>
        <v>0</v>
      </c>
      <c r="KE60" s="375">
        <f>IF(AND(Table1[[#This Row],[pff_DRVENDPSN]]=3,Table1[[#This Row],[pff_DRVENDEVENT]]="PUNT"),1,0)</f>
        <v>0</v>
      </c>
    </row>
    <row r="61" spans="1:291" hidden="1">
      <c r="A61">
        <v>10</v>
      </c>
      <c r="B61">
        <v>2102</v>
      </c>
      <c r="C61" t="s">
        <v>14476</v>
      </c>
      <c r="D61">
        <v>1</v>
      </c>
      <c r="E61">
        <v>2</v>
      </c>
      <c r="F61">
        <v>8</v>
      </c>
      <c r="G61">
        <v>3</v>
      </c>
      <c r="H61">
        <v>-35</v>
      </c>
      <c r="J61" t="s">
        <v>298</v>
      </c>
      <c r="K61" t="s">
        <v>1655</v>
      </c>
      <c r="L61" t="s">
        <v>1655</v>
      </c>
      <c r="M61" t="s">
        <v>1790</v>
      </c>
      <c r="N61" t="s">
        <v>440</v>
      </c>
      <c r="O61" t="s">
        <v>254</v>
      </c>
      <c r="P61" t="s">
        <v>1791</v>
      </c>
      <c r="W61" t="s">
        <v>253</v>
      </c>
      <c r="X61" t="s">
        <v>1808</v>
      </c>
      <c r="Y61" t="s">
        <v>874</v>
      </c>
      <c r="Z61" t="s">
        <v>1809</v>
      </c>
      <c r="AB61" t="s">
        <v>372</v>
      </c>
      <c r="AC61" t="s">
        <v>1753</v>
      </c>
      <c r="AJ61">
        <v>29</v>
      </c>
      <c r="AK61" t="s">
        <v>327</v>
      </c>
      <c r="AP61">
        <v>7</v>
      </c>
      <c r="BJ61" t="s">
        <v>274</v>
      </c>
      <c r="BQ61">
        <f t="shared" si="0"/>
        <v>1</v>
      </c>
      <c r="BR61">
        <f t="shared" si="1"/>
        <v>0</v>
      </c>
      <c r="BT61" t="s">
        <v>1602</v>
      </c>
      <c r="BV61">
        <v>0</v>
      </c>
      <c r="BX61">
        <v>0</v>
      </c>
      <c r="BY61" t="s">
        <v>1810</v>
      </c>
      <c r="CA61">
        <v>1</v>
      </c>
      <c r="CD61" s="3">
        <v>0.36944444444444446</v>
      </c>
      <c r="CE61" t="s">
        <v>257</v>
      </c>
      <c r="CF61" t="s">
        <v>1811</v>
      </c>
      <c r="CG61">
        <v>7</v>
      </c>
      <c r="CI61" t="s">
        <v>331</v>
      </c>
      <c r="CJ61">
        <v>0</v>
      </c>
      <c r="CK61" t="s">
        <v>1812</v>
      </c>
      <c r="CL61" s="4">
        <v>38444</v>
      </c>
      <c r="CM61" t="s">
        <v>1796</v>
      </c>
      <c r="CN61" t="s">
        <v>1813</v>
      </c>
      <c r="CO61">
        <v>0</v>
      </c>
      <c r="CQ61" t="s">
        <v>282</v>
      </c>
      <c r="CR61" t="s">
        <v>1602</v>
      </c>
      <c r="CU61" t="s">
        <v>1798</v>
      </c>
      <c r="CW61">
        <v>0</v>
      </c>
      <c r="CY61">
        <v>3</v>
      </c>
      <c r="CZ61" t="s">
        <v>553</v>
      </c>
      <c r="DA61">
        <v>0</v>
      </c>
      <c r="DB61">
        <v>8</v>
      </c>
      <c r="DC61" t="s">
        <v>1781</v>
      </c>
      <c r="DD61">
        <v>-23</v>
      </c>
      <c r="DF61" t="s">
        <v>1814</v>
      </c>
      <c r="DK61">
        <v>3</v>
      </c>
      <c r="DL61" s="4">
        <v>44449</v>
      </c>
      <c r="DM61">
        <v>20022</v>
      </c>
      <c r="DN61">
        <v>2021</v>
      </c>
      <c r="DO61">
        <v>0</v>
      </c>
      <c r="DQ61">
        <v>79116</v>
      </c>
      <c r="DR61">
        <v>20</v>
      </c>
      <c r="DU61" t="s">
        <v>274</v>
      </c>
      <c r="DV61" t="s">
        <v>257</v>
      </c>
      <c r="DX61">
        <v>7</v>
      </c>
      <c r="DY61" t="s">
        <v>275</v>
      </c>
      <c r="EE61">
        <v>0</v>
      </c>
      <c r="EF61" t="s">
        <v>1799</v>
      </c>
      <c r="EG61" t="s">
        <v>1800</v>
      </c>
      <c r="EH61">
        <v>1</v>
      </c>
      <c r="EJ61" t="s">
        <v>1669</v>
      </c>
      <c r="EK61" t="s">
        <v>1670</v>
      </c>
      <c r="EL61" t="s">
        <v>1801</v>
      </c>
      <c r="EM61" t="s">
        <v>1815</v>
      </c>
      <c r="EO61" t="s">
        <v>269</v>
      </c>
      <c r="EP61" t="s">
        <v>1109</v>
      </c>
      <c r="EQ61">
        <v>0</v>
      </c>
      <c r="ER61" t="s">
        <v>491</v>
      </c>
      <c r="ET61" t="s">
        <v>1816</v>
      </c>
      <c r="EU61">
        <v>-2</v>
      </c>
      <c r="EV61" t="s">
        <v>274</v>
      </c>
      <c r="EW61" t="s">
        <v>349</v>
      </c>
      <c r="EX61" t="s">
        <v>1817</v>
      </c>
      <c r="EY61" t="s">
        <v>889</v>
      </c>
      <c r="FB61" t="s">
        <v>1818</v>
      </c>
      <c r="FC61" t="s">
        <v>1819</v>
      </c>
      <c r="FD61" t="s">
        <v>253</v>
      </c>
      <c r="FE61">
        <v>1</v>
      </c>
      <c r="FF61">
        <v>6</v>
      </c>
      <c r="FL61">
        <v>0</v>
      </c>
      <c r="FN61">
        <v>0</v>
      </c>
      <c r="FQ61">
        <v>0</v>
      </c>
      <c r="FS61" t="s">
        <v>1675</v>
      </c>
      <c r="FV61" t="s">
        <v>1804</v>
      </c>
      <c r="FW61" t="s">
        <v>397</v>
      </c>
      <c r="FY61">
        <v>0</v>
      </c>
      <c r="GA61">
        <v>7</v>
      </c>
      <c r="GB61">
        <v>7</v>
      </c>
      <c r="GC61">
        <v>0</v>
      </c>
      <c r="GE61" t="s">
        <v>355</v>
      </c>
      <c r="GF61">
        <v>0</v>
      </c>
      <c r="GI61">
        <v>2.9</v>
      </c>
      <c r="GJ61">
        <v>0</v>
      </c>
      <c r="GK61">
        <v>0</v>
      </c>
      <c r="GM61" t="s">
        <v>1820</v>
      </c>
      <c r="GN61">
        <v>5</v>
      </c>
      <c r="GO61">
        <v>1</v>
      </c>
      <c r="GP61" t="s">
        <v>533</v>
      </c>
      <c r="GR61">
        <v>1</v>
      </c>
      <c r="HA61" t="s">
        <v>560</v>
      </c>
      <c r="HC61" t="s">
        <v>294</v>
      </c>
      <c r="HD61" t="s">
        <v>294</v>
      </c>
      <c r="HF61">
        <v>0</v>
      </c>
      <c r="HG61">
        <v>30</v>
      </c>
      <c r="HH61">
        <v>7</v>
      </c>
      <c r="HI61" t="s">
        <v>275</v>
      </c>
      <c r="HK61" t="s">
        <v>889</v>
      </c>
      <c r="HL61" t="s">
        <v>658</v>
      </c>
      <c r="HM61" t="s">
        <v>1814</v>
      </c>
      <c r="HO61" t="s">
        <v>1648</v>
      </c>
      <c r="HP61" t="s">
        <v>1821</v>
      </c>
      <c r="HQ61" t="s">
        <v>1822</v>
      </c>
      <c r="HR61" t="s">
        <v>1823</v>
      </c>
      <c r="HT61" t="s">
        <v>1824</v>
      </c>
      <c r="HW61">
        <v>-38</v>
      </c>
      <c r="HX61">
        <v>3950765</v>
      </c>
      <c r="HY61" t="s">
        <v>1814</v>
      </c>
      <c r="HZ61">
        <v>3950733</v>
      </c>
      <c r="IC61">
        <v>0</v>
      </c>
      <c r="ID61">
        <v>0</v>
      </c>
      <c r="IM61">
        <v>19</v>
      </c>
      <c r="IO61" t="s">
        <v>1814</v>
      </c>
      <c r="IQ61" t="s">
        <v>1814</v>
      </c>
      <c r="IU61">
        <v>2</v>
      </c>
      <c r="IV61">
        <f>IF(AND(Table1[[#This Row],[R/P]]="P",Table1[[#This Row],[PaRes]]&lt;&gt;"SCRBL",Table1[[#This Row],[PaRes]]&lt;&gt;"RUN",Table1[[#This Row],[Penalty]]&lt;&gt;1),1,0)</f>
        <v>1</v>
      </c>
      <c r="IW61">
        <f>IF(AND(Table1[[#This Row],[Pass Play]]=1,Table1[[#This Row],[PaRes]]&lt;&gt;"SAC"),1,0)</f>
        <v>1</v>
      </c>
      <c r="IX61">
        <f>IF(Table1[[#This Row],[PaRes]]="COM",1,0)</f>
        <v>1</v>
      </c>
      <c r="IY61">
        <f>IF(Table1[[#This Row],[Pass Play]]=1,Table1[[#This Row],[Gn]],0)</f>
        <v>3</v>
      </c>
      <c r="IZ61">
        <f>IF(AND(Table1[[#This Row],[Pass Play]]=1,Table1[[#This Row],[EFF]]="Y"),1,0)</f>
        <v>0</v>
      </c>
      <c r="JA61">
        <f>IF(AND(Table1[[#This Row],[Pass Play]]=1,Table1[[#This Row],[EFF]]="Y"),Table1[[#This Row],[Gn]],0)</f>
        <v>0</v>
      </c>
      <c r="JB61">
        <f>IF(AND(Table1[[#This Row],[Pass Play]]=1,Table1[[#This Row],[Gn]]&gt;=15),1,0)</f>
        <v>0</v>
      </c>
      <c r="JC61">
        <f>IF(AND(Table1[[#This Row],[Pass Play]]=1,Table1[[#This Row],[Big Play Passes]]=1),Table1[[#This Row],[Gn]],0)</f>
        <v>0</v>
      </c>
      <c r="JD61">
        <f>IF(AND(OR(Table1[[#This Row],[R/P]]="R",Table1[[#This Row],[PaRes]]="SCRBL",Table1[[#This Row],[PaRes]]="RUN"),Table1[[#This Row],[Penalty]]&lt;&gt;1),1,0)</f>
        <v>0</v>
      </c>
      <c r="JE61">
        <f>IF(Table1[[#This Row],[Rush Attempts]]=1,Table1[[#This Row],[Gn]],0)</f>
        <v>0</v>
      </c>
      <c r="JF61">
        <f>IF(AND(Table1[[#This Row],[Rush Attempts]]=1,Table1[[#This Row],[EFF]]="Y"),1,0)</f>
        <v>0</v>
      </c>
      <c r="JG61">
        <f>IF(AND(Table1[[#This Row],[Rush Attempts]]=1,Table1[[#This Row],[EFF]]="Y"),Table1[[#This Row],[Gn]],0)</f>
        <v>0</v>
      </c>
      <c r="JH61">
        <f>IF(AND(Table1[[#This Row],[Rush Attempts]]=1,Table1[[#This Row],[Gn]]&gt;=10),1,0)</f>
        <v>0</v>
      </c>
      <c r="JI61">
        <f>IF(AND(Table1[[#This Row],[Rush Attempts]]=1,Table1[[#This Row],[Big Play Run]]=1),Table1[[#This Row],[Gn]],0)</f>
        <v>0</v>
      </c>
      <c r="JJ61">
        <f>IF(Table1[[#This Row],[PaRes]]="SAC",1,0)</f>
        <v>0</v>
      </c>
      <c r="JK61">
        <f>IF(Table1[[#This Row],[Sacks]]=1,Table1[[#This Row],[Gn]],0)</f>
        <v>0</v>
      </c>
      <c r="JL61">
        <f>IF(Table1[[#This Row],[PaRes]]="INT",1,0)</f>
        <v>0</v>
      </c>
      <c r="JM61">
        <f>IF(Table1[[#This Row],[pff_PENALTY]]&lt;&gt;"",1,0)</f>
        <v>0</v>
      </c>
      <c r="JN61">
        <f>Table1[[#This Row],[pff_PENYARDS]]</f>
        <v>0</v>
      </c>
      <c r="JO61">
        <f>IF(Table1[[#This Row],[S/End]]="TD",1,0)</f>
        <v>0</v>
      </c>
      <c r="JP61">
        <f>IF(OR(Table1[[#This Row],[S/End]]="FGGD"),1,0)</f>
        <v>0</v>
      </c>
      <c r="JQ61">
        <f>IF(OR(Table1[[#This Row],[S/End]]="FUM",Table1[[#This Row],[S/End]]="INT"),1,0)</f>
        <v>0</v>
      </c>
      <c r="JR61">
        <f>IF(AND(Table1[[#This Row],[Touchdown]]=1,Table1[[#This Row],[Pass Play]]=1),1,0)</f>
        <v>0</v>
      </c>
      <c r="JS61">
        <f t="shared" si="2"/>
        <v>0</v>
      </c>
      <c r="JT61">
        <f>IF(AND(OR(Table1[[#This Row],[Pass Play]]=1,Table1[[#This Row],[Rush Attempts]]=1),Table1[[#This Row],[Dn]]=3),1,0)</f>
        <v>0</v>
      </c>
      <c r="JU61">
        <f>IF(AND(Table1[[#This Row],[3rd down attempt]]=1,Table1[[#This Row],[EFF]]="Y"),1,0)</f>
        <v>0</v>
      </c>
      <c r="JV61">
        <f>IF(AND(Table1[[#This Row],[3rd down attempt]]=1,Table1[[#This Row],[Dist]]&gt;=7),1,0)</f>
        <v>0</v>
      </c>
      <c r="JW61">
        <f>IF(AND(OR(Table1[[#This Row],[Pass Play]]=1,Table1[[#This Row],[Rush Attempts]]=1),Table1[[#This Row],[Dn]]=4),1,0)</f>
        <v>0</v>
      </c>
      <c r="JX61">
        <f>IF(AND(Table1[[#This Row],[4th down attempt]]=1,Table1[[#This Row],[EFF]]="Y"),1,0)</f>
        <v>0</v>
      </c>
      <c r="JY61">
        <f>IF(AND(OR(Table1[[#This Row],[Pass Play]]=1,Table1[[#This Row],[Rush Attempts]]=1),Table1[[#This Row],[FPos]]&gt;=0,Table1[[#This Row],[FPos]]&lt;=20),1,0)</f>
        <v>0</v>
      </c>
      <c r="JZ61">
        <f>IF(AND(OR(Table1[[#This Row],[Pass Play]]=1,Table1[[#This Row],[Rush Attempts]]=1),Table1[[#This Row],[Dist]]&lt;=Table1[[#This Row],[Gn]]),1,0)</f>
        <v>0</v>
      </c>
      <c r="KA61">
        <f>IF(Table1[[#This Row],[S/End]]&lt;&gt;"",1,0)</f>
        <v>0</v>
      </c>
      <c r="KB61">
        <f>IF(Table1[[#This Row],[S/End]]="TD",1,0)</f>
        <v>0</v>
      </c>
      <c r="KC61">
        <f>IF(Table1[[#This Row],[S/End]]="FGGD",1,0)</f>
        <v>0</v>
      </c>
      <c r="KD61">
        <f>IF(AND(OR(Table1[[#This Row],[Pass Play]]=1,Table1[[#This Row],[Rush Attempts]]=1),Table1[[#This Row],[Gn]]&lt;0),1,0)</f>
        <v>0</v>
      </c>
      <c r="KE61" s="375">
        <f>IF(AND(Table1[[#This Row],[pff_DRVENDPSN]]=3,Table1[[#This Row],[pff_DRVENDEVENT]]="PUNT"),1,0)</f>
        <v>0</v>
      </c>
    </row>
    <row r="62" spans="1:291" hidden="1">
      <c r="A62">
        <v>11</v>
      </c>
      <c r="B62">
        <v>2102</v>
      </c>
      <c r="C62" t="s">
        <v>14476</v>
      </c>
      <c r="D62">
        <v>1</v>
      </c>
      <c r="E62">
        <v>3</v>
      </c>
      <c r="F62">
        <v>5</v>
      </c>
      <c r="G62">
        <v>50</v>
      </c>
      <c r="H62">
        <v>-38</v>
      </c>
      <c r="J62" t="s">
        <v>254</v>
      </c>
      <c r="K62">
        <v>11</v>
      </c>
      <c r="L62" t="s">
        <v>1826</v>
      </c>
      <c r="M62" t="s">
        <v>1827</v>
      </c>
      <c r="N62" t="s">
        <v>408</v>
      </c>
      <c r="P62" t="s">
        <v>409</v>
      </c>
      <c r="T62" t="s">
        <v>1828</v>
      </c>
      <c r="W62" t="s">
        <v>253</v>
      </c>
      <c r="X62" t="s">
        <v>1829</v>
      </c>
      <c r="Y62" t="s">
        <v>1830</v>
      </c>
      <c r="Z62" t="s">
        <v>1831</v>
      </c>
      <c r="AB62" t="s">
        <v>666</v>
      </c>
      <c r="AC62" t="s">
        <v>667</v>
      </c>
      <c r="AJ62">
        <v>4</v>
      </c>
      <c r="AK62" t="s">
        <v>327</v>
      </c>
      <c r="AP62">
        <v>7</v>
      </c>
      <c r="AY62">
        <v>4</v>
      </c>
      <c r="BJ62" t="s">
        <v>274</v>
      </c>
      <c r="BQ62">
        <f t="shared" si="0"/>
        <v>1</v>
      </c>
      <c r="BR62">
        <f t="shared" si="1"/>
        <v>0</v>
      </c>
      <c r="BT62" t="s">
        <v>1602</v>
      </c>
      <c r="BV62">
        <v>0</v>
      </c>
      <c r="BX62">
        <v>0</v>
      </c>
      <c r="BY62" t="s">
        <v>1832</v>
      </c>
      <c r="CA62">
        <v>1</v>
      </c>
      <c r="CD62" s="3">
        <v>0.33888888888888885</v>
      </c>
      <c r="CE62" t="s">
        <v>294</v>
      </c>
      <c r="CF62" t="s">
        <v>1833</v>
      </c>
      <c r="CG62">
        <v>8</v>
      </c>
      <c r="CI62" t="s">
        <v>493</v>
      </c>
      <c r="CJ62">
        <v>1</v>
      </c>
      <c r="CK62" t="s">
        <v>1834</v>
      </c>
      <c r="CL62" s="4">
        <v>38444</v>
      </c>
      <c r="CM62" t="s">
        <v>1835</v>
      </c>
      <c r="CN62" t="s">
        <v>1836</v>
      </c>
      <c r="CO62">
        <v>0</v>
      </c>
      <c r="CP62" t="s">
        <v>1736</v>
      </c>
      <c r="CQ62" t="s">
        <v>269</v>
      </c>
      <c r="CR62" t="s">
        <v>1602</v>
      </c>
      <c r="CU62" t="s">
        <v>1837</v>
      </c>
      <c r="CW62">
        <v>0</v>
      </c>
      <c r="CY62">
        <v>4</v>
      </c>
      <c r="CZ62" t="s">
        <v>553</v>
      </c>
      <c r="DA62">
        <v>0</v>
      </c>
      <c r="DB62">
        <v>8</v>
      </c>
      <c r="DC62" t="s">
        <v>1781</v>
      </c>
      <c r="DD62">
        <v>-23</v>
      </c>
      <c r="DF62" t="s">
        <v>1838</v>
      </c>
      <c r="DK62">
        <v>50</v>
      </c>
      <c r="DL62" s="4">
        <v>44449</v>
      </c>
      <c r="DM62">
        <v>20022</v>
      </c>
      <c r="DN62">
        <v>2021</v>
      </c>
      <c r="DO62">
        <v>0</v>
      </c>
      <c r="DQ62">
        <v>79116</v>
      </c>
      <c r="DR62">
        <v>21</v>
      </c>
      <c r="DU62" t="s">
        <v>274</v>
      </c>
      <c r="DV62" t="s">
        <v>257</v>
      </c>
      <c r="DX62">
        <v>7</v>
      </c>
      <c r="DY62" t="s">
        <v>275</v>
      </c>
      <c r="EA62" t="s">
        <v>1839</v>
      </c>
      <c r="EE62">
        <v>0</v>
      </c>
      <c r="EF62" t="s">
        <v>1840</v>
      </c>
      <c r="EG62" t="s">
        <v>383</v>
      </c>
      <c r="EH62">
        <v>0</v>
      </c>
      <c r="EJ62" t="s">
        <v>340</v>
      </c>
      <c r="EK62" t="s">
        <v>486</v>
      </c>
      <c r="EL62" t="s">
        <v>1841</v>
      </c>
      <c r="EM62" t="s">
        <v>1842</v>
      </c>
      <c r="EN62" t="s">
        <v>1843</v>
      </c>
      <c r="EO62" t="s">
        <v>282</v>
      </c>
      <c r="EP62" t="s">
        <v>490</v>
      </c>
      <c r="EQ62">
        <v>0</v>
      </c>
      <c r="ER62" t="s">
        <v>491</v>
      </c>
      <c r="ET62" t="s">
        <v>1844</v>
      </c>
      <c r="EU62">
        <v>46</v>
      </c>
      <c r="EV62" t="s">
        <v>257</v>
      </c>
      <c r="EW62" t="s">
        <v>349</v>
      </c>
      <c r="EX62" t="s">
        <v>771</v>
      </c>
      <c r="EY62" t="s">
        <v>898</v>
      </c>
      <c r="FB62" t="s">
        <v>1845</v>
      </c>
      <c r="FC62" t="s">
        <v>1846</v>
      </c>
      <c r="FE62">
        <v>0</v>
      </c>
      <c r="FF62">
        <v>4</v>
      </c>
      <c r="FK62" t="s">
        <v>1847</v>
      </c>
      <c r="FL62">
        <v>0</v>
      </c>
      <c r="FN62">
        <v>1</v>
      </c>
      <c r="FO62" t="s">
        <v>1839</v>
      </c>
      <c r="FP62" t="s">
        <v>1057</v>
      </c>
      <c r="FQ62">
        <v>0</v>
      </c>
      <c r="FS62" t="s">
        <v>395</v>
      </c>
      <c r="FV62" t="s">
        <v>496</v>
      </c>
      <c r="FY62">
        <v>0</v>
      </c>
      <c r="GA62">
        <v>7</v>
      </c>
      <c r="GB62">
        <v>7</v>
      </c>
      <c r="GC62">
        <v>0</v>
      </c>
      <c r="GD62" t="s">
        <v>1848</v>
      </c>
      <c r="GE62" t="s">
        <v>355</v>
      </c>
      <c r="GF62">
        <v>1</v>
      </c>
      <c r="GG62" t="s">
        <v>274</v>
      </c>
      <c r="GH62">
        <v>1.8</v>
      </c>
      <c r="GI62">
        <v>5.8</v>
      </c>
      <c r="GJ62">
        <v>0</v>
      </c>
      <c r="GK62">
        <v>0</v>
      </c>
      <c r="GL62" t="s">
        <v>1849</v>
      </c>
      <c r="GM62" t="s">
        <v>1850</v>
      </c>
      <c r="GN62">
        <v>4</v>
      </c>
      <c r="GO62">
        <v>3</v>
      </c>
      <c r="GP62" t="s">
        <v>499</v>
      </c>
      <c r="GQ62" t="s">
        <v>779</v>
      </c>
      <c r="GR62">
        <v>46</v>
      </c>
      <c r="HA62" t="s">
        <v>1851</v>
      </c>
      <c r="HC62" t="s">
        <v>313</v>
      </c>
      <c r="HD62" t="s">
        <v>313</v>
      </c>
      <c r="HE62" t="s">
        <v>1852</v>
      </c>
      <c r="HF62">
        <v>0</v>
      </c>
      <c r="HG62">
        <v>11</v>
      </c>
      <c r="HH62">
        <v>7</v>
      </c>
      <c r="HI62" t="s">
        <v>275</v>
      </c>
      <c r="HL62" t="s">
        <v>499</v>
      </c>
      <c r="HM62" t="s">
        <v>1838</v>
      </c>
      <c r="HO62" t="s">
        <v>1853</v>
      </c>
      <c r="HP62" t="s">
        <v>1854</v>
      </c>
      <c r="HQ62" t="s">
        <v>1855</v>
      </c>
      <c r="HR62" t="s">
        <v>1856</v>
      </c>
      <c r="HT62" t="s">
        <v>1857</v>
      </c>
      <c r="HW62">
        <v>12</v>
      </c>
      <c r="HX62">
        <v>3950818</v>
      </c>
      <c r="HY62" t="s">
        <v>898</v>
      </c>
      <c r="HZ62">
        <v>3950765</v>
      </c>
      <c r="IC62">
        <v>0</v>
      </c>
      <c r="ID62">
        <v>0</v>
      </c>
      <c r="IM62">
        <v>20</v>
      </c>
      <c r="IQ62" t="s">
        <v>1838</v>
      </c>
      <c r="IU62">
        <v>2</v>
      </c>
      <c r="IV62">
        <f>IF(AND(Table1[[#This Row],[R/P]]="P",Table1[[#This Row],[PaRes]]&lt;&gt;"SCRBL",Table1[[#This Row],[PaRes]]&lt;&gt;"RUN",Table1[[#This Row],[Penalty]]&lt;&gt;1),1,0)</f>
        <v>1</v>
      </c>
      <c r="IW62">
        <f>IF(AND(Table1[[#This Row],[Pass Play]]=1,Table1[[#This Row],[PaRes]]&lt;&gt;"SAC"),1,0)</f>
        <v>1</v>
      </c>
      <c r="IX62">
        <f>IF(Table1[[#This Row],[PaRes]]="COM",1,0)</f>
        <v>1</v>
      </c>
      <c r="IY62">
        <f>IF(Table1[[#This Row],[Pass Play]]=1,Table1[[#This Row],[Gn]],0)</f>
        <v>50</v>
      </c>
      <c r="IZ62">
        <f>IF(AND(Table1[[#This Row],[Pass Play]]=1,Table1[[#This Row],[EFF]]="Y"),1,0)</f>
        <v>1</v>
      </c>
      <c r="JA62">
        <f>IF(AND(Table1[[#This Row],[Pass Play]]=1,Table1[[#This Row],[EFF]]="Y"),Table1[[#This Row],[Gn]],0)</f>
        <v>50</v>
      </c>
      <c r="JB62">
        <f>IF(AND(Table1[[#This Row],[Pass Play]]=1,Table1[[#This Row],[Gn]]&gt;=15),1,0)</f>
        <v>1</v>
      </c>
      <c r="JC62">
        <f>IF(AND(Table1[[#This Row],[Pass Play]]=1,Table1[[#This Row],[Big Play Passes]]=1),Table1[[#This Row],[Gn]],0)</f>
        <v>50</v>
      </c>
      <c r="JD62">
        <f>IF(AND(OR(Table1[[#This Row],[R/P]]="R",Table1[[#This Row],[PaRes]]="SCRBL",Table1[[#This Row],[PaRes]]="RUN"),Table1[[#This Row],[Penalty]]&lt;&gt;1),1,0)</f>
        <v>0</v>
      </c>
      <c r="JE62">
        <f>IF(Table1[[#This Row],[Rush Attempts]]=1,Table1[[#This Row],[Gn]],0)</f>
        <v>0</v>
      </c>
      <c r="JF62">
        <f>IF(AND(Table1[[#This Row],[Rush Attempts]]=1,Table1[[#This Row],[EFF]]="Y"),1,0)</f>
        <v>0</v>
      </c>
      <c r="JG62">
        <f>IF(AND(Table1[[#This Row],[Rush Attempts]]=1,Table1[[#This Row],[EFF]]="Y"),Table1[[#This Row],[Gn]],0)</f>
        <v>0</v>
      </c>
      <c r="JH62">
        <f>IF(AND(Table1[[#This Row],[Rush Attempts]]=1,Table1[[#This Row],[Gn]]&gt;=10),1,0)</f>
        <v>0</v>
      </c>
      <c r="JI62">
        <f>IF(AND(Table1[[#This Row],[Rush Attempts]]=1,Table1[[#This Row],[Big Play Run]]=1),Table1[[#This Row],[Gn]],0)</f>
        <v>0</v>
      </c>
      <c r="JJ62">
        <f>IF(Table1[[#This Row],[PaRes]]="SAC",1,0)</f>
        <v>0</v>
      </c>
      <c r="JK62">
        <f>IF(Table1[[#This Row],[Sacks]]=1,Table1[[#This Row],[Gn]],0)</f>
        <v>0</v>
      </c>
      <c r="JL62">
        <f>IF(Table1[[#This Row],[PaRes]]="INT",1,0)</f>
        <v>0</v>
      </c>
      <c r="JM62">
        <f>IF(Table1[[#This Row],[pff_PENALTY]]&lt;&gt;"",1,0)</f>
        <v>0</v>
      </c>
      <c r="JN62">
        <f>Table1[[#This Row],[pff_PENYARDS]]</f>
        <v>0</v>
      </c>
      <c r="JO62">
        <f>IF(Table1[[#This Row],[S/End]]="TD",1,0)</f>
        <v>0</v>
      </c>
      <c r="JP62">
        <f>IF(OR(Table1[[#This Row],[S/End]]="FGGD"),1,0)</f>
        <v>0</v>
      </c>
      <c r="JQ62">
        <f>IF(OR(Table1[[#This Row],[S/End]]="FUM",Table1[[#This Row],[S/End]]="INT"),1,0)</f>
        <v>0</v>
      </c>
      <c r="JR62">
        <f>IF(AND(Table1[[#This Row],[Touchdown]]=1,Table1[[#This Row],[Pass Play]]=1),1,0)</f>
        <v>0</v>
      </c>
      <c r="JS62">
        <f t="shared" si="2"/>
        <v>0</v>
      </c>
      <c r="JT62">
        <f>IF(AND(OR(Table1[[#This Row],[Pass Play]]=1,Table1[[#This Row],[Rush Attempts]]=1),Table1[[#This Row],[Dn]]=3),1,0)</f>
        <v>1</v>
      </c>
      <c r="JU62">
        <f>IF(AND(Table1[[#This Row],[3rd down attempt]]=1,Table1[[#This Row],[EFF]]="Y"),1,0)</f>
        <v>1</v>
      </c>
      <c r="JV62">
        <f>IF(AND(Table1[[#This Row],[3rd down attempt]]=1,Table1[[#This Row],[Dist]]&gt;=7),1,0)</f>
        <v>0</v>
      </c>
      <c r="JW62">
        <f>IF(AND(OR(Table1[[#This Row],[Pass Play]]=1,Table1[[#This Row],[Rush Attempts]]=1),Table1[[#This Row],[Dn]]=4),1,0)</f>
        <v>0</v>
      </c>
      <c r="JX62">
        <f>IF(AND(Table1[[#This Row],[4th down attempt]]=1,Table1[[#This Row],[EFF]]="Y"),1,0)</f>
        <v>0</v>
      </c>
      <c r="JY62">
        <f>IF(AND(OR(Table1[[#This Row],[Pass Play]]=1,Table1[[#This Row],[Rush Attempts]]=1),Table1[[#This Row],[FPos]]&gt;=0,Table1[[#This Row],[FPos]]&lt;=20),1,0)</f>
        <v>0</v>
      </c>
      <c r="JZ62">
        <f>IF(AND(OR(Table1[[#This Row],[Pass Play]]=1,Table1[[#This Row],[Rush Attempts]]=1),Table1[[#This Row],[Dist]]&lt;=Table1[[#This Row],[Gn]]),1,0)</f>
        <v>1</v>
      </c>
      <c r="KA62">
        <f>IF(Table1[[#This Row],[S/End]]&lt;&gt;"",1,0)</f>
        <v>0</v>
      </c>
      <c r="KB62">
        <f>IF(Table1[[#This Row],[S/End]]="TD",1,0)</f>
        <v>0</v>
      </c>
      <c r="KC62">
        <f>IF(Table1[[#This Row],[S/End]]="FGGD",1,0)</f>
        <v>0</v>
      </c>
      <c r="KD62">
        <f>IF(AND(OR(Table1[[#This Row],[Pass Play]]=1,Table1[[#This Row],[Rush Attempts]]=1),Table1[[#This Row],[Gn]]&lt;0),1,0)</f>
        <v>0</v>
      </c>
      <c r="KE62" s="375">
        <f>IF(AND(Table1[[#This Row],[pff_DRVENDPSN]]=3,Table1[[#This Row],[pff_DRVENDEVENT]]="PUNT"),1,0)</f>
        <v>0</v>
      </c>
    </row>
    <row r="63" spans="1:291" hidden="1">
      <c r="A63">
        <v>12</v>
      </c>
      <c r="B63">
        <v>2102</v>
      </c>
      <c r="C63" t="s">
        <v>14476</v>
      </c>
      <c r="D63">
        <v>1</v>
      </c>
      <c r="E63">
        <v>1</v>
      </c>
      <c r="F63">
        <v>10</v>
      </c>
      <c r="G63">
        <v>8</v>
      </c>
      <c r="H63">
        <v>12</v>
      </c>
      <c r="J63" t="s">
        <v>254</v>
      </c>
      <c r="K63">
        <v>11</v>
      </c>
      <c r="L63">
        <v>11</v>
      </c>
      <c r="M63" t="s">
        <v>1859</v>
      </c>
      <c r="N63" t="s">
        <v>978</v>
      </c>
      <c r="P63" t="s">
        <v>979</v>
      </c>
      <c r="S63" t="s">
        <v>1014</v>
      </c>
      <c r="W63" t="s">
        <v>257</v>
      </c>
      <c r="X63" t="s">
        <v>1860</v>
      </c>
      <c r="AE63" t="s">
        <v>1098</v>
      </c>
      <c r="AF63" t="s">
        <v>1099</v>
      </c>
      <c r="AG63" t="s">
        <v>1860</v>
      </c>
      <c r="AH63" t="s">
        <v>274</v>
      </c>
      <c r="AJ63">
        <v>22</v>
      </c>
      <c r="AP63">
        <v>7</v>
      </c>
      <c r="BJ63" t="s">
        <v>257</v>
      </c>
      <c r="BQ63">
        <f t="shared" si="0"/>
        <v>0</v>
      </c>
      <c r="BR63">
        <f t="shared" si="1"/>
        <v>1</v>
      </c>
      <c r="BT63" t="s">
        <v>1602</v>
      </c>
      <c r="BV63">
        <v>0</v>
      </c>
      <c r="BX63">
        <v>0</v>
      </c>
      <c r="BY63" t="s">
        <v>1861</v>
      </c>
      <c r="CD63" s="3">
        <v>0.3125</v>
      </c>
      <c r="CF63" t="s">
        <v>1862</v>
      </c>
      <c r="CJ63">
        <v>0</v>
      </c>
      <c r="CK63" t="s">
        <v>1863</v>
      </c>
      <c r="CL63" s="4">
        <v>38444</v>
      </c>
      <c r="CM63" t="s">
        <v>1864</v>
      </c>
      <c r="CN63" t="s">
        <v>1865</v>
      </c>
      <c r="CO63">
        <v>0</v>
      </c>
      <c r="CP63" t="s">
        <v>1866</v>
      </c>
      <c r="CQ63" t="s">
        <v>269</v>
      </c>
      <c r="CR63" t="s">
        <v>1602</v>
      </c>
      <c r="CU63" t="s">
        <v>1867</v>
      </c>
      <c r="CW63">
        <v>0</v>
      </c>
      <c r="CY63">
        <v>5</v>
      </c>
      <c r="CZ63" t="s">
        <v>553</v>
      </c>
      <c r="DA63">
        <v>0</v>
      </c>
      <c r="DB63">
        <v>8</v>
      </c>
      <c r="DC63" t="s">
        <v>1781</v>
      </c>
      <c r="DD63">
        <v>-23</v>
      </c>
      <c r="DF63" t="s">
        <v>1693</v>
      </c>
      <c r="DK63">
        <v>8</v>
      </c>
      <c r="DL63" s="4">
        <v>44449</v>
      </c>
      <c r="DM63">
        <v>20022</v>
      </c>
      <c r="DN63">
        <v>2021</v>
      </c>
      <c r="DO63">
        <v>0</v>
      </c>
      <c r="DQ63">
        <v>79116</v>
      </c>
      <c r="DR63">
        <v>22</v>
      </c>
      <c r="DU63" t="s">
        <v>257</v>
      </c>
      <c r="DV63" t="s">
        <v>274</v>
      </c>
      <c r="DX63">
        <v>7</v>
      </c>
      <c r="DY63" t="s">
        <v>275</v>
      </c>
      <c r="EC63" t="s">
        <v>600</v>
      </c>
      <c r="EE63">
        <v>0</v>
      </c>
      <c r="EF63" t="s">
        <v>990</v>
      </c>
      <c r="EG63" t="s">
        <v>675</v>
      </c>
      <c r="EH63">
        <v>0</v>
      </c>
      <c r="EJ63" t="s">
        <v>340</v>
      </c>
      <c r="EK63" t="s">
        <v>341</v>
      </c>
      <c r="EL63" t="s">
        <v>1868</v>
      </c>
      <c r="EM63" t="s">
        <v>1869</v>
      </c>
      <c r="EN63" t="s">
        <v>391</v>
      </c>
      <c r="EO63" t="s">
        <v>282</v>
      </c>
      <c r="EP63" t="s">
        <v>345</v>
      </c>
      <c r="EQ63">
        <v>1</v>
      </c>
      <c r="ET63" t="s">
        <v>1870</v>
      </c>
      <c r="FE63">
        <v>0</v>
      </c>
      <c r="FF63">
        <v>5</v>
      </c>
      <c r="FG63" t="s">
        <v>285</v>
      </c>
      <c r="FH63" t="s">
        <v>309</v>
      </c>
      <c r="FI63" t="s">
        <v>308</v>
      </c>
      <c r="FL63">
        <v>0</v>
      </c>
      <c r="FN63">
        <v>0</v>
      </c>
      <c r="FQ63">
        <v>0</v>
      </c>
      <c r="FS63" t="s">
        <v>462</v>
      </c>
      <c r="FU63" t="s">
        <v>274</v>
      </c>
      <c r="FV63" t="s">
        <v>777</v>
      </c>
      <c r="FW63" t="s">
        <v>431</v>
      </c>
      <c r="FX63" t="s">
        <v>432</v>
      </c>
      <c r="FY63">
        <v>1</v>
      </c>
      <c r="GA63">
        <v>7</v>
      </c>
      <c r="GB63">
        <v>7</v>
      </c>
      <c r="GC63">
        <v>0</v>
      </c>
      <c r="GE63" t="s">
        <v>355</v>
      </c>
      <c r="GF63">
        <v>0</v>
      </c>
      <c r="GG63" t="s">
        <v>257</v>
      </c>
      <c r="GJ63">
        <v>0</v>
      </c>
      <c r="GK63">
        <v>0</v>
      </c>
      <c r="GM63" t="s">
        <v>1871</v>
      </c>
      <c r="GO63">
        <v>10</v>
      </c>
      <c r="HA63" t="s">
        <v>1872</v>
      </c>
      <c r="HB63" t="s">
        <v>1873</v>
      </c>
      <c r="HC63" t="s">
        <v>313</v>
      </c>
      <c r="HD63" t="s">
        <v>313</v>
      </c>
      <c r="HE63" t="s">
        <v>1874</v>
      </c>
      <c r="HF63">
        <v>0</v>
      </c>
      <c r="HG63">
        <v>11</v>
      </c>
      <c r="HH63">
        <v>7</v>
      </c>
      <c r="HI63" t="s">
        <v>275</v>
      </c>
      <c r="HL63" t="s">
        <v>58</v>
      </c>
      <c r="HP63" t="s">
        <v>1875</v>
      </c>
      <c r="HQ63" t="s">
        <v>1008</v>
      </c>
      <c r="HR63" t="s">
        <v>1876</v>
      </c>
      <c r="HW63">
        <v>4</v>
      </c>
      <c r="HX63">
        <v>3950866</v>
      </c>
      <c r="HY63" t="s">
        <v>492</v>
      </c>
      <c r="HZ63">
        <v>3950818</v>
      </c>
      <c r="IC63">
        <v>0</v>
      </c>
      <c r="ID63">
        <v>0</v>
      </c>
      <c r="IM63">
        <v>21</v>
      </c>
      <c r="IQ63" t="s">
        <v>1666</v>
      </c>
      <c r="IU63">
        <v>2</v>
      </c>
      <c r="IV63">
        <f>IF(AND(Table1[[#This Row],[R/P]]="P",Table1[[#This Row],[PaRes]]&lt;&gt;"SCRBL",Table1[[#This Row],[PaRes]]&lt;&gt;"RUN",Table1[[#This Row],[Penalty]]&lt;&gt;1),1,0)</f>
        <v>0</v>
      </c>
      <c r="IW63">
        <f>IF(AND(Table1[[#This Row],[Pass Play]]=1,Table1[[#This Row],[PaRes]]&lt;&gt;"SAC"),1,0)</f>
        <v>0</v>
      </c>
      <c r="IX63">
        <f>IF(Table1[[#This Row],[PaRes]]="COM",1,0)</f>
        <v>0</v>
      </c>
      <c r="IY63">
        <f>IF(Table1[[#This Row],[Pass Play]]=1,Table1[[#This Row],[Gn]],0)</f>
        <v>0</v>
      </c>
      <c r="IZ63">
        <f>IF(AND(Table1[[#This Row],[Pass Play]]=1,Table1[[#This Row],[EFF]]="Y"),1,0)</f>
        <v>0</v>
      </c>
      <c r="JA63">
        <f>IF(AND(Table1[[#This Row],[Pass Play]]=1,Table1[[#This Row],[EFF]]="Y"),Table1[[#This Row],[Gn]],0)</f>
        <v>0</v>
      </c>
      <c r="JB63">
        <f>IF(AND(Table1[[#This Row],[Pass Play]]=1,Table1[[#This Row],[Gn]]&gt;=15),1,0)</f>
        <v>0</v>
      </c>
      <c r="JC63">
        <f>IF(AND(Table1[[#This Row],[Pass Play]]=1,Table1[[#This Row],[Big Play Passes]]=1),Table1[[#This Row],[Gn]],0)</f>
        <v>0</v>
      </c>
      <c r="JD63">
        <f>IF(AND(OR(Table1[[#This Row],[R/P]]="R",Table1[[#This Row],[PaRes]]="SCRBL",Table1[[#This Row],[PaRes]]="RUN"),Table1[[#This Row],[Penalty]]&lt;&gt;1),1,0)</f>
        <v>1</v>
      </c>
      <c r="JE63">
        <f>IF(Table1[[#This Row],[Rush Attempts]]=1,Table1[[#This Row],[Gn]],0)</f>
        <v>8</v>
      </c>
      <c r="JF63">
        <f>IF(AND(Table1[[#This Row],[Rush Attempts]]=1,Table1[[#This Row],[EFF]]="Y"),1,0)</f>
        <v>1</v>
      </c>
      <c r="JG63">
        <f>IF(AND(Table1[[#This Row],[Rush Attempts]]=1,Table1[[#This Row],[EFF]]="Y"),Table1[[#This Row],[Gn]],0)</f>
        <v>8</v>
      </c>
      <c r="JH63">
        <f>IF(AND(Table1[[#This Row],[Rush Attempts]]=1,Table1[[#This Row],[Gn]]&gt;=10),1,0)</f>
        <v>0</v>
      </c>
      <c r="JI63">
        <f>IF(AND(Table1[[#This Row],[Rush Attempts]]=1,Table1[[#This Row],[Big Play Run]]=1),Table1[[#This Row],[Gn]],0)</f>
        <v>0</v>
      </c>
      <c r="JJ63">
        <f>IF(Table1[[#This Row],[PaRes]]="SAC",1,0)</f>
        <v>0</v>
      </c>
      <c r="JK63">
        <f>IF(Table1[[#This Row],[Sacks]]=1,Table1[[#This Row],[Gn]],0)</f>
        <v>0</v>
      </c>
      <c r="JL63">
        <f>IF(Table1[[#This Row],[PaRes]]="INT",1,0)</f>
        <v>0</v>
      </c>
      <c r="JM63">
        <f>IF(Table1[[#This Row],[pff_PENALTY]]&lt;&gt;"",1,0)</f>
        <v>0</v>
      </c>
      <c r="JN63">
        <f>Table1[[#This Row],[pff_PENYARDS]]</f>
        <v>0</v>
      </c>
      <c r="JO63">
        <f>IF(Table1[[#This Row],[S/End]]="TD",1,0)</f>
        <v>0</v>
      </c>
      <c r="JP63">
        <f>IF(OR(Table1[[#This Row],[S/End]]="FGGD"),1,0)</f>
        <v>0</v>
      </c>
      <c r="JQ63">
        <f>IF(OR(Table1[[#This Row],[S/End]]="FUM",Table1[[#This Row],[S/End]]="INT"),1,0)</f>
        <v>0</v>
      </c>
      <c r="JR63">
        <f>IF(AND(Table1[[#This Row],[Touchdown]]=1,Table1[[#This Row],[Pass Play]]=1),1,0)</f>
        <v>0</v>
      </c>
      <c r="JS63">
        <f t="shared" si="2"/>
        <v>0</v>
      </c>
      <c r="JT63">
        <f>IF(AND(OR(Table1[[#This Row],[Pass Play]]=1,Table1[[#This Row],[Rush Attempts]]=1),Table1[[#This Row],[Dn]]=3),1,0)</f>
        <v>0</v>
      </c>
      <c r="JU63">
        <f>IF(AND(Table1[[#This Row],[3rd down attempt]]=1,Table1[[#This Row],[EFF]]="Y"),1,0)</f>
        <v>0</v>
      </c>
      <c r="JV63">
        <f>IF(AND(Table1[[#This Row],[3rd down attempt]]=1,Table1[[#This Row],[Dist]]&gt;=7),1,0)</f>
        <v>0</v>
      </c>
      <c r="JW63">
        <f>IF(AND(OR(Table1[[#This Row],[Pass Play]]=1,Table1[[#This Row],[Rush Attempts]]=1),Table1[[#This Row],[Dn]]=4),1,0)</f>
        <v>0</v>
      </c>
      <c r="JX63">
        <f>IF(AND(Table1[[#This Row],[4th down attempt]]=1,Table1[[#This Row],[EFF]]="Y"),1,0)</f>
        <v>0</v>
      </c>
      <c r="JY63">
        <f>IF(AND(OR(Table1[[#This Row],[Pass Play]]=1,Table1[[#This Row],[Rush Attempts]]=1),Table1[[#This Row],[FPos]]&gt;=0,Table1[[#This Row],[FPos]]&lt;=20),1,0)</f>
        <v>1</v>
      </c>
      <c r="JZ63">
        <f>IF(AND(OR(Table1[[#This Row],[Pass Play]]=1,Table1[[#This Row],[Rush Attempts]]=1),Table1[[#This Row],[Dist]]&lt;=Table1[[#This Row],[Gn]]),1,0)</f>
        <v>0</v>
      </c>
      <c r="KA63">
        <f>IF(Table1[[#This Row],[S/End]]&lt;&gt;"",1,0)</f>
        <v>0</v>
      </c>
      <c r="KB63">
        <f>IF(Table1[[#This Row],[S/End]]="TD",1,0)</f>
        <v>0</v>
      </c>
      <c r="KC63">
        <f>IF(Table1[[#This Row],[S/End]]="FGGD",1,0)</f>
        <v>0</v>
      </c>
      <c r="KD63">
        <f>IF(AND(OR(Table1[[#This Row],[Pass Play]]=1,Table1[[#This Row],[Rush Attempts]]=1),Table1[[#This Row],[Gn]]&lt;0),1,0)</f>
        <v>0</v>
      </c>
      <c r="KE63" s="375">
        <f>IF(AND(Table1[[#This Row],[pff_DRVENDPSN]]=3,Table1[[#This Row],[pff_DRVENDEVENT]]="PUNT"),1,0)</f>
        <v>0</v>
      </c>
    </row>
    <row r="64" spans="1:291" hidden="1">
      <c r="A64">
        <v>13</v>
      </c>
      <c r="B64">
        <v>2102</v>
      </c>
      <c r="C64" t="s">
        <v>14476</v>
      </c>
      <c r="D64">
        <v>1</v>
      </c>
      <c r="E64">
        <v>2</v>
      </c>
      <c r="F64">
        <v>2</v>
      </c>
      <c r="G64">
        <v>2</v>
      </c>
      <c r="H64">
        <v>4</v>
      </c>
      <c r="J64" t="s">
        <v>254</v>
      </c>
      <c r="K64">
        <v>12</v>
      </c>
      <c r="L64">
        <v>12</v>
      </c>
      <c r="M64" t="s">
        <v>1878</v>
      </c>
      <c r="N64" t="s">
        <v>1163</v>
      </c>
      <c r="P64" t="s">
        <v>1879</v>
      </c>
      <c r="W64" t="s">
        <v>257</v>
      </c>
      <c r="X64" t="s">
        <v>1880</v>
      </c>
      <c r="AE64" t="s">
        <v>1881</v>
      </c>
      <c r="AF64" t="s">
        <v>1882</v>
      </c>
      <c r="AG64" t="s">
        <v>1880</v>
      </c>
      <c r="AH64" t="s">
        <v>274</v>
      </c>
      <c r="AJ64">
        <v>15</v>
      </c>
      <c r="AP64">
        <v>15</v>
      </c>
      <c r="BJ64" t="s">
        <v>257</v>
      </c>
      <c r="BQ64">
        <f t="shared" si="0"/>
        <v>0</v>
      </c>
      <c r="BR64">
        <f t="shared" si="1"/>
        <v>1</v>
      </c>
      <c r="BT64" t="s">
        <v>1602</v>
      </c>
      <c r="BV64">
        <v>0</v>
      </c>
      <c r="BX64">
        <v>0</v>
      </c>
      <c r="BY64" t="s">
        <v>1883</v>
      </c>
      <c r="CD64" s="3">
        <v>0.30486111111111108</v>
      </c>
      <c r="CF64" t="s">
        <v>1884</v>
      </c>
      <c r="CJ64">
        <v>0</v>
      </c>
      <c r="CK64" t="s">
        <v>1885</v>
      </c>
      <c r="CL64" s="4">
        <v>38444</v>
      </c>
      <c r="CM64" t="s">
        <v>1886</v>
      </c>
      <c r="CN64" t="s">
        <v>1887</v>
      </c>
      <c r="CO64">
        <v>0</v>
      </c>
      <c r="CP64" t="s">
        <v>1726</v>
      </c>
      <c r="CQ64" t="s">
        <v>269</v>
      </c>
      <c r="CR64" t="s">
        <v>1602</v>
      </c>
      <c r="CU64" t="s">
        <v>1888</v>
      </c>
      <c r="CW64">
        <v>0</v>
      </c>
      <c r="CY64">
        <v>6</v>
      </c>
      <c r="CZ64" t="s">
        <v>553</v>
      </c>
      <c r="DA64">
        <v>0</v>
      </c>
      <c r="DB64">
        <v>8</v>
      </c>
      <c r="DC64" t="s">
        <v>1781</v>
      </c>
      <c r="DD64">
        <v>-23</v>
      </c>
      <c r="DF64" t="s">
        <v>1889</v>
      </c>
      <c r="DK64">
        <v>2</v>
      </c>
      <c r="DL64" s="4">
        <v>44449</v>
      </c>
      <c r="DM64">
        <v>20022</v>
      </c>
      <c r="DN64">
        <v>2021</v>
      </c>
      <c r="DO64">
        <v>0</v>
      </c>
      <c r="DQ64">
        <v>79116</v>
      </c>
      <c r="DR64">
        <v>23</v>
      </c>
      <c r="DU64" t="s">
        <v>257</v>
      </c>
      <c r="DV64" t="s">
        <v>274</v>
      </c>
      <c r="DX64">
        <v>7</v>
      </c>
      <c r="DY64" t="s">
        <v>275</v>
      </c>
      <c r="EE64">
        <v>0</v>
      </c>
      <c r="EF64" t="s">
        <v>1890</v>
      </c>
      <c r="EG64" t="s">
        <v>422</v>
      </c>
      <c r="EH64">
        <v>0</v>
      </c>
      <c r="EJ64" t="s">
        <v>454</v>
      </c>
      <c r="EK64" t="s">
        <v>1891</v>
      </c>
      <c r="EL64" t="s">
        <v>1892</v>
      </c>
      <c r="EM64" t="s">
        <v>1893</v>
      </c>
      <c r="EN64" t="s">
        <v>1894</v>
      </c>
      <c r="EO64" t="s">
        <v>282</v>
      </c>
      <c r="EP64" t="s">
        <v>1698</v>
      </c>
      <c r="EQ64">
        <v>0</v>
      </c>
      <c r="ET64" t="s">
        <v>1895</v>
      </c>
      <c r="FE64">
        <v>0</v>
      </c>
      <c r="FF64">
        <v>24</v>
      </c>
      <c r="FG64" t="s">
        <v>255</v>
      </c>
      <c r="FI64" t="s">
        <v>255</v>
      </c>
      <c r="FJ64" t="s">
        <v>1896</v>
      </c>
      <c r="FL64">
        <v>0</v>
      </c>
      <c r="FN64">
        <v>0</v>
      </c>
      <c r="FQ64">
        <v>0</v>
      </c>
      <c r="FS64" t="s">
        <v>395</v>
      </c>
      <c r="FU64" t="s">
        <v>274</v>
      </c>
      <c r="FV64" t="s">
        <v>396</v>
      </c>
      <c r="FW64" t="s">
        <v>397</v>
      </c>
      <c r="FX64" t="s">
        <v>1897</v>
      </c>
      <c r="FY64">
        <v>0</v>
      </c>
      <c r="GA64">
        <v>7</v>
      </c>
      <c r="GB64">
        <v>7</v>
      </c>
      <c r="GC64">
        <v>0</v>
      </c>
      <c r="GE64" t="s">
        <v>355</v>
      </c>
      <c r="GF64">
        <v>0</v>
      </c>
      <c r="GG64" t="s">
        <v>1179</v>
      </c>
      <c r="GJ64">
        <v>0</v>
      </c>
      <c r="GK64">
        <v>0</v>
      </c>
      <c r="GM64" t="s">
        <v>1898</v>
      </c>
      <c r="GO64">
        <v>2</v>
      </c>
      <c r="HA64" t="s">
        <v>1899</v>
      </c>
      <c r="HC64" t="s">
        <v>313</v>
      </c>
      <c r="HD64" t="s">
        <v>313</v>
      </c>
      <c r="HE64" t="s">
        <v>1900</v>
      </c>
      <c r="HF64">
        <v>0</v>
      </c>
      <c r="HG64">
        <v>12</v>
      </c>
      <c r="HH64">
        <v>7</v>
      </c>
      <c r="HI64" t="s">
        <v>275</v>
      </c>
      <c r="HL64" t="s">
        <v>58</v>
      </c>
      <c r="HW64">
        <v>2</v>
      </c>
      <c r="HX64">
        <v>3950910</v>
      </c>
      <c r="HY64" t="s">
        <v>1901</v>
      </c>
      <c r="HZ64">
        <v>3950866</v>
      </c>
      <c r="IC64">
        <v>0</v>
      </c>
      <c r="ID64">
        <v>0</v>
      </c>
      <c r="IM64">
        <v>22</v>
      </c>
      <c r="IQ64" t="s">
        <v>1889</v>
      </c>
      <c r="IU64">
        <v>2</v>
      </c>
      <c r="IV64">
        <f>IF(AND(Table1[[#This Row],[R/P]]="P",Table1[[#This Row],[PaRes]]&lt;&gt;"SCRBL",Table1[[#This Row],[PaRes]]&lt;&gt;"RUN",Table1[[#This Row],[Penalty]]&lt;&gt;1),1,0)</f>
        <v>0</v>
      </c>
      <c r="IW64">
        <f>IF(AND(Table1[[#This Row],[Pass Play]]=1,Table1[[#This Row],[PaRes]]&lt;&gt;"SAC"),1,0)</f>
        <v>0</v>
      </c>
      <c r="IX64">
        <f>IF(Table1[[#This Row],[PaRes]]="COM",1,0)</f>
        <v>0</v>
      </c>
      <c r="IY64">
        <f>IF(Table1[[#This Row],[Pass Play]]=1,Table1[[#This Row],[Gn]],0)</f>
        <v>0</v>
      </c>
      <c r="IZ64">
        <f>IF(AND(Table1[[#This Row],[Pass Play]]=1,Table1[[#This Row],[EFF]]="Y"),1,0)</f>
        <v>0</v>
      </c>
      <c r="JA64">
        <f>IF(AND(Table1[[#This Row],[Pass Play]]=1,Table1[[#This Row],[EFF]]="Y"),Table1[[#This Row],[Gn]],0)</f>
        <v>0</v>
      </c>
      <c r="JB64">
        <f>IF(AND(Table1[[#This Row],[Pass Play]]=1,Table1[[#This Row],[Gn]]&gt;=15),1,0)</f>
        <v>0</v>
      </c>
      <c r="JC64">
        <f>IF(AND(Table1[[#This Row],[Pass Play]]=1,Table1[[#This Row],[Big Play Passes]]=1),Table1[[#This Row],[Gn]],0)</f>
        <v>0</v>
      </c>
      <c r="JD64">
        <f>IF(AND(OR(Table1[[#This Row],[R/P]]="R",Table1[[#This Row],[PaRes]]="SCRBL",Table1[[#This Row],[PaRes]]="RUN"),Table1[[#This Row],[Penalty]]&lt;&gt;1),1,0)</f>
        <v>1</v>
      </c>
      <c r="JE64">
        <f>IF(Table1[[#This Row],[Rush Attempts]]=1,Table1[[#This Row],[Gn]],0)</f>
        <v>2</v>
      </c>
      <c r="JF64">
        <f>IF(AND(Table1[[#This Row],[Rush Attempts]]=1,Table1[[#This Row],[EFF]]="Y"),1,0)</f>
        <v>1</v>
      </c>
      <c r="JG64">
        <f>IF(AND(Table1[[#This Row],[Rush Attempts]]=1,Table1[[#This Row],[EFF]]="Y"),Table1[[#This Row],[Gn]],0)</f>
        <v>2</v>
      </c>
      <c r="JH64">
        <f>IF(AND(Table1[[#This Row],[Rush Attempts]]=1,Table1[[#This Row],[Gn]]&gt;=10),1,0)</f>
        <v>0</v>
      </c>
      <c r="JI64">
        <f>IF(AND(Table1[[#This Row],[Rush Attempts]]=1,Table1[[#This Row],[Big Play Run]]=1),Table1[[#This Row],[Gn]],0)</f>
        <v>0</v>
      </c>
      <c r="JJ64">
        <f>IF(Table1[[#This Row],[PaRes]]="SAC",1,0)</f>
        <v>0</v>
      </c>
      <c r="JK64">
        <f>IF(Table1[[#This Row],[Sacks]]=1,Table1[[#This Row],[Gn]],0)</f>
        <v>0</v>
      </c>
      <c r="JL64">
        <f>IF(Table1[[#This Row],[PaRes]]="INT",1,0)</f>
        <v>0</v>
      </c>
      <c r="JM64">
        <f>IF(Table1[[#This Row],[pff_PENALTY]]&lt;&gt;"",1,0)</f>
        <v>0</v>
      </c>
      <c r="JN64">
        <f>Table1[[#This Row],[pff_PENYARDS]]</f>
        <v>0</v>
      </c>
      <c r="JO64">
        <f>IF(Table1[[#This Row],[S/End]]="TD",1,0)</f>
        <v>0</v>
      </c>
      <c r="JP64">
        <f>IF(OR(Table1[[#This Row],[S/End]]="FGGD"),1,0)</f>
        <v>0</v>
      </c>
      <c r="JQ64">
        <f>IF(OR(Table1[[#This Row],[S/End]]="FUM",Table1[[#This Row],[S/End]]="INT"),1,0)</f>
        <v>0</v>
      </c>
      <c r="JR64">
        <f>IF(AND(Table1[[#This Row],[Touchdown]]=1,Table1[[#This Row],[Pass Play]]=1),1,0)</f>
        <v>0</v>
      </c>
      <c r="JS64">
        <f t="shared" si="2"/>
        <v>0</v>
      </c>
      <c r="JT64">
        <f>IF(AND(OR(Table1[[#This Row],[Pass Play]]=1,Table1[[#This Row],[Rush Attempts]]=1),Table1[[#This Row],[Dn]]=3),1,0)</f>
        <v>0</v>
      </c>
      <c r="JU64">
        <f>IF(AND(Table1[[#This Row],[3rd down attempt]]=1,Table1[[#This Row],[EFF]]="Y"),1,0)</f>
        <v>0</v>
      </c>
      <c r="JV64">
        <f>IF(AND(Table1[[#This Row],[3rd down attempt]]=1,Table1[[#This Row],[Dist]]&gt;=7),1,0)</f>
        <v>0</v>
      </c>
      <c r="JW64">
        <f>IF(AND(OR(Table1[[#This Row],[Pass Play]]=1,Table1[[#This Row],[Rush Attempts]]=1),Table1[[#This Row],[Dn]]=4),1,0)</f>
        <v>0</v>
      </c>
      <c r="JX64">
        <f>IF(AND(Table1[[#This Row],[4th down attempt]]=1,Table1[[#This Row],[EFF]]="Y"),1,0)</f>
        <v>0</v>
      </c>
      <c r="JY64">
        <f>IF(AND(OR(Table1[[#This Row],[Pass Play]]=1,Table1[[#This Row],[Rush Attempts]]=1),Table1[[#This Row],[FPos]]&gt;=0,Table1[[#This Row],[FPos]]&lt;=20),1,0)</f>
        <v>1</v>
      </c>
      <c r="JZ64">
        <f>IF(AND(OR(Table1[[#This Row],[Pass Play]]=1,Table1[[#This Row],[Rush Attempts]]=1),Table1[[#This Row],[Dist]]&lt;=Table1[[#This Row],[Gn]]),1,0)</f>
        <v>1</v>
      </c>
      <c r="KA64">
        <f>IF(Table1[[#This Row],[S/End]]&lt;&gt;"",1,0)</f>
        <v>0</v>
      </c>
      <c r="KB64">
        <f>IF(Table1[[#This Row],[S/End]]="TD",1,0)</f>
        <v>0</v>
      </c>
      <c r="KC64">
        <f>IF(Table1[[#This Row],[S/End]]="FGGD",1,0)</f>
        <v>0</v>
      </c>
      <c r="KD64">
        <f>IF(AND(OR(Table1[[#This Row],[Pass Play]]=1,Table1[[#This Row],[Rush Attempts]]=1),Table1[[#This Row],[Gn]]&lt;0),1,0)</f>
        <v>0</v>
      </c>
      <c r="KE64" s="375">
        <f>IF(AND(Table1[[#This Row],[pff_DRVENDPSN]]=3,Table1[[#This Row],[pff_DRVENDEVENT]]="PUNT"),1,0)</f>
        <v>0</v>
      </c>
    </row>
    <row r="65" spans="1:291" hidden="1">
      <c r="A65">
        <v>14</v>
      </c>
      <c r="B65">
        <v>2102</v>
      </c>
      <c r="C65" t="s">
        <v>14476</v>
      </c>
      <c r="D65">
        <v>1</v>
      </c>
      <c r="E65">
        <v>1</v>
      </c>
      <c r="F65">
        <v>2</v>
      </c>
      <c r="G65">
        <v>1</v>
      </c>
      <c r="H65">
        <v>2</v>
      </c>
      <c r="J65" t="s">
        <v>254</v>
      </c>
      <c r="K65">
        <v>12</v>
      </c>
      <c r="L65">
        <v>12</v>
      </c>
      <c r="M65" t="s">
        <v>1903</v>
      </c>
      <c r="N65" t="s">
        <v>568</v>
      </c>
      <c r="P65" t="s">
        <v>1066</v>
      </c>
      <c r="Q65" t="s">
        <v>1067</v>
      </c>
      <c r="T65" t="s">
        <v>1904</v>
      </c>
      <c r="W65" t="s">
        <v>257</v>
      </c>
      <c r="X65" t="s">
        <v>1501</v>
      </c>
      <c r="AE65" t="s">
        <v>1338</v>
      </c>
      <c r="AF65" t="s">
        <v>1502</v>
      </c>
      <c r="AG65" t="s">
        <v>1501</v>
      </c>
      <c r="AH65" t="s">
        <v>257</v>
      </c>
      <c r="AJ65">
        <v>20</v>
      </c>
      <c r="AP65">
        <v>15</v>
      </c>
      <c r="BJ65" t="s">
        <v>348</v>
      </c>
      <c r="BQ65">
        <f t="shared" si="0"/>
        <v>0</v>
      </c>
      <c r="BR65">
        <f t="shared" si="1"/>
        <v>3</v>
      </c>
      <c r="BT65" t="s">
        <v>1602</v>
      </c>
      <c r="BV65">
        <v>0</v>
      </c>
      <c r="BX65">
        <v>0</v>
      </c>
      <c r="BY65" t="s">
        <v>1905</v>
      </c>
      <c r="CD65" s="3">
        <v>0.28472222222222221</v>
      </c>
      <c r="CF65" t="s">
        <v>1906</v>
      </c>
      <c r="CJ65">
        <v>0</v>
      </c>
      <c r="CK65" t="s">
        <v>1907</v>
      </c>
      <c r="CL65" s="4">
        <v>38444</v>
      </c>
      <c r="CM65" t="s">
        <v>1908</v>
      </c>
      <c r="CN65" t="s">
        <v>1909</v>
      </c>
      <c r="CO65">
        <v>0</v>
      </c>
      <c r="CQ65" t="s">
        <v>282</v>
      </c>
      <c r="CR65" t="s">
        <v>1602</v>
      </c>
      <c r="CU65" t="s">
        <v>1910</v>
      </c>
      <c r="CW65">
        <v>0</v>
      </c>
      <c r="CY65">
        <v>7</v>
      </c>
      <c r="CZ65" t="s">
        <v>553</v>
      </c>
      <c r="DA65">
        <v>0</v>
      </c>
      <c r="DB65">
        <v>8</v>
      </c>
      <c r="DC65" t="s">
        <v>1781</v>
      </c>
      <c r="DD65">
        <v>-23</v>
      </c>
      <c r="DF65" t="s">
        <v>1705</v>
      </c>
      <c r="DK65">
        <v>1</v>
      </c>
      <c r="DL65" s="4">
        <v>44449</v>
      </c>
      <c r="DM65">
        <v>20022</v>
      </c>
      <c r="DN65">
        <v>2021</v>
      </c>
      <c r="DO65">
        <v>0</v>
      </c>
      <c r="DQ65">
        <v>79116</v>
      </c>
      <c r="DR65">
        <v>24</v>
      </c>
      <c r="DU65" t="s">
        <v>294</v>
      </c>
      <c r="DV65" t="s">
        <v>294</v>
      </c>
      <c r="DX65">
        <v>7</v>
      </c>
      <c r="DY65" t="s">
        <v>275</v>
      </c>
      <c r="EE65">
        <v>0</v>
      </c>
      <c r="EF65" t="s">
        <v>1076</v>
      </c>
      <c r="EG65" t="s">
        <v>422</v>
      </c>
      <c r="EH65">
        <v>0</v>
      </c>
      <c r="EJ65" t="s">
        <v>454</v>
      </c>
      <c r="EK65" t="s">
        <v>1911</v>
      </c>
      <c r="EL65" t="s">
        <v>1912</v>
      </c>
      <c r="EM65" t="s">
        <v>1913</v>
      </c>
      <c r="EN65" t="s">
        <v>1914</v>
      </c>
      <c r="EO65" t="s">
        <v>269</v>
      </c>
      <c r="EP65" t="s">
        <v>427</v>
      </c>
      <c r="EQ65">
        <v>0</v>
      </c>
      <c r="ET65" t="s">
        <v>1915</v>
      </c>
      <c r="FE65">
        <v>0</v>
      </c>
      <c r="FF65">
        <v>15</v>
      </c>
      <c r="FG65" t="s">
        <v>590</v>
      </c>
      <c r="FI65" t="s">
        <v>590</v>
      </c>
      <c r="FJ65" t="s">
        <v>1916</v>
      </c>
      <c r="FL65">
        <v>0</v>
      </c>
      <c r="FN65">
        <v>0</v>
      </c>
      <c r="FQ65">
        <v>0</v>
      </c>
      <c r="FS65" t="s">
        <v>395</v>
      </c>
      <c r="FU65" t="s">
        <v>257</v>
      </c>
      <c r="FV65" t="s">
        <v>396</v>
      </c>
      <c r="FW65" t="s">
        <v>431</v>
      </c>
      <c r="FY65">
        <v>0</v>
      </c>
      <c r="GA65">
        <v>7</v>
      </c>
      <c r="GB65">
        <v>7</v>
      </c>
      <c r="GC65">
        <v>0</v>
      </c>
      <c r="GD65" t="s">
        <v>497</v>
      </c>
      <c r="GE65" t="s">
        <v>355</v>
      </c>
      <c r="GF65">
        <v>0</v>
      </c>
      <c r="GG65" t="s">
        <v>895</v>
      </c>
      <c r="GJ65">
        <v>1</v>
      </c>
      <c r="GK65">
        <v>0</v>
      </c>
      <c r="GM65" t="s">
        <v>1917</v>
      </c>
      <c r="GO65">
        <v>2</v>
      </c>
      <c r="HA65" t="s">
        <v>1918</v>
      </c>
      <c r="HC65" t="s">
        <v>313</v>
      </c>
      <c r="HD65" t="s">
        <v>313</v>
      </c>
      <c r="HE65" t="s">
        <v>1919</v>
      </c>
      <c r="HF65">
        <v>0</v>
      </c>
      <c r="HG65">
        <v>12</v>
      </c>
      <c r="HH65">
        <v>7</v>
      </c>
      <c r="HI65" t="s">
        <v>275</v>
      </c>
      <c r="HL65" t="s">
        <v>58</v>
      </c>
      <c r="HW65">
        <v>1</v>
      </c>
      <c r="HX65">
        <v>3950955</v>
      </c>
      <c r="HY65" t="s">
        <v>1920</v>
      </c>
      <c r="HZ65">
        <v>3950910</v>
      </c>
      <c r="IC65">
        <v>0</v>
      </c>
      <c r="ID65">
        <v>0</v>
      </c>
      <c r="IM65">
        <v>23</v>
      </c>
      <c r="IQ65" t="s">
        <v>1705</v>
      </c>
      <c r="IR65" t="s">
        <v>1610</v>
      </c>
      <c r="IU65">
        <v>2</v>
      </c>
      <c r="IV65">
        <f>IF(AND(Table1[[#This Row],[R/P]]="P",Table1[[#This Row],[PaRes]]&lt;&gt;"SCRBL",Table1[[#This Row],[PaRes]]&lt;&gt;"RUN",Table1[[#This Row],[Penalty]]&lt;&gt;1),1,0)</f>
        <v>0</v>
      </c>
      <c r="IW65">
        <f>IF(AND(Table1[[#This Row],[Pass Play]]=1,Table1[[#This Row],[PaRes]]&lt;&gt;"SAC"),1,0)</f>
        <v>0</v>
      </c>
      <c r="IX65">
        <f>IF(Table1[[#This Row],[PaRes]]="COM",1,0)</f>
        <v>0</v>
      </c>
      <c r="IY65">
        <f>IF(Table1[[#This Row],[Pass Play]]=1,Table1[[#This Row],[Gn]],0)</f>
        <v>0</v>
      </c>
      <c r="IZ65">
        <f>IF(AND(Table1[[#This Row],[Pass Play]]=1,Table1[[#This Row],[EFF]]="Y"),1,0)</f>
        <v>0</v>
      </c>
      <c r="JA65">
        <f>IF(AND(Table1[[#This Row],[Pass Play]]=1,Table1[[#This Row],[EFF]]="Y"),Table1[[#This Row],[Gn]],0)</f>
        <v>0</v>
      </c>
      <c r="JB65">
        <f>IF(AND(Table1[[#This Row],[Pass Play]]=1,Table1[[#This Row],[Gn]]&gt;=15),1,0)</f>
        <v>0</v>
      </c>
      <c r="JC65">
        <f>IF(AND(Table1[[#This Row],[Pass Play]]=1,Table1[[#This Row],[Big Play Passes]]=1),Table1[[#This Row],[Gn]],0)</f>
        <v>0</v>
      </c>
      <c r="JD65">
        <f>IF(AND(OR(Table1[[#This Row],[R/P]]="R",Table1[[#This Row],[PaRes]]="SCRBL",Table1[[#This Row],[PaRes]]="RUN"),Table1[[#This Row],[Penalty]]&lt;&gt;1),1,0)</f>
        <v>1</v>
      </c>
      <c r="JE65">
        <f>IF(Table1[[#This Row],[Rush Attempts]]=1,Table1[[#This Row],[Gn]],0)</f>
        <v>1</v>
      </c>
      <c r="JF65">
        <f>IF(AND(Table1[[#This Row],[Rush Attempts]]=1,Table1[[#This Row],[EFF]]="Y"),1,0)</f>
        <v>1</v>
      </c>
      <c r="JG65">
        <f>IF(AND(Table1[[#This Row],[Rush Attempts]]=1,Table1[[#This Row],[EFF]]="Y"),Table1[[#This Row],[Gn]],0)</f>
        <v>1</v>
      </c>
      <c r="JH65">
        <f>IF(AND(Table1[[#This Row],[Rush Attempts]]=1,Table1[[#This Row],[Gn]]&gt;=10),1,0)</f>
        <v>0</v>
      </c>
      <c r="JI65">
        <f>IF(AND(Table1[[#This Row],[Rush Attempts]]=1,Table1[[#This Row],[Big Play Run]]=1),Table1[[#This Row],[Gn]],0)</f>
        <v>0</v>
      </c>
      <c r="JJ65">
        <f>IF(Table1[[#This Row],[PaRes]]="SAC",1,0)</f>
        <v>0</v>
      </c>
      <c r="JK65">
        <f>IF(Table1[[#This Row],[Sacks]]=1,Table1[[#This Row],[Gn]],0)</f>
        <v>0</v>
      </c>
      <c r="JL65">
        <f>IF(Table1[[#This Row],[PaRes]]="INT",1,0)</f>
        <v>0</v>
      </c>
      <c r="JM65">
        <f>IF(Table1[[#This Row],[pff_PENALTY]]&lt;&gt;"",1,0)</f>
        <v>0</v>
      </c>
      <c r="JN65">
        <f>Table1[[#This Row],[pff_PENYARDS]]</f>
        <v>0</v>
      </c>
      <c r="JO65">
        <f>IF(Table1[[#This Row],[S/End]]="TD",1,0)</f>
        <v>0</v>
      </c>
      <c r="JP65">
        <f>IF(OR(Table1[[#This Row],[S/End]]="FGGD"),1,0)</f>
        <v>0</v>
      </c>
      <c r="JQ65">
        <f>IF(OR(Table1[[#This Row],[S/End]]="FUM",Table1[[#This Row],[S/End]]="INT"),1,0)</f>
        <v>0</v>
      </c>
      <c r="JR65">
        <f>IF(AND(Table1[[#This Row],[Touchdown]]=1,Table1[[#This Row],[Pass Play]]=1),1,0)</f>
        <v>0</v>
      </c>
      <c r="JS65">
        <f t="shared" si="2"/>
        <v>0</v>
      </c>
      <c r="JT65">
        <f>IF(AND(OR(Table1[[#This Row],[Pass Play]]=1,Table1[[#This Row],[Rush Attempts]]=1),Table1[[#This Row],[Dn]]=3),1,0)</f>
        <v>0</v>
      </c>
      <c r="JU65">
        <f>IF(AND(Table1[[#This Row],[3rd down attempt]]=1,Table1[[#This Row],[EFF]]="Y"),1,0)</f>
        <v>0</v>
      </c>
      <c r="JV65">
        <f>IF(AND(Table1[[#This Row],[3rd down attempt]]=1,Table1[[#This Row],[Dist]]&gt;=7),1,0)</f>
        <v>0</v>
      </c>
      <c r="JW65">
        <f>IF(AND(OR(Table1[[#This Row],[Pass Play]]=1,Table1[[#This Row],[Rush Attempts]]=1),Table1[[#This Row],[Dn]]=4),1,0)</f>
        <v>0</v>
      </c>
      <c r="JX65">
        <f>IF(AND(Table1[[#This Row],[4th down attempt]]=1,Table1[[#This Row],[EFF]]="Y"),1,0)</f>
        <v>0</v>
      </c>
      <c r="JY65">
        <f>IF(AND(OR(Table1[[#This Row],[Pass Play]]=1,Table1[[#This Row],[Rush Attempts]]=1),Table1[[#This Row],[FPos]]&gt;=0,Table1[[#This Row],[FPos]]&lt;=20),1,0)</f>
        <v>1</v>
      </c>
      <c r="JZ65">
        <f>IF(AND(OR(Table1[[#This Row],[Pass Play]]=1,Table1[[#This Row],[Rush Attempts]]=1),Table1[[#This Row],[Dist]]&lt;=Table1[[#This Row],[Gn]]),1,0)</f>
        <v>0</v>
      </c>
      <c r="KA65">
        <f>IF(Table1[[#This Row],[S/End]]&lt;&gt;"",1,0)</f>
        <v>0</v>
      </c>
      <c r="KB65">
        <f>IF(Table1[[#This Row],[S/End]]="TD",1,0)</f>
        <v>0</v>
      </c>
      <c r="KC65">
        <f>IF(Table1[[#This Row],[S/End]]="FGGD",1,0)</f>
        <v>0</v>
      </c>
      <c r="KD65">
        <f>IF(AND(OR(Table1[[#This Row],[Pass Play]]=1,Table1[[#This Row],[Rush Attempts]]=1),Table1[[#This Row],[Gn]]&lt;0),1,0)</f>
        <v>0</v>
      </c>
      <c r="KE65" s="375">
        <f>IF(AND(Table1[[#This Row],[pff_DRVENDPSN]]=3,Table1[[#This Row],[pff_DRVENDEVENT]]="PUNT"),1,0)</f>
        <v>0</v>
      </c>
    </row>
    <row r="66" spans="1:291" hidden="1">
      <c r="A66">
        <v>15</v>
      </c>
      <c r="B66">
        <v>2102</v>
      </c>
      <c r="C66" t="s">
        <v>14476</v>
      </c>
      <c r="D66">
        <v>1</v>
      </c>
      <c r="E66">
        <v>2</v>
      </c>
      <c r="F66">
        <v>1</v>
      </c>
      <c r="G66">
        <v>1</v>
      </c>
      <c r="H66">
        <v>1</v>
      </c>
      <c r="J66" t="s">
        <v>254</v>
      </c>
      <c r="K66">
        <v>12</v>
      </c>
      <c r="L66">
        <v>12</v>
      </c>
      <c r="M66" t="s">
        <v>1162</v>
      </c>
      <c r="N66" t="s">
        <v>1163</v>
      </c>
      <c r="P66" t="s">
        <v>1162</v>
      </c>
      <c r="W66" t="s">
        <v>257</v>
      </c>
      <c r="X66" t="s">
        <v>1922</v>
      </c>
      <c r="AE66" t="s">
        <v>1923</v>
      </c>
      <c r="AF66" t="s">
        <v>1922</v>
      </c>
      <c r="AG66" t="s">
        <v>1922</v>
      </c>
      <c r="AH66" t="s">
        <v>274</v>
      </c>
      <c r="AJ66">
        <v>15</v>
      </c>
      <c r="AL66" t="s">
        <v>575</v>
      </c>
      <c r="AP66">
        <v>15</v>
      </c>
      <c r="BJ66" t="s">
        <v>274</v>
      </c>
      <c r="BQ66">
        <f t="shared" ref="BQ66:BQ129" si="3">COUNTIFS(N:N,N66,Z:Z,Z66)</f>
        <v>0</v>
      </c>
      <c r="BR66">
        <f t="shared" ref="BR66:BR129" si="4">COUNTIFS(N:N,N66,AF:AF,AF66)</f>
        <v>2</v>
      </c>
      <c r="BT66" t="s">
        <v>1602</v>
      </c>
      <c r="BV66">
        <v>0</v>
      </c>
      <c r="BX66">
        <v>0</v>
      </c>
      <c r="BY66" t="s">
        <v>1924</v>
      </c>
      <c r="CD66" s="3">
        <v>0.25347222222222221</v>
      </c>
      <c r="CF66" t="s">
        <v>1925</v>
      </c>
      <c r="CJ66">
        <v>0</v>
      </c>
      <c r="CK66" t="s">
        <v>1926</v>
      </c>
      <c r="CL66" s="4">
        <v>38444</v>
      </c>
      <c r="CM66" t="s">
        <v>1927</v>
      </c>
      <c r="CN66" t="s">
        <v>1928</v>
      </c>
      <c r="CO66">
        <v>0</v>
      </c>
      <c r="CP66" t="s">
        <v>1929</v>
      </c>
      <c r="CQ66" t="s">
        <v>269</v>
      </c>
      <c r="CR66" t="s">
        <v>1602</v>
      </c>
      <c r="CU66" t="s">
        <v>1930</v>
      </c>
      <c r="CW66">
        <v>0</v>
      </c>
      <c r="CY66">
        <v>8</v>
      </c>
      <c r="CZ66" t="s">
        <v>553</v>
      </c>
      <c r="DA66">
        <v>0</v>
      </c>
      <c r="DB66">
        <v>8</v>
      </c>
      <c r="DC66" t="s">
        <v>1781</v>
      </c>
      <c r="DD66">
        <v>-23</v>
      </c>
      <c r="DK66">
        <v>1</v>
      </c>
      <c r="DL66" s="4">
        <v>44449</v>
      </c>
      <c r="DM66">
        <v>20022</v>
      </c>
      <c r="DN66">
        <v>2021</v>
      </c>
      <c r="DO66">
        <v>0</v>
      </c>
      <c r="DQ66">
        <v>79116</v>
      </c>
      <c r="DR66">
        <v>25</v>
      </c>
      <c r="DU66" t="s">
        <v>294</v>
      </c>
      <c r="DV66" t="s">
        <v>294</v>
      </c>
      <c r="DX66">
        <v>7</v>
      </c>
      <c r="DY66" t="s">
        <v>275</v>
      </c>
      <c r="EE66">
        <v>0</v>
      </c>
      <c r="EF66" t="s">
        <v>1170</v>
      </c>
      <c r="EG66" t="s">
        <v>422</v>
      </c>
      <c r="EH66">
        <v>0</v>
      </c>
      <c r="EJ66" t="s">
        <v>454</v>
      </c>
      <c r="EK66" t="s">
        <v>1931</v>
      </c>
      <c r="EL66" t="s">
        <v>1932</v>
      </c>
      <c r="EM66" t="s">
        <v>1933</v>
      </c>
      <c r="EN66" t="s">
        <v>1934</v>
      </c>
      <c r="EO66" t="s">
        <v>282</v>
      </c>
      <c r="EP66" t="s">
        <v>1175</v>
      </c>
      <c r="EQ66">
        <v>0</v>
      </c>
      <c r="ET66" t="s">
        <v>1935</v>
      </c>
      <c r="FE66">
        <v>0</v>
      </c>
      <c r="FF66">
        <v>11</v>
      </c>
      <c r="FG66" t="s">
        <v>1936</v>
      </c>
      <c r="FI66" t="s">
        <v>1936</v>
      </c>
      <c r="FJ66" t="s">
        <v>1937</v>
      </c>
      <c r="FL66">
        <v>0</v>
      </c>
      <c r="FN66">
        <v>0</v>
      </c>
      <c r="FQ66">
        <v>0</v>
      </c>
      <c r="FS66" t="s">
        <v>1177</v>
      </c>
      <c r="FU66" t="s">
        <v>1938</v>
      </c>
      <c r="FV66" t="s">
        <v>1374</v>
      </c>
      <c r="FW66" t="s">
        <v>1923</v>
      </c>
      <c r="FY66">
        <v>0</v>
      </c>
      <c r="GA66">
        <v>7</v>
      </c>
      <c r="GB66">
        <v>7</v>
      </c>
      <c r="GC66">
        <v>0</v>
      </c>
      <c r="GF66">
        <v>0</v>
      </c>
      <c r="GG66" t="s">
        <v>1179</v>
      </c>
      <c r="GJ66">
        <v>0</v>
      </c>
      <c r="GK66">
        <v>0</v>
      </c>
      <c r="GM66" t="s">
        <v>1939</v>
      </c>
      <c r="GO66">
        <v>0</v>
      </c>
      <c r="HA66" t="s">
        <v>1940</v>
      </c>
      <c r="HC66" t="s">
        <v>313</v>
      </c>
      <c r="HD66" t="s">
        <v>313</v>
      </c>
      <c r="HF66">
        <v>0</v>
      </c>
      <c r="HG66">
        <v>12</v>
      </c>
      <c r="HH66">
        <v>7</v>
      </c>
      <c r="HI66" t="s">
        <v>275</v>
      </c>
      <c r="HL66">
        <v>0</v>
      </c>
      <c r="HW66">
        <v>0</v>
      </c>
      <c r="HX66">
        <v>3950992</v>
      </c>
      <c r="HY66" t="s">
        <v>1941</v>
      </c>
      <c r="HZ66">
        <v>3950955</v>
      </c>
      <c r="IC66">
        <v>0.5</v>
      </c>
      <c r="ID66">
        <v>1</v>
      </c>
      <c r="IM66">
        <v>24</v>
      </c>
      <c r="IS66" t="s">
        <v>1942</v>
      </c>
      <c r="IU66">
        <v>2</v>
      </c>
      <c r="IV66">
        <f>IF(AND(Table1[[#This Row],[R/P]]="P",Table1[[#This Row],[PaRes]]&lt;&gt;"SCRBL",Table1[[#This Row],[PaRes]]&lt;&gt;"RUN",Table1[[#This Row],[Penalty]]&lt;&gt;1),1,0)</f>
        <v>0</v>
      </c>
      <c r="IW66">
        <f>IF(AND(Table1[[#This Row],[Pass Play]]=1,Table1[[#This Row],[PaRes]]&lt;&gt;"SAC"),1,0)</f>
        <v>0</v>
      </c>
      <c r="IX66">
        <f>IF(Table1[[#This Row],[PaRes]]="COM",1,0)</f>
        <v>0</v>
      </c>
      <c r="IY66">
        <f>IF(Table1[[#This Row],[Pass Play]]=1,Table1[[#This Row],[Gn]],0)</f>
        <v>0</v>
      </c>
      <c r="IZ66">
        <f>IF(AND(Table1[[#This Row],[Pass Play]]=1,Table1[[#This Row],[EFF]]="Y"),1,0)</f>
        <v>0</v>
      </c>
      <c r="JA66">
        <f>IF(AND(Table1[[#This Row],[Pass Play]]=1,Table1[[#This Row],[EFF]]="Y"),Table1[[#This Row],[Gn]],0)</f>
        <v>0</v>
      </c>
      <c r="JB66">
        <f>IF(AND(Table1[[#This Row],[Pass Play]]=1,Table1[[#This Row],[Gn]]&gt;=15),1,0)</f>
        <v>0</v>
      </c>
      <c r="JC66">
        <f>IF(AND(Table1[[#This Row],[Pass Play]]=1,Table1[[#This Row],[Big Play Passes]]=1),Table1[[#This Row],[Gn]],0)</f>
        <v>0</v>
      </c>
      <c r="JD66">
        <f>IF(AND(OR(Table1[[#This Row],[R/P]]="R",Table1[[#This Row],[PaRes]]="SCRBL",Table1[[#This Row],[PaRes]]="RUN"),Table1[[#This Row],[Penalty]]&lt;&gt;1),1,0)</f>
        <v>1</v>
      </c>
      <c r="JE66">
        <f>IF(Table1[[#This Row],[Rush Attempts]]=1,Table1[[#This Row],[Gn]],0)</f>
        <v>1</v>
      </c>
      <c r="JF66">
        <f>IF(AND(Table1[[#This Row],[Rush Attempts]]=1,Table1[[#This Row],[EFF]]="Y"),1,0)</f>
        <v>1</v>
      </c>
      <c r="JG66">
        <f>IF(AND(Table1[[#This Row],[Rush Attempts]]=1,Table1[[#This Row],[EFF]]="Y"),Table1[[#This Row],[Gn]],0)</f>
        <v>1</v>
      </c>
      <c r="JH66">
        <f>IF(AND(Table1[[#This Row],[Rush Attempts]]=1,Table1[[#This Row],[Gn]]&gt;=10),1,0)</f>
        <v>0</v>
      </c>
      <c r="JI66">
        <f>IF(AND(Table1[[#This Row],[Rush Attempts]]=1,Table1[[#This Row],[Big Play Run]]=1),Table1[[#This Row],[Gn]],0)</f>
        <v>0</v>
      </c>
      <c r="JJ66">
        <f>IF(Table1[[#This Row],[PaRes]]="SAC",1,0)</f>
        <v>0</v>
      </c>
      <c r="JK66">
        <f>IF(Table1[[#This Row],[Sacks]]=1,Table1[[#This Row],[Gn]],0)</f>
        <v>0</v>
      </c>
      <c r="JL66">
        <f>IF(Table1[[#This Row],[PaRes]]="INT",1,0)</f>
        <v>0</v>
      </c>
      <c r="JM66">
        <f>IF(Table1[[#This Row],[pff_PENALTY]]&lt;&gt;"",1,0)</f>
        <v>0</v>
      </c>
      <c r="JN66">
        <f>Table1[[#This Row],[pff_PENYARDS]]</f>
        <v>0</v>
      </c>
      <c r="JO66">
        <f>IF(Table1[[#This Row],[S/End]]="TD",1,0)</f>
        <v>1</v>
      </c>
      <c r="JP66">
        <f>IF(OR(Table1[[#This Row],[S/End]]="FGGD"),1,0)</f>
        <v>0</v>
      </c>
      <c r="JQ66">
        <f>IF(OR(Table1[[#This Row],[S/End]]="FUM",Table1[[#This Row],[S/End]]="INT"),1,0)</f>
        <v>0</v>
      </c>
      <c r="JR66">
        <f>IF(AND(Table1[[#This Row],[Touchdown]]=1,Table1[[#This Row],[Pass Play]]=1),1,0)</f>
        <v>0</v>
      </c>
      <c r="JS66">
        <f t="shared" ref="JS66:JS129" si="5">IF(BY67=1,G67,0)</f>
        <v>0</v>
      </c>
      <c r="JT66">
        <f>IF(AND(OR(Table1[[#This Row],[Pass Play]]=1,Table1[[#This Row],[Rush Attempts]]=1),Table1[[#This Row],[Dn]]=3),1,0)</f>
        <v>0</v>
      </c>
      <c r="JU66">
        <f>IF(AND(Table1[[#This Row],[3rd down attempt]]=1,Table1[[#This Row],[EFF]]="Y"),1,0)</f>
        <v>0</v>
      </c>
      <c r="JV66">
        <f>IF(AND(Table1[[#This Row],[3rd down attempt]]=1,Table1[[#This Row],[Dist]]&gt;=7),1,0)</f>
        <v>0</v>
      </c>
      <c r="JW66">
        <f>IF(AND(OR(Table1[[#This Row],[Pass Play]]=1,Table1[[#This Row],[Rush Attempts]]=1),Table1[[#This Row],[Dn]]=4),1,0)</f>
        <v>0</v>
      </c>
      <c r="JX66">
        <f>IF(AND(Table1[[#This Row],[4th down attempt]]=1,Table1[[#This Row],[EFF]]="Y"),1,0)</f>
        <v>0</v>
      </c>
      <c r="JY66">
        <f>IF(AND(OR(Table1[[#This Row],[Pass Play]]=1,Table1[[#This Row],[Rush Attempts]]=1),Table1[[#This Row],[FPos]]&gt;=0,Table1[[#This Row],[FPos]]&lt;=20),1,0)</f>
        <v>1</v>
      </c>
      <c r="JZ66">
        <f>IF(AND(OR(Table1[[#This Row],[Pass Play]]=1,Table1[[#This Row],[Rush Attempts]]=1),Table1[[#This Row],[Dist]]&lt;=Table1[[#This Row],[Gn]]),1,0)</f>
        <v>1</v>
      </c>
      <c r="KA66">
        <f>IF(Table1[[#This Row],[S/End]]&lt;&gt;"",1,0)</f>
        <v>1</v>
      </c>
      <c r="KB66">
        <f>IF(Table1[[#This Row],[S/End]]="TD",1,0)</f>
        <v>1</v>
      </c>
      <c r="KC66">
        <f>IF(Table1[[#This Row],[S/End]]="FGGD",1,0)</f>
        <v>0</v>
      </c>
      <c r="KD66">
        <f>IF(AND(OR(Table1[[#This Row],[Pass Play]]=1,Table1[[#This Row],[Rush Attempts]]=1),Table1[[#This Row],[Gn]]&lt;0),1,0)</f>
        <v>0</v>
      </c>
      <c r="KE66" s="375">
        <f>IF(AND(Table1[[#This Row],[pff_DRVENDPSN]]=3,Table1[[#This Row],[pff_DRVENDEVENT]]="PUNT"),1,0)</f>
        <v>0</v>
      </c>
    </row>
    <row r="67" spans="1:291" hidden="1">
      <c r="A67">
        <v>16</v>
      </c>
      <c r="B67">
        <v>2102</v>
      </c>
      <c r="C67" t="s">
        <v>14476</v>
      </c>
      <c r="D67">
        <v>2</v>
      </c>
      <c r="E67">
        <v>1</v>
      </c>
      <c r="F67">
        <v>10</v>
      </c>
      <c r="H67">
        <v>-45</v>
      </c>
      <c r="I67" t="s">
        <v>253</v>
      </c>
      <c r="J67" t="s">
        <v>298</v>
      </c>
      <c r="K67">
        <v>12</v>
      </c>
      <c r="L67" t="s">
        <v>1595</v>
      </c>
      <c r="M67" t="s">
        <v>1944</v>
      </c>
      <c r="N67" t="s">
        <v>319</v>
      </c>
      <c r="P67" t="s">
        <v>1945</v>
      </c>
      <c r="Q67" t="s">
        <v>1067</v>
      </c>
      <c r="T67" t="s">
        <v>1598</v>
      </c>
      <c r="W67" t="s">
        <v>257</v>
      </c>
      <c r="X67" t="s">
        <v>1946</v>
      </c>
      <c r="AE67" t="s">
        <v>1600</v>
      </c>
      <c r="AF67" t="s">
        <v>1601</v>
      </c>
      <c r="AG67" t="s">
        <v>1946</v>
      </c>
      <c r="AH67" t="s">
        <v>257</v>
      </c>
      <c r="AJ67">
        <v>22</v>
      </c>
      <c r="AP67">
        <v>15</v>
      </c>
      <c r="BJ67" t="s">
        <v>257</v>
      </c>
      <c r="BQ67">
        <f t="shared" si="3"/>
        <v>0</v>
      </c>
      <c r="BR67">
        <f t="shared" si="4"/>
        <v>2</v>
      </c>
      <c r="BT67" t="s">
        <v>1602</v>
      </c>
      <c r="BV67">
        <v>3</v>
      </c>
      <c r="BX67">
        <v>0</v>
      </c>
      <c r="BY67" t="s">
        <v>1947</v>
      </c>
      <c r="CD67" s="3">
        <v>0.59236111111111112</v>
      </c>
      <c r="CF67" t="s">
        <v>1948</v>
      </c>
      <c r="CJ67">
        <v>0</v>
      </c>
      <c r="CK67" t="s">
        <v>1949</v>
      </c>
      <c r="CL67" s="4">
        <v>38444</v>
      </c>
      <c r="CM67" t="s">
        <v>1950</v>
      </c>
      <c r="CN67" t="s">
        <v>1951</v>
      </c>
      <c r="CO67">
        <v>3</v>
      </c>
      <c r="CP67" t="s">
        <v>268</v>
      </c>
      <c r="CQ67" t="s">
        <v>282</v>
      </c>
      <c r="CR67" t="s">
        <v>1602</v>
      </c>
      <c r="CU67" t="s">
        <v>1952</v>
      </c>
      <c r="CW67">
        <v>0</v>
      </c>
      <c r="CY67">
        <v>1</v>
      </c>
      <c r="CZ67" t="s">
        <v>553</v>
      </c>
      <c r="DA67">
        <v>0</v>
      </c>
      <c r="DB67">
        <v>11</v>
      </c>
      <c r="DC67" t="s">
        <v>1953</v>
      </c>
      <c r="DD67">
        <v>-45</v>
      </c>
      <c r="DF67" t="s">
        <v>1839</v>
      </c>
      <c r="DK67">
        <v>-10</v>
      </c>
      <c r="DL67" s="4">
        <v>44449</v>
      </c>
      <c r="DM67">
        <v>20022</v>
      </c>
      <c r="DN67">
        <v>2021</v>
      </c>
      <c r="DO67">
        <v>0</v>
      </c>
      <c r="DQ67">
        <v>79116</v>
      </c>
      <c r="DR67">
        <v>49</v>
      </c>
      <c r="DU67" t="s">
        <v>257</v>
      </c>
      <c r="DV67" t="s">
        <v>274</v>
      </c>
      <c r="DX67">
        <v>14</v>
      </c>
      <c r="DY67" t="s">
        <v>275</v>
      </c>
      <c r="EE67">
        <v>0</v>
      </c>
      <c r="EF67" t="s">
        <v>1954</v>
      </c>
      <c r="EG67" t="s">
        <v>701</v>
      </c>
      <c r="EH67">
        <v>0</v>
      </c>
      <c r="EI67" t="s">
        <v>1955</v>
      </c>
      <c r="EJ67" t="s">
        <v>454</v>
      </c>
      <c r="EK67" t="s">
        <v>1956</v>
      </c>
      <c r="EL67" t="s">
        <v>1957</v>
      </c>
      <c r="EM67" t="s">
        <v>1958</v>
      </c>
      <c r="EN67" t="s">
        <v>268</v>
      </c>
      <c r="EO67" t="s">
        <v>269</v>
      </c>
      <c r="EP67" t="s">
        <v>427</v>
      </c>
      <c r="EQ67">
        <v>0</v>
      </c>
      <c r="ET67" t="s">
        <v>1959</v>
      </c>
      <c r="FE67">
        <v>0</v>
      </c>
      <c r="FF67">
        <v>8</v>
      </c>
      <c r="FG67" t="s">
        <v>461</v>
      </c>
      <c r="FI67" t="s">
        <v>461</v>
      </c>
      <c r="FJ67" t="s">
        <v>1960</v>
      </c>
      <c r="FL67">
        <v>0</v>
      </c>
      <c r="FN67">
        <v>0</v>
      </c>
      <c r="FQ67">
        <v>0</v>
      </c>
      <c r="FS67" t="s">
        <v>354</v>
      </c>
      <c r="FU67" t="s">
        <v>257</v>
      </c>
      <c r="FW67" t="s">
        <v>464</v>
      </c>
      <c r="FY67">
        <v>0</v>
      </c>
      <c r="GA67">
        <v>14.03</v>
      </c>
      <c r="GB67">
        <v>11</v>
      </c>
      <c r="GC67">
        <v>0</v>
      </c>
      <c r="GD67" t="s">
        <v>1961</v>
      </c>
      <c r="GE67" t="s">
        <v>355</v>
      </c>
      <c r="GF67">
        <v>0</v>
      </c>
      <c r="GG67" t="s">
        <v>466</v>
      </c>
      <c r="GJ67">
        <v>1</v>
      </c>
      <c r="GK67">
        <v>1</v>
      </c>
      <c r="GM67" t="s">
        <v>1962</v>
      </c>
      <c r="GO67">
        <v>0</v>
      </c>
      <c r="HA67" t="s">
        <v>1963</v>
      </c>
      <c r="HC67" t="s">
        <v>294</v>
      </c>
      <c r="HD67" t="s">
        <v>313</v>
      </c>
      <c r="HE67" t="s">
        <v>1964</v>
      </c>
      <c r="HF67">
        <v>1</v>
      </c>
      <c r="HG67">
        <v>12</v>
      </c>
      <c r="HH67">
        <v>14</v>
      </c>
      <c r="HI67" t="s">
        <v>275</v>
      </c>
      <c r="HL67">
        <v>3</v>
      </c>
      <c r="HU67" t="s">
        <v>1965</v>
      </c>
      <c r="HV67">
        <v>-10</v>
      </c>
      <c r="HW67">
        <v>-35</v>
      </c>
      <c r="HX67">
        <v>3952013</v>
      </c>
      <c r="HY67" t="s">
        <v>588</v>
      </c>
      <c r="HZ67">
        <v>3951941</v>
      </c>
      <c r="IC67">
        <v>0</v>
      </c>
      <c r="ID67">
        <v>0</v>
      </c>
      <c r="IM67">
        <v>46</v>
      </c>
      <c r="IO67" t="s">
        <v>1666</v>
      </c>
      <c r="IQ67" t="s">
        <v>1666</v>
      </c>
      <c r="IR67" t="s">
        <v>1839</v>
      </c>
      <c r="IU67">
        <v>2</v>
      </c>
      <c r="IV67">
        <f>IF(AND(Table1[[#This Row],[R/P]]="P",Table1[[#This Row],[PaRes]]&lt;&gt;"SCRBL",Table1[[#This Row],[PaRes]]&lt;&gt;"RUN",Table1[[#This Row],[Penalty]]&lt;&gt;1),1,0)</f>
        <v>0</v>
      </c>
      <c r="IW67">
        <f>IF(AND(Table1[[#This Row],[Pass Play]]=1,Table1[[#This Row],[PaRes]]&lt;&gt;"SAC"),1,0)</f>
        <v>0</v>
      </c>
      <c r="IX67">
        <f>IF(Table1[[#This Row],[PaRes]]="COM",1,0)</f>
        <v>0</v>
      </c>
      <c r="IY67">
        <f>IF(Table1[[#This Row],[Pass Play]]=1,Table1[[#This Row],[Gn]],0)</f>
        <v>0</v>
      </c>
      <c r="IZ67">
        <f>IF(AND(Table1[[#This Row],[Pass Play]]=1,Table1[[#This Row],[EFF]]="Y"),1,0)</f>
        <v>0</v>
      </c>
      <c r="JA67">
        <f>IF(AND(Table1[[#This Row],[Pass Play]]=1,Table1[[#This Row],[EFF]]="Y"),Table1[[#This Row],[Gn]],0)</f>
        <v>0</v>
      </c>
      <c r="JB67">
        <f>IF(AND(Table1[[#This Row],[Pass Play]]=1,Table1[[#This Row],[Gn]]&gt;=15),1,0)</f>
        <v>0</v>
      </c>
      <c r="JC67">
        <f>IF(AND(Table1[[#This Row],[Pass Play]]=1,Table1[[#This Row],[Big Play Passes]]=1),Table1[[#This Row],[Gn]],0)</f>
        <v>0</v>
      </c>
      <c r="JD67">
        <f>IF(AND(OR(Table1[[#This Row],[R/P]]="R",Table1[[#This Row],[PaRes]]="SCRBL",Table1[[#This Row],[PaRes]]="RUN"),Table1[[#This Row],[Penalty]]&lt;&gt;1),1,0)</f>
        <v>0</v>
      </c>
      <c r="JE67">
        <f>IF(Table1[[#This Row],[Rush Attempts]]=1,Table1[[#This Row],[Gn]],0)</f>
        <v>0</v>
      </c>
      <c r="JF67">
        <f>IF(AND(Table1[[#This Row],[Rush Attempts]]=1,Table1[[#This Row],[EFF]]="Y"),1,0)</f>
        <v>0</v>
      </c>
      <c r="JG67">
        <f>IF(AND(Table1[[#This Row],[Rush Attempts]]=1,Table1[[#This Row],[EFF]]="Y"),Table1[[#This Row],[Gn]],0)</f>
        <v>0</v>
      </c>
      <c r="JH67">
        <f>IF(AND(Table1[[#This Row],[Rush Attempts]]=1,Table1[[#This Row],[Gn]]&gt;=10),1,0)</f>
        <v>0</v>
      </c>
      <c r="JI67">
        <f>IF(AND(Table1[[#This Row],[Rush Attempts]]=1,Table1[[#This Row],[Big Play Run]]=1),Table1[[#This Row],[Gn]],0)</f>
        <v>0</v>
      </c>
      <c r="JJ67">
        <f>IF(Table1[[#This Row],[PaRes]]="SAC",1,0)</f>
        <v>0</v>
      </c>
      <c r="JK67">
        <f>IF(Table1[[#This Row],[Sacks]]=1,Table1[[#This Row],[Gn]],0)</f>
        <v>0</v>
      </c>
      <c r="JL67">
        <f>IF(Table1[[#This Row],[PaRes]]="INT",1,0)</f>
        <v>0</v>
      </c>
      <c r="JM67">
        <f>IF(Table1[[#This Row],[pff_PENALTY]]&lt;&gt;"",1,0)</f>
        <v>1</v>
      </c>
      <c r="JN67">
        <f>Table1[[#This Row],[pff_PENYARDS]]</f>
        <v>-10</v>
      </c>
      <c r="JO67">
        <f>IF(Table1[[#This Row],[S/End]]="TD",1,0)</f>
        <v>0</v>
      </c>
      <c r="JP67">
        <f>IF(OR(Table1[[#This Row],[S/End]]="FGGD"),1,0)</f>
        <v>0</v>
      </c>
      <c r="JQ67">
        <f>IF(OR(Table1[[#This Row],[S/End]]="FUM",Table1[[#This Row],[S/End]]="INT"),1,0)</f>
        <v>0</v>
      </c>
      <c r="JR67">
        <f>IF(AND(Table1[[#This Row],[Touchdown]]=1,Table1[[#This Row],[Pass Play]]=1),1,0)</f>
        <v>0</v>
      </c>
      <c r="JS67">
        <f t="shared" si="5"/>
        <v>0</v>
      </c>
      <c r="JT67">
        <f>IF(AND(OR(Table1[[#This Row],[Pass Play]]=1,Table1[[#This Row],[Rush Attempts]]=1),Table1[[#This Row],[Dn]]=3),1,0)</f>
        <v>0</v>
      </c>
      <c r="JU67">
        <f>IF(AND(Table1[[#This Row],[3rd down attempt]]=1,Table1[[#This Row],[EFF]]="Y"),1,0)</f>
        <v>0</v>
      </c>
      <c r="JV67">
        <f>IF(AND(Table1[[#This Row],[3rd down attempt]]=1,Table1[[#This Row],[Dist]]&gt;=7),1,0)</f>
        <v>0</v>
      </c>
      <c r="JW67">
        <f>IF(AND(OR(Table1[[#This Row],[Pass Play]]=1,Table1[[#This Row],[Rush Attempts]]=1),Table1[[#This Row],[Dn]]=4),1,0)</f>
        <v>0</v>
      </c>
      <c r="JX67">
        <f>IF(AND(Table1[[#This Row],[4th down attempt]]=1,Table1[[#This Row],[EFF]]="Y"),1,0)</f>
        <v>0</v>
      </c>
      <c r="JY67">
        <f>IF(AND(OR(Table1[[#This Row],[Pass Play]]=1,Table1[[#This Row],[Rush Attempts]]=1),Table1[[#This Row],[FPos]]&gt;=0,Table1[[#This Row],[FPos]]&lt;=20),1,0)</f>
        <v>0</v>
      </c>
      <c r="JZ67">
        <f>IF(AND(OR(Table1[[#This Row],[Pass Play]]=1,Table1[[#This Row],[Rush Attempts]]=1),Table1[[#This Row],[Dist]]&lt;=Table1[[#This Row],[Gn]]),1,0)</f>
        <v>0</v>
      </c>
      <c r="KA67">
        <f>IF(Table1[[#This Row],[S/End]]&lt;&gt;"",1,0)</f>
        <v>0</v>
      </c>
      <c r="KB67">
        <f>IF(Table1[[#This Row],[S/End]]="TD",1,0)</f>
        <v>0</v>
      </c>
      <c r="KC67">
        <f>IF(Table1[[#This Row],[S/End]]="FGGD",1,0)</f>
        <v>0</v>
      </c>
      <c r="KD67">
        <f>IF(AND(OR(Table1[[#This Row],[Pass Play]]=1,Table1[[#This Row],[Rush Attempts]]=1),Table1[[#This Row],[Gn]]&lt;0),1,0)</f>
        <v>0</v>
      </c>
      <c r="KE67" s="375">
        <f>IF(AND(Table1[[#This Row],[pff_DRVENDPSN]]=3,Table1[[#This Row],[pff_DRVENDEVENT]]="PUNT"),1,0)</f>
        <v>0</v>
      </c>
    </row>
    <row r="68" spans="1:291" hidden="1">
      <c r="A68">
        <v>17</v>
      </c>
      <c r="B68">
        <v>2102</v>
      </c>
      <c r="C68" t="s">
        <v>14476</v>
      </c>
      <c r="D68">
        <v>2</v>
      </c>
      <c r="E68">
        <v>1</v>
      </c>
      <c r="F68">
        <v>20</v>
      </c>
      <c r="G68">
        <v>5</v>
      </c>
      <c r="H68">
        <v>-35</v>
      </c>
      <c r="J68" t="s">
        <v>298</v>
      </c>
      <c r="K68">
        <v>11</v>
      </c>
      <c r="L68">
        <v>11</v>
      </c>
      <c r="M68" t="s">
        <v>1967</v>
      </c>
      <c r="N68" t="s">
        <v>1037</v>
      </c>
      <c r="P68" t="s">
        <v>257</v>
      </c>
      <c r="R68" t="s">
        <v>1968</v>
      </c>
      <c r="W68" t="s">
        <v>253</v>
      </c>
      <c r="X68" t="s">
        <v>1969</v>
      </c>
      <c r="Y68" t="s">
        <v>981</v>
      </c>
      <c r="Z68" t="s">
        <v>1970</v>
      </c>
      <c r="AB68" t="s">
        <v>981</v>
      </c>
      <c r="AC68" t="s">
        <v>829</v>
      </c>
      <c r="AJ68">
        <v>1</v>
      </c>
      <c r="AK68" t="s">
        <v>327</v>
      </c>
      <c r="AP68">
        <v>15</v>
      </c>
      <c r="AU68" t="s">
        <v>254</v>
      </c>
      <c r="BJ68" t="s">
        <v>257</v>
      </c>
      <c r="BQ68">
        <f t="shared" si="3"/>
        <v>1</v>
      </c>
      <c r="BR68">
        <f t="shared" si="4"/>
        <v>0</v>
      </c>
      <c r="BT68" t="s">
        <v>1602</v>
      </c>
      <c r="BV68">
        <v>3</v>
      </c>
      <c r="BX68">
        <v>0</v>
      </c>
      <c r="BY68" t="s">
        <v>1971</v>
      </c>
      <c r="BZ68" t="s">
        <v>1972</v>
      </c>
      <c r="CA68">
        <v>1</v>
      </c>
      <c r="CD68" s="3">
        <v>0.57986111111111105</v>
      </c>
      <c r="CE68" t="s">
        <v>274</v>
      </c>
      <c r="CF68" t="s">
        <v>1973</v>
      </c>
      <c r="CG68">
        <v>5</v>
      </c>
      <c r="CI68" t="s">
        <v>331</v>
      </c>
      <c r="CJ68">
        <v>0</v>
      </c>
      <c r="CK68" t="s">
        <v>1974</v>
      </c>
      <c r="CL68" s="4">
        <v>38444</v>
      </c>
      <c r="CM68" t="s">
        <v>1975</v>
      </c>
      <c r="CN68" t="s">
        <v>1976</v>
      </c>
      <c r="CO68">
        <v>3</v>
      </c>
      <c r="CQ68" t="s">
        <v>282</v>
      </c>
      <c r="CR68" t="s">
        <v>1602</v>
      </c>
      <c r="CU68" t="s">
        <v>1977</v>
      </c>
      <c r="CW68">
        <v>0</v>
      </c>
      <c r="CY68">
        <v>2</v>
      </c>
      <c r="CZ68" t="s">
        <v>553</v>
      </c>
      <c r="DA68">
        <v>0</v>
      </c>
      <c r="DB68">
        <v>11</v>
      </c>
      <c r="DC68" t="s">
        <v>1953</v>
      </c>
      <c r="DD68">
        <v>-45</v>
      </c>
      <c r="DF68" t="s">
        <v>1666</v>
      </c>
      <c r="DK68">
        <v>5</v>
      </c>
      <c r="DL68" s="4">
        <v>44449</v>
      </c>
      <c r="DM68">
        <v>20022</v>
      </c>
      <c r="DN68">
        <v>2021</v>
      </c>
      <c r="DO68">
        <v>0</v>
      </c>
      <c r="DQ68">
        <v>79116</v>
      </c>
      <c r="DR68">
        <v>50</v>
      </c>
      <c r="DU68" t="s">
        <v>257</v>
      </c>
      <c r="DV68" t="s">
        <v>274</v>
      </c>
      <c r="DX68">
        <v>14</v>
      </c>
      <c r="DY68" t="s">
        <v>275</v>
      </c>
      <c r="EE68">
        <v>0</v>
      </c>
      <c r="EF68" t="s">
        <v>1978</v>
      </c>
      <c r="EG68" t="s">
        <v>422</v>
      </c>
      <c r="EH68">
        <v>0</v>
      </c>
      <c r="EI68" t="s">
        <v>1979</v>
      </c>
      <c r="EJ68" t="s">
        <v>340</v>
      </c>
      <c r="EK68" t="s">
        <v>1225</v>
      </c>
      <c r="EL68" t="s">
        <v>1980</v>
      </c>
      <c r="EM68" t="s">
        <v>1981</v>
      </c>
      <c r="EN68" t="s">
        <v>1982</v>
      </c>
      <c r="EO68" t="s">
        <v>269</v>
      </c>
      <c r="EP68" t="s">
        <v>918</v>
      </c>
      <c r="EQ68">
        <v>0</v>
      </c>
      <c r="ER68" t="s">
        <v>769</v>
      </c>
      <c r="EU68">
        <v>0</v>
      </c>
      <c r="EV68" t="s">
        <v>257</v>
      </c>
      <c r="EW68" t="s">
        <v>1983</v>
      </c>
      <c r="EX68" t="s">
        <v>771</v>
      </c>
      <c r="EY68" t="s">
        <v>772</v>
      </c>
      <c r="FB68" t="s">
        <v>999</v>
      </c>
      <c r="FC68" t="s">
        <v>1984</v>
      </c>
      <c r="FE68">
        <v>0</v>
      </c>
      <c r="FF68">
        <v>14</v>
      </c>
      <c r="FL68">
        <v>0</v>
      </c>
      <c r="FN68">
        <v>0</v>
      </c>
      <c r="FQ68">
        <v>0</v>
      </c>
      <c r="FS68" t="s">
        <v>462</v>
      </c>
      <c r="FT68" t="s">
        <v>1002</v>
      </c>
      <c r="FV68" t="s">
        <v>777</v>
      </c>
      <c r="FW68" t="s">
        <v>431</v>
      </c>
      <c r="FY68">
        <v>1</v>
      </c>
      <c r="GA68">
        <v>14.03</v>
      </c>
      <c r="GB68">
        <v>11</v>
      </c>
      <c r="GC68">
        <v>1</v>
      </c>
      <c r="GE68" t="s">
        <v>355</v>
      </c>
      <c r="GF68">
        <v>0</v>
      </c>
      <c r="GI68">
        <v>1.2</v>
      </c>
      <c r="GJ68">
        <v>0</v>
      </c>
      <c r="GK68">
        <v>0</v>
      </c>
      <c r="GM68" t="s">
        <v>1985</v>
      </c>
      <c r="GN68">
        <v>5</v>
      </c>
      <c r="GO68">
        <v>2</v>
      </c>
      <c r="GP68" t="s">
        <v>499</v>
      </c>
      <c r="GR68">
        <v>50</v>
      </c>
      <c r="HA68" t="s">
        <v>1986</v>
      </c>
      <c r="HC68" t="s">
        <v>313</v>
      </c>
      <c r="HD68" t="s">
        <v>313</v>
      </c>
      <c r="HF68">
        <v>0</v>
      </c>
      <c r="HG68">
        <v>11</v>
      </c>
      <c r="HH68">
        <v>14</v>
      </c>
      <c r="HI68" t="s">
        <v>275</v>
      </c>
      <c r="HK68" t="s">
        <v>492</v>
      </c>
      <c r="HL68">
        <v>2</v>
      </c>
      <c r="HM68" t="s">
        <v>1666</v>
      </c>
      <c r="HO68" t="s">
        <v>1987</v>
      </c>
      <c r="HP68" t="s">
        <v>1988</v>
      </c>
      <c r="HQ68" t="s">
        <v>1989</v>
      </c>
      <c r="HR68" t="s">
        <v>1990</v>
      </c>
      <c r="HT68" t="s">
        <v>1991</v>
      </c>
      <c r="HW68">
        <v>-40</v>
      </c>
      <c r="HX68">
        <v>3952069</v>
      </c>
      <c r="HZ68">
        <v>3952013</v>
      </c>
      <c r="IC68">
        <v>0</v>
      </c>
      <c r="ID68">
        <v>0</v>
      </c>
      <c r="IM68">
        <v>47</v>
      </c>
      <c r="IO68" t="s">
        <v>1666</v>
      </c>
      <c r="IQ68" t="s">
        <v>1666</v>
      </c>
      <c r="IU68">
        <v>2</v>
      </c>
      <c r="IV68">
        <f>IF(AND(Table1[[#This Row],[R/P]]="P",Table1[[#This Row],[PaRes]]&lt;&gt;"SCRBL",Table1[[#This Row],[PaRes]]&lt;&gt;"RUN",Table1[[#This Row],[Penalty]]&lt;&gt;1),1,0)</f>
        <v>1</v>
      </c>
      <c r="IW68">
        <f>IF(AND(Table1[[#This Row],[Pass Play]]=1,Table1[[#This Row],[PaRes]]&lt;&gt;"SAC"),1,0)</f>
        <v>1</v>
      </c>
      <c r="IX68">
        <f>IF(Table1[[#This Row],[PaRes]]="COM",1,0)</f>
        <v>1</v>
      </c>
      <c r="IY68">
        <f>IF(Table1[[#This Row],[Pass Play]]=1,Table1[[#This Row],[Gn]],0)</f>
        <v>5</v>
      </c>
      <c r="IZ68">
        <f>IF(AND(Table1[[#This Row],[Pass Play]]=1,Table1[[#This Row],[EFF]]="Y"),1,0)</f>
        <v>0</v>
      </c>
      <c r="JA68">
        <f>IF(AND(Table1[[#This Row],[Pass Play]]=1,Table1[[#This Row],[EFF]]="Y"),Table1[[#This Row],[Gn]],0)</f>
        <v>0</v>
      </c>
      <c r="JB68">
        <f>IF(AND(Table1[[#This Row],[Pass Play]]=1,Table1[[#This Row],[Gn]]&gt;=15),1,0)</f>
        <v>0</v>
      </c>
      <c r="JC68">
        <f>IF(AND(Table1[[#This Row],[Pass Play]]=1,Table1[[#This Row],[Big Play Passes]]=1),Table1[[#This Row],[Gn]],0)</f>
        <v>0</v>
      </c>
      <c r="JD68">
        <f>IF(AND(OR(Table1[[#This Row],[R/P]]="R",Table1[[#This Row],[PaRes]]="SCRBL",Table1[[#This Row],[PaRes]]="RUN"),Table1[[#This Row],[Penalty]]&lt;&gt;1),1,0)</f>
        <v>0</v>
      </c>
      <c r="JE68">
        <f>IF(Table1[[#This Row],[Rush Attempts]]=1,Table1[[#This Row],[Gn]],0)</f>
        <v>0</v>
      </c>
      <c r="JF68">
        <f>IF(AND(Table1[[#This Row],[Rush Attempts]]=1,Table1[[#This Row],[EFF]]="Y"),1,0)</f>
        <v>0</v>
      </c>
      <c r="JG68">
        <f>IF(AND(Table1[[#This Row],[Rush Attempts]]=1,Table1[[#This Row],[EFF]]="Y"),Table1[[#This Row],[Gn]],0)</f>
        <v>0</v>
      </c>
      <c r="JH68">
        <f>IF(AND(Table1[[#This Row],[Rush Attempts]]=1,Table1[[#This Row],[Gn]]&gt;=10),1,0)</f>
        <v>0</v>
      </c>
      <c r="JI68">
        <f>IF(AND(Table1[[#This Row],[Rush Attempts]]=1,Table1[[#This Row],[Big Play Run]]=1),Table1[[#This Row],[Gn]],0)</f>
        <v>0</v>
      </c>
      <c r="JJ68">
        <f>IF(Table1[[#This Row],[PaRes]]="SAC",1,0)</f>
        <v>0</v>
      </c>
      <c r="JK68">
        <f>IF(Table1[[#This Row],[Sacks]]=1,Table1[[#This Row],[Gn]],0)</f>
        <v>0</v>
      </c>
      <c r="JL68">
        <f>IF(Table1[[#This Row],[PaRes]]="INT",1,0)</f>
        <v>0</v>
      </c>
      <c r="JM68">
        <f>IF(Table1[[#This Row],[pff_PENALTY]]&lt;&gt;"",1,0)</f>
        <v>0</v>
      </c>
      <c r="JN68">
        <f>Table1[[#This Row],[pff_PENYARDS]]</f>
        <v>0</v>
      </c>
      <c r="JO68">
        <f>IF(Table1[[#This Row],[S/End]]="TD",1,0)</f>
        <v>0</v>
      </c>
      <c r="JP68">
        <f>IF(OR(Table1[[#This Row],[S/End]]="FGGD"),1,0)</f>
        <v>0</v>
      </c>
      <c r="JQ68">
        <f>IF(OR(Table1[[#This Row],[S/End]]="FUM",Table1[[#This Row],[S/End]]="INT"),1,0)</f>
        <v>0</v>
      </c>
      <c r="JR68">
        <f>IF(AND(Table1[[#This Row],[Touchdown]]=1,Table1[[#This Row],[Pass Play]]=1),1,0)</f>
        <v>0</v>
      </c>
      <c r="JS68">
        <f t="shared" si="5"/>
        <v>0</v>
      </c>
      <c r="JT68">
        <f>IF(AND(OR(Table1[[#This Row],[Pass Play]]=1,Table1[[#This Row],[Rush Attempts]]=1),Table1[[#This Row],[Dn]]=3),1,0)</f>
        <v>0</v>
      </c>
      <c r="JU68">
        <f>IF(AND(Table1[[#This Row],[3rd down attempt]]=1,Table1[[#This Row],[EFF]]="Y"),1,0)</f>
        <v>0</v>
      </c>
      <c r="JV68">
        <f>IF(AND(Table1[[#This Row],[3rd down attempt]]=1,Table1[[#This Row],[Dist]]&gt;=7),1,0)</f>
        <v>0</v>
      </c>
      <c r="JW68">
        <f>IF(AND(OR(Table1[[#This Row],[Pass Play]]=1,Table1[[#This Row],[Rush Attempts]]=1),Table1[[#This Row],[Dn]]=4),1,0)</f>
        <v>0</v>
      </c>
      <c r="JX68">
        <f>IF(AND(Table1[[#This Row],[4th down attempt]]=1,Table1[[#This Row],[EFF]]="Y"),1,0)</f>
        <v>0</v>
      </c>
      <c r="JY68">
        <f>IF(AND(OR(Table1[[#This Row],[Pass Play]]=1,Table1[[#This Row],[Rush Attempts]]=1),Table1[[#This Row],[FPos]]&gt;=0,Table1[[#This Row],[FPos]]&lt;=20),1,0)</f>
        <v>0</v>
      </c>
      <c r="JZ68">
        <f>IF(AND(OR(Table1[[#This Row],[Pass Play]]=1,Table1[[#This Row],[Rush Attempts]]=1),Table1[[#This Row],[Dist]]&lt;=Table1[[#This Row],[Gn]]),1,0)</f>
        <v>0</v>
      </c>
      <c r="KA68">
        <f>IF(Table1[[#This Row],[S/End]]&lt;&gt;"",1,0)</f>
        <v>0</v>
      </c>
      <c r="KB68">
        <f>IF(Table1[[#This Row],[S/End]]="TD",1,0)</f>
        <v>0</v>
      </c>
      <c r="KC68">
        <f>IF(Table1[[#This Row],[S/End]]="FGGD",1,0)</f>
        <v>0</v>
      </c>
      <c r="KD68">
        <f>IF(AND(OR(Table1[[#This Row],[Pass Play]]=1,Table1[[#This Row],[Rush Attempts]]=1),Table1[[#This Row],[Gn]]&lt;0),1,0)</f>
        <v>0</v>
      </c>
      <c r="KE68" s="375">
        <f>IF(AND(Table1[[#This Row],[pff_DRVENDPSN]]=3,Table1[[#This Row],[pff_DRVENDEVENT]]="PUNT"),1,0)</f>
        <v>0</v>
      </c>
    </row>
    <row r="69" spans="1:291" hidden="1">
      <c r="A69">
        <v>18</v>
      </c>
      <c r="B69">
        <v>2102</v>
      </c>
      <c r="C69" t="s">
        <v>14476</v>
      </c>
      <c r="D69">
        <v>2</v>
      </c>
      <c r="E69">
        <v>2</v>
      </c>
      <c r="F69">
        <v>15</v>
      </c>
      <c r="G69">
        <v>0</v>
      </c>
      <c r="H69">
        <v>-40</v>
      </c>
      <c r="J69" t="s">
        <v>298</v>
      </c>
      <c r="K69">
        <v>11</v>
      </c>
      <c r="L69" t="s">
        <v>1184</v>
      </c>
      <c r="M69" t="s">
        <v>752</v>
      </c>
      <c r="N69" t="s">
        <v>408</v>
      </c>
      <c r="P69" t="s">
        <v>508</v>
      </c>
      <c r="W69" t="s">
        <v>253</v>
      </c>
      <c r="X69" t="s">
        <v>1993</v>
      </c>
      <c r="Y69" t="s">
        <v>1994</v>
      </c>
      <c r="Z69" t="s">
        <v>1995</v>
      </c>
      <c r="AB69" t="s">
        <v>876</v>
      </c>
      <c r="AC69" t="s">
        <v>1996</v>
      </c>
      <c r="AK69" t="s">
        <v>756</v>
      </c>
      <c r="AP69">
        <v>15</v>
      </c>
      <c r="BJ69" t="s">
        <v>257</v>
      </c>
      <c r="BQ69">
        <f t="shared" si="3"/>
        <v>1</v>
      </c>
      <c r="BR69">
        <f t="shared" si="4"/>
        <v>0</v>
      </c>
      <c r="BT69" t="s">
        <v>1602</v>
      </c>
      <c r="BV69">
        <v>3</v>
      </c>
      <c r="BX69">
        <v>0</v>
      </c>
      <c r="BY69" t="s">
        <v>1997</v>
      </c>
      <c r="CA69">
        <v>0</v>
      </c>
      <c r="CD69" s="3">
        <v>0.56180555555555556</v>
      </c>
      <c r="CE69" t="s">
        <v>274</v>
      </c>
      <c r="CF69" t="s">
        <v>1998</v>
      </c>
      <c r="CG69">
        <v>8</v>
      </c>
      <c r="CI69" t="s">
        <v>1144</v>
      </c>
      <c r="CJ69">
        <v>0</v>
      </c>
      <c r="CK69" t="s">
        <v>1999</v>
      </c>
      <c r="CL69" s="4">
        <v>38444</v>
      </c>
      <c r="CM69" t="s">
        <v>2000</v>
      </c>
      <c r="CN69" t="s">
        <v>1976</v>
      </c>
      <c r="CO69">
        <v>3</v>
      </c>
      <c r="CQ69" t="s">
        <v>282</v>
      </c>
      <c r="CR69" t="s">
        <v>1602</v>
      </c>
      <c r="CU69" t="s">
        <v>2001</v>
      </c>
      <c r="CW69">
        <v>0</v>
      </c>
      <c r="CY69">
        <v>3</v>
      </c>
      <c r="CZ69" t="s">
        <v>553</v>
      </c>
      <c r="DA69">
        <v>0</v>
      </c>
      <c r="DB69">
        <v>11</v>
      </c>
      <c r="DC69" t="s">
        <v>1953</v>
      </c>
      <c r="DD69">
        <v>-45</v>
      </c>
      <c r="DK69">
        <v>0</v>
      </c>
      <c r="DL69" s="4">
        <v>44449</v>
      </c>
      <c r="DM69">
        <v>20022</v>
      </c>
      <c r="DN69">
        <v>2021</v>
      </c>
      <c r="DO69">
        <v>0</v>
      </c>
      <c r="DQ69">
        <v>79116</v>
      </c>
      <c r="DR69">
        <v>51</v>
      </c>
      <c r="DU69" t="s">
        <v>257</v>
      </c>
      <c r="DV69" t="s">
        <v>274</v>
      </c>
      <c r="DX69">
        <v>14</v>
      </c>
      <c r="DY69" t="s">
        <v>275</v>
      </c>
      <c r="EB69" t="s">
        <v>2002</v>
      </c>
      <c r="EE69">
        <v>0</v>
      </c>
      <c r="EF69" t="s">
        <v>765</v>
      </c>
      <c r="EG69" t="s">
        <v>422</v>
      </c>
      <c r="EH69">
        <v>0</v>
      </c>
      <c r="EJ69" t="s">
        <v>340</v>
      </c>
      <c r="EK69" t="s">
        <v>2003</v>
      </c>
      <c r="EL69" t="s">
        <v>2004</v>
      </c>
      <c r="EM69" t="s">
        <v>2005</v>
      </c>
      <c r="EN69" t="s">
        <v>351</v>
      </c>
      <c r="EO69" t="s">
        <v>269</v>
      </c>
      <c r="EP69" t="s">
        <v>918</v>
      </c>
      <c r="EQ69">
        <v>0</v>
      </c>
      <c r="ER69" t="s">
        <v>2006</v>
      </c>
      <c r="ET69" t="s">
        <v>1983</v>
      </c>
      <c r="EU69">
        <v>19</v>
      </c>
      <c r="EV69" t="s">
        <v>274</v>
      </c>
      <c r="EW69" t="s">
        <v>1983</v>
      </c>
      <c r="EX69" t="s">
        <v>1251</v>
      </c>
      <c r="EY69" t="s">
        <v>921</v>
      </c>
      <c r="FB69" t="s">
        <v>1845</v>
      </c>
      <c r="FC69" t="s">
        <v>2007</v>
      </c>
      <c r="FE69">
        <v>1</v>
      </c>
      <c r="FF69">
        <v>12</v>
      </c>
      <c r="FJ69" t="s">
        <v>1960</v>
      </c>
      <c r="FL69">
        <v>0</v>
      </c>
      <c r="FN69">
        <v>1</v>
      </c>
      <c r="FQ69">
        <v>0</v>
      </c>
      <c r="FS69" t="s">
        <v>462</v>
      </c>
      <c r="FT69" t="s">
        <v>1002</v>
      </c>
      <c r="FU69" t="s">
        <v>257</v>
      </c>
      <c r="FV69" t="s">
        <v>777</v>
      </c>
      <c r="FW69" t="s">
        <v>1721</v>
      </c>
      <c r="FY69">
        <v>0</v>
      </c>
      <c r="GA69">
        <v>14.03</v>
      </c>
      <c r="GB69">
        <v>11</v>
      </c>
      <c r="GC69">
        <v>0</v>
      </c>
      <c r="GE69" t="s">
        <v>355</v>
      </c>
      <c r="GF69">
        <v>0</v>
      </c>
      <c r="GG69" t="s">
        <v>257</v>
      </c>
      <c r="GH69">
        <v>3.4</v>
      </c>
      <c r="GI69">
        <v>6.6</v>
      </c>
      <c r="GJ69">
        <v>0</v>
      </c>
      <c r="GK69">
        <v>0</v>
      </c>
      <c r="GM69" t="s">
        <v>2008</v>
      </c>
      <c r="GP69" t="s">
        <v>533</v>
      </c>
      <c r="GR69">
        <v>0</v>
      </c>
      <c r="HA69" t="s">
        <v>2009</v>
      </c>
      <c r="HC69" t="s">
        <v>294</v>
      </c>
      <c r="HD69" t="s">
        <v>313</v>
      </c>
      <c r="HE69" t="s">
        <v>1942</v>
      </c>
      <c r="HF69">
        <v>0</v>
      </c>
      <c r="HG69">
        <v>11</v>
      </c>
      <c r="HH69">
        <v>14</v>
      </c>
      <c r="HI69" t="s">
        <v>275</v>
      </c>
      <c r="HK69" t="s">
        <v>492</v>
      </c>
      <c r="HL69" t="s">
        <v>2010</v>
      </c>
      <c r="HM69" t="s">
        <v>1838</v>
      </c>
      <c r="HO69" t="s">
        <v>1987</v>
      </c>
      <c r="HP69" t="s">
        <v>2011</v>
      </c>
      <c r="HQ69" t="s">
        <v>2012</v>
      </c>
      <c r="HR69" t="s">
        <v>2013</v>
      </c>
      <c r="HT69">
        <v>9</v>
      </c>
      <c r="HW69">
        <v>-40</v>
      </c>
      <c r="HX69">
        <v>3952118</v>
      </c>
      <c r="HZ69">
        <v>3952069</v>
      </c>
      <c r="IC69">
        <v>-0.5</v>
      </c>
      <c r="ID69">
        <v>1</v>
      </c>
      <c r="IM69">
        <v>48</v>
      </c>
      <c r="IU69">
        <v>2</v>
      </c>
      <c r="IV69">
        <f>IF(AND(Table1[[#This Row],[R/P]]="P",Table1[[#This Row],[PaRes]]&lt;&gt;"SCRBL",Table1[[#This Row],[PaRes]]&lt;&gt;"RUN",Table1[[#This Row],[Penalty]]&lt;&gt;1),1,0)</f>
        <v>1</v>
      </c>
      <c r="IW69">
        <f>IF(AND(Table1[[#This Row],[Pass Play]]=1,Table1[[#This Row],[PaRes]]&lt;&gt;"SAC"),1,0)</f>
        <v>1</v>
      </c>
      <c r="IX69">
        <f>IF(Table1[[#This Row],[PaRes]]="COM",1,0)</f>
        <v>0</v>
      </c>
      <c r="IY69">
        <f>IF(Table1[[#This Row],[Pass Play]]=1,Table1[[#This Row],[Gn]],0)</f>
        <v>0</v>
      </c>
      <c r="IZ69">
        <f>IF(AND(Table1[[#This Row],[Pass Play]]=1,Table1[[#This Row],[EFF]]="Y"),1,0)</f>
        <v>0</v>
      </c>
      <c r="JA69">
        <f>IF(AND(Table1[[#This Row],[Pass Play]]=1,Table1[[#This Row],[EFF]]="Y"),Table1[[#This Row],[Gn]],0)</f>
        <v>0</v>
      </c>
      <c r="JB69">
        <f>IF(AND(Table1[[#This Row],[Pass Play]]=1,Table1[[#This Row],[Gn]]&gt;=15),1,0)</f>
        <v>0</v>
      </c>
      <c r="JC69">
        <f>IF(AND(Table1[[#This Row],[Pass Play]]=1,Table1[[#This Row],[Big Play Passes]]=1),Table1[[#This Row],[Gn]],0)</f>
        <v>0</v>
      </c>
      <c r="JD69">
        <f>IF(AND(OR(Table1[[#This Row],[R/P]]="R",Table1[[#This Row],[PaRes]]="SCRBL",Table1[[#This Row],[PaRes]]="RUN"),Table1[[#This Row],[Penalty]]&lt;&gt;1),1,0)</f>
        <v>0</v>
      </c>
      <c r="JE69">
        <f>IF(Table1[[#This Row],[Rush Attempts]]=1,Table1[[#This Row],[Gn]],0)</f>
        <v>0</v>
      </c>
      <c r="JF69">
        <f>IF(AND(Table1[[#This Row],[Rush Attempts]]=1,Table1[[#This Row],[EFF]]="Y"),1,0)</f>
        <v>0</v>
      </c>
      <c r="JG69">
        <f>IF(AND(Table1[[#This Row],[Rush Attempts]]=1,Table1[[#This Row],[EFF]]="Y"),Table1[[#This Row],[Gn]],0)</f>
        <v>0</v>
      </c>
      <c r="JH69">
        <f>IF(AND(Table1[[#This Row],[Rush Attempts]]=1,Table1[[#This Row],[Gn]]&gt;=10),1,0)</f>
        <v>0</v>
      </c>
      <c r="JI69">
        <f>IF(AND(Table1[[#This Row],[Rush Attempts]]=1,Table1[[#This Row],[Big Play Run]]=1),Table1[[#This Row],[Gn]],0)</f>
        <v>0</v>
      </c>
      <c r="JJ69">
        <f>IF(Table1[[#This Row],[PaRes]]="SAC",1,0)</f>
        <v>0</v>
      </c>
      <c r="JK69">
        <f>IF(Table1[[#This Row],[Sacks]]=1,Table1[[#This Row],[Gn]],0)</f>
        <v>0</v>
      </c>
      <c r="JL69">
        <f>IF(Table1[[#This Row],[PaRes]]="INT",1,0)</f>
        <v>0</v>
      </c>
      <c r="JM69">
        <f>IF(Table1[[#This Row],[pff_PENALTY]]&lt;&gt;"",1,0)</f>
        <v>0</v>
      </c>
      <c r="JN69">
        <f>Table1[[#This Row],[pff_PENYARDS]]</f>
        <v>0</v>
      </c>
      <c r="JO69">
        <f>IF(Table1[[#This Row],[S/End]]="TD",1,0)</f>
        <v>0</v>
      </c>
      <c r="JP69">
        <f>IF(OR(Table1[[#This Row],[S/End]]="FGGD"),1,0)</f>
        <v>0</v>
      </c>
      <c r="JQ69">
        <f>IF(OR(Table1[[#This Row],[S/End]]="FUM",Table1[[#This Row],[S/End]]="INT"),1,0)</f>
        <v>0</v>
      </c>
      <c r="JR69">
        <f>IF(AND(Table1[[#This Row],[Touchdown]]=1,Table1[[#This Row],[Pass Play]]=1),1,0)</f>
        <v>0</v>
      </c>
      <c r="JS69">
        <f t="shared" si="5"/>
        <v>0</v>
      </c>
      <c r="JT69">
        <f>IF(AND(OR(Table1[[#This Row],[Pass Play]]=1,Table1[[#This Row],[Rush Attempts]]=1),Table1[[#This Row],[Dn]]=3),1,0)</f>
        <v>0</v>
      </c>
      <c r="JU69">
        <f>IF(AND(Table1[[#This Row],[3rd down attempt]]=1,Table1[[#This Row],[EFF]]="Y"),1,0)</f>
        <v>0</v>
      </c>
      <c r="JV69">
        <f>IF(AND(Table1[[#This Row],[3rd down attempt]]=1,Table1[[#This Row],[Dist]]&gt;=7),1,0)</f>
        <v>0</v>
      </c>
      <c r="JW69">
        <f>IF(AND(OR(Table1[[#This Row],[Pass Play]]=1,Table1[[#This Row],[Rush Attempts]]=1),Table1[[#This Row],[Dn]]=4),1,0)</f>
        <v>0</v>
      </c>
      <c r="JX69">
        <f>IF(AND(Table1[[#This Row],[4th down attempt]]=1,Table1[[#This Row],[EFF]]="Y"),1,0)</f>
        <v>0</v>
      </c>
      <c r="JY69">
        <f>IF(AND(OR(Table1[[#This Row],[Pass Play]]=1,Table1[[#This Row],[Rush Attempts]]=1),Table1[[#This Row],[FPos]]&gt;=0,Table1[[#This Row],[FPos]]&lt;=20),1,0)</f>
        <v>0</v>
      </c>
      <c r="JZ69">
        <f>IF(AND(OR(Table1[[#This Row],[Pass Play]]=1,Table1[[#This Row],[Rush Attempts]]=1),Table1[[#This Row],[Dist]]&lt;=Table1[[#This Row],[Gn]]),1,0)</f>
        <v>0</v>
      </c>
      <c r="KA69">
        <f>IF(Table1[[#This Row],[S/End]]&lt;&gt;"",1,0)</f>
        <v>0</v>
      </c>
      <c r="KB69">
        <f>IF(Table1[[#This Row],[S/End]]="TD",1,0)</f>
        <v>0</v>
      </c>
      <c r="KC69">
        <f>IF(Table1[[#This Row],[S/End]]="FGGD",1,0)</f>
        <v>0</v>
      </c>
      <c r="KD69">
        <f>IF(AND(OR(Table1[[#This Row],[Pass Play]]=1,Table1[[#This Row],[Rush Attempts]]=1),Table1[[#This Row],[Gn]]&lt;0),1,0)</f>
        <v>0</v>
      </c>
      <c r="KE69" s="375">
        <f>IF(AND(Table1[[#This Row],[pff_DRVENDPSN]]=3,Table1[[#This Row],[pff_DRVENDEVENT]]="PUNT"),1,0)</f>
        <v>0</v>
      </c>
    </row>
    <row r="70" spans="1:291" hidden="1">
      <c r="A70">
        <v>19</v>
      </c>
      <c r="B70">
        <v>2102</v>
      </c>
      <c r="C70" t="s">
        <v>14476</v>
      </c>
      <c r="D70">
        <v>2</v>
      </c>
      <c r="E70">
        <v>3</v>
      </c>
      <c r="F70">
        <v>15</v>
      </c>
      <c r="G70">
        <v>21</v>
      </c>
      <c r="H70">
        <v>-40</v>
      </c>
      <c r="J70" t="s">
        <v>254</v>
      </c>
      <c r="K70">
        <v>11</v>
      </c>
      <c r="L70">
        <v>11</v>
      </c>
      <c r="M70" t="s">
        <v>2015</v>
      </c>
      <c r="N70" t="s">
        <v>2016</v>
      </c>
      <c r="P70" t="s">
        <v>2017</v>
      </c>
      <c r="W70" t="s">
        <v>253</v>
      </c>
      <c r="X70" t="s">
        <v>2018</v>
      </c>
      <c r="Y70" t="s">
        <v>2019</v>
      </c>
      <c r="Z70" t="s">
        <v>2020</v>
      </c>
      <c r="AB70" t="s">
        <v>2021</v>
      </c>
      <c r="AC70" t="s">
        <v>2022</v>
      </c>
      <c r="AJ70">
        <v>12</v>
      </c>
      <c r="AK70" t="s">
        <v>327</v>
      </c>
      <c r="AP70">
        <v>15</v>
      </c>
      <c r="AY70">
        <v>4</v>
      </c>
      <c r="BJ70" t="s">
        <v>257</v>
      </c>
      <c r="BQ70">
        <f t="shared" si="3"/>
        <v>2</v>
      </c>
      <c r="BR70">
        <f t="shared" si="4"/>
        <v>0</v>
      </c>
      <c r="BT70" t="s">
        <v>1602</v>
      </c>
      <c r="BV70">
        <v>3</v>
      </c>
      <c r="BX70">
        <v>0</v>
      </c>
      <c r="BY70" t="s">
        <v>2023</v>
      </c>
      <c r="CA70">
        <v>1</v>
      </c>
      <c r="CD70" s="3">
        <v>0.55555555555555558</v>
      </c>
      <c r="CE70" t="s">
        <v>257</v>
      </c>
      <c r="CF70" t="s">
        <v>2024</v>
      </c>
      <c r="CG70">
        <v>8</v>
      </c>
      <c r="CI70" t="s">
        <v>331</v>
      </c>
      <c r="CJ70">
        <v>1</v>
      </c>
      <c r="CK70" t="s">
        <v>2025</v>
      </c>
      <c r="CL70" s="4">
        <v>38444</v>
      </c>
      <c r="CM70" t="s">
        <v>2026</v>
      </c>
      <c r="CN70" t="s">
        <v>2027</v>
      </c>
      <c r="CO70">
        <v>3</v>
      </c>
      <c r="CP70" t="s">
        <v>2028</v>
      </c>
      <c r="CQ70" t="s">
        <v>269</v>
      </c>
      <c r="CR70" t="s">
        <v>1602</v>
      </c>
      <c r="CU70" t="s">
        <v>2001</v>
      </c>
      <c r="CW70">
        <v>0</v>
      </c>
      <c r="CY70">
        <v>4</v>
      </c>
      <c r="CZ70" t="s">
        <v>553</v>
      </c>
      <c r="DA70">
        <v>0</v>
      </c>
      <c r="DB70">
        <v>11</v>
      </c>
      <c r="DC70" t="s">
        <v>1953</v>
      </c>
      <c r="DD70">
        <v>-45</v>
      </c>
      <c r="DF70" t="s">
        <v>1838</v>
      </c>
      <c r="DK70">
        <v>21</v>
      </c>
      <c r="DL70" s="4">
        <v>44449</v>
      </c>
      <c r="DM70">
        <v>20022</v>
      </c>
      <c r="DN70">
        <v>2021</v>
      </c>
      <c r="DO70">
        <v>0</v>
      </c>
      <c r="DQ70">
        <v>79116</v>
      </c>
      <c r="DR70">
        <v>52</v>
      </c>
      <c r="DU70" t="s">
        <v>257</v>
      </c>
      <c r="DV70" t="s">
        <v>274</v>
      </c>
      <c r="DX70">
        <v>14</v>
      </c>
      <c r="DY70" t="s">
        <v>275</v>
      </c>
      <c r="EE70">
        <v>0</v>
      </c>
      <c r="EF70" t="s">
        <v>2029</v>
      </c>
      <c r="EG70" t="s">
        <v>675</v>
      </c>
      <c r="EH70">
        <v>0</v>
      </c>
      <c r="EJ70" t="s">
        <v>340</v>
      </c>
      <c r="EK70" t="s">
        <v>946</v>
      </c>
      <c r="EL70" t="s">
        <v>2030</v>
      </c>
      <c r="EM70" t="s">
        <v>2031</v>
      </c>
      <c r="EN70" t="s">
        <v>2032</v>
      </c>
      <c r="EO70" t="s">
        <v>282</v>
      </c>
      <c r="EP70" t="s">
        <v>968</v>
      </c>
      <c r="EQ70">
        <v>0</v>
      </c>
      <c r="ER70" t="s">
        <v>769</v>
      </c>
      <c r="ET70" t="s">
        <v>2033</v>
      </c>
      <c r="EU70">
        <v>21</v>
      </c>
      <c r="EV70" t="s">
        <v>348</v>
      </c>
      <c r="EW70" t="s">
        <v>1983</v>
      </c>
      <c r="EX70" t="s">
        <v>1251</v>
      </c>
      <c r="EY70" t="s">
        <v>1005</v>
      </c>
      <c r="FB70" t="s">
        <v>2034</v>
      </c>
      <c r="FC70" t="s">
        <v>2035</v>
      </c>
      <c r="FE70">
        <v>1</v>
      </c>
      <c r="FF70">
        <v>10</v>
      </c>
      <c r="FJ70" t="s">
        <v>2036</v>
      </c>
      <c r="FL70">
        <v>0</v>
      </c>
      <c r="FN70">
        <v>0</v>
      </c>
      <c r="FQ70">
        <v>0</v>
      </c>
      <c r="FS70" t="s">
        <v>462</v>
      </c>
      <c r="FT70" t="s">
        <v>1002</v>
      </c>
      <c r="FV70" t="s">
        <v>777</v>
      </c>
      <c r="FW70" t="s">
        <v>2037</v>
      </c>
      <c r="FY70">
        <v>0</v>
      </c>
      <c r="GA70">
        <v>14.03</v>
      </c>
      <c r="GB70">
        <v>11</v>
      </c>
      <c r="GC70">
        <v>0</v>
      </c>
      <c r="GE70" t="s">
        <v>355</v>
      </c>
      <c r="GF70">
        <v>1</v>
      </c>
      <c r="GG70" t="s">
        <v>274</v>
      </c>
      <c r="GI70">
        <v>3.3</v>
      </c>
      <c r="GJ70">
        <v>0</v>
      </c>
      <c r="GK70">
        <v>0</v>
      </c>
      <c r="GM70" t="s">
        <v>2038</v>
      </c>
      <c r="GN70">
        <v>0</v>
      </c>
      <c r="GO70">
        <v>0</v>
      </c>
      <c r="GP70">
        <v>4</v>
      </c>
      <c r="GR70">
        <v>28</v>
      </c>
      <c r="HA70" t="s">
        <v>2039</v>
      </c>
      <c r="HC70" t="s">
        <v>313</v>
      </c>
      <c r="HD70" t="s">
        <v>313</v>
      </c>
      <c r="HE70" t="s">
        <v>1838</v>
      </c>
      <c r="HF70">
        <v>0</v>
      </c>
      <c r="HG70">
        <v>11</v>
      </c>
      <c r="HH70">
        <v>14</v>
      </c>
      <c r="HI70" t="s">
        <v>275</v>
      </c>
      <c r="HK70" t="s">
        <v>492</v>
      </c>
      <c r="HL70" t="s">
        <v>2040</v>
      </c>
      <c r="HM70" t="s">
        <v>1838</v>
      </c>
      <c r="HO70" t="s">
        <v>2041</v>
      </c>
      <c r="HP70" t="s">
        <v>2042</v>
      </c>
      <c r="HQ70" t="s">
        <v>2043</v>
      </c>
      <c r="HR70" t="s">
        <v>2044</v>
      </c>
      <c r="HT70" t="s">
        <v>2045</v>
      </c>
      <c r="HW70">
        <v>39</v>
      </c>
      <c r="HX70">
        <v>3952162</v>
      </c>
      <c r="HY70" t="s">
        <v>2046</v>
      </c>
      <c r="HZ70">
        <v>3952118</v>
      </c>
      <c r="IC70">
        <v>1</v>
      </c>
      <c r="ID70">
        <v>1</v>
      </c>
      <c r="IM70">
        <v>49</v>
      </c>
      <c r="IQ70" t="s">
        <v>1838</v>
      </c>
      <c r="IU70">
        <v>2</v>
      </c>
      <c r="IV70">
        <f>IF(AND(Table1[[#This Row],[R/P]]="P",Table1[[#This Row],[PaRes]]&lt;&gt;"SCRBL",Table1[[#This Row],[PaRes]]&lt;&gt;"RUN",Table1[[#This Row],[Penalty]]&lt;&gt;1),1,0)</f>
        <v>1</v>
      </c>
      <c r="IW70">
        <f>IF(AND(Table1[[#This Row],[Pass Play]]=1,Table1[[#This Row],[PaRes]]&lt;&gt;"SAC"),1,0)</f>
        <v>1</v>
      </c>
      <c r="IX70">
        <f>IF(Table1[[#This Row],[PaRes]]="COM",1,0)</f>
        <v>1</v>
      </c>
      <c r="IY70">
        <f>IF(Table1[[#This Row],[Pass Play]]=1,Table1[[#This Row],[Gn]],0)</f>
        <v>21</v>
      </c>
      <c r="IZ70">
        <f>IF(AND(Table1[[#This Row],[Pass Play]]=1,Table1[[#This Row],[EFF]]="Y"),1,0)</f>
        <v>1</v>
      </c>
      <c r="JA70">
        <f>IF(AND(Table1[[#This Row],[Pass Play]]=1,Table1[[#This Row],[EFF]]="Y"),Table1[[#This Row],[Gn]],0)</f>
        <v>21</v>
      </c>
      <c r="JB70">
        <f>IF(AND(Table1[[#This Row],[Pass Play]]=1,Table1[[#This Row],[Gn]]&gt;=15),1,0)</f>
        <v>1</v>
      </c>
      <c r="JC70">
        <f>IF(AND(Table1[[#This Row],[Pass Play]]=1,Table1[[#This Row],[Big Play Passes]]=1),Table1[[#This Row],[Gn]],0)</f>
        <v>21</v>
      </c>
      <c r="JD70">
        <f>IF(AND(OR(Table1[[#This Row],[R/P]]="R",Table1[[#This Row],[PaRes]]="SCRBL",Table1[[#This Row],[PaRes]]="RUN"),Table1[[#This Row],[Penalty]]&lt;&gt;1),1,0)</f>
        <v>0</v>
      </c>
      <c r="JE70">
        <f>IF(Table1[[#This Row],[Rush Attempts]]=1,Table1[[#This Row],[Gn]],0)</f>
        <v>0</v>
      </c>
      <c r="JF70">
        <f>IF(AND(Table1[[#This Row],[Rush Attempts]]=1,Table1[[#This Row],[EFF]]="Y"),1,0)</f>
        <v>0</v>
      </c>
      <c r="JG70">
        <f>IF(AND(Table1[[#This Row],[Rush Attempts]]=1,Table1[[#This Row],[EFF]]="Y"),Table1[[#This Row],[Gn]],0)</f>
        <v>0</v>
      </c>
      <c r="JH70">
        <f>IF(AND(Table1[[#This Row],[Rush Attempts]]=1,Table1[[#This Row],[Gn]]&gt;=10),1,0)</f>
        <v>0</v>
      </c>
      <c r="JI70">
        <f>IF(AND(Table1[[#This Row],[Rush Attempts]]=1,Table1[[#This Row],[Big Play Run]]=1),Table1[[#This Row],[Gn]],0)</f>
        <v>0</v>
      </c>
      <c r="JJ70">
        <f>IF(Table1[[#This Row],[PaRes]]="SAC",1,0)</f>
        <v>0</v>
      </c>
      <c r="JK70">
        <f>IF(Table1[[#This Row],[Sacks]]=1,Table1[[#This Row],[Gn]],0)</f>
        <v>0</v>
      </c>
      <c r="JL70">
        <f>IF(Table1[[#This Row],[PaRes]]="INT",1,0)</f>
        <v>0</v>
      </c>
      <c r="JM70">
        <f>IF(Table1[[#This Row],[pff_PENALTY]]&lt;&gt;"",1,0)</f>
        <v>0</v>
      </c>
      <c r="JN70">
        <f>Table1[[#This Row],[pff_PENYARDS]]</f>
        <v>0</v>
      </c>
      <c r="JO70">
        <f>IF(Table1[[#This Row],[S/End]]="TD",1,0)</f>
        <v>0</v>
      </c>
      <c r="JP70">
        <f>IF(OR(Table1[[#This Row],[S/End]]="FGGD"),1,0)</f>
        <v>0</v>
      </c>
      <c r="JQ70">
        <f>IF(OR(Table1[[#This Row],[S/End]]="FUM",Table1[[#This Row],[S/End]]="INT"),1,0)</f>
        <v>0</v>
      </c>
      <c r="JR70">
        <f>IF(AND(Table1[[#This Row],[Touchdown]]=1,Table1[[#This Row],[Pass Play]]=1),1,0)</f>
        <v>0</v>
      </c>
      <c r="JS70">
        <f t="shared" si="5"/>
        <v>0</v>
      </c>
      <c r="JT70">
        <f>IF(AND(OR(Table1[[#This Row],[Pass Play]]=1,Table1[[#This Row],[Rush Attempts]]=1),Table1[[#This Row],[Dn]]=3),1,0)</f>
        <v>1</v>
      </c>
      <c r="JU70">
        <f>IF(AND(Table1[[#This Row],[3rd down attempt]]=1,Table1[[#This Row],[EFF]]="Y"),1,0)</f>
        <v>1</v>
      </c>
      <c r="JV70">
        <f>IF(AND(Table1[[#This Row],[3rd down attempt]]=1,Table1[[#This Row],[Dist]]&gt;=7),1,0)</f>
        <v>1</v>
      </c>
      <c r="JW70">
        <f>IF(AND(OR(Table1[[#This Row],[Pass Play]]=1,Table1[[#This Row],[Rush Attempts]]=1),Table1[[#This Row],[Dn]]=4),1,0)</f>
        <v>0</v>
      </c>
      <c r="JX70">
        <f>IF(AND(Table1[[#This Row],[4th down attempt]]=1,Table1[[#This Row],[EFF]]="Y"),1,0)</f>
        <v>0</v>
      </c>
      <c r="JY70">
        <f>IF(AND(OR(Table1[[#This Row],[Pass Play]]=1,Table1[[#This Row],[Rush Attempts]]=1),Table1[[#This Row],[FPos]]&gt;=0,Table1[[#This Row],[FPos]]&lt;=20),1,0)</f>
        <v>0</v>
      </c>
      <c r="JZ70">
        <f>IF(AND(OR(Table1[[#This Row],[Pass Play]]=1,Table1[[#This Row],[Rush Attempts]]=1),Table1[[#This Row],[Dist]]&lt;=Table1[[#This Row],[Gn]]),1,0)</f>
        <v>1</v>
      </c>
      <c r="KA70">
        <f>IF(Table1[[#This Row],[S/End]]&lt;&gt;"",1,0)</f>
        <v>0</v>
      </c>
      <c r="KB70">
        <f>IF(Table1[[#This Row],[S/End]]="TD",1,0)</f>
        <v>0</v>
      </c>
      <c r="KC70">
        <f>IF(Table1[[#This Row],[S/End]]="FGGD",1,0)</f>
        <v>0</v>
      </c>
      <c r="KD70">
        <f>IF(AND(OR(Table1[[#This Row],[Pass Play]]=1,Table1[[#This Row],[Rush Attempts]]=1),Table1[[#This Row],[Gn]]&lt;0),1,0)</f>
        <v>0</v>
      </c>
      <c r="KE70" s="375">
        <f>IF(AND(Table1[[#This Row],[pff_DRVENDPSN]]=3,Table1[[#This Row],[pff_DRVENDEVENT]]="PUNT"),1,0)</f>
        <v>0</v>
      </c>
    </row>
    <row r="71" spans="1:291" hidden="1">
      <c r="A71">
        <v>20</v>
      </c>
      <c r="B71">
        <v>2102</v>
      </c>
      <c r="C71" t="s">
        <v>14476</v>
      </c>
      <c r="D71">
        <v>2</v>
      </c>
      <c r="E71">
        <v>1</v>
      </c>
      <c r="F71">
        <v>10</v>
      </c>
      <c r="G71">
        <v>7</v>
      </c>
      <c r="H71">
        <v>39</v>
      </c>
      <c r="J71" t="s">
        <v>254</v>
      </c>
      <c r="K71" t="s">
        <v>2048</v>
      </c>
      <c r="L71" t="s">
        <v>2048</v>
      </c>
      <c r="M71" t="s">
        <v>1656</v>
      </c>
      <c r="N71" t="s">
        <v>440</v>
      </c>
      <c r="O71" t="s">
        <v>254</v>
      </c>
      <c r="P71" t="s">
        <v>1657</v>
      </c>
      <c r="W71" t="s">
        <v>257</v>
      </c>
      <c r="X71" t="s">
        <v>1774</v>
      </c>
      <c r="AE71" t="s">
        <v>445</v>
      </c>
      <c r="AF71" t="s">
        <v>446</v>
      </c>
      <c r="AG71" t="s">
        <v>1774</v>
      </c>
      <c r="AH71" t="s">
        <v>274</v>
      </c>
      <c r="AJ71">
        <v>9</v>
      </c>
      <c r="AP71">
        <v>15</v>
      </c>
      <c r="BJ71" t="s">
        <v>348</v>
      </c>
      <c r="BQ71">
        <f t="shared" si="3"/>
        <v>0</v>
      </c>
      <c r="BR71">
        <f t="shared" si="4"/>
        <v>10</v>
      </c>
      <c r="BT71" t="s">
        <v>1602</v>
      </c>
      <c r="BV71">
        <v>3</v>
      </c>
      <c r="BX71">
        <v>0</v>
      </c>
      <c r="BY71" t="s">
        <v>2049</v>
      </c>
      <c r="CD71" s="3">
        <v>0.52986111111111112</v>
      </c>
      <c r="CF71" t="s">
        <v>2050</v>
      </c>
      <c r="CJ71">
        <v>0</v>
      </c>
      <c r="CK71" t="s">
        <v>2051</v>
      </c>
      <c r="CL71" s="4">
        <v>38444</v>
      </c>
      <c r="CM71" t="s">
        <v>2052</v>
      </c>
      <c r="CN71" t="s">
        <v>2053</v>
      </c>
      <c r="CO71">
        <v>3</v>
      </c>
      <c r="CP71" t="s">
        <v>2054</v>
      </c>
      <c r="CQ71" t="s">
        <v>269</v>
      </c>
      <c r="CR71" t="s">
        <v>1602</v>
      </c>
      <c r="CU71" t="s">
        <v>2055</v>
      </c>
      <c r="CW71">
        <v>0</v>
      </c>
      <c r="CY71">
        <v>5</v>
      </c>
      <c r="CZ71" t="s">
        <v>553</v>
      </c>
      <c r="DA71">
        <v>0</v>
      </c>
      <c r="DB71">
        <v>11</v>
      </c>
      <c r="DC71" t="s">
        <v>1953</v>
      </c>
      <c r="DD71">
        <v>-45</v>
      </c>
      <c r="DF71" t="s">
        <v>1760</v>
      </c>
      <c r="DK71">
        <v>7</v>
      </c>
      <c r="DL71" s="4">
        <v>44449</v>
      </c>
      <c r="DM71">
        <v>20022</v>
      </c>
      <c r="DN71">
        <v>2021</v>
      </c>
      <c r="DO71">
        <v>0</v>
      </c>
      <c r="DQ71">
        <v>79116</v>
      </c>
      <c r="DR71">
        <v>53</v>
      </c>
      <c r="DU71" t="s">
        <v>294</v>
      </c>
      <c r="DV71" t="s">
        <v>294</v>
      </c>
      <c r="DX71">
        <v>14</v>
      </c>
      <c r="DY71" t="s">
        <v>275</v>
      </c>
      <c r="EE71">
        <v>0</v>
      </c>
      <c r="EF71" t="s">
        <v>1667</v>
      </c>
      <c r="EG71" t="s">
        <v>1668</v>
      </c>
      <c r="EH71">
        <v>1</v>
      </c>
      <c r="EJ71" t="s">
        <v>2056</v>
      </c>
      <c r="EK71" t="s">
        <v>2057</v>
      </c>
      <c r="EL71" t="s">
        <v>2058</v>
      </c>
      <c r="EM71" t="s">
        <v>2059</v>
      </c>
      <c r="EN71" t="s">
        <v>2060</v>
      </c>
      <c r="EO71" t="s">
        <v>282</v>
      </c>
      <c r="EP71" t="s">
        <v>1109</v>
      </c>
      <c r="EQ71">
        <v>1</v>
      </c>
      <c r="ET71" t="s">
        <v>2061</v>
      </c>
      <c r="FD71" t="s">
        <v>253</v>
      </c>
      <c r="FE71">
        <v>0</v>
      </c>
      <c r="FF71">
        <v>7</v>
      </c>
      <c r="FG71" t="s">
        <v>590</v>
      </c>
      <c r="FI71" t="s">
        <v>590</v>
      </c>
      <c r="FL71">
        <v>0</v>
      </c>
      <c r="FN71">
        <v>0</v>
      </c>
      <c r="FQ71">
        <v>0</v>
      </c>
      <c r="FS71" t="s">
        <v>1675</v>
      </c>
      <c r="FT71" t="s">
        <v>1784</v>
      </c>
      <c r="FU71" t="s">
        <v>274</v>
      </c>
      <c r="FV71" t="s">
        <v>2062</v>
      </c>
      <c r="FW71" t="s">
        <v>397</v>
      </c>
      <c r="FX71" t="s">
        <v>1030</v>
      </c>
      <c r="FY71">
        <v>0</v>
      </c>
      <c r="GA71">
        <v>14.03</v>
      </c>
      <c r="GB71">
        <v>11</v>
      </c>
      <c r="GC71">
        <v>0</v>
      </c>
      <c r="GE71" t="s">
        <v>355</v>
      </c>
      <c r="GF71">
        <v>0</v>
      </c>
      <c r="GJ71">
        <v>0</v>
      </c>
      <c r="GK71">
        <v>0</v>
      </c>
      <c r="GM71" t="s">
        <v>2063</v>
      </c>
      <c r="GO71">
        <v>3</v>
      </c>
      <c r="HA71" t="s">
        <v>1806</v>
      </c>
      <c r="HC71" t="s">
        <v>294</v>
      </c>
      <c r="HD71" t="s">
        <v>294</v>
      </c>
      <c r="HE71" t="s">
        <v>2064</v>
      </c>
      <c r="HF71">
        <v>0</v>
      </c>
      <c r="HG71">
        <v>30</v>
      </c>
      <c r="HH71">
        <v>14</v>
      </c>
      <c r="HI71" t="s">
        <v>275</v>
      </c>
      <c r="HL71">
        <v>3</v>
      </c>
      <c r="HW71">
        <v>32</v>
      </c>
      <c r="HX71">
        <v>3952210</v>
      </c>
      <c r="HY71" t="s">
        <v>2065</v>
      </c>
      <c r="HZ71">
        <v>3952162</v>
      </c>
      <c r="IC71">
        <v>0</v>
      </c>
      <c r="ID71">
        <v>0</v>
      </c>
      <c r="IM71">
        <v>50</v>
      </c>
      <c r="IQ71" t="s">
        <v>1760</v>
      </c>
      <c r="IU71">
        <v>2</v>
      </c>
      <c r="IV71">
        <f>IF(AND(Table1[[#This Row],[R/P]]="P",Table1[[#This Row],[PaRes]]&lt;&gt;"SCRBL",Table1[[#This Row],[PaRes]]&lt;&gt;"RUN",Table1[[#This Row],[Penalty]]&lt;&gt;1),1,0)</f>
        <v>0</v>
      </c>
      <c r="IW71">
        <f>IF(AND(Table1[[#This Row],[Pass Play]]=1,Table1[[#This Row],[PaRes]]&lt;&gt;"SAC"),1,0)</f>
        <v>0</v>
      </c>
      <c r="IX71">
        <f>IF(Table1[[#This Row],[PaRes]]="COM",1,0)</f>
        <v>0</v>
      </c>
      <c r="IY71">
        <f>IF(Table1[[#This Row],[Pass Play]]=1,Table1[[#This Row],[Gn]],0)</f>
        <v>0</v>
      </c>
      <c r="IZ71">
        <f>IF(AND(Table1[[#This Row],[Pass Play]]=1,Table1[[#This Row],[EFF]]="Y"),1,0)</f>
        <v>0</v>
      </c>
      <c r="JA71">
        <f>IF(AND(Table1[[#This Row],[Pass Play]]=1,Table1[[#This Row],[EFF]]="Y"),Table1[[#This Row],[Gn]],0)</f>
        <v>0</v>
      </c>
      <c r="JB71">
        <f>IF(AND(Table1[[#This Row],[Pass Play]]=1,Table1[[#This Row],[Gn]]&gt;=15),1,0)</f>
        <v>0</v>
      </c>
      <c r="JC71">
        <f>IF(AND(Table1[[#This Row],[Pass Play]]=1,Table1[[#This Row],[Big Play Passes]]=1),Table1[[#This Row],[Gn]],0)</f>
        <v>0</v>
      </c>
      <c r="JD71">
        <f>IF(AND(OR(Table1[[#This Row],[R/P]]="R",Table1[[#This Row],[PaRes]]="SCRBL",Table1[[#This Row],[PaRes]]="RUN"),Table1[[#This Row],[Penalty]]&lt;&gt;1),1,0)</f>
        <v>1</v>
      </c>
      <c r="JE71">
        <f>IF(Table1[[#This Row],[Rush Attempts]]=1,Table1[[#This Row],[Gn]],0)</f>
        <v>7</v>
      </c>
      <c r="JF71">
        <f>IF(AND(Table1[[#This Row],[Rush Attempts]]=1,Table1[[#This Row],[EFF]]="Y"),1,0)</f>
        <v>1</v>
      </c>
      <c r="JG71">
        <f>IF(AND(Table1[[#This Row],[Rush Attempts]]=1,Table1[[#This Row],[EFF]]="Y"),Table1[[#This Row],[Gn]],0)</f>
        <v>7</v>
      </c>
      <c r="JH71">
        <f>IF(AND(Table1[[#This Row],[Rush Attempts]]=1,Table1[[#This Row],[Gn]]&gt;=10),1,0)</f>
        <v>0</v>
      </c>
      <c r="JI71">
        <f>IF(AND(Table1[[#This Row],[Rush Attempts]]=1,Table1[[#This Row],[Big Play Run]]=1),Table1[[#This Row],[Gn]],0)</f>
        <v>0</v>
      </c>
      <c r="JJ71">
        <f>IF(Table1[[#This Row],[PaRes]]="SAC",1,0)</f>
        <v>0</v>
      </c>
      <c r="JK71">
        <f>IF(Table1[[#This Row],[Sacks]]=1,Table1[[#This Row],[Gn]],0)</f>
        <v>0</v>
      </c>
      <c r="JL71">
        <f>IF(Table1[[#This Row],[PaRes]]="INT",1,0)</f>
        <v>0</v>
      </c>
      <c r="JM71">
        <f>IF(Table1[[#This Row],[pff_PENALTY]]&lt;&gt;"",1,0)</f>
        <v>0</v>
      </c>
      <c r="JN71">
        <f>Table1[[#This Row],[pff_PENYARDS]]</f>
        <v>0</v>
      </c>
      <c r="JO71">
        <f>IF(Table1[[#This Row],[S/End]]="TD",1,0)</f>
        <v>0</v>
      </c>
      <c r="JP71">
        <f>IF(OR(Table1[[#This Row],[S/End]]="FGGD"),1,0)</f>
        <v>0</v>
      </c>
      <c r="JQ71">
        <f>IF(OR(Table1[[#This Row],[S/End]]="FUM",Table1[[#This Row],[S/End]]="INT"),1,0)</f>
        <v>0</v>
      </c>
      <c r="JR71">
        <f>IF(AND(Table1[[#This Row],[Touchdown]]=1,Table1[[#This Row],[Pass Play]]=1),1,0)</f>
        <v>0</v>
      </c>
      <c r="JS71">
        <f t="shared" si="5"/>
        <v>0</v>
      </c>
      <c r="JT71">
        <f>IF(AND(OR(Table1[[#This Row],[Pass Play]]=1,Table1[[#This Row],[Rush Attempts]]=1),Table1[[#This Row],[Dn]]=3),1,0)</f>
        <v>0</v>
      </c>
      <c r="JU71">
        <f>IF(AND(Table1[[#This Row],[3rd down attempt]]=1,Table1[[#This Row],[EFF]]="Y"),1,0)</f>
        <v>0</v>
      </c>
      <c r="JV71">
        <f>IF(AND(Table1[[#This Row],[3rd down attempt]]=1,Table1[[#This Row],[Dist]]&gt;=7),1,0)</f>
        <v>0</v>
      </c>
      <c r="JW71">
        <f>IF(AND(OR(Table1[[#This Row],[Pass Play]]=1,Table1[[#This Row],[Rush Attempts]]=1),Table1[[#This Row],[Dn]]=4),1,0)</f>
        <v>0</v>
      </c>
      <c r="JX71">
        <f>IF(AND(Table1[[#This Row],[4th down attempt]]=1,Table1[[#This Row],[EFF]]="Y"),1,0)</f>
        <v>0</v>
      </c>
      <c r="JY71">
        <f>IF(AND(OR(Table1[[#This Row],[Pass Play]]=1,Table1[[#This Row],[Rush Attempts]]=1),Table1[[#This Row],[FPos]]&gt;=0,Table1[[#This Row],[FPos]]&lt;=20),1,0)</f>
        <v>0</v>
      </c>
      <c r="JZ71">
        <f>IF(AND(OR(Table1[[#This Row],[Pass Play]]=1,Table1[[#This Row],[Rush Attempts]]=1),Table1[[#This Row],[Dist]]&lt;=Table1[[#This Row],[Gn]]),1,0)</f>
        <v>0</v>
      </c>
      <c r="KA71">
        <f>IF(Table1[[#This Row],[S/End]]&lt;&gt;"",1,0)</f>
        <v>0</v>
      </c>
      <c r="KB71">
        <f>IF(Table1[[#This Row],[S/End]]="TD",1,0)</f>
        <v>0</v>
      </c>
      <c r="KC71">
        <f>IF(Table1[[#This Row],[S/End]]="FGGD",1,0)</f>
        <v>0</v>
      </c>
      <c r="KD71">
        <f>IF(AND(OR(Table1[[#This Row],[Pass Play]]=1,Table1[[#This Row],[Rush Attempts]]=1),Table1[[#This Row],[Gn]]&lt;0),1,0)</f>
        <v>0</v>
      </c>
      <c r="KE71" s="375">
        <f>IF(AND(Table1[[#This Row],[pff_DRVENDPSN]]=3,Table1[[#This Row],[pff_DRVENDEVENT]]="PUNT"),1,0)</f>
        <v>0</v>
      </c>
    </row>
    <row r="72" spans="1:291" hidden="1">
      <c r="A72">
        <v>21</v>
      </c>
      <c r="B72">
        <v>2102</v>
      </c>
      <c r="C72" t="s">
        <v>14476</v>
      </c>
      <c r="D72">
        <v>2</v>
      </c>
      <c r="E72">
        <v>2</v>
      </c>
      <c r="F72">
        <v>3</v>
      </c>
      <c r="G72">
        <v>3</v>
      </c>
      <c r="H72">
        <v>32</v>
      </c>
      <c r="J72" t="s">
        <v>254</v>
      </c>
      <c r="K72">
        <v>11</v>
      </c>
      <c r="L72" t="s">
        <v>2067</v>
      </c>
      <c r="M72" t="s">
        <v>2068</v>
      </c>
      <c r="N72" t="s">
        <v>408</v>
      </c>
      <c r="P72" t="s">
        <v>409</v>
      </c>
      <c r="S72" t="s">
        <v>321</v>
      </c>
      <c r="W72" t="s">
        <v>257</v>
      </c>
      <c r="X72" t="s">
        <v>2069</v>
      </c>
      <c r="AE72" t="s">
        <v>2070</v>
      </c>
      <c r="AF72" t="s">
        <v>2071</v>
      </c>
      <c r="AG72" t="s">
        <v>2069</v>
      </c>
      <c r="AH72" t="s">
        <v>274</v>
      </c>
      <c r="AJ72">
        <v>20</v>
      </c>
      <c r="AP72">
        <v>15</v>
      </c>
      <c r="BJ72" t="s">
        <v>274</v>
      </c>
      <c r="BQ72">
        <f t="shared" si="3"/>
        <v>0</v>
      </c>
      <c r="BR72">
        <f t="shared" si="4"/>
        <v>4</v>
      </c>
      <c r="BT72" t="s">
        <v>1602</v>
      </c>
      <c r="BV72">
        <v>3</v>
      </c>
      <c r="BX72">
        <v>0</v>
      </c>
      <c r="BY72" t="s">
        <v>2072</v>
      </c>
      <c r="CD72" s="3">
        <v>0.51041666666666663</v>
      </c>
      <c r="CF72" t="s">
        <v>2073</v>
      </c>
      <c r="CJ72">
        <v>0</v>
      </c>
      <c r="CK72" t="s">
        <v>2074</v>
      </c>
      <c r="CL72" s="4">
        <v>38444</v>
      </c>
      <c r="CM72" t="s">
        <v>2075</v>
      </c>
      <c r="CN72" t="s">
        <v>2076</v>
      </c>
      <c r="CO72">
        <v>3</v>
      </c>
      <c r="CQ72" t="s">
        <v>269</v>
      </c>
      <c r="CR72" t="s">
        <v>1602</v>
      </c>
      <c r="CU72" t="s">
        <v>1888</v>
      </c>
      <c r="CW72">
        <v>0</v>
      </c>
      <c r="CY72">
        <v>6</v>
      </c>
      <c r="CZ72" t="s">
        <v>553</v>
      </c>
      <c r="DA72">
        <v>0</v>
      </c>
      <c r="DB72">
        <v>11</v>
      </c>
      <c r="DC72" t="s">
        <v>1953</v>
      </c>
      <c r="DD72">
        <v>-45</v>
      </c>
      <c r="DF72" t="s">
        <v>2077</v>
      </c>
      <c r="DK72">
        <v>3</v>
      </c>
      <c r="DL72" s="4">
        <v>44449</v>
      </c>
      <c r="DM72">
        <v>20022</v>
      </c>
      <c r="DN72">
        <v>2021</v>
      </c>
      <c r="DO72">
        <v>0</v>
      </c>
      <c r="DQ72">
        <v>79116</v>
      </c>
      <c r="DR72">
        <v>54</v>
      </c>
      <c r="DU72" t="s">
        <v>274</v>
      </c>
      <c r="DV72" t="s">
        <v>257</v>
      </c>
      <c r="DX72">
        <v>14</v>
      </c>
      <c r="DY72" t="s">
        <v>275</v>
      </c>
      <c r="EE72">
        <v>0</v>
      </c>
      <c r="EF72" t="s">
        <v>421</v>
      </c>
      <c r="EG72" t="s">
        <v>422</v>
      </c>
      <c r="EH72">
        <v>0</v>
      </c>
      <c r="EJ72" t="s">
        <v>340</v>
      </c>
      <c r="EK72" t="s">
        <v>2078</v>
      </c>
      <c r="EL72" t="s">
        <v>2079</v>
      </c>
      <c r="EM72" t="s">
        <v>2080</v>
      </c>
      <c r="EN72" t="s">
        <v>890</v>
      </c>
      <c r="EO72" t="s">
        <v>282</v>
      </c>
      <c r="EP72" t="s">
        <v>459</v>
      </c>
      <c r="EQ72">
        <v>0</v>
      </c>
      <c r="ET72" t="s">
        <v>2081</v>
      </c>
      <c r="FE72">
        <v>0</v>
      </c>
      <c r="FF72">
        <v>9</v>
      </c>
      <c r="FG72" t="s">
        <v>308</v>
      </c>
      <c r="FI72" t="s">
        <v>308</v>
      </c>
      <c r="FJ72" t="s">
        <v>1916</v>
      </c>
      <c r="FL72">
        <v>0</v>
      </c>
      <c r="FN72">
        <v>0</v>
      </c>
      <c r="FQ72">
        <v>0</v>
      </c>
      <c r="FS72" t="s">
        <v>395</v>
      </c>
      <c r="FT72" t="s">
        <v>1029</v>
      </c>
      <c r="FU72" t="s">
        <v>274</v>
      </c>
      <c r="FV72" t="s">
        <v>396</v>
      </c>
      <c r="FW72" t="s">
        <v>397</v>
      </c>
      <c r="FY72">
        <v>1</v>
      </c>
      <c r="GA72">
        <v>14.03</v>
      </c>
      <c r="GB72">
        <v>11</v>
      </c>
      <c r="GC72">
        <v>0</v>
      </c>
      <c r="GD72" t="s">
        <v>2082</v>
      </c>
      <c r="GE72" t="s">
        <v>355</v>
      </c>
      <c r="GF72">
        <v>0</v>
      </c>
      <c r="GG72" t="s">
        <v>274</v>
      </c>
      <c r="GJ72">
        <v>0</v>
      </c>
      <c r="GK72">
        <v>0</v>
      </c>
      <c r="GM72" t="s">
        <v>2083</v>
      </c>
      <c r="GO72">
        <v>0</v>
      </c>
      <c r="HA72" t="s">
        <v>2084</v>
      </c>
      <c r="HC72" t="s">
        <v>294</v>
      </c>
      <c r="HD72" t="s">
        <v>313</v>
      </c>
      <c r="HE72" t="s">
        <v>2085</v>
      </c>
      <c r="HF72">
        <v>0</v>
      </c>
      <c r="HG72">
        <v>11</v>
      </c>
      <c r="HH72">
        <v>14</v>
      </c>
      <c r="HI72" t="s">
        <v>275</v>
      </c>
      <c r="HL72">
        <v>3</v>
      </c>
      <c r="HP72" t="s">
        <v>2086</v>
      </c>
      <c r="HQ72" t="s">
        <v>2087</v>
      </c>
      <c r="HR72" t="s">
        <v>2088</v>
      </c>
      <c r="HW72">
        <v>29</v>
      </c>
      <c r="HX72">
        <v>3952240</v>
      </c>
      <c r="HY72" t="s">
        <v>1541</v>
      </c>
      <c r="HZ72">
        <v>3952210</v>
      </c>
      <c r="IC72">
        <v>0</v>
      </c>
      <c r="ID72">
        <v>0</v>
      </c>
      <c r="IM72">
        <v>51</v>
      </c>
      <c r="IQ72" t="s">
        <v>2077</v>
      </c>
      <c r="IU72">
        <v>2</v>
      </c>
      <c r="IV72">
        <f>IF(AND(Table1[[#This Row],[R/P]]="P",Table1[[#This Row],[PaRes]]&lt;&gt;"SCRBL",Table1[[#This Row],[PaRes]]&lt;&gt;"RUN",Table1[[#This Row],[Penalty]]&lt;&gt;1),1,0)</f>
        <v>0</v>
      </c>
      <c r="IW72">
        <f>IF(AND(Table1[[#This Row],[Pass Play]]=1,Table1[[#This Row],[PaRes]]&lt;&gt;"SAC"),1,0)</f>
        <v>0</v>
      </c>
      <c r="IX72">
        <f>IF(Table1[[#This Row],[PaRes]]="COM",1,0)</f>
        <v>0</v>
      </c>
      <c r="IY72">
        <f>IF(Table1[[#This Row],[Pass Play]]=1,Table1[[#This Row],[Gn]],0)</f>
        <v>0</v>
      </c>
      <c r="IZ72">
        <f>IF(AND(Table1[[#This Row],[Pass Play]]=1,Table1[[#This Row],[EFF]]="Y"),1,0)</f>
        <v>0</v>
      </c>
      <c r="JA72">
        <f>IF(AND(Table1[[#This Row],[Pass Play]]=1,Table1[[#This Row],[EFF]]="Y"),Table1[[#This Row],[Gn]],0)</f>
        <v>0</v>
      </c>
      <c r="JB72">
        <f>IF(AND(Table1[[#This Row],[Pass Play]]=1,Table1[[#This Row],[Gn]]&gt;=15),1,0)</f>
        <v>0</v>
      </c>
      <c r="JC72">
        <f>IF(AND(Table1[[#This Row],[Pass Play]]=1,Table1[[#This Row],[Big Play Passes]]=1),Table1[[#This Row],[Gn]],0)</f>
        <v>0</v>
      </c>
      <c r="JD72">
        <f>IF(AND(OR(Table1[[#This Row],[R/P]]="R",Table1[[#This Row],[PaRes]]="SCRBL",Table1[[#This Row],[PaRes]]="RUN"),Table1[[#This Row],[Penalty]]&lt;&gt;1),1,0)</f>
        <v>1</v>
      </c>
      <c r="JE72">
        <f>IF(Table1[[#This Row],[Rush Attempts]]=1,Table1[[#This Row],[Gn]],0)</f>
        <v>3</v>
      </c>
      <c r="JF72">
        <f>IF(AND(Table1[[#This Row],[Rush Attempts]]=1,Table1[[#This Row],[EFF]]="Y"),1,0)</f>
        <v>1</v>
      </c>
      <c r="JG72">
        <f>IF(AND(Table1[[#This Row],[Rush Attempts]]=1,Table1[[#This Row],[EFF]]="Y"),Table1[[#This Row],[Gn]],0)</f>
        <v>3</v>
      </c>
      <c r="JH72">
        <f>IF(AND(Table1[[#This Row],[Rush Attempts]]=1,Table1[[#This Row],[Gn]]&gt;=10),1,0)</f>
        <v>0</v>
      </c>
      <c r="JI72">
        <f>IF(AND(Table1[[#This Row],[Rush Attempts]]=1,Table1[[#This Row],[Big Play Run]]=1),Table1[[#This Row],[Gn]],0)</f>
        <v>0</v>
      </c>
      <c r="JJ72">
        <f>IF(Table1[[#This Row],[PaRes]]="SAC",1,0)</f>
        <v>0</v>
      </c>
      <c r="JK72">
        <f>IF(Table1[[#This Row],[Sacks]]=1,Table1[[#This Row],[Gn]],0)</f>
        <v>0</v>
      </c>
      <c r="JL72">
        <f>IF(Table1[[#This Row],[PaRes]]="INT",1,0)</f>
        <v>0</v>
      </c>
      <c r="JM72">
        <f>IF(Table1[[#This Row],[pff_PENALTY]]&lt;&gt;"",1,0)</f>
        <v>0</v>
      </c>
      <c r="JN72">
        <f>Table1[[#This Row],[pff_PENYARDS]]</f>
        <v>0</v>
      </c>
      <c r="JO72">
        <f>IF(Table1[[#This Row],[S/End]]="TD",1,0)</f>
        <v>0</v>
      </c>
      <c r="JP72">
        <f>IF(OR(Table1[[#This Row],[S/End]]="FGGD"),1,0)</f>
        <v>0</v>
      </c>
      <c r="JQ72">
        <f>IF(OR(Table1[[#This Row],[S/End]]="FUM",Table1[[#This Row],[S/End]]="INT"),1,0)</f>
        <v>0</v>
      </c>
      <c r="JR72">
        <f>IF(AND(Table1[[#This Row],[Touchdown]]=1,Table1[[#This Row],[Pass Play]]=1),1,0)</f>
        <v>0</v>
      </c>
      <c r="JS72">
        <f t="shared" si="5"/>
        <v>0</v>
      </c>
      <c r="JT72">
        <f>IF(AND(OR(Table1[[#This Row],[Pass Play]]=1,Table1[[#This Row],[Rush Attempts]]=1),Table1[[#This Row],[Dn]]=3),1,0)</f>
        <v>0</v>
      </c>
      <c r="JU72">
        <f>IF(AND(Table1[[#This Row],[3rd down attempt]]=1,Table1[[#This Row],[EFF]]="Y"),1,0)</f>
        <v>0</v>
      </c>
      <c r="JV72">
        <f>IF(AND(Table1[[#This Row],[3rd down attempt]]=1,Table1[[#This Row],[Dist]]&gt;=7),1,0)</f>
        <v>0</v>
      </c>
      <c r="JW72">
        <f>IF(AND(OR(Table1[[#This Row],[Pass Play]]=1,Table1[[#This Row],[Rush Attempts]]=1),Table1[[#This Row],[Dn]]=4),1,0)</f>
        <v>0</v>
      </c>
      <c r="JX72">
        <f>IF(AND(Table1[[#This Row],[4th down attempt]]=1,Table1[[#This Row],[EFF]]="Y"),1,0)</f>
        <v>0</v>
      </c>
      <c r="JY72">
        <f>IF(AND(OR(Table1[[#This Row],[Pass Play]]=1,Table1[[#This Row],[Rush Attempts]]=1),Table1[[#This Row],[FPos]]&gt;=0,Table1[[#This Row],[FPos]]&lt;=20),1,0)</f>
        <v>0</v>
      </c>
      <c r="JZ72">
        <f>IF(AND(OR(Table1[[#This Row],[Pass Play]]=1,Table1[[#This Row],[Rush Attempts]]=1),Table1[[#This Row],[Dist]]&lt;=Table1[[#This Row],[Gn]]),1,0)</f>
        <v>1</v>
      </c>
      <c r="KA72">
        <f>IF(Table1[[#This Row],[S/End]]&lt;&gt;"",1,0)</f>
        <v>0</v>
      </c>
      <c r="KB72">
        <f>IF(Table1[[#This Row],[S/End]]="TD",1,0)</f>
        <v>0</v>
      </c>
      <c r="KC72">
        <f>IF(Table1[[#This Row],[S/End]]="FGGD",1,0)</f>
        <v>0</v>
      </c>
      <c r="KD72">
        <f>IF(AND(OR(Table1[[#This Row],[Pass Play]]=1,Table1[[#This Row],[Rush Attempts]]=1),Table1[[#This Row],[Gn]]&lt;0),1,0)</f>
        <v>0</v>
      </c>
      <c r="KE72" s="375">
        <f>IF(AND(Table1[[#This Row],[pff_DRVENDPSN]]=3,Table1[[#This Row],[pff_DRVENDEVENT]]="PUNT"),1,0)</f>
        <v>0</v>
      </c>
    </row>
    <row r="73" spans="1:291" hidden="1">
      <c r="A73">
        <v>22</v>
      </c>
      <c r="B73">
        <v>2102</v>
      </c>
      <c r="C73" t="s">
        <v>14476</v>
      </c>
      <c r="D73">
        <v>2</v>
      </c>
      <c r="E73">
        <v>1</v>
      </c>
      <c r="F73">
        <v>10</v>
      </c>
      <c r="G73">
        <v>5</v>
      </c>
      <c r="H73">
        <v>29</v>
      </c>
      <c r="J73" t="s">
        <v>254</v>
      </c>
      <c r="K73">
        <v>11</v>
      </c>
      <c r="L73">
        <v>11</v>
      </c>
      <c r="M73" t="s">
        <v>1288</v>
      </c>
      <c r="N73" t="s">
        <v>440</v>
      </c>
      <c r="O73" t="s">
        <v>254</v>
      </c>
      <c r="P73" t="s">
        <v>1289</v>
      </c>
      <c r="W73" t="s">
        <v>253</v>
      </c>
      <c r="X73" t="s">
        <v>2090</v>
      </c>
      <c r="Y73" t="s">
        <v>874</v>
      </c>
      <c r="Z73" t="s">
        <v>2091</v>
      </c>
      <c r="AB73" t="s">
        <v>372</v>
      </c>
      <c r="AC73" t="s">
        <v>2092</v>
      </c>
      <c r="AJ73">
        <v>15</v>
      </c>
      <c r="AK73" t="s">
        <v>2093</v>
      </c>
      <c r="AP73">
        <v>15</v>
      </c>
      <c r="BJ73" t="s">
        <v>274</v>
      </c>
      <c r="BQ73">
        <f t="shared" si="3"/>
        <v>1</v>
      </c>
      <c r="BR73">
        <f t="shared" si="4"/>
        <v>0</v>
      </c>
      <c r="BT73" t="s">
        <v>1602</v>
      </c>
      <c r="BV73">
        <v>3</v>
      </c>
      <c r="BX73">
        <v>0</v>
      </c>
      <c r="BY73" t="s">
        <v>2094</v>
      </c>
      <c r="CA73">
        <v>0</v>
      </c>
      <c r="CD73" s="3">
        <v>0.48749999999999999</v>
      </c>
      <c r="CE73" t="s">
        <v>257</v>
      </c>
      <c r="CF73" t="s">
        <v>2095</v>
      </c>
      <c r="CG73">
        <v>8</v>
      </c>
      <c r="CI73" t="s">
        <v>331</v>
      </c>
      <c r="CJ73">
        <v>0</v>
      </c>
      <c r="CK73" t="s">
        <v>2096</v>
      </c>
      <c r="CL73" s="4">
        <v>38444</v>
      </c>
      <c r="CM73" t="s">
        <v>2097</v>
      </c>
      <c r="CN73" t="s">
        <v>2098</v>
      </c>
      <c r="CO73">
        <v>3</v>
      </c>
      <c r="CQ73" t="s">
        <v>418</v>
      </c>
      <c r="CR73" t="s">
        <v>1602</v>
      </c>
      <c r="CU73" t="s">
        <v>2099</v>
      </c>
      <c r="CW73">
        <v>0</v>
      </c>
      <c r="CY73">
        <v>7</v>
      </c>
      <c r="CZ73" t="s">
        <v>553</v>
      </c>
      <c r="DA73">
        <v>0</v>
      </c>
      <c r="DB73">
        <v>11</v>
      </c>
      <c r="DC73" t="s">
        <v>1953</v>
      </c>
      <c r="DD73">
        <v>-45</v>
      </c>
      <c r="DF73" t="s">
        <v>1838</v>
      </c>
      <c r="DK73">
        <v>5</v>
      </c>
      <c r="DL73" s="4">
        <v>44449</v>
      </c>
      <c r="DM73">
        <v>20022</v>
      </c>
      <c r="DN73">
        <v>2021</v>
      </c>
      <c r="DO73">
        <v>0</v>
      </c>
      <c r="DQ73">
        <v>79116</v>
      </c>
      <c r="DR73">
        <v>55</v>
      </c>
      <c r="DU73" t="s">
        <v>274</v>
      </c>
      <c r="DV73" t="s">
        <v>257</v>
      </c>
      <c r="DX73">
        <v>14</v>
      </c>
      <c r="DY73" t="s">
        <v>275</v>
      </c>
      <c r="EA73" t="s">
        <v>1929</v>
      </c>
      <c r="EE73">
        <v>0</v>
      </c>
      <c r="EF73" t="s">
        <v>382</v>
      </c>
      <c r="EG73" t="s">
        <v>383</v>
      </c>
      <c r="EH73">
        <v>0</v>
      </c>
      <c r="EJ73" t="s">
        <v>340</v>
      </c>
      <c r="EK73" t="s">
        <v>2100</v>
      </c>
      <c r="EL73" t="s">
        <v>2101</v>
      </c>
      <c r="EM73" t="s">
        <v>2102</v>
      </c>
      <c r="EN73" t="s">
        <v>492</v>
      </c>
      <c r="EO73" t="s">
        <v>418</v>
      </c>
      <c r="EP73" t="s">
        <v>1109</v>
      </c>
      <c r="EQ73">
        <v>0</v>
      </c>
      <c r="ER73" t="s">
        <v>769</v>
      </c>
      <c r="ET73" t="s">
        <v>2103</v>
      </c>
      <c r="EU73">
        <v>0</v>
      </c>
      <c r="EV73" t="s">
        <v>679</v>
      </c>
      <c r="EW73" t="s">
        <v>1983</v>
      </c>
      <c r="FC73" t="s">
        <v>2104</v>
      </c>
      <c r="FE73">
        <v>1</v>
      </c>
      <c r="FF73">
        <v>8</v>
      </c>
      <c r="FG73" t="s">
        <v>893</v>
      </c>
      <c r="FI73" t="s">
        <v>893</v>
      </c>
      <c r="FJ73" t="s">
        <v>1916</v>
      </c>
      <c r="FK73" t="s">
        <v>2105</v>
      </c>
      <c r="FL73">
        <v>0</v>
      </c>
      <c r="FN73">
        <v>1</v>
      </c>
      <c r="FO73" t="s">
        <v>1929</v>
      </c>
      <c r="FP73" t="s">
        <v>2106</v>
      </c>
      <c r="FQ73">
        <v>0</v>
      </c>
      <c r="FR73" t="s">
        <v>274</v>
      </c>
      <c r="FS73" t="s">
        <v>395</v>
      </c>
      <c r="FT73" t="s">
        <v>1029</v>
      </c>
      <c r="FV73" t="s">
        <v>496</v>
      </c>
      <c r="FW73" t="s">
        <v>397</v>
      </c>
      <c r="FY73">
        <v>0</v>
      </c>
      <c r="GA73">
        <v>14.03</v>
      </c>
      <c r="GB73">
        <v>11</v>
      </c>
      <c r="GC73">
        <v>0</v>
      </c>
      <c r="GD73" t="s">
        <v>497</v>
      </c>
      <c r="GE73" t="s">
        <v>355</v>
      </c>
      <c r="GF73">
        <v>0</v>
      </c>
      <c r="GG73" t="s">
        <v>257</v>
      </c>
      <c r="GH73">
        <v>2.2000000000000002</v>
      </c>
      <c r="GI73">
        <v>4.4000000000000004</v>
      </c>
      <c r="GJ73">
        <v>1</v>
      </c>
      <c r="GK73">
        <v>0</v>
      </c>
      <c r="GM73" t="s">
        <v>2107</v>
      </c>
      <c r="GO73">
        <v>4</v>
      </c>
      <c r="GQ73" t="s">
        <v>779</v>
      </c>
      <c r="HA73" t="s">
        <v>972</v>
      </c>
      <c r="HC73" t="s">
        <v>294</v>
      </c>
      <c r="HD73" t="s">
        <v>313</v>
      </c>
      <c r="HE73" t="s">
        <v>2106</v>
      </c>
      <c r="HF73">
        <v>0</v>
      </c>
      <c r="HG73">
        <v>11</v>
      </c>
      <c r="HH73">
        <v>14</v>
      </c>
      <c r="HI73" t="s">
        <v>275</v>
      </c>
      <c r="HL73" t="s">
        <v>2108</v>
      </c>
      <c r="HO73" t="s">
        <v>1987</v>
      </c>
      <c r="HP73" t="s">
        <v>2109</v>
      </c>
      <c r="HQ73" t="s">
        <v>2110</v>
      </c>
      <c r="HR73" t="s">
        <v>2111</v>
      </c>
      <c r="HW73">
        <v>24</v>
      </c>
      <c r="HX73">
        <v>3952323</v>
      </c>
      <c r="HY73" t="s">
        <v>1929</v>
      </c>
      <c r="HZ73">
        <v>3952240</v>
      </c>
      <c r="IC73">
        <v>0</v>
      </c>
      <c r="ID73">
        <v>0</v>
      </c>
      <c r="IM73">
        <v>52</v>
      </c>
      <c r="IU73">
        <v>2</v>
      </c>
      <c r="IV73">
        <f>IF(AND(Table1[[#This Row],[R/P]]="P",Table1[[#This Row],[PaRes]]&lt;&gt;"SCRBL",Table1[[#This Row],[PaRes]]&lt;&gt;"RUN",Table1[[#This Row],[Penalty]]&lt;&gt;1),1,0)</f>
        <v>1</v>
      </c>
      <c r="IW73">
        <f>IF(AND(Table1[[#This Row],[Pass Play]]=1,Table1[[#This Row],[PaRes]]&lt;&gt;"SAC"),1,0)</f>
        <v>1</v>
      </c>
      <c r="IX73">
        <f>IF(Table1[[#This Row],[PaRes]]="COM",1,0)</f>
        <v>0</v>
      </c>
      <c r="IY73">
        <f>IF(Table1[[#This Row],[Pass Play]]=1,Table1[[#This Row],[Gn]],0)</f>
        <v>5</v>
      </c>
      <c r="IZ73">
        <f>IF(AND(Table1[[#This Row],[Pass Play]]=1,Table1[[#This Row],[EFF]]="Y"),1,0)</f>
        <v>1</v>
      </c>
      <c r="JA73">
        <f>IF(AND(Table1[[#This Row],[Pass Play]]=1,Table1[[#This Row],[EFF]]="Y"),Table1[[#This Row],[Gn]],0)</f>
        <v>5</v>
      </c>
      <c r="JB73">
        <f>IF(AND(Table1[[#This Row],[Pass Play]]=1,Table1[[#This Row],[Gn]]&gt;=15),1,0)</f>
        <v>0</v>
      </c>
      <c r="JC73">
        <f>IF(AND(Table1[[#This Row],[Pass Play]]=1,Table1[[#This Row],[Big Play Passes]]=1),Table1[[#This Row],[Gn]],0)</f>
        <v>0</v>
      </c>
      <c r="JD73">
        <f>IF(AND(OR(Table1[[#This Row],[R/P]]="R",Table1[[#This Row],[PaRes]]="SCRBL",Table1[[#This Row],[PaRes]]="RUN"),Table1[[#This Row],[Penalty]]&lt;&gt;1),1,0)</f>
        <v>0</v>
      </c>
      <c r="JE73">
        <f>IF(Table1[[#This Row],[Rush Attempts]]=1,Table1[[#This Row],[Gn]],0)</f>
        <v>0</v>
      </c>
      <c r="JF73">
        <f>IF(AND(Table1[[#This Row],[Rush Attempts]]=1,Table1[[#This Row],[EFF]]="Y"),1,0)</f>
        <v>0</v>
      </c>
      <c r="JG73">
        <f>IF(AND(Table1[[#This Row],[Rush Attempts]]=1,Table1[[#This Row],[EFF]]="Y"),Table1[[#This Row],[Gn]],0)</f>
        <v>0</v>
      </c>
      <c r="JH73">
        <f>IF(AND(Table1[[#This Row],[Rush Attempts]]=1,Table1[[#This Row],[Gn]]&gt;=10),1,0)</f>
        <v>0</v>
      </c>
      <c r="JI73">
        <f>IF(AND(Table1[[#This Row],[Rush Attempts]]=1,Table1[[#This Row],[Big Play Run]]=1),Table1[[#This Row],[Gn]],0)</f>
        <v>0</v>
      </c>
      <c r="JJ73">
        <f>IF(Table1[[#This Row],[PaRes]]="SAC",1,0)</f>
        <v>0</v>
      </c>
      <c r="JK73">
        <f>IF(Table1[[#This Row],[Sacks]]=1,Table1[[#This Row],[Gn]],0)</f>
        <v>0</v>
      </c>
      <c r="JL73">
        <f>IF(Table1[[#This Row],[PaRes]]="INT",1,0)</f>
        <v>0</v>
      </c>
      <c r="JM73">
        <f>IF(Table1[[#This Row],[pff_PENALTY]]&lt;&gt;"",1,0)</f>
        <v>0</v>
      </c>
      <c r="JN73">
        <f>Table1[[#This Row],[pff_PENYARDS]]</f>
        <v>0</v>
      </c>
      <c r="JO73">
        <f>IF(Table1[[#This Row],[S/End]]="TD",1,0)</f>
        <v>0</v>
      </c>
      <c r="JP73">
        <f>IF(OR(Table1[[#This Row],[S/End]]="FGGD"),1,0)</f>
        <v>0</v>
      </c>
      <c r="JQ73">
        <f>IF(OR(Table1[[#This Row],[S/End]]="FUM",Table1[[#This Row],[S/End]]="INT"),1,0)</f>
        <v>0</v>
      </c>
      <c r="JR73">
        <f>IF(AND(Table1[[#This Row],[Touchdown]]=1,Table1[[#This Row],[Pass Play]]=1),1,0)</f>
        <v>0</v>
      </c>
      <c r="JS73">
        <f t="shared" si="5"/>
        <v>0</v>
      </c>
      <c r="JT73">
        <f>IF(AND(OR(Table1[[#This Row],[Pass Play]]=1,Table1[[#This Row],[Rush Attempts]]=1),Table1[[#This Row],[Dn]]=3),1,0)</f>
        <v>0</v>
      </c>
      <c r="JU73">
        <f>IF(AND(Table1[[#This Row],[3rd down attempt]]=1,Table1[[#This Row],[EFF]]="Y"),1,0)</f>
        <v>0</v>
      </c>
      <c r="JV73">
        <f>IF(AND(Table1[[#This Row],[3rd down attempt]]=1,Table1[[#This Row],[Dist]]&gt;=7),1,0)</f>
        <v>0</v>
      </c>
      <c r="JW73">
        <f>IF(AND(OR(Table1[[#This Row],[Pass Play]]=1,Table1[[#This Row],[Rush Attempts]]=1),Table1[[#This Row],[Dn]]=4),1,0)</f>
        <v>0</v>
      </c>
      <c r="JX73">
        <f>IF(AND(Table1[[#This Row],[4th down attempt]]=1,Table1[[#This Row],[EFF]]="Y"),1,0)</f>
        <v>0</v>
      </c>
      <c r="JY73">
        <f>IF(AND(OR(Table1[[#This Row],[Pass Play]]=1,Table1[[#This Row],[Rush Attempts]]=1),Table1[[#This Row],[FPos]]&gt;=0,Table1[[#This Row],[FPos]]&lt;=20),1,0)</f>
        <v>0</v>
      </c>
      <c r="JZ73">
        <f>IF(AND(OR(Table1[[#This Row],[Pass Play]]=1,Table1[[#This Row],[Rush Attempts]]=1),Table1[[#This Row],[Dist]]&lt;=Table1[[#This Row],[Gn]]),1,0)</f>
        <v>0</v>
      </c>
      <c r="KA73">
        <f>IF(Table1[[#This Row],[S/End]]&lt;&gt;"",1,0)</f>
        <v>0</v>
      </c>
      <c r="KB73">
        <f>IF(Table1[[#This Row],[S/End]]="TD",1,0)</f>
        <v>0</v>
      </c>
      <c r="KC73">
        <f>IF(Table1[[#This Row],[S/End]]="FGGD",1,0)</f>
        <v>0</v>
      </c>
      <c r="KD73">
        <f>IF(AND(OR(Table1[[#This Row],[Pass Play]]=1,Table1[[#This Row],[Rush Attempts]]=1),Table1[[#This Row],[Gn]]&lt;0),1,0)</f>
        <v>0</v>
      </c>
      <c r="KE73" s="375">
        <f>IF(AND(Table1[[#This Row],[pff_DRVENDPSN]]=3,Table1[[#This Row],[pff_DRVENDEVENT]]="PUNT"),1,0)</f>
        <v>0</v>
      </c>
    </row>
    <row r="74" spans="1:291" hidden="1">
      <c r="A74">
        <v>23</v>
      </c>
      <c r="B74">
        <v>2102</v>
      </c>
      <c r="C74" t="s">
        <v>14476</v>
      </c>
      <c r="D74">
        <v>2</v>
      </c>
      <c r="E74">
        <v>2</v>
      </c>
      <c r="F74">
        <v>5</v>
      </c>
      <c r="G74">
        <v>4</v>
      </c>
      <c r="H74">
        <v>24</v>
      </c>
      <c r="J74" t="s">
        <v>254</v>
      </c>
      <c r="K74">
        <v>12</v>
      </c>
      <c r="L74" t="s">
        <v>2113</v>
      </c>
      <c r="M74" t="s">
        <v>2114</v>
      </c>
      <c r="N74" t="s">
        <v>440</v>
      </c>
      <c r="O74" t="s">
        <v>254</v>
      </c>
      <c r="P74" t="s">
        <v>870</v>
      </c>
      <c r="Q74" t="s">
        <v>871</v>
      </c>
      <c r="T74" t="s">
        <v>872</v>
      </c>
      <c r="W74" t="s">
        <v>257</v>
      </c>
      <c r="X74" t="s">
        <v>1709</v>
      </c>
      <c r="AE74" t="s">
        <v>807</v>
      </c>
      <c r="AF74" t="s">
        <v>808</v>
      </c>
      <c r="AG74" t="s">
        <v>1709</v>
      </c>
      <c r="AH74" t="s">
        <v>274</v>
      </c>
      <c r="AJ74">
        <v>22</v>
      </c>
      <c r="AP74">
        <v>15</v>
      </c>
      <c r="AU74" t="s">
        <v>254</v>
      </c>
      <c r="BJ74" t="s">
        <v>274</v>
      </c>
      <c r="BQ74">
        <f t="shared" si="3"/>
        <v>0</v>
      </c>
      <c r="BR74">
        <f t="shared" si="4"/>
        <v>16</v>
      </c>
      <c r="BT74" t="s">
        <v>1602</v>
      </c>
      <c r="BV74">
        <v>3</v>
      </c>
      <c r="BX74">
        <v>0</v>
      </c>
      <c r="BY74" t="s">
        <v>2115</v>
      </c>
      <c r="CD74" s="3">
        <v>0.46111111111111108</v>
      </c>
      <c r="CF74" t="s">
        <v>2116</v>
      </c>
      <c r="CJ74">
        <v>0</v>
      </c>
      <c r="CK74" t="s">
        <v>2117</v>
      </c>
      <c r="CL74" s="4">
        <v>38444</v>
      </c>
      <c r="CM74" t="s">
        <v>2118</v>
      </c>
      <c r="CN74" t="s">
        <v>2119</v>
      </c>
      <c r="CO74">
        <v>3</v>
      </c>
      <c r="CP74" t="s">
        <v>2120</v>
      </c>
      <c r="CQ74" t="s">
        <v>418</v>
      </c>
      <c r="CR74" t="s">
        <v>1602</v>
      </c>
      <c r="CU74" t="s">
        <v>2121</v>
      </c>
      <c r="CW74">
        <v>0</v>
      </c>
      <c r="CY74">
        <v>8</v>
      </c>
      <c r="CZ74" t="s">
        <v>553</v>
      </c>
      <c r="DA74">
        <v>0</v>
      </c>
      <c r="DB74">
        <v>11</v>
      </c>
      <c r="DC74" t="s">
        <v>1953</v>
      </c>
      <c r="DD74">
        <v>-45</v>
      </c>
      <c r="DF74" t="s">
        <v>2077</v>
      </c>
      <c r="DK74">
        <v>4</v>
      </c>
      <c r="DL74" s="4">
        <v>44449</v>
      </c>
      <c r="DM74">
        <v>20022</v>
      </c>
      <c r="DN74">
        <v>2021</v>
      </c>
      <c r="DO74">
        <v>0</v>
      </c>
      <c r="DQ74">
        <v>79116</v>
      </c>
      <c r="DR74">
        <v>56</v>
      </c>
      <c r="DU74" t="s">
        <v>274</v>
      </c>
      <c r="DV74" t="s">
        <v>257</v>
      </c>
      <c r="DX74">
        <v>14</v>
      </c>
      <c r="DY74" t="s">
        <v>275</v>
      </c>
      <c r="EE74">
        <v>0</v>
      </c>
      <c r="EF74" t="s">
        <v>885</v>
      </c>
      <c r="EG74" t="s">
        <v>675</v>
      </c>
      <c r="EH74">
        <v>1</v>
      </c>
      <c r="EJ74" t="s">
        <v>454</v>
      </c>
      <c r="EK74" t="s">
        <v>1368</v>
      </c>
      <c r="EL74" t="s">
        <v>2122</v>
      </c>
      <c r="EM74" t="s">
        <v>2123</v>
      </c>
      <c r="EN74" t="s">
        <v>2124</v>
      </c>
      <c r="EO74" t="s">
        <v>418</v>
      </c>
      <c r="EP74" t="s">
        <v>2125</v>
      </c>
      <c r="EQ74">
        <v>0</v>
      </c>
      <c r="ET74" t="s">
        <v>2126</v>
      </c>
      <c r="FE74">
        <v>0</v>
      </c>
      <c r="FF74">
        <v>10</v>
      </c>
      <c r="FG74" t="s">
        <v>429</v>
      </c>
      <c r="FI74" t="s">
        <v>429</v>
      </c>
      <c r="FJ74" t="s">
        <v>2127</v>
      </c>
      <c r="FL74">
        <v>0</v>
      </c>
      <c r="FN74">
        <v>0</v>
      </c>
      <c r="FQ74">
        <v>0</v>
      </c>
      <c r="FS74" t="s">
        <v>395</v>
      </c>
      <c r="FT74" t="s">
        <v>1029</v>
      </c>
      <c r="FU74" t="s">
        <v>274</v>
      </c>
      <c r="FV74" t="s">
        <v>496</v>
      </c>
      <c r="FW74" t="s">
        <v>1721</v>
      </c>
      <c r="FY74">
        <v>0</v>
      </c>
      <c r="GA74">
        <v>14.03</v>
      </c>
      <c r="GB74">
        <v>11</v>
      </c>
      <c r="GC74">
        <v>0</v>
      </c>
      <c r="GD74" t="s">
        <v>2128</v>
      </c>
      <c r="GE74" t="s">
        <v>355</v>
      </c>
      <c r="GF74">
        <v>0</v>
      </c>
      <c r="GG74" t="s">
        <v>895</v>
      </c>
      <c r="GJ74">
        <v>1</v>
      </c>
      <c r="GK74">
        <v>0</v>
      </c>
      <c r="GM74" t="s">
        <v>2129</v>
      </c>
      <c r="GO74">
        <v>1</v>
      </c>
      <c r="HA74" t="s">
        <v>2130</v>
      </c>
      <c r="HC74" t="s">
        <v>313</v>
      </c>
      <c r="HD74" t="s">
        <v>313</v>
      </c>
      <c r="HE74" t="s">
        <v>2131</v>
      </c>
      <c r="HF74">
        <v>0</v>
      </c>
      <c r="HG74">
        <v>12</v>
      </c>
      <c r="HH74">
        <v>14</v>
      </c>
      <c r="HI74" t="s">
        <v>275</v>
      </c>
      <c r="HL74">
        <v>4</v>
      </c>
      <c r="HW74">
        <v>20</v>
      </c>
      <c r="HX74">
        <v>3952367</v>
      </c>
      <c r="HY74" t="s">
        <v>2132</v>
      </c>
      <c r="HZ74">
        <v>3952323</v>
      </c>
      <c r="IC74">
        <v>0</v>
      </c>
      <c r="ID74">
        <v>0</v>
      </c>
      <c r="IM74">
        <v>53</v>
      </c>
      <c r="IQ74" t="s">
        <v>2077</v>
      </c>
      <c r="IR74" t="s">
        <v>1635</v>
      </c>
      <c r="IU74">
        <v>2</v>
      </c>
      <c r="IV74">
        <f>IF(AND(Table1[[#This Row],[R/P]]="P",Table1[[#This Row],[PaRes]]&lt;&gt;"SCRBL",Table1[[#This Row],[PaRes]]&lt;&gt;"RUN",Table1[[#This Row],[Penalty]]&lt;&gt;1),1,0)</f>
        <v>0</v>
      </c>
      <c r="IW74">
        <f>IF(AND(Table1[[#This Row],[Pass Play]]=1,Table1[[#This Row],[PaRes]]&lt;&gt;"SAC"),1,0)</f>
        <v>0</v>
      </c>
      <c r="IX74">
        <f>IF(Table1[[#This Row],[PaRes]]="COM",1,0)</f>
        <v>0</v>
      </c>
      <c r="IY74">
        <f>IF(Table1[[#This Row],[Pass Play]]=1,Table1[[#This Row],[Gn]],0)</f>
        <v>0</v>
      </c>
      <c r="IZ74">
        <f>IF(AND(Table1[[#This Row],[Pass Play]]=1,Table1[[#This Row],[EFF]]="Y"),1,0)</f>
        <v>0</v>
      </c>
      <c r="JA74">
        <f>IF(AND(Table1[[#This Row],[Pass Play]]=1,Table1[[#This Row],[EFF]]="Y"),Table1[[#This Row],[Gn]],0)</f>
        <v>0</v>
      </c>
      <c r="JB74">
        <f>IF(AND(Table1[[#This Row],[Pass Play]]=1,Table1[[#This Row],[Gn]]&gt;=15),1,0)</f>
        <v>0</v>
      </c>
      <c r="JC74">
        <f>IF(AND(Table1[[#This Row],[Pass Play]]=1,Table1[[#This Row],[Big Play Passes]]=1),Table1[[#This Row],[Gn]],0)</f>
        <v>0</v>
      </c>
      <c r="JD74">
        <f>IF(AND(OR(Table1[[#This Row],[R/P]]="R",Table1[[#This Row],[PaRes]]="SCRBL",Table1[[#This Row],[PaRes]]="RUN"),Table1[[#This Row],[Penalty]]&lt;&gt;1),1,0)</f>
        <v>1</v>
      </c>
      <c r="JE74">
        <f>IF(Table1[[#This Row],[Rush Attempts]]=1,Table1[[#This Row],[Gn]],0)</f>
        <v>4</v>
      </c>
      <c r="JF74">
        <f>IF(AND(Table1[[#This Row],[Rush Attempts]]=1,Table1[[#This Row],[EFF]]="Y"),1,0)</f>
        <v>1</v>
      </c>
      <c r="JG74">
        <f>IF(AND(Table1[[#This Row],[Rush Attempts]]=1,Table1[[#This Row],[EFF]]="Y"),Table1[[#This Row],[Gn]],0)</f>
        <v>4</v>
      </c>
      <c r="JH74">
        <f>IF(AND(Table1[[#This Row],[Rush Attempts]]=1,Table1[[#This Row],[Gn]]&gt;=10),1,0)</f>
        <v>0</v>
      </c>
      <c r="JI74">
        <f>IF(AND(Table1[[#This Row],[Rush Attempts]]=1,Table1[[#This Row],[Big Play Run]]=1),Table1[[#This Row],[Gn]],0)</f>
        <v>0</v>
      </c>
      <c r="JJ74">
        <f>IF(Table1[[#This Row],[PaRes]]="SAC",1,0)</f>
        <v>0</v>
      </c>
      <c r="JK74">
        <f>IF(Table1[[#This Row],[Sacks]]=1,Table1[[#This Row],[Gn]],0)</f>
        <v>0</v>
      </c>
      <c r="JL74">
        <f>IF(Table1[[#This Row],[PaRes]]="INT",1,0)</f>
        <v>0</v>
      </c>
      <c r="JM74">
        <f>IF(Table1[[#This Row],[pff_PENALTY]]&lt;&gt;"",1,0)</f>
        <v>0</v>
      </c>
      <c r="JN74">
        <f>Table1[[#This Row],[pff_PENYARDS]]</f>
        <v>0</v>
      </c>
      <c r="JO74">
        <f>IF(Table1[[#This Row],[S/End]]="TD",1,0)</f>
        <v>0</v>
      </c>
      <c r="JP74">
        <f>IF(OR(Table1[[#This Row],[S/End]]="FGGD"),1,0)</f>
        <v>0</v>
      </c>
      <c r="JQ74">
        <f>IF(OR(Table1[[#This Row],[S/End]]="FUM",Table1[[#This Row],[S/End]]="INT"),1,0)</f>
        <v>0</v>
      </c>
      <c r="JR74">
        <f>IF(AND(Table1[[#This Row],[Touchdown]]=1,Table1[[#This Row],[Pass Play]]=1),1,0)</f>
        <v>0</v>
      </c>
      <c r="JS74">
        <f t="shared" si="5"/>
        <v>0</v>
      </c>
      <c r="JT74">
        <f>IF(AND(OR(Table1[[#This Row],[Pass Play]]=1,Table1[[#This Row],[Rush Attempts]]=1),Table1[[#This Row],[Dn]]=3),1,0)</f>
        <v>0</v>
      </c>
      <c r="JU74">
        <f>IF(AND(Table1[[#This Row],[3rd down attempt]]=1,Table1[[#This Row],[EFF]]="Y"),1,0)</f>
        <v>0</v>
      </c>
      <c r="JV74">
        <f>IF(AND(Table1[[#This Row],[3rd down attempt]]=1,Table1[[#This Row],[Dist]]&gt;=7),1,0)</f>
        <v>0</v>
      </c>
      <c r="JW74">
        <f>IF(AND(OR(Table1[[#This Row],[Pass Play]]=1,Table1[[#This Row],[Rush Attempts]]=1),Table1[[#This Row],[Dn]]=4),1,0)</f>
        <v>0</v>
      </c>
      <c r="JX74">
        <f>IF(AND(Table1[[#This Row],[4th down attempt]]=1,Table1[[#This Row],[EFF]]="Y"),1,0)</f>
        <v>0</v>
      </c>
      <c r="JY74">
        <f>IF(AND(OR(Table1[[#This Row],[Pass Play]]=1,Table1[[#This Row],[Rush Attempts]]=1),Table1[[#This Row],[FPos]]&gt;=0,Table1[[#This Row],[FPos]]&lt;=20),1,0)</f>
        <v>0</v>
      </c>
      <c r="JZ74">
        <f>IF(AND(OR(Table1[[#This Row],[Pass Play]]=1,Table1[[#This Row],[Rush Attempts]]=1),Table1[[#This Row],[Dist]]&lt;=Table1[[#This Row],[Gn]]),1,0)</f>
        <v>0</v>
      </c>
      <c r="KA74">
        <f>IF(Table1[[#This Row],[S/End]]&lt;&gt;"",1,0)</f>
        <v>0</v>
      </c>
      <c r="KB74">
        <f>IF(Table1[[#This Row],[S/End]]="TD",1,0)</f>
        <v>0</v>
      </c>
      <c r="KC74">
        <f>IF(Table1[[#This Row],[S/End]]="FGGD",1,0)</f>
        <v>0</v>
      </c>
      <c r="KD74">
        <f>IF(AND(OR(Table1[[#This Row],[Pass Play]]=1,Table1[[#This Row],[Rush Attempts]]=1),Table1[[#This Row],[Gn]]&lt;0),1,0)</f>
        <v>0</v>
      </c>
      <c r="KE74" s="375">
        <f>IF(AND(Table1[[#This Row],[pff_DRVENDPSN]]=3,Table1[[#This Row],[pff_DRVENDEVENT]]="PUNT"),1,0)</f>
        <v>0</v>
      </c>
    </row>
    <row r="75" spans="1:291" hidden="1">
      <c r="A75">
        <v>24</v>
      </c>
      <c r="B75">
        <v>2102</v>
      </c>
      <c r="C75" t="s">
        <v>14476</v>
      </c>
      <c r="D75">
        <v>2</v>
      </c>
      <c r="E75">
        <v>3</v>
      </c>
      <c r="F75">
        <v>1</v>
      </c>
      <c r="G75">
        <v>6</v>
      </c>
      <c r="H75">
        <v>20</v>
      </c>
      <c r="J75" t="s">
        <v>254</v>
      </c>
      <c r="K75">
        <v>22</v>
      </c>
      <c r="L75">
        <v>22</v>
      </c>
      <c r="M75" t="s">
        <v>2134</v>
      </c>
      <c r="N75" t="s">
        <v>2135</v>
      </c>
      <c r="P75" t="s">
        <v>2136</v>
      </c>
      <c r="T75" t="s">
        <v>2137</v>
      </c>
      <c r="W75" t="s">
        <v>257</v>
      </c>
      <c r="X75" t="s">
        <v>2138</v>
      </c>
      <c r="AE75" t="s">
        <v>1338</v>
      </c>
      <c r="AF75" t="s">
        <v>2139</v>
      </c>
      <c r="AG75" t="s">
        <v>2138</v>
      </c>
      <c r="AH75" t="s">
        <v>274</v>
      </c>
      <c r="AJ75">
        <v>15</v>
      </c>
      <c r="AP75">
        <v>15</v>
      </c>
      <c r="AY75">
        <v>4</v>
      </c>
      <c r="BJ75" t="s">
        <v>274</v>
      </c>
      <c r="BQ75">
        <f t="shared" si="3"/>
        <v>0</v>
      </c>
      <c r="BR75">
        <f t="shared" si="4"/>
        <v>1</v>
      </c>
      <c r="BT75" t="s">
        <v>1602</v>
      </c>
      <c r="BV75">
        <v>3</v>
      </c>
      <c r="BX75">
        <v>0</v>
      </c>
      <c r="BY75" t="s">
        <v>2140</v>
      </c>
      <c r="CD75" s="3">
        <v>0.43611111111111112</v>
      </c>
      <c r="CF75" t="s">
        <v>2141</v>
      </c>
      <c r="CJ75">
        <v>0</v>
      </c>
      <c r="CK75" t="s">
        <v>2142</v>
      </c>
      <c r="CL75" s="4">
        <v>38444</v>
      </c>
      <c r="CM75" t="s">
        <v>2143</v>
      </c>
      <c r="CN75" t="s">
        <v>2144</v>
      </c>
      <c r="CO75">
        <v>3</v>
      </c>
      <c r="CQ75" t="s">
        <v>269</v>
      </c>
      <c r="CR75" t="s">
        <v>1602</v>
      </c>
      <c r="CU75" t="s">
        <v>1692</v>
      </c>
      <c r="CW75">
        <v>0</v>
      </c>
      <c r="CY75">
        <v>9</v>
      </c>
      <c r="CZ75" t="s">
        <v>553</v>
      </c>
      <c r="DA75">
        <v>0</v>
      </c>
      <c r="DB75">
        <v>11</v>
      </c>
      <c r="DC75" t="s">
        <v>1953</v>
      </c>
      <c r="DD75">
        <v>-45</v>
      </c>
      <c r="DF75" t="s">
        <v>1705</v>
      </c>
      <c r="DK75">
        <v>6</v>
      </c>
      <c r="DL75" s="4">
        <v>44449</v>
      </c>
      <c r="DM75">
        <v>20022</v>
      </c>
      <c r="DN75">
        <v>2021</v>
      </c>
      <c r="DO75">
        <v>0</v>
      </c>
      <c r="DQ75">
        <v>79116</v>
      </c>
      <c r="DR75">
        <v>57</v>
      </c>
      <c r="DU75" t="s">
        <v>274</v>
      </c>
      <c r="DV75" t="s">
        <v>257</v>
      </c>
      <c r="DX75">
        <v>14</v>
      </c>
      <c r="DY75" t="s">
        <v>275</v>
      </c>
      <c r="EE75">
        <v>0</v>
      </c>
      <c r="EF75" t="s">
        <v>2145</v>
      </c>
      <c r="EG75" t="s">
        <v>675</v>
      </c>
      <c r="EH75">
        <v>0</v>
      </c>
      <c r="EI75" t="s">
        <v>2146</v>
      </c>
      <c r="EJ75" t="s">
        <v>2147</v>
      </c>
      <c r="EK75" t="s">
        <v>2148</v>
      </c>
      <c r="EL75" t="s">
        <v>2149</v>
      </c>
      <c r="EM75" t="s">
        <v>2150</v>
      </c>
      <c r="EN75" t="s">
        <v>2151</v>
      </c>
      <c r="EO75" t="s">
        <v>282</v>
      </c>
      <c r="EP75" t="s">
        <v>2152</v>
      </c>
      <c r="EQ75">
        <v>1</v>
      </c>
      <c r="ET75" t="s">
        <v>2153</v>
      </c>
      <c r="FE75">
        <v>0</v>
      </c>
      <c r="FF75">
        <v>11</v>
      </c>
      <c r="FG75" t="s">
        <v>590</v>
      </c>
      <c r="FI75" t="s">
        <v>590</v>
      </c>
      <c r="FL75">
        <v>0</v>
      </c>
      <c r="FN75">
        <v>0</v>
      </c>
      <c r="FQ75">
        <v>0</v>
      </c>
      <c r="FS75" t="s">
        <v>395</v>
      </c>
      <c r="FT75" t="s">
        <v>1029</v>
      </c>
      <c r="FU75" t="s">
        <v>257</v>
      </c>
      <c r="FV75" t="s">
        <v>496</v>
      </c>
      <c r="FW75" t="s">
        <v>431</v>
      </c>
      <c r="FX75" t="s">
        <v>432</v>
      </c>
      <c r="FY75">
        <v>0</v>
      </c>
      <c r="GA75">
        <v>14.03</v>
      </c>
      <c r="GB75">
        <v>11</v>
      </c>
      <c r="GC75">
        <v>0</v>
      </c>
      <c r="GD75" t="s">
        <v>2154</v>
      </c>
      <c r="GE75" t="s">
        <v>355</v>
      </c>
      <c r="GF75">
        <v>0</v>
      </c>
      <c r="GG75" t="s">
        <v>895</v>
      </c>
      <c r="GJ75">
        <v>0</v>
      </c>
      <c r="GK75">
        <v>0</v>
      </c>
      <c r="GM75" t="s">
        <v>2155</v>
      </c>
      <c r="GO75">
        <v>1</v>
      </c>
      <c r="HA75" t="s">
        <v>2156</v>
      </c>
      <c r="HC75" t="s">
        <v>313</v>
      </c>
      <c r="HD75" t="s">
        <v>313</v>
      </c>
      <c r="HE75" t="s">
        <v>2157</v>
      </c>
      <c r="HF75">
        <v>0</v>
      </c>
      <c r="HG75">
        <v>22</v>
      </c>
      <c r="HH75">
        <v>14</v>
      </c>
      <c r="HI75" t="s">
        <v>275</v>
      </c>
      <c r="HL75">
        <v>4</v>
      </c>
      <c r="HW75">
        <v>14</v>
      </c>
      <c r="HX75">
        <v>3952393</v>
      </c>
      <c r="HY75" t="s">
        <v>1942</v>
      </c>
      <c r="HZ75">
        <v>3952367</v>
      </c>
      <c r="IC75">
        <v>0.5</v>
      </c>
      <c r="ID75">
        <v>1</v>
      </c>
      <c r="IM75">
        <v>54</v>
      </c>
      <c r="IQ75" t="s">
        <v>1705</v>
      </c>
      <c r="IR75" t="s">
        <v>1666</v>
      </c>
      <c r="IU75">
        <v>2</v>
      </c>
      <c r="IV75">
        <f>IF(AND(Table1[[#This Row],[R/P]]="P",Table1[[#This Row],[PaRes]]&lt;&gt;"SCRBL",Table1[[#This Row],[PaRes]]&lt;&gt;"RUN",Table1[[#This Row],[Penalty]]&lt;&gt;1),1,0)</f>
        <v>0</v>
      </c>
      <c r="IW75">
        <f>IF(AND(Table1[[#This Row],[Pass Play]]=1,Table1[[#This Row],[PaRes]]&lt;&gt;"SAC"),1,0)</f>
        <v>0</v>
      </c>
      <c r="IX75">
        <f>IF(Table1[[#This Row],[PaRes]]="COM",1,0)</f>
        <v>0</v>
      </c>
      <c r="IY75">
        <f>IF(Table1[[#This Row],[Pass Play]]=1,Table1[[#This Row],[Gn]],0)</f>
        <v>0</v>
      </c>
      <c r="IZ75">
        <f>IF(AND(Table1[[#This Row],[Pass Play]]=1,Table1[[#This Row],[EFF]]="Y"),1,0)</f>
        <v>0</v>
      </c>
      <c r="JA75">
        <f>IF(AND(Table1[[#This Row],[Pass Play]]=1,Table1[[#This Row],[EFF]]="Y"),Table1[[#This Row],[Gn]],0)</f>
        <v>0</v>
      </c>
      <c r="JB75">
        <f>IF(AND(Table1[[#This Row],[Pass Play]]=1,Table1[[#This Row],[Gn]]&gt;=15),1,0)</f>
        <v>0</v>
      </c>
      <c r="JC75">
        <f>IF(AND(Table1[[#This Row],[Pass Play]]=1,Table1[[#This Row],[Big Play Passes]]=1),Table1[[#This Row],[Gn]],0)</f>
        <v>0</v>
      </c>
      <c r="JD75">
        <f>IF(AND(OR(Table1[[#This Row],[R/P]]="R",Table1[[#This Row],[PaRes]]="SCRBL",Table1[[#This Row],[PaRes]]="RUN"),Table1[[#This Row],[Penalty]]&lt;&gt;1),1,0)</f>
        <v>1</v>
      </c>
      <c r="JE75">
        <f>IF(Table1[[#This Row],[Rush Attempts]]=1,Table1[[#This Row],[Gn]],0)</f>
        <v>6</v>
      </c>
      <c r="JF75">
        <f>IF(AND(Table1[[#This Row],[Rush Attempts]]=1,Table1[[#This Row],[EFF]]="Y"),1,0)</f>
        <v>1</v>
      </c>
      <c r="JG75">
        <f>IF(AND(Table1[[#This Row],[Rush Attempts]]=1,Table1[[#This Row],[EFF]]="Y"),Table1[[#This Row],[Gn]],0)</f>
        <v>6</v>
      </c>
      <c r="JH75">
        <f>IF(AND(Table1[[#This Row],[Rush Attempts]]=1,Table1[[#This Row],[Gn]]&gt;=10),1,0)</f>
        <v>0</v>
      </c>
      <c r="JI75">
        <f>IF(AND(Table1[[#This Row],[Rush Attempts]]=1,Table1[[#This Row],[Big Play Run]]=1),Table1[[#This Row],[Gn]],0)</f>
        <v>0</v>
      </c>
      <c r="JJ75">
        <f>IF(Table1[[#This Row],[PaRes]]="SAC",1,0)</f>
        <v>0</v>
      </c>
      <c r="JK75">
        <f>IF(Table1[[#This Row],[Sacks]]=1,Table1[[#This Row],[Gn]],0)</f>
        <v>0</v>
      </c>
      <c r="JL75">
        <f>IF(Table1[[#This Row],[PaRes]]="INT",1,0)</f>
        <v>0</v>
      </c>
      <c r="JM75">
        <f>IF(Table1[[#This Row],[pff_PENALTY]]&lt;&gt;"",1,0)</f>
        <v>0</v>
      </c>
      <c r="JN75">
        <f>Table1[[#This Row],[pff_PENYARDS]]</f>
        <v>0</v>
      </c>
      <c r="JO75">
        <f>IF(Table1[[#This Row],[S/End]]="TD",1,0)</f>
        <v>0</v>
      </c>
      <c r="JP75">
        <f>IF(OR(Table1[[#This Row],[S/End]]="FGGD"),1,0)</f>
        <v>0</v>
      </c>
      <c r="JQ75">
        <f>IF(OR(Table1[[#This Row],[S/End]]="FUM",Table1[[#This Row],[S/End]]="INT"),1,0)</f>
        <v>0</v>
      </c>
      <c r="JR75">
        <f>IF(AND(Table1[[#This Row],[Touchdown]]=1,Table1[[#This Row],[Pass Play]]=1),1,0)</f>
        <v>0</v>
      </c>
      <c r="JS75">
        <f t="shared" si="5"/>
        <v>0</v>
      </c>
      <c r="JT75">
        <f>IF(AND(OR(Table1[[#This Row],[Pass Play]]=1,Table1[[#This Row],[Rush Attempts]]=1),Table1[[#This Row],[Dn]]=3),1,0)</f>
        <v>1</v>
      </c>
      <c r="JU75">
        <f>IF(AND(Table1[[#This Row],[3rd down attempt]]=1,Table1[[#This Row],[EFF]]="Y"),1,0)</f>
        <v>1</v>
      </c>
      <c r="JV75">
        <f>IF(AND(Table1[[#This Row],[3rd down attempt]]=1,Table1[[#This Row],[Dist]]&gt;=7),1,0)</f>
        <v>0</v>
      </c>
      <c r="JW75">
        <f>IF(AND(OR(Table1[[#This Row],[Pass Play]]=1,Table1[[#This Row],[Rush Attempts]]=1),Table1[[#This Row],[Dn]]=4),1,0)</f>
        <v>0</v>
      </c>
      <c r="JX75">
        <f>IF(AND(Table1[[#This Row],[4th down attempt]]=1,Table1[[#This Row],[EFF]]="Y"),1,0)</f>
        <v>0</v>
      </c>
      <c r="JY75">
        <f>IF(AND(OR(Table1[[#This Row],[Pass Play]]=1,Table1[[#This Row],[Rush Attempts]]=1),Table1[[#This Row],[FPos]]&gt;=0,Table1[[#This Row],[FPos]]&lt;=20),1,0)</f>
        <v>1</v>
      </c>
      <c r="JZ75">
        <f>IF(AND(OR(Table1[[#This Row],[Pass Play]]=1,Table1[[#This Row],[Rush Attempts]]=1),Table1[[#This Row],[Dist]]&lt;=Table1[[#This Row],[Gn]]),1,0)</f>
        <v>1</v>
      </c>
      <c r="KA75">
        <f>IF(Table1[[#This Row],[S/End]]&lt;&gt;"",1,0)</f>
        <v>0</v>
      </c>
      <c r="KB75">
        <f>IF(Table1[[#This Row],[S/End]]="TD",1,0)</f>
        <v>0</v>
      </c>
      <c r="KC75">
        <f>IF(Table1[[#This Row],[S/End]]="FGGD",1,0)</f>
        <v>0</v>
      </c>
      <c r="KD75">
        <f>IF(AND(OR(Table1[[#This Row],[Pass Play]]=1,Table1[[#This Row],[Rush Attempts]]=1),Table1[[#This Row],[Gn]]&lt;0),1,0)</f>
        <v>0</v>
      </c>
      <c r="KE75" s="375">
        <f>IF(AND(Table1[[#This Row],[pff_DRVENDPSN]]=3,Table1[[#This Row],[pff_DRVENDEVENT]]="PUNT"),1,0)</f>
        <v>0</v>
      </c>
    </row>
    <row r="76" spans="1:291" hidden="1">
      <c r="A76">
        <v>25</v>
      </c>
      <c r="B76">
        <v>2102</v>
      </c>
      <c r="C76" t="s">
        <v>14476</v>
      </c>
      <c r="D76">
        <v>2</v>
      </c>
      <c r="E76">
        <v>1</v>
      </c>
      <c r="F76">
        <v>10</v>
      </c>
      <c r="G76">
        <v>13</v>
      </c>
      <c r="H76">
        <v>14</v>
      </c>
      <c r="J76" t="s">
        <v>254</v>
      </c>
      <c r="K76">
        <v>12</v>
      </c>
      <c r="L76">
        <v>12</v>
      </c>
      <c r="M76" t="s">
        <v>1683</v>
      </c>
      <c r="N76" t="s">
        <v>568</v>
      </c>
      <c r="P76" t="s">
        <v>1066</v>
      </c>
      <c r="Q76" t="s">
        <v>1336</v>
      </c>
      <c r="S76" t="s">
        <v>1014</v>
      </c>
      <c r="W76" t="s">
        <v>257</v>
      </c>
      <c r="X76" t="s">
        <v>1684</v>
      </c>
      <c r="AE76" t="s">
        <v>635</v>
      </c>
      <c r="AF76" t="s">
        <v>1685</v>
      </c>
      <c r="AG76" t="s">
        <v>1684</v>
      </c>
      <c r="AH76" t="s">
        <v>257</v>
      </c>
      <c r="AJ76">
        <v>22</v>
      </c>
      <c r="AP76">
        <v>15</v>
      </c>
      <c r="BJ76" t="s">
        <v>274</v>
      </c>
      <c r="BQ76">
        <f t="shared" si="3"/>
        <v>0</v>
      </c>
      <c r="BR76">
        <f t="shared" si="4"/>
        <v>7</v>
      </c>
      <c r="BT76" t="s">
        <v>1602</v>
      </c>
      <c r="BV76">
        <v>3</v>
      </c>
      <c r="BX76">
        <v>0</v>
      </c>
      <c r="BY76" t="s">
        <v>2159</v>
      </c>
      <c r="CD76" s="3">
        <v>0.41319444444444442</v>
      </c>
      <c r="CF76" t="s">
        <v>2160</v>
      </c>
      <c r="CJ76">
        <v>0</v>
      </c>
      <c r="CK76" t="s">
        <v>2161</v>
      </c>
      <c r="CL76" s="4">
        <v>38444</v>
      </c>
      <c r="CM76" t="s">
        <v>2162</v>
      </c>
      <c r="CN76" t="s">
        <v>2163</v>
      </c>
      <c r="CO76">
        <v>3</v>
      </c>
      <c r="CQ76" t="s">
        <v>269</v>
      </c>
      <c r="CR76" t="s">
        <v>1602</v>
      </c>
      <c r="CU76" t="s">
        <v>2121</v>
      </c>
      <c r="CW76">
        <v>0</v>
      </c>
      <c r="CY76">
        <v>10</v>
      </c>
      <c r="CZ76" t="s">
        <v>553</v>
      </c>
      <c r="DA76">
        <v>0</v>
      </c>
      <c r="DB76">
        <v>11</v>
      </c>
      <c r="DC76" t="s">
        <v>1953</v>
      </c>
      <c r="DD76">
        <v>-45</v>
      </c>
      <c r="DF76" t="s">
        <v>1666</v>
      </c>
      <c r="DK76">
        <v>13</v>
      </c>
      <c r="DL76" s="4">
        <v>44449</v>
      </c>
      <c r="DM76">
        <v>20022</v>
      </c>
      <c r="DN76">
        <v>2021</v>
      </c>
      <c r="DO76">
        <v>0</v>
      </c>
      <c r="DQ76">
        <v>79116</v>
      </c>
      <c r="DR76">
        <v>58</v>
      </c>
      <c r="DU76" t="s">
        <v>274</v>
      </c>
      <c r="DV76" t="s">
        <v>257</v>
      </c>
      <c r="DX76">
        <v>14</v>
      </c>
      <c r="DY76" t="s">
        <v>275</v>
      </c>
      <c r="EE76">
        <v>0</v>
      </c>
      <c r="EF76" t="s">
        <v>1694</v>
      </c>
      <c r="EG76" t="s">
        <v>383</v>
      </c>
      <c r="EH76">
        <v>0</v>
      </c>
      <c r="EJ76" t="s">
        <v>454</v>
      </c>
      <c r="EK76" t="s">
        <v>2164</v>
      </c>
      <c r="EL76" t="s">
        <v>2165</v>
      </c>
      <c r="EM76" t="s">
        <v>2166</v>
      </c>
      <c r="EN76" t="s">
        <v>1313</v>
      </c>
      <c r="EO76" t="s">
        <v>282</v>
      </c>
      <c r="EP76" t="s">
        <v>707</v>
      </c>
      <c r="EQ76">
        <v>0</v>
      </c>
      <c r="ET76" t="s">
        <v>2167</v>
      </c>
      <c r="FE76">
        <v>0</v>
      </c>
      <c r="FF76">
        <v>10</v>
      </c>
      <c r="FG76" t="s">
        <v>285</v>
      </c>
      <c r="FH76" t="s">
        <v>309</v>
      </c>
      <c r="FI76" t="s">
        <v>1357</v>
      </c>
      <c r="FL76">
        <v>0</v>
      </c>
      <c r="FN76">
        <v>0</v>
      </c>
      <c r="FQ76">
        <v>0</v>
      </c>
      <c r="FS76" t="s">
        <v>395</v>
      </c>
      <c r="FT76" t="s">
        <v>1029</v>
      </c>
      <c r="FU76" t="s">
        <v>257</v>
      </c>
      <c r="FV76" t="s">
        <v>496</v>
      </c>
      <c r="FW76" t="s">
        <v>1721</v>
      </c>
      <c r="FY76">
        <v>0</v>
      </c>
      <c r="GA76">
        <v>14.03</v>
      </c>
      <c r="GB76">
        <v>11</v>
      </c>
      <c r="GC76">
        <v>0</v>
      </c>
      <c r="GD76" t="s">
        <v>2168</v>
      </c>
      <c r="GE76" t="s">
        <v>355</v>
      </c>
      <c r="GF76">
        <v>0</v>
      </c>
      <c r="GG76" t="s">
        <v>1179</v>
      </c>
      <c r="GJ76">
        <v>0</v>
      </c>
      <c r="GK76">
        <v>0</v>
      </c>
      <c r="GM76" t="s">
        <v>2169</v>
      </c>
      <c r="GO76">
        <v>7</v>
      </c>
      <c r="HA76" t="s">
        <v>2170</v>
      </c>
      <c r="HB76" t="s">
        <v>1666</v>
      </c>
      <c r="HC76" t="s">
        <v>313</v>
      </c>
      <c r="HD76" t="s">
        <v>313</v>
      </c>
      <c r="HE76" t="s">
        <v>2171</v>
      </c>
      <c r="HF76">
        <v>0</v>
      </c>
      <c r="HG76">
        <v>12</v>
      </c>
      <c r="HH76">
        <v>14</v>
      </c>
      <c r="HI76" t="s">
        <v>275</v>
      </c>
      <c r="HL76">
        <v>0</v>
      </c>
      <c r="HW76">
        <v>1</v>
      </c>
      <c r="HX76">
        <v>3952431</v>
      </c>
      <c r="HY76" t="s">
        <v>2172</v>
      </c>
      <c r="HZ76">
        <v>3952393</v>
      </c>
      <c r="IC76">
        <v>0</v>
      </c>
      <c r="ID76">
        <v>0</v>
      </c>
      <c r="IM76">
        <v>55</v>
      </c>
      <c r="IQ76" t="s">
        <v>1693</v>
      </c>
      <c r="IU76">
        <v>2</v>
      </c>
      <c r="IV76">
        <f>IF(AND(Table1[[#This Row],[R/P]]="P",Table1[[#This Row],[PaRes]]&lt;&gt;"SCRBL",Table1[[#This Row],[PaRes]]&lt;&gt;"RUN",Table1[[#This Row],[Penalty]]&lt;&gt;1),1,0)</f>
        <v>0</v>
      </c>
      <c r="IW76">
        <f>IF(AND(Table1[[#This Row],[Pass Play]]=1,Table1[[#This Row],[PaRes]]&lt;&gt;"SAC"),1,0)</f>
        <v>0</v>
      </c>
      <c r="IX76">
        <f>IF(Table1[[#This Row],[PaRes]]="COM",1,0)</f>
        <v>0</v>
      </c>
      <c r="IY76">
        <f>IF(Table1[[#This Row],[Pass Play]]=1,Table1[[#This Row],[Gn]],0)</f>
        <v>0</v>
      </c>
      <c r="IZ76">
        <f>IF(AND(Table1[[#This Row],[Pass Play]]=1,Table1[[#This Row],[EFF]]="Y"),1,0)</f>
        <v>0</v>
      </c>
      <c r="JA76">
        <f>IF(AND(Table1[[#This Row],[Pass Play]]=1,Table1[[#This Row],[EFF]]="Y"),Table1[[#This Row],[Gn]],0)</f>
        <v>0</v>
      </c>
      <c r="JB76">
        <f>IF(AND(Table1[[#This Row],[Pass Play]]=1,Table1[[#This Row],[Gn]]&gt;=15),1,0)</f>
        <v>0</v>
      </c>
      <c r="JC76">
        <f>IF(AND(Table1[[#This Row],[Pass Play]]=1,Table1[[#This Row],[Big Play Passes]]=1),Table1[[#This Row],[Gn]],0)</f>
        <v>0</v>
      </c>
      <c r="JD76">
        <f>IF(AND(OR(Table1[[#This Row],[R/P]]="R",Table1[[#This Row],[PaRes]]="SCRBL",Table1[[#This Row],[PaRes]]="RUN"),Table1[[#This Row],[Penalty]]&lt;&gt;1),1,0)</f>
        <v>1</v>
      </c>
      <c r="JE76">
        <f>IF(Table1[[#This Row],[Rush Attempts]]=1,Table1[[#This Row],[Gn]],0)</f>
        <v>13</v>
      </c>
      <c r="JF76">
        <f>IF(AND(Table1[[#This Row],[Rush Attempts]]=1,Table1[[#This Row],[EFF]]="Y"),1,0)</f>
        <v>1</v>
      </c>
      <c r="JG76">
        <f>IF(AND(Table1[[#This Row],[Rush Attempts]]=1,Table1[[#This Row],[EFF]]="Y"),Table1[[#This Row],[Gn]],0)</f>
        <v>13</v>
      </c>
      <c r="JH76">
        <f>IF(AND(Table1[[#This Row],[Rush Attempts]]=1,Table1[[#This Row],[Gn]]&gt;=10),1,0)</f>
        <v>1</v>
      </c>
      <c r="JI76">
        <f>IF(AND(Table1[[#This Row],[Rush Attempts]]=1,Table1[[#This Row],[Big Play Run]]=1),Table1[[#This Row],[Gn]],0)</f>
        <v>13</v>
      </c>
      <c r="JJ76">
        <f>IF(Table1[[#This Row],[PaRes]]="SAC",1,0)</f>
        <v>0</v>
      </c>
      <c r="JK76">
        <f>IF(Table1[[#This Row],[Sacks]]=1,Table1[[#This Row],[Gn]],0)</f>
        <v>0</v>
      </c>
      <c r="JL76">
        <f>IF(Table1[[#This Row],[PaRes]]="INT",1,0)</f>
        <v>0</v>
      </c>
      <c r="JM76">
        <f>IF(Table1[[#This Row],[pff_PENALTY]]&lt;&gt;"",1,0)</f>
        <v>0</v>
      </c>
      <c r="JN76">
        <f>Table1[[#This Row],[pff_PENYARDS]]</f>
        <v>0</v>
      </c>
      <c r="JO76">
        <f>IF(Table1[[#This Row],[S/End]]="TD",1,0)</f>
        <v>0</v>
      </c>
      <c r="JP76">
        <f>IF(OR(Table1[[#This Row],[S/End]]="FGGD"),1,0)</f>
        <v>0</v>
      </c>
      <c r="JQ76">
        <f>IF(OR(Table1[[#This Row],[S/End]]="FUM",Table1[[#This Row],[S/End]]="INT"),1,0)</f>
        <v>0</v>
      </c>
      <c r="JR76">
        <f>IF(AND(Table1[[#This Row],[Touchdown]]=1,Table1[[#This Row],[Pass Play]]=1),1,0)</f>
        <v>0</v>
      </c>
      <c r="JS76">
        <f t="shared" si="5"/>
        <v>0</v>
      </c>
      <c r="JT76">
        <f>IF(AND(OR(Table1[[#This Row],[Pass Play]]=1,Table1[[#This Row],[Rush Attempts]]=1),Table1[[#This Row],[Dn]]=3),1,0)</f>
        <v>0</v>
      </c>
      <c r="JU76">
        <f>IF(AND(Table1[[#This Row],[3rd down attempt]]=1,Table1[[#This Row],[EFF]]="Y"),1,0)</f>
        <v>0</v>
      </c>
      <c r="JV76">
        <f>IF(AND(Table1[[#This Row],[3rd down attempt]]=1,Table1[[#This Row],[Dist]]&gt;=7),1,0)</f>
        <v>0</v>
      </c>
      <c r="JW76">
        <f>IF(AND(OR(Table1[[#This Row],[Pass Play]]=1,Table1[[#This Row],[Rush Attempts]]=1),Table1[[#This Row],[Dn]]=4),1,0)</f>
        <v>0</v>
      </c>
      <c r="JX76">
        <f>IF(AND(Table1[[#This Row],[4th down attempt]]=1,Table1[[#This Row],[EFF]]="Y"),1,0)</f>
        <v>0</v>
      </c>
      <c r="JY76">
        <f>IF(AND(OR(Table1[[#This Row],[Pass Play]]=1,Table1[[#This Row],[Rush Attempts]]=1),Table1[[#This Row],[FPos]]&gt;=0,Table1[[#This Row],[FPos]]&lt;=20),1,0)</f>
        <v>1</v>
      </c>
      <c r="JZ76">
        <f>IF(AND(OR(Table1[[#This Row],[Pass Play]]=1,Table1[[#This Row],[Rush Attempts]]=1),Table1[[#This Row],[Dist]]&lt;=Table1[[#This Row],[Gn]]),1,0)</f>
        <v>1</v>
      </c>
      <c r="KA76">
        <f>IF(Table1[[#This Row],[S/End]]&lt;&gt;"",1,0)</f>
        <v>0</v>
      </c>
      <c r="KB76">
        <f>IF(Table1[[#This Row],[S/End]]="TD",1,0)</f>
        <v>0</v>
      </c>
      <c r="KC76">
        <f>IF(Table1[[#This Row],[S/End]]="FGGD",1,0)</f>
        <v>0</v>
      </c>
      <c r="KD76">
        <f>IF(AND(OR(Table1[[#This Row],[Pass Play]]=1,Table1[[#This Row],[Rush Attempts]]=1),Table1[[#This Row],[Gn]]&lt;0),1,0)</f>
        <v>0</v>
      </c>
      <c r="KE76" s="375">
        <f>IF(AND(Table1[[#This Row],[pff_DRVENDPSN]]=3,Table1[[#This Row],[pff_DRVENDEVENT]]="PUNT"),1,0)</f>
        <v>0</v>
      </c>
    </row>
    <row r="77" spans="1:291" hidden="1">
      <c r="A77">
        <v>26</v>
      </c>
      <c r="B77">
        <v>2102</v>
      </c>
      <c r="C77" t="s">
        <v>14476</v>
      </c>
      <c r="D77">
        <v>2</v>
      </c>
      <c r="E77">
        <v>1</v>
      </c>
      <c r="F77">
        <v>1</v>
      </c>
      <c r="G77">
        <v>1</v>
      </c>
      <c r="H77">
        <v>1</v>
      </c>
      <c r="J77" t="s">
        <v>254</v>
      </c>
      <c r="K77">
        <v>32</v>
      </c>
      <c r="L77">
        <v>32</v>
      </c>
      <c r="M77" t="s">
        <v>2174</v>
      </c>
      <c r="N77" t="s">
        <v>2175</v>
      </c>
      <c r="P77" t="s">
        <v>2176</v>
      </c>
      <c r="T77" t="s">
        <v>2137</v>
      </c>
      <c r="W77" t="s">
        <v>257</v>
      </c>
      <c r="X77" t="s">
        <v>1525</v>
      </c>
      <c r="AE77" t="s">
        <v>1526</v>
      </c>
      <c r="AF77" t="s">
        <v>1527</v>
      </c>
      <c r="AG77" t="s">
        <v>1525</v>
      </c>
      <c r="AH77" t="s">
        <v>274</v>
      </c>
      <c r="AJ77">
        <v>22</v>
      </c>
      <c r="AL77" t="s">
        <v>575</v>
      </c>
      <c r="AP77">
        <v>15</v>
      </c>
      <c r="BJ77" t="s">
        <v>257</v>
      </c>
      <c r="BQ77">
        <f t="shared" si="3"/>
        <v>0</v>
      </c>
      <c r="BR77">
        <f t="shared" si="4"/>
        <v>1</v>
      </c>
      <c r="BT77" t="s">
        <v>1602</v>
      </c>
      <c r="BV77">
        <v>3</v>
      </c>
      <c r="BX77">
        <v>0</v>
      </c>
      <c r="BY77" t="s">
        <v>2177</v>
      </c>
      <c r="CD77" s="3">
        <v>0.3923611111111111</v>
      </c>
      <c r="CF77" t="s">
        <v>2178</v>
      </c>
      <c r="CJ77">
        <v>0</v>
      </c>
      <c r="CK77" t="s">
        <v>2179</v>
      </c>
      <c r="CL77" s="4">
        <v>38444</v>
      </c>
      <c r="CM77" t="s">
        <v>2180</v>
      </c>
      <c r="CN77" t="s">
        <v>2181</v>
      </c>
      <c r="CO77">
        <v>3</v>
      </c>
      <c r="CP77" t="s">
        <v>2182</v>
      </c>
      <c r="CQ77" t="s">
        <v>269</v>
      </c>
      <c r="CR77" t="s">
        <v>1602</v>
      </c>
      <c r="CU77" t="s">
        <v>1759</v>
      </c>
      <c r="CW77">
        <v>0</v>
      </c>
      <c r="CY77">
        <v>11</v>
      </c>
      <c r="CZ77" t="s">
        <v>553</v>
      </c>
      <c r="DA77">
        <v>0</v>
      </c>
      <c r="DB77">
        <v>11</v>
      </c>
      <c r="DC77" t="s">
        <v>1953</v>
      </c>
      <c r="DD77">
        <v>-45</v>
      </c>
      <c r="DF77" t="s">
        <v>2183</v>
      </c>
      <c r="DK77">
        <v>1</v>
      </c>
      <c r="DL77" s="4">
        <v>44449</v>
      </c>
      <c r="DM77">
        <v>20022</v>
      </c>
      <c r="DN77">
        <v>2021</v>
      </c>
      <c r="DO77">
        <v>0</v>
      </c>
      <c r="DQ77">
        <v>79116</v>
      </c>
      <c r="DR77">
        <v>59</v>
      </c>
      <c r="DU77" t="s">
        <v>257</v>
      </c>
      <c r="DV77" t="s">
        <v>274</v>
      </c>
      <c r="DX77">
        <v>14</v>
      </c>
      <c r="DY77" t="s">
        <v>275</v>
      </c>
      <c r="EE77">
        <v>0</v>
      </c>
      <c r="EF77" t="s">
        <v>2184</v>
      </c>
      <c r="EG77" t="s">
        <v>277</v>
      </c>
      <c r="EH77">
        <v>0</v>
      </c>
      <c r="EI77" t="s">
        <v>2185</v>
      </c>
      <c r="EJ77" t="s">
        <v>2186</v>
      </c>
      <c r="EK77" t="s">
        <v>2187</v>
      </c>
      <c r="EL77" t="s">
        <v>2188</v>
      </c>
      <c r="EM77" t="s">
        <v>2189</v>
      </c>
      <c r="EN77" t="s">
        <v>2190</v>
      </c>
      <c r="EO77" t="s">
        <v>282</v>
      </c>
      <c r="EP77" t="s">
        <v>1175</v>
      </c>
      <c r="EQ77">
        <v>0</v>
      </c>
      <c r="ET77" t="s">
        <v>2191</v>
      </c>
      <c r="FE77">
        <v>0</v>
      </c>
      <c r="FF77">
        <v>5</v>
      </c>
      <c r="FG77" t="s">
        <v>590</v>
      </c>
      <c r="FI77" t="s">
        <v>590</v>
      </c>
      <c r="FL77">
        <v>0</v>
      </c>
      <c r="FN77">
        <v>0</v>
      </c>
      <c r="FQ77">
        <v>0</v>
      </c>
      <c r="FS77" t="s">
        <v>622</v>
      </c>
      <c r="FT77" t="s">
        <v>2192</v>
      </c>
      <c r="FU77" t="s">
        <v>274</v>
      </c>
      <c r="FV77" t="s">
        <v>2193</v>
      </c>
      <c r="FW77" t="s">
        <v>397</v>
      </c>
      <c r="FX77" t="s">
        <v>291</v>
      </c>
      <c r="FY77">
        <v>0</v>
      </c>
      <c r="GA77">
        <v>14.03</v>
      </c>
      <c r="GB77">
        <v>11</v>
      </c>
      <c r="GC77">
        <v>0</v>
      </c>
      <c r="GD77" t="s">
        <v>2194</v>
      </c>
      <c r="GF77">
        <v>0</v>
      </c>
      <c r="GG77" t="s">
        <v>1179</v>
      </c>
      <c r="GJ77">
        <v>0</v>
      </c>
      <c r="GK77">
        <v>0</v>
      </c>
      <c r="GM77" t="s">
        <v>2195</v>
      </c>
      <c r="GO77">
        <v>1</v>
      </c>
      <c r="HA77" t="s">
        <v>2196</v>
      </c>
      <c r="HC77" t="s">
        <v>313</v>
      </c>
      <c r="HD77" t="s">
        <v>313</v>
      </c>
      <c r="HE77" t="s">
        <v>2197</v>
      </c>
      <c r="HF77">
        <v>0</v>
      </c>
      <c r="HG77">
        <v>23</v>
      </c>
      <c r="HH77">
        <v>14</v>
      </c>
      <c r="HI77" t="s">
        <v>275</v>
      </c>
      <c r="HL77">
        <v>0</v>
      </c>
      <c r="HW77">
        <v>0</v>
      </c>
      <c r="HX77">
        <v>3952457</v>
      </c>
      <c r="HY77" t="s">
        <v>2198</v>
      </c>
      <c r="HZ77">
        <v>3952431</v>
      </c>
      <c r="IC77">
        <v>0</v>
      </c>
      <c r="ID77">
        <v>0</v>
      </c>
      <c r="IM77">
        <v>56</v>
      </c>
      <c r="IS77" t="s">
        <v>492</v>
      </c>
      <c r="IU77">
        <v>2</v>
      </c>
      <c r="IV77">
        <f>IF(AND(Table1[[#This Row],[R/P]]="P",Table1[[#This Row],[PaRes]]&lt;&gt;"SCRBL",Table1[[#This Row],[PaRes]]&lt;&gt;"RUN",Table1[[#This Row],[Penalty]]&lt;&gt;1),1,0)</f>
        <v>0</v>
      </c>
      <c r="IW77">
        <f>IF(AND(Table1[[#This Row],[Pass Play]]=1,Table1[[#This Row],[PaRes]]&lt;&gt;"SAC"),1,0)</f>
        <v>0</v>
      </c>
      <c r="IX77">
        <f>IF(Table1[[#This Row],[PaRes]]="COM",1,0)</f>
        <v>0</v>
      </c>
      <c r="IY77">
        <f>IF(Table1[[#This Row],[Pass Play]]=1,Table1[[#This Row],[Gn]],0)</f>
        <v>0</v>
      </c>
      <c r="IZ77">
        <f>IF(AND(Table1[[#This Row],[Pass Play]]=1,Table1[[#This Row],[EFF]]="Y"),1,0)</f>
        <v>0</v>
      </c>
      <c r="JA77">
        <f>IF(AND(Table1[[#This Row],[Pass Play]]=1,Table1[[#This Row],[EFF]]="Y"),Table1[[#This Row],[Gn]],0)</f>
        <v>0</v>
      </c>
      <c r="JB77">
        <f>IF(AND(Table1[[#This Row],[Pass Play]]=1,Table1[[#This Row],[Gn]]&gt;=15),1,0)</f>
        <v>0</v>
      </c>
      <c r="JC77">
        <f>IF(AND(Table1[[#This Row],[Pass Play]]=1,Table1[[#This Row],[Big Play Passes]]=1),Table1[[#This Row],[Gn]],0)</f>
        <v>0</v>
      </c>
      <c r="JD77">
        <f>IF(AND(OR(Table1[[#This Row],[R/P]]="R",Table1[[#This Row],[PaRes]]="SCRBL",Table1[[#This Row],[PaRes]]="RUN"),Table1[[#This Row],[Penalty]]&lt;&gt;1),1,0)</f>
        <v>1</v>
      </c>
      <c r="JE77">
        <f>IF(Table1[[#This Row],[Rush Attempts]]=1,Table1[[#This Row],[Gn]],0)</f>
        <v>1</v>
      </c>
      <c r="JF77">
        <f>IF(AND(Table1[[#This Row],[Rush Attempts]]=1,Table1[[#This Row],[EFF]]="Y"),1,0)</f>
        <v>1</v>
      </c>
      <c r="JG77">
        <f>IF(AND(Table1[[#This Row],[Rush Attempts]]=1,Table1[[#This Row],[EFF]]="Y"),Table1[[#This Row],[Gn]],0)</f>
        <v>1</v>
      </c>
      <c r="JH77">
        <f>IF(AND(Table1[[#This Row],[Rush Attempts]]=1,Table1[[#This Row],[Gn]]&gt;=10),1,0)</f>
        <v>0</v>
      </c>
      <c r="JI77">
        <f>IF(AND(Table1[[#This Row],[Rush Attempts]]=1,Table1[[#This Row],[Big Play Run]]=1),Table1[[#This Row],[Gn]],0)</f>
        <v>0</v>
      </c>
      <c r="JJ77">
        <f>IF(Table1[[#This Row],[PaRes]]="SAC",1,0)</f>
        <v>0</v>
      </c>
      <c r="JK77">
        <f>IF(Table1[[#This Row],[Sacks]]=1,Table1[[#This Row],[Gn]],0)</f>
        <v>0</v>
      </c>
      <c r="JL77">
        <f>IF(Table1[[#This Row],[PaRes]]="INT",1,0)</f>
        <v>0</v>
      </c>
      <c r="JM77">
        <f>IF(Table1[[#This Row],[pff_PENALTY]]&lt;&gt;"",1,0)</f>
        <v>0</v>
      </c>
      <c r="JN77">
        <f>Table1[[#This Row],[pff_PENYARDS]]</f>
        <v>0</v>
      </c>
      <c r="JO77">
        <f>IF(Table1[[#This Row],[S/End]]="TD",1,0)</f>
        <v>1</v>
      </c>
      <c r="JP77">
        <f>IF(OR(Table1[[#This Row],[S/End]]="FGGD"),1,0)</f>
        <v>0</v>
      </c>
      <c r="JQ77">
        <f>IF(OR(Table1[[#This Row],[S/End]]="FUM",Table1[[#This Row],[S/End]]="INT"),1,0)</f>
        <v>0</v>
      </c>
      <c r="JR77">
        <f>IF(AND(Table1[[#This Row],[Touchdown]]=1,Table1[[#This Row],[Pass Play]]=1),1,0)</f>
        <v>0</v>
      </c>
      <c r="JS77">
        <f t="shared" si="5"/>
        <v>0</v>
      </c>
      <c r="JT77">
        <f>IF(AND(OR(Table1[[#This Row],[Pass Play]]=1,Table1[[#This Row],[Rush Attempts]]=1),Table1[[#This Row],[Dn]]=3),1,0)</f>
        <v>0</v>
      </c>
      <c r="JU77">
        <f>IF(AND(Table1[[#This Row],[3rd down attempt]]=1,Table1[[#This Row],[EFF]]="Y"),1,0)</f>
        <v>0</v>
      </c>
      <c r="JV77">
        <f>IF(AND(Table1[[#This Row],[3rd down attempt]]=1,Table1[[#This Row],[Dist]]&gt;=7),1,0)</f>
        <v>0</v>
      </c>
      <c r="JW77">
        <f>IF(AND(OR(Table1[[#This Row],[Pass Play]]=1,Table1[[#This Row],[Rush Attempts]]=1),Table1[[#This Row],[Dn]]=4),1,0)</f>
        <v>0</v>
      </c>
      <c r="JX77">
        <f>IF(AND(Table1[[#This Row],[4th down attempt]]=1,Table1[[#This Row],[EFF]]="Y"),1,0)</f>
        <v>0</v>
      </c>
      <c r="JY77">
        <f>IF(AND(OR(Table1[[#This Row],[Pass Play]]=1,Table1[[#This Row],[Rush Attempts]]=1),Table1[[#This Row],[FPos]]&gt;=0,Table1[[#This Row],[FPos]]&lt;=20),1,0)</f>
        <v>1</v>
      </c>
      <c r="JZ77">
        <f>IF(AND(OR(Table1[[#This Row],[Pass Play]]=1,Table1[[#This Row],[Rush Attempts]]=1),Table1[[#This Row],[Dist]]&lt;=Table1[[#This Row],[Gn]]),1,0)</f>
        <v>1</v>
      </c>
      <c r="KA77">
        <f>IF(Table1[[#This Row],[S/End]]&lt;&gt;"",1,0)</f>
        <v>1</v>
      </c>
      <c r="KB77">
        <f>IF(Table1[[#This Row],[S/End]]="TD",1,0)</f>
        <v>1</v>
      </c>
      <c r="KC77">
        <f>IF(Table1[[#This Row],[S/End]]="FGGD",1,0)</f>
        <v>0</v>
      </c>
      <c r="KD77">
        <f>IF(AND(OR(Table1[[#This Row],[Pass Play]]=1,Table1[[#This Row],[Rush Attempts]]=1),Table1[[#This Row],[Gn]]&lt;0),1,0)</f>
        <v>0</v>
      </c>
      <c r="KE77" s="375">
        <f>IF(AND(Table1[[#This Row],[pff_DRVENDPSN]]=3,Table1[[#This Row],[pff_DRVENDEVENT]]="PUNT"),1,0)</f>
        <v>0</v>
      </c>
    </row>
    <row r="78" spans="1:291" hidden="1">
      <c r="A78">
        <v>27</v>
      </c>
      <c r="B78">
        <v>2102</v>
      </c>
      <c r="C78" t="s">
        <v>14476</v>
      </c>
      <c r="D78">
        <v>2</v>
      </c>
      <c r="E78">
        <v>1</v>
      </c>
      <c r="F78">
        <v>10</v>
      </c>
      <c r="G78">
        <v>0</v>
      </c>
      <c r="H78">
        <v>-25</v>
      </c>
      <c r="I78" t="s">
        <v>253</v>
      </c>
      <c r="J78" t="s">
        <v>298</v>
      </c>
      <c r="K78">
        <v>11</v>
      </c>
      <c r="L78">
        <v>11</v>
      </c>
      <c r="M78" t="s">
        <v>2200</v>
      </c>
      <c r="N78" t="s">
        <v>367</v>
      </c>
      <c r="P78" t="s">
        <v>662</v>
      </c>
      <c r="Q78" t="s">
        <v>442</v>
      </c>
      <c r="W78" t="s">
        <v>257</v>
      </c>
      <c r="X78" t="s">
        <v>2201</v>
      </c>
      <c r="AE78" t="s">
        <v>411</v>
      </c>
      <c r="AF78" t="s">
        <v>412</v>
      </c>
      <c r="AG78" t="s">
        <v>2201</v>
      </c>
      <c r="AH78" t="s">
        <v>257</v>
      </c>
      <c r="AJ78">
        <v>22</v>
      </c>
      <c r="AL78" t="s">
        <v>2202</v>
      </c>
      <c r="AP78">
        <v>15</v>
      </c>
      <c r="AU78" t="s">
        <v>254</v>
      </c>
      <c r="BJ78" t="s">
        <v>261</v>
      </c>
      <c r="BQ78">
        <f t="shared" si="3"/>
        <v>0</v>
      </c>
      <c r="BR78">
        <f t="shared" si="4"/>
        <v>1</v>
      </c>
      <c r="BT78" t="s">
        <v>1602</v>
      </c>
      <c r="BV78">
        <v>9</v>
      </c>
      <c r="BX78">
        <v>0</v>
      </c>
      <c r="BY78" t="s">
        <v>2203</v>
      </c>
      <c r="CD78" s="3">
        <v>0.21458333333333335</v>
      </c>
      <c r="CF78" t="s">
        <v>2204</v>
      </c>
      <c r="CJ78">
        <v>0</v>
      </c>
      <c r="CK78" t="s">
        <v>2205</v>
      </c>
      <c r="CL78" s="4">
        <v>38444</v>
      </c>
      <c r="CM78" t="s">
        <v>2206</v>
      </c>
      <c r="CN78" t="s">
        <v>2207</v>
      </c>
      <c r="CO78">
        <v>9</v>
      </c>
      <c r="CP78" t="s">
        <v>268</v>
      </c>
      <c r="CQ78" t="s">
        <v>282</v>
      </c>
      <c r="CR78" t="s">
        <v>1602</v>
      </c>
      <c r="CU78" t="s">
        <v>2208</v>
      </c>
      <c r="CW78">
        <v>0</v>
      </c>
      <c r="CY78">
        <v>1</v>
      </c>
      <c r="CZ78" t="s">
        <v>2209</v>
      </c>
      <c r="DA78">
        <v>-9</v>
      </c>
      <c r="DB78">
        <v>1</v>
      </c>
      <c r="DC78" t="s">
        <v>1609</v>
      </c>
      <c r="DD78">
        <v>-25</v>
      </c>
      <c r="DF78" t="s">
        <v>1693</v>
      </c>
      <c r="DG78" t="s">
        <v>1693</v>
      </c>
      <c r="DH78" t="s">
        <v>492</v>
      </c>
      <c r="DI78" t="s">
        <v>1636</v>
      </c>
      <c r="DK78">
        <v>-16</v>
      </c>
      <c r="DL78" s="4">
        <v>44449</v>
      </c>
      <c r="DM78">
        <v>20022</v>
      </c>
      <c r="DN78">
        <v>2021</v>
      </c>
      <c r="DO78">
        <v>0</v>
      </c>
      <c r="DQ78">
        <v>79116</v>
      </c>
      <c r="DR78">
        <v>73</v>
      </c>
      <c r="DU78" t="s">
        <v>294</v>
      </c>
      <c r="DV78" t="s">
        <v>294</v>
      </c>
      <c r="DX78">
        <v>21</v>
      </c>
      <c r="DY78" t="s">
        <v>275</v>
      </c>
      <c r="EE78">
        <v>0</v>
      </c>
      <c r="EF78" t="s">
        <v>2210</v>
      </c>
      <c r="EG78" t="s">
        <v>675</v>
      </c>
      <c r="EH78">
        <v>0</v>
      </c>
      <c r="EJ78" t="s">
        <v>340</v>
      </c>
      <c r="EK78" t="s">
        <v>1225</v>
      </c>
      <c r="EL78" t="s">
        <v>2211</v>
      </c>
      <c r="EM78" t="s">
        <v>2212</v>
      </c>
      <c r="EN78" t="s">
        <v>268</v>
      </c>
      <c r="EO78" t="s">
        <v>269</v>
      </c>
      <c r="EP78" t="s">
        <v>918</v>
      </c>
      <c r="EQ78">
        <v>0</v>
      </c>
      <c r="ET78" t="s">
        <v>2213</v>
      </c>
      <c r="FE78">
        <v>0</v>
      </c>
      <c r="FF78">
        <v>7</v>
      </c>
      <c r="FG78" t="s">
        <v>255</v>
      </c>
      <c r="FH78" t="s">
        <v>309</v>
      </c>
      <c r="FI78" t="s">
        <v>429</v>
      </c>
      <c r="FJ78" t="s">
        <v>2127</v>
      </c>
      <c r="FL78">
        <v>0</v>
      </c>
      <c r="FN78">
        <v>0</v>
      </c>
      <c r="FQ78">
        <v>0</v>
      </c>
      <c r="FS78" t="s">
        <v>395</v>
      </c>
      <c r="FU78" t="s">
        <v>257</v>
      </c>
      <c r="FV78" t="s">
        <v>496</v>
      </c>
      <c r="FW78" t="s">
        <v>431</v>
      </c>
      <c r="FY78">
        <v>1</v>
      </c>
      <c r="GA78">
        <v>21.09</v>
      </c>
      <c r="GB78">
        <v>12</v>
      </c>
      <c r="GC78">
        <v>0</v>
      </c>
      <c r="GE78" t="s">
        <v>355</v>
      </c>
      <c r="GF78">
        <v>0</v>
      </c>
      <c r="GG78" t="s">
        <v>274</v>
      </c>
      <c r="GJ78">
        <v>0</v>
      </c>
      <c r="GK78">
        <v>0</v>
      </c>
      <c r="GM78" t="s">
        <v>2214</v>
      </c>
      <c r="GO78">
        <v>-10</v>
      </c>
      <c r="HA78" t="s">
        <v>1986</v>
      </c>
      <c r="HC78" t="s">
        <v>313</v>
      </c>
      <c r="HD78" t="s">
        <v>313</v>
      </c>
      <c r="HE78" t="s">
        <v>2215</v>
      </c>
      <c r="HF78">
        <v>0</v>
      </c>
      <c r="HG78">
        <v>11</v>
      </c>
      <c r="HH78">
        <v>21</v>
      </c>
      <c r="HI78" t="s">
        <v>275</v>
      </c>
      <c r="HL78">
        <v>4</v>
      </c>
      <c r="HP78" t="s">
        <v>2216</v>
      </c>
      <c r="HQ78" t="s">
        <v>2217</v>
      </c>
      <c r="HR78" t="s">
        <v>2218</v>
      </c>
      <c r="HW78">
        <v>-9</v>
      </c>
      <c r="HX78">
        <v>3952962</v>
      </c>
      <c r="HY78" t="s">
        <v>2219</v>
      </c>
      <c r="HZ78">
        <v>3952920</v>
      </c>
      <c r="IC78">
        <v>0</v>
      </c>
      <c r="ID78">
        <v>0</v>
      </c>
      <c r="IM78">
        <v>70</v>
      </c>
      <c r="IO78" t="s">
        <v>1693</v>
      </c>
      <c r="IQ78" t="s">
        <v>1693</v>
      </c>
      <c r="IU78">
        <v>2</v>
      </c>
      <c r="IV78">
        <f>IF(AND(Table1[[#This Row],[R/P]]="P",Table1[[#This Row],[PaRes]]&lt;&gt;"SCRBL",Table1[[#This Row],[PaRes]]&lt;&gt;"RUN",Table1[[#This Row],[Penalty]]&lt;&gt;1),1,0)</f>
        <v>0</v>
      </c>
      <c r="IW78">
        <f>IF(AND(Table1[[#This Row],[Pass Play]]=1,Table1[[#This Row],[PaRes]]&lt;&gt;"SAC"),1,0)</f>
        <v>0</v>
      </c>
      <c r="IX78">
        <f>IF(Table1[[#This Row],[PaRes]]="COM",1,0)</f>
        <v>0</v>
      </c>
      <c r="IY78">
        <f>IF(Table1[[#This Row],[Pass Play]]=1,Table1[[#This Row],[Gn]],0)</f>
        <v>0</v>
      </c>
      <c r="IZ78">
        <f>IF(AND(Table1[[#This Row],[Pass Play]]=1,Table1[[#This Row],[EFF]]="Y"),1,0)</f>
        <v>0</v>
      </c>
      <c r="JA78">
        <f>IF(AND(Table1[[#This Row],[Pass Play]]=1,Table1[[#This Row],[EFF]]="Y"),Table1[[#This Row],[Gn]],0)</f>
        <v>0</v>
      </c>
      <c r="JB78">
        <f>IF(AND(Table1[[#This Row],[Pass Play]]=1,Table1[[#This Row],[Gn]]&gt;=15),1,0)</f>
        <v>0</v>
      </c>
      <c r="JC78">
        <f>IF(AND(Table1[[#This Row],[Pass Play]]=1,Table1[[#This Row],[Big Play Passes]]=1),Table1[[#This Row],[Gn]],0)</f>
        <v>0</v>
      </c>
      <c r="JD78">
        <f>IF(AND(OR(Table1[[#This Row],[R/P]]="R",Table1[[#This Row],[PaRes]]="SCRBL",Table1[[#This Row],[PaRes]]="RUN"),Table1[[#This Row],[Penalty]]&lt;&gt;1),1,0)</f>
        <v>1</v>
      </c>
      <c r="JE78">
        <f>IF(Table1[[#This Row],[Rush Attempts]]=1,Table1[[#This Row],[Gn]],0)</f>
        <v>0</v>
      </c>
      <c r="JF78">
        <f>IF(AND(Table1[[#This Row],[Rush Attempts]]=1,Table1[[#This Row],[EFF]]="Y"),1,0)</f>
        <v>0</v>
      </c>
      <c r="JG78">
        <f>IF(AND(Table1[[#This Row],[Rush Attempts]]=1,Table1[[#This Row],[EFF]]="Y"),Table1[[#This Row],[Gn]],0)</f>
        <v>0</v>
      </c>
      <c r="JH78">
        <f>IF(AND(Table1[[#This Row],[Rush Attempts]]=1,Table1[[#This Row],[Gn]]&gt;=10),1,0)</f>
        <v>0</v>
      </c>
      <c r="JI78">
        <f>IF(AND(Table1[[#This Row],[Rush Attempts]]=1,Table1[[#This Row],[Big Play Run]]=1),Table1[[#This Row],[Gn]],0)</f>
        <v>0</v>
      </c>
      <c r="JJ78">
        <f>IF(Table1[[#This Row],[PaRes]]="SAC",1,0)</f>
        <v>0</v>
      </c>
      <c r="JK78">
        <f>IF(Table1[[#This Row],[Sacks]]=1,Table1[[#This Row],[Gn]],0)</f>
        <v>0</v>
      </c>
      <c r="JL78">
        <f>IF(Table1[[#This Row],[PaRes]]="INT",1,0)</f>
        <v>0</v>
      </c>
      <c r="JM78">
        <f>IF(Table1[[#This Row],[pff_PENALTY]]&lt;&gt;"",1,0)</f>
        <v>0</v>
      </c>
      <c r="JN78">
        <f>Table1[[#This Row],[pff_PENYARDS]]</f>
        <v>0</v>
      </c>
      <c r="JO78">
        <f>IF(Table1[[#This Row],[S/End]]="TD",1,0)</f>
        <v>0</v>
      </c>
      <c r="JP78">
        <f>IF(OR(Table1[[#This Row],[S/End]]="FGGD"),1,0)</f>
        <v>0</v>
      </c>
      <c r="JQ78">
        <f>IF(OR(Table1[[#This Row],[S/End]]="FUM",Table1[[#This Row],[S/End]]="INT"),1,0)</f>
        <v>1</v>
      </c>
      <c r="JR78">
        <f>IF(AND(Table1[[#This Row],[Touchdown]]=1,Table1[[#This Row],[Pass Play]]=1),1,0)</f>
        <v>0</v>
      </c>
      <c r="JS78">
        <f t="shared" si="5"/>
        <v>0</v>
      </c>
      <c r="JT78">
        <f>IF(AND(OR(Table1[[#This Row],[Pass Play]]=1,Table1[[#This Row],[Rush Attempts]]=1),Table1[[#This Row],[Dn]]=3),1,0)</f>
        <v>0</v>
      </c>
      <c r="JU78">
        <f>IF(AND(Table1[[#This Row],[3rd down attempt]]=1,Table1[[#This Row],[EFF]]="Y"),1,0)</f>
        <v>0</v>
      </c>
      <c r="JV78">
        <f>IF(AND(Table1[[#This Row],[3rd down attempt]]=1,Table1[[#This Row],[Dist]]&gt;=7),1,0)</f>
        <v>0</v>
      </c>
      <c r="JW78">
        <f>IF(AND(OR(Table1[[#This Row],[Pass Play]]=1,Table1[[#This Row],[Rush Attempts]]=1),Table1[[#This Row],[Dn]]=4),1,0)</f>
        <v>0</v>
      </c>
      <c r="JX78">
        <f>IF(AND(Table1[[#This Row],[4th down attempt]]=1,Table1[[#This Row],[EFF]]="Y"),1,0)</f>
        <v>0</v>
      </c>
      <c r="JY78">
        <f>IF(AND(OR(Table1[[#This Row],[Pass Play]]=1,Table1[[#This Row],[Rush Attempts]]=1),Table1[[#This Row],[FPos]]&gt;=0,Table1[[#This Row],[FPos]]&lt;=20),1,0)</f>
        <v>0</v>
      </c>
      <c r="JZ78">
        <f>IF(AND(OR(Table1[[#This Row],[Pass Play]]=1,Table1[[#This Row],[Rush Attempts]]=1),Table1[[#This Row],[Dist]]&lt;=Table1[[#This Row],[Gn]]),1,0)</f>
        <v>0</v>
      </c>
      <c r="KA78">
        <f>IF(Table1[[#This Row],[S/End]]&lt;&gt;"",1,0)</f>
        <v>1</v>
      </c>
      <c r="KB78">
        <f>IF(Table1[[#This Row],[S/End]]="TD",1,0)</f>
        <v>0</v>
      </c>
      <c r="KC78">
        <f>IF(Table1[[#This Row],[S/End]]="FGGD",1,0)</f>
        <v>0</v>
      </c>
      <c r="KD78">
        <f>IF(AND(OR(Table1[[#This Row],[Pass Play]]=1,Table1[[#This Row],[Rush Attempts]]=1),Table1[[#This Row],[Gn]]&lt;0),1,0)</f>
        <v>0</v>
      </c>
      <c r="KE78" s="375">
        <f>IF(AND(Table1[[#This Row],[pff_DRVENDPSN]]=3,Table1[[#This Row],[pff_DRVENDEVENT]]="PUNT"),1,0)</f>
        <v>0</v>
      </c>
    </row>
    <row r="79" spans="1:291" hidden="1">
      <c r="A79">
        <v>28</v>
      </c>
      <c r="B79">
        <v>2102</v>
      </c>
      <c r="C79" t="s">
        <v>14476</v>
      </c>
      <c r="D79">
        <v>2</v>
      </c>
      <c r="E79">
        <v>1</v>
      </c>
      <c r="F79">
        <v>10</v>
      </c>
      <c r="G79">
        <v>-3</v>
      </c>
      <c r="H79">
        <v>-22</v>
      </c>
      <c r="I79" t="s">
        <v>253</v>
      </c>
      <c r="J79" t="s">
        <v>298</v>
      </c>
      <c r="K79">
        <v>11</v>
      </c>
      <c r="L79">
        <v>11</v>
      </c>
      <c r="M79" t="s">
        <v>2221</v>
      </c>
      <c r="N79" t="s">
        <v>827</v>
      </c>
      <c r="P79" t="s">
        <v>1430</v>
      </c>
      <c r="S79" t="s">
        <v>321</v>
      </c>
      <c r="W79" t="s">
        <v>257</v>
      </c>
      <c r="X79" t="s">
        <v>2222</v>
      </c>
      <c r="AE79" t="s">
        <v>2223</v>
      </c>
      <c r="AF79" t="s">
        <v>2224</v>
      </c>
      <c r="AG79" t="s">
        <v>2222</v>
      </c>
      <c r="AH79" t="s">
        <v>257</v>
      </c>
      <c r="AJ79">
        <v>15</v>
      </c>
      <c r="AP79">
        <v>15</v>
      </c>
      <c r="BJ79" t="s">
        <v>274</v>
      </c>
      <c r="BQ79">
        <f t="shared" si="3"/>
        <v>0</v>
      </c>
      <c r="BR79">
        <f t="shared" si="4"/>
        <v>2</v>
      </c>
      <c r="BT79" t="s">
        <v>1602</v>
      </c>
      <c r="BV79">
        <v>16</v>
      </c>
      <c r="BX79">
        <v>0</v>
      </c>
      <c r="BY79" t="s">
        <v>2225</v>
      </c>
      <c r="CD79" s="3">
        <v>0.17222222222222225</v>
      </c>
      <c r="CF79" t="s">
        <v>2226</v>
      </c>
      <c r="CJ79">
        <v>0</v>
      </c>
      <c r="CK79" t="s">
        <v>2227</v>
      </c>
      <c r="CL79" s="4">
        <v>38444</v>
      </c>
      <c r="CM79" t="s">
        <v>2228</v>
      </c>
      <c r="CN79" t="s">
        <v>2229</v>
      </c>
      <c r="CO79">
        <v>16</v>
      </c>
      <c r="CP79" t="s">
        <v>268</v>
      </c>
      <c r="CQ79" t="s">
        <v>282</v>
      </c>
      <c r="CR79" t="s">
        <v>1602</v>
      </c>
      <c r="CU79" t="s">
        <v>2230</v>
      </c>
      <c r="CW79">
        <v>0</v>
      </c>
      <c r="CY79">
        <v>1</v>
      </c>
      <c r="CZ79" t="s">
        <v>2231</v>
      </c>
      <c r="DA79">
        <v>-19</v>
      </c>
      <c r="DB79">
        <v>3</v>
      </c>
      <c r="DC79" t="s">
        <v>1953</v>
      </c>
      <c r="DD79">
        <v>-22</v>
      </c>
      <c r="DF79" t="s">
        <v>2232</v>
      </c>
      <c r="DK79">
        <v>-3</v>
      </c>
      <c r="DL79" s="4">
        <v>44449</v>
      </c>
      <c r="DM79">
        <v>20022</v>
      </c>
      <c r="DN79">
        <v>2021</v>
      </c>
      <c r="DO79">
        <v>0</v>
      </c>
      <c r="DQ79">
        <v>79116</v>
      </c>
      <c r="DR79">
        <v>78</v>
      </c>
      <c r="DU79" t="s">
        <v>274</v>
      </c>
      <c r="DV79" t="s">
        <v>257</v>
      </c>
      <c r="DX79">
        <v>21</v>
      </c>
      <c r="DY79" t="s">
        <v>275</v>
      </c>
      <c r="EE79">
        <v>0</v>
      </c>
      <c r="EF79" t="s">
        <v>2233</v>
      </c>
      <c r="EG79" t="s">
        <v>383</v>
      </c>
      <c r="EH79">
        <v>0</v>
      </c>
      <c r="EI79" t="s">
        <v>2234</v>
      </c>
      <c r="EJ79" t="s">
        <v>1486</v>
      </c>
      <c r="EK79" t="s">
        <v>2235</v>
      </c>
      <c r="EL79" t="s">
        <v>2236</v>
      </c>
      <c r="EM79" t="s">
        <v>2237</v>
      </c>
      <c r="EN79" t="s">
        <v>268</v>
      </c>
      <c r="EO79" t="s">
        <v>269</v>
      </c>
      <c r="EP79" t="s">
        <v>2238</v>
      </c>
      <c r="EQ79">
        <v>1</v>
      </c>
      <c r="ET79" t="s">
        <v>2239</v>
      </c>
      <c r="FE79">
        <v>0</v>
      </c>
      <c r="FF79">
        <v>10</v>
      </c>
      <c r="FG79" t="s">
        <v>255</v>
      </c>
      <c r="FH79" t="s">
        <v>309</v>
      </c>
      <c r="FI79" t="s">
        <v>429</v>
      </c>
      <c r="FJ79" t="s">
        <v>1916</v>
      </c>
      <c r="FL79">
        <v>0</v>
      </c>
      <c r="FN79">
        <v>0</v>
      </c>
      <c r="FQ79">
        <v>0</v>
      </c>
      <c r="FS79" t="s">
        <v>395</v>
      </c>
      <c r="FU79" t="s">
        <v>257</v>
      </c>
      <c r="FV79" t="s">
        <v>496</v>
      </c>
      <c r="FW79" t="s">
        <v>1700</v>
      </c>
      <c r="FX79" t="s">
        <v>432</v>
      </c>
      <c r="FY79">
        <v>0</v>
      </c>
      <c r="GA79">
        <v>21.16</v>
      </c>
      <c r="GB79">
        <v>5</v>
      </c>
      <c r="GC79">
        <v>0</v>
      </c>
      <c r="GD79" t="s">
        <v>1765</v>
      </c>
      <c r="GE79" t="s">
        <v>355</v>
      </c>
      <c r="GF79">
        <v>0</v>
      </c>
      <c r="GJ79">
        <v>0</v>
      </c>
      <c r="GK79">
        <v>0</v>
      </c>
      <c r="GM79" t="s">
        <v>2240</v>
      </c>
      <c r="GO79">
        <v>0</v>
      </c>
      <c r="HA79" t="s">
        <v>2241</v>
      </c>
      <c r="HC79" t="s">
        <v>313</v>
      </c>
      <c r="HD79" t="s">
        <v>313</v>
      </c>
      <c r="HF79">
        <v>0</v>
      </c>
      <c r="HG79">
        <v>20</v>
      </c>
      <c r="HH79">
        <v>21</v>
      </c>
      <c r="HI79" t="s">
        <v>275</v>
      </c>
      <c r="HL79">
        <v>4</v>
      </c>
      <c r="HW79">
        <v>-19</v>
      </c>
      <c r="HX79">
        <v>3953161</v>
      </c>
      <c r="HY79" t="s">
        <v>2232</v>
      </c>
      <c r="HZ79">
        <v>3953117</v>
      </c>
      <c r="IC79">
        <v>0</v>
      </c>
      <c r="ID79">
        <v>0</v>
      </c>
      <c r="IM79">
        <v>75</v>
      </c>
      <c r="IO79" t="s">
        <v>2232</v>
      </c>
      <c r="IQ79" t="s">
        <v>2232</v>
      </c>
      <c r="IU79">
        <v>2</v>
      </c>
      <c r="IV79">
        <f>IF(AND(Table1[[#This Row],[R/P]]="P",Table1[[#This Row],[PaRes]]&lt;&gt;"SCRBL",Table1[[#This Row],[PaRes]]&lt;&gt;"RUN",Table1[[#This Row],[Penalty]]&lt;&gt;1),1,0)</f>
        <v>0</v>
      </c>
      <c r="IW79">
        <f>IF(AND(Table1[[#This Row],[Pass Play]]=1,Table1[[#This Row],[PaRes]]&lt;&gt;"SAC"),1,0)</f>
        <v>0</v>
      </c>
      <c r="IX79">
        <f>IF(Table1[[#This Row],[PaRes]]="COM",1,0)</f>
        <v>0</v>
      </c>
      <c r="IY79">
        <f>IF(Table1[[#This Row],[Pass Play]]=1,Table1[[#This Row],[Gn]],0)</f>
        <v>0</v>
      </c>
      <c r="IZ79">
        <f>IF(AND(Table1[[#This Row],[Pass Play]]=1,Table1[[#This Row],[EFF]]="Y"),1,0)</f>
        <v>0</v>
      </c>
      <c r="JA79">
        <f>IF(AND(Table1[[#This Row],[Pass Play]]=1,Table1[[#This Row],[EFF]]="Y"),Table1[[#This Row],[Gn]],0)</f>
        <v>0</v>
      </c>
      <c r="JB79">
        <f>IF(AND(Table1[[#This Row],[Pass Play]]=1,Table1[[#This Row],[Gn]]&gt;=15),1,0)</f>
        <v>0</v>
      </c>
      <c r="JC79">
        <f>IF(AND(Table1[[#This Row],[Pass Play]]=1,Table1[[#This Row],[Big Play Passes]]=1),Table1[[#This Row],[Gn]],0)</f>
        <v>0</v>
      </c>
      <c r="JD79">
        <f>IF(AND(OR(Table1[[#This Row],[R/P]]="R",Table1[[#This Row],[PaRes]]="SCRBL",Table1[[#This Row],[PaRes]]="RUN"),Table1[[#This Row],[Penalty]]&lt;&gt;1),1,0)</f>
        <v>1</v>
      </c>
      <c r="JE79">
        <f>IF(Table1[[#This Row],[Rush Attempts]]=1,Table1[[#This Row],[Gn]],0)</f>
        <v>-3</v>
      </c>
      <c r="JF79">
        <f>IF(AND(Table1[[#This Row],[Rush Attempts]]=1,Table1[[#This Row],[EFF]]="Y"),1,0)</f>
        <v>0</v>
      </c>
      <c r="JG79">
        <f>IF(AND(Table1[[#This Row],[Rush Attempts]]=1,Table1[[#This Row],[EFF]]="Y"),Table1[[#This Row],[Gn]],0)</f>
        <v>0</v>
      </c>
      <c r="JH79">
        <f>IF(AND(Table1[[#This Row],[Rush Attempts]]=1,Table1[[#This Row],[Gn]]&gt;=10),1,0)</f>
        <v>0</v>
      </c>
      <c r="JI79">
        <f>IF(AND(Table1[[#This Row],[Rush Attempts]]=1,Table1[[#This Row],[Big Play Run]]=1),Table1[[#This Row],[Gn]],0)</f>
        <v>0</v>
      </c>
      <c r="JJ79">
        <f>IF(Table1[[#This Row],[PaRes]]="SAC",1,0)</f>
        <v>0</v>
      </c>
      <c r="JK79">
        <f>IF(Table1[[#This Row],[Sacks]]=1,Table1[[#This Row],[Gn]],0)</f>
        <v>0</v>
      </c>
      <c r="JL79">
        <f>IF(Table1[[#This Row],[PaRes]]="INT",1,0)</f>
        <v>0</v>
      </c>
      <c r="JM79">
        <f>IF(Table1[[#This Row],[pff_PENALTY]]&lt;&gt;"",1,0)</f>
        <v>0</v>
      </c>
      <c r="JN79">
        <f>Table1[[#This Row],[pff_PENYARDS]]</f>
        <v>0</v>
      </c>
      <c r="JO79">
        <f>IF(Table1[[#This Row],[S/End]]="TD",1,0)</f>
        <v>0</v>
      </c>
      <c r="JP79">
        <f>IF(OR(Table1[[#This Row],[S/End]]="FGGD"),1,0)</f>
        <v>0</v>
      </c>
      <c r="JQ79">
        <f>IF(OR(Table1[[#This Row],[S/End]]="FUM",Table1[[#This Row],[S/End]]="INT"),1,0)</f>
        <v>0</v>
      </c>
      <c r="JR79">
        <f>IF(AND(Table1[[#This Row],[Touchdown]]=1,Table1[[#This Row],[Pass Play]]=1),1,0)</f>
        <v>0</v>
      </c>
      <c r="JS79">
        <f t="shared" si="5"/>
        <v>0</v>
      </c>
      <c r="JT79">
        <f>IF(AND(OR(Table1[[#This Row],[Pass Play]]=1,Table1[[#This Row],[Rush Attempts]]=1),Table1[[#This Row],[Dn]]=3),1,0)</f>
        <v>0</v>
      </c>
      <c r="JU79">
        <f>IF(AND(Table1[[#This Row],[3rd down attempt]]=1,Table1[[#This Row],[EFF]]="Y"),1,0)</f>
        <v>0</v>
      </c>
      <c r="JV79">
        <f>IF(AND(Table1[[#This Row],[3rd down attempt]]=1,Table1[[#This Row],[Dist]]&gt;=7),1,0)</f>
        <v>0</v>
      </c>
      <c r="JW79">
        <f>IF(AND(OR(Table1[[#This Row],[Pass Play]]=1,Table1[[#This Row],[Rush Attempts]]=1),Table1[[#This Row],[Dn]]=4),1,0)</f>
        <v>0</v>
      </c>
      <c r="JX79">
        <f>IF(AND(Table1[[#This Row],[4th down attempt]]=1,Table1[[#This Row],[EFF]]="Y"),1,0)</f>
        <v>0</v>
      </c>
      <c r="JY79">
        <f>IF(AND(OR(Table1[[#This Row],[Pass Play]]=1,Table1[[#This Row],[Rush Attempts]]=1),Table1[[#This Row],[FPos]]&gt;=0,Table1[[#This Row],[FPos]]&lt;=20),1,0)</f>
        <v>0</v>
      </c>
      <c r="JZ79">
        <f>IF(AND(OR(Table1[[#This Row],[Pass Play]]=1,Table1[[#This Row],[Rush Attempts]]=1),Table1[[#This Row],[Dist]]&lt;=Table1[[#This Row],[Gn]]),1,0)</f>
        <v>0</v>
      </c>
      <c r="KA79">
        <f>IF(Table1[[#This Row],[S/End]]&lt;&gt;"",1,0)</f>
        <v>0</v>
      </c>
      <c r="KB79">
        <f>IF(Table1[[#This Row],[S/End]]="TD",1,0)</f>
        <v>0</v>
      </c>
      <c r="KC79">
        <f>IF(Table1[[#This Row],[S/End]]="FGGD",1,0)</f>
        <v>0</v>
      </c>
      <c r="KD79">
        <f>IF(AND(OR(Table1[[#This Row],[Pass Play]]=1,Table1[[#This Row],[Rush Attempts]]=1),Table1[[#This Row],[Gn]]&lt;0),1,0)</f>
        <v>1</v>
      </c>
      <c r="KE79" s="375">
        <f>IF(AND(Table1[[#This Row],[pff_DRVENDPSN]]=3,Table1[[#This Row],[pff_DRVENDEVENT]]="PUNT"),1,0)</f>
        <v>0</v>
      </c>
    </row>
    <row r="80" spans="1:291" hidden="1">
      <c r="A80">
        <v>29</v>
      </c>
      <c r="B80">
        <v>2102</v>
      </c>
      <c r="C80" t="s">
        <v>14476</v>
      </c>
      <c r="D80">
        <v>2</v>
      </c>
      <c r="E80">
        <v>2</v>
      </c>
      <c r="F80">
        <v>13</v>
      </c>
      <c r="G80">
        <v>0</v>
      </c>
      <c r="H80">
        <v>-19</v>
      </c>
      <c r="J80" t="s">
        <v>298</v>
      </c>
      <c r="K80">
        <v>11</v>
      </c>
      <c r="L80" t="s">
        <v>471</v>
      </c>
      <c r="M80" t="s">
        <v>2221</v>
      </c>
      <c r="N80" t="s">
        <v>827</v>
      </c>
      <c r="P80" t="s">
        <v>1430</v>
      </c>
      <c r="S80" t="s">
        <v>321</v>
      </c>
      <c r="W80" t="s">
        <v>253</v>
      </c>
      <c r="X80" t="s">
        <v>2243</v>
      </c>
      <c r="Y80" t="s">
        <v>2244</v>
      </c>
      <c r="Z80" t="s">
        <v>2245</v>
      </c>
      <c r="AB80" t="s">
        <v>325</v>
      </c>
      <c r="AC80" t="s">
        <v>326</v>
      </c>
      <c r="AK80" t="s">
        <v>756</v>
      </c>
      <c r="AP80">
        <v>15</v>
      </c>
      <c r="BJ80" t="s">
        <v>274</v>
      </c>
      <c r="BQ80">
        <f t="shared" si="3"/>
        <v>2</v>
      </c>
      <c r="BR80">
        <f t="shared" si="4"/>
        <v>0</v>
      </c>
      <c r="BT80" t="s">
        <v>1602</v>
      </c>
      <c r="BV80">
        <v>16</v>
      </c>
      <c r="BX80">
        <v>1</v>
      </c>
      <c r="BY80" t="s">
        <v>2246</v>
      </c>
      <c r="CA80">
        <v>1</v>
      </c>
      <c r="CD80" s="3">
        <v>0.14861111111111111</v>
      </c>
      <c r="CE80" t="s">
        <v>257</v>
      </c>
      <c r="CF80" t="s">
        <v>2247</v>
      </c>
      <c r="CG80">
        <v>7</v>
      </c>
      <c r="CI80" t="s">
        <v>331</v>
      </c>
      <c r="CJ80">
        <v>0</v>
      </c>
      <c r="CK80" t="s">
        <v>2248</v>
      </c>
      <c r="CL80" s="4">
        <v>38444</v>
      </c>
      <c r="CM80" t="s">
        <v>2249</v>
      </c>
      <c r="CN80" t="s">
        <v>2250</v>
      </c>
      <c r="CO80">
        <v>16</v>
      </c>
      <c r="CQ80" t="s">
        <v>282</v>
      </c>
      <c r="CR80" t="s">
        <v>1602</v>
      </c>
      <c r="CU80" t="s">
        <v>2251</v>
      </c>
      <c r="CW80">
        <v>0</v>
      </c>
      <c r="CY80">
        <v>2</v>
      </c>
      <c r="CZ80" t="s">
        <v>2231</v>
      </c>
      <c r="DA80">
        <v>-19</v>
      </c>
      <c r="DB80">
        <v>3</v>
      </c>
      <c r="DC80" t="s">
        <v>1953</v>
      </c>
      <c r="DD80">
        <v>-22</v>
      </c>
      <c r="DK80">
        <v>0</v>
      </c>
      <c r="DL80" s="4">
        <v>44449</v>
      </c>
      <c r="DM80">
        <v>20022</v>
      </c>
      <c r="DN80">
        <v>2021</v>
      </c>
      <c r="DO80">
        <v>0</v>
      </c>
      <c r="DQ80">
        <v>79116</v>
      </c>
      <c r="DR80">
        <v>79</v>
      </c>
      <c r="DU80" t="s">
        <v>274</v>
      </c>
      <c r="DV80" t="s">
        <v>257</v>
      </c>
      <c r="DX80">
        <v>21</v>
      </c>
      <c r="DY80" t="s">
        <v>275</v>
      </c>
      <c r="EA80" t="s">
        <v>1726</v>
      </c>
      <c r="EB80" t="s">
        <v>2252</v>
      </c>
      <c r="EE80">
        <v>0</v>
      </c>
      <c r="EF80" t="s">
        <v>1223</v>
      </c>
      <c r="EG80" t="s">
        <v>383</v>
      </c>
      <c r="EH80">
        <v>0</v>
      </c>
      <c r="EI80" t="s">
        <v>1441</v>
      </c>
      <c r="EJ80" t="s">
        <v>340</v>
      </c>
      <c r="EK80" t="s">
        <v>2253</v>
      </c>
      <c r="EL80" t="s">
        <v>2254</v>
      </c>
      <c r="EM80" t="s">
        <v>2255</v>
      </c>
      <c r="EN80" t="s">
        <v>2256</v>
      </c>
      <c r="EO80" t="s">
        <v>269</v>
      </c>
      <c r="EP80" t="s">
        <v>345</v>
      </c>
      <c r="EQ80">
        <v>0</v>
      </c>
      <c r="ER80" t="s">
        <v>491</v>
      </c>
      <c r="ET80" t="s">
        <v>2257</v>
      </c>
      <c r="EU80">
        <v>7</v>
      </c>
      <c r="EV80" t="s">
        <v>348</v>
      </c>
      <c r="EW80" t="s">
        <v>1983</v>
      </c>
      <c r="EX80" t="s">
        <v>395</v>
      </c>
      <c r="EY80" t="s">
        <v>492</v>
      </c>
      <c r="FB80" t="s">
        <v>2258</v>
      </c>
      <c r="FC80" t="s">
        <v>2259</v>
      </c>
      <c r="FE80">
        <v>0</v>
      </c>
      <c r="FF80">
        <v>12</v>
      </c>
      <c r="FJ80" t="s">
        <v>1720</v>
      </c>
      <c r="FK80" t="s">
        <v>2260</v>
      </c>
      <c r="FL80">
        <v>0</v>
      </c>
      <c r="FN80">
        <v>0</v>
      </c>
      <c r="FO80" t="s">
        <v>1726</v>
      </c>
      <c r="FP80" t="s">
        <v>1115</v>
      </c>
      <c r="FQ80">
        <v>0</v>
      </c>
      <c r="FS80" t="s">
        <v>395</v>
      </c>
      <c r="FV80" t="s">
        <v>496</v>
      </c>
      <c r="FY80">
        <v>0</v>
      </c>
      <c r="GA80">
        <v>21.16</v>
      </c>
      <c r="GB80">
        <v>5</v>
      </c>
      <c r="GC80">
        <v>0</v>
      </c>
      <c r="GD80" t="s">
        <v>1765</v>
      </c>
      <c r="GE80" t="s">
        <v>355</v>
      </c>
      <c r="GF80">
        <v>0</v>
      </c>
      <c r="GH80">
        <v>2.2999999999999998</v>
      </c>
      <c r="GI80">
        <v>2.4</v>
      </c>
      <c r="GJ80">
        <v>0</v>
      </c>
      <c r="GK80">
        <v>0</v>
      </c>
      <c r="GM80" t="s">
        <v>2261</v>
      </c>
      <c r="GP80">
        <v>4</v>
      </c>
      <c r="GQ80" t="s">
        <v>779</v>
      </c>
      <c r="GR80">
        <v>20</v>
      </c>
      <c r="HA80" t="s">
        <v>2262</v>
      </c>
      <c r="HC80" t="s">
        <v>294</v>
      </c>
      <c r="HD80" t="s">
        <v>313</v>
      </c>
      <c r="HE80" t="s">
        <v>2263</v>
      </c>
      <c r="HF80">
        <v>0</v>
      </c>
      <c r="HG80">
        <v>11</v>
      </c>
      <c r="HH80">
        <v>21</v>
      </c>
      <c r="HI80" t="s">
        <v>275</v>
      </c>
      <c r="HL80" t="s">
        <v>2264</v>
      </c>
      <c r="HM80" t="s">
        <v>1610</v>
      </c>
      <c r="HO80" t="s">
        <v>2265</v>
      </c>
      <c r="HP80" t="s">
        <v>2266</v>
      </c>
      <c r="HQ80" t="s">
        <v>2267</v>
      </c>
      <c r="HR80" t="s">
        <v>2268</v>
      </c>
      <c r="HT80" t="s">
        <v>2269</v>
      </c>
      <c r="HW80">
        <v>-19</v>
      </c>
      <c r="HX80">
        <v>3953194</v>
      </c>
      <c r="HY80" t="s">
        <v>1726</v>
      </c>
      <c r="HZ80">
        <v>3953161</v>
      </c>
      <c r="IC80">
        <v>-0.5</v>
      </c>
      <c r="ID80">
        <v>1</v>
      </c>
      <c r="IM80">
        <v>76</v>
      </c>
      <c r="IU80">
        <v>2</v>
      </c>
      <c r="IV80">
        <f>IF(AND(Table1[[#This Row],[R/P]]="P",Table1[[#This Row],[PaRes]]&lt;&gt;"SCRBL",Table1[[#This Row],[PaRes]]&lt;&gt;"RUN",Table1[[#This Row],[Penalty]]&lt;&gt;1),1,0)</f>
        <v>1</v>
      </c>
      <c r="IW80">
        <f>IF(AND(Table1[[#This Row],[Pass Play]]=1,Table1[[#This Row],[PaRes]]&lt;&gt;"SAC"),1,0)</f>
        <v>1</v>
      </c>
      <c r="IX80">
        <f>IF(Table1[[#This Row],[PaRes]]="COM",1,0)</f>
        <v>0</v>
      </c>
      <c r="IY80">
        <f>IF(Table1[[#This Row],[Pass Play]]=1,Table1[[#This Row],[Gn]],0)</f>
        <v>0</v>
      </c>
      <c r="IZ80">
        <f>IF(AND(Table1[[#This Row],[Pass Play]]=1,Table1[[#This Row],[EFF]]="Y"),1,0)</f>
        <v>0</v>
      </c>
      <c r="JA80">
        <f>IF(AND(Table1[[#This Row],[Pass Play]]=1,Table1[[#This Row],[EFF]]="Y"),Table1[[#This Row],[Gn]],0)</f>
        <v>0</v>
      </c>
      <c r="JB80">
        <f>IF(AND(Table1[[#This Row],[Pass Play]]=1,Table1[[#This Row],[Gn]]&gt;=15),1,0)</f>
        <v>0</v>
      </c>
      <c r="JC80">
        <f>IF(AND(Table1[[#This Row],[Pass Play]]=1,Table1[[#This Row],[Big Play Passes]]=1),Table1[[#This Row],[Gn]],0)</f>
        <v>0</v>
      </c>
      <c r="JD80">
        <f>IF(AND(OR(Table1[[#This Row],[R/P]]="R",Table1[[#This Row],[PaRes]]="SCRBL",Table1[[#This Row],[PaRes]]="RUN"),Table1[[#This Row],[Penalty]]&lt;&gt;1),1,0)</f>
        <v>0</v>
      </c>
      <c r="JE80">
        <f>IF(Table1[[#This Row],[Rush Attempts]]=1,Table1[[#This Row],[Gn]],0)</f>
        <v>0</v>
      </c>
      <c r="JF80">
        <f>IF(AND(Table1[[#This Row],[Rush Attempts]]=1,Table1[[#This Row],[EFF]]="Y"),1,0)</f>
        <v>0</v>
      </c>
      <c r="JG80">
        <f>IF(AND(Table1[[#This Row],[Rush Attempts]]=1,Table1[[#This Row],[EFF]]="Y"),Table1[[#This Row],[Gn]],0)</f>
        <v>0</v>
      </c>
      <c r="JH80">
        <f>IF(AND(Table1[[#This Row],[Rush Attempts]]=1,Table1[[#This Row],[Gn]]&gt;=10),1,0)</f>
        <v>0</v>
      </c>
      <c r="JI80">
        <f>IF(AND(Table1[[#This Row],[Rush Attempts]]=1,Table1[[#This Row],[Big Play Run]]=1),Table1[[#This Row],[Gn]],0)</f>
        <v>0</v>
      </c>
      <c r="JJ80">
        <f>IF(Table1[[#This Row],[PaRes]]="SAC",1,0)</f>
        <v>0</v>
      </c>
      <c r="JK80">
        <f>IF(Table1[[#This Row],[Sacks]]=1,Table1[[#This Row],[Gn]],0)</f>
        <v>0</v>
      </c>
      <c r="JL80">
        <f>IF(Table1[[#This Row],[PaRes]]="INT",1,0)</f>
        <v>0</v>
      </c>
      <c r="JM80">
        <f>IF(Table1[[#This Row],[pff_PENALTY]]&lt;&gt;"",1,0)</f>
        <v>0</v>
      </c>
      <c r="JN80">
        <f>Table1[[#This Row],[pff_PENYARDS]]</f>
        <v>0</v>
      </c>
      <c r="JO80">
        <f>IF(Table1[[#This Row],[S/End]]="TD",1,0)</f>
        <v>0</v>
      </c>
      <c r="JP80">
        <f>IF(OR(Table1[[#This Row],[S/End]]="FGGD"),1,0)</f>
        <v>0</v>
      </c>
      <c r="JQ80">
        <f>IF(OR(Table1[[#This Row],[S/End]]="FUM",Table1[[#This Row],[S/End]]="INT"),1,0)</f>
        <v>0</v>
      </c>
      <c r="JR80">
        <f>IF(AND(Table1[[#This Row],[Touchdown]]=1,Table1[[#This Row],[Pass Play]]=1),1,0)</f>
        <v>0</v>
      </c>
      <c r="JS80">
        <f t="shared" si="5"/>
        <v>0</v>
      </c>
      <c r="JT80">
        <f>IF(AND(OR(Table1[[#This Row],[Pass Play]]=1,Table1[[#This Row],[Rush Attempts]]=1),Table1[[#This Row],[Dn]]=3),1,0)</f>
        <v>0</v>
      </c>
      <c r="JU80">
        <f>IF(AND(Table1[[#This Row],[3rd down attempt]]=1,Table1[[#This Row],[EFF]]="Y"),1,0)</f>
        <v>0</v>
      </c>
      <c r="JV80">
        <f>IF(AND(Table1[[#This Row],[3rd down attempt]]=1,Table1[[#This Row],[Dist]]&gt;=7),1,0)</f>
        <v>0</v>
      </c>
      <c r="JW80">
        <f>IF(AND(OR(Table1[[#This Row],[Pass Play]]=1,Table1[[#This Row],[Rush Attempts]]=1),Table1[[#This Row],[Dn]]=4),1,0)</f>
        <v>0</v>
      </c>
      <c r="JX80">
        <f>IF(AND(Table1[[#This Row],[4th down attempt]]=1,Table1[[#This Row],[EFF]]="Y"),1,0)</f>
        <v>0</v>
      </c>
      <c r="JY80">
        <f>IF(AND(OR(Table1[[#This Row],[Pass Play]]=1,Table1[[#This Row],[Rush Attempts]]=1),Table1[[#This Row],[FPos]]&gt;=0,Table1[[#This Row],[FPos]]&lt;=20),1,0)</f>
        <v>0</v>
      </c>
      <c r="JZ80">
        <f>IF(AND(OR(Table1[[#This Row],[Pass Play]]=1,Table1[[#This Row],[Rush Attempts]]=1),Table1[[#This Row],[Dist]]&lt;=Table1[[#This Row],[Gn]]),1,0)</f>
        <v>0</v>
      </c>
      <c r="KA80">
        <f>IF(Table1[[#This Row],[S/End]]&lt;&gt;"",1,0)</f>
        <v>0</v>
      </c>
      <c r="KB80">
        <f>IF(Table1[[#This Row],[S/End]]="TD",1,0)</f>
        <v>0</v>
      </c>
      <c r="KC80">
        <f>IF(Table1[[#This Row],[S/End]]="FGGD",1,0)</f>
        <v>0</v>
      </c>
      <c r="KD80">
        <f>IF(AND(OR(Table1[[#This Row],[Pass Play]]=1,Table1[[#This Row],[Rush Attempts]]=1),Table1[[#This Row],[Gn]]&lt;0),1,0)</f>
        <v>0</v>
      </c>
      <c r="KE80" s="375">
        <f>IF(AND(Table1[[#This Row],[pff_DRVENDPSN]]=3,Table1[[#This Row],[pff_DRVENDEVENT]]="PUNT"),1,0)</f>
        <v>0</v>
      </c>
    </row>
    <row r="81" spans="1:291" hidden="1">
      <c r="A81">
        <v>30</v>
      </c>
      <c r="B81">
        <v>2102</v>
      </c>
      <c r="C81" t="s">
        <v>14476</v>
      </c>
      <c r="D81">
        <v>2</v>
      </c>
      <c r="E81">
        <v>3</v>
      </c>
      <c r="F81">
        <v>13</v>
      </c>
      <c r="G81">
        <v>0</v>
      </c>
      <c r="H81">
        <v>-19</v>
      </c>
      <c r="J81" t="s">
        <v>298</v>
      </c>
      <c r="K81">
        <v>11</v>
      </c>
      <c r="L81">
        <v>11</v>
      </c>
      <c r="M81" t="s">
        <v>2271</v>
      </c>
      <c r="N81" t="s">
        <v>2016</v>
      </c>
      <c r="P81" t="s">
        <v>2272</v>
      </c>
      <c r="W81" t="s">
        <v>253</v>
      </c>
      <c r="X81" t="s">
        <v>2273</v>
      </c>
      <c r="Y81" t="s">
        <v>2019</v>
      </c>
      <c r="Z81" t="s">
        <v>2020</v>
      </c>
      <c r="AB81" t="s">
        <v>2021</v>
      </c>
      <c r="AC81" t="s">
        <v>2274</v>
      </c>
      <c r="AK81" t="s">
        <v>513</v>
      </c>
      <c r="AL81" t="s">
        <v>513</v>
      </c>
      <c r="AP81">
        <v>15</v>
      </c>
      <c r="AY81">
        <v>4</v>
      </c>
      <c r="BJ81" t="s">
        <v>274</v>
      </c>
      <c r="BQ81">
        <f t="shared" si="3"/>
        <v>2</v>
      </c>
      <c r="BR81">
        <f t="shared" si="4"/>
        <v>0</v>
      </c>
      <c r="BT81" t="s">
        <v>1602</v>
      </c>
      <c r="BV81">
        <v>16</v>
      </c>
      <c r="BX81">
        <v>0</v>
      </c>
      <c r="BY81" t="s">
        <v>2275</v>
      </c>
      <c r="CA81">
        <v>0</v>
      </c>
      <c r="CB81" t="s">
        <v>492</v>
      </c>
      <c r="CD81" s="3">
        <v>0.14444444444444446</v>
      </c>
      <c r="CE81" t="s">
        <v>294</v>
      </c>
      <c r="CF81" t="s">
        <v>2276</v>
      </c>
      <c r="CG81">
        <v>7</v>
      </c>
      <c r="CI81" t="s">
        <v>331</v>
      </c>
      <c r="CJ81">
        <v>0</v>
      </c>
      <c r="CK81" t="s">
        <v>2277</v>
      </c>
      <c r="CL81" s="4">
        <v>38444</v>
      </c>
      <c r="CM81" t="s">
        <v>2278</v>
      </c>
      <c r="CN81" t="s">
        <v>2279</v>
      </c>
      <c r="CO81">
        <v>16</v>
      </c>
      <c r="CP81" t="s">
        <v>2280</v>
      </c>
      <c r="CQ81" t="s">
        <v>282</v>
      </c>
      <c r="CR81" t="s">
        <v>1602</v>
      </c>
      <c r="CU81" t="s">
        <v>2281</v>
      </c>
      <c r="CW81">
        <v>0</v>
      </c>
      <c r="CY81">
        <v>3</v>
      </c>
      <c r="CZ81" t="s">
        <v>2231</v>
      </c>
      <c r="DA81">
        <v>-19</v>
      </c>
      <c r="DB81">
        <v>3</v>
      </c>
      <c r="DC81" t="s">
        <v>1953</v>
      </c>
      <c r="DD81">
        <v>-22</v>
      </c>
      <c r="DK81">
        <v>0</v>
      </c>
      <c r="DL81" s="4">
        <v>44449</v>
      </c>
      <c r="DM81">
        <v>20022</v>
      </c>
      <c r="DN81">
        <v>2021</v>
      </c>
      <c r="DO81">
        <v>0</v>
      </c>
      <c r="DQ81">
        <v>79116</v>
      </c>
      <c r="DR81">
        <v>80</v>
      </c>
      <c r="DU81" t="s">
        <v>274</v>
      </c>
      <c r="DV81" t="s">
        <v>257</v>
      </c>
      <c r="DX81">
        <v>21</v>
      </c>
      <c r="DY81" t="s">
        <v>275</v>
      </c>
      <c r="EB81" t="s">
        <v>2002</v>
      </c>
      <c r="ED81" t="s">
        <v>1635</v>
      </c>
      <c r="EE81">
        <v>0</v>
      </c>
      <c r="EF81" t="s">
        <v>382</v>
      </c>
      <c r="EG81" t="s">
        <v>383</v>
      </c>
      <c r="EH81">
        <v>0</v>
      </c>
      <c r="EJ81" t="s">
        <v>340</v>
      </c>
      <c r="EK81" t="s">
        <v>1392</v>
      </c>
      <c r="EL81" t="s">
        <v>2282</v>
      </c>
      <c r="EM81" t="s">
        <v>2283</v>
      </c>
      <c r="EN81" t="s">
        <v>921</v>
      </c>
      <c r="EO81" t="s">
        <v>269</v>
      </c>
      <c r="EP81" t="s">
        <v>1110</v>
      </c>
      <c r="EQ81">
        <v>0</v>
      </c>
      <c r="ER81" t="s">
        <v>491</v>
      </c>
      <c r="ET81" t="s">
        <v>2284</v>
      </c>
      <c r="EU81">
        <v>17</v>
      </c>
      <c r="EV81" t="s">
        <v>348</v>
      </c>
      <c r="EW81" t="s">
        <v>1983</v>
      </c>
      <c r="EX81" t="s">
        <v>771</v>
      </c>
      <c r="EY81" t="s">
        <v>921</v>
      </c>
      <c r="FB81" t="s">
        <v>2285</v>
      </c>
      <c r="FC81" t="s">
        <v>1846</v>
      </c>
      <c r="FE81">
        <v>1</v>
      </c>
      <c r="FF81">
        <v>10</v>
      </c>
      <c r="FJ81" t="s">
        <v>1720</v>
      </c>
      <c r="FL81">
        <v>0</v>
      </c>
      <c r="FN81">
        <v>0</v>
      </c>
      <c r="FQ81">
        <v>0</v>
      </c>
      <c r="FS81" t="s">
        <v>395</v>
      </c>
      <c r="FU81" t="s">
        <v>257</v>
      </c>
      <c r="FV81" t="s">
        <v>496</v>
      </c>
      <c r="FW81" t="s">
        <v>2037</v>
      </c>
      <c r="FY81">
        <v>0</v>
      </c>
      <c r="GA81">
        <v>21.16</v>
      </c>
      <c r="GB81">
        <v>5</v>
      </c>
      <c r="GC81">
        <v>0</v>
      </c>
      <c r="GE81" t="s">
        <v>355</v>
      </c>
      <c r="GF81">
        <v>0</v>
      </c>
      <c r="GG81" t="s">
        <v>257</v>
      </c>
      <c r="GI81">
        <v>2.8</v>
      </c>
      <c r="GJ81">
        <v>0</v>
      </c>
      <c r="GK81">
        <v>0</v>
      </c>
      <c r="GM81" t="s">
        <v>2286</v>
      </c>
      <c r="GP81">
        <v>4</v>
      </c>
      <c r="GR81">
        <v>33</v>
      </c>
      <c r="HA81" t="s">
        <v>2287</v>
      </c>
      <c r="HC81" t="s">
        <v>313</v>
      </c>
      <c r="HD81" t="s">
        <v>313</v>
      </c>
      <c r="HE81" t="s">
        <v>2288</v>
      </c>
      <c r="HF81">
        <v>0</v>
      </c>
      <c r="HG81">
        <v>11</v>
      </c>
      <c r="HH81">
        <v>21</v>
      </c>
      <c r="HI81" t="s">
        <v>275</v>
      </c>
      <c r="HK81" t="s">
        <v>492</v>
      </c>
      <c r="HL81" t="s">
        <v>499</v>
      </c>
      <c r="HM81" t="s">
        <v>2289</v>
      </c>
      <c r="HO81" t="s">
        <v>1853</v>
      </c>
      <c r="HP81" t="s">
        <v>2290</v>
      </c>
      <c r="HQ81" t="s">
        <v>2291</v>
      </c>
      <c r="HR81" t="s">
        <v>2292</v>
      </c>
      <c r="HT81" t="s">
        <v>2293</v>
      </c>
      <c r="HW81">
        <v>-19</v>
      </c>
      <c r="HX81">
        <v>3953212</v>
      </c>
      <c r="HY81" t="s">
        <v>1635</v>
      </c>
      <c r="HZ81">
        <v>3953194</v>
      </c>
      <c r="IC81">
        <v>-1.5</v>
      </c>
      <c r="ID81">
        <v>1</v>
      </c>
      <c r="IM81">
        <v>77</v>
      </c>
      <c r="IS81" t="s">
        <v>1635</v>
      </c>
      <c r="IU81">
        <v>2</v>
      </c>
      <c r="IV81">
        <f>IF(AND(Table1[[#This Row],[R/P]]="P",Table1[[#This Row],[PaRes]]&lt;&gt;"SCRBL",Table1[[#This Row],[PaRes]]&lt;&gt;"RUN",Table1[[#This Row],[Penalty]]&lt;&gt;1),1,0)</f>
        <v>1</v>
      </c>
      <c r="IW81">
        <f>IF(AND(Table1[[#This Row],[Pass Play]]=1,Table1[[#This Row],[PaRes]]&lt;&gt;"SAC"),1,0)</f>
        <v>1</v>
      </c>
      <c r="IX81">
        <f>IF(Table1[[#This Row],[PaRes]]="COM",1,0)</f>
        <v>0</v>
      </c>
      <c r="IY81">
        <f>IF(Table1[[#This Row],[Pass Play]]=1,Table1[[#This Row],[Gn]],0)</f>
        <v>0</v>
      </c>
      <c r="IZ81">
        <f>IF(AND(Table1[[#This Row],[Pass Play]]=1,Table1[[#This Row],[EFF]]="Y"),1,0)</f>
        <v>0</v>
      </c>
      <c r="JA81">
        <f>IF(AND(Table1[[#This Row],[Pass Play]]=1,Table1[[#This Row],[EFF]]="Y"),Table1[[#This Row],[Gn]],0)</f>
        <v>0</v>
      </c>
      <c r="JB81">
        <f>IF(AND(Table1[[#This Row],[Pass Play]]=1,Table1[[#This Row],[Gn]]&gt;=15),1,0)</f>
        <v>0</v>
      </c>
      <c r="JC81">
        <f>IF(AND(Table1[[#This Row],[Pass Play]]=1,Table1[[#This Row],[Big Play Passes]]=1),Table1[[#This Row],[Gn]],0)</f>
        <v>0</v>
      </c>
      <c r="JD81">
        <f>IF(AND(OR(Table1[[#This Row],[R/P]]="R",Table1[[#This Row],[PaRes]]="SCRBL",Table1[[#This Row],[PaRes]]="RUN"),Table1[[#This Row],[Penalty]]&lt;&gt;1),1,0)</f>
        <v>0</v>
      </c>
      <c r="JE81">
        <f>IF(Table1[[#This Row],[Rush Attempts]]=1,Table1[[#This Row],[Gn]],0)</f>
        <v>0</v>
      </c>
      <c r="JF81">
        <f>IF(AND(Table1[[#This Row],[Rush Attempts]]=1,Table1[[#This Row],[EFF]]="Y"),1,0)</f>
        <v>0</v>
      </c>
      <c r="JG81">
        <f>IF(AND(Table1[[#This Row],[Rush Attempts]]=1,Table1[[#This Row],[EFF]]="Y"),Table1[[#This Row],[Gn]],0)</f>
        <v>0</v>
      </c>
      <c r="JH81">
        <f>IF(AND(Table1[[#This Row],[Rush Attempts]]=1,Table1[[#This Row],[Gn]]&gt;=10),1,0)</f>
        <v>0</v>
      </c>
      <c r="JI81">
        <f>IF(AND(Table1[[#This Row],[Rush Attempts]]=1,Table1[[#This Row],[Big Play Run]]=1),Table1[[#This Row],[Gn]],0)</f>
        <v>0</v>
      </c>
      <c r="JJ81">
        <f>IF(Table1[[#This Row],[PaRes]]="SAC",1,0)</f>
        <v>0</v>
      </c>
      <c r="JK81">
        <f>IF(Table1[[#This Row],[Sacks]]=1,Table1[[#This Row],[Gn]],0)</f>
        <v>0</v>
      </c>
      <c r="JL81">
        <f>IF(Table1[[#This Row],[PaRes]]="INT",1,0)</f>
        <v>1</v>
      </c>
      <c r="JM81">
        <f>IF(Table1[[#This Row],[pff_PENALTY]]&lt;&gt;"",1,0)</f>
        <v>0</v>
      </c>
      <c r="JN81">
        <f>Table1[[#This Row],[pff_PENYARDS]]</f>
        <v>0</v>
      </c>
      <c r="JO81">
        <f>IF(Table1[[#This Row],[S/End]]="TD",1,0)</f>
        <v>0</v>
      </c>
      <c r="JP81">
        <f>IF(OR(Table1[[#This Row],[S/End]]="FGGD"),1,0)</f>
        <v>0</v>
      </c>
      <c r="JQ81">
        <f>IF(OR(Table1[[#This Row],[S/End]]="FUM",Table1[[#This Row],[S/End]]="INT"),1,0)</f>
        <v>1</v>
      </c>
      <c r="JR81">
        <f>IF(AND(Table1[[#This Row],[Touchdown]]=1,Table1[[#This Row],[Pass Play]]=1),1,0)</f>
        <v>0</v>
      </c>
      <c r="JS81">
        <f t="shared" si="5"/>
        <v>0</v>
      </c>
      <c r="JT81">
        <f>IF(AND(OR(Table1[[#This Row],[Pass Play]]=1,Table1[[#This Row],[Rush Attempts]]=1),Table1[[#This Row],[Dn]]=3),1,0)</f>
        <v>1</v>
      </c>
      <c r="JU81">
        <f>IF(AND(Table1[[#This Row],[3rd down attempt]]=1,Table1[[#This Row],[EFF]]="Y"),1,0)</f>
        <v>0</v>
      </c>
      <c r="JV81">
        <f>IF(AND(Table1[[#This Row],[3rd down attempt]]=1,Table1[[#This Row],[Dist]]&gt;=7),1,0)</f>
        <v>1</v>
      </c>
      <c r="JW81">
        <f>IF(AND(OR(Table1[[#This Row],[Pass Play]]=1,Table1[[#This Row],[Rush Attempts]]=1),Table1[[#This Row],[Dn]]=4),1,0)</f>
        <v>0</v>
      </c>
      <c r="JX81">
        <f>IF(AND(Table1[[#This Row],[4th down attempt]]=1,Table1[[#This Row],[EFF]]="Y"),1,0)</f>
        <v>0</v>
      </c>
      <c r="JY81">
        <f>IF(AND(OR(Table1[[#This Row],[Pass Play]]=1,Table1[[#This Row],[Rush Attempts]]=1),Table1[[#This Row],[FPos]]&gt;=0,Table1[[#This Row],[FPos]]&lt;=20),1,0)</f>
        <v>0</v>
      </c>
      <c r="JZ81">
        <f>IF(AND(OR(Table1[[#This Row],[Pass Play]]=1,Table1[[#This Row],[Rush Attempts]]=1),Table1[[#This Row],[Dist]]&lt;=Table1[[#This Row],[Gn]]),1,0)</f>
        <v>0</v>
      </c>
      <c r="KA81">
        <f>IF(Table1[[#This Row],[S/End]]&lt;&gt;"",1,0)</f>
        <v>1</v>
      </c>
      <c r="KB81">
        <f>IF(Table1[[#This Row],[S/End]]="TD",1,0)</f>
        <v>0</v>
      </c>
      <c r="KC81">
        <f>IF(Table1[[#This Row],[S/End]]="FGGD",1,0)</f>
        <v>0</v>
      </c>
      <c r="KD81">
        <f>IF(AND(OR(Table1[[#This Row],[Pass Play]]=1,Table1[[#This Row],[Rush Attempts]]=1),Table1[[#This Row],[Gn]]&lt;0),1,0)</f>
        <v>0</v>
      </c>
      <c r="KE81" s="375">
        <f>IF(AND(Table1[[#This Row],[pff_DRVENDPSN]]=3,Table1[[#This Row],[pff_DRVENDEVENT]]="PUNT"),1,0)</f>
        <v>0</v>
      </c>
    </row>
    <row r="82" spans="1:291" hidden="1">
      <c r="A82">
        <v>31</v>
      </c>
      <c r="B82">
        <v>2102</v>
      </c>
      <c r="C82" t="s">
        <v>14476</v>
      </c>
      <c r="D82">
        <v>2</v>
      </c>
      <c r="E82">
        <v>1</v>
      </c>
      <c r="F82">
        <v>10</v>
      </c>
      <c r="G82">
        <v>8</v>
      </c>
      <c r="H82">
        <v>-25</v>
      </c>
      <c r="I82" t="s">
        <v>253</v>
      </c>
      <c r="J82" t="s">
        <v>254</v>
      </c>
      <c r="K82" t="s">
        <v>2048</v>
      </c>
      <c r="L82" t="s">
        <v>2048</v>
      </c>
      <c r="M82" t="s">
        <v>1790</v>
      </c>
      <c r="N82" t="s">
        <v>440</v>
      </c>
      <c r="O82" t="s">
        <v>254</v>
      </c>
      <c r="P82" t="s">
        <v>1791</v>
      </c>
      <c r="W82" t="s">
        <v>257</v>
      </c>
      <c r="X82" t="s">
        <v>1792</v>
      </c>
      <c r="AE82" t="s">
        <v>445</v>
      </c>
      <c r="AF82" t="s">
        <v>446</v>
      </c>
      <c r="AG82" t="s">
        <v>1792</v>
      </c>
      <c r="AH82" t="s">
        <v>274</v>
      </c>
      <c r="AJ82">
        <v>9</v>
      </c>
      <c r="AP82">
        <v>15</v>
      </c>
      <c r="BJ82" t="s">
        <v>261</v>
      </c>
      <c r="BQ82">
        <f t="shared" si="3"/>
        <v>0</v>
      </c>
      <c r="BR82">
        <f t="shared" si="4"/>
        <v>10</v>
      </c>
      <c r="BT82" t="s">
        <v>1602</v>
      </c>
      <c r="BV82">
        <v>23</v>
      </c>
      <c r="BX82">
        <v>0</v>
      </c>
      <c r="BY82" t="s">
        <v>2295</v>
      </c>
      <c r="CD82" s="3">
        <v>0.1361111111111111</v>
      </c>
      <c r="CF82" t="s">
        <v>2296</v>
      </c>
      <c r="CJ82">
        <v>0</v>
      </c>
      <c r="CK82" t="s">
        <v>2297</v>
      </c>
      <c r="CL82" s="4">
        <v>38444</v>
      </c>
      <c r="CM82" t="s">
        <v>2298</v>
      </c>
      <c r="CN82" t="s">
        <v>2299</v>
      </c>
      <c r="CO82">
        <v>23</v>
      </c>
      <c r="CP82" t="s">
        <v>268</v>
      </c>
      <c r="CQ82" t="s">
        <v>269</v>
      </c>
      <c r="CR82" t="s">
        <v>1602</v>
      </c>
      <c r="CU82" t="s">
        <v>2300</v>
      </c>
      <c r="CW82">
        <v>0</v>
      </c>
      <c r="CY82">
        <v>1</v>
      </c>
      <c r="CZ82" t="s">
        <v>2209</v>
      </c>
      <c r="DA82">
        <v>-49</v>
      </c>
      <c r="DB82">
        <v>8</v>
      </c>
      <c r="DC82" t="s">
        <v>1609</v>
      </c>
      <c r="DD82">
        <v>-25</v>
      </c>
      <c r="DF82" t="s">
        <v>2077</v>
      </c>
      <c r="DK82">
        <v>8</v>
      </c>
      <c r="DL82" s="4">
        <v>44449</v>
      </c>
      <c r="DM82">
        <v>20022</v>
      </c>
      <c r="DN82">
        <v>2021</v>
      </c>
      <c r="DO82">
        <v>0</v>
      </c>
      <c r="DQ82">
        <v>79116</v>
      </c>
      <c r="DR82">
        <v>83</v>
      </c>
      <c r="DU82" t="s">
        <v>294</v>
      </c>
      <c r="DV82" t="s">
        <v>294</v>
      </c>
      <c r="DX82">
        <v>21</v>
      </c>
      <c r="DY82" t="s">
        <v>275</v>
      </c>
      <c r="EE82">
        <v>0</v>
      </c>
      <c r="EF82" t="s">
        <v>1799</v>
      </c>
      <c r="EG82" t="s">
        <v>1800</v>
      </c>
      <c r="EH82">
        <v>1</v>
      </c>
      <c r="EJ82" t="s">
        <v>2056</v>
      </c>
      <c r="EK82" t="s">
        <v>2301</v>
      </c>
      <c r="EL82" t="s">
        <v>2302</v>
      </c>
      <c r="EM82" t="s">
        <v>2303</v>
      </c>
      <c r="EN82" t="s">
        <v>268</v>
      </c>
      <c r="EO82" t="s">
        <v>282</v>
      </c>
      <c r="EP82" t="s">
        <v>2304</v>
      </c>
      <c r="EQ82">
        <v>1</v>
      </c>
      <c r="ET82" t="s">
        <v>2305</v>
      </c>
      <c r="FD82" t="s">
        <v>253</v>
      </c>
      <c r="FE82">
        <v>0</v>
      </c>
      <c r="FF82">
        <v>8</v>
      </c>
      <c r="FG82" t="s">
        <v>590</v>
      </c>
      <c r="FI82" t="s">
        <v>590</v>
      </c>
      <c r="FL82">
        <v>0</v>
      </c>
      <c r="FN82">
        <v>0</v>
      </c>
      <c r="FQ82">
        <v>0</v>
      </c>
      <c r="FS82" t="s">
        <v>1675</v>
      </c>
      <c r="FU82" t="s">
        <v>274</v>
      </c>
      <c r="FV82" t="s">
        <v>2062</v>
      </c>
      <c r="FW82" t="s">
        <v>397</v>
      </c>
      <c r="FX82" t="s">
        <v>1030</v>
      </c>
      <c r="FY82">
        <v>0</v>
      </c>
      <c r="GA82">
        <v>21.23</v>
      </c>
      <c r="GB82">
        <v>-2</v>
      </c>
      <c r="GC82">
        <v>0</v>
      </c>
      <c r="GE82" t="s">
        <v>355</v>
      </c>
      <c r="GF82">
        <v>0</v>
      </c>
      <c r="GJ82">
        <v>0</v>
      </c>
      <c r="GK82">
        <v>0</v>
      </c>
      <c r="GM82" t="s">
        <v>2306</v>
      </c>
      <c r="GO82">
        <v>3</v>
      </c>
      <c r="HA82" t="s">
        <v>2307</v>
      </c>
      <c r="HC82" t="s">
        <v>294</v>
      </c>
      <c r="HD82" t="s">
        <v>294</v>
      </c>
      <c r="HE82" t="s">
        <v>2308</v>
      </c>
      <c r="HF82">
        <v>0</v>
      </c>
      <c r="HG82">
        <v>30</v>
      </c>
      <c r="HH82">
        <v>21</v>
      </c>
      <c r="HI82" t="s">
        <v>275</v>
      </c>
      <c r="HL82">
        <v>3</v>
      </c>
      <c r="HW82">
        <v>-33</v>
      </c>
      <c r="HX82">
        <v>3953455</v>
      </c>
      <c r="HY82" t="s">
        <v>2309</v>
      </c>
      <c r="HZ82">
        <v>3953393</v>
      </c>
      <c r="IC82">
        <v>0</v>
      </c>
      <c r="ID82">
        <v>0</v>
      </c>
      <c r="IM82">
        <v>80</v>
      </c>
      <c r="IQ82" t="s">
        <v>2077</v>
      </c>
      <c r="IU82">
        <v>2</v>
      </c>
      <c r="IV82">
        <f>IF(AND(Table1[[#This Row],[R/P]]="P",Table1[[#This Row],[PaRes]]&lt;&gt;"SCRBL",Table1[[#This Row],[PaRes]]&lt;&gt;"RUN",Table1[[#This Row],[Penalty]]&lt;&gt;1),1,0)</f>
        <v>0</v>
      </c>
      <c r="IW82">
        <f>IF(AND(Table1[[#This Row],[Pass Play]]=1,Table1[[#This Row],[PaRes]]&lt;&gt;"SAC"),1,0)</f>
        <v>0</v>
      </c>
      <c r="IX82">
        <f>IF(Table1[[#This Row],[PaRes]]="COM",1,0)</f>
        <v>0</v>
      </c>
      <c r="IY82">
        <f>IF(Table1[[#This Row],[Pass Play]]=1,Table1[[#This Row],[Gn]],0)</f>
        <v>0</v>
      </c>
      <c r="IZ82">
        <f>IF(AND(Table1[[#This Row],[Pass Play]]=1,Table1[[#This Row],[EFF]]="Y"),1,0)</f>
        <v>0</v>
      </c>
      <c r="JA82">
        <f>IF(AND(Table1[[#This Row],[Pass Play]]=1,Table1[[#This Row],[EFF]]="Y"),Table1[[#This Row],[Gn]],0)</f>
        <v>0</v>
      </c>
      <c r="JB82">
        <f>IF(AND(Table1[[#This Row],[Pass Play]]=1,Table1[[#This Row],[Gn]]&gt;=15),1,0)</f>
        <v>0</v>
      </c>
      <c r="JC82">
        <f>IF(AND(Table1[[#This Row],[Pass Play]]=1,Table1[[#This Row],[Big Play Passes]]=1),Table1[[#This Row],[Gn]],0)</f>
        <v>0</v>
      </c>
      <c r="JD82">
        <f>IF(AND(OR(Table1[[#This Row],[R/P]]="R",Table1[[#This Row],[PaRes]]="SCRBL",Table1[[#This Row],[PaRes]]="RUN"),Table1[[#This Row],[Penalty]]&lt;&gt;1),1,0)</f>
        <v>1</v>
      </c>
      <c r="JE82">
        <f>IF(Table1[[#This Row],[Rush Attempts]]=1,Table1[[#This Row],[Gn]],0)</f>
        <v>8</v>
      </c>
      <c r="JF82">
        <f>IF(AND(Table1[[#This Row],[Rush Attempts]]=1,Table1[[#This Row],[EFF]]="Y"),1,0)</f>
        <v>1</v>
      </c>
      <c r="JG82">
        <f>IF(AND(Table1[[#This Row],[Rush Attempts]]=1,Table1[[#This Row],[EFF]]="Y"),Table1[[#This Row],[Gn]],0)</f>
        <v>8</v>
      </c>
      <c r="JH82">
        <f>IF(AND(Table1[[#This Row],[Rush Attempts]]=1,Table1[[#This Row],[Gn]]&gt;=10),1,0)</f>
        <v>0</v>
      </c>
      <c r="JI82">
        <f>IF(AND(Table1[[#This Row],[Rush Attempts]]=1,Table1[[#This Row],[Big Play Run]]=1),Table1[[#This Row],[Gn]],0)</f>
        <v>0</v>
      </c>
      <c r="JJ82">
        <f>IF(Table1[[#This Row],[PaRes]]="SAC",1,0)</f>
        <v>0</v>
      </c>
      <c r="JK82">
        <f>IF(Table1[[#This Row],[Sacks]]=1,Table1[[#This Row],[Gn]],0)</f>
        <v>0</v>
      </c>
      <c r="JL82">
        <f>IF(Table1[[#This Row],[PaRes]]="INT",1,0)</f>
        <v>0</v>
      </c>
      <c r="JM82">
        <f>IF(Table1[[#This Row],[pff_PENALTY]]&lt;&gt;"",1,0)</f>
        <v>0</v>
      </c>
      <c r="JN82">
        <f>Table1[[#This Row],[pff_PENYARDS]]</f>
        <v>0</v>
      </c>
      <c r="JO82">
        <f>IF(Table1[[#This Row],[S/End]]="TD",1,0)</f>
        <v>0</v>
      </c>
      <c r="JP82">
        <f>IF(OR(Table1[[#This Row],[S/End]]="FGGD"),1,0)</f>
        <v>0</v>
      </c>
      <c r="JQ82">
        <f>IF(OR(Table1[[#This Row],[S/End]]="FUM",Table1[[#This Row],[S/End]]="INT"),1,0)</f>
        <v>0</v>
      </c>
      <c r="JR82">
        <f>IF(AND(Table1[[#This Row],[Touchdown]]=1,Table1[[#This Row],[Pass Play]]=1),1,0)</f>
        <v>0</v>
      </c>
      <c r="JS82">
        <f t="shared" si="5"/>
        <v>0</v>
      </c>
      <c r="JT82">
        <f>IF(AND(OR(Table1[[#This Row],[Pass Play]]=1,Table1[[#This Row],[Rush Attempts]]=1),Table1[[#This Row],[Dn]]=3),1,0)</f>
        <v>0</v>
      </c>
      <c r="JU82">
        <f>IF(AND(Table1[[#This Row],[3rd down attempt]]=1,Table1[[#This Row],[EFF]]="Y"),1,0)</f>
        <v>0</v>
      </c>
      <c r="JV82">
        <f>IF(AND(Table1[[#This Row],[3rd down attempt]]=1,Table1[[#This Row],[Dist]]&gt;=7),1,0)</f>
        <v>0</v>
      </c>
      <c r="JW82">
        <f>IF(AND(OR(Table1[[#This Row],[Pass Play]]=1,Table1[[#This Row],[Rush Attempts]]=1),Table1[[#This Row],[Dn]]=4),1,0)</f>
        <v>0</v>
      </c>
      <c r="JX82">
        <f>IF(AND(Table1[[#This Row],[4th down attempt]]=1,Table1[[#This Row],[EFF]]="Y"),1,0)</f>
        <v>0</v>
      </c>
      <c r="JY82">
        <f>IF(AND(OR(Table1[[#This Row],[Pass Play]]=1,Table1[[#This Row],[Rush Attempts]]=1),Table1[[#This Row],[FPos]]&gt;=0,Table1[[#This Row],[FPos]]&lt;=20),1,0)</f>
        <v>0</v>
      </c>
      <c r="JZ82">
        <f>IF(AND(OR(Table1[[#This Row],[Pass Play]]=1,Table1[[#This Row],[Rush Attempts]]=1),Table1[[#This Row],[Dist]]&lt;=Table1[[#This Row],[Gn]]),1,0)</f>
        <v>0</v>
      </c>
      <c r="KA82">
        <f>IF(Table1[[#This Row],[S/End]]&lt;&gt;"",1,0)</f>
        <v>0</v>
      </c>
      <c r="KB82">
        <f>IF(Table1[[#This Row],[S/End]]="TD",1,0)</f>
        <v>0</v>
      </c>
      <c r="KC82">
        <f>IF(Table1[[#This Row],[S/End]]="FGGD",1,0)</f>
        <v>0</v>
      </c>
      <c r="KD82">
        <f>IF(AND(OR(Table1[[#This Row],[Pass Play]]=1,Table1[[#This Row],[Rush Attempts]]=1),Table1[[#This Row],[Gn]]&lt;0),1,0)</f>
        <v>0</v>
      </c>
      <c r="KE82" s="375">
        <f>IF(AND(Table1[[#This Row],[pff_DRVENDPSN]]=3,Table1[[#This Row],[pff_DRVENDEVENT]]="PUNT"),1,0)</f>
        <v>0</v>
      </c>
    </row>
    <row r="83" spans="1:291" hidden="1">
      <c r="A83">
        <v>32</v>
      </c>
      <c r="B83">
        <v>2102</v>
      </c>
      <c r="C83" t="s">
        <v>14476</v>
      </c>
      <c r="D83">
        <v>2</v>
      </c>
      <c r="E83">
        <v>2</v>
      </c>
      <c r="F83">
        <v>2</v>
      </c>
      <c r="G83">
        <v>5</v>
      </c>
      <c r="H83">
        <v>-33</v>
      </c>
      <c r="J83" t="s">
        <v>254</v>
      </c>
      <c r="K83">
        <v>11</v>
      </c>
      <c r="L83">
        <v>11</v>
      </c>
      <c r="M83" t="s">
        <v>2221</v>
      </c>
      <c r="N83" t="s">
        <v>827</v>
      </c>
      <c r="P83" t="s">
        <v>1430</v>
      </c>
      <c r="S83" t="s">
        <v>321</v>
      </c>
      <c r="W83" t="s">
        <v>253</v>
      </c>
      <c r="X83" t="s">
        <v>2243</v>
      </c>
      <c r="Y83" t="s">
        <v>2244</v>
      </c>
      <c r="Z83" t="s">
        <v>2245</v>
      </c>
      <c r="AB83" t="s">
        <v>325</v>
      </c>
      <c r="AC83" t="s">
        <v>326</v>
      </c>
      <c r="AJ83">
        <v>22</v>
      </c>
      <c r="AK83" t="s">
        <v>327</v>
      </c>
      <c r="AP83">
        <v>15</v>
      </c>
      <c r="BJ83" t="s">
        <v>274</v>
      </c>
      <c r="BQ83">
        <f t="shared" si="3"/>
        <v>2</v>
      </c>
      <c r="BR83">
        <f t="shared" si="4"/>
        <v>0</v>
      </c>
      <c r="BT83" t="s">
        <v>1602</v>
      </c>
      <c r="BV83">
        <v>23</v>
      </c>
      <c r="BX83">
        <v>1</v>
      </c>
      <c r="BY83" t="s">
        <v>2311</v>
      </c>
      <c r="CA83">
        <v>1</v>
      </c>
      <c r="CD83" s="3">
        <v>0.11319444444444444</v>
      </c>
      <c r="CE83" t="s">
        <v>294</v>
      </c>
      <c r="CF83" t="s">
        <v>2312</v>
      </c>
      <c r="CG83">
        <v>8</v>
      </c>
      <c r="CI83" t="s">
        <v>331</v>
      </c>
      <c r="CJ83">
        <v>0</v>
      </c>
      <c r="CK83" t="s">
        <v>2313</v>
      </c>
      <c r="CL83" s="4">
        <v>38444</v>
      </c>
      <c r="CM83" t="s">
        <v>2314</v>
      </c>
      <c r="CN83" t="s">
        <v>2315</v>
      </c>
      <c r="CO83">
        <v>23</v>
      </c>
      <c r="CQ83" t="s">
        <v>269</v>
      </c>
      <c r="CR83" t="s">
        <v>1602</v>
      </c>
      <c r="CU83" t="s">
        <v>2316</v>
      </c>
      <c r="CW83">
        <v>0</v>
      </c>
      <c r="CY83">
        <v>2</v>
      </c>
      <c r="CZ83" t="s">
        <v>2209</v>
      </c>
      <c r="DA83">
        <v>-49</v>
      </c>
      <c r="DB83">
        <v>8</v>
      </c>
      <c r="DC83" t="s">
        <v>1609</v>
      </c>
      <c r="DD83">
        <v>-25</v>
      </c>
      <c r="DF83" t="s">
        <v>1760</v>
      </c>
      <c r="DK83">
        <v>5</v>
      </c>
      <c r="DL83" s="4">
        <v>44449</v>
      </c>
      <c r="DM83">
        <v>20022</v>
      </c>
      <c r="DN83">
        <v>2021</v>
      </c>
      <c r="DO83">
        <v>0</v>
      </c>
      <c r="DQ83">
        <v>79116</v>
      </c>
      <c r="DR83">
        <v>84</v>
      </c>
      <c r="DU83" t="s">
        <v>274</v>
      </c>
      <c r="DV83" t="s">
        <v>257</v>
      </c>
      <c r="DX83">
        <v>21</v>
      </c>
      <c r="DY83" t="s">
        <v>275</v>
      </c>
      <c r="EA83" t="s">
        <v>2317</v>
      </c>
      <c r="EE83">
        <v>0</v>
      </c>
      <c r="EF83" t="s">
        <v>1223</v>
      </c>
      <c r="EG83" t="s">
        <v>383</v>
      </c>
      <c r="EH83">
        <v>0</v>
      </c>
      <c r="EI83" t="s">
        <v>1441</v>
      </c>
      <c r="EJ83" t="s">
        <v>340</v>
      </c>
      <c r="EK83" t="s">
        <v>2318</v>
      </c>
      <c r="EL83" t="s">
        <v>2319</v>
      </c>
      <c r="EM83" t="s">
        <v>2320</v>
      </c>
      <c r="EN83" t="s">
        <v>345</v>
      </c>
      <c r="EO83" t="s">
        <v>282</v>
      </c>
      <c r="EP83" t="s">
        <v>345</v>
      </c>
      <c r="EQ83">
        <v>0</v>
      </c>
      <c r="ER83" t="s">
        <v>491</v>
      </c>
      <c r="ET83" t="s">
        <v>2321</v>
      </c>
      <c r="EU83">
        <v>4</v>
      </c>
      <c r="EV83" t="s">
        <v>348</v>
      </c>
      <c r="EW83" t="s">
        <v>1983</v>
      </c>
      <c r="EX83" t="s">
        <v>395</v>
      </c>
      <c r="EY83" t="s">
        <v>492</v>
      </c>
      <c r="FB83" t="s">
        <v>2258</v>
      </c>
      <c r="FC83" t="s">
        <v>2322</v>
      </c>
      <c r="FE83">
        <v>0</v>
      </c>
      <c r="FF83">
        <v>13</v>
      </c>
      <c r="FJ83" t="s">
        <v>1720</v>
      </c>
      <c r="FK83" t="s">
        <v>2323</v>
      </c>
      <c r="FL83">
        <v>0</v>
      </c>
      <c r="FN83">
        <v>0</v>
      </c>
      <c r="FO83" t="s">
        <v>2317</v>
      </c>
      <c r="FP83" t="s">
        <v>1083</v>
      </c>
      <c r="FQ83">
        <v>0</v>
      </c>
      <c r="FS83" t="s">
        <v>395</v>
      </c>
      <c r="FV83" t="s">
        <v>496</v>
      </c>
      <c r="FY83">
        <v>0</v>
      </c>
      <c r="GA83">
        <v>21.23</v>
      </c>
      <c r="GB83">
        <v>-2</v>
      </c>
      <c r="GC83">
        <v>0</v>
      </c>
      <c r="GD83" t="s">
        <v>1765</v>
      </c>
      <c r="GE83" t="s">
        <v>355</v>
      </c>
      <c r="GF83">
        <v>1</v>
      </c>
      <c r="GH83">
        <v>2.2000000000000002</v>
      </c>
      <c r="GI83">
        <v>2.2999999999999998</v>
      </c>
      <c r="GJ83">
        <v>0</v>
      </c>
      <c r="GK83">
        <v>0</v>
      </c>
      <c r="GL83" t="s">
        <v>2324</v>
      </c>
      <c r="GM83" t="s">
        <v>2325</v>
      </c>
      <c r="GN83">
        <v>1</v>
      </c>
      <c r="GO83">
        <v>1</v>
      </c>
      <c r="GP83">
        <v>4</v>
      </c>
      <c r="GQ83" t="s">
        <v>779</v>
      </c>
      <c r="GR83">
        <v>20</v>
      </c>
      <c r="HA83" t="s">
        <v>2326</v>
      </c>
      <c r="HC83" t="s">
        <v>294</v>
      </c>
      <c r="HD83" t="s">
        <v>313</v>
      </c>
      <c r="HE83" t="s">
        <v>2327</v>
      </c>
      <c r="HF83">
        <v>0</v>
      </c>
      <c r="HG83">
        <v>11</v>
      </c>
      <c r="HH83">
        <v>21</v>
      </c>
      <c r="HI83" t="s">
        <v>275</v>
      </c>
      <c r="HL83" t="s">
        <v>2264</v>
      </c>
      <c r="HM83" t="s">
        <v>1705</v>
      </c>
      <c r="HO83" t="s">
        <v>2328</v>
      </c>
      <c r="HP83" t="s">
        <v>2329</v>
      </c>
      <c r="HQ83" t="s">
        <v>2267</v>
      </c>
      <c r="HR83" t="s">
        <v>2330</v>
      </c>
      <c r="HT83" t="s">
        <v>2269</v>
      </c>
      <c r="HW83">
        <v>-38</v>
      </c>
      <c r="HX83">
        <v>3953480</v>
      </c>
      <c r="HY83" t="s">
        <v>2331</v>
      </c>
      <c r="HZ83">
        <v>3953455</v>
      </c>
      <c r="IC83">
        <v>0.5</v>
      </c>
      <c r="ID83">
        <v>1</v>
      </c>
      <c r="IM83">
        <v>81</v>
      </c>
      <c r="IQ83" t="s">
        <v>1760</v>
      </c>
      <c r="IU83">
        <v>2</v>
      </c>
      <c r="IV83">
        <f>IF(AND(Table1[[#This Row],[R/P]]="P",Table1[[#This Row],[PaRes]]&lt;&gt;"SCRBL",Table1[[#This Row],[PaRes]]&lt;&gt;"RUN",Table1[[#This Row],[Penalty]]&lt;&gt;1),1,0)</f>
        <v>1</v>
      </c>
      <c r="IW83">
        <f>IF(AND(Table1[[#This Row],[Pass Play]]=1,Table1[[#This Row],[PaRes]]&lt;&gt;"SAC"),1,0)</f>
        <v>1</v>
      </c>
      <c r="IX83">
        <f>IF(Table1[[#This Row],[PaRes]]="COM",1,0)</f>
        <v>1</v>
      </c>
      <c r="IY83">
        <f>IF(Table1[[#This Row],[Pass Play]]=1,Table1[[#This Row],[Gn]],0)</f>
        <v>5</v>
      </c>
      <c r="IZ83">
        <f>IF(AND(Table1[[#This Row],[Pass Play]]=1,Table1[[#This Row],[EFF]]="Y"),1,0)</f>
        <v>1</v>
      </c>
      <c r="JA83">
        <f>IF(AND(Table1[[#This Row],[Pass Play]]=1,Table1[[#This Row],[EFF]]="Y"),Table1[[#This Row],[Gn]],0)</f>
        <v>5</v>
      </c>
      <c r="JB83">
        <f>IF(AND(Table1[[#This Row],[Pass Play]]=1,Table1[[#This Row],[Gn]]&gt;=15),1,0)</f>
        <v>0</v>
      </c>
      <c r="JC83">
        <f>IF(AND(Table1[[#This Row],[Pass Play]]=1,Table1[[#This Row],[Big Play Passes]]=1),Table1[[#This Row],[Gn]],0)</f>
        <v>0</v>
      </c>
      <c r="JD83">
        <f>IF(AND(OR(Table1[[#This Row],[R/P]]="R",Table1[[#This Row],[PaRes]]="SCRBL",Table1[[#This Row],[PaRes]]="RUN"),Table1[[#This Row],[Penalty]]&lt;&gt;1),1,0)</f>
        <v>0</v>
      </c>
      <c r="JE83">
        <f>IF(Table1[[#This Row],[Rush Attempts]]=1,Table1[[#This Row],[Gn]],0)</f>
        <v>0</v>
      </c>
      <c r="JF83">
        <f>IF(AND(Table1[[#This Row],[Rush Attempts]]=1,Table1[[#This Row],[EFF]]="Y"),1,0)</f>
        <v>0</v>
      </c>
      <c r="JG83">
        <f>IF(AND(Table1[[#This Row],[Rush Attempts]]=1,Table1[[#This Row],[EFF]]="Y"),Table1[[#This Row],[Gn]],0)</f>
        <v>0</v>
      </c>
      <c r="JH83">
        <f>IF(AND(Table1[[#This Row],[Rush Attempts]]=1,Table1[[#This Row],[Gn]]&gt;=10),1,0)</f>
        <v>0</v>
      </c>
      <c r="JI83">
        <f>IF(AND(Table1[[#This Row],[Rush Attempts]]=1,Table1[[#This Row],[Big Play Run]]=1),Table1[[#This Row],[Gn]],0)</f>
        <v>0</v>
      </c>
      <c r="JJ83">
        <f>IF(Table1[[#This Row],[PaRes]]="SAC",1,0)</f>
        <v>0</v>
      </c>
      <c r="JK83">
        <f>IF(Table1[[#This Row],[Sacks]]=1,Table1[[#This Row],[Gn]],0)</f>
        <v>0</v>
      </c>
      <c r="JL83">
        <f>IF(Table1[[#This Row],[PaRes]]="INT",1,0)</f>
        <v>0</v>
      </c>
      <c r="JM83">
        <f>IF(Table1[[#This Row],[pff_PENALTY]]&lt;&gt;"",1,0)</f>
        <v>0</v>
      </c>
      <c r="JN83">
        <f>Table1[[#This Row],[pff_PENYARDS]]</f>
        <v>0</v>
      </c>
      <c r="JO83">
        <f>IF(Table1[[#This Row],[S/End]]="TD",1,0)</f>
        <v>0</v>
      </c>
      <c r="JP83">
        <f>IF(OR(Table1[[#This Row],[S/End]]="FGGD"),1,0)</f>
        <v>0</v>
      </c>
      <c r="JQ83">
        <f>IF(OR(Table1[[#This Row],[S/End]]="FUM",Table1[[#This Row],[S/End]]="INT"),1,0)</f>
        <v>0</v>
      </c>
      <c r="JR83">
        <f>IF(AND(Table1[[#This Row],[Touchdown]]=1,Table1[[#This Row],[Pass Play]]=1),1,0)</f>
        <v>0</v>
      </c>
      <c r="JS83">
        <f t="shared" si="5"/>
        <v>0</v>
      </c>
      <c r="JT83">
        <f>IF(AND(OR(Table1[[#This Row],[Pass Play]]=1,Table1[[#This Row],[Rush Attempts]]=1),Table1[[#This Row],[Dn]]=3),1,0)</f>
        <v>0</v>
      </c>
      <c r="JU83">
        <f>IF(AND(Table1[[#This Row],[3rd down attempt]]=1,Table1[[#This Row],[EFF]]="Y"),1,0)</f>
        <v>0</v>
      </c>
      <c r="JV83">
        <f>IF(AND(Table1[[#This Row],[3rd down attempt]]=1,Table1[[#This Row],[Dist]]&gt;=7),1,0)</f>
        <v>0</v>
      </c>
      <c r="JW83">
        <f>IF(AND(OR(Table1[[#This Row],[Pass Play]]=1,Table1[[#This Row],[Rush Attempts]]=1),Table1[[#This Row],[Dn]]=4),1,0)</f>
        <v>0</v>
      </c>
      <c r="JX83">
        <f>IF(AND(Table1[[#This Row],[4th down attempt]]=1,Table1[[#This Row],[EFF]]="Y"),1,0)</f>
        <v>0</v>
      </c>
      <c r="JY83">
        <f>IF(AND(OR(Table1[[#This Row],[Pass Play]]=1,Table1[[#This Row],[Rush Attempts]]=1),Table1[[#This Row],[FPos]]&gt;=0,Table1[[#This Row],[FPos]]&lt;=20),1,0)</f>
        <v>0</v>
      </c>
      <c r="JZ83">
        <f>IF(AND(OR(Table1[[#This Row],[Pass Play]]=1,Table1[[#This Row],[Rush Attempts]]=1),Table1[[#This Row],[Dist]]&lt;=Table1[[#This Row],[Gn]]),1,0)</f>
        <v>1</v>
      </c>
      <c r="KA83">
        <f>IF(Table1[[#This Row],[S/End]]&lt;&gt;"",1,0)</f>
        <v>0</v>
      </c>
      <c r="KB83">
        <f>IF(Table1[[#This Row],[S/End]]="TD",1,0)</f>
        <v>0</v>
      </c>
      <c r="KC83">
        <f>IF(Table1[[#This Row],[S/End]]="FGGD",1,0)</f>
        <v>0</v>
      </c>
      <c r="KD83">
        <f>IF(AND(OR(Table1[[#This Row],[Pass Play]]=1,Table1[[#This Row],[Rush Attempts]]=1),Table1[[#This Row],[Gn]]&lt;0),1,0)</f>
        <v>0</v>
      </c>
      <c r="KE83" s="375">
        <f>IF(AND(Table1[[#This Row],[pff_DRVENDPSN]]=3,Table1[[#This Row],[pff_DRVENDEVENT]]="PUNT"),1,0)</f>
        <v>0</v>
      </c>
    </row>
    <row r="84" spans="1:291" hidden="1">
      <c r="A84">
        <v>33</v>
      </c>
      <c r="B84">
        <v>2102</v>
      </c>
      <c r="C84" t="s">
        <v>14476</v>
      </c>
      <c r="D84">
        <v>2</v>
      </c>
      <c r="E84">
        <v>1</v>
      </c>
      <c r="F84">
        <v>10</v>
      </c>
      <c r="G84">
        <v>11</v>
      </c>
      <c r="H84">
        <v>-38</v>
      </c>
      <c r="J84" t="s">
        <v>254</v>
      </c>
      <c r="K84">
        <v>11</v>
      </c>
      <c r="L84">
        <v>11</v>
      </c>
      <c r="M84" t="s">
        <v>2333</v>
      </c>
      <c r="N84" t="s">
        <v>1037</v>
      </c>
      <c r="P84" t="s">
        <v>274</v>
      </c>
      <c r="W84" t="s">
        <v>253</v>
      </c>
      <c r="X84" t="s">
        <v>1231</v>
      </c>
      <c r="Y84" t="s">
        <v>1232</v>
      </c>
      <c r="Z84" t="s">
        <v>1233</v>
      </c>
      <c r="AB84" t="s">
        <v>1234</v>
      </c>
      <c r="AC84" t="s">
        <v>1235</v>
      </c>
      <c r="AJ84">
        <v>4</v>
      </c>
      <c r="AK84" t="s">
        <v>327</v>
      </c>
      <c r="AP84">
        <v>15</v>
      </c>
      <c r="BJ84" t="s">
        <v>607</v>
      </c>
      <c r="BQ84">
        <f t="shared" si="3"/>
        <v>3</v>
      </c>
      <c r="BR84">
        <f t="shared" si="4"/>
        <v>0</v>
      </c>
      <c r="BT84" t="s">
        <v>1602</v>
      </c>
      <c r="BV84">
        <v>23</v>
      </c>
      <c r="BX84">
        <v>0</v>
      </c>
      <c r="BY84" t="s">
        <v>2334</v>
      </c>
      <c r="CA84">
        <v>1</v>
      </c>
      <c r="CD84" s="3">
        <v>0.10069444444444443</v>
      </c>
      <c r="CE84" t="s">
        <v>257</v>
      </c>
      <c r="CF84" t="s">
        <v>2335</v>
      </c>
      <c r="CG84">
        <v>6</v>
      </c>
      <c r="CI84" t="s">
        <v>331</v>
      </c>
      <c r="CJ84">
        <v>0</v>
      </c>
      <c r="CK84" t="s">
        <v>2336</v>
      </c>
      <c r="CL84" s="4">
        <v>38444</v>
      </c>
      <c r="CM84" t="s">
        <v>2337</v>
      </c>
      <c r="CN84" t="s">
        <v>2338</v>
      </c>
      <c r="CO84">
        <v>23</v>
      </c>
      <c r="CQ84" t="s">
        <v>269</v>
      </c>
      <c r="CR84" t="s">
        <v>1602</v>
      </c>
      <c r="CU84" t="s">
        <v>2339</v>
      </c>
      <c r="CW84">
        <v>0</v>
      </c>
      <c r="CY84">
        <v>3</v>
      </c>
      <c r="CZ84" t="s">
        <v>2209</v>
      </c>
      <c r="DA84">
        <v>-49</v>
      </c>
      <c r="DB84">
        <v>8</v>
      </c>
      <c r="DC84" t="s">
        <v>1609</v>
      </c>
      <c r="DD84">
        <v>-25</v>
      </c>
      <c r="DF84" t="s">
        <v>1814</v>
      </c>
      <c r="DK84">
        <v>11</v>
      </c>
      <c r="DL84" s="4">
        <v>44449</v>
      </c>
      <c r="DM84">
        <v>20022</v>
      </c>
      <c r="DN84">
        <v>2021</v>
      </c>
      <c r="DO84">
        <v>0</v>
      </c>
      <c r="DQ84">
        <v>79116</v>
      </c>
      <c r="DR84">
        <v>85</v>
      </c>
      <c r="DU84" t="s">
        <v>294</v>
      </c>
      <c r="DV84" t="s">
        <v>294</v>
      </c>
      <c r="DX84">
        <v>21</v>
      </c>
      <c r="DY84" t="s">
        <v>275</v>
      </c>
      <c r="EE84">
        <v>0</v>
      </c>
      <c r="EF84" t="s">
        <v>2340</v>
      </c>
      <c r="EG84" t="s">
        <v>422</v>
      </c>
      <c r="EH84">
        <v>0</v>
      </c>
      <c r="EI84" t="s">
        <v>2341</v>
      </c>
      <c r="EJ84" t="s">
        <v>340</v>
      </c>
      <c r="EK84" t="s">
        <v>2318</v>
      </c>
      <c r="EL84" t="s">
        <v>2342</v>
      </c>
      <c r="EM84" t="s">
        <v>2343</v>
      </c>
      <c r="EO84" t="s">
        <v>282</v>
      </c>
      <c r="EP84" t="s">
        <v>2152</v>
      </c>
      <c r="EQ84">
        <v>0</v>
      </c>
      <c r="ER84" t="s">
        <v>2344</v>
      </c>
      <c r="ET84" t="s">
        <v>2345</v>
      </c>
      <c r="EU84">
        <v>9</v>
      </c>
      <c r="EV84" t="s">
        <v>274</v>
      </c>
      <c r="EW84" t="s">
        <v>1983</v>
      </c>
      <c r="EX84" t="s">
        <v>1251</v>
      </c>
      <c r="EY84" t="s">
        <v>898</v>
      </c>
      <c r="FB84" t="s">
        <v>499</v>
      </c>
      <c r="FC84" t="s">
        <v>2346</v>
      </c>
      <c r="FE84">
        <v>0</v>
      </c>
      <c r="FF84">
        <v>25</v>
      </c>
      <c r="FK84" t="s">
        <v>2347</v>
      </c>
      <c r="FL84">
        <v>0</v>
      </c>
      <c r="FN84">
        <v>0</v>
      </c>
      <c r="FQ84">
        <v>0</v>
      </c>
      <c r="FS84" t="s">
        <v>395</v>
      </c>
      <c r="FU84" t="s">
        <v>274</v>
      </c>
      <c r="FV84" t="s">
        <v>496</v>
      </c>
      <c r="FY84">
        <v>0</v>
      </c>
      <c r="GA84">
        <v>21.23</v>
      </c>
      <c r="GB84">
        <v>-2</v>
      </c>
      <c r="GC84">
        <v>0</v>
      </c>
      <c r="GE84" t="s">
        <v>355</v>
      </c>
      <c r="GF84">
        <v>0</v>
      </c>
      <c r="GI84">
        <v>1.8</v>
      </c>
      <c r="GJ84">
        <v>0</v>
      </c>
      <c r="GK84">
        <v>0</v>
      </c>
      <c r="GM84" t="s">
        <v>2348</v>
      </c>
      <c r="GN84">
        <v>2</v>
      </c>
      <c r="GO84">
        <v>1</v>
      </c>
      <c r="GP84" t="s">
        <v>2349</v>
      </c>
      <c r="GR84">
        <v>8</v>
      </c>
      <c r="HA84" t="s">
        <v>1060</v>
      </c>
      <c r="HC84" t="s">
        <v>313</v>
      </c>
      <c r="HD84" t="s">
        <v>313</v>
      </c>
      <c r="HE84" t="s">
        <v>2350</v>
      </c>
      <c r="HF84">
        <v>0</v>
      </c>
      <c r="HG84">
        <v>11</v>
      </c>
      <c r="HH84">
        <v>21</v>
      </c>
      <c r="HI84" t="s">
        <v>275</v>
      </c>
      <c r="HL84">
        <v>4</v>
      </c>
      <c r="HM84" t="s">
        <v>1838</v>
      </c>
      <c r="HO84" t="s">
        <v>2351</v>
      </c>
      <c r="HP84" t="s">
        <v>2352</v>
      </c>
      <c r="HQ84" t="s">
        <v>1259</v>
      </c>
      <c r="HR84" t="s">
        <v>2353</v>
      </c>
      <c r="HT84" t="s">
        <v>2354</v>
      </c>
      <c r="HW84">
        <v>-49</v>
      </c>
      <c r="HX84">
        <v>3953513</v>
      </c>
      <c r="HY84" t="s">
        <v>2355</v>
      </c>
      <c r="HZ84">
        <v>3953480</v>
      </c>
      <c r="IC84">
        <v>0.5</v>
      </c>
      <c r="ID84">
        <v>1</v>
      </c>
      <c r="IM84">
        <v>82</v>
      </c>
      <c r="IQ84" t="s">
        <v>1814</v>
      </c>
      <c r="IU84">
        <v>2</v>
      </c>
      <c r="IV84">
        <f>IF(AND(Table1[[#This Row],[R/P]]="P",Table1[[#This Row],[PaRes]]&lt;&gt;"SCRBL",Table1[[#This Row],[PaRes]]&lt;&gt;"RUN",Table1[[#This Row],[Penalty]]&lt;&gt;1),1,0)</f>
        <v>1</v>
      </c>
      <c r="IW84">
        <f>IF(AND(Table1[[#This Row],[Pass Play]]=1,Table1[[#This Row],[PaRes]]&lt;&gt;"SAC"),1,0)</f>
        <v>1</v>
      </c>
      <c r="IX84">
        <f>IF(Table1[[#This Row],[PaRes]]="COM",1,0)</f>
        <v>1</v>
      </c>
      <c r="IY84">
        <f>IF(Table1[[#This Row],[Pass Play]]=1,Table1[[#This Row],[Gn]],0)</f>
        <v>11</v>
      </c>
      <c r="IZ84">
        <f>IF(AND(Table1[[#This Row],[Pass Play]]=1,Table1[[#This Row],[EFF]]="Y"),1,0)</f>
        <v>1</v>
      </c>
      <c r="JA84">
        <f>IF(AND(Table1[[#This Row],[Pass Play]]=1,Table1[[#This Row],[EFF]]="Y"),Table1[[#This Row],[Gn]],0)</f>
        <v>11</v>
      </c>
      <c r="JB84">
        <f>IF(AND(Table1[[#This Row],[Pass Play]]=1,Table1[[#This Row],[Gn]]&gt;=15),1,0)</f>
        <v>0</v>
      </c>
      <c r="JC84">
        <f>IF(AND(Table1[[#This Row],[Pass Play]]=1,Table1[[#This Row],[Big Play Passes]]=1),Table1[[#This Row],[Gn]],0)</f>
        <v>0</v>
      </c>
      <c r="JD84">
        <f>IF(AND(OR(Table1[[#This Row],[R/P]]="R",Table1[[#This Row],[PaRes]]="SCRBL",Table1[[#This Row],[PaRes]]="RUN"),Table1[[#This Row],[Penalty]]&lt;&gt;1),1,0)</f>
        <v>0</v>
      </c>
      <c r="JE84">
        <f>IF(Table1[[#This Row],[Rush Attempts]]=1,Table1[[#This Row],[Gn]],0)</f>
        <v>0</v>
      </c>
      <c r="JF84">
        <f>IF(AND(Table1[[#This Row],[Rush Attempts]]=1,Table1[[#This Row],[EFF]]="Y"),1,0)</f>
        <v>0</v>
      </c>
      <c r="JG84">
        <f>IF(AND(Table1[[#This Row],[Rush Attempts]]=1,Table1[[#This Row],[EFF]]="Y"),Table1[[#This Row],[Gn]],0)</f>
        <v>0</v>
      </c>
      <c r="JH84">
        <f>IF(AND(Table1[[#This Row],[Rush Attempts]]=1,Table1[[#This Row],[Gn]]&gt;=10),1,0)</f>
        <v>0</v>
      </c>
      <c r="JI84">
        <f>IF(AND(Table1[[#This Row],[Rush Attempts]]=1,Table1[[#This Row],[Big Play Run]]=1),Table1[[#This Row],[Gn]],0)</f>
        <v>0</v>
      </c>
      <c r="JJ84">
        <f>IF(Table1[[#This Row],[PaRes]]="SAC",1,0)</f>
        <v>0</v>
      </c>
      <c r="JK84">
        <f>IF(Table1[[#This Row],[Sacks]]=1,Table1[[#This Row],[Gn]],0)</f>
        <v>0</v>
      </c>
      <c r="JL84">
        <f>IF(Table1[[#This Row],[PaRes]]="INT",1,0)</f>
        <v>0</v>
      </c>
      <c r="JM84">
        <f>IF(Table1[[#This Row],[pff_PENALTY]]&lt;&gt;"",1,0)</f>
        <v>0</v>
      </c>
      <c r="JN84">
        <f>Table1[[#This Row],[pff_PENYARDS]]</f>
        <v>0</v>
      </c>
      <c r="JO84">
        <f>IF(Table1[[#This Row],[S/End]]="TD",1,0)</f>
        <v>0</v>
      </c>
      <c r="JP84">
        <f>IF(OR(Table1[[#This Row],[S/End]]="FGGD"),1,0)</f>
        <v>0</v>
      </c>
      <c r="JQ84">
        <f>IF(OR(Table1[[#This Row],[S/End]]="FUM",Table1[[#This Row],[S/End]]="INT"),1,0)</f>
        <v>0</v>
      </c>
      <c r="JR84">
        <f>IF(AND(Table1[[#This Row],[Touchdown]]=1,Table1[[#This Row],[Pass Play]]=1),1,0)</f>
        <v>0</v>
      </c>
      <c r="JS84">
        <f t="shared" si="5"/>
        <v>0</v>
      </c>
      <c r="JT84">
        <f>IF(AND(OR(Table1[[#This Row],[Pass Play]]=1,Table1[[#This Row],[Rush Attempts]]=1),Table1[[#This Row],[Dn]]=3),1,0)</f>
        <v>0</v>
      </c>
      <c r="JU84">
        <f>IF(AND(Table1[[#This Row],[3rd down attempt]]=1,Table1[[#This Row],[EFF]]="Y"),1,0)</f>
        <v>0</v>
      </c>
      <c r="JV84">
        <f>IF(AND(Table1[[#This Row],[3rd down attempt]]=1,Table1[[#This Row],[Dist]]&gt;=7),1,0)</f>
        <v>0</v>
      </c>
      <c r="JW84">
        <f>IF(AND(OR(Table1[[#This Row],[Pass Play]]=1,Table1[[#This Row],[Rush Attempts]]=1),Table1[[#This Row],[Dn]]=4),1,0)</f>
        <v>0</v>
      </c>
      <c r="JX84">
        <f>IF(AND(Table1[[#This Row],[4th down attempt]]=1,Table1[[#This Row],[EFF]]="Y"),1,0)</f>
        <v>0</v>
      </c>
      <c r="JY84">
        <f>IF(AND(OR(Table1[[#This Row],[Pass Play]]=1,Table1[[#This Row],[Rush Attempts]]=1),Table1[[#This Row],[FPos]]&gt;=0,Table1[[#This Row],[FPos]]&lt;=20),1,0)</f>
        <v>0</v>
      </c>
      <c r="JZ84">
        <f>IF(AND(OR(Table1[[#This Row],[Pass Play]]=1,Table1[[#This Row],[Rush Attempts]]=1),Table1[[#This Row],[Dist]]&lt;=Table1[[#This Row],[Gn]]),1,0)</f>
        <v>1</v>
      </c>
      <c r="KA84">
        <f>IF(Table1[[#This Row],[S/End]]&lt;&gt;"",1,0)</f>
        <v>0</v>
      </c>
      <c r="KB84">
        <f>IF(Table1[[#This Row],[S/End]]="TD",1,0)</f>
        <v>0</v>
      </c>
      <c r="KC84">
        <f>IF(Table1[[#This Row],[S/End]]="FGGD",1,0)</f>
        <v>0</v>
      </c>
      <c r="KD84">
        <f>IF(AND(OR(Table1[[#This Row],[Pass Play]]=1,Table1[[#This Row],[Rush Attempts]]=1),Table1[[#This Row],[Gn]]&lt;0),1,0)</f>
        <v>0</v>
      </c>
      <c r="KE84" s="375">
        <f>IF(AND(Table1[[#This Row],[pff_DRVENDPSN]]=3,Table1[[#This Row],[pff_DRVENDEVENT]]="PUNT"),1,0)</f>
        <v>0</v>
      </c>
    </row>
    <row r="85" spans="1:291" hidden="1">
      <c r="A85">
        <v>34</v>
      </c>
      <c r="B85">
        <v>2102</v>
      </c>
      <c r="C85" t="s">
        <v>14476</v>
      </c>
      <c r="D85">
        <v>2</v>
      </c>
      <c r="E85">
        <v>1</v>
      </c>
      <c r="F85">
        <v>10</v>
      </c>
      <c r="G85">
        <v>0</v>
      </c>
      <c r="H85">
        <v>-49</v>
      </c>
      <c r="J85" t="s">
        <v>298</v>
      </c>
      <c r="K85">
        <v>11</v>
      </c>
      <c r="L85">
        <v>11</v>
      </c>
      <c r="M85" t="s">
        <v>2333</v>
      </c>
      <c r="N85" t="s">
        <v>1037</v>
      </c>
      <c r="P85" t="s">
        <v>274</v>
      </c>
      <c r="W85" t="s">
        <v>253</v>
      </c>
      <c r="X85" t="s">
        <v>663</v>
      </c>
      <c r="Y85" t="s">
        <v>664</v>
      </c>
      <c r="Z85" t="s">
        <v>665</v>
      </c>
      <c r="AB85" t="s">
        <v>666</v>
      </c>
      <c r="AC85" t="s">
        <v>667</v>
      </c>
      <c r="AK85" t="s">
        <v>756</v>
      </c>
      <c r="AP85">
        <v>15</v>
      </c>
      <c r="BJ85" t="s">
        <v>274</v>
      </c>
      <c r="BQ85">
        <f t="shared" si="3"/>
        <v>2</v>
      </c>
      <c r="BR85">
        <f t="shared" si="4"/>
        <v>0</v>
      </c>
      <c r="BT85" t="s">
        <v>1602</v>
      </c>
      <c r="BV85">
        <v>23</v>
      </c>
      <c r="BX85">
        <v>1</v>
      </c>
      <c r="BY85" t="s">
        <v>2357</v>
      </c>
      <c r="CA85">
        <v>0</v>
      </c>
      <c r="CB85" t="s">
        <v>492</v>
      </c>
      <c r="CD85" s="3">
        <v>8.7500000000000008E-2</v>
      </c>
      <c r="CE85" t="s">
        <v>257</v>
      </c>
      <c r="CF85" t="s">
        <v>2358</v>
      </c>
      <c r="CG85">
        <v>9</v>
      </c>
      <c r="CI85" t="s">
        <v>331</v>
      </c>
      <c r="CJ85">
        <v>0</v>
      </c>
      <c r="CK85" t="s">
        <v>2359</v>
      </c>
      <c r="CL85" s="4">
        <v>38444</v>
      </c>
      <c r="CM85" t="s">
        <v>2360</v>
      </c>
      <c r="CN85" t="s">
        <v>2361</v>
      </c>
      <c r="CO85">
        <v>23</v>
      </c>
      <c r="CP85" t="s">
        <v>2362</v>
      </c>
      <c r="CQ85" t="s">
        <v>282</v>
      </c>
      <c r="CR85" t="s">
        <v>1602</v>
      </c>
      <c r="CU85" t="s">
        <v>1888</v>
      </c>
      <c r="CW85">
        <v>0</v>
      </c>
      <c r="CY85">
        <v>4</v>
      </c>
      <c r="CZ85" t="s">
        <v>2209</v>
      </c>
      <c r="DA85">
        <v>-49</v>
      </c>
      <c r="DB85">
        <v>8</v>
      </c>
      <c r="DC85" t="s">
        <v>1609</v>
      </c>
      <c r="DD85">
        <v>-25</v>
      </c>
      <c r="DK85">
        <v>0</v>
      </c>
      <c r="DL85" s="4">
        <v>44449</v>
      </c>
      <c r="DM85">
        <v>20022</v>
      </c>
      <c r="DN85">
        <v>2021</v>
      </c>
      <c r="DO85">
        <v>0</v>
      </c>
      <c r="DQ85">
        <v>79116</v>
      </c>
      <c r="DR85">
        <v>86</v>
      </c>
      <c r="DU85" t="s">
        <v>274</v>
      </c>
      <c r="DV85" t="s">
        <v>257</v>
      </c>
      <c r="DX85">
        <v>21</v>
      </c>
      <c r="DY85" t="s">
        <v>275</v>
      </c>
      <c r="EB85" t="s">
        <v>2363</v>
      </c>
      <c r="EE85">
        <v>0</v>
      </c>
      <c r="EF85" t="s">
        <v>2340</v>
      </c>
      <c r="EG85" t="s">
        <v>422</v>
      </c>
      <c r="EH85">
        <v>0</v>
      </c>
      <c r="EI85" t="s">
        <v>2341</v>
      </c>
      <c r="EJ85" t="s">
        <v>340</v>
      </c>
      <c r="EK85" t="s">
        <v>2318</v>
      </c>
      <c r="EL85" t="s">
        <v>2342</v>
      </c>
      <c r="EM85" t="s">
        <v>2364</v>
      </c>
      <c r="EO85" t="s">
        <v>269</v>
      </c>
      <c r="EP85" t="s">
        <v>2152</v>
      </c>
      <c r="EQ85">
        <v>0</v>
      </c>
      <c r="ER85" t="s">
        <v>491</v>
      </c>
      <c r="EU85">
        <v>16</v>
      </c>
      <c r="EV85" t="s">
        <v>274</v>
      </c>
      <c r="EW85" t="s">
        <v>1983</v>
      </c>
      <c r="EX85" t="s">
        <v>1251</v>
      </c>
      <c r="EY85" t="s">
        <v>898</v>
      </c>
      <c r="FB85" t="s">
        <v>499</v>
      </c>
      <c r="FC85" t="s">
        <v>2365</v>
      </c>
      <c r="FE85">
        <v>0</v>
      </c>
      <c r="FF85">
        <v>20</v>
      </c>
      <c r="FL85">
        <v>0</v>
      </c>
      <c r="FN85">
        <v>0</v>
      </c>
      <c r="FQ85">
        <v>0</v>
      </c>
      <c r="FS85" t="s">
        <v>395</v>
      </c>
      <c r="FU85" t="s">
        <v>274</v>
      </c>
      <c r="FV85" t="s">
        <v>496</v>
      </c>
      <c r="FY85">
        <v>0</v>
      </c>
      <c r="GA85">
        <v>21.23</v>
      </c>
      <c r="GB85">
        <v>-2</v>
      </c>
      <c r="GC85">
        <v>0</v>
      </c>
      <c r="GE85" t="s">
        <v>355</v>
      </c>
      <c r="GF85">
        <v>1</v>
      </c>
      <c r="GI85">
        <v>2.9</v>
      </c>
      <c r="GJ85">
        <v>0</v>
      </c>
      <c r="GK85">
        <v>0</v>
      </c>
      <c r="GM85" t="s">
        <v>2366</v>
      </c>
      <c r="GP85" t="s">
        <v>2349</v>
      </c>
      <c r="GR85">
        <v>3</v>
      </c>
      <c r="HA85" t="s">
        <v>2367</v>
      </c>
      <c r="HC85" t="s">
        <v>294</v>
      </c>
      <c r="HD85" t="s">
        <v>313</v>
      </c>
      <c r="HF85">
        <v>0</v>
      </c>
      <c r="HG85">
        <v>11</v>
      </c>
      <c r="HH85">
        <v>21</v>
      </c>
      <c r="HI85" t="s">
        <v>275</v>
      </c>
      <c r="HL85" t="s">
        <v>2264</v>
      </c>
      <c r="HM85" t="s">
        <v>1838</v>
      </c>
      <c r="HO85" t="s">
        <v>2368</v>
      </c>
      <c r="HP85" t="s">
        <v>2369</v>
      </c>
      <c r="HQ85" t="s">
        <v>2370</v>
      </c>
      <c r="HR85" t="s">
        <v>2371</v>
      </c>
      <c r="HT85" t="s">
        <v>2372</v>
      </c>
      <c r="HW85">
        <v>-49</v>
      </c>
      <c r="HX85">
        <v>3953554</v>
      </c>
      <c r="HZ85">
        <v>3953513</v>
      </c>
      <c r="IC85">
        <v>0</v>
      </c>
      <c r="ID85">
        <v>0</v>
      </c>
      <c r="IM85">
        <v>83</v>
      </c>
      <c r="IU85">
        <v>2</v>
      </c>
      <c r="IV85">
        <f>IF(AND(Table1[[#This Row],[R/P]]="P",Table1[[#This Row],[PaRes]]&lt;&gt;"SCRBL",Table1[[#This Row],[PaRes]]&lt;&gt;"RUN",Table1[[#This Row],[Penalty]]&lt;&gt;1),1,0)</f>
        <v>1</v>
      </c>
      <c r="IW85">
        <f>IF(AND(Table1[[#This Row],[Pass Play]]=1,Table1[[#This Row],[PaRes]]&lt;&gt;"SAC"),1,0)</f>
        <v>1</v>
      </c>
      <c r="IX85">
        <f>IF(Table1[[#This Row],[PaRes]]="COM",1,0)</f>
        <v>0</v>
      </c>
      <c r="IY85">
        <f>IF(Table1[[#This Row],[Pass Play]]=1,Table1[[#This Row],[Gn]],0)</f>
        <v>0</v>
      </c>
      <c r="IZ85">
        <f>IF(AND(Table1[[#This Row],[Pass Play]]=1,Table1[[#This Row],[EFF]]="Y"),1,0)</f>
        <v>0</v>
      </c>
      <c r="JA85">
        <f>IF(AND(Table1[[#This Row],[Pass Play]]=1,Table1[[#This Row],[EFF]]="Y"),Table1[[#This Row],[Gn]],0)</f>
        <v>0</v>
      </c>
      <c r="JB85">
        <f>IF(AND(Table1[[#This Row],[Pass Play]]=1,Table1[[#This Row],[Gn]]&gt;=15),1,0)</f>
        <v>0</v>
      </c>
      <c r="JC85">
        <f>IF(AND(Table1[[#This Row],[Pass Play]]=1,Table1[[#This Row],[Big Play Passes]]=1),Table1[[#This Row],[Gn]],0)</f>
        <v>0</v>
      </c>
      <c r="JD85">
        <f>IF(AND(OR(Table1[[#This Row],[R/P]]="R",Table1[[#This Row],[PaRes]]="SCRBL",Table1[[#This Row],[PaRes]]="RUN"),Table1[[#This Row],[Penalty]]&lt;&gt;1),1,0)</f>
        <v>0</v>
      </c>
      <c r="JE85">
        <f>IF(Table1[[#This Row],[Rush Attempts]]=1,Table1[[#This Row],[Gn]],0)</f>
        <v>0</v>
      </c>
      <c r="JF85">
        <f>IF(AND(Table1[[#This Row],[Rush Attempts]]=1,Table1[[#This Row],[EFF]]="Y"),1,0)</f>
        <v>0</v>
      </c>
      <c r="JG85">
        <f>IF(AND(Table1[[#This Row],[Rush Attempts]]=1,Table1[[#This Row],[EFF]]="Y"),Table1[[#This Row],[Gn]],0)</f>
        <v>0</v>
      </c>
      <c r="JH85">
        <f>IF(AND(Table1[[#This Row],[Rush Attempts]]=1,Table1[[#This Row],[Gn]]&gt;=10),1,0)</f>
        <v>0</v>
      </c>
      <c r="JI85">
        <f>IF(AND(Table1[[#This Row],[Rush Attempts]]=1,Table1[[#This Row],[Big Play Run]]=1),Table1[[#This Row],[Gn]],0)</f>
        <v>0</v>
      </c>
      <c r="JJ85">
        <f>IF(Table1[[#This Row],[PaRes]]="SAC",1,0)</f>
        <v>0</v>
      </c>
      <c r="JK85">
        <f>IF(Table1[[#This Row],[Sacks]]=1,Table1[[#This Row],[Gn]],0)</f>
        <v>0</v>
      </c>
      <c r="JL85">
        <f>IF(Table1[[#This Row],[PaRes]]="INT",1,0)</f>
        <v>0</v>
      </c>
      <c r="JM85">
        <f>IF(Table1[[#This Row],[pff_PENALTY]]&lt;&gt;"",1,0)</f>
        <v>0</v>
      </c>
      <c r="JN85">
        <f>Table1[[#This Row],[pff_PENYARDS]]</f>
        <v>0</v>
      </c>
      <c r="JO85">
        <f>IF(Table1[[#This Row],[S/End]]="TD",1,0)</f>
        <v>0</v>
      </c>
      <c r="JP85">
        <f>IF(OR(Table1[[#This Row],[S/End]]="FGGD"),1,0)</f>
        <v>0</v>
      </c>
      <c r="JQ85">
        <f>IF(OR(Table1[[#This Row],[S/End]]="FUM",Table1[[#This Row],[S/End]]="INT"),1,0)</f>
        <v>0</v>
      </c>
      <c r="JR85">
        <f>IF(AND(Table1[[#This Row],[Touchdown]]=1,Table1[[#This Row],[Pass Play]]=1),1,0)</f>
        <v>0</v>
      </c>
      <c r="JS85">
        <f t="shared" si="5"/>
        <v>0</v>
      </c>
      <c r="JT85">
        <f>IF(AND(OR(Table1[[#This Row],[Pass Play]]=1,Table1[[#This Row],[Rush Attempts]]=1),Table1[[#This Row],[Dn]]=3),1,0)</f>
        <v>0</v>
      </c>
      <c r="JU85">
        <f>IF(AND(Table1[[#This Row],[3rd down attempt]]=1,Table1[[#This Row],[EFF]]="Y"),1,0)</f>
        <v>0</v>
      </c>
      <c r="JV85">
        <f>IF(AND(Table1[[#This Row],[3rd down attempt]]=1,Table1[[#This Row],[Dist]]&gt;=7),1,0)</f>
        <v>0</v>
      </c>
      <c r="JW85">
        <f>IF(AND(OR(Table1[[#This Row],[Pass Play]]=1,Table1[[#This Row],[Rush Attempts]]=1),Table1[[#This Row],[Dn]]=4),1,0)</f>
        <v>0</v>
      </c>
      <c r="JX85">
        <f>IF(AND(Table1[[#This Row],[4th down attempt]]=1,Table1[[#This Row],[EFF]]="Y"),1,0)</f>
        <v>0</v>
      </c>
      <c r="JY85">
        <f>IF(AND(OR(Table1[[#This Row],[Pass Play]]=1,Table1[[#This Row],[Rush Attempts]]=1),Table1[[#This Row],[FPos]]&gt;=0,Table1[[#This Row],[FPos]]&lt;=20),1,0)</f>
        <v>0</v>
      </c>
      <c r="JZ85">
        <f>IF(AND(OR(Table1[[#This Row],[Pass Play]]=1,Table1[[#This Row],[Rush Attempts]]=1),Table1[[#This Row],[Dist]]&lt;=Table1[[#This Row],[Gn]]),1,0)</f>
        <v>0</v>
      </c>
      <c r="KA85">
        <f>IF(Table1[[#This Row],[S/End]]&lt;&gt;"",1,0)</f>
        <v>0</v>
      </c>
      <c r="KB85">
        <f>IF(Table1[[#This Row],[S/End]]="TD",1,0)</f>
        <v>0</v>
      </c>
      <c r="KC85">
        <f>IF(Table1[[#This Row],[S/End]]="FGGD",1,0)</f>
        <v>0</v>
      </c>
      <c r="KD85">
        <f>IF(AND(OR(Table1[[#This Row],[Pass Play]]=1,Table1[[#This Row],[Rush Attempts]]=1),Table1[[#This Row],[Gn]]&lt;0),1,0)</f>
        <v>0</v>
      </c>
      <c r="KE85" s="375">
        <f>IF(AND(Table1[[#This Row],[pff_DRVENDPSN]]=3,Table1[[#This Row],[pff_DRVENDEVENT]]="PUNT"),1,0)</f>
        <v>0</v>
      </c>
    </row>
    <row r="86" spans="1:291" hidden="1">
      <c r="A86">
        <v>35</v>
      </c>
      <c r="B86">
        <v>2102</v>
      </c>
      <c r="C86" t="s">
        <v>14476</v>
      </c>
      <c r="W86" t="s">
        <v>679</v>
      </c>
      <c r="BQ86">
        <f t="shared" si="3"/>
        <v>0</v>
      </c>
      <c r="BR86">
        <f t="shared" si="4"/>
        <v>0</v>
      </c>
      <c r="IV86">
        <f>IF(AND(Table1[[#This Row],[R/P]]="P",Table1[[#This Row],[PaRes]]&lt;&gt;"SCRBL",Table1[[#This Row],[PaRes]]&lt;&gt;"RUN",Table1[[#This Row],[Penalty]]&lt;&gt;1),1,0)</f>
        <v>0</v>
      </c>
      <c r="IW86">
        <f>IF(AND(Table1[[#This Row],[Pass Play]]=1,Table1[[#This Row],[PaRes]]&lt;&gt;"SAC"),1,0)</f>
        <v>0</v>
      </c>
      <c r="IX86">
        <f>IF(Table1[[#This Row],[PaRes]]="COM",1,0)</f>
        <v>0</v>
      </c>
      <c r="IY86">
        <f>IF(Table1[[#This Row],[Pass Play]]=1,Table1[[#This Row],[Gn]],0)</f>
        <v>0</v>
      </c>
      <c r="IZ86">
        <f>IF(AND(Table1[[#This Row],[Pass Play]]=1,Table1[[#This Row],[EFF]]="Y"),1,0)</f>
        <v>0</v>
      </c>
      <c r="JA86">
        <f>IF(AND(Table1[[#This Row],[Pass Play]]=1,Table1[[#This Row],[EFF]]="Y"),Table1[[#This Row],[Gn]],0)</f>
        <v>0</v>
      </c>
      <c r="JB86">
        <f>IF(AND(Table1[[#This Row],[Pass Play]]=1,Table1[[#This Row],[Gn]]&gt;=15),1,0)</f>
        <v>0</v>
      </c>
      <c r="JC86">
        <f>IF(AND(Table1[[#This Row],[Pass Play]]=1,Table1[[#This Row],[Big Play Passes]]=1),Table1[[#This Row],[Gn]],0)</f>
        <v>0</v>
      </c>
      <c r="JD86">
        <f>IF(AND(OR(Table1[[#This Row],[R/P]]="R",Table1[[#This Row],[PaRes]]="SCRBL",Table1[[#This Row],[PaRes]]="RUN"),Table1[[#This Row],[Penalty]]&lt;&gt;1),1,0)</f>
        <v>0</v>
      </c>
      <c r="JE86">
        <f>IF(Table1[[#This Row],[Rush Attempts]]=1,Table1[[#This Row],[Gn]],0)</f>
        <v>0</v>
      </c>
      <c r="JF86">
        <f>IF(AND(Table1[[#This Row],[Rush Attempts]]=1,Table1[[#This Row],[EFF]]="Y"),1,0)</f>
        <v>0</v>
      </c>
      <c r="JG86">
        <f>IF(AND(Table1[[#This Row],[Rush Attempts]]=1,Table1[[#This Row],[EFF]]="Y"),Table1[[#This Row],[Gn]],0)</f>
        <v>0</v>
      </c>
      <c r="JH86">
        <f>IF(AND(Table1[[#This Row],[Rush Attempts]]=1,Table1[[#This Row],[Gn]]&gt;=10),1,0)</f>
        <v>0</v>
      </c>
      <c r="JI86">
        <f>IF(AND(Table1[[#This Row],[Rush Attempts]]=1,Table1[[#This Row],[Big Play Run]]=1),Table1[[#This Row],[Gn]],0)</f>
        <v>0</v>
      </c>
      <c r="JJ86">
        <f>IF(Table1[[#This Row],[PaRes]]="SAC",1,0)</f>
        <v>0</v>
      </c>
      <c r="JK86">
        <f>IF(Table1[[#This Row],[Sacks]]=1,Table1[[#This Row],[Gn]],0)</f>
        <v>0</v>
      </c>
      <c r="JL86">
        <f>IF(Table1[[#This Row],[PaRes]]="INT",1,0)</f>
        <v>0</v>
      </c>
      <c r="JM86">
        <f>IF(Table1[[#This Row],[pff_PENALTY]]&lt;&gt;"",1,0)</f>
        <v>0</v>
      </c>
      <c r="JN86">
        <f>Table1[[#This Row],[pff_PENYARDS]]</f>
        <v>0</v>
      </c>
      <c r="JO86">
        <f>IF(Table1[[#This Row],[S/End]]="TD",1,0)</f>
        <v>0</v>
      </c>
      <c r="JP86">
        <f>IF(OR(Table1[[#This Row],[S/End]]="FGGD"),1,0)</f>
        <v>0</v>
      </c>
      <c r="JQ86">
        <f>IF(OR(Table1[[#This Row],[S/End]]="FUM",Table1[[#This Row],[S/End]]="INT"),1,0)</f>
        <v>0</v>
      </c>
      <c r="JR86">
        <f>IF(AND(Table1[[#This Row],[Touchdown]]=1,Table1[[#This Row],[Pass Play]]=1),1,0)</f>
        <v>0</v>
      </c>
      <c r="JS86">
        <f t="shared" si="5"/>
        <v>0</v>
      </c>
      <c r="JT86">
        <f>IF(AND(OR(Table1[[#This Row],[Pass Play]]=1,Table1[[#This Row],[Rush Attempts]]=1),Table1[[#This Row],[Dn]]=3),1,0)</f>
        <v>0</v>
      </c>
      <c r="JU86">
        <f>IF(AND(Table1[[#This Row],[3rd down attempt]]=1,Table1[[#This Row],[EFF]]="Y"),1,0)</f>
        <v>0</v>
      </c>
      <c r="JV86">
        <f>IF(AND(Table1[[#This Row],[3rd down attempt]]=1,Table1[[#This Row],[Dist]]&gt;=7),1,0)</f>
        <v>0</v>
      </c>
      <c r="JW86">
        <f>IF(AND(OR(Table1[[#This Row],[Pass Play]]=1,Table1[[#This Row],[Rush Attempts]]=1),Table1[[#This Row],[Dn]]=4),1,0)</f>
        <v>0</v>
      </c>
      <c r="JX86">
        <f>IF(AND(Table1[[#This Row],[4th down attempt]]=1,Table1[[#This Row],[EFF]]="Y"),1,0)</f>
        <v>0</v>
      </c>
      <c r="JY86">
        <f>IF(AND(OR(Table1[[#This Row],[Pass Play]]=1,Table1[[#This Row],[Rush Attempts]]=1),Table1[[#This Row],[FPos]]&gt;=0,Table1[[#This Row],[FPos]]&lt;=20),1,0)</f>
        <v>0</v>
      </c>
      <c r="JZ86">
        <f>IF(AND(OR(Table1[[#This Row],[Pass Play]]=1,Table1[[#This Row],[Rush Attempts]]=1),Table1[[#This Row],[Dist]]&lt;=Table1[[#This Row],[Gn]]),1,0)</f>
        <v>0</v>
      </c>
      <c r="KA86">
        <f>IF(Table1[[#This Row],[S/End]]&lt;&gt;"",1,0)</f>
        <v>0</v>
      </c>
      <c r="KB86">
        <f>IF(Table1[[#This Row],[S/End]]="TD",1,0)</f>
        <v>0</v>
      </c>
      <c r="KC86">
        <f>IF(Table1[[#This Row],[S/End]]="FGGD",1,0)</f>
        <v>0</v>
      </c>
      <c r="KD86">
        <f>IF(AND(OR(Table1[[#This Row],[Pass Play]]=1,Table1[[#This Row],[Rush Attempts]]=1),Table1[[#This Row],[Gn]]&lt;0),1,0)</f>
        <v>0</v>
      </c>
      <c r="KE86" s="375">
        <f>IF(AND(Table1[[#This Row],[pff_DRVENDPSN]]=3,Table1[[#This Row],[pff_DRVENDEVENT]]="PUNT"),1,0)</f>
        <v>0</v>
      </c>
    </row>
    <row r="87" spans="1:291" hidden="1">
      <c r="A87">
        <v>36</v>
      </c>
      <c r="B87">
        <v>2102</v>
      </c>
      <c r="C87" t="s">
        <v>14476</v>
      </c>
      <c r="D87">
        <v>2</v>
      </c>
      <c r="E87">
        <v>2</v>
      </c>
      <c r="F87">
        <v>10</v>
      </c>
      <c r="G87">
        <v>0</v>
      </c>
      <c r="H87">
        <v>-49</v>
      </c>
      <c r="J87" t="s">
        <v>298</v>
      </c>
      <c r="K87">
        <v>11</v>
      </c>
      <c r="L87">
        <v>11</v>
      </c>
      <c r="M87" t="s">
        <v>2375</v>
      </c>
      <c r="N87" t="s">
        <v>978</v>
      </c>
      <c r="P87" t="s">
        <v>1750</v>
      </c>
      <c r="W87" t="s">
        <v>253</v>
      </c>
      <c r="X87" t="s">
        <v>2376</v>
      </c>
      <c r="Y87" t="s">
        <v>664</v>
      </c>
      <c r="Z87" t="s">
        <v>2377</v>
      </c>
      <c r="AB87" t="s">
        <v>325</v>
      </c>
      <c r="AC87" t="s">
        <v>326</v>
      </c>
      <c r="AK87" t="s">
        <v>756</v>
      </c>
      <c r="AP87">
        <v>15</v>
      </c>
      <c r="BJ87" t="s">
        <v>274</v>
      </c>
      <c r="BQ87">
        <f t="shared" si="3"/>
        <v>1</v>
      </c>
      <c r="BR87">
        <f t="shared" si="4"/>
        <v>0</v>
      </c>
      <c r="BT87" t="s">
        <v>1602</v>
      </c>
      <c r="BV87">
        <v>23</v>
      </c>
      <c r="BX87">
        <v>0</v>
      </c>
      <c r="BY87" t="s">
        <v>2378</v>
      </c>
      <c r="CA87">
        <v>0</v>
      </c>
      <c r="CD87" s="3">
        <v>8.3333333333333329E-2</v>
      </c>
      <c r="CE87" t="s">
        <v>294</v>
      </c>
      <c r="CF87" t="s">
        <v>2379</v>
      </c>
      <c r="CG87">
        <v>9</v>
      </c>
      <c r="CI87" t="s">
        <v>331</v>
      </c>
      <c r="CJ87">
        <v>0</v>
      </c>
      <c r="CK87" t="s">
        <v>2380</v>
      </c>
      <c r="CL87" s="4">
        <v>38444</v>
      </c>
      <c r="CM87" t="s">
        <v>2381</v>
      </c>
      <c r="CN87" t="s">
        <v>2382</v>
      </c>
      <c r="CO87">
        <v>23</v>
      </c>
      <c r="CP87" t="s">
        <v>2028</v>
      </c>
      <c r="CQ87" t="s">
        <v>282</v>
      </c>
      <c r="CR87" t="s">
        <v>1602</v>
      </c>
      <c r="CU87" t="s">
        <v>2383</v>
      </c>
      <c r="CW87">
        <v>0</v>
      </c>
      <c r="CY87">
        <v>5</v>
      </c>
      <c r="CZ87" t="s">
        <v>2209</v>
      </c>
      <c r="DA87">
        <v>-49</v>
      </c>
      <c r="DB87">
        <v>8</v>
      </c>
      <c r="DC87" t="s">
        <v>1609</v>
      </c>
      <c r="DD87">
        <v>-25</v>
      </c>
      <c r="DK87">
        <v>0</v>
      </c>
      <c r="DL87" s="4">
        <v>44449</v>
      </c>
      <c r="DM87">
        <v>20022</v>
      </c>
      <c r="DN87">
        <v>2021</v>
      </c>
      <c r="DO87">
        <v>0</v>
      </c>
      <c r="DQ87">
        <v>79116</v>
      </c>
      <c r="DR87">
        <v>88</v>
      </c>
      <c r="DU87" t="s">
        <v>274</v>
      </c>
      <c r="DV87" t="s">
        <v>257</v>
      </c>
      <c r="DX87">
        <v>21</v>
      </c>
      <c r="DY87" t="s">
        <v>275</v>
      </c>
      <c r="EA87" t="s">
        <v>2384</v>
      </c>
      <c r="EB87" t="s">
        <v>2385</v>
      </c>
      <c r="EE87">
        <v>0</v>
      </c>
      <c r="EF87" t="s">
        <v>1840</v>
      </c>
      <c r="EG87" t="s">
        <v>383</v>
      </c>
      <c r="EH87">
        <v>0</v>
      </c>
      <c r="EJ87" t="s">
        <v>340</v>
      </c>
      <c r="EK87" t="s">
        <v>486</v>
      </c>
      <c r="EL87" t="s">
        <v>2386</v>
      </c>
      <c r="EM87" t="s">
        <v>2387</v>
      </c>
      <c r="EN87" t="s">
        <v>2388</v>
      </c>
      <c r="EO87" t="s">
        <v>269</v>
      </c>
      <c r="EP87" t="s">
        <v>490</v>
      </c>
      <c r="EQ87">
        <v>0</v>
      </c>
      <c r="ER87" t="s">
        <v>491</v>
      </c>
      <c r="ES87" t="s">
        <v>1705</v>
      </c>
      <c r="ET87" t="s">
        <v>2389</v>
      </c>
      <c r="EU87">
        <v>9</v>
      </c>
      <c r="EV87" t="s">
        <v>348</v>
      </c>
      <c r="EW87" t="s">
        <v>1983</v>
      </c>
      <c r="EX87" t="s">
        <v>395</v>
      </c>
      <c r="EY87" t="s">
        <v>492</v>
      </c>
      <c r="FB87" t="s">
        <v>2258</v>
      </c>
      <c r="FC87" t="s">
        <v>2390</v>
      </c>
      <c r="FE87">
        <v>0</v>
      </c>
      <c r="FF87">
        <v>18</v>
      </c>
      <c r="FK87" t="s">
        <v>2391</v>
      </c>
      <c r="FL87">
        <v>0</v>
      </c>
      <c r="FN87">
        <v>0</v>
      </c>
      <c r="FO87" t="s">
        <v>2384</v>
      </c>
      <c r="FP87" t="s">
        <v>1182</v>
      </c>
      <c r="FQ87">
        <v>0</v>
      </c>
      <c r="FS87" t="s">
        <v>395</v>
      </c>
      <c r="FV87" t="s">
        <v>496</v>
      </c>
      <c r="FY87">
        <v>0</v>
      </c>
      <c r="GA87">
        <v>21.23</v>
      </c>
      <c r="GB87">
        <v>-2</v>
      </c>
      <c r="GC87">
        <v>0</v>
      </c>
      <c r="GE87" t="s">
        <v>355</v>
      </c>
      <c r="GF87">
        <v>1</v>
      </c>
      <c r="GG87" t="s">
        <v>274</v>
      </c>
      <c r="GH87">
        <v>2.5</v>
      </c>
      <c r="GI87">
        <v>3.3</v>
      </c>
      <c r="GJ87">
        <v>0</v>
      </c>
      <c r="GK87">
        <v>0</v>
      </c>
      <c r="GL87" t="s">
        <v>2392</v>
      </c>
      <c r="GM87" t="s">
        <v>2393</v>
      </c>
      <c r="GP87">
        <v>4</v>
      </c>
      <c r="GQ87" t="s">
        <v>779</v>
      </c>
      <c r="GR87">
        <v>20</v>
      </c>
      <c r="HA87" t="s">
        <v>2394</v>
      </c>
      <c r="HC87" t="s">
        <v>313</v>
      </c>
      <c r="HD87" t="s">
        <v>313</v>
      </c>
      <c r="HE87" t="s">
        <v>2395</v>
      </c>
      <c r="HF87">
        <v>0</v>
      </c>
      <c r="HG87">
        <v>11</v>
      </c>
      <c r="HH87">
        <v>21</v>
      </c>
      <c r="HI87" t="s">
        <v>275</v>
      </c>
      <c r="HL87" t="s">
        <v>499</v>
      </c>
      <c r="HM87" t="s">
        <v>1838</v>
      </c>
      <c r="HN87" t="s">
        <v>1705</v>
      </c>
      <c r="HO87" t="s">
        <v>2041</v>
      </c>
      <c r="HP87" t="s">
        <v>2396</v>
      </c>
      <c r="HQ87" t="s">
        <v>2397</v>
      </c>
      <c r="HR87" t="s">
        <v>2398</v>
      </c>
      <c r="HT87" t="s">
        <v>2399</v>
      </c>
      <c r="HW87">
        <v>-49</v>
      </c>
      <c r="HX87">
        <v>3953580</v>
      </c>
      <c r="HY87" t="s">
        <v>2400</v>
      </c>
      <c r="HZ87">
        <v>3953554</v>
      </c>
      <c r="IC87">
        <v>-1.5</v>
      </c>
      <c r="ID87">
        <v>1</v>
      </c>
      <c r="IM87">
        <v>84</v>
      </c>
      <c r="IU87">
        <v>2</v>
      </c>
      <c r="IV87">
        <f>IF(AND(Table1[[#This Row],[R/P]]="P",Table1[[#This Row],[PaRes]]&lt;&gt;"SCRBL",Table1[[#This Row],[PaRes]]&lt;&gt;"RUN",Table1[[#This Row],[Penalty]]&lt;&gt;1),1,0)</f>
        <v>1</v>
      </c>
      <c r="IW87">
        <f>IF(AND(Table1[[#This Row],[Pass Play]]=1,Table1[[#This Row],[PaRes]]&lt;&gt;"SAC"),1,0)</f>
        <v>1</v>
      </c>
      <c r="IX87">
        <f>IF(Table1[[#This Row],[PaRes]]="COM",1,0)</f>
        <v>0</v>
      </c>
      <c r="IY87">
        <f>IF(Table1[[#This Row],[Pass Play]]=1,Table1[[#This Row],[Gn]],0)</f>
        <v>0</v>
      </c>
      <c r="IZ87">
        <f>IF(AND(Table1[[#This Row],[Pass Play]]=1,Table1[[#This Row],[EFF]]="Y"),1,0)</f>
        <v>0</v>
      </c>
      <c r="JA87">
        <f>IF(AND(Table1[[#This Row],[Pass Play]]=1,Table1[[#This Row],[EFF]]="Y"),Table1[[#This Row],[Gn]],0)</f>
        <v>0</v>
      </c>
      <c r="JB87">
        <f>IF(AND(Table1[[#This Row],[Pass Play]]=1,Table1[[#This Row],[Gn]]&gt;=15),1,0)</f>
        <v>0</v>
      </c>
      <c r="JC87">
        <f>IF(AND(Table1[[#This Row],[Pass Play]]=1,Table1[[#This Row],[Big Play Passes]]=1),Table1[[#This Row],[Gn]],0)</f>
        <v>0</v>
      </c>
      <c r="JD87">
        <f>IF(AND(OR(Table1[[#This Row],[R/P]]="R",Table1[[#This Row],[PaRes]]="SCRBL",Table1[[#This Row],[PaRes]]="RUN"),Table1[[#This Row],[Penalty]]&lt;&gt;1),1,0)</f>
        <v>0</v>
      </c>
      <c r="JE87">
        <f>IF(Table1[[#This Row],[Rush Attempts]]=1,Table1[[#This Row],[Gn]],0)</f>
        <v>0</v>
      </c>
      <c r="JF87">
        <f>IF(AND(Table1[[#This Row],[Rush Attempts]]=1,Table1[[#This Row],[EFF]]="Y"),1,0)</f>
        <v>0</v>
      </c>
      <c r="JG87">
        <f>IF(AND(Table1[[#This Row],[Rush Attempts]]=1,Table1[[#This Row],[EFF]]="Y"),Table1[[#This Row],[Gn]],0)</f>
        <v>0</v>
      </c>
      <c r="JH87">
        <f>IF(AND(Table1[[#This Row],[Rush Attempts]]=1,Table1[[#This Row],[Gn]]&gt;=10),1,0)</f>
        <v>0</v>
      </c>
      <c r="JI87">
        <f>IF(AND(Table1[[#This Row],[Rush Attempts]]=1,Table1[[#This Row],[Big Play Run]]=1),Table1[[#This Row],[Gn]],0)</f>
        <v>0</v>
      </c>
      <c r="JJ87">
        <f>IF(Table1[[#This Row],[PaRes]]="SAC",1,0)</f>
        <v>0</v>
      </c>
      <c r="JK87">
        <f>IF(Table1[[#This Row],[Sacks]]=1,Table1[[#This Row],[Gn]],0)</f>
        <v>0</v>
      </c>
      <c r="JL87">
        <f>IF(Table1[[#This Row],[PaRes]]="INT",1,0)</f>
        <v>0</v>
      </c>
      <c r="JM87">
        <f>IF(Table1[[#This Row],[pff_PENALTY]]&lt;&gt;"",1,0)</f>
        <v>0</v>
      </c>
      <c r="JN87">
        <f>Table1[[#This Row],[pff_PENYARDS]]</f>
        <v>0</v>
      </c>
      <c r="JO87">
        <f>IF(Table1[[#This Row],[S/End]]="TD",1,0)</f>
        <v>0</v>
      </c>
      <c r="JP87">
        <f>IF(OR(Table1[[#This Row],[S/End]]="FGGD"),1,0)</f>
        <v>0</v>
      </c>
      <c r="JQ87">
        <f>IF(OR(Table1[[#This Row],[S/End]]="FUM",Table1[[#This Row],[S/End]]="INT"),1,0)</f>
        <v>0</v>
      </c>
      <c r="JR87">
        <f>IF(AND(Table1[[#This Row],[Touchdown]]=1,Table1[[#This Row],[Pass Play]]=1),1,0)</f>
        <v>0</v>
      </c>
      <c r="JS87">
        <f t="shared" si="5"/>
        <v>0</v>
      </c>
      <c r="JT87">
        <f>IF(AND(OR(Table1[[#This Row],[Pass Play]]=1,Table1[[#This Row],[Rush Attempts]]=1),Table1[[#This Row],[Dn]]=3),1,0)</f>
        <v>0</v>
      </c>
      <c r="JU87">
        <f>IF(AND(Table1[[#This Row],[3rd down attempt]]=1,Table1[[#This Row],[EFF]]="Y"),1,0)</f>
        <v>0</v>
      </c>
      <c r="JV87">
        <f>IF(AND(Table1[[#This Row],[3rd down attempt]]=1,Table1[[#This Row],[Dist]]&gt;=7),1,0)</f>
        <v>0</v>
      </c>
      <c r="JW87">
        <f>IF(AND(OR(Table1[[#This Row],[Pass Play]]=1,Table1[[#This Row],[Rush Attempts]]=1),Table1[[#This Row],[Dn]]=4),1,0)</f>
        <v>0</v>
      </c>
      <c r="JX87">
        <f>IF(AND(Table1[[#This Row],[4th down attempt]]=1,Table1[[#This Row],[EFF]]="Y"),1,0)</f>
        <v>0</v>
      </c>
      <c r="JY87">
        <f>IF(AND(OR(Table1[[#This Row],[Pass Play]]=1,Table1[[#This Row],[Rush Attempts]]=1),Table1[[#This Row],[FPos]]&gt;=0,Table1[[#This Row],[FPos]]&lt;=20),1,0)</f>
        <v>0</v>
      </c>
      <c r="JZ87">
        <f>IF(AND(OR(Table1[[#This Row],[Pass Play]]=1,Table1[[#This Row],[Rush Attempts]]=1),Table1[[#This Row],[Dist]]&lt;=Table1[[#This Row],[Gn]]),1,0)</f>
        <v>0</v>
      </c>
      <c r="KA87">
        <f>IF(Table1[[#This Row],[S/End]]&lt;&gt;"",1,0)</f>
        <v>0</v>
      </c>
      <c r="KB87">
        <f>IF(Table1[[#This Row],[S/End]]="TD",1,0)</f>
        <v>0</v>
      </c>
      <c r="KC87">
        <f>IF(Table1[[#This Row],[S/End]]="FGGD",1,0)</f>
        <v>0</v>
      </c>
      <c r="KD87">
        <f>IF(AND(OR(Table1[[#This Row],[Pass Play]]=1,Table1[[#This Row],[Rush Attempts]]=1),Table1[[#This Row],[Gn]]&lt;0),1,0)</f>
        <v>0</v>
      </c>
      <c r="KE87" s="375">
        <f>IF(AND(Table1[[#This Row],[pff_DRVENDPSN]]=3,Table1[[#This Row],[pff_DRVENDEVENT]]="PUNT"),1,0)</f>
        <v>0</v>
      </c>
    </row>
    <row r="88" spans="1:291" hidden="1">
      <c r="A88">
        <v>37</v>
      </c>
      <c r="B88">
        <v>2102</v>
      </c>
      <c r="C88" t="s">
        <v>14476</v>
      </c>
      <c r="D88">
        <v>2</v>
      </c>
      <c r="E88">
        <v>3</v>
      </c>
      <c r="F88">
        <v>10</v>
      </c>
      <c r="G88">
        <v>6</v>
      </c>
      <c r="H88">
        <v>-49</v>
      </c>
      <c r="J88" t="s">
        <v>298</v>
      </c>
      <c r="K88">
        <v>12</v>
      </c>
      <c r="L88" t="s">
        <v>438</v>
      </c>
      <c r="M88" t="s">
        <v>439</v>
      </c>
      <c r="N88" t="s">
        <v>440</v>
      </c>
      <c r="O88" t="s">
        <v>254</v>
      </c>
      <c r="P88" t="s">
        <v>441</v>
      </c>
      <c r="Q88" t="s">
        <v>442</v>
      </c>
      <c r="S88" t="s">
        <v>443</v>
      </c>
      <c r="W88" t="s">
        <v>257</v>
      </c>
      <c r="X88" t="s">
        <v>2402</v>
      </c>
      <c r="AE88" t="s">
        <v>445</v>
      </c>
      <c r="AF88" t="s">
        <v>446</v>
      </c>
      <c r="AG88" t="s">
        <v>2402</v>
      </c>
      <c r="AH88" t="s">
        <v>257</v>
      </c>
      <c r="AJ88">
        <v>15</v>
      </c>
      <c r="AP88">
        <v>15</v>
      </c>
      <c r="AY88">
        <v>4</v>
      </c>
      <c r="BJ88" t="s">
        <v>274</v>
      </c>
      <c r="BQ88">
        <f t="shared" si="3"/>
        <v>0</v>
      </c>
      <c r="BR88">
        <f t="shared" si="4"/>
        <v>10</v>
      </c>
      <c r="BT88" t="s">
        <v>1602</v>
      </c>
      <c r="BV88">
        <v>23</v>
      </c>
      <c r="BX88">
        <v>0</v>
      </c>
      <c r="BY88" t="s">
        <v>2403</v>
      </c>
      <c r="CD88" s="3">
        <v>7.9861111111111105E-2</v>
      </c>
      <c r="CF88" t="s">
        <v>2404</v>
      </c>
      <c r="CJ88">
        <v>0</v>
      </c>
      <c r="CK88" t="s">
        <v>2405</v>
      </c>
      <c r="CL88" s="4">
        <v>38444</v>
      </c>
      <c r="CM88" t="s">
        <v>2406</v>
      </c>
      <c r="CN88" t="s">
        <v>2407</v>
      </c>
      <c r="CO88">
        <v>23</v>
      </c>
      <c r="CQ88" t="s">
        <v>282</v>
      </c>
      <c r="CR88" t="s">
        <v>1602</v>
      </c>
      <c r="CU88" t="s">
        <v>2408</v>
      </c>
      <c r="CW88">
        <v>0</v>
      </c>
      <c r="CY88">
        <v>6</v>
      </c>
      <c r="CZ88" t="s">
        <v>2209</v>
      </c>
      <c r="DA88">
        <v>-49</v>
      </c>
      <c r="DB88">
        <v>8</v>
      </c>
      <c r="DC88" t="s">
        <v>1609</v>
      </c>
      <c r="DD88">
        <v>-25</v>
      </c>
      <c r="DF88" t="s">
        <v>2409</v>
      </c>
      <c r="DK88">
        <v>6</v>
      </c>
      <c r="DL88" s="4">
        <v>44449</v>
      </c>
      <c r="DM88">
        <v>20022</v>
      </c>
      <c r="DN88">
        <v>2021</v>
      </c>
      <c r="DO88">
        <v>0</v>
      </c>
      <c r="DQ88">
        <v>79116</v>
      </c>
      <c r="DR88">
        <v>89</v>
      </c>
      <c r="DU88" t="s">
        <v>274</v>
      </c>
      <c r="DV88" t="s">
        <v>257</v>
      </c>
      <c r="DX88">
        <v>21</v>
      </c>
      <c r="DY88" t="s">
        <v>275</v>
      </c>
      <c r="EE88">
        <v>0</v>
      </c>
      <c r="EF88" t="s">
        <v>453</v>
      </c>
      <c r="EG88" t="s">
        <v>383</v>
      </c>
      <c r="EH88">
        <v>1</v>
      </c>
      <c r="EJ88" t="s">
        <v>454</v>
      </c>
      <c r="EK88" t="s">
        <v>1077</v>
      </c>
      <c r="EL88" t="s">
        <v>2410</v>
      </c>
      <c r="EM88" t="s">
        <v>2411</v>
      </c>
      <c r="EN88" t="s">
        <v>588</v>
      </c>
      <c r="EO88" t="s">
        <v>269</v>
      </c>
      <c r="EP88" t="s">
        <v>890</v>
      </c>
      <c r="EQ88">
        <v>0</v>
      </c>
      <c r="ET88" t="s">
        <v>2412</v>
      </c>
      <c r="FE88">
        <v>0</v>
      </c>
      <c r="FF88">
        <v>6</v>
      </c>
      <c r="FG88" t="s">
        <v>621</v>
      </c>
      <c r="FH88" t="s">
        <v>1028</v>
      </c>
      <c r="FI88" t="s">
        <v>1357</v>
      </c>
      <c r="FL88">
        <v>0</v>
      </c>
      <c r="FN88">
        <v>0</v>
      </c>
      <c r="FQ88">
        <v>0</v>
      </c>
      <c r="FS88" t="s">
        <v>462</v>
      </c>
      <c r="FU88" t="s">
        <v>257</v>
      </c>
      <c r="FV88" t="s">
        <v>777</v>
      </c>
      <c r="FW88" t="s">
        <v>397</v>
      </c>
      <c r="FX88" t="s">
        <v>2413</v>
      </c>
      <c r="FY88">
        <v>0</v>
      </c>
      <c r="GA88">
        <v>21.23</v>
      </c>
      <c r="GB88">
        <v>-2</v>
      </c>
      <c r="GC88">
        <v>0</v>
      </c>
      <c r="GD88" t="s">
        <v>2414</v>
      </c>
      <c r="GE88" t="s">
        <v>355</v>
      </c>
      <c r="GF88">
        <v>0</v>
      </c>
      <c r="GG88" t="s">
        <v>466</v>
      </c>
      <c r="GJ88">
        <v>1</v>
      </c>
      <c r="GK88">
        <v>0</v>
      </c>
      <c r="GM88" t="s">
        <v>2415</v>
      </c>
      <c r="GO88">
        <v>3</v>
      </c>
      <c r="HA88" t="s">
        <v>2416</v>
      </c>
      <c r="HC88" t="s">
        <v>294</v>
      </c>
      <c r="HD88" t="s">
        <v>313</v>
      </c>
      <c r="HE88" t="s">
        <v>2077</v>
      </c>
      <c r="HF88">
        <v>0</v>
      </c>
      <c r="HG88">
        <v>12</v>
      </c>
      <c r="HH88">
        <v>21</v>
      </c>
      <c r="HI88" t="s">
        <v>275</v>
      </c>
      <c r="HL88">
        <v>3</v>
      </c>
      <c r="HW88">
        <v>45</v>
      </c>
      <c r="HX88">
        <v>3953614</v>
      </c>
      <c r="HY88" t="s">
        <v>2417</v>
      </c>
      <c r="HZ88">
        <v>3953580</v>
      </c>
      <c r="IC88">
        <v>0.5</v>
      </c>
      <c r="ID88">
        <v>1</v>
      </c>
      <c r="IM88">
        <v>85</v>
      </c>
      <c r="IO88" t="s">
        <v>2409</v>
      </c>
      <c r="IQ88" t="s">
        <v>2409</v>
      </c>
      <c r="IR88" t="s">
        <v>1838</v>
      </c>
      <c r="IU88">
        <v>2</v>
      </c>
      <c r="IV88">
        <f>IF(AND(Table1[[#This Row],[R/P]]="P",Table1[[#This Row],[PaRes]]&lt;&gt;"SCRBL",Table1[[#This Row],[PaRes]]&lt;&gt;"RUN",Table1[[#This Row],[Penalty]]&lt;&gt;1),1,0)</f>
        <v>0</v>
      </c>
      <c r="IW88">
        <f>IF(AND(Table1[[#This Row],[Pass Play]]=1,Table1[[#This Row],[PaRes]]&lt;&gt;"SAC"),1,0)</f>
        <v>0</v>
      </c>
      <c r="IX88">
        <f>IF(Table1[[#This Row],[PaRes]]="COM",1,0)</f>
        <v>0</v>
      </c>
      <c r="IY88">
        <f>IF(Table1[[#This Row],[Pass Play]]=1,Table1[[#This Row],[Gn]],0)</f>
        <v>0</v>
      </c>
      <c r="IZ88">
        <f>IF(AND(Table1[[#This Row],[Pass Play]]=1,Table1[[#This Row],[EFF]]="Y"),1,0)</f>
        <v>0</v>
      </c>
      <c r="JA88">
        <f>IF(AND(Table1[[#This Row],[Pass Play]]=1,Table1[[#This Row],[EFF]]="Y"),Table1[[#This Row],[Gn]],0)</f>
        <v>0</v>
      </c>
      <c r="JB88">
        <f>IF(AND(Table1[[#This Row],[Pass Play]]=1,Table1[[#This Row],[Gn]]&gt;=15),1,0)</f>
        <v>0</v>
      </c>
      <c r="JC88">
        <f>IF(AND(Table1[[#This Row],[Pass Play]]=1,Table1[[#This Row],[Big Play Passes]]=1),Table1[[#This Row],[Gn]],0)</f>
        <v>0</v>
      </c>
      <c r="JD88">
        <f>IF(AND(OR(Table1[[#This Row],[R/P]]="R",Table1[[#This Row],[PaRes]]="SCRBL",Table1[[#This Row],[PaRes]]="RUN"),Table1[[#This Row],[Penalty]]&lt;&gt;1),1,0)</f>
        <v>1</v>
      </c>
      <c r="JE88">
        <f>IF(Table1[[#This Row],[Rush Attempts]]=1,Table1[[#This Row],[Gn]],0)</f>
        <v>6</v>
      </c>
      <c r="JF88">
        <f>IF(AND(Table1[[#This Row],[Rush Attempts]]=1,Table1[[#This Row],[EFF]]="Y"),1,0)</f>
        <v>0</v>
      </c>
      <c r="JG88">
        <f>IF(AND(Table1[[#This Row],[Rush Attempts]]=1,Table1[[#This Row],[EFF]]="Y"),Table1[[#This Row],[Gn]],0)</f>
        <v>0</v>
      </c>
      <c r="JH88">
        <f>IF(AND(Table1[[#This Row],[Rush Attempts]]=1,Table1[[#This Row],[Gn]]&gt;=10),1,0)</f>
        <v>0</v>
      </c>
      <c r="JI88">
        <f>IF(AND(Table1[[#This Row],[Rush Attempts]]=1,Table1[[#This Row],[Big Play Run]]=1),Table1[[#This Row],[Gn]],0)</f>
        <v>0</v>
      </c>
      <c r="JJ88">
        <f>IF(Table1[[#This Row],[PaRes]]="SAC",1,0)</f>
        <v>0</v>
      </c>
      <c r="JK88">
        <f>IF(Table1[[#This Row],[Sacks]]=1,Table1[[#This Row],[Gn]],0)</f>
        <v>0</v>
      </c>
      <c r="JL88">
        <f>IF(Table1[[#This Row],[PaRes]]="INT",1,0)</f>
        <v>0</v>
      </c>
      <c r="JM88">
        <f>IF(Table1[[#This Row],[pff_PENALTY]]&lt;&gt;"",1,0)</f>
        <v>0</v>
      </c>
      <c r="JN88">
        <f>Table1[[#This Row],[pff_PENYARDS]]</f>
        <v>0</v>
      </c>
      <c r="JO88">
        <f>IF(Table1[[#This Row],[S/End]]="TD",1,0)</f>
        <v>0</v>
      </c>
      <c r="JP88">
        <f>IF(OR(Table1[[#This Row],[S/End]]="FGGD"),1,0)</f>
        <v>0</v>
      </c>
      <c r="JQ88">
        <f>IF(OR(Table1[[#This Row],[S/End]]="FUM",Table1[[#This Row],[S/End]]="INT"),1,0)</f>
        <v>0</v>
      </c>
      <c r="JR88">
        <f>IF(AND(Table1[[#This Row],[Touchdown]]=1,Table1[[#This Row],[Pass Play]]=1),1,0)</f>
        <v>0</v>
      </c>
      <c r="JS88">
        <f t="shared" si="5"/>
        <v>0</v>
      </c>
      <c r="JT88">
        <f>IF(AND(OR(Table1[[#This Row],[Pass Play]]=1,Table1[[#This Row],[Rush Attempts]]=1),Table1[[#This Row],[Dn]]=3),1,0)</f>
        <v>1</v>
      </c>
      <c r="JU88">
        <f>IF(AND(Table1[[#This Row],[3rd down attempt]]=1,Table1[[#This Row],[EFF]]="Y"),1,0)</f>
        <v>0</v>
      </c>
      <c r="JV88">
        <f>IF(AND(Table1[[#This Row],[3rd down attempt]]=1,Table1[[#This Row],[Dist]]&gt;=7),1,0)</f>
        <v>1</v>
      </c>
      <c r="JW88">
        <f>IF(AND(OR(Table1[[#This Row],[Pass Play]]=1,Table1[[#This Row],[Rush Attempts]]=1),Table1[[#This Row],[Dn]]=4),1,0)</f>
        <v>0</v>
      </c>
      <c r="JX88">
        <f>IF(AND(Table1[[#This Row],[4th down attempt]]=1,Table1[[#This Row],[EFF]]="Y"),1,0)</f>
        <v>0</v>
      </c>
      <c r="JY88">
        <f>IF(AND(OR(Table1[[#This Row],[Pass Play]]=1,Table1[[#This Row],[Rush Attempts]]=1),Table1[[#This Row],[FPos]]&gt;=0,Table1[[#This Row],[FPos]]&lt;=20),1,0)</f>
        <v>0</v>
      </c>
      <c r="JZ88">
        <f>IF(AND(OR(Table1[[#This Row],[Pass Play]]=1,Table1[[#This Row],[Rush Attempts]]=1),Table1[[#This Row],[Dist]]&lt;=Table1[[#This Row],[Gn]]),1,0)</f>
        <v>0</v>
      </c>
      <c r="KA88">
        <f>IF(Table1[[#This Row],[S/End]]&lt;&gt;"",1,0)</f>
        <v>0</v>
      </c>
      <c r="KB88">
        <f>IF(Table1[[#This Row],[S/End]]="TD",1,0)</f>
        <v>0</v>
      </c>
      <c r="KC88">
        <f>IF(Table1[[#This Row],[S/End]]="FGGD",1,0)</f>
        <v>0</v>
      </c>
      <c r="KD88">
        <f>IF(AND(OR(Table1[[#This Row],[Pass Play]]=1,Table1[[#This Row],[Rush Attempts]]=1),Table1[[#This Row],[Gn]]&lt;0),1,0)</f>
        <v>0</v>
      </c>
      <c r="KE88" s="375">
        <f>IF(AND(Table1[[#This Row],[pff_DRVENDPSN]]=3,Table1[[#This Row],[pff_DRVENDEVENT]]="PUNT"),1,0)</f>
        <v>0</v>
      </c>
    </row>
    <row r="89" spans="1:291" hidden="1">
      <c r="A89">
        <v>38</v>
      </c>
      <c r="B89">
        <v>2102</v>
      </c>
      <c r="C89" t="s">
        <v>14476</v>
      </c>
      <c r="W89" t="s">
        <v>679</v>
      </c>
      <c r="BQ89">
        <f t="shared" si="3"/>
        <v>0</v>
      </c>
      <c r="BR89">
        <f t="shared" si="4"/>
        <v>0</v>
      </c>
      <c r="IV89">
        <f>IF(AND(Table1[[#This Row],[R/P]]="P",Table1[[#This Row],[PaRes]]&lt;&gt;"SCRBL",Table1[[#This Row],[PaRes]]&lt;&gt;"RUN",Table1[[#This Row],[Penalty]]&lt;&gt;1),1,0)</f>
        <v>0</v>
      </c>
      <c r="IW89">
        <f>IF(AND(Table1[[#This Row],[Pass Play]]=1,Table1[[#This Row],[PaRes]]&lt;&gt;"SAC"),1,0)</f>
        <v>0</v>
      </c>
      <c r="IX89">
        <f>IF(Table1[[#This Row],[PaRes]]="COM",1,0)</f>
        <v>0</v>
      </c>
      <c r="IY89">
        <f>IF(Table1[[#This Row],[Pass Play]]=1,Table1[[#This Row],[Gn]],0)</f>
        <v>0</v>
      </c>
      <c r="IZ89">
        <f>IF(AND(Table1[[#This Row],[Pass Play]]=1,Table1[[#This Row],[EFF]]="Y"),1,0)</f>
        <v>0</v>
      </c>
      <c r="JA89">
        <f>IF(AND(Table1[[#This Row],[Pass Play]]=1,Table1[[#This Row],[EFF]]="Y"),Table1[[#This Row],[Gn]],0)</f>
        <v>0</v>
      </c>
      <c r="JB89">
        <f>IF(AND(Table1[[#This Row],[Pass Play]]=1,Table1[[#This Row],[Gn]]&gt;=15),1,0)</f>
        <v>0</v>
      </c>
      <c r="JC89">
        <f>IF(AND(Table1[[#This Row],[Pass Play]]=1,Table1[[#This Row],[Big Play Passes]]=1),Table1[[#This Row],[Gn]],0)</f>
        <v>0</v>
      </c>
      <c r="JD89">
        <f>IF(AND(OR(Table1[[#This Row],[R/P]]="R",Table1[[#This Row],[PaRes]]="SCRBL",Table1[[#This Row],[PaRes]]="RUN"),Table1[[#This Row],[Penalty]]&lt;&gt;1),1,0)</f>
        <v>0</v>
      </c>
      <c r="JE89">
        <f>IF(Table1[[#This Row],[Rush Attempts]]=1,Table1[[#This Row],[Gn]],0)</f>
        <v>0</v>
      </c>
      <c r="JF89">
        <f>IF(AND(Table1[[#This Row],[Rush Attempts]]=1,Table1[[#This Row],[EFF]]="Y"),1,0)</f>
        <v>0</v>
      </c>
      <c r="JG89">
        <f>IF(AND(Table1[[#This Row],[Rush Attempts]]=1,Table1[[#This Row],[EFF]]="Y"),Table1[[#This Row],[Gn]],0)</f>
        <v>0</v>
      </c>
      <c r="JH89">
        <f>IF(AND(Table1[[#This Row],[Rush Attempts]]=1,Table1[[#This Row],[Gn]]&gt;=10),1,0)</f>
        <v>0</v>
      </c>
      <c r="JI89">
        <f>IF(AND(Table1[[#This Row],[Rush Attempts]]=1,Table1[[#This Row],[Big Play Run]]=1),Table1[[#This Row],[Gn]],0)</f>
        <v>0</v>
      </c>
      <c r="JJ89">
        <f>IF(Table1[[#This Row],[PaRes]]="SAC",1,0)</f>
        <v>0</v>
      </c>
      <c r="JK89">
        <f>IF(Table1[[#This Row],[Sacks]]=1,Table1[[#This Row],[Gn]],0)</f>
        <v>0</v>
      </c>
      <c r="JL89">
        <f>IF(Table1[[#This Row],[PaRes]]="INT",1,0)</f>
        <v>0</v>
      </c>
      <c r="JM89">
        <f>IF(Table1[[#This Row],[pff_PENALTY]]&lt;&gt;"",1,0)</f>
        <v>0</v>
      </c>
      <c r="JN89">
        <f>Table1[[#This Row],[pff_PENYARDS]]</f>
        <v>0</v>
      </c>
      <c r="JO89">
        <f>IF(Table1[[#This Row],[S/End]]="TD",1,0)</f>
        <v>0</v>
      </c>
      <c r="JP89">
        <f>IF(OR(Table1[[#This Row],[S/End]]="FGGD"),1,0)</f>
        <v>0</v>
      </c>
      <c r="JQ89">
        <f>IF(OR(Table1[[#This Row],[S/End]]="FUM",Table1[[#This Row],[S/End]]="INT"),1,0)</f>
        <v>0</v>
      </c>
      <c r="JR89">
        <f>IF(AND(Table1[[#This Row],[Touchdown]]=1,Table1[[#This Row],[Pass Play]]=1),1,0)</f>
        <v>0</v>
      </c>
      <c r="JS89">
        <f t="shared" si="5"/>
        <v>0</v>
      </c>
      <c r="JT89">
        <f>IF(AND(OR(Table1[[#This Row],[Pass Play]]=1,Table1[[#This Row],[Rush Attempts]]=1),Table1[[#This Row],[Dn]]=3),1,0)</f>
        <v>0</v>
      </c>
      <c r="JU89">
        <f>IF(AND(Table1[[#This Row],[3rd down attempt]]=1,Table1[[#This Row],[EFF]]="Y"),1,0)</f>
        <v>0</v>
      </c>
      <c r="JV89">
        <f>IF(AND(Table1[[#This Row],[3rd down attempt]]=1,Table1[[#This Row],[Dist]]&gt;=7),1,0)</f>
        <v>0</v>
      </c>
      <c r="JW89">
        <f>IF(AND(OR(Table1[[#This Row],[Pass Play]]=1,Table1[[#This Row],[Rush Attempts]]=1),Table1[[#This Row],[Dn]]=4),1,0)</f>
        <v>0</v>
      </c>
      <c r="JX89">
        <f>IF(AND(Table1[[#This Row],[4th down attempt]]=1,Table1[[#This Row],[EFF]]="Y"),1,0)</f>
        <v>0</v>
      </c>
      <c r="JY89">
        <f>IF(AND(OR(Table1[[#This Row],[Pass Play]]=1,Table1[[#This Row],[Rush Attempts]]=1),Table1[[#This Row],[FPos]]&gt;=0,Table1[[#This Row],[FPos]]&lt;=20),1,0)</f>
        <v>0</v>
      </c>
      <c r="JZ89">
        <f>IF(AND(OR(Table1[[#This Row],[Pass Play]]=1,Table1[[#This Row],[Rush Attempts]]=1),Table1[[#This Row],[Dist]]&lt;=Table1[[#This Row],[Gn]]),1,0)</f>
        <v>0</v>
      </c>
      <c r="KA89">
        <f>IF(Table1[[#This Row],[S/End]]&lt;&gt;"",1,0)</f>
        <v>0</v>
      </c>
      <c r="KB89">
        <f>IF(Table1[[#This Row],[S/End]]="TD",1,0)</f>
        <v>0</v>
      </c>
      <c r="KC89">
        <f>IF(Table1[[#This Row],[S/End]]="FGGD",1,0)</f>
        <v>0</v>
      </c>
      <c r="KD89">
        <f>IF(AND(OR(Table1[[#This Row],[Pass Play]]=1,Table1[[#This Row],[Rush Attempts]]=1),Table1[[#This Row],[Gn]]&lt;0),1,0)</f>
        <v>0</v>
      </c>
      <c r="KE89" s="375">
        <f>IF(AND(Table1[[#This Row],[pff_DRVENDPSN]]=3,Table1[[#This Row],[pff_DRVENDEVENT]]="PUNT"),1,0)</f>
        <v>0</v>
      </c>
    </row>
    <row r="90" spans="1:291" hidden="1">
      <c r="A90">
        <v>39</v>
      </c>
      <c r="B90">
        <v>2102</v>
      </c>
      <c r="C90" t="s">
        <v>14476</v>
      </c>
      <c r="D90">
        <v>2</v>
      </c>
      <c r="E90">
        <v>4</v>
      </c>
      <c r="F90">
        <v>4</v>
      </c>
      <c r="G90">
        <v>9</v>
      </c>
      <c r="H90">
        <v>45</v>
      </c>
      <c r="J90" t="s">
        <v>254</v>
      </c>
      <c r="K90">
        <v>11</v>
      </c>
      <c r="L90">
        <v>11</v>
      </c>
      <c r="M90" t="s">
        <v>1429</v>
      </c>
      <c r="N90" t="s">
        <v>827</v>
      </c>
      <c r="P90" t="s">
        <v>1430</v>
      </c>
      <c r="W90" t="s">
        <v>253</v>
      </c>
      <c r="X90" t="s">
        <v>1231</v>
      </c>
      <c r="Y90" t="s">
        <v>1232</v>
      </c>
      <c r="Z90" t="s">
        <v>1233</v>
      </c>
      <c r="AB90" t="s">
        <v>1234</v>
      </c>
      <c r="AC90" t="s">
        <v>1235</v>
      </c>
      <c r="AJ90">
        <v>12</v>
      </c>
      <c r="AK90" t="s">
        <v>327</v>
      </c>
      <c r="AP90">
        <v>15</v>
      </c>
      <c r="BJ90" t="s">
        <v>274</v>
      </c>
      <c r="BQ90">
        <f t="shared" si="3"/>
        <v>1</v>
      </c>
      <c r="BR90">
        <f t="shared" si="4"/>
        <v>0</v>
      </c>
      <c r="BT90" t="s">
        <v>1602</v>
      </c>
      <c r="BV90">
        <v>23</v>
      </c>
      <c r="BX90">
        <v>0</v>
      </c>
      <c r="BY90" t="s">
        <v>2420</v>
      </c>
      <c r="CA90">
        <v>1</v>
      </c>
      <c r="CD90" s="3">
        <v>5.486111111111111E-2</v>
      </c>
      <c r="CE90" t="s">
        <v>257</v>
      </c>
      <c r="CF90" t="s">
        <v>2421</v>
      </c>
      <c r="CG90">
        <v>9</v>
      </c>
      <c r="CI90" t="s">
        <v>331</v>
      </c>
      <c r="CJ90">
        <v>0</v>
      </c>
      <c r="CK90" t="s">
        <v>2422</v>
      </c>
      <c r="CL90" s="4">
        <v>38444</v>
      </c>
      <c r="CM90" t="s">
        <v>2423</v>
      </c>
      <c r="CN90" t="s">
        <v>2424</v>
      </c>
      <c r="CO90">
        <v>23</v>
      </c>
      <c r="CP90" t="s">
        <v>2425</v>
      </c>
      <c r="CQ90" t="s">
        <v>269</v>
      </c>
      <c r="CR90" t="s">
        <v>1602</v>
      </c>
      <c r="CU90" t="s">
        <v>2426</v>
      </c>
      <c r="CW90">
        <v>0</v>
      </c>
      <c r="CY90">
        <v>7</v>
      </c>
      <c r="CZ90" t="s">
        <v>2209</v>
      </c>
      <c r="DA90">
        <v>-49</v>
      </c>
      <c r="DB90">
        <v>8</v>
      </c>
      <c r="DC90" t="s">
        <v>1609</v>
      </c>
      <c r="DD90">
        <v>-25</v>
      </c>
      <c r="DF90" t="s">
        <v>2289</v>
      </c>
      <c r="DK90">
        <v>9</v>
      </c>
      <c r="DL90" s="4">
        <v>44449</v>
      </c>
      <c r="DM90">
        <v>20022</v>
      </c>
      <c r="DN90">
        <v>2021</v>
      </c>
      <c r="DO90">
        <v>0</v>
      </c>
      <c r="DQ90">
        <v>79116</v>
      </c>
      <c r="DR90">
        <v>91</v>
      </c>
      <c r="DU90" t="s">
        <v>274</v>
      </c>
      <c r="DV90" t="s">
        <v>257</v>
      </c>
      <c r="DX90">
        <v>21</v>
      </c>
      <c r="DY90" t="s">
        <v>275</v>
      </c>
      <c r="EA90" t="s">
        <v>2232</v>
      </c>
      <c r="EE90">
        <v>0</v>
      </c>
      <c r="EF90" t="s">
        <v>2233</v>
      </c>
      <c r="EG90" t="s">
        <v>383</v>
      </c>
      <c r="EH90">
        <v>0</v>
      </c>
      <c r="EI90" t="s">
        <v>1441</v>
      </c>
      <c r="EJ90" t="s">
        <v>340</v>
      </c>
      <c r="EK90" t="s">
        <v>854</v>
      </c>
      <c r="EL90" t="s">
        <v>2427</v>
      </c>
      <c r="EM90" t="s">
        <v>2428</v>
      </c>
      <c r="EN90" t="s">
        <v>1005</v>
      </c>
      <c r="EO90" t="s">
        <v>282</v>
      </c>
      <c r="EP90" t="s">
        <v>388</v>
      </c>
      <c r="EQ90">
        <v>0</v>
      </c>
      <c r="ER90" t="s">
        <v>2344</v>
      </c>
      <c r="ET90" t="s">
        <v>2429</v>
      </c>
      <c r="EU90">
        <v>4</v>
      </c>
      <c r="EV90" t="s">
        <v>257</v>
      </c>
      <c r="EW90" t="s">
        <v>1983</v>
      </c>
      <c r="EX90" t="s">
        <v>771</v>
      </c>
      <c r="EY90" t="s">
        <v>1005</v>
      </c>
      <c r="FB90" t="s">
        <v>499</v>
      </c>
      <c r="FC90" t="s">
        <v>2430</v>
      </c>
      <c r="FE90">
        <v>0</v>
      </c>
      <c r="FF90">
        <v>20</v>
      </c>
      <c r="FJ90" t="s">
        <v>2431</v>
      </c>
      <c r="FK90" t="s">
        <v>2432</v>
      </c>
      <c r="FL90">
        <v>0</v>
      </c>
      <c r="FN90">
        <v>1</v>
      </c>
      <c r="FO90" t="s">
        <v>2232</v>
      </c>
      <c r="FP90" t="s">
        <v>492</v>
      </c>
      <c r="FQ90">
        <v>0</v>
      </c>
      <c r="FS90" t="s">
        <v>395</v>
      </c>
      <c r="FU90" t="s">
        <v>274</v>
      </c>
      <c r="FV90" t="s">
        <v>496</v>
      </c>
      <c r="FY90">
        <v>0</v>
      </c>
      <c r="GA90">
        <v>21.23</v>
      </c>
      <c r="GB90">
        <v>-2</v>
      </c>
      <c r="GC90">
        <v>0</v>
      </c>
      <c r="GE90" t="s">
        <v>355</v>
      </c>
      <c r="GF90">
        <v>1</v>
      </c>
      <c r="GH90">
        <v>2.4</v>
      </c>
      <c r="GI90">
        <v>2.7</v>
      </c>
      <c r="GJ90">
        <v>0</v>
      </c>
      <c r="GK90">
        <v>0</v>
      </c>
      <c r="GM90" t="s">
        <v>2433</v>
      </c>
      <c r="GN90">
        <v>5</v>
      </c>
      <c r="GO90">
        <v>1</v>
      </c>
      <c r="GP90" t="s">
        <v>499</v>
      </c>
      <c r="GQ90" t="s">
        <v>779</v>
      </c>
      <c r="GR90">
        <v>51</v>
      </c>
      <c r="HA90" t="s">
        <v>2241</v>
      </c>
      <c r="HC90" t="s">
        <v>313</v>
      </c>
      <c r="HD90" t="s">
        <v>313</v>
      </c>
      <c r="HE90" t="s">
        <v>2434</v>
      </c>
      <c r="HF90">
        <v>0</v>
      </c>
      <c r="HG90">
        <v>11</v>
      </c>
      <c r="HH90">
        <v>21</v>
      </c>
      <c r="HI90" t="s">
        <v>275</v>
      </c>
      <c r="HL90" t="s">
        <v>499</v>
      </c>
      <c r="HM90" t="s">
        <v>2289</v>
      </c>
      <c r="HO90" t="s">
        <v>2435</v>
      </c>
      <c r="HP90" t="s">
        <v>2436</v>
      </c>
      <c r="HQ90" t="s">
        <v>2437</v>
      </c>
      <c r="HR90" t="s">
        <v>2438</v>
      </c>
      <c r="HT90" t="s">
        <v>2439</v>
      </c>
      <c r="HW90">
        <v>36</v>
      </c>
      <c r="HX90">
        <v>3953660</v>
      </c>
      <c r="HY90" t="s">
        <v>2046</v>
      </c>
      <c r="HZ90">
        <v>3953614</v>
      </c>
      <c r="IC90">
        <v>0.5</v>
      </c>
      <c r="ID90">
        <v>1</v>
      </c>
      <c r="IM90">
        <v>86</v>
      </c>
      <c r="IQ90" t="s">
        <v>2289</v>
      </c>
      <c r="IU90">
        <v>2</v>
      </c>
      <c r="IV90">
        <f>IF(AND(Table1[[#This Row],[R/P]]="P",Table1[[#This Row],[PaRes]]&lt;&gt;"SCRBL",Table1[[#This Row],[PaRes]]&lt;&gt;"RUN",Table1[[#This Row],[Penalty]]&lt;&gt;1),1,0)</f>
        <v>1</v>
      </c>
      <c r="IW90">
        <f>IF(AND(Table1[[#This Row],[Pass Play]]=1,Table1[[#This Row],[PaRes]]&lt;&gt;"SAC"),1,0)</f>
        <v>1</v>
      </c>
      <c r="IX90">
        <f>IF(Table1[[#This Row],[PaRes]]="COM",1,0)</f>
        <v>1</v>
      </c>
      <c r="IY90">
        <f>IF(Table1[[#This Row],[Pass Play]]=1,Table1[[#This Row],[Gn]],0)</f>
        <v>9</v>
      </c>
      <c r="IZ90">
        <f>IF(AND(Table1[[#This Row],[Pass Play]]=1,Table1[[#This Row],[EFF]]="Y"),1,0)</f>
        <v>1</v>
      </c>
      <c r="JA90">
        <f>IF(AND(Table1[[#This Row],[Pass Play]]=1,Table1[[#This Row],[EFF]]="Y"),Table1[[#This Row],[Gn]],0)</f>
        <v>9</v>
      </c>
      <c r="JB90">
        <f>IF(AND(Table1[[#This Row],[Pass Play]]=1,Table1[[#This Row],[Gn]]&gt;=15),1,0)</f>
        <v>0</v>
      </c>
      <c r="JC90">
        <f>IF(AND(Table1[[#This Row],[Pass Play]]=1,Table1[[#This Row],[Big Play Passes]]=1),Table1[[#This Row],[Gn]],0)</f>
        <v>0</v>
      </c>
      <c r="JD90">
        <f>IF(AND(OR(Table1[[#This Row],[R/P]]="R",Table1[[#This Row],[PaRes]]="SCRBL",Table1[[#This Row],[PaRes]]="RUN"),Table1[[#This Row],[Penalty]]&lt;&gt;1),1,0)</f>
        <v>0</v>
      </c>
      <c r="JE90">
        <f>IF(Table1[[#This Row],[Rush Attempts]]=1,Table1[[#This Row],[Gn]],0)</f>
        <v>0</v>
      </c>
      <c r="JF90">
        <f>IF(AND(Table1[[#This Row],[Rush Attempts]]=1,Table1[[#This Row],[EFF]]="Y"),1,0)</f>
        <v>0</v>
      </c>
      <c r="JG90">
        <f>IF(AND(Table1[[#This Row],[Rush Attempts]]=1,Table1[[#This Row],[EFF]]="Y"),Table1[[#This Row],[Gn]],0)</f>
        <v>0</v>
      </c>
      <c r="JH90">
        <f>IF(AND(Table1[[#This Row],[Rush Attempts]]=1,Table1[[#This Row],[Gn]]&gt;=10),1,0)</f>
        <v>0</v>
      </c>
      <c r="JI90">
        <f>IF(AND(Table1[[#This Row],[Rush Attempts]]=1,Table1[[#This Row],[Big Play Run]]=1),Table1[[#This Row],[Gn]],0)</f>
        <v>0</v>
      </c>
      <c r="JJ90">
        <f>IF(Table1[[#This Row],[PaRes]]="SAC",1,0)</f>
        <v>0</v>
      </c>
      <c r="JK90">
        <f>IF(Table1[[#This Row],[Sacks]]=1,Table1[[#This Row],[Gn]],0)</f>
        <v>0</v>
      </c>
      <c r="JL90">
        <f>IF(Table1[[#This Row],[PaRes]]="INT",1,0)</f>
        <v>0</v>
      </c>
      <c r="JM90">
        <f>IF(Table1[[#This Row],[pff_PENALTY]]&lt;&gt;"",1,0)</f>
        <v>0</v>
      </c>
      <c r="JN90">
        <f>Table1[[#This Row],[pff_PENYARDS]]</f>
        <v>0</v>
      </c>
      <c r="JO90">
        <f>IF(Table1[[#This Row],[S/End]]="TD",1,0)</f>
        <v>0</v>
      </c>
      <c r="JP90">
        <f>IF(OR(Table1[[#This Row],[S/End]]="FGGD"),1,0)</f>
        <v>0</v>
      </c>
      <c r="JQ90">
        <f>IF(OR(Table1[[#This Row],[S/End]]="FUM",Table1[[#This Row],[S/End]]="INT"),1,0)</f>
        <v>0</v>
      </c>
      <c r="JR90">
        <f>IF(AND(Table1[[#This Row],[Touchdown]]=1,Table1[[#This Row],[Pass Play]]=1),1,0)</f>
        <v>0</v>
      </c>
      <c r="JS90">
        <f t="shared" si="5"/>
        <v>0</v>
      </c>
      <c r="JT90">
        <f>IF(AND(OR(Table1[[#This Row],[Pass Play]]=1,Table1[[#This Row],[Rush Attempts]]=1),Table1[[#This Row],[Dn]]=3),1,0)</f>
        <v>0</v>
      </c>
      <c r="JU90">
        <f>IF(AND(Table1[[#This Row],[3rd down attempt]]=1,Table1[[#This Row],[EFF]]="Y"),1,0)</f>
        <v>0</v>
      </c>
      <c r="JV90">
        <f>IF(AND(Table1[[#This Row],[3rd down attempt]]=1,Table1[[#This Row],[Dist]]&gt;=7),1,0)</f>
        <v>0</v>
      </c>
      <c r="JW90">
        <f>IF(AND(OR(Table1[[#This Row],[Pass Play]]=1,Table1[[#This Row],[Rush Attempts]]=1),Table1[[#This Row],[Dn]]=4),1,0)</f>
        <v>1</v>
      </c>
      <c r="JX90">
        <f>IF(AND(Table1[[#This Row],[4th down attempt]]=1,Table1[[#This Row],[EFF]]="Y"),1,0)</f>
        <v>1</v>
      </c>
      <c r="JY90">
        <f>IF(AND(OR(Table1[[#This Row],[Pass Play]]=1,Table1[[#This Row],[Rush Attempts]]=1),Table1[[#This Row],[FPos]]&gt;=0,Table1[[#This Row],[FPos]]&lt;=20),1,0)</f>
        <v>0</v>
      </c>
      <c r="JZ90">
        <f>IF(AND(OR(Table1[[#This Row],[Pass Play]]=1,Table1[[#This Row],[Rush Attempts]]=1),Table1[[#This Row],[Dist]]&lt;=Table1[[#This Row],[Gn]]),1,0)</f>
        <v>1</v>
      </c>
      <c r="KA90">
        <f>IF(Table1[[#This Row],[S/End]]&lt;&gt;"",1,0)</f>
        <v>0</v>
      </c>
      <c r="KB90">
        <f>IF(Table1[[#This Row],[S/End]]="TD",1,0)</f>
        <v>0</v>
      </c>
      <c r="KC90">
        <f>IF(Table1[[#This Row],[S/End]]="FGGD",1,0)</f>
        <v>0</v>
      </c>
      <c r="KD90">
        <f>IF(AND(OR(Table1[[#This Row],[Pass Play]]=1,Table1[[#This Row],[Rush Attempts]]=1),Table1[[#This Row],[Gn]]&lt;0),1,0)</f>
        <v>0</v>
      </c>
      <c r="KE90" s="375">
        <f>IF(AND(Table1[[#This Row],[pff_DRVENDPSN]]=3,Table1[[#This Row],[pff_DRVENDEVENT]]="PUNT"),1,0)</f>
        <v>0</v>
      </c>
    </row>
    <row r="91" spans="1:291" hidden="1">
      <c r="A91">
        <v>40</v>
      </c>
      <c r="B91">
        <v>2102</v>
      </c>
      <c r="C91" t="s">
        <v>14476</v>
      </c>
      <c r="D91">
        <v>2</v>
      </c>
      <c r="E91">
        <v>1</v>
      </c>
      <c r="F91">
        <v>10</v>
      </c>
      <c r="G91">
        <v>0</v>
      </c>
      <c r="H91">
        <v>36</v>
      </c>
      <c r="J91" t="s">
        <v>298</v>
      </c>
      <c r="K91">
        <v>11</v>
      </c>
      <c r="L91">
        <v>11</v>
      </c>
      <c r="M91" t="s">
        <v>904</v>
      </c>
      <c r="N91" t="s">
        <v>827</v>
      </c>
      <c r="P91" t="s">
        <v>905</v>
      </c>
      <c r="W91" t="s">
        <v>253</v>
      </c>
      <c r="X91" t="s">
        <v>663</v>
      </c>
      <c r="Y91" t="s">
        <v>664</v>
      </c>
      <c r="Z91" t="s">
        <v>665</v>
      </c>
      <c r="AB91" t="s">
        <v>666</v>
      </c>
      <c r="AC91" t="s">
        <v>667</v>
      </c>
      <c r="AJ91">
        <v>15</v>
      </c>
      <c r="AK91" t="s">
        <v>668</v>
      </c>
      <c r="AL91" t="s">
        <v>2202</v>
      </c>
      <c r="AP91">
        <v>15</v>
      </c>
      <c r="BJ91" t="s">
        <v>257</v>
      </c>
      <c r="BQ91">
        <f t="shared" si="3"/>
        <v>1</v>
      </c>
      <c r="BR91">
        <f t="shared" si="4"/>
        <v>0</v>
      </c>
      <c r="BT91" t="s">
        <v>1602</v>
      </c>
      <c r="BV91">
        <v>23</v>
      </c>
      <c r="BX91">
        <v>1</v>
      </c>
      <c r="BY91" t="s">
        <v>2441</v>
      </c>
      <c r="CA91">
        <v>0</v>
      </c>
      <c r="CD91" s="3">
        <v>4.5833333333333337E-2</v>
      </c>
      <c r="CE91" t="s">
        <v>274</v>
      </c>
      <c r="CF91" t="s">
        <v>2442</v>
      </c>
      <c r="CG91">
        <v>8</v>
      </c>
      <c r="CI91" t="s">
        <v>331</v>
      </c>
      <c r="CJ91">
        <v>0</v>
      </c>
      <c r="CK91" t="s">
        <v>2443</v>
      </c>
      <c r="CL91" s="4">
        <v>38444</v>
      </c>
      <c r="CM91" t="s">
        <v>2444</v>
      </c>
      <c r="CN91" t="s">
        <v>2445</v>
      </c>
      <c r="CO91">
        <v>23</v>
      </c>
      <c r="CQ91" t="s">
        <v>282</v>
      </c>
      <c r="CR91" t="s">
        <v>1602</v>
      </c>
      <c r="CU91" t="s">
        <v>2446</v>
      </c>
      <c r="CW91">
        <v>0</v>
      </c>
      <c r="CY91">
        <v>8</v>
      </c>
      <c r="CZ91" t="s">
        <v>2209</v>
      </c>
      <c r="DA91">
        <v>-49</v>
      </c>
      <c r="DB91">
        <v>8</v>
      </c>
      <c r="DC91" t="s">
        <v>1609</v>
      </c>
      <c r="DD91">
        <v>-25</v>
      </c>
      <c r="DF91" t="s">
        <v>1726</v>
      </c>
      <c r="DG91" t="s">
        <v>1726</v>
      </c>
      <c r="DH91" t="s">
        <v>1942</v>
      </c>
      <c r="DI91" t="s">
        <v>1636</v>
      </c>
      <c r="DK91">
        <v>-15</v>
      </c>
      <c r="DL91" s="4">
        <v>44449</v>
      </c>
      <c r="DM91">
        <v>20022</v>
      </c>
      <c r="DN91">
        <v>2021</v>
      </c>
      <c r="DO91">
        <v>0</v>
      </c>
      <c r="DQ91">
        <v>79116</v>
      </c>
      <c r="DR91">
        <v>92</v>
      </c>
      <c r="DU91" t="s">
        <v>257</v>
      </c>
      <c r="DV91" t="s">
        <v>274</v>
      </c>
      <c r="DX91">
        <v>21</v>
      </c>
      <c r="DY91" t="s">
        <v>275</v>
      </c>
      <c r="EE91">
        <v>0</v>
      </c>
      <c r="EF91" t="s">
        <v>912</v>
      </c>
      <c r="EG91" t="s">
        <v>675</v>
      </c>
      <c r="EH91">
        <v>0</v>
      </c>
      <c r="EI91" t="s">
        <v>913</v>
      </c>
      <c r="EJ91" t="s">
        <v>340</v>
      </c>
      <c r="EK91" t="s">
        <v>854</v>
      </c>
      <c r="EL91" t="s">
        <v>2447</v>
      </c>
      <c r="EM91" t="s">
        <v>2448</v>
      </c>
      <c r="EO91" t="s">
        <v>269</v>
      </c>
      <c r="EP91" t="s">
        <v>2449</v>
      </c>
      <c r="EQ91">
        <v>0</v>
      </c>
      <c r="ER91" t="s">
        <v>491</v>
      </c>
      <c r="ET91" t="s">
        <v>2450</v>
      </c>
      <c r="EU91">
        <v>0</v>
      </c>
      <c r="EV91" t="s">
        <v>679</v>
      </c>
      <c r="EW91" t="s">
        <v>1983</v>
      </c>
      <c r="FC91" t="s">
        <v>2451</v>
      </c>
      <c r="FE91">
        <v>0</v>
      </c>
      <c r="FF91">
        <v>28</v>
      </c>
      <c r="FJ91" t="s">
        <v>2452</v>
      </c>
      <c r="FK91" t="s">
        <v>2260</v>
      </c>
      <c r="FL91">
        <v>0</v>
      </c>
      <c r="FN91">
        <v>0</v>
      </c>
      <c r="FO91" t="s">
        <v>1726</v>
      </c>
      <c r="FP91" t="s">
        <v>1115</v>
      </c>
      <c r="FQ91">
        <v>0</v>
      </c>
      <c r="FS91" t="s">
        <v>462</v>
      </c>
      <c r="FV91" t="s">
        <v>777</v>
      </c>
      <c r="FY91">
        <v>0</v>
      </c>
      <c r="FZ91" t="s">
        <v>1726</v>
      </c>
      <c r="GA91">
        <v>21.23</v>
      </c>
      <c r="GB91">
        <v>-2</v>
      </c>
      <c r="GC91">
        <v>0</v>
      </c>
      <c r="GE91" t="s">
        <v>355</v>
      </c>
      <c r="GF91">
        <v>0</v>
      </c>
      <c r="GH91">
        <v>2.4</v>
      </c>
      <c r="GI91">
        <v>2.5</v>
      </c>
      <c r="GJ91">
        <v>0</v>
      </c>
      <c r="GK91">
        <v>0</v>
      </c>
      <c r="GM91" t="s">
        <v>2453</v>
      </c>
      <c r="GQ91" t="s">
        <v>685</v>
      </c>
      <c r="HA91" t="s">
        <v>1060</v>
      </c>
      <c r="HC91" t="s">
        <v>294</v>
      </c>
      <c r="HD91" t="s">
        <v>313</v>
      </c>
      <c r="HE91" t="s">
        <v>2454</v>
      </c>
      <c r="HF91">
        <v>0</v>
      </c>
      <c r="HG91">
        <v>11</v>
      </c>
      <c r="HH91">
        <v>21</v>
      </c>
      <c r="HI91" t="s">
        <v>275</v>
      </c>
      <c r="HL91" t="s">
        <v>2264</v>
      </c>
      <c r="HO91" t="s">
        <v>2455</v>
      </c>
      <c r="HP91" t="s">
        <v>2456</v>
      </c>
      <c r="HQ91" t="s">
        <v>2457</v>
      </c>
      <c r="HR91" t="s">
        <v>2458</v>
      </c>
      <c r="HW91">
        <v>-49</v>
      </c>
      <c r="HX91">
        <v>3953708</v>
      </c>
      <c r="HY91" t="s">
        <v>2459</v>
      </c>
      <c r="HZ91">
        <v>3953660</v>
      </c>
      <c r="IC91">
        <v>-1</v>
      </c>
      <c r="ID91">
        <v>1</v>
      </c>
      <c r="IM91">
        <v>87</v>
      </c>
      <c r="IO91" t="s">
        <v>1726</v>
      </c>
      <c r="IU91">
        <v>2</v>
      </c>
      <c r="IV91">
        <f>IF(AND(Table1[[#This Row],[R/P]]="P",Table1[[#This Row],[PaRes]]&lt;&gt;"SCRBL",Table1[[#This Row],[PaRes]]&lt;&gt;"RUN",Table1[[#This Row],[Penalty]]&lt;&gt;1),1,0)</f>
        <v>1</v>
      </c>
      <c r="IW91">
        <f>IF(AND(Table1[[#This Row],[Pass Play]]=1,Table1[[#This Row],[PaRes]]&lt;&gt;"SAC"),1,0)</f>
        <v>0</v>
      </c>
      <c r="IX91">
        <f>IF(Table1[[#This Row],[PaRes]]="COM",1,0)</f>
        <v>0</v>
      </c>
      <c r="IY91">
        <f>IF(Table1[[#This Row],[Pass Play]]=1,Table1[[#This Row],[Gn]],0)</f>
        <v>0</v>
      </c>
      <c r="IZ91">
        <f>IF(AND(Table1[[#This Row],[Pass Play]]=1,Table1[[#This Row],[EFF]]="Y"),1,0)</f>
        <v>0</v>
      </c>
      <c r="JA91">
        <f>IF(AND(Table1[[#This Row],[Pass Play]]=1,Table1[[#This Row],[EFF]]="Y"),Table1[[#This Row],[Gn]],0)</f>
        <v>0</v>
      </c>
      <c r="JB91">
        <f>IF(AND(Table1[[#This Row],[Pass Play]]=1,Table1[[#This Row],[Gn]]&gt;=15),1,0)</f>
        <v>0</v>
      </c>
      <c r="JC91">
        <f>IF(AND(Table1[[#This Row],[Pass Play]]=1,Table1[[#This Row],[Big Play Passes]]=1),Table1[[#This Row],[Gn]],0)</f>
        <v>0</v>
      </c>
      <c r="JD91">
        <f>IF(AND(OR(Table1[[#This Row],[R/P]]="R",Table1[[#This Row],[PaRes]]="SCRBL",Table1[[#This Row],[PaRes]]="RUN"),Table1[[#This Row],[Penalty]]&lt;&gt;1),1,0)</f>
        <v>0</v>
      </c>
      <c r="JE91">
        <f>IF(Table1[[#This Row],[Rush Attempts]]=1,Table1[[#This Row],[Gn]],0)</f>
        <v>0</v>
      </c>
      <c r="JF91">
        <f>IF(AND(Table1[[#This Row],[Rush Attempts]]=1,Table1[[#This Row],[EFF]]="Y"),1,0)</f>
        <v>0</v>
      </c>
      <c r="JG91">
        <f>IF(AND(Table1[[#This Row],[Rush Attempts]]=1,Table1[[#This Row],[EFF]]="Y"),Table1[[#This Row],[Gn]],0)</f>
        <v>0</v>
      </c>
      <c r="JH91">
        <f>IF(AND(Table1[[#This Row],[Rush Attempts]]=1,Table1[[#This Row],[Gn]]&gt;=10),1,0)</f>
        <v>0</v>
      </c>
      <c r="JI91">
        <f>IF(AND(Table1[[#This Row],[Rush Attempts]]=1,Table1[[#This Row],[Big Play Run]]=1),Table1[[#This Row],[Gn]],0)</f>
        <v>0</v>
      </c>
      <c r="JJ91">
        <f>IF(Table1[[#This Row],[PaRes]]="SAC",1,0)</f>
        <v>1</v>
      </c>
      <c r="JK91">
        <f>IF(Table1[[#This Row],[Sacks]]=1,Table1[[#This Row],[Gn]],0)</f>
        <v>0</v>
      </c>
      <c r="JL91">
        <f>IF(Table1[[#This Row],[PaRes]]="INT",1,0)</f>
        <v>0</v>
      </c>
      <c r="JM91">
        <f>IF(Table1[[#This Row],[pff_PENALTY]]&lt;&gt;"",1,0)</f>
        <v>0</v>
      </c>
      <c r="JN91">
        <f>Table1[[#This Row],[pff_PENYARDS]]</f>
        <v>0</v>
      </c>
      <c r="JO91">
        <f>IF(Table1[[#This Row],[S/End]]="TD",1,0)</f>
        <v>0</v>
      </c>
      <c r="JP91">
        <f>IF(OR(Table1[[#This Row],[S/End]]="FGGD"),1,0)</f>
        <v>0</v>
      </c>
      <c r="JQ91">
        <f>IF(OR(Table1[[#This Row],[S/End]]="FUM",Table1[[#This Row],[S/End]]="INT"),1,0)</f>
        <v>1</v>
      </c>
      <c r="JR91">
        <f>IF(AND(Table1[[#This Row],[Touchdown]]=1,Table1[[#This Row],[Pass Play]]=1),1,0)</f>
        <v>0</v>
      </c>
      <c r="JS91">
        <f t="shared" si="5"/>
        <v>0</v>
      </c>
      <c r="JT91">
        <f>IF(AND(OR(Table1[[#This Row],[Pass Play]]=1,Table1[[#This Row],[Rush Attempts]]=1),Table1[[#This Row],[Dn]]=3),1,0)</f>
        <v>0</v>
      </c>
      <c r="JU91">
        <f>IF(AND(Table1[[#This Row],[3rd down attempt]]=1,Table1[[#This Row],[EFF]]="Y"),1,0)</f>
        <v>0</v>
      </c>
      <c r="JV91">
        <f>IF(AND(Table1[[#This Row],[3rd down attempt]]=1,Table1[[#This Row],[Dist]]&gt;=7),1,0)</f>
        <v>0</v>
      </c>
      <c r="JW91">
        <f>IF(AND(OR(Table1[[#This Row],[Pass Play]]=1,Table1[[#This Row],[Rush Attempts]]=1),Table1[[#This Row],[Dn]]=4),1,0)</f>
        <v>0</v>
      </c>
      <c r="JX91">
        <f>IF(AND(Table1[[#This Row],[4th down attempt]]=1,Table1[[#This Row],[EFF]]="Y"),1,0)</f>
        <v>0</v>
      </c>
      <c r="JY91">
        <f>IF(AND(OR(Table1[[#This Row],[Pass Play]]=1,Table1[[#This Row],[Rush Attempts]]=1),Table1[[#This Row],[FPos]]&gt;=0,Table1[[#This Row],[FPos]]&lt;=20),1,0)</f>
        <v>0</v>
      </c>
      <c r="JZ91">
        <f>IF(AND(OR(Table1[[#This Row],[Pass Play]]=1,Table1[[#This Row],[Rush Attempts]]=1),Table1[[#This Row],[Dist]]&lt;=Table1[[#This Row],[Gn]]),1,0)</f>
        <v>0</v>
      </c>
      <c r="KA91">
        <f>IF(Table1[[#This Row],[S/End]]&lt;&gt;"",1,0)</f>
        <v>1</v>
      </c>
      <c r="KB91">
        <f>IF(Table1[[#This Row],[S/End]]="TD",1,0)</f>
        <v>0</v>
      </c>
      <c r="KC91">
        <f>IF(Table1[[#This Row],[S/End]]="FGGD",1,0)</f>
        <v>0</v>
      </c>
      <c r="KD91">
        <f>IF(AND(OR(Table1[[#This Row],[Pass Play]]=1,Table1[[#This Row],[Rush Attempts]]=1),Table1[[#This Row],[Gn]]&lt;0),1,0)</f>
        <v>0</v>
      </c>
      <c r="KE91" s="375">
        <f>IF(AND(Table1[[#This Row],[pff_DRVENDPSN]]=3,Table1[[#This Row],[pff_DRVENDEVENT]]="PUNT"),1,0)</f>
        <v>0</v>
      </c>
    </row>
    <row r="92" spans="1:291" hidden="1">
      <c r="A92">
        <v>41</v>
      </c>
      <c r="B92">
        <v>2102</v>
      </c>
      <c r="C92" t="s">
        <v>14476</v>
      </c>
      <c r="D92">
        <v>3</v>
      </c>
      <c r="E92">
        <v>1</v>
      </c>
      <c r="F92">
        <v>10</v>
      </c>
      <c r="G92">
        <v>4</v>
      </c>
      <c r="H92">
        <v>-18</v>
      </c>
      <c r="I92" t="s">
        <v>253</v>
      </c>
      <c r="J92" t="s">
        <v>254</v>
      </c>
      <c r="K92">
        <v>12</v>
      </c>
      <c r="L92">
        <v>12</v>
      </c>
      <c r="M92" t="s">
        <v>2461</v>
      </c>
      <c r="N92" t="s">
        <v>440</v>
      </c>
      <c r="O92" t="s">
        <v>254</v>
      </c>
      <c r="P92" t="s">
        <v>2462</v>
      </c>
      <c r="Q92" t="s">
        <v>871</v>
      </c>
      <c r="T92" t="s">
        <v>872</v>
      </c>
      <c r="W92" t="s">
        <v>257</v>
      </c>
      <c r="X92" t="s">
        <v>806</v>
      </c>
      <c r="AE92" t="s">
        <v>807</v>
      </c>
      <c r="AF92" t="s">
        <v>808</v>
      </c>
      <c r="AG92" t="s">
        <v>806</v>
      </c>
      <c r="AH92" t="s">
        <v>257</v>
      </c>
      <c r="AJ92">
        <v>22</v>
      </c>
      <c r="AP92">
        <v>15</v>
      </c>
      <c r="AU92" t="s">
        <v>254</v>
      </c>
      <c r="BJ92" t="s">
        <v>257</v>
      </c>
      <c r="BQ92">
        <f t="shared" si="3"/>
        <v>0</v>
      </c>
      <c r="BR92">
        <f t="shared" si="4"/>
        <v>16</v>
      </c>
      <c r="BT92" t="s">
        <v>1602</v>
      </c>
      <c r="BV92">
        <v>23</v>
      </c>
      <c r="BX92">
        <v>0</v>
      </c>
      <c r="BY92" t="s">
        <v>2463</v>
      </c>
      <c r="CD92" s="3">
        <v>0.56527777777777777</v>
      </c>
      <c r="CF92" t="s">
        <v>2464</v>
      </c>
      <c r="CJ92">
        <v>0</v>
      </c>
      <c r="CK92" t="s">
        <v>2465</v>
      </c>
      <c r="CL92" s="4">
        <v>38444</v>
      </c>
      <c r="CM92" t="s">
        <v>2466</v>
      </c>
      <c r="CN92" t="s">
        <v>2467</v>
      </c>
      <c r="CO92">
        <v>23</v>
      </c>
      <c r="CP92" t="s">
        <v>268</v>
      </c>
      <c r="CQ92" t="s">
        <v>418</v>
      </c>
      <c r="CR92" t="s">
        <v>1602</v>
      </c>
      <c r="CU92" t="s">
        <v>1634</v>
      </c>
      <c r="CW92">
        <v>0</v>
      </c>
      <c r="CY92">
        <v>1</v>
      </c>
      <c r="CZ92" t="s">
        <v>1242</v>
      </c>
      <c r="DA92">
        <v>16</v>
      </c>
      <c r="DB92">
        <v>13</v>
      </c>
      <c r="DC92" t="s">
        <v>1781</v>
      </c>
      <c r="DD92">
        <v>-18</v>
      </c>
      <c r="DF92" t="s">
        <v>2468</v>
      </c>
      <c r="DK92">
        <v>4</v>
      </c>
      <c r="DL92" s="4">
        <v>44449</v>
      </c>
      <c r="DM92">
        <v>20022</v>
      </c>
      <c r="DN92">
        <v>2021</v>
      </c>
      <c r="DO92">
        <v>0</v>
      </c>
      <c r="DQ92">
        <v>79116</v>
      </c>
      <c r="DR92">
        <v>108</v>
      </c>
      <c r="DU92" t="s">
        <v>257</v>
      </c>
      <c r="DV92" t="s">
        <v>274</v>
      </c>
      <c r="DX92">
        <v>21</v>
      </c>
      <c r="DY92" t="s">
        <v>275</v>
      </c>
      <c r="EE92">
        <v>0</v>
      </c>
      <c r="EF92" t="s">
        <v>2469</v>
      </c>
      <c r="EG92" t="s">
        <v>383</v>
      </c>
      <c r="EH92">
        <v>1</v>
      </c>
      <c r="EJ92" t="s">
        <v>454</v>
      </c>
      <c r="EK92" t="s">
        <v>2470</v>
      </c>
      <c r="EL92" t="s">
        <v>2471</v>
      </c>
      <c r="EM92" t="s">
        <v>2472</v>
      </c>
      <c r="EN92" t="s">
        <v>268</v>
      </c>
      <c r="EO92" t="s">
        <v>418</v>
      </c>
      <c r="EP92" t="s">
        <v>1698</v>
      </c>
      <c r="EQ92">
        <v>0</v>
      </c>
      <c r="ET92" t="s">
        <v>2473</v>
      </c>
      <c r="FE92">
        <v>0</v>
      </c>
      <c r="FF92">
        <v>17</v>
      </c>
      <c r="FG92" t="s">
        <v>621</v>
      </c>
      <c r="FI92" t="s">
        <v>621</v>
      </c>
      <c r="FJ92" t="s">
        <v>2431</v>
      </c>
      <c r="FL92">
        <v>0</v>
      </c>
      <c r="FN92">
        <v>0</v>
      </c>
      <c r="FQ92">
        <v>0</v>
      </c>
      <c r="FS92" t="s">
        <v>462</v>
      </c>
      <c r="FT92" t="s">
        <v>1002</v>
      </c>
      <c r="FU92" t="s">
        <v>257</v>
      </c>
      <c r="FV92" t="s">
        <v>777</v>
      </c>
      <c r="FW92" t="s">
        <v>1721</v>
      </c>
      <c r="FY92">
        <v>0</v>
      </c>
      <c r="GA92">
        <v>21.23</v>
      </c>
      <c r="GB92">
        <v>-2</v>
      </c>
      <c r="GC92">
        <v>0</v>
      </c>
      <c r="GD92" t="s">
        <v>2474</v>
      </c>
      <c r="GE92" t="s">
        <v>355</v>
      </c>
      <c r="GF92">
        <v>0</v>
      </c>
      <c r="GG92" t="s">
        <v>466</v>
      </c>
      <c r="GJ92">
        <v>1</v>
      </c>
      <c r="GK92">
        <v>0</v>
      </c>
      <c r="GM92" t="s">
        <v>2475</v>
      </c>
      <c r="GO92">
        <v>2</v>
      </c>
      <c r="HA92" t="s">
        <v>2476</v>
      </c>
      <c r="HC92" t="s">
        <v>313</v>
      </c>
      <c r="HD92" t="s">
        <v>313</v>
      </c>
      <c r="HE92" t="s">
        <v>2477</v>
      </c>
      <c r="HF92">
        <v>0</v>
      </c>
      <c r="HG92">
        <v>12</v>
      </c>
      <c r="HH92">
        <v>21</v>
      </c>
      <c r="HI92" t="s">
        <v>275</v>
      </c>
      <c r="HL92">
        <v>4</v>
      </c>
      <c r="HW92">
        <v>-22</v>
      </c>
      <c r="HX92">
        <v>3955377</v>
      </c>
      <c r="HY92" t="s">
        <v>2478</v>
      </c>
      <c r="HZ92">
        <v>3955280</v>
      </c>
      <c r="IC92">
        <v>0</v>
      </c>
      <c r="ID92">
        <v>0</v>
      </c>
      <c r="IM92">
        <v>100</v>
      </c>
      <c r="IO92" t="s">
        <v>2468</v>
      </c>
      <c r="IQ92" t="s">
        <v>2468</v>
      </c>
      <c r="IU92">
        <v>2</v>
      </c>
      <c r="IV92">
        <f>IF(AND(Table1[[#This Row],[R/P]]="P",Table1[[#This Row],[PaRes]]&lt;&gt;"SCRBL",Table1[[#This Row],[PaRes]]&lt;&gt;"RUN",Table1[[#This Row],[Penalty]]&lt;&gt;1),1,0)</f>
        <v>0</v>
      </c>
      <c r="IW92">
        <f>IF(AND(Table1[[#This Row],[Pass Play]]=1,Table1[[#This Row],[PaRes]]&lt;&gt;"SAC"),1,0)</f>
        <v>0</v>
      </c>
      <c r="IX92">
        <f>IF(Table1[[#This Row],[PaRes]]="COM",1,0)</f>
        <v>0</v>
      </c>
      <c r="IY92">
        <f>IF(Table1[[#This Row],[Pass Play]]=1,Table1[[#This Row],[Gn]],0)</f>
        <v>0</v>
      </c>
      <c r="IZ92">
        <f>IF(AND(Table1[[#This Row],[Pass Play]]=1,Table1[[#This Row],[EFF]]="Y"),1,0)</f>
        <v>0</v>
      </c>
      <c r="JA92">
        <f>IF(AND(Table1[[#This Row],[Pass Play]]=1,Table1[[#This Row],[EFF]]="Y"),Table1[[#This Row],[Gn]],0)</f>
        <v>0</v>
      </c>
      <c r="JB92">
        <f>IF(AND(Table1[[#This Row],[Pass Play]]=1,Table1[[#This Row],[Gn]]&gt;=15),1,0)</f>
        <v>0</v>
      </c>
      <c r="JC92">
        <f>IF(AND(Table1[[#This Row],[Pass Play]]=1,Table1[[#This Row],[Big Play Passes]]=1),Table1[[#This Row],[Gn]],0)</f>
        <v>0</v>
      </c>
      <c r="JD92">
        <f>IF(AND(OR(Table1[[#This Row],[R/P]]="R",Table1[[#This Row],[PaRes]]="SCRBL",Table1[[#This Row],[PaRes]]="RUN"),Table1[[#This Row],[Penalty]]&lt;&gt;1),1,0)</f>
        <v>1</v>
      </c>
      <c r="JE92">
        <f>IF(Table1[[#This Row],[Rush Attempts]]=1,Table1[[#This Row],[Gn]],0)</f>
        <v>4</v>
      </c>
      <c r="JF92">
        <f>IF(AND(Table1[[#This Row],[Rush Attempts]]=1,Table1[[#This Row],[EFF]]="Y"),1,0)</f>
        <v>1</v>
      </c>
      <c r="JG92">
        <f>IF(AND(Table1[[#This Row],[Rush Attempts]]=1,Table1[[#This Row],[EFF]]="Y"),Table1[[#This Row],[Gn]],0)</f>
        <v>4</v>
      </c>
      <c r="JH92">
        <f>IF(AND(Table1[[#This Row],[Rush Attempts]]=1,Table1[[#This Row],[Gn]]&gt;=10),1,0)</f>
        <v>0</v>
      </c>
      <c r="JI92">
        <f>IF(AND(Table1[[#This Row],[Rush Attempts]]=1,Table1[[#This Row],[Big Play Run]]=1),Table1[[#This Row],[Gn]],0)</f>
        <v>0</v>
      </c>
      <c r="JJ92">
        <f>IF(Table1[[#This Row],[PaRes]]="SAC",1,0)</f>
        <v>0</v>
      </c>
      <c r="JK92">
        <f>IF(Table1[[#This Row],[Sacks]]=1,Table1[[#This Row],[Gn]],0)</f>
        <v>0</v>
      </c>
      <c r="JL92">
        <f>IF(Table1[[#This Row],[PaRes]]="INT",1,0)</f>
        <v>0</v>
      </c>
      <c r="JM92">
        <f>IF(Table1[[#This Row],[pff_PENALTY]]&lt;&gt;"",1,0)</f>
        <v>0</v>
      </c>
      <c r="JN92">
        <f>Table1[[#This Row],[pff_PENYARDS]]</f>
        <v>0</v>
      </c>
      <c r="JO92">
        <f>IF(Table1[[#This Row],[S/End]]="TD",1,0)</f>
        <v>0</v>
      </c>
      <c r="JP92">
        <f>IF(OR(Table1[[#This Row],[S/End]]="FGGD"),1,0)</f>
        <v>0</v>
      </c>
      <c r="JQ92">
        <f>IF(OR(Table1[[#This Row],[S/End]]="FUM",Table1[[#This Row],[S/End]]="INT"),1,0)</f>
        <v>0</v>
      </c>
      <c r="JR92">
        <f>IF(AND(Table1[[#This Row],[Touchdown]]=1,Table1[[#This Row],[Pass Play]]=1),1,0)</f>
        <v>0</v>
      </c>
      <c r="JS92">
        <f t="shared" si="5"/>
        <v>0</v>
      </c>
      <c r="JT92">
        <f>IF(AND(OR(Table1[[#This Row],[Pass Play]]=1,Table1[[#This Row],[Rush Attempts]]=1),Table1[[#This Row],[Dn]]=3),1,0)</f>
        <v>0</v>
      </c>
      <c r="JU92">
        <f>IF(AND(Table1[[#This Row],[3rd down attempt]]=1,Table1[[#This Row],[EFF]]="Y"),1,0)</f>
        <v>0</v>
      </c>
      <c r="JV92">
        <f>IF(AND(Table1[[#This Row],[3rd down attempt]]=1,Table1[[#This Row],[Dist]]&gt;=7),1,0)</f>
        <v>0</v>
      </c>
      <c r="JW92">
        <f>IF(AND(OR(Table1[[#This Row],[Pass Play]]=1,Table1[[#This Row],[Rush Attempts]]=1),Table1[[#This Row],[Dn]]=4),1,0)</f>
        <v>0</v>
      </c>
      <c r="JX92">
        <f>IF(AND(Table1[[#This Row],[4th down attempt]]=1,Table1[[#This Row],[EFF]]="Y"),1,0)</f>
        <v>0</v>
      </c>
      <c r="JY92">
        <f>IF(AND(OR(Table1[[#This Row],[Pass Play]]=1,Table1[[#This Row],[Rush Attempts]]=1),Table1[[#This Row],[FPos]]&gt;=0,Table1[[#This Row],[FPos]]&lt;=20),1,0)</f>
        <v>0</v>
      </c>
      <c r="JZ92">
        <f>IF(AND(OR(Table1[[#This Row],[Pass Play]]=1,Table1[[#This Row],[Rush Attempts]]=1),Table1[[#This Row],[Dist]]&lt;=Table1[[#This Row],[Gn]]),1,0)</f>
        <v>0</v>
      </c>
      <c r="KA92">
        <f>IF(Table1[[#This Row],[S/End]]&lt;&gt;"",1,0)</f>
        <v>0</v>
      </c>
      <c r="KB92">
        <f>IF(Table1[[#This Row],[S/End]]="TD",1,0)</f>
        <v>0</v>
      </c>
      <c r="KC92">
        <f>IF(Table1[[#This Row],[S/End]]="FGGD",1,0)</f>
        <v>0</v>
      </c>
      <c r="KD92">
        <f>IF(AND(OR(Table1[[#This Row],[Pass Play]]=1,Table1[[#This Row],[Rush Attempts]]=1),Table1[[#This Row],[Gn]]&lt;0),1,0)</f>
        <v>0</v>
      </c>
      <c r="KE92" s="375">
        <f>IF(AND(Table1[[#This Row],[pff_DRVENDPSN]]=3,Table1[[#This Row],[pff_DRVENDEVENT]]="PUNT"),1,0)</f>
        <v>0</v>
      </c>
    </row>
    <row r="93" spans="1:291" hidden="1">
      <c r="A93">
        <v>42</v>
      </c>
      <c r="B93">
        <v>2102</v>
      </c>
      <c r="C93" t="s">
        <v>14476</v>
      </c>
      <c r="D93">
        <v>3</v>
      </c>
      <c r="E93">
        <v>2</v>
      </c>
      <c r="F93">
        <v>6</v>
      </c>
      <c r="G93">
        <v>7</v>
      </c>
      <c r="H93">
        <v>-22</v>
      </c>
      <c r="J93" t="s">
        <v>254</v>
      </c>
      <c r="K93" t="s">
        <v>2048</v>
      </c>
      <c r="L93" t="s">
        <v>2048</v>
      </c>
      <c r="M93" t="s">
        <v>1656</v>
      </c>
      <c r="N93" t="s">
        <v>440</v>
      </c>
      <c r="O93" t="s">
        <v>254</v>
      </c>
      <c r="P93" t="s">
        <v>1657</v>
      </c>
      <c r="W93" t="s">
        <v>257</v>
      </c>
      <c r="X93" t="s">
        <v>2480</v>
      </c>
      <c r="AE93" t="s">
        <v>635</v>
      </c>
      <c r="AF93" t="s">
        <v>1685</v>
      </c>
      <c r="AG93" t="s">
        <v>2480</v>
      </c>
      <c r="AH93" t="s">
        <v>274</v>
      </c>
      <c r="AJ93">
        <v>15</v>
      </c>
      <c r="AP93">
        <v>15</v>
      </c>
      <c r="BJ93" t="s">
        <v>257</v>
      </c>
      <c r="BQ93">
        <f t="shared" si="3"/>
        <v>0</v>
      </c>
      <c r="BR93">
        <f t="shared" si="4"/>
        <v>4</v>
      </c>
      <c r="BT93" t="s">
        <v>1602</v>
      </c>
      <c r="BV93">
        <v>23</v>
      </c>
      <c r="BX93">
        <v>0</v>
      </c>
      <c r="BY93" t="s">
        <v>2481</v>
      </c>
      <c r="CD93" s="3">
        <v>0.53749999999999998</v>
      </c>
      <c r="CF93" t="s">
        <v>2482</v>
      </c>
      <c r="CJ93">
        <v>0</v>
      </c>
      <c r="CK93" t="s">
        <v>2483</v>
      </c>
      <c r="CL93" s="4">
        <v>38444</v>
      </c>
      <c r="CM93" t="s">
        <v>2484</v>
      </c>
      <c r="CN93" t="s">
        <v>2485</v>
      </c>
      <c r="CO93">
        <v>23</v>
      </c>
      <c r="CQ93" t="s">
        <v>269</v>
      </c>
      <c r="CR93" t="s">
        <v>1602</v>
      </c>
      <c r="CU93" t="s">
        <v>2486</v>
      </c>
      <c r="CW93">
        <v>0</v>
      </c>
      <c r="CY93">
        <v>2</v>
      </c>
      <c r="CZ93" t="s">
        <v>1242</v>
      </c>
      <c r="DA93">
        <v>16</v>
      </c>
      <c r="DB93">
        <v>13</v>
      </c>
      <c r="DC93" t="s">
        <v>1781</v>
      </c>
      <c r="DD93">
        <v>-18</v>
      </c>
      <c r="DF93" t="s">
        <v>2468</v>
      </c>
      <c r="DK93">
        <v>7</v>
      </c>
      <c r="DL93" s="4">
        <v>44449</v>
      </c>
      <c r="DM93">
        <v>20022</v>
      </c>
      <c r="DN93">
        <v>2021</v>
      </c>
      <c r="DO93">
        <v>0</v>
      </c>
      <c r="DQ93">
        <v>79116</v>
      </c>
      <c r="DR93">
        <v>109</v>
      </c>
      <c r="DU93" t="s">
        <v>257</v>
      </c>
      <c r="DV93" t="s">
        <v>274</v>
      </c>
      <c r="DX93">
        <v>21</v>
      </c>
      <c r="DY93" t="s">
        <v>275</v>
      </c>
      <c r="EE93">
        <v>0</v>
      </c>
      <c r="EF93" t="s">
        <v>1667</v>
      </c>
      <c r="EG93" t="s">
        <v>1668</v>
      </c>
      <c r="EH93">
        <v>1</v>
      </c>
      <c r="EJ93" t="s">
        <v>2056</v>
      </c>
      <c r="EK93" t="s">
        <v>2057</v>
      </c>
      <c r="EL93" t="s">
        <v>2487</v>
      </c>
      <c r="EM93" t="s">
        <v>2488</v>
      </c>
      <c r="EN93" t="s">
        <v>2489</v>
      </c>
      <c r="EO93" t="s">
        <v>282</v>
      </c>
      <c r="EP93" t="s">
        <v>1109</v>
      </c>
      <c r="EQ93">
        <v>1</v>
      </c>
      <c r="ET93" t="s">
        <v>2490</v>
      </c>
      <c r="FD93" t="s">
        <v>253</v>
      </c>
      <c r="FE93">
        <v>0</v>
      </c>
      <c r="FF93">
        <v>6</v>
      </c>
      <c r="FG93" t="s">
        <v>308</v>
      </c>
      <c r="FI93" t="s">
        <v>308</v>
      </c>
      <c r="FL93">
        <v>0</v>
      </c>
      <c r="FN93">
        <v>0</v>
      </c>
      <c r="FQ93">
        <v>0</v>
      </c>
      <c r="FS93" t="s">
        <v>1675</v>
      </c>
      <c r="FT93" t="s">
        <v>1784</v>
      </c>
      <c r="FU93" t="s">
        <v>257</v>
      </c>
      <c r="FV93" t="s">
        <v>2491</v>
      </c>
      <c r="FW93" t="s">
        <v>1700</v>
      </c>
      <c r="FX93" t="s">
        <v>1030</v>
      </c>
      <c r="FY93">
        <v>0</v>
      </c>
      <c r="GA93">
        <v>21.23</v>
      </c>
      <c r="GB93">
        <v>-2</v>
      </c>
      <c r="GC93">
        <v>0</v>
      </c>
      <c r="GE93" t="s">
        <v>355</v>
      </c>
      <c r="GF93">
        <v>0</v>
      </c>
      <c r="GJ93">
        <v>0</v>
      </c>
      <c r="GK93">
        <v>0</v>
      </c>
      <c r="GM93" t="s">
        <v>2492</v>
      </c>
      <c r="GO93">
        <v>4</v>
      </c>
      <c r="HA93" t="s">
        <v>2493</v>
      </c>
      <c r="HC93" t="s">
        <v>294</v>
      </c>
      <c r="HD93" t="s">
        <v>294</v>
      </c>
      <c r="HE93" t="s">
        <v>2494</v>
      </c>
      <c r="HF93">
        <v>0</v>
      </c>
      <c r="HG93">
        <v>30</v>
      </c>
      <c r="HH93">
        <v>21</v>
      </c>
      <c r="HI93" t="s">
        <v>275</v>
      </c>
      <c r="HL93" t="s">
        <v>658</v>
      </c>
      <c r="HW93">
        <v>-29</v>
      </c>
      <c r="HX93">
        <v>3955431</v>
      </c>
      <c r="HY93" t="s">
        <v>2495</v>
      </c>
      <c r="HZ93">
        <v>3955377</v>
      </c>
      <c r="IC93">
        <v>0.5</v>
      </c>
      <c r="ID93">
        <v>1</v>
      </c>
      <c r="IM93">
        <v>101</v>
      </c>
      <c r="IQ93" t="s">
        <v>2468</v>
      </c>
      <c r="IR93" t="s">
        <v>1636</v>
      </c>
      <c r="IU93">
        <v>2</v>
      </c>
      <c r="IV93">
        <f>IF(AND(Table1[[#This Row],[R/P]]="P",Table1[[#This Row],[PaRes]]&lt;&gt;"SCRBL",Table1[[#This Row],[PaRes]]&lt;&gt;"RUN",Table1[[#This Row],[Penalty]]&lt;&gt;1),1,0)</f>
        <v>0</v>
      </c>
      <c r="IW93">
        <f>IF(AND(Table1[[#This Row],[Pass Play]]=1,Table1[[#This Row],[PaRes]]&lt;&gt;"SAC"),1,0)</f>
        <v>0</v>
      </c>
      <c r="IX93">
        <f>IF(Table1[[#This Row],[PaRes]]="COM",1,0)</f>
        <v>0</v>
      </c>
      <c r="IY93">
        <f>IF(Table1[[#This Row],[Pass Play]]=1,Table1[[#This Row],[Gn]],0)</f>
        <v>0</v>
      </c>
      <c r="IZ93">
        <f>IF(AND(Table1[[#This Row],[Pass Play]]=1,Table1[[#This Row],[EFF]]="Y"),1,0)</f>
        <v>0</v>
      </c>
      <c r="JA93">
        <f>IF(AND(Table1[[#This Row],[Pass Play]]=1,Table1[[#This Row],[EFF]]="Y"),Table1[[#This Row],[Gn]],0)</f>
        <v>0</v>
      </c>
      <c r="JB93">
        <f>IF(AND(Table1[[#This Row],[Pass Play]]=1,Table1[[#This Row],[Gn]]&gt;=15),1,0)</f>
        <v>0</v>
      </c>
      <c r="JC93">
        <f>IF(AND(Table1[[#This Row],[Pass Play]]=1,Table1[[#This Row],[Big Play Passes]]=1),Table1[[#This Row],[Gn]],0)</f>
        <v>0</v>
      </c>
      <c r="JD93">
        <f>IF(AND(OR(Table1[[#This Row],[R/P]]="R",Table1[[#This Row],[PaRes]]="SCRBL",Table1[[#This Row],[PaRes]]="RUN"),Table1[[#This Row],[Penalty]]&lt;&gt;1),1,0)</f>
        <v>1</v>
      </c>
      <c r="JE93">
        <f>IF(Table1[[#This Row],[Rush Attempts]]=1,Table1[[#This Row],[Gn]],0)</f>
        <v>7</v>
      </c>
      <c r="JF93">
        <f>IF(AND(Table1[[#This Row],[Rush Attempts]]=1,Table1[[#This Row],[EFF]]="Y"),1,0)</f>
        <v>1</v>
      </c>
      <c r="JG93">
        <f>IF(AND(Table1[[#This Row],[Rush Attempts]]=1,Table1[[#This Row],[EFF]]="Y"),Table1[[#This Row],[Gn]],0)</f>
        <v>7</v>
      </c>
      <c r="JH93">
        <f>IF(AND(Table1[[#This Row],[Rush Attempts]]=1,Table1[[#This Row],[Gn]]&gt;=10),1,0)</f>
        <v>0</v>
      </c>
      <c r="JI93">
        <f>IF(AND(Table1[[#This Row],[Rush Attempts]]=1,Table1[[#This Row],[Big Play Run]]=1),Table1[[#This Row],[Gn]],0)</f>
        <v>0</v>
      </c>
      <c r="JJ93">
        <f>IF(Table1[[#This Row],[PaRes]]="SAC",1,0)</f>
        <v>0</v>
      </c>
      <c r="JK93">
        <f>IF(Table1[[#This Row],[Sacks]]=1,Table1[[#This Row],[Gn]],0)</f>
        <v>0</v>
      </c>
      <c r="JL93">
        <f>IF(Table1[[#This Row],[PaRes]]="INT",1,0)</f>
        <v>0</v>
      </c>
      <c r="JM93">
        <f>IF(Table1[[#This Row],[pff_PENALTY]]&lt;&gt;"",1,0)</f>
        <v>0</v>
      </c>
      <c r="JN93">
        <f>Table1[[#This Row],[pff_PENYARDS]]</f>
        <v>0</v>
      </c>
      <c r="JO93">
        <f>IF(Table1[[#This Row],[S/End]]="TD",1,0)</f>
        <v>0</v>
      </c>
      <c r="JP93">
        <f>IF(OR(Table1[[#This Row],[S/End]]="FGGD"),1,0)</f>
        <v>0</v>
      </c>
      <c r="JQ93">
        <f>IF(OR(Table1[[#This Row],[S/End]]="FUM",Table1[[#This Row],[S/End]]="INT"),1,0)</f>
        <v>0</v>
      </c>
      <c r="JR93">
        <f>IF(AND(Table1[[#This Row],[Touchdown]]=1,Table1[[#This Row],[Pass Play]]=1),1,0)</f>
        <v>0</v>
      </c>
      <c r="JS93">
        <f t="shared" si="5"/>
        <v>0</v>
      </c>
      <c r="JT93">
        <f>IF(AND(OR(Table1[[#This Row],[Pass Play]]=1,Table1[[#This Row],[Rush Attempts]]=1),Table1[[#This Row],[Dn]]=3),1,0)</f>
        <v>0</v>
      </c>
      <c r="JU93">
        <f>IF(AND(Table1[[#This Row],[3rd down attempt]]=1,Table1[[#This Row],[EFF]]="Y"),1,0)</f>
        <v>0</v>
      </c>
      <c r="JV93">
        <f>IF(AND(Table1[[#This Row],[3rd down attempt]]=1,Table1[[#This Row],[Dist]]&gt;=7),1,0)</f>
        <v>0</v>
      </c>
      <c r="JW93">
        <f>IF(AND(OR(Table1[[#This Row],[Pass Play]]=1,Table1[[#This Row],[Rush Attempts]]=1),Table1[[#This Row],[Dn]]=4),1,0)</f>
        <v>0</v>
      </c>
      <c r="JX93">
        <f>IF(AND(Table1[[#This Row],[4th down attempt]]=1,Table1[[#This Row],[EFF]]="Y"),1,0)</f>
        <v>0</v>
      </c>
      <c r="JY93">
        <f>IF(AND(OR(Table1[[#This Row],[Pass Play]]=1,Table1[[#This Row],[Rush Attempts]]=1),Table1[[#This Row],[FPos]]&gt;=0,Table1[[#This Row],[FPos]]&lt;=20),1,0)</f>
        <v>0</v>
      </c>
      <c r="JZ93">
        <f>IF(AND(OR(Table1[[#This Row],[Pass Play]]=1,Table1[[#This Row],[Rush Attempts]]=1),Table1[[#This Row],[Dist]]&lt;=Table1[[#This Row],[Gn]]),1,0)</f>
        <v>1</v>
      </c>
      <c r="KA93">
        <f>IF(Table1[[#This Row],[S/End]]&lt;&gt;"",1,0)</f>
        <v>0</v>
      </c>
      <c r="KB93">
        <f>IF(Table1[[#This Row],[S/End]]="TD",1,0)</f>
        <v>0</v>
      </c>
      <c r="KC93">
        <f>IF(Table1[[#This Row],[S/End]]="FGGD",1,0)</f>
        <v>0</v>
      </c>
      <c r="KD93">
        <f>IF(AND(OR(Table1[[#This Row],[Pass Play]]=1,Table1[[#This Row],[Rush Attempts]]=1),Table1[[#This Row],[Gn]]&lt;0),1,0)</f>
        <v>0</v>
      </c>
      <c r="KE93" s="375">
        <f>IF(AND(Table1[[#This Row],[pff_DRVENDPSN]]=3,Table1[[#This Row],[pff_DRVENDEVENT]]="PUNT"),1,0)</f>
        <v>0</v>
      </c>
    </row>
    <row r="94" spans="1:291" hidden="1">
      <c r="A94">
        <v>43</v>
      </c>
      <c r="B94">
        <v>2102</v>
      </c>
      <c r="C94" t="s">
        <v>14476</v>
      </c>
      <c r="D94">
        <v>3</v>
      </c>
      <c r="E94">
        <v>1</v>
      </c>
      <c r="F94">
        <v>10</v>
      </c>
      <c r="G94">
        <v>8</v>
      </c>
      <c r="H94">
        <v>-29</v>
      </c>
      <c r="J94" t="s">
        <v>254</v>
      </c>
      <c r="K94">
        <v>12</v>
      </c>
      <c r="L94" t="s">
        <v>438</v>
      </c>
      <c r="M94" t="s">
        <v>2461</v>
      </c>
      <c r="N94" t="s">
        <v>440</v>
      </c>
      <c r="O94" t="s">
        <v>254</v>
      </c>
      <c r="P94" t="s">
        <v>2462</v>
      </c>
      <c r="Q94" t="s">
        <v>871</v>
      </c>
      <c r="T94" t="s">
        <v>872</v>
      </c>
      <c r="W94" t="s">
        <v>253</v>
      </c>
      <c r="X94" t="s">
        <v>2497</v>
      </c>
      <c r="Y94" t="s">
        <v>874</v>
      </c>
      <c r="Z94" t="s">
        <v>2498</v>
      </c>
      <c r="AB94" t="s">
        <v>876</v>
      </c>
      <c r="AC94" t="s">
        <v>1996</v>
      </c>
      <c r="AJ94">
        <v>4</v>
      </c>
      <c r="AK94" t="s">
        <v>327</v>
      </c>
      <c r="AP94">
        <v>15</v>
      </c>
      <c r="AU94" t="s">
        <v>254</v>
      </c>
      <c r="BJ94" t="s">
        <v>257</v>
      </c>
      <c r="BQ94">
        <f t="shared" si="3"/>
        <v>1</v>
      </c>
      <c r="BR94">
        <f t="shared" si="4"/>
        <v>0</v>
      </c>
      <c r="BT94" t="s">
        <v>1602</v>
      </c>
      <c r="BV94">
        <v>23</v>
      </c>
      <c r="BX94">
        <v>1</v>
      </c>
      <c r="BY94" t="s">
        <v>2499</v>
      </c>
      <c r="CA94">
        <v>1</v>
      </c>
      <c r="CD94" s="3">
        <v>0.51666666666666672</v>
      </c>
      <c r="CE94" t="s">
        <v>274</v>
      </c>
      <c r="CF94" t="s">
        <v>2500</v>
      </c>
      <c r="CG94">
        <v>7</v>
      </c>
      <c r="CI94" t="s">
        <v>331</v>
      </c>
      <c r="CJ94">
        <v>0</v>
      </c>
      <c r="CK94" t="s">
        <v>2501</v>
      </c>
      <c r="CL94" s="4">
        <v>38444</v>
      </c>
      <c r="CM94" t="s">
        <v>2502</v>
      </c>
      <c r="CN94" t="s">
        <v>2503</v>
      </c>
      <c r="CO94">
        <v>23</v>
      </c>
      <c r="CQ94" t="s">
        <v>269</v>
      </c>
      <c r="CR94" t="s">
        <v>1602</v>
      </c>
      <c r="CU94" t="s">
        <v>2300</v>
      </c>
      <c r="CW94">
        <v>0</v>
      </c>
      <c r="CY94">
        <v>3</v>
      </c>
      <c r="CZ94" t="s">
        <v>1242</v>
      </c>
      <c r="DA94">
        <v>16</v>
      </c>
      <c r="DB94">
        <v>13</v>
      </c>
      <c r="DC94" t="s">
        <v>1781</v>
      </c>
      <c r="DD94">
        <v>-18</v>
      </c>
      <c r="DK94">
        <v>8</v>
      </c>
      <c r="DL94" s="4">
        <v>44449</v>
      </c>
      <c r="DM94">
        <v>20022</v>
      </c>
      <c r="DN94">
        <v>2021</v>
      </c>
      <c r="DO94">
        <v>0</v>
      </c>
      <c r="DQ94">
        <v>79116</v>
      </c>
      <c r="DR94">
        <v>110</v>
      </c>
      <c r="DU94" t="s">
        <v>257</v>
      </c>
      <c r="DV94" t="s">
        <v>274</v>
      </c>
      <c r="DX94">
        <v>21</v>
      </c>
      <c r="DY94" t="s">
        <v>275</v>
      </c>
      <c r="EA94" t="s">
        <v>1635</v>
      </c>
      <c r="EE94">
        <v>0</v>
      </c>
      <c r="EF94" t="s">
        <v>2504</v>
      </c>
      <c r="EG94" t="s">
        <v>383</v>
      </c>
      <c r="EH94">
        <v>1</v>
      </c>
      <c r="EJ94" t="s">
        <v>454</v>
      </c>
      <c r="EK94" t="s">
        <v>2505</v>
      </c>
      <c r="EL94" t="s">
        <v>2506</v>
      </c>
      <c r="EM94" t="s">
        <v>2507</v>
      </c>
      <c r="EN94" t="s">
        <v>2508</v>
      </c>
      <c r="EO94" t="s">
        <v>282</v>
      </c>
      <c r="EP94" t="s">
        <v>890</v>
      </c>
      <c r="EQ94">
        <v>0</v>
      </c>
      <c r="ER94" t="s">
        <v>2509</v>
      </c>
      <c r="ET94" t="s">
        <v>2510</v>
      </c>
      <c r="EU94">
        <v>7</v>
      </c>
      <c r="EV94" t="s">
        <v>257</v>
      </c>
      <c r="EW94" t="s">
        <v>1983</v>
      </c>
      <c r="EX94" t="s">
        <v>1251</v>
      </c>
      <c r="EY94" t="s">
        <v>898</v>
      </c>
      <c r="FB94" t="s">
        <v>2511</v>
      </c>
      <c r="FC94" t="s">
        <v>2512</v>
      </c>
      <c r="FE94">
        <v>1</v>
      </c>
      <c r="FF94">
        <v>10</v>
      </c>
      <c r="FJ94" t="s">
        <v>2513</v>
      </c>
      <c r="FK94" t="s">
        <v>2514</v>
      </c>
      <c r="FL94">
        <v>0</v>
      </c>
      <c r="FN94">
        <v>0</v>
      </c>
      <c r="FO94" t="s">
        <v>1635</v>
      </c>
      <c r="FP94" t="s">
        <v>387</v>
      </c>
      <c r="FQ94">
        <v>0</v>
      </c>
      <c r="FS94" t="s">
        <v>462</v>
      </c>
      <c r="FT94" t="s">
        <v>1002</v>
      </c>
      <c r="FU94" t="s">
        <v>257</v>
      </c>
      <c r="FV94" t="s">
        <v>463</v>
      </c>
      <c r="FW94" t="s">
        <v>2037</v>
      </c>
      <c r="FY94">
        <v>0</v>
      </c>
      <c r="GA94">
        <v>21.23</v>
      </c>
      <c r="GB94">
        <v>-2</v>
      </c>
      <c r="GC94">
        <v>0</v>
      </c>
      <c r="GD94" t="s">
        <v>465</v>
      </c>
      <c r="GE94" t="s">
        <v>355</v>
      </c>
      <c r="GF94">
        <v>0</v>
      </c>
      <c r="GG94" t="s">
        <v>466</v>
      </c>
      <c r="GH94">
        <v>1.9</v>
      </c>
      <c r="GI94">
        <v>2.1</v>
      </c>
      <c r="GJ94">
        <v>1</v>
      </c>
      <c r="GK94">
        <v>0</v>
      </c>
      <c r="GM94" t="s">
        <v>2515</v>
      </c>
      <c r="GN94">
        <v>1</v>
      </c>
      <c r="GO94">
        <v>0</v>
      </c>
      <c r="GP94" t="s">
        <v>499</v>
      </c>
      <c r="GQ94" t="s">
        <v>779</v>
      </c>
      <c r="GR94">
        <v>50</v>
      </c>
      <c r="HA94" t="s">
        <v>399</v>
      </c>
      <c r="HC94" t="s">
        <v>294</v>
      </c>
      <c r="HD94" t="s">
        <v>313</v>
      </c>
      <c r="HE94" t="s">
        <v>2516</v>
      </c>
      <c r="HF94">
        <v>0</v>
      </c>
      <c r="HG94">
        <v>12</v>
      </c>
      <c r="HH94">
        <v>21</v>
      </c>
      <c r="HI94" t="s">
        <v>275</v>
      </c>
      <c r="HK94" t="s">
        <v>387</v>
      </c>
      <c r="HL94" t="s">
        <v>2517</v>
      </c>
      <c r="HM94" t="s">
        <v>1610</v>
      </c>
      <c r="HO94" t="s">
        <v>2518</v>
      </c>
      <c r="HP94" t="s">
        <v>2519</v>
      </c>
      <c r="HQ94" t="s">
        <v>2520</v>
      </c>
      <c r="HR94" t="s">
        <v>2521</v>
      </c>
      <c r="HT94" t="s">
        <v>2522</v>
      </c>
      <c r="HW94">
        <v>-37</v>
      </c>
      <c r="HX94">
        <v>3955472</v>
      </c>
      <c r="HY94" t="s">
        <v>2523</v>
      </c>
      <c r="HZ94">
        <v>3955431</v>
      </c>
      <c r="IC94">
        <v>0</v>
      </c>
      <c r="ID94">
        <v>0</v>
      </c>
      <c r="IM94">
        <v>102</v>
      </c>
      <c r="IU94">
        <v>2</v>
      </c>
      <c r="IV94">
        <f>IF(AND(Table1[[#This Row],[R/P]]="P",Table1[[#This Row],[PaRes]]&lt;&gt;"SCRBL",Table1[[#This Row],[PaRes]]&lt;&gt;"RUN",Table1[[#This Row],[Penalty]]&lt;&gt;1),1,0)</f>
        <v>1</v>
      </c>
      <c r="IW94">
        <f>IF(AND(Table1[[#This Row],[Pass Play]]=1,Table1[[#This Row],[PaRes]]&lt;&gt;"SAC"),1,0)</f>
        <v>1</v>
      </c>
      <c r="IX94">
        <f>IF(Table1[[#This Row],[PaRes]]="COM",1,0)</f>
        <v>1</v>
      </c>
      <c r="IY94">
        <f>IF(Table1[[#This Row],[Pass Play]]=1,Table1[[#This Row],[Gn]],0)</f>
        <v>8</v>
      </c>
      <c r="IZ94">
        <f>IF(AND(Table1[[#This Row],[Pass Play]]=1,Table1[[#This Row],[EFF]]="Y"),1,0)</f>
        <v>1</v>
      </c>
      <c r="JA94">
        <f>IF(AND(Table1[[#This Row],[Pass Play]]=1,Table1[[#This Row],[EFF]]="Y"),Table1[[#This Row],[Gn]],0)</f>
        <v>8</v>
      </c>
      <c r="JB94">
        <f>IF(AND(Table1[[#This Row],[Pass Play]]=1,Table1[[#This Row],[Gn]]&gt;=15),1,0)</f>
        <v>0</v>
      </c>
      <c r="JC94">
        <f>IF(AND(Table1[[#This Row],[Pass Play]]=1,Table1[[#This Row],[Big Play Passes]]=1),Table1[[#This Row],[Gn]],0)</f>
        <v>0</v>
      </c>
      <c r="JD94">
        <f>IF(AND(OR(Table1[[#This Row],[R/P]]="R",Table1[[#This Row],[PaRes]]="SCRBL",Table1[[#This Row],[PaRes]]="RUN"),Table1[[#This Row],[Penalty]]&lt;&gt;1),1,0)</f>
        <v>0</v>
      </c>
      <c r="JE94">
        <f>IF(Table1[[#This Row],[Rush Attempts]]=1,Table1[[#This Row],[Gn]],0)</f>
        <v>0</v>
      </c>
      <c r="JF94">
        <f>IF(AND(Table1[[#This Row],[Rush Attempts]]=1,Table1[[#This Row],[EFF]]="Y"),1,0)</f>
        <v>0</v>
      </c>
      <c r="JG94">
        <f>IF(AND(Table1[[#This Row],[Rush Attempts]]=1,Table1[[#This Row],[EFF]]="Y"),Table1[[#This Row],[Gn]],0)</f>
        <v>0</v>
      </c>
      <c r="JH94">
        <f>IF(AND(Table1[[#This Row],[Rush Attempts]]=1,Table1[[#This Row],[Gn]]&gt;=10),1,0)</f>
        <v>0</v>
      </c>
      <c r="JI94">
        <f>IF(AND(Table1[[#This Row],[Rush Attempts]]=1,Table1[[#This Row],[Big Play Run]]=1),Table1[[#This Row],[Gn]],0)</f>
        <v>0</v>
      </c>
      <c r="JJ94">
        <f>IF(Table1[[#This Row],[PaRes]]="SAC",1,0)</f>
        <v>0</v>
      </c>
      <c r="JK94">
        <f>IF(Table1[[#This Row],[Sacks]]=1,Table1[[#This Row],[Gn]],0)</f>
        <v>0</v>
      </c>
      <c r="JL94">
        <f>IF(Table1[[#This Row],[PaRes]]="INT",1,0)</f>
        <v>0</v>
      </c>
      <c r="JM94">
        <f>IF(Table1[[#This Row],[pff_PENALTY]]&lt;&gt;"",1,0)</f>
        <v>0</v>
      </c>
      <c r="JN94">
        <f>Table1[[#This Row],[pff_PENYARDS]]</f>
        <v>0</v>
      </c>
      <c r="JO94">
        <f>IF(Table1[[#This Row],[S/End]]="TD",1,0)</f>
        <v>0</v>
      </c>
      <c r="JP94">
        <f>IF(OR(Table1[[#This Row],[S/End]]="FGGD"),1,0)</f>
        <v>0</v>
      </c>
      <c r="JQ94">
        <f>IF(OR(Table1[[#This Row],[S/End]]="FUM",Table1[[#This Row],[S/End]]="INT"),1,0)</f>
        <v>0</v>
      </c>
      <c r="JR94">
        <f>IF(AND(Table1[[#This Row],[Touchdown]]=1,Table1[[#This Row],[Pass Play]]=1),1,0)</f>
        <v>0</v>
      </c>
      <c r="JS94">
        <f t="shared" si="5"/>
        <v>0</v>
      </c>
      <c r="JT94">
        <f>IF(AND(OR(Table1[[#This Row],[Pass Play]]=1,Table1[[#This Row],[Rush Attempts]]=1),Table1[[#This Row],[Dn]]=3),1,0)</f>
        <v>0</v>
      </c>
      <c r="JU94">
        <f>IF(AND(Table1[[#This Row],[3rd down attempt]]=1,Table1[[#This Row],[EFF]]="Y"),1,0)</f>
        <v>0</v>
      </c>
      <c r="JV94">
        <f>IF(AND(Table1[[#This Row],[3rd down attempt]]=1,Table1[[#This Row],[Dist]]&gt;=7),1,0)</f>
        <v>0</v>
      </c>
      <c r="JW94">
        <f>IF(AND(OR(Table1[[#This Row],[Pass Play]]=1,Table1[[#This Row],[Rush Attempts]]=1),Table1[[#This Row],[Dn]]=4),1,0)</f>
        <v>0</v>
      </c>
      <c r="JX94">
        <f>IF(AND(Table1[[#This Row],[4th down attempt]]=1,Table1[[#This Row],[EFF]]="Y"),1,0)</f>
        <v>0</v>
      </c>
      <c r="JY94">
        <f>IF(AND(OR(Table1[[#This Row],[Pass Play]]=1,Table1[[#This Row],[Rush Attempts]]=1),Table1[[#This Row],[FPos]]&gt;=0,Table1[[#This Row],[FPos]]&lt;=20),1,0)</f>
        <v>0</v>
      </c>
      <c r="JZ94">
        <f>IF(AND(OR(Table1[[#This Row],[Pass Play]]=1,Table1[[#This Row],[Rush Attempts]]=1),Table1[[#This Row],[Dist]]&lt;=Table1[[#This Row],[Gn]]),1,0)</f>
        <v>0</v>
      </c>
      <c r="KA94">
        <f>IF(Table1[[#This Row],[S/End]]&lt;&gt;"",1,0)</f>
        <v>0</v>
      </c>
      <c r="KB94">
        <f>IF(Table1[[#This Row],[S/End]]="TD",1,0)</f>
        <v>0</v>
      </c>
      <c r="KC94">
        <f>IF(Table1[[#This Row],[S/End]]="FGGD",1,0)</f>
        <v>0</v>
      </c>
      <c r="KD94">
        <f>IF(AND(OR(Table1[[#This Row],[Pass Play]]=1,Table1[[#This Row],[Rush Attempts]]=1),Table1[[#This Row],[Gn]]&lt;0),1,0)</f>
        <v>0</v>
      </c>
      <c r="KE94" s="375">
        <f>IF(AND(Table1[[#This Row],[pff_DRVENDPSN]]=3,Table1[[#This Row],[pff_DRVENDEVENT]]="PUNT"),1,0)</f>
        <v>0</v>
      </c>
    </row>
    <row r="95" spans="1:291" hidden="1">
      <c r="A95">
        <v>44</v>
      </c>
      <c r="B95">
        <v>2102</v>
      </c>
      <c r="C95" t="s">
        <v>14476</v>
      </c>
      <c r="D95">
        <v>3</v>
      </c>
      <c r="E95">
        <v>2</v>
      </c>
      <c r="F95">
        <v>2</v>
      </c>
      <c r="G95">
        <v>3</v>
      </c>
      <c r="H95">
        <v>-37</v>
      </c>
      <c r="J95" t="s">
        <v>254</v>
      </c>
      <c r="K95">
        <v>12</v>
      </c>
      <c r="L95">
        <v>12</v>
      </c>
      <c r="M95" t="s">
        <v>2525</v>
      </c>
      <c r="N95" t="s">
        <v>440</v>
      </c>
      <c r="O95" t="s">
        <v>254</v>
      </c>
      <c r="P95" t="s">
        <v>2526</v>
      </c>
      <c r="Q95" t="s">
        <v>1336</v>
      </c>
      <c r="S95" t="s">
        <v>1014</v>
      </c>
      <c r="W95" t="s">
        <v>257</v>
      </c>
      <c r="X95" t="s">
        <v>2527</v>
      </c>
      <c r="AE95" t="s">
        <v>1338</v>
      </c>
      <c r="AF95" t="s">
        <v>2528</v>
      </c>
      <c r="AG95" t="s">
        <v>2527</v>
      </c>
      <c r="AH95" t="s">
        <v>274</v>
      </c>
      <c r="AJ95">
        <v>22</v>
      </c>
      <c r="AP95">
        <v>15</v>
      </c>
      <c r="BJ95" t="s">
        <v>257</v>
      </c>
      <c r="BQ95">
        <f t="shared" si="3"/>
        <v>0</v>
      </c>
      <c r="BR95">
        <f t="shared" si="4"/>
        <v>2</v>
      </c>
      <c r="BT95" t="s">
        <v>1602</v>
      </c>
      <c r="BV95">
        <v>23</v>
      </c>
      <c r="BX95">
        <v>0</v>
      </c>
      <c r="BY95" t="s">
        <v>2529</v>
      </c>
      <c r="CD95" s="3">
        <v>0.49722222222222223</v>
      </c>
      <c r="CF95" t="s">
        <v>2530</v>
      </c>
      <c r="CJ95">
        <v>0</v>
      </c>
      <c r="CK95" t="s">
        <v>2531</v>
      </c>
      <c r="CL95" s="4">
        <v>38444</v>
      </c>
      <c r="CM95" t="s">
        <v>2532</v>
      </c>
      <c r="CN95" t="s">
        <v>2533</v>
      </c>
      <c r="CO95">
        <v>23</v>
      </c>
      <c r="CQ95" t="s">
        <v>269</v>
      </c>
      <c r="CR95" t="s">
        <v>1602</v>
      </c>
      <c r="CU95" t="s">
        <v>2534</v>
      </c>
      <c r="CW95">
        <v>0</v>
      </c>
      <c r="CY95">
        <v>4</v>
      </c>
      <c r="CZ95" t="s">
        <v>1242</v>
      </c>
      <c r="DA95">
        <v>16</v>
      </c>
      <c r="DB95">
        <v>13</v>
      </c>
      <c r="DC95" t="s">
        <v>1781</v>
      </c>
      <c r="DD95">
        <v>-18</v>
      </c>
      <c r="DF95" t="s">
        <v>1610</v>
      </c>
      <c r="DK95">
        <v>3</v>
      </c>
      <c r="DL95" s="4">
        <v>44449</v>
      </c>
      <c r="DM95">
        <v>20022</v>
      </c>
      <c r="DN95">
        <v>2021</v>
      </c>
      <c r="DO95">
        <v>0</v>
      </c>
      <c r="DQ95">
        <v>79116</v>
      </c>
      <c r="DR95">
        <v>111</v>
      </c>
      <c r="DU95" t="s">
        <v>257</v>
      </c>
      <c r="DV95" t="s">
        <v>274</v>
      </c>
      <c r="DX95">
        <v>21</v>
      </c>
      <c r="DY95" t="s">
        <v>275</v>
      </c>
      <c r="EE95">
        <v>0</v>
      </c>
      <c r="EF95" t="s">
        <v>2535</v>
      </c>
      <c r="EG95" t="s">
        <v>675</v>
      </c>
      <c r="EH95">
        <v>1</v>
      </c>
      <c r="EJ95" t="s">
        <v>454</v>
      </c>
      <c r="EK95" t="s">
        <v>1077</v>
      </c>
      <c r="EL95" t="s">
        <v>2536</v>
      </c>
      <c r="EM95" t="s">
        <v>2537</v>
      </c>
      <c r="EN95" t="s">
        <v>2538</v>
      </c>
      <c r="EO95" t="s">
        <v>282</v>
      </c>
      <c r="EP95" t="s">
        <v>1025</v>
      </c>
      <c r="EQ95">
        <v>1</v>
      </c>
      <c r="ET95" t="s">
        <v>2539</v>
      </c>
      <c r="FE95">
        <v>0</v>
      </c>
      <c r="FF95">
        <v>10</v>
      </c>
      <c r="FG95" t="s">
        <v>1357</v>
      </c>
      <c r="FI95" t="s">
        <v>1357</v>
      </c>
      <c r="FL95">
        <v>0</v>
      </c>
      <c r="FN95">
        <v>0</v>
      </c>
      <c r="FQ95">
        <v>0</v>
      </c>
      <c r="FS95" t="s">
        <v>462</v>
      </c>
      <c r="FT95" t="s">
        <v>1002</v>
      </c>
      <c r="FU95" t="s">
        <v>274</v>
      </c>
      <c r="FV95" t="s">
        <v>777</v>
      </c>
      <c r="FW95" t="s">
        <v>431</v>
      </c>
      <c r="FX95" t="s">
        <v>594</v>
      </c>
      <c r="FY95">
        <v>1</v>
      </c>
      <c r="GA95">
        <v>21.23</v>
      </c>
      <c r="GB95">
        <v>-2</v>
      </c>
      <c r="GC95">
        <v>0</v>
      </c>
      <c r="GE95" t="s">
        <v>355</v>
      </c>
      <c r="GF95">
        <v>0</v>
      </c>
      <c r="GG95" t="s">
        <v>1179</v>
      </c>
      <c r="GJ95">
        <v>0</v>
      </c>
      <c r="GK95">
        <v>0</v>
      </c>
      <c r="GM95" t="s">
        <v>2540</v>
      </c>
      <c r="GO95">
        <v>3</v>
      </c>
      <c r="HA95" t="s">
        <v>2541</v>
      </c>
      <c r="HC95" t="s">
        <v>294</v>
      </c>
      <c r="HD95" t="s">
        <v>294</v>
      </c>
      <c r="HF95">
        <v>0</v>
      </c>
      <c r="HG95">
        <v>12</v>
      </c>
      <c r="HH95">
        <v>21</v>
      </c>
      <c r="HI95" t="s">
        <v>275</v>
      </c>
      <c r="HL95">
        <v>3</v>
      </c>
      <c r="HP95" t="s">
        <v>2542</v>
      </c>
      <c r="HQ95" t="s">
        <v>2217</v>
      </c>
      <c r="HR95" t="s">
        <v>2543</v>
      </c>
      <c r="HW95">
        <v>-40</v>
      </c>
      <c r="HX95">
        <v>3955521</v>
      </c>
      <c r="HZ95">
        <v>3955472</v>
      </c>
      <c r="IC95">
        <v>0</v>
      </c>
      <c r="ID95">
        <v>0</v>
      </c>
      <c r="IM95">
        <v>103</v>
      </c>
      <c r="IQ95" t="s">
        <v>1610</v>
      </c>
      <c r="IU95">
        <v>2</v>
      </c>
      <c r="IV95">
        <f>IF(AND(Table1[[#This Row],[R/P]]="P",Table1[[#This Row],[PaRes]]&lt;&gt;"SCRBL",Table1[[#This Row],[PaRes]]&lt;&gt;"RUN",Table1[[#This Row],[Penalty]]&lt;&gt;1),1,0)</f>
        <v>0</v>
      </c>
      <c r="IW95">
        <f>IF(AND(Table1[[#This Row],[Pass Play]]=1,Table1[[#This Row],[PaRes]]&lt;&gt;"SAC"),1,0)</f>
        <v>0</v>
      </c>
      <c r="IX95">
        <f>IF(Table1[[#This Row],[PaRes]]="COM",1,0)</f>
        <v>0</v>
      </c>
      <c r="IY95">
        <f>IF(Table1[[#This Row],[Pass Play]]=1,Table1[[#This Row],[Gn]],0)</f>
        <v>0</v>
      </c>
      <c r="IZ95">
        <f>IF(AND(Table1[[#This Row],[Pass Play]]=1,Table1[[#This Row],[EFF]]="Y"),1,0)</f>
        <v>0</v>
      </c>
      <c r="JA95">
        <f>IF(AND(Table1[[#This Row],[Pass Play]]=1,Table1[[#This Row],[EFF]]="Y"),Table1[[#This Row],[Gn]],0)</f>
        <v>0</v>
      </c>
      <c r="JB95">
        <f>IF(AND(Table1[[#This Row],[Pass Play]]=1,Table1[[#This Row],[Gn]]&gt;=15),1,0)</f>
        <v>0</v>
      </c>
      <c r="JC95">
        <f>IF(AND(Table1[[#This Row],[Pass Play]]=1,Table1[[#This Row],[Big Play Passes]]=1),Table1[[#This Row],[Gn]],0)</f>
        <v>0</v>
      </c>
      <c r="JD95">
        <f>IF(AND(OR(Table1[[#This Row],[R/P]]="R",Table1[[#This Row],[PaRes]]="SCRBL",Table1[[#This Row],[PaRes]]="RUN"),Table1[[#This Row],[Penalty]]&lt;&gt;1),1,0)</f>
        <v>1</v>
      </c>
      <c r="JE95">
        <f>IF(Table1[[#This Row],[Rush Attempts]]=1,Table1[[#This Row],[Gn]],0)</f>
        <v>3</v>
      </c>
      <c r="JF95">
        <f>IF(AND(Table1[[#This Row],[Rush Attempts]]=1,Table1[[#This Row],[EFF]]="Y"),1,0)</f>
        <v>1</v>
      </c>
      <c r="JG95">
        <f>IF(AND(Table1[[#This Row],[Rush Attempts]]=1,Table1[[#This Row],[EFF]]="Y"),Table1[[#This Row],[Gn]],0)</f>
        <v>3</v>
      </c>
      <c r="JH95">
        <f>IF(AND(Table1[[#This Row],[Rush Attempts]]=1,Table1[[#This Row],[Gn]]&gt;=10),1,0)</f>
        <v>0</v>
      </c>
      <c r="JI95">
        <f>IF(AND(Table1[[#This Row],[Rush Attempts]]=1,Table1[[#This Row],[Big Play Run]]=1),Table1[[#This Row],[Gn]],0)</f>
        <v>0</v>
      </c>
      <c r="JJ95">
        <f>IF(Table1[[#This Row],[PaRes]]="SAC",1,0)</f>
        <v>0</v>
      </c>
      <c r="JK95">
        <f>IF(Table1[[#This Row],[Sacks]]=1,Table1[[#This Row],[Gn]],0)</f>
        <v>0</v>
      </c>
      <c r="JL95">
        <f>IF(Table1[[#This Row],[PaRes]]="INT",1,0)</f>
        <v>0</v>
      </c>
      <c r="JM95">
        <f>IF(Table1[[#This Row],[pff_PENALTY]]&lt;&gt;"",1,0)</f>
        <v>0</v>
      </c>
      <c r="JN95">
        <f>Table1[[#This Row],[pff_PENYARDS]]</f>
        <v>0</v>
      </c>
      <c r="JO95">
        <f>IF(Table1[[#This Row],[S/End]]="TD",1,0)</f>
        <v>0</v>
      </c>
      <c r="JP95">
        <f>IF(OR(Table1[[#This Row],[S/End]]="FGGD"),1,0)</f>
        <v>0</v>
      </c>
      <c r="JQ95">
        <f>IF(OR(Table1[[#This Row],[S/End]]="FUM",Table1[[#This Row],[S/End]]="INT"),1,0)</f>
        <v>0</v>
      </c>
      <c r="JR95">
        <f>IF(AND(Table1[[#This Row],[Touchdown]]=1,Table1[[#This Row],[Pass Play]]=1),1,0)</f>
        <v>0</v>
      </c>
      <c r="JS95">
        <f t="shared" si="5"/>
        <v>0</v>
      </c>
      <c r="JT95">
        <f>IF(AND(OR(Table1[[#This Row],[Pass Play]]=1,Table1[[#This Row],[Rush Attempts]]=1),Table1[[#This Row],[Dn]]=3),1,0)</f>
        <v>0</v>
      </c>
      <c r="JU95">
        <f>IF(AND(Table1[[#This Row],[3rd down attempt]]=1,Table1[[#This Row],[EFF]]="Y"),1,0)</f>
        <v>0</v>
      </c>
      <c r="JV95">
        <f>IF(AND(Table1[[#This Row],[3rd down attempt]]=1,Table1[[#This Row],[Dist]]&gt;=7),1,0)</f>
        <v>0</v>
      </c>
      <c r="JW95">
        <f>IF(AND(OR(Table1[[#This Row],[Pass Play]]=1,Table1[[#This Row],[Rush Attempts]]=1),Table1[[#This Row],[Dn]]=4),1,0)</f>
        <v>0</v>
      </c>
      <c r="JX95">
        <f>IF(AND(Table1[[#This Row],[4th down attempt]]=1,Table1[[#This Row],[EFF]]="Y"),1,0)</f>
        <v>0</v>
      </c>
      <c r="JY95">
        <f>IF(AND(OR(Table1[[#This Row],[Pass Play]]=1,Table1[[#This Row],[Rush Attempts]]=1),Table1[[#This Row],[FPos]]&gt;=0,Table1[[#This Row],[FPos]]&lt;=20),1,0)</f>
        <v>0</v>
      </c>
      <c r="JZ95">
        <f>IF(AND(OR(Table1[[#This Row],[Pass Play]]=1,Table1[[#This Row],[Rush Attempts]]=1),Table1[[#This Row],[Dist]]&lt;=Table1[[#This Row],[Gn]]),1,0)</f>
        <v>1</v>
      </c>
      <c r="KA95">
        <f>IF(Table1[[#This Row],[S/End]]&lt;&gt;"",1,0)</f>
        <v>0</v>
      </c>
      <c r="KB95">
        <f>IF(Table1[[#This Row],[S/End]]="TD",1,0)</f>
        <v>0</v>
      </c>
      <c r="KC95">
        <f>IF(Table1[[#This Row],[S/End]]="FGGD",1,0)</f>
        <v>0</v>
      </c>
      <c r="KD95">
        <f>IF(AND(OR(Table1[[#This Row],[Pass Play]]=1,Table1[[#This Row],[Rush Attempts]]=1),Table1[[#This Row],[Gn]]&lt;0),1,0)</f>
        <v>0</v>
      </c>
      <c r="KE95" s="375">
        <f>IF(AND(Table1[[#This Row],[pff_DRVENDPSN]]=3,Table1[[#This Row],[pff_DRVENDEVENT]]="PUNT"),1,0)</f>
        <v>0</v>
      </c>
    </row>
    <row r="96" spans="1:291" hidden="1">
      <c r="A96">
        <v>45</v>
      </c>
      <c r="B96">
        <v>2102</v>
      </c>
      <c r="C96" t="s">
        <v>14476</v>
      </c>
      <c r="D96">
        <v>3</v>
      </c>
      <c r="E96">
        <v>1</v>
      </c>
      <c r="F96">
        <v>10</v>
      </c>
      <c r="G96">
        <v>3</v>
      </c>
      <c r="H96">
        <v>-40</v>
      </c>
      <c r="J96" t="s">
        <v>298</v>
      </c>
      <c r="K96">
        <v>11</v>
      </c>
      <c r="L96" t="s">
        <v>1184</v>
      </c>
      <c r="M96" t="s">
        <v>2015</v>
      </c>
      <c r="N96" t="s">
        <v>2016</v>
      </c>
      <c r="P96" t="s">
        <v>2017</v>
      </c>
      <c r="W96" t="s">
        <v>257</v>
      </c>
      <c r="X96" t="s">
        <v>2545</v>
      </c>
      <c r="AE96" t="s">
        <v>445</v>
      </c>
      <c r="AF96" t="s">
        <v>446</v>
      </c>
      <c r="AG96" t="s">
        <v>2545</v>
      </c>
      <c r="AH96" t="s">
        <v>257</v>
      </c>
      <c r="AJ96">
        <v>88</v>
      </c>
      <c r="AP96">
        <v>15</v>
      </c>
      <c r="BJ96" t="s">
        <v>607</v>
      </c>
      <c r="BQ96">
        <f t="shared" si="3"/>
        <v>0</v>
      </c>
      <c r="BR96">
        <f t="shared" si="4"/>
        <v>1</v>
      </c>
      <c r="BT96" t="s">
        <v>1602</v>
      </c>
      <c r="BV96">
        <v>23</v>
      </c>
      <c r="BX96">
        <v>0</v>
      </c>
      <c r="BY96" t="s">
        <v>2546</v>
      </c>
      <c r="CD96" s="3">
        <v>0.47500000000000003</v>
      </c>
      <c r="CF96" t="s">
        <v>2547</v>
      </c>
      <c r="CJ96">
        <v>0</v>
      </c>
      <c r="CK96" t="s">
        <v>2548</v>
      </c>
      <c r="CL96" s="4">
        <v>38444</v>
      </c>
      <c r="CM96" t="s">
        <v>2549</v>
      </c>
      <c r="CN96" t="s">
        <v>2550</v>
      </c>
      <c r="CO96">
        <v>23</v>
      </c>
      <c r="CP96" t="s">
        <v>2551</v>
      </c>
      <c r="CQ96" t="s">
        <v>418</v>
      </c>
      <c r="CR96" t="s">
        <v>1602</v>
      </c>
      <c r="CU96" t="s">
        <v>2552</v>
      </c>
      <c r="CW96">
        <v>0</v>
      </c>
      <c r="CY96">
        <v>5</v>
      </c>
      <c r="CZ96" t="s">
        <v>1242</v>
      </c>
      <c r="DA96">
        <v>16</v>
      </c>
      <c r="DB96">
        <v>13</v>
      </c>
      <c r="DC96" t="s">
        <v>1781</v>
      </c>
      <c r="DD96">
        <v>-18</v>
      </c>
      <c r="DF96" t="s">
        <v>1610</v>
      </c>
      <c r="DK96">
        <v>3</v>
      </c>
      <c r="DL96" s="4">
        <v>44449</v>
      </c>
      <c r="DM96">
        <v>20022</v>
      </c>
      <c r="DN96">
        <v>2021</v>
      </c>
      <c r="DO96">
        <v>0</v>
      </c>
      <c r="DQ96">
        <v>79116</v>
      </c>
      <c r="DR96">
        <v>112</v>
      </c>
      <c r="DU96" t="s">
        <v>257</v>
      </c>
      <c r="DV96" t="s">
        <v>274</v>
      </c>
      <c r="DX96">
        <v>21</v>
      </c>
      <c r="DY96" t="s">
        <v>275</v>
      </c>
      <c r="EE96">
        <v>0</v>
      </c>
      <c r="EF96" t="s">
        <v>2553</v>
      </c>
      <c r="EG96" t="s">
        <v>675</v>
      </c>
      <c r="EH96">
        <v>0</v>
      </c>
      <c r="EJ96" t="s">
        <v>340</v>
      </c>
      <c r="EK96" t="s">
        <v>2554</v>
      </c>
      <c r="EL96" t="s">
        <v>2555</v>
      </c>
      <c r="EM96" t="s">
        <v>2556</v>
      </c>
      <c r="EN96" t="s">
        <v>1982</v>
      </c>
      <c r="EO96" t="s">
        <v>418</v>
      </c>
      <c r="EP96" t="s">
        <v>968</v>
      </c>
      <c r="EQ96">
        <v>0</v>
      </c>
      <c r="ET96" t="s">
        <v>2557</v>
      </c>
      <c r="FE96">
        <v>0</v>
      </c>
      <c r="FF96">
        <v>9</v>
      </c>
      <c r="FG96" t="s">
        <v>461</v>
      </c>
      <c r="FI96" t="s">
        <v>461</v>
      </c>
      <c r="FL96">
        <v>0</v>
      </c>
      <c r="FN96">
        <v>0</v>
      </c>
      <c r="FQ96">
        <v>0</v>
      </c>
      <c r="FS96" t="s">
        <v>462</v>
      </c>
      <c r="FT96" t="s">
        <v>1002</v>
      </c>
      <c r="FU96" t="s">
        <v>257</v>
      </c>
      <c r="FV96" t="s">
        <v>777</v>
      </c>
      <c r="FW96" t="s">
        <v>464</v>
      </c>
      <c r="FX96" t="s">
        <v>291</v>
      </c>
      <c r="FY96">
        <v>0</v>
      </c>
      <c r="GA96">
        <v>21.23</v>
      </c>
      <c r="GB96">
        <v>-2</v>
      </c>
      <c r="GC96">
        <v>0</v>
      </c>
      <c r="GD96" t="s">
        <v>1644</v>
      </c>
      <c r="GE96" t="s">
        <v>355</v>
      </c>
      <c r="GF96">
        <v>0</v>
      </c>
      <c r="GG96" t="s">
        <v>274</v>
      </c>
      <c r="GJ96">
        <v>1</v>
      </c>
      <c r="GK96">
        <v>1</v>
      </c>
      <c r="GM96" t="s">
        <v>2558</v>
      </c>
      <c r="GO96">
        <v>2</v>
      </c>
      <c r="HA96" t="s">
        <v>2559</v>
      </c>
      <c r="HC96" t="s">
        <v>313</v>
      </c>
      <c r="HD96" t="s">
        <v>313</v>
      </c>
      <c r="HE96" t="s">
        <v>492</v>
      </c>
      <c r="HF96">
        <v>0</v>
      </c>
      <c r="HG96">
        <v>11</v>
      </c>
      <c r="HH96">
        <v>21</v>
      </c>
      <c r="HI96" t="s">
        <v>275</v>
      </c>
      <c r="HL96">
        <v>4</v>
      </c>
      <c r="HW96">
        <v>-43</v>
      </c>
      <c r="HX96">
        <v>3955555</v>
      </c>
      <c r="HY96" t="s">
        <v>1610</v>
      </c>
      <c r="HZ96">
        <v>3955521</v>
      </c>
      <c r="IC96">
        <v>0</v>
      </c>
      <c r="ID96">
        <v>0</v>
      </c>
      <c r="IM96">
        <v>104</v>
      </c>
      <c r="IO96" t="s">
        <v>1610</v>
      </c>
      <c r="IQ96" t="s">
        <v>1610</v>
      </c>
      <c r="IU96">
        <v>2</v>
      </c>
      <c r="IV96">
        <f>IF(AND(Table1[[#This Row],[R/P]]="P",Table1[[#This Row],[PaRes]]&lt;&gt;"SCRBL",Table1[[#This Row],[PaRes]]&lt;&gt;"RUN",Table1[[#This Row],[Penalty]]&lt;&gt;1),1,0)</f>
        <v>0</v>
      </c>
      <c r="IW96">
        <f>IF(AND(Table1[[#This Row],[Pass Play]]=1,Table1[[#This Row],[PaRes]]&lt;&gt;"SAC"),1,0)</f>
        <v>0</v>
      </c>
      <c r="IX96">
        <f>IF(Table1[[#This Row],[PaRes]]="COM",1,0)</f>
        <v>0</v>
      </c>
      <c r="IY96">
        <f>IF(Table1[[#This Row],[Pass Play]]=1,Table1[[#This Row],[Gn]],0)</f>
        <v>0</v>
      </c>
      <c r="IZ96">
        <f>IF(AND(Table1[[#This Row],[Pass Play]]=1,Table1[[#This Row],[EFF]]="Y"),1,0)</f>
        <v>0</v>
      </c>
      <c r="JA96">
        <f>IF(AND(Table1[[#This Row],[Pass Play]]=1,Table1[[#This Row],[EFF]]="Y"),Table1[[#This Row],[Gn]],0)</f>
        <v>0</v>
      </c>
      <c r="JB96">
        <f>IF(AND(Table1[[#This Row],[Pass Play]]=1,Table1[[#This Row],[Gn]]&gt;=15),1,0)</f>
        <v>0</v>
      </c>
      <c r="JC96">
        <f>IF(AND(Table1[[#This Row],[Pass Play]]=1,Table1[[#This Row],[Big Play Passes]]=1),Table1[[#This Row],[Gn]],0)</f>
        <v>0</v>
      </c>
      <c r="JD96">
        <f>IF(AND(OR(Table1[[#This Row],[R/P]]="R",Table1[[#This Row],[PaRes]]="SCRBL",Table1[[#This Row],[PaRes]]="RUN"),Table1[[#This Row],[Penalty]]&lt;&gt;1),1,0)</f>
        <v>1</v>
      </c>
      <c r="JE96">
        <f>IF(Table1[[#This Row],[Rush Attempts]]=1,Table1[[#This Row],[Gn]],0)</f>
        <v>3</v>
      </c>
      <c r="JF96">
        <f>IF(AND(Table1[[#This Row],[Rush Attempts]]=1,Table1[[#This Row],[EFF]]="Y"),1,0)</f>
        <v>0</v>
      </c>
      <c r="JG96">
        <f>IF(AND(Table1[[#This Row],[Rush Attempts]]=1,Table1[[#This Row],[EFF]]="Y"),Table1[[#This Row],[Gn]],0)</f>
        <v>0</v>
      </c>
      <c r="JH96">
        <f>IF(AND(Table1[[#This Row],[Rush Attempts]]=1,Table1[[#This Row],[Gn]]&gt;=10),1,0)</f>
        <v>0</v>
      </c>
      <c r="JI96">
        <f>IF(AND(Table1[[#This Row],[Rush Attempts]]=1,Table1[[#This Row],[Big Play Run]]=1),Table1[[#This Row],[Gn]],0)</f>
        <v>0</v>
      </c>
      <c r="JJ96">
        <f>IF(Table1[[#This Row],[PaRes]]="SAC",1,0)</f>
        <v>0</v>
      </c>
      <c r="JK96">
        <f>IF(Table1[[#This Row],[Sacks]]=1,Table1[[#This Row],[Gn]],0)</f>
        <v>0</v>
      </c>
      <c r="JL96">
        <f>IF(Table1[[#This Row],[PaRes]]="INT",1,0)</f>
        <v>0</v>
      </c>
      <c r="JM96">
        <f>IF(Table1[[#This Row],[pff_PENALTY]]&lt;&gt;"",1,0)</f>
        <v>0</v>
      </c>
      <c r="JN96">
        <f>Table1[[#This Row],[pff_PENYARDS]]</f>
        <v>0</v>
      </c>
      <c r="JO96">
        <f>IF(Table1[[#This Row],[S/End]]="TD",1,0)</f>
        <v>0</v>
      </c>
      <c r="JP96">
        <f>IF(OR(Table1[[#This Row],[S/End]]="FGGD"),1,0)</f>
        <v>0</v>
      </c>
      <c r="JQ96">
        <f>IF(OR(Table1[[#This Row],[S/End]]="FUM",Table1[[#This Row],[S/End]]="INT"),1,0)</f>
        <v>0</v>
      </c>
      <c r="JR96">
        <f>IF(AND(Table1[[#This Row],[Touchdown]]=1,Table1[[#This Row],[Pass Play]]=1),1,0)</f>
        <v>0</v>
      </c>
      <c r="JS96">
        <f t="shared" si="5"/>
        <v>0</v>
      </c>
      <c r="JT96">
        <f>IF(AND(OR(Table1[[#This Row],[Pass Play]]=1,Table1[[#This Row],[Rush Attempts]]=1),Table1[[#This Row],[Dn]]=3),1,0)</f>
        <v>0</v>
      </c>
      <c r="JU96">
        <f>IF(AND(Table1[[#This Row],[3rd down attempt]]=1,Table1[[#This Row],[EFF]]="Y"),1,0)</f>
        <v>0</v>
      </c>
      <c r="JV96">
        <f>IF(AND(Table1[[#This Row],[3rd down attempt]]=1,Table1[[#This Row],[Dist]]&gt;=7),1,0)</f>
        <v>0</v>
      </c>
      <c r="JW96">
        <f>IF(AND(OR(Table1[[#This Row],[Pass Play]]=1,Table1[[#This Row],[Rush Attempts]]=1),Table1[[#This Row],[Dn]]=4),1,0)</f>
        <v>0</v>
      </c>
      <c r="JX96">
        <f>IF(AND(Table1[[#This Row],[4th down attempt]]=1,Table1[[#This Row],[EFF]]="Y"),1,0)</f>
        <v>0</v>
      </c>
      <c r="JY96">
        <f>IF(AND(OR(Table1[[#This Row],[Pass Play]]=1,Table1[[#This Row],[Rush Attempts]]=1),Table1[[#This Row],[FPos]]&gt;=0,Table1[[#This Row],[FPos]]&lt;=20),1,0)</f>
        <v>0</v>
      </c>
      <c r="JZ96">
        <f>IF(AND(OR(Table1[[#This Row],[Pass Play]]=1,Table1[[#This Row],[Rush Attempts]]=1),Table1[[#This Row],[Dist]]&lt;=Table1[[#This Row],[Gn]]),1,0)</f>
        <v>0</v>
      </c>
      <c r="KA96">
        <f>IF(Table1[[#This Row],[S/End]]&lt;&gt;"",1,0)</f>
        <v>0</v>
      </c>
      <c r="KB96">
        <f>IF(Table1[[#This Row],[S/End]]="TD",1,0)</f>
        <v>0</v>
      </c>
      <c r="KC96">
        <f>IF(Table1[[#This Row],[S/End]]="FGGD",1,0)</f>
        <v>0</v>
      </c>
      <c r="KD96">
        <f>IF(AND(OR(Table1[[#This Row],[Pass Play]]=1,Table1[[#This Row],[Rush Attempts]]=1),Table1[[#This Row],[Gn]]&lt;0),1,0)</f>
        <v>0</v>
      </c>
      <c r="KE96" s="375">
        <f>IF(AND(Table1[[#This Row],[pff_DRVENDPSN]]=3,Table1[[#This Row],[pff_DRVENDEVENT]]="PUNT"),1,0)</f>
        <v>0</v>
      </c>
    </row>
    <row r="97" spans="1:291" hidden="1">
      <c r="A97">
        <v>46</v>
      </c>
      <c r="B97">
        <v>2102</v>
      </c>
      <c r="C97" t="s">
        <v>14476</v>
      </c>
      <c r="D97">
        <v>3</v>
      </c>
      <c r="E97">
        <v>2</v>
      </c>
      <c r="F97">
        <v>7</v>
      </c>
      <c r="G97">
        <v>9</v>
      </c>
      <c r="H97">
        <v>-43</v>
      </c>
      <c r="J97" t="s">
        <v>254</v>
      </c>
      <c r="K97" t="s">
        <v>2048</v>
      </c>
      <c r="L97" t="s">
        <v>2048</v>
      </c>
      <c r="M97" t="s">
        <v>1656</v>
      </c>
      <c r="N97" t="s">
        <v>440</v>
      </c>
      <c r="O97" t="s">
        <v>254</v>
      </c>
      <c r="P97" t="s">
        <v>1657</v>
      </c>
      <c r="W97" t="s">
        <v>257</v>
      </c>
      <c r="X97" t="s">
        <v>2561</v>
      </c>
      <c r="AE97" t="s">
        <v>635</v>
      </c>
      <c r="AF97" t="s">
        <v>1685</v>
      </c>
      <c r="AG97" t="s">
        <v>2561</v>
      </c>
      <c r="AH97" t="s">
        <v>274</v>
      </c>
      <c r="AJ97">
        <v>9</v>
      </c>
      <c r="AP97">
        <v>15</v>
      </c>
      <c r="BJ97" t="s">
        <v>257</v>
      </c>
      <c r="BQ97">
        <f t="shared" si="3"/>
        <v>0</v>
      </c>
      <c r="BR97">
        <f t="shared" si="4"/>
        <v>4</v>
      </c>
      <c r="BT97" t="s">
        <v>1602</v>
      </c>
      <c r="BV97">
        <v>23</v>
      </c>
      <c r="BX97">
        <v>0</v>
      </c>
      <c r="BY97" t="s">
        <v>2562</v>
      </c>
      <c r="CD97" s="3">
        <v>0.45069444444444445</v>
      </c>
      <c r="CF97" t="s">
        <v>2563</v>
      </c>
      <c r="CJ97">
        <v>0</v>
      </c>
      <c r="CK97" t="s">
        <v>2564</v>
      </c>
      <c r="CL97" s="4">
        <v>38444</v>
      </c>
      <c r="CM97" t="s">
        <v>2565</v>
      </c>
      <c r="CN97" t="s">
        <v>2566</v>
      </c>
      <c r="CO97">
        <v>23</v>
      </c>
      <c r="CQ97" t="s">
        <v>269</v>
      </c>
      <c r="CR97" t="s">
        <v>1602</v>
      </c>
      <c r="CU97" t="s">
        <v>2486</v>
      </c>
      <c r="CW97">
        <v>0</v>
      </c>
      <c r="CY97">
        <v>6</v>
      </c>
      <c r="CZ97" t="s">
        <v>1242</v>
      </c>
      <c r="DA97">
        <v>16</v>
      </c>
      <c r="DB97">
        <v>13</v>
      </c>
      <c r="DC97" t="s">
        <v>1781</v>
      </c>
      <c r="DD97">
        <v>-18</v>
      </c>
      <c r="DF97" t="s">
        <v>1760</v>
      </c>
      <c r="DK97">
        <v>9</v>
      </c>
      <c r="DL97" s="4">
        <v>44449</v>
      </c>
      <c r="DM97">
        <v>20022</v>
      </c>
      <c r="DN97">
        <v>2021</v>
      </c>
      <c r="DO97">
        <v>0</v>
      </c>
      <c r="DQ97">
        <v>79116</v>
      </c>
      <c r="DR97">
        <v>113</v>
      </c>
      <c r="DU97" t="s">
        <v>257</v>
      </c>
      <c r="DV97" t="s">
        <v>274</v>
      </c>
      <c r="DX97">
        <v>21</v>
      </c>
      <c r="DY97" t="s">
        <v>275</v>
      </c>
      <c r="EE97">
        <v>0</v>
      </c>
      <c r="EF97" t="s">
        <v>1667</v>
      </c>
      <c r="EG97" t="s">
        <v>1668</v>
      </c>
      <c r="EH97">
        <v>1</v>
      </c>
      <c r="EJ97" t="s">
        <v>2056</v>
      </c>
      <c r="EK97" t="s">
        <v>2057</v>
      </c>
      <c r="EL97" t="s">
        <v>2487</v>
      </c>
      <c r="EM97" t="s">
        <v>2567</v>
      </c>
      <c r="EN97" t="s">
        <v>2060</v>
      </c>
      <c r="EO97" t="s">
        <v>282</v>
      </c>
      <c r="EP97" t="s">
        <v>1109</v>
      </c>
      <c r="EQ97">
        <v>1</v>
      </c>
      <c r="ET97" t="s">
        <v>2568</v>
      </c>
      <c r="FD97" t="s">
        <v>253</v>
      </c>
      <c r="FE97">
        <v>0</v>
      </c>
      <c r="FF97">
        <v>11</v>
      </c>
      <c r="FG97" t="s">
        <v>590</v>
      </c>
      <c r="FI97" t="s">
        <v>590</v>
      </c>
      <c r="FL97">
        <v>0</v>
      </c>
      <c r="FN97">
        <v>0</v>
      </c>
      <c r="FQ97">
        <v>0</v>
      </c>
      <c r="FS97" t="s">
        <v>1675</v>
      </c>
      <c r="FT97" t="s">
        <v>1784</v>
      </c>
      <c r="FU97" t="s">
        <v>274</v>
      </c>
      <c r="FV97" t="s">
        <v>2491</v>
      </c>
      <c r="FW97" t="s">
        <v>1700</v>
      </c>
      <c r="FX97" t="s">
        <v>432</v>
      </c>
      <c r="FY97">
        <v>0</v>
      </c>
      <c r="GA97">
        <v>21.23</v>
      </c>
      <c r="GB97">
        <v>-2</v>
      </c>
      <c r="GC97">
        <v>0</v>
      </c>
      <c r="GE97" t="s">
        <v>355</v>
      </c>
      <c r="GF97">
        <v>0</v>
      </c>
      <c r="GJ97">
        <v>0</v>
      </c>
      <c r="GK97">
        <v>0</v>
      </c>
      <c r="GM97" t="s">
        <v>2569</v>
      </c>
      <c r="GO97">
        <v>3</v>
      </c>
      <c r="HA97" t="s">
        <v>2570</v>
      </c>
      <c r="HC97" t="s">
        <v>294</v>
      </c>
      <c r="HD97" t="s">
        <v>294</v>
      </c>
      <c r="HE97" t="s">
        <v>1705</v>
      </c>
      <c r="HF97">
        <v>0</v>
      </c>
      <c r="HG97">
        <v>30</v>
      </c>
      <c r="HH97">
        <v>21</v>
      </c>
      <c r="HI97" t="s">
        <v>275</v>
      </c>
      <c r="HL97" t="s">
        <v>658</v>
      </c>
      <c r="HW97">
        <v>48</v>
      </c>
      <c r="HX97">
        <v>3955598</v>
      </c>
      <c r="HY97" t="s">
        <v>2571</v>
      </c>
      <c r="HZ97">
        <v>3955555</v>
      </c>
      <c r="IC97">
        <v>0</v>
      </c>
      <c r="ID97">
        <v>0</v>
      </c>
      <c r="IM97">
        <v>105</v>
      </c>
      <c r="IQ97" t="s">
        <v>1760</v>
      </c>
      <c r="IU97">
        <v>2</v>
      </c>
      <c r="IV97">
        <f>IF(AND(Table1[[#This Row],[R/P]]="P",Table1[[#This Row],[PaRes]]&lt;&gt;"SCRBL",Table1[[#This Row],[PaRes]]&lt;&gt;"RUN",Table1[[#This Row],[Penalty]]&lt;&gt;1),1,0)</f>
        <v>0</v>
      </c>
      <c r="IW97">
        <f>IF(AND(Table1[[#This Row],[Pass Play]]=1,Table1[[#This Row],[PaRes]]&lt;&gt;"SAC"),1,0)</f>
        <v>0</v>
      </c>
      <c r="IX97">
        <f>IF(Table1[[#This Row],[PaRes]]="COM",1,0)</f>
        <v>0</v>
      </c>
      <c r="IY97">
        <f>IF(Table1[[#This Row],[Pass Play]]=1,Table1[[#This Row],[Gn]],0)</f>
        <v>0</v>
      </c>
      <c r="IZ97">
        <f>IF(AND(Table1[[#This Row],[Pass Play]]=1,Table1[[#This Row],[EFF]]="Y"),1,0)</f>
        <v>0</v>
      </c>
      <c r="JA97">
        <f>IF(AND(Table1[[#This Row],[Pass Play]]=1,Table1[[#This Row],[EFF]]="Y"),Table1[[#This Row],[Gn]],0)</f>
        <v>0</v>
      </c>
      <c r="JB97">
        <f>IF(AND(Table1[[#This Row],[Pass Play]]=1,Table1[[#This Row],[Gn]]&gt;=15),1,0)</f>
        <v>0</v>
      </c>
      <c r="JC97">
        <f>IF(AND(Table1[[#This Row],[Pass Play]]=1,Table1[[#This Row],[Big Play Passes]]=1),Table1[[#This Row],[Gn]],0)</f>
        <v>0</v>
      </c>
      <c r="JD97">
        <f>IF(AND(OR(Table1[[#This Row],[R/P]]="R",Table1[[#This Row],[PaRes]]="SCRBL",Table1[[#This Row],[PaRes]]="RUN"),Table1[[#This Row],[Penalty]]&lt;&gt;1),1,0)</f>
        <v>1</v>
      </c>
      <c r="JE97">
        <f>IF(Table1[[#This Row],[Rush Attempts]]=1,Table1[[#This Row],[Gn]],0)</f>
        <v>9</v>
      </c>
      <c r="JF97">
        <f>IF(AND(Table1[[#This Row],[Rush Attempts]]=1,Table1[[#This Row],[EFF]]="Y"),1,0)</f>
        <v>1</v>
      </c>
      <c r="JG97">
        <f>IF(AND(Table1[[#This Row],[Rush Attempts]]=1,Table1[[#This Row],[EFF]]="Y"),Table1[[#This Row],[Gn]],0)</f>
        <v>9</v>
      </c>
      <c r="JH97">
        <f>IF(AND(Table1[[#This Row],[Rush Attempts]]=1,Table1[[#This Row],[Gn]]&gt;=10),1,0)</f>
        <v>0</v>
      </c>
      <c r="JI97">
        <f>IF(AND(Table1[[#This Row],[Rush Attempts]]=1,Table1[[#This Row],[Big Play Run]]=1),Table1[[#This Row],[Gn]],0)</f>
        <v>0</v>
      </c>
      <c r="JJ97">
        <f>IF(Table1[[#This Row],[PaRes]]="SAC",1,0)</f>
        <v>0</v>
      </c>
      <c r="JK97">
        <f>IF(Table1[[#This Row],[Sacks]]=1,Table1[[#This Row],[Gn]],0)</f>
        <v>0</v>
      </c>
      <c r="JL97">
        <f>IF(Table1[[#This Row],[PaRes]]="INT",1,0)</f>
        <v>0</v>
      </c>
      <c r="JM97">
        <f>IF(Table1[[#This Row],[pff_PENALTY]]&lt;&gt;"",1,0)</f>
        <v>0</v>
      </c>
      <c r="JN97">
        <f>Table1[[#This Row],[pff_PENYARDS]]</f>
        <v>0</v>
      </c>
      <c r="JO97">
        <f>IF(Table1[[#This Row],[S/End]]="TD",1,0)</f>
        <v>0</v>
      </c>
      <c r="JP97">
        <f>IF(OR(Table1[[#This Row],[S/End]]="FGGD"),1,0)</f>
        <v>0</v>
      </c>
      <c r="JQ97">
        <f>IF(OR(Table1[[#This Row],[S/End]]="FUM",Table1[[#This Row],[S/End]]="INT"),1,0)</f>
        <v>0</v>
      </c>
      <c r="JR97">
        <f>IF(AND(Table1[[#This Row],[Touchdown]]=1,Table1[[#This Row],[Pass Play]]=1),1,0)</f>
        <v>0</v>
      </c>
      <c r="JS97">
        <f t="shared" si="5"/>
        <v>0</v>
      </c>
      <c r="JT97">
        <f>IF(AND(OR(Table1[[#This Row],[Pass Play]]=1,Table1[[#This Row],[Rush Attempts]]=1),Table1[[#This Row],[Dn]]=3),1,0)</f>
        <v>0</v>
      </c>
      <c r="JU97">
        <f>IF(AND(Table1[[#This Row],[3rd down attempt]]=1,Table1[[#This Row],[EFF]]="Y"),1,0)</f>
        <v>0</v>
      </c>
      <c r="JV97">
        <f>IF(AND(Table1[[#This Row],[3rd down attempt]]=1,Table1[[#This Row],[Dist]]&gt;=7),1,0)</f>
        <v>0</v>
      </c>
      <c r="JW97">
        <f>IF(AND(OR(Table1[[#This Row],[Pass Play]]=1,Table1[[#This Row],[Rush Attempts]]=1),Table1[[#This Row],[Dn]]=4),1,0)</f>
        <v>0</v>
      </c>
      <c r="JX97">
        <f>IF(AND(Table1[[#This Row],[4th down attempt]]=1,Table1[[#This Row],[EFF]]="Y"),1,0)</f>
        <v>0</v>
      </c>
      <c r="JY97">
        <f>IF(AND(OR(Table1[[#This Row],[Pass Play]]=1,Table1[[#This Row],[Rush Attempts]]=1),Table1[[#This Row],[FPos]]&gt;=0,Table1[[#This Row],[FPos]]&lt;=20),1,0)</f>
        <v>0</v>
      </c>
      <c r="JZ97">
        <f>IF(AND(OR(Table1[[#This Row],[Pass Play]]=1,Table1[[#This Row],[Rush Attempts]]=1),Table1[[#This Row],[Dist]]&lt;=Table1[[#This Row],[Gn]]),1,0)</f>
        <v>1</v>
      </c>
      <c r="KA97">
        <f>IF(Table1[[#This Row],[S/End]]&lt;&gt;"",1,0)</f>
        <v>0</v>
      </c>
      <c r="KB97">
        <f>IF(Table1[[#This Row],[S/End]]="TD",1,0)</f>
        <v>0</v>
      </c>
      <c r="KC97">
        <f>IF(Table1[[#This Row],[S/End]]="FGGD",1,0)</f>
        <v>0</v>
      </c>
      <c r="KD97">
        <f>IF(AND(OR(Table1[[#This Row],[Pass Play]]=1,Table1[[#This Row],[Rush Attempts]]=1),Table1[[#This Row],[Gn]]&lt;0),1,0)</f>
        <v>0</v>
      </c>
      <c r="KE97" s="375">
        <f>IF(AND(Table1[[#This Row],[pff_DRVENDPSN]]=3,Table1[[#This Row],[pff_DRVENDEVENT]]="PUNT"),1,0)</f>
        <v>0</v>
      </c>
    </row>
    <row r="98" spans="1:291" hidden="1">
      <c r="A98">
        <v>47</v>
      </c>
      <c r="B98">
        <v>2102</v>
      </c>
      <c r="C98" t="s">
        <v>14476</v>
      </c>
      <c r="D98">
        <v>3</v>
      </c>
      <c r="E98">
        <v>1</v>
      </c>
      <c r="F98">
        <v>10</v>
      </c>
      <c r="G98">
        <v>4</v>
      </c>
      <c r="H98">
        <v>48</v>
      </c>
      <c r="J98" t="s">
        <v>254</v>
      </c>
      <c r="K98">
        <v>12</v>
      </c>
      <c r="L98" t="s">
        <v>438</v>
      </c>
      <c r="M98" t="s">
        <v>2573</v>
      </c>
      <c r="N98" t="s">
        <v>1163</v>
      </c>
      <c r="P98" t="s">
        <v>1162</v>
      </c>
      <c r="R98" t="s">
        <v>2574</v>
      </c>
      <c r="W98" t="s">
        <v>257</v>
      </c>
      <c r="X98" t="s">
        <v>2575</v>
      </c>
      <c r="AE98" t="s">
        <v>445</v>
      </c>
      <c r="AF98" t="s">
        <v>446</v>
      </c>
      <c r="AG98" t="s">
        <v>2575</v>
      </c>
      <c r="AH98" t="s">
        <v>257</v>
      </c>
      <c r="AJ98">
        <v>4</v>
      </c>
      <c r="AP98">
        <v>15</v>
      </c>
      <c r="BJ98" t="s">
        <v>274</v>
      </c>
      <c r="BQ98">
        <f t="shared" si="3"/>
        <v>0</v>
      </c>
      <c r="BR98">
        <f t="shared" si="4"/>
        <v>1</v>
      </c>
      <c r="BT98" t="s">
        <v>1602</v>
      </c>
      <c r="BV98">
        <v>23</v>
      </c>
      <c r="BX98">
        <v>0</v>
      </c>
      <c r="BY98" t="s">
        <v>2576</v>
      </c>
      <c r="CD98" s="3">
        <v>0.4284722222222222</v>
      </c>
      <c r="CF98" t="s">
        <v>2577</v>
      </c>
      <c r="CJ98">
        <v>0</v>
      </c>
      <c r="CK98" t="s">
        <v>2578</v>
      </c>
      <c r="CL98" s="4">
        <v>38444</v>
      </c>
      <c r="CM98" t="s">
        <v>2579</v>
      </c>
      <c r="CN98" t="s">
        <v>2580</v>
      </c>
      <c r="CO98">
        <v>23</v>
      </c>
      <c r="CQ98" t="s">
        <v>418</v>
      </c>
      <c r="CR98" t="s">
        <v>1602</v>
      </c>
      <c r="CU98" t="s">
        <v>1692</v>
      </c>
      <c r="CW98">
        <v>0</v>
      </c>
      <c r="CY98">
        <v>7</v>
      </c>
      <c r="CZ98" t="s">
        <v>1242</v>
      </c>
      <c r="DA98">
        <v>16</v>
      </c>
      <c r="DB98">
        <v>13</v>
      </c>
      <c r="DC98" t="s">
        <v>1781</v>
      </c>
      <c r="DD98">
        <v>-18</v>
      </c>
      <c r="DF98" t="s">
        <v>2468</v>
      </c>
      <c r="DK98">
        <v>4</v>
      </c>
      <c r="DL98" s="4">
        <v>44449</v>
      </c>
      <c r="DM98">
        <v>20022</v>
      </c>
      <c r="DN98">
        <v>2021</v>
      </c>
      <c r="DO98">
        <v>0</v>
      </c>
      <c r="DQ98">
        <v>79116</v>
      </c>
      <c r="DR98">
        <v>114</v>
      </c>
      <c r="DU98" t="s">
        <v>274</v>
      </c>
      <c r="DV98" t="s">
        <v>257</v>
      </c>
      <c r="DX98">
        <v>21</v>
      </c>
      <c r="DY98" t="s">
        <v>275</v>
      </c>
      <c r="EE98">
        <v>0</v>
      </c>
      <c r="EF98" t="s">
        <v>2581</v>
      </c>
      <c r="EG98" t="s">
        <v>422</v>
      </c>
      <c r="EH98">
        <v>0</v>
      </c>
      <c r="EJ98" t="s">
        <v>454</v>
      </c>
      <c r="EK98" t="s">
        <v>2582</v>
      </c>
      <c r="EL98" t="s">
        <v>2583</v>
      </c>
      <c r="EM98" t="s">
        <v>2584</v>
      </c>
      <c r="EN98" t="s">
        <v>2508</v>
      </c>
      <c r="EO98" t="s">
        <v>418</v>
      </c>
      <c r="EP98" t="s">
        <v>1698</v>
      </c>
      <c r="EQ98">
        <v>0</v>
      </c>
      <c r="ET98" t="s">
        <v>2585</v>
      </c>
      <c r="FE98">
        <v>0</v>
      </c>
      <c r="FF98">
        <v>11</v>
      </c>
      <c r="FG98" t="s">
        <v>461</v>
      </c>
      <c r="FI98" t="s">
        <v>461</v>
      </c>
      <c r="FL98">
        <v>0</v>
      </c>
      <c r="FN98">
        <v>0</v>
      </c>
      <c r="FQ98">
        <v>0</v>
      </c>
      <c r="FS98" t="s">
        <v>462</v>
      </c>
      <c r="FT98" t="s">
        <v>1002</v>
      </c>
      <c r="FU98" t="s">
        <v>257</v>
      </c>
      <c r="FV98" t="s">
        <v>683</v>
      </c>
      <c r="FW98" t="s">
        <v>464</v>
      </c>
      <c r="FX98" t="s">
        <v>291</v>
      </c>
      <c r="FY98">
        <v>0</v>
      </c>
      <c r="GA98">
        <v>21.23</v>
      </c>
      <c r="GB98">
        <v>-2</v>
      </c>
      <c r="GC98">
        <v>0</v>
      </c>
      <c r="GD98" t="s">
        <v>465</v>
      </c>
      <c r="GE98" t="s">
        <v>355</v>
      </c>
      <c r="GF98">
        <v>0</v>
      </c>
      <c r="GG98" t="s">
        <v>1179</v>
      </c>
      <c r="GJ98">
        <v>1</v>
      </c>
      <c r="GK98">
        <v>1</v>
      </c>
      <c r="GM98" t="s">
        <v>2586</v>
      </c>
      <c r="GO98">
        <v>1</v>
      </c>
      <c r="HA98" t="s">
        <v>2307</v>
      </c>
      <c r="HC98" t="s">
        <v>294</v>
      </c>
      <c r="HD98" t="s">
        <v>313</v>
      </c>
      <c r="HF98">
        <v>0</v>
      </c>
      <c r="HG98">
        <v>12</v>
      </c>
      <c r="HH98">
        <v>21</v>
      </c>
      <c r="HI98" t="s">
        <v>275</v>
      </c>
      <c r="HL98">
        <v>3</v>
      </c>
      <c r="HW98">
        <v>44</v>
      </c>
      <c r="HX98">
        <v>3955643</v>
      </c>
      <c r="HZ98">
        <v>3955598</v>
      </c>
      <c r="IC98">
        <v>0</v>
      </c>
      <c r="ID98">
        <v>0</v>
      </c>
      <c r="IM98">
        <v>106</v>
      </c>
      <c r="IO98" t="s">
        <v>2468</v>
      </c>
      <c r="IQ98" t="s">
        <v>2468</v>
      </c>
      <c r="IR98" t="s">
        <v>1666</v>
      </c>
      <c r="IU98">
        <v>2</v>
      </c>
      <c r="IV98">
        <f>IF(AND(Table1[[#This Row],[R/P]]="P",Table1[[#This Row],[PaRes]]&lt;&gt;"SCRBL",Table1[[#This Row],[PaRes]]&lt;&gt;"RUN",Table1[[#This Row],[Penalty]]&lt;&gt;1),1,0)</f>
        <v>0</v>
      </c>
      <c r="IW98">
        <f>IF(AND(Table1[[#This Row],[Pass Play]]=1,Table1[[#This Row],[PaRes]]&lt;&gt;"SAC"),1,0)</f>
        <v>0</v>
      </c>
      <c r="IX98">
        <f>IF(Table1[[#This Row],[PaRes]]="COM",1,0)</f>
        <v>0</v>
      </c>
      <c r="IY98">
        <f>IF(Table1[[#This Row],[Pass Play]]=1,Table1[[#This Row],[Gn]],0)</f>
        <v>0</v>
      </c>
      <c r="IZ98">
        <f>IF(AND(Table1[[#This Row],[Pass Play]]=1,Table1[[#This Row],[EFF]]="Y"),1,0)</f>
        <v>0</v>
      </c>
      <c r="JA98">
        <f>IF(AND(Table1[[#This Row],[Pass Play]]=1,Table1[[#This Row],[EFF]]="Y"),Table1[[#This Row],[Gn]],0)</f>
        <v>0</v>
      </c>
      <c r="JB98">
        <f>IF(AND(Table1[[#This Row],[Pass Play]]=1,Table1[[#This Row],[Gn]]&gt;=15),1,0)</f>
        <v>0</v>
      </c>
      <c r="JC98">
        <f>IF(AND(Table1[[#This Row],[Pass Play]]=1,Table1[[#This Row],[Big Play Passes]]=1),Table1[[#This Row],[Gn]],0)</f>
        <v>0</v>
      </c>
      <c r="JD98">
        <f>IF(AND(OR(Table1[[#This Row],[R/P]]="R",Table1[[#This Row],[PaRes]]="SCRBL",Table1[[#This Row],[PaRes]]="RUN"),Table1[[#This Row],[Penalty]]&lt;&gt;1),1,0)</f>
        <v>1</v>
      </c>
      <c r="JE98">
        <f>IF(Table1[[#This Row],[Rush Attempts]]=1,Table1[[#This Row],[Gn]],0)</f>
        <v>4</v>
      </c>
      <c r="JF98">
        <f>IF(AND(Table1[[#This Row],[Rush Attempts]]=1,Table1[[#This Row],[EFF]]="Y"),1,0)</f>
        <v>1</v>
      </c>
      <c r="JG98">
        <f>IF(AND(Table1[[#This Row],[Rush Attempts]]=1,Table1[[#This Row],[EFF]]="Y"),Table1[[#This Row],[Gn]],0)</f>
        <v>4</v>
      </c>
      <c r="JH98">
        <f>IF(AND(Table1[[#This Row],[Rush Attempts]]=1,Table1[[#This Row],[Gn]]&gt;=10),1,0)</f>
        <v>0</v>
      </c>
      <c r="JI98">
        <f>IF(AND(Table1[[#This Row],[Rush Attempts]]=1,Table1[[#This Row],[Big Play Run]]=1),Table1[[#This Row],[Gn]],0)</f>
        <v>0</v>
      </c>
      <c r="JJ98">
        <f>IF(Table1[[#This Row],[PaRes]]="SAC",1,0)</f>
        <v>0</v>
      </c>
      <c r="JK98">
        <f>IF(Table1[[#This Row],[Sacks]]=1,Table1[[#This Row],[Gn]],0)</f>
        <v>0</v>
      </c>
      <c r="JL98">
        <f>IF(Table1[[#This Row],[PaRes]]="INT",1,0)</f>
        <v>0</v>
      </c>
      <c r="JM98">
        <f>IF(Table1[[#This Row],[pff_PENALTY]]&lt;&gt;"",1,0)</f>
        <v>0</v>
      </c>
      <c r="JN98">
        <f>Table1[[#This Row],[pff_PENYARDS]]</f>
        <v>0</v>
      </c>
      <c r="JO98">
        <f>IF(Table1[[#This Row],[S/End]]="TD",1,0)</f>
        <v>0</v>
      </c>
      <c r="JP98">
        <f>IF(OR(Table1[[#This Row],[S/End]]="FGGD"),1,0)</f>
        <v>0</v>
      </c>
      <c r="JQ98">
        <f>IF(OR(Table1[[#This Row],[S/End]]="FUM",Table1[[#This Row],[S/End]]="INT"),1,0)</f>
        <v>0</v>
      </c>
      <c r="JR98">
        <f>IF(AND(Table1[[#This Row],[Touchdown]]=1,Table1[[#This Row],[Pass Play]]=1),1,0)</f>
        <v>0</v>
      </c>
      <c r="JS98">
        <f t="shared" si="5"/>
        <v>0</v>
      </c>
      <c r="JT98">
        <f>IF(AND(OR(Table1[[#This Row],[Pass Play]]=1,Table1[[#This Row],[Rush Attempts]]=1),Table1[[#This Row],[Dn]]=3),1,0)</f>
        <v>0</v>
      </c>
      <c r="JU98">
        <f>IF(AND(Table1[[#This Row],[3rd down attempt]]=1,Table1[[#This Row],[EFF]]="Y"),1,0)</f>
        <v>0</v>
      </c>
      <c r="JV98">
        <f>IF(AND(Table1[[#This Row],[3rd down attempt]]=1,Table1[[#This Row],[Dist]]&gt;=7),1,0)</f>
        <v>0</v>
      </c>
      <c r="JW98">
        <f>IF(AND(OR(Table1[[#This Row],[Pass Play]]=1,Table1[[#This Row],[Rush Attempts]]=1),Table1[[#This Row],[Dn]]=4),1,0)</f>
        <v>0</v>
      </c>
      <c r="JX98">
        <f>IF(AND(Table1[[#This Row],[4th down attempt]]=1,Table1[[#This Row],[EFF]]="Y"),1,0)</f>
        <v>0</v>
      </c>
      <c r="JY98">
        <f>IF(AND(OR(Table1[[#This Row],[Pass Play]]=1,Table1[[#This Row],[Rush Attempts]]=1),Table1[[#This Row],[FPos]]&gt;=0,Table1[[#This Row],[FPos]]&lt;=20),1,0)</f>
        <v>0</v>
      </c>
      <c r="JZ98">
        <f>IF(AND(OR(Table1[[#This Row],[Pass Play]]=1,Table1[[#This Row],[Rush Attempts]]=1),Table1[[#This Row],[Dist]]&lt;=Table1[[#This Row],[Gn]]),1,0)</f>
        <v>0</v>
      </c>
      <c r="KA98">
        <f>IF(Table1[[#This Row],[S/End]]&lt;&gt;"",1,0)</f>
        <v>0</v>
      </c>
      <c r="KB98">
        <f>IF(Table1[[#This Row],[S/End]]="TD",1,0)</f>
        <v>0</v>
      </c>
      <c r="KC98">
        <f>IF(Table1[[#This Row],[S/End]]="FGGD",1,0)</f>
        <v>0</v>
      </c>
      <c r="KD98">
        <f>IF(AND(OR(Table1[[#This Row],[Pass Play]]=1,Table1[[#This Row],[Rush Attempts]]=1),Table1[[#This Row],[Gn]]&lt;0),1,0)</f>
        <v>0</v>
      </c>
      <c r="KE98" s="375">
        <f>IF(AND(Table1[[#This Row],[pff_DRVENDPSN]]=3,Table1[[#This Row],[pff_DRVENDEVENT]]="PUNT"),1,0)</f>
        <v>0</v>
      </c>
    </row>
    <row r="99" spans="1:291" hidden="1">
      <c r="A99">
        <v>48</v>
      </c>
      <c r="B99">
        <v>2102</v>
      </c>
      <c r="C99" t="s">
        <v>14476</v>
      </c>
      <c r="D99">
        <v>3</v>
      </c>
      <c r="E99">
        <v>2</v>
      </c>
      <c r="F99">
        <v>6</v>
      </c>
      <c r="G99">
        <v>13</v>
      </c>
      <c r="H99">
        <v>44</v>
      </c>
      <c r="J99" t="s">
        <v>254</v>
      </c>
      <c r="K99">
        <v>12</v>
      </c>
      <c r="L99" t="s">
        <v>2113</v>
      </c>
      <c r="M99" t="s">
        <v>2588</v>
      </c>
      <c r="N99" t="s">
        <v>440</v>
      </c>
      <c r="O99" t="s">
        <v>254</v>
      </c>
      <c r="P99" t="s">
        <v>2462</v>
      </c>
      <c r="Q99" t="s">
        <v>1067</v>
      </c>
      <c r="T99" t="s">
        <v>872</v>
      </c>
      <c r="W99" t="s">
        <v>257</v>
      </c>
      <c r="X99" t="s">
        <v>2589</v>
      </c>
      <c r="AE99" t="s">
        <v>573</v>
      </c>
      <c r="AF99" t="s">
        <v>2590</v>
      </c>
      <c r="AG99" t="s">
        <v>2589</v>
      </c>
      <c r="AH99" t="s">
        <v>257</v>
      </c>
      <c r="AJ99">
        <v>22</v>
      </c>
      <c r="AP99">
        <v>15</v>
      </c>
      <c r="AU99" t="s">
        <v>254</v>
      </c>
      <c r="BJ99" t="s">
        <v>257</v>
      </c>
      <c r="BQ99">
        <f t="shared" si="3"/>
        <v>0</v>
      </c>
      <c r="BR99">
        <f t="shared" si="4"/>
        <v>3</v>
      </c>
      <c r="BT99" t="s">
        <v>1602</v>
      </c>
      <c r="BV99">
        <v>23</v>
      </c>
      <c r="BX99">
        <v>0</v>
      </c>
      <c r="BY99" t="s">
        <v>2591</v>
      </c>
      <c r="CD99" s="3">
        <v>0.39999999999999997</v>
      </c>
      <c r="CF99" t="s">
        <v>2592</v>
      </c>
      <c r="CJ99">
        <v>0</v>
      </c>
      <c r="CK99" t="s">
        <v>2593</v>
      </c>
      <c r="CL99" s="4">
        <v>38444</v>
      </c>
      <c r="CM99" t="s">
        <v>2594</v>
      </c>
      <c r="CN99" t="s">
        <v>2595</v>
      </c>
      <c r="CO99">
        <v>23</v>
      </c>
      <c r="CP99" t="s">
        <v>2596</v>
      </c>
      <c r="CQ99" t="s">
        <v>269</v>
      </c>
      <c r="CR99" t="s">
        <v>1602</v>
      </c>
      <c r="CU99" t="s">
        <v>2534</v>
      </c>
      <c r="CW99">
        <v>0</v>
      </c>
      <c r="CY99">
        <v>8</v>
      </c>
      <c r="CZ99" t="s">
        <v>1242</v>
      </c>
      <c r="DA99">
        <v>16</v>
      </c>
      <c r="DB99">
        <v>13</v>
      </c>
      <c r="DC99" t="s">
        <v>1781</v>
      </c>
      <c r="DD99">
        <v>-18</v>
      </c>
      <c r="DF99" t="s">
        <v>1760</v>
      </c>
      <c r="DK99">
        <v>13</v>
      </c>
      <c r="DL99" s="4">
        <v>44449</v>
      </c>
      <c r="DM99">
        <v>20022</v>
      </c>
      <c r="DN99">
        <v>2021</v>
      </c>
      <c r="DO99">
        <v>0</v>
      </c>
      <c r="DQ99">
        <v>79116</v>
      </c>
      <c r="DR99">
        <v>115</v>
      </c>
      <c r="DU99" t="s">
        <v>257</v>
      </c>
      <c r="DV99" t="s">
        <v>274</v>
      </c>
      <c r="DX99">
        <v>21</v>
      </c>
      <c r="DY99" t="s">
        <v>275</v>
      </c>
      <c r="EE99">
        <v>0</v>
      </c>
      <c r="EF99" t="s">
        <v>2597</v>
      </c>
      <c r="EG99" t="s">
        <v>383</v>
      </c>
      <c r="EH99">
        <v>1</v>
      </c>
      <c r="EJ99" t="s">
        <v>454</v>
      </c>
      <c r="EK99" t="s">
        <v>1512</v>
      </c>
      <c r="EL99" t="s">
        <v>2598</v>
      </c>
      <c r="EM99" t="s">
        <v>2599</v>
      </c>
      <c r="EN99" t="s">
        <v>2600</v>
      </c>
      <c r="EO99" t="s">
        <v>282</v>
      </c>
      <c r="EP99" t="s">
        <v>707</v>
      </c>
      <c r="EQ99">
        <v>0</v>
      </c>
      <c r="ET99" t="s">
        <v>2601</v>
      </c>
      <c r="FE99">
        <v>0</v>
      </c>
      <c r="FF99">
        <v>8</v>
      </c>
      <c r="FG99" t="s">
        <v>621</v>
      </c>
      <c r="FI99" t="s">
        <v>621</v>
      </c>
      <c r="FL99">
        <v>0</v>
      </c>
      <c r="FN99">
        <v>0</v>
      </c>
      <c r="FQ99">
        <v>0</v>
      </c>
      <c r="FS99" t="s">
        <v>395</v>
      </c>
      <c r="FT99" t="s">
        <v>1029</v>
      </c>
      <c r="FU99" t="s">
        <v>257</v>
      </c>
      <c r="FV99" t="s">
        <v>496</v>
      </c>
      <c r="FW99" t="s">
        <v>431</v>
      </c>
      <c r="FX99" t="s">
        <v>1517</v>
      </c>
      <c r="FY99">
        <v>0</v>
      </c>
      <c r="GA99">
        <v>21.23</v>
      </c>
      <c r="GB99">
        <v>-2</v>
      </c>
      <c r="GC99">
        <v>0</v>
      </c>
      <c r="GD99" t="s">
        <v>2474</v>
      </c>
      <c r="GE99" t="s">
        <v>355</v>
      </c>
      <c r="GF99">
        <v>0</v>
      </c>
      <c r="GG99" t="s">
        <v>466</v>
      </c>
      <c r="GJ99">
        <v>1</v>
      </c>
      <c r="GK99">
        <v>0</v>
      </c>
      <c r="GM99" t="s">
        <v>2602</v>
      </c>
      <c r="GO99">
        <v>2</v>
      </c>
      <c r="HA99" t="s">
        <v>2603</v>
      </c>
      <c r="HC99" t="s">
        <v>294</v>
      </c>
      <c r="HD99" t="s">
        <v>313</v>
      </c>
      <c r="HE99" t="s">
        <v>2468</v>
      </c>
      <c r="HF99">
        <v>0</v>
      </c>
      <c r="HG99">
        <v>12</v>
      </c>
      <c r="HH99">
        <v>21</v>
      </c>
      <c r="HI99" t="s">
        <v>275</v>
      </c>
      <c r="HL99">
        <v>3</v>
      </c>
      <c r="HW99">
        <v>31</v>
      </c>
      <c r="HX99">
        <v>3955678</v>
      </c>
      <c r="HY99" t="s">
        <v>492</v>
      </c>
      <c r="HZ99">
        <v>3955643</v>
      </c>
      <c r="IC99">
        <v>0</v>
      </c>
      <c r="ID99">
        <v>0</v>
      </c>
      <c r="IM99">
        <v>107</v>
      </c>
      <c r="IQ99" t="s">
        <v>1760</v>
      </c>
      <c r="IU99">
        <v>2</v>
      </c>
      <c r="IV99">
        <f>IF(AND(Table1[[#This Row],[R/P]]="P",Table1[[#This Row],[PaRes]]&lt;&gt;"SCRBL",Table1[[#This Row],[PaRes]]&lt;&gt;"RUN",Table1[[#This Row],[Penalty]]&lt;&gt;1),1,0)</f>
        <v>0</v>
      </c>
      <c r="IW99">
        <f>IF(AND(Table1[[#This Row],[Pass Play]]=1,Table1[[#This Row],[PaRes]]&lt;&gt;"SAC"),1,0)</f>
        <v>0</v>
      </c>
      <c r="IX99">
        <f>IF(Table1[[#This Row],[PaRes]]="COM",1,0)</f>
        <v>0</v>
      </c>
      <c r="IY99">
        <f>IF(Table1[[#This Row],[Pass Play]]=1,Table1[[#This Row],[Gn]],0)</f>
        <v>0</v>
      </c>
      <c r="IZ99">
        <f>IF(AND(Table1[[#This Row],[Pass Play]]=1,Table1[[#This Row],[EFF]]="Y"),1,0)</f>
        <v>0</v>
      </c>
      <c r="JA99">
        <f>IF(AND(Table1[[#This Row],[Pass Play]]=1,Table1[[#This Row],[EFF]]="Y"),Table1[[#This Row],[Gn]],0)</f>
        <v>0</v>
      </c>
      <c r="JB99">
        <f>IF(AND(Table1[[#This Row],[Pass Play]]=1,Table1[[#This Row],[Gn]]&gt;=15),1,0)</f>
        <v>0</v>
      </c>
      <c r="JC99">
        <f>IF(AND(Table1[[#This Row],[Pass Play]]=1,Table1[[#This Row],[Big Play Passes]]=1),Table1[[#This Row],[Gn]],0)</f>
        <v>0</v>
      </c>
      <c r="JD99">
        <f>IF(AND(OR(Table1[[#This Row],[R/P]]="R",Table1[[#This Row],[PaRes]]="SCRBL",Table1[[#This Row],[PaRes]]="RUN"),Table1[[#This Row],[Penalty]]&lt;&gt;1),1,0)</f>
        <v>1</v>
      </c>
      <c r="JE99">
        <f>IF(Table1[[#This Row],[Rush Attempts]]=1,Table1[[#This Row],[Gn]],0)</f>
        <v>13</v>
      </c>
      <c r="JF99">
        <f>IF(AND(Table1[[#This Row],[Rush Attempts]]=1,Table1[[#This Row],[EFF]]="Y"),1,0)</f>
        <v>1</v>
      </c>
      <c r="JG99">
        <f>IF(AND(Table1[[#This Row],[Rush Attempts]]=1,Table1[[#This Row],[EFF]]="Y"),Table1[[#This Row],[Gn]],0)</f>
        <v>13</v>
      </c>
      <c r="JH99">
        <f>IF(AND(Table1[[#This Row],[Rush Attempts]]=1,Table1[[#This Row],[Gn]]&gt;=10),1,0)</f>
        <v>1</v>
      </c>
      <c r="JI99">
        <f>IF(AND(Table1[[#This Row],[Rush Attempts]]=1,Table1[[#This Row],[Big Play Run]]=1),Table1[[#This Row],[Gn]],0)</f>
        <v>13</v>
      </c>
      <c r="JJ99">
        <f>IF(Table1[[#This Row],[PaRes]]="SAC",1,0)</f>
        <v>0</v>
      </c>
      <c r="JK99">
        <f>IF(Table1[[#This Row],[Sacks]]=1,Table1[[#This Row],[Gn]],0)</f>
        <v>0</v>
      </c>
      <c r="JL99">
        <f>IF(Table1[[#This Row],[PaRes]]="INT",1,0)</f>
        <v>0</v>
      </c>
      <c r="JM99">
        <f>IF(Table1[[#This Row],[pff_PENALTY]]&lt;&gt;"",1,0)</f>
        <v>0</v>
      </c>
      <c r="JN99">
        <f>Table1[[#This Row],[pff_PENYARDS]]</f>
        <v>0</v>
      </c>
      <c r="JO99">
        <f>IF(Table1[[#This Row],[S/End]]="TD",1,0)</f>
        <v>0</v>
      </c>
      <c r="JP99">
        <f>IF(OR(Table1[[#This Row],[S/End]]="FGGD"),1,0)</f>
        <v>0</v>
      </c>
      <c r="JQ99">
        <f>IF(OR(Table1[[#This Row],[S/End]]="FUM",Table1[[#This Row],[S/End]]="INT"),1,0)</f>
        <v>0</v>
      </c>
      <c r="JR99">
        <f>IF(AND(Table1[[#This Row],[Touchdown]]=1,Table1[[#This Row],[Pass Play]]=1),1,0)</f>
        <v>0</v>
      </c>
      <c r="JS99">
        <f t="shared" si="5"/>
        <v>0</v>
      </c>
      <c r="JT99">
        <f>IF(AND(OR(Table1[[#This Row],[Pass Play]]=1,Table1[[#This Row],[Rush Attempts]]=1),Table1[[#This Row],[Dn]]=3),1,0)</f>
        <v>0</v>
      </c>
      <c r="JU99">
        <f>IF(AND(Table1[[#This Row],[3rd down attempt]]=1,Table1[[#This Row],[EFF]]="Y"),1,0)</f>
        <v>0</v>
      </c>
      <c r="JV99">
        <f>IF(AND(Table1[[#This Row],[3rd down attempt]]=1,Table1[[#This Row],[Dist]]&gt;=7),1,0)</f>
        <v>0</v>
      </c>
      <c r="JW99">
        <f>IF(AND(OR(Table1[[#This Row],[Pass Play]]=1,Table1[[#This Row],[Rush Attempts]]=1),Table1[[#This Row],[Dn]]=4),1,0)</f>
        <v>0</v>
      </c>
      <c r="JX99">
        <f>IF(AND(Table1[[#This Row],[4th down attempt]]=1,Table1[[#This Row],[EFF]]="Y"),1,0)</f>
        <v>0</v>
      </c>
      <c r="JY99">
        <f>IF(AND(OR(Table1[[#This Row],[Pass Play]]=1,Table1[[#This Row],[Rush Attempts]]=1),Table1[[#This Row],[FPos]]&gt;=0,Table1[[#This Row],[FPos]]&lt;=20),1,0)</f>
        <v>0</v>
      </c>
      <c r="JZ99">
        <f>IF(AND(OR(Table1[[#This Row],[Pass Play]]=1,Table1[[#This Row],[Rush Attempts]]=1),Table1[[#This Row],[Dist]]&lt;=Table1[[#This Row],[Gn]]),1,0)</f>
        <v>1</v>
      </c>
      <c r="KA99">
        <f>IF(Table1[[#This Row],[S/End]]&lt;&gt;"",1,0)</f>
        <v>0</v>
      </c>
      <c r="KB99">
        <f>IF(Table1[[#This Row],[S/End]]="TD",1,0)</f>
        <v>0</v>
      </c>
      <c r="KC99">
        <f>IF(Table1[[#This Row],[S/End]]="FGGD",1,0)</f>
        <v>0</v>
      </c>
      <c r="KD99">
        <f>IF(AND(OR(Table1[[#This Row],[Pass Play]]=1,Table1[[#This Row],[Rush Attempts]]=1),Table1[[#This Row],[Gn]]&lt;0),1,0)</f>
        <v>0</v>
      </c>
      <c r="KE99" s="375">
        <f>IF(AND(Table1[[#This Row],[pff_DRVENDPSN]]=3,Table1[[#This Row],[pff_DRVENDEVENT]]="PUNT"),1,0)</f>
        <v>0</v>
      </c>
    </row>
    <row r="100" spans="1:291" hidden="1">
      <c r="A100">
        <v>49</v>
      </c>
      <c r="B100">
        <v>2102</v>
      </c>
      <c r="C100" t="s">
        <v>14476</v>
      </c>
      <c r="D100">
        <v>3</v>
      </c>
      <c r="E100">
        <v>1</v>
      </c>
      <c r="F100">
        <v>10</v>
      </c>
      <c r="G100">
        <v>9</v>
      </c>
      <c r="H100">
        <v>31</v>
      </c>
      <c r="J100" t="s">
        <v>254</v>
      </c>
      <c r="K100">
        <v>12</v>
      </c>
      <c r="L100">
        <v>12</v>
      </c>
      <c r="M100" t="s">
        <v>2525</v>
      </c>
      <c r="N100" t="s">
        <v>440</v>
      </c>
      <c r="O100" t="s">
        <v>254</v>
      </c>
      <c r="P100" t="s">
        <v>2526</v>
      </c>
      <c r="Q100" t="s">
        <v>1336</v>
      </c>
      <c r="S100" t="s">
        <v>1014</v>
      </c>
      <c r="W100" t="s">
        <v>257</v>
      </c>
      <c r="X100" t="s">
        <v>2527</v>
      </c>
      <c r="AE100" t="s">
        <v>1338</v>
      </c>
      <c r="AF100" t="s">
        <v>2528</v>
      </c>
      <c r="AG100" t="s">
        <v>2527</v>
      </c>
      <c r="AH100" t="s">
        <v>274</v>
      </c>
      <c r="AJ100">
        <v>22</v>
      </c>
      <c r="AP100">
        <v>15</v>
      </c>
      <c r="BJ100" t="s">
        <v>257</v>
      </c>
      <c r="BQ100">
        <f t="shared" si="3"/>
        <v>0</v>
      </c>
      <c r="BR100">
        <f t="shared" si="4"/>
        <v>2</v>
      </c>
      <c r="BT100" t="s">
        <v>1602</v>
      </c>
      <c r="BV100">
        <v>23</v>
      </c>
      <c r="BX100">
        <v>0</v>
      </c>
      <c r="BY100" t="s">
        <v>2605</v>
      </c>
      <c r="CD100" s="3">
        <v>0.37847222222222227</v>
      </c>
      <c r="CF100" t="s">
        <v>2606</v>
      </c>
      <c r="CJ100">
        <v>0</v>
      </c>
      <c r="CK100" t="s">
        <v>2607</v>
      </c>
      <c r="CL100" s="4">
        <v>38444</v>
      </c>
      <c r="CM100" t="s">
        <v>2608</v>
      </c>
      <c r="CN100" t="s">
        <v>2609</v>
      </c>
      <c r="CO100">
        <v>23</v>
      </c>
      <c r="CP100" t="s">
        <v>1664</v>
      </c>
      <c r="CQ100" t="s">
        <v>269</v>
      </c>
      <c r="CR100" t="s">
        <v>1602</v>
      </c>
      <c r="CU100" t="s">
        <v>2610</v>
      </c>
      <c r="CW100">
        <v>0</v>
      </c>
      <c r="CY100">
        <v>9</v>
      </c>
      <c r="CZ100" t="s">
        <v>1242</v>
      </c>
      <c r="DA100">
        <v>16</v>
      </c>
      <c r="DB100">
        <v>13</v>
      </c>
      <c r="DC100" t="s">
        <v>1781</v>
      </c>
      <c r="DD100">
        <v>-18</v>
      </c>
      <c r="DF100" t="s">
        <v>2183</v>
      </c>
      <c r="DK100">
        <v>9</v>
      </c>
      <c r="DL100" s="4">
        <v>44449</v>
      </c>
      <c r="DM100">
        <v>20022</v>
      </c>
      <c r="DN100">
        <v>2021</v>
      </c>
      <c r="DO100">
        <v>0</v>
      </c>
      <c r="DQ100">
        <v>79116</v>
      </c>
      <c r="DR100">
        <v>116</v>
      </c>
      <c r="DU100" t="s">
        <v>257</v>
      </c>
      <c r="DV100" t="s">
        <v>274</v>
      </c>
      <c r="DX100">
        <v>21</v>
      </c>
      <c r="DY100" t="s">
        <v>275</v>
      </c>
      <c r="EE100">
        <v>0</v>
      </c>
      <c r="EF100" t="s">
        <v>2535</v>
      </c>
      <c r="EG100" t="s">
        <v>675</v>
      </c>
      <c r="EH100">
        <v>1</v>
      </c>
      <c r="EJ100" t="s">
        <v>454</v>
      </c>
      <c r="EK100" t="s">
        <v>2611</v>
      </c>
      <c r="EL100" t="s">
        <v>2612</v>
      </c>
      <c r="EM100" t="s">
        <v>2613</v>
      </c>
      <c r="EN100" t="s">
        <v>351</v>
      </c>
      <c r="EO100" t="s">
        <v>282</v>
      </c>
      <c r="EP100" t="s">
        <v>1395</v>
      </c>
      <c r="EQ100">
        <v>0</v>
      </c>
      <c r="ET100" t="s">
        <v>2614</v>
      </c>
      <c r="FE100">
        <v>0</v>
      </c>
      <c r="FF100">
        <v>12</v>
      </c>
      <c r="FG100" t="s">
        <v>308</v>
      </c>
      <c r="FI100" t="s">
        <v>308</v>
      </c>
      <c r="FL100">
        <v>0</v>
      </c>
      <c r="FN100">
        <v>0</v>
      </c>
      <c r="FQ100">
        <v>0</v>
      </c>
      <c r="FS100" t="s">
        <v>462</v>
      </c>
      <c r="FT100" t="s">
        <v>1002</v>
      </c>
      <c r="FU100" t="s">
        <v>274</v>
      </c>
      <c r="FV100" t="s">
        <v>777</v>
      </c>
      <c r="FW100" t="s">
        <v>431</v>
      </c>
      <c r="FX100" t="s">
        <v>1517</v>
      </c>
      <c r="FY100">
        <v>1</v>
      </c>
      <c r="GA100">
        <v>21.23</v>
      </c>
      <c r="GB100">
        <v>-2</v>
      </c>
      <c r="GC100">
        <v>0</v>
      </c>
      <c r="GD100" t="s">
        <v>2615</v>
      </c>
      <c r="GE100" t="s">
        <v>355</v>
      </c>
      <c r="GF100">
        <v>0</v>
      </c>
      <c r="GG100" t="s">
        <v>1179</v>
      </c>
      <c r="GJ100">
        <v>0</v>
      </c>
      <c r="GK100">
        <v>0</v>
      </c>
      <c r="GM100" t="s">
        <v>2616</v>
      </c>
      <c r="GO100">
        <v>8</v>
      </c>
      <c r="HA100" t="s">
        <v>2617</v>
      </c>
      <c r="HB100" t="s">
        <v>2618</v>
      </c>
      <c r="HC100" t="s">
        <v>294</v>
      </c>
      <c r="HD100" t="s">
        <v>294</v>
      </c>
      <c r="HE100" t="s">
        <v>2618</v>
      </c>
      <c r="HF100">
        <v>0</v>
      </c>
      <c r="HG100">
        <v>12</v>
      </c>
      <c r="HH100">
        <v>21</v>
      </c>
      <c r="HI100" t="s">
        <v>275</v>
      </c>
      <c r="HL100">
        <v>3</v>
      </c>
      <c r="HP100" t="s">
        <v>2542</v>
      </c>
      <c r="HQ100" t="s">
        <v>2217</v>
      </c>
      <c r="HR100" t="s">
        <v>2619</v>
      </c>
      <c r="HW100">
        <v>22</v>
      </c>
      <c r="HX100">
        <v>3955724</v>
      </c>
      <c r="HY100" t="s">
        <v>492</v>
      </c>
      <c r="HZ100">
        <v>3955678</v>
      </c>
      <c r="IC100">
        <v>0</v>
      </c>
      <c r="ID100">
        <v>0</v>
      </c>
      <c r="IM100">
        <v>108</v>
      </c>
      <c r="IQ100" t="s">
        <v>1666</v>
      </c>
      <c r="IU100">
        <v>2</v>
      </c>
      <c r="IV100">
        <f>IF(AND(Table1[[#This Row],[R/P]]="P",Table1[[#This Row],[PaRes]]&lt;&gt;"SCRBL",Table1[[#This Row],[PaRes]]&lt;&gt;"RUN",Table1[[#This Row],[Penalty]]&lt;&gt;1),1,0)</f>
        <v>0</v>
      </c>
      <c r="IW100">
        <f>IF(AND(Table1[[#This Row],[Pass Play]]=1,Table1[[#This Row],[PaRes]]&lt;&gt;"SAC"),1,0)</f>
        <v>0</v>
      </c>
      <c r="IX100">
        <f>IF(Table1[[#This Row],[PaRes]]="COM",1,0)</f>
        <v>0</v>
      </c>
      <c r="IY100">
        <f>IF(Table1[[#This Row],[Pass Play]]=1,Table1[[#This Row],[Gn]],0)</f>
        <v>0</v>
      </c>
      <c r="IZ100">
        <f>IF(AND(Table1[[#This Row],[Pass Play]]=1,Table1[[#This Row],[EFF]]="Y"),1,0)</f>
        <v>0</v>
      </c>
      <c r="JA100">
        <f>IF(AND(Table1[[#This Row],[Pass Play]]=1,Table1[[#This Row],[EFF]]="Y"),Table1[[#This Row],[Gn]],0)</f>
        <v>0</v>
      </c>
      <c r="JB100">
        <f>IF(AND(Table1[[#This Row],[Pass Play]]=1,Table1[[#This Row],[Gn]]&gt;=15),1,0)</f>
        <v>0</v>
      </c>
      <c r="JC100">
        <f>IF(AND(Table1[[#This Row],[Pass Play]]=1,Table1[[#This Row],[Big Play Passes]]=1),Table1[[#This Row],[Gn]],0)</f>
        <v>0</v>
      </c>
      <c r="JD100">
        <f>IF(AND(OR(Table1[[#This Row],[R/P]]="R",Table1[[#This Row],[PaRes]]="SCRBL",Table1[[#This Row],[PaRes]]="RUN"),Table1[[#This Row],[Penalty]]&lt;&gt;1),1,0)</f>
        <v>1</v>
      </c>
      <c r="JE100">
        <f>IF(Table1[[#This Row],[Rush Attempts]]=1,Table1[[#This Row],[Gn]],0)</f>
        <v>9</v>
      </c>
      <c r="JF100">
        <f>IF(AND(Table1[[#This Row],[Rush Attempts]]=1,Table1[[#This Row],[EFF]]="Y"),1,0)</f>
        <v>1</v>
      </c>
      <c r="JG100">
        <f>IF(AND(Table1[[#This Row],[Rush Attempts]]=1,Table1[[#This Row],[EFF]]="Y"),Table1[[#This Row],[Gn]],0)</f>
        <v>9</v>
      </c>
      <c r="JH100">
        <f>IF(AND(Table1[[#This Row],[Rush Attempts]]=1,Table1[[#This Row],[Gn]]&gt;=10),1,0)</f>
        <v>0</v>
      </c>
      <c r="JI100">
        <f>IF(AND(Table1[[#This Row],[Rush Attempts]]=1,Table1[[#This Row],[Big Play Run]]=1),Table1[[#This Row],[Gn]],0)</f>
        <v>0</v>
      </c>
      <c r="JJ100">
        <f>IF(Table1[[#This Row],[PaRes]]="SAC",1,0)</f>
        <v>0</v>
      </c>
      <c r="JK100">
        <f>IF(Table1[[#This Row],[Sacks]]=1,Table1[[#This Row],[Gn]],0)</f>
        <v>0</v>
      </c>
      <c r="JL100">
        <f>IF(Table1[[#This Row],[PaRes]]="INT",1,0)</f>
        <v>0</v>
      </c>
      <c r="JM100">
        <f>IF(Table1[[#This Row],[pff_PENALTY]]&lt;&gt;"",1,0)</f>
        <v>0</v>
      </c>
      <c r="JN100">
        <f>Table1[[#This Row],[pff_PENYARDS]]</f>
        <v>0</v>
      </c>
      <c r="JO100">
        <f>IF(Table1[[#This Row],[S/End]]="TD",1,0)</f>
        <v>0</v>
      </c>
      <c r="JP100">
        <f>IF(OR(Table1[[#This Row],[S/End]]="FGGD"),1,0)</f>
        <v>0</v>
      </c>
      <c r="JQ100">
        <f>IF(OR(Table1[[#This Row],[S/End]]="FUM",Table1[[#This Row],[S/End]]="INT"),1,0)</f>
        <v>0</v>
      </c>
      <c r="JR100">
        <f>IF(AND(Table1[[#This Row],[Touchdown]]=1,Table1[[#This Row],[Pass Play]]=1),1,0)</f>
        <v>0</v>
      </c>
      <c r="JS100">
        <f t="shared" si="5"/>
        <v>0</v>
      </c>
      <c r="JT100">
        <f>IF(AND(OR(Table1[[#This Row],[Pass Play]]=1,Table1[[#This Row],[Rush Attempts]]=1),Table1[[#This Row],[Dn]]=3),1,0)</f>
        <v>0</v>
      </c>
      <c r="JU100">
        <f>IF(AND(Table1[[#This Row],[3rd down attempt]]=1,Table1[[#This Row],[EFF]]="Y"),1,0)</f>
        <v>0</v>
      </c>
      <c r="JV100">
        <f>IF(AND(Table1[[#This Row],[3rd down attempt]]=1,Table1[[#This Row],[Dist]]&gt;=7),1,0)</f>
        <v>0</v>
      </c>
      <c r="JW100">
        <f>IF(AND(OR(Table1[[#This Row],[Pass Play]]=1,Table1[[#This Row],[Rush Attempts]]=1),Table1[[#This Row],[Dn]]=4),1,0)</f>
        <v>0</v>
      </c>
      <c r="JX100">
        <f>IF(AND(Table1[[#This Row],[4th down attempt]]=1,Table1[[#This Row],[EFF]]="Y"),1,0)</f>
        <v>0</v>
      </c>
      <c r="JY100">
        <f>IF(AND(OR(Table1[[#This Row],[Pass Play]]=1,Table1[[#This Row],[Rush Attempts]]=1),Table1[[#This Row],[FPos]]&gt;=0,Table1[[#This Row],[FPos]]&lt;=20),1,0)</f>
        <v>0</v>
      </c>
      <c r="JZ100">
        <f>IF(AND(OR(Table1[[#This Row],[Pass Play]]=1,Table1[[#This Row],[Rush Attempts]]=1),Table1[[#This Row],[Dist]]&lt;=Table1[[#This Row],[Gn]]),1,0)</f>
        <v>0</v>
      </c>
      <c r="KA100">
        <f>IF(Table1[[#This Row],[S/End]]&lt;&gt;"",1,0)</f>
        <v>0</v>
      </c>
      <c r="KB100">
        <f>IF(Table1[[#This Row],[S/End]]="TD",1,0)</f>
        <v>0</v>
      </c>
      <c r="KC100">
        <f>IF(Table1[[#This Row],[S/End]]="FGGD",1,0)</f>
        <v>0</v>
      </c>
      <c r="KD100">
        <f>IF(AND(OR(Table1[[#This Row],[Pass Play]]=1,Table1[[#This Row],[Rush Attempts]]=1),Table1[[#This Row],[Gn]]&lt;0),1,0)</f>
        <v>0</v>
      </c>
      <c r="KE100" s="375">
        <f>IF(AND(Table1[[#This Row],[pff_DRVENDPSN]]=3,Table1[[#This Row],[pff_DRVENDEVENT]]="PUNT"),1,0)</f>
        <v>0</v>
      </c>
    </row>
    <row r="101" spans="1:291" hidden="1">
      <c r="A101">
        <v>50</v>
      </c>
      <c r="B101">
        <v>2102</v>
      </c>
      <c r="C101" t="s">
        <v>14476</v>
      </c>
      <c r="D101">
        <v>3</v>
      </c>
      <c r="E101">
        <v>2</v>
      </c>
      <c r="F101">
        <v>1</v>
      </c>
      <c r="G101">
        <v>7</v>
      </c>
      <c r="H101">
        <v>22</v>
      </c>
      <c r="J101" t="s">
        <v>254</v>
      </c>
      <c r="K101">
        <v>11</v>
      </c>
      <c r="L101">
        <v>11</v>
      </c>
      <c r="M101" t="s">
        <v>2621</v>
      </c>
      <c r="N101" t="s">
        <v>408</v>
      </c>
      <c r="P101" t="s">
        <v>409</v>
      </c>
      <c r="Q101" t="s">
        <v>509</v>
      </c>
      <c r="W101" t="s">
        <v>257</v>
      </c>
      <c r="X101" t="s">
        <v>2622</v>
      </c>
      <c r="AE101" t="s">
        <v>2623</v>
      </c>
      <c r="AF101" t="s">
        <v>1601</v>
      </c>
      <c r="AG101" t="s">
        <v>2622</v>
      </c>
      <c r="AH101" t="s">
        <v>274</v>
      </c>
      <c r="AJ101">
        <v>20</v>
      </c>
      <c r="AP101">
        <v>15</v>
      </c>
      <c r="BJ101" t="s">
        <v>274</v>
      </c>
      <c r="BQ101">
        <f t="shared" si="3"/>
        <v>0</v>
      </c>
      <c r="BR101">
        <f t="shared" si="4"/>
        <v>3</v>
      </c>
      <c r="BT101" t="s">
        <v>1602</v>
      </c>
      <c r="BV101">
        <v>23</v>
      </c>
      <c r="BX101">
        <v>0</v>
      </c>
      <c r="BY101" t="s">
        <v>2624</v>
      </c>
      <c r="CD101" s="3">
        <v>0.3527777777777778</v>
      </c>
      <c r="CF101" t="s">
        <v>2625</v>
      </c>
      <c r="CJ101">
        <v>0</v>
      </c>
      <c r="CK101" t="s">
        <v>2626</v>
      </c>
      <c r="CL101" s="4">
        <v>38444</v>
      </c>
      <c r="CM101" t="s">
        <v>2627</v>
      </c>
      <c r="CN101" t="s">
        <v>2628</v>
      </c>
      <c r="CO101">
        <v>23</v>
      </c>
      <c r="CQ101" t="s">
        <v>269</v>
      </c>
      <c r="CR101" t="s">
        <v>1602</v>
      </c>
      <c r="CU101" t="s">
        <v>2629</v>
      </c>
      <c r="CW101">
        <v>0</v>
      </c>
      <c r="CY101">
        <v>10</v>
      </c>
      <c r="CZ101" t="s">
        <v>1242</v>
      </c>
      <c r="DA101">
        <v>16</v>
      </c>
      <c r="DB101">
        <v>13</v>
      </c>
      <c r="DC101" t="s">
        <v>1781</v>
      </c>
      <c r="DD101">
        <v>-18</v>
      </c>
      <c r="DF101" t="s">
        <v>1666</v>
      </c>
      <c r="DK101">
        <v>7</v>
      </c>
      <c r="DL101" s="4">
        <v>44449</v>
      </c>
      <c r="DM101">
        <v>20022</v>
      </c>
      <c r="DN101">
        <v>2021</v>
      </c>
      <c r="DO101">
        <v>0</v>
      </c>
      <c r="DQ101">
        <v>79116</v>
      </c>
      <c r="DR101">
        <v>117</v>
      </c>
      <c r="DU101" t="s">
        <v>274</v>
      </c>
      <c r="DV101" t="s">
        <v>257</v>
      </c>
      <c r="DX101">
        <v>21</v>
      </c>
      <c r="DY101" t="s">
        <v>275</v>
      </c>
      <c r="EE101">
        <v>0</v>
      </c>
      <c r="EF101" t="s">
        <v>2630</v>
      </c>
      <c r="EG101" t="s">
        <v>422</v>
      </c>
      <c r="EH101">
        <v>0</v>
      </c>
      <c r="EJ101" t="s">
        <v>340</v>
      </c>
      <c r="EK101" t="s">
        <v>1419</v>
      </c>
      <c r="EL101" t="s">
        <v>2631</v>
      </c>
      <c r="EM101" t="s">
        <v>2632</v>
      </c>
      <c r="EN101" t="s">
        <v>2633</v>
      </c>
      <c r="EO101" t="s">
        <v>282</v>
      </c>
      <c r="EP101" t="s">
        <v>918</v>
      </c>
      <c r="EQ101">
        <v>1</v>
      </c>
      <c r="ET101" t="s">
        <v>2634</v>
      </c>
      <c r="FE101">
        <v>0</v>
      </c>
      <c r="FF101">
        <v>11</v>
      </c>
      <c r="FG101" t="s">
        <v>590</v>
      </c>
      <c r="FI101" t="s">
        <v>590</v>
      </c>
      <c r="FJ101" t="s">
        <v>2452</v>
      </c>
      <c r="FL101">
        <v>0</v>
      </c>
      <c r="FN101">
        <v>0</v>
      </c>
      <c r="FQ101">
        <v>0</v>
      </c>
      <c r="FS101" t="s">
        <v>462</v>
      </c>
      <c r="FT101" t="s">
        <v>1002</v>
      </c>
      <c r="FU101" t="s">
        <v>274</v>
      </c>
      <c r="FV101" t="s">
        <v>463</v>
      </c>
      <c r="FW101" t="s">
        <v>1700</v>
      </c>
      <c r="FX101" t="s">
        <v>432</v>
      </c>
      <c r="FY101">
        <v>0</v>
      </c>
      <c r="GA101">
        <v>21.23</v>
      </c>
      <c r="GB101">
        <v>-2</v>
      </c>
      <c r="GC101">
        <v>0</v>
      </c>
      <c r="GE101" t="s">
        <v>355</v>
      </c>
      <c r="GF101">
        <v>0</v>
      </c>
      <c r="GG101" t="s">
        <v>274</v>
      </c>
      <c r="GJ101">
        <v>0</v>
      </c>
      <c r="GK101">
        <v>0</v>
      </c>
      <c r="GM101" t="s">
        <v>2635</v>
      </c>
      <c r="GO101">
        <v>3</v>
      </c>
      <c r="HA101" t="s">
        <v>1986</v>
      </c>
      <c r="HC101" t="s">
        <v>313</v>
      </c>
      <c r="HD101" t="s">
        <v>313</v>
      </c>
      <c r="HE101" t="s">
        <v>1664</v>
      </c>
      <c r="HF101">
        <v>0</v>
      </c>
      <c r="HG101">
        <v>11</v>
      </c>
      <c r="HH101">
        <v>21</v>
      </c>
      <c r="HI101" t="s">
        <v>275</v>
      </c>
      <c r="HL101">
        <v>4</v>
      </c>
      <c r="HW101">
        <v>15</v>
      </c>
      <c r="HX101">
        <v>3955796</v>
      </c>
      <c r="HY101" t="s">
        <v>2636</v>
      </c>
      <c r="HZ101">
        <v>3955724</v>
      </c>
      <c r="IC101">
        <v>0</v>
      </c>
      <c r="ID101">
        <v>0</v>
      </c>
      <c r="IM101">
        <v>109</v>
      </c>
      <c r="IQ101" t="s">
        <v>1666</v>
      </c>
      <c r="IU101">
        <v>2</v>
      </c>
      <c r="IV101">
        <f>IF(AND(Table1[[#This Row],[R/P]]="P",Table1[[#This Row],[PaRes]]&lt;&gt;"SCRBL",Table1[[#This Row],[PaRes]]&lt;&gt;"RUN",Table1[[#This Row],[Penalty]]&lt;&gt;1),1,0)</f>
        <v>0</v>
      </c>
      <c r="IW101">
        <f>IF(AND(Table1[[#This Row],[Pass Play]]=1,Table1[[#This Row],[PaRes]]&lt;&gt;"SAC"),1,0)</f>
        <v>0</v>
      </c>
      <c r="IX101">
        <f>IF(Table1[[#This Row],[PaRes]]="COM",1,0)</f>
        <v>0</v>
      </c>
      <c r="IY101">
        <f>IF(Table1[[#This Row],[Pass Play]]=1,Table1[[#This Row],[Gn]],0)</f>
        <v>0</v>
      </c>
      <c r="IZ101">
        <f>IF(AND(Table1[[#This Row],[Pass Play]]=1,Table1[[#This Row],[EFF]]="Y"),1,0)</f>
        <v>0</v>
      </c>
      <c r="JA101">
        <f>IF(AND(Table1[[#This Row],[Pass Play]]=1,Table1[[#This Row],[EFF]]="Y"),Table1[[#This Row],[Gn]],0)</f>
        <v>0</v>
      </c>
      <c r="JB101">
        <f>IF(AND(Table1[[#This Row],[Pass Play]]=1,Table1[[#This Row],[Gn]]&gt;=15),1,0)</f>
        <v>0</v>
      </c>
      <c r="JC101">
        <f>IF(AND(Table1[[#This Row],[Pass Play]]=1,Table1[[#This Row],[Big Play Passes]]=1),Table1[[#This Row],[Gn]],0)</f>
        <v>0</v>
      </c>
      <c r="JD101">
        <f>IF(AND(OR(Table1[[#This Row],[R/P]]="R",Table1[[#This Row],[PaRes]]="SCRBL",Table1[[#This Row],[PaRes]]="RUN"),Table1[[#This Row],[Penalty]]&lt;&gt;1),1,0)</f>
        <v>1</v>
      </c>
      <c r="JE101">
        <f>IF(Table1[[#This Row],[Rush Attempts]]=1,Table1[[#This Row],[Gn]],0)</f>
        <v>7</v>
      </c>
      <c r="JF101">
        <f>IF(AND(Table1[[#This Row],[Rush Attempts]]=1,Table1[[#This Row],[EFF]]="Y"),1,0)</f>
        <v>1</v>
      </c>
      <c r="JG101">
        <f>IF(AND(Table1[[#This Row],[Rush Attempts]]=1,Table1[[#This Row],[EFF]]="Y"),Table1[[#This Row],[Gn]],0)</f>
        <v>7</v>
      </c>
      <c r="JH101">
        <f>IF(AND(Table1[[#This Row],[Rush Attempts]]=1,Table1[[#This Row],[Gn]]&gt;=10),1,0)</f>
        <v>0</v>
      </c>
      <c r="JI101">
        <f>IF(AND(Table1[[#This Row],[Rush Attempts]]=1,Table1[[#This Row],[Big Play Run]]=1),Table1[[#This Row],[Gn]],0)</f>
        <v>0</v>
      </c>
      <c r="JJ101">
        <f>IF(Table1[[#This Row],[PaRes]]="SAC",1,0)</f>
        <v>0</v>
      </c>
      <c r="JK101">
        <f>IF(Table1[[#This Row],[Sacks]]=1,Table1[[#This Row],[Gn]],0)</f>
        <v>0</v>
      </c>
      <c r="JL101">
        <f>IF(Table1[[#This Row],[PaRes]]="INT",1,0)</f>
        <v>0</v>
      </c>
      <c r="JM101">
        <f>IF(Table1[[#This Row],[pff_PENALTY]]&lt;&gt;"",1,0)</f>
        <v>0</v>
      </c>
      <c r="JN101">
        <f>Table1[[#This Row],[pff_PENYARDS]]</f>
        <v>0</v>
      </c>
      <c r="JO101">
        <f>IF(Table1[[#This Row],[S/End]]="TD",1,0)</f>
        <v>0</v>
      </c>
      <c r="JP101">
        <f>IF(OR(Table1[[#This Row],[S/End]]="FGGD"),1,0)</f>
        <v>0</v>
      </c>
      <c r="JQ101">
        <f>IF(OR(Table1[[#This Row],[S/End]]="FUM",Table1[[#This Row],[S/End]]="INT"),1,0)</f>
        <v>0</v>
      </c>
      <c r="JR101">
        <f>IF(AND(Table1[[#This Row],[Touchdown]]=1,Table1[[#This Row],[Pass Play]]=1),1,0)</f>
        <v>0</v>
      </c>
      <c r="JS101">
        <f t="shared" si="5"/>
        <v>0</v>
      </c>
      <c r="JT101">
        <f>IF(AND(OR(Table1[[#This Row],[Pass Play]]=1,Table1[[#This Row],[Rush Attempts]]=1),Table1[[#This Row],[Dn]]=3),1,0)</f>
        <v>0</v>
      </c>
      <c r="JU101">
        <f>IF(AND(Table1[[#This Row],[3rd down attempt]]=1,Table1[[#This Row],[EFF]]="Y"),1,0)</f>
        <v>0</v>
      </c>
      <c r="JV101">
        <f>IF(AND(Table1[[#This Row],[3rd down attempt]]=1,Table1[[#This Row],[Dist]]&gt;=7),1,0)</f>
        <v>0</v>
      </c>
      <c r="JW101">
        <f>IF(AND(OR(Table1[[#This Row],[Pass Play]]=1,Table1[[#This Row],[Rush Attempts]]=1),Table1[[#This Row],[Dn]]=4),1,0)</f>
        <v>0</v>
      </c>
      <c r="JX101">
        <f>IF(AND(Table1[[#This Row],[4th down attempt]]=1,Table1[[#This Row],[EFF]]="Y"),1,0)</f>
        <v>0</v>
      </c>
      <c r="JY101">
        <f>IF(AND(OR(Table1[[#This Row],[Pass Play]]=1,Table1[[#This Row],[Rush Attempts]]=1),Table1[[#This Row],[FPos]]&gt;=0,Table1[[#This Row],[FPos]]&lt;=20),1,0)</f>
        <v>0</v>
      </c>
      <c r="JZ101">
        <f>IF(AND(OR(Table1[[#This Row],[Pass Play]]=1,Table1[[#This Row],[Rush Attempts]]=1),Table1[[#This Row],[Dist]]&lt;=Table1[[#This Row],[Gn]]),1,0)</f>
        <v>1</v>
      </c>
      <c r="KA101">
        <f>IF(Table1[[#This Row],[S/End]]&lt;&gt;"",1,0)</f>
        <v>0</v>
      </c>
      <c r="KB101">
        <f>IF(Table1[[#This Row],[S/End]]="TD",1,0)</f>
        <v>0</v>
      </c>
      <c r="KC101">
        <f>IF(Table1[[#This Row],[S/End]]="FGGD",1,0)</f>
        <v>0</v>
      </c>
      <c r="KD101">
        <f>IF(AND(OR(Table1[[#This Row],[Pass Play]]=1,Table1[[#This Row],[Rush Attempts]]=1),Table1[[#This Row],[Gn]]&lt;0),1,0)</f>
        <v>0</v>
      </c>
      <c r="KE101" s="375">
        <f>IF(AND(Table1[[#This Row],[pff_DRVENDPSN]]=3,Table1[[#This Row],[pff_DRVENDEVENT]]="PUNT"),1,0)</f>
        <v>0</v>
      </c>
    </row>
    <row r="102" spans="1:291" hidden="1">
      <c r="A102">
        <v>51</v>
      </c>
      <c r="B102">
        <v>2102</v>
      </c>
      <c r="C102" t="s">
        <v>14476</v>
      </c>
      <c r="D102">
        <v>3</v>
      </c>
      <c r="E102">
        <v>1</v>
      </c>
      <c r="F102">
        <v>10</v>
      </c>
      <c r="G102">
        <v>0</v>
      </c>
      <c r="H102">
        <v>15</v>
      </c>
      <c r="J102" t="s">
        <v>298</v>
      </c>
      <c r="K102">
        <v>12</v>
      </c>
      <c r="L102" t="s">
        <v>2113</v>
      </c>
      <c r="M102" t="s">
        <v>2114</v>
      </c>
      <c r="N102" t="s">
        <v>440</v>
      </c>
      <c r="O102" t="s">
        <v>254</v>
      </c>
      <c r="P102" t="s">
        <v>870</v>
      </c>
      <c r="Q102" t="s">
        <v>871</v>
      </c>
      <c r="T102" t="s">
        <v>872</v>
      </c>
      <c r="W102" t="s">
        <v>257</v>
      </c>
      <c r="X102" t="s">
        <v>1525</v>
      </c>
      <c r="AE102" t="s">
        <v>1526</v>
      </c>
      <c r="AF102" t="s">
        <v>1527</v>
      </c>
      <c r="AG102" t="s">
        <v>1525</v>
      </c>
      <c r="AH102" t="s">
        <v>274</v>
      </c>
      <c r="AJ102">
        <v>22</v>
      </c>
      <c r="AP102">
        <v>15</v>
      </c>
      <c r="AU102" t="s">
        <v>254</v>
      </c>
      <c r="BJ102" t="s">
        <v>274</v>
      </c>
      <c r="BQ102">
        <f t="shared" si="3"/>
        <v>0</v>
      </c>
      <c r="BR102">
        <f t="shared" si="4"/>
        <v>11</v>
      </c>
      <c r="BT102" t="s">
        <v>1602</v>
      </c>
      <c r="BV102">
        <v>23</v>
      </c>
      <c r="BX102">
        <v>0</v>
      </c>
      <c r="BY102" t="s">
        <v>2638</v>
      </c>
      <c r="CD102" s="3">
        <v>0.32916666666666666</v>
      </c>
      <c r="CF102" t="s">
        <v>2639</v>
      </c>
      <c r="CJ102">
        <v>0</v>
      </c>
      <c r="CK102" t="s">
        <v>2640</v>
      </c>
      <c r="CL102" s="4">
        <v>38444</v>
      </c>
      <c r="CM102" t="s">
        <v>2641</v>
      </c>
      <c r="CN102" t="s">
        <v>2642</v>
      </c>
      <c r="CO102">
        <v>23</v>
      </c>
      <c r="CP102" t="s">
        <v>1814</v>
      </c>
      <c r="CQ102" t="s">
        <v>282</v>
      </c>
      <c r="CR102" t="s">
        <v>1602</v>
      </c>
      <c r="CU102" t="s">
        <v>2643</v>
      </c>
      <c r="CW102">
        <v>0</v>
      </c>
      <c r="CY102">
        <v>11</v>
      </c>
      <c r="CZ102" t="s">
        <v>1242</v>
      </c>
      <c r="DA102">
        <v>16</v>
      </c>
      <c r="DB102">
        <v>13</v>
      </c>
      <c r="DC102" t="s">
        <v>1781</v>
      </c>
      <c r="DD102">
        <v>-18</v>
      </c>
      <c r="DF102" t="s">
        <v>1814</v>
      </c>
      <c r="DK102">
        <v>0</v>
      </c>
      <c r="DL102" s="4">
        <v>44449</v>
      </c>
      <c r="DM102">
        <v>20022</v>
      </c>
      <c r="DN102">
        <v>2021</v>
      </c>
      <c r="DO102">
        <v>0</v>
      </c>
      <c r="DQ102">
        <v>79116</v>
      </c>
      <c r="DR102">
        <v>118</v>
      </c>
      <c r="DU102" t="s">
        <v>274</v>
      </c>
      <c r="DV102" t="s">
        <v>257</v>
      </c>
      <c r="DX102">
        <v>21</v>
      </c>
      <c r="DY102" t="s">
        <v>275</v>
      </c>
      <c r="EE102">
        <v>0</v>
      </c>
      <c r="EF102" t="s">
        <v>885</v>
      </c>
      <c r="EG102" t="s">
        <v>675</v>
      </c>
      <c r="EH102">
        <v>1</v>
      </c>
      <c r="EJ102" t="s">
        <v>454</v>
      </c>
      <c r="EK102" t="s">
        <v>1346</v>
      </c>
      <c r="EL102" t="s">
        <v>2644</v>
      </c>
      <c r="EM102" t="s">
        <v>2645</v>
      </c>
      <c r="EN102" t="s">
        <v>2646</v>
      </c>
      <c r="EO102" t="s">
        <v>269</v>
      </c>
      <c r="EP102" t="s">
        <v>283</v>
      </c>
      <c r="EQ102">
        <v>0</v>
      </c>
      <c r="ET102" t="s">
        <v>2647</v>
      </c>
      <c r="FE102">
        <v>0</v>
      </c>
      <c r="FF102">
        <v>6</v>
      </c>
      <c r="FG102" t="s">
        <v>255</v>
      </c>
      <c r="FI102" t="s">
        <v>255</v>
      </c>
      <c r="FJ102" t="s">
        <v>2036</v>
      </c>
      <c r="FL102">
        <v>0</v>
      </c>
      <c r="FN102">
        <v>0</v>
      </c>
      <c r="FQ102">
        <v>0</v>
      </c>
      <c r="FS102" t="s">
        <v>395</v>
      </c>
      <c r="FT102" t="s">
        <v>1029</v>
      </c>
      <c r="FU102" t="s">
        <v>274</v>
      </c>
      <c r="FV102" t="s">
        <v>496</v>
      </c>
      <c r="FW102" t="s">
        <v>397</v>
      </c>
      <c r="FY102">
        <v>0</v>
      </c>
      <c r="GA102">
        <v>21.23</v>
      </c>
      <c r="GB102">
        <v>-2</v>
      </c>
      <c r="GC102">
        <v>0</v>
      </c>
      <c r="GD102" t="s">
        <v>2648</v>
      </c>
      <c r="GE102" t="s">
        <v>355</v>
      </c>
      <c r="GF102">
        <v>0</v>
      </c>
      <c r="GG102" t="s">
        <v>895</v>
      </c>
      <c r="GJ102">
        <v>0</v>
      </c>
      <c r="GK102">
        <v>0</v>
      </c>
      <c r="GM102" t="s">
        <v>2649</v>
      </c>
      <c r="GO102">
        <v>3</v>
      </c>
      <c r="HA102" t="s">
        <v>2650</v>
      </c>
      <c r="HC102" t="s">
        <v>313</v>
      </c>
      <c r="HD102" t="s">
        <v>313</v>
      </c>
      <c r="HF102">
        <v>0</v>
      </c>
      <c r="HG102">
        <v>12</v>
      </c>
      <c r="HH102">
        <v>21</v>
      </c>
      <c r="HI102" t="s">
        <v>275</v>
      </c>
      <c r="HL102">
        <v>4</v>
      </c>
      <c r="HW102">
        <v>15</v>
      </c>
      <c r="HX102">
        <v>3955897</v>
      </c>
      <c r="HY102" t="s">
        <v>1814</v>
      </c>
      <c r="HZ102">
        <v>3955796</v>
      </c>
      <c r="IC102">
        <v>0</v>
      </c>
      <c r="ID102">
        <v>0</v>
      </c>
      <c r="IM102">
        <v>110</v>
      </c>
      <c r="IO102" t="s">
        <v>1814</v>
      </c>
      <c r="IQ102" t="s">
        <v>1814</v>
      </c>
      <c r="IU102">
        <v>2</v>
      </c>
      <c r="IV102">
        <f>IF(AND(Table1[[#This Row],[R/P]]="P",Table1[[#This Row],[PaRes]]&lt;&gt;"SCRBL",Table1[[#This Row],[PaRes]]&lt;&gt;"RUN",Table1[[#This Row],[Penalty]]&lt;&gt;1),1,0)</f>
        <v>0</v>
      </c>
      <c r="IW102">
        <f>IF(AND(Table1[[#This Row],[Pass Play]]=1,Table1[[#This Row],[PaRes]]&lt;&gt;"SAC"),1,0)</f>
        <v>0</v>
      </c>
      <c r="IX102">
        <f>IF(Table1[[#This Row],[PaRes]]="COM",1,0)</f>
        <v>0</v>
      </c>
      <c r="IY102">
        <f>IF(Table1[[#This Row],[Pass Play]]=1,Table1[[#This Row],[Gn]],0)</f>
        <v>0</v>
      </c>
      <c r="IZ102">
        <f>IF(AND(Table1[[#This Row],[Pass Play]]=1,Table1[[#This Row],[EFF]]="Y"),1,0)</f>
        <v>0</v>
      </c>
      <c r="JA102">
        <f>IF(AND(Table1[[#This Row],[Pass Play]]=1,Table1[[#This Row],[EFF]]="Y"),Table1[[#This Row],[Gn]],0)</f>
        <v>0</v>
      </c>
      <c r="JB102">
        <f>IF(AND(Table1[[#This Row],[Pass Play]]=1,Table1[[#This Row],[Gn]]&gt;=15),1,0)</f>
        <v>0</v>
      </c>
      <c r="JC102">
        <f>IF(AND(Table1[[#This Row],[Pass Play]]=1,Table1[[#This Row],[Big Play Passes]]=1),Table1[[#This Row],[Gn]],0)</f>
        <v>0</v>
      </c>
      <c r="JD102">
        <f>IF(AND(OR(Table1[[#This Row],[R/P]]="R",Table1[[#This Row],[PaRes]]="SCRBL",Table1[[#This Row],[PaRes]]="RUN"),Table1[[#This Row],[Penalty]]&lt;&gt;1),1,0)</f>
        <v>1</v>
      </c>
      <c r="JE102">
        <f>IF(Table1[[#This Row],[Rush Attempts]]=1,Table1[[#This Row],[Gn]],0)</f>
        <v>0</v>
      </c>
      <c r="JF102">
        <f>IF(AND(Table1[[#This Row],[Rush Attempts]]=1,Table1[[#This Row],[EFF]]="Y"),1,0)</f>
        <v>0</v>
      </c>
      <c r="JG102">
        <f>IF(AND(Table1[[#This Row],[Rush Attempts]]=1,Table1[[#This Row],[EFF]]="Y"),Table1[[#This Row],[Gn]],0)</f>
        <v>0</v>
      </c>
      <c r="JH102">
        <f>IF(AND(Table1[[#This Row],[Rush Attempts]]=1,Table1[[#This Row],[Gn]]&gt;=10),1,0)</f>
        <v>0</v>
      </c>
      <c r="JI102">
        <f>IF(AND(Table1[[#This Row],[Rush Attempts]]=1,Table1[[#This Row],[Big Play Run]]=1),Table1[[#This Row],[Gn]],0)</f>
        <v>0</v>
      </c>
      <c r="JJ102">
        <f>IF(Table1[[#This Row],[PaRes]]="SAC",1,0)</f>
        <v>0</v>
      </c>
      <c r="JK102">
        <f>IF(Table1[[#This Row],[Sacks]]=1,Table1[[#This Row],[Gn]],0)</f>
        <v>0</v>
      </c>
      <c r="JL102">
        <f>IF(Table1[[#This Row],[PaRes]]="INT",1,0)</f>
        <v>0</v>
      </c>
      <c r="JM102">
        <f>IF(Table1[[#This Row],[pff_PENALTY]]&lt;&gt;"",1,0)</f>
        <v>0</v>
      </c>
      <c r="JN102">
        <f>Table1[[#This Row],[pff_PENYARDS]]</f>
        <v>0</v>
      </c>
      <c r="JO102">
        <f>IF(Table1[[#This Row],[S/End]]="TD",1,0)</f>
        <v>0</v>
      </c>
      <c r="JP102">
        <f>IF(OR(Table1[[#This Row],[S/End]]="FGGD"),1,0)</f>
        <v>0</v>
      </c>
      <c r="JQ102">
        <f>IF(OR(Table1[[#This Row],[S/End]]="FUM",Table1[[#This Row],[S/End]]="INT"),1,0)</f>
        <v>0</v>
      </c>
      <c r="JR102">
        <f>IF(AND(Table1[[#This Row],[Touchdown]]=1,Table1[[#This Row],[Pass Play]]=1),1,0)</f>
        <v>0</v>
      </c>
      <c r="JS102">
        <f t="shared" si="5"/>
        <v>0</v>
      </c>
      <c r="JT102">
        <f>IF(AND(OR(Table1[[#This Row],[Pass Play]]=1,Table1[[#This Row],[Rush Attempts]]=1),Table1[[#This Row],[Dn]]=3),1,0)</f>
        <v>0</v>
      </c>
      <c r="JU102">
        <f>IF(AND(Table1[[#This Row],[3rd down attempt]]=1,Table1[[#This Row],[EFF]]="Y"),1,0)</f>
        <v>0</v>
      </c>
      <c r="JV102">
        <f>IF(AND(Table1[[#This Row],[3rd down attempt]]=1,Table1[[#This Row],[Dist]]&gt;=7),1,0)</f>
        <v>0</v>
      </c>
      <c r="JW102">
        <f>IF(AND(OR(Table1[[#This Row],[Pass Play]]=1,Table1[[#This Row],[Rush Attempts]]=1),Table1[[#This Row],[Dn]]=4),1,0)</f>
        <v>0</v>
      </c>
      <c r="JX102">
        <f>IF(AND(Table1[[#This Row],[4th down attempt]]=1,Table1[[#This Row],[EFF]]="Y"),1,0)</f>
        <v>0</v>
      </c>
      <c r="JY102">
        <f>IF(AND(OR(Table1[[#This Row],[Pass Play]]=1,Table1[[#This Row],[Rush Attempts]]=1),Table1[[#This Row],[FPos]]&gt;=0,Table1[[#This Row],[FPos]]&lt;=20),1,0)</f>
        <v>1</v>
      </c>
      <c r="JZ102">
        <f>IF(AND(OR(Table1[[#This Row],[Pass Play]]=1,Table1[[#This Row],[Rush Attempts]]=1),Table1[[#This Row],[Dist]]&lt;=Table1[[#This Row],[Gn]]),1,0)</f>
        <v>0</v>
      </c>
      <c r="KA102">
        <f>IF(Table1[[#This Row],[S/End]]&lt;&gt;"",1,0)</f>
        <v>0</v>
      </c>
      <c r="KB102">
        <f>IF(Table1[[#This Row],[S/End]]="TD",1,0)</f>
        <v>0</v>
      </c>
      <c r="KC102">
        <f>IF(Table1[[#This Row],[S/End]]="FGGD",1,0)</f>
        <v>0</v>
      </c>
      <c r="KD102">
        <f>IF(AND(OR(Table1[[#This Row],[Pass Play]]=1,Table1[[#This Row],[Rush Attempts]]=1),Table1[[#This Row],[Gn]]&lt;0),1,0)</f>
        <v>0</v>
      </c>
      <c r="KE102" s="375">
        <f>IF(AND(Table1[[#This Row],[pff_DRVENDPSN]]=3,Table1[[#This Row],[pff_DRVENDEVENT]]="PUNT"),1,0)</f>
        <v>0</v>
      </c>
    </row>
    <row r="103" spans="1:291" hidden="1">
      <c r="A103">
        <v>52</v>
      </c>
      <c r="B103">
        <v>2102</v>
      </c>
      <c r="C103" t="s">
        <v>14476</v>
      </c>
      <c r="D103">
        <v>3</v>
      </c>
      <c r="E103">
        <v>2</v>
      </c>
      <c r="F103">
        <v>10</v>
      </c>
      <c r="G103">
        <v>-2</v>
      </c>
      <c r="H103">
        <v>15</v>
      </c>
      <c r="J103" t="s">
        <v>298</v>
      </c>
      <c r="K103" t="s">
        <v>2652</v>
      </c>
      <c r="L103" t="s">
        <v>2652</v>
      </c>
      <c r="M103" t="s">
        <v>2653</v>
      </c>
      <c r="N103" t="s">
        <v>1471</v>
      </c>
      <c r="P103" t="s">
        <v>1472</v>
      </c>
      <c r="W103" t="s">
        <v>257</v>
      </c>
      <c r="X103" t="s">
        <v>2654</v>
      </c>
      <c r="AE103" t="s">
        <v>2655</v>
      </c>
      <c r="AF103" t="s">
        <v>2656</v>
      </c>
      <c r="AG103" t="s">
        <v>2654</v>
      </c>
      <c r="AH103" t="s">
        <v>257</v>
      </c>
      <c r="AJ103">
        <v>22</v>
      </c>
      <c r="AP103">
        <v>15</v>
      </c>
      <c r="BJ103" t="s">
        <v>274</v>
      </c>
      <c r="BQ103">
        <f t="shared" si="3"/>
        <v>0</v>
      </c>
      <c r="BR103">
        <f t="shared" si="4"/>
        <v>7</v>
      </c>
      <c r="BT103" t="s">
        <v>1602</v>
      </c>
      <c r="BV103">
        <v>23</v>
      </c>
      <c r="BX103">
        <v>0</v>
      </c>
      <c r="BY103" t="s">
        <v>2657</v>
      </c>
      <c r="CD103" s="3">
        <v>0.3034722222222222</v>
      </c>
      <c r="CF103" t="s">
        <v>2658</v>
      </c>
      <c r="CJ103">
        <v>0</v>
      </c>
      <c r="CK103" t="s">
        <v>2659</v>
      </c>
      <c r="CL103" s="4">
        <v>38444</v>
      </c>
      <c r="CM103" t="s">
        <v>2660</v>
      </c>
      <c r="CN103" t="s">
        <v>2661</v>
      </c>
      <c r="CO103">
        <v>23</v>
      </c>
      <c r="CP103" t="s">
        <v>1920</v>
      </c>
      <c r="CQ103" t="s">
        <v>282</v>
      </c>
      <c r="CR103" t="s">
        <v>1602</v>
      </c>
      <c r="CU103" t="s">
        <v>2662</v>
      </c>
      <c r="CW103">
        <v>0</v>
      </c>
      <c r="CY103">
        <v>12</v>
      </c>
      <c r="CZ103" t="s">
        <v>1242</v>
      </c>
      <c r="DA103">
        <v>16</v>
      </c>
      <c r="DB103">
        <v>13</v>
      </c>
      <c r="DC103" t="s">
        <v>1781</v>
      </c>
      <c r="DD103">
        <v>-18</v>
      </c>
      <c r="DF103" t="s">
        <v>1693</v>
      </c>
      <c r="DK103">
        <v>-2</v>
      </c>
      <c r="DL103" s="4">
        <v>44449</v>
      </c>
      <c r="DM103">
        <v>20022</v>
      </c>
      <c r="DN103">
        <v>2021</v>
      </c>
      <c r="DO103">
        <v>0</v>
      </c>
      <c r="DQ103">
        <v>79116</v>
      </c>
      <c r="DR103">
        <v>119</v>
      </c>
      <c r="DU103" t="s">
        <v>274</v>
      </c>
      <c r="DV103" t="s">
        <v>257</v>
      </c>
      <c r="DX103">
        <v>21</v>
      </c>
      <c r="DY103" t="s">
        <v>275</v>
      </c>
      <c r="EE103">
        <v>0</v>
      </c>
      <c r="EF103" t="s">
        <v>1484</v>
      </c>
      <c r="EG103" t="s">
        <v>1485</v>
      </c>
      <c r="EH103">
        <v>0</v>
      </c>
      <c r="EJ103" t="s">
        <v>2663</v>
      </c>
      <c r="EK103" t="s">
        <v>2664</v>
      </c>
      <c r="EL103" t="s">
        <v>2665</v>
      </c>
      <c r="EM103" t="s">
        <v>2666</v>
      </c>
      <c r="EN103" t="s">
        <v>2667</v>
      </c>
      <c r="EO103" t="s">
        <v>269</v>
      </c>
      <c r="EP103" t="s">
        <v>2668</v>
      </c>
      <c r="EQ103">
        <v>1</v>
      </c>
      <c r="ET103" t="s">
        <v>2669</v>
      </c>
      <c r="FE103">
        <v>0</v>
      </c>
      <c r="FF103">
        <v>8</v>
      </c>
      <c r="FG103" t="s">
        <v>1357</v>
      </c>
      <c r="FI103" t="s">
        <v>1357</v>
      </c>
      <c r="FJ103" t="s">
        <v>2036</v>
      </c>
      <c r="FL103">
        <v>0</v>
      </c>
      <c r="FN103">
        <v>0</v>
      </c>
      <c r="FQ103">
        <v>0</v>
      </c>
      <c r="FS103" t="s">
        <v>651</v>
      </c>
      <c r="FT103" t="s">
        <v>2670</v>
      </c>
      <c r="FU103" t="s">
        <v>257</v>
      </c>
      <c r="FV103" t="s">
        <v>2671</v>
      </c>
      <c r="FW103" t="s">
        <v>290</v>
      </c>
      <c r="FX103" t="s">
        <v>653</v>
      </c>
      <c r="FY103">
        <v>0</v>
      </c>
      <c r="GA103">
        <v>21.23</v>
      </c>
      <c r="GB103">
        <v>-2</v>
      </c>
      <c r="GC103">
        <v>0</v>
      </c>
      <c r="GE103" t="s">
        <v>355</v>
      </c>
      <c r="GF103">
        <v>0</v>
      </c>
      <c r="GJ103">
        <v>0</v>
      </c>
      <c r="GK103">
        <v>0</v>
      </c>
      <c r="GM103" t="s">
        <v>2672</v>
      </c>
      <c r="GO103">
        <v>0</v>
      </c>
      <c r="HA103" t="s">
        <v>2084</v>
      </c>
      <c r="HC103" t="s">
        <v>313</v>
      </c>
      <c r="HD103" t="s">
        <v>313</v>
      </c>
      <c r="HE103" t="s">
        <v>2673</v>
      </c>
      <c r="HF103">
        <v>0</v>
      </c>
      <c r="HG103">
        <v>20</v>
      </c>
      <c r="HH103">
        <v>21</v>
      </c>
      <c r="HI103" t="s">
        <v>275</v>
      </c>
      <c r="HL103">
        <v>4</v>
      </c>
      <c r="HW103">
        <v>17</v>
      </c>
      <c r="HX103">
        <v>3955996</v>
      </c>
      <c r="HY103" t="s">
        <v>2674</v>
      </c>
      <c r="HZ103">
        <v>3955897</v>
      </c>
      <c r="IC103">
        <v>0</v>
      </c>
      <c r="ID103">
        <v>0</v>
      </c>
      <c r="IM103">
        <v>111</v>
      </c>
      <c r="IO103" t="s">
        <v>1693</v>
      </c>
      <c r="IQ103" t="s">
        <v>1693</v>
      </c>
      <c r="IR103" t="s">
        <v>1636</v>
      </c>
      <c r="IU103">
        <v>2</v>
      </c>
      <c r="IV103">
        <f>IF(AND(Table1[[#This Row],[R/P]]="P",Table1[[#This Row],[PaRes]]&lt;&gt;"SCRBL",Table1[[#This Row],[PaRes]]&lt;&gt;"RUN",Table1[[#This Row],[Penalty]]&lt;&gt;1),1,0)</f>
        <v>0</v>
      </c>
      <c r="IW103">
        <f>IF(AND(Table1[[#This Row],[Pass Play]]=1,Table1[[#This Row],[PaRes]]&lt;&gt;"SAC"),1,0)</f>
        <v>0</v>
      </c>
      <c r="IX103">
        <f>IF(Table1[[#This Row],[PaRes]]="COM",1,0)</f>
        <v>0</v>
      </c>
      <c r="IY103">
        <f>IF(Table1[[#This Row],[Pass Play]]=1,Table1[[#This Row],[Gn]],0)</f>
        <v>0</v>
      </c>
      <c r="IZ103">
        <f>IF(AND(Table1[[#This Row],[Pass Play]]=1,Table1[[#This Row],[EFF]]="Y"),1,0)</f>
        <v>0</v>
      </c>
      <c r="JA103">
        <f>IF(AND(Table1[[#This Row],[Pass Play]]=1,Table1[[#This Row],[EFF]]="Y"),Table1[[#This Row],[Gn]],0)</f>
        <v>0</v>
      </c>
      <c r="JB103">
        <f>IF(AND(Table1[[#This Row],[Pass Play]]=1,Table1[[#This Row],[Gn]]&gt;=15),1,0)</f>
        <v>0</v>
      </c>
      <c r="JC103">
        <f>IF(AND(Table1[[#This Row],[Pass Play]]=1,Table1[[#This Row],[Big Play Passes]]=1),Table1[[#This Row],[Gn]],0)</f>
        <v>0</v>
      </c>
      <c r="JD103">
        <f>IF(AND(OR(Table1[[#This Row],[R/P]]="R",Table1[[#This Row],[PaRes]]="SCRBL",Table1[[#This Row],[PaRes]]="RUN"),Table1[[#This Row],[Penalty]]&lt;&gt;1),1,0)</f>
        <v>1</v>
      </c>
      <c r="JE103">
        <f>IF(Table1[[#This Row],[Rush Attempts]]=1,Table1[[#This Row],[Gn]],0)</f>
        <v>-2</v>
      </c>
      <c r="JF103">
        <f>IF(AND(Table1[[#This Row],[Rush Attempts]]=1,Table1[[#This Row],[EFF]]="Y"),1,0)</f>
        <v>0</v>
      </c>
      <c r="JG103">
        <f>IF(AND(Table1[[#This Row],[Rush Attempts]]=1,Table1[[#This Row],[EFF]]="Y"),Table1[[#This Row],[Gn]],0)</f>
        <v>0</v>
      </c>
      <c r="JH103">
        <f>IF(AND(Table1[[#This Row],[Rush Attempts]]=1,Table1[[#This Row],[Gn]]&gt;=10),1,0)</f>
        <v>0</v>
      </c>
      <c r="JI103">
        <f>IF(AND(Table1[[#This Row],[Rush Attempts]]=1,Table1[[#This Row],[Big Play Run]]=1),Table1[[#This Row],[Gn]],0)</f>
        <v>0</v>
      </c>
      <c r="JJ103">
        <f>IF(Table1[[#This Row],[PaRes]]="SAC",1,0)</f>
        <v>0</v>
      </c>
      <c r="JK103">
        <f>IF(Table1[[#This Row],[Sacks]]=1,Table1[[#This Row],[Gn]],0)</f>
        <v>0</v>
      </c>
      <c r="JL103">
        <f>IF(Table1[[#This Row],[PaRes]]="INT",1,0)</f>
        <v>0</v>
      </c>
      <c r="JM103">
        <f>IF(Table1[[#This Row],[pff_PENALTY]]&lt;&gt;"",1,0)</f>
        <v>0</v>
      </c>
      <c r="JN103">
        <f>Table1[[#This Row],[pff_PENYARDS]]</f>
        <v>0</v>
      </c>
      <c r="JO103">
        <f>IF(Table1[[#This Row],[S/End]]="TD",1,0)</f>
        <v>0</v>
      </c>
      <c r="JP103">
        <f>IF(OR(Table1[[#This Row],[S/End]]="FGGD"),1,0)</f>
        <v>0</v>
      </c>
      <c r="JQ103">
        <f>IF(OR(Table1[[#This Row],[S/End]]="FUM",Table1[[#This Row],[S/End]]="INT"),1,0)</f>
        <v>0</v>
      </c>
      <c r="JR103">
        <f>IF(AND(Table1[[#This Row],[Touchdown]]=1,Table1[[#This Row],[Pass Play]]=1),1,0)</f>
        <v>0</v>
      </c>
      <c r="JS103">
        <f t="shared" si="5"/>
        <v>0</v>
      </c>
      <c r="JT103">
        <f>IF(AND(OR(Table1[[#This Row],[Pass Play]]=1,Table1[[#This Row],[Rush Attempts]]=1),Table1[[#This Row],[Dn]]=3),1,0)</f>
        <v>0</v>
      </c>
      <c r="JU103">
        <f>IF(AND(Table1[[#This Row],[3rd down attempt]]=1,Table1[[#This Row],[EFF]]="Y"),1,0)</f>
        <v>0</v>
      </c>
      <c r="JV103">
        <f>IF(AND(Table1[[#This Row],[3rd down attempt]]=1,Table1[[#This Row],[Dist]]&gt;=7),1,0)</f>
        <v>0</v>
      </c>
      <c r="JW103">
        <f>IF(AND(OR(Table1[[#This Row],[Pass Play]]=1,Table1[[#This Row],[Rush Attempts]]=1),Table1[[#This Row],[Dn]]=4),1,0)</f>
        <v>0</v>
      </c>
      <c r="JX103">
        <f>IF(AND(Table1[[#This Row],[4th down attempt]]=1,Table1[[#This Row],[EFF]]="Y"),1,0)</f>
        <v>0</v>
      </c>
      <c r="JY103">
        <f>IF(AND(OR(Table1[[#This Row],[Pass Play]]=1,Table1[[#This Row],[Rush Attempts]]=1),Table1[[#This Row],[FPos]]&gt;=0,Table1[[#This Row],[FPos]]&lt;=20),1,0)</f>
        <v>1</v>
      </c>
      <c r="JZ103">
        <f>IF(AND(OR(Table1[[#This Row],[Pass Play]]=1,Table1[[#This Row],[Rush Attempts]]=1),Table1[[#This Row],[Dist]]&lt;=Table1[[#This Row],[Gn]]),1,0)</f>
        <v>0</v>
      </c>
      <c r="KA103">
        <f>IF(Table1[[#This Row],[S/End]]&lt;&gt;"",1,0)</f>
        <v>0</v>
      </c>
      <c r="KB103">
        <f>IF(Table1[[#This Row],[S/End]]="TD",1,0)</f>
        <v>0</v>
      </c>
      <c r="KC103">
        <f>IF(Table1[[#This Row],[S/End]]="FGGD",1,0)</f>
        <v>0</v>
      </c>
      <c r="KD103">
        <f>IF(AND(OR(Table1[[#This Row],[Pass Play]]=1,Table1[[#This Row],[Rush Attempts]]=1),Table1[[#This Row],[Gn]]&lt;0),1,0)</f>
        <v>1</v>
      </c>
      <c r="KE103" s="375">
        <f>IF(AND(Table1[[#This Row],[pff_DRVENDPSN]]=3,Table1[[#This Row],[pff_DRVENDEVENT]]="PUNT"),1,0)</f>
        <v>0</v>
      </c>
    </row>
    <row r="104" spans="1:291" hidden="1">
      <c r="A104">
        <v>53</v>
      </c>
      <c r="B104">
        <v>2102</v>
      </c>
      <c r="C104" t="s">
        <v>14476</v>
      </c>
      <c r="D104">
        <v>3</v>
      </c>
      <c r="E104">
        <v>3</v>
      </c>
      <c r="F104">
        <v>12</v>
      </c>
      <c r="G104">
        <v>1</v>
      </c>
      <c r="H104">
        <v>17</v>
      </c>
      <c r="J104" t="s">
        <v>298</v>
      </c>
      <c r="K104">
        <v>11</v>
      </c>
      <c r="L104" t="s">
        <v>1826</v>
      </c>
      <c r="M104" t="s">
        <v>2676</v>
      </c>
      <c r="N104" t="s">
        <v>827</v>
      </c>
      <c r="P104" t="s">
        <v>905</v>
      </c>
      <c r="T104" t="s">
        <v>2677</v>
      </c>
      <c r="W104" t="s">
        <v>257</v>
      </c>
      <c r="X104" t="s">
        <v>2678</v>
      </c>
      <c r="AE104" t="s">
        <v>1411</v>
      </c>
      <c r="AF104" t="s">
        <v>1412</v>
      </c>
      <c r="AG104" t="s">
        <v>2678</v>
      </c>
      <c r="AH104" t="s">
        <v>257</v>
      </c>
      <c r="AJ104">
        <v>20</v>
      </c>
      <c r="AL104" t="s">
        <v>1434</v>
      </c>
      <c r="AP104">
        <v>15</v>
      </c>
      <c r="AY104">
        <v>4</v>
      </c>
      <c r="BJ104" t="s">
        <v>348</v>
      </c>
      <c r="BQ104">
        <f t="shared" si="3"/>
        <v>0</v>
      </c>
      <c r="BR104">
        <f t="shared" si="4"/>
        <v>1</v>
      </c>
      <c r="BT104" t="s">
        <v>1602</v>
      </c>
      <c r="BV104">
        <v>23</v>
      </c>
      <c r="BX104">
        <v>0</v>
      </c>
      <c r="BY104" t="s">
        <v>2679</v>
      </c>
      <c r="CD104" s="3">
        <v>0.27499999999999997</v>
      </c>
      <c r="CF104" t="s">
        <v>2680</v>
      </c>
      <c r="CJ104">
        <v>0</v>
      </c>
      <c r="CK104" t="s">
        <v>2681</v>
      </c>
      <c r="CL104" s="4">
        <v>38444</v>
      </c>
      <c r="CM104" t="s">
        <v>2682</v>
      </c>
      <c r="CN104" t="s">
        <v>2683</v>
      </c>
      <c r="CO104">
        <v>23</v>
      </c>
      <c r="CP104" t="s">
        <v>2684</v>
      </c>
      <c r="CQ104" t="s">
        <v>282</v>
      </c>
      <c r="CR104" t="s">
        <v>1602</v>
      </c>
      <c r="CU104" t="s">
        <v>2685</v>
      </c>
      <c r="CW104">
        <v>0</v>
      </c>
      <c r="CY104">
        <v>13</v>
      </c>
      <c r="CZ104" t="s">
        <v>1242</v>
      </c>
      <c r="DA104">
        <v>16</v>
      </c>
      <c r="DB104">
        <v>13</v>
      </c>
      <c r="DC104" t="s">
        <v>1781</v>
      </c>
      <c r="DD104">
        <v>-18</v>
      </c>
      <c r="DF104" t="s">
        <v>1666</v>
      </c>
      <c r="DK104">
        <v>1</v>
      </c>
      <c r="DL104" s="4">
        <v>44449</v>
      </c>
      <c r="DM104">
        <v>20022</v>
      </c>
      <c r="DN104">
        <v>2021</v>
      </c>
      <c r="DO104">
        <v>0</v>
      </c>
      <c r="DQ104">
        <v>79116</v>
      </c>
      <c r="DR104">
        <v>120</v>
      </c>
      <c r="DU104" t="s">
        <v>294</v>
      </c>
      <c r="DV104" t="s">
        <v>294</v>
      </c>
      <c r="DX104">
        <v>21</v>
      </c>
      <c r="DY104" t="s">
        <v>275</v>
      </c>
      <c r="EE104">
        <v>0</v>
      </c>
      <c r="EF104" t="s">
        <v>2686</v>
      </c>
      <c r="EG104" t="s">
        <v>675</v>
      </c>
      <c r="EH104">
        <v>0</v>
      </c>
      <c r="EI104" t="s">
        <v>913</v>
      </c>
      <c r="EJ104" t="s">
        <v>340</v>
      </c>
      <c r="EK104" t="s">
        <v>815</v>
      </c>
      <c r="EL104" t="s">
        <v>2687</v>
      </c>
      <c r="EM104" t="s">
        <v>2688</v>
      </c>
      <c r="EN104" t="s">
        <v>649</v>
      </c>
      <c r="EO104" t="s">
        <v>269</v>
      </c>
      <c r="EP104" t="s">
        <v>388</v>
      </c>
      <c r="EQ104">
        <v>1</v>
      </c>
      <c r="ET104" t="s">
        <v>2689</v>
      </c>
      <c r="FE104">
        <v>0</v>
      </c>
      <c r="FF104">
        <v>3</v>
      </c>
      <c r="FG104" t="s">
        <v>285</v>
      </c>
      <c r="FI104" t="s">
        <v>285</v>
      </c>
      <c r="FJ104" t="s">
        <v>2690</v>
      </c>
      <c r="FL104">
        <v>0</v>
      </c>
      <c r="FN104">
        <v>0</v>
      </c>
      <c r="FQ104">
        <v>0</v>
      </c>
      <c r="FS104" t="s">
        <v>462</v>
      </c>
      <c r="FT104" t="s">
        <v>1002</v>
      </c>
      <c r="FU104" t="s">
        <v>257</v>
      </c>
      <c r="FV104" t="s">
        <v>463</v>
      </c>
      <c r="FW104" t="s">
        <v>1721</v>
      </c>
      <c r="FX104" t="s">
        <v>1411</v>
      </c>
      <c r="FY104">
        <v>0</v>
      </c>
      <c r="GA104">
        <v>21.23</v>
      </c>
      <c r="GB104">
        <v>-2</v>
      </c>
      <c r="GC104">
        <v>0</v>
      </c>
      <c r="GE104" t="s">
        <v>355</v>
      </c>
      <c r="GF104">
        <v>0</v>
      </c>
      <c r="GJ104">
        <v>0</v>
      </c>
      <c r="GK104">
        <v>0</v>
      </c>
      <c r="GM104" t="s">
        <v>2691</v>
      </c>
      <c r="GO104">
        <v>1</v>
      </c>
      <c r="HA104" t="s">
        <v>2692</v>
      </c>
      <c r="HB104" t="s">
        <v>1666</v>
      </c>
      <c r="HC104" t="s">
        <v>313</v>
      </c>
      <c r="HD104" t="s">
        <v>313</v>
      </c>
      <c r="HE104" t="s">
        <v>1666</v>
      </c>
      <c r="HF104">
        <v>0</v>
      </c>
      <c r="HG104">
        <v>11</v>
      </c>
      <c r="HH104">
        <v>21</v>
      </c>
      <c r="HI104" t="s">
        <v>275</v>
      </c>
      <c r="HL104">
        <v>0</v>
      </c>
      <c r="HW104">
        <v>16</v>
      </c>
      <c r="HX104">
        <v>3956149</v>
      </c>
      <c r="HY104" t="s">
        <v>1839</v>
      </c>
      <c r="HZ104">
        <v>3955996</v>
      </c>
      <c r="IC104">
        <v>0</v>
      </c>
      <c r="ID104">
        <v>0</v>
      </c>
      <c r="IM104">
        <v>112</v>
      </c>
      <c r="IO104" t="s">
        <v>1839</v>
      </c>
      <c r="IQ104" t="s">
        <v>1839</v>
      </c>
      <c r="IU104">
        <v>2</v>
      </c>
      <c r="IV104">
        <f>IF(AND(Table1[[#This Row],[R/P]]="P",Table1[[#This Row],[PaRes]]&lt;&gt;"SCRBL",Table1[[#This Row],[PaRes]]&lt;&gt;"RUN",Table1[[#This Row],[Penalty]]&lt;&gt;1),1,0)</f>
        <v>0</v>
      </c>
      <c r="IW104">
        <f>IF(AND(Table1[[#This Row],[Pass Play]]=1,Table1[[#This Row],[PaRes]]&lt;&gt;"SAC"),1,0)</f>
        <v>0</v>
      </c>
      <c r="IX104">
        <f>IF(Table1[[#This Row],[PaRes]]="COM",1,0)</f>
        <v>0</v>
      </c>
      <c r="IY104">
        <f>IF(Table1[[#This Row],[Pass Play]]=1,Table1[[#This Row],[Gn]],0)</f>
        <v>0</v>
      </c>
      <c r="IZ104">
        <f>IF(AND(Table1[[#This Row],[Pass Play]]=1,Table1[[#This Row],[EFF]]="Y"),1,0)</f>
        <v>0</v>
      </c>
      <c r="JA104">
        <f>IF(AND(Table1[[#This Row],[Pass Play]]=1,Table1[[#This Row],[EFF]]="Y"),Table1[[#This Row],[Gn]],0)</f>
        <v>0</v>
      </c>
      <c r="JB104">
        <f>IF(AND(Table1[[#This Row],[Pass Play]]=1,Table1[[#This Row],[Gn]]&gt;=15),1,0)</f>
        <v>0</v>
      </c>
      <c r="JC104">
        <f>IF(AND(Table1[[#This Row],[Pass Play]]=1,Table1[[#This Row],[Big Play Passes]]=1),Table1[[#This Row],[Gn]],0)</f>
        <v>0</v>
      </c>
      <c r="JD104">
        <f>IF(AND(OR(Table1[[#This Row],[R/P]]="R",Table1[[#This Row],[PaRes]]="SCRBL",Table1[[#This Row],[PaRes]]="RUN"),Table1[[#This Row],[Penalty]]&lt;&gt;1),1,0)</f>
        <v>1</v>
      </c>
      <c r="JE104">
        <f>IF(Table1[[#This Row],[Rush Attempts]]=1,Table1[[#This Row],[Gn]],0)</f>
        <v>1</v>
      </c>
      <c r="JF104">
        <f>IF(AND(Table1[[#This Row],[Rush Attempts]]=1,Table1[[#This Row],[EFF]]="Y"),1,0)</f>
        <v>0</v>
      </c>
      <c r="JG104">
        <f>IF(AND(Table1[[#This Row],[Rush Attempts]]=1,Table1[[#This Row],[EFF]]="Y"),Table1[[#This Row],[Gn]],0)</f>
        <v>0</v>
      </c>
      <c r="JH104">
        <f>IF(AND(Table1[[#This Row],[Rush Attempts]]=1,Table1[[#This Row],[Gn]]&gt;=10),1,0)</f>
        <v>0</v>
      </c>
      <c r="JI104">
        <f>IF(AND(Table1[[#This Row],[Rush Attempts]]=1,Table1[[#This Row],[Big Play Run]]=1),Table1[[#This Row],[Gn]],0)</f>
        <v>0</v>
      </c>
      <c r="JJ104">
        <f>IF(Table1[[#This Row],[PaRes]]="SAC",1,0)</f>
        <v>0</v>
      </c>
      <c r="JK104">
        <f>IF(Table1[[#This Row],[Sacks]]=1,Table1[[#This Row],[Gn]],0)</f>
        <v>0</v>
      </c>
      <c r="JL104">
        <f>IF(Table1[[#This Row],[PaRes]]="INT",1,0)</f>
        <v>0</v>
      </c>
      <c r="JM104">
        <f>IF(Table1[[#This Row],[pff_PENALTY]]&lt;&gt;"",1,0)</f>
        <v>0</v>
      </c>
      <c r="JN104">
        <f>Table1[[#This Row],[pff_PENYARDS]]</f>
        <v>0</v>
      </c>
      <c r="JO104">
        <f>IF(Table1[[#This Row],[S/End]]="TD",1,0)</f>
        <v>0</v>
      </c>
      <c r="JP104">
        <f>IF(OR(Table1[[#This Row],[S/End]]="FGGD"),1,0)</f>
        <v>1</v>
      </c>
      <c r="JQ104">
        <f>IF(OR(Table1[[#This Row],[S/End]]="FUM",Table1[[#This Row],[S/End]]="INT"),1,0)</f>
        <v>0</v>
      </c>
      <c r="JR104">
        <f>IF(AND(Table1[[#This Row],[Touchdown]]=1,Table1[[#This Row],[Pass Play]]=1),1,0)</f>
        <v>0</v>
      </c>
      <c r="JS104">
        <f t="shared" si="5"/>
        <v>0</v>
      </c>
      <c r="JT104">
        <f>IF(AND(OR(Table1[[#This Row],[Pass Play]]=1,Table1[[#This Row],[Rush Attempts]]=1),Table1[[#This Row],[Dn]]=3),1,0)</f>
        <v>1</v>
      </c>
      <c r="JU104">
        <f>IF(AND(Table1[[#This Row],[3rd down attempt]]=1,Table1[[#This Row],[EFF]]="Y"),1,0)</f>
        <v>0</v>
      </c>
      <c r="JV104">
        <f>IF(AND(Table1[[#This Row],[3rd down attempt]]=1,Table1[[#This Row],[Dist]]&gt;=7),1,0)</f>
        <v>1</v>
      </c>
      <c r="JW104">
        <f>IF(AND(OR(Table1[[#This Row],[Pass Play]]=1,Table1[[#This Row],[Rush Attempts]]=1),Table1[[#This Row],[Dn]]=4),1,0)</f>
        <v>0</v>
      </c>
      <c r="JX104">
        <f>IF(AND(Table1[[#This Row],[4th down attempt]]=1,Table1[[#This Row],[EFF]]="Y"),1,0)</f>
        <v>0</v>
      </c>
      <c r="JY104">
        <f>IF(AND(OR(Table1[[#This Row],[Pass Play]]=1,Table1[[#This Row],[Rush Attempts]]=1),Table1[[#This Row],[FPos]]&gt;=0,Table1[[#This Row],[FPos]]&lt;=20),1,0)</f>
        <v>1</v>
      </c>
      <c r="JZ104">
        <f>IF(AND(OR(Table1[[#This Row],[Pass Play]]=1,Table1[[#This Row],[Rush Attempts]]=1),Table1[[#This Row],[Dist]]&lt;=Table1[[#This Row],[Gn]]),1,0)</f>
        <v>0</v>
      </c>
      <c r="KA104">
        <f>IF(Table1[[#This Row],[S/End]]&lt;&gt;"",1,0)</f>
        <v>1</v>
      </c>
      <c r="KB104">
        <f>IF(Table1[[#This Row],[S/End]]="TD",1,0)</f>
        <v>0</v>
      </c>
      <c r="KC104">
        <f>IF(Table1[[#This Row],[S/End]]="FGGD",1,0)</f>
        <v>1</v>
      </c>
      <c r="KD104">
        <f>IF(AND(OR(Table1[[#This Row],[Pass Play]]=1,Table1[[#This Row],[Rush Attempts]]=1),Table1[[#This Row],[Gn]]&lt;0),1,0)</f>
        <v>0</v>
      </c>
      <c r="KE104" s="375">
        <f>IF(AND(Table1[[#This Row],[pff_DRVENDPSN]]=3,Table1[[#This Row],[pff_DRVENDEVENT]]="PUNT"),1,0)</f>
        <v>0</v>
      </c>
    </row>
    <row r="105" spans="1:291" hidden="1">
      <c r="A105">
        <v>54</v>
      </c>
      <c r="B105">
        <v>2102</v>
      </c>
      <c r="C105" t="s">
        <v>14476</v>
      </c>
      <c r="D105">
        <v>3</v>
      </c>
      <c r="E105">
        <v>1</v>
      </c>
      <c r="F105">
        <v>10</v>
      </c>
      <c r="G105">
        <v>4</v>
      </c>
      <c r="H105">
        <v>49</v>
      </c>
      <c r="I105" t="s">
        <v>253</v>
      </c>
      <c r="J105" t="s">
        <v>254</v>
      </c>
      <c r="K105">
        <v>12</v>
      </c>
      <c r="L105" t="s">
        <v>2113</v>
      </c>
      <c r="M105" t="s">
        <v>2694</v>
      </c>
      <c r="N105" t="s">
        <v>2695</v>
      </c>
      <c r="P105" t="s">
        <v>2696</v>
      </c>
      <c r="T105" t="s">
        <v>872</v>
      </c>
      <c r="W105" t="s">
        <v>257</v>
      </c>
      <c r="X105" t="s">
        <v>1501</v>
      </c>
      <c r="AE105" t="s">
        <v>1338</v>
      </c>
      <c r="AF105" t="s">
        <v>1502</v>
      </c>
      <c r="AG105" t="s">
        <v>1501</v>
      </c>
      <c r="AH105" t="s">
        <v>257</v>
      </c>
      <c r="AJ105">
        <v>22</v>
      </c>
      <c r="AP105">
        <v>15</v>
      </c>
      <c r="AU105" t="s">
        <v>254</v>
      </c>
      <c r="BJ105" t="s">
        <v>257</v>
      </c>
      <c r="BQ105">
        <f t="shared" si="3"/>
        <v>0</v>
      </c>
      <c r="BR105">
        <f t="shared" si="4"/>
        <v>1</v>
      </c>
      <c r="BT105" t="s">
        <v>1602</v>
      </c>
      <c r="BV105">
        <v>23</v>
      </c>
      <c r="BX105">
        <v>0</v>
      </c>
      <c r="BY105" t="s">
        <v>2697</v>
      </c>
      <c r="BZ105" t="s">
        <v>2668</v>
      </c>
      <c r="CD105" s="3">
        <v>0.1361111111111111</v>
      </c>
      <c r="CF105" t="s">
        <v>2698</v>
      </c>
      <c r="CJ105">
        <v>0</v>
      </c>
      <c r="CK105" t="s">
        <v>2699</v>
      </c>
      <c r="CL105" s="4">
        <v>38080</v>
      </c>
      <c r="CM105" t="s">
        <v>2700</v>
      </c>
      <c r="CN105" t="s">
        <v>2701</v>
      </c>
      <c r="CO105">
        <v>23</v>
      </c>
      <c r="CP105" t="s">
        <v>268</v>
      </c>
      <c r="CQ105" t="s">
        <v>418</v>
      </c>
      <c r="CR105" t="s">
        <v>1602</v>
      </c>
      <c r="CU105" t="s">
        <v>2702</v>
      </c>
      <c r="CW105">
        <v>0</v>
      </c>
      <c r="CY105">
        <v>1</v>
      </c>
      <c r="CZ105" t="s">
        <v>614</v>
      </c>
      <c r="DA105">
        <v>44</v>
      </c>
      <c r="DB105">
        <v>5</v>
      </c>
      <c r="DC105" t="s">
        <v>2703</v>
      </c>
      <c r="DD105">
        <v>49</v>
      </c>
      <c r="DF105" t="s">
        <v>1839</v>
      </c>
      <c r="DK105">
        <v>4</v>
      </c>
      <c r="DL105" s="4">
        <v>44449</v>
      </c>
      <c r="DM105">
        <v>20022</v>
      </c>
      <c r="DN105">
        <v>2021</v>
      </c>
      <c r="DO105">
        <v>0</v>
      </c>
      <c r="DQ105">
        <v>79116</v>
      </c>
      <c r="DR105">
        <v>130</v>
      </c>
      <c r="DU105" t="s">
        <v>257</v>
      </c>
      <c r="DV105" t="s">
        <v>274</v>
      </c>
      <c r="DX105">
        <v>24</v>
      </c>
      <c r="DY105" t="s">
        <v>275</v>
      </c>
      <c r="EE105">
        <v>0</v>
      </c>
      <c r="EF105" t="s">
        <v>2704</v>
      </c>
      <c r="EG105" t="s">
        <v>422</v>
      </c>
      <c r="EH105">
        <v>0</v>
      </c>
      <c r="EI105" t="s">
        <v>2705</v>
      </c>
      <c r="EJ105" t="s">
        <v>454</v>
      </c>
      <c r="EK105" t="s">
        <v>2706</v>
      </c>
      <c r="EL105" t="s">
        <v>2707</v>
      </c>
      <c r="EM105" t="s">
        <v>2708</v>
      </c>
      <c r="EN105" t="s">
        <v>268</v>
      </c>
      <c r="EO105" t="s">
        <v>418</v>
      </c>
      <c r="EP105" t="s">
        <v>283</v>
      </c>
      <c r="EQ105">
        <v>0</v>
      </c>
      <c r="ET105" t="s">
        <v>2709</v>
      </c>
      <c r="FE105">
        <v>0</v>
      </c>
      <c r="FF105">
        <v>19</v>
      </c>
      <c r="FG105" t="s">
        <v>255</v>
      </c>
      <c r="FI105" t="s">
        <v>255</v>
      </c>
      <c r="FJ105" t="s">
        <v>2431</v>
      </c>
      <c r="FL105">
        <v>0</v>
      </c>
      <c r="FN105">
        <v>0</v>
      </c>
      <c r="FQ105">
        <v>0</v>
      </c>
      <c r="FS105" t="s">
        <v>395</v>
      </c>
      <c r="FT105" t="s">
        <v>1029</v>
      </c>
      <c r="FU105" t="s">
        <v>257</v>
      </c>
      <c r="FV105" t="s">
        <v>496</v>
      </c>
      <c r="FW105" t="s">
        <v>431</v>
      </c>
      <c r="FY105">
        <v>0</v>
      </c>
      <c r="GA105">
        <v>24.23</v>
      </c>
      <c r="GB105">
        <v>1</v>
      </c>
      <c r="GC105">
        <v>0</v>
      </c>
      <c r="GD105" t="s">
        <v>2648</v>
      </c>
      <c r="GE105" t="s">
        <v>355</v>
      </c>
      <c r="GF105">
        <v>0</v>
      </c>
      <c r="GG105" t="s">
        <v>895</v>
      </c>
      <c r="GJ105">
        <v>1</v>
      </c>
      <c r="GK105">
        <v>0</v>
      </c>
      <c r="GM105" t="s">
        <v>2710</v>
      </c>
      <c r="GO105">
        <v>2</v>
      </c>
      <c r="HA105" t="s">
        <v>2711</v>
      </c>
      <c r="HC105" t="s">
        <v>294</v>
      </c>
      <c r="HD105" t="s">
        <v>313</v>
      </c>
      <c r="HE105" t="s">
        <v>2183</v>
      </c>
      <c r="HF105">
        <v>0</v>
      </c>
      <c r="HG105">
        <v>12</v>
      </c>
      <c r="HH105">
        <v>24</v>
      </c>
      <c r="HI105" t="s">
        <v>275</v>
      </c>
      <c r="HL105" t="s">
        <v>2010</v>
      </c>
      <c r="HW105">
        <v>45</v>
      </c>
      <c r="HX105">
        <v>3957266</v>
      </c>
      <c r="HY105" t="s">
        <v>1541</v>
      </c>
      <c r="HZ105">
        <v>3957206</v>
      </c>
      <c r="IC105">
        <v>0</v>
      </c>
      <c r="ID105">
        <v>0</v>
      </c>
      <c r="IM105">
        <v>121</v>
      </c>
      <c r="IO105" t="s">
        <v>1839</v>
      </c>
      <c r="IQ105" t="s">
        <v>1839</v>
      </c>
      <c r="IR105" t="s">
        <v>1705</v>
      </c>
      <c r="IU105">
        <v>2</v>
      </c>
      <c r="IV105">
        <f>IF(AND(Table1[[#This Row],[R/P]]="P",Table1[[#This Row],[PaRes]]&lt;&gt;"SCRBL",Table1[[#This Row],[PaRes]]&lt;&gt;"RUN",Table1[[#This Row],[Penalty]]&lt;&gt;1),1,0)</f>
        <v>0</v>
      </c>
      <c r="IW105">
        <f>IF(AND(Table1[[#This Row],[Pass Play]]=1,Table1[[#This Row],[PaRes]]&lt;&gt;"SAC"),1,0)</f>
        <v>0</v>
      </c>
      <c r="IX105">
        <f>IF(Table1[[#This Row],[PaRes]]="COM",1,0)</f>
        <v>0</v>
      </c>
      <c r="IY105">
        <f>IF(Table1[[#This Row],[Pass Play]]=1,Table1[[#This Row],[Gn]],0)</f>
        <v>0</v>
      </c>
      <c r="IZ105">
        <f>IF(AND(Table1[[#This Row],[Pass Play]]=1,Table1[[#This Row],[EFF]]="Y"),1,0)</f>
        <v>0</v>
      </c>
      <c r="JA105">
        <f>IF(AND(Table1[[#This Row],[Pass Play]]=1,Table1[[#This Row],[EFF]]="Y"),Table1[[#This Row],[Gn]],0)</f>
        <v>0</v>
      </c>
      <c r="JB105">
        <f>IF(AND(Table1[[#This Row],[Pass Play]]=1,Table1[[#This Row],[Gn]]&gt;=15),1,0)</f>
        <v>0</v>
      </c>
      <c r="JC105">
        <f>IF(AND(Table1[[#This Row],[Pass Play]]=1,Table1[[#This Row],[Big Play Passes]]=1),Table1[[#This Row],[Gn]],0)</f>
        <v>0</v>
      </c>
      <c r="JD105">
        <f>IF(AND(OR(Table1[[#This Row],[R/P]]="R",Table1[[#This Row],[PaRes]]="SCRBL",Table1[[#This Row],[PaRes]]="RUN"),Table1[[#This Row],[Penalty]]&lt;&gt;1),1,0)</f>
        <v>1</v>
      </c>
      <c r="JE105">
        <f>IF(Table1[[#This Row],[Rush Attempts]]=1,Table1[[#This Row],[Gn]],0)</f>
        <v>4</v>
      </c>
      <c r="JF105">
        <f>IF(AND(Table1[[#This Row],[Rush Attempts]]=1,Table1[[#This Row],[EFF]]="Y"),1,0)</f>
        <v>1</v>
      </c>
      <c r="JG105">
        <f>IF(AND(Table1[[#This Row],[Rush Attempts]]=1,Table1[[#This Row],[EFF]]="Y"),Table1[[#This Row],[Gn]],0)</f>
        <v>4</v>
      </c>
      <c r="JH105">
        <f>IF(AND(Table1[[#This Row],[Rush Attempts]]=1,Table1[[#This Row],[Gn]]&gt;=10),1,0)</f>
        <v>0</v>
      </c>
      <c r="JI105">
        <f>IF(AND(Table1[[#This Row],[Rush Attempts]]=1,Table1[[#This Row],[Big Play Run]]=1),Table1[[#This Row],[Gn]],0)</f>
        <v>0</v>
      </c>
      <c r="JJ105">
        <f>IF(Table1[[#This Row],[PaRes]]="SAC",1,0)</f>
        <v>0</v>
      </c>
      <c r="JK105">
        <f>IF(Table1[[#This Row],[Sacks]]=1,Table1[[#This Row],[Gn]],0)</f>
        <v>0</v>
      </c>
      <c r="JL105">
        <f>IF(Table1[[#This Row],[PaRes]]="INT",1,0)</f>
        <v>0</v>
      </c>
      <c r="JM105">
        <f>IF(Table1[[#This Row],[pff_PENALTY]]&lt;&gt;"",1,0)</f>
        <v>0</v>
      </c>
      <c r="JN105">
        <f>Table1[[#This Row],[pff_PENYARDS]]</f>
        <v>0</v>
      </c>
      <c r="JO105">
        <f>IF(Table1[[#This Row],[S/End]]="TD",1,0)</f>
        <v>0</v>
      </c>
      <c r="JP105">
        <f>IF(OR(Table1[[#This Row],[S/End]]="FGGD"),1,0)</f>
        <v>0</v>
      </c>
      <c r="JQ105">
        <f>IF(OR(Table1[[#This Row],[S/End]]="FUM",Table1[[#This Row],[S/End]]="INT"),1,0)</f>
        <v>0</v>
      </c>
      <c r="JR105">
        <f>IF(AND(Table1[[#This Row],[Touchdown]]=1,Table1[[#This Row],[Pass Play]]=1),1,0)</f>
        <v>0</v>
      </c>
      <c r="JS105">
        <f t="shared" si="5"/>
        <v>0</v>
      </c>
      <c r="JT105">
        <f>IF(AND(OR(Table1[[#This Row],[Pass Play]]=1,Table1[[#This Row],[Rush Attempts]]=1),Table1[[#This Row],[Dn]]=3),1,0)</f>
        <v>0</v>
      </c>
      <c r="JU105">
        <f>IF(AND(Table1[[#This Row],[3rd down attempt]]=1,Table1[[#This Row],[EFF]]="Y"),1,0)</f>
        <v>0</v>
      </c>
      <c r="JV105">
        <f>IF(AND(Table1[[#This Row],[3rd down attempt]]=1,Table1[[#This Row],[Dist]]&gt;=7),1,0)</f>
        <v>0</v>
      </c>
      <c r="JW105">
        <f>IF(AND(OR(Table1[[#This Row],[Pass Play]]=1,Table1[[#This Row],[Rush Attempts]]=1),Table1[[#This Row],[Dn]]=4),1,0)</f>
        <v>0</v>
      </c>
      <c r="JX105">
        <f>IF(AND(Table1[[#This Row],[4th down attempt]]=1,Table1[[#This Row],[EFF]]="Y"),1,0)</f>
        <v>0</v>
      </c>
      <c r="JY105">
        <f>IF(AND(OR(Table1[[#This Row],[Pass Play]]=1,Table1[[#This Row],[Rush Attempts]]=1),Table1[[#This Row],[FPos]]&gt;=0,Table1[[#This Row],[FPos]]&lt;=20),1,0)</f>
        <v>0</v>
      </c>
      <c r="JZ105">
        <f>IF(AND(OR(Table1[[#This Row],[Pass Play]]=1,Table1[[#This Row],[Rush Attempts]]=1),Table1[[#This Row],[Dist]]&lt;=Table1[[#This Row],[Gn]]),1,0)</f>
        <v>0</v>
      </c>
      <c r="KA105">
        <f>IF(Table1[[#This Row],[S/End]]&lt;&gt;"",1,0)</f>
        <v>0</v>
      </c>
      <c r="KB105">
        <f>IF(Table1[[#This Row],[S/End]]="TD",1,0)</f>
        <v>0</v>
      </c>
      <c r="KC105">
        <f>IF(Table1[[#This Row],[S/End]]="FGGD",1,0)</f>
        <v>0</v>
      </c>
      <c r="KD105">
        <f>IF(AND(OR(Table1[[#This Row],[Pass Play]]=1,Table1[[#This Row],[Rush Attempts]]=1),Table1[[#This Row],[Gn]]&lt;0),1,0)</f>
        <v>0</v>
      </c>
      <c r="KE105" s="375">
        <f>IF(AND(Table1[[#This Row],[pff_DRVENDPSN]]=3,Table1[[#This Row],[pff_DRVENDEVENT]]="PUNT"),1,0)</f>
        <v>0</v>
      </c>
    </row>
    <row r="106" spans="1:291" hidden="1">
      <c r="A106">
        <v>55</v>
      </c>
      <c r="B106">
        <v>2102</v>
      </c>
      <c r="C106" t="s">
        <v>14476</v>
      </c>
      <c r="D106">
        <v>3</v>
      </c>
      <c r="E106">
        <v>2</v>
      </c>
      <c r="F106">
        <v>6</v>
      </c>
      <c r="G106">
        <v>10</v>
      </c>
      <c r="H106">
        <v>45</v>
      </c>
      <c r="J106" t="s">
        <v>254</v>
      </c>
      <c r="K106">
        <v>11</v>
      </c>
      <c r="L106">
        <v>11</v>
      </c>
      <c r="M106" t="s">
        <v>507</v>
      </c>
      <c r="N106" t="s">
        <v>408</v>
      </c>
      <c r="P106" t="s">
        <v>508</v>
      </c>
      <c r="Q106" t="s">
        <v>509</v>
      </c>
      <c r="W106" t="s">
        <v>257</v>
      </c>
      <c r="X106" t="s">
        <v>2713</v>
      </c>
      <c r="AE106" t="s">
        <v>2070</v>
      </c>
      <c r="AF106" t="s">
        <v>2071</v>
      </c>
      <c r="AG106" t="s">
        <v>2713</v>
      </c>
      <c r="AH106" t="s">
        <v>257</v>
      </c>
      <c r="AJ106">
        <v>22</v>
      </c>
      <c r="AP106">
        <v>15</v>
      </c>
      <c r="BJ106" t="s">
        <v>257</v>
      </c>
      <c r="BQ106">
        <f t="shared" si="3"/>
        <v>0</v>
      </c>
      <c r="BR106">
        <f t="shared" si="4"/>
        <v>4</v>
      </c>
      <c r="BT106" t="s">
        <v>1602</v>
      </c>
      <c r="BV106">
        <v>23</v>
      </c>
      <c r="BX106">
        <v>0</v>
      </c>
      <c r="BY106" t="s">
        <v>2714</v>
      </c>
      <c r="CD106" s="3">
        <v>0.10972222222222222</v>
      </c>
      <c r="CF106" t="s">
        <v>2715</v>
      </c>
      <c r="CJ106">
        <v>0</v>
      </c>
      <c r="CK106" t="s">
        <v>2716</v>
      </c>
      <c r="CL106" s="4">
        <v>38444</v>
      </c>
      <c r="CM106" t="s">
        <v>2717</v>
      </c>
      <c r="CN106" t="s">
        <v>2718</v>
      </c>
      <c r="CO106">
        <v>23</v>
      </c>
      <c r="CP106" t="s">
        <v>2719</v>
      </c>
      <c r="CQ106" t="s">
        <v>269</v>
      </c>
      <c r="CR106" t="s">
        <v>1602</v>
      </c>
      <c r="CU106" t="s">
        <v>2720</v>
      </c>
      <c r="CW106">
        <v>0</v>
      </c>
      <c r="CY106">
        <v>2</v>
      </c>
      <c r="CZ106" t="s">
        <v>614</v>
      </c>
      <c r="DA106">
        <v>44</v>
      </c>
      <c r="DB106">
        <v>5</v>
      </c>
      <c r="DC106" t="s">
        <v>2703</v>
      </c>
      <c r="DD106">
        <v>49</v>
      </c>
      <c r="DF106" t="s">
        <v>1610</v>
      </c>
      <c r="DK106">
        <v>10</v>
      </c>
      <c r="DL106" s="4">
        <v>44449</v>
      </c>
      <c r="DM106">
        <v>20022</v>
      </c>
      <c r="DN106">
        <v>2021</v>
      </c>
      <c r="DO106">
        <v>0</v>
      </c>
      <c r="DQ106">
        <v>79116</v>
      </c>
      <c r="DR106">
        <v>131</v>
      </c>
      <c r="DU106" t="s">
        <v>257</v>
      </c>
      <c r="DV106" t="s">
        <v>274</v>
      </c>
      <c r="DX106">
        <v>24</v>
      </c>
      <c r="DY106" t="s">
        <v>275</v>
      </c>
      <c r="EE106">
        <v>0</v>
      </c>
      <c r="EF106" t="s">
        <v>765</v>
      </c>
      <c r="EG106" t="s">
        <v>422</v>
      </c>
      <c r="EH106">
        <v>0</v>
      </c>
      <c r="EJ106" t="s">
        <v>340</v>
      </c>
      <c r="EK106" t="s">
        <v>1318</v>
      </c>
      <c r="EL106" t="s">
        <v>2721</v>
      </c>
      <c r="EM106" t="s">
        <v>2722</v>
      </c>
      <c r="EN106" t="s">
        <v>1395</v>
      </c>
      <c r="EO106" t="s">
        <v>282</v>
      </c>
      <c r="EP106" t="s">
        <v>283</v>
      </c>
      <c r="EQ106">
        <v>0</v>
      </c>
      <c r="ET106" t="s">
        <v>2723</v>
      </c>
      <c r="FE106">
        <v>0</v>
      </c>
      <c r="FF106">
        <v>11</v>
      </c>
      <c r="FG106" t="s">
        <v>310</v>
      </c>
      <c r="FI106" t="s">
        <v>310</v>
      </c>
      <c r="FJ106" t="s">
        <v>2724</v>
      </c>
      <c r="FL106">
        <v>0</v>
      </c>
      <c r="FN106">
        <v>0</v>
      </c>
      <c r="FQ106">
        <v>0</v>
      </c>
      <c r="FS106" t="s">
        <v>462</v>
      </c>
      <c r="FT106" t="s">
        <v>1002</v>
      </c>
      <c r="FU106" t="s">
        <v>257</v>
      </c>
      <c r="FV106" t="s">
        <v>777</v>
      </c>
      <c r="FW106" t="s">
        <v>397</v>
      </c>
      <c r="FY106">
        <v>0</v>
      </c>
      <c r="GA106">
        <v>24.23</v>
      </c>
      <c r="GB106">
        <v>1</v>
      </c>
      <c r="GC106">
        <v>0</v>
      </c>
      <c r="GD106" t="s">
        <v>1765</v>
      </c>
      <c r="GE106" t="s">
        <v>355</v>
      </c>
      <c r="GF106">
        <v>0</v>
      </c>
      <c r="GG106" t="s">
        <v>257</v>
      </c>
      <c r="GJ106">
        <v>0</v>
      </c>
      <c r="GK106">
        <v>0</v>
      </c>
      <c r="GM106" t="s">
        <v>2725</v>
      </c>
      <c r="GO106">
        <v>6</v>
      </c>
      <c r="HA106" t="s">
        <v>2726</v>
      </c>
      <c r="HC106" t="s">
        <v>294</v>
      </c>
      <c r="HD106" t="s">
        <v>294</v>
      </c>
      <c r="HE106" t="s">
        <v>1920</v>
      </c>
      <c r="HF106">
        <v>0</v>
      </c>
      <c r="HG106">
        <v>11</v>
      </c>
      <c r="HH106">
        <v>24</v>
      </c>
      <c r="HI106" t="s">
        <v>275</v>
      </c>
      <c r="HL106">
        <v>1</v>
      </c>
      <c r="HW106">
        <v>35</v>
      </c>
      <c r="HX106">
        <v>3957369</v>
      </c>
      <c r="HY106" t="s">
        <v>492</v>
      </c>
      <c r="HZ106">
        <v>3957266</v>
      </c>
      <c r="IC106">
        <v>0</v>
      </c>
      <c r="ID106">
        <v>0</v>
      </c>
      <c r="IM106">
        <v>122</v>
      </c>
      <c r="IQ106" t="s">
        <v>1610</v>
      </c>
      <c r="IU106">
        <v>2</v>
      </c>
      <c r="IV106">
        <f>IF(AND(Table1[[#This Row],[R/P]]="P",Table1[[#This Row],[PaRes]]&lt;&gt;"SCRBL",Table1[[#This Row],[PaRes]]&lt;&gt;"RUN",Table1[[#This Row],[Penalty]]&lt;&gt;1),1,0)</f>
        <v>0</v>
      </c>
      <c r="IW106">
        <f>IF(AND(Table1[[#This Row],[Pass Play]]=1,Table1[[#This Row],[PaRes]]&lt;&gt;"SAC"),1,0)</f>
        <v>0</v>
      </c>
      <c r="IX106">
        <f>IF(Table1[[#This Row],[PaRes]]="COM",1,0)</f>
        <v>0</v>
      </c>
      <c r="IY106">
        <f>IF(Table1[[#This Row],[Pass Play]]=1,Table1[[#This Row],[Gn]],0)</f>
        <v>0</v>
      </c>
      <c r="IZ106">
        <f>IF(AND(Table1[[#This Row],[Pass Play]]=1,Table1[[#This Row],[EFF]]="Y"),1,0)</f>
        <v>0</v>
      </c>
      <c r="JA106">
        <f>IF(AND(Table1[[#This Row],[Pass Play]]=1,Table1[[#This Row],[EFF]]="Y"),Table1[[#This Row],[Gn]],0)</f>
        <v>0</v>
      </c>
      <c r="JB106">
        <f>IF(AND(Table1[[#This Row],[Pass Play]]=1,Table1[[#This Row],[Gn]]&gt;=15),1,0)</f>
        <v>0</v>
      </c>
      <c r="JC106">
        <f>IF(AND(Table1[[#This Row],[Pass Play]]=1,Table1[[#This Row],[Big Play Passes]]=1),Table1[[#This Row],[Gn]],0)</f>
        <v>0</v>
      </c>
      <c r="JD106">
        <f>IF(AND(OR(Table1[[#This Row],[R/P]]="R",Table1[[#This Row],[PaRes]]="SCRBL",Table1[[#This Row],[PaRes]]="RUN"),Table1[[#This Row],[Penalty]]&lt;&gt;1),1,0)</f>
        <v>1</v>
      </c>
      <c r="JE106">
        <f>IF(Table1[[#This Row],[Rush Attempts]]=1,Table1[[#This Row],[Gn]],0)</f>
        <v>10</v>
      </c>
      <c r="JF106">
        <f>IF(AND(Table1[[#This Row],[Rush Attempts]]=1,Table1[[#This Row],[EFF]]="Y"),1,0)</f>
        <v>1</v>
      </c>
      <c r="JG106">
        <f>IF(AND(Table1[[#This Row],[Rush Attempts]]=1,Table1[[#This Row],[EFF]]="Y"),Table1[[#This Row],[Gn]],0)</f>
        <v>10</v>
      </c>
      <c r="JH106">
        <f>IF(AND(Table1[[#This Row],[Rush Attempts]]=1,Table1[[#This Row],[Gn]]&gt;=10),1,0)</f>
        <v>1</v>
      </c>
      <c r="JI106">
        <f>IF(AND(Table1[[#This Row],[Rush Attempts]]=1,Table1[[#This Row],[Big Play Run]]=1),Table1[[#This Row],[Gn]],0)</f>
        <v>10</v>
      </c>
      <c r="JJ106">
        <f>IF(Table1[[#This Row],[PaRes]]="SAC",1,0)</f>
        <v>0</v>
      </c>
      <c r="JK106">
        <f>IF(Table1[[#This Row],[Sacks]]=1,Table1[[#This Row],[Gn]],0)</f>
        <v>0</v>
      </c>
      <c r="JL106">
        <f>IF(Table1[[#This Row],[PaRes]]="INT",1,0)</f>
        <v>0</v>
      </c>
      <c r="JM106">
        <f>IF(Table1[[#This Row],[pff_PENALTY]]&lt;&gt;"",1,0)</f>
        <v>0</v>
      </c>
      <c r="JN106">
        <f>Table1[[#This Row],[pff_PENYARDS]]</f>
        <v>0</v>
      </c>
      <c r="JO106">
        <f>IF(Table1[[#This Row],[S/End]]="TD",1,0)</f>
        <v>0</v>
      </c>
      <c r="JP106">
        <f>IF(OR(Table1[[#This Row],[S/End]]="FGGD"),1,0)</f>
        <v>0</v>
      </c>
      <c r="JQ106">
        <f>IF(OR(Table1[[#This Row],[S/End]]="FUM",Table1[[#This Row],[S/End]]="INT"),1,0)</f>
        <v>0</v>
      </c>
      <c r="JR106">
        <f>IF(AND(Table1[[#This Row],[Touchdown]]=1,Table1[[#This Row],[Pass Play]]=1),1,0)</f>
        <v>0</v>
      </c>
      <c r="JS106">
        <f t="shared" si="5"/>
        <v>0</v>
      </c>
      <c r="JT106">
        <f>IF(AND(OR(Table1[[#This Row],[Pass Play]]=1,Table1[[#This Row],[Rush Attempts]]=1),Table1[[#This Row],[Dn]]=3),1,0)</f>
        <v>0</v>
      </c>
      <c r="JU106">
        <f>IF(AND(Table1[[#This Row],[3rd down attempt]]=1,Table1[[#This Row],[EFF]]="Y"),1,0)</f>
        <v>0</v>
      </c>
      <c r="JV106">
        <f>IF(AND(Table1[[#This Row],[3rd down attempt]]=1,Table1[[#This Row],[Dist]]&gt;=7),1,0)</f>
        <v>0</v>
      </c>
      <c r="JW106">
        <f>IF(AND(OR(Table1[[#This Row],[Pass Play]]=1,Table1[[#This Row],[Rush Attempts]]=1),Table1[[#This Row],[Dn]]=4),1,0)</f>
        <v>0</v>
      </c>
      <c r="JX106">
        <f>IF(AND(Table1[[#This Row],[4th down attempt]]=1,Table1[[#This Row],[EFF]]="Y"),1,0)</f>
        <v>0</v>
      </c>
      <c r="JY106">
        <f>IF(AND(OR(Table1[[#This Row],[Pass Play]]=1,Table1[[#This Row],[Rush Attempts]]=1),Table1[[#This Row],[FPos]]&gt;=0,Table1[[#This Row],[FPos]]&lt;=20),1,0)</f>
        <v>0</v>
      </c>
      <c r="JZ106">
        <f>IF(AND(OR(Table1[[#This Row],[Pass Play]]=1,Table1[[#This Row],[Rush Attempts]]=1),Table1[[#This Row],[Dist]]&lt;=Table1[[#This Row],[Gn]]),1,0)</f>
        <v>1</v>
      </c>
      <c r="KA106">
        <f>IF(Table1[[#This Row],[S/End]]&lt;&gt;"",1,0)</f>
        <v>0</v>
      </c>
      <c r="KB106">
        <f>IF(Table1[[#This Row],[S/End]]="TD",1,0)</f>
        <v>0</v>
      </c>
      <c r="KC106">
        <f>IF(Table1[[#This Row],[S/End]]="FGGD",1,0)</f>
        <v>0</v>
      </c>
      <c r="KD106">
        <f>IF(AND(OR(Table1[[#This Row],[Pass Play]]=1,Table1[[#This Row],[Rush Attempts]]=1),Table1[[#This Row],[Gn]]&lt;0),1,0)</f>
        <v>0</v>
      </c>
      <c r="KE106" s="375">
        <f>IF(AND(Table1[[#This Row],[pff_DRVENDPSN]]=3,Table1[[#This Row],[pff_DRVENDEVENT]]="PUNT"),1,0)</f>
        <v>0</v>
      </c>
    </row>
    <row r="107" spans="1:291" hidden="1">
      <c r="A107">
        <v>56</v>
      </c>
      <c r="B107">
        <v>2102</v>
      </c>
      <c r="C107" t="s">
        <v>14476</v>
      </c>
      <c r="D107">
        <v>3</v>
      </c>
      <c r="E107">
        <v>1</v>
      </c>
      <c r="F107">
        <v>10</v>
      </c>
      <c r="G107">
        <v>-5</v>
      </c>
      <c r="H107">
        <v>35</v>
      </c>
      <c r="J107" t="s">
        <v>298</v>
      </c>
      <c r="K107" t="s">
        <v>2048</v>
      </c>
      <c r="L107" t="s">
        <v>2048</v>
      </c>
      <c r="M107" t="s">
        <v>2728</v>
      </c>
      <c r="N107" t="s">
        <v>2729</v>
      </c>
      <c r="P107" t="s">
        <v>2730</v>
      </c>
      <c r="W107" t="s">
        <v>257</v>
      </c>
      <c r="X107" t="s">
        <v>1774</v>
      </c>
      <c r="AE107" t="s">
        <v>445</v>
      </c>
      <c r="AF107" t="s">
        <v>446</v>
      </c>
      <c r="AG107" t="s">
        <v>1774</v>
      </c>
      <c r="AH107" t="s">
        <v>274</v>
      </c>
      <c r="AJ107">
        <v>9</v>
      </c>
      <c r="AP107">
        <v>15</v>
      </c>
      <c r="BJ107" t="s">
        <v>257</v>
      </c>
      <c r="BQ107">
        <f t="shared" si="3"/>
        <v>0</v>
      </c>
      <c r="BR107">
        <f t="shared" si="4"/>
        <v>1</v>
      </c>
      <c r="BT107" t="s">
        <v>1602</v>
      </c>
      <c r="BV107">
        <v>23</v>
      </c>
      <c r="BX107">
        <v>0</v>
      </c>
      <c r="BY107" t="s">
        <v>2731</v>
      </c>
      <c r="CD107" s="3">
        <v>8.8888888888888892E-2</v>
      </c>
      <c r="CF107" t="s">
        <v>2732</v>
      </c>
      <c r="CJ107">
        <v>0</v>
      </c>
      <c r="CK107" t="s">
        <v>2733</v>
      </c>
      <c r="CL107" s="4">
        <v>38444</v>
      </c>
      <c r="CM107" t="s">
        <v>2734</v>
      </c>
      <c r="CN107" t="s">
        <v>2735</v>
      </c>
      <c r="CO107">
        <v>23</v>
      </c>
      <c r="CQ107" t="s">
        <v>282</v>
      </c>
      <c r="CR107" t="s">
        <v>1602</v>
      </c>
      <c r="CU107" t="s">
        <v>2736</v>
      </c>
      <c r="CW107">
        <v>0</v>
      </c>
      <c r="CY107">
        <v>3</v>
      </c>
      <c r="CZ107" t="s">
        <v>614</v>
      </c>
      <c r="DA107">
        <v>44</v>
      </c>
      <c r="DB107">
        <v>5</v>
      </c>
      <c r="DC107" t="s">
        <v>2703</v>
      </c>
      <c r="DD107">
        <v>49</v>
      </c>
      <c r="DF107" t="s">
        <v>1814</v>
      </c>
      <c r="DK107">
        <v>-5</v>
      </c>
      <c r="DL107" s="4">
        <v>44449</v>
      </c>
      <c r="DM107">
        <v>20022</v>
      </c>
      <c r="DN107">
        <v>2021</v>
      </c>
      <c r="DO107">
        <v>0</v>
      </c>
      <c r="DQ107">
        <v>79116</v>
      </c>
      <c r="DR107">
        <v>132</v>
      </c>
      <c r="DU107" t="s">
        <v>257</v>
      </c>
      <c r="DV107" t="s">
        <v>274</v>
      </c>
      <c r="DX107">
        <v>24</v>
      </c>
      <c r="DY107" t="s">
        <v>275</v>
      </c>
      <c r="EE107">
        <v>0</v>
      </c>
      <c r="EF107" t="s">
        <v>2737</v>
      </c>
      <c r="EG107" t="s">
        <v>2738</v>
      </c>
      <c r="EH107">
        <v>0</v>
      </c>
      <c r="EJ107" t="s">
        <v>2056</v>
      </c>
      <c r="EK107" t="s">
        <v>2057</v>
      </c>
      <c r="EL107" t="s">
        <v>2739</v>
      </c>
      <c r="EM107" t="s">
        <v>2740</v>
      </c>
      <c r="EN107" t="s">
        <v>2741</v>
      </c>
      <c r="EO107" t="s">
        <v>269</v>
      </c>
      <c r="EP107" t="s">
        <v>1109</v>
      </c>
      <c r="EQ107">
        <v>1</v>
      </c>
      <c r="ET107" t="s">
        <v>2742</v>
      </c>
      <c r="FD107" t="s">
        <v>253</v>
      </c>
      <c r="FE107">
        <v>0</v>
      </c>
      <c r="FF107">
        <v>14</v>
      </c>
      <c r="FG107" t="s">
        <v>590</v>
      </c>
      <c r="FI107" t="s">
        <v>590</v>
      </c>
      <c r="FJ107" t="s">
        <v>2724</v>
      </c>
      <c r="FL107">
        <v>0</v>
      </c>
      <c r="FN107">
        <v>0</v>
      </c>
      <c r="FQ107">
        <v>0</v>
      </c>
      <c r="FS107" t="s">
        <v>1675</v>
      </c>
      <c r="FT107" t="s">
        <v>1784</v>
      </c>
      <c r="FU107" t="s">
        <v>274</v>
      </c>
      <c r="FV107" t="s">
        <v>2491</v>
      </c>
      <c r="FW107" t="s">
        <v>397</v>
      </c>
      <c r="FX107" t="s">
        <v>1030</v>
      </c>
      <c r="FY107">
        <v>0</v>
      </c>
      <c r="GA107">
        <v>24.23</v>
      </c>
      <c r="GB107">
        <v>1</v>
      </c>
      <c r="GC107">
        <v>0</v>
      </c>
      <c r="GE107" t="s">
        <v>355</v>
      </c>
      <c r="GF107">
        <v>0</v>
      </c>
      <c r="GJ107">
        <v>0</v>
      </c>
      <c r="GK107">
        <v>0</v>
      </c>
      <c r="GM107" t="s">
        <v>2743</v>
      </c>
      <c r="GO107">
        <v>1</v>
      </c>
      <c r="HA107" t="s">
        <v>2744</v>
      </c>
      <c r="HC107" t="s">
        <v>294</v>
      </c>
      <c r="HD107" t="s">
        <v>313</v>
      </c>
      <c r="HE107" t="s">
        <v>492</v>
      </c>
      <c r="HF107">
        <v>0</v>
      </c>
      <c r="HG107">
        <v>30</v>
      </c>
      <c r="HH107">
        <v>24</v>
      </c>
      <c r="HI107" t="s">
        <v>275</v>
      </c>
      <c r="HL107">
        <v>3</v>
      </c>
      <c r="HW107">
        <v>40</v>
      </c>
      <c r="HX107">
        <v>3957409</v>
      </c>
      <c r="HY107" t="s">
        <v>1814</v>
      </c>
      <c r="HZ107">
        <v>3957369</v>
      </c>
      <c r="IC107">
        <v>0</v>
      </c>
      <c r="ID107">
        <v>0</v>
      </c>
      <c r="IM107">
        <v>123</v>
      </c>
      <c r="IO107" t="s">
        <v>1814</v>
      </c>
      <c r="IQ107" t="s">
        <v>1814</v>
      </c>
      <c r="IU107">
        <v>2</v>
      </c>
      <c r="IV107">
        <f>IF(AND(Table1[[#This Row],[R/P]]="P",Table1[[#This Row],[PaRes]]&lt;&gt;"SCRBL",Table1[[#This Row],[PaRes]]&lt;&gt;"RUN",Table1[[#This Row],[Penalty]]&lt;&gt;1),1,0)</f>
        <v>0</v>
      </c>
      <c r="IW107">
        <f>IF(AND(Table1[[#This Row],[Pass Play]]=1,Table1[[#This Row],[PaRes]]&lt;&gt;"SAC"),1,0)</f>
        <v>0</v>
      </c>
      <c r="IX107">
        <f>IF(Table1[[#This Row],[PaRes]]="COM",1,0)</f>
        <v>0</v>
      </c>
      <c r="IY107">
        <f>IF(Table1[[#This Row],[Pass Play]]=1,Table1[[#This Row],[Gn]],0)</f>
        <v>0</v>
      </c>
      <c r="IZ107">
        <f>IF(AND(Table1[[#This Row],[Pass Play]]=1,Table1[[#This Row],[EFF]]="Y"),1,0)</f>
        <v>0</v>
      </c>
      <c r="JA107">
        <f>IF(AND(Table1[[#This Row],[Pass Play]]=1,Table1[[#This Row],[EFF]]="Y"),Table1[[#This Row],[Gn]],0)</f>
        <v>0</v>
      </c>
      <c r="JB107">
        <f>IF(AND(Table1[[#This Row],[Pass Play]]=1,Table1[[#This Row],[Gn]]&gt;=15),1,0)</f>
        <v>0</v>
      </c>
      <c r="JC107">
        <f>IF(AND(Table1[[#This Row],[Pass Play]]=1,Table1[[#This Row],[Big Play Passes]]=1),Table1[[#This Row],[Gn]],0)</f>
        <v>0</v>
      </c>
      <c r="JD107">
        <f>IF(AND(OR(Table1[[#This Row],[R/P]]="R",Table1[[#This Row],[PaRes]]="SCRBL",Table1[[#This Row],[PaRes]]="RUN"),Table1[[#This Row],[Penalty]]&lt;&gt;1),1,0)</f>
        <v>1</v>
      </c>
      <c r="JE107">
        <f>IF(Table1[[#This Row],[Rush Attempts]]=1,Table1[[#This Row],[Gn]],0)</f>
        <v>-5</v>
      </c>
      <c r="JF107">
        <f>IF(AND(Table1[[#This Row],[Rush Attempts]]=1,Table1[[#This Row],[EFF]]="Y"),1,0)</f>
        <v>0</v>
      </c>
      <c r="JG107">
        <f>IF(AND(Table1[[#This Row],[Rush Attempts]]=1,Table1[[#This Row],[EFF]]="Y"),Table1[[#This Row],[Gn]],0)</f>
        <v>0</v>
      </c>
      <c r="JH107">
        <f>IF(AND(Table1[[#This Row],[Rush Attempts]]=1,Table1[[#This Row],[Gn]]&gt;=10),1,0)</f>
        <v>0</v>
      </c>
      <c r="JI107">
        <f>IF(AND(Table1[[#This Row],[Rush Attempts]]=1,Table1[[#This Row],[Big Play Run]]=1),Table1[[#This Row],[Gn]],0)</f>
        <v>0</v>
      </c>
      <c r="JJ107">
        <f>IF(Table1[[#This Row],[PaRes]]="SAC",1,0)</f>
        <v>0</v>
      </c>
      <c r="JK107">
        <f>IF(Table1[[#This Row],[Sacks]]=1,Table1[[#This Row],[Gn]],0)</f>
        <v>0</v>
      </c>
      <c r="JL107">
        <f>IF(Table1[[#This Row],[PaRes]]="INT",1,0)</f>
        <v>0</v>
      </c>
      <c r="JM107">
        <f>IF(Table1[[#This Row],[pff_PENALTY]]&lt;&gt;"",1,0)</f>
        <v>0</v>
      </c>
      <c r="JN107">
        <f>Table1[[#This Row],[pff_PENYARDS]]</f>
        <v>0</v>
      </c>
      <c r="JO107">
        <f>IF(Table1[[#This Row],[S/End]]="TD",1,0)</f>
        <v>0</v>
      </c>
      <c r="JP107">
        <f>IF(OR(Table1[[#This Row],[S/End]]="FGGD"),1,0)</f>
        <v>0</v>
      </c>
      <c r="JQ107">
        <f>IF(OR(Table1[[#This Row],[S/End]]="FUM",Table1[[#This Row],[S/End]]="INT"),1,0)</f>
        <v>0</v>
      </c>
      <c r="JR107">
        <f>IF(AND(Table1[[#This Row],[Touchdown]]=1,Table1[[#This Row],[Pass Play]]=1),1,0)</f>
        <v>0</v>
      </c>
      <c r="JS107">
        <f t="shared" si="5"/>
        <v>0</v>
      </c>
      <c r="JT107">
        <f>IF(AND(OR(Table1[[#This Row],[Pass Play]]=1,Table1[[#This Row],[Rush Attempts]]=1),Table1[[#This Row],[Dn]]=3),1,0)</f>
        <v>0</v>
      </c>
      <c r="JU107">
        <f>IF(AND(Table1[[#This Row],[3rd down attempt]]=1,Table1[[#This Row],[EFF]]="Y"),1,0)</f>
        <v>0</v>
      </c>
      <c r="JV107">
        <f>IF(AND(Table1[[#This Row],[3rd down attempt]]=1,Table1[[#This Row],[Dist]]&gt;=7),1,0)</f>
        <v>0</v>
      </c>
      <c r="JW107">
        <f>IF(AND(OR(Table1[[#This Row],[Pass Play]]=1,Table1[[#This Row],[Rush Attempts]]=1),Table1[[#This Row],[Dn]]=4),1,0)</f>
        <v>0</v>
      </c>
      <c r="JX107">
        <f>IF(AND(Table1[[#This Row],[4th down attempt]]=1,Table1[[#This Row],[EFF]]="Y"),1,0)</f>
        <v>0</v>
      </c>
      <c r="JY107">
        <f>IF(AND(OR(Table1[[#This Row],[Pass Play]]=1,Table1[[#This Row],[Rush Attempts]]=1),Table1[[#This Row],[FPos]]&gt;=0,Table1[[#This Row],[FPos]]&lt;=20),1,0)</f>
        <v>0</v>
      </c>
      <c r="JZ107">
        <f>IF(AND(OR(Table1[[#This Row],[Pass Play]]=1,Table1[[#This Row],[Rush Attempts]]=1),Table1[[#This Row],[Dist]]&lt;=Table1[[#This Row],[Gn]]),1,0)</f>
        <v>0</v>
      </c>
      <c r="KA107">
        <f>IF(Table1[[#This Row],[S/End]]&lt;&gt;"",1,0)</f>
        <v>0</v>
      </c>
      <c r="KB107">
        <f>IF(Table1[[#This Row],[S/End]]="TD",1,0)</f>
        <v>0</v>
      </c>
      <c r="KC107">
        <f>IF(Table1[[#This Row],[S/End]]="FGGD",1,0)</f>
        <v>0</v>
      </c>
      <c r="KD107">
        <f>IF(AND(OR(Table1[[#This Row],[Pass Play]]=1,Table1[[#This Row],[Rush Attempts]]=1),Table1[[#This Row],[Gn]]&lt;0),1,0)</f>
        <v>1</v>
      </c>
      <c r="KE107" s="375">
        <f>IF(AND(Table1[[#This Row],[pff_DRVENDPSN]]=3,Table1[[#This Row],[pff_DRVENDEVENT]]="PUNT"),1,0)</f>
        <v>0</v>
      </c>
    </row>
    <row r="108" spans="1:291" hidden="1">
      <c r="A108">
        <v>57</v>
      </c>
      <c r="B108">
        <v>2102</v>
      </c>
      <c r="C108" t="s">
        <v>14476</v>
      </c>
      <c r="D108">
        <v>3</v>
      </c>
      <c r="E108">
        <v>2</v>
      </c>
      <c r="F108">
        <v>15</v>
      </c>
      <c r="G108">
        <v>0</v>
      </c>
      <c r="H108">
        <v>40</v>
      </c>
      <c r="J108" t="s">
        <v>298</v>
      </c>
      <c r="K108">
        <v>11</v>
      </c>
      <c r="L108">
        <v>11</v>
      </c>
      <c r="M108" t="s">
        <v>2221</v>
      </c>
      <c r="N108" t="s">
        <v>827</v>
      </c>
      <c r="P108" t="s">
        <v>1430</v>
      </c>
      <c r="S108" t="s">
        <v>321</v>
      </c>
      <c r="W108" t="s">
        <v>257</v>
      </c>
      <c r="X108" t="s">
        <v>2222</v>
      </c>
      <c r="AE108" t="s">
        <v>2223</v>
      </c>
      <c r="AF108" t="s">
        <v>2224</v>
      </c>
      <c r="AG108" t="s">
        <v>2222</v>
      </c>
      <c r="AH108" t="s">
        <v>257</v>
      </c>
      <c r="AJ108">
        <v>22</v>
      </c>
      <c r="AP108">
        <v>15</v>
      </c>
      <c r="BJ108" t="s">
        <v>261</v>
      </c>
      <c r="BQ108">
        <f t="shared" si="3"/>
        <v>0</v>
      </c>
      <c r="BR108">
        <f t="shared" si="4"/>
        <v>2</v>
      </c>
      <c r="BT108" t="s">
        <v>1602</v>
      </c>
      <c r="BV108">
        <v>23</v>
      </c>
      <c r="BX108">
        <v>0</v>
      </c>
      <c r="BY108" t="s">
        <v>2746</v>
      </c>
      <c r="BZ108" t="s">
        <v>1152</v>
      </c>
      <c r="CD108" s="3">
        <v>6.1805555555555558E-2</v>
      </c>
      <c r="CF108" t="s">
        <v>2747</v>
      </c>
      <c r="CJ108">
        <v>0</v>
      </c>
      <c r="CK108" t="s">
        <v>2748</v>
      </c>
      <c r="CL108" s="4">
        <v>38444</v>
      </c>
      <c r="CM108" t="s">
        <v>2749</v>
      </c>
      <c r="CN108" t="s">
        <v>2750</v>
      </c>
      <c r="CO108">
        <v>23</v>
      </c>
      <c r="CQ108" t="s">
        <v>282</v>
      </c>
      <c r="CR108" t="s">
        <v>1602</v>
      </c>
      <c r="CU108" t="s">
        <v>2751</v>
      </c>
      <c r="CW108">
        <v>0</v>
      </c>
      <c r="CY108">
        <v>4</v>
      </c>
      <c r="CZ108" t="s">
        <v>614</v>
      </c>
      <c r="DA108">
        <v>44</v>
      </c>
      <c r="DB108">
        <v>5</v>
      </c>
      <c r="DC108" t="s">
        <v>2703</v>
      </c>
      <c r="DD108">
        <v>49</v>
      </c>
      <c r="DF108" t="s">
        <v>1610</v>
      </c>
      <c r="DK108">
        <v>0</v>
      </c>
      <c r="DL108" s="4">
        <v>44449</v>
      </c>
      <c r="DM108">
        <v>20022</v>
      </c>
      <c r="DN108">
        <v>2021</v>
      </c>
      <c r="DO108">
        <v>0</v>
      </c>
      <c r="DQ108">
        <v>79116</v>
      </c>
      <c r="DR108">
        <v>133</v>
      </c>
      <c r="DU108" t="s">
        <v>274</v>
      </c>
      <c r="DV108" t="s">
        <v>257</v>
      </c>
      <c r="DX108">
        <v>24</v>
      </c>
      <c r="DY108" t="s">
        <v>275</v>
      </c>
      <c r="EE108">
        <v>0</v>
      </c>
      <c r="EF108" t="s">
        <v>1223</v>
      </c>
      <c r="EG108" t="s">
        <v>383</v>
      </c>
      <c r="EH108">
        <v>0</v>
      </c>
      <c r="EI108" t="s">
        <v>1441</v>
      </c>
      <c r="EJ108" t="s">
        <v>340</v>
      </c>
      <c r="EK108" t="s">
        <v>2554</v>
      </c>
      <c r="EL108" t="s">
        <v>2752</v>
      </c>
      <c r="EM108" t="s">
        <v>2753</v>
      </c>
      <c r="EN108" t="s">
        <v>2754</v>
      </c>
      <c r="EO108" t="s">
        <v>269</v>
      </c>
      <c r="EP108" t="s">
        <v>490</v>
      </c>
      <c r="EQ108">
        <v>1</v>
      </c>
      <c r="ET108" t="s">
        <v>2755</v>
      </c>
      <c r="FE108">
        <v>0</v>
      </c>
      <c r="FF108">
        <v>7</v>
      </c>
      <c r="FG108" t="s">
        <v>310</v>
      </c>
      <c r="FI108" t="s">
        <v>310</v>
      </c>
      <c r="FL108">
        <v>0</v>
      </c>
      <c r="FN108">
        <v>0</v>
      </c>
      <c r="FQ108">
        <v>0</v>
      </c>
      <c r="FS108" t="s">
        <v>395</v>
      </c>
      <c r="FT108" t="s">
        <v>1029</v>
      </c>
      <c r="FU108" t="s">
        <v>257</v>
      </c>
      <c r="FV108" t="s">
        <v>496</v>
      </c>
      <c r="FW108" t="s">
        <v>1700</v>
      </c>
      <c r="FX108" t="s">
        <v>432</v>
      </c>
      <c r="FY108">
        <v>0</v>
      </c>
      <c r="GA108">
        <v>24.23</v>
      </c>
      <c r="GB108">
        <v>1</v>
      </c>
      <c r="GC108">
        <v>0</v>
      </c>
      <c r="GD108" t="s">
        <v>1765</v>
      </c>
      <c r="GE108" t="s">
        <v>355</v>
      </c>
      <c r="GF108">
        <v>0</v>
      </c>
      <c r="GJ108">
        <v>0</v>
      </c>
      <c r="GK108">
        <v>0</v>
      </c>
      <c r="GM108" t="s">
        <v>2756</v>
      </c>
      <c r="GO108">
        <v>0</v>
      </c>
      <c r="HA108" t="s">
        <v>2241</v>
      </c>
      <c r="HC108" t="s">
        <v>313</v>
      </c>
      <c r="HD108" t="s">
        <v>313</v>
      </c>
      <c r="HE108" t="s">
        <v>2757</v>
      </c>
      <c r="HF108">
        <v>0</v>
      </c>
      <c r="HG108">
        <v>11</v>
      </c>
      <c r="HH108">
        <v>24</v>
      </c>
      <c r="HI108" t="s">
        <v>275</v>
      </c>
      <c r="HL108">
        <v>2</v>
      </c>
      <c r="HW108">
        <v>40</v>
      </c>
      <c r="HX108">
        <v>3957449</v>
      </c>
      <c r="HY108" t="s">
        <v>2758</v>
      </c>
      <c r="HZ108">
        <v>3957409</v>
      </c>
      <c r="IC108">
        <v>0</v>
      </c>
      <c r="ID108">
        <v>0</v>
      </c>
      <c r="IM108">
        <v>124</v>
      </c>
      <c r="IO108" t="s">
        <v>1610</v>
      </c>
      <c r="IQ108" t="s">
        <v>1610</v>
      </c>
      <c r="IU108">
        <v>2</v>
      </c>
      <c r="IV108">
        <f>IF(AND(Table1[[#This Row],[R/P]]="P",Table1[[#This Row],[PaRes]]&lt;&gt;"SCRBL",Table1[[#This Row],[PaRes]]&lt;&gt;"RUN",Table1[[#This Row],[Penalty]]&lt;&gt;1),1,0)</f>
        <v>0</v>
      </c>
      <c r="IW108">
        <f>IF(AND(Table1[[#This Row],[Pass Play]]=1,Table1[[#This Row],[PaRes]]&lt;&gt;"SAC"),1,0)</f>
        <v>0</v>
      </c>
      <c r="IX108">
        <f>IF(Table1[[#This Row],[PaRes]]="COM",1,0)</f>
        <v>0</v>
      </c>
      <c r="IY108">
        <f>IF(Table1[[#This Row],[Pass Play]]=1,Table1[[#This Row],[Gn]],0)</f>
        <v>0</v>
      </c>
      <c r="IZ108">
        <f>IF(AND(Table1[[#This Row],[Pass Play]]=1,Table1[[#This Row],[EFF]]="Y"),1,0)</f>
        <v>0</v>
      </c>
      <c r="JA108">
        <f>IF(AND(Table1[[#This Row],[Pass Play]]=1,Table1[[#This Row],[EFF]]="Y"),Table1[[#This Row],[Gn]],0)</f>
        <v>0</v>
      </c>
      <c r="JB108">
        <f>IF(AND(Table1[[#This Row],[Pass Play]]=1,Table1[[#This Row],[Gn]]&gt;=15),1,0)</f>
        <v>0</v>
      </c>
      <c r="JC108">
        <f>IF(AND(Table1[[#This Row],[Pass Play]]=1,Table1[[#This Row],[Big Play Passes]]=1),Table1[[#This Row],[Gn]],0)</f>
        <v>0</v>
      </c>
      <c r="JD108">
        <f>IF(AND(OR(Table1[[#This Row],[R/P]]="R",Table1[[#This Row],[PaRes]]="SCRBL",Table1[[#This Row],[PaRes]]="RUN"),Table1[[#This Row],[Penalty]]&lt;&gt;1),1,0)</f>
        <v>1</v>
      </c>
      <c r="JE108">
        <f>IF(Table1[[#This Row],[Rush Attempts]]=1,Table1[[#This Row],[Gn]],0)</f>
        <v>0</v>
      </c>
      <c r="JF108">
        <f>IF(AND(Table1[[#This Row],[Rush Attempts]]=1,Table1[[#This Row],[EFF]]="Y"),1,0)</f>
        <v>0</v>
      </c>
      <c r="JG108">
        <f>IF(AND(Table1[[#This Row],[Rush Attempts]]=1,Table1[[#This Row],[EFF]]="Y"),Table1[[#This Row],[Gn]],0)</f>
        <v>0</v>
      </c>
      <c r="JH108">
        <f>IF(AND(Table1[[#This Row],[Rush Attempts]]=1,Table1[[#This Row],[Gn]]&gt;=10),1,0)</f>
        <v>0</v>
      </c>
      <c r="JI108">
        <f>IF(AND(Table1[[#This Row],[Rush Attempts]]=1,Table1[[#This Row],[Big Play Run]]=1),Table1[[#This Row],[Gn]],0)</f>
        <v>0</v>
      </c>
      <c r="JJ108">
        <f>IF(Table1[[#This Row],[PaRes]]="SAC",1,0)</f>
        <v>0</v>
      </c>
      <c r="JK108">
        <f>IF(Table1[[#This Row],[Sacks]]=1,Table1[[#This Row],[Gn]],0)</f>
        <v>0</v>
      </c>
      <c r="JL108">
        <f>IF(Table1[[#This Row],[PaRes]]="INT",1,0)</f>
        <v>0</v>
      </c>
      <c r="JM108">
        <f>IF(Table1[[#This Row],[pff_PENALTY]]&lt;&gt;"",1,0)</f>
        <v>0</v>
      </c>
      <c r="JN108">
        <f>Table1[[#This Row],[pff_PENYARDS]]</f>
        <v>0</v>
      </c>
      <c r="JO108">
        <f>IF(Table1[[#This Row],[S/End]]="TD",1,0)</f>
        <v>0</v>
      </c>
      <c r="JP108">
        <f>IF(OR(Table1[[#This Row],[S/End]]="FGGD"),1,0)</f>
        <v>0</v>
      </c>
      <c r="JQ108">
        <f>IF(OR(Table1[[#This Row],[S/End]]="FUM",Table1[[#This Row],[S/End]]="INT"),1,0)</f>
        <v>0</v>
      </c>
      <c r="JR108">
        <f>IF(AND(Table1[[#This Row],[Touchdown]]=1,Table1[[#This Row],[Pass Play]]=1),1,0)</f>
        <v>0</v>
      </c>
      <c r="JS108">
        <f t="shared" si="5"/>
        <v>0</v>
      </c>
      <c r="JT108">
        <f>IF(AND(OR(Table1[[#This Row],[Pass Play]]=1,Table1[[#This Row],[Rush Attempts]]=1),Table1[[#This Row],[Dn]]=3),1,0)</f>
        <v>0</v>
      </c>
      <c r="JU108">
        <f>IF(AND(Table1[[#This Row],[3rd down attempt]]=1,Table1[[#This Row],[EFF]]="Y"),1,0)</f>
        <v>0</v>
      </c>
      <c r="JV108">
        <f>IF(AND(Table1[[#This Row],[3rd down attempt]]=1,Table1[[#This Row],[Dist]]&gt;=7),1,0)</f>
        <v>0</v>
      </c>
      <c r="JW108">
        <f>IF(AND(OR(Table1[[#This Row],[Pass Play]]=1,Table1[[#This Row],[Rush Attempts]]=1),Table1[[#This Row],[Dn]]=4),1,0)</f>
        <v>0</v>
      </c>
      <c r="JX108">
        <f>IF(AND(Table1[[#This Row],[4th down attempt]]=1,Table1[[#This Row],[EFF]]="Y"),1,0)</f>
        <v>0</v>
      </c>
      <c r="JY108">
        <f>IF(AND(OR(Table1[[#This Row],[Pass Play]]=1,Table1[[#This Row],[Rush Attempts]]=1),Table1[[#This Row],[FPos]]&gt;=0,Table1[[#This Row],[FPos]]&lt;=20),1,0)</f>
        <v>0</v>
      </c>
      <c r="JZ108">
        <f>IF(AND(OR(Table1[[#This Row],[Pass Play]]=1,Table1[[#This Row],[Rush Attempts]]=1),Table1[[#This Row],[Dist]]&lt;=Table1[[#This Row],[Gn]]),1,0)</f>
        <v>0</v>
      </c>
      <c r="KA108">
        <f>IF(Table1[[#This Row],[S/End]]&lt;&gt;"",1,0)</f>
        <v>0</v>
      </c>
      <c r="KB108">
        <f>IF(Table1[[#This Row],[S/End]]="TD",1,0)</f>
        <v>0</v>
      </c>
      <c r="KC108">
        <f>IF(Table1[[#This Row],[S/End]]="FGGD",1,0)</f>
        <v>0</v>
      </c>
      <c r="KD108">
        <f>IF(AND(OR(Table1[[#This Row],[Pass Play]]=1,Table1[[#This Row],[Rush Attempts]]=1),Table1[[#This Row],[Gn]]&lt;0),1,0)</f>
        <v>0</v>
      </c>
      <c r="KE108" s="375">
        <f>IF(AND(Table1[[#This Row],[pff_DRVENDPSN]]=3,Table1[[#This Row],[pff_DRVENDEVENT]]="PUNT"),1,0)</f>
        <v>0</v>
      </c>
    </row>
    <row r="109" spans="1:291" hidden="1">
      <c r="A109">
        <v>58</v>
      </c>
      <c r="B109">
        <v>2102</v>
      </c>
      <c r="C109" t="s">
        <v>14476</v>
      </c>
      <c r="D109">
        <v>3</v>
      </c>
      <c r="E109">
        <v>3</v>
      </c>
      <c r="F109">
        <v>15</v>
      </c>
      <c r="G109">
        <v>-4</v>
      </c>
      <c r="H109">
        <v>40</v>
      </c>
      <c r="J109" t="s">
        <v>298</v>
      </c>
      <c r="K109">
        <v>11</v>
      </c>
      <c r="L109">
        <v>11</v>
      </c>
      <c r="M109" t="s">
        <v>904</v>
      </c>
      <c r="N109" t="s">
        <v>827</v>
      </c>
      <c r="P109" t="s">
        <v>905</v>
      </c>
      <c r="W109" t="s">
        <v>253</v>
      </c>
      <c r="X109" t="s">
        <v>2760</v>
      </c>
      <c r="Y109" t="s">
        <v>2761</v>
      </c>
      <c r="Z109" t="s">
        <v>2762</v>
      </c>
      <c r="AB109" t="s">
        <v>2763</v>
      </c>
      <c r="AC109">
        <v>53</v>
      </c>
      <c r="AJ109">
        <v>22</v>
      </c>
      <c r="AK109" t="s">
        <v>327</v>
      </c>
      <c r="AL109" t="s">
        <v>614</v>
      </c>
      <c r="AP109">
        <v>15</v>
      </c>
      <c r="AY109">
        <v>4</v>
      </c>
      <c r="BJ109" t="s">
        <v>257</v>
      </c>
      <c r="BQ109">
        <f t="shared" si="3"/>
        <v>1</v>
      </c>
      <c r="BR109">
        <f t="shared" si="4"/>
        <v>0</v>
      </c>
      <c r="BT109" t="s">
        <v>1602</v>
      </c>
      <c r="BV109">
        <v>23</v>
      </c>
      <c r="BX109">
        <v>0</v>
      </c>
      <c r="BY109" t="s">
        <v>2764</v>
      </c>
      <c r="CA109">
        <v>1</v>
      </c>
      <c r="CD109" s="3">
        <v>3.4027777777777775E-2</v>
      </c>
      <c r="CE109" t="s">
        <v>294</v>
      </c>
      <c r="CF109" t="s">
        <v>2765</v>
      </c>
      <c r="CG109">
        <v>9</v>
      </c>
      <c r="CI109" t="s">
        <v>331</v>
      </c>
      <c r="CJ109">
        <v>0</v>
      </c>
      <c r="CK109" t="s">
        <v>2766</v>
      </c>
      <c r="CL109" s="4">
        <v>38444</v>
      </c>
      <c r="CM109" t="s">
        <v>2767</v>
      </c>
      <c r="CN109" t="s">
        <v>2768</v>
      </c>
      <c r="CO109">
        <v>23</v>
      </c>
      <c r="CP109" t="s">
        <v>2769</v>
      </c>
      <c r="CQ109" t="s">
        <v>282</v>
      </c>
      <c r="CR109" t="s">
        <v>1602</v>
      </c>
      <c r="CU109" t="s">
        <v>2770</v>
      </c>
      <c r="CW109">
        <v>0</v>
      </c>
      <c r="CY109">
        <v>5</v>
      </c>
      <c r="CZ109" t="s">
        <v>614</v>
      </c>
      <c r="DA109">
        <v>44</v>
      </c>
      <c r="DB109">
        <v>5</v>
      </c>
      <c r="DC109" t="s">
        <v>2703</v>
      </c>
      <c r="DD109">
        <v>49</v>
      </c>
      <c r="DF109" t="s">
        <v>2232</v>
      </c>
      <c r="DK109">
        <v>-4</v>
      </c>
      <c r="DL109" s="4">
        <v>44449</v>
      </c>
      <c r="DM109">
        <v>20022</v>
      </c>
      <c r="DN109">
        <v>2021</v>
      </c>
      <c r="DO109">
        <v>0</v>
      </c>
      <c r="DQ109">
        <v>79116</v>
      </c>
      <c r="DR109">
        <v>134</v>
      </c>
      <c r="DU109" t="s">
        <v>257</v>
      </c>
      <c r="DV109" t="s">
        <v>274</v>
      </c>
      <c r="DX109">
        <v>24</v>
      </c>
      <c r="DY109" t="s">
        <v>275</v>
      </c>
      <c r="EE109">
        <v>0</v>
      </c>
      <c r="EF109" t="s">
        <v>912</v>
      </c>
      <c r="EG109" t="s">
        <v>675</v>
      </c>
      <c r="EH109">
        <v>0</v>
      </c>
      <c r="EI109" t="s">
        <v>913</v>
      </c>
      <c r="EJ109" t="s">
        <v>340</v>
      </c>
      <c r="EK109" t="s">
        <v>2554</v>
      </c>
      <c r="EL109" t="s">
        <v>2771</v>
      </c>
      <c r="EM109" t="s">
        <v>2772</v>
      </c>
      <c r="EO109" t="s">
        <v>269</v>
      </c>
      <c r="EP109" t="s">
        <v>490</v>
      </c>
      <c r="EQ109">
        <v>0</v>
      </c>
      <c r="ER109" t="s">
        <v>491</v>
      </c>
      <c r="ET109" t="s">
        <v>2773</v>
      </c>
      <c r="EU109">
        <v>-5</v>
      </c>
      <c r="EV109" t="s">
        <v>257</v>
      </c>
      <c r="EW109" t="s">
        <v>1983</v>
      </c>
      <c r="EX109" t="s">
        <v>462</v>
      </c>
      <c r="EY109" t="s">
        <v>492</v>
      </c>
      <c r="FB109" t="s">
        <v>2774</v>
      </c>
      <c r="FC109" t="s">
        <v>2035</v>
      </c>
      <c r="FE109">
        <v>0</v>
      </c>
      <c r="FF109">
        <v>7</v>
      </c>
      <c r="FL109">
        <v>0</v>
      </c>
      <c r="FN109">
        <v>0</v>
      </c>
      <c r="FQ109">
        <v>0</v>
      </c>
      <c r="FS109" t="s">
        <v>462</v>
      </c>
      <c r="FV109" t="s">
        <v>777</v>
      </c>
      <c r="FY109">
        <v>0</v>
      </c>
      <c r="GA109">
        <v>24.23</v>
      </c>
      <c r="GB109">
        <v>1</v>
      </c>
      <c r="GC109">
        <v>1</v>
      </c>
      <c r="GE109" t="s">
        <v>355</v>
      </c>
      <c r="GF109">
        <v>0</v>
      </c>
      <c r="GI109">
        <v>1.9</v>
      </c>
      <c r="GJ109">
        <v>0</v>
      </c>
      <c r="GK109">
        <v>0</v>
      </c>
      <c r="GM109" t="s">
        <v>2775</v>
      </c>
      <c r="GN109">
        <v>1</v>
      </c>
      <c r="GO109">
        <v>1</v>
      </c>
      <c r="GP109" t="s">
        <v>499</v>
      </c>
      <c r="GR109">
        <v>45</v>
      </c>
      <c r="HA109" t="s">
        <v>2776</v>
      </c>
      <c r="HC109" t="s">
        <v>313</v>
      </c>
      <c r="HD109" t="s">
        <v>313</v>
      </c>
      <c r="HE109" t="s">
        <v>1083</v>
      </c>
      <c r="HF109">
        <v>0</v>
      </c>
      <c r="HG109">
        <v>11</v>
      </c>
      <c r="HH109">
        <v>24</v>
      </c>
      <c r="HI109" t="s">
        <v>275</v>
      </c>
      <c r="HL109">
        <v>4</v>
      </c>
      <c r="HM109" t="s">
        <v>1705</v>
      </c>
      <c r="HO109" t="s">
        <v>2777</v>
      </c>
      <c r="HP109" t="s">
        <v>2778</v>
      </c>
      <c r="HQ109" t="s">
        <v>2779</v>
      </c>
      <c r="HR109" t="s">
        <v>2780</v>
      </c>
      <c r="HT109" t="s">
        <v>2781</v>
      </c>
      <c r="HW109">
        <v>44</v>
      </c>
      <c r="HX109">
        <v>3957495</v>
      </c>
      <c r="HY109" t="s">
        <v>2232</v>
      </c>
      <c r="HZ109">
        <v>3957449</v>
      </c>
      <c r="IC109">
        <v>0</v>
      </c>
      <c r="ID109">
        <v>0</v>
      </c>
      <c r="IM109">
        <v>125</v>
      </c>
      <c r="IO109" t="s">
        <v>2232</v>
      </c>
      <c r="IQ109" t="s">
        <v>2232</v>
      </c>
      <c r="IU109">
        <v>2</v>
      </c>
      <c r="IV109">
        <f>IF(AND(Table1[[#This Row],[R/P]]="P",Table1[[#This Row],[PaRes]]&lt;&gt;"SCRBL",Table1[[#This Row],[PaRes]]&lt;&gt;"RUN",Table1[[#This Row],[Penalty]]&lt;&gt;1),1,0)</f>
        <v>1</v>
      </c>
      <c r="IW109">
        <f>IF(AND(Table1[[#This Row],[Pass Play]]=1,Table1[[#This Row],[PaRes]]&lt;&gt;"SAC"),1,0)</f>
        <v>1</v>
      </c>
      <c r="IX109">
        <f>IF(Table1[[#This Row],[PaRes]]="COM",1,0)</f>
        <v>1</v>
      </c>
      <c r="IY109">
        <f>IF(Table1[[#This Row],[Pass Play]]=1,Table1[[#This Row],[Gn]],0)</f>
        <v>-4</v>
      </c>
      <c r="IZ109">
        <f>IF(AND(Table1[[#This Row],[Pass Play]]=1,Table1[[#This Row],[EFF]]="Y"),1,0)</f>
        <v>0</v>
      </c>
      <c r="JA109">
        <f>IF(AND(Table1[[#This Row],[Pass Play]]=1,Table1[[#This Row],[EFF]]="Y"),Table1[[#This Row],[Gn]],0)</f>
        <v>0</v>
      </c>
      <c r="JB109">
        <f>IF(AND(Table1[[#This Row],[Pass Play]]=1,Table1[[#This Row],[Gn]]&gt;=15),1,0)</f>
        <v>0</v>
      </c>
      <c r="JC109">
        <f>IF(AND(Table1[[#This Row],[Pass Play]]=1,Table1[[#This Row],[Big Play Passes]]=1),Table1[[#This Row],[Gn]],0)</f>
        <v>0</v>
      </c>
      <c r="JD109">
        <f>IF(AND(OR(Table1[[#This Row],[R/P]]="R",Table1[[#This Row],[PaRes]]="SCRBL",Table1[[#This Row],[PaRes]]="RUN"),Table1[[#This Row],[Penalty]]&lt;&gt;1),1,0)</f>
        <v>0</v>
      </c>
      <c r="JE109">
        <f>IF(Table1[[#This Row],[Rush Attempts]]=1,Table1[[#This Row],[Gn]],0)</f>
        <v>0</v>
      </c>
      <c r="JF109">
        <f>IF(AND(Table1[[#This Row],[Rush Attempts]]=1,Table1[[#This Row],[EFF]]="Y"),1,0)</f>
        <v>0</v>
      </c>
      <c r="JG109">
        <f>IF(AND(Table1[[#This Row],[Rush Attempts]]=1,Table1[[#This Row],[EFF]]="Y"),Table1[[#This Row],[Gn]],0)</f>
        <v>0</v>
      </c>
      <c r="JH109">
        <f>IF(AND(Table1[[#This Row],[Rush Attempts]]=1,Table1[[#This Row],[Gn]]&gt;=10),1,0)</f>
        <v>0</v>
      </c>
      <c r="JI109">
        <f>IF(AND(Table1[[#This Row],[Rush Attempts]]=1,Table1[[#This Row],[Big Play Run]]=1),Table1[[#This Row],[Gn]],0)</f>
        <v>0</v>
      </c>
      <c r="JJ109">
        <f>IF(Table1[[#This Row],[PaRes]]="SAC",1,0)</f>
        <v>0</v>
      </c>
      <c r="JK109">
        <f>IF(Table1[[#This Row],[Sacks]]=1,Table1[[#This Row],[Gn]],0)</f>
        <v>0</v>
      </c>
      <c r="JL109">
        <f>IF(Table1[[#This Row],[PaRes]]="INT",1,0)</f>
        <v>0</v>
      </c>
      <c r="JM109">
        <f>IF(Table1[[#This Row],[pff_PENALTY]]&lt;&gt;"",1,0)</f>
        <v>0</v>
      </c>
      <c r="JN109">
        <f>Table1[[#This Row],[pff_PENYARDS]]</f>
        <v>0</v>
      </c>
      <c r="JO109">
        <f>IF(Table1[[#This Row],[S/End]]="TD",1,0)</f>
        <v>0</v>
      </c>
      <c r="JP109">
        <f>IF(OR(Table1[[#This Row],[S/End]]="FGGD"),1,0)</f>
        <v>0</v>
      </c>
      <c r="JQ109">
        <f>IF(OR(Table1[[#This Row],[S/End]]="FUM",Table1[[#This Row],[S/End]]="INT"),1,0)</f>
        <v>0</v>
      </c>
      <c r="JR109">
        <f>IF(AND(Table1[[#This Row],[Touchdown]]=1,Table1[[#This Row],[Pass Play]]=1),1,0)</f>
        <v>0</v>
      </c>
      <c r="JS109">
        <f t="shared" si="5"/>
        <v>0</v>
      </c>
      <c r="JT109">
        <f>IF(AND(OR(Table1[[#This Row],[Pass Play]]=1,Table1[[#This Row],[Rush Attempts]]=1),Table1[[#This Row],[Dn]]=3),1,0)</f>
        <v>1</v>
      </c>
      <c r="JU109">
        <f>IF(AND(Table1[[#This Row],[3rd down attempt]]=1,Table1[[#This Row],[EFF]]="Y"),1,0)</f>
        <v>0</v>
      </c>
      <c r="JV109">
        <f>IF(AND(Table1[[#This Row],[3rd down attempt]]=1,Table1[[#This Row],[Dist]]&gt;=7),1,0)</f>
        <v>1</v>
      </c>
      <c r="JW109">
        <f>IF(AND(OR(Table1[[#This Row],[Pass Play]]=1,Table1[[#This Row],[Rush Attempts]]=1),Table1[[#This Row],[Dn]]=4),1,0)</f>
        <v>0</v>
      </c>
      <c r="JX109">
        <f>IF(AND(Table1[[#This Row],[4th down attempt]]=1,Table1[[#This Row],[EFF]]="Y"),1,0)</f>
        <v>0</v>
      </c>
      <c r="JY109">
        <f>IF(AND(OR(Table1[[#This Row],[Pass Play]]=1,Table1[[#This Row],[Rush Attempts]]=1),Table1[[#This Row],[FPos]]&gt;=0,Table1[[#This Row],[FPos]]&lt;=20),1,0)</f>
        <v>0</v>
      </c>
      <c r="JZ109">
        <f>IF(AND(OR(Table1[[#This Row],[Pass Play]]=1,Table1[[#This Row],[Rush Attempts]]=1),Table1[[#This Row],[Dist]]&lt;=Table1[[#This Row],[Gn]]),1,0)</f>
        <v>0</v>
      </c>
      <c r="KA109">
        <f>IF(Table1[[#This Row],[S/End]]&lt;&gt;"",1,0)</f>
        <v>1</v>
      </c>
      <c r="KB109">
        <f>IF(Table1[[#This Row],[S/End]]="TD",1,0)</f>
        <v>0</v>
      </c>
      <c r="KC109">
        <f>IF(Table1[[#This Row],[S/End]]="FGGD",1,0)</f>
        <v>0</v>
      </c>
      <c r="KD109">
        <f>IF(AND(OR(Table1[[#This Row],[Pass Play]]=1,Table1[[#This Row],[Rush Attempts]]=1),Table1[[#This Row],[Gn]]&lt;0),1,0)</f>
        <v>1</v>
      </c>
      <c r="KE109" s="375">
        <f>IF(AND(Table1[[#This Row],[pff_DRVENDPSN]]=3,Table1[[#This Row],[pff_DRVENDEVENT]]="PUNT"),1,0)</f>
        <v>0</v>
      </c>
    </row>
    <row r="110" spans="1:291" hidden="1">
      <c r="A110">
        <v>59</v>
      </c>
      <c r="B110">
        <v>2102</v>
      </c>
      <c r="C110" t="s">
        <v>14476</v>
      </c>
      <c r="D110">
        <v>4</v>
      </c>
      <c r="E110">
        <v>1</v>
      </c>
      <c r="F110">
        <v>10</v>
      </c>
      <c r="G110">
        <v>10</v>
      </c>
      <c r="H110">
        <v>-30</v>
      </c>
      <c r="I110" t="s">
        <v>253</v>
      </c>
      <c r="J110" t="s">
        <v>254</v>
      </c>
      <c r="K110">
        <v>11</v>
      </c>
      <c r="L110">
        <v>11</v>
      </c>
      <c r="M110" t="s">
        <v>2621</v>
      </c>
      <c r="N110" t="s">
        <v>408</v>
      </c>
      <c r="P110" t="s">
        <v>409</v>
      </c>
      <c r="Q110" t="s">
        <v>509</v>
      </c>
      <c r="W110" t="s">
        <v>257</v>
      </c>
      <c r="X110" t="s">
        <v>2622</v>
      </c>
      <c r="AE110" t="s">
        <v>2623</v>
      </c>
      <c r="AF110" t="s">
        <v>1601</v>
      </c>
      <c r="AG110" t="s">
        <v>2622</v>
      </c>
      <c r="AH110" t="s">
        <v>274</v>
      </c>
      <c r="AJ110">
        <v>22</v>
      </c>
      <c r="AP110">
        <v>15</v>
      </c>
      <c r="BJ110" t="s">
        <v>274</v>
      </c>
      <c r="BQ110">
        <f t="shared" si="3"/>
        <v>0</v>
      </c>
      <c r="BR110">
        <f t="shared" si="4"/>
        <v>3</v>
      </c>
      <c r="BT110" t="s">
        <v>1602</v>
      </c>
      <c r="BV110">
        <v>23</v>
      </c>
      <c r="BX110">
        <v>0</v>
      </c>
      <c r="BY110" t="s">
        <v>2783</v>
      </c>
      <c r="CD110" s="3">
        <v>0.46249999999999997</v>
      </c>
      <c r="CF110" t="s">
        <v>2784</v>
      </c>
      <c r="CJ110">
        <v>0</v>
      </c>
      <c r="CK110" t="s">
        <v>2785</v>
      </c>
      <c r="CL110" s="4">
        <v>38444</v>
      </c>
      <c r="CM110" t="s">
        <v>2786</v>
      </c>
      <c r="CN110" t="s">
        <v>2787</v>
      </c>
      <c r="CO110">
        <v>23</v>
      </c>
      <c r="CP110" t="s">
        <v>268</v>
      </c>
      <c r="CQ110" t="s">
        <v>269</v>
      </c>
      <c r="CR110" t="s">
        <v>1602</v>
      </c>
      <c r="CU110" t="s">
        <v>2788</v>
      </c>
      <c r="CW110">
        <v>0</v>
      </c>
      <c r="CY110">
        <v>1</v>
      </c>
      <c r="CZ110" t="s">
        <v>614</v>
      </c>
      <c r="DA110">
        <v>-43</v>
      </c>
      <c r="DB110">
        <v>5</v>
      </c>
      <c r="DC110" t="s">
        <v>2789</v>
      </c>
      <c r="DD110">
        <v>-30</v>
      </c>
      <c r="DF110" t="s">
        <v>1666</v>
      </c>
      <c r="DK110">
        <v>10</v>
      </c>
      <c r="DL110" s="4">
        <v>44449</v>
      </c>
      <c r="DM110">
        <v>20022</v>
      </c>
      <c r="DN110">
        <v>2021</v>
      </c>
      <c r="DO110">
        <v>0</v>
      </c>
      <c r="DQ110">
        <v>79116</v>
      </c>
      <c r="DR110">
        <v>145</v>
      </c>
      <c r="DU110" t="s">
        <v>274</v>
      </c>
      <c r="DV110" t="s">
        <v>257</v>
      </c>
      <c r="DX110">
        <v>24</v>
      </c>
      <c r="DY110" t="s">
        <v>275</v>
      </c>
      <c r="EE110">
        <v>0</v>
      </c>
      <c r="EF110" t="s">
        <v>2630</v>
      </c>
      <c r="EG110" t="s">
        <v>422</v>
      </c>
      <c r="EH110">
        <v>0</v>
      </c>
      <c r="EJ110" t="s">
        <v>340</v>
      </c>
      <c r="EK110" t="s">
        <v>2790</v>
      </c>
      <c r="EL110" t="s">
        <v>2791</v>
      </c>
      <c r="EM110" t="s">
        <v>2792</v>
      </c>
      <c r="EN110" t="s">
        <v>268</v>
      </c>
      <c r="EO110" t="s">
        <v>282</v>
      </c>
      <c r="EP110" t="s">
        <v>2793</v>
      </c>
      <c r="EQ110">
        <v>1</v>
      </c>
      <c r="ET110" t="s">
        <v>2794</v>
      </c>
      <c r="FE110">
        <v>0</v>
      </c>
      <c r="FF110">
        <v>20</v>
      </c>
      <c r="FG110" t="s">
        <v>590</v>
      </c>
      <c r="FI110" t="s">
        <v>590</v>
      </c>
      <c r="FJ110" t="s">
        <v>2795</v>
      </c>
      <c r="FL110">
        <v>0</v>
      </c>
      <c r="FN110">
        <v>0</v>
      </c>
      <c r="FQ110">
        <v>0</v>
      </c>
      <c r="FS110" t="s">
        <v>462</v>
      </c>
      <c r="FT110" t="s">
        <v>1002</v>
      </c>
      <c r="FU110" t="s">
        <v>274</v>
      </c>
      <c r="FV110" t="s">
        <v>777</v>
      </c>
      <c r="FW110" t="s">
        <v>1700</v>
      </c>
      <c r="FX110" t="s">
        <v>432</v>
      </c>
      <c r="FY110">
        <v>0</v>
      </c>
      <c r="GA110">
        <v>24.23</v>
      </c>
      <c r="GB110">
        <v>1</v>
      </c>
      <c r="GC110">
        <v>0</v>
      </c>
      <c r="GE110" t="s">
        <v>355</v>
      </c>
      <c r="GF110">
        <v>0</v>
      </c>
      <c r="GG110" t="s">
        <v>274</v>
      </c>
      <c r="GJ110">
        <v>0</v>
      </c>
      <c r="GK110">
        <v>0</v>
      </c>
      <c r="GM110" t="s">
        <v>2796</v>
      </c>
      <c r="GO110">
        <v>6</v>
      </c>
      <c r="HA110" t="s">
        <v>2797</v>
      </c>
      <c r="HB110" t="s">
        <v>1666</v>
      </c>
      <c r="HC110" t="s">
        <v>313</v>
      </c>
      <c r="HD110" t="s">
        <v>313</v>
      </c>
      <c r="HE110" t="s">
        <v>2798</v>
      </c>
      <c r="HF110">
        <v>0</v>
      </c>
      <c r="HG110">
        <v>11</v>
      </c>
      <c r="HH110">
        <v>24</v>
      </c>
      <c r="HI110" t="s">
        <v>275</v>
      </c>
      <c r="HL110">
        <v>4</v>
      </c>
      <c r="HW110">
        <v>-40</v>
      </c>
      <c r="HX110">
        <v>3958026</v>
      </c>
      <c r="HY110" t="s">
        <v>2799</v>
      </c>
      <c r="HZ110">
        <v>3958012</v>
      </c>
      <c r="IC110">
        <v>0</v>
      </c>
      <c r="ID110">
        <v>0</v>
      </c>
      <c r="IM110">
        <v>135</v>
      </c>
      <c r="IQ110" t="s">
        <v>1693</v>
      </c>
      <c r="IU110">
        <v>2</v>
      </c>
      <c r="IV110">
        <f>IF(AND(Table1[[#This Row],[R/P]]="P",Table1[[#This Row],[PaRes]]&lt;&gt;"SCRBL",Table1[[#This Row],[PaRes]]&lt;&gt;"RUN",Table1[[#This Row],[Penalty]]&lt;&gt;1),1,0)</f>
        <v>0</v>
      </c>
      <c r="IW110">
        <f>IF(AND(Table1[[#This Row],[Pass Play]]=1,Table1[[#This Row],[PaRes]]&lt;&gt;"SAC"),1,0)</f>
        <v>0</v>
      </c>
      <c r="IX110">
        <f>IF(Table1[[#This Row],[PaRes]]="COM",1,0)</f>
        <v>0</v>
      </c>
      <c r="IY110">
        <f>IF(Table1[[#This Row],[Pass Play]]=1,Table1[[#This Row],[Gn]],0)</f>
        <v>0</v>
      </c>
      <c r="IZ110">
        <f>IF(AND(Table1[[#This Row],[Pass Play]]=1,Table1[[#This Row],[EFF]]="Y"),1,0)</f>
        <v>0</v>
      </c>
      <c r="JA110">
        <f>IF(AND(Table1[[#This Row],[Pass Play]]=1,Table1[[#This Row],[EFF]]="Y"),Table1[[#This Row],[Gn]],0)</f>
        <v>0</v>
      </c>
      <c r="JB110">
        <f>IF(AND(Table1[[#This Row],[Pass Play]]=1,Table1[[#This Row],[Gn]]&gt;=15),1,0)</f>
        <v>0</v>
      </c>
      <c r="JC110">
        <f>IF(AND(Table1[[#This Row],[Pass Play]]=1,Table1[[#This Row],[Big Play Passes]]=1),Table1[[#This Row],[Gn]],0)</f>
        <v>0</v>
      </c>
      <c r="JD110">
        <f>IF(AND(OR(Table1[[#This Row],[R/P]]="R",Table1[[#This Row],[PaRes]]="SCRBL",Table1[[#This Row],[PaRes]]="RUN"),Table1[[#This Row],[Penalty]]&lt;&gt;1),1,0)</f>
        <v>1</v>
      </c>
      <c r="JE110">
        <f>IF(Table1[[#This Row],[Rush Attempts]]=1,Table1[[#This Row],[Gn]],0)</f>
        <v>10</v>
      </c>
      <c r="JF110">
        <f>IF(AND(Table1[[#This Row],[Rush Attempts]]=1,Table1[[#This Row],[EFF]]="Y"),1,0)</f>
        <v>1</v>
      </c>
      <c r="JG110">
        <f>IF(AND(Table1[[#This Row],[Rush Attempts]]=1,Table1[[#This Row],[EFF]]="Y"),Table1[[#This Row],[Gn]],0)</f>
        <v>10</v>
      </c>
      <c r="JH110">
        <f>IF(AND(Table1[[#This Row],[Rush Attempts]]=1,Table1[[#This Row],[Gn]]&gt;=10),1,0)</f>
        <v>1</v>
      </c>
      <c r="JI110">
        <f>IF(AND(Table1[[#This Row],[Rush Attempts]]=1,Table1[[#This Row],[Big Play Run]]=1),Table1[[#This Row],[Gn]],0)</f>
        <v>10</v>
      </c>
      <c r="JJ110">
        <f>IF(Table1[[#This Row],[PaRes]]="SAC",1,0)</f>
        <v>0</v>
      </c>
      <c r="JK110">
        <f>IF(Table1[[#This Row],[Sacks]]=1,Table1[[#This Row],[Gn]],0)</f>
        <v>0</v>
      </c>
      <c r="JL110">
        <f>IF(Table1[[#This Row],[PaRes]]="INT",1,0)</f>
        <v>0</v>
      </c>
      <c r="JM110">
        <f>IF(Table1[[#This Row],[pff_PENALTY]]&lt;&gt;"",1,0)</f>
        <v>0</v>
      </c>
      <c r="JN110">
        <f>Table1[[#This Row],[pff_PENYARDS]]</f>
        <v>0</v>
      </c>
      <c r="JO110">
        <f>IF(Table1[[#This Row],[S/End]]="TD",1,0)</f>
        <v>0</v>
      </c>
      <c r="JP110">
        <f>IF(OR(Table1[[#This Row],[S/End]]="FGGD"),1,0)</f>
        <v>0</v>
      </c>
      <c r="JQ110">
        <f>IF(OR(Table1[[#This Row],[S/End]]="FUM",Table1[[#This Row],[S/End]]="INT"),1,0)</f>
        <v>0</v>
      </c>
      <c r="JR110">
        <f>IF(AND(Table1[[#This Row],[Touchdown]]=1,Table1[[#This Row],[Pass Play]]=1),1,0)</f>
        <v>0</v>
      </c>
      <c r="JS110">
        <f t="shared" si="5"/>
        <v>0</v>
      </c>
      <c r="JT110">
        <f>IF(AND(OR(Table1[[#This Row],[Pass Play]]=1,Table1[[#This Row],[Rush Attempts]]=1),Table1[[#This Row],[Dn]]=3),1,0)</f>
        <v>0</v>
      </c>
      <c r="JU110">
        <f>IF(AND(Table1[[#This Row],[3rd down attempt]]=1,Table1[[#This Row],[EFF]]="Y"),1,0)</f>
        <v>0</v>
      </c>
      <c r="JV110">
        <f>IF(AND(Table1[[#This Row],[3rd down attempt]]=1,Table1[[#This Row],[Dist]]&gt;=7),1,0)</f>
        <v>0</v>
      </c>
      <c r="JW110">
        <f>IF(AND(OR(Table1[[#This Row],[Pass Play]]=1,Table1[[#This Row],[Rush Attempts]]=1),Table1[[#This Row],[Dn]]=4),1,0)</f>
        <v>0</v>
      </c>
      <c r="JX110">
        <f>IF(AND(Table1[[#This Row],[4th down attempt]]=1,Table1[[#This Row],[EFF]]="Y"),1,0)</f>
        <v>0</v>
      </c>
      <c r="JY110">
        <f>IF(AND(OR(Table1[[#This Row],[Pass Play]]=1,Table1[[#This Row],[Rush Attempts]]=1),Table1[[#This Row],[FPos]]&gt;=0,Table1[[#This Row],[FPos]]&lt;=20),1,0)</f>
        <v>0</v>
      </c>
      <c r="JZ110">
        <f>IF(AND(OR(Table1[[#This Row],[Pass Play]]=1,Table1[[#This Row],[Rush Attempts]]=1),Table1[[#This Row],[Dist]]&lt;=Table1[[#This Row],[Gn]]),1,0)</f>
        <v>1</v>
      </c>
      <c r="KA110">
        <f>IF(Table1[[#This Row],[S/End]]&lt;&gt;"",1,0)</f>
        <v>0</v>
      </c>
      <c r="KB110">
        <f>IF(Table1[[#This Row],[S/End]]="TD",1,0)</f>
        <v>0</v>
      </c>
      <c r="KC110">
        <f>IF(Table1[[#This Row],[S/End]]="FGGD",1,0)</f>
        <v>0</v>
      </c>
      <c r="KD110">
        <f>IF(AND(OR(Table1[[#This Row],[Pass Play]]=1,Table1[[#This Row],[Rush Attempts]]=1),Table1[[#This Row],[Gn]]&lt;0),1,0)</f>
        <v>0</v>
      </c>
      <c r="KE110" s="375">
        <f>IF(AND(Table1[[#This Row],[pff_DRVENDPSN]]=3,Table1[[#This Row],[pff_DRVENDEVENT]]="PUNT"),1,0)</f>
        <v>0</v>
      </c>
    </row>
    <row r="111" spans="1:291" hidden="1">
      <c r="A111">
        <v>60</v>
      </c>
      <c r="B111">
        <v>2102</v>
      </c>
      <c r="C111" t="s">
        <v>14476</v>
      </c>
      <c r="D111">
        <v>4</v>
      </c>
      <c r="E111">
        <v>1</v>
      </c>
      <c r="F111">
        <v>10</v>
      </c>
      <c r="G111">
        <v>0</v>
      </c>
      <c r="H111">
        <v>-40</v>
      </c>
      <c r="J111" t="s">
        <v>298</v>
      </c>
      <c r="K111">
        <v>12</v>
      </c>
      <c r="L111" t="s">
        <v>438</v>
      </c>
      <c r="M111" t="s">
        <v>2801</v>
      </c>
      <c r="N111" t="s">
        <v>568</v>
      </c>
      <c r="P111" t="s">
        <v>1066</v>
      </c>
      <c r="Q111" t="s">
        <v>1067</v>
      </c>
      <c r="S111" t="s">
        <v>443</v>
      </c>
      <c r="T111" t="s">
        <v>2802</v>
      </c>
      <c r="W111" t="s">
        <v>253</v>
      </c>
      <c r="X111" t="s">
        <v>2803</v>
      </c>
      <c r="Y111" t="s">
        <v>2804</v>
      </c>
      <c r="Z111" t="s">
        <v>2805</v>
      </c>
      <c r="AB111" t="s">
        <v>2806</v>
      </c>
      <c r="AC111" t="s">
        <v>2807</v>
      </c>
      <c r="AK111" t="s">
        <v>756</v>
      </c>
      <c r="AP111">
        <v>15</v>
      </c>
      <c r="BJ111" t="s">
        <v>274</v>
      </c>
      <c r="BQ111">
        <f t="shared" si="3"/>
        <v>1</v>
      </c>
      <c r="BR111">
        <f t="shared" si="4"/>
        <v>0</v>
      </c>
      <c r="BT111" t="s">
        <v>1602</v>
      </c>
      <c r="BV111">
        <v>23</v>
      </c>
      <c r="BX111">
        <v>1</v>
      </c>
      <c r="BY111" t="s">
        <v>2808</v>
      </c>
      <c r="CA111">
        <v>0</v>
      </c>
      <c r="CD111" s="3">
        <v>0.4381944444444445</v>
      </c>
      <c r="CE111" t="s">
        <v>274</v>
      </c>
      <c r="CF111" t="s">
        <v>2809</v>
      </c>
      <c r="CG111">
        <v>7</v>
      </c>
      <c r="CI111" t="s">
        <v>331</v>
      </c>
      <c r="CJ111">
        <v>0</v>
      </c>
      <c r="CK111" t="s">
        <v>2810</v>
      </c>
      <c r="CL111" s="4">
        <v>38444</v>
      </c>
      <c r="CM111" t="s">
        <v>2811</v>
      </c>
      <c r="CN111" t="s">
        <v>2812</v>
      </c>
      <c r="CO111">
        <v>23</v>
      </c>
      <c r="CQ111" t="s">
        <v>282</v>
      </c>
      <c r="CR111" t="s">
        <v>1602</v>
      </c>
      <c r="CU111" t="s">
        <v>2813</v>
      </c>
      <c r="CW111">
        <v>0</v>
      </c>
      <c r="CY111">
        <v>2</v>
      </c>
      <c r="CZ111" t="s">
        <v>614</v>
      </c>
      <c r="DA111">
        <v>-43</v>
      </c>
      <c r="DB111">
        <v>5</v>
      </c>
      <c r="DC111" t="s">
        <v>2789</v>
      </c>
      <c r="DD111">
        <v>-30</v>
      </c>
      <c r="DK111">
        <v>0</v>
      </c>
      <c r="DL111" s="4">
        <v>44449</v>
      </c>
      <c r="DM111">
        <v>20022</v>
      </c>
      <c r="DN111">
        <v>2021</v>
      </c>
      <c r="DO111">
        <v>0</v>
      </c>
      <c r="DQ111">
        <v>79116</v>
      </c>
      <c r="DR111">
        <v>146</v>
      </c>
      <c r="DU111" t="s">
        <v>274</v>
      </c>
      <c r="DV111" t="s">
        <v>257</v>
      </c>
      <c r="DX111">
        <v>24</v>
      </c>
      <c r="DY111" t="s">
        <v>275</v>
      </c>
      <c r="EB111" t="s">
        <v>2385</v>
      </c>
      <c r="EE111">
        <v>0</v>
      </c>
      <c r="EF111" t="s">
        <v>1533</v>
      </c>
      <c r="EG111" t="s">
        <v>1485</v>
      </c>
      <c r="EH111">
        <v>0</v>
      </c>
      <c r="EI111" t="s">
        <v>2814</v>
      </c>
      <c r="EJ111" t="s">
        <v>454</v>
      </c>
      <c r="EK111" t="s">
        <v>585</v>
      </c>
      <c r="EL111" t="s">
        <v>2815</v>
      </c>
      <c r="EM111" t="s">
        <v>2816</v>
      </c>
      <c r="EN111" t="s">
        <v>2256</v>
      </c>
      <c r="EO111" t="s">
        <v>269</v>
      </c>
      <c r="EP111" t="s">
        <v>345</v>
      </c>
      <c r="EQ111">
        <v>0</v>
      </c>
      <c r="ER111" t="s">
        <v>2817</v>
      </c>
      <c r="ES111" t="s">
        <v>1814</v>
      </c>
      <c r="ET111" t="s">
        <v>2818</v>
      </c>
      <c r="EU111">
        <v>5</v>
      </c>
      <c r="EV111" t="s">
        <v>257</v>
      </c>
      <c r="EW111" t="s">
        <v>1983</v>
      </c>
      <c r="EX111" t="s">
        <v>771</v>
      </c>
      <c r="EY111" t="s">
        <v>898</v>
      </c>
      <c r="FB111" t="s">
        <v>499</v>
      </c>
      <c r="FC111" t="s">
        <v>2819</v>
      </c>
      <c r="FE111">
        <v>1</v>
      </c>
      <c r="FF111">
        <v>8</v>
      </c>
      <c r="FL111">
        <v>0</v>
      </c>
      <c r="FN111">
        <v>0</v>
      </c>
      <c r="FQ111">
        <v>0</v>
      </c>
      <c r="FS111" t="s">
        <v>287</v>
      </c>
      <c r="FT111" t="s">
        <v>288</v>
      </c>
      <c r="FU111" t="s">
        <v>2820</v>
      </c>
      <c r="FV111" t="s">
        <v>2821</v>
      </c>
      <c r="FW111" t="s">
        <v>2037</v>
      </c>
      <c r="FY111">
        <v>0</v>
      </c>
      <c r="GA111">
        <v>24.23</v>
      </c>
      <c r="GB111">
        <v>1</v>
      </c>
      <c r="GC111">
        <v>0</v>
      </c>
      <c r="GD111" t="s">
        <v>2822</v>
      </c>
      <c r="GF111">
        <v>0</v>
      </c>
      <c r="GG111" t="s">
        <v>274</v>
      </c>
      <c r="GI111">
        <v>2.4</v>
      </c>
      <c r="GJ111">
        <v>0</v>
      </c>
      <c r="GK111">
        <v>0</v>
      </c>
      <c r="GM111" t="s">
        <v>2169</v>
      </c>
      <c r="GP111" t="s">
        <v>499</v>
      </c>
      <c r="GR111">
        <v>50</v>
      </c>
      <c r="HA111" t="s">
        <v>2823</v>
      </c>
      <c r="HC111" t="s">
        <v>294</v>
      </c>
      <c r="HD111" t="s">
        <v>313</v>
      </c>
      <c r="HE111" t="s">
        <v>1942</v>
      </c>
      <c r="HF111">
        <v>0</v>
      </c>
      <c r="HG111">
        <v>12</v>
      </c>
      <c r="HH111">
        <v>24</v>
      </c>
      <c r="HI111" t="s">
        <v>275</v>
      </c>
      <c r="HK111" t="s">
        <v>492</v>
      </c>
      <c r="HL111" t="s">
        <v>2264</v>
      </c>
      <c r="HM111" t="s">
        <v>1814</v>
      </c>
      <c r="HO111" t="s">
        <v>2824</v>
      </c>
      <c r="HP111" t="s">
        <v>2825</v>
      </c>
      <c r="HQ111" t="s">
        <v>2826</v>
      </c>
      <c r="HR111" t="s">
        <v>2827</v>
      </c>
      <c r="HT111" t="s">
        <v>2828</v>
      </c>
      <c r="HW111">
        <v>-40</v>
      </c>
      <c r="HX111">
        <v>3958122</v>
      </c>
      <c r="HY111" t="s">
        <v>1814</v>
      </c>
      <c r="HZ111">
        <v>3958026</v>
      </c>
      <c r="IC111">
        <v>-1.5</v>
      </c>
      <c r="ID111">
        <v>1</v>
      </c>
      <c r="IM111">
        <v>136</v>
      </c>
      <c r="IU111">
        <v>2</v>
      </c>
      <c r="IV111">
        <f>IF(AND(Table1[[#This Row],[R/P]]="P",Table1[[#This Row],[PaRes]]&lt;&gt;"SCRBL",Table1[[#This Row],[PaRes]]&lt;&gt;"RUN",Table1[[#This Row],[Penalty]]&lt;&gt;1),1,0)</f>
        <v>1</v>
      </c>
      <c r="IW111">
        <f>IF(AND(Table1[[#This Row],[Pass Play]]=1,Table1[[#This Row],[PaRes]]&lt;&gt;"SAC"),1,0)</f>
        <v>1</v>
      </c>
      <c r="IX111">
        <f>IF(Table1[[#This Row],[PaRes]]="COM",1,0)</f>
        <v>0</v>
      </c>
      <c r="IY111">
        <f>IF(Table1[[#This Row],[Pass Play]]=1,Table1[[#This Row],[Gn]],0)</f>
        <v>0</v>
      </c>
      <c r="IZ111">
        <f>IF(AND(Table1[[#This Row],[Pass Play]]=1,Table1[[#This Row],[EFF]]="Y"),1,0)</f>
        <v>0</v>
      </c>
      <c r="JA111">
        <f>IF(AND(Table1[[#This Row],[Pass Play]]=1,Table1[[#This Row],[EFF]]="Y"),Table1[[#This Row],[Gn]],0)</f>
        <v>0</v>
      </c>
      <c r="JB111">
        <f>IF(AND(Table1[[#This Row],[Pass Play]]=1,Table1[[#This Row],[Gn]]&gt;=15),1,0)</f>
        <v>0</v>
      </c>
      <c r="JC111">
        <f>IF(AND(Table1[[#This Row],[Pass Play]]=1,Table1[[#This Row],[Big Play Passes]]=1),Table1[[#This Row],[Gn]],0)</f>
        <v>0</v>
      </c>
      <c r="JD111">
        <f>IF(AND(OR(Table1[[#This Row],[R/P]]="R",Table1[[#This Row],[PaRes]]="SCRBL",Table1[[#This Row],[PaRes]]="RUN"),Table1[[#This Row],[Penalty]]&lt;&gt;1),1,0)</f>
        <v>0</v>
      </c>
      <c r="JE111">
        <f>IF(Table1[[#This Row],[Rush Attempts]]=1,Table1[[#This Row],[Gn]],0)</f>
        <v>0</v>
      </c>
      <c r="JF111">
        <f>IF(AND(Table1[[#This Row],[Rush Attempts]]=1,Table1[[#This Row],[EFF]]="Y"),1,0)</f>
        <v>0</v>
      </c>
      <c r="JG111">
        <f>IF(AND(Table1[[#This Row],[Rush Attempts]]=1,Table1[[#This Row],[EFF]]="Y"),Table1[[#This Row],[Gn]],0)</f>
        <v>0</v>
      </c>
      <c r="JH111">
        <f>IF(AND(Table1[[#This Row],[Rush Attempts]]=1,Table1[[#This Row],[Gn]]&gt;=10),1,0)</f>
        <v>0</v>
      </c>
      <c r="JI111">
        <f>IF(AND(Table1[[#This Row],[Rush Attempts]]=1,Table1[[#This Row],[Big Play Run]]=1),Table1[[#This Row],[Gn]],0)</f>
        <v>0</v>
      </c>
      <c r="JJ111">
        <f>IF(Table1[[#This Row],[PaRes]]="SAC",1,0)</f>
        <v>0</v>
      </c>
      <c r="JK111">
        <f>IF(Table1[[#This Row],[Sacks]]=1,Table1[[#This Row],[Gn]],0)</f>
        <v>0</v>
      </c>
      <c r="JL111">
        <f>IF(Table1[[#This Row],[PaRes]]="INT",1,0)</f>
        <v>0</v>
      </c>
      <c r="JM111">
        <f>IF(Table1[[#This Row],[pff_PENALTY]]&lt;&gt;"",1,0)</f>
        <v>0</v>
      </c>
      <c r="JN111">
        <f>Table1[[#This Row],[pff_PENYARDS]]</f>
        <v>0</v>
      </c>
      <c r="JO111">
        <f>IF(Table1[[#This Row],[S/End]]="TD",1,0)</f>
        <v>0</v>
      </c>
      <c r="JP111">
        <f>IF(OR(Table1[[#This Row],[S/End]]="FGGD"),1,0)</f>
        <v>0</v>
      </c>
      <c r="JQ111">
        <f>IF(OR(Table1[[#This Row],[S/End]]="FUM",Table1[[#This Row],[S/End]]="INT"),1,0)</f>
        <v>0</v>
      </c>
      <c r="JR111">
        <f>IF(AND(Table1[[#This Row],[Touchdown]]=1,Table1[[#This Row],[Pass Play]]=1),1,0)</f>
        <v>0</v>
      </c>
      <c r="JS111">
        <f t="shared" si="5"/>
        <v>0</v>
      </c>
      <c r="JT111">
        <f>IF(AND(OR(Table1[[#This Row],[Pass Play]]=1,Table1[[#This Row],[Rush Attempts]]=1),Table1[[#This Row],[Dn]]=3),1,0)</f>
        <v>0</v>
      </c>
      <c r="JU111">
        <f>IF(AND(Table1[[#This Row],[3rd down attempt]]=1,Table1[[#This Row],[EFF]]="Y"),1,0)</f>
        <v>0</v>
      </c>
      <c r="JV111">
        <f>IF(AND(Table1[[#This Row],[3rd down attempt]]=1,Table1[[#This Row],[Dist]]&gt;=7),1,0)</f>
        <v>0</v>
      </c>
      <c r="JW111">
        <f>IF(AND(OR(Table1[[#This Row],[Pass Play]]=1,Table1[[#This Row],[Rush Attempts]]=1),Table1[[#This Row],[Dn]]=4),1,0)</f>
        <v>0</v>
      </c>
      <c r="JX111">
        <f>IF(AND(Table1[[#This Row],[4th down attempt]]=1,Table1[[#This Row],[EFF]]="Y"),1,0)</f>
        <v>0</v>
      </c>
      <c r="JY111">
        <f>IF(AND(OR(Table1[[#This Row],[Pass Play]]=1,Table1[[#This Row],[Rush Attempts]]=1),Table1[[#This Row],[FPos]]&gt;=0,Table1[[#This Row],[FPos]]&lt;=20),1,0)</f>
        <v>0</v>
      </c>
      <c r="JZ111">
        <f>IF(AND(OR(Table1[[#This Row],[Pass Play]]=1,Table1[[#This Row],[Rush Attempts]]=1),Table1[[#This Row],[Dist]]&lt;=Table1[[#This Row],[Gn]]),1,0)</f>
        <v>0</v>
      </c>
      <c r="KA111">
        <f>IF(Table1[[#This Row],[S/End]]&lt;&gt;"",1,0)</f>
        <v>0</v>
      </c>
      <c r="KB111">
        <f>IF(Table1[[#This Row],[S/End]]="TD",1,0)</f>
        <v>0</v>
      </c>
      <c r="KC111">
        <f>IF(Table1[[#This Row],[S/End]]="FGGD",1,0)</f>
        <v>0</v>
      </c>
      <c r="KD111">
        <f>IF(AND(OR(Table1[[#This Row],[Pass Play]]=1,Table1[[#This Row],[Rush Attempts]]=1),Table1[[#This Row],[Gn]]&lt;0),1,0)</f>
        <v>0</v>
      </c>
      <c r="KE111" s="375">
        <f>IF(AND(Table1[[#This Row],[pff_DRVENDPSN]]=3,Table1[[#This Row],[pff_DRVENDEVENT]]="PUNT"),1,0)</f>
        <v>0</v>
      </c>
    </row>
    <row r="112" spans="1:291" hidden="1">
      <c r="A112">
        <v>61</v>
      </c>
      <c r="B112">
        <v>2102</v>
      </c>
      <c r="C112" t="s">
        <v>14476</v>
      </c>
      <c r="D112">
        <v>4</v>
      </c>
      <c r="E112">
        <v>2</v>
      </c>
      <c r="F112">
        <v>10</v>
      </c>
      <c r="H112">
        <v>-40</v>
      </c>
      <c r="J112" t="s">
        <v>298</v>
      </c>
      <c r="K112">
        <v>12</v>
      </c>
      <c r="L112" t="s">
        <v>2113</v>
      </c>
      <c r="M112" t="s">
        <v>2114</v>
      </c>
      <c r="N112" t="s">
        <v>440</v>
      </c>
      <c r="O112" t="s">
        <v>254</v>
      </c>
      <c r="P112" t="s">
        <v>870</v>
      </c>
      <c r="Q112" t="s">
        <v>871</v>
      </c>
      <c r="T112" t="s">
        <v>872</v>
      </c>
      <c r="W112" t="s">
        <v>257</v>
      </c>
      <c r="X112" t="s">
        <v>1709</v>
      </c>
      <c r="AE112" t="s">
        <v>807</v>
      </c>
      <c r="AF112" t="s">
        <v>808</v>
      </c>
      <c r="AG112" t="s">
        <v>1709</v>
      </c>
      <c r="AH112" t="s">
        <v>274</v>
      </c>
      <c r="AJ112">
        <v>22</v>
      </c>
      <c r="AP112">
        <v>15</v>
      </c>
      <c r="AU112" t="s">
        <v>254</v>
      </c>
      <c r="BJ112" t="s">
        <v>274</v>
      </c>
      <c r="BQ112">
        <f t="shared" si="3"/>
        <v>0</v>
      </c>
      <c r="BR112">
        <f t="shared" si="4"/>
        <v>16</v>
      </c>
      <c r="BT112" t="s">
        <v>1602</v>
      </c>
      <c r="BV112">
        <v>23</v>
      </c>
      <c r="BX112">
        <v>0</v>
      </c>
      <c r="BY112" t="s">
        <v>2830</v>
      </c>
      <c r="CD112" s="3">
        <v>0.43402777777777773</v>
      </c>
      <c r="CF112" t="s">
        <v>2831</v>
      </c>
      <c r="CJ112">
        <v>0</v>
      </c>
      <c r="CK112" t="s">
        <v>2832</v>
      </c>
      <c r="CL112" s="4">
        <v>38444</v>
      </c>
      <c r="CM112" t="s">
        <v>2833</v>
      </c>
      <c r="CN112" t="s">
        <v>2834</v>
      </c>
      <c r="CO112">
        <v>23</v>
      </c>
      <c r="CQ112" t="s">
        <v>282</v>
      </c>
      <c r="CR112" t="s">
        <v>1602</v>
      </c>
      <c r="CU112" t="s">
        <v>2835</v>
      </c>
      <c r="CW112">
        <v>0</v>
      </c>
      <c r="CY112">
        <v>3</v>
      </c>
      <c r="CZ112" t="s">
        <v>614</v>
      </c>
      <c r="DA112">
        <v>-43</v>
      </c>
      <c r="DB112">
        <v>5</v>
      </c>
      <c r="DC112" t="s">
        <v>2789</v>
      </c>
      <c r="DD112">
        <v>-30</v>
      </c>
      <c r="DF112" t="s">
        <v>1760</v>
      </c>
      <c r="DK112">
        <v>-5</v>
      </c>
      <c r="DL112" s="4">
        <v>44449</v>
      </c>
      <c r="DM112">
        <v>20022</v>
      </c>
      <c r="DN112">
        <v>2021</v>
      </c>
      <c r="DO112">
        <v>0</v>
      </c>
      <c r="DQ112">
        <v>79116</v>
      </c>
      <c r="DR112">
        <v>147</v>
      </c>
      <c r="DU112" t="s">
        <v>274</v>
      </c>
      <c r="DV112" t="s">
        <v>257</v>
      </c>
      <c r="DX112">
        <v>24</v>
      </c>
      <c r="DY112" t="s">
        <v>275</v>
      </c>
      <c r="EE112">
        <v>0</v>
      </c>
      <c r="EF112" t="s">
        <v>2836</v>
      </c>
      <c r="EG112" t="s">
        <v>675</v>
      </c>
      <c r="EH112">
        <v>1</v>
      </c>
      <c r="EJ112" t="s">
        <v>454</v>
      </c>
      <c r="EK112" t="s">
        <v>2470</v>
      </c>
      <c r="EL112" t="s">
        <v>2837</v>
      </c>
      <c r="EM112" t="s">
        <v>2838</v>
      </c>
      <c r="EN112" t="s">
        <v>772</v>
      </c>
      <c r="EO112" t="s">
        <v>269</v>
      </c>
      <c r="EP112" t="s">
        <v>1698</v>
      </c>
      <c r="EQ112">
        <v>0</v>
      </c>
      <c r="ET112" t="s">
        <v>2839</v>
      </c>
      <c r="FE112">
        <v>0</v>
      </c>
      <c r="FF112">
        <v>12</v>
      </c>
      <c r="FG112" t="s">
        <v>621</v>
      </c>
      <c r="FI112" t="s">
        <v>621</v>
      </c>
      <c r="FL112">
        <v>0</v>
      </c>
      <c r="FN112">
        <v>0</v>
      </c>
      <c r="FQ112">
        <v>0</v>
      </c>
      <c r="FS112" t="s">
        <v>395</v>
      </c>
      <c r="FT112" t="s">
        <v>1029</v>
      </c>
      <c r="FU112" t="s">
        <v>274</v>
      </c>
      <c r="FV112" t="s">
        <v>496</v>
      </c>
      <c r="FW112" t="s">
        <v>1721</v>
      </c>
      <c r="FY112">
        <v>0</v>
      </c>
      <c r="GA112">
        <v>24.23</v>
      </c>
      <c r="GB112">
        <v>1</v>
      </c>
      <c r="GC112">
        <v>0</v>
      </c>
      <c r="GD112" t="s">
        <v>2648</v>
      </c>
      <c r="GE112" t="s">
        <v>355</v>
      </c>
      <c r="GF112">
        <v>0</v>
      </c>
      <c r="GG112" t="s">
        <v>895</v>
      </c>
      <c r="GJ112">
        <v>1</v>
      </c>
      <c r="GK112">
        <v>0</v>
      </c>
      <c r="GM112" t="s">
        <v>2840</v>
      </c>
      <c r="GO112">
        <v>3</v>
      </c>
      <c r="HA112" t="s">
        <v>2841</v>
      </c>
      <c r="HC112" t="s">
        <v>313</v>
      </c>
      <c r="HD112" t="s">
        <v>313</v>
      </c>
      <c r="HE112" t="s">
        <v>2842</v>
      </c>
      <c r="HF112">
        <v>1</v>
      </c>
      <c r="HG112">
        <v>12</v>
      </c>
      <c r="HH112">
        <v>24</v>
      </c>
      <c r="HI112" t="s">
        <v>275</v>
      </c>
      <c r="HL112">
        <v>4</v>
      </c>
      <c r="HU112" t="s">
        <v>2843</v>
      </c>
      <c r="HV112">
        <v>-5</v>
      </c>
      <c r="HW112">
        <v>-35</v>
      </c>
      <c r="HX112">
        <v>3958147</v>
      </c>
      <c r="HY112" t="s">
        <v>2844</v>
      </c>
      <c r="HZ112">
        <v>3958122</v>
      </c>
      <c r="IC112">
        <v>0</v>
      </c>
      <c r="ID112">
        <v>0</v>
      </c>
      <c r="IM112">
        <v>137</v>
      </c>
      <c r="IQ112" t="s">
        <v>1760</v>
      </c>
      <c r="IR112" t="s">
        <v>1666</v>
      </c>
      <c r="IU112">
        <v>2</v>
      </c>
      <c r="IV112">
        <f>IF(AND(Table1[[#This Row],[R/P]]="P",Table1[[#This Row],[PaRes]]&lt;&gt;"SCRBL",Table1[[#This Row],[PaRes]]&lt;&gt;"RUN",Table1[[#This Row],[Penalty]]&lt;&gt;1),1,0)</f>
        <v>0</v>
      </c>
      <c r="IW112">
        <f>IF(AND(Table1[[#This Row],[Pass Play]]=1,Table1[[#This Row],[PaRes]]&lt;&gt;"SAC"),1,0)</f>
        <v>0</v>
      </c>
      <c r="IX112">
        <f>IF(Table1[[#This Row],[PaRes]]="COM",1,0)</f>
        <v>0</v>
      </c>
      <c r="IY112">
        <f>IF(Table1[[#This Row],[Pass Play]]=1,Table1[[#This Row],[Gn]],0)</f>
        <v>0</v>
      </c>
      <c r="IZ112">
        <f>IF(AND(Table1[[#This Row],[Pass Play]]=1,Table1[[#This Row],[EFF]]="Y"),1,0)</f>
        <v>0</v>
      </c>
      <c r="JA112">
        <f>IF(AND(Table1[[#This Row],[Pass Play]]=1,Table1[[#This Row],[EFF]]="Y"),Table1[[#This Row],[Gn]],0)</f>
        <v>0</v>
      </c>
      <c r="JB112">
        <f>IF(AND(Table1[[#This Row],[Pass Play]]=1,Table1[[#This Row],[Gn]]&gt;=15),1,0)</f>
        <v>0</v>
      </c>
      <c r="JC112">
        <f>IF(AND(Table1[[#This Row],[Pass Play]]=1,Table1[[#This Row],[Big Play Passes]]=1),Table1[[#This Row],[Gn]],0)</f>
        <v>0</v>
      </c>
      <c r="JD112">
        <f>IF(AND(OR(Table1[[#This Row],[R/P]]="R",Table1[[#This Row],[PaRes]]="SCRBL",Table1[[#This Row],[PaRes]]="RUN"),Table1[[#This Row],[Penalty]]&lt;&gt;1),1,0)</f>
        <v>0</v>
      </c>
      <c r="JE112">
        <f>IF(Table1[[#This Row],[Rush Attempts]]=1,Table1[[#This Row],[Gn]],0)</f>
        <v>0</v>
      </c>
      <c r="JF112">
        <f>IF(AND(Table1[[#This Row],[Rush Attempts]]=1,Table1[[#This Row],[EFF]]="Y"),1,0)</f>
        <v>0</v>
      </c>
      <c r="JG112">
        <f>IF(AND(Table1[[#This Row],[Rush Attempts]]=1,Table1[[#This Row],[EFF]]="Y"),Table1[[#This Row],[Gn]],0)</f>
        <v>0</v>
      </c>
      <c r="JH112">
        <f>IF(AND(Table1[[#This Row],[Rush Attempts]]=1,Table1[[#This Row],[Gn]]&gt;=10),1,0)</f>
        <v>0</v>
      </c>
      <c r="JI112">
        <f>IF(AND(Table1[[#This Row],[Rush Attempts]]=1,Table1[[#This Row],[Big Play Run]]=1),Table1[[#This Row],[Gn]],0)</f>
        <v>0</v>
      </c>
      <c r="JJ112">
        <f>IF(Table1[[#This Row],[PaRes]]="SAC",1,0)</f>
        <v>0</v>
      </c>
      <c r="JK112">
        <f>IF(Table1[[#This Row],[Sacks]]=1,Table1[[#This Row],[Gn]],0)</f>
        <v>0</v>
      </c>
      <c r="JL112">
        <f>IF(Table1[[#This Row],[PaRes]]="INT",1,0)</f>
        <v>0</v>
      </c>
      <c r="JM112">
        <f>IF(Table1[[#This Row],[pff_PENALTY]]&lt;&gt;"",1,0)</f>
        <v>1</v>
      </c>
      <c r="JN112">
        <f>Table1[[#This Row],[pff_PENYARDS]]</f>
        <v>-5</v>
      </c>
      <c r="JO112">
        <f>IF(Table1[[#This Row],[S/End]]="TD",1,0)</f>
        <v>0</v>
      </c>
      <c r="JP112">
        <f>IF(OR(Table1[[#This Row],[S/End]]="FGGD"),1,0)</f>
        <v>0</v>
      </c>
      <c r="JQ112">
        <f>IF(OR(Table1[[#This Row],[S/End]]="FUM",Table1[[#This Row],[S/End]]="INT"),1,0)</f>
        <v>0</v>
      </c>
      <c r="JR112">
        <f>IF(AND(Table1[[#This Row],[Touchdown]]=1,Table1[[#This Row],[Pass Play]]=1),1,0)</f>
        <v>0</v>
      </c>
      <c r="JS112">
        <f t="shared" si="5"/>
        <v>0</v>
      </c>
      <c r="JT112">
        <f>IF(AND(OR(Table1[[#This Row],[Pass Play]]=1,Table1[[#This Row],[Rush Attempts]]=1),Table1[[#This Row],[Dn]]=3),1,0)</f>
        <v>0</v>
      </c>
      <c r="JU112">
        <f>IF(AND(Table1[[#This Row],[3rd down attempt]]=1,Table1[[#This Row],[EFF]]="Y"),1,0)</f>
        <v>0</v>
      </c>
      <c r="JV112">
        <f>IF(AND(Table1[[#This Row],[3rd down attempt]]=1,Table1[[#This Row],[Dist]]&gt;=7),1,0)</f>
        <v>0</v>
      </c>
      <c r="JW112">
        <f>IF(AND(OR(Table1[[#This Row],[Pass Play]]=1,Table1[[#This Row],[Rush Attempts]]=1),Table1[[#This Row],[Dn]]=4),1,0)</f>
        <v>0</v>
      </c>
      <c r="JX112">
        <f>IF(AND(Table1[[#This Row],[4th down attempt]]=1,Table1[[#This Row],[EFF]]="Y"),1,0)</f>
        <v>0</v>
      </c>
      <c r="JY112">
        <f>IF(AND(OR(Table1[[#This Row],[Pass Play]]=1,Table1[[#This Row],[Rush Attempts]]=1),Table1[[#This Row],[FPos]]&gt;=0,Table1[[#This Row],[FPos]]&lt;=20),1,0)</f>
        <v>0</v>
      </c>
      <c r="JZ112">
        <f>IF(AND(OR(Table1[[#This Row],[Pass Play]]=1,Table1[[#This Row],[Rush Attempts]]=1),Table1[[#This Row],[Dist]]&lt;=Table1[[#This Row],[Gn]]),1,0)</f>
        <v>0</v>
      </c>
      <c r="KA112">
        <f>IF(Table1[[#This Row],[S/End]]&lt;&gt;"",1,0)</f>
        <v>0</v>
      </c>
      <c r="KB112">
        <f>IF(Table1[[#This Row],[S/End]]="TD",1,0)</f>
        <v>0</v>
      </c>
      <c r="KC112">
        <f>IF(Table1[[#This Row],[S/End]]="FGGD",1,0)</f>
        <v>0</v>
      </c>
      <c r="KD112">
        <f>IF(AND(OR(Table1[[#This Row],[Pass Play]]=1,Table1[[#This Row],[Rush Attempts]]=1),Table1[[#This Row],[Gn]]&lt;0),1,0)</f>
        <v>0</v>
      </c>
      <c r="KE112" s="375">
        <f>IF(AND(Table1[[#This Row],[pff_DRVENDPSN]]=3,Table1[[#This Row],[pff_DRVENDEVENT]]="PUNT"),1,0)</f>
        <v>0</v>
      </c>
    </row>
    <row r="113" spans="1:291" hidden="1">
      <c r="A113">
        <v>62</v>
      </c>
      <c r="B113">
        <v>2102</v>
      </c>
      <c r="C113" t="s">
        <v>14476</v>
      </c>
      <c r="D113">
        <v>4</v>
      </c>
      <c r="E113">
        <v>2</v>
      </c>
      <c r="F113">
        <v>15</v>
      </c>
      <c r="G113">
        <v>8</v>
      </c>
      <c r="H113">
        <v>-35</v>
      </c>
      <c r="J113" t="s">
        <v>254</v>
      </c>
      <c r="K113">
        <v>11</v>
      </c>
      <c r="L113">
        <v>11</v>
      </c>
      <c r="M113" t="s">
        <v>2846</v>
      </c>
      <c r="N113" t="s">
        <v>408</v>
      </c>
      <c r="P113" t="s">
        <v>409</v>
      </c>
      <c r="Q113" t="s">
        <v>442</v>
      </c>
      <c r="W113" t="s">
        <v>257</v>
      </c>
      <c r="X113" t="s">
        <v>2847</v>
      </c>
      <c r="AE113" t="s">
        <v>2070</v>
      </c>
      <c r="AF113" t="s">
        <v>2071</v>
      </c>
      <c r="AG113" t="s">
        <v>2847</v>
      </c>
      <c r="AH113" t="s">
        <v>274</v>
      </c>
      <c r="AJ113">
        <v>22</v>
      </c>
      <c r="AP113">
        <v>15</v>
      </c>
      <c r="BJ113" t="s">
        <v>274</v>
      </c>
      <c r="BQ113">
        <f t="shared" si="3"/>
        <v>0</v>
      </c>
      <c r="BR113">
        <f t="shared" si="4"/>
        <v>4</v>
      </c>
      <c r="BT113" t="s">
        <v>1602</v>
      </c>
      <c r="BV113">
        <v>23</v>
      </c>
      <c r="BX113">
        <v>0</v>
      </c>
      <c r="BY113" t="s">
        <v>2848</v>
      </c>
      <c r="CD113" s="3">
        <v>0.41875000000000001</v>
      </c>
      <c r="CF113" t="s">
        <v>2849</v>
      </c>
      <c r="CJ113">
        <v>0</v>
      </c>
      <c r="CK113" t="s">
        <v>2850</v>
      </c>
      <c r="CL113" s="4">
        <v>38444</v>
      </c>
      <c r="CM113" t="s">
        <v>2851</v>
      </c>
      <c r="CN113" t="s">
        <v>2852</v>
      </c>
      <c r="CO113">
        <v>23</v>
      </c>
      <c r="CQ113" t="s">
        <v>418</v>
      </c>
      <c r="CR113" t="s">
        <v>1602</v>
      </c>
      <c r="CU113" t="s">
        <v>2610</v>
      </c>
      <c r="CW113">
        <v>0</v>
      </c>
      <c r="CY113">
        <v>4</v>
      </c>
      <c r="CZ113" t="s">
        <v>614</v>
      </c>
      <c r="DA113">
        <v>-43</v>
      </c>
      <c r="DB113">
        <v>5</v>
      </c>
      <c r="DC113" t="s">
        <v>2789</v>
      </c>
      <c r="DD113">
        <v>-30</v>
      </c>
      <c r="DF113" t="s">
        <v>1666</v>
      </c>
      <c r="DK113">
        <v>8</v>
      </c>
      <c r="DL113" s="4">
        <v>44449</v>
      </c>
      <c r="DM113">
        <v>20022</v>
      </c>
      <c r="DN113">
        <v>2021</v>
      </c>
      <c r="DO113">
        <v>0</v>
      </c>
      <c r="DQ113">
        <v>79116</v>
      </c>
      <c r="DR113">
        <v>148</v>
      </c>
      <c r="DU113" t="s">
        <v>274</v>
      </c>
      <c r="DV113" t="s">
        <v>257</v>
      </c>
      <c r="DX113">
        <v>24</v>
      </c>
      <c r="DY113" t="s">
        <v>275</v>
      </c>
      <c r="EE113">
        <v>0</v>
      </c>
      <c r="EF113" t="s">
        <v>421</v>
      </c>
      <c r="EG113" t="s">
        <v>422</v>
      </c>
      <c r="EH113">
        <v>0</v>
      </c>
      <c r="EJ113" t="s">
        <v>340</v>
      </c>
      <c r="EK113" t="s">
        <v>2853</v>
      </c>
      <c r="EL113" t="s">
        <v>2854</v>
      </c>
      <c r="EM113" t="s">
        <v>2855</v>
      </c>
      <c r="EN113" t="s">
        <v>1395</v>
      </c>
      <c r="EO113" t="s">
        <v>418</v>
      </c>
      <c r="EP113" t="s">
        <v>707</v>
      </c>
      <c r="EQ113">
        <v>0</v>
      </c>
      <c r="ET113" t="s">
        <v>2856</v>
      </c>
      <c r="FE113">
        <v>0</v>
      </c>
      <c r="FF113">
        <v>9</v>
      </c>
      <c r="FG113" t="s">
        <v>590</v>
      </c>
      <c r="FI113" t="s">
        <v>590</v>
      </c>
      <c r="FL113">
        <v>0</v>
      </c>
      <c r="FN113">
        <v>0</v>
      </c>
      <c r="FQ113">
        <v>0</v>
      </c>
      <c r="FS113" t="s">
        <v>395</v>
      </c>
      <c r="FT113" t="s">
        <v>1029</v>
      </c>
      <c r="FU113" t="s">
        <v>274</v>
      </c>
      <c r="FV113" t="s">
        <v>496</v>
      </c>
      <c r="FW113" t="s">
        <v>397</v>
      </c>
      <c r="FY113">
        <v>0</v>
      </c>
      <c r="GA113">
        <v>24.23</v>
      </c>
      <c r="GB113">
        <v>1</v>
      </c>
      <c r="GC113">
        <v>0</v>
      </c>
      <c r="GE113" t="s">
        <v>355</v>
      </c>
      <c r="GF113">
        <v>0</v>
      </c>
      <c r="GG113" t="s">
        <v>274</v>
      </c>
      <c r="GJ113">
        <v>0</v>
      </c>
      <c r="GK113">
        <v>0</v>
      </c>
      <c r="GM113" t="s">
        <v>2857</v>
      </c>
      <c r="GO113">
        <v>5</v>
      </c>
      <c r="HA113" t="s">
        <v>2858</v>
      </c>
      <c r="HC113" t="s">
        <v>294</v>
      </c>
      <c r="HD113" t="s">
        <v>313</v>
      </c>
      <c r="HE113" t="s">
        <v>2859</v>
      </c>
      <c r="HF113">
        <v>0</v>
      </c>
      <c r="HG113">
        <v>11</v>
      </c>
      <c r="HH113">
        <v>24</v>
      </c>
      <c r="HI113" t="s">
        <v>275</v>
      </c>
      <c r="HL113">
        <v>4</v>
      </c>
      <c r="HW113">
        <v>-43</v>
      </c>
      <c r="HX113">
        <v>3958216</v>
      </c>
      <c r="HY113" t="s">
        <v>2860</v>
      </c>
      <c r="HZ113">
        <v>3958147</v>
      </c>
      <c r="IC113">
        <v>0</v>
      </c>
      <c r="ID113">
        <v>0</v>
      </c>
      <c r="IM113">
        <v>138</v>
      </c>
      <c r="IO113" t="s">
        <v>1666</v>
      </c>
      <c r="IQ113" t="s">
        <v>1666</v>
      </c>
      <c r="IU113">
        <v>2</v>
      </c>
      <c r="IV113">
        <f>IF(AND(Table1[[#This Row],[R/P]]="P",Table1[[#This Row],[PaRes]]&lt;&gt;"SCRBL",Table1[[#This Row],[PaRes]]&lt;&gt;"RUN",Table1[[#This Row],[Penalty]]&lt;&gt;1),1,0)</f>
        <v>0</v>
      </c>
      <c r="IW113">
        <f>IF(AND(Table1[[#This Row],[Pass Play]]=1,Table1[[#This Row],[PaRes]]&lt;&gt;"SAC"),1,0)</f>
        <v>0</v>
      </c>
      <c r="IX113">
        <f>IF(Table1[[#This Row],[PaRes]]="COM",1,0)</f>
        <v>0</v>
      </c>
      <c r="IY113">
        <f>IF(Table1[[#This Row],[Pass Play]]=1,Table1[[#This Row],[Gn]],0)</f>
        <v>0</v>
      </c>
      <c r="IZ113">
        <f>IF(AND(Table1[[#This Row],[Pass Play]]=1,Table1[[#This Row],[EFF]]="Y"),1,0)</f>
        <v>0</v>
      </c>
      <c r="JA113">
        <f>IF(AND(Table1[[#This Row],[Pass Play]]=1,Table1[[#This Row],[EFF]]="Y"),Table1[[#This Row],[Gn]],0)</f>
        <v>0</v>
      </c>
      <c r="JB113">
        <f>IF(AND(Table1[[#This Row],[Pass Play]]=1,Table1[[#This Row],[Gn]]&gt;=15),1,0)</f>
        <v>0</v>
      </c>
      <c r="JC113">
        <f>IF(AND(Table1[[#This Row],[Pass Play]]=1,Table1[[#This Row],[Big Play Passes]]=1),Table1[[#This Row],[Gn]],0)</f>
        <v>0</v>
      </c>
      <c r="JD113">
        <f>IF(AND(OR(Table1[[#This Row],[R/P]]="R",Table1[[#This Row],[PaRes]]="SCRBL",Table1[[#This Row],[PaRes]]="RUN"),Table1[[#This Row],[Penalty]]&lt;&gt;1),1,0)</f>
        <v>1</v>
      </c>
      <c r="JE113">
        <f>IF(Table1[[#This Row],[Rush Attempts]]=1,Table1[[#This Row],[Gn]],0)</f>
        <v>8</v>
      </c>
      <c r="JF113">
        <f>IF(AND(Table1[[#This Row],[Rush Attempts]]=1,Table1[[#This Row],[EFF]]="Y"),1,0)</f>
        <v>1</v>
      </c>
      <c r="JG113">
        <f>IF(AND(Table1[[#This Row],[Rush Attempts]]=1,Table1[[#This Row],[EFF]]="Y"),Table1[[#This Row],[Gn]],0)</f>
        <v>8</v>
      </c>
      <c r="JH113">
        <f>IF(AND(Table1[[#This Row],[Rush Attempts]]=1,Table1[[#This Row],[Gn]]&gt;=10),1,0)</f>
        <v>0</v>
      </c>
      <c r="JI113">
        <f>IF(AND(Table1[[#This Row],[Rush Attempts]]=1,Table1[[#This Row],[Big Play Run]]=1),Table1[[#This Row],[Gn]],0)</f>
        <v>0</v>
      </c>
      <c r="JJ113">
        <f>IF(Table1[[#This Row],[PaRes]]="SAC",1,0)</f>
        <v>0</v>
      </c>
      <c r="JK113">
        <f>IF(Table1[[#This Row],[Sacks]]=1,Table1[[#This Row],[Gn]],0)</f>
        <v>0</v>
      </c>
      <c r="JL113">
        <f>IF(Table1[[#This Row],[PaRes]]="INT",1,0)</f>
        <v>0</v>
      </c>
      <c r="JM113">
        <f>IF(Table1[[#This Row],[pff_PENALTY]]&lt;&gt;"",1,0)</f>
        <v>0</v>
      </c>
      <c r="JN113">
        <f>Table1[[#This Row],[pff_PENYARDS]]</f>
        <v>0</v>
      </c>
      <c r="JO113">
        <f>IF(Table1[[#This Row],[S/End]]="TD",1,0)</f>
        <v>0</v>
      </c>
      <c r="JP113">
        <f>IF(OR(Table1[[#This Row],[S/End]]="FGGD"),1,0)</f>
        <v>0</v>
      </c>
      <c r="JQ113">
        <f>IF(OR(Table1[[#This Row],[S/End]]="FUM",Table1[[#This Row],[S/End]]="INT"),1,0)</f>
        <v>0</v>
      </c>
      <c r="JR113">
        <f>IF(AND(Table1[[#This Row],[Touchdown]]=1,Table1[[#This Row],[Pass Play]]=1),1,0)</f>
        <v>0</v>
      </c>
      <c r="JS113">
        <f t="shared" si="5"/>
        <v>0</v>
      </c>
      <c r="JT113">
        <f>IF(AND(OR(Table1[[#This Row],[Pass Play]]=1,Table1[[#This Row],[Rush Attempts]]=1),Table1[[#This Row],[Dn]]=3),1,0)</f>
        <v>0</v>
      </c>
      <c r="JU113">
        <f>IF(AND(Table1[[#This Row],[3rd down attempt]]=1,Table1[[#This Row],[EFF]]="Y"),1,0)</f>
        <v>0</v>
      </c>
      <c r="JV113">
        <f>IF(AND(Table1[[#This Row],[3rd down attempt]]=1,Table1[[#This Row],[Dist]]&gt;=7),1,0)</f>
        <v>0</v>
      </c>
      <c r="JW113">
        <f>IF(AND(OR(Table1[[#This Row],[Pass Play]]=1,Table1[[#This Row],[Rush Attempts]]=1),Table1[[#This Row],[Dn]]=4),1,0)</f>
        <v>0</v>
      </c>
      <c r="JX113">
        <f>IF(AND(Table1[[#This Row],[4th down attempt]]=1,Table1[[#This Row],[EFF]]="Y"),1,0)</f>
        <v>0</v>
      </c>
      <c r="JY113">
        <f>IF(AND(OR(Table1[[#This Row],[Pass Play]]=1,Table1[[#This Row],[Rush Attempts]]=1),Table1[[#This Row],[FPos]]&gt;=0,Table1[[#This Row],[FPos]]&lt;=20),1,0)</f>
        <v>0</v>
      </c>
      <c r="JZ113">
        <f>IF(AND(OR(Table1[[#This Row],[Pass Play]]=1,Table1[[#This Row],[Rush Attempts]]=1),Table1[[#This Row],[Dist]]&lt;=Table1[[#This Row],[Gn]]),1,0)</f>
        <v>0</v>
      </c>
      <c r="KA113">
        <f>IF(Table1[[#This Row],[S/End]]&lt;&gt;"",1,0)</f>
        <v>0</v>
      </c>
      <c r="KB113">
        <f>IF(Table1[[#This Row],[S/End]]="TD",1,0)</f>
        <v>0</v>
      </c>
      <c r="KC113">
        <f>IF(Table1[[#This Row],[S/End]]="FGGD",1,0)</f>
        <v>0</v>
      </c>
      <c r="KD113">
        <f>IF(AND(OR(Table1[[#This Row],[Pass Play]]=1,Table1[[#This Row],[Rush Attempts]]=1),Table1[[#This Row],[Gn]]&lt;0),1,0)</f>
        <v>0</v>
      </c>
      <c r="KE113" s="375">
        <f>IF(AND(Table1[[#This Row],[pff_DRVENDPSN]]=3,Table1[[#This Row],[pff_DRVENDEVENT]]="PUNT"),1,0)</f>
        <v>0</v>
      </c>
    </row>
    <row r="114" spans="1:291" hidden="1">
      <c r="A114">
        <v>63</v>
      </c>
      <c r="B114">
        <v>2102</v>
      </c>
      <c r="C114" t="s">
        <v>14476</v>
      </c>
      <c r="D114">
        <v>4</v>
      </c>
      <c r="E114">
        <v>3</v>
      </c>
      <c r="F114">
        <v>7</v>
      </c>
      <c r="G114">
        <v>0</v>
      </c>
      <c r="H114">
        <v>-43</v>
      </c>
      <c r="J114" t="s">
        <v>298</v>
      </c>
      <c r="K114">
        <v>11</v>
      </c>
      <c r="L114" t="s">
        <v>506</v>
      </c>
      <c r="M114" t="s">
        <v>407</v>
      </c>
      <c r="N114" t="s">
        <v>408</v>
      </c>
      <c r="P114" t="s">
        <v>409</v>
      </c>
      <c r="W114" t="s">
        <v>253</v>
      </c>
      <c r="X114" t="s">
        <v>2862</v>
      </c>
      <c r="Y114" t="s">
        <v>754</v>
      </c>
      <c r="Z114" t="s">
        <v>2863</v>
      </c>
      <c r="AB114" t="s">
        <v>325</v>
      </c>
      <c r="AC114" t="s">
        <v>326</v>
      </c>
      <c r="AK114" t="s">
        <v>2864</v>
      </c>
      <c r="AL114" t="s">
        <v>614</v>
      </c>
      <c r="AP114">
        <v>15</v>
      </c>
      <c r="AY114">
        <v>4</v>
      </c>
      <c r="BJ114" t="s">
        <v>274</v>
      </c>
      <c r="BQ114">
        <f t="shared" si="3"/>
        <v>1</v>
      </c>
      <c r="BR114">
        <f t="shared" si="4"/>
        <v>0</v>
      </c>
      <c r="BT114" t="s">
        <v>1602</v>
      </c>
      <c r="BV114">
        <v>23</v>
      </c>
      <c r="BX114">
        <v>0</v>
      </c>
      <c r="BY114" t="s">
        <v>2865</v>
      </c>
      <c r="CA114">
        <v>0</v>
      </c>
      <c r="CD114" s="3">
        <v>0.39444444444444443</v>
      </c>
      <c r="CE114" t="s">
        <v>274</v>
      </c>
      <c r="CF114" t="s">
        <v>2866</v>
      </c>
      <c r="CG114">
        <v>9</v>
      </c>
      <c r="CI114" t="s">
        <v>1144</v>
      </c>
      <c r="CJ114">
        <v>0</v>
      </c>
      <c r="CK114" t="s">
        <v>2867</v>
      </c>
      <c r="CL114" s="4">
        <v>38444</v>
      </c>
      <c r="CM114" t="s">
        <v>2868</v>
      </c>
      <c r="CN114" t="s">
        <v>2869</v>
      </c>
      <c r="CO114">
        <v>23</v>
      </c>
      <c r="CP114" t="s">
        <v>2684</v>
      </c>
      <c r="CQ114" t="s">
        <v>282</v>
      </c>
      <c r="CR114" t="s">
        <v>1602</v>
      </c>
      <c r="CU114" t="s">
        <v>2870</v>
      </c>
      <c r="CW114">
        <v>0</v>
      </c>
      <c r="CY114">
        <v>5</v>
      </c>
      <c r="CZ114" t="s">
        <v>614</v>
      </c>
      <c r="DA114">
        <v>-43</v>
      </c>
      <c r="DB114">
        <v>5</v>
      </c>
      <c r="DC114" t="s">
        <v>2789</v>
      </c>
      <c r="DD114">
        <v>-30</v>
      </c>
      <c r="DK114">
        <v>0</v>
      </c>
      <c r="DL114" s="4">
        <v>44449</v>
      </c>
      <c r="DM114">
        <v>20022</v>
      </c>
      <c r="DN114">
        <v>2021</v>
      </c>
      <c r="DO114">
        <v>0</v>
      </c>
      <c r="DQ114">
        <v>79116</v>
      </c>
      <c r="DR114">
        <v>149</v>
      </c>
      <c r="DU114" t="s">
        <v>274</v>
      </c>
      <c r="DV114" t="s">
        <v>257</v>
      </c>
      <c r="DX114">
        <v>24</v>
      </c>
      <c r="DY114" t="s">
        <v>275</v>
      </c>
      <c r="EA114" t="s">
        <v>2871</v>
      </c>
      <c r="EB114" t="s">
        <v>1391</v>
      </c>
      <c r="EE114">
        <v>0</v>
      </c>
      <c r="EF114" t="s">
        <v>421</v>
      </c>
      <c r="EG114" t="s">
        <v>422</v>
      </c>
      <c r="EH114">
        <v>0</v>
      </c>
      <c r="EJ114" t="s">
        <v>340</v>
      </c>
      <c r="EK114" t="s">
        <v>1392</v>
      </c>
      <c r="EL114" t="s">
        <v>2872</v>
      </c>
      <c r="EM114" t="s">
        <v>2873</v>
      </c>
      <c r="EN114" t="s">
        <v>898</v>
      </c>
      <c r="EO114" t="s">
        <v>269</v>
      </c>
      <c r="EP114" t="s">
        <v>345</v>
      </c>
      <c r="EQ114">
        <v>0</v>
      </c>
      <c r="ER114" t="s">
        <v>491</v>
      </c>
      <c r="ET114" t="s">
        <v>2874</v>
      </c>
      <c r="EU114">
        <v>0</v>
      </c>
      <c r="EV114" t="s">
        <v>679</v>
      </c>
      <c r="EW114" t="s">
        <v>1983</v>
      </c>
      <c r="FC114" t="s">
        <v>1846</v>
      </c>
      <c r="FE114">
        <v>0</v>
      </c>
      <c r="FF114">
        <v>4</v>
      </c>
      <c r="FJ114" t="s">
        <v>2724</v>
      </c>
      <c r="FK114" t="s">
        <v>2875</v>
      </c>
      <c r="FL114">
        <v>0</v>
      </c>
      <c r="FN114">
        <v>1</v>
      </c>
      <c r="FO114" t="s">
        <v>2871</v>
      </c>
      <c r="FP114" t="s">
        <v>2876</v>
      </c>
      <c r="FQ114">
        <v>0</v>
      </c>
      <c r="FS114" t="s">
        <v>395</v>
      </c>
      <c r="FT114" t="s">
        <v>1029</v>
      </c>
      <c r="FV114" t="s">
        <v>496</v>
      </c>
      <c r="FY114">
        <v>0</v>
      </c>
      <c r="GA114">
        <v>24.23</v>
      </c>
      <c r="GB114">
        <v>1</v>
      </c>
      <c r="GC114">
        <v>0</v>
      </c>
      <c r="GE114" t="s">
        <v>355</v>
      </c>
      <c r="GF114">
        <v>1</v>
      </c>
      <c r="GG114" t="s">
        <v>274</v>
      </c>
      <c r="GH114">
        <v>2.5</v>
      </c>
      <c r="GI114">
        <v>4.0999999999999996</v>
      </c>
      <c r="GJ114">
        <v>0</v>
      </c>
      <c r="GK114">
        <v>0</v>
      </c>
      <c r="GM114" t="s">
        <v>2877</v>
      </c>
      <c r="GQ114" t="s">
        <v>779</v>
      </c>
      <c r="HA114" t="s">
        <v>2797</v>
      </c>
      <c r="HC114" t="s">
        <v>294</v>
      </c>
      <c r="HD114" t="s">
        <v>313</v>
      </c>
      <c r="HE114" t="s">
        <v>1087</v>
      </c>
      <c r="HF114">
        <v>0</v>
      </c>
      <c r="HG114">
        <v>11</v>
      </c>
      <c r="HH114">
        <v>24</v>
      </c>
      <c r="HI114" t="s">
        <v>275</v>
      </c>
      <c r="HL114">
        <v>3</v>
      </c>
      <c r="HO114" t="s">
        <v>2777</v>
      </c>
      <c r="HP114" t="s">
        <v>2878</v>
      </c>
      <c r="HQ114" t="s">
        <v>2879</v>
      </c>
      <c r="HR114" t="s">
        <v>2880</v>
      </c>
      <c r="HW114">
        <v>-43</v>
      </c>
      <c r="HX114">
        <v>3958249</v>
      </c>
      <c r="HY114" t="s">
        <v>2881</v>
      </c>
      <c r="HZ114">
        <v>3958216</v>
      </c>
      <c r="IB114" t="s">
        <v>1726</v>
      </c>
      <c r="IC114">
        <v>0</v>
      </c>
      <c r="ID114">
        <v>1</v>
      </c>
      <c r="IM114">
        <v>139</v>
      </c>
      <c r="IU114">
        <v>2</v>
      </c>
      <c r="IV114">
        <f>IF(AND(Table1[[#This Row],[R/P]]="P",Table1[[#This Row],[PaRes]]&lt;&gt;"SCRBL",Table1[[#This Row],[PaRes]]&lt;&gt;"RUN",Table1[[#This Row],[Penalty]]&lt;&gt;1),1,0)</f>
        <v>1</v>
      </c>
      <c r="IW114">
        <f>IF(AND(Table1[[#This Row],[Pass Play]]=1,Table1[[#This Row],[PaRes]]&lt;&gt;"SAC"),1,0)</f>
        <v>1</v>
      </c>
      <c r="IX114">
        <f>IF(Table1[[#This Row],[PaRes]]="COM",1,0)</f>
        <v>0</v>
      </c>
      <c r="IY114">
        <f>IF(Table1[[#This Row],[Pass Play]]=1,Table1[[#This Row],[Gn]],0)</f>
        <v>0</v>
      </c>
      <c r="IZ114">
        <f>IF(AND(Table1[[#This Row],[Pass Play]]=1,Table1[[#This Row],[EFF]]="Y"),1,0)</f>
        <v>0</v>
      </c>
      <c r="JA114">
        <f>IF(AND(Table1[[#This Row],[Pass Play]]=1,Table1[[#This Row],[EFF]]="Y"),Table1[[#This Row],[Gn]],0)</f>
        <v>0</v>
      </c>
      <c r="JB114">
        <f>IF(AND(Table1[[#This Row],[Pass Play]]=1,Table1[[#This Row],[Gn]]&gt;=15),1,0)</f>
        <v>0</v>
      </c>
      <c r="JC114">
        <f>IF(AND(Table1[[#This Row],[Pass Play]]=1,Table1[[#This Row],[Big Play Passes]]=1),Table1[[#This Row],[Gn]],0)</f>
        <v>0</v>
      </c>
      <c r="JD114">
        <f>IF(AND(OR(Table1[[#This Row],[R/P]]="R",Table1[[#This Row],[PaRes]]="SCRBL",Table1[[#This Row],[PaRes]]="RUN"),Table1[[#This Row],[Penalty]]&lt;&gt;1),1,0)</f>
        <v>0</v>
      </c>
      <c r="JE114">
        <f>IF(Table1[[#This Row],[Rush Attempts]]=1,Table1[[#This Row],[Gn]],0)</f>
        <v>0</v>
      </c>
      <c r="JF114">
        <f>IF(AND(Table1[[#This Row],[Rush Attempts]]=1,Table1[[#This Row],[EFF]]="Y"),1,0)</f>
        <v>0</v>
      </c>
      <c r="JG114">
        <f>IF(AND(Table1[[#This Row],[Rush Attempts]]=1,Table1[[#This Row],[EFF]]="Y"),Table1[[#This Row],[Gn]],0)</f>
        <v>0</v>
      </c>
      <c r="JH114">
        <f>IF(AND(Table1[[#This Row],[Rush Attempts]]=1,Table1[[#This Row],[Gn]]&gt;=10),1,0)</f>
        <v>0</v>
      </c>
      <c r="JI114">
        <f>IF(AND(Table1[[#This Row],[Rush Attempts]]=1,Table1[[#This Row],[Big Play Run]]=1),Table1[[#This Row],[Gn]],0)</f>
        <v>0</v>
      </c>
      <c r="JJ114">
        <f>IF(Table1[[#This Row],[PaRes]]="SAC",1,0)</f>
        <v>0</v>
      </c>
      <c r="JK114">
        <f>IF(Table1[[#This Row],[Sacks]]=1,Table1[[#This Row],[Gn]],0)</f>
        <v>0</v>
      </c>
      <c r="JL114">
        <f>IF(Table1[[#This Row],[PaRes]]="INT",1,0)</f>
        <v>0</v>
      </c>
      <c r="JM114">
        <f>IF(Table1[[#This Row],[pff_PENALTY]]&lt;&gt;"",1,0)</f>
        <v>0</v>
      </c>
      <c r="JN114">
        <f>Table1[[#This Row],[pff_PENYARDS]]</f>
        <v>0</v>
      </c>
      <c r="JO114">
        <f>IF(Table1[[#This Row],[S/End]]="TD",1,0)</f>
        <v>0</v>
      </c>
      <c r="JP114">
        <f>IF(OR(Table1[[#This Row],[S/End]]="FGGD"),1,0)</f>
        <v>0</v>
      </c>
      <c r="JQ114">
        <f>IF(OR(Table1[[#This Row],[S/End]]="FUM",Table1[[#This Row],[S/End]]="INT"),1,0)</f>
        <v>0</v>
      </c>
      <c r="JR114">
        <f>IF(AND(Table1[[#This Row],[Touchdown]]=1,Table1[[#This Row],[Pass Play]]=1),1,0)</f>
        <v>0</v>
      </c>
      <c r="JS114">
        <f t="shared" si="5"/>
        <v>0</v>
      </c>
      <c r="JT114">
        <f>IF(AND(OR(Table1[[#This Row],[Pass Play]]=1,Table1[[#This Row],[Rush Attempts]]=1),Table1[[#This Row],[Dn]]=3),1,0)</f>
        <v>1</v>
      </c>
      <c r="JU114">
        <f>IF(AND(Table1[[#This Row],[3rd down attempt]]=1,Table1[[#This Row],[EFF]]="Y"),1,0)</f>
        <v>0</v>
      </c>
      <c r="JV114">
        <f>IF(AND(Table1[[#This Row],[3rd down attempt]]=1,Table1[[#This Row],[Dist]]&gt;=7),1,0)</f>
        <v>1</v>
      </c>
      <c r="JW114">
        <f>IF(AND(OR(Table1[[#This Row],[Pass Play]]=1,Table1[[#This Row],[Rush Attempts]]=1),Table1[[#This Row],[Dn]]=4),1,0)</f>
        <v>0</v>
      </c>
      <c r="JX114">
        <f>IF(AND(Table1[[#This Row],[4th down attempt]]=1,Table1[[#This Row],[EFF]]="Y"),1,0)</f>
        <v>0</v>
      </c>
      <c r="JY114">
        <f>IF(AND(OR(Table1[[#This Row],[Pass Play]]=1,Table1[[#This Row],[Rush Attempts]]=1),Table1[[#This Row],[FPos]]&gt;=0,Table1[[#This Row],[FPos]]&lt;=20),1,0)</f>
        <v>0</v>
      </c>
      <c r="JZ114">
        <f>IF(AND(OR(Table1[[#This Row],[Pass Play]]=1,Table1[[#This Row],[Rush Attempts]]=1),Table1[[#This Row],[Dist]]&lt;=Table1[[#This Row],[Gn]]),1,0)</f>
        <v>0</v>
      </c>
      <c r="KA114">
        <f>IF(Table1[[#This Row],[S/End]]&lt;&gt;"",1,0)</f>
        <v>1</v>
      </c>
      <c r="KB114">
        <f>IF(Table1[[#This Row],[S/End]]="TD",1,0)</f>
        <v>0</v>
      </c>
      <c r="KC114">
        <f>IF(Table1[[#This Row],[S/End]]="FGGD",1,0)</f>
        <v>0</v>
      </c>
      <c r="KD114">
        <f>IF(AND(OR(Table1[[#This Row],[Pass Play]]=1,Table1[[#This Row],[Rush Attempts]]=1),Table1[[#This Row],[Gn]]&lt;0),1,0)</f>
        <v>0</v>
      </c>
      <c r="KE114" s="375">
        <f>IF(AND(Table1[[#This Row],[pff_DRVENDPSN]]=3,Table1[[#This Row],[pff_DRVENDEVENT]]="PUNT"),1,0)</f>
        <v>0</v>
      </c>
    </row>
    <row r="115" spans="1:291" hidden="1">
      <c r="A115">
        <v>64</v>
      </c>
      <c r="B115">
        <v>2102</v>
      </c>
      <c r="C115" t="s">
        <v>14476</v>
      </c>
      <c r="D115">
        <v>4</v>
      </c>
      <c r="E115">
        <v>1</v>
      </c>
      <c r="F115">
        <v>9</v>
      </c>
      <c r="G115">
        <v>2</v>
      </c>
      <c r="H115">
        <v>9</v>
      </c>
      <c r="I115" t="s">
        <v>253</v>
      </c>
      <c r="J115" t="s">
        <v>298</v>
      </c>
      <c r="K115">
        <v>12</v>
      </c>
      <c r="L115">
        <v>12</v>
      </c>
      <c r="M115" t="s">
        <v>1707</v>
      </c>
      <c r="N115" t="s">
        <v>256</v>
      </c>
      <c r="P115" t="s">
        <v>255</v>
      </c>
      <c r="Q115" t="s">
        <v>1067</v>
      </c>
      <c r="S115" t="s">
        <v>443</v>
      </c>
      <c r="T115" t="s">
        <v>1708</v>
      </c>
      <c r="W115" t="s">
        <v>257</v>
      </c>
      <c r="X115" t="s">
        <v>1501</v>
      </c>
      <c r="AE115" t="s">
        <v>1338</v>
      </c>
      <c r="AF115" t="s">
        <v>1502</v>
      </c>
      <c r="AG115" t="s">
        <v>1501</v>
      </c>
      <c r="AH115" t="s">
        <v>257</v>
      </c>
      <c r="AJ115">
        <v>22</v>
      </c>
      <c r="AP115">
        <v>15</v>
      </c>
      <c r="AU115" t="s">
        <v>254</v>
      </c>
      <c r="BJ115" t="s">
        <v>274</v>
      </c>
      <c r="BQ115">
        <f t="shared" si="3"/>
        <v>0</v>
      </c>
      <c r="BR115">
        <f t="shared" si="4"/>
        <v>7</v>
      </c>
      <c r="BT115" t="s">
        <v>1602</v>
      </c>
      <c r="BV115">
        <v>23</v>
      </c>
      <c r="BX115">
        <v>0</v>
      </c>
      <c r="BY115" t="s">
        <v>2883</v>
      </c>
      <c r="CD115" s="3">
        <v>0.35902777777777778</v>
      </c>
      <c r="CF115" t="s">
        <v>2884</v>
      </c>
      <c r="CJ115">
        <v>0</v>
      </c>
      <c r="CK115" t="s">
        <v>2885</v>
      </c>
      <c r="CL115" s="4">
        <v>38444</v>
      </c>
      <c r="CM115" t="s">
        <v>2886</v>
      </c>
      <c r="CN115" t="s">
        <v>2887</v>
      </c>
      <c r="CO115">
        <v>23</v>
      </c>
      <c r="CP115" t="s">
        <v>268</v>
      </c>
      <c r="CQ115" t="s">
        <v>282</v>
      </c>
      <c r="CR115" t="s">
        <v>1602</v>
      </c>
      <c r="CU115" t="s">
        <v>2610</v>
      </c>
      <c r="CW115">
        <v>0</v>
      </c>
      <c r="CY115">
        <v>1</v>
      </c>
      <c r="CZ115" t="s">
        <v>2888</v>
      </c>
      <c r="DA115">
        <v>6</v>
      </c>
      <c r="DB115">
        <v>3</v>
      </c>
      <c r="DC115" t="s">
        <v>2209</v>
      </c>
      <c r="DD115">
        <v>9</v>
      </c>
      <c r="DF115" t="s">
        <v>2232</v>
      </c>
      <c r="DK115">
        <v>2</v>
      </c>
      <c r="DL115" s="4">
        <v>44449</v>
      </c>
      <c r="DM115">
        <v>20022</v>
      </c>
      <c r="DN115">
        <v>2021</v>
      </c>
      <c r="DO115">
        <v>0</v>
      </c>
      <c r="DQ115">
        <v>79116</v>
      </c>
      <c r="DR115">
        <v>154</v>
      </c>
      <c r="DU115" t="s">
        <v>274</v>
      </c>
      <c r="DV115" t="s">
        <v>257</v>
      </c>
      <c r="DX115">
        <v>24</v>
      </c>
      <c r="DY115" t="s">
        <v>275</v>
      </c>
      <c r="EE115">
        <v>0</v>
      </c>
      <c r="EF115" t="s">
        <v>1716</v>
      </c>
      <c r="EG115" t="s">
        <v>675</v>
      </c>
      <c r="EH115">
        <v>0</v>
      </c>
      <c r="EI115" t="s">
        <v>886</v>
      </c>
      <c r="EJ115" t="s">
        <v>454</v>
      </c>
      <c r="EK115" t="s">
        <v>2889</v>
      </c>
      <c r="EL115" t="s">
        <v>2890</v>
      </c>
      <c r="EM115" t="s">
        <v>2891</v>
      </c>
      <c r="EN115" t="s">
        <v>268</v>
      </c>
      <c r="EO115" t="s">
        <v>269</v>
      </c>
      <c r="EP115" t="s">
        <v>283</v>
      </c>
      <c r="EQ115">
        <v>0</v>
      </c>
      <c r="ET115" t="s">
        <v>2892</v>
      </c>
      <c r="FE115">
        <v>0</v>
      </c>
      <c r="FF115">
        <v>17</v>
      </c>
      <c r="FG115" t="s">
        <v>255</v>
      </c>
      <c r="FH115" t="s">
        <v>309</v>
      </c>
      <c r="FI115" t="s">
        <v>429</v>
      </c>
      <c r="FJ115" t="s">
        <v>2893</v>
      </c>
      <c r="FL115">
        <v>0</v>
      </c>
      <c r="FN115">
        <v>0</v>
      </c>
      <c r="FQ115">
        <v>0</v>
      </c>
      <c r="FS115" t="s">
        <v>1177</v>
      </c>
      <c r="FT115" t="s">
        <v>1516</v>
      </c>
      <c r="FU115" t="s">
        <v>257</v>
      </c>
      <c r="FV115" t="s">
        <v>1374</v>
      </c>
      <c r="FW115" t="s">
        <v>431</v>
      </c>
      <c r="FY115">
        <v>0</v>
      </c>
      <c r="GA115">
        <v>24.23</v>
      </c>
      <c r="GB115">
        <v>1</v>
      </c>
      <c r="GC115">
        <v>0</v>
      </c>
      <c r="GD115" t="s">
        <v>2894</v>
      </c>
      <c r="GF115">
        <v>0</v>
      </c>
      <c r="GG115" t="s">
        <v>895</v>
      </c>
      <c r="GJ115">
        <v>0</v>
      </c>
      <c r="GK115">
        <v>0</v>
      </c>
      <c r="GM115" t="s">
        <v>2895</v>
      </c>
      <c r="GO115">
        <v>1</v>
      </c>
      <c r="HA115" t="s">
        <v>2896</v>
      </c>
      <c r="HC115" t="s">
        <v>313</v>
      </c>
      <c r="HD115" t="s">
        <v>313</v>
      </c>
      <c r="HE115" t="s">
        <v>2897</v>
      </c>
      <c r="HF115">
        <v>0</v>
      </c>
      <c r="HG115">
        <v>12</v>
      </c>
      <c r="HH115">
        <v>24</v>
      </c>
      <c r="HI115" t="s">
        <v>275</v>
      </c>
      <c r="HL115" t="s">
        <v>58</v>
      </c>
      <c r="HW115">
        <v>7</v>
      </c>
      <c r="HX115">
        <v>3958518</v>
      </c>
      <c r="HY115" t="s">
        <v>2898</v>
      </c>
      <c r="HZ115">
        <v>3958429</v>
      </c>
      <c r="IC115">
        <v>0</v>
      </c>
      <c r="ID115">
        <v>0</v>
      </c>
      <c r="IM115">
        <v>144</v>
      </c>
      <c r="IO115" t="s">
        <v>2232</v>
      </c>
      <c r="IQ115" t="s">
        <v>2232</v>
      </c>
      <c r="IU115">
        <v>2</v>
      </c>
      <c r="IV115">
        <f>IF(AND(Table1[[#This Row],[R/P]]="P",Table1[[#This Row],[PaRes]]&lt;&gt;"SCRBL",Table1[[#This Row],[PaRes]]&lt;&gt;"RUN",Table1[[#This Row],[Penalty]]&lt;&gt;1),1,0)</f>
        <v>0</v>
      </c>
      <c r="IW115">
        <f>IF(AND(Table1[[#This Row],[Pass Play]]=1,Table1[[#This Row],[PaRes]]&lt;&gt;"SAC"),1,0)</f>
        <v>0</v>
      </c>
      <c r="IX115">
        <f>IF(Table1[[#This Row],[PaRes]]="COM",1,0)</f>
        <v>0</v>
      </c>
      <c r="IY115">
        <f>IF(Table1[[#This Row],[Pass Play]]=1,Table1[[#This Row],[Gn]],0)</f>
        <v>0</v>
      </c>
      <c r="IZ115">
        <f>IF(AND(Table1[[#This Row],[Pass Play]]=1,Table1[[#This Row],[EFF]]="Y"),1,0)</f>
        <v>0</v>
      </c>
      <c r="JA115">
        <f>IF(AND(Table1[[#This Row],[Pass Play]]=1,Table1[[#This Row],[EFF]]="Y"),Table1[[#This Row],[Gn]],0)</f>
        <v>0</v>
      </c>
      <c r="JB115">
        <f>IF(AND(Table1[[#This Row],[Pass Play]]=1,Table1[[#This Row],[Gn]]&gt;=15),1,0)</f>
        <v>0</v>
      </c>
      <c r="JC115">
        <f>IF(AND(Table1[[#This Row],[Pass Play]]=1,Table1[[#This Row],[Big Play Passes]]=1),Table1[[#This Row],[Gn]],0)</f>
        <v>0</v>
      </c>
      <c r="JD115">
        <f>IF(AND(OR(Table1[[#This Row],[R/P]]="R",Table1[[#This Row],[PaRes]]="SCRBL",Table1[[#This Row],[PaRes]]="RUN"),Table1[[#This Row],[Penalty]]&lt;&gt;1),1,0)</f>
        <v>1</v>
      </c>
      <c r="JE115">
        <f>IF(Table1[[#This Row],[Rush Attempts]]=1,Table1[[#This Row],[Gn]],0)</f>
        <v>2</v>
      </c>
      <c r="JF115">
        <f>IF(AND(Table1[[#This Row],[Rush Attempts]]=1,Table1[[#This Row],[EFF]]="Y"),1,0)</f>
        <v>0</v>
      </c>
      <c r="JG115">
        <f>IF(AND(Table1[[#This Row],[Rush Attempts]]=1,Table1[[#This Row],[EFF]]="Y"),Table1[[#This Row],[Gn]],0)</f>
        <v>0</v>
      </c>
      <c r="JH115">
        <f>IF(AND(Table1[[#This Row],[Rush Attempts]]=1,Table1[[#This Row],[Gn]]&gt;=10),1,0)</f>
        <v>0</v>
      </c>
      <c r="JI115">
        <f>IF(AND(Table1[[#This Row],[Rush Attempts]]=1,Table1[[#This Row],[Big Play Run]]=1),Table1[[#This Row],[Gn]],0)</f>
        <v>0</v>
      </c>
      <c r="JJ115">
        <f>IF(Table1[[#This Row],[PaRes]]="SAC",1,0)</f>
        <v>0</v>
      </c>
      <c r="JK115">
        <f>IF(Table1[[#This Row],[Sacks]]=1,Table1[[#This Row],[Gn]],0)</f>
        <v>0</v>
      </c>
      <c r="JL115">
        <f>IF(Table1[[#This Row],[PaRes]]="INT",1,0)</f>
        <v>0</v>
      </c>
      <c r="JM115">
        <f>IF(Table1[[#This Row],[pff_PENALTY]]&lt;&gt;"",1,0)</f>
        <v>0</v>
      </c>
      <c r="JN115">
        <f>Table1[[#This Row],[pff_PENYARDS]]</f>
        <v>0</v>
      </c>
      <c r="JO115">
        <f>IF(Table1[[#This Row],[S/End]]="TD",1,0)</f>
        <v>0</v>
      </c>
      <c r="JP115">
        <f>IF(OR(Table1[[#This Row],[S/End]]="FGGD"),1,0)</f>
        <v>0</v>
      </c>
      <c r="JQ115">
        <f>IF(OR(Table1[[#This Row],[S/End]]="FUM",Table1[[#This Row],[S/End]]="INT"),1,0)</f>
        <v>0</v>
      </c>
      <c r="JR115">
        <f>IF(AND(Table1[[#This Row],[Touchdown]]=1,Table1[[#This Row],[Pass Play]]=1),1,0)</f>
        <v>0</v>
      </c>
      <c r="JS115">
        <f t="shared" si="5"/>
        <v>0</v>
      </c>
      <c r="JT115">
        <f>IF(AND(OR(Table1[[#This Row],[Pass Play]]=1,Table1[[#This Row],[Rush Attempts]]=1),Table1[[#This Row],[Dn]]=3),1,0)</f>
        <v>0</v>
      </c>
      <c r="JU115">
        <f>IF(AND(Table1[[#This Row],[3rd down attempt]]=1,Table1[[#This Row],[EFF]]="Y"),1,0)</f>
        <v>0</v>
      </c>
      <c r="JV115">
        <f>IF(AND(Table1[[#This Row],[3rd down attempt]]=1,Table1[[#This Row],[Dist]]&gt;=7),1,0)</f>
        <v>0</v>
      </c>
      <c r="JW115">
        <f>IF(AND(OR(Table1[[#This Row],[Pass Play]]=1,Table1[[#This Row],[Rush Attempts]]=1),Table1[[#This Row],[Dn]]=4),1,0)</f>
        <v>0</v>
      </c>
      <c r="JX115">
        <f>IF(AND(Table1[[#This Row],[4th down attempt]]=1,Table1[[#This Row],[EFF]]="Y"),1,0)</f>
        <v>0</v>
      </c>
      <c r="JY115">
        <f>IF(AND(OR(Table1[[#This Row],[Pass Play]]=1,Table1[[#This Row],[Rush Attempts]]=1),Table1[[#This Row],[FPos]]&gt;=0,Table1[[#This Row],[FPos]]&lt;=20),1,0)</f>
        <v>1</v>
      </c>
      <c r="JZ115">
        <f>IF(AND(OR(Table1[[#This Row],[Pass Play]]=1,Table1[[#This Row],[Rush Attempts]]=1),Table1[[#This Row],[Dist]]&lt;=Table1[[#This Row],[Gn]]),1,0)</f>
        <v>0</v>
      </c>
      <c r="KA115">
        <f>IF(Table1[[#This Row],[S/End]]&lt;&gt;"",1,0)</f>
        <v>0</v>
      </c>
      <c r="KB115">
        <f>IF(Table1[[#This Row],[S/End]]="TD",1,0)</f>
        <v>0</v>
      </c>
      <c r="KC115">
        <f>IF(Table1[[#This Row],[S/End]]="FGGD",1,0)</f>
        <v>0</v>
      </c>
      <c r="KD115">
        <f>IF(AND(OR(Table1[[#This Row],[Pass Play]]=1,Table1[[#This Row],[Rush Attempts]]=1),Table1[[#This Row],[Gn]]&lt;0),1,0)</f>
        <v>0</v>
      </c>
      <c r="KE115" s="375">
        <f>IF(AND(Table1[[#This Row],[pff_DRVENDPSN]]=3,Table1[[#This Row],[pff_DRVENDEVENT]]="PUNT"),1,0)</f>
        <v>0</v>
      </c>
    </row>
    <row r="116" spans="1:291" hidden="1">
      <c r="A116">
        <v>65</v>
      </c>
      <c r="B116">
        <v>2102</v>
      </c>
      <c r="C116" t="s">
        <v>14476</v>
      </c>
      <c r="D116">
        <v>4</v>
      </c>
      <c r="E116">
        <v>2</v>
      </c>
      <c r="F116">
        <v>7</v>
      </c>
      <c r="G116">
        <v>1</v>
      </c>
      <c r="H116">
        <v>7</v>
      </c>
      <c r="J116" t="s">
        <v>298</v>
      </c>
      <c r="K116">
        <v>21</v>
      </c>
      <c r="L116" t="s">
        <v>868</v>
      </c>
      <c r="M116" t="s">
        <v>2900</v>
      </c>
      <c r="N116" t="s">
        <v>2695</v>
      </c>
      <c r="P116" t="s">
        <v>2901</v>
      </c>
      <c r="T116" t="s">
        <v>2802</v>
      </c>
      <c r="W116" t="s">
        <v>257</v>
      </c>
      <c r="X116" t="s">
        <v>2902</v>
      </c>
      <c r="AE116" t="s">
        <v>397</v>
      </c>
      <c r="AF116" t="s">
        <v>2903</v>
      </c>
      <c r="AG116" t="s">
        <v>2902</v>
      </c>
      <c r="AH116" t="s">
        <v>257</v>
      </c>
      <c r="AJ116">
        <v>22</v>
      </c>
      <c r="AP116">
        <v>15</v>
      </c>
      <c r="AU116" t="s">
        <v>254</v>
      </c>
      <c r="BJ116" t="s">
        <v>274</v>
      </c>
      <c r="BQ116">
        <f t="shared" si="3"/>
        <v>0</v>
      </c>
      <c r="BR116">
        <f t="shared" si="4"/>
        <v>1</v>
      </c>
      <c r="BT116" t="s">
        <v>1602</v>
      </c>
      <c r="BV116">
        <v>23</v>
      </c>
      <c r="BX116">
        <v>0</v>
      </c>
      <c r="BY116" t="s">
        <v>2904</v>
      </c>
      <c r="CD116" s="3">
        <v>0.33402777777777781</v>
      </c>
      <c r="CF116" t="s">
        <v>2905</v>
      </c>
      <c r="CJ116">
        <v>0</v>
      </c>
      <c r="CK116" t="s">
        <v>2906</v>
      </c>
      <c r="CL116" s="4">
        <v>38080</v>
      </c>
      <c r="CM116" t="s">
        <v>2907</v>
      </c>
      <c r="CN116" t="s">
        <v>2908</v>
      </c>
      <c r="CO116">
        <v>23</v>
      </c>
      <c r="CP116" t="s">
        <v>2183</v>
      </c>
      <c r="CQ116" t="s">
        <v>282</v>
      </c>
      <c r="CR116" t="s">
        <v>1602</v>
      </c>
      <c r="CU116" t="s">
        <v>2909</v>
      </c>
      <c r="CW116">
        <v>0</v>
      </c>
      <c r="CY116">
        <v>2</v>
      </c>
      <c r="CZ116" t="s">
        <v>2888</v>
      </c>
      <c r="DA116">
        <v>6</v>
      </c>
      <c r="DB116">
        <v>3</v>
      </c>
      <c r="DC116" t="s">
        <v>2209</v>
      </c>
      <c r="DD116">
        <v>9</v>
      </c>
      <c r="DF116" t="s">
        <v>1705</v>
      </c>
      <c r="DK116">
        <v>1</v>
      </c>
      <c r="DL116" s="4">
        <v>44449</v>
      </c>
      <c r="DM116">
        <v>20022</v>
      </c>
      <c r="DN116">
        <v>2021</v>
      </c>
      <c r="DO116">
        <v>0</v>
      </c>
      <c r="DQ116">
        <v>79116</v>
      </c>
      <c r="DR116">
        <v>155</v>
      </c>
      <c r="DU116" t="s">
        <v>274</v>
      </c>
      <c r="DV116" t="s">
        <v>257</v>
      </c>
      <c r="DX116">
        <v>24</v>
      </c>
      <c r="DY116" t="s">
        <v>275</v>
      </c>
      <c r="EE116">
        <v>0</v>
      </c>
      <c r="EF116" t="s">
        <v>2910</v>
      </c>
      <c r="EG116" t="s">
        <v>277</v>
      </c>
      <c r="EH116">
        <v>0</v>
      </c>
      <c r="EJ116" t="s">
        <v>278</v>
      </c>
      <c r="EK116" t="s">
        <v>279</v>
      </c>
      <c r="EL116" t="s">
        <v>2911</v>
      </c>
      <c r="EM116" t="s">
        <v>2912</v>
      </c>
      <c r="EN116" t="s">
        <v>889</v>
      </c>
      <c r="EO116" t="s">
        <v>269</v>
      </c>
      <c r="EP116" t="s">
        <v>283</v>
      </c>
      <c r="EQ116">
        <v>0</v>
      </c>
      <c r="ET116" t="s">
        <v>2913</v>
      </c>
      <c r="FE116">
        <v>0</v>
      </c>
      <c r="FF116">
        <v>10</v>
      </c>
      <c r="FG116" t="s">
        <v>285</v>
      </c>
      <c r="FH116" t="s">
        <v>309</v>
      </c>
      <c r="FI116" t="s">
        <v>310</v>
      </c>
      <c r="FL116">
        <v>0</v>
      </c>
      <c r="FN116">
        <v>0</v>
      </c>
      <c r="FQ116">
        <v>0</v>
      </c>
      <c r="FS116" t="s">
        <v>287</v>
      </c>
      <c r="FT116" t="s">
        <v>288</v>
      </c>
      <c r="FU116" t="s">
        <v>257</v>
      </c>
      <c r="FV116" t="s">
        <v>289</v>
      </c>
      <c r="FW116" t="s">
        <v>397</v>
      </c>
      <c r="FX116" t="s">
        <v>291</v>
      </c>
      <c r="FY116">
        <v>0</v>
      </c>
      <c r="GA116">
        <v>24.23</v>
      </c>
      <c r="GB116">
        <v>1</v>
      </c>
      <c r="GC116">
        <v>0</v>
      </c>
      <c r="GD116" t="s">
        <v>2914</v>
      </c>
      <c r="GF116">
        <v>0</v>
      </c>
      <c r="GG116" t="s">
        <v>257</v>
      </c>
      <c r="GJ116">
        <v>0</v>
      </c>
      <c r="GK116">
        <v>0</v>
      </c>
      <c r="GM116" t="s">
        <v>2915</v>
      </c>
      <c r="GO116">
        <v>1</v>
      </c>
      <c r="HA116" t="s">
        <v>2916</v>
      </c>
      <c r="HB116" t="s">
        <v>1705</v>
      </c>
      <c r="HC116" t="s">
        <v>313</v>
      </c>
      <c r="HD116" t="s">
        <v>313</v>
      </c>
      <c r="HE116" t="s">
        <v>1705</v>
      </c>
      <c r="HF116">
        <v>0</v>
      </c>
      <c r="HG116">
        <v>21</v>
      </c>
      <c r="HH116">
        <v>24</v>
      </c>
      <c r="HI116" t="s">
        <v>275</v>
      </c>
      <c r="HL116" t="s">
        <v>58</v>
      </c>
      <c r="HW116">
        <v>6</v>
      </c>
      <c r="HX116">
        <v>3958571</v>
      </c>
      <c r="HY116" t="s">
        <v>2917</v>
      </c>
      <c r="HZ116">
        <v>3958518</v>
      </c>
      <c r="IC116">
        <v>0</v>
      </c>
      <c r="ID116">
        <v>0</v>
      </c>
      <c r="IM116">
        <v>145</v>
      </c>
      <c r="IO116" t="s">
        <v>2077</v>
      </c>
      <c r="IQ116" t="s">
        <v>2077</v>
      </c>
      <c r="IU116">
        <v>2</v>
      </c>
      <c r="IV116">
        <f>IF(AND(Table1[[#This Row],[R/P]]="P",Table1[[#This Row],[PaRes]]&lt;&gt;"SCRBL",Table1[[#This Row],[PaRes]]&lt;&gt;"RUN",Table1[[#This Row],[Penalty]]&lt;&gt;1),1,0)</f>
        <v>0</v>
      </c>
      <c r="IW116">
        <f>IF(AND(Table1[[#This Row],[Pass Play]]=1,Table1[[#This Row],[PaRes]]&lt;&gt;"SAC"),1,0)</f>
        <v>0</v>
      </c>
      <c r="IX116">
        <f>IF(Table1[[#This Row],[PaRes]]="COM",1,0)</f>
        <v>0</v>
      </c>
      <c r="IY116">
        <f>IF(Table1[[#This Row],[Pass Play]]=1,Table1[[#This Row],[Gn]],0)</f>
        <v>0</v>
      </c>
      <c r="IZ116">
        <f>IF(AND(Table1[[#This Row],[Pass Play]]=1,Table1[[#This Row],[EFF]]="Y"),1,0)</f>
        <v>0</v>
      </c>
      <c r="JA116">
        <f>IF(AND(Table1[[#This Row],[Pass Play]]=1,Table1[[#This Row],[EFF]]="Y"),Table1[[#This Row],[Gn]],0)</f>
        <v>0</v>
      </c>
      <c r="JB116">
        <f>IF(AND(Table1[[#This Row],[Pass Play]]=1,Table1[[#This Row],[Gn]]&gt;=15),1,0)</f>
        <v>0</v>
      </c>
      <c r="JC116">
        <f>IF(AND(Table1[[#This Row],[Pass Play]]=1,Table1[[#This Row],[Big Play Passes]]=1),Table1[[#This Row],[Gn]],0)</f>
        <v>0</v>
      </c>
      <c r="JD116">
        <f>IF(AND(OR(Table1[[#This Row],[R/P]]="R",Table1[[#This Row],[PaRes]]="SCRBL",Table1[[#This Row],[PaRes]]="RUN"),Table1[[#This Row],[Penalty]]&lt;&gt;1),1,0)</f>
        <v>1</v>
      </c>
      <c r="JE116">
        <f>IF(Table1[[#This Row],[Rush Attempts]]=1,Table1[[#This Row],[Gn]],0)</f>
        <v>1</v>
      </c>
      <c r="JF116">
        <f>IF(AND(Table1[[#This Row],[Rush Attempts]]=1,Table1[[#This Row],[EFF]]="Y"),1,0)</f>
        <v>0</v>
      </c>
      <c r="JG116">
        <f>IF(AND(Table1[[#This Row],[Rush Attempts]]=1,Table1[[#This Row],[EFF]]="Y"),Table1[[#This Row],[Gn]],0)</f>
        <v>0</v>
      </c>
      <c r="JH116">
        <f>IF(AND(Table1[[#This Row],[Rush Attempts]]=1,Table1[[#This Row],[Gn]]&gt;=10),1,0)</f>
        <v>0</v>
      </c>
      <c r="JI116">
        <f>IF(AND(Table1[[#This Row],[Rush Attempts]]=1,Table1[[#This Row],[Big Play Run]]=1),Table1[[#This Row],[Gn]],0)</f>
        <v>0</v>
      </c>
      <c r="JJ116">
        <f>IF(Table1[[#This Row],[PaRes]]="SAC",1,0)</f>
        <v>0</v>
      </c>
      <c r="JK116">
        <f>IF(Table1[[#This Row],[Sacks]]=1,Table1[[#This Row],[Gn]],0)</f>
        <v>0</v>
      </c>
      <c r="JL116">
        <f>IF(Table1[[#This Row],[PaRes]]="INT",1,0)</f>
        <v>0</v>
      </c>
      <c r="JM116">
        <f>IF(Table1[[#This Row],[pff_PENALTY]]&lt;&gt;"",1,0)</f>
        <v>0</v>
      </c>
      <c r="JN116">
        <f>Table1[[#This Row],[pff_PENYARDS]]</f>
        <v>0</v>
      </c>
      <c r="JO116">
        <f>IF(Table1[[#This Row],[S/End]]="TD",1,0)</f>
        <v>0</v>
      </c>
      <c r="JP116">
        <f>IF(OR(Table1[[#This Row],[S/End]]="FGGD"),1,0)</f>
        <v>0</v>
      </c>
      <c r="JQ116">
        <f>IF(OR(Table1[[#This Row],[S/End]]="FUM",Table1[[#This Row],[S/End]]="INT"),1,0)</f>
        <v>0</v>
      </c>
      <c r="JR116">
        <f>IF(AND(Table1[[#This Row],[Touchdown]]=1,Table1[[#This Row],[Pass Play]]=1),1,0)</f>
        <v>0</v>
      </c>
      <c r="JS116">
        <f t="shared" si="5"/>
        <v>0</v>
      </c>
      <c r="JT116">
        <f>IF(AND(OR(Table1[[#This Row],[Pass Play]]=1,Table1[[#This Row],[Rush Attempts]]=1),Table1[[#This Row],[Dn]]=3),1,0)</f>
        <v>0</v>
      </c>
      <c r="JU116">
        <f>IF(AND(Table1[[#This Row],[3rd down attempt]]=1,Table1[[#This Row],[EFF]]="Y"),1,0)</f>
        <v>0</v>
      </c>
      <c r="JV116">
        <f>IF(AND(Table1[[#This Row],[3rd down attempt]]=1,Table1[[#This Row],[Dist]]&gt;=7),1,0)</f>
        <v>0</v>
      </c>
      <c r="JW116">
        <f>IF(AND(OR(Table1[[#This Row],[Pass Play]]=1,Table1[[#This Row],[Rush Attempts]]=1),Table1[[#This Row],[Dn]]=4),1,0)</f>
        <v>0</v>
      </c>
      <c r="JX116">
        <f>IF(AND(Table1[[#This Row],[4th down attempt]]=1,Table1[[#This Row],[EFF]]="Y"),1,0)</f>
        <v>0</v>
      </c>
      <c r="JY116">
        <f>IF(AND(OR(Table1[[#This Row],[Pass Play]]=1,Table1[[#This Row],[Rush Attempts]]=1),Table1[[#This Row],[FPos]]&gt;=0,Table1[[#This Row],[FPos]]&lt;=20),1,0)</f>
        <v>1</v>
      </c>
      <c r="JZ116">
        <f>IF(AND(OR(Table1[[#This Row],[Pass Play]]=1,Table1[[#This Row],[Rush Attempts]]=1),Table1[[#This Row],[Dist]]&lt;=Table1[[#This Row],[Gn]]),1,0)</f>
        <v>0</v>
      </c>
      <c r="KA116">
        <f>IF(Table1[[#This Row],[S/End]]&lt;&gt;"",1,0)</f>
        <v>0</v>
      </c>
      <c r="KB116">
        <f>IF(Table1[[#This Row],[S/End]]="TD",1,0)</f>
        <v>0</v>
      </c>
      <c r="KC116">
        <f>IF(Table1[[#This Row],[S/End]]="FGGD",1,0)</f>
        <v>0</v>
      </c>
      <c r="KD116">
        <f>IF(AND(OR(Table1[[#This Row],[Pass Play]]=1,Table1[[#This Row],[Rush Attempts]]=1),Table1[[#This Row],[Gn]]&lt;0),1,0)</f>
        <v>0</v>
      </c>
      <c r="KE116" s="375">
        <f>IF(AND(Table1[[#This Row],[pff_DRVENDPSN]]=3,Table1[[#This Row],[pff_DRVENDEVENT]]="PUNT"),1,0)</f>
        <v>0</v>
      </c>
    </row>
    <row r="117" spans="1:291" hidden="1">
      <c r="A117">
        <v>66</v>
      </c>
      <c r="B117">
        <v>2102</v>
      </c>
      <c r="C117" t="s">
        <v>14476</v>
      </c>
      <c r="D117">
        <v>4</v>
      </c>
      <c r="E117">
        <v>3</v>
      </c>
      <c r="F117">
        <v>6</v>
      </c>
      <c r="G117">
        <v>0</v>
      </c>
      <c r="H117">
        <v>6</v>
      </c>
      <c r="J117" t="s">
        <v>298</v>
      </c>
      <c r="K117">
        <v>12</v>
      </c>
      <c r="L117">
        <v>12</v>
      </c>
      <c r="M117" t="s">
        <v>2919</v>
      </c>
      <c r="N117" t="s">
        <v>1186</v>
      </c>
      <c r="P117" t="s">
        <v>1187</v>
      </c>
      <c r="R117" t="s">
        <v>1188</v>
      </c>
      <c r="W117" t="s">
        <v>253</v>
      </c>
      <c r="X117" t="s">
        <v>2920</v>
      </c>
      <c r="Y117" t="s">
        <v>323</v>
      </c>
      <c r="Z117" t="s">
        <v>2921</v>
      </c>
      <c r="AB117" t="s">
        <v>2922</v>
      </c>
      <c r="AC117" t="s">
        <v>2923</v>
      </c>
      <c r="AK117" t="s">
        <v>756</v>
      </c>
      <c r="AL117" t="s">
        <v>1434</v>
      </c>
      <c r="AP117">
        <v>15</v>
      </c>
      <c r="AU117" t="s">
        <v>254</v>
      </c>
      <c r="AY117">
        <v>4</v>
      </c>
      <c r="BJ117" t="s">
        <v>261</v>
      </c>
      <c r="BQ117">
        <f t="shared" si="3"/>
        <v>1</v>
      </c>
      <c r="BR117">
        <f t="shared" si="4"/>
        <v>0</v>
      </c>
      <c r="BT117" t="s">
        <v>1602</v>
      </c>
      <c r="BV117">
        <v>23</v>
      </c>
      <c r="BX117">
        <v>1</v>
      </c>
      <c r="BY117" t="s">
        <v>2924</v>
      </c>
      <c r="CA117">
        <v>0</v>
      </c>
      <c r="CC117" t="s">
        <v>492</v>
      </c>
      <c r="CD117" s="3">
        <v>0.30763888888888891</v>
      </c>
      <c r="CE117" t="s">
        <v>274</v>
      </c>
      <c r="CF117" t="s">
        <v>2925</v>
      </c>
      <c r="CG117">
        <v>0</v>
      </c>
      <c r="CI117" t="s">
        <v>481</v>
      </c>
      <c r="CJ117">
        <v>0</v>
      </c>
      <c r="CK117" t="s">
        <v>2926</v>
      </c>
      <c r="CL117" s="4">
        <v>38080</v>
      </c>
      <c r="CM117" t="s">
        <v>2927</v>
      </c>
      <c r="CN117" t="s">
        <v>2928</v>
      </c>
      <c r="CO117">
        <v>23</v>
      </c>
      <c r="CQ117" t="s">
        <v>282</v>
      </c>
      <c r="CR117" t="s">
        <v>1602</v>
      </c>
      <c r="CU117" t="s">
        <v>2929</v>
      </c>
      <c r="CW117">
        <v>0</v>
      </c>
      <c r="CY117">
        <v>3</v>
      </c>
      <c r="CZ117" t="s">
        <v>2888</v>
      </c>
      <c r="DA117">
        <v>6</v>
      </c>
      <c r="DB117">
        <v>3</v>
      </c>
      <c r="DC117" t="s">
        <v>2209</v>
      </c>
      <c r="DD117">
        <v>9</v>
      </c>
      <c r="DK117">
        <v>0</v>
      </c>
      <c r="DL117" s="4">
        <v>44449</v>
      </c>
      <c r="DM117">
        <v>20022</v>
      </c>
      <c r="DN117">
        <v>2021</v>
      </c>
      <c r="DO117">
        <v>0</v>
      </c>
      <c r="DQ117">
        <v>79116</v>
      </c>
      <c r="DR117">
        <v>156</v>
      </c>
      <c r="DU117" t="s">
        <v>257</v>
      </c>
      <c r="DV117" t="s">
        <v>274</v>
      </c>
      <c r="DX117">
        <v>24</v>
      </c>
      <c r="DY117" t="s">
        <v>275</v>
      </c>
      <c r="EA117" t="s">
        <v>2077</v>
      </c>
      <c r="EB117" t="s">
        <v>2930</v>
      </c>
      <c r="EE117">
        <v>0</v>
      </c>
      <c r="EF117" t="s">
        <v>1196</v>
      </c>
      <c r="EG117" t="s">
        <v>383</v>
      </c>
      <c r="EH117">
        <v>0</v>
      </c>
      <c r="EI117" t="s">
        <v>2931</v>
      </c>
      <c r="EJ117" t="s">
        <v>454</v>
      </c>
      <c r="EK117" t="s">
        <v>2889</v>
      </c>
      <c r="EL117" t="s">
        <v>2932</v>
      </c>
      <c r="EM117" t="s">
        <v>2933</v>
      </c>
      <c r="EN117" t="s">
        <v>2934</v>
      </c>
      <c r="EO117" t="s">
        <v>269</v>
      </c>
      <c r="EP117" t="s">
        <v>2935</v>
      </c>
      <c r="EQ117">
        <v>0</v>
      </c>
      <c r="ER117" t="s">
        <v>1640</v>
      </c>
      <c r="ET117" t="s">
        <v>2936</v>
      </c>
      <c r="EU117">
        <v>-2</v>
      </c>
      <c r="EV117" t="s">
        <v>257</v>
      </c>
      <c r="EW117" t="s">
        <v>1983</v>
      </c>
      <c r="EX117" t="s">
        <v>1177</v>
      </c>
      <c r="EY117" t="s">
        <v>492</v>
      </c>
      <c r="FB117" t="s">
        <v>2937</v>
      </c>
      <c r="FC117" t="s">
        <v>2938</v>
      </c>
      <c r="FE117">
        <v>1</v>
      </c>
      <c r="FF117">
        <v>8</v>
      </c>
      <c r="FK117" t="s">
        <v>2939</v>
      </c>
      <c r="FL117">
        <v>0</v>
      </c>
      <c r="FN117">
        <v>0</v>
      </c>
      <c r="FO117" t="s">
        <v>2077</v>
      </c>
      <c r="FQ117">
        <v>0</v>
      </c>
      <c r="FS117" t="s">
        <v>1177</v>
      </c>
      <c r="FT117" t="s">
        <v>1516</v>
      </c>
      <c r="FV117" t="s">
        <v>1374</v>
      </c>
      <c r="FW117" t="s">
        <v>290</v>
      </c>
      <c r="FY117">
        <v>0</v>
      </c>
      <c r="GA117">
        <v>24.23</v>
      </c>
      <c r="GB117">
        <v>1</v>
      </c>
      <c r="GC117">
        <v>0</v>
      </c>
      <c r="GF117">
        <v>0</v>
      </c>
      <c r="GG117" t="s">
        <v>466</v>
      </c>
      <c r="GH117">
        <v>3.1</v>
      </c>
      <c r="GI117">
        <v>3.4</v>
      </c>
      <c r="GJ117">
        <v>0</v>
      </c>
      <c r="GK117">
        <v>0</v>
      </c>
      <c r="GL117" t="s">
        <v>2940</v>
      </c>
      <c r="GM117" t="s">
        <v>2941</v>
      </c>
      <c r="GP117" t="s">
        <v>499</v>
      </c>
      <c r="GQ117" t="s">
        <v>779</v>
      </c>
      <c r="GR117">
        <v>45</v>
      </c>
      <c r="HA117" t="s">
        <v>2942</v>
      </c>
      <c r="HC117" t="s">
        <v>313</v>
      </c>
      <c r="HD117" t="s">
        <v>313</v>
      </c>
      <c r="HE117" t="s">
        <v>1942</v>
      </c>
      <c r="HF117">
        <v>0</v>
      </c>
      <c r="HG117">
        <v>12</v>
      </c>
      <c r="HH117">
        <v>24</v>
      </c>
      <c r="HI117" t="s">
        <v>275</v>
      </c>
      <c r="HK117" t="s">
        <v>492</v>
      </c>
      <c r="HL117" t="s">
        <v>2943</v>
      </c>
      <c r="HM117" t="s">
        <v>2183</v>
      </c>
      <c r="HO117" t="s">
        <v>2944</v>
      </c>
      <c r="HP117" t="s">
        <v>2945</v>
      </c>
      <c r="HQ117" t="s">
        <v>2946</v>
      </c>
      <c r="HR117" t="s">
        <v>2947</v>
      </c>
      <c r="HT117" t="s">
        <v>2948</v>
      </c>
      <c r="HW117">
        <v>6</v>
      </c>
      <c r="HX117">
        <v>3958610</v>
      </c>
      <c r="HZ117">
        <v>3958571</v>
      </c>
      <c r="IC117">
        <v>-0.5</v>
      </c>
      <c r="ID117">
        <v>1</v>
      </c>
      <c r="IM117">
        <v>146</v>
      </c>
      <c r="IU117">
        <v>2</v>
      </c>
      <c r="IV117">
        <f>IF(AND(Table1[[#This Row],[R/P]]="P",Table1[[#This Row],[PaRes]]&lt;&gt;"SCRBL",Table1[[#This Row],[PaRes]]&lt;&gt;"RUN",Table1[[#This Row],[Penalty]]&lt;&gt;1),1,0)</f>
        <v>1</v>
      </c>
      <c r="IW117">
        <f>IF(AND(Table1[[#This Row],[Pass Play]]=1,Table1[[#This Row],[PaRes]]&lt;&gt;"SAC"),1,0)</f>
        <v>1</v>
      </c>
      <c r="IX117">
        <f>IF(Table1[[#This Row],[PaRes]]="COM",1,0)</f>
        <v>0</v>
      </c>
      <c r="IY117">
        <f>IF(Table1[[#This Row],[Pass Play]]=1,Table1[[#This Row],[Gn]],0)</f>
        <v>0</v>
      </c>
      <c r="IZ117">
        <f>IF(AND(Table1[[#This Row],[Pass Play]]=1,Table1[[#This Row],[EFF]]="Y"),1,0)</f>
        <v>0</v>
      </c>
      <c r="JA117">
        <f>IF(AND(Table1[[#This Row],[Pass Play]]=1,Table1[[#This Row],[EFF]]="Y"),Table1[[#This Row],[Gn]],0)</f>
        <v>0</v>
      </c>
      <c r="JB117">
        <f>IF(AND(Table1[[#This Row],[Pass Play]]=1,Table1[[#This Row],[Gn]]&gt;=15),1,0)</f>
        <v>0</v>
      </c>
      <c r="JC117">
        <f>IF(AND(Table1[[#This Row],[Pass Play]]=1,Table1[[#This Row],[Big Play Passes]]=1),Table1[[#This Row],[Gn]],0)</f>
        <v>0</v>
      </c>
      <c r="JD117">
        <f>IF(AND(OR(Table1[[#This Row],[R/P]]="R",Table1[[#This Row],[PaRes]]="SCRBL",Table1[[#This Row],[PaRes]]="RUN"),Table1[[#This Row],[Penalty]]&lt;&gt;1),1,0)</f>
        <v>0</v>
      </c>
      <c r="JE117">
        <f>IF(Table1[[#This Row],[Rush Attempts]]=1,Table1[[#This Row],[Gn]],0)</f>
        <v>0</v>
      </c>
      <c r="JF117">
        <f>IF(AND(Table1[[#This Row],[Rush Attempts]]=1,Table1[[#This Row],[EFF]]="Y"),1,0)</f>
        <v>0</v>
      </c>
      <c r="JG117">
        <f>IF(AND(Table1[[#This Row],[Rush Attempts]]=1,Table1[[#This Row],[EFF]]="Y"),Table1[[#This Row],[Gn]],0)</f>
        <v>0</v>
      </c>
      <c r="JH117">
        <f>IF(AND(Table1[[#This Row],[Rush Attempts]]=1,Table1[[#This Row],[Gn]]&gt;=10),1,0)</f>
        <v>0</v>
      </c>
      <c r="JI117">
        <f>IF(AND(Table1[[#This Row],[Rush Attempts]]=1,Table1[[#This Row],[Big Play Run]]=1),Table1[[#This Row],[Gn]],0)</f>
        <v>0</v>
      </c>
      <c r="JJ117">
        <f>IF(Table1[[#This Row],[PaRes]]="SAC",1,0)</f>
        <v>0</v>
      </c>
      <c r="JK117">
        <f>IF(Table1[[#This Row],[Sacks]]=1,Table1[[#This Row],[Gn]],0)</f>
        <v>0</v>
      </c>
      <c r="JL117">
        <f>IF(Table1[[#This Row],[PaRes]]="INT",1,0)</f>
        <v>0</v>
      </c>
      <c r="JM117">
        <f>IF(Table1[[#This Row],[pff_PENALTY]]&lt;&gt;"",1,0)</f>
        <v>0</v>
      </c>
      <c r="JN117">
        <f>Table1[[#This Row],[pff_PENYARDS]]</f>
        <v>0</v>
      </c>
      <c r="JO117">
        <f>IF(Table1[[#This Row],[S/End]]="TD",1,0)</f>
        <v>0</v>
      </c>
      <c r="JP117">
        <f>IF(OR(Table1[[#This Row],[S/End]]="FGGD"),1,0)</f>
        <v>1</v>
      </c>
      <c r="JQ117">
        <f>IF(OR(Table1[[#This Row],[S/End]]="FUM",Table1[[#This Row],[S/End]]="INT"),1,0)</f>
        <v>0</v>
      </c>
      <c r="JR117">
        <f>IF(AND(Table1[[#This Row],[Touchdown]]=1,Table1[[#This Row],[Pass Play]]=1),1,0)</f>
        <v>0</v>
      </c>
      <c r="JS117">
        <f t="shared" si="5"/>
        <v>0</v>
      </c>
      <c r="JT117">
        <f>IF(AND(OR(Table1[[#This Row],[Pass Play]]=1,Table1[[#This Row],[Rush Attempts]]=1),Table1[[#This Row],[Dn]]=3),1,0)</f>
        <v>1</v>
      </c>
      <c r="JU117">
        <f>IF(AND(Table1[[#This Row],[3rd down attempt]]=1,Table1[[#This Row],[EFF]]="Y"),1,0)</f>
        <v>0</v>
      </c>
      <c r="JV117">
        <f>IF(AND(Table1[[#This Row],[3rd down attempt]]=1,Table1[[#This Row],[Dist]]&gt;=7),1,0)</f>
        <v>0</v>
      </c>
      <c r="JW117">
        <f>IF(AND(OR(Table1[[#This Row],[Pass Play]]=1,Table1[[#This Row],[Rush Attempts]]=1),Table1[[#This Row],[Dn]]=4),1,0)</f>
        <v>0</v>
      </c>
      <c r="JX117">
        <f>IF(AND(Table1[[#This Row],[4th down attempt]]=1,Table1[[#This Row],[EFF]]="Y"),1,0)</f>
        <v>0</v>
      </c>
      <c r="JY117">
        <f>IF(AND(OR(Table1[[#This Row],[Pass Play]]=1,Table1[[#This Row],[Rush Attempts]]=1),Table1[[#This Row],[FPos]]&gt;=0,Table1[[#This Row],[FPos]]&lt;=20),1,0)</f>
        <v>1</v>
      </c>
      <c r="JZ117">
        <f>IF(AND(OR(Table1[[#This Row],[Pass Play]]=1,Table1[[#This Row],[Rush Attempts]]=1),Table1[[#This Row],[Dist]]&lt;=Table1[[#This Row],[Gn]]),1,0)</f>
        <v>0</v>
      </c>
      <c r="KA117">
        <f>IF(Table1[[#This Row],[S/End]]&lt;&gt;"",1,0)</f>
        <v>1</v>
      </c>
      <c r="KB117">
        <f>IF(Table1[[#This Row],[S/End]]="TD",1,0)</f>
        <v>0</v>
      </c>
      <c r="KC117">
        <f>IF(Table1[[#This Row],[S/End]]="FGGD",1,0)</f>
        <v>1</v>
      </c>
      <c r="KD117">
        <f>IF(AND(OR(Table1[[#This Row],[Pass Play]]=1,Table1[[#This Row],[Rush Attempts]]=1),Table1[[#This Row],[Gn]]&lt;0),1,0)</f>
        <v>0</v>
      </c>
      <c r="KE117" s="375">
        <f>IF(AND(Table1[[#This Row],[pff_DRVENDPSN]]=3,Table1[[#This Row],[pff_DRVENDEVENT]]="PUNT"),1,0)</f>
        <v>0</v>
      </c>
    </row>
    <row r="118" spans="1:291" hidden="1">
      <c r="A118">
        <v>67</v>
      </c>
      <c r="B118">
        <v>2102</v>
      </c>
      <c r="C118" t="s">
        <v>14476</v>
      </c>
      <c r="D118">
        <v>4</v>
      </c>
      <c r="E118">
        <v>1</v>
      </c>
      <c r="F118">
        <v>10</v>
      </c>
      <c r="G118">
        <v>0</v>
      </c>
      <c r="H118">
        <v>-41</v>
      </c>
      <c r="I118" t="s">
        <v>253</v>
      </c>
      <c r="J118" t="s">
        <v>298</v>
      </c>
      <c r="K118">
        <v>11</v>
      </c>
      <c r="L118">
        <v>11</v>
      </c>
      <c r="M118" t="s">
        <v>2621</v>
      </c>
      <c r="N118" t="s">
        <v>408</v>
      </c>
      <c r="P118" t="s">
        <v>409</v>
      </c>
      <c r="Q118" t="s">
        <v>509</v>
      </c>
      <c r="W118" t="s">
        <v>257</v>
      </c>
      <c r="X118" t="s">
        <v>2622</v>
      </c>
      <c r="AE118" t="s">
        <v>2623</v>
      </c>
      <c r="AF118" t="s">
        <v>1601</v>
      </c>
      <c r="AG118" t="s">
        <v>2622</v>
      </c>
      <c r="AH118" t="s">
        <v>274</v>
      </c>
      <c r="AJ118">
        <v>22</v>
      </c>
      <c r="AP118">
        <v>15</v>
      </c>
      <c r="BJ118" t="s">
        <v>274</v>
      </c>
      <c r="BQ118">
        <f t="shared" si="3"/>
        <v>0</v>
      </c>
      <c r="BR118">
        <f t="shared" si="4"/>
        <v>3</v>
      </c>
      <c r="BT118" t="s">
        <v>1602</v>
      </c>
      <c r="BV118">
        <v>23</v>
      </c>
      <c r="BX118">
        <v>0</v>
      </c>
      <c r="BY118" t="s">
        <v>2950</v>
      </c>
      <c r="CD118" s="3">
        <v>0.21944444444444444</v>
      </c>
      <c r="CF118" t="s">
        <v>2951</v>
      </c>
      <c r="CJ118">
        <v>0</v>
      </c>
      <c r="CK118" t="s">
        <v>2952</v>
      </c>
      <c r="CL118" s="4">
        <v>38444</v>
      </c>
      <c r="CM118" t="s">
        <v>2953</v>
      </c>
      <c r="CN118" t="s">
        <v>2954</v>
      </c>
      <c r="CO118">
        <v>23</v>
      </c>
      <c r="CP118" t="s">
        <v>268</v>
      </c>
      <c r="CQ118" t="s">
        <v>282</v>
      </c>
      <c r="CR118" t="s">
        <v>1602</v>
      </c>
      <c r="CU118" t="s">
        <v>2929</v>
      </c>
      <c r="CW118">
        <v>0</v>
      </c>
      <c r="CY118">
        <v>1</v>
      </c>
      <c r="CZ118" t="s">
        <v>553</v>
      </c>
      <c r="DA118">
        <v>0</v>
      </c>
      <c r="DB118">
        <v>7</v>
      </c>
      <c r="DC118" t="s">
        <v>1243</v>
      </c>
      <c r="DD118">
        <v>-41</v>
      </c>
      <c r="DF118" t="s">
        <v>1839</v>
      </c>
      <c r="DK118">
        <v>0</v>
      </c>
      <c r="DL118" s="4">
        <v>44449</v>
      </c>
      <c r="DM118">
        <v>20022</v>
      </c>
      <c r="DN118">
        <v>2021</v>
      </c>
      <c r="DO118">
        <v>0</v>
      </c>
      <c r="DQ118">
        <v>79116</v>
      </c>
      <c r="DR118">
        <v>162</v>
      </c>
      <c r="DU118" t="s">
        <v>274</v>
      </c>
      <c r="DV118" t="s">
        <v>257</v>
      </c>
      <c r="DX118">
        <v>24</v>
      </c>
      <c r="DY118" t="s">
        <v>275</v>
      </c>
      <c r="EE118">
        <v>0</v>
      </c>
      <c r="EF118" t="s">
        <v>2630</v>
      </c>
      <c r="EG118" t="s">
        <v>422</v>
      </c>
      <c r="EH118">
        <v>0</v>
      </c>
      <c r="EJ118" t="s">
        <v>340</v>
      </c>
      <c r="EK118" t="s">
        <v>2955</v>
      </c>
      <c r="EL118" t="s">
        <v>2956</v>
      </c>
      <c r="EM118" t="s">
        <v>2957</v>
      </c>
      <c r="EN118" t="s">
        <v>268</v>
      </c>
      <c r="EO118" t="s">
        <v>269</v>
      </c>
      <c r="EP118" t="s">
        <v>490</v>
      </c>
      <c r="EQ118">
        <v>1</v>
      </c>
      <c r="ET118" t="s">
        <v>2958</v>
      </c>
      <c r="FE118">
        <v>0</v>
      </c>
      <c r="FF118">
        <v>18</v>
      </c>
      <c r="FG118" t="s">
        <v>590</v>
      </c>
      <c r="FI118" t="s">
        <v>590</v>
      </c>
      <c r="FJ118" t="s">
        <v>2724</v>
      </c>
      <c r="FL118">
        <v>0</v>
      </c>
      <c r="FN118">
        <v>0</v>
      </c>
      <c r="FQ118">
        <v>0</v>
      </c>
      <c r="FS118" t="s">
        <v>462</v>
      </c>
      <c r="FT118" t="s">
        <v>1002</v>
      </c>
      <c r="FU118" t="s">
        <v>274</v>
      </c>
      <c r="FV118" t="s">
        <v>777</v>
      </c>
      <c r="FW118" t="s">
        <v>1700</v>
      </c>
      <c r="FX118" t="s">
        <v>432</v>
      </c>
      <c r="FY118">
        <v>0</v>
      </c>
      <c r="GA118">
        <v>24.23</v>
      </c>
      <c r="GB118">
        <v>1</v>
      </c>
      <c r="GC118">
        <v>0</v>
      </c>
      <c r="GE118" t="s">
        <v>355</v>
      </c>
      <c r="GF118">
        <v>0</v>
      </c>
      <c r="GG118" t="s">
        <v>274</v>
      </c>
      <c r="GJ118">
        <v>0</v>
      </c>
      <c r="GK118">
        <v>0</v>
      </c>
      <c r="GM118" t="s">
        <v>2959</v>
      </c>
      <c r="GO118">
        <v>1</v>
      </c>
      <c r="HA118" t="s">
        <v>2084</v>
      </c>
      <c r="HC118" t="s">
        <v>294</v>
      </c>
      <c r="HD118" t="s">
        <v>313</v>
      </c>
      <c r="HE118" t="s">
        <v>1914</v>
      </c>
      <c r="HF118">
        <v>0</v>
      </c>
      <c r="HG118">
        <v>11</v>
      </c>
      <c r="HH118">
        <v>24</v>
      </c>
      <c r="HI118" t="s">
        <v>275</v>
      </c>
      <c r="HL118">
        <v>3</v>
      </c>
      <c r="HW118">
        <v>-41</v>
      </c>
      <c r="HX118">
        <v>3958831</v>
      </c>
      <c r="HY118" t="s">
        <v>2384</v>
      </c>
      <c r="HZ118">
        <v>3958794</v>
      </c>
      <c r="IC118">
        <v>0</v>
      </c>
      <c r="ID118">
        <v>0</v>
      </c>
      <c r="IM118">
        <v>152</v>
      </c>
      <c r="IO118" t="s">
        <v>1839</v>
      </c>
      <c r="IQ118" t="s">
        <v>1839</v>
      </c>
      <c r="IU118">
        <v>2</v>
      </c>
      <c r="IV118">
        <f>IF(AND(Table1[[#This Row],[R/P]]="P",Table1[[#This Row],[PaRes]]&lt;&gt;"SCRBL",Table1[[#This Row],[PaRes]]&lt;&gt;"RUN",Table1[[#This Row],[Penalty]]&lt;&gt;1),1,0)</f>
        <v>0</v>
      </c>
      <c r="IW118">
        <f>IF(AND(Table1[[#This Row],[Pass Play]]=1,Table1[[#This Row],[PaRes]]&lt;&gt;"SAC"),1,0)</f>
        <v>0</v>
      </c>
      <c r="IX118">
        <f>IF(Table1[[#This Row],[PaRes]]="COM",1,0)</f>
        <v>0</v>
      </c>
      <c r="IY118">
        <f>IF(Table1[[#This Row],[Pass Play]]=1,Table1[[#This Row],[Gn]],0)</f>
        <v>0</v>
      </c>
      <c r="IZ118">
        <f>IF(AND(Table1[[#This Row],[Pass Play]]=1,Table1[[#This Row],[EFF]]="Y"),1,0)</f>
        <v>0</v>
      </c>
      <c r="JA118">
        <f>IF(AND(Table1[[#This Row],[Pass Play]]=1,Table1[[#This Row],[EFF]]="Y"),Table1[[#This Row],[Gn]],0)</f>
        <v>0</v>
      </c>
      <c r="JB118">
        <f>IF(AND(Table1[[#This Row],[Pass Play]]=1,Table1[[#This Row],[Gn]]&gt;=15),1,0)</f>
        <v>0</v>
      </c>
      <c r="JC118">
        <f>IF(AND(Table1[[#This Row],[Pass Play]]=1,Table1[[#This Row],[Big Play Passes]]=1),Table1[[#This Row],[Gn]],0)</f>
        <v>0</v>
      </c>
      <c r="JD118">
        <f>IF(AND(OR(Table1[[#This Row],[R/P]]="R",Table1[[#This Row],[PaRes]]="SCRBL",Table1[[#This Row],[PaRes]]="RUN"),Table1[[#This Row],[Penalty]]&lt;&gt;1),1,0)</f>
        <v>1</v>
      </c>
      <c r="JE118">
        <f>IF(Table1[[#This Row],[Rush Attempts]]=1,Table1[[#This Row],[Gn]],0)</f>
        <v>0</v>
      </c>
      <c r="JF118">
        <f>IF(AND(Table1[[#This Row],[Rush Attempts]]=1,Table1[[#This Row],[EFF]]="Y"),1,0)</f>
        <v>0</v>
      </c>
      <c r="JG118">
        <f>IF(AND(Table1[[#This Row],[Rush Attempts]]=1,Table1[[#This Row],[EFF]]="Y"),Table1[[#This Row],[Gn]],0)</f>
        <v>0</v>
      </c>
      <c r="JH118">
        <f>IF(AND(Table1[[#This Row],[Rush Attempts]]=1,Table1[[#This Row],[Gn]]&gt;=10),1,0)</f>
        <v>0</v>
      </c>
      <c r="JI118">
        <f>IF(AND(Table1[[#This Row],[Rush Attempts]]=1,Table1[[#This Row],[Big Play Run]]=1),Table1[[#This Row],[Gn]],0)</f>
        <v>0</v>
      </c>
      <c r="JJ118">
        <f>IF(Table1[[#This Row],[PaRes]]="SAC",1,0)</f>
        <v>0</v>
      </c>
      <c r="JK118">
        <f>IF(Table1[[#This Row],[Sacks]]=1,Table1[[#This Row],[Gn]],0)</f>
        <v>0</v>
      </c>
      <c r="JL118">
        <f>IF(Table1[[#This Row],[PaRes]]="INT",1,0)</f>
        <v>0</v>
      </c>
      <c r="JM118">
        <f>IF(Table1[[#This Row],[pff_PENALTY]]&lt;&gt;"",1,0)</f>
        <v>0</v>
      </c>
      <c r="JN118">
        <f>Table1[[#This Row],[pff_PENYARDS]]</f>
        <v>0</v>
      </c>
      <c r="JO118">
        <f>IF(Table1[[#This Row],[S/End]]="TD",1,0)</f>
        <v>0</v>
      </c>
      <c r="JP118">
        <f>IF(OR(Table1[[#This Row],[S/End]]="FGGD"),1,0)</f>
        <v>0</v>
      </c>
      <c r="JQ118">
        <f>IF(OR(Table1[[#This Row],[S/End]]="FUM",Table1[[#This Row],[S/End]]="INT"),1,0)</f>
        <v>0</v>
      </c>
      <c r="JR118">
        <f>IF(AND(Table1[[#This Row],[Touchdown]]=1,Table1[[#This Row],[Pass Play]]=1),1,0)</f>
        <v>0</v>
      </c>
      <c r="JS118">
        <f t="shared" si="5"/>
        <v>0</v>
      </c>
      <c r="JT118">
        <f>IF(AND(OR(Table1[[#This Row],[Pass Play]]=1,Table1[[#This Row],[Rush Attempts]]=1),Table1[[#This Row],[Dn]]=3),1,0)</f>
        <v>0</v>
      </c>
      <c r="JU118">
        <f>IF(AND(Table1[[#This Row],[3rd down attempt]]=1,Table1[[#This Row],[EFF]]="Y"),1,0)</f>
        <v>0</v>
      </c>
      <c r="JV118">
        <f>IF(AND(Table1[[#This Row],[3rd down attempt]]=1,Table1[[#This Row],[Dist]]&gt;=7),1,0)</f>
        <v>0</v>
      </c>
      <c r="JW118">
        <f>IF(AND(OR(Table1[[#This Row],[Pass Play]]=1,Table1[[#This Row],[Rush Attempts]]=1),Table1[[#This Row],[Dn]]=4),1,0)</f>
        <v>0</v>
      </c>
      <c r="JX118">
        <f>IF(AND(Table1[[#This Row],[4th down attempt]]=1,Table1[[#This Row],[EFF]]="Y"),1,0)</f>
        <v>0</v>
      </c>
      <c r="JY118">
        <f>IF(AND(OR(Table1[[#This Row],[Pass Play]]=1,Table1[[#This Row],[Rush Attempts]]=1),Table1[[#This Row],[FPos]]&gt;=0,Table1[[#This Row],[FPos]]&lt;=20),1,0)</f>
        <v>0</v>
      </c>
      <c r="JZ118">
        <f>IF(AND(OR(Table1[[#This Row],[Pass Play]]=1,Table1[[#This Row],[Rush Attempts]]=1),Table1[[#This Row],[Dist]]&lt;=Table1[[#This Row],[Gn]]),1,0)</f>
        <v>0</v>
      </c>
      <c r="KA118">
        <f>IF(Table1[[#This Row],[S/End]]&lt;&gt;"",1,0)</f>
        <v>0</v>
      </c>
      <c r="KB118">
        <f>IF(Table1[[#This Row],[S/End]]="TD",1,0)</f>
        <v>0</v>
      </c>
      <c r="KC118">
        <f>IF(Table1[[#This Row],[S/End]]="FGGD",1,0)</f>
        <v>0</v>
      </c>
      <c r="KD118">
        <f>IF(AND(OR(Table1[[#This Row],[Pass Play]]=1,Table1[[#This Row],[Rush Attempts]]=1),Table1[[#This Row],[Gn]]&lt;0),1,0)</f>
        <v>0</v>
      </c>
      <c r="KE118" s="375">
        <f>IF(AND(Table1[[#This Row],[pff_DRVENDPSN]]=3,Table1[[#This Row],[pff_DRVENDEVENT]]="PUNT"),1,0)</f>
        <v>0</v>
      </c>
    </row>
    <row r="119" spans="1:291" hidden="1">
      <c r="A119">
        <v>68</v>
      </c>
      <c r="B119">
        <v>2102</v>
      </c>
      <c r="C119" t="s">
        <v>14476</v>
      </c>
      <c r="D119">
        <v>4</v>
      </c>
      <c r="E119">
        <v>2</v>
      </c>
      <c r="F119">
        <v>10</v>
      </c>
      <c r="G119">
        <v>0</v>
      </c>
      <c r="H119">
        <v>-41</v>
      </c>
      <c r="J119" t="s">
        <v>298</v>
      </c>
      <c r="K119">
        <v>12</v>
      </c>
      <c r="L119" t="s">
        <v>1595</v>
      </c>
      <c r="M119" t="s">
        <v>2961</v>
      </c>
      <c r="N119" t="s">
        <v>319</v>
      </c>
      <c r="P119" t="s">
        <v>2962</v>
      </c>
      <c r="Q119" t="s">
        <v>1067</v>
      </c>
      <c r="W119" t="s">
        <v>253</v>
      </c>
      <c r="X119" t="s">
        <v>2963</v>
      </c>
      <c r="Y119" t="s">
        <v>1040</v>
      </c>
      <c r="Z119" t="s">
        <v>2964</v>
      </c>
      <c r="AB119" t="s">
        <v>325</v>
      </c>
      <c r="AC119" t="s">
        <v>326</v>
      </c>
      <c r="AK119" t="s">
        <v>756</v>
      </c>
      <c r="AP119">
        <v>15</v>
      </c>
      <c r="BJ119" t="s">
        <v>274</v>
      </c>
      <c r="BQ119">
        <f t="shared" si="3"/>
        <v>1</v>
      </c>
      <c r="BR119">
        <f t="shared" si="4"/>
        <v>0</v>
      </c>
      <c r="BT119" t="s">
        <v>1602</v>
      </c>
      <c r="BV119">
        <v>23</v>
      </c>
      <c r="BX119">
        <v>0</v>
      </c>
      <c r="BY119" t="s">
        <v>2965</v>
      </c>
      <c r="CA119">
        <v>0</v>
      </c>
      <c r="CD119" s="3">
        <v>0.19375000000000001</v>
      </c>
      <c r="CE119" t="s">
        <v>274</v>
      </c>
      <c r="CF119" t="s">
        <v>2966</v>
      </c>
      <c r="CG119">
        <v>7</v>
      </c>
      <c r="CI119" t="s">
        <v>331</v>
      </c>
      <c r="CJ119">
        <v>0</v>
      </c>
      <c r="CK119" t="s">
        <v>2967</v>
      </c>
      <c r="CL119" s="4">
        <v>38444</v>
      </c>
      <c r="CM119" t="s">
        <v>2968</v>
      </c>
      <c r="CN119" t="s">
        <v>2969</v>
      </c>
      <c r="CO119">
        <v>23</v>
      </c>
      <c r="CQ119" t="s">
        <v>282</v>
      </c>
      <c r="CR119" t="s">
        <v>1602</v>
      </c>
      <c r="CU119" t="s">
        <v>2970</v>
      </c>
      <c r="CW119">
        <v>0</v>
      </c>
      <c r="CY119">
        <v>2</v>
      </c>
      <c r="CZ119" t="s">
        <v>553</v>
      </c>
      <c r="DA119">
        <v>0</v>
      </c>
      <c r="DB119">
        <v>7</v>
      </c>
      <c r="DC119" t="s">
        <v>1243</v>
      </c>
      <c r="DD119">
        <v>-41</v>
      </c>
      <c r="DK119">
        <v>0</v>
      </c>
      <c r="DL119" s="4">
        <v>44449</v>
      </c>
      <c r="DM119">
        <v>20022</v>
      </c>
      <c r="DN119">
        <v>2021</v>
      </c>
      <c r="DO119">
        <v>0</v>
      </c>
      <c r="DQ119">
        <v>79116</v>
      </c>
      <c r="DR119">
        <v>163</v>
      </c>
      <c r="DU119" t="s">
        <v>274</v>
      </c>
      <c r="DV119" t="s">
        <v>257</v>
      </c>
      <c r="DX119">
        <v>24</v>
      </c>
      <c r="DY119" t="s">
        <v>275</v>
      </c>
      <c r="EA119" t="s">
        <v>1929</v>
      </c>
      <c r="EB119" t="s">
        <v>2252</v>
      </c>
      <c r="EE119">
        <v>0</v>
      </c>
      <c r="EF119" t="s">
        <v>2971</v>
      </c>
      <c r="EG119" t="s">
        <v>338</v>
      </c>
      <c r="EH119">
        <v>0</v>
      </c>
      <c r="EI119" t="s">
        <v>2972</v>
      </c>
      <c r="EJ119" t="s">
        <v>454</v>
      </c>
      <c r="EK119" t="s">
        <v>585</v>
      </c>
      <c r="EL119" t="s">
        <v>2973</v>
      </c>
      <c r="EM119" t="s">
        <v>2974</v>
      </c>
      <c r="EN119" t="s">
        <v>2975</v>
      </c>
      <c r="EO119" t="s">
        <v>269</v>
      </c>
      <c r="EP119" t="s">
        <v>283</v>
      </c>
      <c r="EQ119">
        <v>0</v>
      </c>
      <c r="ER119" t="s">
        <v>491</v>
      </c>
      <c r="ET119" t="s">
        <v>2976</v>
      </c>
      <c r="EU119">
        <v>3</v>
      </c>
      <c r="EV119" t="s">
        <v>257</v>
      </c>
      <c r="EW119" t="s">
        <v>1983</v>
      </c>
      <c r="EX119" t="s">
        <v>2977</v>
      </c>
      <c r="EY119" t="s">
        <v>492</v>
      </c>
      <c r="FB119" t="s">
        <v>269</v>
      </c>
      <c r="FC119" t="s">
        <v>2978</v>
      </c>
      <c r="FE119">
        <v>0</v>
      </c>
      <c r="FF119">
        <v>10</v>
      </c>
      <c r="FJ119" t="s">
        <v>2513</v>
      </c>
      <c r="FK119" t="s">
        <v>2979</v>
      </c>
      <c r="FL119">
        <v>0</v>
      </c>
      <c r="FN119">
        <v>0</v>
      </c>
      <c r="FO119" t="s">
        <v>1929</v>
      </c>
      <c r="FP119" t="s">
        <v>1115</v>
      </c>
      <c r="FQ119">
        <v>0</v>
      </c>
      <c r="FS119" t="s">
        <v>354</v>
      </c>
      <c r="FY119">
        <v>0</v>
      </c>
      <c r="GA119">
        <v>24.23</v>
      </c>
      <c r="GB119">
        <v>1</v>
      </c>
      <c r="GC119">
        <v>0</v>
      </c>
      <c r="GE119" t="s">
        <v>355</v>
      </c>
      <c r="GF119">
        <v>1</v>
      </c>
      <c r="GG119" t="s">
        <v>895</v>
      </c>
      <c r="GH119">
        <v>2.2999999999999998</v>
      </c>
      <c r="GI119">
        <v>2.4</v>
      </c>
      <c r="GJ119">
        <v>0</v>
      </c>
      <c r="GK119">
        <v>0</v>
      </c>
      <c r="GM119" t="s">
        <v>2980</v>
      </c>
      <c r="GP119" t="s">
        <v>499</v>
      </c>
      <c r="GQ119" t="s">
        <v>779</v>
      </c>
      <c r="GR119">
        <v>47</v>
      </c>
      <c r="HA119" t="s">
        <v>2981</v>
      </c>
      <c r="HC119" t="s">
        <v>294</v>
      </c>
      <c r="HD119" t="s">
        <v>313</v>
      </c>
      <c r="HE119" t="s">
        <v>2454</v>
      </c>
      <c r="HF119">
        <v>0</v>
      </c>
      <c r="HG119">
        <v>12</v>
      </c>
      <c r="HH119">
        <v>24</v>
      </c>
      <c r="HI119" t="s">
        <v>275</v>
      </c>
      <c r="HL119">
        <v>3</v>
      </c>
      <c r="HM119" t="s">
        <v>1814</v>
      </c>
      <c r="HO119" t="s">
        <v>2435</v>
      </c>
      <c r="HP119" t="s">
        <v>2982</v>
      </c>
      <c r="HQ119" t="s">
        <v>2983</v>
      </c>
      <c r="HR119" t="s">
        <v>2984</v>
      </c>
      <c r="HT119" t="s">
        <v>2985</v>
      </c>
      <c r="HW119">
        <v>-41</v>
      </c>
      <c r="HX119">
        <v>3959347</v>
      </c>
      <c r="HY119" t="s">
        <v>1929</v>
      </c>
      <c r="HZ119">
        <v>3958831</v>
      </c>
      <c r="IC119">
        <v>-0.5</v>
      </c>
      <c r="ID119">
        <v>1</v>
      </c>
      <c r="IM119">
        <v>153</v>
      </c>
      <c r="IU119">
        <v>2</v>
      </c>
      <c r="IV119">
        <f>IF(AND(Table1[[#This Row],[R/P]]="P",Table1[[#This Row],[PaRes]]&lt;&gt;"SCRBL",Table1[[#This Row],[PaRes]]&lt;&gt;"RUN",Table1[[#This Row],[Penalty]]&lt;&gt;1),1,0)</f>
        <v>1</v>
      </c>
      <c r="IW119">
        <f>IF(AND(Table1[[#This Row],[Pass Play]]=1,Table1[[#This Row],[PaRes]]&lt;&gt;"SAC"),1,0)</f>
        <v>1</v>
      </c>
      <c r="IX119">
        <f>IF(Table1[[#This Row],[PaRes]]="COM",1,0)</f>
        <v>0</v>
      </c>
      <c r="IY119">
        <f>IF(Table1[[#This Row],[Pass Play]]=1,Table1[[#This Row],[Gn]],0)</f>
        <v>0</v>
      </c>
      <c r="IZ119">
        <f>IF(AND(Table1[[#This Row],[Pass Play]]=1,Table1[[#This Row],[EFF]]="Y"),1,0)</f>
        <v>0</v>
      </c>
      <c r="JA119">
        <f>IF(AND(Table1[[#This Row],[Pass Play]]=1,Table1[[#This Row],[EFF]]="Y"),Table1[[#This Row],[Gn]],0)</f>
        <v>0</v>
      </c>
      <c r="JB119">
        <f>IF(AND(Table1[[#This Row],[Pass Play]]=1,Table1[[#This Row],[Gn]]&gt;=15),1,0)</f>
        <v>0</v>
      </c>
      <c r="JC119">
        <f>IF(AND(Table1[[#This Row],[Pass Play]]=1,Table1[[#This Row],[Big Play Passes]]=1),Table1[[#This Row],[Gn]],0)</f>
        <v>0</v>
      </c>
      <c r="JD119">
        <f>IF(AND(OR(Table1[[#This Row],[R/P]]="R",Table1[[#This Row],[PaRes]]="SCRBL",Table1[[#This Row],[PaRes]]="RUN"),Table1[[#This Row],[Penalty]]&lt;&gt;1),1,0)</f>
        <v>0</v>
      </c>
      <c r="JE119">
        <f>IF(Table1[[#This Row],[Rush Attempts]]=1,Table1[[#This Row],[Gn]],0)</f>
        <v>0</v>
      </c>
      <c r="JF119">
        <f>IF(AND(Table1[[#This Row],[Rush Attempts]]=1,Table1[[#This Row],[EFF]]="Y"),1,0)</f>
        <v>0</v>
      </c>
      <c r="JG119">
        <f>IF(AND(Table1[[#This Row],[Rush Attempts]]=1,Table1[[#This Row],[EFF]]="Y"),Table1[[#This Row],[Gn]],0)</f>
        <v>0</v>
      </c>
      <c r="JH119">
        <f>IF(AND(Table1[[#This Row],[Rush Attempts]]=1,Table1[[#This Row],[Gn]]&gt;=10),1,0)</f>
        <v>0</v>
      </c>
      <c r="JI119">
        <f>IF(AND(Table1[[#This Row],[Rush Attempts]]=1,Table1[[#This Row],[Big Play Run]]=1),Table1[[#This Row],[Gn]],0)</f>
        <v>0</v>
      </c>
      <c r="JJ119">
        <f>IF(Table1[[#This Row],[PaRes]]="SAC",1,0)</f>
        <v>0</v>
      </c>
      <c r="JK119">
        <f>IF(Table1[[#This Row],[Sacks]]=1,Table1[[#This Row],[Gn]],0)</f>
        <v>0</v>
      </c>
      <c r="JL119">
        <f>IF(Table1[[#This Row],[PaRes]]="INT",1,0)</f>
        <v>0</v>
      </c>
      <c r="JM119">
        <f>IF(Table1[[#This Row],[pff_PENALTY]]&lt;&gt;"",1,0)</f>
        <v>0</v>
      </c>
      <c r="JN119">
        <f>Table1[[#This Row],[pff_PENYARDS]]</f>
        <v>0</v>
      </c>
      <c r="JO119">
        <f>IF(Table1[[#This Row],[S/End]]="TD",1,0)</f>
        <v>0</v>
      </c>
      <c r="JP119">
        <f>IF(OR(Table1[[#This Row],[S/End]]="FGGD"),1,0)</f>
        <v>0</v>
      </c>
      <c r="JQ119">
        <f>IF(OR(Table1[[#This Row],[S/End]]="FUM",Table1[[#This Row],[S/End]]="INT"),1,0)</f>
        <v>0</v>
      </c>
      <c r="JR119">
        <f>IF(AND(Table1[[#This Row],[Touchdown]]=1,Table1[[#This Row],[Pass Play]]=1),1,0)</f>
        <v>0</v>
      </c>
      <c r="JS119">
        <f t="shared" si="5"/>
        <v>0</v>
      </c>
      <c r="JT119">
        <f>IF(AND(OR(Table1[[#This Row],[Pass Play]]=1,Table1[[#This Row],[Rush Attempts]]=1),Table1[[#This Row],[Dn]]=3),1,0)</f>
        <v>0</v>
      </c>
      <c r="JU119">
        <f>IF(AND(Table1[[#This Row],[3rd down attempt]]=1,Table1[[#This Row],[EFF]]="Y"),1,0)</f>
        <v>0</v>
      </c>
      <c r="JV119">
        <f>IF(AND(Table1[[#This Row],[3rd down attempt]]=1,Table1[[#This Row],[Dist]]&gt;=7),1,0)</f>
        <v>0</v>
      </c>
      <c r="JW119">
        <f>IF(AND(OR(Table1[[#This Row],[Pass Play]]=1,Table1[[#This Row],[Rush Attempts]]=1),Table1[[#This Row],[Dn]]=4),1,0)</f>
        <v>0</v>
      </c>
      <c r="JX119">
        <f>IF(AND(Table1[[#This Row],[4th down attempt]]=1,Table1[[#This Row],[EFF]]="Y"),1,0)</f>
        <v>0</v>
      </c>
      <c r="JY119">
        <f>IF(AND(OR(Table1[[#This Row],[Pass Play]]=1,Table1[[#This Row],[Rush Attempts]]=1),Table1[[#This Row],[FPos]]&gt;=0,Table1[[#This Row],[FPos]]&lt;=20),1,0)</f>
        <v>0</v>
      </c>
      <c r="JZ119">
        <f>IF(AND(OR(Table1[[#This Row],[Pass Play]]=1,Table1[[#This Row],[Rush Attempts]]=1),Table1[[#This Row],[Dist]]&lt;=Table1[[#This Row],[Gn]]),1,0)</f>
        <v>0</v>
      </c>
      <c r="KA119">
        <f>IF(Table1[[#This Row],[S/End]]&lt;&gt;"",1,0)</f>
        <v>0</v>
      </c>
      <c r="KB119">
        <f>IF(Table1[[#This Row],[S/End]]="TD",1,0)</f>
        <v>0</v>
      </c>
      <c r="KC119">
        <f>IF(Table1[[#This Row],[S/End]]="FGGD",1,0)</f>
        <v>0</v>
      </c>
      <c r="KD119">
        <f>IF(AND(OR(Table1[[#This Row],[Pass Play]]=1,Table1[[#This Row],[Rush Attempts]]=1),Table1[[#This Row],[Gn]]&lt;0),1,0)</f>
        <v>0</v>
      </c>
      <c r="KE119" s="375">
        <f>IF(AND(Table1[[#This Row],[pff_DRVENDPSN]]=3,Table1[[#This Row],[pff_DRVENDEVENT]]="PUNT"),1,0)</f>
        <v>0</v>
      </c>
    </row>
    <row r="120" spans="1:291" hidden="1">
      <c r="A120">
        <v>69</v>
      </c>
      <c r="B120">
        <v>2102</v>
      </c>
      <c r="C120" t="s">
        <v>14476</v>
      </c>
      <c r="D120">
        <v>4</v>
      </c>
      <c r="E120">
        <v>3</v>
      </c>
      <c r="F120">
        <v>10</v>
      </c>
      <c r="G120">
        <v>21</v>
      </c>
      <c r="H120">
        <v>-41</v>
      </c>
      <c r="J120" t="s">
        <v>254</v>
      </c>
      <c r="K120">
        <v>11</v>
      </c>
      <c r="L120">
        <v>11</v>
      </c>
      <c r="M120" t="s">
        <v>2987</v>
      </c>
      <c r="N120" t="s">
        <v>1095</v>
      </c>
      <c r="P120" t="s">
        <v>1096</v>
      </c>
      <c r="Q120" t="s">
        <v>509</v>
      </c>
      <c r="S120" t="s">
        <v>321</v>
      </c>
      <c r="W120" t="s">
        <v>253</v>
      </c>
      <c r="X120" t="s">
        <v>2988</v>
      </c>
      <c r="Y120" t="s">
        <v>370</v>
      </c>
      <c r="Z120" t="s">
        <v>2989</v>
      </c>
      <c r="AB120" t="s">
        <v>666</v>
      </c>
      <c r="AC120" t="s">
        <v>667</v>
      </c>
      <c r="AJ120">
        <v>88</v>
      </c>
      <c r="AK120" t="s">
        <v>327</v>
      </c>
      <c r="AP120">
        <v>15</v>
      </c>
      <c r="AY120">
        <v>4</v>
      </c>
      <c r="BJ120" t="s">
        <v>274</v>
      </c>
      <c r="BQ120">
        <f t="shared" si="3"/>
        <v>1</v>
      </c>
      <c r="BR120">
        <f t="shared" si="4"/>
        <v>0</v>
      </c>
      <c r="BT120" t="s">
        <v>1602</v>
      </c>
      <c r="BV120">
        <v>23</v>
      </c>
      <c r="BX120">
        <v>0</v>
      </c>
      <c r="BY120" t="s">
        <v>2990</v>
      </c>
      <c r="CA120">
        <v>1</v>
      </c>
      <c r="CD120" s="3">
        <v>0.19027777777777777</v>
      </c>
      <c r="CE120" t="s">
        <v>294</v>
      </c>
      <c r="CF120" t="s">
        <v>2991</v>
      </c>
      <c r="CG120">
        <v>8</v>
      </c>
      <c r="CI120" t="s">
        <v>331</v>
      </c>
      <c r="CJ120">
        <v>0</v>
      </c>
      <c r="CK120" t="s">
        <v>2992</v>
      </c>
      <c r="CL120" s="4">
        <v>38444</v>
      </c>
      <c r="CM120" t="s">
        <v>2993</v>
      </c>
      <c r="CN120" t="s">
        <v>2994</v>
      </c>
      <c r="CO120">
        <v>23</v>
      </c>
      <c r="CP120" t="s">
        <v>2769</v>
      </c>
      <c r="CQ120" t="s">
        <v>269</v>
      </c>
      <c r="CR120" t="s">
        <v>1602</v>
      </c>
      <c r="CU120" t="s">
        <v>2995</v>
      </c>
      <c r="CW120">
        <v>0</v>
      </c>
      <c r="CY120">
        <v>3</v>
      </c>
      <c r="CZ120" t="s">
        <v>553</v>
      </c>
      <c r="DA120">
        <v>0</v>
      </c>
      <c r="DB120">
        <v>7</v>
      </c>
      <c r="DC120" t="s">
        <v>1243</v>
      </c>
      <c r="DD120">
        <v>-41</v>
      </c>
      <c r="DF120" t="s">
        <v>1635</v>
      </c>
      <c r="DK120">
        <v>21</v>
      </c>
      <c r="DL120" s="4">
        <v>44449</v>
      </c>
      <c r="DM120">
        <v>20022</v>
      </c>
      <c r="DN120">
        <v>2021</v>
      </c>
      <c r="DO120">
        <v>0</v>
      </c>
      <c r="DQ120">
        <v>79116</v>
      </c>
      <c r="DR120">
        <v>164</v>
      </c>
      <c r="DU120" t="s">
        <v>274</v>
      </c>
      <c r="DV120" t="s">
        <v>257</v>
      </c>
      <c r="DX120">
        <v>24</v>
      </c>
      <c r="DY120" t="s">
        <v>275</v>
      </c>
      <c r="EE120">
        <v>0</v>
      </c>
      <c r="EF120" t="s">
        <v>2996</v>
      </c>
      <c r="EG120" t="s">
        <v>422</v>
      </c>
      <c r="EH120">
        <v>0</v>
      </c>
      <c r="EJ120" t="s">
        <v>340</v>
      </c>
      <c r="EK120" t="s">
        <v>1392</v>
      </c>
      <c r="EL120" t="s">
        <v>2997</v>
      </c>
      <c r="EM120" t="s">
        <v>2998</v>
      </c>
      <c r="EN120" t="s">
        <v>921</v>
      </c>
      <c r="EO120" t="s">
        <v>282</v>
      </c>
      <c r="EP120" t="s">
        <v>1110</v>
      </c>
      <c r="EQ120">
        <v>0</v>
      </c>
      <c r="ER120" t="s">
        <v>491</v>
      </c>
      <c r="ET120" t="s">
        <v>2999</v>
      </c>
      <c r="EU120">
        <v>14</v>
      </c>
      <c r="EV120" t="s">
        <v>348</v>
      </c>
      <c r="EW120" t="s">
        <v>1983</v>
      </c>
      <c r="EX120" t="s">
        <v>2977</v>
      </c>
      <c r="EY120" t="s">
        <v>351</v>
      </c>
      <c r="FB120" t="s">
        <v>392</v>
      </c>
      <c r="FC120" t="s">
        <v>3000</v>
      </c>
      <c r="FE120">
        <v>0</v>
      </c>
      <c r="FF120">
        <v>5</v>
      </c>
      <c r="FJ120" t="s">
        <v>2724</v>
      </c>
      <c r="FL120">
        <v>0</v>
      </c>
      <c r="FN120">
        <v>0</v>
      </c>
      <c r="FQ120">
        <v>0</v>
      </c>
      <c r="FS120" t="s">
        <v>462</v>
      </c>
      <c r="FT120" t="s">
        <v>1002</v>
      </c>
      <c r="FV120" t="s">
        <v>777</v>
      </c>
      <c r="FY120">
        <v>0</v>
      </c>
      <c r="GA120">
        <v>24.23</v>
      </c>
      <c r="GB120">
        <v>1</v>
      </c>
      <c r="GC120">
        <v>0</v>
      </c>
      <c r="GD120" t="s">
        <v>254</v>
      </c>
      <c r="GE120" t="s">
        <v>355</v>
      </c>
      <c r="GF120">
        <v>1</v>
      </c>
      <c r="GG120" t="s">
        <v>274</v>
      </c>
      <c r="GI120">
        <v>3.2</v>
      </c>
      <c r="GJ120">
        <v>0</v>
      </c>
      <c r="GK120">
        <v>0</v>
      </c>
      <c r="GM120" t="s">
        <v>3001</v>
      </c>
      <c r="GN120">
        <v>7</v>
      </c>
      <c r="GO120">
        <v>1</v>
      </c>
      <c r="GP120" t="s">
        <v>357</v>
      </c>
      <c r="GR120">
        <v>13</v>
      </c>
      <c r="HA120" t="s">
        <v>3002</v>
      </c>
      <c r="HC120" t="s">
        <v>294</v>
      </c>
      <c r="HD120" t="s">
        <v>313</v>
      </c>
      <c r="HE120" t="s">
        <v>1705</v>
      </c>
      <c r="HF120">
        <v>0</v>
      </c>
      <c r="HG120">
        <v>11</v>
      </c>
      <c r="HH120">
        <v>24</v>
      </c>
      <c r="HI120" t="s">
        <v>275</v>
      </c>
      <c r="HL120">
        <v>3</v>
      </c>
      <c r="HM120" t="s">
        <v>1705</v>
      </c>
      <c r="HO120" t="s">
        <v>3003</v>
      </c>
      <c r="HP120" t="s">
        <v>3004</v>
      </c>
      <c r="HQ120" t="s">
        <v>3005</v>
      </c>
      <c r="HR120" t="s">
        <v>3006</v>
      </c>
      <c r="HT120" t="s">
        <v>3007</v>
      </c>
      <c r="HW120">
        <v>38</v>
      </c>
      <c r="HX120">
        <v>3959378</v>
      </c>
      <c r="HY120" t="s">
        <v>3008</v>
      </c>
      <c r="HZ120">
        <v>3959347</v>
      </c>
      <c r="IC120">
        <v>0.5</v>
      </c>
      <c r="ID120">
        <v>1</v>
      </c>
      <c r="IM120">
        <v>154</v>
      </c>
      <c r="IQ120" t="s">
        <v>1635</v>
      </c>
      <c r="IU120">
        <v>2</v>
      </c>
      <c r="IV120">
        <f>IF(AND(Table1[[#This Row],[R/P]]="P",Table1[[#This Row],[PaRes]]&lt;&gt;"SCRBL",Table1[[#This Row],[PaRes]]&lt;&gt;"RUN",Table1[[#This Row],[Penalty]]&lt;&gt;1),1,0)</f>
        <v>1</v>
      </c>
      <c r="IW120">
        <f>IF(AND(Table1[[#This Row],[Pass Play]]=1,Table1[[#This Row],[PaRes]]&lt;&gt;"SAC"),1,0)</f>
        <v>1</v>
      </c>
      <c r="IX120">
        <f>IF(Table1[[#This Row],[PaRes]]="COM",1,0)</f>
        <v>1</v>
      </c>
      <c r="IY120">
        <f>IF(Table1[[#This Row],[Pass Play]]=1,Table1[[#This Row],[Gn]],0)</f>
        <v>21</v>
      </c>
      <c r="IZ120">
        <f>IF(AND(Table1[[#This Row],[Pass Play]]=1,Table1[[#This Row],[EFF]]="Y"),1,0)</f>
        <v>1</v>
      </c>
      <c r="JA120">
        <f>IF(AND(Table1[[#This Row],[Pass Play]]=1,Table1[[#This Row],[EFF]]="Y"),Table1[[#This Row],[Gn]],0)</f>
        <v>21</v>
      </c>
      <c r="JB120">
        <f>IF(AND(Table1[[#This Row],[Pass Play]]=1,Table1[[#This Row],[Gn]]&gt;=15),1,0)</f>
        <v>1</v>
      </c>
      <c r="JC120">
        <f>IF(AND(Table1[[#This Row],[Pass Play]]=1,Table1[[#This Row],[Big Play Passes]]=1),Table1[[#This Row],[Gn]],0)</f>
        <v>21</v>
      </c>
      <c r="JD120">
        <f>IF(AND(OR(Table1[[#This Row],[R/P]]="R",Table1[[#This Row],[PaRes]]="SCRBL",Table1[[#This Row],[PaRes]]="RUN"),Table1[[#This Row],[Penalty]]&lt;&gt;1),1,0)</f>
        <v>0</v>
      </c>
      <c r="JE120">
        <f>IF(Table1[[#This Row],[Rush Attempts]]=1,Table1[[#This Row],[Gn]],0)</f>
        <v>0</v>
      </c>
      <c r="JF120">
        <f>IF(AND(Table1[[#This Row],[Rush Attempts]]=1,Table1[[#This Row],[EFF]]="Y"),1,0)</f>
        <v>0</v>
      </c>
      <c r="JG120">
        <f>IF(AND(Table1[[#This Row],[Rush Attempts]]=1,Table1[[#This Row],[EFF]]="Y"),Table1[[#This Row],[Gn]],0)</f>
        <v>0</v>
      </c>
      <c r="JH120">
        <f>IF(AND(Table1[[#This Row],[Rush Attempts]]=1,Table1[[#This Row],[Gn]]&gt;=10),1,0)</f>
        <v>0</v>
      </c>
      <c r="JI120">
        <f>IF(AND(Table1[[#This Row],[Rush Attempts]]=1,Table1[[#This Row],[Big Play Run]]=1),Table1[[#This Row],[Gn]],0)</f>
        <v>0</v>
      </c>
      <c r="JJ120">
        <f>IF(Table1[[#This Row],[PaRes]]="SAC",1,0)</f>
        <v>0</v>
      </c>
      <c r="JK120">
        <f>IF(Table1[[#This Row],[Sacks]]=1,Table1[[#This Row],[Gn]],0)</f>
        <v>0</v>
      </c>
      <c r="JL120">
        <f>IF(Table1[[#This Row],[PaRes]]="INT",1,0)</f>
        <v>0</v>
      </c>
      <c r="JM120">
        <f>IF(Table1[[#This Row],[pff_PENALTY]]&lt;&gt;"",1,0)</f>
        <v>0</v>
      </c>
      <c r="JN120">
        <f>Table1[[#This Row],[pff_PENYARDS]]</f>
        <v>0</v>
      </c>
      <c r="JO120">
        <f>IF(Table1[[#This Row],[S/End]]="TD",1,0)</f>
        <v>0</v>
      </c>
      <c r="JP120">
        <f>IF(OR(Table1[[#This Row],[S/End]]="FGGD"),1,0)</f>
        <v>0</v>
      </c>
      <c r="JQ120">
        <f>IF(OR(Table1[[#This Row],[S/End]]="FUM",Table1[[#This Row],[S/End]]="INT"),1,0)</f>
        <v>0</v>
      </c>
      <c r="JR120">
        <f>IF(AND(Table1[[#This Row],[Touchdown]]=1,Table1[[#This Row],[Pass Play]]=1),1,0)</f>
        <v>0</v>
      </c>
      <c r="JS120">
        <f t="shared" si="5"/>
        <v>0</v>
      </c>
      <c r="JT120">
        <f>IF(AND(OR(Table1[[#This Row],[Pass Play]]=1,Table1[[#This Row],[Rush Attempts]]=1),Table1[[#This Row],[Dn]]=3),1,0)</f>
        <v>1</v>
      </c>
      <c r="JU120">
        <f>IF(AND(Table1[[#This Row],[3rd down attempt]]=1,Table1[[#This Row],[EFF]]="Y"),1,0)</f>
        <v>1</v>
      </c>
      <c r="JV120">
        <f>IF(AND(Table1[[#This Row],[3rd down attempt]]=1,Table1[[#This Row],[Dist]]&gt;=7),1,0)</f>
        <v>1</v>
      </c>
      <c r="JW120">
        <f>IF(AND(OR(Table1[[#This Row],[Pass Play]]=1,Table1[[#This Row],[Rush Attempts]]=1),Table1[[#This Row],[Dn]]=4),1,0)</f>
        <v>0</v>
      </c>
      <c r="JX120">
        <f>IF(AND(Table1[[#This Row],[4th down attempt]]=1,Table1[[#This Row],[EFF]]="Y"),1,0)</f>
        <v>0</v>
      </c>
      <c r="JY120">
        <f>IF(AND(OR(Table1[[#This Row],[Pass Play]]=1,Table1[[#This Row],[Rush Attempts]]=1),Table1[[#This Row],[FPos]]&gt;=0,Table1[[#This Row],[FPos]]&lt;=20),1,0)</f>
        <v>0</v>
      </c>
      <c r="JZ120">
        <f>IF(AND(OR(Table1[[#This Row],[Pass Play]]=1,Table1[[#This Row],[Rush Attempts]]=1),Table1[[#This Row],[Dist]]&lt;=Table1[[#This Row],[Gn]]),1,0)</f>
        <v>1</v>
      </c>
      <c r="KA120">
        <f>IF(Table1[[#This Row],[S/End]]&lt;&gt;"",1,0)</f>
        <v>0</v>
      </c>
      <c r="KB120">
        <f>IF(Table1[[#This Row],[S/End]]="TD",1,0)</f>
        <v>0</v>
      </c>
      <c r="KC120">
        <f>IF(Table1[[#This Row],[S/End]]="FGGD",1,0)</f>
        <v>0</v>
      </c>
      <c r="KD120">
        <f>IF(AND(OR(Table1[[#This Row],[Pass Play]]=1,Table1[[#This Row],[Rush Attempts]]=1),Table1[[#This Row],[Gn]]&lt;0),1,0)</f>
        <v>0</v>
      </c>
      <c r="KE120" s="375">
        <f>IF(AND(Table1[[#This Row],[pff_DRVENDPSN]]=3,Table1[[#This Row],[pff_DRVENDEVENT]]="PUNT"),1,0)</f>
        <v>0</v>
      </c>
    </row>
    <row r="121" spans="1:291" hidden="1">
      <c r="A121">
        <v>70</v>
      </c>
      <c r="B121">
        <v>2102</v>
      </c>
      <c r="C121" t="s">
        <v>14476</v>
      </c>
      <c r="D121">
        <v>4</v>
      </c>
      <c r="E121">
        <v>1</v>
      </c>
      <c r="F121">
        <v>10</v>
      </c>
      <c r="G121">
        <v>14</v>
      </c>
      <c r="H121">
        <v>38</v>
      </c>
      <c r="J121" t="s">
        <v>254</v>
      </c>
      <c r="K121">
        <v>12</v>
      </c>
      <c r="L121" t="s">
        <v>2113</v>
      </c>
      <c r="M121" t="s">
        <v>2114</v>
      </c>
      <c r="N121" t="s">
        <v>440</v>
      </c>
      <c r="O121" t="s">
        <v>254</v>
      </c>
      <c r="P121" t="s">
        <v>870</v>
      </c>
      <c r="Q121" t="s">
        <v>871</v>
      </c>
      <c r="T121" t="s">
        <v>872</v>
      </c>
      <c r="W121" t="s">
        <v>257</v>
      </c>
      <c r="X121" t="s">
        <v>1709</v>
      </c>
      <c r="AE121" t="s">
        <v>807</v>
      </c>
      <c r="AF121" t="s">
        <v>808</v>
      </c>
      <c r="AG121" t="s">
        <v>1709</v>
      </c>
      <c r="AH121" t="s">
        <v>274</v>
      </c>
      <c r="AJ121">
        <v>20</v>
      </c>
      <c r="AP121">
        <v>15</v>
      </c>
      <c r="AU121" t="s">
        <v>254</v>
      </c>
      <c r="BJ121" t="s">
        <v>274</v>
      </c>
      <c r="BQ121">
        <f t="shared" si="3"/>
        <v>0</v>
      </c>
      <c r="BR121">
        <f t="shared" si="4"/>
        <v>16</v>
      </c>
      <c r="BT121" t="s">
        <v>1602</v>
      </c>
      <c r="BV121">
        <v>23</v>
      </c>
      <c r="BX121">
        <v>0</v>
      </c>
      <c r="BY121" t="s">
        <v>3010</v>
      </c>
      <c r="CD121" s="3">
        <v>0.16250000000000001</v>
      </c>
      <c r="CF121" t="s">
        <v>3011</v>
      </c>
      <c r="CJ121">
        <v>0</v>
      </c>
      <c r="CK121" t="s">
        <v>3012</v>
      </c>
      <c r="CL121" s="4">
        <v>38444</v>
      </c>
      <c r="CM121" t="s">
        <v>3013</v>
      </c>
      <c r="CN121" t="s">
        <v>3014</v>
      </c>
      <c r="CO121">
        <v>23</v>
      </c>
      <c r="CP121" t="s">
        <v>3015</v>
      </c>
      <c r="CQ121" t="s">
        <v>269</v>
      </c>
      <c r="CR121" t="s">
        <v>1602</v>
      </c>
      <c r="CU121" t="s">
        <v>3016</v>
      </c>
      <c r="CW121">
        <v>0</v>
      </c>
      <c r="CY121">
        <v>4</v>
      </c>
      <c r="CZ121" t="s">
        <v>553</v>
      </c>
      <c r="DA121">
        <v>0</v>
      </c>
      <c r="DB121">
        <v>7</v>
      </c>
      <c r="DC121" t="s">
        <v>1243</v>
      </c>
      <c r="DD121">
        <v>-41</v>
      </c>
      <c r="DF121" t="s">
        <v>1760</v>
      </c>
      <c r="DK121">
        <v>14</v>
      </c>
      <c r="DL121" s="4">
        <v>44449</v>
      </c>
      <c r="DM121">
        <v>20022</v>
      </c>
      <c r="DN121">
        <v>2021</v>
      </c>
      <c r="DO121">
        <v>0</v>
      </c>
      <c r="DQ121">
        <v>79116</v>
      </c>
      <c r="DR121">
        <v>165</v>
      </c>
      <c r="DU121" t="s">
        <v>274</v>
      </c>
      <c r="DV121" t="s">
        <v>257</v>
      </c>
      <c r="DX121">
        <v>24</v>
      </c>
      <c r="DY121" t="s">
        <v>275</v>
      </c>
      <c r="EE121">
        <v>0</v>
      </c>
      <c r="EF121" t="s">
        <v>885</v>
      </c>
      <c r="EG121" t="s">
        <v>675</v>
      </c>
      <c r="EH121">
        <v>1</v>
      </c>
      <c r="EJ121" t="s">
        <v>454</v>
      </c>
      <c r="EK121" t="s">
        <v>3017</v>
      </c>
      <c r="EL121" t="s">
        <v>3018</v>
      </c>
      <c r="EM121" t="s">
        <v>3019</v>
      </c>
      <c r="EN121" t="s">
        <v>1174</v>
      </c>
      <c r="EO121" t="s">
        <v>282</v>
      </c>
      <c r="EP121" t="s">
        <v>427</v>
      </c>
      <c r="EQ121">
        <v>0</v>
      </c>
      <c r="ET121" t="s">
        <v>3020</v>
      </c>
      <c r="FE121">
        <v>0</v>
      </c>
      <c r="FF121">
        <v>3</v>
      </c>
      <c r="FG121" t="s">
        <v>429</v>
      </c>
      <c r="FI121" t="s">
        <v>429</v>
      </c>
      <c r="FJ121" t="s">
        <v>2724</v>
      </c>
      <c r="FL121">
        <v>0</v>
      </c>
      <c r="FN121">
        <v>0</v>
      </c>
      <c r="FQ121">
        <v>0</v>
      </c>
      <c r="FS121" t="s">
        <v>395</v>
      </c>
      <c r="FT121" t="s">
        <v>1029</v>
      </c>
      <c r="FU121" t="s">
        <v>274</v>
      </c>
      <c r="FV121" t="s">
        <v>396</v>
      </c>
      <c r="FW121" t="s">
        <v>1721</v>
      </c>
      <c r="FY121">
        <v>0</v>
      </c>
      <c r="GA121">
        <v>24.23</v>
      </c>
      <c r="GB121">
        <v>1</v>
      </c>
      <c r="GC121">
        <v>0</v>
      </c>
      <c r="GD121" t="s">
        <v>2648</v>
      </c>
      <c r="GE121" t="s">
        <v>355</v>
      </c>
      <c r="GF121">
        <v>0</v>
      </c>
      <c r="GG121" t="s">
        <v>895</v>
      </c>
      <c r="GJ121">
        <v>1</v>
      </c>
      <c r="GK121">
        <v>0</v>
      </c>
      <c r="GM121" t="s">
        <v>3021</v>
      </c>
      <c r="GO121">
        <v>11</v>
      </c>
      <c r="HA121" t="s">
        <v>3022</v>
      </c>
      <c r="HB121" t="s">
        <v>3023</v>
      </c>
      <c r="HC121" t="s">
        <v>294</v>
      </c>
      <c r="HD121" t="s">
        <v>313</v>
      </c>
      <c r="HE121" t="s">
        <v>3024</v>
      </c>
      <c r="HF121">
        <v>0</v>
      </c>
      <c r="HG121">
        <v>12</v>
      </c>
      <c r="HH121">
        <v>24</v>
      </c>
      <c r="HI121" t="s">
        <v>275</v>
      </c>
      <c r="HL121">
        <v>3</v>
      </c>
      <c r="HW121">
        <v>24</v>
      </c>
      <c r="HX121">
        <v>3959411</v>
      </c>
      <c r="HY121" t="s">
        <v>3025</v>
      </c>
      <c r="HZ121">
        <v>3959378</v>
      </c>
      <c r="IC121">
        <v>0</v>
      </c>
      <c r="ID121">
        <v>0</v>
      </c>
      <c r="IM121">
        <v>155</v>
      </c>
      <c r="IQ121" t="s">
        <v>2077</v>
      </c>
      <c r="IR121" t="s">
        <v>1635</v>
      </c>
      <c r="IU121">
        <v>2</v>
      </c>
      <c r="IV121">
        <f>IF(AND(Table1[[#This Row],[R/P]]="P",Table1[[#This Row],[PaRes]]&lt;&gt;"SCRBL",Table1[[#This Row],[PaRes]]&lt;&gt;"RUN",Table1[[#This Row],[Penalty]]&lt;&gt;1),1,0)</f>
        <v>0</v>
      </c>
      <c r="IW121">
        <f>IF(AND(Table1[[#This Row],[Pass Play]]=1,Table1[[#This Row],[PaRes]]&lt;&gt;"SAC"),1,0)</f>
        <v>0</v>
      </c>
      <c r="IX121">
        <f>IF(Table1[[#This Row],[PaRes]]="COM",1,0)</f>
        <v>0</v>
      </c>
      <c r="IY121">
        <f>IF(Table1[[#This Row],[Pass Play]]=1,Table1[[#This Row],[Gn]],0)</f>
        <v>0</v>
      </c>
      <c r="IZ121">
        <f>IF(AND(Table1[[#This Row],[Pass Play]]=1,Table1[[#This Row],[EFF]]="Y"),1,0)</f>
        <v>0</v>
      </c>
      <c r="JA121">
        <f>IF(AND(Table1[[#This Row],[Pass Play]]=1,Table1[[#This Row],[EFF]]="Y"),Table1[[#This Row],[Gn]],0)</f>
        <v>0</v>
      </c>
      <c r="JB121">
        <f>IF(AND(Table1[[#This Row],[Pass Play]]=1,Table1[[#This Row],[Gn]]&gt;=15),1,0)</f>
        <v>0</v>
      </c>
      <c r="JC121">
        <f>IF(AND(Table1[[#This Row],[Pass Play]]=1,Table1[[#This Row],[Big Play Passes]]=1),Table1[[#This Row],[Gn]],0)</f>
        <v>0</v>
      </c>
      <c r="JD121">
        <f>IF(AND(OR(Table1[[#This Row],[R/P]]="R",Table1[[#This Row],[PaRes]]="SCRBL",Table1[[#This Row],[PaRes]]="RUN"),Table1[[#This Row],[Penalty]]&lt;&gt;1),1,0)</f>
        <v>1</v>
      </c>
      <c r="JE121">
        <f>IF(Table1[[#This Row],[Rush Attempts]]=1,Table1[[#This Row],[Gn]],0)</f>
        <v>14</v>
      </c>
      <c r="JF121">
        <f>IF(AND(Table1[[#This Row],[Rush Attempts]]=1,Table1[[#This Row],[EFF]]="Y"),1,0)</f>
        <v>1</v>
      </c>
      <c r="JG121">
        <f>IF(AND(Table1[[#This Row],[Rush Attempts]]=1,Table1[[#This Row],[EFF]]="Y"),Table1[[#This Row],[Gn]],0)</f>
        <v>14</v>
      </c>
      <c r="JH121">
        <f>IF(AND(Table1[[#This Row],[Rush Attempts]]=1,Table1[[#This Row],[Gn]]&gt;=10),1,0)</f>
        <v>1</v>
      </c>
      <c r="JI121">
        <f>IF(AND(Table1[[#This Row],[Rush Attempts]]=1,Table1[[#This Row],[Big Play Run]]=1),Table1[[#This Row],[Gn]],0)</f>
        <v>14</v>
      </c>
      <c r="JJ121">
        <f>IF(Table1[[#This Row],[PaRes]]="SAC",1,0)</f>
        <v>0</v>
      </c>
      <c r="JK121">
        <f>IF(Table1[[#This Row],[Sacks]]=1,Table1[[#This Row],[Gn]],0)</f>
        <v>0</v>
      </c>
      <c r="JL121">
        <f>IF(Table1[[#This Row],[PaRes]]="INT",1,0)</f>
        <v>0</v>
      </c>
      <c r="JM121">
        <f>IF(Table1[[#This Row],[pff_PENALTY]]&lt;&gt;"",1,0)</f>
        <v>0</v>
      </c>
      <c r="JN121">
        <f>Table1[[#This Row],[pff_PENYARDS]]</f>
        <v>0</v>
      </c>
      <c r="JO121">
        <f>IF(Table1[[#This Row],[S/End]]="TD",1,0)</f>
        <v>0</v>
      </c>
      <c r="JP121">
        <f>IF(OR(Table1[[#This Row],[S/End]]="FGGD"),1,0)</f>
        <v>0</v>
      </c>
      <c r="JQ121">
        <f>IF(OR(Table1[[#This Row],[S/End]]="FUM",Table1[[#This Row],[S/End]]="INT"),1,0)</f>
        <v>0</v>
      </c>
      <c r="JR121">
        <f>IF(AND(Table1[[#This Row],[Touchdown]]=1,Table1[[#This Row],[Pass Play]]=1),1,0)</f>
        <v>0</v>
      </c>
      <c r="JS121">
        <f t="shared" si="5"/>
        <v>0</v>
      </c>
      <c r="JT121">
        <f>IF(AND(OR(Table1[[#This Row],[Pass Play]]=1,Table1[[#This Row],[Rush Attempts]]=1),Table1[[#This Row],[Dn]]=3),1,0)</f>
        <v>0</v>
      </c>
      <c r="JU121">
        <f>IF(AND(Table1[[#This Row],[3rd down attempt]]=1,Table1[[#This Row],[EFF]]="Y"),1,0)</f>
        <v>0</v>
      </c>
      <c r="JV121">
        <f>IF(AND(Table1[[#This Row],[3rd down attempt]]=1,Table1[[#This Row],[Dist]]&gt;=7),1,0)</f>
        <v>0</v>
      </c>
      <c r="JW121">
        <f>IF(AND(OR(Table1[[#This Row],[Pass Play]]=1,Table1[[#This Row],[Rush Attempts]]=1),Table1[[#This Row],[Dn]]=4),1,0)</f>
        <v>0</v>
      </c>
      <c r="JX121">
        <f>IF(AND(Table1[[#This Row],[4th down attempt]]=1,Table1[[#This Row],[EFF]]="Y"),1,0)</f>
        <v>0</v>
      </c>
      <c r="JY121">
        <f>IF(AND(OR(Table1[[#This Row],[Pass Play]]=1,Table1[[#This Row],[Rush Attempts]]=1),Table1[[#This Row],[FPos]]&gt;=0,Table1[[#This Row],[FPos]]&lt;=20),1,0)</f>
        <v>0</v>
      </c>
      <c r="JZ121">
        <f>IF(AND(OR(Table1[[#This Row],[Pass Play]]=1,Table1[[#This Row],[Rush Attempts]]=1),Table1[[#This Row],[Dist]]&lt;=Table1[[#This Row],[Gn]]),1,0)</f>
        <v>1</v>
      </c>
      <c r="KA121">
        <f>IF(Table1[[#This Row],[S/End]]&lt;&gt;"",1,0)</f>
        <v>0</v>
      </c>
      <c r="KB121">
        <f>IF(Table1[[#This Row],[S/End]]="TD",1,0)</f>
        <v>0</v>
      </c>
      <c r="KC121">
        <f>IF(Table1[[#This Row],[S/End]]="FGGD",1,0)</f>
        <v>0</v>
      </c>
      <c r="KD121">
        <f>IF(AND(OR(Table1[[#This Row],[Pass Play]]=1,Table1[[#This Row],[Rush Attempts]]=1),Table1[[#This Row],[Gn]]&lt;0),1,0)</f>
        <v>0</v>
      </c>
      <c r="KE121" s="375">
        <f>IF(AND(Table1[[#This Row],[pff_DRVENDPSN]]=3,Table1[[#This Row],[pff_DRVENDEVENT]]="PUNT"),1,0)</f>
        <v>0</v>
      </c>
    </row>
    <row r="122" spans="1:291" hidden="1">
      <c r="A122">
        <v>71</v>
      </c>
      <c r="B122">
        <v>2102</v>
      </c>
      <c r="C122" t="s">
        <v>14476</v>
      </c>
      <c r="D122">
        <v>4</v>
      </c>
      <c r="E122">
        <v>1</v>
      </c>
      <c r="F122">
        <v>10</v>
      </c>
      <c r="G122">
        <v>16</v>
      </c>
      <c r="H122">
        <v>24</v>
      </c>
      <c r="J122" t="s">
        <v>254</v>
      </c>
      <c r="K122">
        <v>12</v>
      </c>
      <c r="L122" t="s">
        <v>438</v>
      </c>
      <c r="M122" t="s">
        <v>2114</v>
      </c>
      <c r="N122" t="s">
        <v>440</v>
      </c>
      <c r="O122" t="s">
        <v>254</v>
      </c>
      <c r="P122" t="s">
        <v>870</v>
      </c>
      <c r="Q122" t="s">
        <v>871</v>
      </c>
      <c r="T122" t="s">
        <v>872</v>
      </c>
      <c r="W122" t="s">
        <v>257</v>
      </c>
      <c r="X122" t="s">
        <v>1709</v>
      </c>
      <c r="AE122" t="s">
        <v>807</v>
      </c>
      <c r="AF122" t="s">
        <v>808</v>
      </c>
      <c r="AG122" t="s">
        <v>1709</v>
      </c>
      <c r="AH122" t="s">
        <v>274</v>
      </c>
      <c r="AJ122">
        <v>22</v>
      </c>
      <c r="AP122">
        <v>15</v>
      </c>
      <c r="AU122" t="s">
        <v>254</v>
      </c>
      <c r="BJ122" t="s">
        <v>274</v>
      </c>
      <c r="BQ122">
        <f t="shared" si="3"/>
        <v>0</v>
      </c>
      <c r="BR122">
        <f t="shared" si="4"/>
        <v>16</v>
      </c>
      <c r="BT122" t="s">
        <v>1602</v>
      </c>
      <c r="BV122">
        <v>23</v>
      </c>
      <c r="BX122">
        <v>0</v>
      </c>
      <c r="BY122" t="s">
        <v>3027</v>
      </c>
      <c r="CD122" s="3">
        <v>0.13819444444444443</v>
      </c>
      <c r="CF122" t="s">
        <v>3028</v>
      </c>
      <c r="CJ122">
        <v>0</v>
      </c>
      <c r="CK122" t="s">
        <v>3029</v>
      </c>
      <c r="CL122" s="4">
        <v>38444</v>
      </c>
      <c r="CM122" t="s">
        <v>3030</v>
      </c>
      <c r="CN122" t="s">
        <v>3031</v>
      </c>
      <c r="CO122">
        <v>23</v>
      </c>
      <c r="CQ122" t="s">
        <v>269</v>
      </c>
      <c r="CR122" t="s">
        <v>1602</v>
      </c>
      <c r="CU122" t="s">
        <v>2534</v>
      </c>
      <c r="CW122">
        <v>0</v>
      </c>
      <c r="CY122">
        <v>5</v>
      </c>
      <c r="CZ122" t="s">
        <v>553</v>
      </c>
      <c r="DA122">
        <v>0</v>
      </c>
      <c r="DB122">
        <v>7</v>
      </c>
      <c r="DC122" t="s">
        <v>1243</v>
      </c>
      <c r="DD122">
        <v>-41</v>
      </c>
      <c r="DF122" t="s">
        <v>1666</v>
      </c>
      <c r="DK122">
        <v>16</v>
      </c>
      <c r="DL122" s="4">
        <v>44449</v>
      </c>
      <c r="DM122">
        <v>20022</v>
      </c>
      <c r="DN122">
        <v>2021</v>
      </c>
      <c r="DO122">
        <v>0</v>
      </c>
      <c r="DQ122">
        <v>79116</v>
      </c>
      <c r="DR122">
        <v>166</v>
      </c>
      <c r="DU122" t="s">
        <v>274</v>
      </c>
      <c r="DV122" t="s">
        <v>257</v>
      </c>
      <c r="DX122">
        <v>24</v>
      </c>
      <c r="DY122" t="s">
        <v>275</v>
      </c>
      <c r="EE122">
        <v>0</v>
      </c>
      <c r="EF122" t="s">
        <v>885</v>
      </c>
      <c r="EG122" t="s">
        <v>675</v>
      </c>
      <c r="EH122">
        <v>1</v>
      </c>
      <c r="EJ122" t="s">
        <v>454</v>
      </c>
      <c r="EK122" t="s">
        <v>3032</v>
      </c>
      <c r="EL122" t="s">
        <v>3033</v>
      </c>
      <c r="EM122" t="s">
        <v>3034</v>
      </c>
      <c r="EN122" t="s">
        <v>3035</v>
      </c>
      <c r="EO122" t="s">
        <v>282</v>
      </c>
      <c r="EP122" t="s">
        <v>283</v>
      </c>
      <c r="EQ122">
        <v>0</v>
      </c>
      <c r="ET122" t="s">
        <v>3036</v>
      </c>
      <c r="FE122">
        <v>0</v>
      </c>
      <c r="FF122">
        <v>4</v>
      </c>
      <c r="FG122" t="s">
        <v>590</v>
      </c>
      <c r="FI122" t="s">
        <v>590</v>
      </c>
      <c r="FJ122" t="s">
        <v>2431</v>
      </c>
      <c r="FL122">
        <v>0</v>
      </c>
      <c r="FN122">
        <v>0</v>
      </c>
      <c r="FQ122">
        <v>0</v>
      </c>
      <c r="FS122" t="s">
        <v>395</v>
      </c>
      <c r="FT122" t="s">
        <v>1029</v>
      </c>
      <c r="FU122" t="s">
        <v>274</v>
      </c>
      <c r="FV122" t="s">
        <v>496</v>
      </c>
      <c r="FW122" t="s">
        <v>1721</v>
      </c>
      <c r="FY122">
        <v>0</v>
      </c>
      <c r="GA122">
        <v>24.23</v>
      </c>
      <c r="GB122">
        <v>1</v>
      </c>
      <c r="GC122">
        <v>0</v>
      </c>
      <c r="GD122" t="s">
        <v>3037</v>
      </c>
      <c r="GE122" t="s">
        <v>355</v>
      </c>
      <c r="GF122">
        <v>0</v>
      </c>
      <c r="GG122" t="s">
        <v>895</v>
      </c>
      <c r="GJ122">
        <v>1</v>
      </c>
      <c r="GK122">
        <v>0</v>
      </c>
      <c r="GM122" t="s">
        <v>2129</v>
      </c>
      <c r="GO122">
        <v>1</v>
      </c>
      <c r="HA122" t="s">
        <v>3038</v>
      </c>
      <c r="HC122" t="s">
        <v>313</v>
      </c>
      <c r="HD122" t="s">
        <v>313</v>
      </c>
      <c r="HE122" t="s">
        <v>3039</v>
      </c>
      <c r="HF122">
        <v>0</v>
      </c>
      <c r="HG122">
        <v>12</v>
      </c>
      <c r="HH122">
        <v>24</v>
      </c>
      <c r="HI122" t="s">
        <v>275</v>
      </c>
      <c r="HL122">
        <v>4</v>
      </c>
      <c r="HW122">
        <v>8</v>
      </c>
      <c r="HX122">
        <v>3959446</v>
      </c>
      <c r="HY122" t="s">
        <v>3040</v>
      </c>
      <c r="HZ122">
        <v>3959411</v>
      </c>
      <c r="IC122">
        <v>0</v>
      </c>
      <c r="ID122">
        <v>0</v>
      </c>
      <c r="IM122">
        <v>156</v>
      </c>
      <c r="IQ122" t="s">
        <v>1666</v>
      </c>
      <c r="IU122">
        <v>2</v>
      </c>
      <c r="IV122">
        <f>IF(AND(Table1[[#This Row],[R/P]]="P",Table1[[#This Row],[PaRes]]&lt;&gt;"SCRBL",Table1[[#This Row],[PaRes]]&lt;&gt;"RUN",Table1[[#This Row],[Penalty]]&lt;&gt;1),1,0)</f>
        <v>0</v>
      </c>
      <c r="IW122">
        <f>IF(AND(Table1[[#This Row],[Pass Play]]=1,Table1[[#This Row],[PaRes]]&lt;&gt;"SAC"),1,0)</f>
        <v>0</v>
      </c>
      <c r="IX122">
        <f>IF(Table1[[#This Row],[PaRes]]="COM",1,0)</f>
        <v>0</v>
      </c>
      <c r="IY122">
        <f>IF(Table1[[#This Row],[Pass Play]]=1,Table1[[#This Row],[Gn]],0)</f>
        <v>0</v>
      </c>
      <c r="IZ122">
        <f>IF(AND(Table1[[#This Row],[Pass Play]]=1,Table1[[#This Row],[EFF]]="Y"),1,0)</f>
        <v>0</v>
      </c>
      <c r="JA122">
        <f>IF(AND(Table1[[#This Row],[Pass Play]]=1,Table1[[#This Row],[EFF]]="Y"),Table1[[#This Row],[Gn]],0)</f>
        <v>0</v>
      </c>
      <c r="JB122">
        <f>IF(AND(Table1[[#This Row],[Pass Play]]=1,Table1[[#This Row],[Gn]]&gt;=15),1,0)</f>
        <v>0</v>
      </c>
      <c r="JC122">
        <f>IF(AND(Table1[[#This Row],[Pass Play]]=1,Table1[[#This Row],[Big Play Passes]]=1),Table1[[#This Row],[Gn]],0)</f>
        <v>0</v>
      </c>
      <c r="JD122">
        <f>IF(AND(OR(Table1[[#This Row],[R/P]]="R",Table1[[#This Row],[PaRes]]="SCRBL",Table1[[#This Row],[PaRes]]="RUN"),Table1[[#This Row],[Penalty]]&lt;&gt;1),1,0)</f>
        <v>1</v>
      </c>
      <c r="JE122">
        <f>IF(Table1[[#This Row],[Rush Attempts]]=1,Table1[[#This Row],[Gn]],0)</f>
        <v>16</v>
      </c>
      <c r="JF122">
        <f>IF(AND(Table1[[#This Row],[Rush Attempts]]=1,Table1[[#This Row],[EFF]]="Y"),1,0)</f>
        <v>1</v>
      </c>
      <c r="JG122">
        <f>IF(AND(Table1[[#This Row],[Rush Attempts]]=1,Table1[[#This Row],[EFF]]="Y"),Table1[[#This Row],[Gn]],0)</f>
        <v>16</v>
      </c>
      <c r="JH122">
        <f>IF(AND(Table1[[#This Row],[Rush Attempts]]=1,Table1[[#This Row],[Gn]]&gt;=10),1,0)</f>
        <v>1</v>
      </c>
      <c r="JI122">
        <f>IF(AND(Table1[[#This Row],[Rush Attempts]]=1,Table1[[#This Row],[Big Play Run]]=1),Table1[[#This Row],[Gn]],0)</f>
        <v>16</v>
      </c>
      <c r="JJ122">
        <f>IF(Table1[[#This Row],[PaRes]]="SAC",1,0)</f>
        <v>0</v>
      </c>
      <c r="JK122">
        <f>IF(Table1[[#This Row],[Sacks]]=1,Table1[[#This Row],[Gn]],0)</f>
        <v>0</v>
      </c>
      <c r="JL122">
        <f>IF(Table1[[#This Row],[PaRes]]="INT",1,0)</f>
        <v>0</v>
      </c>
      <c r="JM122">
        <f>IF(Table1[[#This Row],[pff_PENALTY]]&lt;&gt;"",1,0)</f>
        <v>0</v>
      </c>
      <c r="JN122">
        <f>Table1[[#This Row],[pff_PENYARDS]]</f>
        <v>0</v>
      </c>
      <c r="JO122">
        <f>IF(Table1[[#This Row],[S/End]]="TD",1,0)</f>
        <v>0</v>
      </c>
      <c r="JP122">
        <f>IF(OR(Table1[[#This Row],[S/End]]="FGGD"),1,0)</f>
        <v>0</v>
      </c>
      <c r="JQ122">
        <f>IF(OR(Table1[[#This Row],[S/End]]="FUM",Table1[[#This Row],[S/End]]="INT"),1,0)</f>
        <v>0</v>
      </c>
      <c r="JR122">
        <f>IF(AND(Table1[[#This Row],[Touchdown]]=1,Table1[[#This Row],[Pass Play]]=1),1,0)</f>
        <v>0</v>
      </c>
      <c r="JS122">
        <f t="shared" si="5"/>
        <v>0</v>
      </c>
      <c r="JT122">
        <f>IF(AND(OR(Table1[[#This Row],[Pass Play]]=1,Table1[[#This Row],[Rush Attempts]]=1),Table1[[#This Row],[Dn]]=3),1,0)</f>
        <v>0</v>
      </c>
      <c r="JU122">
        <f>IF(AND(Table1[[#This Row],[3rd down attempt]]=1,Table1[[#This Row],[EFF]]="Y"),1,0)</f>
        <v>0</v>
      </c>
      <c r="JV122">
        <f>IF(AND(Table1[[#This Row],[3rd down attempt]]=1,Table1[[#This Row],[Dist]]&gt;=7),1,0)</f>
        <v>0</v>
      </c>
      <c r="JW122">
        <f>IF(AND(OR(Table1[[#This Row],[Pass Play]]=1,Table1[[#This Row],[Rush Attempts]]=1),Table1[[#This Row],[Dn]]=4),1,0)</f>
        <v>0</v>
      </c>
      <c r="JX122">
        <f>IF(AND(Table1[[#This Row],[4th down attempt]]=1,Table1[[#This Row],[EFF]]="Y"),1,0)</f>
        <v>0</v>
      </c>
      <c r="JY122">
        <f>IF(AND(OR(Table1[[#This Row],[Pass Play]]=1,Table1[[#This Row],[Rush Attempts]]=1),Table1[[#This Row],[FPos]]&gt;=0,Table1[[#This Row],[FPos]]&lt;=20),1,0)</f>
        <v>0</v>
      </c>
      <c r="JZ122">
        <f>IF(AND(OR(Table1[[#This Row],[Pass Play]]=1,Table1[[#This Row],[Rush Attempts]]=1),Table1[[#This Row],[Dist]]&lt;=Table1[[#This Row],[Gn]]),1,0)</f>
        <v>1</v>
      </c>
      <c r="KA122">
        <f>IF(Table1[[#This Row],[S/End]]&lt;&gt;"",1,0)</f>
        <v>0</v>
      </c>
      <c r="KB122">
        <f>IF(Table1[[#This Row],[S/End]]="TD",1,0)</f>
        <v>0</v>
      </c>
      <c r="KC122">
        <f>IF(Table1[[#This Row],[S/End]]="FGGD",1,0)</f>
        <v>0</v>
      </c>
      <c r="KD122">
        <f>IF(AND(OR(Table1[[#This Row],[Pass Play]]=1,Table1[[#This Row],[Rush Attempts]]=1),Table1[[#This Row],[Gn]]&lt;0),1,0)</f>
        <v>0</v>
      </c>
      <c r="KE122" s="375">
        <f>IF(AND(Table1[[#This Row],[pff_DRVENDPSN]]=3,Table1[[#This Row],[pff_DRVENDEVENT]]="PUNT"),1,0)</f>
        <v>0</v>
      </c>
    </row>
    <row r="123" spans="1:291" hidden="1">
      <c r="A123">
        <v>72</v>
      </c>
      <c r="B123">
        <v>2102</v>
      </c>
      <c r="C123" t="s">
        <v>14476</v>
      </c>
      <c r="D123">
        <v>4</v>
      </c>
      <c r="E123">
        <v>1</v>
      </c>
      <c r="F123">
        <v>8</v>
      </c>
      <c r="G123">
        <v>4</v>
      </c>
      <c r="H123">
        <v>8</v>
      </c>
      <c r="J123" t="s">
        <v>254</v>
      </c>
      <c r="K123">
        <v>11</v>
      </c>
      <c r="L123">
        <v>11</v>
      </c>
      <c r="M123" t="s">
        <v>2375</v>
      </c>
      <c r="N123" t="s">
        <v>978</v>
      </c>
      <c r="P123" t="s">
        <v>1750</v>
      </c>
      <c r="W123" t="s">
        <v>257</v>
      </c>
      <c r="X123" t="s">
        <v>2201</v>
      </c>
      <c r="AE123" t="s">
        <v>411</v>
      </c>
      <c r="AF123" t="s">
        <v>412</v>
      </c>
      <c r="AG123" t="s">
        <v>2201</v>
      </c>
      <c r="AH123" t="s">
        <v>257</v>
      </c>
      <c r="AJ123">
        <v>22</v>
      </c>
      <c r="AP123">
        <v>15</v>
      </c>
      <c r="BJ123" t="s">
        <v>274</v>
      </c>
      <c r="BQ123">
        <f t="shared" si="3"/>
        <v>0</v>
      </c>
      <c r="BR123">
        <f t="shared" si="4"/>
        <v>3</v>
      </c>
      <c r="BT123" t="s">
        <v>1602</v>
      </c>
      <c r="BV123">
        <v>23</v>
      </c>
      <c r="BX123">
        <v>0</v>
      </c>
      <c r="BY123" t="s">
        <v>3042</v>
      </c>
      <c r="CD123" s="3">
        <v>0.11319444444444444</v>
      </c>
      <c r="CF123" t="s">
        <v>3043</v>
      </c>
      <c r="CJ123">
        <v>0</v>
      </c>
      <c r="CK123" t="s">
        <v>3044</v>
      </c>
      <c r="CL123" s="4">
        <v>38444</v>
      </c>
      <c r="CM123" t="s">
        <v>3045</v>
      </c>
      <c r="CN123" t="s">
        <v>3046</v>
      </c>
      <c r="CO123">
        <v>23</v>
      </c>
      <c r="CQ123" t="s">
        <v>418</v>
      </c>
      <c r="CR123" t="s">
        <v>1602</v>
      </c>
      <c r="CU123" t="s">
        <v>3047</v>
      </c>
      <c r="CW123">
        <v>0</v>
      </c>
      <c r="CY123">
        <v>6</v>
      </c>
      <c r="CZ123" t="s">
        <v>553</v>
      </c>
      <c r="DA123">
        <v>0</v>
      </c>
      <c r="DB123">
        <v>7</v>
      </c>
      <c r="DC123" t="s">
        <v>1243</v>
      </c>
      <c r="DD123">
        <v>-41</v>
      </c>
      <c r="DF123" t="s">
        <v>2077</v>
      </c>
      <c r="DK123">
        <v>4</v>
      </c>
      <c r="DL123" s="4">
        <v>44449</v>
      </c>
      <c r="DM123">
        <v>20022</v>
      </c>
      <c r="DN123">
        <v>2021</v>
      </c>
      <c r="DO123">
        <v>0</v>
      </c>
      <c r="DQ123">
        <v>79116</v>
      </c>
      <c r="DR123">
        <v>167</v>
      </c>
      <c r="DU123" t="s">
        <v>274</v>
      </c>
      <c r="DV123" t="s">
        <v>257</v>
      </c>
      <c r="DX123">
        <v>24</v>
      </c>
      <c r="DY123" t="s">
        <v>275</v>
      </c>
      <c r="EE123">
        <v>0</v>
      </c>
      <c r="EF123" t="s">
        <v>1840</v>
      </c>
      <c r="EG123" t="s">
        <v>383</v>
      </c>
      <c r="EH123">
        <v>0</v>
      </c>
      <c r="EJ123" t="s">
        <v>340</v>
      </c>
      <c r="EK123" t="s">
        <v>3048</v>
      </c>
      <c r="EL123" t="s">
        <v>3049</v>
      </c>
      <c r="EM123" t="s">
        <v>3050</v>
      </c>
      <c r="EN123" t="s">
        <v>3051</v>
      </c>
      <c r="EO123" t="s">
        <v>418</v>
      </c>
      <c r="EP123" t="s">
        <v>918</v>
      </c>
      <c r="EQ123">
        <v>0</v>
      </c>
      <c r="ET123" t="s">
        <v>3052</v>
      </c>
      <c r="FE123">
        <v>0</v>
      </c>
      <c r="FF123">
        <v>0</v>
      </c>
      <c r="FG123" t="s">
        <v>429</v>
      </c>
      <c r="FI123" t="s">
        <v>429</v>
      </c>
      <c r="FL123">
        <v>0</v>
      </c>
      <c r="FN123">
        <v>0</v>
      </c>
      <c r="FQ123">
        <v>0</v>
      </c>
      <c r="FS123" t="s">
        <v>395</v>
      </c>
      <c r="FT123" t="s">
        <v>1029</v>
      </c>
      <c r="FU123" t="s">
        <v>257</v>
      </c>
      <c r="FV123" t="s">
        <v>496</v>
      </c>
      <c r="FW123" t="s">
        <v>431</v>
      </c>
      <c r="FY123">
        <v>1</v>
      </c>
      <c r="GA123">
        <v>24.23</v>
      </c>
      <c r="GB123">
        <v>1</v>
      </c>
      <c r="GC123">
        <v>0</v>
      </c>
      <c r="GE123" t="s">
        <v>355</v>
      </c>
      <c r="GF123">
        <v>0</v>
      </c>
      <c r="GG123" t="s">
        <v>274</v>
      </c>
      <c r="GJ123">
        <v>0</v>
      </c>
      <c r="GK123">
        <v>0</v>
      </c>
      <c r="GM123" t="s">
        <v>3053</v>
      </c>
      <c r="GO123">
        <v>1</v>
      </c>
      <c r="HA123" t="s">
        <v>3054</v>
      </c>
      <c r="HC123" t="s">
        <v>313</v>
      </c>
      <c r="HD123" t="s">
        <v>313</v>
      </c>
      <c r="HE123" t="s">
        <v>3055</v>
      </c>
      <c r="HF123">
        <v>0</v>
      </c>
      <c r="HG123">
        <v>11</v>
      </c>
      <c r="HH123">
        <v>24</v>
      </c>
      <c r="HI123" t="s">
        <v>275</v>
      </c>
      <c r="HL123" t="s">
        <v>58</v>
      </c>
      <c r="HP123" t="s">
        <v>3056</v>
      </c>
      <c r="HQ123" t="s">
        <v>1008</v>
      </c>
      <c r="HR123" t="s">
        <v>3057</v>
      </c>
      <c r="HW123">
        <v>4</v>
      </c>
      <c r="HX123">
        <v>3959477</v>
      </c>
      <c r="HY123" t="s">
        <v>3058</v>
      </c>
      <c r="HZ123">
        <v>3959446</v>
      </c>
      <c r="IC123">
        <v>0</v>
      </c>
      <c r="ID123">
        <v>0</v>
      </c>
      <c r="IM123">
        <v>157</v>
      </c>
      <c r="IQ123" t="s">
        <v>2077</v>
      </c>
      <c r="IU123">
        <v>2</v>
      </c>
      <c r="IV123">
        <f>IF(AND(Table1[[#This Row],[R/P]]="P",Table1[[#This Row],[PaRes]]&lt;&gt;"SCRBL",Table1[[#This Row],[PaRes]]&lt;&gt;"RUN",Table1[[#This Row],[Penalty]]&lt;&gt;1),1,0)</f>
        <v>0</v>
      </c>
      <c r="IW123">
        <f>IF(AND(Table1[[#This Row],[Pass Play]]=1,Table1[[#This Row],[PaRes]]&lt;&gt;"SAC"),1,0)</f>
        <v>0</v>
      </c>
      <c r="IX123">
        <f>IF(Table1[[#This Row],[PaRes]]="COM",1,0)</f>
        <v>0</v>
      </c>
      <c r="IY123">
        <f>IF(Table1[[#This Row],[Pass Play]]=1,Table1[[#This Row],[Gn]],0)</f>
        <v>0</v>
      </c>
      <c r="IZ123">
        <f>IF(AND(Table1[[#This Row],[Pass Play]]=1,Table1[[#This Row],[EFF]]="Y"),1,0)</f>
        <v>0</v>
      </c>
      <c r="JA123">
        <f>IF(AND(Table1[[#This Row],[Pass Play]]=1,Table1[[#This Row],[EFF]]="Y"),Table1[[#This Row],[Gn]],0)</f>
        <v>0</v>
      </c>
      <c r="JB123">
        <f>IF(AND(Table1[[#This Row],[Pass Play]]=1,Table1[[#This Row],[Gn]]&gt;=15),1,0)</f>
        <v>0</v>
      </c>
      <c r="JC123">
        <f>IF(AND(Table1[[#This Row],[Pass Play]]=1,Table1[[#This Row],[Big Play Passes]]=1),Table1[[#This Row],[Gn]],0)</f>
        <v>0</v>
      </c>
      <c r="JD123">
        <f>IF(AND(OR(Table1[[#This Row],[R/P]]="R",Table1[[#This Row],[PaRes]]="SCRBL",Table1[[#This Row],[PaRes]]="RUN"),Table1[[#This Row],[Penalty]]&lt;&gt;1),1,0)</f>
        <v>1</v>
      </c>
      <c r="JE123">
        <f>IF(Table1[[#This Row],[Rush Attempts]]=1,Table1[[#This Row],[Gn]],0)</f>
        <v>4</v>
      </c>
      <c r="JF123">
        <f>IF(AND(Table1[[#This Row],[Rush Attempts]]=1,Table1[[#This Row],[EFF]]="Y"),1,0)</f>
        <v>1</v>
      </c>
      <c r="JG123">
        <f>IF(AND(Table1[[#This Row],[Rush Attempts]]=1,Table1[[#This Row],[EFF]]="Y"),Table1[[#This Row],[Gn]],0)</f>
        <v>4</v>
      </c>
      <c r="JH123">
        <f>IF(AND(Table1[[#This Row],[Rush Attempts]]=1,Table1[[#This Row],[Gn]]&gt;=10),1,0)</f>
        <v>0</v>
      </c>
      <c r="JI123">
        <f>IF(AND(Table1[[#This Row],[Rush Attempts]]=1,Table1[[#This Row],[Big Play Run]]=1),Table1[[#This Row],[Gn]],0)</f>
        <v>0</v>
      </c>
      <c r="JJ123">
        <f>IF(Table1[[#This Row],[PaRes]]="SAC",1,0)</f>
        <v>0</v>
      </c>
      <c r="JK123">
        <f>IF(Table1[[#This Row],[Sacks]]=1,Table1[[#This Row],[Gn]],0)</f>
        <v>0</v>
      </c>
      <c r="JL123">
        <f>IF(Table1[[#This Row],[PaRes]]="INT",1,0)</f>
        <v>0</v>
      </c>
      <c r="JM123">
        <f>IF(Table1[[#This Row],[pff_PENALTY]]&lt;&gt;"",1,0)</f>
        <v>0</v>
      </c>
      <c r="JN123">
        <f>Table1[[#This Row],[pff_PENYARDS]]</f>
        <v>0</v>
      </c>
      <c r="JO123">
        <f>IF(Table1[[#This Row],[S/End]]="TD",1,0)</f>
        <v>0</v>
      </c>
      <c r="JP123">
        <f>IF(OR(Table1[[#This Row],[S/End]]="FGGD"),1,0)</f>
        <v>0</v>
      </c>
      <c r="JQ123">
        <f>IF(OR(Table1[[#This Row],[S/End]]="FUM",Table1[[#This Row],[S/End]]="INT"),1,0)</f>
        <v>0</v>
      </c>
      <c r="JR123">
        <f>IF(AND(Table1[[#This Row],[Touchdown]]=1,Table1[[#This Row],[Pass Play]]=1),1,0)</f>
        <v>0</v>
      </c>
      <c r="JS123">
        <f t="shared" si="5"/>
        <v>0</v>
      </c>
      <c r="JT123">
        <f>IF(AND(OR(Table1[[#This Row],[Pass Play]]=1,Table1[[#This Row],[Rush Attempts]]=1),Table1[[#This Row],[Dn]]=3),1,0)</f>
        <v>0</v>
      </c>
      <c r="JU123">
        <f>IF(AND(Table1[[#This Row],[3rd down attempt]]=1,Table1[[#This Row],[EFF]]="Y"),1,0)</f>
        <v>0</v>
      </c>
      <c r="JV123">
        <f>IF(AND(Table1[[#This Row],[3rd down attempt]]=1,Table1[[#This Row],[Dist]]&gt;=7),1,0)</f>
        <v>0</v>
      </c>
      <c r="JW123">
        <f>IF(AND(OR(Table1[[#This Row],[Pass Play]]=1,Table1[[#This Row],[Rush Attempts]]=1),Table1[[#This Row],[Dn]]=4),1,0)</f>
        <v>0</v>
      </c>
      <c r="JX123">
        <f>IF(AND(Table1[[#This Row],[4th down attempt]]=1,Table1[[#This Row],[EFF]]="Y"),1,0)</f>
        <v>0</v>
      </c>
      <c r="JY123">
        <f>IF(AND(OR(Table1[[#This Row],[Pass Play]]=1,Table1[[#This Row],[Rush Attempts]]=1),Table1[[#This Row],[FPos]]&gt;=0,Table1[[#This Row],[FPos]]&lt;=20),1,0)</f>
        <v>1</v>
      </c>
      <c r="JZ123">
        <f>IF(AND(OR(Table1[[#This Row],[Pass Play]]=1,Table1[[#This Row],[Rush Attempts]]=1),Table1[[#This Row],[Dist]]&lt;=Table1[[#This Row],[Gn]]),1,0)</f>
        <v>0</v>
      </c>
      <c r="KA123">
        <f>IF(Table1[[#This Row],[S/End]]&lt;&gt;"",1,0)</f>
        <v>0</v>
      </c>
      <c r="KB123">
        <f>IF(Table1[[#This Row],[S/End]]="TD",1,0)</f>
        <v>0</v>
      </c>
      <c r="KC123">
        <f>IF(Table1[[#This Row],[S/End]]="FGGD",1,0)</f>
        <v>0</v>
      </c>
      <c r="KD123">
        <f>IF(AND(OR(Table1[[#This Row],[Pass Play]]=1,Table1[[#This Row],[Rush Attempts]]=1),Table1[[#This Row],[Gn]]&lt;0),1,0)</f>
        <v>0</v>
      </c>
      <c r="KE123" s="375">
        <f>IF(AND(Table1[[#This Row],[pff_DRVENDPSN]]=3,Table1[[#This Row],[pff_DRVENDEVENT]]="PUNT"),1,0)</f>
        <v>0</v>
      </c>
    </row>
    <row r="124" spans="1:291" hidden="1">
      <c r="A124">
        <v>73</v>
      </c>
      <c r="B124">
        <v>2102</v>
      </c>
      <c r="C124" t="s">
        <v>14476</v>
      </c>
      <c r="D124">
        <v>4</v>
      </c>
      <c r="E124">
        <v>2</v>
      </c>
      <c r="F124">
        <v>4</v>
      </c>
      <c r="G124">
        <v>4</v>
      </c>
      <c r="H124">
        <v>4</v>
      </c>
      <c r="J124" t="s">
        <v>254</v>
      </c>
      <c r="K124">
        <v>11</v>
      </c>
      <c r="L124">
        <v>11</v>
      </c>
      <c r="M124" t="s">
        <v>1728</v>
      </c>
      <c r="N124" t="s">
        <v>440</v>
      </c>
      <c r="O124" t="s">
        <v>254</v>
      </c>
      <c r="P124" t="s">
        <v>1289</v>
      </c>
      <c r="Q124" t="s">
        <v>442</v>
      </c>
      <c r="W124" t="s">
        <v>257</v>
      </c>
      <c r="X124" t="s">
        <v>1729</v>
      </c>
      <c r="AE124" t="s">
        <v>1098</v>
      </c>
      <c r="AF124" t="s">
        <v>1730</v>
      </c>
      <c r="AG124" t="s">
        <v>1729</v>
      </c>
      <c r="AH124" t="s">
        <v>274</v>
      </c>
      <c r="AJ124">
        <v>22</v>
      </c>
      <c r="AL124" t="s">
        <v>575</v>
      </c>
      <c r="AP124">
        <v>15</v>
      </c>
      <c r="BJ124" t="s">
        <v>274</v>
      </c>
      <c r="BQ124">
        <f t="shared" si="3"/>
        <v>0</v>
      </c>
      <c r="BR124">
        <f t="shared" si="4"/>
        <v>2</v>
      </c>
      <c r="BT124" t="s">
        <v>1602</v>
      </c>
      <c r="BV124">
        <v>23</v>
      </c>
      <c r="BX124">
        <v>0</v>
      </c>
      <c r="BY124" t="s">
        <v>3060</v>
      </c>
      <c r="CD124" s="3">
        <v>8.4027777777777771E-2</v>
      </c>
      <c r="CF124" t="s">
        <v>3061</v>
      </c>
      <c r="CJ124">
        <v>0</v>
      </c>
      <c r="CK124" t="s">
        <v>3062</v>
      </c>
      <c r="CL124" s="4">
        <v>38444</v>
      </c>
      <c r="CM124" t="s">
        <v>3063</v>
      </c>
      <c r="CN124" t="s">
        <v>3064</v>
      </c>
      <c r="CO124">
        <v>23</v>
      </c>
      <c r="CQ124" t="s">
        <v>269</v>
      </c>
      <c r="CR124" t="s">
        <v>1602</v>
      </c>
      <c r="CU124" t="s">
        <v>3065</v>
      </c>
      <c r="CW124">
        <v>0</v>
      </c>
      <c r="CY124">
        <v>7</v>
      </c>
      <c r="CZ124" t="s">
        <v>553</v>
      </c>
      <c r="DA124">
        <v>0</v>
      </c>
      <c r="DB124">
        <v>7</v>
      </c>
      <c r="DC124" t="s">
        <v>1243</v>
      </c>
      <c r="DD124">
        <v>-41</v>
      </c>
      <c r="DK124">
        <v>4</v>
      </c>
      <c r="DL124" s="4">
        <v>44449</v>
      </c>
      <c r="DM124">
        <v>20022</v>
      </c>
      <c r="DN124">
        <v>2021</v>
      </c>
      <c r="DO124">
        <v>0</v>
      </c>
      <c r="DQ124">
        <v>79116</v>
      </c>
      <c r="DR124">
        <v>168</v>
      </c>
      <c r="DU124" t="s">
        <v>274</v>
      </c>
      <c r="DV124" t="s">
        <v>257</v>
      </c>
      <c r="DX124">
        <v>24</v>
      </c>
      <c r="DY124" t="s">
        <v>275</v>
      </c>
      <c r="EE124">
        <v>0</v>
      </c>
      <c r="EF124" t="s">
        <v>1738</v>
      </c>
      <c r="EG124" t="s">
        <v>1299</v>
      </c>
      <c r="EH124">
        <v>1</v>
      </c>
      <c r="EJ124" t="s">
        <v>340</v>
      </c>
      <c r="EK124" t="s">
        <v>3066</v>
      </c>
      <c r="EL124" t="s">
        <v>3067</v>
      </c>
      <c r="EM124" t="s">
        <v>3068</v>
      </c>
      <c r="EN124" t="s">
        <v>3069</v>
      </c>
      <c r="EO124" t="s">
        <v>282</v>
      </c>
      <c r="EP124" t="s">
        <v>2304</v>
      </c>
      <c r="EQ124">
        <v>0</v>
      </c>
      <c r="FE124">
        <v>0</v>
      </c>
      <c r="FF124">
        <v>5</v>
      </c>
      <c r="FG124" t="s">
        <v>1357</v>
      </c>
      <c r="FI124" t="s">
        <v>1357</v>
      </c>
      <c r="FL124">
        <v>0</v>
      </c>
      <c r="FN124">
        <v>0</v>
      </c>
      <c r="FQ124">
        <v>0</v>
      </c>
      <c r="FS124" t="s">
        <v>462</v>
      </c>
      <c r="FT124" t="s">
        <v>1002</v>
      </c>
      <c r="FU124" t="s">
        <v>274</v>
      </c>
      <c r="FV124" t="s">
        <v>777</v>
      </c>
      <c r="FW124" t="s">
        <v>431</v>
      </c>
      <c r="FY124">
        <v>1</v>
      </c>
      <c r="GA124">
        <v>24.23</v>
      </c>
      <c r="GB124">
        <v>1</v>
      </c>
      <c r="GC124">
        <v>0</v>
      </c>
      <c r="GE124" t="s">
        <v>355</v>
      </c>
      <c r="GF124">
        <v>0</v>
      </c>
      <c r="GG124" t="s">
        <v>257</v>
      </c>
      <c r="GJ124">
        <v>0</v>
      </c>
      <c r="GK124">
        <v>0</v>
      </c>
      <c r="GM124" t="s">
        <v>3070</v>
      </c>
      <c r="GO124">
        <v>0</v>
      </c>
      <c r="HA124" t="s">
        <v>3071</v>
      </c>
      <c r="HC124" t="s">
        <v>313</v>
      </c>
      <c r="HD124" t="s">
        <v>313</v>
      </c>
      <c r="HF124">
        <v>0</v>
      </c>
      <c r="HG124">
        <v>11</v>
      </c>
      <c r="HH124">
        <v>24</v>
      </c>
      <c r="HI124" t="s">
        <v>275</v>
      </c>
      <c r="HL124" t="s">
        <v>58</v>
      </c>
      <c r="HP124" t="s">
        <v>1746</v>
      </c>
      <c r="HQ124" t="s">
        <v>1008</v>
      </c>
      <c r="HR124" t="s">
        <v>3072</v>
      </c>
      <c r="HW124">
        <v>0</v>
      </c>
      <c r="HX124">
        <v>3959509</v>
      </c>
      <c r="HZ124">
        <v>3959477</v>
      </c>
      <c r="IC124">
        <v>0</v>
      </c>
      <c r="ID124">
        <v>0</v>
      </c>
      <c r="IM124">
        <v>158</v>
      </c>
      <c r="IS124" t="s">
        <v>492</v>
      </c>
      <c r="IU124">
        <v>2</v>
      </c>
      <c r="IV124">
        <f>IF(AND(Table1[[#This Row],[R/P]]="P",Table1[[#This Row],[PaRes]]&lt;&gt;"SCRBL",Table1[[#This Row],[PaRes]]&lt;&gt;"RUN",Table1[[#This Row],[Penalty]]&lt;&gt;1),1,0)</f>
        <v>0</v>
      </c>
      <c r="IW124">
        <f>IF(AND(Table1[[#This Row],[Pass Play]]=1,Table1[[#This Row],[PaRes]]&lt;&gt;"SAC"),1,0)</f>
        <v>0</v>
      </c>
      <c r="IX124">
        <f>IF(Table1[[#This Row],[PaRes]]="COM",1,0)</f>
        <v>0</v>
      </c>
      <c r="IY124">
        <f>IF(Table1[[#This Row],[Pass Play]]=1,Table1[[#This Row],[Gn]],0)</f>
        <v>0</v>
      </c>
      <c r="IZ124">
        <f>IF(AND(Table1[[#This Row],[Pass Play]]=1,Table1[[#This Row],[EFF]]="Y"),1,0)</f>
        <v>0</v>
      </c>
      <c r="JA124">
        <f>IF(AND(Table1[[#This Row],[Pass Play]]=1,Table1[[#This Row],[EFF]]="Y"),Table1[[#This Row],[Gn]],0)</f>
        <v>0</v>
      </c>
      <c r="JB124">
        <f>IF(AND(Table1[[#This Row],[Pass Play]]=1,Table1[[#This Row],[Gn]]&gt;=15),1,0)</f>
        <v>0</v>
      </c>
      <c r="JC124">
        <f>IF(AND(Table1[[#This Row],[Pass Play]]=1,Table1[[#This Row],[Big Play Passes]]=1),Table1[[#This Row],[Gn]],0)</f>
        <v>0</v>
      </c>
      <c r="JD124">
        <f>IF(AND(OR(Table1[[#This Row],[R/P]]="R",Table1[[#This Row],[PaRes]]="SCRBL",Table1[[#This Row],[PaRes]]="RUN"),Table1[[#This Row],[Penalty]]&lt;&gt;1),1,0)</f>
        <v>1</v>
      </c>
      <c r="JE124">
        <f>IF(Table1[[#This Row],[Rush Attempts]]=1,Table1[[#This Row],[Gn]],0)</f>
        <v>4</v>
      </c>
      <c r="JF124">
        <f>IF(AND(Table1[[#This Row],[Rush Attempts]]=1,Table1[[#This Row],[EFF]]="Y"),1,0)</f>
        <v>1</v>
      </c>
      <c r="JG124">
        <f>IF(AND(Table1[[#This Row],[Rush Attempts]]=1,Table1[[#This Row],[EFF]]="Y"),Table1[[#This Row],[Gn]],0)</f>
        <v>4</v>
      </c>
      <c r="JH124">
        <f>IF(AND(Table1[[#This Row],[Rush Attempts]]=1,Table1[[#This Row],[Gn]]&gt;=10),1,0)</f>
        <v>0</v>
      </c>
      <c r="JI124">
        <f>IF(AND(Table1[[#This Row],[Rush Attempts]]=1,Table1[[#This Row],[Big Play Run]]=1),Table1[[#This Row],[Gn]],0)</f>
        <v>0</v>
      </c>
      <c r="JJ124">
        <f>IF(Table1[[#This Row],[PaRes]]="SAC",1,0)</f>
        <v>0</v>
      </c>
      <c r="JK124">
        <f>IF(Table1[[#This Row],[Sacks]]=1,Table1[[#This Row],[Gn]],0)</f>
        <v>0</v>
      </c>
      <c r="JL124">
        <f>IF(Table1[[#This Row],[PaRes]]="INT",1,0)</f>
        <v>0</v>
      </c>
      <c r="JM124">
        <f>IF(Table1[[#This Row],[pff_PENALTY]]&lt;&gt;"",1,0)</f>
        <v>0</v>
      </c>
      <c r="JN124">
        <f>Table1[[#This Row],[pff_PENYARDS]]</f>
        <v>0</v>
      </c>
      <c r="JO124">
        <f>IF(Table1[[#This Row],[S/End]]="TD",1,0)</f>
        <v>1</v>
      </c>
      <c r="JP124">
        <f>IF(OR(Table1[[#This Row],[S/End]]="FGGD"),1,0)</f>
        <v>0</v>
      </c>
      <c r="JQ124">
        <f>IF(OR(Table1[[#This Row],[S/End]]="FUM",Table1[[#This Row],[S/End]]="INT"),1,0)</f>
        <v>0</v>
      </c>
      <c r="JR124">
        <f>IF(AND(Table1[[#This Row],[Touchdown]]=1,Table1[[#This Row],[Pass Play]]=1),1,0)</f>
        <v>0</v>
      </c>
      <c r="JS124">
        <f t="shared" si="5"/>
        <v>0</v>
      </c>
      <c r="JT124">
        <f>IF(AND(OR(Table1[[#This Row],[Pass Play]]=1,Table1[[#This Row],[Rush Attempts]]=1),Table1[[#This Row],[Dn]]=3),1,0)</f>
        <v>0</v>
      </c>
      <c r="JU124">
        <f>IF(AND(Table1[[#This Row],[3rd down attempt]]=1,Table1[[#This Row],[EFF]]="Y"),1,0)</f>
        <v>0</v>
      </c>
      <c r="JV124">
        <f>IF(AND(Table1[[#This Row],[3rd down attempt]]=1,Table1[[#This Row],[Dist]]&gt;=7),1,0)</f>
        <v>0</v>
      </c>
      <c r="JW124">
        <f>IF(AND(OR(Table1[[#This Row],[Pass Play]]=1,Table1[[#This Row],[Rush Attempts]]=1),Table1[[#This Row],[Dn]]=4),1,0)</f>
        <v>0</v>
      </c>
      <c r="JX124">
        <f>IF(AND(Table1[[#This Row],[4th down attempt]]=1,Table1[[#This Row],[EFF]]="Y"),1,0)</f>
        <v>0</v>
      </c>
      <c r="JY124">
        <f>IF(AND(OR(Table1[[#This Row],[Pass Play]]=1,Table1[[#This Row],[Rush Attempts]]=1),Table1[[#This Row],[FPos]]&gt;=0,Table1[[#This Row],[FPos]]&lt;=20),1,0)</f>
        <v>1</v>
      </c>
      <c r="JZ124">
        <f>IF(AND(OR(Table1[[#This Row],[Pass Play]]=1,Table1[[#This Row],[Rush Attempts]]=1),Table1[[#This Row],[Dist]]&lt;=Table1[[#This Row],[Gn]]),1,0)</f>
        <v>1</v>
      </c>
      <c r="KA124">
        <f>IF(Table1[[#This Row],[S/End]]&lt;&gt;"",1,0)</f>
        <v>1</v>
      </c>
      <c r="KB124">
        <f>IF(Table1[[#This Row],[S/End]]="TD",1,0)</f>
        <v>1</v>
      </c>
      <c r="KC124">
        <f>IF(Table1[[#This Row],[S/End]]="FGGD",1,0)</f>
        <v>0</v>
      </c>
      <c r="KD124">
        <f>IF(AND(OR(Table1[[#This Row],[Pass Play]]=1,Table1[[#This Row],[Rush Attempts]]=1),Table1[[#This Row],[Gn]]&lt;0),1,0)</f>
        <v>0</v>
      </c>
      <c r="KE124" s="375">
        <f>IF(AND(Table1[[#This Row],[pff_DRVENDPSN]]=3,Table1[[#This Row],[pff_DRVENDEVENT]]="PUNT"),1,0)</f>
        <v>0</v>
      </c>
    </row>
    <row r="125" spans="1:291" hidden="1">
      <c r="A125">
        <v>74</v>
      </c>
      <c r="B125">
        <v>2102</v>
      </c>
      <c r="C125" t="s">
        <v>14476</v>
      </c>
      <c r="D125">
        <v>4</v>
      </c>
      <c r="E125">
        <v>1</v>
      </c>
      <c r="F125">
        <v>10</v>
      </c>
      <c r="G125">
        <v>-2</v>
      </c>
      <c r="H125">
        <v>-25</v>
      </c>
      <c r="W125" t="s">
        <v>679</v>
      </c>
      <c r="AJ125">
        <v>15</v>
      </c>
      <c r="AL125" t="s">
        <v>1577</v>
      </c>
      <c r="AP125">
        <v>15</v>
      </c>
      <c r="BQ125">
        <f t="shared" si="3"/>
        <v>0</v>
      </c>
      <c r="BR125">
        <f t="shared" si="4"/>
        <v>0</v>
      </c>
      <c r="BT125" t="s">
        <v>1602</v>
      </c>
      <c r="BV125">
        <v>23</v>
      </c>
      <c r="BX125">
        <v>0</v>
      </c>
      <c r="BY125" t="s">
        <v>3074</v>
      </c>
      <c r="CD125" s="3">
        <v>1.3194444444444444E-2</v>
      </c>
      <c r="CF125" t="s">
        <v>3075</v>
      </c>
      <c r="CJ125">
        <v>0</v>
      </c>
      <c r="CK125" t="s">
        <v>3076</v>
      </c>
      <c r="CL125" s="4">
        <v>38444</v>
      </c>
      <c r="CM125" t="s">
        <v>3077</v>
      </c>
      <c r="CN125" t="s">
        <v>3078</v>
      </c>
      <c r="CO125">
        <v>23</v>
      </c>
      <c r="CP125" t="s">
        <v>268</v>
      </c>
      <c r="CQ125" t="s">
        <v>282</v>
      </c>
      <c r="CR125" t="s">
        <v>1602</v>
      </c>
      <c r="CU125" t="s">
        <v>2534</v>
      </c>
      <c r="CW125">
        <v>0</v>
      </c>
      <c r="CY125">
        <v>1</v>
      </c>
      <c r="CZ125" t="s">
        <v>1509</v>
      </c>
      <c r="DA125">
        <v>-23</v>
      </c>
      <c r="DB125">
        <v>1</v>
      </c>
      <c r="DC125" t="s">
        <v>2209</v>
      </c>
      <c r="DD125">
        <v>-25</v>
      </c>
      <c r="DK125">
        <v>-2</v>
      </c>
      <c r="DL125" s="4">
        <v>44449</v>
      </c>
      <c r="DM125">
        <v>20022</v>
      </c>
      <c r="DN125">
        <v>2021</v>
      </c>
      <c r="DO125">
        <v>0</v>
      </c>
      <c r="DQ125">
        <v>79116</v>
      </c>
      <c r="DR125">
        <v>180</v>
      </c>
      <c r="DU125" t="s">
        <v>257</v>
      </c>
      <c r="DV125" t="s">
        <v>274</v>
      </c>
      <c r="DX125">
        <v>31</v>
      </c>
      <c r="DY125" t="s">
        <v>275</v>
      </c>
      <c r="EE125">
        <v>0</v>
      </c>
      <c r="EF125" t="s">
        <v>3079</v>
      </c>
      <c r="EG125" t="s">
        <v>2738</v>
      </c>
      <c r="EH125">
        <v>0</v>
      </c>
      <c r="EI125" t="s">
        <v>3080</v>
      </c>
      <c r="EJ125" t="s">
        <v>2147</v>
      </c>
      <c r="EK125" t="s">
        <v>3081</v>
      </c>
      <c r="EL125" t="s">
        <v>3082</v>
      </c>
      <c r="EM125" t="s">
        <v>3083</v>
      </c>
      <c r="EN125" t="s">
        <v>268</v>
      </c>
      <c r="EO125" t="s">
        <v>269</v>
      </c>
      <c r="EP125" t="s">
        <v>1175</v>
      </c>
      <c r="EQ125">
        <v>0</v>
      </c>
      <c r="FE125">
        <v>0</v>
      </c>
      <c r="FF125">
        <v>23</v>
      </c>
      <c r="FG125" t="s">
        <v>3084</v>
      </c>
      <c r="FI125" t="s">
        <v>3084</v>
      </c>
      <c r="FL125">
        <v>0</v>
      </c>
      <c r="FN125">
        <v>0</v>
      </c>
      <c r="FQ125">
        <v>0</v>
      </c>
      <c r="FS125" t="s">
        <v>1675</v>
      </c>
      <c r="FT125" t="s">
        <v>1784</v>
      </c>
      <c r="FU125" t="s">
        <v>1938</v>
      </c>
      <c r="FV125" t="s">
        <v>3085</v>
      </c>
      <c r="FW125" t="s">
        <v>2037</v>
      </c>
      <c r="FY125">
        <v>0</v>
      </c>
      <c r="GA125">
        <v>31.23</v>
      </c>
      <c r="GB125">
        <v>8</v>
      </c>
      <c r="GC125">
        <v>0</v>
      </c>
      <c r="GF125">
        <v>0</v>
      </c>
      <c r="GG125" t="s">
        <v>1179</v>
      </c>
      <c r="GJ125">
        <v>0</v>
      </c>
      <c r="GK125">
        <v>0</v>
      </c>
      <c r="GO125">
        <v>0</v>
      </c>
      <c r="HA125" t="s">
        <v>3086</v>
      </c>
      <c r="HF125">
        <v>0</v>
      </c>
      <c r="HG125">
        <v>22</v>
      </c>
      <c r="HH125">
        <v>31</v>
      </c>
      <c r="HI125" t="s">
        <v>275</v>
      </c>
      <c r="HW125">
        <v>-23</v>
      </c>
      <c r="HX125">
        <v>3959972</v>
      </c>
      <c r="HZ125">
        <v>3959925</v>
      </c>
      <c r="IC125">
        <v>0</v>
      </c>
      <c r="ID125">
        <v>0</v>
      </c>
      <c r="IM125">
        <v>170</v>
      </c>
      <c r="IU125">
        <v>2</v>
      </c>
      <c r="IV125">
        <f>IF(AND(Table1[[#This Row],[R/P]]="P",Table1[[#This Row],[PaRes]]&lt;&gt;"SCRBL",Table1[[#This Row],[PaRes]]&lt;&gt;"RUN",Table1[[#This Row],[Penalty]]&lt;&gt;1),1,0)</f>
        <v>0</v>
      </c>
      <c r="IW125">
        <f>IF(AND(Table1[[#This Row],[Pass Play]]=1,Table1[[#This Row],[PaRes]]&lt;&gt;"SAC"),1,0)</f>
        <v>0</v>
      </c>
      <c r="IX125">
        <f>IF(Table1[[#This Row],[PaRes]]="COM",1,0)</f>
        <v>0</v>
      </c>
      <c r="IY125">
        <f>IF(Table1[[#This Row],[Pass Play]]=1,Table1[[#This Row],[Gn]],0)</f>
        <v>0</v>
      </c>
      <c r="IZ125">
        <f>IF(AND(Table1[[#This Row],[Pass Play]]=1,Table1[[#This Row],[EFF]]="Y"),1,0)</f>
        <v>0</v>
      </c>
      <c r="JA125">
        <f>IF(AND(Table1[[#This Row],[Pass Play]]=1,Table1[[#This Row],[EFF]]="Y"),Table1[[#This Row],[Gn]],0)</f>
        <v>0</v>
      </c>
      <c r="JB125">
        <f>IF(AND(Table1[[#This Row],[Pass Play]]=1,Table1[[#This Row],[Gn]]&gt;=15),1,0)</f>
        <v>0</v>
      </c>
      <c r="JC125">
        <f>IF(AND(Table1[[#This Row],[Pass Play]]=1,Table1[[#This Row],[Big Play Passes]]=1),Table1[[#This Row],[Gn]],0)</f>
        <v>0</v>
      </c>
      <c r="JD125">
        <f>IF(AND(OR(Table1[[#This Row],[R/P]]="R",Table1[[#This Row],[PaRes]]="SCRBL",Table1[[#This Row],[PaRes]]="RUN"),Table1[[#This Row],[Penalty]]&lt;&gt;1),1,0)</f>
        <v>0</v>
      </c>
      <c r="JE125">
        <f>IF(Table1[[#This Row],[Rush Attempts]]=1,Table1[[#This Row],[Gn]],0)</f>
        <v>0</v>
      </c>
      <c r="JF125">
        <f>IF(AND(Table1[[#This Row],[Rush Attempts]]=1,Table1[[#This Row],[EFF]]="Y"),1,0)</f>
        <v>0</v>
      </c>
      <c r="JG125">
        <f>IF(AND(Table1[[#This Row],[Rush Attempts]]=1,Table1[[#This Row],[EFF]]="Y"),Table1[[#This Row],[Gn]],0)</f>
        <v>0</v>
      </c>
      <c r="JH125">
        <f>IF(AND(Table1[[#This Row],[Rush Attempts]]=1,Table1[[#This Row],[Gn]]&gt;=10),1,0)</f>
        <v>0</v>
      </c>
      <c r="JI125">
        <f>IF(AND(Table1[[#This Row],[Rush Attempts]]=1,Table1[[#This Row],[Big Play Run]]=1),Table1[[#This Row],[Gn]],0)</f>
        <v>0</v>
      </c>
      <c r="JJ125">
        <f>IF(Table1[[#This Row],[PaRes]]="SAC",1,0)</f>
        <v>0</v>
      </c>
      <c r="JK125">
        <f>IF(Table1[[#This Row],[Sacks]]=1,Table1[[#This Row],[Gn]],0)</f>
        <v>0</v>
      </c>
      <c r="JL125">
        <f>IF(Table1[[#This Row],[PaRes]]="INT",1,0)</f>
        <v>0</v>
      </c>
      <c r="JM125">
        <f>IF(Table1[[#This Row],[pff_PENALTY]]&lt;&gt;"",1,0)</f>
        <v>0</v>
      </c>
      <c r="JN125">
        <f>Table1[[#This Row],[pff_PENYARDS]]</f>
        <v>0</v>
      </c>
      <c r="JO125">
        <f>IF(Table1[[#This Row],[S/End]]="TD",1,0)</f>
        <v>0</v>
      </c>
      <c r="JP125">
        <f>IF(OR(Table1[[#This Row],[S/End]]="FGGD"),1,0)</f>
        <v>0</v>
      </c>
      <c r="JQ125">
        <f>IF(OR(Table1[[#This Row],[S/End]]="FUM",Table1[[#This Row],[S/End]]="INT"),1,0)</f>
        <v>0</v>
      </c>
      <c r="JR125">
        <f>IF(AND(Table1[[#This Row],[Touchdown]]=1,Table1[[#This Row],[Pass Play]]=1),1,0)</f>
        <v>0</v>
      </c>
      <c r="JS125">
        <f t="shared" si="5"/>
        <v>0</v>
      </c>
      <c r="JT125">
        <f>IF(AND(OR(Table1[[#This Row],[Pass Play]]=1,Table1[[#This Row],[Rush Attempts]]=1),Table1[[#This Row],[Dn]]=3),1,0)</f>
        <v>0</v>
      </c>
      <c r="JU125">
        <f>IF(AND(Table1[[#This Row],[3rd down attempt]]=1,Table1[[#This Row],[EFF]]="Y"),1,0)</f>
        <v>0</v>
      </c>
      <c r="JV125">
        <f>IF(AND(Table1[[#This Row],[3rd down attempt]]=1,Table1[[#This Row],[Dist]]&gt;=7),1,0)</f>
        <v>0</v>
      </c>
      <c r="JW125">
        <f>IF(AND(OR(Table1[[#This Row],[Pass Play]]=1,Table1[[#This Row],[Rush Attempts]]=1),Table1[[#This Row],[Dn]]=4),1,0)</f>
        <v>0</v>
      </c>
      <c r="JX125">
        <f>IF(AND(Table1[[#This Row],[4th down attempt]]=1,Table1[[#This Row],[EFF]]="Y"),1,0)</f>
        <v>0</v>
      </c>
      <c r="JY125">
        <f>IF(AND(OR(Table1[[#This Row],[Pass Play]]=1,Table1[[#This Row],[Rush Attempts]]=1),Table1[[#This Row],[FPos]]&gt;=0,Table1[[#This Row],[FPos]]&lt;=20),1,0)</f>
        <v>0</v>
      </c>
      <c r="JZ125">
        <f>IF(AND(OR(Table1[[#This Row],[Pass Play]]=1,Table1[[#This Row],[Rush Attempts]]=1),Table1[[#This Row],[Dist]]&lt;=Table1[[#This Row],[Gn]]),1,0)</f>
        <v>0</v>
      </c>
      <c r="KA125">
        <f>IF(Table1[[#This Row],[S/End]]&lt;&gt;"",1,0)</f>
        <v>1</v>
      </c>
      <c r="KB125">
        <f>IF(Table1[[#This Row],[S/End]]="TD",1,0)</f>
        <v>0</v>
      </c>
      <c r="KC125">
        <f>IF(Table1[[#This Row],[S/End]]="FGGD",1,0)</f>
        <v>0</v>
      </c>
      <c r="KD125">
        <f>IF(AND(OR(Table1[[#This Row],[Pass Play]]=1,Table1[[#This Row],[Rush Attempts]]=1),Table1[[#This Row],[Gn]]&lt;0),1,0)</f>
        <v>0</v>
      </c>
      <c r="KE125" s="375">
        <f>IF(AND(Table1[[#This Row],[pff_DRVENDPSN]]=3,Table1[[#This Row],[pff_DRVENDEVENT]]="PUNT"),1,0)</f>
        <v>0</v>
      </c>
    </row>
    <row r="126" spans="1:291" hidden="1">
      <c r="A126">
        <v>1</v>
      </c>
      <c r="B126">
        <v>2103</v>
      </c>
      <c r="C126" t="s">
        <v>14477</v>
      </c>
      <c r="D126">
        <v>1</v>
      </c>
      <c r="E126">
        <v>1</v>
      </c>
      <c r="F126">
        <v>10</v>
      </c>
      <c r="G126">
        <v>7</v>
      </c>
      <c r="H126">
        <v>-25</v>
      </c>
      <c r="I126" t="s">
        <v>253</v>
      </c>
      <c r="J126" t="s">
        <v>254</v>
      </c>
      <c r="K126" t="s">
        <v>1655</v>
      </c>
      <c r="L126" t="s">
        <v>1655</v>
      </c>
      <c r="M126" t="s">
        <v>2728</v>
      </c>
      <c r="N126" t="s">
        <v>2729</v>
      </c>
      <c r="P126" t="s">
        <v>2730</v>
      </c>
      <c r="W126" t="s">
        <v>257</v>
      </c>
      <c r="X126" t="s">
        <v>3088</v>
      </c>
      <c r="AE126" t="s">
        <v>3089</v>
      </c>
      <c r="AF126" t="s">
        <v>3090</v>
      </c>
      <c r="AG126" t="s">
        <v>3088</v>
      </c>
      <c r="AH126" t="s">
        <v>257</v>
      </c>
      <c r="AJ126">
        <v>15</v>
      </c>
      <c r="AP126">
        <v>15</v>
      </c>
      <c r="BJ126" t="s">
        <v>607</v>
      </c>
      <c r="BQ126">
        <f t="shared" si="3"/>
        <v>0</v>
      </c>
      <c r="BR126">
        <f t="shared" si="4"/>
        <v>2</v>
      </c>
      <c r="BT126" t="s">
        <v>3091</v>
      </c>
      <c r="BV126">
        <v>0</v>
      </c>
      <c r="BX126">
        <v>0</v>
      </c>
      <c r="BY126" t="s">
        <v>3092</v>
      </c>
      <c r="CD126" s="3">
        <v>0.625</v>
      </c>
      <c r="CF126" t="s">
        <v>3093</v>
      </c>
      <c r="CJ126">
        <v>0</v>
      </c>
      <c r="CK126" t="s">
        <v>3094</v>
      </c>
      <c r="CL126" s="4">
        <v>38444</v>
      </c>
      <c r="CM126" t="s">
        <v>3095</v>
      </c>
      <c r="CN126" t="s">
        <v>3096</v>
      </c>
      <c r="CO126">
        <v>0</v>
      </c>
      <c r="CP126" t="s">
        <v>268</v>
      </c>
      <c r="CQ126" t="s">
        <v>269</v>
      </c>
      <c r="CR126" t="s">
        <v>3091</v>
      </c>
      <c r="CU126" t="s">
        <v>3097</v>
      </c>
      <c r="CW126">
        <v>0</v>
      </c>
      <c r="CY126">
        <v>1</v>
      </c>
      <c r="CZ126" t="s">
        <v>553</v>
      </c>
      <c r="DA126">
        <v>0</v>
      </c>
      <c r="DB126">
        <v>2</v>
      </c>
      <c r="DC126" t="s">
        <v>1609</v>
      </c>
      <c r="DD126">
        <v>-25</v>
      </c>
      <c r="DF126" t="s">
        <v>3098</v>
      </c>
      <c r="DK126">
        <v>7</v>
      </c>
      <c r="DL126" s="4">
        <v>44456</v>
      </c>
      <c r="DM126">
        <v>20140</v>
      </c>
      <c r="DN126">
        <v>2021</v>
      </c>
      <c r="DO126">
        <v>0</v>
      </c>
      <c r="DQ126">
        <v>79327</v>
      </c>
      <c r="DR126">
        <v>3</v>
      </c>
      <c r="DU126" t="s">
        <v>294</v>
      </c>
      <c r="DV126" t="s">
        <v>294</v>
      </c>
      <c r="DX126">
        <v>0</v>
      </c>
      <c r="DY126" t="s">
        <v>275</v>
      </c>
      <c r="EE126">
        <v>0</v>
      </c>
      <c r="EF126" t="s">
        <v>2737</v>
      </c>
      <c r="EG126" t="s">
        <v>2738</v>
      </c>
      <c r="EH126">
        <v>0</v>
      </c>
      <c r="EJ126" t="s">
        <v>1669</v>
      </c>
      <c r="EK126" t="s">
        <v>3099</v>
      </c>
      <c r="EL126" t="s">
        <v>3100</v>
      </c>
      <c r="EM126" t="s">
        <v>3101</v>
      </c>
      <c r="EN126" t="s">
        <v>268</v>
      </c>
      <c r="EO126" t="s">
        <v>282</v>
      </c>
      <c r="EP126" t="s">
        <v>1025</v>
      </c>
      <c r="EQ126">
        <v>1</v>
      </c>
      <c r="ET126" t="s">
        <v>3102</v>
      </c>
      <c r="FD126" t="s">
        <v>253</v>
      </c>
      <c r="FE126">
        <v>0</v>
      </c>
      <c r="FF126">
        <v>3</v>
      </c>
      <c r="FG126" t="s">
        <v>310</v>
      </c>
      <c r="FI126" t="s">
        <v>310</v>
      </c>
      <c r="FL126">
        <v>0</v>
      </c>
      <c r="FN126">
        <v>0</v>
      </c>
      <c r="FQ126">
        <v>0</v>
      </c>
      <c r="FS126" t="s">
        <v>1675</v>
      </c>
      <c r="FU126" t="s">
        <v>257</v>
      </c>
      <c r="FV126" t="s">
        <v>3103</v>
      </c>
      <c r="FW126" t="s">
        <v>1291</v>
      </c>
      <c r="FX126" t="s">
        <v>3104</v>
      </c>
      <c r="FY126">
        <v>0</v>
      </c>
      <c r="GA126">
        <v>0</v>
      </c>
      <c r="GB126">
        <v>0</v>
      </c>
      <c r="GC126">
        <v>0</v>
      </c>
      <c r="GE126" t="s">
        <v>355</v>
      </c>
      <c r="GF126">
        <v>0</v>
      </c>
      <c r="GJ126">
        <v>0</v>
      </c>
      <c r="GK126">
        <v>0</v>
      </c>
      <c r="GM126" t="s">
        <v>3105</v>
      </c>
      <c r="GO126">
        <v>2</v>
      </c>
      <c r="HA126" t="s">
        <v>3106</v>
      </c>
      <c r="HC126" t="s">
        <v>313</v>
      </c>
      <c r="HD126" t="s">
        <v>313</v>
      </c>
      <c r="HE126" t="s">
        <v>3107</v>
      </c>
      <c r="HF126">
        <v>0</v>
      </c>
      <c r="HG126">
        <v>30</v>
      </c>
      <c r="HH126">
        <v>0</v>
      </c>
      <c r="HI126" t="s">
        <v>275</v>
      </c>
      <c r="HL126">
        <v>4</v>
      </c>
      <c r="HW126">
        <v>-32</v>
      </c>
      <c r="HX126">
        <v>3980054</v>
      </c>
      <c r="HY126" t="s">
        <v>3108</v>
      </c>
      <c r="HZ126">
        <v>3979726</v>
      </c>
      <c r="IC126">
        <v>0.5</v>
      </c>
      <c r="ID126">
        <v>1</v>
      </c>
      <c r="IM126">
        <v>2</v>
      </c>
      <c r="IQ126" t="s">
        <v>3098</v>
      </c>
      <c r="IR126" t="s">
        <v>3109</v>
      </c>
      <c r="IU126">
        <v>3</v>
      </c>
      <c r="IV126">
        <f>IF(AND(Table1[[#This Row],[R/P]]="P",Table1[[#This Row],[PaRes]]&lt;&gt;"SCRBL",Table1[[#This Row],[PaRes]]&lt;&gt;"RUN",Table1[[#This Row],[Penalty]]&lt;&gt;1),1,0)</f>
        <v>0</v>
      </c>
      <c r="IW126">
        <f>IF(AND(Table1[[#This Row],[Pass Play]]=1,Table1[[#This Row],[PaRes]]&lt;&gt;"SAC"),1,0)</f>
        <v>0</v>
      </c>
      <c r="IX126">
        <f>IF(Table1[[#This Row],[PaRes]]="COM",1,0)</f>
        <v>0</v>
      </c>
      <c r="IY126">
        <f>IF(Table1[[#This Row],[Pass Play]]=1,Table1[[#This Row],[Gn]],0)</f>
        <v>0</v>
      </c>
      <c r="IZ126">
        <f>IF(AND(Table1[[#This Row],[Pass Play]]=1,Table1[[#This Row],[EFF]]="Y"),1,0)</f>
        <v>0</v>
      </c>
      <c r="JA126">
        <f>IF(AND(Table1[[#This Row],[Pass Play]]=1,Table1[[#This Row],[EFF]]="Y"),Table1[[#This Row],[Gn]],0)</f>
        <v>0</v>
      </c>
      <c r="JB126">
        <f>IF(AND(Table1[[#This Row],[Pass Play]]=1,Table1[[#This Row],[Gn]]&gt;=15),1,0)</f>
        <v>0</v>
      </c>
      <c r="JC126">
        <f>IF(AND(Table1[[#This Row],[Pass Play]]=1,Table1[[#This Row],[Big Play Passes]]=1),Table1[[#This Row],[Gn]],0)</f>
        <v>0</v>
      </c>
      <c r="JD126">
        <f>IF(AND(OR(Table1[[#This Row],[R/P]]="R",Table1[[#This Row],[PaRes]]="SCRBL",Table1[[#This Row],[PaRes]]="RUN"),Table1[[#This Row],[Penalty]]&lt;&gt;1),1,0)</f>
        <v>1</v>
      </c>
      <c r="JE126">
        <f>IF(Table1[[#This Row],[Rush Attempts]]=1,Table1[[#This Row],[Gn]],0)</f>
        <v>7</v>
      </c>
      <c r="JF126">
        <f>IF(AND(Table1[[#This Row],[Rush Attempts]]=1,Table1[[#This Row],[EFF]]="Y"),1,0)</f>
        <v>1</v>
      </c>
      <c r="JG126">
        <f>IF(AND(Table1[[#This Row],[Rush Attempts]]=1,Table1[[#This Row],[EFF]]="Y"),Table1[[#This Row],[Gn]],0)</f>
        <v>7</v>
      </c>
      <c r="JH126">
        <f>IF(AND(Table1[[#This Row],[Rush Attempts]]=1,Table1[[#This Row],[Gn]]&gt;=10),1,0)</f>
        <v>0</v>
      </c>
      <c r="JI126">
        <f>IF(AND(Table1[[#This Row],[Rush Attempts]]=1,Table1[[#This Row],[Big Play Run]]=1),Table1[[#This Row],[Gn]],0)</f>
        <v>0</v>
      </c>
      <c r="JJ126">
        <f>IF(Table1[[#This Row],[PaRes]]="SAC",1,0)</f>
        <v>0</v>
      </c>
      <c r="JK126">
        <f>IF(Table1[[#This Row],[Sacks]]=1,Table1[[#This Row],[Gn]],0)</f>
        <v>0</v>
      </c>
      <c r="JL126">
        <f>IF(Table1[[#This Row],[PaRes]]="INT",1,0)</f>
        <v>0</v>
      </c>
      <c r="JM126">
        <f>IF(Table1[[#This Row],[pff_PENALTY]]&lt;&gt;"",1,0)</f>
        <v>0</v>
      </c>
      <c r="JN126">
        <f>Table1[[#This Row],[pff_PENYARDS]]</f>
        <v>0</v>
      </c>
      <c r="JO126">
        <f>IF(Table1[[#This Row],[S/End]]="TD",1,0)</f>
        <v>0</v>
      </c>
      <c r="JP126">
        <f>IF(OR(Table1[[#This Row],[S/End]]="FGGD"),1,0)</f>
        <v>0</v>
      </c>
      <c r="JQ126">
        <f>IF(OR(Table1[[#This Row],[S/End]]="FUM",Table1[[#This Row],[S/End]]="INT"),1,0)</f>
        <v>0</v>
      </c>
      <c r="JR126">
        <f>IF(AND(Table1[[#This Row],[Touchdown]]=1,Table1[[#This Row],[Pass Play]]=1),1,0)</f>
        <v>0</v>
      </c>
      <c r="JS126">
        <f t="shared" si="5"/>
        <v>0</v>
      </c>
      <c r="JT126">
        <f>IF(AND(OR(Table1[[#This Row],[Pass Play]]=1,Table1[[#This Row],[Rush Attempts]]=1),Table1[[#This Row],[Dn]]=3),1,0)</f>
        <v>0</v>
      </c>
      <c r="JU126">
        <f>IF(AND(Table1[[#This Row],[3rd down attempt]]=1,Table1[[#This Row],[EFF]]="Y"),1,0)</f>
        <v>0</v>
      </c>
      <c r="JV126">
        <f>IF(AND(Table1[[#This Row],[3rd down attempt]]=1,Table1[[#This Row],[Dist]]&gt;=7),1,0)</f>
        <v>0</v>
      </c>
      <c r="JW126">
        <f>IF(AND(OR(Table1[[#This Row],[Pass Play]]=1,Table1[[#This Row],[Rush Attempts]]=1),Table1[[#This Row],[Dn]]=4),1,0)</f>
        <v>0</v>
      </c>
      <c r="JX126">
        <f>IF(AND(Table1[[#This Row],[4th down attempt]]=1,Table1[[#This Row],[EFF]]="Y"),1,0)</f>
        <v>0</v>
      </c>
      <c r="JY126">
        <f>IF(AND(OR(Table1[[#This Row],[Pass Play]]=1,Table1[[#This Row],[Rush Attempts]]=1),Table1[[#This Row],[FPos]]&gt;=0,Table1[[#This Row],[FPos]]&lt;=20),1,0)</f>
        <v>0</v>
      </c>
      <c r="JZ126">
        <f>IF(AND(OR(Table1[[#This Row],[Pass Play]]=1,Table1[[#This Row],[Rush Attempts]]=1),Table1[[#This Row],[Dist]]&lt;=Table1[[#This Row],[Gn]]),1,0)</f>
        <v>0</v>
      </c>
      <c r="KA126">
        <f>IF(Table1[[#This Row],[S/End]]&lt;&gt;"",1,0)</f>
        <v>0</v>
      </c>
      <c r="KB126">
        <f>IF(Table1[[#This Row],[S/End]]="TD",1,0)</f>
        <v>0</v>
      </c>
      <c r="KC126">
        <f>IF(Table1[[#This Row],[S/End]]="FGGD",1,0)</f>
        <v>0</v>
      </c>
      <c r="KD126">
        <f>IF(AND(OR(Table1[[#This Row],[Pass Play]]=1,Table1[[#This Row],[Rush Attempts]]=1),Table1[[#This Row],[Gn]]&lt;0),1,0)</f>
        <v>0</v>
      </c>
      <c r="KE126" s="375">
        <f>IF(AND(Table1[[#This Row],[pff_DRVENDPSN]]=3,Table1[[#This Row],[pff_DRVENDEVENT]]="PUNT"),1,0)</f>
        <v>0</v>
      </c>
    </row>
    <row r="127" spans="1:291" hidden="1">
      <c r="A127">
        <v>2</v>
      </c>
      <c r="B127">
        <v>2103</v>
      </c>
      <c r="C127" t="s">
        <v>14477</v>
      </c>
      <c r="D127">
        <v>1</v>
      </c>
      <c r="E127">
        <v>2</v>
      </c>
      <c r="F127">
        <v>3</v>
      </c>
      <c r="G127">
        <v>68</v>
      </c>
      <c r="H127">
        <v>-32</v>
      </c>
      <c r="J127" t="s">
        <v>254</v>
      </c>
      <c r="K127">
        <v>12</v>
      </c>
      <c r="L127">
        <v>12</v>
      </c>
      <c r="M127" t="s">
        <v>3111</v>
      </c>
      <c r="N127" t="s">
        <v>568</v>
      </c>
      <c r="P127" t="s">
        <v>569</v>
      </c>
      <c r="Q127" t="s">
        <v>1067</v>
      </c>
      <c r="W127" t="s">
        <v>253</v>
      </c>
      <c r="X127" t="s">
        <v>3112</v>
      </c>
      <c r="Y127" t="s">
        <v>1069</v>
      </c>
      <c r="Z127" t="s">
        <v>3113</v>
      </c>
      <c r="AB127" t="s">
        <v>325</v>
      </c>
      <c r="AC127" t="s">
        <v>326</v>
      </c>
      <c r="AJ127">
        <v>0</v>
      </c>
      <c r="AK127" t="s">
        <v>327</v>
      </c>
      <c r="AL127" t="s">
        <v>575</v>
      </c>
      <c r="AP127">
        <v>15</v>
      </c>
      <c r="BJ127" t="s">
        <v>607</v>
      </c>
      <c r="BQ127">
        <f t="shared" si="3"/>
        <v>3</v>
      </c>
      <c r="BR127">
        <f t="shared" si="4"/>
        <v>0</v>
      </c>
      <c r="BT127" t="s">
        <v>3091</v>
      </c>
      <c r="BV127">
        <v>0</v>
      </c>
      <c r="BX127">
        <v>0</v>
      </c>
      <c r="BY127" t="s">
        <v>3114</v>
      </c>
      <c r="CA127">
        <v>1</v>
      </c>
      <c r="CD127" s="3">
        <v>0.60277777777777775</v>
      </c>
      <c r="CE127" t="s">
        <v>274</v>
      </c>
      <c r="CF127" t="s">
        <v>3115</v>
      </c>
      <c r="CG127">
        <v>9</v>
      </c>
      <c r="CI127" t="s">
        <v>331</v>
      </c>
      <c r="CJ127">
        <v>1</v>
      </c>
      <c r="CK127" t="s">
        <v>3116</v>
      </c>
      <c r="CL127" s="4">
        <v>38444</v>
      </c>
      <c r="CM127" t="s">
        <v>3117</v>
      </c>
      <c r="CN127" t="s">
        <v>3118</v>
      </c>
      <c r="CO127">
        <v>0</v>
      </c>
      <c r="CQ127" t="s">
        <v>269</v>
      </c>
      <c r="CR127" t="s">
        <v>3091</v>
      </c>
      <c r="CU127" t="s">
        <v>3119</v>
      </c>
      <c r="CW127">
        <v>0</v>
      </c>
      <c r="CY127">
        <v>2</v>
      </c>
      <c r="CZ127" t="s">
        <v>553</v>
      </c>
      <c r="DA127">
        <v>0</v>
      </c>
      <c r="DB127">
        <v>2</v>
      </c>
      <c r="DC127" t="s">
        <v>1609</v>
      </c>
      <c r="DD127">
        <v>-25</v>
      </c>
      <c r="DF127" t="s">
        <v>3120</v>
      </c>
      <c r="DK127">
        <v>68</v>
      </c>
      <c r="DL127" s="4">
        <v>44456</v>
      </c>
      <c r="DM127">
        <v>20140</v>
      </c>
      <c r="DN127">
        <v>2021</v>
      </c>
      <c r="DO127">
        <v>0</v>
      </c>
      <c r="DQ127">
        <v>79327</v>
      </c>
      <c r="DR127">
        <v>4</v>
      </c>
      <c r="DU127" t="s">
        <v>294</v>
      </c>
      <c r="DV127" t="s">
        <v>294</v>
      </c>
      <c r="DX127">
        <v>0</v>
      </c>
      <c r="DY127" t="s">
        <v>275</v>
      </c>
      <c r="EE127">
        <v>0</v>
      </c>
      <c r="EF127" t="s">
        <v>1637</v>
      </c>
      <c r="EG127" t="s">
        <v>422</v>
      </c>
      <c r="EH127">
        <v>0</v>
      </c>
      <c r="EJ127" t="s">
        <v>454</v>
      </c>
      <c r="EK127" t="s">
        <v>585</v>
      </c>
      <c r="EL127" t="s">
        <v>3121</v>
      </c>
      <c r="EM127" t="s">
        <v>3122</v>
      </c>
      <c r="EN127" t="s">
        <v>1698</v>
      </c>
      <c r="EO127" t="s">
        <v>282</v>
      </c>
      <c r="EP127" t="s">
        <v>345</v>
      </c>
      <c r="EQ127">
        <v>0</v>
      </c>
      <c r="ER127" t="s">
        <v>491</v>
      </c>
      <c r="ET127" t="s">
        <v>3123</v>
      </c>
      <c r="EU127">
        <v>26</v>
      </c>
      <c r="EV127" t="s">
        <v>348</v>
      </c>
      <c r="EW127" t="s">
        <v>1983</v>
      </c>
      <c r="EX127" t="s">
        <v>3124</v>
      </c>
      <c r="EY127" t="s">
        <v>391</v>
      </c>
      <c r="FB127" t="s">
        <v>741</v>
      </c>
      <c r="FC127" t="s">
        <v>3125</v>
      </c>
      <c r="FE127">
        <v>0</v>
      </c>
      <c r="FF127">
        <v>14</v>
      </c>
      <c r="FL127">
        <v>0</v>
      </c>
      <c r="FN127">
        <v>0</v>
      </c>
      <c r="FQ127">
        <v>0</v>
      </c>
      <c r="FS127" t="s">
        <v>462</v>
      </c>
      <c r="FV127" t="s">
        <v>777</v>
      </c>
      <c r="FY127">
        <v>0</v>
      </c>
      <c r="GA127">
        <v>0</v>
      </c>
      <c r="GB127">
        <v>0</v>
      </c>
      <c r="GC127">
        <v>0</v>
      </c>
      <c r="GE127" t="s">
        <v>355</v>
      </c>
      <c r="GF127">
        <v>0</v>
      </c>
      <c r="GG127" t="s">
        <v>466</v>
      </c>
      <c r="GI127">
        <v>2.8</v>
      </c>
      <c r="GJ127">
        <v>0</v>
      </c>
      <c r="GK127">
        <v>0</v>
      </c>
      <c r="GM127" t="s">
        <v>3126</v>
      </c>
      <c r="GN127">
        <v>42</v>
      </c>
      <c r="GO127">
        <v>8</v>
      </c>
      <c r="GP127">
        <v>4</v>
      </c>
      <c r="GR127">
        <v>33</v>
      </c>
      <c r="HA127" t="s">
        <v>3127</v>
      </c>
      <c r="HB127" t="s">
        <v>3120</v>
      </c>
      <c r="HC127" t="s">
        <v>313</v>
      </c>
      <c r="HD127" t="s">
        <v>313</v>
      </c>
      <c r="HE127" t="s">
        <v>3120</v>
      </c>
      <c r="HF127">
        <v>0</v>
      </c>
      <c r="HG127">
        <v>12</v>
      </c>
      <c r="HH127">
        <v>0</v>
      </c>
      <c r="HI127" t="s">
        <v>275</v>
      </c>
      <c r="HL127">
        <v>4</v>
      </c>
      <c r="HM127" t="s">
        <v>3120</v>
      </c>
      <c r="HO127" t="s">
        <v>3128</v>
      </c>
      <c r="HP127" t="s">
        <v>3129</v>
      </c>
      <c r="HQ127" t="s">
        <v>3130</v>
      </c>
      <c r="HR127" t="s">
        <v>3131</v>
      </c>
      <c r="HT127" t="s">
        <v>3132</v>
      </c>
      <c r="HW127">
        <v>0</v>
      </c>
      <c r="HX127">
        <v>3980120</v>
      </c>
      <c r="HY127" t="s">
        <v>3133</v>
      </c>
      <c r="HZ127">
        <v>3980054</v>
      </c>
      <c r="IC127">
        <v>1</v>
      </c>
      <c r="ID127">
        <v>1</v>
      </c>
      <c r="IM127">
        <v>3</v>
      </c>
      <c r="IS127" t="s">
        <v>391</v>
      </c>
      <c r="IU127">
        <v>3</v>
      </c>
      <c r="IV127">
        <f>IF(AND(Table1[[#This Row],[R/P]]="P",Table1[[#This Row],[PaRes]]&lt;&gt;"SCRBL",Table1[[#This Row],[PaRes]]&lt;&gt;"RUN",Table1[[#This Row],[Penalty]]&lt;&gt;1),1,0)</f>
        <v>1</v>
      </c>
      <c r="IW127">
        <f>IF(AND(Table1[[#This Row],[Pass Play]]=1,Table1[[#This Row],[PaRes]]&lt;&gt;"SAC"),1,0)</f>
        <v>1</v>
      </c>
      <c r="IX127">
        <f>IF(Table1[[#This Row],[PaRes]]="COM",1,0)</f>
        <v>1</v>
      </c>
      <c r="IY127">
        <f>IF(Table1[[#This Row],[Pass Play]]=1,Table1[[#This Row],[Gn]],0)</f>
        <v>68</v>
      </c>
      <c r="IZ127">
        <f>IF(AND(Table1[[#This Row],[Pass Play]]=1,Table1[[#This Row],[EFF]]="Y"),1,0)</f>
        <v>1</v>
      </c>
      <c r="JA127">
        <f>IF(AND(Table1[[#This Row],[Pass Play]]=1,Table1[[#This Row],[EFF]]="Y"),Table1[[#This Row],[Gn]],0)</f>
        <v>68</v>
      </c>
      <c r="JB127">
        <f>IF(AND(Table1[[#This Row],[Pass Play]]=1,Table1[[#This Row],[Gn]]&gt;=15),1,0)</f>
        <v>1</v>
      </c>
      <c r="JC127">
        <f>IF(AND(Table1[[#This Row],[Pass Play]]=1,Table1[[#This Row],[Big Play Passes]]=1),Table1[[#This Row],[Gn]],0)</f>
        <v>68</v>
      </c>
      <c r="JD127">
        <f>IF(AND(OR(Table1[[#This Row],[R/P]]="R",Table1[[#This Row],[PaRes]]="SCRBL",Table1[[#This Row],[PaRes]]="RUN"),Table1[[#This Row],[Penalty]]&lt;&gt;1),1,0)</f>
        <v>0</v>
      </c>
      <c r="JE127">
        <f>IF(Table1[[#This Row],[Rush Attempts]]=1,Table1[[#This Row],[Gn]],0)</f>
        <v>0</v>
      </c>
      <c r="JF127">
        <f>IF(AND(Table1[[#This Row],[Rush Attempts]]=1,Table1[[#This Row],[EFF]]="Y"),1,0)</f>
        <v>0</v>
      </c>
      <c r="JG127">
        <f>IF(AND(Table1[[#This Row],[Rush Attempts]]=1,Table1[[#This Row],[EFF]]="Y"),Table1[[#This Row],[Gn]],0)</f>
        <v>0</v>
      </c>
      <c r="JH127">
        <f>IF(AND(Table1[[#This Row],[Rush Attempts]]=1,Table1[[#This Row],[Gn]]&gt;=10),1,0)</f>
        <v>0</v>
      </c>
      <c r="JI127">
        <f>IF(AND(Table1[[#This Row],[Rush Attempts]]=1,Table1[[#This Row],[Big Play Run]]=1),Table1[[#This Row],[Gn]],0)</f>
        <v>0</v>
      </c>
      <c r="JJ127">
        <f>IF(Table1[[#This Row],[PaRes]]="SAC",1,0)</f>
        <v>0</v>
      </c>
      <c r="JK127">
        <f>IF(Table1[[#This Row],[Sacks]]=1,Table1[[#This Row],[Gn]],0)</f>
        <v>0</v>
      </c>
      <c r="JL127">
        <f>IF(Table1[[#This Row],[PaRes]]="INT",1,0)</f>
        <v>0</v>
      </c>
      <c r="JM127">
        <f>IF(Table1[[#This Row],[pff_PENALTY]]&lt;&gt;"",1,0)</f>
        <v>0</v>
      </c>
      <c r="JN127">
        <f>Table1[[#This Row],[pff_PENYARDS]]</f>
        <v>0</v>
      </c>
      <c r="JO127">
        <f>IF(Table1[[#This Row],[S/End]]="TD",1,0)</f>
        <v>1</v>
      </c>
      <c r="JP127">
        <f>IF(OR(Table1[[#This Row],[S/End]]="FGGD"),1,0)</f>
        <v>0</v>
      </c>
      <c r="JQ127">
        <f>IF(OR(Table1[[#This Row],[S/End]]="FUM",Table1[[#This Row],[S/End]]="INT"),1,0)</f>
        <v>0</v>
      </c>
      <c r="JR127">
        <f>IF(AND(Table1[[#This Row],[Touchdown]]=1,Table1[[#This Row],[Pass Play]]=1),1,0)</f>
        <v>1</v>
      </c>
      <c r="JS127">
        <f t="shared" si="5"/>
        <v>0</v>
      </c>
      <c r="JT127">
        <f>IF(AND(OR(Table1[[#This Row],[Pass Play]]=1,Table1[[#This Row],[Rush Attempts]]=1),Table1[[#This Row],[Dn]]=3),1,0)</f>
        <v>0</v>
      </c>
      <c r="JU127">
        <f>IF(AND(Table1[[#This Row],[3rd down attempt]]=1,Table1[[#This Row],[EFF]]="Y"),1,0)</f>
        <v>0</v>
      </c>
      <c r="JV127">
        <f>IF(AND(Table1[[#This Row],[3rd down attempt]]=1,Table1[[#This Row],[Dist]]&gt;=7),1,0)</f>
        <v>0</v>
      </c>
      <c r="JW127">
        <f>IF(AND(OR(Table1[[#This Row],[Pass Play]]=1,Table1[[#This Row],[Rush Attempts]]=1),Table1[[#This Row],[Dn]]=4),1,0)</f>
        <v>0</v>
      </c>
      <c r="JX127">
        <f>IF(AND(Table1[[#This Row],[4th down attempt]]=1,Table1[[#This Row],[EFF]]="Y"),1,0)</f>
        <v>0</v>
      </c>
      <c r="JY127">
        <f>IF(AND(OR(Table1[[#This Row],[Pass Play]]=1,Table1[[#This Row],[Rush Attempts]]=1),Table1[[#This Row],[FPos]]&gt;=0,Table1[[#This Row],[FPos]]&lt;=20),1,0)</f>
        <v>0</v>
      </c>
      <c r="JZ127">
        <f>IF(AND(OR(Table1[[#This Row],[Pass Play]]=1,Table1[[#This Row],[Rush Attempts]]=1),Table1[[#This Row],[Dist]]&lt;=Table1[[#This Row],[Gn]]),1,0)</f>
        <v>1</v>
      </c>
      <c r="KA127">
        <f>IF(Table1[[#This Row],[S/End]]&lt;&gt;"",1,0)</f>
        <v>1</v>
      </c>
      <c r="KB127">
        <f>IF(Table1[[#This Row],[S/End]]="TD",1,0)</f>
        <v>1</v>
      </c>
      <c r="KC127">
        <f>IF(Table1[[#This Row],[S/End]]="FGGD",1,0)</f>
        <v>0</v>
      </c>
      <c r="KD127">
        <f>IF(AND(OR(Table1[[#This Row],[Pass Play]]=1,Table1[[#This Row],[Rush Attempts]]=1),Table1[[#This Row],[Gn]]&lt;0),1,0)</f>
        <v>0</v>
      </c>
      <c r="KE127" s="375">
        <f>IF(AND(Table1[[#This Row],[pff_DRVENDPSN]]=3,Table1[[#This Row],[pff_DRVENDEVENT]]="PUNT"),1,0)</f>
        <v>0</v>
      </c>
    </row>
    <row r="128" spans="1:291" hidden="1">
      <c r="A128">
        <v>3</v>
      </c>
      <c r="B128">
        <v>2103</v>
      </c>
      <c r="C128" t="s">
        <v>14477</v>
      </c>
      <c r="D128">
        <v>1</v>
      </c>
      <c r="E128">
        <v>1</v>
      </c>
      <c r="F128">
        <v>10</v>
      </c>
      <c r="H128">
        <v>-31</v>
      </c>
      <c r="W128" t="s">
        <v>679</v>
      </c>
      <c r="AP128">
        <v>15</v>
      </c>
      <c r="BQ128">
        <f t="shared" si="3"/>
        <v>0</v>
      </c>
      <c r="BR128">
        <f t="shared" si="4"/>
        <v>0</v>
      </c>
      <c r="BT128" t="s">
        <v>3091</v>
      </c>
      <c r="BV128">
        <v>0</v>
      </c>
      <c r="BX128">
        <v>0</v>
      </c>
      <c r="BY128" t="s">
        <v>3135</v>
      </c>
      <c r="CD128" s="3">
        <v>0.50347222222222221</v>
      </c>
      <c r="CF128" t="s">
        <v>3136</v>
      </c>
      <c r="CJ128">
        <v>0</v>
      </c>
      <c r="CK128" t="s">
        <v>3137</v>
      </c>
      <c r="CL128" s="4">
        <v>38444</v>
      </c>
      <c r="CM128" t="s">
        <v>3138</v>
      </c>
      <c r="CN128" t="s">
        <v>3139</v>
      </c>
      <c r="CO128">
        <v>0</v>
      </c>
      <c r="CP128" t="s">
        <v>268</v>
      </c>
      <c r="CR128" t="s">
        <v>3091</v>
      </c>
      <c r="CU128" t="s">
        <v>2702</v>
      </c>
      <c r="CW128">
        <v>0</v>
      </c>
      <c r="CY128">
        <v>1</v>
      </c>
      <c r="CZ128" t="s">
        <v>614</v>
      </c>
      <c r="DA128">
        <v>43</v>
      </c>
      <c r="DB128">
        <v>9</v>
      </c>
      <c r="DC128" t="s">
        <v>1781</v>
      </c>
      <c r="DD128">
        <v>-31</v>
      </c>
      <c r="DK128">
        <v>-5</v>
      </c>
      <c r="DL128" s="4">
        <v>44456</v>
      </c>
      <c r="DM128">
        <v>20140</v>
      </c>
      <c r="DN128">
        <v>2021</v>
      </c>
      <c r="DO128">
        <v>0</v>
      </c>
      <c r="DQ128">
        <v>79327</v>
      </c>
      <c r="DR128">
        <v>12</v>
      </c>
      <c r="DU128" t="s">
        <v>257</v>
      </c>
      <c r="DV128" t="s">
        <v>274</v>
      </c>
      <c r="DX128">
        <v>7</v>
      </c>
      <c r="DY128" t="s">
        <v>275</v>
      </c>
      <c r="EE128">
        <v>0</v>
      </c>
      <c r="EF128" t="s">
        <v>2535</v>
      </c>
      <c r="EH128">
        <v>1</v>
      </c>
      <c r="EJ128" t="s">
        <v>454</v>
      </c>
      <c r="EK128" t="s">
        <v>1077</v>
      </c>
      <c r="EL128" t="s">
        <v>3140</v>
      </c>
      <c r="EM128" t="s">
        <v>3141</v>
      </c>
      <c r="EN128" t="s">
        <v>268</v>
      </c>
      <c r="EP128" t="s">
        <v>1025</v>
      </c>
      <c r="EQ128">
        <v>0</v>
      </c>
      <c r="ET128" t="s">
        <v>3142</v>
      </c>
      <c r="FE128">
        <v>0</v>
      </c>
      <c r="FF128">
        <v>16</v>
      </c>
      <c r="FL128">
        <v>0</v>
      </c>
      <c r="FN128">
        <v>0</v>
      </c>
      <c r="FQ128">
        <v>0</v>
      </c>
      <c r="FS128" t="s">
        <v>462</v>
      </c>
      <c r="FV128" t="s">
        <v>777</v>
      </c>
      <c r="FY128">
        <v>0</v>
      </c>
      <c r="GA128">
        <v>7</v>
      </c>
      <c r="GB128">
        <v>7</v>
      </c>
      <c r="GC128">
        <v>0</v>
      </c>
      <c r="GD128" t="s">
        <v>3143</v>
      </c>
      <c r="GE128" t="s">
        <v>355</v>
      </c>
      <c r="GF128">
        <v>0</v>
      </c>
      <c r="GG128" t="s">
        <v>1179</v>
      </c>
      <c r="GJ128">
        <v>0</v>
      </c>
      <c r="GK128">
        <v>0</v>
      </c>
      <c r="GM128" t="s">
        <v>3144</v>
      </c>
      <c r="HA128" t="s">
        <v>399</v>
      </c>
      <c r="HE128" t="s">
        <v>898</v>
      </c>
      <c r="HF128">
        <v>1</v>
      </c>
      <c r="HG128">
        <v>12</v>
      </c>
      <c r="HH128">
        <v>7</v>
      </c>
      <c r="HI128" t="s">
        <v>275</v>
      </c>
      <c r="HU128" t="s">
        <v>3145</v>
      </c>
      <c r="HV128">
        <v>-5</v>
      </c>
      <c r="HW128">
        <v>-26</v>
      </c>
      <c r="HX128">
        <v>3980580</v>
      </c>
      <c r="HZ128">
        <v>3980499</v>
      </c>
      <c r="IC128">
        <v>0</v>
      </c>
      <c r="ID128">
        <v>0</v>
      </c>
      <c r="IM128">
        <v>11</v>
      </c>
      <c r="IU128">
        <v>3</v>
      </c>
      <c r="IV128">
        <f>IF(AND(Table1[[#This Row],[R/P]]="P",Table1[[#This Row],[PaRes]]&lt;&gt;"SCRBL",Table1[[#This Row],[PaRes]]&lt;&gt;"RUN",Table1[[#This Row],[Penalty]]&lt;&gt;1),1,0)</f>
        <v>0</v>
      </c>
      <c r="IW128">
        <f>IF(AND(Table1[[#This Row],[Pass Play]]=1,Table1[[#This Row],[PaRes]]&lt;&gt;"SAC"),1,0)</f>
        <v>0</v>
      </c>
      <c r="IX128">
        <f>IF(Table1[[#This Row],[PaRes]]="COM",1,0)</f>
        <v>0</v>
      </c>
      <c r="IY128">
        <f>IF(Table1[[#This Row],[Pass Play]]=1,Table1[[#This Row],[Gn]],0)</f>
        <v>0</v>
      </c>
      <c r="IZ128">
        <f>IF(AND(Table1[[#This Row],[Pass Play]]=1,Table1[[#This Row],[EFF]]="Y"),1,0)</f>
        <v>0</v>
      </c>
      <c r="JA128">
        <f>IF(AND(Table1[[#This Row],[Pass Play]]=1,Table1[[#This Row],[EFF]]="Y"),Table1[[#This Row],[Gn]],0)</f>
        <v>0</v>
      </c>
      <c r="JB128">
        <f>IF(AND(Table1[[#This Row],[Pass Play]]=1,Table1[[#This Row],[Gn]]&gt;=15),1,0)</f>
        <v>0</v>
      </c>
      <c r="JC128">
        <f>IF(AND(Table1[[#This Row],[Pass Play]]=1,Table1[[#This Row],[Big Play Passes]]=1),Table1[[#This Row],[Gn]],0)</f>
        <v>0</v>
      </c>
      <c r="JD128">
        <f>IF(AND(OR(Table1[[#This Row],[R/P]]="R",Table1[[#This Row],[PaRes]]="SCRBL",Table1[[#This Row],[PaRes]]="RUN"),Table1[[#This Row],[Penalty]]&lt;&gt;1),1,0)</f>
        <v>0</v>
      </c>
      <c r="JE128">
        <f>IF(Table1[[#This Row],[Rush Attempts]]=1,Table1[[#This Row],[Gn]],0)</f>
        <v>0</v>
      </c>
      <c r="JF128">
        <f>IF(AND(Table1[[#This Row],[Rush Attempts]]=1,Table1[[#This Row],[EFF]]="Y"),1,0)</f>
        <v>0</v>
      </c>
      <c r="JG128">
        <f>IF(AND(Table1[[#This Row],[Rush Attempts]]=1,Table1[[#This Row],[EFF]]="Y"),Table1[[#This Row],[Gn]],0)</f>
        <v>0</v>
      </c>
      <c r="JH128">
        <f>IF(AND(Table1[[#This Row],[Rush Attempts]]=1,Table1[[#This Row],[Gn]]&gt;=10),1,0)</f>
        <v>0</v>
      </c>
      <c r="JI128">
        <f>IF(AND(Table1[[#This Row],[Rush Attempts]]=1,Table1[[#This Row],[Big Play Run]]=1),Table1[[#This Row],[Gn]],0)</f>
        <v>0</v>
      </c>
      <c r="JJ128">
        <f>IF(Table1[[#This Row],[PaRes]]="SAC",1,0)</f>
        <v>0</v>
      </c>
      <c r="JK128">
        <f>IF(Table1[[#This Row],[Sacks]]=1,Table1[[#This Row],[Gn]],0)</f>
        <v>0</v>
      </c>
      <c r="JL128">
        <f>IF(Table1[[#This Row],[PaRes]]="INT",1,0)</f>
        <v>0</v>
      </c>
      <c r="JM128">
        <f>IF(Table1[[#This Row],[pff_PENALTY]]&lt;&gt;"",1,0)</f>
        <v>1</v>
      </c>
      <c r="JN128">
        <f>Table1[[#This Row],[pff_PENYARDS]]</f>
        <v>-5</v>
      </c>
      <c r="JO128">
        <f>IF(Table1[[#This Row],[S/End]]="TD",1,0)</f>
        <v>0</v>
      </c>
      <c r="JP128">
        <f>IF(OR(Table1[[#This Row],[S/End]]="FGGD"),1,0)</f>
        <v>0</v>
      </c>
      <c r="JQ128">
        <f>IF(OR(Table1[[#This Row],[S/End]]="FUM",Table1[[#This Row],[S/End]]="INT"),1,0)</f>
        <v>0</v>
      </c>
      <c r="JR128">
        <f>IF(AND(Table1[[#This Row],[Touchdown]]=1,Table1[[#This Row],[Pass Play]]=1),1,0)</f>
        <v>0</v>
      </c>
      <c r="JS128">
        <f t="shared" si="5"/>
        <v>0</v>
      </c>
      <c r="JT128">
        <f>IF(AND(OR(Table1[[#This Row],[Pass Play]]=1,Table1[[#This Row],[Rush Attempts]]=1),Table1[[#This Row],[Dn]]=3),1,0)</f>
        <v>0</v>
      </c>
      <c r="JU128">
        <f>IF(AND(Table1[[#This Row],[3rd down attempt]]=1,Table1[[#This Row],[EFF]]="Y"),1,0)</f>
        <v>0</v>
      </c>
      <c r="JV128">
        <f>IF(AND(Table1[[#This Row],[3rd down attempt]]=1,Table1[[#This Row],[Dist]]&gt;=7),1,0)</f>
        <v>0</v>
      </c>
      <c r="JW128">
        <f>IF(AND(OR(Table1[[#This Row],[Pass Play]]=1,Table1[[#This Row],[Rush Attempts]]=1),Table1[[#This Row],[Dn]]=4),1,0)</f>
        <v>0</v>
      </c>
      <c r="JX128">
        <f>IF(AND(Table1[[#This Row],[4th down attempt]]=1,Table1[[#This Row],[EFF]]="Y"),1,0)</f>
        <v>0</v>
      </c>
      <c r="JY128">
        <f>IF(AND(OR(Table1[[#This Row],[Pass Play]]=1,Table1[[#This Row],[Rush Attempts]]=1),Table1[[#This Row],[FPos]]&gt;=0,Table1[[#This Row],[FPos]]&lt;=20),1,0)</f>
        <v>0</v>
      </c>
      <c r="JZ128">
        <f>IF(AND(OR(Table1[[#This Row],[Pass Play]]=1,Table1[[#This Row],[Rush Attempts]]=1),Table1[[#This Row],[Dist]]&lt;=Table1[[#This Row],[Gn]]),1,0)</f>
        <v>0</v>
      </c>
      <c r="KA128">
        <f>IF(Table1[[#This Row],[S/End]]&lt;&gt;"",1,0)</f>
        <v>0</v>
      </c>
      <c r="KB128">
        <f>IF(Table1[[#This Row],[S/End]]="TD",1,0)</f>
        <v>0</v>
      </c>
      <c r="KC128">
        <f>IF(Table1[[#This Row],[S/End]]="FGGD",1,0)</f>
        <v>0</v>
      </c>
      <c r="KD128">
        <f>IF(AND(OR(Table1[[#This Row],[Pass Play]]=1,Table1[[#This Row],[Rush Attempts]]=1),Table1[[#This Row],[Gn]]&lt;0),1,0)</f>
        <v>0</v>
      </c>
      <c r="KE128" s="375">
        <f>IF(AND(Table1[[#This Row],[pff_DRVENDPSN]]=3,Table1[[#This Row],[pff_DRVENDEVENT]]="PUNT"),1,0)</f>
        <v>0</v>
      </c>
    </row>
    <row r="129" spans="1:291" hidden="1">
      <c r="A129">
        <v>4</v>
      </c>
      <c r="B129">
        <v>2103</v>
      </c>
      <c r="C129" t="s">
        <v>14477</v>
      </c>
      <c r="D129">
        <v>1</v>
      </c>
      <c r="E129">
        <v>1</v>
      </c>
      <c r="F129">
        <v>15</v>
      </c>
      <c r="G129">
        <v>9</v>
      </c>
      <c r="H129">
        <v>-26</v>
      </c>
      <c r="I129" t="s">
        <v>253</v>
      </c>
      <c r="J129" t="s">
        <v>254</v>
      </c>
      <c r="K129">
        <v>12</v>
      </c>
      <c r="L129">
        <v>12</v>
      </c>
      <c r="M129" t="s">
        <v>2525</v>
      </c>
      <c r="N129" t="s">
        <v>440</v>
      </c>
      <c r="P129" t="s">
        <v>2526</v>
      </c>
      <c r="Q129" t="s">
        <v>1336</v>
      </c>
      <c r="S129" t="s">
        <v>1014</v>
      </c>
      <c r="W129" t="s">
        <v>257</v>
      </c>
      <c r="X129" t="s">
        <v>3147</v>
      </c>
      <c r="AE129" t="s">
        <v>411</v>
      </c>
      <c r="AF129" t="s">
        <v>3148</v>
      </c>
      <c r="AG129" t="s">
        <v>3147</v>
      </c>
      <c r="AH129" t="s">
        <v>274</v>
      </c>
      <c r="AJ129">
        <v>15</v>
      </c>
      <c r="AP129">
        <v>15</v>
      </c>
      <c r="BJ129" t="s">
        <v>257</v>
      </c>
      <c r="BQ129">
        <f t="shared" si="3"/>
        <v>0</v>
      </c>
      <c r="BR129">
        <f t="shared" si="4"/>
        <v>2</v>
      </c>
      <c r="BT129" t="s">
        <v>3091</v>
      </c>
      <c r="BV129">
        <v>0</v>
      </c>
      <c r="BX129">
        <v>0</v>
      </c>
      <c r="BY129" t="s">
        <v>3149</v>
      </c>
      <c r="CD129" s="3">
        <v>0.50347222222222221</v>
      </c>
      <c r="CF129" t="s">
        <v>3150</v>
      </c>
      <c r="CJ129">
        <v>0</v>
      </c>
      <c r="CK129" t="s">
        <v>3151</v>
      </c>
      <c r="CL129" s="4">
        <v>38444</v>
      </c>
      <c r="CM129" t="s">
        <v>3152</v>
      </c>
      <c r="CN129" t="s">
        <v>3153</v>
      </c>
      <c r="CO129">
        <v>0</v>
      </c>
      <c r="CQ129" t="s">
        <v>418</v>
      </c>
      <c r="CR129" t="s">
        <v>3091</v>
      </c>
      <c r="CU129" t="s">
        <v>3119</v>
      </c>
      <c r="CW129">
        <v>0</v>
      </c>
      <c r="CY129">
        <v>2</v>
      </c>
      <c r="CZ129" t="s">
        <v>614</v>
      </c>
      <c r="DA129">
        <v>43</v>
      </c>
      <c r="DB129">
        <v>9</v>
      </c>
      <c r="DC129" t="s">
        <v>1781</v>
      </c>
      <c r="DD129">
        <v>-31</v>
      </c>
      <c r="DF129" t="s">
        <v>3154</v>
      </c>
      <c r="DK129">
        <v>9</v>
      </c>
      <c r="DL129" s="4">
        <v>44456</v>
      </c>
      <c r="DM129">
        <v>20140</v>
      </c>
      <c r="DN129">
        <v>2021</v>
      </c>
      <c r="DO129">
        <v>0</v>
      </c>
      <c r="DQ129">
        <v>79327</v>
      </c>
      <c r="DR129">
        <v>13</v>
      </c>
      <c r="DU129" t="s">
        <v>257</v>
      </c>
      <c r="DV129" t="s">
        <v>274</v>
      </c>
      <c r="DX129">
        <v>7</v>
      </c>
      <c r="DY129" t="s">
        <v>275</v>
      </c>
      <c r="EE129">
        <v>0</v>
      </c>
      <c r="EF129" t="s">
        <v>2535</v>
      </c>
      <c r="EG129" t="s">
        <v>675</v>
      </c>
      <c r="EH129">
        <v>1</v>
      </c>
      <c r="EJ129" t="s">
        <v>454</v>
      </c>
      <c r="EK129" t="s">
        <v>1077</v>
      </c>
      <c r="EL129" t="s">
        <v>3140</v>
      </c>
      <c r="EM129" t="s">
        <v>3155</v>
      </c>
      <c r="EO129" t="s">
        <v>418</v>
      </c>
      <c r="EP129" t="s">
        <v>1025</v>
      </c>
      <c r="EQ129">
        <v>1</v>
      </c>
      <c r="ET129" t="s">
        <v>3156</v>
      </c>
      <c r="FE129">
        <v>0</v>
      </c>
      <c r="FF129">
        <v>12</v>
      </c>
      <c r="FG129" t="s">
        <v>285</v>
      </c>
      <c r="FI129" t="s">
        <v>285</v>
      </c>
      <c r="FL129">
        <v>0</v>
      </c>
      <c r="FN129">
        <v>0</v>
      </c>
      <c r="FQ129">
        <v>0</v>
      </c>
      <c r="FS129" t="s">
        <v>462</v>
      </c>
      <c r="FU129" t="s">
        <v>274</v>
      </c>
      <c r="FV129" t="s">
        <v>777</v>
      </c>
      <c r="FW129" t="s">
        <v>431</v>
      </c>
      <c r="FX129" t="s">
        <v>594</v>
      </c>
      <c r="FY129">
        <v>0</v>
      </c>
      <c r="GA129">
        <v>7</v>
      </c>
      <c r="GB129">
        <v>7</v>
      </c>
      <c r="GC129">
        <v>0</v>
      </c>
      <c r="GD129" t="s">
        <v>254</v>
      </c>
      <c r="GE129" t="s">
        <v>355</v>
      </c>
      <c r="GF129">
        <v>0</v>
      </c>
      <c r="GG129" t="s">
        <v>1179</v>
      </c>
      <c r="GJ129">
        <v>0</v>
      </c>
      <c r="GK129">
        <v>0</v>
      </c>
      <c r="GM129" t="s">
        <v>3157</v>
      </c>
      <c r="GO129">
        <v>3</v>
      </c>
      <c r="HA129" t="s">
        <v>560</v>
      </c>
      <c r="HC129" t="s">
        <v>313</v>
      </c>
      <c r="HD129" t="s">
        <v>313</v>
      </c>
      <c r="HE129" t="s">
        <v>3158</v>
      </c>
      <c r="HF129">
        <v>0</v>
      </c>
      <c r="HG129">
        <v>12</v>
      </c>
      <c r="HH129">
        <v>7</v>
      </c>
      <c r="HI129" t="s">
        <v>275</v>
      </c>
      <c r="HL129">
        <v>4</v>
      </c>
      <c r="HW129">
        <v>-35</v>
      </c>
      <c r="HX129">
        <v>3980597</v>
      </c>
      <c r="HY129" t="s">
        <v>3159</v>
      </c>
      <c r="HZ129">
        <v>3980580</v>
      </c>
      <c r="IC129">
        <v>0.5</v>
      </c>
      <c r="ID129">
        <v>1</v>
      </c>
      <c r="IM129">
        <v>12</v>
      </c>
      <c r="IQ129" t="s">
        <v>3154</v>
      </c>
      <c r="IU129">
        <v>3</v>
      </c>
      <c r="IV129">
        <f>IF(AND(Table1[[#This Row],[R/P]]="P",Table1[[#This Row],[PaRes]]&lt;&gt;"SCRBL",Table1[[#This Row],[PaRes]]&lt;&gt;"RUN",Table1[[#This Row],[Penalty]]&lt;&gt;1),1,0)</f>
        <v>0</v>
      </c>
      <c r="IW129">
        <f>IF(AND(Table1[[#This Row],[Pass Play]]=1,Table1[[#This Row],[PaRes]]&lt;&gt;"SAC"),1,0)</f>
        <v>0</v>
      </c>
      <c r="IX129">
        <f>IF(Table1[[#This Row],[PaRes]]="COM",1,0)</f>
        <v>0</v>
      </c>
      <c r="IY129">
        <f>IF(Table1[[#This Row],[Pass Play]]=1,Table1[[#This Row],[Gn]],0)</f>
        <v>0</v>
      </c>
      <c r="IZ129">
        <f>IF(AND(Table1[[#This Row],[Pass Play]]=1,Table1[[#This Row],[EFF]]="Y"),1,0)</f>
        <v>0</v>
      </c>
      <c r="JA129">
        <f>IF(AND(Table1[[#This Row],[Pass Play]]=1,Table1[[#This Row],[EFF]]="Y"),Table1[[#This Row],[Gn]],0)</f>
        <v>0</v>
      </c>
      <c r="JB129">
        <f>IF(AND(Table1[[#This Row],[Pass Play]]=1,Table1[[#This Row],[Gn]]&gt;=15),1,0)</f>
        <v>0</v>
      </c>
      <c r="JC129">
        <f>IF(AND(Table1[[#This Row],[Pass Play]]=1,Table1[[#This Row],[Big Play Passes]]=1),Table1[[#This Row],[Gn]],0)</f>
        <v>0</v>
      </c>
      <c r="JD129">
        <f>IF(AND(OR(Table1[[#This Row],[R/P]]="R",Table1[[#This Row],[PaRes]]="SCRBL",Table1[[#This Row],[PaRes]]="RUN"),Table1[[#This Row],[Penalty]]&lt;&gt;1),1,0)</f>
        <v>1</v>
      </c>
      <c r="JE129">
        <f>IF(Table1[[#This Row],[Rush Attempts]]=1,Table1[[#This Row],[Gn]],0)</f>
        <v>9</v>
      </c>
      <c r="JF129">
        <f>IF(AND(Table1[[#This Row],[Rush Attempts]]=1,Table1[[#This Row],[EFF]]="Y"),1,0)</f>
        <v>1</v>
      </c>
      <c r="JG129">
        <f>IF(AND(Table1[[#This Row],[Rush Attempts]]=1,Table1[[#This Row],[EFF]]="Y"),Table1[[#This Row],[Gn]],0)</f>
        <v>9</v>
      </c>
      <c r="JH129">
        <f>IF(AND(Table1[[#This Row],[Rush Attempts]]=1,Table1[[#This Row],[Gn]]&gt;=10),1,0)</f>
        <v>0</v>
      </c>
      <c r="JI129">
        <f>IF(AND(Table1[[#This Row],[Rush Attempts]]=1,Table1[[#This Row],[Big Play Run]]=1),Table1[[#This Row],[Gn]],0)</f>
        <v>0</v>
      </c>
      <c r="JJ129">
        <f>IF(Table1[[#This Row],[PaRes]]="SAC",1,0)</f>
        <v>0</v>
      </c>
      <c r="JK129">
        <f>IF(Table1[[#This Row],[Sacks]]=1,Table1[[#This Row],[Gn]],0)</f>
        <v>0</v>
      </c>
      <c r="JL129">
        <f>IF(Table1[[#This Row],[PaRes]]="INT",1,0)</f>
        <v>0</v>
      </c>
      <c r="JM129">
        <f>IF(Table1[[#This Row],[pff_PENALTY]]&lt;&gt;"",1,0)</f>
        <v>0</v>
      </c>
      <c r="JN129">
        <f>Table1[[#This Row],[pff_PENYARDS]]</f>
        <v>0</v>
      </c>
      <c r="JO129">
        <f>IF(Table1[[#This Row],[S/End]]="TD",1,0)</f>
        <v>0</v>
      </c>
      <c r="JP129">
        <f>IF(OR(Table1[[#This Row],[S/End]]="FGGD"),1,0)</f>
        <v>0</v>
      </c>
      <c r="JQ129">
        <f>IF(OR(Table1[[#This Row],[S/End]]="FUM",Table1[[#This Row],[S/End]]="INT"),1,0)</f>
        <v>0</v>
      </c>
      <c r="JR129">
        <f>IF(AND(Table1[[#This Row],[Touchdown]]=1,Table1[[#This Row],[Pass Play]]=1),1,0)</f>
        <v>0</v>
      </c>
      <c r="JS129">
        <f t="shared" si="5"/>
        <v>0</v>
      </c>
      <c r="JT129">
        <f>IF(AND(OR(Table1[[#This Row],[Pass Play]]=1,Table1[[#This Row],[Rush Attempts]]=1),Table1[[#This Row],[Dn]]=3),1,0)</f>
        <v>0</v>
      </c>
      <c r="JU129">
        <f>IF(AND(Table1[[#This Row],[3rd down attempt]]=1,Table1[[#This Row],[EFF]]="Y"),1,0)</f>
        <v>0</v>
      </c>
      <c r="JV129">
        <f>IF(AND(Table1[[#This Row],[3rd down attempt]]=1,Table1[[#This Row],[Dist]]&gt;=7),1,0)</f>
        <v>0</v>
      </c>
      <c r="JW129">
        <f>IF(AND(OR(Table1[[#This Row],[Pass Play]]=1,Table1[[#This Row],[Rush Attempts]]=1),Table1[[#This Row],[Dn]]=4),1,0)</f>
        <v>0</v>
      </c>
      <c r="JX129">
        <f>IF(AND(Table1[[#This Row],[4th down attempt]]=1,Table1[[#This Row],[EFF]]="Y"),1,0)</f>
        <v>0</v>
      </c>
      <c r="JY129">
        <f>IF(AND(OR(Table1[[#This Row],[Pass Play]]=1,Table1[[#This Row],[Rush Attempts]]=1),Table1[[#This Row],[FPos]]&gt;=0,Table1[[#This Row],[FPos]]&lt;=20),1,0)</f>
        <v>0</v>
      </c>
      <c r="JZ129">
        <f>IF(AND(OR(Table1[[#This Row],[Pass Play]]=1,Table1[[#This Row],[Rush Attempts]]=1),Table1[[#This Row],[Dist]]&lt;=Table1[[#This Row],[Gn]]),1,0)</f>
        <v>0</v>
      </c>
      <c r="KA129">
        <f>IF(Table1[[#This Row],[S/End]]&lt;&gt;"",1,0)</f>
        <v>0</v>
      </c>
      <c r="KB129">
        <f>IF(Table1[[#This Row],[S/End]]="TD",1,0)</f>
        <v>0</v>
      </c>
      <c r="KC129">
        <f>IF(Table1[[#This Row],[S/End]]="FGGD",1,0)</f>
        <v>0</v>
      </c>
      <c r="KD129">
        <f>IF(AND(OR(Table1[[#This Row],[Pass Play]]=1,Table1[[#This Row],[Rush Attempts]]=1),Table1[[#This Row],[Gn]]&lt;0),1,0)</f>
        <v>0</v>
      </c>
      <c r="KE129" s="375">
        <f>IF(AND(Table1[[#This Row],[pff_DRVENDPSN]]=3,Table1[[#This Row],[pff_DRVENDEVENT]]="PUNT"),1,0)</f>
        <v>0</v>
      </c>
    </row>
    <row r="130" spans="1:291" hidden="1">
      <c r="A130">
        <v>5</v>
      </c>
      <c r="B130">
        <v>2103</v>
      </c>
      <c r="C130" t="s">
        <v>14477</v>
      </c>
      <c r="D130">
        <v>1</v>
      </c>
      <c r="E130">
        <v>2</v>
      </c>
      <c r="F130">
        <v>6</v>
      </c>
      <c r="G130">
        <v>6</v>
      </c>
      <c r="H130">
        <v>-35</v>
      </c>
      <c r="J130" t="s">
        <v>254</v>
      </c>
      <c r="K130">
        <v>12</v>
      </c>
      <c r="L130">
        <v>12</v>
      </c>
      <c r="M130" t="s">
        <v>661</v>
      </c>
      <c r="N130" t="s">
        <v>367</v>
      </c>
      <c r="P130" t="s">
        <v>662</v>
      </c>
      <c r="W130" t="s">
        <v>253</v>
      </c>
      <c r="X130" t="s">
        <v>3161</v>
      </c>
      <c r="Y130" t="s">
        <v>3162</v>
      </c>
      <c r="Z130" t="s">
        <v>3163</v>
      </c>
      <c r="AB130" t="s">
        <v>666</v>
      </c>
      <c r="AC130" t="s">
        <v>667</v>
      </c>
      <c r="AJ130">
        <v>19</v>
      </c>
      <c r="AK130" t="s">
        <v>327</v>
      </c>
      <c r="AP130">
        <v>15</v>
      </c>
      <c r="BJ130" t="s">
        <v>607</v>
      </c>
      <c r="BQ130">
        <f t="shared" ref="BQ130:BQ193" si="6">COUNTIFS(N:N,N130,Z:Z,Z130)</f>
        <v>1</v>
      </c>
      <c r="BR130">
        <f t="shared" ref="BR130:BR193" si="7">COUNTIFS(N:N,N130,AF:AF,AF130)</f>
        <v>0</v>
      </c>
      <c r="BT130" t="s">
        <v>3091</v>
      </c>
      <c r="BV130">
        <v>0</v>
      </c>
      <c r="BX130">
        <v>0</v>
      </c>
      <c r="BY130" t="s">
        <v>3164</v>
      </c>
      <c r="CA130">
        <v>1</v>
      </c>
      <c r="CD130" s="3">
        <v>0.4861111111111111</v>
      </c>
      <c r="CE130" t="s">
        <v>274</v>
      </c>
      <c r="CF130" t="s">
        <v>3165</v>
      </c>
      <c r="CG130">
        <v>9</v>
      </c>
      <c r="CI130" t="s">
        <v>1144</v>
      </c>
      <c r="CJ130">
        <v>0</v>
      </c>
      <c r="CK130" t="s">
        <v>3166</v>
      </c>
      <c r="CL130" s="4">
        <v>38444</v>
      </c>
      <c r="CM130" t="s">
        <v>3167</v>
      </c>
      <c r="CN130" t="s">
        <v>3168</v>
      </c>
      <c r="CO130">
        <v>0</v>
      </c>
      <c r="CP130" t="s">
        <v>3169</v>
      </c>
      <c r="CQ130" t="s">
        <v>269</v>
      </c>
      <c r="CR130" t="s">
        <v>3091</v>
      </c>
      <c r="CU130" t="s">
        <v>3047</v>
      </c>
      <c r="CW130">
        <v>0</v>
      </c>
      <c r="CY130">
        <v>3</v>
      </c>
      <c r="CZ130" t="s">
        <v>614</v>
      </c>
      <c r="DA130">
        <v>43</v>
      </c>
      <c r="DB130">
        <v>9</v>
      </c>
      <c r="DC130" t="s">
        <v>1781</v>
      </c>
      <c r="DD130">
        <v>-31</v>
      </c>
      <c r="DF130" t="s">
        <v>3170</v>
      </c>
      <c r="DK130">
        <v>6</v>
      </c>
      <c r="DL130" s="4">
        <v>44456</v>
      </c>
      <c r="DM130">
        <v>20140</v>
      </c>
      <c r="DN130">
        <v>2021</v>
      </c>
      <c r="DO130">
        <v>0</v>
      </c>
      <c r="DQ130">
        <v>79327</v>
      </c>
      <c r="DR130">
        <v>14</v>
      </c>
      <c r="DU130" t="s">
        <v>257</v>
      </c>
      <c r="DV130" t="s">
        <v>274</v>
      </c>
      <c r="DX130">
        <v>7</v>
      </c>
      <c r="DY130" t="s">
        <v>275</v>
      </c>
      <c r="EA130" t="s">
        <v>3171</v>
      </c>
      <c r="EE130">
        <v>0</v>
      </c>
      <c r="EF130" t="s">
        <v>3172</v>
      </c>
      <c r="EG130" t="s">
        <v>675</v>
      </c>
      <c r="EH130">
        <v>0</v>
      </c>
      <c r="EI130" t="s">
        <v>2341</v>
      </c>
      <c r="EJ130" t="s">
        <v>454</v>
      </c>
      <c r="EK130" t="s">
        <v>1077</v>
      </c>
      <c r="EL130" t="s">
        <v>3173</v>
      </c>
      <c r="EM130" t="s">
        <v>3174</v>
      </c>
      <c r="EO130" t="s">
        <v>282</v>
      </c>
      <c r="EP130" t="s">
        <v>890</v>
      </c>
      <c r="EQ130">
        <v>0</v>
      </c>
      <c r="ER130" t="s">
        <v>491</v>
      </c>
      <c r="ET130" t="s">
        <v>3175</v>
      </c>
      <c r="EU130">
        <v>6</v>
      </c>
      <c r="EV130" t="s">
        <v>274</v>
      </c>
      <c r="EW130" t="s">
        <v>1983</v>
      </c>
      <c r="EX130" t="s">
        <v>528</v>
      </c>
      <c r="EY130" t="s">
        <v>1914</v>
      </c>
      <c r="FB130" t="s">
        <v>1845</v>
      </c>
      <c r="FC130" t="s">
        <v>3176</v>
      </c>
      <c r="FE130">
        <v>0</v>
      </c>
      <c r="FF130">
        <v>21</v>
      </c>
      <c r="FK130" t="s">
        <v>3177</v>
      </c>
      <c r="FL130">
        <v>0</v>
      </c>
      <c r="FN130">
        <v>1</v>
      </c>
      <c r="FO130" t="s">
        <v>3171</v>
      </c>
      <c r="FP130" t="s">
        <v>1083</v>
      </c>
      <c r="FQ130">
        <v>0</v>
      </c>
      <c r="FS130" t="s">
        <v>462</v>
      </c>
      <c r="FV130" t="s">
        <v>777</v>
      </c>
      <c r="FY130">
        <v>0</v>
      </c>
      <c r="GA130">
        <v>7</v>
      </c>
      <c r="GB130">
        <v>7</v>
      </c>
      <c r="GC130">
        <v>0</v>
      </c>
      <c r="GD130" t="s">
        <v>254</v>
      </c>
      <c r="GE130" t="s">
        <v>355</v>
      </c>
      <c r="GF130">
        <v>1</v>
      </c>
      <c r="GG130" t="s">
        <v>274</v>
      </c>
      <c r="GH130">
        <v>2.5</v>
      </c>
      <c r="GI130">
        <v>4.8</v>
      </c>
      <c r="GJ130">
        <v>0</v>
      </c>
      <c r="GK130">
        <v>0</v>
      </c>
      <c r="GM130" t="s">
        <v>3178</v>
      </c>
      <c r="GN130">
        <v>0</v>
      </c>
      <c r="GO130">
        <v>0</v>
      </c>
      <c r="GP130" t="s">
        <v>2349</v>
      </c>
      <c r="GQ130" t="s">
        <v>779</v>
      </c>
      <c r="GR130">
        <v>2</v>
      </c>
      <c r="HA130" t="s">
        <v>2797</v>
      </c>
      <c r="HC130" t="s">
        <v>313</v>
      </c>
      <c r="HD130" t="s">
        <v>313</v>
      </c>
      <c r="HE130" t="s">
        <v>3179</v>
      </c>
      <c r="HF130">
        <v>0</v>
      </c>
      <c r="HG130">
        <v>12</v>
      </c>
      <c r="HH130">
        <v>7</v>
      </c>
      <c r="HI130" t="s">
        <v>275</v>
      </c>
      <c r="HL130" t="s">
        <v>2040</v>
      </c>
      <c r="HM130" t="s">
        <v>3170</v>
      </c>
      <c r="HO130" t="s">
        <v>3180</v>
      </c>
      <c r="HP130" t="s">
        <v>3181</v>
      </c>
      <c r="HQ130" t="s">
        <v>3182</v>
      </c>
      <c r="HR130" t="s">
        <v>3183</v>
      </c>
      <c r="HT130" t="s">
        <v>2985</v>
      </c>
      <c r="HW130">
        <v>-41</v>
      </c>
      <c r="HX130">
        <v>3980636</v>
      </c>
      <c r="HY130" t="s">
        <v>3184</v>
      </c>
      <c r="HZ130">
        <v>3980597</v>
      </c>
      <c r="IC130">
        <v>0.5</v>
      </c>
      <c r="ID130">
        <v>1</v>
      </c>
      <c r="IM130">
        <v>13</v>
      </c>
      <c r="IQ130" t="s">
        <v>3170</v>
      </c>
      <c r="IU130">
        <v>3</v>
      </c>
      <c r="IV130">
        <f>IF(AND(Table1[[#This Row],[R/P]]="P",Table1[[#This Row],[PaRes]]&lt;&gt;"SCRBL",Table1[[#This Row],[PaRes]]&lt;&gt;"RUN",Table1[[#This Row],[Penalty]]&lt;&gt;1),1,0)</f>
        <v>1</v>
      </c>
      <c r="IW130">
        <f>IF(AND(Table1[[#This Row],[Pass Play]]=1,Table1[[#This Row],[PaRes]]&lt;&gt;"SAC"),1,0)</f>
        <v>1</v>
      </c>
      <c r="IX130">
        <f>IF(Table1[[#This Row],[PaRes]]="COM",1,0)</f>
        <v>1</v>
      </c>
      <c r="IY130">
        <f>IF(Table1[[#This Row],[Pass Play]]=1,Table1[[#This Row],[Gn]],0)</f>
        <v>6</v>
      </c>
      <c r="IZ130">
        <f>IF(AND(Table1[[#This Row],[Pass Play]]=1,Table1[[#This Row],[EFF]]="Y"),1,0)</f>
        <v>1</v>
      </c>
      <c r="JA130">
        <f>IF(AND(Table1[[#This Row],[Pass Play]]=1,Table1[[#This Row],[EFF]]="Y"),Table1[[#This Row],[Gn]],0)</f>
        <v>6</v>
      </c>
      <c r="JB130">
        <f>IF(AND(Table1[[#This Row],[Pass Play]]=1,Table1[[#This Row],[Gn]]&gt;=15),1,0)</f>
        <v>0</v>
      </c>
      <c r="JC130">
        <f>IF(AND(Table1[[#This Row],[Pass Play]]=1,Table1[[#This Row],[Big Play Passes]]=1),Table1[[#This Row],[Gn]],0)</f>
        <v>0</v>
      </c>
      <c r="JD130">
        <f>IF(AND(OR(Table1[[#This Row],[R/P]]="R",Table1[[#This Row],[PaRes]]="SCRBL",Table1[[#This Row],[PaRes]]="RUN"),Table1[[#This Row],[Penalty]]&lt;&gt;1),1,0)</f>
        <v>0</v>
      </c>
      <c r="JE130">
        <f>IF(Table1[[#This Row],[Rush Attempts]]=1,Table1[[#This Row],[Gn]],0)</f>
        <v>0</v>
      </c>
      <c r="JF130">
        <f>IF(AND(Table1[[#This Row],[Rush Attempts]]=1,Table1[[#This Row],[EFF]]="Y"),1,0)</f>
        <v>0</v>
      </c>
      <c r="JG130">
        <f>IF(AND(Table1[[#This Row],[Rush Attempts]]=1,Table1[[#This Row],[EFF]]="Y"),Table1[[#This Row],[Gn]],0)</f>
        <v>0</v>
      </c>
      <c r="JH130">
        <f>IF(AND(Table1[[#This Row],[Rush Attempts]]=1,Table1[[#This Row],[Gn]]&gt;=10),1,0)</f>
        <v>0</v>
      </c>
      <c r="JI130">
        <f>IF(AND(Table1[[#This Row],[Rush Attempts]]=1,Table1[[#This Row],[Big Play Run]]=1),Table1[[#This Row],[Gn]],0)</f>
        <v>0</v>
      </c>
      <c r="JJ130">
        <f>IF(Table1[[#This Row],[PaRes]]="SAC",1,0)</f>
        <v>0</v>
      </c>
      <c r="JK130">
        <f>IF(Table1[[#This Row],[Sacks]]=1,Table1[[#This Row],[Gn]],0)</f>
        <v>0</v>
      </c>
      <c r="JL130">
        <f>IF(Table1[[#This Row],[PaRes]]="INT",1,0)</f>
        <v>0</v>
      </c>
      <c r="JM130">
        <f>IF(Table1[[#This Row],[pff_PENALTY]]&lt;&gt;"",1,0)</f>
        <v>0</v>
      </c>
      <c r="JN130">
        <f>Table1[[#This Row],[pff_PENYARDS]]</f>
        <v>0</v>
      </c>
      <c r="JO130">
        <f>IF(Table1[[#This Row],[S/End]]="TD",1,0)</f>
        <v>0</v>
      </c>
      <c r="JP130">
        <f>IF(OR(Table1[[#This Row],[S/End]]="FGGD"),1,0)</f>
        <v>0</v>
      </c>
      <c r="JQ130">
        <f>IF(OR(Table1[[#This Row],[S/End]]="FUM",Table1[[#This Row],[S/End]]="INT"),1,0)</f>
        <v>0</v>
      </c>
      <c r="JR130">
        <f>IF(AND(Table1[[#This Row],[Touchdown]]=1,Table1[[#This Row],[Pass Play]]=1),1,0)</f>
        <v>0</v>
      </c>
      <c r="JS130">
        <f t="shared" ref="JS130:JS193" si="8">IF(BY131=1,G131,0)</f>
        <v>0</v>
      </c>
      <c r="JT130">
        <f>IF(AND(OR(Table1[[#This Row],[Pass Play]]=1,Table1[[#This Row],[Rush Attempts]]=1),Table1[[#This Row],[Dn]]=3),1,0)</f>
        <v>0</v>
      </c>
      <c r="JU130">
        <f>IF(AND(Table1[[#This Row],[3rd down attempt]]=1,Table1[[#This Row],[EFF]]="Y"),1,0)</f>
        <v>0</v>
      </c>
      <c r="JV130">
        <f>IF(AND(Table1[[#This Row],[3rd down attempt]]=1,Table1[[#This Row],[Dist]]&gt;=7),1,0)</f>
        <v>0</v>
      </c>
      <c r="JW130">
        <f>IF(AND(OR(Table1[[#This Row],[Pass Play]]=1,Table1[[#This Row],[Rush Attempts]]=1),Table1[[#This Row],[Dn]]=4),1,0)</f>
        <v>0</v>
      </c>
      <c r="JX130">
        <f>IF(AND(Table1[[#This Row],[4th down attempt]]=1,Table1[[#This Row],[EFF]]="Y"),1,0)</f>
        <v>0</v>
      </c>
      <c r="JY130">
        <f>IF(AND(OR(Table1[[#This Row],[Pass Play]]=1,Table1[[#This Row],[Rush Attempts]]=1),Table1[[#This Row],[FPos]]&gt;=0,Table1[[#This Row],[FPos]]&lt;=20),1,0)</f>
        <v>0</v>
      </c>
      <c r="JZ130">
        <f>IF(AND(OR(Table1[[#This Row],[Pass Play]]=1,Table1[[#This Row],[Rush Attempts]]=1),Table1[[#This Row],[Dist]]&lt;=Table1[[#This Row],[Gn]]),1,0)</f>
        <v>1</v>
      </c>
      <c r="KA130">
        <f>IF(Table1[[#This Row],[S/End]]&lt;&gt;"",1,0)</f>
        <v>0</v>
      </c>
      <c r="KB130">
        <f>IF(Table1[[#This Row],[S/End]]="TD",1,0)</f>
        <v>0</v>
      </c>
      <c r="KC130">
        <f>IF(Table1[[#This Row],[S/End]]="FGGD",1,0)</f>
        <v>0</v>
      </c>
      <c r="KD130">
        <f>IF(AND(OR(Table1[[#This Row],[Pass Play]]=1,Table1[[#This Row],[Rush Attempts]]=1),Table1[[#This Row],[Gn]]&lt;0),1,0)</f>
        <v>0</v>
      </c>
      <c r="KE130" s="375">
        <f>IF(AND(Table1[[#This Row],[pff_DRVENDPSN]]=3,Table1[[#This Row],[pff_DRVENDEVENT]]="PUNT"),1,0)</f>
        <v>0</v>
      </c>
    </row>
    <row r="131" spans="1:291" hidden="1">
      <c r="A131">
        <v>6</v>
      </c>
      <c r="B131">
        <v>2103</v>
      </c>
      <c r="C131" t="s">
        <v>14477</v>
      </c>
      <c r="D131">
        <v>1</v>
      </c>
      <c r="E131">
        <v>1</v>
      </c>
      <c r="F131">
        <v>10</v>
      </c>
      <c r="G131">
        <v>6</v>
      </c>
      <c r="H131">
        <v>-41</v>
      </c>
      <c r="J131" t="s">
        <v>254</v>
      </c>
      <c r="K131">
        <v>21</v>
      </c>
      <c r="L131">
        <v>21</v>
      </c>
      <c r="M131" t="s">
        <v>3186</v>
      </c>
      <c r="N131" t="s">
        <v>440</v>
      </c>
      <c r="P131" t="s">
        <v>3187</v>
      </c>
      <c r="Q131" t="s">
        <v>3188</v>
      </c>
      <c r="S131" t="s">
        <v>3189</v>
      </c>
      <c r="W131" t="s">
        <v>257</v>
      </c>
      <c r="X131" t="s">
        <v>3190</v>
      </c>
      <c r="AE131" t="s">
        <v>1526</v>
      </c>
      <c r="AF131" t="s">
        <v>1527</v>
      </c>
      <c r="AG131" t="s">
        <v>3190</v>
      </c>
      <c r="AH131" t="s">
        <v>257</v>
      </c>
      <c r="AJ131">
        <v>22</v>
      </c>
      <c r="AP131">
        <v>15</v>
      </c>
      <c r="BJ131" t="s">
        <v>261</v>
      </c>
      <c r="BQ131">
        <f t="shared" si="6"/>
        <v>0</v>
      </c>
      <c r="BR131">
        <f t="shared" si="7"/>
        <v>11</v>
      </c>
      <c r="BT131" t="s">
        <v>3091</v>
      </c>
      <c r="BV131">
        <v>0</v>
      </c>
      <c r="BX131">
        <v>0</v>
      </c>
      <c r="BY131" t="s">
        <v>3191</v>
      </c>
      <c r="CD131" s="3">
        <v>0.4597222222222222</v>
      </c>
      <c r="CF131" t="s">
        <v>3192</v>
      </c>
      <c r="CJ131">
        <v>0</v>
      </c>
      <c r="CK131" t="s">
        <v>3193</v>
      </c>
      <c r="CL131" s="4">
        <v>38444</v>
      </c>
      <c r="CM131" t="s">
        <v>3194</v>
      </c>
      <c r="CN131" t="s">
        <v>3139</v>
      </c>
      <c r="CO131">
        <v>0</v>
      </c>
      <c r="CP131" t="s">
        <v>3195</v>
      </c>
      <c r="CQ131" t="s">
        <v>418</v>
      </c>
      <c r="CR131" t="s">
        <v>3091</v>
      </c>
      <c r="CU131" t="s">
        <v>3196</v>
      </c>
      <c r="CW131">
        <v>0</v>
      </c>
      <c r="CY131">
        <v>4</v>
      </c>
      <c r="CZ131" t="s">
        <v>614</v>
      </c>
      <c r="DA131">
        <v>43</v>
      </c>
      <c r="DB131">
        <v>9</v>
      </c>
      <c r="DC131" t="s">
        <v>1781</v>
      </c>
      <c r="DD131">
        <v>-31</v>
      </c>
      <c r="DF131" t="s">
        <v>3154</v>
      </c>
      <c r="DK131">
        <v>6</v>
      </c>
      <c r="DL131" s="4">
        <v>44456</v>
      </c>
      <c r="DM131">
        <v>20140</v>
      </c>
      <c r="DN131">
        <v>2021</v>
      </c>
      <c r="DO131">
        <v>0</v>
      </c>
      <c r="DQ131">
        <v>79327</v>
      </c>
      <c r="DR131">
        <v>15</v>
      </c>
      <c r="DU131" t="s">
        <v>274</v>
      </c>
      <c r="DV131" t="s">
        <v>257</v>
      </c>
      <c r="DX131">
        <v>7</v>
      </c>
      <c r="DY131" t="s">
        <v>275</v>
      </c>
      <c r="EE131">
        <v>0</v>
      </c>
      <c r="EF131" t="s">
        <v>3197</v>
      </c>
      <c r="EG131" t="s">
        <v>3198</v>
      </c>
      <c r="EH131">
        <v>1</v>
      </c>
      <c r="EJ131" t="s">
        <v>454</v>
      </c>
      <c r="EK131" t="s">
        <v>3199</v>
      </c>
      <c r="EL131" t="s">
        <v>3200</v>
      </c>
      <c r="EM131" t="s">
        <v>3201</v>
      </c>
      <c r="EN131" t="s">
        <v>3202</v>
      </c>
      <c r="EO131" t="s">
        <v>418</v>
      </c>
      <c r="EP131" t="s">
        <v>918</v>
      </c>
      <c r="EQ131">
        <v>0</v>
      </c>
      <c r="ET131" t="s">
        <v>3203</v>
      </c>
      <c r="FE131">
        <v>0</v>
      </c>
      <c r="FF131">
        <v>8</v>
      </c>
      <c r="FG131" t="s">
        <v>1357</v>
      </c>
      <c r="FI131" t="s">
        <v>1357</v>
      </c>
      <c r="FL131">
        <v>0</v>
      </c>
      <c r="FN131">
        <v>0</v>
      </c>
      <c r="FQ131">
        <v>0</v>
      </c>
      <c r="FS131" t="s">
        <v>1588</v>
      </c>
      <c r="FU131" t="s">
        <v>257</v>
      </c>
      <c r="FV131" t="s">
        <v>1589</v>
      </c>
      <c r="FW131" t="s">
        <v>397</v>
      </c>
      <c r="FX131" t="s">
        <v>291</v>
      </c>
      <c r="FY131">
        <v>0</v>
      </c>
      <c r="GA131">
        <v>7</v>
      </c>
      <c r="GB131">
        <v>7</v>
      </c>
      <c r="GC131">
        <v>0</v>
      </c>
      <c r="GD131" t="s">
        <v>3204</v>
      </c>
      <c r="GF131">
        <v>0</v>
      </c>
      <c r="GG131" t="s">
        <v>257</v>
      </c>
      <c r="GJ131">
        <v>0</v>
      </c>
      <c r="GK131">
        <v>0</v>
      </c>
      <c r="GM131" t="s">
        <v>3205</v>
      </c>
      <c r="GO131">
        <v>3</v>
      </c>
      <c r="HA131" t="s">
        <v>3206</v>
      </c>
      <c r="HC131" t="s">
        <v>294</v>
      </c>
      <c r="HD131" t="s">
        <v>294</v>
      </c>
      <c r="HF131">
        <v>0</v>
      </c>
      <c r="HG131">
        <v>12</v>
      </c>
      <c r="HH131">
        <v>7</v>
      </c>
      <c r="HI131" t="s">
        <v>275</v>
      </c>
      <c r="HL131">
        <v>3</v>
      </c>
      <c r="HW131">
        <v>-47</v>
      </c>
      <c r="HX131">
        <v>3980679</v>
      </c>
      <c r="HY131" t="s">
        <v>492</v>
      </c>
      <c r="HZ131">
        <v>3980636</v>
      </c>
      <c r="IC131">
        <v>0</v>
      </c>
      <c r="ID131">
        <v>0</v>
      </c>
      <c r="IM131">
        <v>14</v>
      </c>
      <c r="IQ131" t="s">
        <v>3154</v>
      </c>
      <c r="IU131">
        <v>3</v>
      </c>
      <c r="IV131">
        <f>IF(AND(Table1[[#This Row],[R/P]]="P",Table1[[#This Row],[PaRes]]&lt;&gt;"SCRBL",Table1[[#This Row],[PaRes]]&lt;&gt;"RUN",Table1[[#This Row],[Penalty]]&lt;&gt;1),1,0)</f>
        <v>0</v>
      </c>
      <c r="IW131">
        <f>IF(AND(Table1[[#This Row],[Pass Play]]=1,Table1[[#This Row],[PaRes]]&lt;&gt;"SAC"),1,0)</f>
        <v>0</v>
      </c>
      <c r="IX131">
        <f>IF(Table1[[#This Row],[PaRes]]="COM",1,0)</f>
        <v>0</v>
      </c>
      <c r="IY131">
        <f>IF(Table1[[#This Row],[Pass Play]]=1,Table1[[#This Row],[Gn]],0)</f>
        <v>0</v>
      </c>
      <c r="IZ131">
        <f>IF(AND(Table1[[#This Row],[Pass Play]]=1,Table1[[#This Row],[EFF]]="Y"),1,0)</f>
        <v>0</v>
      </c>
      <c r="JA131">
        <f>IF(AND(Table1[[#This Row],[Pass Play]]=1,Table1[[#This Row],[EFF]]="Y"),Table1[[#This Row],[Gn]],0)</f>
        <v>0</v>
      </c>
      <c r="JB131">
        <f>IF(AND(Table1[[#This Row],[Pass Play]]=1,Table1[[#This Row],[Gn]]&gt;=15),1,0)</f>
        <v>0</v>
      </c>
      <c r="JC131">
        <f>IF(AND(Table1[[#This Row],[Pass Play]]=1,Table1[[#This Row],[Big Play Passes]]=1),Table1[[#This Row],[Gn]],0)</f>
        <v>0</v>
      </c>
      <c r="JD131">
        <f>IF(AND(OR(Table1[[#This Row],[R/P]]="R",Table1[[#This Row],[PaRes]]="SCRBL",Table1[[#This Row],[PaRes]]="RUN"),Table1[[#This Row],[Penalty]]&lt;&gt;1),1,0)</f>
        <v>1</v>
      </c>
      <c r="JE131">
        <f>IF(Table1[[#This Row],[Rush Attempts]]=1,Table1[[#This Row],[Gn]],0)</f>
        <v>6</v>
      </c>
      <c r="JF131">
        <f>IF(AND(Table1[[#This Row],[Rush Attempts]]=1,Table1[[#This Row],[EFF]]="Y"),1,0)</f>
        <v>1</v>
      </c>
      <c r="JG131">
        <f>IF(AND(Table1[[#This Row],[Rush Attempts]]=1,Table1[[#This Row],[EFF]]="Y"),Table1[[#This Row],[Gn]],0)</f>
        <v>6</v>
      </c>
      <c r="JH131">
        <f>IF(AND(Table1[[#This Row],[Rush Attempts]]=1,Table1[[#This Row],[Gn]]&gt;=10),1,0)</f>
        <v>0</v>
      </c>
      <c r="JI131">
        <f>IF(AND(Table1[[#This Row],[Rush Attempts]]=1,Table1[[#This Row],[Big Play Run]]=1),Table1[[#This Row],[Gn]],0)</f>
        <v>0</v>
      </c>
      <c r="JJ131">
        <f>IF(Table1[[#This Row],[PaRes]]="SAC",1,0)</f>
        <v>0</v>
      </c>
      <c r="JK131">
        <f>IF(Table1[[#This Row],[Sacks]]=1,Table1[[#This Row],[Gn]],0)</f>
        <v>0</v>
      </c>
      <c r="JL131">
        <f>IF(Table1[[#This Row],[PaRes]]="INT",1,0)</f>
        <v>0</v>
      </c>
      <c r="JM131">
        <f>IF(Table1[[#This Row],[pff_PENALTY]]&lt;&gt;"",1,0)</f>
        <v>0</v>
      </c>
      <c r="JN131">
        <f>Table1[[#This Row],[pff_PENYARDS]]</f>
        <v>0</v>
      </c>
      <c r="JO131">
        <f>IF(Table1[[#This Row],[S/End]]="TD",1,0)</f>
        <v>0</v>
      </c>
      <c r="JP131">
        <f>IF(OR(Table1[[#This Row],[S/End]]="FGGD"),1,0)</f>
        <v>0</v>
      </c>
      <c r="JQ131">
        <f>IF(OR(Table1[[#This Row],[S/End]]="FUM",Table1[[#This Row],[S/End]]="INT"),1,0)</f>
        <v>0</v>
      </c>
      <c r="JR131">
        <f>IF(AND(Table1[[#This Row],[Touchdown]]=1,Table1[[#This Row],[Pass Play]]=1),1,0)</f>
        <v>0</v>
      </c>
      <c r="JS131">
        <f t="shared" si="8"/>
        <v>0</v>
      </c>
      <c r="JT131">
        <f>IF(AND(OR(Table1[[#This Row],[Pass Play]]=1,Table1[[#This Row],[Rush Attempts]]=1),Table1[[#This Row],[Dn]]=3),1,0)</f>
        <v>0</v>
      </c>
      <c r="JU131">
        <f>IF(AND(Table1[[#This Row],[3rd down attempt]]=1,Table1[[#This Row],[EFF]]="Y"),1,0)</f>
        <v>0</v>
      </c>
      <c r="JV131">
        <f>IF(AND(Table1[[#This Row],[3rd down attempt]]=1,Table1[[#This Row],[Dist]]&gt;=7),1,0)</f>
        <v>0</v>
      </c>
      <c r="JW131">
        <f>IF(AND(OR(Table1[[#This Row],[Pass Play]]=1,Table1[[#This Row],[Rush Attempts]]=1),Table1[[#This Row],[Dn]]=4),1,0)</f>
        <v>0</v>
      </c>
      <c r="JX131">
        <f>IF(AND(Table1[[#This Row],[4th down attempt]]=1,Table1[[#This Row],[EFF]]="Y"),1,0)</f>
        <v>0</v>
      </c>
      <c r="JY131">
        <f>IF(AND(OR(Table1[[#This Row],[Pass Play]]=1,Table1[[#This Row],[Rush Attempts]]=1),Table1[[#This Row],[FPos]]&gt;=0,Table1[[#This Row],[FPos]]&lt;=20),1,0)</f>
        <v>0</v>
      </c>
      <c r="JZ131">
        <f>IF(AND(OR(Table1[[#This Row],[Pass Play]]=1,Table1[[#This Row],[Rush Attempts]]=1),Table1[[#This Row],[Dist]]&lt;=Table1[[#This Row],[Gn]]),1,0)</f>
        <v>0</v>
      </c>
      <c r="KA131">
        <f>IF(Table1[[#This Row],[S/End]]&lt;&gt;"",1,0)</f>
        <v>0</v>
      </c>
      <c r="KB131">
        <f>IF(Table1[[#This Row],[S/End]]="TD",1,0)</f>
        <v>0</v>
      </c>
      <c r="KC131">
        <f>IF(Table1[[#This Row],[S/End]]="FGGD",1,0)</f>
        <v>0</v>
      </c>
      <c r="KD131">
        <f>IF(AND(OR(Table1[[#This Row],[Pass Play]]=1,Table1[[#This Row],[Rush Attempts]]=1),Table1[[#This Row],[Gn]]&lt;0),1,0)</f>
        <v>0</v>
      </c>
      <c r="KE131" s="375">
        <f>IF(AND(Table1[[#This Row],[pff_DRVENDPSN]]=3,Table1[[#This Row],[pff_DRVENDEVENT]]="PUNT"),1,0)</f>
        <v>0</v>
      </c>
    </row>
    <row r="132" spans="1:291" hidden="1">
      <c r="A132">
        <v>7</v>
      </c>
      <c r="B132">
        <v>2103</v>
      </c>
      <c r="C132" t="s">
        <v>14477</v>
      </c>
      <c r="D132">
        <v>1</v>
      </c>
      <c r="E132">
        <v>2</v>
      </c>
      <c r="F132">
        <v>4</v>
      </c>
      <c r="G132">
        <v>2</v>
      </c>
      <c r="H132">
        <v>-47</v>
      </c>
      <c r="J132" t="s">
        <v>254</v>
      </c>
      <c r="K132" t="s">
        <v>976</v>
      </c>
      <c r="L132" t="s">
        <v>976</v>
      </c>
      <c r="M132" t="s">
        <v>2653</v>
      </c>
      <c r="N132" t="s">
        <v>1471</v>
      </c>
      <c r="P132" t="s">
        <v>1472</v>
      </c>
      <c r="W132" t="s">
        <v>257</v>
      </c>
      <c r="X132" t="s">
        <v>3208</v>
      </c>
      <c r="AE132" t="s">
        <v>445</v>
      </c>
      <c r="AF132" t="s">
        <v>446</v>
      </c>
      <c r="AG132" t="s">
        <v>3208</v>
      </c>
      <c r="AH132" t="s">
        <v>257</v>
      </c>
      <c r="AJ132">
        <v>15</v>
      </c>
      <c r="AP132">
        <v>15</v>
      </c>
      <c r="BJ132" t="s">
        <v>261</v>
      </c>
      <c r="BQ132">
        <f t="shared" si="6"/>
        <v>0</v>
      </c>
      <c r="BR132">
        <f t="shared" si="7"/>
        <v>1</v>
      </c>
      <c r="BT132" t="s">
        <v>3091</v>
      </c>
      <c r="BV132">
        <v>0</v>
      </c>
      <c r="BX132">
        <v>0</v>
      </c>
      <c r="BY132" t="s">
        <v>3209</v>
      </c>
      <c r="CD132" s="3">
        <v>0.4381944444444445</v>
      </c>
      <c r="CF132" t="s">
        <v>3210</v>
      </c>
      <c r="CJ132">
        <v>0</v>
      </c>
      <c r="CK132" t="s">
        <v>3211</v>
      </c>
      <c r="CL132" s="4">
        <v>38444</v>
      </c>
      <c r="CM132" t="s">
        <v>3212</v>
      </c>
      <c r="CN132" t="s">
        <v>3213</v>
      </c>
      <c r="CO132">
        <v>0</v>
      </c>
      <c r="CP132" t="s">
        <v>3214</v>
      </c>
      <c r="CQ132" t="s">
        <v>418</v>
      </c>
      <c r="CR132" t="s">
        <v>3091</v>
      </c>
      <c r="CU132" t="s">
        <v>3215</v>
      </c>
      <c r="CW132">
        <v>0</v>
      </c>
      <c r="CY132">
        <v>5</v>
      </c>
      <c r="CZ132" t="s">
        <v>614</v>
      </c>
      <c r="DA132">
        <v>43</v>
      </c>
      <c r="DB132">
        <v>9</v>
      </c>
      <c r="DC132" t="s">
        <v>1781</v>
      </c>
      <c r="DD132">
        <v>-31</v>
      </c>
      <c r="DF132" t="s">
        <v>3098</v>
      </c>
      <c r="DK132">
        <v>2</v>
      </c>
      <c r="DL132" s="4">
        <v>44456</v>
      </c>
      <c r="DM132">
        <v>20140</v>
      </c>
      <c r="DN132">
        <v>2021</v>
      </c>
      <c r="DO132">
        <v>0</v>
      </c>
      <c r="DQ132">
        <v>79327</v>
      </c>
      <c r="DR132">
        <v>16</v>
      </c>
      <c r="DU132" t="s">
        <v>294</v>
      </c>
      <c r="DV132" t="s">
        <v>294</v>
      </c>
      <c r="DX132">
        <v>7</v>
      </c>
      <c r="DY132" t="s">
        <v>275</v>
      </c>
      <c r="EE132">
        <v>0</v>
      </c>
      <c r="EF132" t="s">
        <v>3216</v>
      </c>
      <c r="EG132" t="s">
        <v>1485</v>
      </c>
      <c r="EH132">
        <v>0</v>
      </c>
      <c r="EI132" t="s">
        <v>1979</v>
      </c>
      <c r="EJ132" t="s">
        <v>992</v>
      </c>
      <c r="EK132" t="s">
        <v>3217</v>
      </c>
      <c r="EL132" t="s">
        <v>3218</v>
      </c>
      <c r="EM132" t="s">
        <v>3219</v>
      </c>
      <c r="EN132" t="s">
        <v>387</v>
      </c>
      <c r="EO132" t="s">
        <v>418</v>
      </c>
      <c r="EP132" t="s">
        <v>918</v>
      </c>
      <c r="EQ132">
        <v>1</v>
      </c>
      <c r="ET132" t="s">
        <v>3220</v>
      </c>
      <c r="FE132">
        <v>0</v>
      </c>
      <c r="FF132">
        <v>14</v>
      </c>
      <c r="FG132" t="s">
        <v>285</v>
      </c>
      <c r="FI132" t="s">
        <v>285</v>
      </c>
      <c r="FL132">
        <v>0</v>
      </c>
      <c r="FN132">
        <v>0</v>
      </c>
      <c r="FQ132">
        <v>0</v>
      </c>
      <c r="FS132" t="s">
        <v>651</v>
      </c>
      <c r="FU132" t="s">
        <v>257</v>
      </c>
      <c r="FV132" t="s">
        <v>2671</v>
      </c>
      <c r="FW132" t="s">
        <v>397</v>
      </c>
      <c r="FX132" t="s">
        <v>1030</v>
      </c>
      <c r="FY132">
        <v>0</v>
      </c>
      <c r="GA132">
        <v>7</v>
      </c>
      <c r="GB132">
        <v>7</v>
      </c>
      <c r="GC132">
        <v>0</v>
      </c>
      <c r="GE132" t="s">
        <v>355</v>
      </c>
      <c r="GF132">
        <v>0</v>
      </c>
      <c r="GJ132">
        <v>0</v>
      </c>
      <c r="GK132">
        <v>0</v>
      </c>
      <c r="GM132" t="s">
        <v>3221</v>
      </c>
      <c r="GO132">
        <v>2</v>
      </c>
      <c r="HA132" t="s">
        <v>3222</v>
      </c>
      <c r="HC132" t="s">
        <v>313</v>
      </c>
      <c r="HD132" t="s">
        <v>313</v>
      </c>
      <c r="HE132" t="s">
        <v>3195</v>
      </c>
      <c r="HF132">
        <v>0</v>
      </c>
      <c r="HG132">
        <v>21</v>
      </c>
      <c r="HH132">
        <v>7</v>
      </c>
      <c r="HI132" t="s">
        <v>275</v>
      </c>
      <c r="HL132">
        <v>4</v>
      </c>
      <c r="HW132">
        <v>-49</v>
      </c>
      <c r="HX132">
        <v>3980723</v>
      </c>
      <c r="HY132" t="s">
        <v>3223</v>
      </c>
      <c r="HZ132">
        <v>3980679</v>
      </c>
      <c r="IC132">
        <v>0</v>
      </c>
      <c r="ID132">
        <v>0</v>
      </c>
      <c r="IM132">
        <v>15</v>
      </c>
      <c r="IO132" t="s">
        <v>3098</v>
      </c>
      <c r="IQ132" t="s">
        <v>3098</v>
      </c>
      <c r="IU132">
        <v>3</v>
      </c>
      <c r="IV132">
        <f>IF(AND(Table1[[#This Row],[R/P]]="P",Table1[[#This Row],[PaRes]]&lt;&gt;"SCRBL",Table1[[#This Row],[PaRes]]&lt;&gt;"RUN",Table1[[#This Row],[Penalty]]&lt;&gt;1),1,0)</f>
        <v>0</v>
      </c>
      <c r="IW132">
        <f>IF(AND(Table1[[#This Row],[Pass Play]]=1,Table1[[#This Row],[PaRes]]&lt;&gt;"SAC"),1,0)</f>
        <v>0</v>
      </c>
      <c r="IX132">
        <f>IF(Table1[[#This Row],[PaRes]]="COM",1,0)</f>
        <v>0</v>
      </c>
      <c r="IY132">
        <f>IF(Table1[[#This Row],[Pass Play]]=1,Table1[[#This Row],[Gn]],0)</f>
        <v>0</v>
      </c>
      <c r="IZ132">
        <f>IF(AND(Table1[[#This Row],[Pass Play]]=1,Table1[[#This Row],[EFF]]="Y"),1,0)</f>
        <v>0</v>
      </c>
      <c r="JA132">
        <f>IF(AND(Table1[[#This Row],[Pass Play]]=1,Table1[[#This Row],[EFF]]="Y"),Table1[[#This Row],[Gn]],0)</f>
        <v>0</v>
      </c>
      <c r="JB132">
        <f>IF(AND(Table1[[#This Row],[Pass Play]]=1,Table1[[#This Row],[Gn]]&gt;=15),1,0)</f>
        <v>0</v>
      </c>
      <c r="JC132">
        <f>IF(AND(Table1[[#This Row],[Pass Play]]=1,Table1[[#This Row],[Big Play Passes]]=1),Table1[[#This Row],[Gn]],0)</f>
        <v>0</v>
      </c>
      <c r="JD132">
        <f>IF(AND(OR(Table1[[#This Row],[R/P]]="R",Table1[[#This Row],[PaRes]]="SCRBL",Table1[[#This Row],[PaRes]]="RUN"),Table1[[#This Row],[Penalty]]&lt;&gt;1),1,0)</f>
        <v>1</v>
      </c>
      <c r="JE132">
        <f>IF(Table1[[#This Row],[Rush Attempts]]=1,Table1[[#This Row],[Gn]],0)</f>
        <v>2</v>
      </c>
      <c r="JF132">
        <f>IF(AND(Table1[[#This Row],[Rush Attempts]]=1,Table1[[#This Row],[EFF]]="Y"),1,0)</f>
        <v>1</v>
      </c>
      <c r="JG132">
        <f>IF(AND(Table1[[#This Row],[Rush Attempts]]=1,Table1[[#This Row],[EFF]]="Y"),Table1[[#This Row],[Gn]],0)</f>
        <v>2</v>
      </c>
      <c r="JH132">
        <f>IF(AND(Table1[[#This Row],[Rush Attempts]]=1,Table1[[#This Row],[Gn]]&gt;=10),1,0)</f>
        <v>0</v>
      </c>
      <c r="JI132">
        <f>IF(AND(Table1[[#This Row],[Rush Attempts]]=1,Table1[[#This Row],[Big Play Run]]=1),Table1[[#This Row],[Gn]],0)</f>
        <v>0</v>
      </c>
      <c r="JJ132">
        <f>IF(Table1[[#This Row],[PaRes]]="SAC",1,0)</f>
        <v>0</v>
      </c>
      <c r="JK132">
        <f>IF(Table1[[#This Row],[Sacks]]=1,Table1[[#This Row],[Gn]],0)</f>
        <v>0</v>
      </c>
      <c r="JL132">
        <f>IF(Table1[[#This Row],[PaRes]]="INT",1,0)</f>
        <v>0</v>
      </c>
      <c r="JM132">
        <f>IF(Table1[[#This Row],[pff_PENALTY]]&lt;&gt;"",1,0)</f>
        <v>0</v>
      </c>
      <c r="JN132">
        <f>Table1[[#This Row],[pff_PENYARDS]]</f>
        <v>0</v>
      </c>
      <c r="JO132">
        <f>IF(Table1[[#This Row],[S/End]]="TD",1,0)</f>
        <v>0</v>
      </c>
      <c r="JP132">
        <f>IF(OR(Table1[[#This Row],[S/End]]="FGGD"),1,0)</f>
        <v>0</v>
      </c>
      <c r="JQ132">
        <f>IF(OR(Table1[[#This Row],[S/End]]="FUM",Table1[[#This Row],[S/End]]="INT"),1,0)</f>
        <v>0</v>
      </c>
      <c r="JR132">
        <f>IF(AND(Table1[[#This Row],[Touchdown]]=1,Table1[[#This Row],[Pass Play]]=1),1,0)</f>
        <v>0</v>
      </c>
      <c r="JS132">
        <f t="shared" si="8"/>
        <v>0</v>
      </c>
      <c r="JT132">
        <f>IF(AND(OR(Table1[[#This Row],[Pass Play]]=1,Table1[[#This Row],[Rush Attempts]]=1),Table1[[#This Row],[Dn]]=3),1,0)</f>
        <v>0</v>
      </c>
      <c r="JU132">
        <f>IF(AND(Table1[[#This Row],[3rd down attempt]]=1,Table1[[#This Row],[EFF]]="Y"),1,0)</f>
        <v>0</v>
      </c>
      <c r="JV132">
        <f>IF(AND(Table1[[#This Row],[3rd down attempt]]=1,Table1[[#This Row],[Dist]]&gt;=7),1,0)</f>
        <v>0</v>
      </c>
      <c r="JW132">
        <f>IF(AND(OR(Table1[[#This Row],[Pass Play]]=1,Table1[[#This Row],[Rush Attempts]]=1),Table1[[#This Row],[Dn]]=4),1,0)</f>
        <v>0</v>
      </c>
      <c r="JX132">
        <f>IF(AND(Table1[[#This Row],[4th down attempt]]=1,Table1[[#This Row],[EFF]]="Y"),1,0)</f>
        <v>0</v>
      </c>
      <c r="JY132">
        <f>IF(AND(OR(Table1[[#This Row],[Pass Play]]=1,Table1[[#This Row],[Rush Attempts]]=1),Table1[[#This Row],[FPos]]&gt;=0,Table1[[#This Row],[FPos]]&lt;=20),1,0)</f>
        <v>0</v>
      </c>
      <c r="JZ132">
        <f>IF(AND(OR(Table1[[#This Row],[Pass Play]]=1,Table1[[#This Row],[Rush Attempts]]=1),Table1[[#This Row],[Dist]]&lt;=Table1[[#This Row],[Gn]]),1,0)</f>
        <v>0</v>
      </c>
      <c r="KA132">
        <f>IF(Table1[[#This Row],[S/End]]&lt;&gt;"",1,0)</f>
        <v>0</v>
      </c>
      <c r="KB132">
        <f>IF(Table1[[#This Row],[S/End]]="TD",1,0)</f>
        <v>0</v>
      </c>
      <c r="KC132">
        <f>IF(Table1[[#This Row],[S/End]]="FGGD",1,0)</f>
        <v>0</v>
      </c>
      <c r="KD132">
        <f>IF(AND(OR(Table1[[#This Row],[Pass Play]]=1,Table1[[#This Row],[Rush Attempts]]=1),Table1[[#This Row],[Gn]]&lt;0),1,0)</f>
        <v>0</v>
      </c>
      <c r="KE132" s="375">
        <f>IF(AND(Table1[[#This Row],[pff_DRVENDPSN]]=3,Table1[[#This Row],[pff_DRVENDEVENT]]="PUNT"),1,0)</f>
        <v>0</v>
      </c>
    </row>
    <row r="133" spans="1:291" hidden="1">
      <c r="A133">
        <v>8</v>
      </c>
      <c r="B133">
        <v>2103</v>
      </c>
      <c r="C133" t="s">
        <v>14477</v>
      </c>
      <c r="D133">
        <v>1</v>
      </c>
      <c r="E133">
        <v>3</v>
      </c>
      <c r="F133">
        <v>2</v>
      </c>
      <c r="G133">
        <v>4</v>
      </c>
      <c r="H133">
        <v>-49</v>
      </c>
      <c r="J133" t="s">
        <v>254</v>
      </c>
      <c r="K133">
        <v>11</v>
      </c>
      <c r="L133">
        <v>11</v>
      </c>
      <c r="M133" t="s">
        <v>1215</v>
      </c>
      <c r="N133" t="s">
        <v>827</v>
      </c>
      <c r="P133" t="s">
        <v>1216</v>
      </c>
      <c r="W133" t="s">
        <v>257</v>
      </c>
      <c r="X133" t="s">
        <v>3225</v>
      </c>
      <c r="AE133" t="s">
        <v>411</v>
      </c>
      <c r="AF133" t="s">
        <v>412</v>
      </c>
      <c r="AG133" t="s">
        <v>3225</v>
      </c>
      <c r="AH133" t="s">
        <v>257</v>
      </c>
      <c r="AJ133">
        <v>22</v>
      </c>
      <c r="AP133">
        <v>15</v>
      </c>
      <c r="AY133">
        <v>4</v>
      </c>
      <c r="BJ133" t="s">
        <v>261</v>
      </c>
      <c r="BQ133">
        <f t="shared" si="6"/>
        <v>0</v>
      </c>
      <c r="BR133">
        <f t="shared" si="7"/>
        <v>11</v>
      </c>
      <c r="BT133" t="s">
        <v>3091</v>
      </c>
      <c r="BV133">
        <v>0</v>
      </c>
      <c r="BX133">
        <v>0</v>
      </c>
      <c r="BY133" t="s">
        <v>3226</v>
      </c>
      <c r="CD133" s="3">
        <v>0.41250000000000003</v>
      </c>
      <c r="CF133" t="s">
        <v>3227</v>
      </c>
      <c r="CJ133">
        <v>0</v>
      </c>
      <c r="CK133" t="s">
        <v>3228</v>
      </c>
      <c r="CL133" s="4">
        <v>38444</v>
      </c>
      <c r="CM133" t="s">
        <v>3229</v>
      </c>
      <c r="CN133" t="s">
        <v>3230</v>
      </c>
      <c r="CO133">
        <v>0</v>
      </c>
      <c r="CQ133" t="s">
        <v>269</v>
      </c>
      <c r="CR133" t="s">
        <v>3091</v>
      </c>
      <c r="CU133" t="s">
        <v>3231</v>
      </c>
      <c r="CW133">
        <v>0</v>
      </c>
      <c r="CY133">
        <v>6</v>
      </c>
      <c r="CZ133" t="s">
        <v>614</v>
      </c>
      <c r="DA133">
        <v>43</v>
      </c>
      <c r="DB133">
        <v>9</v>
      </c>
      <c r="DC133" t="s">
        <v>1781</v>
      </c>
      <c r="DD133">
        <v>-31</v>
      </c>
      <c r="DF133" t="s">
        <v>3232</v>
      </c>
      <c r="DK133">
        <v>4</v>
      </c>
      <c r="DL133" s="4">
        <v>44456</v>
      </c>
      <c r="DM133">
        <v>20140</v>
      </c>
      <c r="DN133">
        <v>2021</v>
      </c>
      <c r="DO133">
        <v>0</v>
      </c>
      <c r="DQ133">
        <v>79327</v>
      </c>
      <c r="DR133">
        <v>17</v>
      </c>
      <c r="DU133" t="s">
        <v>294</v>
      </c>
      <c r="DV133" t="s">
        <v>294</v>
      </c>
      <c r="DX133">
        <v>7</v>
      </c>
      <c r="DY133" t="s">
        <v>275</v>
      </c>
      <c r="EE133">
        <v>0</v>
      </c>
      <c r="EF133" t="s">
        <v>3233</v>
      </c>
      <c r="EG133" t="s">
        <v>383</v>
      </c>
      <c r="EH133">
        <v>0</v>
      </c>
      <c r="EI133" t="s">
        <v>1224</v>
      </c>
      <c r="EJ133" t="s">
        <v>340</v>
      </c>
      <c r="EK133" t="s">
        <v>341</v>
      </c>
      <c r="EL133" t="s">
        <v>3234</v>
      </c>
      <c r="EM133" t="s">
        <v>3235</v>
      </c>
      <c r="EN133" t="s">
        <v>3236</v>
      </c>
      <c r="EO133" t="s">
        <v>282</v>
      </c>
      <c r="EP133" t="s">
        <v>345</v>
      </c>
      <c r="EQ133">
        <v>1</v>
      </c>
      <c r="ET133" t="s">
        <v>3237</v>
      </c>
      <c r="FE133">
        <v>0</v>
      </c>
      <c r="FF133">
        <v>9</v>
      </c>
      <c r="FG133" t="s">
        <v>308</v>
      </c>
      <c r="FI133" t="s">
        <v>308</v>
      </c>
      <c r="FL133">
        <v>0</v>
      </c>
      <c r="FN133">
        <v>0</v>
      </c>
      <c r="FQ133">
        <v>0</v>
      </c>
      <c r="FS133" t="s">
        <v>395</v>
      </c>
      <c r="FU133" t="s">
        <v>257</v>
      </c>
      <c r="FV133" t="s">
        <v>496</v>
      </c>
      <c r="FW133" t="s">
        <v>431</v>
      </c>
      <c r="FX133" t="s">
        <v>432</v>
      </c>
      <c r="FY133">
        <v>1</v>
      </c>
      <c r="GA133">
        <v>7</v>
      </c>
      <c r="GB133">
        <v>7</v>
      </c>
      <c r="GC133">
        <v>0</v>
      </c>
      <c r="GE133" t="s">
        <v>355</v>
      </c>
      <c r="GF133">
        <v>0</v>
      </c>
      <c r="GJ133">
        <v>0</v>
      </c>
      <c r="GK133">
        <v>0</v>
      </c>
      <c r="GM133" t="s">
        <v>3238</v>
      </c>
      <c r="GO133">
        <v>3</v>
      </c>
      <c r="HA133" t="s">
        <v>3239</v>
      </c>
      <c r="HC133" t="s">
        <v>313</v>
      </c>
      <c r="HD133" t="s">
        <v>313</v>
      </c>
      <c r="HF133">
        <v>0</v>
      </c>
      <c r="HG133">
        <v>11</v>
      </c>
      <c r="HH133">
        <v>7</v>
      </c>
      <c r="HI133" t="s">
        <v>275</v>
      </c>
      <c r="HL133">
        <v>4</v>
      </c>
      <c r="HP133" t="s">
        <v>3240</v>
      </c>
      <c r="HQ133" t="s">
        <v>1008</v>
      </c>
      <c r="HR133" t="s">
        <v>3241</v>
      </c>
      <c r="HW133">
        <v>47</v>
      </c>
      <c r="HX133">
        <v>3980774</v>
      </c>
      <c r="HY133" t="s">
        <v>492</v>
      </c>
      <c r="HZ133">
        <v>3980723</v>
      </c>
      <c r="IC133">
        <v>0</v>
      </c>
      <c r="ID133">
        <v>0</v>
      </c>
      <c r="IM133">
        <v>16</v>
      </c>
      <c r="IQ133" t="s">
        <v>3232</v>
      </c>
      <c r="IU133">
        <v>3</v>
      </c>
      <c r="IV133">
        <f>IF(AND(Table1[[#This Row],[R/P]]="P",Table1[[#This Row],[PaRes]]&lt;&gt;"SCRBL",Table1[[#This Row],[PaRes]]&lt;&gt;"RUN",Table1[[#This Row],[Penalty]]&lt;&gt;1),1,0)</f>
        <v>0</v>
      </c>
      <c r="IW133">
        <f>IF(AND(Table1[[#This Row],[Pass Play]]=1,Table1[[#This Row],[PaRes]]&lt;&gt;"SAC"),1,0)</f>
        <v>0</v>
      </c>
      <c r="IX133">
        <f>IF(Table1[[#This Row],[PaRes]]="COM",1,0)</f>
        <v>0</v>
      </c>
      <c r="IY133">
        <f>IF(Table1[[#This Row],[Pass Play]]=1,Table1[[#This Row],[Gn]],0)</f>
        <v>0</v>
      </c>
      <c r="IZ133">
        <f>IF(AND(Table1[[#This Row],[Pass Play]]=1,Table1[[#This Row],[EFF]]="Y"),1,0)</f>
        <v>0</v>
      </c>
      <c r="JA133">
        <f>IF(AND(Table1[[#This Row],[Pass Play]]=1,Table1[[#This Row],[EFF]]="Y"),Table1[[#This Row],[Gn]],0)</f>
        <v>0</v>
      </c>
      <c r="JB133">
        <f>IF(AND(Table1[[#This Row],[Pass Play]]=1,Table1[[#This Row],[Gn]]&gt;=15),1,0)</f>
        <v>0</v>
      </c>
      <c r="JC133">
        <f>IF(AND(Table1[[#This Row],[Pass Play]]=1,Table1[[#This Row],[Big Play Passes]]=1),Table1[[#This Row],[Gn]],0)</f>
        <v>0</v>
      </c>
      <c r="JD133">
        <f>IF(AND(OR(Table1[[#This Row],[R/P]]="R",Table1[[#This Row],[PaRes]]="SCRBL",Table1[[#This Row],[PaRes]]="RUN"),Table1[[#This Row],[Penalty]]&lt;&gt;1),1,0)</f>
        <v>1</v>
      </c>
      <c r="JE133">
        <f>IF(Table1[[#This Row],[Rush Attempts]]=1,Table1[[#This Row],[Gn]],0)</f>
        <v>4</v>
      </c>
      <c r="JF133">
        <f>IF(AND(Table1[[#This Row],[Rush Attempts]]=1,Table1[[#This Row],[EFF]]="Y"),1,0)</f>
        <v>1</v>
      </c>
      <c r="JG133">
        <f>IF(AND(Table1[[#This Row],[Rush Attempts]]=1,Table1[[#This Row],[EFF]]="Y"),Table1[[#This Row],[Gn]],0)</f>
        <v>4</v>
      </c>
      <c r="JH133">
        <f>IF(AND(Table1[[#This Row],[Rush Attempts]]=1,Table1[[#This Row],[Gn]]&gt;=10),1,0)</f>
        <v>0</v>
      </c>
      <c r="JI133">
        <f>IF(AND(Table1[[#This Row],[Rush Attempts]]=1,Table1[[#This Row],[Big Play Run]]=1),Table1[[#This Row],[Gn]],0)</f>
        <v>0</v>
      </c>
      <c r="JJ133">
        <f>IF(Table1[[#This Row],[PaRes]]="SAC",1,0)</f>
        <v>0</v>
      </c>
      <c r="JK133">
        <f>IF(Table1[[#This Row],[Sacks]]=1,Table1[[#This Row],[Gn]],0)</f>
        <v>0</v>
      </c>
      <c r="JL133">
        <f>IF(Table1[[#This Row],[PaRes]]="INT",1,0)</f>
        <v>0</v>
      </c>
      <c r="JM133">
        <f>IF(Table1[[#This Row],[pff_PENALTY]]&lt;&gt;"",1,0)</f>
        <v>0</v>
      </c>
      <c r="JN133">
        <f>Table1[[#This Row],[pff_PENYARDS]]</f>
        <v>0</v>
      </c>
      <c r="JO133">
        <f>IF(Table1[[#This Row],[S/End]]="TD",1,0)</f>
        <v>0</v>
      </c>
      <c r="JP133">
        <f>IF(OR(Table1[[#This Row],[S/End]]="FGGD"),1,0)</f>
        <v>0</v>
      </c>
      <c r="JQ133">
        <f>IF(OR(Table1[[#This Row],[S/End]]="FUM",Table1[[#This Row],[S/End]]="INT"),1,0)</f>
        <v>0</v>
      </c>
      <c r="JR133">
        <f>IF(AND(Table1[[#This Row],[Touchdown]]=1,Table1[[#This Row],[Pass Play]]=1),1,0)</f>
        <v>0</v>
      </c>
      <c r="JS133">
        <f t="shared" si="8"/>
        <v>0</v>
      </c>
      <c r="JT133">
        <f>IF(AND(OR(Table1[[#This Row],[Pass Play]]=1,Table1[[#This Row],[Rush Attempts]]=1),Table1[[#This Row],[Dn]]=3),1,0)</f>
        <v>1</v>
      </c>
      <c r="JU133">
        <f>IF(AND(Table1[[#This Row],[3rd down attempt]]=1,Table1[[#This Row],[EFF]]="Y"),1,0)</f>
        <v>1</v>
      </c>
      <c r="JV133">
        <f>IF(AND(Table1[[#This Row],[3rd down attempt]]=1,Table1[[#This Row],[Dist]]&gt;=7),1,0)</f>
        <v>0</v>
      </c>
      <c r="JW133">
        <f>IF(AND(OR(Table1[[#This Row],[Pass Play]]=1,Table1[[#This Row],[Rush Attempts]]=1),Table1[[#This Row],[Dn]]=4),1,0)</f>
        <v>0</v>
      </c>
      <c r="JX133">
        <f>IF(AND(Table1[[#This Row],[4th down attempt]]=1,Table1[[#This Row],[EFF]]="Y"),1,0)</f>
        <v>0</v>
      </c>
      <c r="JY133">
        <f>IF(AND(OR(Table1[[#This Row],[Pass Play]]=1,Table1[[#This Row],[Rush Attempts]]=1),Table1[[#This Row],[FPos]]&gt;=0,Table1[[#This Row],[FPos]]&lt;=20),1,0)</f>
        <v>0</v>
      </c>
      <c r="JZ133">
        <f>IF(AND(OR(Table1[[#This Row],[Pass Play]]=1,Table1[[#This Row],[Rush Attempts]]=1),Table1[[#This Row],[Dist]]&lt;=Table1[[#This Row],[Gn]]),1,0)</f>
        <v>1</v>
      </c>
      <c r="KA133">
        <f>IF(Table1[[#This Row],[S/End]]&lt;&gt;"",1,0)</f>
        <v>0</v>
      </c>
      <c r="KB133">
        <f>IF(Table1[[#This Row],[S/End]]="TD",1,0)</f>
        <v>0</v>
      </c>
      <c r="KC133">
        <f>IF(Table1[[#This Row],[S/End]]="FGGD",1,0)</f>
        <v>0</v>
      </c>
      <c r="KD133">
        <f>IF(AND(OR(Table1[[#This Row],[Pass Play]]=1,Table1[[#This Row],[Rush Attempts]]=1),Table1[[#This Row],[Gn]]&lt;0),1,0)</f>
        <v>0</v>
      </c>
      <c r="KE133" s="375">
        <f>IF(AND(Table1[[#This Row],[pff_DRVENDPSN]]=3,Table1[[#This Row],[pff_DRVENDEVENT]]="PUNT"),1,0)</f>
        <v>0</v>
      </c>
    </row>
    <row r="134" spans="1:291" hidden="1">
      <c r="A134">
        <v>9</v>
      </c>
      <c r="B134">
        <v>2103</v>
      </c>
      <c r="C134" t="s">
        <v>14477</v>
      </c>
      <c r="D134">
        <v>1</v>
      </c>
      <c r="E134">
        <v>1</v>
      </c>
      <c r="F134">
        <v>10</v>
      </c>
      <c r="G134">
        <v>4</v>
      </c>
      <c r="H134">
        <v>47</v>
      </c>
      <c r="J134" t="s">
        <v>254</v>
      </c>
      <c r="K134">
        <v>12</v>
      </c>
      <c r="L134">
        <v>12</v>
      </c>
      <c r="M134" t="s">
        <v>3243</v>
      </c>
      <c r="N134" t="s">
        <v>256</v>
      </c>
      <c r="P134" t="s">
        <v>255</v>
      </c>
      <c r="Q134" t="s">
        <v>1067</v>
      </c>
      <c r="T134" t="s">
        <v>3244</v>
      </c>
      <c r="W134" t="s">
        <v>257</v>
      </c>
      <c r="X134" t="s">
        <v>3245</v>
      </c>
      <c r="AE134" t="s">
        <v>411</v>
      </c>
      <c r="AF134" t="s">
        <v>412</v>
      </c>
      <c r="AG134" t="s">
        <v>3245</v>
      </c>
      <c r="AH134" t="s">
        <v>257</v>
      </c>
      <c r="AJ134">
        <v>20</v>
      </c>
      <c r="AP134">
        <v>15</v>
      </c>
      <c r="BJ134" t="s">
        <v>607</v>
      </c>
      <c r="BQ134">
        <f t="shared" si="6"/>
        <v>0</v>
      </c>
      <c r="BR134">
        <f t="shared" si="7"/>
        <v>2</v>
      </c>
      <c r="BT134" t="s">
        <v>3091</v>
      </c>
      <c r="BV134">
        <v>0</v>
      </c>
      <c r="BX134">
        <v>0</v>
      </c>
      <c r="BY134" t="s">
        <v>3246</v>
      </c>
      <c r="CD134" s="3">
        <v>0.38750000000000001</v>
      </c>
      <c r="CF134" t="s">
        <v>3247</v>
      </c>
      <c r="CJ134">
        <v>0</v>
      </c>
      <c r="CK134" t="s">
        <v>3248</v>
      </c>
      <c r="CL134" s="4">
        <v>38444</v>
      </c>
      <c r="CM134" t="s">
        <v>3249</v>
      </c>
      <c r="CN134" t="s">
        <v>3250</v>
      </c>
      <c r="CO134">
        <v>0</v>
      </c>
      <c r="CP134" t="s">
        <v>3251</v>
      </c>
      <c r="CQ134" t="s">
        <v>418</v>
      </c>
      <c r="CR134" t="s">
        <v>3091</v>
      </c>
      <c r="CU134" t="s">
        <v>3252</v>
      </c>
      <c r="CW134">
        <v>0</v>
      </c>
      <c r="CY134">
        <v>7</v>
      </c>
      <c r="CZ134" t="s">
        <v>614</v>
      </c>
      <c r="DA134">
        <v>43</v>
      </c>
      <c r="DB134">
        <v>9</v>
      </c>
      <c r="DC134" t="s">
        <v>1781</v>
      </c>
      <c r="DD134">
        <v>-31</v>
      </c>
      <c r="DF134" t="s">
        <v>3253</v>
      </c>
      <c r="DK134">
        <v>4</v>
      </c>
      <c r="DL134" s="4">
        <v>44456</v>
      </c>
      <c r="DM134">
        <v>20140</v>
      </c>
      <c r="DN134">
        <v>2021</v>
      </c>
      <c r="DO134">
        <v>0</v>
      </c>
      <c r="DQ134">
        <v>79327</v>
      </c>
      <c r="DR134">
        <v>18</v>
      </c>
      <c r="DU134" t="s">
        <v>294</v>
      </c>
      <c r="DV134" t="s">
        <v>294</v>
      </c>
      <c r="DX134">
        <v>7</v>
      </c>
      <c r="DY134" t="s">
        <v>275</v>
      </c>
      <c r="EE134">
        <v>0</v>
      </c>
      <c r="EF134" t="s">
        <v>1716</v>
      </c>
      <c r="EG134" t="s">
        <v>675</v>
      </c>
      <c r="EH134">
        <v>0</v>
      </c>
      <c r="EJ134" t="s">
        <v>454</v>
      </c>
      <c r="EK134" t="s">
        <v>3254</v>
      </c>
      <c r="EL134" t="s">
        <v>3255</v>
      </c>
      <c r="EM134" t="s">
        <v>3256</v>
      </c>
      <c r="EN134" t="s">
        <v>3257</v>
      </c>
      <c r="EO134" t="s">
        <v>418</v>
      </c>
      <c r="EP134" t="s">
        <v>283</v>
      </c>
      <c r="EQ134">
        <v>0</v>
      </c>
      <c r="ET134" t="s">
        <v>3258</v>
      </c>
      <c r="FE134">
        <v>0</v>
      </c>
      <c r="FF134">
        <v>6</v>
      </c>
      <c r="FG134" t="s">
        <v>429</v>
      </c>
      <c r="FI134" t="s">
        <v>429</v>
      </c>
      <c r="FL134">
        <v>0</v>
      </c>
      <c r="FN134">
        <v>0</v>
      </c>
      <c r="FQ134">
        <v>0</v>
      </c>
      <c r="FS134" t="s">
        <v>1177</v>
      </c>
      <c r="FU134" t="s">
        <v>257</v>
      </c>
      <c r="FV134" t="s">
        <v>1178</v>
      </c>
      <c r="FW134" t="s">
        <v>431</v>
      </c>
      <c r="FY134">
        <v>0</v>
      </c>
      <c r="GA134">
        <v>7</v>
      </c>
      <c r="GB134">
        <v>7</v>
      </c>
      <c r="GC134">
        <v>0</v>
      </c>
      <c r="GF134">
        <v>0</v>
      </c>
      <c r="GG134" t="s">
        <v>895</v>
      </c>
      <c r="GJ134">
        <v>0</v>
      </c>
      <c r="GK134">
        <v>0</v>
      </c>
      <c r="GM134" t="s">
        <v>3259</v>
      </c>
      <c r="GO134">
        <v>2</v>
      </c>
      <c r="HA134" t="s">
        <v>3260</v>
      </c>
      <c r="HC134" t="s">
        <v>294</v>
      </c>
      <c r="HD134" t="s">
        <v>294</v>
      </c>
      <c r="HE134" t="s">
        <v>3261</v>
      </c>
      <c r="HF134">
        <v>0</v>
      </c>
      <c r="HG134">
        <v>12</v>
      </c>
      <c r="HH134">
        <v>7</v>
      </c>
      <c r="HI134" t="s">
        <v>275</v>
      </c>
      <c r="HL134">
        <v>3</v>
      </c>
      <c r="HW134">
        <v>43</v>
      </c>
      <c r="HX134">
        <v>3980823</v>
      </c>
      <c r="HY134" t="s">
        <v>1541</v>
      </c>
      <c r="HZ134">
        <v>3980774</v>
      </c>
      <c r="IC134">
        <v>0</v>
      </c>
      <c r="ID134">
        <v>0</v>
      </c>
      <c r="IM134">
        <v>17</v>
      </c>
      <c r="IO134" t="s">
        <v>3253</v>
      </c>
      <c r="IQ134" t="s">
        <v>3253</v>
      </c>
      <c r="IU134">
        <v>3</v>
      </c>
      <c r="IV134">
        <f>IF(AND(Table1[[#This Row],[R/P]]="P",Table1[[#This Row],[PaRes]]&lt;&gt;"SCRBL",Table1[[#This Row],[PaRes]]&lt;&gt;"RUN",Table1[[#This Row],[Penalty]]&lt;&gt;1),1,0)</f>
        <v>0</v>
      </c>
      <c r="IW134">
        <f>IF(AND(Table1[[#This Row],[Pass Play]]=1,Table1[[#This Row],[PaRes]]&lt;&gt;"SAC"),1,0)</f>
        <v>0</v>
      </c>
      <c r="IX134">
        <f>IF(Table1[[#This Row],[PaRes]]="COM",1,0)</f>
        <v>0</v>
      </c>
      <c r="IY134">
        <f>IF(Table1[[#This Row],[Pass Play]]=1,Table1[[#This Row],[Gn]],0)</f>
        <v>0</v>
      </c>
      <c r="IZ134">
        <f>IF(AND(Table1[[#This Row],[Pass Play]]=1,Table1[[#This Row],[EFF]]="Y"),1,0)</f>
        <v>0</v>
      </c>
      <c r="JA134">
        <f>IF(AND(Table1[[#This Row],[Pass Play]]=1,Table1[[#This Row],[EFF]]="Y"),Table1[[#This Row],[Gn]],0)</f>
        <v>0</v>
      </c>
      <c r="JB134">
        <f>IF(AND(Table1[[#This Row],[Pass Play]]=1,Table1[[#This Row],[Gn]]&gt;=15),1,0)</f>
        <v>0</v>
      </c>
      <c r="JC134">
        <f>IF(AND(Table1[[#This Row],[Pass Play]]=1,Table1[[#This Row],[Big Play Passes]]=1),Table1[[#This Row],[Gn]],0)</f>
        <v>0</v>
      </c>
      <c r="JD134">
        <f>IF(AND(OR(Table1[[#This Row],[R/P]]="R",Table1[[#This Row],[PaRes]]="SCRBL",Table1[[#This Row],[PaRes]]="RUN"),Table1[[#This Row],[Penalty]]&lt;&gt;1),1,0)</f>
        <v>1</v>
      </c>
      <c r="JE134">
        <f>IF(Table1[[#This Row],[Rush Attempts]]=1,Table1[[#This Row],[Gn]],0)</f>
        <v>4</v>
      </c>
      <c r="JF134">
        <f>IF(AND(Table1[[#This Row],[Rush Attempts]]=1,Table1[[#This Row],[EFF]]="Y"),1,0)</f>
        <v>1</v>
      </c>
      <c r="JG134">
        <f>IF(AND(Table1[[#This Row],[Rush Attempts]]=1,Table1[[#This Row],[EFF]]="Y"),Table1[[#This Row],[Gn]],0)</f>
        <v>4</v>
      </c>
      <c r="JH134">
        <f>IF(AND(Table1[[#This Row],[Rush Attempts]]=1,Table1[[#This Row],[Gn]]&gt;=10),1,0)</f>
        <v>0</v>
      </c>
      <c r="JI134">
        <f>IF(AND(Table1[[#This Row],[Rush Attempts]]=1,Table1[[#This Row],[Big Play Run]]=1),Table1[[#This Row],[Gn]],0)</f>
        <v>0</v>
      </c>
      <c r="JJ134">
        <f>IF(Table1[[#This Row],[PaRes]]="SAC",1,0)</f>
        <v>0</v>
      </c>
      <c r="JK134">
        <f>IF(Table1[[#This Row],[Sacks]]=1,Table1[[#This Row],[Gn]],0)</f>
        <v>0</v>
      </c>
      <c r="JL134">
        <f>IF(Table1[[#This Row],[PaRes]]="INT",1,0)</f>
        <v>0</v>
      </c>
      <c r="JM134">
        <f>IF(Table1[[#This Row],[pff_PENALTY]]&lt;&gt;"",1,0)</f>
        <v>0</v>
      </c>
      <c r="JN134">
        <f>Table1[[#This Row],[pff_PENYARDS]]</f>
        <v>0</v>
      </c>
      <c r="JO134">
        <f>IF(Table1[[#This Row],[S/End]]="TD",1,0)</f>
        <v>0</v>
      </c>
      <c r="JP134">
        <f>IF(OR(Table1[[#This Row],[S/End]]="FGGD"),1,0)</f>
        <v>0</v>
      </c>
      <c r="JQ134">
        <f>IF(OR(Table1[[#This Row],[S/End]]="FUM",Table1[[#This Row],[S/End]]="INT"),1,0)</f>
        <v>0</v>
      </c>
      <c r="JR134">
        <f>IF(AND(Table1[[#This Row],[Touchdown]]=1,Table1[[#This Row],[Pass Play]]=1),1,0)</f>
        <v>0</v>
      </c>
      <c r="JS134">
        <f t="shared" si="8"/>
        <v>0</v>
      </c>
      <c r="JT134">
        <f>IF(AND(OR(Table1[[#This Row],[Pass Play]]=1,Table1[[#This Row],[Rush Attempts]]=1),Table1[[#This Row],[Dn]]=3),1,0)</f>
        <v>0</v>
      </c>
      <c r="JU134">
        <f>IF(AND(Table1[[#This Row],[3rd down attempt]]=1,Table1[[#This Row],[EFF]]="Y"),1,0)</f>
        <v>0</v>
      </c>
      <c r="JV134">
        <f>IF(AND(Table1[[#This Row],[3rd down attempt]]=1,Table1[[#This Row],[Dist]]&gt;=7),1,0)</f>
        <v>0</v>
      </c>
      <c r="JW134">
        <f>IF(AND(OR(Table1[[#This Row],[Pass Play]]=1,Table1[[#This Row],[Rush Attempts]]=1),Table1[[#This Row],[Dn]]=4),1,0)</f>
        <v>0</v>
      </c>
      <c r="JX134">
        <f>IF(AND(Table1[[#This Row],[4th down attempt]]=1,Table1[[#This Row],[EFF]]="Y"),1,0)</f>
        <v>0</v>
      </c>
      <c r="JY134">
        <f>IF(AND(OR(Table1[[#This Row],[Pass Play]]=1,Table1[[#This Row],[Rush Attempts]]=1),Table1[[#This Row],[FPos]]&gt;=0,Table1[[#This Row],[FPos]]&lt;=20),1,0)</f>
        <v>0</v>
      </c>
      <c r="JZ134">
        <f>IF(AND(OR(Table1[[#This Row],[Pass Play]]=1,Table1[[#This Row],[Rush Attempts]]=1),Table1[[#This Row],[Dist]]&lt;=Table1[[#This Row],[Gn]]),1,0)</f>
        <v>0</v>
      </c>
      <c r="KA134">
        <f>IF(Table1[[#This Row],[S/End]]&lt;&gt;"",1,0)</f>
        <v>0</v>
      </c>
      <c r="KB134">
        <f>IF(Table1[[#This Row],[S/End]]="TD",1,0)</f>
        <v>0</v>
      </c>
      <c r="KC134">
        <f>IF(Table1[[#This Row],[S/End]]="FGGD",1,0)</f>
        <v>0</v>
      </c>
      <c r="KD134">
        <f>IF(AND(OR(Table1[[#This Row],[Pass Play]]=1,Table1[[#This Row],[Rush Attempts]]=1),Table1[[#This Row],[Gn]]&lt;0),1,0)</f>
        <v>0</v>
      </c>
      <c r="KE134" s="375">
        <f>IF(AND(Table1[[#This Row],[pff_DRVENDPSN]]=3,Table1[[#This Row],[pff_DRVENDEVENT]]="PUNT"),1,0)</f>
        <v>0</v>
      </c>
    </row>
    <row r="135" spans="1:291" hidden="1">
      <c r="A135">
        <v>10</v>
      </c>
      <c r="B135">
        <v>2103</v>
      </c>
      <c r="C135" t="s">
        <v>14477</v>
      </c>
      <c r="D135">
        <v>1</v>
      </c>
      <c r="E135">
        <v>2</v>
      </c>
      <c r="F135">
        <v>6</v>
      </c>
      <c r="G135">
        <v>0</v>
      </c>
      <c r="H135">
        <v>43</v>
      </c>
      <c r="J135" t="s">
        <v>298</v>
      </c>
      <c r="K135">
        <v>12</v>
      </c>
      <c r="L135">
        <v>12</v>
      </c>
      <c r="M135" t="s">
        <v>3243</v>
      </c>
      <c r="N135" t="s">
        <v>256</v>
      </c>
      <c r="P135" t="s">
        <v>255</v>
      </c>
      <c r="Q135" t="s">
        <v>1067</v>
      </c>
      <c r="T135" t="s">
        <v>3244</v>
      </c>
      <c r="W135" t="s">
        <v>253</v>
      </c>
      <c r="X135" t="s">
        <v>3263</v>
      </c>
      <c r="Y135" t="s">
        <v>3264</v>
      </c>
      <c r="Z135" t="s">
        <v>3265</v>
      </c>
      <c r="AB135" t="s">
        <v>3266</v>
      </c>
      <c r="AC135" t="s">
        <v>3267</v>
      </c>
      <c r="AK135" t="s">
        <v>756</v>
      </c>
      <c r="AP135">
        <v>15</v>
      </c>
      <c r="BJ135" t="s">
        <v>607</v>
      </c>
      <c r="BQ135">
        <f t="shared" si="6"/>
        <v>1</v>
      </c>
      <c r="BR135">
        <f t="shared" si="7"/>
        <v>0</v>
      </c>
      <c r="BT135" t="s">
        <v>3091</v>
      </c>
      <c r="BV135">
        <v>0</v>
      </c>
      <c r="BX135">
        <v>0</v>
      </c>
      <c r="BY135" t="s">
        <v>3268</v>
      </c>
      <c r="CA135">
        <v>1</v>
      </c>
      <c r="CD135" s="3">
        <v>0.36319444444444443</v>
      </c>
      <c r="CE135" t="s">
        <v>257</v>
      </c>
      <c r="CF135" t="s">
        <v>3269</v>
      </c>
      <c r="CG135">
        <v>9</v>
      </c>
      <c r="CI135" t="s">
        <v>331</v>
      </c>
      <c r="CJ135">
        <v>0</v>
      </c>
      <c r="CK135" t="s">
        <v>3270</v>
      </c>
      <c r="CL135" s="4">
        <v>38444</v>
      </c>
      <c r="CM135" t="s">
        <v>3271</v>
      </c>
      <c r="CN135" t="s">
        <v>3272</v>
      </c>
      <c r="CO135">
        <v>0</v>
      </c>
      <c r="CP135" t="s">
        <v>3273</v>
      </c>
      <c r="CQ135" t="s">
        <v>282</v>
      </c>
      <c r="CR135" t="s">
        <v>3091</v>
      </c>
      <c r="CU135" t="s">
        <v>2208</v>
      </c>
      <c r="CW135">
        <v>0</v>
      </c>
      <c r="CY135">
        <v>8</v>
      </c>
      <c r="CZ135" t="s">
        <v>614</v>
      </c>
      <c r="DA135">
        <v>43</v>
      </c>
      <c r="DB135">
        <v>9</v>
      </c>
      <c r="DC135" t="s">
        <v>1781</v>
      </c>
      <c r="DD135">
        <v>-31</v>
      </c>
      <c r="DK135">
        <v>0</v>
      </c>
      <c r="DL135" s="4">
        <v>44456</v>
      </c>
      <c r="DM135">
        <v>20140</v>
      </c>
      <c r="DN135">
        <v>2021</v>
      </c>
      <c r="DO135">
        <v>0</v>
      </c>
      <c r="DQ135">
        <v>79327</v>
      </c>
      <c r="DR135">
        <v>19</v>
      </c>
      <c r="DU135" t="s">
        <v>294</v>
      </c>
      <c r="DV135" t="s">
        <v>294</v>
      </c>
      <c r="DX135">
        <v>7</v>
      </c>
      <c r="DY135" t="s">
        <v>275</v>
      </c>
      <c r="EB135" t="s">
        <v>3274</v>
      </c>
      <c r="EE135">
        <v>0</v>
      </c>
      <c r="EF135" t="s">
        <v>3275</v>
      </c>
      <c r="EG135" t="s">
        <v>422</v>
      </c>
      <c r="EH135">
        <v>0</v>
      </c>
      <c r="EJ135" t="s">
        <v>454</v>
      </c>
      <c r="EK135" t="s">
        <v>3254</v>
      </c>
      <c r="EL135" t="s">
        <v>3276</v>
      </c>
      <c r="EM135" t="s">
        <v>3277</v>
      </c>
      <c r="EO135" t="s">
        <v>269</v>
      </c>
      <c r="EP135" t="s">
        <v>283</v>
      </c>
      <c r="EQ135">
        <v>0</v>
      </c>
      <c r="ER135" t="s">
        <v>3278</v>
      </c>
      <c r="ES135" t="s">
        <v>3279</v>
      </c>
      <c r="ET135" t="s">
        <v>3280</v>
      </c>
      <c r="EU135">
        <v>17</v>
      </c>
      <c r="EV135" t="s">
        <v>257</v>
      </c>
      <c r="EW135" t="s">
        <v>1983</v>
      </c>
      <c r="EX135" t="s">
        <v>2977</v>
      </c>
      <c r="EY135" t="s">
        <v>1982</v>
      </c>
      <c r="FB135" t="s">
        <v>269</v>
      </c>
      <c r="FC135" t="s">
        <v>3281</v>
      </c>
      <c r="FE135">
        <v>1</v>
      </c>
      <c r="FF135">
        <v>10</v>
      </c>
      <c r="FL135">
        <v>0</v>
      </c>
      <c r="FN135">
        <v>0</v>
      </c>
      <c r="FQ135">
        <v>0</v>
      </c>
      <c r="FS135" t="s">
        <v>1177</v>
      </c>
      <c r="FV135" t="s">
        <v>1178</v>
      </c>
      <c r="FW135" t="s">
        <v>431</v>
      </c>
      <c r="FY135">
        <v>0</v>
      </c>
      <c r="GA135">
        <v>7</v>
      </c>
      <c r="GB135">
        <v>7</v>
      </c>
      <c r="GC135">
        <v>0</v>
      </c>
      <c r="GD135" t="s">
        <v>3282</v>
      </c>
      <c r="GF135">
        <v>0</v>
      </c>
      <c r="GG135" t="s">
        <v>895</v>
      </c>
      <c r="GI135">
        <v>3</v>
      </c>
      <c r="GJ135">
        <v>0</v>
      </c>
      <c r="GK135">
        <v>0</v>
      </c>
      <c r="GM135" t="s">
        <v>3283</v>
      </c>
      <c r="GP135" t="s">
        <v>499</v>
      </c>
      <c r="GR135">
        <v>50</v>
      </c>
      <c r="HA135" t="s">
        <v>3284</v>
      </c>
      <c r="HC135" t="s">
        <v>313</v>
      </c>
      <c r="HD135" t="s">
        <v>313</v>
      </c>
      <c r="HE135" t="s">
        <v>1942</v>
      </c>
      <c r="HF135">
        <v>0</v>
      </c>
      <c r="HG135">
        <v>12</v>
      </c>
      <c r="HH135">
        <v>7</v>
      </c>
      <c r="HI135" t="s">
        <v>275</v>
      </c>
      <c r="HK135" t="s">
        <v>387</v>
      </c>
      <c r="HL135" t="s">
        <v>499</v>
      </c>
      <c r="HM135" t="s">
        <v>3279</v>
      </c>
      <c r="HO135" t="s">
        <v>3285</v>
      </c>
      <c r="HP135" t="s">
        <v>3286</v>
      </c>
      <c r="HQ135" t="s">
        <v>3287</v>
      </c>
      <c r="HR135" t="s">
        <v>3288</v>
      </c>
      <c r="HT135" t="s">
        <v>3289</v>
      </c>
      <c r="HW135">
        <v>43</v>
      </c>
      <c r="HX135">
        <v>3980846</v>
      </c>
      <c r="HY135" t="s">
        <v>3279</v>
      </c>
      <c r="HZ135">
        <v>3980823</v>
      </c>
      <c r="IC135">
        <v>-0.5</v>
      </c>
      <c r="ID135">
        <v>1</v>
      </c>
      <c r="IM135">
        <v>18</v>
      </c>
      <c r="IU135">
        <v>3</v>
      </c>
      <c r="IV135">
        <f>IF(AND(Table1[[#This Row],[R/P]]="P",Table1[[#This Row],[PaRes]]&lt;&gt;"SCRBL",Table1[[#This Row],[PaRes]]&lt;&gt;"RUN",Table1[[#This Row],[Penalty]]&lt;&gt;1),1,0)</f>
        <v>1</v>
      </c>
      <c r="IW135">
        <f>IF(AND(Table1[[#This Row],[Pass Play]]=1,Table1[[#This Row],[PaRes]]&lt;&gt;"SAC"),1,0)</f>
        <v>1</v>
      </c>
      <c r="IX135">
        <f>IF(Table1[[#This Row],[PaRes]]="COM",1,0)</f>
        <v>0</v>
      </c>
      <c r="IY135">
        <f>IF(Table1[[#This Row],[Pass Play]]=1,Table1[[#This Row],[Gn]],0)</f>
        <v>0</v>
      </c>
      <c r="IZ135">
        <f>IF(AND(Table1[[#This Row],[Pass Play]]=1,Table1[[#This Row],[EFF]]="Y"),1,0)</f>
        <v>0</v>
      </c>
      <c r="JA135">
        <f>IF(AND(Table1[[#This Row],[Pass Play]]=1,Table1[[#This Row],[EFF]]="Y"),Table1[[#This Row],[Gn]],0)</f>
        <v>0</v>
      </c>
      <c r="JB135">
        <f>IF(AND(Table1[[#This Row],[Pass Play]]=1,Table1[[#This Row],[Gn]]&gt;=15),1,0)</f>
        <v>0</v>
      </c>
      <c r="JC135">
        <f>IF(AND(Table1[[#This Row],[Pass Play]]=1,Table1[[#This Row],[Big Play Passes]]=1),Table1[[#This Row],[Gn]],0)</f>
        <v>0</v>
      </c>
      <c r="JD135">
        <f>IF(AND(OR(Table1[[#This Row],[R/P]]="R",Table1[[#This Row],[PaRes]]="SCRBL",Table1[[#This Row],[PaRes]]="RUN"),Table1[[#This Row],[Penalty]]&lt;&gt;1),1,0)</f>
        <v>0</v>
      </c>
      <c r="JE135">
        <f>IF(Table1[[#This Row],[Rush Attempts]]=1,Table1[[#This Row],[Gn]],0)</f>
        <v>0</v>
      </c>
      <c r="JF135">
        <f>IF(AND(Table1[[#This Row],[Rush Attempts]]=1,Table1[[#This Row],[EFF]]="Y"),1,0)</f>
        <v>0</v>
      </c>
      <c r="JG135">
        <f>IF(AND(Table1[[#This Row],[Rush Attempts]]=1,Table1[[#This Row],[EFF]]="Y"),Table1[[#This Row],[Gn]],0)</f>
        <v>0</v>
      </c>
      <c r="JH135">
        <f>IF(AND(Table1[[#This Row],[Rush Attempts]]=1,Table1[[#This Row],[Gn]]&gt;=10),1,0)</f>
        <v>0</v>
      </c>
      <c r="JI135">
        <f>IF(AND(Table1[[#This Row],[Rush Attempts]]=1,Table1[[#This Row],[Big Play Run]]=1),Table1[[#This Row],[Gn]],0)</f>
        <v>0</v>
      </c>
      <c r="JJ135">
        <f>IF(Table1[[#This Row],[PaRes]]="SAC",1,0)</f>
        <v>0</v>
      </c>
      <c r="JK135">
        <f>IF(Table1[[#This Row],[Sacks]]=1,Table1[[#This Row],[Gn]],0)</f>
        <v>0</v>
      </c>
      <c r="JL135">
        <f>IF(Table1[[#This Row],[PaRes]]="INT",1,0)</f>
        <v>0</v>
      </c>
      <c r="JM135">
        <f>IF(Table1[[#This Row],[pff_PENALTY]]&lt;&gt;"",1,0)</f>
        <v>0</v>
      </c>
      <c r="JN135">
        <f>Table1[[#This Row],[pff_PENYARDS]]</f>
        <v>0</v>
      </c>
      <c r="JO135">
        <f>IF(Table1[[#This Row],[S/End]]="TD",1,0)</f>
        <v>0</v>
      </c>
      <c r="JP135">
        <f>IF(OR(Table1[[#This Row],[S/End]]="FGGD"),1,0)</f>
        <v>0</v>
      </c>
      <c r="JQ135">
        <f>IF(OR(Table1[[#This Row],[S/End]]="FUM",Table1[[#This Row],[S/End]]="INT"),1,0)</f>
        <v>0</v>
      </c>
      <c r="JR135">
        <f>IF(AND(Table1[[#This Row],[Touchdown]]=1,Table1[[#This Row],[Pass Play]]=1),1,0)</f>
        <v>0</v>
      </c>
      <c r="JS135">
        <f t="shared" si="8"/>
        <v>0</v>
      </c>
      <c r="JT135">
        <f>IF(AND(OR(Table1[[#This Row],[Pass Play]]=1,Table1[[#This Row],[Rush Attempts]]=1),Table1[[#This Row],[Dn]]=3),1,0)</f>
        <v>0</v>
      </c>
      <c r="JU135">
        <f>IF(AND(Table1[[#This Row],[3rd down attempt]]=1,Table1[[#This Row],[EFF]]="Y"),1,0)</f>
        <v>0</v>
      </c>
      <c r="JV135">
        <f>IF(AND(Table1[[#This Row],[3rd down attempt]]=1,Table1[[#This Row],[Dist]]&gt;=7),1,0)</f>
        <v>0</v>
      </c>
      <c r="JW135">
        <f>IF(AND(OR(Table1[[#This Row],[Pass Play]]=1,Table1[[#This Row],[Rush Attempts]]=1),Table1[[#This Row],[Dn]]=4),1,0)</f>
        <v>0</v>
      </c>
      <c r="JX135">
        <f>IF(AND(Table1[[#This Row],[4th down attempt]]=1,Table1[[#This Row],[EFF]]="Y"),1,0)</f>
        <v>0</v>
      </c>
      <c r="JY135">
        <f>IF(AND(OR(Table1[[#This Row],[Pass Play]]=1,Table1[[#This Row],[Rush Attempts]]=1),Table1[[#This Row],[FPos]]&gt;=0,Table1[[#This Row],[FPos]]&lt;=20),1,0)</f>
        <v>0</v>
      </c>
      <c r="JZ135">
        <f>IF(AND(OR(Table1[[#This Row],[Pass Play]]=1,Table1[[#This Row],[Rush Attempts]]=1),Table1[[#This Row],[Dist]]&lt;=Table1[[#This Row],[Gn]]),1,0)</f>
        <v>0</v>
      </c>
      <c r="KA135">
        <f>IF(Table1[[#This Row],[S/End]]&lt;&gt;"",1,0)</f>
        <v>0</v>
      </c>
      <c r="KB135">
        <f>IF(Table1[[#This Row],[S/End]]="TD",1,0)</f>
        <v>0</v>
      </c>
      <c r="KC135">
        <f>IF(Table1[[#This Row],[S/End]]="FGGD",1,0)</f>
        <v>0</v>
      </c>
      <c r="KD135">
        <f>IF(AND(OR(Table1[[#This Row],[Pass Play]]=1,Table1[[#This Row],[Rush Attempts]]=1),Table1[[#This Row],[Gn]]&lt;0),1,0)</f>
        <v>0</v>
      </c>
      <c r="KE135" s="375">
        <f>IF(AND(Table1[[#This Row],[pff_DRVENDPSN]]=3,Table1[[#This Row],[pff_DRVENDEVENT]]="PUNT"),1,0)</f>
        <v>0</v>
      </c>
    </row>
    <row r="136" spans="1:291" hidden="1">
      <c r="A136">
        <v>11</v>
      </c>
      <c r="B136">
        <v>2103</v>
      </c>
      <c r="C136" t="s">
        <v>14477</v>
      </c>
      <c r="D136">
        <v>1</v>
      </c>
      <c r="E136">
        <v>3</v>
      </c>
      <c r="F136">
        <v>6</v>
      </c>
      <c r="G136">
        <v>0</v>
      </c>
      <c r="H136">
        <v>43</v>
      </c>
      <c r="J136" t="s">
        <v>298</v>
      </c>
      <c r="K136">
        <v>11</v>
      </c>
      <c r="L136">
        <v>11</v>
      </c>
      <c r="M136" t="s">
        <v>3291</v>
      </c>
      <c r="N136" t="s">
        <v>827</v>
      </c>
      <c r="P136" t="s">
        <v>905</v>
      </c>
      <c r="T136" t="s">
        <v>571</v>
      </c>
      <c r="W136" t="s">
        <v>253</v>
      </c>
      <c r="X136" t="s">
        <v>3292</v>
      </c>
      <c r="Y136" t="s">
        <v>3293</v>
      </c>
      <c r="Z136" t="s">
        <v>3293</v>
      </c>
      <c r="AB136" t="s">
        <v>666</v>
      </c>
      <c r="AC136" t="s">
        <v>667</v>
      </c>
      <c r="AK136" t="s">
        <v>756</v>
      </c>
      <c r="AL136" t="s">
        <v>614</v>
      </c>
      <c r="AP136">
        <v>15</v>
      </c>
      <c r="AY136">
        <v>4</v>
      </c>
      <c r="BJ136" t="s">
        <v>607</v>
      </c>
      <c r="BQ136">
        <f t="shared" si="6"/>
        <v>3</v>
      </c>
      <c r="BR136">
        <f t="shared" si="7"/>
        <v>0</v>
      </c>
      <c r="BT136" t="s">
        <v>3091</v>
      </c>
      <c r="BV136">
        <v>0</v>
      </c>
      <c r="BX136">
        <v>0</v>
      </c>
      <c r="BY136" t="s">
        <v>3294</v>
      </c>
      <c r="BZ136" t="s">
        <v>1152</v>
      </c>
      <c r="CA136">
        <v>1</v>
      </c>
      <c r="CD136" s="3">
        <v>0.3576388888888889</v>
      </c>
      <c r="CE136" t="s">
        <v>257</v>
      </c>
      <c r="CF136" t="s">
        <v>3295</v>
      </c>
      <c r="CG136">
        <v>9</v>
      </c>
      <c r="CI136" t="s">
        <v>331</v>
      </c>
      <c r="CJ136">
        <v>0</v>
      </c>
      <c r="CK136" t="s">
        <v>3296</v>
      </c>
      <c r="CL136" s="4">
        <v>38444</v>
      </c>
      <c r="CM136" t="s">
        <v>3297</v>
      </c>
      <c r="CN136" t="s">
        <v>3298</v>
      </c>
      <c r="CO136">
        <v>0</v>
      </c>
      <c r="CP136" t="s">
        <v>3299</v>
      </c>
      <c r="CQ136" t="s">
        <v>282</v>
      </c>
      <c r="CR136" t="s">
        <v>3091</v>
      </c>
      <c r="CT136" t="s">
        <v>3300</v>
      </c>
      <c r="CU136" t="s">
        <v>3301</v>
      </c>
      <c r="CW136">
        <v>0</v>
      </c>
      <c r="CY136">
        <v>9</v>
      </c>
      <c r="CZ136" t="s">
        <v>614</v>
      </c>
      <c r="DA136">
        <v>43</v>
      </c>
      <c r="DB136">
        <v>9</v>
      </c>
      <c r="DC136" t="s">
        <v>1781</v>
      </c>
      <c r="DD136">
        <v>-31</v>
      </c>
      <c r="DK136">
        <v>0</v>
      </c>
      <c r="DL136" s="4">
        <v>44456</v>
      </c>
      <c r="DM136">
        <v>20140</v>
      </c>
      <c r="DN136">
        <v>2021</v>
      </c>
      <c r="DO136">
        <v>0</v>
      </c>
      <c r="DQ136">
        <v>79327</v>
      </c>
      <c r="DR136">
        <v>20</v>
      </c>
      <c r="DU136" t="s">
        <v>294</v>
      </c>
      <c r="DV136" t="s">
        <v>294</v>
      </c>
      <c r="DX136">
        <v>7</v>
      </c>
      <c r="DY136" t="s">
        <v>275</v>
      </c>
      <c r="EB136" t="s">
        <v>3302</v>
      </c>
      <c r="EE136">
        <v>0</v>
      </c>
      <c r="EF136" t="s">
        <v>912</v>
      </c>
      <c r="EG136" t="s">
        <v>675</v>
      </c>
      <c r="EH136">
        <v>0</v>
      </c>
      <c r="EI136" t="s">
        <v>913</v>
      </c>
      <c r="EJ136" t="s">
        <v>340</v>
      </c>
      <c r="EK136" t="s">
        <v>3303</v>
      </c>
      <c r="EL136" t="s">
        <v>3304</v>
      </c>
      <c r="EM136" t="s">
        <v>3305</v>
      </c>
      <c r="EN136" t="s">
        <v>3303</v>
      </c>
      <c r="EO136" t="s">
        <v>269</v>
      </c>
      <c r="EP136" t="s">
        <v>918</v>
      </c>
      <c r="EQ136">
        <v>0</v>
      </c>
      <c r="ER136" t="s">
        <v>491</v>
      </c>
      <c r="ET136" t="s">
        <v>3306</v>
      </c>
      <c r="EU136">
        <v>-3</v>
      </c>
      <c r="EV136" t="s">
        <v>257</v>
      </c>
      <c r="EW136" t="s">
        <v>1983</v>
      </c>
      <c r="EX136" t="s">
        <v>462</v>
      </c>
      <c r="EY136" t="s">
        <v>492</v>
      </c>
      <c r="FB136" t="s">
        <v>2937</v>
      </c>
      <c r="FC136" t="s">
        <v>3307</v>
      </c>
      <c r="FE136">
        <v>0</v>
      </c>
      <c r="FF136">
        <v>4</v>
      </c>
      <c r="FK136" t="s">
        <v>3308</v>
      </c>
      <c r="FL136">
        <v>0</v>
      </c>
      <c r="FN136">
        <v>0</v>
      </c>
      <c r="FQ136">
        <v>0</v>
      </c>
      <c r="FS136" t="s">
        <v>462</v>
      </c>
      <c r="FV136" t="s">
        <v>777</v>
      </c>
      <c r="FY136">
        <v>0</v>
      </c>
      <c r="GA136">
        <v>7</v>
      </c>
      <c r="GB136">
        <v>7</v>
      </c>
      <c r="GC136">
        <v>0</v>
      </c>
      <c r="GD136" t="s">
        <v>3309</v>
      </c>
      <c r="GE136" t="s">
        <v>355</v>
      </c>
      <c r="GF136">
        <v>0</v>
      </c>
      <c r="GI136">
        <v>1.9</v>
      </c>
      <c r="GJ136">
        <v>0</v>
      </c>
      <c r="GK136">
        <v>0</v>
      </c>
      <c r="GM136" t="s">
        <v>3310</v>
      </c>
      <c r="GP136" t="s">
        <v>499</v>
      </c>
      <c r="GR136">
        <v>45</v>
      </c>
      <c r="HA136" t="s">
        <v>3311</v>
      </c>
      <c r="HC136" t="s">
        <v>294</v>
      </c>
      <c r="HD136" t="s">
        <v>294</v>
      </c>
      <c r="HE136" t="s">
        <v>1115</v>
      </c>
      <c r="HF136">
        <v>0</v>
      </c>
      <c r="HG136">
        <v>11</v>
      </c>
      <c r="HH136">
        <v>7</v>
      </c>
      <c r="HI136" t="s">
        <v>275</v>
      </c>
      <c r="HL136" t="s">
        <v>1282</v>
      </c>
      <c r="HM136" t="s">
        <v>3312</v>
      </c>
      <c r="HO136" t="s">
        <v>3313</v>
      </c>
      <c r="HP136" t="s">
        <v>3314</v>
      </c>
      <c r="HQ136" t="s">
        <v>3315</v>
      </c>
      <c r="HR136" t="s">
        <v>3316</v>
      </c>
      <c r="HT136" t="s">
        <v>3317</v>
      </c>
      <c r="HW136">
        <v>43</v>
      </c>
      <c r="HX136">
        <v>3980897</v>
      </c>
      <c r="HY136" t="s">
        <v>3312</v>
      </c>
      <c r="HZ136">
        <v>3980846</v>
      </c>
      <c r="IC136">
        <v>0</v>
      </c>
      <c r="ID136">
        <v>0</v>
      </c>
      <c r="IM136">
        <v>19</v>
      </c>
      <c r="IU136">
        <v>3</v>
      </c>
      <c r="IV136">
        <f>IF(AND(Table1[[#This Row],[R/P]]="P",Table1[[#This Row],[PaRes]]&lt;&gt;"SCRBL",Table1[[#This Row],[PaRes]]&lt;&gt;"RUN",Table1[[#This Row],[Penalty]]&lt;&gt;1),1,0)</f>
        <v>1</v>
      </c>
      <c r="IW136">
        <f>IF(AND(Table1[[#This Row],[Pass Play]]=1,Table1[[#This Row],[PaRes]]&lt;&gt;"SAC"),1,0)</f>
        <v>1</v>
      </c>
      <c r="IX136">
        <f>IF(Table1[[#This Row],[PaRes]]="COM",1,0)</f>
        <v>0</v>
      </c>
      <c r="IY136">
        <f>IF(Table1[[#This Row],[Pass Play]]=1,Table1[[#This Row],[Gn]],0)</f>
        <v>0</v>
      </c>
      <c r="IZ136">
        <f>IF(AND(Table1[[#This Row],[Pass Play]]=1,Table1[[#This Row],[EFF]]="Y"),1,0)</f>
        <v>0</v>
      </c>
      <c r="JA136">
        <f>IF(AND(Table1[[#This Row],[Pass Play]]=1,Table1[[#This Row],[EFF]]="Y"),Table1[[#This Row],[Gn]],0)</f>
        <v>0</v>
      </c>
      <c r="JB136">
        <f>IF(AND(Table1[[#This Row],[Pass Play]]=1,Table1[[#This Row],[Gn]]&gt;=15),1,0)</f>
        <v>0</v>
      </c>
      <c r="JC136">
        <f>IF(AND(Table1[[#This Row],[Pass Play]]=1,Table1[[#This Row],[Big Play Passes]]=1),Table1[[#This Row],[Gn]],0)</f>
        <v>0</v>
      </c>
      <c r="JD136">
        <f>IF(AND(OR(Table1[[#This Row],[R/P]]="R",Table1[[#This Row],[PaRes]]="SCRBL",Table1[[#This Row],[PaRes]]="RUN"),Table1[[#This Row],[Penalty]]&lt;&gt;1),1,0)</f>
        <v>0</v>
      </c>
      <c r="JE136">
        <f>IF(Table1[[#This Row],[Rush Attempts]]=1,Table1[[#This Row],[Gn]],0)</f>
        <v>0</v>
      </c>
      <c r="JF136">
        <f>IF(AND(Table1[[#This Row],[Rush Attempts]]=1,Table1[[#This Row],[EFF]]="Y"),1,0)</f>
        <v>0</v>
      </c>
      <c r="JG136">
        <f>IF(AND(Table1[[#This Row],[Rush Attempts]]=1,Table1[[#This Row],[EFF]]="Y"),Table1[[#This Row],[Gn]],0)</f>
        <v>0</v>
      </c>
      <c r="JH136">
        <f>IF(AND(Table1[[#This Row],[Rush Attempts]]=1,Table1[[#This Row],[Gn]]&gt;=10),1,0)</f>
        <v>0</v>
      </c>
      <c r="JI136">
        <f>IF(AND(Table1[[#This Row],[Rush Attempts]]=1,Table1[[#This Row],[Big Play Run]]=1),Table1[[#This Row],[Gn]],0)</f>
        <v>0</v>
      </c>
      <c r="JJ136">
        <f>IF(Table1[[#This Row],[PaRes]]="SAC",1,0)</f>
        <v>0</v>
      </c>
      <c r="JK136">
        <f>IF(Table1[[#This Row],[Sacks]]=1,Table1[[#This Row],[Gn]],0)</f>
        <v>0</v>
      </c>
      <c r="JL136">
        <f>IF(Table1[[#This Row],[PaRes]]="INT",1,0)</f>
        <v>0</v>
      </c>
      <c r="JM136">
        <f>IF(Table1[[#This Row],[pff_PENALTY]]&lt;&gt;"",1,0)</f>
        <v>0</v>
      </c>
      <c r="JN136">
        <f>Table1[[#This Row],[pff_PENYARDS]]</f>
        <v>0</v>
      </c>
      <c r="JO136">
        <f>IF(Table1[[#This Row],[S/End]]="TD",1,0)</f>
        <v>0</v>
      </c>
      <c r="JP136">
        <f>IF(OR(Table1[[#This Row],[S/End]]="FGGD"),1,0)</f>
        <v>0</v>
      </c>
      <c r="JQ136">
        <f>IF(OR(Table1[[#This Row],[S/End]]="FUM",Table1[[#This Row],[S/End]]="INT"),1,0)</f>
        <v>0</v>
      </c>
      <c r="JR136">
        <f>IF(AND(Table1[[#This Row],[Touchdown]]=1,Table1[[#This Row],[Pass Play]]=1),1,0)</f>
        <v>0</v>
      </c>
      <c r="JS136">
        <f t="shared" si="8"/>
        <v>0</v>
      </c>
      <c r="JT136">
        <f>IF(AND(OR(Table1[[#This Row],[Pass Play]]=1,Table1[[#This Row],[Rush Attempts]]=1),Table1[[#This Row],[Dn]]=3),1,0)</f>
        <v>1</v>
      </c>
      <c r="JU136">
        <f>IF(AND(Table1[[#This Row],[3rd down attempt]]=1,Table1[[#This Row],[EFF]]="Y"),1,0)</f>
        <v>0</v>
      </c>
      <c r="JV136">
        <f>IF(AND(Table1[[#This Row],[3rd down attempt]]=1,Table1[[#This Row],[Dist]]&gt;=7),1,0)</f>
        <v>0</v>
      </c>
      <c r="JW136">
        <f>IF(AND(OR(Table1[[#This Row],[Pass Play]]=1,Table1[[#This Row],[Rush Attempts]]=1),Table1[[#This Row],[Dn]]=4),1,0)</f>
        <v>0</v>
      </c>
      <c r="JX136">
        <f>IF(AND(Table1[[#This Row],[4th down attempt]]=1,Table1[[#This Row],[EFF]]="Y"),1,0)</f>
        <v>0</v>
      </c>
      <c r="JY136">
        <f>IF(AND(OR(Table1[[#This Row],[Pass Play]]=1,Table1[[#This Row],[Rush Attempts]]=1),Table1[[#This Row],[FPos]]&gt;=0,Table1[[#This Row],[FPos]]&lt;=20),1,0)</f>
        <v>0</v>
      </c>
      <c r="JZ136">
        <f>IF(AND(OR(Table1[[#This Row],[Pass Play]]=1,Table1[[#This Row],[Rush Attempts]]=1),Table1[[#This Row],[Dist]]&lt;=Table1[[#This Row],[Gn]]),1,0)</f>
        <v>0</v>
      </c>
      <c r="KA136">
        <f>IF(Table1[[#This Row],[S/End]]&lt;&gt;"",1,0)</f>
        <v>1</v>
      </c>
      <c r="KB136">
        <f>IF(Table1[[#This Row],[S/End]]="TD",1,0)</f>
        <v>0</v>
      </c>
      <c r="KC136">
        <f>IF(Table1[[#This Row],[S/End]]="FGGD",1,0)</f>
        <v>0</v>
      </c>
      <c r="KD136">
        <f>IF(AND(OR(Table1[[#This Row],[Pass Play]]=1,Table1[[#This Row],[Rush Attempts]]=1),Table1[[#This Row],[Gn]]&lt;0),1,0)</f>
        <v>0</v>
      </c>
      <c r="KE136" s="375">
        <f>IF(AND(Table1[[#This Row],[pff_DRVENDPSN]]=3,Table1[[#This Row],[pff_DRVENDEVENT]]="PUNT"),1,0)</f>
        <v>0</v>
      </c>
    </row>
    <row r="137" spans="1:291" hidden="1">
      <c r="A137">
        <v>12</v>
      </c>
      <c r="B137">
        <v>2103</v>
      </c>
      <c r="C137" t="s">
        <v>14477</v>
      </c>
      <c r="D137">
        <v>1</v>
      </c>
      <c r="E137">
        <v>1</v>
      </c>
      <c r="F137">
        <v>10</v>
      </c>
      <c r="G137">
        <v>1</v>
      </c>
      <c r="H137">
        <v>-36</v>
      </c>
      <c r="I137" t="s">
        <v>253</v>
      </c>
      <c r="J137" t="s">
        <v>298</v>
      </c>
      <c r="K137">
        <v>12</v>
      </c>
      <c r="L137" t="s">
        <v>3319</v>
      </c>
      <c r="M137" t="s">
        <v>3320</v>
      </c>
      <c r="N137" t="s">
        <v>1163</v>
      </c>
      <c r="P137" t="s">
        <v>1879</v>
      </c>
      <c r="R137" t="s">
        <v>3321</v>
      </c>
      <c r="W137" t="s">
        <v>257</v>
      </c>
      <c r="X137" t="s">
        <v>3322</v>
      </c>
      <c r="AE137" t="s">
        <v>411</v>
      </c>
      <c r="AF137" t="s">
        <v>412</v>
      </c>
      <c r="AG137" t="s">
        <v>3322</v>
      </c>
      <c r="AH137" t="s">
        <v>274</v>
      </c>
      <c r="AJ137">
        <v>22</v>
      </c>
      <c r="AP137">
        <v>15</v>
      </c>
      <c r="BJ137" t="s">
        <v>257</v>
      </c>
      <c r="BQ137">
        <f t="shared" si="6"/>
        <v>0</v>
      </c>
      <c r="BR137">
        <f t="shared" si="7"/>
        <v>1</v>
      </c>
      <c r="BT137" t="s">
        <v>3091</v>
      </c>
      <c r="BV137">
        <v>0</v>
      </c>
      <c r="BX137">
        <v>0</v>
      </c>
      <c r="BY137" t="s">
        <v>3323</v>
      </c>
      <c r="CD137" s="3">
        <v>0.18888888888888888</v>
      </c>
      <c r="CF137" t="s">
        <v>3324</v>
      </c>
      <c r="CJ137">
        <v>0</v>
      </c>
      <c r="CK137" t="s">
        <v>3325</v>
      </c>
      <c r="CL137" s="4">
        <v>38444</v>
      </c>
      <c r="CM137" t="s">
        <v>3326</v>
      </c>
      <c r="CN137" t="s">
        <v>3327</v>
      </c>
      <c r="CO137">
        <v>0</v>
      </c>
      <c r="CP137" t="s">
        <v>268</v>
      </c>
      <c r="CQ137" t="s">
        <v>282</v>
      </c>
      <c r="CR137" t="s">
        <v>3091</v>
      </c>
      <c r="CU137" t="s">
        <v>3196</v>
      </c>
      <c r="CW137">
        <v>0</v>
      </c>
      <c r="CY137">
        <v>1</v>
      </c>
      <c r="CZ137" t="s">
        <v>614</v>
      </c>
      <c r="DA137">
        <v>-40</v>
      </c>
      <c r="DB137">
        <v>3</v>
      </c>
      <c r="DC137" t="s">
        <v>1243</v>
      </c>
      <c r="DD137">
        <v>-36</v>
      </c>
      <c r="DF137" t="s">
        <v>3154</v>
      </c>
      <c r="DK137">
        <v>1</v>
      </c>
      <c r="DL137" s="4">
        <v>44456</v>
      </c>
      <c r="DM137">
        <v>20140</v>
      </c>
      <c r="DN137">
        <v>2021</v>
      </c>
      <c r="DO137">
        <v>0</v>
      </c>
      <c r="DQ137">
        <v>79327</v>
      </c>
      <c r="DR137">
        <v>29</v>
      </c>
      <c r="DU137" t="s">
        <v>257</v>
      </c>
      <c r="DV137" t="s">
        <v>274</v>
      </c>
      <c r="DX137">
        <v>7</v>
      </c>
      <c r="DY137" t="s">
        <v>275</v>
      </c>
      <c r="EE137">
        <v>0</v>
      </c>
      <c r="EF137" t="s">
        <v>1170</v>
      </c>
      <c r="EG137" t="s">
        <v>422</v>
      </c>
      <c r="EH137">
        <v>0</v>
      </c>
      <c r="EJ137" t="s">
        <v>454</v>
      </c>
      <c r="EK137" t="s">
        <v>3328</v>
      </c>
      <c r="EL137" t="s">
        <v>3329</v>
      </c>
      <c r="EM137" t="s">
        <v>3330</v>
      </c>
      <c r="EN137" t="s">
        <v>268</v>
      </c>
      <c r="EO137" t="s">
        <v>269</v>
      </c>
      <c r="EP137" t="s">
        <v>3331</v>
      </c>
      <c r="EQ137">
        <v>0</v>
      </c>
      <c r="ET137" t="s">
        <v>3332</v>
      </c>
      <c r="FE137">
        <v>0</v>
      </c>
      <c r="FF137">
        <v>16</v>
      </c>
      <c r="FG137" t="s">
        <v>310</v>
      </c>
      <c r="FI137" t="s">
        <v>310</v>
      </c>
      <c r="FL137">
        <v>0</v>
      </c>
      <c r="FN137">
        <v>0</v>
      </c>
      <c r="FQ137">
        <v>0</v>
      </c>
      <c r="FS137" t="s">
        <v>1177</v>
      </c>
      <c r="FU137" t="s">
        <v>274</v>
      </c>
      <c r="FV137" t="s">
        <v>1374</v>
      </c>
      <c r="FW137" t="s">
        <v>431</v>
      </c>
      <c r="FY137">
        <v>0</v>
      </c>
      <c r="GA137">
        <v>7</v>
      </c>
      <c r="GB137">
        <v>7</v>
      </c>
      <c r="GC137">
        <v>0</v>
      </c>
      <c r="GF137">
        <v>0</v>
      </c>
      <c r="GG137" t="s">
        <v>1179</v>
      </c>
      <c r="GJ137">
        <v>0</v>
      </c>
      <c r="GK137">
        <v>0</v>
      </c>
      <c r="GM137" t="s">
        <v>3333</v>
      </c>
      <c r="GO137">
        <v>1</v>
      </c>
      <c r="HA137" t="s">
        <v>3334</v>
      </c>
      <c r="HC137" t="s">
        <v>294</v>
      </c>
      <c r="HD137" t="s">
        <v>294</v>
      </c>
      <c r="HE137" t="s">
        <v>1541</v>
      </c>
      <c r="HF137">
        <v>0</v>
      </c>
      <c r="HG137">
        <v>12</v>
      </c>
      <c r="HH137">
        <v>7</v>
      </c>
      <c r="HI137" t="s">
        <v>275</v>
      </c>
      <c r="HL137">
        <v>3</v>
      </c>
      <c r="HW137">
        <v>-37</v>
      </c>
      <c r="HX137">
        <v>3981306</v>
      </c>
      <c r="HY137" t="s">
        <v>3335</v>
      </c>
      <c r="HZ137">
        <v>3981262</v>
      </c>
      <c r="IC137">
        <v>0</v>
      </c>
      <c r="ID137">
        <v>0</v>
      </c>
      <c r="IM137">
        <v>28</v>
      </c>
      <c r="IO137" t="s">
        <v>3154</v>
      </c>
      <c r="IQ137" t="s">
        <v>3154</v>
      </c>
      <c r="IU137">
        <v>3</v>
      </c>
      <c r="IV137">
        <f>IF(AND(Table1[[#This Row],[R/P]]="P",Table1[[#This Row],[PaRes]]&lt;&gt;"SCRBL",Table1[[#This Row],[PaRes]]&lt;&gt;"RUN",Table1[[#This Row],[Penalty]]&lt;&gt;1),1,0)</f>
        <v>0</v>
      </c>
      <c r="IW137">
        <f>IF(AND(Table1[[#This Row],[Pass Play]]=1,Table1[[#This Row],[PaRes]]&lt;&gt;"SAC"),1,0)</f>
        <v>0</v>
      </c>
      <c r="IX137">
        <f>IF(Table1[[#This Row],[PaRes]]="COM",1,0)</f>
        <v>0</v>
      </c>
      <c r="IY137">
        <f>IF(Table1[[#This Row],[Pass Play]]=1,Table1[[#This Row],[Gn]],0)</f>
        <v>0</v>
      </c>
      <c r="IZ137">
        <f>IF(AND(Table1[[#This Row],[Pass Play]]=1,Table1[[#This Row],[EFF]]="Y"),1,0)</f>
        <v>0</v>
      </c>
      <c r="JA137">
        <f>IF(AND(Table1[[#This Row],[Pass Play]]=1,Table1[[#This Row],[EFF]]="Y"),Table1[[#This Row],[Gn]],0)</f>
        <v>0</v>
      </c>
      <c r="JB137">
        <f>IF(AND(Table1[[#This Row],[Pass Play]]=1,Table1[[#This Row],[Gn]]&gt;=15),1,0)</f>
        <v>0</v>
      </c>
      <c r="JC137">
        <f>IF(AND(Table1[[#This Row],[Pass Play]]=1,Table1[[#This Row],[Big Play Passes]]=1),Table1[[#This Row],[Gn]],0)</f>
        <v>0</v>
      </c>
      <c r="JD137">
        <f>IF(AND(OR(Table1[[#This Row],[R/P]]="R",Table1[[#This Row],[PaRes]]="SCRBL",Table1[[#This Row],[PaRes]]="RUN"),Table1[[#This Row],[Penalty]]&lt;&gt;1),1,0)</f>
        <v>1</v>
      </c>
      <c r="JE137">
        <f>IF(Table1[[#This Row],[Rush Attempts]]=1,Table1[[#This Row],[Gn]],0)</f>
        <v>1</v>
      </c>
      <c r="JF137">
        <f>IF(AND(Table1[[#This Row],[Rush Attempts]]=1,Table1[[#This Row],[EFF]]="Y"),1,0)</f>
        <v>0</v>
      </c>
      <c r="JG137">
        <f>IF(AND(Table1[[#This Row],[Rush Attempts]]=1,Table1[[#This Row],[EFF]]="Y"),Table1[[#This Row],[Gn]],0)</f>
        <v>0</v>
      </c>
      <c r="JH137">
        <f>IF(AND(Table1[[#This Row],[Rush Attempts]]=1,Table1[[#This Row],[Gn]]&gt;=10),1,0)</f>
        <v>0</v>
      </c>
      <c r="JI137">
        <f>IF(AND(Table1[[#This Row],[Rush Attempts]]=1,Table1[[#This Row],[Big Play Run]]=1),Table1[[#This Row],[Gn]],0)</f>
        <v>0</v>
      </c>
      <c r="JJ137">
        <f>IF(Table1[[#This Row],[PaRes]]="SAC",1,0)</f>
        <v>0</v>
      </c>
      <c r="JK137">
        <f>IF(Table1[[#This Row],[Sacks]]=1,Table1[[#This Row],[Gn]],0)</f>
        <v>0</v>
      </c>
      <c r="JL137">
        <f>IF(Table1[[#This Row],[PaRes]]="INT",1,0)</f>
        <v>0</v>
      </c>
      <c r="JM137">
        <f>IF(Table1[[#This Row],[pff_PENALTY]]&lt;&gt;"",1,0)</f>
        <v>0</v>
      </c>
      <c r="JN137">
        <f>Table1[[#This Row],[pff_PENYARDS]]</f>
        <v>0</v>
      </c>
      <c r="JO137">
        <f>IF(Table1[[#This Row],[S/End]]="TD",1,0)</f>
        <v>0</v>
      </c>
      <c r="JP137">
        <f>IF(OR(Table1[[#This Row],[S/End]]="FGGD"),1,0)</f>
        <v>0</v>
      </c>
      <c r="JQ137">
        <f>IF(OR(Table1[[#This Row],[S/End]]="FUM",Table1[[#This Row],[S/End]]="INT"),1,0)</f>
        <v>0</v>
      </c>
      <c r="JR137">
        <f>IF(AND(Table1[[#This Row],[Touchdown]]=1,Table1[[#This Row],[Pass Play]]=1),1,0)</f>
        <v>0</v>
      </c>
      <c r="JS137">
        <f t="shared" si="8"/>
        <v>0</v>
      </c>
      <c r="JT137">
        <f>IF(AND(OR(Table1[[#This Row],[Pass Play]]=1,Table1[[#This Row],[Rush Attempts]]=1),Table1[[#This Row],[Dn]]=3),1,0)</f>
        <v>0</v>
      </c>
      <c r="JU137">
        <f>IF(AND(Table1[[#This Row],[3rd down attempt]]=1,Table1[[#This Row],[EFF]]="Y"),1,0)</f>
        <v>0</v>
      </c>
      <c r="JV137">
        <f>IF(AND(Table1[[#This Row],[3rd down attempt]]=1,Table1[[#This Row],[Dist]]&gt;=7),1,0)</f>
        <v>0</v>
      </c>
      <c r="JW137">
        <f>IF(AND(OR(Table1[[#This Row],[Pass Play]]=1,Table1[[#This Row],[Rush Attempts]]=1),Table1[[#This Row],[Dn]]=4),1,0)</f>
        <v>0</v>
      </c>
      <c r="JX137">
        <f>IF(AND(Table1[[#This Row],[4th down attempt]]=1,Table1[[#This Row],[EFF]]="Y"),1,0)</f>
        <v>0</v>
      </c>
      <c r="JY137">
        <f>IF(AND(OR(Table1[[#This Row],[Pass Play]]=1,Table1[[#This Row],[Rush Attempts]]=1),Table1[[#This Row],[FPos]]&gt;=0,Table1[[#This Row],[FPos]]&lt;=20),1,0)</f>
        <v>0</v>
      </c>
      <c r="JZ137">
        <f>IF(AND(OR(Table1[[#This Row],[Pass Play]]=1,Table1[[#This Row],[Rush Attempts]]=1),Table1[[#This Row],[Dist]]&lt;=Table1[[#This Row],[Gn]]),1,0)</f>
        <v>0</v>
      </c>
      <c r="KA137">
        <f>IF(Table1[[#This Row],[S/End]]&lt;&gt;"",1,0)</f>
        <v>0</v>
      </c>
      <c r="KB137">
        <f>IF(Table1[[#This Row],[S/End]]="TD",1,0)</f>
        <v>0</v>
      </c>
      <c r="KC137">
        <f>IF(Table1[[#This Row],[S/End]]="FGGD",1,0)</f>
        <v>0</v>
      </c>
      <c r="KD137">
        <f>IF(AND(OR(Table1[[#This Row],[Pass Play]]=1,Table1[[#This Row],[Rush Attempts]]=1),Table1[[#This Row],[Gn]]&lt;0),1,0)</f>
        <v>0</v>
      </c>
      <c r="KE137" s="375">
        <f>IF(AND(Table1[[#This Row],[pff_DRVENDPSN]]=3,Table1[[#This Row],[pff_DRVENDEVENT]]="PUNT"),1,0)</f>
        <v>1</v>
      </c>
    </row>
    <row r="138" spans="1:291" hidden="1">
      <c r="A138">
        <v>13</v>
      </c>
      <c r="B138">
        <v>2103</v>
      </c>
      <c r="C138" t="s">
        <v>14477</v>
      </c>
      <c r="D138">
        <v>1</v>
      </c>
      <c r="E138">
        <v>2</v>
      </c>
      <c r="F138">
        <v>9</v>
      </c>
      <c r="G138">
        <v>1</v>
      </c>
      <c r="H138">
        <v>-37</v>
      </c>
      <c r="J138" t="s">
        <v>298</v>
      </c>
      <c r="K138">
        <v>22</v>
      </c>
      <c r="L138">
        <v>22</v>
      </c>
      <c r="M138" t="s">
        <v>3337</v>
      </c>
      <c r="N138" t="s">
        <v>2135</v>
      </c>
      <c r="P138" t="s">
        <v>3338</v>
      </c>
      <c r="Q138" t="s">
        <v>1336</v>
      </c>
      <c r="W138" t="s">
        <v>257</v>
      </c>
      <c r="X138" t="s">
        <v>1946</v>
      </c>
      <c r="AE138" t="s">
        <v>1600</v>
      </c>
      <c r="AF138" t="s">
        <v>1601</v>
      </c>
      <c r="AG138" t="s">
        <v>1946</v>
      </c>
      <c r="AH138" t="s">
        <v>257</v>
      </c>
      <c r="AJ138">
        <v>22</v>
      </c>
      <c r="AP138">
        <v>15</v>
      </c>
      <c r="BJ138" t="s">
        <v>607</v>
      </c>
      <c r="BQ138">
        <f t="shared" si="6"/>
        <v>0</v>
      </c>
      <c r="BR138">
        <f t="shared" si="7"/>
        <v>1</v>
      </c>
      <c r="BT138" t="s">
        <v>3091</v>
      </c>
      <c r="BV138">
        <v>0</v>
      </c>
      <c r="BX138">
        <v>0</v>
      </c>
      <c r="BY138" t="s">
        <v>3339</v>
      </c>
      <c r="CD138" s="3">
        <v>0.1673611111111111</v>
      </c>
      <c r="CF138" t="s">
        <v>3340</v>
      </c>
      <c r="CJ138">
        <v>0</v>
      </c>
      <c r="CK138" t="s">
        <v>3341</v>
      </c>
      <c r="CL138" s="4">
        <v>38444</v>
      </c>
      <c r="CM138" t="s">
        <v>3342</v>
      </c>
      <c r="CN138" t="s">
        <v>3343</v>
      </c>
      <c r="CO138">
        <v>0</v>
      </c>
      <c r="CQ138" t="s">
        <v>282</v>
      </c>
      <c r="CR138" t="s">
        <v>3091</v>
      </c>
      <c r="CU138" t="s">
        <v>3344</v>
      </c>
      <c r="CW138">
        <v>0</v>
      </c>
      <c r="CY138">
        <v>2</v>
      </c>
      <c r="CZ138" t="s">
        <v>614</v>
      </c>
      <c r="DA138">
        <v>-40</v>
      </c>
      <c r="DB138">
        <v>3</v>
      </c>
      <c r="DC138" t="s">
        <v>1243</v>
      </c>
      <c r="DD138">
        <v>-36</v>
      </c>
      <c r="DF138" t="s">
        <v>3345</v>
      </c>
      <c r="DK138">
        <v>1</v>
      </c>
      <c r="DL138" s="4">
        <v>44456</v>
      </c>
      <c r="DM138">
        <v>20140</v>
      </c>
      <c r="DN138">
        <v>2021</v>
      </c>
      <c r="DO138">
        <v>0</v>
      </c>
      <c r="DQ138">
        <v>79327</v>
      </c>
      <c r="DR138">
        <v>30</v>
      </c>
      <c r="DU138" t="s">
        <v>257</v>
      </c>
      <c r="DV138" t="s">
        <v>274</v>
      </c>
      <c r="DX138">
        <v>7</v>
      </c>
      <c r="DY138" t="s">
        <v>275</v>
      </c>
      <c r="EE138">
        <v>0</v>
      </c>
      <c r="EF138" t="s">
        <v>3346</v>
      </c>
      <c r="EG138" t="s">
        <v>422</v>
      </c>
      <c r="EH138">
        <v>0</v>
      </c>
      <c r="EI138" t="s">
        <v>3347</v>
      </c>
      <c r="EJ138" t="s">
        <v>2147</v>
      </c>
      <c r="EK138" t="s">
        <v>3348</v>
      </c>
      <c r="EL138" t="s">
        <v>3349</v>
      </c>
      <c r="EM138" t="s">
        <v>3350</v>
      </c>
      <c r="EN138" t="s">
        <v>3351</v>
      </c>
      <c r="EO138" t="s">
        <v>269</v>
      </c>
      <c r="EP138" t="s">
        <v>3352</v>
      </c>
      <c r="EQ138">
        <v>0</v>
      </c>
      <c r="ET138" t="s">
        <v>3353</v>
      </c>
      <c r="FE138">
        <v>0</v>
      </c>
      <c r="FF138">
        <v>14</v>
      </c>
      <c r="FG138" t="s">
        <v>285</v>
      </c>
      <c r="FI138" t="s">
        <v>285</v>
      </c>
      <c r="FL138">
        <v>0</v>
      </c>
      <c r="FN138">
        <v>0</v>
      </c>
      <c r="FQ138">
        <v>0</v>
      </c>
      <c r="FS138" t="s">
        <v>1177</v>
      </c>
      <c r="FU138" t="s">
        <v>257</v>
      </c>
      <c r="FV138" t="s">
        <v>1374</v>
      </c>
      <c r="FW138" t="s">
        <v>1700</v>
      </c>
      <c r="FY138">
        <v>0</v>
      </c>
      <c r="GA138">
        <v>7</v>
      </c>
      <c r="GB138">
        <v>7</v>
      </c>
      <c r="GC138">
        <v>0</v>
      </c>
      <c r="GF138">
        <v>0</v>
      </c>
      <c r="GG138" t="s">
        <v>3354</v>
      </c>
      <c r="GJ138">
        <v>0</v>
      </c>
      <c r="GK138">
        <v>0</v>
      </c>
      <c r="GM138" t="s">
        <v>3355</v>
      </c>
      <c r="GO138">
        <v>1</v>
      </c>
      <c r="HA138" t="s">
        <v>3356</v>
      </c>
      <c r="HC138" t="s">
        <v>294</v>
      </c>
      <c r="HD138" t="s">
        <v>294</v>
      </c>
      <c r="HE138" t="s">
        <v>3357</v>
      </c>
      <c r="HF138">
        <v>0</v>
      </c>
      <c r="HG138">
        <v>22</v>
      </c>
      <c r="HH138">
        <v>7</v>
      </c>
      <c r="HI138" t="s">
        <v>275</v>
      </c>
      <c r="HL138">
        <v>3</v>
      </c>
      <c r="HW138">
        <v>-38</v>
      </c>
      <c r="HX138">
        <v>3981333</v>
      </c>
      <c r="HY138" t="s">
        <v>3358</v>
      </c>
      <c r="HZ138">
        <v>3981306</v>
      </c>
      <c r="IC138">
        <v>0</v>
      </c>
      <c r="ID138">
        <v>0</v>
      </c>
      <c r="IM138">
        <v>29</v>
      </c>
      <c r="IO138" t="s">
        <v>3345</v>
      </c>
      <c r="IQ138" t="s">
        <v>3345</v>
      </c>
      <c r="IU138">
        <v>3</v>
      </c>
      <c r="IV138">
        <f>IF(AND(Table1[[#This Row],[R/P]]="P",Table1[[#This Row],[PaRes]]&lt;&gt;"SCRBL",Table1[[#This Row],[PaRes]]&lt;&gt;"RUN",Table1[[#This Row],[Penalty]]&lt;&gt;1),1,0)</f>
        <v>0</v>
      </c>
      <c r="IW138">
        <f>IF(AND(Table1[[#This Row],[Pass Play]]=1,Table1[[#This Row],[PaRes]]&lt;&gt;"SAC"),1,0)</f>
        <v>0</v>
      </c>
      <c r="IX138">
        <f>IF(Table1[[#This Row],[PaRes]]="COM",1,0)</f>
        <v>0</v>
      </c>
      <c r="IY138">
        <f>IF(Table1[[#This Row],[Pass Play]]=1,Table1[[#This Row],[Gn]],0)</f>
        <v>0</v>
      </c>
      <c r="IZ138">
        <f>IF(AND(Table1[[#This Row],[Pass Play]]=1,Table1[[#This Row],[EFF]]="Y"),1,0)</f>
        <v>0</v>
      </c>
      <c r="JA138">
        <f>IF(AND(Table1[[#This Row],[Pass Play]]=1,Table1[[#This Row],[EFF]]="Y"),Table1[[#This Row],[Gn]],0)</f>
        <v>0</v>
      </c>
      <c r="JB138">
        <f>IF(AND(Table1[[#This Row],[Pass Play]]=1,Table1[[#This Row],[Gn]]&gt;=15),1,0)</f>
        <v>0</v>
      </c>
      <c r="JC138">
        <f>IF(AND(Table1[[#This Row],[Pass Play]]=1,Table1[[#This Row],[Big Play Passes]]=1),Table1[[#This Row],[Gn]],0)</f>
        <v>0</v>
      </c>
      <c r="JD138">
        <f>IF(AND(OR(Table1[[#This Row],[R/P]]="R",Table1[[#This Row],[PaRes]]="SCRBL",Table1[[#This Row],[PaRes]]="RUN"),Table1[[#This Row],[Penalty]]&lt;&gt;1),1,0)</f>
        <v>1</v>
      </c>
      <c r="JE138">
        <f>IF(Table1[[#This Row],[Rush Attempts]]=1,Table1[[#This Row],[Gn]],0)</f>
        <v>1</v>
      </c>
      <c r="JF138">
        <f>IF(AND(Table1[[#This Row],[Rush Attempts]]=1,Table1[[#This Row],[EFF]]="Y"),1,0)</f>
        <v>0</v>
      </c>
      <c r="JG138">
        <f>IF(AND(Table1[[#This Row],[Rush Attempts]]=1,Table1[[#This Row],[EFF]]="Y"),Table1[[#This Row],[Gn]],0)</f>
        <v>0</v>
      </c>
      <c r="JH138">
        <f>IF(AND(Table1[[#This Row],[Rush Attempts]]=1,Table1[[#This Row],[Gn]]&gt;=10),1,0)</f>
        <v>0</v>
      </c>
      <c r="JI138">
        <f>IF(AND(Table1[[#This Row],[Rush Attempts]]=1,Table1[[#This Row],[Big Play Run]]=1),Table1[[#This Row],[Gn]],0)</f>
        <v>0</v>
      </c>
      <c r="JJ138">
        <f>IF(Table1[[#This Row],[PaRes]]="SAC",1,0)</f>
        <v>0</v>
      </c>
      <c r="JK138">
        <f>IF(Table1[[#This Row],[Sacks]]=1,Table1[[#This Row],[Gn]],0)</f>
        <v>0</v>
      </c>
      <c r="JL138">
        <f>IF(Table1[[#This Row],[PaRes]]="INT",1,0)</f>
        <v>0</v>
      </c>
      <c r="JM138">
        <f>IF(Table1[[#This Row],[pff_PENALTY]]&lt;&gt;"",1,0)</f>
        <v>0</v>
      </c>
      <c r="JN138">
        <f>Table1[[#This Row],[pff_PENYARDS]]</f>
        <v>0</v>
      </c>
      <c r="JO138">
        <f>IF(Table1[[#This Row],[S/End]]="TD",1,0)</f>
        <v>0</v>
      </c>
      <c r="JP138">
        <f>IF(OR(Table1[[#This Row],[S/End]]="FGGD"),1,0)</f>
        <v>0</v>
      </c>
      <c r="JQ138">
        <f>IF(OR(Table1[[#This Row],[S/End]]="FUM",Table1[[#This Row],[S/End]]="INT"),1,0)</f>
        <v>0</v>
      </c>
      <c r="JR138">
        <f>IF(AND(Table1[[#This Row],[Touchdown]]=1,Table1[[#This Row],[Pass Play]]=1),1,0)</f>
        <v>0</v>
      </c>
      <c r="JS138">
        <f t="shared" si="8"/>
        <v>0</v>
      </c>
      <c r="JT138">
        <f>IF(AND(OR(Table1[[#This Row],[Pass Play]]=1,Table1[[#This Row],[Rush Attempts]]=1),Table1[[#This Row],[Dn]]=3),1,0)</f>
        <v>0</v>
      </c>
      <c r="JU138">
        <f>IF(AND(Table1[[#This Row],[3rd down attempt]]=1,Table1[[#This Row],[EFF]]="Y"),1,0)</f>
        <v>0</v>
      </c>
      <c r="JV138">
        <f>IF(AND(Table1[[#This Row],[3rd down attempt]]=1,Table1[[#This Row],[Dist]]&gt;=7),1,0)</f>
        <v>0</v>
      </c>
      <c r="JW138">
        <f>IF(AND(OR(Table1[[#This Row],[Pass Play]]=1,Table1[[#This Row],[Rush Attempts]]=1),Table1[[#This Row],[Dn]]=4),1,0)</f>
        <v>0</v>
      </c>
      <c r="JX138">
        <f>IF(AND(Table1[[#This Row],[4th down attempt]]=1,Table1[[#This Row],[EFF]]="Y"),1,0)</f>
        <v>0</v>
      </c>
      <c r="JY138">
        <f>IF(AND(OR(Table1[[#This Row],[Pass Play]]=1,Table1[[#This Row],[Rush Attempts]]=1),Table1[[#This Row],[FPos]]&gt;=0,Table1[[#This Row],[FPos]]&lt;=20),1,0)</f>
        <v>0</v>
      </c>
      <c r="JZ138">
        <f>IF(AND(OR(Table1[[#This Row],[Pass Play]]=1,Table1[[#This Row],[Rush Attempts]]=1),Table1[[#This Row],[Dist]]&lt;=Table1[[#This Row],[Gn]]),1,0)</f>
        <v>0</v>
      </c>
      <c r="KA138">
        <f>IF(Table1[[#This Row],[S/End]]&lt;&gt;"",1,0)</f>
        <v>0</v>
      </c>
      <c r="KB138">
        <f>IF(Table1[[#This Row],[S/End]]="TD",1,0)</f>
        <v>0</v>
      </c>
      <c r="KC138">
        <f>IF(Table1[[#This Row],[S/End]]="FGGD",1,0)</f>
        <v>0</v>
      </c>
      <c r="KD138">
        <f>IF(AND(OR(Table1[[#This Row],[Pass Play]]=1,Table1[[#This Row],[Rush Attempts]]=1),Table1[[#This Row],[Gn]]&lt;0),1,0)</f>
        <v>0</v>
      </c>
      <c r="KE138" s="375">
        <f>IF(AND(Table1[[#This Row],[pff_DRVENDPSN]]=3,Table1[[#This Row],[pff_DRVENDEVENT]]="PUNT"),1,0)</f>
        <v>1</v>
      </c>
    </row>
    <row r="139" spans="1:291" hidden="1">
      <c r="A139">
        <v>14</v>
      </c>
      <c r="B139">
        <v>2103</v>
      </c>
      <c r="C139" t="s">
        <v>14477</v>
      </c>
      <c r="D139">
        <v>1</v>
      </c>
      <c r="E139">
        <v>3</v>
      </c>
      <c r="F139">
        <v>8</v>
      </c>
      <c r="G139">
        <v>2</v>
      </c>
      <c r="H139">
        <v>-38</v>
      </c>
      <c r="J139" t="s">
        <v>298</v>
      </c>
      <c r="K139">
        <v>11</v>
      </c>
      <c r="L139">
        <v>11</v>
      </c>
      <c r="M139" t="s">
        <v>3360</v>
      </c>
      <c r="N139" t="s">
        <v>319</v>
      </c>
      <c r="P139" t="s">
        <v>3361</v>
      </c>
      <c r="T139" t="s">
        <v>3362</v>
      </c>
      <c r="W139" t="s">
        <v>257</v>
      </c>
      <c r="X139" t="s">
        <v>3363</v>
      </c>
      <c r="AE139" t="s">
        <v>2070</v>
      </c>
      <c r="AF139" t="s">
        <v>2071</v>
      </c>
      <c r="AG139" t="s">
        <v>3363</v>
      </c>
      <c r="AH139" t="s">
        <v>257</v>
      </c>
      <c r="AJ139">
        <v>22</v>
      </c>
      <c r="AL139" t="s">
        <v>614</v>
      </c>
      <c r="AP139">
        <v>15</v>
      </c>
      <c r="AY139">
        <v>4</v>
      </c>
      <c r="BJ139" t="s">
        <v>257</v>
      </c>
      <c r="BQ139">
        <f t="shared" si="6"/>
        <v>0</v>
      </c>
      <c r="BR139">
        <f t="shared" si="7"/>
        <v>2</v>
      </c>
      <c r="BT139" t="s">
        <v>3091</v>
      </c>
      <c r="BV139">
        <v>0</v>
      </c>
      <c r="BX139">
        <v>0</v>
      </c>
      <c r="BY139" t="s">
        <v>3364</v>
      </c>
      <c r="CD139" s="3">
        <v>0.14097222222222222</v>
      </c>
      <c r="CF139" t="s">
        <v>3365</v>
      </c>
      <c r="CJ139">
        <v>0</v>
      </c>
      <c r="CK139" t="s">
        <v>3366</v>
      </c>
      <c r="CL139" s="4">
        <v>38444</v>
      </c>
      <c r="CM139" t="s">
        <v>3367</v>
      </c>
      <c r="CN139" t="s">
        <v>3368</v>
      </c>
      <c r="CO139">
        <v>0</v>
      </c>
      <c r="CP139" t="s">
        <v>3369</v>
      </c>
      <c r="CQ139" t="s">
        <v>282</v>
      </c>
      <c r="CR139" t="s">
        <v>3091</v>
      </c>
      <c r="CU139" t="s">
        <v>3370</v>
      </c>
      <c r="CW139">
        <v>0</v>
      </c>
      <c r="CY139">
        <v>3</v>
      </c>
      <c r="CZ139" t="s">
        <v>614</v>
      </c>
      <c r="DA139">
        <v>-40</v>
      </c>
      <c r="DB139">
        <v>3</v>
      </c>
      <c r="DC139" t="s">
        <v>1243</v>
      </c>
      <c r="DD139">
        <v>-36</v>
      </c>
      <c r="DF139" t="s">
        <v>3195</v>
      </c>
      <c r="DK139">
        <v>2</v>
      </c>
      <c r="DL139" s="4">
        <v>44456</v>
      </c>
      <c r="DM139">
        <v>20140</v>
      </c>
      <c r="DN139">
        <v>2021</v>
      </c>
      <c r="DO139">
        <v>0</v>
      </c>
      <c r="DQ139">
        <v>79327</v>
      </c>
      <c r="DR139">
        <v>31</v>
      </c>
      <c r="DU139" t="s">
        <v>257</v>
      </c>
      <c r="DV139" t="s">
        <v>274</v>
      </c>
      <c r="DX139">
        <v>7</v>
      </c>
      <c r="DY139" t="s">
        <v>275</v>
      </c>
      <c r="EE139">
        <v>0</v>
      </c>
      <c r="EF139" t="s">
        <v>765</v>
      </c>
      <c r="EG139" t="s">
        <v>422</v>
      </c>
      <c r="EH139">
        <v>0</v>
      </c>
      <c r="EJ139" t="s">
        <v>340</v>
      </c>
      <c r="EK139" t="s">
        <v>486</v>
      </c>
      <c r="EL139" t="s">
        <v>3371</v>
      </c>
      <c r="EM139" t="s">
        <v>3372</v>
      </c>
      <c r="EN139" t="s">
        <v>3373</v>
      </c>
      <c r="EO139" t="s">
        <v>269</v>
      </c>
      <c r="EP139" t="s">
        <v>649</v>
      </c>
      <c r="EQ139">
        <v>0</v>
      </c>
      <c r="ET139" t="s">
        <v>3374</v>
      </c>
      <c r="FE139">
        <v>0</v>
      </c>
      <c r="FF139">
        <v>7</v>
      </c>
      <c r="FG139" t="s">
        <v>1357</v>
      </c>
      <c r="FI139" t="s">
        <v>1357</v>
      </c>
      <c r="FJ139" t="s">
        <v>3375</v>
      </c>
      <c r="FL139">
        <v>0</v>
      </c>
      <c r="FN139">
        <v>0</v>
      </c>
      <c r="FQ139">
        <v>0</v>
      </c>
      <c r="FS139" t="s">
        <v>462</v>
      </c>
      <c r="FU139" t="s">
        <v>257</v>
      </c>
      <c r="FV139" t="s">
        <v>777</v>
      </c>
      <c r="FW139" t="s">
        <v>397</v>
      </c>
      <c r="FY139">
        <v>0</v>
      </c>
      <c r="GA139">
        <v>7</v>
      </c>
      <c r="GB139">
        <v>7</v>
      </c>
      <c r="GC139">
        <v>0</v>
      </c>
      <c r="GD139" t="s">
        <v>3376</v>
      </c>
      <c r="GE139" t="s">
        <v>355</v>
      </c>
      <c r="GF139">
        <v>0</v>
      </c>
      <c r="GG139" t="s">
        <v>257</v>
      </c>
      <c r="GJ139">
        <v>0</v>
      </c>
      <c r="GK139">
        <v>0</v>
      </c>
      <c r="GM139" t="s">
        <v>3377</v>
      </c>
      <c r="GO139">
        <v>2</v>
      </c>
      <c r="HA139" t="s">
        <v>3378</v>
      </c>
      <c r="HC139" t="s">
        <v>294</v>
      </c>
      <c r="HD139" t="s">
        <v>294</v>
      </c>
      <c r="HE139" t="s">
        <v>1541</v>
      </c>
      <c r="HF139">
        <v>0</v>
      </c>
      <c r="HG139">
        <v>11</v>
      </c>
      <c r="HH139">
        <v>7</v>
      </c>
      <c r="HI139" t="s">
        <v>275</v>
      </c>
      <c r="HL139" t="s">
        <v>2010</v>
      </c>
      <c r="HW139">
        <v>-40</v>
      </c>
      <c r="HX139">
        <v>3981379</v>
      </c>
      <c r="HY139" t="s">
        <v>3195</v>
      </c>
      <c r="HZ139">
        <v>3981333</v>
      </c>
      <c r="IC139">
        <v>0</v>
      </c>
      <c r="ID139">
        <v>0</v>
      </c>
      <c r="IM139">
        <v>30</v>
      </c>
      <c r="IO139" t="s">
        <v>3195</v>
      </c>
      <c r="IQ139" t="s">
        <v>3195</v>
      </c>
      <c r="IU139">
        <v>3</v>
      </c>
      <c r="IV139">
        <f>IF(AND(Table1[[#This Row],[R/P]]="P",Table1[[#This Row],[PaRes]]&lt;&gt;"SCRBL",Table1[[#This Row],[PaRes]]&lt;&gt;"RUN",Table1[[#This Row],[Penalty]]&lt;&gt;1),1,0)</f>
        <v>0</v>
      </c>
      <c r="IW139">
        <f>IF(AND(Table1[[#This Row],[Pass Play]]=1,Table1[[#This Row],[PaRes]]&lt;&gt;"SAC"),1,0)</f>
        <v>0</v>
      </c>
      <c r="IX139">
        <f>IF(Table1[[#This Row],[PaRes]]="COM",1,0)</f>
        <v>0</v>
      </c>
      <c r="IY139">
        <f>IF(Table1[[#This Row],[Pass Play]]=1,Table1[[#This Row],[Gn]],0)</f>
        <v>0</v>
      </c>
      <c r="IZ139">
        <f>IF(AND(Table1[[#This Row],[Pass Play]]=1,Table1[[#This Row],[EFF]]="Y"),1,0)</f>
        <v>0</v>
      </c>
      <c r="JA139">
        <f>IF(AND(Table1[[#This Row],[Pass Play]]=1,Table1[[#This Row],[EFF]]="Y"),Table1[[#This Row],[Gn]],0)</f>
        <v>0</v>
      </c>
      <c r="JB139">
        <f>IF(AND(Table1[[#This Row],[Pass Play]]=1,Table1[[#This Row],[Gn]]&gt;=15),1,0)</f>
        <v>0</v>
      </c>
      <c r="JC139">
        <f>IF(AND(Table1[[#This Row],[Pass Play]]=1,Table1[[#This Row],[Big Play Passes]]=1),Table1[[#This Row],[Gn]],0)</f>
        <v>0</v>
      </c>
      <c r="JD139">
        <f>IF(AND(OR(Table1[[#This Row],[R/P]]="R",Table1[[#This Row],[PaRes]]="SCRBL",Table1[[#This Row],[PaRes]]="RUN"),Table1[[#This Row],[Penalty]]&lt;&gt;1),1,0)</f>
        <v>1</v>
      </c>
      <c r="JE139">
        <f>IF(Table1[[#This Row],[Rush Attempts]]=1,Table1[[#This Row],[Gn]],0)</f>
        <v>2</v>
      </c>
      <c r="JF139">
        <f>IF(AND(Table1[[#This Row],[Rush Attempts]]=1,Table1[[#This Row],[EFF]]="Y"),1,0)</f>
        <v>0</v>
      </c>
      <c r="JG139">
        <f>IF(AND(Table1[[#This Row],[Rush Attempts]]=1,Table1[[#This Row],[EFF]]="Y"),Table1[[#This Row],[Gn]],0)</f>
        <v>0</v>
      </c>
      <c r="JH139">
        <f>IF(AND(Table1[[#This Row],[Rush Attempts]]=1,Table1[[#This Row],[Gn]]&gt;=10),1,0)</f>
        <v>0</v>
      </c>
      <c r="JI139">
        <f>IF(AND(Table1[[#This Row],[Rush Attempts]]=1,Table1[[#This Row],[Big Play Run]]=1),Table1[[#This Row],[Gn]],0)</f>
        <v>0</v>
      </c>
      <c r="JJ139">
        <f>IF(Table1[[#This Row],[PaRes]]="SAC",1,0)</f>
        <v>0</v>
      </c>
      <c r="JK139">
        <f>IF(Table1[[#This Row],[Sacks]]=1,Table1[[#This Row],[Gn]],0)</f>
        <v>0</v>
      </c>
      <c r="JL139">
        <f>IF(Table1[[#This Row],[PaRes]]="INT",1,0)</f>
        <v>0</v>
      </c>
      <c r="JM139">
        <f>IF(Table1[[#This Row],[pff_PENALTY]]&lt;&gt;"",1,0)</f>
        <v>0</v>
      </c>
      <c r="JN139">
        <f>Table1[[#This Row],[pff_PENYARDS]]</f>
        <v>0</v>
      </c>
      <c r="JO139">
        <f>IF(Table1[[#This Row],[S/End]]="TD",1,0)</f>
        <v>0</v>
      </c>
      <c r="JP139">
        <f>IF(OR(Table1[[#This Row],[S/End]]="FGGD"),1,0)</f>
        <v>0</v>
      </c>
      <c r="JQ139">
        <f>IF(OR(Table1[[#This Row],[S/End]]="FUM",Table1[[#This Row],[S/End]]="INT"),1,0)</f>
        <v>0</v>
      </c>
      <c r="JR139">
        <f>IF(AND(Table1[[#This Row],[Touchdown]]=1,Table1[[#This Row],[Pass Play]]=1),1,0)</f>
        <v>0</v>
      </c>
      <c r="JS139">
        <f t="shared" si="8"/>
        <v>0</v>
      </c>
      <c r="JT139">
        <f>IF(AND(OR(Table1[[#This Row],[Pass Play]]=1,Table1[[#This Row],[Rush Attempts]]=1),Table1[[#This Row],[Dn]]=3),1,0)</f>
        <v>1</v>
      </c>
      <c r="JU139">
        <f>IF(AND(Table1[[#This Row],[3rd down attempt]]=1,Table1[[#This Row],[EFF]]="Y"),1,0)</f>
        <v>0</v>
      </c>
      <c r="JV139">
        <f>IF(AND(Table1[[#This Row],[3rd down attempt]]=1,Table1[[#This Row],[Dist]]&gt;=7),1,0)</f>
        <v>1</v>
      </c>
      <c r="JW139">
        <f>IF(AND(OR(Table1[[#This Row],[Pass Play]]=1,Table1[[#This Row],[Rush Attempts]]=1),Table1[[#This Row],[Dn]]=4),1,0)</f>
        <v>0</v>
      </c>
      <c r="JX139">
        <f>IF(AND(Table1[[#This Row],[4th down attempt]]=1,Table1[[#This Row],[EFF]]="Y"),1,0)</f>
        <v>0</v>
      </c>
      <c r="JY139">
        <f>IF(AND(OR(Table1[[#This Row],[Pass Play]]=1,Table1[[#This Row],[Rush Attempts]]=1),Table1[[#This Row],[FPos]]&gt;=0,Table1[[#This Row],[FPos]]&lt;=20),1,0)</f>
        <v>0</v>
      </c>
      <c r="JZ139">
        <f>IF(AND(OR(Table1[[#This Row],[Pass Play]]=1,Table1[[#This Row],[Rush Attempts]]=1),Table1[[#This Row],[Dist]]&lt;=Table1[[#This Row],[Gn]]),1,0)</f>
        <v>0</v>
      </c>
      <c r="KA139">
        <f>IF(Table1[[#This Row],[S/End]]&lt;&gt;"",1,0)</f>
        <v>1</v>
      </c>
      <c r="KB139">
        <f>IF(Table1[[#This Row],[S/End]]="TD",1,0)</f>
        <v>0</v>
      </c>
      <c r="KC139">
        <f>IF(Table1[[#This Row],[S/End]]="FGGD",1,0)</f>
        <v>0</v>
      </c>
      <c r="KD139">
        <f>IF(AND(OR(Table1[[#This Row],[Pass Play]]=1,Table1[[#This Row],[Rush Attempts]]=1),Table1[[#This Row],[Gn]]&lt;0),1,0)</f>
        <v>0</v>
      </c>
      <c r="KE139" s="375">
        <f>IF(AND(Table1[[#This Row],[pff_DRVENDPSN]]=3,Table1[[#This Row],[pff_DRVENDEVENT]]="PUNT"),1,0)</f>
        <v>1</v>
      </c>
    </row>
    <row r="140" spans="1:291" hidden="1">
      <c r="A140">
        <v>15</v>
      </c>
      <c r="B140">
        <v>2103</v>
      </c>
      <c r="C140" t="s">
        <v>14477</v>
      </c>
      <c r="D140">
        <v>1</v>
      </c>
      <c r="E140">
        <v>1</v>
      </c>
      <c r="F140">
        <v>10</v>
      </c>
      <c r="H140">
        <v>-25</v>
      </c>
      <c r="W140" t="s">
        <v>679</v>
      </c>
      <c r="AP140">
        <v>5</v>
      </c>
      <c r="BQ140">
        <f t="shared" si="6"/>
        <v>0</v>
      </c>
      <c r="BR140">
        <f t="shared" si="7"/>
        <v>0</v>
      </c>
      <c r="BT140" t="s">
        <v>3091</v>
      </c>
      <c r="BV140">
        <v>7</v>
      </c>
      <c r="BX140">
        <v>0</v>
      </c>
      <c r="BY140" t="s">
        <v>3380</v>
      </c>
      <c r="CD140" s="3">
        <v>5.5555555555555558E-3</v>
      </c>
      <c r="CF140" t="s">
        <v>3381</v>
      </c>
      <c r="CJ140">
        <v>0</v>
      </c>
      <c r="CK140" t="s">
        <v>3382</v>
      </c>
      <c r="CL140" s="4">
        <v>38444</v>
      </c>
      <c r="CM140" t="s">
        <v>3383</v>
      </c>
      <c r="CN140" t="s">
        <v>3384</v>
      </c>
      <c r="CO140">
        <v>7</v>
      </c>
      <c r="CP140" t="s">
        <v>268</v>
      </c>
      <c r="CR140" t="s">
        <v>3091</v>
      </c>
      <c r="CU140" t="s">
        <v>3385</v>
      </c>
      <c r="CW140">
        <v>0</v>
      </c>
      <c r="CY140">
        <v>1</v>
      </c>
      <c r="CZ140" t="s">
        <v>553</v>
      </c>
      <c r="DA140">
        <v>0</v>
      </c>
      <c r="DB140">
        <v>10</v>
      </c>
      <c r="DC140" t="s">
        <v>1609</v>
      </c>
      <c r="DD140">
        <v>-25</v>
      </c>
      <c r="DK140">
        <v>-5</v>
      </c>
      <c r="DL140" s="4">
        <v>44456</v>
      </c>
      <c r="DM140">
        <v>20140</v>
      </c>
      <c r="DN140">
        <v>2021</v>
      </c>
      <c r="DO140">
        <v>0</v>
      </c>
      <c r="DQ140">
        <v>79327</v>
      </c>
      <c r="DR140">
        <v>43</v>
      </c>
      <c r="DU140" t="s">
        <v>294</v>
      </c>
      <c r="DV140" t="s">
        <v>294</v>
      </c>
      <c r="DX140">
        <v>7</v>
      </c>
      <c r="DY140" t="s">
        <v>275</v>
      </c>
      <c r="EE140">
        <v>0</v>
      </c>
      <c r="EF140" t="s">
        <v>2145</v>
      </c>
      <c r="EH140">
        <v>0</v>
      </c>
      <c r="EJ140" t="s">
        <v>454</v>
      </c>
      <c r="EK140" t="s">
        <v>3386</v>
      </c>
      <c r="EL140" t="s">
        <v>3387</v>
      </c>
      <c r="EM140" t="s">
        <v>3388</v>
      </c>
      <c r="EN140" t="s">
        <v>268</v>
      </c>
      <c r="EP140" t="s">
        <v>345</v>
      </c>
      <c r="EQ140">
        <v>0</v>
      </c>
      <c r="ET140" t="s">
        <v>3389</v>
      </c>
      <c r="FE140">
        <v>0</v>
      </c>
      <c r="FF140">
        <v>3</v>
      </c>
      <c r="FL140">
        <v>0</v>
      </c>
      <c r="FN140">
        <v>0</v>
      </c>
      <c r="FQ140">
        <v>0</v>
      </c>
      <c r="FS140" t="s">
        <v>395</v>
      </c>
      <c r="FV140" t="s">
        <v>396</v>
      </c>
      <c r="FY140">
        <v>0</v>
      </c>
      <c r="GA140">
        <v>7.07</v>
      </c>
      <c r="GB140">
        <v>0</v>
      </c>
      <c r="GC140">
        <v>0</v>
      </c>
      <c r="GE140" t="s">
        <v>355</v>
      </c>
      <c r="GF140">
        <v>0</v>
      </c>
      <c r="GG140" t="s">
        <v>895</v>
      </c>
      <c r="GJ140">
        <v>0</v>
      </c>
      <c r="GK140">
        <v>0</v>
      </c>
      <c r="GM140" t="s">
        <v>3390</v>
      </c>
      <c r="HA140" t="s">
        <v>3391</v>
      </c>
      <c r="HE140" t="s">
        <v>1541</v>
      </c>
      <c r="HF140">
        <v>1</v>
      </c>
      <c r="HG140">
        <v>12</v>
      </c>
      <c r="HH140">
        <v>7</v>
      </c>
      <c r="HI140" t="s">
        <v>275</v>
      </c>
      <c r="HU140" t="s">
        <v>3392</v>
      </c>
      <c r="HV140">
        <v>-5</v>
      </c>
      <c r="HW140">
        <v>-20</v>
      </c>
      <c r="HX140">
        <v>3982036</v>
      </c>
      <c r="HZ140">
        <v>3981976</v>
      </c>
      <c r="IC140">
        <v>0</v>
      </c>
      <c r="ID140">
        <v>0</v>
      </c>
      <c r="IM140">
        <v>42</v>
      </c>
      <c r="IU140">
        <v>3</v>
      </c>
      <c r="IV140">
        <f>IF(AND(Table1[[#This Row],[R/P]]="P",Table1[[#This Row],[PaRes]]&lt;&gt;"SCRBL",Table1[[#This Row],[PaRes]]&lt;&gt;"RUN",Table1[[#This Row],[Penalty]]&lt;&gt;1),1,0)</f>
        <v>0</v>
      </c>
      <c r="IW140">
        <f>IF(AND(Table1[[#This Row],[Pass Play]]=1,Table1[[#This Row],[PaRes]]&lt;&gt;"SAC"),1,0)</f>
        <v>0</v>
      </c>
      <c r="IX140">
        <f>IF(Table1[[#This Row],[PaRes]]="COM",1,0)</f>
        <v>0</v>
      </c>
      <c r="IY140">
        <f>IF(Table1[[#This Row],[Pass Play]]=1,Table1[[#This Row],[Gn]],0)</f>
        <v>0</v>
      </c>
      <c r="IZ140">
        <f>IF(AND(Table1[[#This Row],[Pass Play]]=1,Table1[[#This Row],[EFF]]="Y"),1,0)</f>
        <v>0</v>
      </c>
      <c r="JA140">
        <f>IF(AND(Table1[[#This Row],[Pass Play]]=1,Table1[[#This Row],[EFF]]="Y"),Table1[[#This Row],[Gn]],0)</f>
        <v>0</v>
      </c>
      <c r="JB140">
        <f>IF(AND(Table1[[#This Row],[Pass Play]]=1,Table1[[#This Row],[Gn]]&gt;=15),1,0)</f>
        <v>0</v>
      </c>
      <c r="JC140">
        <f>IF(AND(Table1[[#This Row],[Pass Play]]=1,Table1[[#This Row],[Big Play Passes]]=1),Table1[[#This Row],[Gn]],0)</f>
        <v>0</v>
      </c>
      <c r="JD140">
        <f>IF(AND(OR(Table1[[#This Row],[R/P]]="R",Table1[[#This Row],[PaRes]]="SCRBL",Table1[[#This Row],[PaRes]]="RUN"),Table1[[#This Row],[Penalty]]&lt;&gt;1),1,0)</f>
        <v>0</v>
      </c>
      <c r="JE140">
        <f>IF(Table1[[#This Row],[Rush Attempts]]=1,Table1[[#This Row],[Gn]],0)</f>
        <v>0</v>
      </c>
      <c r="JF140">
        <f>IF(AND(Table1[[#This Row],[Rush Attempts]]=1,Table1[[#This Row],[EFF]]="Y"),1,0)</f>
        <v>0</v>
      </c>
      <c r="JG140">
        <f>IF(AND(Table1[[#This Row],[Rush Attempts]]=1,Table1[[#This Row],[EFF]]="Y"),Table1[[#This Row],[Gn]],0)</f>
        <v>0</v>
      </c>
      <c r="JH140">
        <f>IF(AND(Table1[[#This Row],[Rush Attempts]]=1,Table1[[#This Row],[Gn]]&gt;=10),1,0)</f>
        <v>0</v>
      </c>
      <c r="JI140">
        <f>IF(AND(Table1[[#This Row],[Rush Attempts]]=1,Table1[[#This Row],[Big Play Run]]=1),Table1[[#This Row],[Gn]],0)</f>
        <v>0</v>
      </c>
      <c r="JJ140">
        <f>IF(Table1[[#This Row],[PaRes]]="SAC",1,0)</f>
        <v>0</v>
      </c>
      <c r="JK140">
        <f>IF(Table1[[#This Row],[Sacks]]=1,Table1[[#This Row],[Gn]],0)</f>
        <v>0</v>
      </c>
      <c r="JL140">
        <f>IF(Table1[[#This Row],[PaRes]]="INT",1,0)</f>
        <v>0</v>
      </c>
      <c r="JM140">
        <f>IF(Table1[[#This Row],[pff_PENALTY]]&lt;&gt;"",1,0)</f>
        <v>1</v>
      </c>
      <c r="JN140">
        <f>Table1[[#This Row],[pff_PENYARDS]]</f>
        <v>-5</v>
      </c>
      <c r="JO140">
        <f>IF(Table1[[#This Row],[S/End]]="TD",1,0)</f>
        <v>0</v>
      </c>
      <c r="JP140">
        <f>IF(OR(Table1[[#This Row],[S/End]]="FGGD"),1,0)</f>
        <v>0</v>
      </c>
      <c r="JQ140">
        <f>IF(OR(Table1[[#This Row],[S/End]]="FUM",Table1[[#This Row],[S/End]]="INT"),1,0)</f>
        <v>0</v>
      </c>
      <c r="JR140">
        <f>IF(AND(Table1[[#This Row],[Touchdown]]=1,Table1[[#This Row],[Pass Play]]=1),1,0)</f>
        <v>0</v>
      </c>
      <c r="JS140">
        <f t="shared" si="8"/>
        <v>0</v>
      </c>
      <c r="JT140">
        <f>IF(AND(OR(Table1[[#This Row],[Pass Play]]=1,Table1[[#This Row],[Rush Attempts]]=1),Table1[[#This Row],[Dn]]=3),1,0)</f>
        <v>0</v>
      </c>
      <c r="JU140">
        <f>IF(AND(Table1[[#This Row],[3rd down attempt]]=1,Table1[[#This Row],[EFF]]="Y"),1,0)</f>
        <v>0</v>
      </c>
      <c r="JV140">
        <f>IF(AND(Table1[[#This Row],[3rd down attempt]]=1,Table1[[#This Row],[Dist]]&gt;=7),1,0)</f>
        <v>0</v>
      </c>
      <c r="JW140">
        <f>IF(AND(OR(Table1[[#This Row],[Pass Play]]=1,Table1[[#This Row],[Rush Attempts]]=1),Table1[[#This Row],[Dn]]=4),1,0)</f>
        <v>0</v>
      </c>
      <c r="JX140">
        <f>IF(AND(Table1[[#This Row],[4th down attempt]]=1,Table1[[#This Row],[EFF]]="Y"),1,0)</f>
        <v>0</v>
      </c>
      <c r="JY140">
        <f>IF(AND(OR(Table1[[#This Row],[Pass Play]]=1,Table1[[#This Row],[Rush Attempts]]=1),Table1[[#This Row],[FPos]]&gt;=0,Table1[[#This Row],[FPos]]&lt;=20),1,0)</f>
        <v>0</v>
      </c>
      <c r="JZ140">
        <f>IF(AND(OR(Table1[[#This Row],[Pass Play]]=1,Table1[[#This Row],[Rush Attempts]]=1),Table1[[#This Row],[Dist]]&lt;=Table1[[#This Row],[Gn]]),1,0)</f>
        <v>0</v>
      </c>
      <c r="KA140">
        <f>IF(Table1[[#This Row],[S/End]]&lt;&gt;"",1,0)</f>
        <v>0</v>
      </c>
      <c r="KB140">
        <f>IF(Table1[[#This Row],[S/End]]="TD",1,0)</f>
        <v>0</v>
      </c>
      <c r="KC140">
        <f>IF(Table1[[#This Row],[S/End]]="FGGD",1,0)</f>
        <v>0</v>
      </c>
      <c r="KD140">
        <f>IF(AND(OR(Table1[[#This Row],[Pass Play]]=1,Table1[[#This Row],[Rush Attempts]]=1),Table1[[#This Row],[Gn]]&lt;0),1,0)</f>
        <v>0</v>
      </c>
      <c r="KE140" s="375">
        <f>IF(AND(Table1[[#This Row],[pff_DRVENDPSN]]=3,Table1[[#This Row],[pff_DRVENDEVENT]]="PUNT"),1,0)</f>
        <v>0</v>
      </c>
    </row>
    <row r="141" spans="1:291" hidden="1">
      <c r="A141">
        <v>16</v>
      </c>
      <c r="B141">
        <v>2103</v>
      </c>
      <c r="C141" t="s">
        <v>14477</v>
      </c>
      <c r="D141">
        <v>1</v>
      </c>
      <c r="E141">
        <v>1</v>
      </c>
      <c r="F141">
        <v>15</v>
      </c>
      <c r="G141">
        <v>12</v>
      </c>
      <c r="H141">
        <v>-20</v>
      </c>
      <c r="I141" t="s">
        <v>253</v>
      </c>
      <c r="J141" t="s">
        <v>254</v>
      </c>
      <c r="K141">
        <v>11</v>
      </c>
      <c r="L141" t="s">
        <v>3394</v>
      </c>
      <c r="M141" t="s">
        <v>3395</v>
      </c>
      <c r="N141" t="s">
        <v>1095</v>
      </c>
      <c r="P141" t="s">
        <v>1096</v>
      </c>
      <c r="T141" t="s">
        <v>872</v>
      </c>
      <c r="W141" t="s">
        <v>257</v>
      </c>
      <c r="X141" t="s">
        <v>1097</v>
      </c>
      <c r="AE141" t="s">
        <v>1098</v>
      </c>
      <c r="AF141" t="s">
        <v>1099</v>
      </c>
      <c r="AG141" t="s">
        <v>1097</v>
      </c>
      <c r="AH141" t="s">
        <v>257</v>
      </c>
      <c r="AJ141">
        <v>20</v>
      </c>
      <c r="AP141">
        <v>5</v>
      </c>
      <c r="AU141" t="s">
        <v>254</v>
      </c>
      <c r="BJ141" t="s">
        <v>607</v>
      </c>
      <c r="BQ141">
        <f t="shared" si="6"/>
        <v>0</v>
      </c>
      <c r="BR141">
        <f t="shared" si="7"/>
        <v>10</v>
      </c>
      <c r="BT141" t="s">
        <v>3091</v>
      </c>
      <c r="BV141">
        <v>7</v>
      </c>
      <c r="BX141">
        <v>0</v>
      </c>
      <c r="BY141" t="s">
        <v>3396</v>
      </c>
      <c r="BZ141" t="s">
        <v>1109</v>
      </c>
      <c r="CD141" s="3">
        <v>5.5555555555555558E-3</v>
      </c>
      <c r="CF141" t="s">
        <v>3397</v>
      </c>
      <c r="CJ141">
        <v>0</v>
      </c>
      <c r="CK141" t="s">
        <v>3398</v>
      </c>
      <c r="CL141" s="4">
        <v>38444</v>
      </c>
      <c r="CM141" t="s">
        <v>3399</v>
      </c>
      <c r="CN141" t="s">
        <v>3400</v>
      </c>
      <c r="CO141">
        <v>7</v>
      </c>
      <c r="CP141" t="s">
        <v>3401</v>
      </c>
      <c r="CQ141" t="s">
        <v>269</v>
      </c>
      <c r="CR141" t="s">
        <v>3091</v>
      </c>
      <c r="CU141" t="s">
        <v>3402</v>
      </c>
      <c r="CW141">
        <v>0</v>
      </c>
      <c r="CY141">
        <v>2</v>
      </c>
      <c r="CZ141" t="s">
        <v>553</v>
      </c>
      <c r="DA141">
        <v>0</v>
      </c>
      <c r="DB141">
        <v>10</v>
      </c>
      <c r="DC141" t="s">
        <v>1609</v>
      </c>
      <c r="DD141">
        <v>-25</v>
      </c>
      <c r="DF141" t="s">
        <v>3109</v>
      </c>
      <c r="DK141">
        <v>12</v>
      </c>
      <c r="DL141" s="4">
        <v>44456</v>
      </c>
      <c r="DM141">
        <v>20140</v>
      </c>
      <c r="DN141">
        <v>2021</v>
      </c>
      <c r="DO141">
        <v>0</v>
      </c>
      <c r="DQ141">
        <v>79327</v>
      </c>
      <c r="DR141">
        <v>44</v>
      </c>
      <c r="DU141" t="s">
        <v>294</v>
      </c>
      <c r="DV141" t="s">
        <v>294</v>
      </c>
      <c r="DX141">
        <v>7</v>
      </c>
      <c r="DY141" t="s">
        <v>275</v>
      </c>
      <c r="EE141">
        <v>0</v>
      </c>
      <c r="EF141" t="s">
        <v>1105</v>
      </c>
      <c r="EG141" t="s">
        <v>422</v>
      </c>
      <c r="EH141">
        <v>0</v>
      </c>
      <c r="EJ141" t="s">
        <v>340</v>
      </c>
      <c r="EK141" t="s">
        <v>3403</v>
      </c>
      <c r="EL141" t="s">
        <v>3404</v>
      </c>
      <c r="EM141" t="s">
        <v>3405</v>
      </c>
      <c r="EN141" t="s">
        <v>3406</v>
      </c>
      <c r="EO141" t="s">
        <v>282</v>
      </c>
      <c r="EP141" t="s">
        <v>3407</v>
      </c>
      <c r="EQ141">
        <v>0</v>
      </c>
      <c r="ET141" t="s">
        <v>3408</v>
      </c>
      <c r="FE141">
        <v>0</v>
      </c>
      <c r="FF141">
        <v>6</v>
      </c>
      <c r="FG141" t="s">
        <v>308</v>
      </c>
      <c r="FI141" t="s">
        <v>308</v>
      </c>
      <c r="FL141">
        <v>0</v>
      </c>
      <c r="FN141">
        <v>0</v>
      </c>
      <c r="FQ141">
        <v>0</v>
      </c>
      <c r="FS141" t="s">
        <v>395</v>
      </c>
      <c r="FU141" t="s">
        <v>257</v>
      </c>
      <c r="FV141" t="s">
        <v>396</v>
      </c>
      <c r="FW141" t="s">
        <v>431</v>
      </c>
      <c r="FY141">
        <v>0</v>
      </c>
      <c r="GA141">
        <v>7.07</v>
      </c>
      <c r="GB141">
        <v>0</v>
      </c>
      <c r="GC141">
        <v>0</v>
      </c>
      <c r="GD141" t="s">
        <v>3409</v>
      </c>
      <c r="GE141" t="s">
        <v>355</v>
      </c>
      <c r="GF141">
        <v>0</v>
      </c>
      <c r="GG141" t="s">
        <v>274</v>
      </c>
      <c r="GJ141">
        <v>1</v>
      </c>
      <c r="GK141">
        <v>0</v>
      </c>
      <c r="GM141" t="s">
        <v>3410</v>
      </c>
      <c r="GO141">
        <v>4</v>
      </c>
      <c r="HA141" t="s">
        <v>3411</v>
      </c>
      <c r="HC141" t="s">
        <v>294</v>
      </c>
      <c r="HD141" t="s">
        <v>294</v>
      </c>
      <c r="HE141" t="s">
        <v>3412</v>
      </c>
      <c r="HF141">
        <v>0</v>
      </c>
      <c r="HG141">
        <v>11</v>
      </c>
      <c r="HH141">
        <v>7</v>
      </c>
      <c r="HI141" t="s">
        <v>275</v>
      </c>
      <c r="HL141">
        <v>3</v>
      </c>
      <c r="HW141">
        <v>-32</v>
      </c>
      <c r="HX141">
        <v>3982053</v>
      </c>
      <c r="HY141" t="s">
        <v>387</v>
      </c>
      <c r="HZ141">
        <v>3982036</v>
      </c>
      <c r="IC141">
        <v>0</v>
      </c>
      <c r="ID141">
        <v>0</v>
      </c>
      <c r="IM141">
        <v>43</v>
      </c>
      <c r="IQ141" t="s">
        <v>3109</v>
      </c>
      <c r="IR141" t="s">
        <v>3401</v>
      </c>
      <c r="IU141">
        <v>3</v>
      </c>
      <c r="IV141">
        <f>IF(AND(Table1[[#This Row],[R/P]]="P",Table1[[#This Row],[PaRes]]&lt;&gt;"SCRBL",Table1[[#This Row],[PaRes]]&lt;&gt;"RUN",Table1[[#This Row],[Penalty]]&lt;&gt;1),1,0)</f>
        <v>0</v>
      </c>
      <c r="IW141">
        <f>IF(AND(Table1[[#This Row],[Pass Play]]=1,Table1[[#This Row],[PaRes]]&lt;&gt;"SAC"),1,0)</f>
        <v>0</v>
      </c>
      <c r="IX141">
        <f>IF(Table1[[#This Row],[PaRes]]="COM",1,0)</f>
        <v>0</v>
      </c>
      <c r="IY141">
        <f>IF(Table1[[#This Row],[Pass Play]]=1,Table1[[#This Row],[Gn]],0)</f>
        <v>0</v>
      </c>
      <c r="IZ141">
        <f>IF(AND(Table1[[#This Row],[Pass Play]]=1,Table1[[#This Row],[EFF]]="Y"),1,0)</f>
        <v>0</v>
      </c>
      <c r="JA141">
        <f>IF(AND(Table1[[#This Row],[Pass Play]]=1,Table1[[#This Row],[EFF]]="Y"),Table1[[#This Row],[Gn]],0)</f>
        <v>0</v>
      </c>
      <c r="JB141">
        <f>IF(AND(Table1[[#This Row],[Pass Play]]=1,Table1[[#This Row],[Gn]]&gt;=15),1,0)</f>
        <v>0</v>
      </c>
      <c r="JC141">
        <f>IF(AND(Table1[[#This Row],[Pass Play]]=1,Table1[[#This Row],[Big Play Passes]]=1),Table1[[#This Row],[Gn]],0)</f>
        <v>0</v>
      </c>
      <c r="JD141">
        <f>IF(AND(OR(Table1[[#This Row],[R/P]]="R",Table1[[#This Row],[PaRes]]="SCRBL",Table1[[#This Row],[PaRes]]="RUN"),Table1[[#This Row],[Penalty]]&lt;&gt;1),1,0)</f>
        <v>1</v>
      </c>
      <c r="JE141">
        <f>IF(Table1[[#This Row],[Rush Attempts]]=1,Table1[[#This Row],[Gn]],0)</f>
        <v>12</v>
      </c>
      <c r="JF141">
        <f>IF(AND(Table1[[#This Row],[Rush Attempts]]=1,Table1[[#This Row],[EFF]]="Y"),1,0)</f>
        <v>1</v>
      </c>
      <c r="JG141">
        <f>IF(AND(Table1[[#This Row],[Rush Attempts]]=1,Table1[[#This Row],[EFF]]="Y"),Table1[[#This Row],[Gn]],0)</f>
        <v>12</v>
      </c>
      <c r="JH141">
        <f>IF(AND(Table1[[#This Row],[Rush Attempts]]=1,Table1[[#This Row],[Gn]]&gt;=10),1,0)</f>
        <v>1</v>
      </c>
      <c r="JI141">
        <f>IF(AND(Table1[[#This Row],[Rush Attempts]]=1,Table1[[#This Row],[Big Play Run]]=1),Table1[[#This Row],[Gn]],0)</f>
        <v>12</v>
      </c>
      <c r="JJ141">
        <f>IF(Table1[[#This Row],[PaRes]]="SAC",1,0)</f>
        <v>0</v>
      </c>
      <c r="JK141">
        <f>IF(Table1[[#This Row],[Sacks]]=1,Table1[[#This Row],[Gn]],0)</f>
        <v>0</v>
      </c>
      <c r="JL141">
        <f>IF(Table1[[#This Row],[PaRes]]="INT",1,0)</f>
        <v>0</v>
      </c>
      <c r="JM141">
        <f>IF(Table1[[#This Row],[pff_PENALTY]]&lt;&gt;"",1,0)</f>
        <v>0</v>
      </c>
      <c r="JN141">
        <f>Table1[[#This Row],[pff_PENYARDS]]</f>
        <v>0</v>
      </c>
      <c r="JO141">
        <f>IF(Table1[[#This Row],[S/End]]="TD",1,0)</f>
        <v>0</v>
      </c>
      <c r="JP141">
        <f>IF(OR(Table1[[#This Row],[S/End]]="FGGD"),1,0)</f>
        <v>0</v>
      </c>
      <c r="JQ141">
        <f>IF(OR(Table1[[#This Row],[S/End]]="FUM",Table1[[#This Row],[S/End]]="INT"),1,0)</f>
        <v>0</v>
      </c>
      <c r="JR141">
        <f>IF(AND(Table1[[#This Row],[Touchdown]]=1,Table1[[#This Row],[Pass Play]]=1),1,0)</f>
        <v>0</v>
      </c>
      <c r="JS141">
        <f t="shared" si="8"/>
        <v>0</v>
      </c>
      <c r="JT141">
        <f>IF(AND(OR(Table1[[#This Row],[Pass Play]]=1,Table1[[#This Row],[Rush Attempts]]=1),Table1[[#This Row],[Dn]]=3),1,0)</f>
        <v>0</v>
      </c>
      <c r="JU141">
        <f>IF(AND(Table1[[#This Row],[3rd down attempt]]=1,Table1[[#This Row],[EFF]]="Y"),1,0)</f>
        <v>0</v>
      </c>
      <c r="JV141">
        <f>IF(AND(Table1[[#This Row],[3rd down attempt]]=1,Table1[[#This Row],[Dist]]&gt;=7),1,0)</f>
        <v>0</v>
      </c>
      <c r="JW141">
        <f>IF(AND(OR(Table1[[#This Row],[Pass Play]]=1,Table1[[#This Row],[Rush Attempts]]=1),Table1[[#This Row],[Dn]]=4),1,0)</f>
        <v>0</v>
      </c>
      <c r="JX141">
        <f>IF(AND(Table1[[#This Row],[4th down attempt]]=1,Table1[[#This Row],[EFF]]="Y"),1,0)</f>
        <v>0</v>
      </c>
      <c r="JY141">
        <f>IF(AND(OR(Table1[[#This Row],[Pass Play]]=1,Table1[[#This Row],[Rush Attempts]]=1),Table1[[#This Row],[FPos]]&gt;=0,Table1[[#This Row],[FPos]]&lt;=20),1,0)</f>
        <v>0</v>
      </c>
      <c r="JZ141">
        <f>IF(AND(OR(Table1[[#This Row],[Pass Play]]=1,Table1[[#This Row],[Rush Attempts]]=1),Table1[[#This Row],[Dist]]&lt;=Table1[[#This Row],[Gn]]),1,0)</f>
        <v>0</v>
      </c>
      <c r="KA141">
        <f>IF(Table1[[#This Row],[S/End]]&lt;&gt;"",1,0)</f>
        <v>0</v>
      </c>
      <c r="KB141">
        <f>IF(Table1[[#This Row],[S/End]]="TD",1,0)</f>
        <v>0</v>
      </c>
      <c r="KC141">
        <f>IF(Table1[[#This Row],[S/End]]="FGGD",1,0)</f>
        <v>0</v>
      </c>
      <c r="KD141">
        <f>IF(AND(OR(Table1[[#This Row],[Pass Play]]=1,Table1[[#This Row],[Rush Attempts]]=1),Table1[[#This Row],[Gn]]&lt;0),1,0)</f>
        <v>0</v>
      </c>
      <c r="KE141" s="375">
        <f>IF(AND(Table1[[#This Row],[pff_DRVENDPSN]]=3,Table1[[#This Row],[pff_DRVENDEVENT]]="PUNT"),1,0)</f>
        <v>0</v>
      </c>
    </row>
    <row r="142" spans="1:291" hidden="1">
      <c r="A142">
        <v>17</v>
      </c>
      <c r="B142">
        <v>2103</v>
      </c>
      <c r="C142" t="s">
        <v>14477</v>
      </c>
      <c r="D142">
        <v>2</v>
      </c>
      <c r="E142">
        <v>2</v>
      </c>
      <c r="F142">
        <v>3</v>
      </c>
      <c r="G142">
        <v>4</v>
      </c>
      <c r="H142">
        <v>-32</v>
      </c>
      <c r="J142" t="s">
        <v>254</v>
      </c>
      <c r="K142">
        <v>11</v>
      </c>
      <c r="L142">
        <v>11</v>
      </c>
      <c r="M142" t="s">
        <v>3414</v>
      </c>
      <c r="N142" t="s">
        <v>1095</v>
      </c>
      <c r="P142" t="s">
        <v>3415</v>
      </c>
      <c r="Q142" t="s">
        <v>509</v>
      </c>
      <c r="S142" t="s">
        <v>3416</v>
      </c>
      <c r="W142" t="s">
        <v>253</v>
      </c>
      <c r="X142" t="s">
        <v>3417</v>
      </c>
      <c r="Y142" t="s">
        <v>981</v>
      </c>
      <c r="Z142" t="s">
        <v>981</v>
      </c>
      <c r="AB142" t="s">
        <v>981</v>
      </c>
      <c r="AC142" t="s">
        <v>3418</v>
      </c>
      <c r="AJ142">
        <v>88</v>
      </c>
      <c r="AK142" t="s">
        <v>327</v>
      </c>
      <c r="AP142">
        <v>5</v>
      </c>
      <c r="BJ142" t="s">
        <v>274</v>
      </c>
      <c r="BQ142">
        <f t="shared" si="6"/>
        <v>2</v>
      </c>
      <c r="BR142">
        <f t="shared" si="7"/>
        <v>0</v>
      </c>
      <c r="BT142" t="s">
        <v>3091</v>
      </c>
      <c r="BV142">
        <v>7</v>
      </c>
      <c r="BX142">
        <v>0</v>
      </c>
      <c r="BY142" t="s">
        <v>3419</v>
      </c>
      <c r="CA142">
        <v>1</v>
      </c>
      <c r="CB142" t="s">
        <v>2934</v>
      </c>
      <c r="CD142" s="3">
        <v>0.625</v>
      </c>
      <c r="CE142" t="s">
        <v>257</v>
      </c>
      <c r="CF142" t="s">
        <v>3420</v>
      </c>
      <c r="CG142">
        <v>6</v>
      </c>
      <c r="CI142" t="s">
        <v>331</v>
      </c>
      <c r="CJ142">
        <v>0</v>
      </c>
      <c r="CK142" t="s">
        <v>3421</v>
      </c>
      <c r="CL142" s="4">
        <v>38444</v>
      </c>
      <c r="CM142" t="s">
        <v>3422</v>
      </c>
      <c r="CN142" t="s">
        <v>3423</v>
      </c>
      <c r="CO142">
        <v>7</v>
      </c>
      <c r="CP142" t="s">
        <v>3195</v>
      </c>
      <c r="CQ142" t="s">
        <v>269</v>
      </c>
      <c r="CR142" t="s">
        <v>3091</v>
      </c>
      <c r="CU142" t="s">
        <v>3424</v>
      </c>
      <c r="CW142">
        <v>0</v>
      </c>
      <c r="CY142">
        <v>3</v>
      </c>
      <c r="CZ142" t="s">
        <v>553</v>
      </c>
      <c r="DA142">
        <v>0</v>
      </c>
      <c r="DB142">
        <v>10</v>
      </c>
      <c r="DC142" t="s">
        <v>1609</v>
      </c>
      <c r="DD142">
        <v>-25</v>
      </c>
      <c r="DF142" t="s">
        <v>3279</v>
      </c>
      <c r="DK142">
        <v>4</v>
      </c>
      <c r="DL142" s="4">
        <v>44456</v>
      </c>
      <c r="DM142">
        <v>20140</v>
      </c>
      <c r="DN142">
        <v>2021</v>
      </c>
      <c r="DO142">
        <v>0</v>
      </c>
      <c r="DQ142">
        <v>79327</v>
      </c>
      <c r="DR142">
        <v>46</v>
      </c>
      <c r="DU142" t="s">
        <v>294</v>
      </c>
      <c r="DV142" t="s">
        <v>294</v>
      </c>
      <c r="DX142">
        <v>7</v>
      </c>
      <c r="DY142" t="s">
        <v>275</v>
      </c>
      <c r="EE142">
        <v>0</v>
      </c>
      <c r="EF142" t="s">
        <v>3425</v>
      </c>
      <c r="EG142" t="s">
        <v>422</v>
      </c>
      <c r="EH142">
        <v>0</v>
      </c>
      <c r="EJ142" t="s">
        <v>340</v>
      </c>
      <c r="EK142" t="s">
        <v>3426</v>
      </c>
      <c r="EL142" t="s">
        <v>3427</v>
      </c>
      <c r="EM142" t="s">
        <v>3428</v>
      </c>
      <c r="EN142" t="s">
        <v>3429</v>
      </c>
      <c r="EO142" t="s">
        <v>282</v>
      </c>
      <c r="EP142" t="s">
        <v>1303</v>
      </c>
      <c r="EQ142">
        <v>0</v>
      </c>
      <c r="ER142" t="s">
        <v>346</v>
      </c>
      <c r="ET142" t="s">
        <v>3430</v>
      </c>
      <c r="EU142">
        <v>-1</v>
      </c>
      <c r="EV142" t="s">
        <v>274</v>
      </c>
      <c r="EW142" t="s">
        <v>3431</v>
      </c>
      <c r="EX142" t="s">
        <v>528</v>
      </c>
      <c r="EY142" t="s">
        <v>351</v>
      </c>
      <c r="FB142" t="s">
        <v>999</v>
      </c>
      <c r="FC142" t="s">
        <v>3125</v>
      </c>
      <c r="FE142">
        <v>0</v>
      </c>
      <c r="FF142">
        <v>17</v>
      </c>
      <c r="FL142">
        <v>0</v>
      </c>
      <c r="FN142">
        <v>0</v>
      </c>
      <c r="FQ142">
        <v>0</v>
      </c>
      <c r="FS142" t="s">
        <v>395</v>
      </c>
      <c r="FU142" t="s">
        <v>274</v>
      </c>
      <c r="FV142" t="s">
        <v>396</v>
      </c>
      <c r="FW142" t="s">
        <v>431</v>
      </c>
      <c r="FY142">
        <v>1</v>
      </c>
      <c r="GA142">
        <v>7.07</v>
      </c>
      <c r="GB142">
        <v>0</v>
      </c>
      <c r="GC142">
        <v>1</v>
      </c>
      <c r="GD142" t="s">
        <v>3432</v>
      </c>
      <c r="GE142" t="s">
        <v>355</v>
      </c>
      <c r="GF142">
        <v>0</v>
      </c>
      <c r="GG142" t="s">
        <v>257</v>
      </c>
      <c r="GI142">
        <v>1.2</v>
      </c>
      <c r="GJ142">
        <v>0</v>
      </c>
      <c r="GK142">
        <v>0</v>
      </c>
      <c r="GM142" t="s">
        <v>3433</v>
      </c>
      <c r="GN142">
        <v>5</v>
      </c>
      <c r="GO142">
        <v>1</v>
      </c>
      <c r="GP142" t="s">
        <v>2349</v>
      </c>
      <c r="GR142">
        <v>7</v>
      </c>
      <c r="HA142" t="s">
        <v>2009</v>
      </c>
      <c r="HC142" t="s">
        <v>313</v>
      </c>
      <c r="HD142" t="s">
        <v>313</v>
      </c>
      <c r="HF142">
        <v>0</v>
      </c>
      <c r="HG142">
        <v>11</v>
      </c>
      <c r="HH142">
        <v>7</v>
      </c>
      <c r="HI142" t="s">
        <v>275</v>
      </c>
      <c r="HK142" t="s">
        <v>387</v>
      </c>
      <c r="HL142" t="s">
        <v>2040</v>
      </c>
      <c r="HM142" t="s">
        <v>3195</v>
      </c>
      <c r="HO142" t="s">
        <v>3434</v>
      </c>
      <c r="HP142" t="s">
        <v>3435</v>
      </c>
      <c r="HQ142" t="s">
        <v>3436</v>
      </c>
      <c r="HR142" t="s">
        <v>3437</v>
      </c>
      <c r="HT142" t="s">
        <v>1010</v>
      </c>
      <c r="HW142">
        <v>-36</v>
      </c>
      <c r="HX142">
        <v>3982128</v>
      </c>
      <c r="HZ142">
        <v>3982053</v>
      </c>
      <c r="IC142">
        <v>0</v>
      </c>
      <c r="ID142">
        <v>0</v>
      </c>
      <c r="IM142">
        <v>44</v>
      </c>
      <c r="IQ142" t="s">
        <v>3279</v>
      </c>
      <c r="IU142">
        <v>3</v>
      </c>
      <c r="IV142">
        <f>IF(AND(Table1[[#This Row],[R/P]]="P",Table1[[#This Row],[PaRes]]&lt;&gt;"SCRBL",Table1[[#This Row],[PaRes]]&lt;&gt;"RUN",Table1[[#This Row],[Penalty]]&lt;&gt;1),1,0)</f>
        <v>1</v>
      </c>
      <c r="IW142">
        <f>IF(AND(Table1[[#This Row],[Pass Play]]=1,Table1[[#This Row],[PaRes]]&lt;&gt;"SAC"),1,0)</f>
        <v>1</v>
      </c>
      <c r="IX142">
        <f>IF(Table1[[#This Row],[PaRes]]="COM",1,0)</f>
        <v>1</v>
      </c>
      <c r="IY142">
        <f>IF(Table1[[#This Row],[Pass Play]]=1,Table1[[#This Row],[Gn]],0)</f>
        <v>4</v>
      </c>
      <c r="IZ142">
        <f>IF(AND(Table1[[#This Row],[Pass Play]]=1,Table1[[#This Row],[EFF]]="Y"),1,0)</f>
        <v>1</v>
      </c>
      <c r="JA142">
        <f>IF(AND(Table1[[#This Row],[Pass Play]]=1,Table1[[#This Row],[EFF]]="Y"),Table1[[#This Row],[Gn]],0)</f>
        <v>4</v>
      </c>
      <c r="JB142">
        <f>IF(AND(Table1[[#This Row],[Pass Play]]=1,Table1[[#This Row],[Gn]]&gt;=15),1,0)</f>
        <v>0</v>
      </c>
      <c r="JC142">
        <f>IF(AND(Table1[[#This Row],[Pass Play]]=1,Table1[[#This Row],[Big Play Passes]]=1),Table1[[#This Row],[Gn]],0)</f>
        <v>0</v>
      </c>
      <c r="JD142">
        <f>IF(AND(OR(Table1[[#This Row],[R/P]]="R",Table1[[#This Row],[PaRes]]="SCRBL",Table1[[#This Row],[PaRes]]="RUN"),Table1[[#This Row],[Penalty]]&lt;&gt;1),1,0)</f>
        <v>0</v>
      </c>
      <c r="JE142">
        <f>IF(Table1[[#This Row],[Rush Attempts]]=1,Table1[[#This Row],[Gn]],0)</f>
        <v>0</v>
      </c>
      <c r="JF142">
        <f>IF(AND(Table1[[#This Row],[Rush Attempts]]=1,Table1[[#This Row],[EFF]]="Y"),1,0)</f>
        <v>0</v>
      </c>
      <c r="JG142">
        <f>IF(AND(Table1[[#This Row],[Rush Attempts]]=1,Table1[[#This Row],[EFF]]="Y"),Table1[[#This Row],[Gn]],0)</f>
        <v>0</v>
      </c>
      <c r="JH142">
        <f>IF(AND(Table1[[#This Row],[Rush Attempts]]=1,Table1[[#This Row],[Gn]]&gt;=10),1,0)</f>
        <v>0</v>
      </c>
      <c r="JI142">
        <f>IF(AND(Table1[[#This Row],[Rush Attempts]]=1,Table1[[#This Row],[Big Play Run]]=1),Table1[[#This Row],[Gn]],0)</f>
        <v>0</v>
      </c>
      <c r="JJ142">
        <f>IF(Table1[[#This Row],[PaRes]]="SAC",1,0)</f>
        <v>0</v>
      </c>
      <c r="JK142">
        <f>IF(Table1[[#This Row],[Sacks]]=1,Table1[[#This Row],[Gn]],0)</f>
        <v>0</v>
      </c>
      <c r="JL142">
        <f>IF(Table1[[#This Row],[PaRes]]="INT",1,0)</f>
        <v>0</v>
      </c>
      <c r="JM142">
        <f>IF(Table1[[#This Row],[pff_PENALTY]]&lt;&gt;"",1,0)</f>
        <v>0</v>
      </c>
      <c r="JN142">
        <f>Table1[[#This Row],[pff_PENYARDS]]</f>
        <v>0</v>
      </c>
      <c r="JO142">
        <f>IF(Table1[[#This Row],[S/End]]="TD",1,0)</f>
        <v>0</v>
      </c>
      <c r="JP142">
        <f>IF(OR(Table1[[#This Row],[S/End]]="FGGD"),1,0)</f>
        <v>0</v>
      </c>
      <c r="JQ142">
        <f>IF(OR(Table1[[#This Row],[S/End]]="FUM",Table1[[#This Row],[S/End]]="INT"),1,0)</f>
        <v>0</v>
      </c>
      <c r="JR142">
        <f>IF(AND(Table1[[#This Row],[Touchdown]]=1,Table1[[#This Row],[Pass Play]]=1),1,0)</f>
        <v>0</v>
      </c>
      <c r="JS142">
        <f t="shared" si="8"/>
        <v>0</v>
      </c>
      <c r="JT142">
        <f>IF(AND(OR(Table1[[#This Row],[Pass Play]]=1,Table1[[#This Row],[Rush Attempts]]=1),Table1[[#This Row],[Dn]]=3),1,0)</f>
        <v>0</v>
      </c>
      <c r="JU142">
        <f>IF(AND(Table1[[#This Row],[3rd down attempt]]=1,Table1[[#This Row],[EFF]]="Y"),1,0)</f>
        <v>0</v>
      </c>
      <c r="JV142">
        <f>IF(AND(Table1[[#This Row],[3rd down attempt]]=1,Table1[[#This Row],[Dist]]&gt;=7),1,0)</f>
        <v>0</v>
      </c>
      <c r="JW142">
        <f>IF(AND(OR(Table1[[#This Row],[Pass Play]]=1,Table1[[#This Row],[Rush Attempts]]=1),Table1[[#This Row],[Dn]]=4),1,0)</f>
        <v>0</v>
      </c>
      <c r="JX142">
        <f>IF(AND(Table1[[#This Row],[4th down attempt]]=1,Table1[[#This Row],[EFF]]="Y"),1,0)</f>
        <v>0</v>
      </c>
      <c r="JY142">
        <f>IF(AND(OR(Table1[[#This Row],[Pass Play]]=1,Table1[[#This Row],[Rush Attempts]]=1),Table1[[#This Row],[FPos]]&gt;=0,Table1[[#This Row],[FPos]]&lt;=20),1,0)</f>
        <v>0</v>
      </c>
      <c r="JZ142">
        <f>IF(AND(OR(Table1[[#This Row],[Pass Play]]=1,Table1[[#This Row],[Rush Attempts]]=1),Table1[[#This Row],[Dist]]&lt;=Table1[[#This Row],[Gn]]),1,0)</f>
        <v>1</v>
      </c>
      <c r="KA142">
        <f>IF(Table1[[#This Row],[S/End]]&lt;&gt;"",1,0)</f>
        <v>0</v>
      </c>
      <c r="KB142">
        <f>IF(Table1[[#This Row],[S/End]]="TD",1,0)</f>
        <v>0</v>
      </c>
      <c r="KC142">
        <f>IF(Table1[[#This Row],[S/End]]="FGGD",1,0)</f>
        <v>0</v>
      </c>
      <c r="KD142">
        <f>IF(AND(OR(Table1[[#This Row],[Pass Play]]=1,Table1[[#This Row],[Rush Attempts]]=1),Table1[[#This Row],[Gn]]&lt;0),1,0)</f>
        <v>0</v>
      </c>
      <c r="KE142" s="375">
        <f>IF(AND(Table1[[#This Row],[pff_DRVENDPSN]]=3,Table1[[#This Row],[pff_DRVENDEVENT]]="PUNT"),1,0)</f>
        <v>0</v>
      </c>
    </row>
    <row r="143" spans="1:291" hidden="1">
      <c r="A143">
        <v>18</v>
      </c>
      <c r="B143">
        <v>2103</v>
      </c>
      <c r="C143" t="s">
        <v>14477</v>
      </c>
      <c r="D143">
        <v>2</v>
      </c>
      <c r="E143">
        <v>1</v>
      </c>
      <c r="F143">
        <v>10</v>
      </c>
      <c r="H143">
        <v>-36</v>
      </c>
      <c r="J143" t="s">
        <v>298</v>
      </c>
      <c r="K143">
        <v>11</v>
      </c>
      <c r="L143">
        <v>11</v>
      </c>
      <c r="M143" t="s">
        <v>407</v>
      </c>
      <c r="N143" t="s">
        <v>408</v>
      </c>
      <c r="P143" t="s">
        <v>409</v>
      </c>
      <c r="W143" t="s">
        <v>253</v>
      </c>
      <c r="X143" t="s">
        <v>3439</v>
      </c>
      <c r="Y143" t="s">
        <v>1232</v>
      </c>
      <c r="Z143" t="s">
        <v>3440</v>
      </c>
      <c r="AB143" t="s">
        <v>1234</v>
      </c>
      <c r="AC143" t="s">
        <v>1235</v>
      </c>
      <c r="AK143" t="s">
        <v>756</v>
      </c>
      <c r="AP143">
        <v>5</v>
      </c>
      <c r="BJ143" t="s">
        <v>274</v>
      </c>
      <c r="BQ143">
        <f t="shared" si="6"/>
        <v>1</v>
      </c>
      <c r="BR143">
        <f t="shared" si="7"/>
        <v>0</v>
      </c>
      <c r="BT143" t="s">
        <v>3091</v>
      </c>
      <c r="BV143">
        <v>7</v>
      </c>
      <c r="BX143">
        <v>0</v>
      </c>
      <c r="BY143" t="s">
        <v>3441</v>
      </c>
      <c r="CA143">
        <v>0</v>
      </c>
      <c r="CD143" s="3">
        <v>0.60486111111111118</v>
      </c>
      <c r="CE143" t="s">
        <v>257</v>
      </c>
      <c r="CF143" t="s">
        <v>3442</v>
      </c>
      <c r="CG143">
        <v>7</v>
      </c>
      <c r="CI143" t="s">
        <v>331</v>
      </c>
      <c r="CJ143">
        <v>1</v>
      </c>
      <c r="CK143" t="s">
        <v>3443</v>
      </c>
      <c r="CL143" s="4">
        <v>38444</v>
      </c>
      <c r="CM143" t="s">
        <v>3444</v>
      </c>
      <c r="CN143" t="s">
        <v>3445</v>
      </c>
      <c r="CO143">
        <v>7</v>
      </c>
      <c r="CQ143" t="s">
        <v>269</v>
      </c>
      <c r="CR143" t="s">
        <v>3091</v>
      </c>
      <c r="CU143" t="s">
        <v>2230</v>
      </c>
      <c r="CW143">
        <v>0</v>
      </c>
      <c r="CY143">
        <v>4</v>
      </c>
      <c r="CZ143" t="s">
        <v>553</v>
      </c>
      <c r="DA143">
        <v>0</v>
      </c>
      <c r="DB143">
        <v>10</v>
      </c>
      <c r="DC143" t="s">
        <v>1609</v>
      </c>
      <c r="DD143">
        <v>-25</v>
      </c>
      <c r="DK143">
        <v>12</v>
      </c>
      <c r="DL143" s="4">
        <v>44456</v>
      </c>
      <c r="DM143">
        <v>20140</v>
      </c>
      <c r="DN143">
        <v>2021</v>
      </c>
      <c r="DO143">
        <v>0</v>
      </c>
      <c r="DQ143">
        <v>79327</v>
      </c>
      <c r="DR143">
        <v>47</v>
      </c>
      <c r="DU143" t="s">
        <v>274</v>
      </c>
      <c r="DV143" t="s">
        <v>257</v>
      </c>
      <c r="DX143">
        <v>7</v>
      </c>
      <c r="DY143" t="s">
        <v>275</v>
      </c>
      <c r="EA143" t="s">
        <v>3273</v>
      </c>
      <c r="EB143" t="s">
        <v>764</v>
      </c>
      <c r="EE143">
        <v>0</v>
      </c>
      <c r="EF143" t="s">
        <v>421</v>
      </c>
      <c r="EG143" t="s">
        <v>422</v>
      </c>
      <c r="EH143">
        <v>0</v>
      </c>
      <c r="EJ143" t="s">
        <v>340</v>
      </c>
      <c r="EK143" t="s">
        <v>3446</v>
      </c>
      <c r="EL143" t="s">
        <v>3447</v>
      </c>
      <c r="EM143" t="s">
        <v>3448</v>
      </c>
      <c r="EN143" t="s">
        <v>3449</v>
      </c>
      <c r="EO143" t="s">
        <v>282</v>
      </c>
      <c r="EP143" t="s">
        <v>459</v>
      </c>
      <c r="EQ143">
        <v>0</v>
      </c>
      <c r="ER143" t="s">
        <v>3450</v>
      </c>
      <c r="ET143" t="s">
        <v>3451</v>
      </c>
      <c r="EU143">
        <v>24</v>
      </c>
      <c r="EV143" t="s">
        <v>274</v>
      </c>
      <c r="EW143" t="s">
        <v>3431</v>
      </c>
      <c r="EX143" t="s">
        <v>1251</v>
      </c>
      <c r="EY143" t="s">
        <v>898</v>
      </c>
      <c r="FB143" t="s">
        <v>3452</v>
      </c>
      <c r="FC143" t="s">
        <v>3125</v>
      </c>
      <c r="FE143">
        <v>0</v>
      </c>
      <c r="FF143">
        <v>11</v>
      </c>
      <c r="FK143" t="s">
        <v>3453</v>
      </c>
      <c r="FL143">
        <v>1</v>
      </c>
      <c r="FN143">
        <v>0</v>
      </c>
      <c r="FO143" t="s">
        <v>3273</v>
      </c>
      <c r="FP143" t="s">
        <v>492</v>
      </c>
      <c r="FQ143">
        <v>0</v>
      </c>
      <c r="FS143" t="s">
        <v>395</v>
      </c>
      <c r="FU143" t="s">
        <v>274</v>
      </c>
      <c r="FV143" t="s">
        <v>496</v>
      </c>
      <c r="FY143">
        <v>0</v>
      </c>
      <c r="GA143">
        <v>7.07</v>
      </c>
      <c r="GB143">
        <v>0</v>
      </c>
      <c r="GC143">
        <v>0</v>
      </c>
      <c r="GE143" t="s">
        <v>355</v>
      </c>
      <c r="GF143">
        <v>1</v>
      </c>
      <c r="GG143" t="s">
        <v>274</v>
      </c>
      <c r="GH143">
        <v>2.9</v>
      </c>
      <c r="GI143">
        <v>3</v>
      </c>
      <c r="GJ143">
        <v>0</v>
      </c>
      <c r="GK143">
        <v>0</v>
      </c>
      <c r="GM143" t="s">
        <v>2857</v>
      </c>
      <c r="GP143" t="s">
        <v>533</v>
      </c>
      <c r="GQ143" t="s">
        <v>779</v>
      </c>
      <c r="GR143">
        <v>1</v>
      </c>
      <c r="HA143" t="s">
        <v>2797</v>
      </c>
      <c r="HC143" t="s">
        <v>313</v>
      </c>
      <c r="HD143" t="s">
        <v>313</v>
      </c>
      <c r="HE143" t="s">
        <v>3454</v>
      </c>
      <c r="HF143">
        <v>1</v>
      </c>
      <c r="HG143">
        <v>11</v>
      </c>
      <c r="HH143">
        <v>7</v>
      </c>
      <c r="HI143" t="s">
        <v>275</v>
      </c>
      <c r="HL143">
        <v>4</v>
      </c>
      <c r="HM143" t="s">
        <v>3279</v>
      </c>
      <c r="HO143" t="s">
        <v>3434</v>
      </c>
      <c r="HP143" t="s">
        <v>3455</v>
      </c>
      <c r="HQ143" t="s">
        <v>3456</v>
      </c>
      <c r="HR143" t="s">
        <v>3457</v>
      </c>
      <c r="HT143" t="s">
        <v>3458</v>
      </c>
      <c r="HU143" t="s">
        <v>3459</v>
      </c>
      <c r="HV143">
        <v>12</v>
      </c>
      <c r="HW143">
        <v>-48</v>
      </c>
      <c r="HX143">
        <v>3982173</v>
      </c>
      <c r="HY143" t="s">
        <v>3273</v>
      </c>
      <c r="HZ143">
        <v>3982128</v>
      </c>
      <c r="IC143">
        <v>0</v>
      </c>
      <c r="ID143">
        <v>0</v>
      </c>
      <c r="IM143">
        <v>45</v>
      </c>
      <c r="IU143">
        <v>3</v>
      </c>
      <c r="IV143">
        <f>IF(AND(Table1[[#This Row],[R/P]]="P",Table1[[#This Row],[PaRes]]&lt;&gt;"SCRBL",Table1[[#This Row],[PaRes]]&lt;&gt;"RUN",Table1[[#This Row],[Penalty]]&lt;&gt;1),1,0)</f>
        <v>0</v>
      </c>
      <c r="IW143">
        <f>IF(AND(Table1[[#This Row],[Pass Play]]=1,Table1[[#This Row],[PaRes]]&lt;&gt;"SAC"),1,0)</f>
        <v>0</v>
      </c>
      <c r="IX143">
        <f>IF(Table1[[#This Row],[PaRes]]="COM",1,0)</f>
        <v>0</v>
      </c>
      <c r="IY143">
        <f>IF(Table1[[#This Row],[Pass Play]]=1,Table1[[#This Row],[Gn]],0)</f>
        <v>0</v>
      </c>
      <c r="IZ143">
        <f>IF(AND(Table1[[#This Row],[Pass Play]]=1,Table1[[#This Row],[EFF]]="Y"),1,0)</f>
        <v>0</v>
      </c>
      <c r="JA143">
        <f>IF(AND(Table1[[#This Row],[Pass Play]]=1,Table1[[#This Row],[EFF]]="Y"),Table1[[#This Row],[Gn]],0)</f>
        <v>0</v>
      </c>
      <c r="JB143">
        <f>IF(AND(Table1[[#This Row],[Pass Play]]=1,Table1[[#This Row],[Gn]]&gt;=15),1,0)</f>
        <v>0</v>
      </c>
      <c r="JC143">
        <f>IF(AND(Table1[[#This Row],[Pass Play]]=1,Table1[[#This Row],[Big Play Passes]]=1),Table1[[#This Row],[Gn]],0)</f>
        <v>0</v>
      </c>
      <c r="JD143">
        <f>IF(AND(OR(Table1[[#This Row],[R/P]]="R",Table1[[#This Row],[PaRes]]="SCRBL",Table1[[#This Row],[PaRes]]="RUN"),Table1[[#This Row],[Penalty]]&lt;&gt;1),1,0)</f>
        <v>0</v>
      </c>
      <c r="JE143">
        <f>IF(Table1[[#This Row],[Rush Attempts]]=1,Table1[[#This Row],[Gn]],0)</f>
        <v>0</v>
      </c>
      <c r="JF143">
        <f>IF(AND(Table1[[#This Row],[Rush Attempts]]=1,Table1[[#This Row],[EFF]]="Y"),1,0)</f>
        <v>0</v>
      </c>
      <c r="JG143">
        <f>IF(AND(Table1[[#This Row],[Rush Attempts]]=1,Table1[[#This Row],[EFF]]="Y"),Table1[[#This Row],[Gn]],0)</f>
        <v>0</v>
      </c>
      <c r="JH143">
        <f>IF(AND(Table1[[#This Row],[Rush Attempts]]=1,Table1[[#This Row],[Gn]]&gt;=10),1,0)</f>
        <v>0</v>
      </c>
      <c r="JI143">
        <f>IF(AND(Table1[[#This Row],[Rush Attempts]]=1,Table1[[#This Row],[Big Play Run]]=1),Table1[[#This Row],[Gn]],0)</f>
        <v>0</v>
      </c>
      <c r="JJ143">
        <f>IF(Table1[[#This Row],[PaRes]]="SAC",1,0)</f>
        <v>0</v>
      </c>
      <c r="JK143">
        <f>IF(Table1[[#This Row],[Sacks]]=1,Table1[[#This Row],[Gn]],0)</f>
        <v>0</v>
      </c>
      <c r="JL143">
        <f>IF(Table1[[#This Row],[PaRes]]="INT",1,0)</f>
        <v>0</v>
      </c>
      <c r="JM143">
        <f>IF(Table1[[#This Row],[pff_PENALTY]]&lt;&gt;"",1,0)</f>
        <v>1</v>
      </c>
      <c r="JN143">
        <f>Table1[[#This Row],[pff_PENYARDS]]</f>
        <v>12</v>
      </c>
      <c r="JO143">
        <f>IF(Table1[[#This Row],[S/End]]="TD",1,0)</f>
        <v>0</v>
      </c>
      <c r="JP143">
        <f>IF(OR(Table1[[#This Row],[S/End]]="FGGD"),1,0)</f>
        <v>0</v>
      </c>
      <c r="JQ143">
        <f>IF(OR(Table1[[#This Row],[S/End]]="FUM",Table1[[#This Row],[S/End]]="INT"),1,0)</f>
        <v>0</v>
      </c>
      <c r="JR143">
        <f>IF(AND(Table1[[#This Row],[Touchdown]]=1,Table1[[#This Row],[Pass Play]]=1),1,0)</f>
        <v>0</v>
      </c>
      <c r="JS143">
        <f t="shared" si="8"/>
        <v>0</v>
      </c>
      <c r="JT143">
        <f>IF(AND(OR(Table1[[#This Row],[Pass Play]]=1,Table1[[#This Row],[Rush Attempts]]=1),Table1[[#This Row],[Dn]]=3),1,0)</f>
        <v>0</v>
      </c>
      <c r="JU143">
        <f>IF(AND(Table1[[#This Row],[3rd down attempt]]=1,Table1[[#This Row],[EFF]]="Y"),1,0)</f>
        <v>0</v>
      </c>
      <c r="JV143">
        <f>IF(AND(Table1[[#This Row],[3rd down attempt]]=1,Table1[[#This Row],[Dist]]&gt;=7),1,0)</f>
        <v>0</v>
      </c>
      <c r="JW143">
        <f>IF(AND(OR(Table1[[#This Row],[Pass Play]]=1,Table1[[#This Row],[Rush Attempts]]=1),Table1[[#This Row],[Dn]]=4),1,0)</f>
        <v>0</v>
      </c>
      <c r="JX143">
        <f>IF(AND(Table1[[#This Row],[4th down attempt]]=1,Table1[[#This Row],[EFF]]="Y"),1,0)</f>
        <v>0</v>
      </c>
      <c r="JY143">
        <f>IF(AND(OR(Table1[[#This Row],[Pass Play]]=1,Table1[[#This Row],[Rush Attempts]]=1),Table1[[#This Row],[FPos]]&gt;=0,Table1[[#This Row],[FPos]]&lt;=20),1,0)</f>
        <v>0</v>
      </c>
      <c r="JZ143">
        <f>IF(AND(OR(Table1[[#This Row],[Pass Play]]=1,Table1[[#This Row],[Rush Attempts]]=1),Table1[[#This Row],[Dist]]&lt;=Table1[[#This Row],[Gn]]),1,0)</f>
        <v>0</v>
      </c>
      <c r="KA143">
        <f>IF(Table1[[#This Row],[S/End]]&lt;&gt;"",1,0)</f>
        <v>0</v>
      </c>
      <c r="KB143">
        <f>IF(Table1[[#This Row],[S/End]]="TD",1,0)</f>
        <v>0</v>
      </c>
      <c r="KC143">
        <f>IF(Table1[[#This Row],[S/End]]="FGGD",1,0)</f>
        <v>0</v>
      </c>
      <c r="KD143">
        <f>IF(AND(OR(Table1[[#This Row],[Pass Play]]=1,Table1[[#This Row],[Rush Attempts]]=1),Table1[[#This Row],[Gn]]&lt;0),1,0)</f>
        <v>0</v>
      </c>
      <c r="KE143" s="375">
        <f>IF(AND(Table1[[#This Row],[pff_DRVENDPSN]]=3,Table1[[#This Row],[pff_DRVENDEVENT]]="PUNT"),1,0)</f>
        <v>0</v>
      </c>
    </row>
    <row r="144" spans="1:291" hidden="1">
      <c r="A144">
        <v>19</v>
      </c>
      <c r="B144">
        <v>2103</v>
      </c>
      <c r="C144" t="s">
        <v>14477</v>
      </c>
      <c r="D144">
        <v>2</v>
      </c>
      <c r="E144">
        <v>1</v>
      </c>
      <c r="F144">
        <v>10</v>
      </c>
      <c r="G144">
        <v>13</v>
      </c>
      <c r="H144">
        <v>-48</v>
      </c>
      <c r="J144" t="s">
        <v>254</v>
      </c>
      <c r="K144">
        <v>11</v>
      </c>
      <c r="L144">
        <v>11</v>
      </c>
      <c r="M144" t="s">
        <v>3461</v>
      </c>
      <c r="N144" t="s">
        <v>2016</v>
      </c>
      <c r="P144" t="s">
        <v>2272</v>
      </c>
      <c r="R144" t="s">
        <v>1474</v>
      </c>
      <c r="S144" t="s">
        <v>3416</v>
      </c>
      <c r="W144" t="s">
        <v>257</v>
      </c>
      <c r="X144" t="s">
        <v>3462</v>
      </c>
      <c r="AE144" t="s">
        <v>1291</v>
      </c>
      <c r="AF144" t="s">
        <v>1292</v>
      </c>
      <c r="AG144" t="s">
        <v>3462</v>
      </c>
      <c r="AH144" t="s">
        <v>274</v>
      </c>
      <c r="AJ144">
        <v>22</v>
      </c>
      <c r="AP144">
        <v>5</v>
      </c>
      <c r="AU144" t="s">
        <v>254</v>
      </c>
      <c r="BJ144" t="s">
        <v>274</v>
      </c>
      <c r="BQ144">
        <f t="shared" si="6"/>
        <v>0</v>
      </c>
      <c r="BR144">
        <f t="shared" si="7"/>
        <v>1</v>
      </c>
      <c r="BT144" t="s">
        <v>3091</v>
      </c>
      <c r="BV144">
        <v>7</v>
      </c>
      <c r="BX144">
        <v>0</v>
      </c>
      <c r="BY144" t="s">
        <v>3463</v>
      </c>
      <c r="CD144" s="3">
        <v>0.6</v>
      </c>
      <c r="CF144" t="s">
        <v>3464</v>
      </c>
      <c r="CJ144">
        <v>0</v>
      </c>
      <c r="CK144" t="s">
        <v>3465</v>
      </c>
      <c r="CL144" s="4">
        <v>38444</v>
      </c>
      <c r="CM144" t="s">
        <v>3466</v>
      </c>
      <c r="CN144" t="s">
        <v>3467</v>
      </c>
      <c r="CO144">
        <v>7</v>
      </c>
      <c r="CQ144" t="s">
        <v>269</v>
      </c>
      <c r="CR144" t="s">
        <v>3091</v>
      </c>
      <c r="CU144" t="s">
        <v>3468</v>
      </c>
      <c r="CW144">
        <v>0</v>
      </c>
      <c r="CY144">
        <v>5</v>
      </c>
      <c r="CZ144" t="s">
        <v>553</v>
      </c>
      <c r="DA144">
        <v>0</v>
      </c>
      <c r="DB144">
        <v>10</v>
      </c>
      <c r="DC144" t="s">
        <v>1609</v>
      </c>
      <c r="DD144">
        <v>-25</v>
      </c>
      <c r="DF144" t="s">
        <v>3345</v>
      </c>
      <c r="DK144">
        <v>13</v>
      </c>
      <c r="DL144" s="4">
        <v>44456</v>
      </c>
      <c r="DM144">
        <v>20140</v>
      </c>
      <c r="DN144">
        <v>2021</v>
      </c>
      <c r="DO144">
        <v>0</v>
      </c>
      <c r="DQ144">
        <v>79327</v>
      </c>
      <c r="DR144">
        <v>48</v>
      </c>
      <c r="DU144" t="s">
        <v>274</v>
      </c>
      <c r="DV144" t="s">
        <v>257</v>
      </c>
      <c r="DX144">
        <v>7</v>
      </c>
      <c r="DY144" t="s">
        <v>275</v>
      </c>
      <c r="EE144">
        <v>0</v>
      </c>
      <c r="EF144" t="s">
        <v>382</v>
      </c>
      <c r="EG144" t="s">
        <v>383</v>
      </c>
      <c r="EH144">
        <v>0</v>
      </c>
      <c r="EJ144" t="s">
        <v>340</v>
      </c>
      <c r="EK144" t="s">
        <v>3446</v>
      </c>
      <c r="EL144" t="s">
        <v>3469</v>
      </c>
      <c r="EM144" t="s">
        <v>3470</v>
      </c>
      <c r="EO144" t="s">
        <v>282</v>
      </c>
      <c r="EP144" t="s">
        <v>968</v>
      </c>
      <c r="EQ144">
        <v>0</v>
      </c>
      <c r="ET144" t="s">
        <v>3471</v>
      </c>
      <c r="FE144">
        <v>0</v>
      </c>
      <c r="FF144">
        <v>22</v>
      </c>
      <c r="FG144" t="s">
        <v>308</v>
      </c>
      <c r="FI144" t="s">
        <v>308</v>
      </c>
      <c r="FL144">
        <v>0</v>
      </c>
      <c r="FN144">
        <v>0</v>
      </c>
      <c r="FQ144">
        <v>0</v>
      </c>
      <c r="FS144" t="s">
        <v>395</v>
      </c>
      <c r="FU144" t="s">
        <v>274</v>
      </c>
      <c r="FV144" t="s">
        <v>496</v>
      </c>
      <c r="FW144" t="s">
        <v>1291</v>
      </c>
      <c r="FX144" t="s">
        <v>625</v>
      </c>
      <c r="FY144">
        <v>1</v>
      </c>
      <c r="GA144">
        <v>7.07</v>
      </c>
      <c r="GB144">
        <v>0</v>
      </c>
      <c r="GC144">
        <v>0</v>
      </c>
      <c r="GD144" t="s">
        <v>1848</v>
      </c>
      <c r="GE144" t="s">
        <v>355</v>
      </c>
      <c r="GF144">
        <v>0</v>
      </c>
      <c r="GG144" t="s">
        <v>257</v>
      </c>
      <c r="GJ144">
        <v>0</v>
      </c>
      <c r="GK144">
        <v>0</v>
      </c>
      <c r="GM144" t="s">
        <v>3472</v>
      </c>
      <c r="GO144">
        <v>13</v>
      </c>
      <c r="HA144" t="s">
        <v>2039</v>
      </c>
      <c r="HB144" t="s">
        <v>3473</v>
      </c>
      <c r="HC144" t="s">
        <v>313</v>
      </c>
      <c r="HD144" t="s">
        <v>313</v>
      </c>
      <c r="HE144" t="s">
        <v>3474</v>
      </c>
      <c r="HF144">
        <v>0</v>
      </c>
      <c r="HG144">
        <v>11</v>
      </c>
      <c r="HH144">
        <v>7</v>
      </c>
      <c r="HI144" t="s">
        <v>275</v>
      </c>
      <c r="HL144">
        <v>4</v>
      </c>
      <c r="HP144" t="s">
        <v>3475</v>
      </c>
      <c r="HQ144" t="s">
        <v>3476</v>
      </c>
      <c r="HR144" t="s">
        <v>3477</v>
      </c>
      <c r="HW144">
        <v>39</v>
      </c>
      <c r="HX144">
        <v>3982231</v>
      </c>
      <c r="HY144" t="s">
        <v>3478</v>
      </c>
      <c r="HZ144">
        <v>3982173</v>
      </c>
      <c r="IC144">
        <v>0</v>
      </c>
      <c r="ID144">
        <v>0</v>
      </c>
      <c r="IM144">
        <v>46</v>
      </c>
      <c r="IQ144" t="s">
        <v>3195</v>
      </c>
      <c r="IU144">
        <v>3</v>
      </c>
      <c r="IV144">
        <f>IF(AND(Table1[[#This Row],[R/P]]="P",Table1[[#This Row],[PaRes]]&lt;&gt;"SCRBL",Table1[[#This Row],[PaRes]]&lt;&gt;"RUN",Table1[[#This Row],[Penalty]]&lt;&gt;1),1,0)</f>
        <v>0</v>
      </c>
      <c r="IW144">
        <f>IF(AND(Table1[[#This Row],[Pass Play]]=1,Table1[[#This Row],[PaRes]]&lt;&gt;"SAC"),1,0)</f>
        <v>0</v>
      </c>
      <c r="IX144">
        <f>IF(Table1[[#This Row],[PaRes]]="COM",1,0)</f>
        <v>0</v>
      </c>
      <c r="IY144">
        <f>IF(Table1[[#This Row],[Pass Play]]=1,Table1[[#This Row],[Gn]],0)</f>
        <v>0</v>
      </c>
      <c r="IZ144">
        <f>IF(AND(Table1[[#This Row],[Pass Play]]=1,Table1[[#This Row],[EFF]]="Y"),1,0)</f>
        <v>0</v>
      </c>
      <c r="JA144">
        <f>IF(AND(Table1[[#This Row],[Pass Play]]=1,Table1[[#This Row],[EFF]]="Y"),Table1[[#This Row],[Gn]],0)</f>
        <v>0</v>
      </c>
      <c r="JB144">
        <f>IF(AND(Table1[[#This Row],[Pass Play]]=1,Table1[[#This Row],[Gn]]&gt;=15),1,0)</f>
        <v>0</v>
      </c>
      <c r="JC144">
        <f>IF(AND(Table1[[#This Row],[Pass Play]]=1,Table1[[#This Row],[Big Play Passes]]=1),Table1[[#This Row],[Gn]],0)</f>
        <v>0</v>
      </c>
      <c r="JD144">
        <f>IF(AND(OR(Table1[[#This Row],[R/P]]="R",Table1[[#This Row],[PaRes]]="SCRBL",Table1[[#This Row],[PaRes]]="RUN"),Table1[[#This Row],[Penalty]]&lt;&gt;1),1,0)</f>
        <v>1</v>
      </c>
      <c r="JE144">
        <f>IF(Table1[[#This Row],[Rush Attempts]]=1,Table1[[#This Row],[Gn]],0)</f>
        <v>13</v>
      </c>
      <c r="JF144">
        <f>IF(AND(Table1[[#This Row],[Rush Attempts]]=1,Table1[[#This Row],[EFF]]="Y"),1,0)</f>
        <v>1</v>
      </c>
      <c r="JG144">
        <f>IF(AND(Table1[[#This Row],[Rush Attempts]]=1,Table1[[#This Row],[EFF]]="Y"),Table1[[#This Row],[Gn]],0)</f>
        <v>13</v>
      </c>
      <c r="JH144">
        <f>IF(AND(Table1[[#This Row],[Rush Attempts]]=1,Table1[[#This Row],[Gn]]&gt;=10),1,0)</f>
        <v>1</v>
      </c>
      <c r="JI144">
        <f>IF(AND(Table1[[#This Row],[Rush Attempts]]=1,Table1[[#This Row],[Big Play Run]]=1),Table1[[#This Row],[Gn]],0)</f>
        <v>13</v>
      </c>
      <c r="JJ144">
        <f>IF(Table1[[#This Row],[PaRes]]="SAC",1,0)</f>
        <v>0</v>
      </c>
      <c r="JK144">
        <f>IF(Table1[[#This Row],[Sacks]]=1,Table1[[#This Row],[Gn]],0)</f>
        <v>0</v>
      </c>
      <c r="JL144">
        <f>IF(Table1[[#This Row],[PaRes]]="INT",1,0)</f>
        <v>0</v>
      </c>
      <c r="JM144">
        <f>IF(Table1[[#This Row],[pff_PENALTY]]&lt;&gt;"",1,0)</f>
        <v>0</v>
      </c>
      <c r="JN144">
        <f>Table1[[#This Row],[pff_PENYARDS]]</f>
        <v>0</v>
      </c>
      <c r="JO144">
        <f>IF(Table1[[#This Row],[S/End]]="TD",1,0)</f>
        <v>0</v>
      </c>
      <c r="JP144">
        <f>IF(OR(Table1[[#This Row],[S/End]]="FGGD"),1,0)</f>
        <v>0</v>
      </c>
      <c r="JQ144">
        <f>IF(OR(Table1[[#This Row],[S/End]]="FUM",Table1[[#This Row],[S/End]]="INT"),1,0)</f>
        <v>0</v>
      </c>
      <c r="JR144">
        <f>IF(AND(Table1[[#This Row],[Touchdown]]=1,Table1[[#This Row],[Pass Play]]=1),1,0)</f>
        <v>0</v>
      </c>
      <c r="JS144">
        <f t="shared" si="8"/>
        <v>0</v>
      </c>
      <c r="JT144">
        <f>IF(AND(OR(Table1[[#This Row],[Pass Play]]=1,Table1[[#This Row],[Rush Attempts]]=1),Table1[[#This Row],[Dn]]=3),1,0)</f>
        <v>0</v>
      </c>
      <c r="JU144">
        <f>IF(AND(Table1[[#This Row],[3rd down attempt]]=1,Table1[[#This Row],[EFF]]="Y"),1,0)</f>
        <v>0</v>
      </c>
      <c r="JV144">
        <f>IF(AND(Table1[[#This Row],[3rd down attempt]]=1,Table1[[#This Row],[Dist]]&gt;=7),1,0)</f>
        <v>0</v>
      </c>
      <c r="JW144">
        <f>IF(AND(OR(Table1[[#This Row],[Pass Play]]=1,Table1[[#This Row],[Rush Attempts]]=1),Table1[[#This Row],[Dn]]=4),1,0)</f>
        <v>0</v>
      </c>
      <c r="JX144">
        <f>IF(AND(Table1[[#This Row],[4th down attempt]]=1,Table1[[#This Row],[EFF]]="Y"),1,0)</f>
        <v>0</v>
      </c>
      <c r="JY144">
        <f>IF(AND(OR(Table1[[#This Row],[Pass Play]]=1,Table1[[#This Row],[Rush Attempts]]=1),Table1[[#This Row],[FPos]]&gt;=0,Table1[[#This Row],[FPos]]&lt;=20),1,0)</f>
        <v>0</v>
      </c>
      <c r="JZ144">
        <f>IF(AND(OR(Table1[[#This Row],[Pass Play]]=1,Table1[[#This Row],[Rush Attempts]]=1),Table1[[#This Row],[Dist]]&lt;=Table1[[#This Row],[Gn]]),1,0)</f>
        <v>1</v>
      </c>
      <c r="KA144">
        <f>IF(Table1[[#This Row],[S/End]]&lt;&gt;"",1,0)</f>
        <v>0</v>
      </c>
      <c r="KB144">
        <f>IF(Table1[[#This Row],[S/End]]="TD",1,0)</f>
        <v>0</v>
      </c>
      <c r="KC144">
        <f>IF(Table1[[#This Row],[S/End]]="FGGD",1,0)</f>
        <v>0</v>
      </c>
      <c r="KD144">
        <f>IF(AND(OR(Table1[[#This Row],[Pass Play]]=1,Table1[[#This Row],[Rush Attempts]]=1),Table1[[#This Row],[Gn]]&lt;0),1,0)</f>
        <v>0</v>
      </c>
      <c r="KE144" s="375">
        <f>IF(AND(Table1[[#This Row],[pff_DRVENDPSN]]=3,Table1[[#This Row],[pff_DRVENDEVENT]]="PUNT"),1,0)</f>
        <v>0</v>
      </c>
    </row>
    <row r="145" spans="1:291" hidden="1">
      <c r="A145">
        <v>20</v>
      </c>
      <c r="B145">
        <v>2103</v>
      </c>
      <c r="C145" t="s">
        <v>14477</v>
      </c>
      <c r="D145">
        <v>2</v>
      </c>
      <c r="E145">
        <v>1</v>
      </c>
      <c r="F145">
        <v>10</v>
      </c>
      <c r="G145">
        <v>5</v>
      </c>
      <c r="H145">
        <v>39</v>
      </c>
      <c r="J145" t="s">
        <v>254</v>
      </c>
      <c r="K145">
        <v>12</v>
      </c>
      <c r="L145" t="s">
        <v>3480</v>
      </c>
      <c r="M145" t="s">
        <v>3481</v>
      </c>
      <c r="N145" t="s">
        <v>1186</v>
      </c>
      <c r="P145" t="s">
        <v>1187</v>
      </c>
      <c r="T145" t="s">
        <v>1708</v>
      </c>
      <c r="W145" t="s">
        <v>257</v>
      </c>
      <c r="X145" t="s">
        <v>3482</v>
      </c>
      <c r="AE145" t="s">
        <v>807</v>
      </c>
      <c r="AF145" t="s">
        <v>808</v>
      </c>
      <c r="AG145" t="s">
        <v>3482</v>
      </c>
      <c r="AH145" t="s">
        <v>257</v>
      </c>
      <c r="AJ145">
        <v>22</v>
      </c>
      <c r="AP145">
        <v>5</v>
      </c>
      <c r="BJ145" t="s">
        <v>274</v>
      </c>
      <c r="BQ145">
        <f t="shared" si="6"/>
        <v>0</v>
      </c>
      <c r="BR145">
        <f t="shared" si="7"/>
        <v>11</v>
      </c>
      <c r="BT145" t="s">
        <v>3091</v>
      </c>
      <c r="BV145">
        <v>7</v>
      </c>
      <c r="BX145">
        <v>0</v>
      </c>
      <c r="BY145" t="s">
        <v>3483</v>
      </c>
      <c r="CD145" s="3">
        <v>0.57638888888888895</v>
      </c>
      <c r="CF145" t="s">
        <v>3484</v>
      </c>
      <c r="CJ145">
        <v>0</v>
      </c>
      <c r="CK145" t="s">
        <v>3485</v>
      </c>
      <c r="CL145" s="4">
        <v>38444</v>
      </c>
      <c r="CM145" t="s">
        <v>3486</v>
      </c>
      <c r="CN145" t="s">
        <v>3487</v>
      </c>
      <c r="CO145">
        <v>7</v>
      </c>
      <c r="CP145" t="s">
        <v>3253</v>
      </c>
      <c r="CQ145" t="s">
        <v>418</v>
      </c>
      <c r="CR145" t="s">
        <v>3091</v>
      </c>
      <c r="CU145" t="s">
        <v>3196</v>
      </c>
      <c r="CW145">
        <v>0</v>
      </c>
      <c r="CY145">
        <v>6</v>
      </c>
      <c r="CZ145" t="s">
        <v>553</v>
      </c>
      <c r="DA145">
        <v>0</v>
      </c>
      <c r="DB145">
        <v>10</v>
      </c>
      <c r="DC145" t="s">
        <v>1609</v>
      </c>
      <c r="DD145">
        <v>-25</v>
      </c>
      <c r="DF145" t="s">
        <v>3195</v>
      </c>
      <c r="DK145">
        <v>5</v>
      </c>
      <c r="DL145" s="4">
        <v>44456</v>
      </c>
      <c r="DM145">
        <v>20140</v>
      </c>
      <c r="DN145">
        <v>2021</v>
      </c>
      <c r="DO145">
        <v>0</v>
      </c>
      <c r="DQ145">
        <v>79327</v>
      </c>
      <c r="DR145">
        <v>49</v>
      </c>
      <c r="DU145" t="s">
        <v>274</v>
      </c>
      <c r="DV145" t="s">
        <v>257</v>
      </c>
      <c r="DX145">
        <v>7</v>
      </c>
      <c r="DY145" t="s">
        <v>275</v>
      </c>
      <c r="EE145">
        <v>0</v>
      </c>
      <c r="EF145" t="s">
        <v>3488</v>
      </c>
      <c r="EG145" t="s">
        <v>383</v>
      </c>
      <c r="EH145">
        <v>0</v>
      </c>
      <c r="EI145" t="s">
        <v>3489</v>
      </c>
      <c r="EJ145" t="s">
        <v>454</v>
      </c>
      <c r="EK145" t="s">
        <v>3490</v>
      </c>
      <c r="EL145" t="s">
        <v>3491</v>
      </c>
      <c r="EM145" t="s">
        <v>3492</v>
      </c>
      <c r="EN145" t="s">
        <v>3493</v>
      </c>
      <c r="EO145" t="s">
        <v>418</v>
      </c>
      <c r="EP145" t="s">
        <v>1248</v>
      </c>
      <c r="EQ145">
        <v>0</v>
      </c>
      <c r="ET145" t="s">
        <v>3494</v>
      </c>
      <c r="FE145">
        <v>0</v>
      </c>
      <c r="FF145">
        <v>10</v>
      </c>
      <c r="FG145" t="s">
        <v>621</v>
      </c>
      <c r="FH145" t="s">
        <v>309</v>
      </c>
      <c r="FI145" t="s">
        <v>285</v>
      </c>
      <c r="FL145">
        <v>0</v>
      </c>
      <c r="FN145">
        <v>0</v>
      </c>
      <c r="FQ145">
        <v>0</v>
      </c>
      <c r="FS145" t="s">
        <v>1177</v>
      </c>
      <c r="FU145" t="s">
        <v>257</v>
      </c>
      <c r="FV145" t="s">
        <v>1374</v>
      </c>
      <c r="FW145" t="s">
        <v>1721</v>
      </c>
      <c r="FY145">
        <v>0</v>
      </c>
      <c r="GA145">
        <v>7.07</v>
      </c>
      <c r="GB145">
        <v>0</v>
      </c>
      <c r="GC145">
        <v>0</v>
      </c>
      <c r="GD145" t="s">
        <v>254</v>
      </c>
      <c r="GF145">
        <v>0</v>
      </c>
      <c r="GG145" t="s">
        <v>3495</v>
      </c>
      <c r="GJ145">
        <v>0</v>
      </c>
      <c r="GK145">
        <v>0</v>
      </c>
      <c r="GM145" t="s">
        <v>3496</v>
      </c>
      <c r="GO145">
        <v>2</v>
      </c>
      <c r="HA145" t="s">
        <v>3497</v>
      </c>
      <c r="HC145" t="s">
        <v>294</v>
      </c>
      <c r="HD145" t="s">
        <v>294</v>
      </c>
      <c r="HE145" t="s">
        <v>3498</v>
      </c>
      <c r="HF145">
        <v>0</v>
      </c>
      <c r="HG145">
        <v>12</v>
      </c>
      <c r="HH145">
        <v>7</v>
      </c>
      <c r="HI145" t="s">
        <v>275</v>
      </c>
      <c r="HL145">
        <v>3</v>
      </c>
      <c r="HW145">
        <v>34</v>
      </c>
      <c r="HX145">
        <v>3982329</v>
      </c>
      <c r="HY145" t="s">
        <v>3499</v>
      </c>
      <c r="HZ145">
        <v>3982231</v>
      </c>
      <c r="IC145">
        <v>0</v>
      </c>
      <c r="ID145">
        <v>0</v>
      </c>
      <c r="IM145">
        <v>47</v>
      </c>
      <c r="IQ145" t="s">
        <v>3195</v>
      </c>
      <c r="IU145">
        <v>3</v>
      </c>
      <c r="IV145">
        <f>IF(AND(Table1[[#This Row],[R/P]]="P",Table1[[#This Row],[PaRes]]&lt;&gt;"SCRBL",Table1[[#This Row],[PaRes]]&lt;&gt;"RUN",Table1[[#This Row],[Penalty]]&lt;&gt;1),1,0)</f>
        <v>0</v>
      </c>
      <c r="IW145">
        <f>IF(AND(Table1[[#This Row],[Pass Play]]=1,Table1[[#This Row],[PaRes]]&lt;&gt;"SAC"),1,0)</f>
        <v>0</v>
      </c>
      <c r="IX145">
        <f>IF(Table1[[#This Row],[PaRes]]="COM",1,0)</f>
        <v>0</v>
      </c>
      <c r="IY145">
        <f>IF(Table1[[#This Row],[Pass Play]]=1,Table1[[#This Row],[Gn]],0)</f>
        <v>0</v>
      </c>
      <c r="IZ145">
        <f>IF(AND(Table1[[#This Row],[Pass Play]]=1,Table1[[#This Row],[EFF]]="Y"),1,0)</f>
        <v>0</v>
      </c>
      <c r="JA145">
        <f>IF(AND(Table1[[#This Row],[Pass Play]]=1,Table1[[#This Row],[EFF]]="Y"),Table1[[#This Row],[Gn]],0)</f>
        <v>0</v>
      </c>
      <c r="JB145">
        <f>IF(AND(Table1[[#This Row],[Pass Play]]=1,Table1[[#This Row],[Gn]]&gt;=15),1,0)</f>
        <v>0</v>
      </c>
      <c r="JC145">
        <f>IF(AND(Table1[[#This Row],[Pass Play]]=1,Table1[[#This Row],[Big Play Passes]]=1),Table1[[#This Row],[Gn]],0)</f>
        <v>0</v>
      </c>
      <c r="JD145">
        <f>IF(AND(OR(Table1[[#This Row],[R/P]]="R",Table1[[#This Row],[PaRes]]="SCRBL",Table1[[#This Row],[PaRes]]="RUN"),Table1[[#This Row],[Penalty]]&lt;&gt;1),1,0)</f>
        <v>1</v>
      </c>
      <c r="JE145">
        <f>IF(Table1[[#This Row],[Rush Attempts]]=1,Table1[[#This Row],[Gn]],0)</f>
        <v>5</v>
      </c>
      <c r="JF145">
        <f>IF(AND(Table1[[#This Row],[Rush Attempts]]=1,Table1[[#This Row],[EFF]]="Y"),1,0)</f>
        <v>1</v>
      </c>
      <c r="JG145">
        <f>IF(AND(Table1[[#This Row],[Rush Attempts]]=1,Table1[[#This Row],[EFF]]="Y"),Table1[[#This Row],[Gn]],0)</f>
        <v>5</v>
      </c>
      <c r="JH145">
        <f>IF(AND(Table1[[#This Row],[Rush Attempts]]=1,Table1[[#This Row],[Gn]]&gt;=10),1,0)</f>
        <v>0</v>
      </c>
      <c r="JI145">
        <f>IF(AND(Table1[[#This Row],[Rush Attempts]]=1,Table1[[#This Row],[Big Play Run]]=1),Table1[[#This Row],[Gn]],0)</f>
        <v>0</v>
      </c>
      <c r="JJ145">
        <f>IF(Table1[[#This Row],[PaRes]]="SAC",1,0)</f>
        <v>0</v>
      </c>
      <c r="JK145">
        <f>IF(Table1[[#This Row],[Sacks]]=1,Table1[[#This Row],[Gn]],0)</f>
        <v>0</v>
      </c>
      <c r="JL145">
        <f>IF(Table1[[#This Row],[PaRes]]="INT",1,0)</f>
        <v>0</v>
      </c>
      <c r="JM145">
        <f>IF(Table1[[#This Row],[pff_PENALTY]]&lt;&gt;"",1,0)</f>
        <v>0</v>
      </c>
      <c r="JN145">
        <f>Table1[[#This Row],[pff_PENYARDS]]</f>
        <v>0</v>
      </c>
      <c r="JO145">
        <f>IF(Table1[[#This Row],[S/End]]="TD",1,0)</f>
        <v>0</v>
      </c>
      <c r="JP145">
        <f>IF(OR(Table1[[#This Row],[S/End]]="FGGD"),1,0)</f>
        <v>0</v>
      </c>
      <c r="JQ145">
        <f>IF(OR(Table1[[#This Row],[S/End]]="FUM",Table1[[#This Row],[S/End]]="INT"),1,0)</f>
        <v>0</v>
      </c>
      <c r="JR145">
        <f>IF(AND(Table1[[#This Row],[Touchdown]]=1,Table1[[#This Row],[Pass Play]]=1),1,0)</f>
        <v>0</v>
      </c>
      <c r="JS145">
        <f t="shared" si="8"/>
        <v>0</v>
      </c>
      <c r="JT145">
        <f>IF(AND(OR(Table1[[#This Row],[Pass Play]]=1,Table1[[#This Row],[Rush Attempts]]=1),Table1[[#This Row],[Dn]]=3),1,0)</f>
        <v>0</v>
      </c>
      <c r="JU145">
        <f>IF(AND(Table1[[#This Row],[3rd down attempt]]=1,Table1[[#This Row],[EFF]]="Y"),1,0)</f>
        <v>0</v>
      </c>
      <c r="JV145">
        <f>IF(AND(Table1[[#This Row],[3rd down attempt]]=1,Table1[[#This Row],[Dist]]&gt;=7),1,0)</f>
        <v>0</v>
      </c>
      <c r="JW145">
        <f>IF(AND(OR(Table1[[#This Row],[Pass Play]]=1,Table1[[#This Row],[Rush Attempts]]=1),Table1[[#This Row],[Dn]]=4),1,0)</f>
        <v>0</v>
      </c>
      <c r="JX145">
        <f>IF(AND(Table1[[#This Row],[4th down attempt]]=1,Table1[[#This Row],[EFF]]="Y"),1,0)</f>
        <v>0</v>
      </c>
      <c r="JY145">
        <f>IF(AND(OR(Table1[[#This Row],[Pass Play]]=1,Table1[[#This Row],[Rush Attempts]]=1),Table1[[#This Row],[FPos]]&gt;=0,Table1[[#This Row],[FPos]]&lt;=20),1,0)</f>
        <v>0</v>
      </c>
      <c r="JZ145">
        <f>IF(AND(OR(Table1[[#This Row],[Pass Play]]=1,Table1[[#This Row],[Rush Attempts]]=1),Table1[[#This Row],[Dist]]&lt;=Table1[[#This Row],[Gn]]),1,0)</f>
        <v>0</v>
      </c>
      <c r="KA145">
        <f>IF(Table1[[#This Row],[S/End]]&lt;&gt;"",1,0)</f>
        <v>0</v>
      </c>
      <c r="KB145">
        <f>IF(Table1[[#This Row],[S/End]]="TD",1,0)</f>
        <v>0</v>
      </c>
      <c r="KC145">
        <f>IF(Table1[[#This Row],[S/End]]="FGGD",1,0)</f>
        <v>0</v>
      </c>
      <c r="KD145">
        <f>IF(AND(OR(Table1[[#This Row],[Pass Play]]=1,Table1[[#This Row],[Rush Attempts]]=1),Table1[[#This Row],[Gn]]&lt;0),1,0)</f>
        <v>0</v>
      </c>
      <c r="KE145" s="375">
        <f>IF(AND(Table1[[#This Row],[pff_DRVENDPSN]]=3,Table1[[#This Row],[pff_DRVENDEVENT]]="PUNT"),1,0)</f>
        <v>0</v>
      </c>
    </row>
    <row r="146" spans="1:291" hidden="1">
      <c r="A146">
        <v>21</v>
      </c>
      <c r="B146">
        <v>2103</v>
      </c>
      <c r="C146" t="s">
        <v>14477</v>
      </c>
      <c r="D146">
        <v>2</v>
      </c>
      <c r="E146">
        <v>2</v>
      </c>
      <c r="F146">
        <v>5</v>
      </c>
      <c r="G146">
        <v>6</v>
      </c>
      <c r="H146">
        <v>34</v>
      </c>
      <c r="J146" t="s">
        <v>254</v>
      </c>
      <c r="K146">
        <v>12</v>
      </c>
      <c r="L146" t="s">
        <v>438</v>
      </c>
      <c r="M146" t="s">
        <v>3501</v>
      </c>
      <c r="N146" t="s">
        <v>1163</v>
      </c>
      <c r="P146" t="s">
        <v>1162</v>
      </c>
      <c r="R146" t="s">
        <v>3321</v>
      </c>
      <c r="W146" t="s">
        <v>257</v>
      </c>
      <c r="X146" t="s">
        <v>3502</v>
      </c>
      <c r="AE146" t="s">
        <v>3503</v>
      </c>
      <c r="AF146" t="s">
        <v>3504</v>
      </c>
      <c r="AG146" t="s">
        <v>3502</v>
      </c>
      <c r="AH146" t="s">
        <v>257</v>
      </c>
      <c r="AJ146">
        <v>4</v>
      </c>
      <c r="AP146">
        <v>5</v>
      </c>
      <c r="BJ146" t="s">
        <v>274</v>
      </c>
      <c r="BQ146">
        <f t="shared" si="6"/>
        <v>0</v>
      </c>
      <c r="BR146">
        <f t="shared" si="7"/>
        <v>1</v>
      </c>
      <c r="BT146" t="s">
        <v>3091</v>
      </c>
      <c r="BV146">
        <v>7</v>
      </c>
      <c r="BX146">
        <v>0</v>
      </c>
      <c r="BY146" t="s">
        <v>3505</v>
      </c>
      <c r="CD146" s="3">
        <v>0.55208333333333337</v>
      </c>
      <c r="CF146" t="s">
        <v>3506</v>
      </c>
      <c r="CJ146">
        <v>0</v>
      </c>
      <c r="CK146" t="s">
        <v>3507</v>
      </c>
      <c r="CL146" s="4">
        <v>38444</v>
      </c>
      <c r="CM146" t="s">
        <v>3508</v>
      </c>
      <c r="CN146" t="s">
        <v>3509</v>
      </c>
      <c r="CO146">
        <v>7</v>
      </c>
      <c r="CQ146" t="s">
        <v>269</v>
      </c>
      <c r="CR146" t="s">
        <v>3091</v>
      </c>
      <c r="CU146" t="s">
        <v>3510</v>
      </c>
      <c r="CW146">
        <v>0</v>
      </c>
      <c r="CY146">
        <v>7</v>
      </c>
      <c r="CZ146" t="s">
        <v>553</v>
      </c>
      <c r="DA146">
        <v>0</v>
      </c>
      <c r="DB146">
        <v>10</v>
      </c>
      <c r="DC146" t="s">
        <v>1609</v>
      </c>
      <c r="DD146">
        <v>-25</v>
      </c>
      <c r="DF146" t="s">
        <v>3412</v>
      </c>
      <c r="DK146">
        <v>6</v>
      </c>
      <c r="DL146" s="4">
        <v>44456</v>
      </c>
      <c r="DM146">
        <v>20140</v>
      </c>
      <c r="DN146">
        <v>2021</v>
      </c>
      <c r="DO146">
        <v>0</v>
      </c>
      <c r="DQ146">
        <v>79327</v>
      </c>
      <c r="DR146">
        <v>50</v>
      </c>
      <c r="DU146" t="s">
        <v>274</v>
      </c>
      <c r="DV146" t="s">
        <v>257</v>
      </c>
      <c r="DX146">
        <v>7</v>
      </c>
      <c r="DY146" t="s">
        <v>275</v>
      </c>
      <c r="EE146">
        <v>0</v>
      </c>
      <c r="EF146" t="s">
        <v>1170</v>
      </c>
      <c r="EG146" t="s">
        <v>422</v>
      </c>
      <c r="EH146">
        <v>0</v>
      </c>
      <c r="EJ146" t="s">
        <v>454</v>
      </c>
      <c r="EK146" t="s">
        <v>3511</v>
      </c>
      <c r="EL146" t="s">
        <v>3512</v>
      </c>
      <c r="EM146" t="s">
        <v>3513</v>
      </c>
      <c r="EN146" t="s">
        <v>898</v>
      </c>
      <c r="EO146" t="s">
        <v>282</v>
      </c>
      <c r="EP146" t="s">
        <v>1698</v>
      </c>
      <c r="EQ146">
        <v>0</v>
      </c>
      <c r="ET146" t="s">
        <v>3514</v>
      </c>
      <c r="FE146">
        <v>0</v>
      </c>
      <c r="FF146">
        <v>11</v>
      </c>
      <c r="FG146" t="s">
        <v>461</v>
      </c>
      <c r="FI146" t="s">
        <v>461</v>
      </c>
      <c r="FL146">
        <v>0</v>
      </c>
      <c r="FN146">
        <v>0</v>
      </c>
      <c r="FQ146">
        <v>0</v>
      </c>
      <c r="FS146" t="s">
        <v>1177</v>
      </c>
      <c r="FU146" t="s">
        <v>274</v>
      </c>
      <c r="FV146" t="s">
        <v>1374</v>
      </c>
      <c r="FW146" t="s">
        <v>464</v>
      </c>
      <c r="FY146">
        <v>0</v>
      </c>
      <c r="GA146">
        <v>7.07</v>
      </c>
      <c r="GB146">
        <v>0</v>
      </c>
      <c r="GC146">
        <v>0</v>
      </c>
      <c r="GD146" t="s">
        <v>465</v>
      </c>
      <c r="GF146">
        <v>0</v>
      </c>
      <c r="GG146" t="s">
        <v>1179</v>
      </c>
      <c r="GJ146">
        <v>1</v>
      </c>
      <c r="GK146">
        <v>1</v>
      </c>
      <c r="GM146" t="s">
        <v>3515</v>
      </c>
      <c r="GO146">
        <v>5</v>
      </c>
      <c r="HA146" t="s">
        <v>1806</v>
      </c>
      <c r="HB146" t="s">
        <v>3412</v>
      </c>
      <c r="HC146" t="s">
        <v>313</v>
      </c>
      <c r="HD146" t="s">
        <v>313</v>
      </c>
      <c r="HE146" t="s">
        <v>3412</v>
      </c>
      <c r="HF146">
        <v>0</v>
      </c>
      <c r="HG146">
        <v>12</v>
      </c>
      <c r="HH146">
        <v>7</v>
      </c>
      <c r="HI146" t="s">
        <v>275</v>
      </c>
      <c r="HL146">
        <v>4</v>
      </c>
      <c r="HW146">
        <v>28</v>
      </c>
      <c r="HX146">
        <v>3982501</v>
      </c>
      <c r="HY146" t="s">
        <v>898</v>
      </c>
      <c r="HZ146">
        <v>3982329</v>
      </c>
      <c r="IC146">
        <v>0</v>
      </c>
      <c r="ID146">
        <v>0</v>
      </c>
      <c r="IM146">
        <v>48</v>
      </c>
      <c r="IQ146" t="s">
        <v>3109</v>
      </c>
      <c r="IR146" t="s">
        <v>3170</v>
      </c>
      <c r="IU146">
        <v>3</v>
      </c>
      <c r="IV146">
        <f>IF(AND(Table1[[#This Row],[R/P]]="P",Table1[[#This Row],[PaRes]]&lt;&gt;"SCRBL",Table1[[#This Row],[PaRes]]&lt;&gt;"RUN",Table1[[#This Row],[Penalty]]&lt;&gt;1),1,0)</f>
        <v>0</v>
      </c>
      <c r="IW146">
        <f>IF(AND(Table1[[#This Row],[Pass Play]]=1,Table1[[#This Row],[PaRes]]&lt;&gt;"SAC"),1,0)</f>
        <v>0</v>
      </c>
      <c r="IX146">
        <f>IF(Table1[[#This Row],[PaRes]]="COM",1,0)</f>
        <v>0</v>
      </c>
      <c r="IY146">
        <f>IF(Table1[[#This Row],[Pass Play]]=1,Table1[[#This Row],[Gn]],0)</f>
        <v>0</v>
      </c>
      <c r="IZ146">
        <f>IF(AND(Table1[[#This Row],[Pass Play]]=1,Table1[[#This Row],[EFF]]="Y"),1,0)</f>
        <v>0</v>
      </c>
      <c r="JA146">
        <f>IF(AND(Table1[[#This Row],[Pass Play]]=1,Table1[[#This Row],[EFF]]="Y"),Table1[[#This Row],[Gn]],0)</f>
        <v>0</v>
      </c>
      <c r="JB146">
        <f>IF(AND(Table1[[#This Row],[Pass Play]]=1,Table1[[#This Row],[Gn]]&gt;=15),1,0)</f>
        <v>0</v>
      </c>
      <c r="JC146">
        <f>IF(AND(Table1[[#This Row],[Pass Play]]=1,Table1[[#This Row],[Big Play Passes]]=1),Table1[[#This Row],[Gn]],0)</f>
        <v>0</v>
      </c>
      <c r="JD146">
        <f>IF(AND(OR(Table1[[#This Row],[R/P]]="R",Table1[[#This Row],[PaRes]]="SCRBL",Table1[[#This Row],[PaRes]]="RUN"),Table1[[#This Row],[Penalty]]&lt;&gt;1),1,0)</f>
        <v>1</v>
      </c>
      <c r="JE146">
        <f>IF(Table1[[#This Row],[Rush Attempts]]=1,Table1[[#This Row],[Gn]],0)</f>
        <v>6</v>
      </c>
      <c r="JF146">
        <f>IF(AND(Table1[[#This Row],[Rush Attempts]]=1,Table1[[#This Row],[EFF]]="Y"),1,0)</f>
        <v>1</v>
      </c>
      <c r="JG146">
        <f>IF(AND(Table1[[#This Row],[Rush Attempts]]=1,Table1[[#This Row],[EFF]]="Y"),Table1[[#This Row],[Gn]],0)</f>
        <v>6</v>
      </c>
      <c r="JH146">
        <f>IF(AND(Table1[[#This Row],[Rush Attempts]]=1,Table1[[#This Row],[Gn]]&gt;=10),1,0)</f>
        <v>0</v>
      </c>
      <c r="JI146">
        <f>IF(AND(Table1[[#This Row],[Rush Attempts]]=1,Table1[[#This Row],[Big Play Run]]=1),Table1[[#This Row],[Gn]],0)</f>
        <v>0</v>
      </c>
      <c r="JJ146">
        <f>IF(Table1[[#This Row],[PaRes]]="SAC",1,0)</f>
        <v>0</v>
      </c>
      <c r="JK146">
        <f>IF(Table1[[#This Row],[Sacks]]=1,Table1[[#This Row],[Gn]],0)</f>
        <v>0</v>
      </c>
      <c r="JL146">
        <f>IF(Table1[[#This Row],[PaRes]]="INT",1,0)</f>
        <v>0</v>
      </c>
      <c r="JM146">
        <f>IF(Table1[[#This Row],[pff_PENALTY]]&lt;&gt;"",1,0)</f>
        <v>0</v>
      </c>
      <c r="JN146">
        <f>Table1[[#This Row],[pff_PENYARDS]]</f>
        <v>0</v>
      </c>
      <c r="JO146">
        <f>IF(Table1[[#This Row],[S/End]]="TD",1,0)</f>
        <v>0</v>
      </c>
      <c r="JP146">
        <f>IF(OR(Table1[[#This Row],[S/End]]="FGGD"),1,0)</f>
        <v>0</v>
      </c>
      <c r="JQ146">
        <f>IF(OR(Table1[[#This Row],[S/End]]="FUM",Table1[[#This Row],[S/End]]="INT"),1,0)</f>
        <v>0</v>
      </c>
      <c r="JR146">
        <f>IF(AND(Table1[[#This Row],[Touchdown]]=1,Table1[[#This Row],[Pass Play]]=1),1,0)</f>
        <v>0</v>
      </c>
      <c r="JS146">
        <f t="shared" si="8"/>
        <v>0</v>
      </c>
      <c r="JT146">
        <f>IF(AND(OR(Table1[[#This Row],[Pass Play]]=1,Table1[[#This Row],[Rush Attempts]]=1),Table1[[#This Row],[Dn]]=3),1,0)</f>
        <v>0</v>
      </c>
      <c r="JU146">
        <f>IF(AND(Table1[[#This Row],[3rd down attempt]]=1,Table1[[#This Row],[EFF]]="Y"),1,0)</f>
        <v>0</v>
      </c>
      <c r="JV146">
        <f>IF(AND(Table1[[#This Row],[3rd down attempt]]=1,Table1[[#This Row],[Dist]]&gt;=7),1,0)</f>
        <v>0</v>
      </c>
      <c r="JW146">
        <f>IF(AND(OR(Table1[[#This Row],[Pass Play]]=1,Table1[[#This Row],[Rush Attempts]]=1),Table1[[#This Row],[Dn]]=4),1,0)</f>
        <v>0</v>
      </c>
      <c r="JX146">
        <f>IF(AND(Table1[[#This Row],[4th down attempt]]=1,Table1[[#This Row],[EFF]]="Y"),1,0)</f>
        <v>0</v>
      </c>
      <c r="JY146">
        <f>IF(AND(OR(Table1[[#This Row],[Pass Play]]=1,Table1[[#This Row],[Rush Attempts]]=1),Table1[[#This Row],[FPos]]&gt;=0,Table1[[#This Row],[FPos]]&lt;=20),1,0)</f>
        <v>0</v>
      </c>
      <c r="JZ146">
        <f>IF(AND(OR(Table1[[#This Row],[Pass Play]]=1,Table1[[#This Row],[Rush Attempts]]=1),Table1[[#This Row],[Dist]]&lt;=Table1[[#This Row],[Gn]]),1,0)</f>
        <v>1</v>
      </c>
      <c r="KA146">
        <f>IF(Table1[[#This Row],[S/End]]&lt;&gt;"",1,0)</f>
        <v>0</v>
      </c>
      <c r="KB146">
        <f>IF(Table1[[#This Row],[S/End]]="TD",1,0)</f>
        <v>0</v>
      </c>
      <c r="KC146">
        <f>IF(Table1[[#This Row],[S/End]]="FGGD",1,0)</f>
        <v>0</v>
      </c>
      <c r="KD146">
        <f>IF(AND(OR(Table1[[#This Row],[Pass Play]]=1,Table1[[#This Row],[Rush Attempts]]=1),Table1[[#This Row],[Gn]]&lt;0),1,0)</f>
        <v>0</v>
      </c>
      <c r="KE146" s="375">
        <f>IF(AND(Table1[[#This Row],[pff_DRVENDPSN]]=3,Table1[[#This Row],[pff_DRVENDEVENT]]="PUNT"),1,0)</f>
        <v>0</v>
      </c>
    </row>
    <row r="147" spans="1:291" hidden="1">
      <c r="A147">
        <v>22</v>
      </c>
      <c r="B147">
        <v>2103</v>
      </c>
      <c r="C147" t="s">
        <v>14477</v>
      </c>
      <c r="D147">
        <v>2</v>
      </c>
      <c r="E147">
        <v>1</v>
      </c>
      <c r="F147">
        <v>10</v>
      </c>
      <c r="G147">
        <v>6</v>
      </c>
      <c r="H147">
        <v>28</v>
      </c>
      <c r="J147" t="s">
        <v>254</v>
      </c>
      <c r="K147">
        <v>11</v>
      </c>
      <c r="L147">
        <v>11</v>
      </c>
      <c r="M147" t="s">
        <v>3414</v>
      </c>
      <c r="N147" t="s">
        <v>1095</v>
      </c>
      <c r="P147" t="s">
        <v>3415</v>
      </c>
      <c r="Q147" t="s">
        <v>509</v>
      </c>
      <c r="S147" t="s">
        <v>3416</v>
      </c>
      <c r="W147" t="s">
        <v>257</v>
      </c>
      <c r="X147" t="s">
        <v>3417</v>
      </c>
      <c r="AE147" t="s">
        <v>411</v>
      </c>
      <c r="AF147" t="s">
        <v>412</v>
      </c>
      <c r="AG147" t="s">
        <v>3417</v>
      </c>
      <c r="AH147" t="s">
        <v>257</v>
      </c>
      <c r="AJ147">
        <v>22</v>
      </c>
      <c r="AP147">
        <v>5</v>
      </c>
      <c r="BJ147" t="s">
        <v>257</v>
      </c>
      <c r="BQ147">
        <f t="shared" si="6"/>
        <v>0</v>
      </c>
      <c r="BR147">
        <f t="shared" si="7"/>
        <v>4</v>
      </c>
      <c r="BT147" t="s">
        <v>3091</v>
      </c>
      <c r="BV147">
        <v>7</v>
      </c>
      <c r="BX147">
        <v>0</v>
      </c>
      <c r="BY147" t="s">
        <v>3517</v>
      </c>
      <c r="CD147" s="3">
        <v>0.52569444444444446</v>
      </c>
      <c r="CF147" t="s">
        <v>3518</v>
      </c>
      <c r="CJ147">
        <v>0</v>
      </c>
      <c r="CK147" t="s">
        <v>3519</v>
      </c>
      <c r="CL147" s="4">
        <v>38444</v>
      </c>
      <c r="CM147" t="s">
        <v>3520</v>
      </c>
      <c r="CN147" t="s">
        <v>3521</v>
      </c>
      <c r="CO147">
        <v>7</v>
      </c>
      <c r="CP147" t="s">
        <v>3522</v>
      </c>
      <c r="CQ147" t="s">
        <v>418</v>
      </c>
      <c r="CR147" t="s">
        <v>3091</v>
      </c>
      <c r="CU147" t="s">
        <v>3523</v>
      </c>
      <c r="CW147">
        <v>0</v>
      </c>
      <c r="CY147">
        <v>8</v>
      </c>
      <c r="CZ147" t="s">
        <v>553</v>
      </c>
      <c r="DA147">
        <v>0</v>
      </c>
      <c r="DB147">
        <v>10</v>
      </c>
      <c r="DC147" t="s">
        <v>1609</v>
      </c>
      <c r="DD147">
        <v>-25</v>
      </c>
      <c r="DF147" t="s">
        <v>3401</v>
      </c>
      <c r="DK147">
        <v>6</v>
      </c>
      <c r="DL147" s="4">
        <v>44456</v>
      </c>
      <c r="DM147">
        <v>20140</v>
      </c>
      <c r="DN147">
        <v>2021</v>
      </c>
      <c r="DO147">
        <v>0</v>
      </c>
      <c r="DQ147">
        <v>79327</v>
      </c>
      <c r="DR147">
        <v>51</v>
      </c>
      <c r="DU147" t="s">
        <v>257</v>
      </c>
      <c r="DV147" t="s">
        <v>274</v>
      </c>
      <c r="DX147">
        <v>7</v>
      </c>
      <c r="DY147" t="s">
        <v>275</v>
      </c>
      <c r="EE147">
        <v>0</v>
      </c>
      <c r="EF147" t="s">
        <v>3425</v>
      </c>
      <c r="EG147" t="s">
        <v>422</v>
      </c>
      <c r="EH147">
        <v>0</v>
      </c>
      <c r="EJ147" t="s">
        <v>340</v>
      </c>
      <c r="EK147" t="s">
        <v>3524</v>
      </c>
      <c r="EL147" t="s">
        <v>3525</v>
      </c>
      <c r="EM147" t="s">
        <v>3526</v>
      </c>
      <c r="EN147" t="s">
        <v>3527</v>
      </c>
      <c r="EO147" t="s">
        <v>418</v>
      </c>
      <c r="EP147" t="s">
        <v>2238</v>
      </c>
      <c r="EQ147">
        <v>1</v>
      </c>
      <c r="ET147" t="s">
        <v>3528</v>
      </c>
      <c r="FE147">
        <v>0</v>
      </c>
      <c r="FF147">
        <v>5</v>
      </c>
      <c r="FG147" t="s">
        <v>310</v>
      </c>
      <c r="FH147" t="s">
        <v>309</v>
      </c>
      <c r="FI147" t="s">
        <v>308</v>
      </c>
      <c r="FL147">
        <v>0</v>
      </c>
      <c r="FN147">
        <v>0</v>
      </c>
      <c r="FQ147">
        <v>0</v>
      </c>
      <c r="FS147" t="s">
        <v>395</v>
      </c>
      <c r="FU147" t="s">
        <v>257</v>
      </c>
      <c r="FV147" t="s">
        <v>496</v>
      </c>
      <c r="FW147" t="s">
        <v>431</v>
      </c>
      <c r="FX147" t="s">
        <v>594</v>
      </c>
      <c r="FY147">
        <v>1</v>
      </c>
      <c r="GA147">
        <v>7.07</v>
      </c>
      <c r="GB147">
        <v>0</v>
      </c>
      <c r="GC147">
        <v>0</v>
      </c>
      <c r="GD147" t="s">
        <v>3529</v>
      </c>
      <c r="GE147" t="s">
        <v>355</v>
      </c>
      <c r="GF147">
        <v>0</v>
      </c>
      <c r="GG147" t="s">
        <v>257</v>
      </c>
      <c r="GJ147">
        <v>0</v>
      </c>
      <c r="GK147">
        <v>0</v>
      </c>
      <c r="GM147" t="s">
        <v>3530</v>
      </c>
      <c r="GO147">
        <v>3</v>
      </c>
      <c r="HA147" t="s">
        <v>1786</v>
      </c>
      <c r="HC147" t="s">
        <v>294</v>
      </c>
      <c r="HD147" t="s">
        <v>294</v>
      </c>
      <c r="HE147" t="s">
        <v>3531</v>
      </c>
      <c r="HF147">
        <v>0</v>
      </c>
      <c r="HG147">
        <v>11</v>
      </c>
      <c r="HH147">
        <v>7</v>
      </c>
      <c r="HI147" t="s">
        <v>275</v>
      </c>
      <c r="HL147" t="s">
        <v>658</v>
      </c>
      <c r="HP147" t="s">
        <v>3532</v>
      </c>
      <c r="HQ147" t="s">
        <v>2217</v>
      </c>
      <c r="HR147" t="s">
        <v>3533</v>
      </c>
      <c r="HW147">
        <v>22</v>
      </c>
      <c r="HX147">
        <v>3982579</v>
      </c>
      <c r="HY147" t="s">
        <v>3534</v>
      </c>
      <c r="HZ147">
        <v>3982501</v>
      </c>
      <c r="IC147">
        <v>0</v>
      </c>
      <c r="ID147">
        <v>0</v>
      </c>
      <c r="IM147">
        <v>49</v>
      </c>
      <c r="IQ147" t="s">
        <v>3401</v>
      </c>
      <c r="IU147">
        <v>3</v>
      </c>
      <c r="IV147">
        <f>IF(AND(Table1[[#This Row],[R/P]]="P",Table1[[#This Row],[PaRes]]&lt;&gt;"SCRBL",Table1[[#This Row],[PaRes]]&lt;&gt;"RUN",Table1[[#This Row],[Penalty]]&lt;&gt;1),1,0)</f>
        <v>0</v>
      </c>
      <c r="IW147">
        <f>IF(AND(Table1[[#This Row],[Pass Play]]=1,Table1[[#This Row],[PaRes]]&lt;&gt;"SAC"),1,0)</f>
        <v>0</v>
      </c>
      <c r="IX147">
        <f>IF(Table1[[#This Row],[PaRes]]="COM",1,0)</f>
        <v>0</v>
      </c>
      <c r="IY147">
        <f>IF(Table1[[#This Row],[Pass Play]]=1,Table1[[#This Row],[Gn]],0)</f>
        <v>0</v>
      </c>
      <c r="IZ147">
        <f>IF(AND(Table1[[#This Row],[Pass Play]]=1,Table1[[#This Row],[EFF]]="Y"),1,0)</f>
        <v>0</v>
      </c>
      <c r="JA147">
        <f>IF(AND(Table1[[#This Row],[Pass Play]]=1,Table1[[#This Row],[EFF]]="Y"),Table1[[#This Row],[Gn]],0)</f>
        <v>0</v>
      </c>
      <c r="JB147">
        <f>IF(AND(Table1[[#This Row],[Pass Play]]=1,Table1[[#This Row],[Gn]]&gt;=15),1,0)</f>
        <v>0</v>
      </c>
      <c r="JC147">
        <f>IF(AND(Table1[[#This Row],[Pass Play]]=1,Table1[[#This Row],[Big Play Passes]]=1),Table1[[#This Row],[Gn]],0)</f>
        <v>0</v>
      </c>
      <c r="JD147">
        <f>IF(AND(OR(Table1[[#This Row],[R/P]]="R",Table1[[#This Row],[PaRes]]="SCRBL",Table1[[#This Row],[PaRes]]="RUN"),Table1[[#This Row],[Penalty]]&lt;&gt;1),1,0)</f>
        <v>1</v>
      </c>
      <c r="JE147">
        <f>IF(Table1[[#This Row],[Rush Attempts]]=1,Table1[[#This Row],[Gn]],0)</f>
        <v>6</v>
      </c>
      <c r="JF147">
        <f>IF(AND(Table1[[#This Row],[Rush Attempts]]=1,Table1[[#This Row],[EFF]]="Y"),1,0)</f>
        <v>1</v>
      </c>
      <c r="JG147">
        <f>IF(AND(Table1[[#This Row],[Rush Attempts]]=1,Table1[[#This Row],[EFF]]="Y"),Table1[[#This Row],[Gn]],0)</f>
        <v>6</v>
      </c>
      <c r="JH147">
        <f>IF(AND(Table1[[#This Row],[Rush Attempts]]=1,Table1[[#This Row],[Gn]]&gt;=10),1,0)</f>
        <v>0</v>
      </c>
      <c r="JI147">
        <f>IF(AND(Table1[[#This Row],[Rush Attempts]]=1,Table1[[#This Row],[Big Play Run]]=1),Table1[[#This Row],[Gn]],0)</f>
        <v>0</v>
      </c>
      <c r="JJ147">
        <f>IF(Table1[[#This Row],[PaRes]]="SAC",1,0)</f>
        <v>0</v>
      </c>
      <c r="JK147">
        <f>IF(Table1[[#This Row],[Sacks]]=1,Table1[[#This Row],[Gn]],0)</f>
        <v>0</v>
      </c>
      <c r="JL147">
        <f>IF(Table1[[#This Row],[PaRes]]="INT",1,0)</f>
        <v>0</v>
      </c>
      <c r="JM147">
        <f>IF(Table1[[#This Row],[pff_PENALTY]]&lt;&gt;"",1,0)</f>
        <v>0</v>
      </c>
      <c r="JN147">
        <f>Table1[[#This Row],[pff_PENYARDS]]</f>
        <v>0</v>
      </c>
      <c r="JO147">
        <f>IF(Table1[[#This Row],[S/End]]="TD",1,0)</f>
        <v>0</v>
      </c>
      <c r="JP147">
        <f>IF(OR(Table1[[#This Row],[S/End]]="FGGD"),1,0)</f>
        <v>0</v>
      </c>
      <c r="JQ147">
        <f>IF(OR(Table1[[#This Row],[S/End]]="FUM",Table1[[#This Row],[S/End]]="INT"),1,0)</f>
        <v>0</v>
      </c>
      <c r="JR147">
        <f>IF(AND(Table1[[#This Row],[Touchdown]]=1,Table1[[#This Row],[Pass Play]]=1),1,0)</f>
        <v>0</v>
      </c>
      <c r="JS147">
        <f t="shared" si="8"/>
        <v>0</v>
      </c>
      <c r="JT147">
        <f>IF(AND(OR(Table1[[#This Row],[Pass Play]]=1,Table1[[#This Row],[Rush Attempts]]=1),Table1[[#This Row],[Dn]]=3),1,0)</f>
        <v>0</v>
      </c>
      <c r="JU147">
        <f>IF(AND(Table1[[#This Row],[3rd down attempt]]=1,Table1[[#This Row],[EFF]]="Y"),1,0)</f>
        <v>0</v>
      </c>
      <c r="JV147">
        <f>IF(AND(Table1[[#This Row],[3rd down attempt]]=1,Table1[[#This Row],[Dist]]&gt;=7),1,0)</f>
        <v>0</v>
      </c>
      <c r="JW147">
        <f>IF(AND(OR(Table1[[#This Row],[Pass Play]]=1,Table1[[#This Row],[Rush Attempts]]=1),Table1[[#This Row],[Dn]]=4),1,0)</f>
        <v>0</v>
      </c>
      <c r="JX147">
        <f>IF(AND(Table1[[#This Row],[4th down attempt]]=1,Table1[[#This Row],[EFF]]="Y"),1,0)</f>
        <v>0</v>
      </c>
      <c r="JY147">
        <f>IF(AND(OR(Table1[[#This Row],[Pass Play]]=1,Table1[[#This Row],[Rush Attempts]]=1),Table1[[#This Row],[FPos]]&gt;=0,Table1[[#This Row],[FPos]]&lt;=20),1,0)</f>
        <v>0</v>
      </c>
      <c r="JZ147">
        <f>IF(AND(OR(Table1[[#This Row],[Pass Play]]=1,Table1[[#This Row],[Rush Attempts]]=1),Table1[[#This Row],[Dist]]&lt;=Table1[[#This Row],[Gn]]),1,0)</f>
        <v>0</v>
      </c>
      <c r="KA147">
        <f>IF(Table1[[#This Row],[S/End]]&lt;&gt;"",1,0)</f>
        <v>0</v>
      </c>
      <c r="KB147">
        <f>IF(Table1[[#This Row],[S/End]]="TD",1,0)</f>
        <v>0</v>
      </c>
      <c r="KC147">
        <f>IF(Table1[[#This Row],[S/End]]="FGGD",1,0)</f>
        <v>0</v>
      </c>
      <c r="KD147">
        <f>IF(AND(OR(Table1[[#This Row],[Pass Play]]=1,Table1[[#This Row],[Rush Attempts]]=1),Table1[[#This Row],[Gn]]&lt;0),1,0)</f>
        <v>0</v>
      </c>
      <c r="KE147" s="375">
        <f>IF(AND(Table1[[#This Row],[pff_DRVENDPSN]]=3,Table1[[#This Row],[pff_DRVENDEVENT]]="PUNT"),1,0)</f>
        <v>0</v>
      </c>
    </row>
    <row r="148" spans="1:291" hidden="1">
      <c r="A148">
        <v>23</v>
      </c>
      <c r="B148">
        <v>2103</v>
      </c>
      <c r="C148" t="s">
        <v>14477</v>
      </c>
      <c r="D148">
        <v>2</v>
      </c>
      <c r="E148">
        <v>2</v>
      </c>
      <c r="F148">
        <v>4</v>
      </c>
      <c r="G148">
        <v>0</v>
      </c>
      <c r="H148">
        <v>22</v>
      </c>
      <c r="J148" t="s">
        <v>298</v>
      </c>
      <c r="K148">
        <v>12</v>
      </c>
      <c r="L148" t="s">
        <v>3536</v>
      </c>
      <c r="M148" t="s">
        <v>3537</v>
      </c>
      <c r="N148" t="s">
        <v>568</v>
      </c>
      <c r="P148" t="s">
        <v>569</v>
      </c>
      <c r="Q148" t="s">
        <v>1067</v>
      </c>
      <c r="S148" t="s">
        <v>443</v>
      </c>
      <c r="W148" t="s">
        <v>253</v>
      </c>
      <c r="X148" t="s">
        <v>3538</v>
      </c>
      <c r="Y148" t="s">
        <v>664</v>
      </c>
      <c r="Z148" t="s">
        <v>3539</v>
      </c>
      <c r="AB148" t="s">
        <v>372</v>
      </c>
      <c r="AC148" t="s">
        <v>373</v>
      </c>
      <c r="AK148" t="s">
        <v>756</v>
      </c>
      <c r="AP148">
        <v>5</v>
      </c>
      <c r="BJ148" t="s">
        <v>257</v>
      </c>
      <c r="BQ148">
        <f t="shared" si="6"/>
        <v>1</v>
      </c>
      <c r="BR148">
        <f t="shared" si="7"/>
        <v>0</v>
      </c>
      <c r="BT148" t="s">
        <v>3091</v>
      </c>
      <c r="BV148">
        <v>7</v>
      </c>
      <c r="BX148">
        <v>0</v>
      </c>
      <c r="BY148" t="s">
        <v>3540</v>
      </c>
      <c r="CA148">
        <v>1</v>
      </c>
      <c r="CD148" s="3">
        <v>0.49583333333333335</v>
      </c>
      <c r="CE148" t="s">
        <v>274</v>
      </c>
      <c r="CF148" t="s">
        <v>3541</v>
      </c>
      <c r="CG148">
        <v>8</v>
      </c>
      <c r="CI148" t="s">
        <v>331</v>
      </c>
      <c r="CJ148">
        <v>0</v>
      </c>
      <c r="CK148" t="s">
        <v>3542</v>
      </c>
      <c r="CL148" s="4">
        <v>38444</v>
      </c>
      <c r="CM148" t="s">
        <v>3543</v>
      </c>
      <c r="CN148" t="s">
        <v>3544</v>
      </c>
      <c r="CO148">
        <v>7</v>
      </c>
      <c r="CP148" t="s">
        <v>3253</v>
      </c>
      <c r="CQ148" t="s">
        <v>282</v>
      </c>
      <c r="CR148" t="s">
        <v>3091</v>
      </c>
      <c r="CU148" t="s">
        <v>2970</v>
      </c>
      <c r="CW148">
        <v>0</v>
      </c>
      <c r="CY148">
        <v>9</v>
      </c>
      <c r="CZ148" t="s">
        <v>553</v>
      </c>
      <c r="DA148">
        <v>0</v>
      </c>
      <c r="DB148">
        <v>10</v>
      </c>
      <c r="DC148" t="s">
        <v>1609</v>
      </c>
      <c r="DD148">
        <v>-25</v>
      </c>
      <c r="DK148">
        <v>0</v>
      </c>
      <c r="DL148" s="4">
        <v>44456</v>
      </c>
      <c r="DM148">
        <v>20140</v>
      </c>
      <c r="DN148">
        <v>2021</v>
      </c>
      <c r="DO148">
        <v>0</v>
      </c>
      <c r="DQ148">
        <v>79327</v>
      </c>
      <c r="DR148">
        <v>52</v>
      </c>
      <c r="DU148" t="s">
        <v>257</v>
      </c>
      <c r="DV148" t="s">
        <v>274</v>
      </c>
      <c r="DX148">
        <v>7</v>
      </c>
      <c r="DY148" t="s">
        <v>275</v>
      </c>
      <c r="EA148" t="s">
        <v>3312</v>
      </c>
      <c r="EB148" t="s">
        <v>735</v>
      </c>
      <c r="EE148">
        <v>0</v>
      </c>
      <c r="EF148" t="s">
        <v>1637</v>
      </c>
      <c r="EG148" t="s">
        <v>422</v>
      </c>
      <c r="EH148">
        <v>0</v>
      </c>
      <c r="EJ148" t="s">
        <v>454</v>
      </c>
      <c r="EK148" t="s">
        <v>3545</v>
      </c>
      <c r="EL148" t="s">
        <v>3546</v>
      </c>
      <c r="EM148" t="s">
        <v>3547</v>
      </c>
      <c r="EN148" t="s">
        <v>3548</v>
      </c>
      <c r="EO148" t="s">
        <v>269</v>
      </c>
      <c r="EP148" t="s">
        <v>649</v>
      </c>
      <c r="EQ148">
        <v>0</v>
      </c>
      <c r="ER148" t="s">
        <v>346</v>
      </c>
      <c r="ET148" t="s">
        <v>3549</v>
      </c>
      <c r="EU148">
        <v>-5</v>
      </c>
      <c r="EV148" t="s">
        <v>257</v>
      </c>
      <c r="EW148" t="s">
        <v>3431</v>
      </c>
      <c r="EX148" t="s">
        <v>528</v>
      </c>
      <c r="EY148" t="s">
        <v>351</v>
      </c>
      <c r="FB148" t="s">
        <v>2511</v>
      </c>
      <c r="FC148" t="s">
        <v>3550</v>
      </c>
      <c r="FE148">
        <v>1</v>
      </c>
      <c r="FF148">
        <v>4</v>
      </c>
      <c r="FK148" t="s">
        <v>3551</v>
      </c>
      <c r="FL148">
        <v>0</v>
      </c>
      <c r="FN148">
        <v>0</v>
      </c>
      <c r="FO148" t="s">
        <v>3312</v>
      </c>
      <c r="FP148" t="s">
        <v>1541</v>
      </c>
      <c r="FQ148">
        <v>0</v>
      </c>
      <c r="FS148" t="s">
        <v>462</v>
      </c>
      <c r="FT148" t="s">
        <v>1002</v>
      </c>
      <c r="FV148" t="s">
        <v>777</v>
      </c>
      <c r="FW148" t="s">
        <v>397</v>
      </c>
      <c r="FY148">
        <v>0</v>
      </c>
      <c r="GA148">
        <v>7.07</v>
      </c>
      <c r="GB148">
        <v>0</v>
      </c>
      <c r="GC148">
        <v>0</v>
      </c>
      <c r="GD148" t="s">
        <v>3552</v>
      </c>
      <c r="GE148" t="s">
        <v>355</v>
      </c>
      <c r="GF148">
        <v>0</v>
      </c>
      <c r="GG148" t="s">
        <v>466</v>
      </c>
      <c r="GH148">
        <v>2.9</v>
      </c>
      <c r="GI148">
        <v>3</v>
      </c>
      <c r="GJ148">
        <v>1</v>
      </c>
      <c r="GK148">
        <v>0</v>
      </c>
      <c r="GM148" t="s">
        <v>3553</v>
      </c>
      <c r="GP148" t="s">
        <v>499</v>
      </c>
      <c r="GQ148" t="s">
        <v>779</v>
      </c>
      <c r="GR148">
        <v>50</v>
      </c>
      <c r="HA148" t="s">
        <v>3554</v>
      </c>
      <c r="HC148" t="s">
        <v>294</v>
      </c>
      <c r="HD148" t="s">
        <v>313</v>
      </c>
      <c r="HE148" t="s">
        <v>3555</v>
      </c>
      <c r="HF148">
        <v>0</v>
      </c>
      <c r="HG148">
        <v>12</v>
      </c>
      <c r="HH148">
        <v>7</v>
      </c>
      <c r="HI148" t="s">
        <v>275</v>
      </c>
      <c r="HL148" t="s">
        <v>2010</v>
      </c>
      <c r="HM148" t="s">
        <v>3169</v>
      </c>
      <c r="HO148" t="s">
        <v>3556</v>
      </c>
      <c r="HP148" t="s">
        <v>3557</v>
      </c>
      <c r="HQ148" t="s">
        <v>3558</v>
      </c>
      <c r="HR148" t="s">
        <v>3559</v>
      </c>
      <c r="HT148" t="s">
        <v>2522</v>
      </c>
      <c r="HW148">
        <v>22</v>
      </c>
      <c r="HX148">
        <v>3982693</v>
      </c>
      <c r="HY148" t="s">
        <v>3560</v>
      </c>
      <c r="HZ148">
        <v>3982579</v>
      </c>
      <c r="IC148">
        <v>0</v>
      </c>
      <c r="ID148">
        <v>0</v>
      </c>
      <c r="IM148">
        <v>50</v>
      </c>
      <c r="IU148">
        <v>3</v>
      </c>
      <c r="IV148">
        <f>IF(AND(Table1[[#This Row],[R/P]]="P",Table1[[#This Row],[PaRes]]&lt;&gt;"SCRBL",Table1[[#This Row],[PaRes]]&lt;&gt;"RUN",Table1[[#This Row],[Penalty]]&lt;&gt;1),1,0)</f>
        <v>1</v>
      </c>
      <c r="IW148">
        <f>IF(AND(Table1[[#This Row],[Pass Play]]=1,Table1[[#This Row],[PaRes]]&lt;&gt;"SAC"),1,0)</f>
        <v>1</v>
      </c>
      <c r="IX148">
        <f>IF(Table1[[#This Row],[PaRes]]="COM",1,0)</f>
        <v>0</v>
      </c>
      <c r="IY148">
        <f>IF(Table1[[#This Row],[Pass Play]]=1,Table1[[#This Row],[Gn]],0)</f>
        <v>0</v>
      </c>
      <c r="IZ148">
        <f>IF(AND(Table1[[#This Row],[Pass Play]]=1,Table1[[#This Row],[EFF]]="Y"),1,0)</f>
        <v>0</v>
      </c>
      <c r="JA148">
        <f>IF(AND(Table1[[#This Row],[Pass Play]]=1,Table1[[#This Row],[EFF]]="Y"),Table1[[#This Row],[Gn]],0)</f>
        <v>0</v>
      </c>
      <c r="JB148">
        <f>IF(AND(Table1[[#This Row],[Pass Play]]=1,Table1[[#This Row],[Gn]]&gt;=15),1,0)</f>
        <v>0</v>
      </c>
      <c r="JC148">
        <f>IF(AND(Table1[[#This Row],[Pass Play]]=1,Table1[[#This Row],[Big Play Passes]]=1),Table1[[#This Row],[Gn]],0)</f>
        <v>0</v>
      </c>
      <c r="JD148">
        <f>IF(AND(OR(Table1[[#This Row],[R/P]]="R",Table1[[#This Row],[PaRes]]="SCRBL",Table1[[#This Row],[PaRes]]="RUN"),Table1[[#This Row],[Penalty]]&lt;&gt;1),1,0)</f>
        <v>0</v>
      </c>
      <c r="JE148">
        <f>IF(Table1[[#This Row],[Rush Attempts]]=1,Table1[[#This Row],[Gn]],0)</f>
        <v>0</v>
      </c>
      <c r="JF148">
        <f>IF(AND(Table1[[#This Row],[Rush Attempts]]=1,Table1[[#This Row],[EFF]]="Y"),1,0)</f>
        <v>0</v>
      </c>
      <c r="JG148">
        <f>IF(AND(Table1[[#This Row],[Rush Attempts]]=1,Table1[[#This Row],[EFF]]="Y"),Table1[[#This Row],[Gn]],0)</f>
        <v>0</v>
      </c>
      <c r="JH148">
        <f>IF(AND(Table1[[#This Row],[Rush Attempts]]=1,Table1[[#This Row],[Gn]]&gt;=10),1,0)</f>
        <v>0</v>
      </c>
      <c r="JI148">
        <f>IF(AND(Table1[[#This Row],[Rush Attempts]]=1,Table1[[#This Row],[Big Play Run]]=1),Table1[[#This Row],[Gn]],0)</f>
        <v>0</v>
      </c>
      <c r="JJ148">
        <f>IF(Table1[[#This Row],[PaRes]]="SAC",1,0)</f>
        <v>0</v>
      </c>
      <c r="JK148">
        <f>IF(Table1[[#This Row],[Sacks]]=1,Table1[[#This Row],[Gn]],0)</f>
        <v>0</v>
      </c>
      <c r="JL148">
        <f>IF(Table1[[#This Row],[PaRes]]="INT",1,0)</f>
        <v>0</v>
      </c>
      <c r="JM148">
        <f>IF(Table1[[#This Row],[pff_PENALTY]]&lt;&gt;"",1,0)</f>
        <v>0</v>
      </c>
      <c r="JN148">
        <f>Table1[[#This Row],[pff_PENYARDS]]</f>
        <v>0</v>
      </c>
      <c r="JO148">
        <f>IF(Table1[[#This Row],[S/End]]="TD",1,0)</f>
        <v>0</v>
      </c>
      <c r="JP148">
        <f>IF(OR(Table1[[#This Row],[S/End]]="FGGD"),1,0)</f>
        <v>0</v>
      </c>
      <c r="JQ148">
        <f>IF(OR(Table1[[#This Row],[S/End]]="FUM",Table1[[#This Row],[S/End]]="INT"),1,0)</f>
        <v>0</v>
      </c>
      <c r="JR148">
        <f>IF(AND(Table1[[#This Row],[Touchdown]]=1,Table1[[#This Row],[Pass Play]]=1),1,0)</f>
        <v>0</v>
      </c>
      <c r="JS148">
        <f t="shared" si="8"/>
        <v>0</v>
      </c>
      <c r="JT148">
        <f>IF(AND(OR(Table1[[#This Row],[Pass Play]]=1,Table1[[#This Row],[Rush Attempts]]=1),Table1[[#This Row],[Dn]]=3),1,0)</f>
        <v>0</v>
      </c>
      <c r="JU148">
        <f>IF(AND(Table1[[#This Row],[3rd down attempt]]=1,Table1[[#This Row],[EFF]]="Y"),1,0)</f>
        <v>0</v>
      </c>
      <c r="JV148">
        <f>IF(AND(Table1[[#This Row],[3rd down attempt]]=1,Table1[[#This Row],[Dist]]&gt;=7),1,0)</f>
        <v>0</v>
      </c>
      <c r="JW148">
        <f>IF(AND(OR(Table1[[#This Row],[Pass Play]]=1,Table1[[#This Row],[Rush Attempts]]=1),Table1[[#This Row],[Dn]]=4),1,0)</f>
        <v>0</v>
      </c>
      <c r="JX148">
        <f>IF(AND(Table1[[#This Row],[4th down attempt]]=1,Table1[[#This Row],[EFF]]="Y"),1,0)</f>
        <v>0</v>
      </c>
      <c r="JY148">
        <f>IF(AND(OR(Table1[[#This Row],[Pass Play]]=1,Table1[[#This Row],[Rush Attempts]]=1),Table1[[#This Row],[FPos]]&gt;=0,Table1[[#This Row],[FPos]]&lt;=20),1,0)</f>
        <v>0</v>
      </c>
      <c r="JZ148">
        <f>IF(AND(OR(Table1[[#This Row],[Pass Play]]=1,Table1[[#This Row],[Rush Attempts]]=1),Table1[[#This Row],[Dist]]&lt;=Table1[[#This Row],[Gn]]),1,0)</f>
        <v>0</v>
      </c>
      <c r="KA148">
        <f>IF(Table1[[#This Row],[S/End]]&lt;&gt;"",1,0)</f>
        <v>0</v>
      </c>
      <c r="KB148">
        <f>IF(Table1[[#This Row],[S/End]]="TD",1,0)</f>
        <v>0</v>
      </c>
      <c r="KC148">
        <f>IF(Table1[[#This Row],[S/End]]="FGGD",1,0)</f>
        <v>0</v>
      </c>
      <c r="KD148">
        <f>IF(AND(OR(Table1[[#This Row],[Pass Play]]=1,Table1[[#This Row],[Rush Attempts]]=1),Table1[[#This Row],[Gn]]&lt;0),1,0)</f>
        <v>0</v>
      </c>
      <c r="KE148" s="375">
        <f>IF(AND(Table1[[#This Row],[pff_DRVENDPSN]]=3,Table1[[#This Row],[pff_DRVENDEVENT]]="PUNT"),1,0)</f>
        <v>0</v>
      </c>
    </row>
    <row r="149" spans="1:291" hidden="1">
      <c r="A149">
        <v>24</v>
      </c>
      <c r="B149">
        <v>2103</v>
      </c>
      <c r="C149" t="s">
        <v>14477</v>
      </c>
      <c r="D149">
        <v>2</v>
      </c>
      <c r="E149">
        <v>3</v>
      </c>
      <c r="F149">
        <v>4</v>
      </c>
      <c r="G149">
        <v>22</v>
      </c>
      <c r="H149">
        <v>22</v>
      </c>
      <c r="J149" t="s">
        <v>254</v>
      </c>
      <c r="K149">
        <v>11</v>
      </c>
      <c r="L149">
        <v>11</v>
      </c>
      <c r="M149" t="s">
        <v>3395</v>
      </c>
      <c r="N149" t="s">
        <v>1095</v>
      </c>
      <c r="P149" t="s">
        <v>1096</v>
      </c>
      <c r="T149" t="s">
        <v>872</v>
      </c>
      <c r="W149" t="s">
        <v>257</v>
      </c>
      <c r="X149" t="s">
        <v>1097</v>
      </c>
      <c r="AE149" t="s">
        <v>1098</v>
      </c>
      <c r="AF149" t="s">
        <v>1099</v>
      </c>
      <c r="AG149" t="s">
        <v>1097</v>
      </c>
      <c r="AH149" t="s">
        <v>257</v>
      </c>
      <c r="AJ149">
        <v>20</v>
      </c>
      <c r="AL149" t="s">
        <v>575</v>
      </c>
      <c r="AP149">
        <v>5</v>
      </c>
      <c r="AU149" t="s">
        <v>254</v>
      </c>
      <c r="AY149">
        <v>4</v>
      </c>
      <c r="BJ149" t="s">
        <v>257</v>
      </c>
      <c r="BQ149">
        <f t="shared" si="6"/>
        <v>0</v>
      </c>
      <c r="BR149">
        <f t="shared" si="7"/>
        <v>10</v>
      </c>
      <c r="BT149" t="s">
        <v>3091</v>
      </c>
      <c r="BV149">
        <v>7</v>
      </c>
      <c r="BX149">
        <v>0</v>
      </c>
      <c r="BY149" t="s">
        <v>3562</v>
      </c>
      <c r="BZ149" t="s">
        <v>3563</v>
      </c>
      <c r="CD149" s="3">
        <v>0.4916666666666667</v>
      </c>
      <c r="CF149" t="s">
        <v>3564</v>
      </c>
      <c r="CJ149">
        <v>0</v>
      </c>
      <c r="CK149" t="s">
        <v>3565</v>
      </c>
      <c r="CL149" s="4">
        <v>38444</v>
      </c>
      <c r="CM149" t="s">
        <v>3566</v>
      </c>
      <c r="CN149" t="s">
        <v>3567</v>
      </c>
      <c r="CO149">
        <v>7</v>
      </c>
      <c r="CP149" t="s">
        <v>3568</v>
      </c>
      <c r="CQ149" t="s">
        <v>269</v>
      </c>
      <c r="CR149" t="s">
        <v>3091</v>
      </c>
      <c r="CU149" t="s">
        <v>3569</v>
      </c>
      <c r="CW149">
        <v>0</v>
      </c>
      <c r="CY149">
        <v>10</v>
      </c>
      <c r="CZ149" t="s">
        <v>553</v>
      </c>
      <c r="DA149">
        <v>0</v>
      </c>
      <c r="DB149">
        <v>10</v>
      </c>
      <c r="DC149" t="s">
        <v>1609</v>
      </c>
      <c r="DD149">
        <v>-25</v>
      </c>
      <c r="DF149" t="s">
        <v>3109</v>
      </c>
      <c r="DK149">
        <v>22</v>
      </c>
      <c r="DL149" s="4">
        <v>44456</v>
      </c>
      <c r="DM149">
        <v>20140</v>
      </c>
      <c r="DN149">
        <v>2021</v>
      </c>
      <c r="DO149">
        <v>0</v>
      </c>
      <c r="DQ149">
        <v>79327</v>
      </c>
      <c r="DR149">
        <v>53</v>
      </c>
      <c r="DU149" t="s">
        <v>257</v>
      </c>
      <c r="DV149" t="s">
        <v>274</v>
      </c>
      <c r="DX149">
        <v>7</v>
      </c>
      <c r="DY149" t="s">
        <v>275</v>
      </c>
      <c r="EE149">
        <v>0</v>
      </c>
      <c r="EF149" t="s">
        <v>1105</v>
      </c>
      <c r="EG149" t="s">
        <v>422</v>
      </c>
      <c r="EH149">
        <v>0</v>
      </c>
      <c r="EJ149" t="s">
        <v>340</v>
      </c>
      <c r="EK149" t="s">
        <v>3570</v>
      </c>
      <c r="EL149" t="s">
        <v>3571</v>
      </c>
      <c r="EM149" t="s">
        <v>3572</v>
      </c>
      <c r="EN149" t="s">
        <v>3573</v>
      </c>
      <c r="EO149" t="s">
        <v>282</v>
      </c>
      <c r="EP149" t="s">
        <v>3407</v>
      </c>
      <c r="EQ149">
        <v>1</v>
      </c>
      <c r="ET149" t="s">
        <v>3574</v>
      </c>
      <c r="FE149">
        <v>0</v>
      </c>
      <c r="FF149">
        <v>6</v>
      </c>
      <c r="FG149" t="s">
        <v>429</v>
      </c>
      <c r="FI149" t="s">
        <v>429</v>
      </c>
      <c r="FL149">
        <v>0</v>
      </c>
      <c r="FN149">
        <v>0</v>
      </c>
      <c r="FQ149">
        <v>0</v>
      </c>
      <c r="FS149" t="s">
        <v>395</v>
      </c>
      <c r="FU149" t="s">
        <v>257</v>
      </c>
      <c r="FV149" t="s">
        <v>396</v>
      </c>
      <c r="FW149" t="s">
        <v>431</v>
      </c>
      <c r="FX149" t="s">
        <v>432</v>
      </c>
      <c r="FY149">
        <v>0</v>
      </c>
      <c r="GA149">
        <v>7.07</v>
      </c>
      <c r="GB149">
        <v>0</v>
      </c>
      <c r="GC149">
        <v>0</v>
      </c>
      <c r="GD149" t="s">
        <v>2128</v>
      </c>
      <c r="GE149" t="s">
        <v>355</v>
      </c>
      <c r="GF149">
        <v>0</v>
      </c>
      <c r="GG149" t="s">
        <v>274</v>
      </c>
      <c r="GJ149">
        <v>1</v>
      </c>
      <c r="GK149">
        <v>0</v>
      </c>
      <c r="GM149" t="s">
        <v>3575</v>
      </c>
      <c r="GO149">
        <v>5</v>
      </c>
      <c r="HA149" t="s">
        <v>3576</v>
      </c>
      <c r="HC149" t="s">
        <v>294</v>
      </c>
      <c r="HD149" t="s">
        <v>294</v>
      </c>
      <c r="HE149" t="s">
        <v>3577</v>
      </c>
      <c r="HF149">
        <v>0</v>
      </c>
      <c r="HG149">
        <v>11</v>
      </c>
      <c r="HH149">
        <v>7</v>
      </c>
      <c r="HI149" t="s">
        <v>275</v>
      </c>
      <c r="HL149">
        <v>1</v>
      </c>
      <c r="HW149">
        <v>0</v>
      </c>
      <c r="HX149">
        <v>3982739</v>
      </c>
      <c r="HY149" t="s">
        <v>2636</v>
      </c>
      <c r="HZ149">
        <v>3982693</v>
      </c>
      <c r="IC149">
        <v>0</v>
      </c>
      <c r="ID149">
        <v>0</v>
      </c>
      <c r="IM149">
        <v>51</v>
      </c>
      <c r="IS149" t="s">
        <v>387</v>
      </c>
      <c r="IU149">
        <v>3</v>
      </c>
      <c r="IV149">
        <f>IF(AND(Table1[[#This Row],[R/P]]="P",Table1[[#This Row],[PaRes]]&lt;&gt;"SCRBL",Table1[[#This Row],[PaRes]]&lt;&gt;"RUN",Table1[[#This Row],[Penalty]]&lt;&gt;1),1,0)</f>
        <v>0</v>
      </c>
      <c r="IW149">
        <f>IF(AND(Table1[[#This Row],[Pass Play]]=1,Table1[[#This Row],[PaRes]]&lt;&gt;"SAC"),1,0)</f>
        <v>0</v>
      </c>
      <c r="IX149">
        <f>IF(Table1[[#This Row],[PaRes]]="COM",1,0)</f>
        <v>0</v>
      </c>
      <c r="IY149">
        <f>IF(Table1[[#This Row],[Pass Play]]=1,Table1[[#This Row],[Gn]],0)</f>
        <v>0</v>
      </c>
      <c r="IZ149">
        <f>IF(AND(Table1[[#This Row],[Pass Play]]=1,Table1[[#This Row],[EFF]]="Y"),1,0)</f>
        <v>0</v>
      </c>
      <c r="JA149">
        <f>IF(AND(Table1[[#This Row],[Pass Play]]=1,Table1[[#This Row],[EFF]]="Y"),Table1[[#This Row],[Gn]],0)</f>
        <v>0</v>
      </c>
      <c r="JB149">
        <f>IF(AND(Table1[[#This Row],[Pass Play]]=1,Table1[[#This Row],[Gn]]&gt;=15),1,0)</f>
        <v>0</v>
      </c>
      <c r="JC149">
        <f>IF(AND(Table1[[#This Row],[Pass Play]]=1,Table1[[#This Row],[Big Play Passes]]=1),Table1[[#This Row],[Gn]],0)</f>
        <v>0</v>
      </c>
      <c r="JD149">
        <f>IF(AND(OR(Table1[[#This Row],[R/P]]="R",Table1[[#This Row],[PaRes]]="SCRBL",Table1[[#This Row],[PaRes]]="RUN"),Table1[[#This Row],[Penalty]]&lt;&gt;1),1,0)</f>
        <v>1</v>
      </c>
      <c r="JE149">
        <f>IF(Table1[[#This Row],[Rush Attempts]]=1,Table1[[#This Row],[Gn]],0)</f>
        <v>22</v>
      </c>
      <c r="JF149">
        <f>IF(AND(Table1[[#This Row],[Rush Attempts]]=1,Table1[[#This Row],[EFF]]="Y"),1,0)</f>
        <v>1</v>
      </c>
      <c r="JG149">
        <f>IF(AND(Table1[[#This Row],[Rush Attempts]]=1,Table1[[#This Row],[EFF]]="Y"),Table1[[#This Row],[Gn]],0)</f>
        <v>22</v>
      </c>
      <c r="JH149">
        <f>IF(AND(Table1[[#This Row],[Rush Attempts]]=1,Table1[[#This Row],[Gn]]&gt;=10),1,0)</f>
        <v>1</v>
      </c>
      <c r="JI149">
        <f>IF(AND(Table1[[#This Row],[Rush Attempts]]=1,Table1[[#This Row],[Big Play Run]]=1),Table1[[#This Row],[Gn]],0)</f>
        <v>22</v>
      </c>
      <c r="JJ149">
        <f>IF(Table1[[#This Row],[PaRes]]="SAC",1,0)</f>
        <v>0</v>
      </c>
      <c r="JK149">
        <f>IF(Table1[[#This Row],[Sacks]]=1,Table1[[#This Row],[Gn]],0)</f>
        <v>0</v>
      </c>
      <c r="JL149">
        <f>IF(Table1[[#This Row],[PaRes]]="INT",1,0)</f>
        <v>0</v>
      </c>
      <c r="JM149">
        <f>IF(Table1[[#This Row],[pff_PENALTY]]&lt;&gt;"",1,0)</f>
        <v>0</v>
      </c>
      <c r="JN149">
        <f>Table1[[#This Row],[pff_PENYARDS]]</f>
        <v>0</v>
      </c>
      <c r="JO149">
        <f>IF(Table1[[#This Row],[S/End]]="TD",1,0)</f>
        <v>1</v>
      </c>
      <c r="JP149">
        <f>IF(OR(Table1[[#This Row],[S/End]]="FGGD"),1,0)</f>
        <v>0</v>
      </c>
      <c r="JQ149">
        <f>IF(OR(Table1[[#This Row],[S/End]]="FUM",Table1[[#This Row],[S/End]]="INT"),1,0)</f>
        <v>0</v>
      </c>
      <c r="JR149">
        <f>IF(AND(Table1[[#This Row],[Touchdown]]=1,Table1[[#This Row],[Pass Play]]=1),1,0)</f>
        <v>0</v>
      </c>
      <c r="JS149">
        <f t="shared" si="8"/>
        <v>0</v>
      </c>
      <c r="JT149">
        <f>IF(AND(OR(Table1[[#This Row],[Pass Play]]=1,Table1[[#This Row],[Rush Attempts]]=1),Table1[[#This Row],[Dn]]=3),1,0)</f>
        <v>1</v>
      </c>
      <c r="JU149">
        <f>IF(AND(Table1[[#This Row],[3rd down attempt]]=1,Table1[[#This Row],[EFF]]="Y"),1,0)</f>
        <v>1</v>
      </c>
      <c r="JV149">
        <f>IF(AND(Table1[[#This Row],[3rd down attempt]]=1,Table1[[#This Row],[Dist]]&gt;=7),1,0)</f>
        <v>0</v>
      </c>
      <c r="JW149">
        <f>IF(AND(OR(Table1[[#This Row],[Pass Play]]=1,Table1[[#This Row],[Rush Attempts]]=1),Table1[[#This Row],[Dn]]=4),1,0)</f>
        <v>0</v>
      </c>
      <c r="JX149">
        <f>IF(AND(Table1[[#This Row],[4th down attempt]]=1,Table1[[#This Row],[EFF]]="Y"),1,0)</f>
        <v>0</v>
      </c>
      <c r="JY149">
        <f>IF(AND(OR(Table1[[#This Row],[Pass Play]]=1,Table1[[#This Row],[Rush Attempts]]=1),Table1[[#This Row],[FPos]]&gt;=0,Table1[[#This Row],[FPos]]&lt;=20),1,0)</f>
        <v>0</v>
      </c>
      <c r="JZ149">
        <f>IF(AND(OR(Table1[[#This Row],[Pass Play]]=1,Table1[[#This Row],[Rush Attempts]]=1),Table1[[#This Row],[Dist]]&lt;=Table1[[#This Row],[Gn]]),1,0)</f>
        <v>1</v>
      </c>
      <c r="KA149">
        <f>IF(Table1[[#This Row],[S/End]]&lt;&gt;"",1,0)</f>
        <v>1</v>
      </c>
      <c r="KB149">
        <f>IF(Table1[[#This Row],[S/End]]="TD",1,0)</f>
        <v>1</v>
      </c>
      <c r="KC149">
        <f>IF(Table1[[#This Row],[S/End]]="FGGD",1,0)</f>
        <v>0</v>
      </c>
      <c r="KD149">
        <f>IF(AND(OR(Table1[[#This Row],[Pass Play]]=1,Table1[[#This Row],[Rush Attempts]]=1),Table1[[#This Row],[Gn]]&lt;0),1,0)</f>
        <v>0</v>
      </c>
      <c r="KE149" s="375">
        <f>IF(AND(Table1[[#This Row],[pff_DRVENDPSN]]=3,Table1[[#This Row],[pff_DRVENDEVENT]]="PUNT"),1,0)</f>
        <v>0</v>
      </c>
    </row>
    <row r="150" spans="1:291" hidden="1">
      <c r="A150">
        <v>25</v>
      </c>
      <c r="B150">
        <v>2103</v>
      </c>
      <c r="C150" t="s">
        <v>14477</v>
      </c>
      <c r="D150">
        <v>2</v>
      </c>
      <c r="E150">
        <v>1</v>
      </c>
      <c r="F150">
        <v>10</v>
      </c>
      <c r="G150">
        <v>0</v>
      </c>
      <c r="H150">
        <v>-43</v>
      </c>
      <c r="I150" t="s">
        <v>253</v>
      </c>
      <c r="J150" t="s">
        <v>298</v>
      </c>
      <c r="K150">
        <v>11</v>
      </c>
      <c r="L150" t="s">
        <v>3394</v>
      </c>
      <c r="M150" t="s">
        <v>3579</v>
      </c>
      <c r="N150" t="s">
        <v>440</v>
      </c>
      <c r="P150" t="s">
        <v>1013</v>
      </c>
      <c r="Q150" t="s">
        <v>442</v>
      </c>
      <c r="T150" t="s">
        <v>872</v>
      </c>
      <c r="W150" t="s">
        <v>257</v>
      </c>
      <c r="X150" t="s">
        <v>3580</v>
      </c>
      <c r="AE150" t="s">
        <v>1291</v>
      </c>
      <c r="AF150" t="s">
        <v>1292</v>
      </c>
      <c r="AG150" t="s">
        <v>3580</v>
      </c>
      <c r="AH150" t="s">
        <v>257</v>
      </c>
      <c r="AJ150">
        <v>22</v>
      </c>
      <c r="AP150">
        <v>5</v>
      </c>
      <c r="BJ150" t="s">
        <v>257</v>
      </c>
      <c r="BQ150">
        <f t="shared" si="6"/>
        <v>0</v>
      </c>
      <c r="BR150">
        <f t="shared" si="7"/>
        <v>5</v>
      </c>
      <c r="BT150" t="s">
        <v>3091</v>
      </c>
      <c r="BV150">
        <v>7</v>
      </c>
      <c r="BX150">
        <v>0</v>
      </c>
      <c r="BY150" t="s">
        <v>3581</v>
      </c>
      <c r="CD150" s="3">
        <v>0.28125</v>
      </c>
      <c r="CF150" t="s">
        <v>3582</v>
      </c>
      <c r="CJ150">
        <v>0</v>
      </c>
      <c r="CK150" t="s">
        <v>3583</v>
      </c>
      <c r="CL150" s="4">
        <v>38444</v>
      </c>
      <c r="CM150" t="s">
        <v>3584</v>
      </c>
      <c r="CN150" t="s">
        <v>3585</v>
      </c>
      <c r="CO150">
        <v>7</v>
      </c>
      <c r="CP150" t="s">
        <v>268</v>
      </c>
      <c r="CQ150" t="s">
        <v>282</v>
      </c>
      <c r="CR150" t="s">
        <v>3091</v>
      </c>
      <c r="CU150" t="s">
        <v>2446</v>
      </c>
      <c r="CW150">
        <v>0</v>
      </c>
      <c r="CY150">
        <v>1</v>
      </c>
      <c r="CZ150" t="s">
        <v>1242</v>
      </c>
      <c r="DA150">
        <v>19</v>
      </c>
      <c r="DB150">
        <v>10</v>
      </c>
      <c r="DC150" t="s">
        <v>271</v>
      </c>
      <c r="DD150">
        <v>-43</v>
      </c>
      <c r="DF150" t="s">
        <v>3154</v>
      </c>
      <c r="DK150">
        <v>0</v>
      </c>
      <c r="DL150" s="4">
        <v>44456</v>
      </c>
      <c r="DM150">
        <v>20140</v>
      </c>
      <c r="DN150">
        <v>2021</v>
      </c>
      <c r="DO150">
        <v>0</v>
      </c>
      <c r="DQ150">
        <v>79327</v>
      </c>
      <c r="DR150">
        <v>66</v>
      </c>
      <c r="DU150" t="s">
        <v>257</v>
      </c>
      <c r="DV150" t="s">
        <v>274</v>
      </c>
      <c r="DX150">
        <v>14</v>
      </c>
      <c r="DY150" t="s">
        <v>275</v>
      </c>
      <c r="EE150">
        <v>0</v>
      </c>
      <c r="EF150" t="s">
        <v>1022</v>
      </c>
      <c r="EG150" t="s">
        <v>675</v>
      </c>
      <c r="EH150">
        <v>1</v>
      </c>
      <c r="EJ150" t="s">
        <v>340</v>
      </c>
      <c r="EK150" t="s">
        <v>3586</v>
      </c>
      <c r="EL150" t="s">
        <v>3587</v>
      </c>
      <c r="EM150" t="s">
        <v>3588</v>
      </c>
      <c r="EN150" t="s">
        <v>268</v>
      </c>
      <c r="EO150" t="s">
        <v>269</v>
      </c>
      <c r="EP150" t="s">
        <v>1026</v>
      </c>
      <c r="EQ150">
        <v>0</v>
      </c>
      <c r="ET150" t="s">
        <v>3589</v>
      </c>
      <c r="FE150">
        <v>0</v>
      </c>
      <c r="FF150">
        <v>17</v>
      </c>
      <c r="FG150" t="s">
        <v>285</v>
      </c>
      <c r="FI150" t="s">
        <v>285</v>
      </c>
      <c r="FL150">
        <v>0</v>
      </c>
      <c r="FN150">
        <v>0</v>
      </c>
      <c r="FQ150">
        <v>0</v>
      </c>
      <c r="FS150" t="s">
        <v>395</v>
      </c>
      <c r="FU150" t="s">
        <v>257</v>
      </c>
      <c r="FV150" t="s">
        <v>496</v>
      </c>
      <c r="FW150" t="s">
        <v>1291</v>
      </c>
      <c r="FX150" t="s">
        <v>625</v>
      </c>
      <c r="FY150">
        <v>0</v>
      </c>
      <c r="GA150">
        <v>14.07</v>
      </c>
      <c r="GB150">
        <v>7</v>
      </c>
      <c r="GC150">
        <v>0</v>
      </c>
      <c r="GD150" t="s">
        <v>2648</v>
      </c>
      <c r="GE150" t="s">
        <v>355</v>
      </c>
      <c r="GF150">
        <v>0</v>
      </c>
      <c r="GG150" t="s">
        <v>274</v>
      </c>
      <c r="GJ150">
        <v>1</v>
      </c>
      <c r="GK150">
        <v>0</v>
      </c>
      <c r="GM150" t="s">
        <v>3590</v>
      </c>
      <c r="GO150">
        <v>1</v>
      </c>
      <c r="HA150" t="s">
        <v>3591</v>
      </c>
      <c r="HC150" t="s">
        <v>294</v>
      </c>
      <c r="HD150" t="s">
        <v>294</v>
      </c>
      <c r="HE150" t="s">
        <v>3592</v>
      </c>
      <c r="HF150">
        <v>0</v>
      </c>
      <c r="HG150">
        <v>11</v>
      </c>
      <c r="HH150">
        <v>14</v>
      </c>
      <c r="HI150" t="s">
        <v>275</v>
      </c>
      <c r="HL150">
        <v>3</v>
      </c>
      <c r="HW150">
        <v>-43</v>
      </c>
      <c r="HX150">
        <v>3983701</v>
      </c>
      <c r="HY150" t="s">
        <v>3593</v>
      </c>
      <c r="HZ150">
        <v>3983441</v>
      </c>
      <c r="IC150">
        <v>0</v>
      </c>
      <c r="ID150">
        <v>0</v>
      </c>
      <c r="IM150">
        <v>63</v>
      </c>
      <c r="IO150" t="s">
        <v>3154</v>
      </c>
      <c r="IQ150" t="s">
        <v>3154</v>
      </c>
      <c r="IR150" t="s">
        <v>3412</v>
      </c>
      <c r="IU150">
        <v>3</v>
      </c>
      <c r="IV150">
        <f>IF(AND(Table1[[#This Row],[R/P]]="P",Table1[[#This Row],[PaRes]]&lt;&gt;"SCRBL",Table1[[#This Row],[PaRes]]&lt;&gt;"RUN",Table1[[#This Row],[Penalty]]&lt;&gt;1),1,0)</f>
        <v>0</v>
      </c>
      <c r="IW150">
        <f>IF(AND(Table1[[#This Row],[Pass Play]]=1,Table1[[#This Row],[PaRes]]&lt;&gt;"SAC"),1,0)</f>
        <v>0</v>
      </c>
      <c r="IX150">
        <f>IF(Table1[[#This Row],[PaRes]]="COM",1,0)</f>
        <v>0</v>
      </c>
      <c r="IY150">
        <f>IF(Table1[[#This Row],[Pass Play]]=1,Table1[[#This Row],[Gn]],0)</f>
        <v>0</v>
      </c>
      <c r="IZ150">
        <f>IF(AND(Table1[[#This Row],[Pass Play]]=1,Table1[[#This Row],[EFF]]="Y"),1,0)</f>
        <v>0</v>
      </c>
      <c r="JA150">
        <f>IF(AND(Table1[[#This Row],[Pass Play]]=1,Table1[[#This Row],[EFF]]="Y"),Table1[[#This Row],[Gn]],0)</f>
        <v>0</v>
      </c>
      <c r="JB150">
        <f>IF(AND(Table1[[#This Row],[Pass Play]]=1,Table1[[#This Row],[Gn]]&gt;=15),1,0)</f>
        <v>0</v>
      </c>
      <c r="JC150">
        <f>IF(AND(Table1[[#This Row],[Pass Play]]=1,Table1[[#This Row],[Big Play Passes]]=1),Table1[[#This Row],[Gn]],0)</f>
        <v>0</v>
      </c>
      <c r="JD150">
        <f>IF(AND(OR(Table1[[#This Row],[R/P]]="R",Table1[[#This Row],[PaRes]]="SCRBL",Table1[[#This Row],[PaRes]]="RUN"),Table1[[#This Row],[Penalty]]&lt;&gt;1),1,0)</f>
        <v>1</v>
      </c>
      <c r="JE150">
        <f>IF(Table1[[#This Row],[Rush Attempts]]=1,Table1[[#This Row],[Gn]],0)</f>
        <v>0</v>
      </c>
      <c r="JF150">
        <f>IF(AND(Table1[[#This Row],[Rush Attempts]]=1,Table1[[#This Row],[EFF]]="Y"),1,0)</f>
        <v>0</v>
      </c>
      <c r="JG150">
        <f>IF(AND(Table1[[#This Row],[Rush Attempts]]=1,Table1[[#This Row],[EFF]]="Y"),Table1[[#This Row],[Gn]],0)</f>
        <v>0</v>
      </c>
      <c r="JH150">
        <f>IF(AND(Table1[[#This Row],[Rush Attempts]]=1,Table1[[#This Row],[Gn]]&gt;=10),1,0)</f>
        <v>0</v>
      </c>
      <c r="JI150">
        <f>IF(AND(Table1[[#This Row],[Rush Attempts]]=1,Table1[[#This Row],[Big Play Run]]=1),Table1[[#This Row],[Gn]],0)</f>
        <v>0</v>
      </c>
      <c r="JJ150">
        <f>IF(Table1[[#This Row],[PaRes]]="SAC",1,0)</f>
        <v>0</v>
      </c>
      <c r="JK150">
        <f>IF(Table1[[#This Row],[Sacks]]=1,Table1[[#This Row],[Gn]],0)</f>
        <v>0</v>
      </c>
      <c r="JL150">
        <f>IF(Table1[[#This Row],[PaRes]]="INT",1,0)</f>
        <v>0</v>
      </c>
      <c r="JM150">
        <f>IF(Table1[[#This Row],[pff_PENALTY]]&lt;&gt;"",1,0)</f>
        <v>0</v>
      </c>
      <c r="JN150">
        <f>Table1[[#This Row],[pff_PENYARDS]]</f>
        <v>0</v>
      </c>
      <c r="JO150">
        <f>IF(Table1[[#This Row],[S/End]]="TD",1,0)</f>
        <v>0</v>
      </c>
      <c r="JP150">
        <f>IF(OR(Table1[[#This Row],[S/End]]="FGGD"),1,0)</f>
        <v>0</v>
      </c>
      <c r="JQ150">
        <f>IF(OR(Table1[[#This Row],[S/End]]="FUM",Table1[[#This Row],[S/End]]="INT"),1,0)</f>
        <v>0</v>
      </c>
      <c r="JR150">
        <f>IF(AND(Table1[[#This Row],[Touchdown]]=1,Table1[[#This Row],[Pass Play]]=1),1,0)</f>
        <v>0</v>
      </c>
      <c r="JS150">
        <f t="shared" si="8"/>
        <v>0</v>
      </c>
      <c r="JT150">
        <f>IF(AND(OR(Table1[[#This Row],[Pass Play]]=1,Table1[[#This Row],[Rush Attempts]]=1),Table1[[#This Row],[Dn]]=3),1,0)</f>
        <v>0</v>
      </c>
      <c r="JU150">
        <f>IF(AND(Table1[[#This Row],[3rd down attempt]]=1,Table1[[#This Row],[EFF]]="Y"),1,0)</f>
        <v>0</v>
      </c>
      <c r="JV150">
        <f>IF(AND(Table1[[#This Row],[3rd down attempt]]=1,Table1[[#This Row],[Dist]]&gt;=7),1,0)</f>
        <v>0</v>
      </c>
      <c r="JW150">
        <f>IF(AND(OR(Table1[[#This Row],[Pass Play]]=1,Table1[[#This Row],[Rush Attempts]]=1),Table1[[#This Row],[Dn]]=4),1,0)</f>
        <v>0</v>
      </c>
      <c r="JX150">
        <f>IF(AND(Table1[[#This Row],[4th down attempt]]=1,Table1[[#This Row],[EFF]]="Y"),1,0)</f>
        <v>0</v>
      </c>
      <c r="JY150">
        <f>IF(AND(OR(Table1[[#This Row],[Pass Play]]=1,Table1[[#This Row],[Rush Attempts]]=1),Table1[[#This Row],[FPos]]&gt;=0,Table1[[#This Row],[FPos]]&lt;=20),1,0)</f>
        <v>0</v>
      </c>
      <c r="JZ150">
        <f>IF(AND(OR(Table1[[#This Row],[Pass Play]]=1,Table1[[#This Row],[Rush Attempts]]=1),Table1[[#This Row],[Dist]]&lt;=Table1[[#This Row],[Gn]]),1,0)</f>
        <v>0</v>
      </c>
      <c r="KA150">
        <f>IF(Table1[[#This Row],[S/End]]&lt;&gt;"",1,0)</f>
        <v>0</v>
      </c>
      <c r="KB150">
        <f>IF(Table1[[#This Row],[S/End]]="TD",1,0)</f>
        <v>0</v>
      </c>
      <c r="KC150">
        <f>IF(Table1[[#This Row],[S/End]]="FGGD",1,0)</f>
        <v>0</v>
      </c>
      <c r="KD150">
        <f>IF(AND(OR(Table1[[#This Row],[Pass Play]]=1,Table1[[#This Row],[Rush Attempts]]=1),Table1[[#This Row],[Gn]]&lt;0),1,0)</f>
        <v>0</v>
      </c>
      <c r="KE150" s="375">
        <f>IF(AND(Table1[[#This Row],[pff_DRVENDPSN]]=3,Table1[[#This Row],[pff_DRVENDEVENT]]="PUNT"),1,0)</f>
        <v>0</v>
      </c>
    </row>
    <row r="151" spans="1:291" hidden="1">
      <c r="A151">
        <v>26</v>
      </c>
      <c r="B151">
        <v>2103</v>
      </c>
      <c r="C151" t="s">
        <v>14477</v>
      </c>
      <c r="D151">
        <v>2</v>
      </c>
      <c r="E151">
        <v>2</v>
      </c>
      <c r="F151">
        <v>10</v>
      </c>
      <c r="G151">
        <v>13</v>
      </c>
      <c r="H151">
        <v>-43</v>
      </c>
      <c r="J151" t="s">
        <v>254</v>
      </c>
      <c r="K151">
        <v>11</v>
      </c>
      <c r="L151">
        <v>11</v>
      </c>
      <c r="M151" t="s">
        <v>3414</v>
      </c>
      <c r="N151" t="s">
        <v>1095</v>
      </c>
      <c r="P151" t="s">
        <v>3415</v>
      </c>
      <c r="Q151" t="s">
        <v>509</v>
      </c>
      <c r="S151" t="s">
        <v>3416</v>
      </c>
      <c r="W151" t="s">
        <v>257</v>
      </c>
      <c r="X151" t="s">
        <v>3417</v>
      </c>
      <c r="AE151" t="s">
        <v>411</v>
      </c>
      <c r="AF151" t="s">
        <v>412</v>
      </c>
      <c r="AG151" t="s">
        <v>3417</v>
      </c>
      <c r="AH151" t="s">
        <v>257</v>
      </c>
      <c r="AJ151">
        <v>22</v>
      </c>
      <c r="AP151">
        <v>5</v>
      </c>
      <c r="AU151" t="s">
        <v>254</v>
      </c>
      <c r="BJ151" t="s">
        <v>257</v>
      </c>
      <c r="BQ151">
        <f t="shared" si="6"/>
        <v>0</v>
      </c>
      <c r="BR151">
        <f t="shared" si="7"/>
        <v>4</v>
      </c>
      <c r="BT151" t="s">
        <v>3091</v>
      </c>
      <c r="BV151">
        <v>7</v>
      </c>
      <c r="BX151">
        <v>0</v>
      </c>
      <c r="BY151" t="s">
        <v>3595</v>
      </c>
      <c r="CD151" s="3">
        <v>0.25625000000000003</v>
      </c>
      <c r="CF151" t="s">
        <v>3596</v>
      </c>
      <c r="CJ151">
        <v>0</v>
      </c>
      <c r="CK151" t="s">
        <v>3597</v>
      </c>
      <c r="CL151" s="4">
        <v>38444</v>
      </c>
      <c r="CM151" t="s">
        <v>3598</v>
      </c>
      <c r="CN151" t="s">
        <v>3599</v>
      </c>
      <c r="CO151">
        <v>7</v>
      </c>
      <c r="CQ151" t="s">
        <v>269</v>
      </c>
      <c r="CR151" t="s">
        <v>3091</v>
      </c>
      <c r="CU151" t="s">
        <v>2970</v>
      </c>
      <c r="CW151">
        <v>0</v>
      </c>
      <c r="CY151">
        <v>2</v>
      </c>
      <c r="CZ151" t="s">
        <v>1242</v>
      </c>
      <c r="DA151">
        <v>19</v>
      </c>
      <c r="DB151">
        <v>10</v>
      </c>
      <c r="DC151" t="s">
        <v>271</v>
      </c>
      <c r="DD151">
        <v>-43</v>
      </c>
      <c r="DF151" t="s">
        <v>3195</v>
      </c>
      <c r="DK151">
        <v>13</v>
      </c>
      <c r="DL151" s="4">
        <v>44456</v>
      </c>
      <c r="DM151">
        <v>20140</v>
      </c>
      <c r="DN151">
        <v>2021</v>
      </c>
      <c r="DO151">
        <v>0</v>
      </c>
      <c r="DQ151">
        <v>79327</v>
      </c>
      <c r="DR151">
        <v>67</v>
      </c>
      <c r="DU151" t="s">
        <v>257</v>
      </c>
      <c r="DV151" t="s">
        <v>274</v>
      </c>
      <c r="DX151">
        <v>14</v>
      </c>
      <c r="DY151" t="s">
        <v>275</v>
      </c>
      <c r="EE151">
        <v>0</v>
      </c>
      <c r="EF151" t="s">
        <v>3425</v>
      </c>
      <c r="EG151" t="s">
        <v>422</v>
      </c>
      <c r="EH151">
        <v>0</v>
      </c>
      <c r="EJ151" t="s">
        <v>340</v>
      </c>
      <c r="EK151" t="s">
        <v>3586</v>
      </c>
      <c r="EL151" t="s">
        <v>3600</v>
      </c>
      <c r="EM151" t="s">
        <v>3601</v>
      </c>
      <c r="EO151" t="s">
        <v>282</v>
      </c>
      <c r="EP151" t="s">
        <v>3602</v>
      </c>
      <c r="EQ151">
        <v>0</v>
      </c>
      <c r="ET151" t="s">
        <v>3603</v>
      </c>
      <c r="FE151">
        <v>0</v>
      </c>
      <c r="FF151">
        <v>10</v>
      </c>
      <c r="FG151" t="s">
        <v>590</v>
      </c>
      <c r="FI151" t="s">
        <v>590</v>
      </c>
      <c r="FL151">
        <v>0</v>
      </c>
      <c r="FN151">
        <v>0</v>
      </c>
      <c r="FQ151">
        <v>0</v>
      </c>
      <c r="FS151" t="s">
        <v>395</v>
      </c>
      <c r="FU151" t="s">
        <v>257</v>
      </c>
      <c r="FV151" t="s">
        <v>496</v>
      </c>
      <c r="FW151" t="s">
        <v>431</v>
      </c>
      <c r="FY151">
        <v>1</v>
      </c>
      <c r="GA151">
        <v>14.07</v>
      </c>
      <c r="GB151">
        <v>7</v>
      </c>
      <c r="GC151">
        <v>0</v>
      </c>
      <c r="GD151" t="s">
        <v>3604</v>
      </c>
      <c r="GE151" t="s">
        <v>355</v>
      </c>
      <c r="GF151">
        <v>0</v>
      </c>
      <c r="GG151" t="s">
        <v>257</v>
      </c>
      <c r="GJ151">
        <v>0</v>
      </c>
      <c r="GK151">
        <v>0</v>
      </c>
      <c r="GM151" t="s">
        <v>3605</v>
      </c>
      <c r="GO151">
        <v>4</v>
      </c>
      <c r="HA151" t="s">
        <v>2009</v>
      </c>
      <c r="HC151" t="s">
        <v>313</v>
      </c>
      <c r="HD151" t="s">
        <v>313</v>
      </c>
      <c r="HE151" t="s">
        <v>3412</v>
      </c>
      <c r="HF151">
        <v>0</v>
      </c>
      <c r="HG151">
        <v>11</v>
      </c>
      <c r="HH151">
        <v>14</v>
      </c>
      <c r="HI151" t="s">
        <v>275</v>
      </c>
      <c r="HL151" t="s">
        <v>2040</v>
      </c>
      <c r="HP151" t="s">
        <v>3532</v>
      </c>
      <c r="HQ151" t="s">
        <v>2217</v>
      </c>
      <c r="HR151" t="s">
        <v>3606</v>
      </c>
      <c r="HW151">
        <v>44</v>
      </c>
      <c r="HX151">
        <v>3983766</v>
      </c>
      <c r="HY151" t="s">
        <v>3478</v>
      </c>
      <c r="HZ151">
        <v>3983701</v>
      </c>
      <c r="IC151">
        <v>0</v>
      </c>
      <c r="ID151">
        <v>0</v>
      </c>
      <c r="IM151">
        <v>64</v>
      </c>
      <c r="IQ151" t="s">
        <v>3195</v>
      </c>
      <c r="IU151">
        <v>3</v>
      </c>
      <c r="IV151">
        <f>IF(AND(Table1[[#This Row],[R/P]]="P",Table1[[#This Row],[PaRes]]&lt;&gt;"SCRBL",Table1[[#This Row],[PaRes]]&lt;&gt;"RUN",Table1[[#This Row],[Penalty]]&lt;&gt;1),1,0)</f>
        <v>0</v>
      </c>
      <c r="IW151">
        <f>IF(AND(Table1[[#This Row],[Pass Play]]=1,Table1[[#This Row],[PaRes]]&lt;&gt;"SAC"),1,0)</f>
        <v>0</v>
      </c>
      <c r="IX151">
        <f>IF(Table1[[#This Row],[PaRes]]="COM",1,0)</f>
        <v>0</v>
      </c>
      <c r="IY151">
        <f>IF(Table1[[#This Row],[Pass Play]]=1,Table1[[#This Row],[Gn]],0)</f>
        <v>0</v>
      </c>
      <c r="IZ151">
        <f>IF(AND(Table1[[#This Row],[Pass Play]]=1,Table1[[#This Row],[EFF]]="Y"),1,0)</f>
        <v>0</v>
      </c>
      <c r="JA151">
        <f>IF(AND(Table1[[#This Row],[Pass Play]]=1,Table1[[#This Row],[EFF]]="Y"),Table1[[#This Row],[Gn]],0)</f>
        <v>0</v>
      </c>
      <c r="JB151">
        <f>IF(AND(Table1[[#This Row],[Pass Play]]=1,Table1[[#This Row],[Gn]]&gt;=15),1,0)</f>
        <v>0</v>
      </c>
      <c r="JC151">
        <f>IF(AND(Table1[[#This Row],[Pass Play]]=1,Table1[[#This Row],[Big Play Passes]]=1),Table1[[#This Row],[Gn]],0)</f>
        <v>0</v>
      </c>
      <c r="JD151">
        <f>IF(AND(OR(Table1[[#This Row],[R/P]]="R",Table1[[#This Row],[PaRes]]="SCRBL",Table1[[#This Row],[PaRes]]="RUN"),Table1[[#This Row],[Penalty]]&lt;&gt;1),1,0)</f>
        <v>1</v>
      </c>
      <c r="JE151">
        <f>IF(Table1[[#This Row],[Rush Attempts]]=1,Table1[[#This Row],[Gn]],0)</f>
        <v>13</v>
      </c>
      <c r="JF151">
        <f>IF(AND(Table1[[#This Row],[Rush Attempts]]=1,Table1[[#This Row],[EFF]]="Y"),1,0)</f>
        <v>1</v>
      </c>
      <c r="JG151">
        <f>IF(AND(Table1[[#This Row],[Rush Attempts]]=1,Table1[[#This Row],[EFF]]="Y"),Table1[[#This Row],[Gn]],0)</f>
        <v>13</v>
      </c>
      <c r="JH151">
        <f>IF(AND(Table1[[#This Row],[Rush Attempts]]=1,Table1[[#This Row],[Gn]]&gt;=10),1,0)</f>
        <v>1</v>
      </c>
      <c r="JI151">
        <f>IF(AND(Table1[[#This Row],[Rush Attempts]]=1,Table1[[#This Row],[Big Play Run]]=1),Table1[[#This Row],[Gn]],0)</f>
        <v>13</v>
      </c>
      <c r="JJ151">
        <f>IF(Table1[[#This Row],[PaRes]]="SAC",1,0)</f>
        <v>0</v>
      </c>
      <c r="JK151">
        <f>IF(Table1[[#This Row],[Sacks]]=1,Table1[[#This Row],[Gn]],0)</f>
        <v>0</v>
      </c>
      <c r="JL151">
        <f>IF(Table1[[#This Row],[PaRes]]="INT",1,0)</f>
        <v>0</v>
      </c>
      <c r="JM151">
        <f>IF(Table1[[#This Row],[pff_PENALTY]]&lt;&gt;"",1,0)</f>
        <v>0</v>
      </c>
      <c r="JN151">
        <f>Table1[[#This Row],[pff_PENYARDS]]</f>
        <v>0</v>
      </c>
      <c r="JO151">
        <f>IF(Table1[[#This Row],[S/End]]="TD",1,0)</f>
        <v>0</v>
      </c>
      <c r="JP151">
        <f>IF(OR(Table1[[#This Row],[S/End]]="FGGD"),1,0)</f>
        <v>0</v>
      </c>
      <c r="JQ151">
        <f>IF(OR(Table1[[#This Row],[S/End]]="FUM",Table1[[#This Row],[S/End]]="INT"),1,0)</f>
        <v>0</v>
      </c>
      <c r="JR151">
        <f>IF(AND(Table1[[#This Row],[Touchdown]]=1,Table1[[#This Row],[Pass Play]]=1),1,0)</f>
        <v>0</v>
      </c>
      <c r="JS151">
        <f t="shared" si="8"/>
        <v>0</v>
      </c>
      <c r="JT151">
        <f>IF(AND(OR(Table1[[#This Row],[Pass Play]]=1,Table1[[#This Row],[Rush Attempts]]=1),Table1[[#This Row],[Dn]]=3),1,0)</f>
        <v>0</v>
      </c>
      <c r="JU151">
        <f>IF(AND(Table1[[#This Row],[3rd down attempt]]=1,Table1[[#This Row],[EFF]]="Y"),1,0)</f>
        <v>0</v>
      </c>
      <c r="JV151">
        <f>IF(AND(Table1[[#This Row],[3rd down attempt]]=1,Table1[[#This Row],[Dist]]&gt;=7),1,0)</f>
        <v>0</v>
      </c>
      <c r="JW151">
        <f>IF(AND(OR(Table1[[#This Row],[Pass Play]]=1,Table1[[#This Row],[Rush Attempts]]=1),Table1[[#This Row],[Dn]]=4),1,0)</f>
        <v>0</v>
      </c>
      <c r="JX151">
        <f>IF(AND(Table1[[#This Row],[4th down attempt]]=1,Table1[[#This Row],[EFF]]="Y"),1,0)</f>
        <v>0</v>
      </c>
      <c r="JY151">
        <f>IF(AND(OR(Table1[[#This Row],[Pass Play]]=1,Table1[[#This Row],[Rush Attempts]]=1),Table1[[#This Row],[FPos]]&gt;=0,Table1[[#This Row],[FPos]]&lt;=20),1,0)</f>
        <v>0</v>
      </c>
      <c r="JZ151">
        <f>IF(AND(OR(Table1[[#This Row],[Pass Play]]=1,Table1[[#This Row],[Rush Attempts]]=1),Table1[[#This Row],[Dist]]&lt;=Table1[[#This Row],[Gn]]),1,0)</f>
        <v>1</v>
      </c>
      <c r="KA151">
        <f>IF(Table1[[#This Row],[S/End]]&lt;&gt;"",1,0)</f>
        <v>0</v>
      </c>
      <c r="KB151">
        <f>IF(Table1[[#This Row],[S/End]]="TD",1,0)</f>
        <v>0</v>
      </c>
      <c r="KC151">
        <f>IF(Table1[[#This Row],[S/End]]="FGGD",1,0)</f>
        <v>0</v>
      </c>
      <c r="KD151">
        <f>IF(AND(OR(Table1[[#This Row],[Pass Play]]=1,Table1[[#This Row],[Rush Attempts]]=1),Table1[[#This Row],[Gn]]&lt;0),1,0)</f>
        <v>0</v>
      </c>
      <c r="KE151" s="375">
        <f>IF(AND(Table1[[#This Row],[pff_DRVENDPSN]]=3,Table1[[#This Row],[pff_DRVENDEVENT]]="PUNT"),1,0)</f>
        <v>0</v>
      </c>
    </row>
    <row r="152" spans="1:291" hidden="1">
      <c r="A152">
        <v>27</v>
      </c>
      <c r="B152">
        <v>2103</v>
      </c>
      <c r="C152" t="s">
        <v>14477</v>
      </c>
      <c r="D152">
        <v>2</v>
      </c>
      <c r="E152">
        <v>1</v>
      </c>
      <c r="F152">
        <v>10</v>
      </c>
      <c r="G152">
        <v>4</v>
      </c>
      <c r="H152">
        <v>44</v>
      </c>
      <c r="J152" t="s">
        <v>254</v>
      </c>
      <c r="K152">
        <v>11</v>
      </c>
      <c r="L152">
        <v>11</v>
      </c>
      <c r="M152" t="s">
        <v>3608</v>
      </c>
      <c r="N152" t="s">
        <v>1095</v>
      </c>
      <c r="P152" t="s">
        <v>3415</v>
      </c>
      <c r="Q152" t="s">
        <v>509</v>
      </c>
      <c r="W152" t="s">
        <v>257</v>
      </c>
      <c r="X152" t="s">
        <v>3417</v>
      </c>
      <c r="AE152" t="s">
        <v>411</v>
      </c>
      <c r="AF152" t="s">
        <v>412</v>
      </c>
      <c r="AG152" t="s">
        <v>3417</v>
      </c>
      <c r="AH152" t="s">
        <v>257</v>
      </c>
      <c r="AJ152">
        <v>22</v>
      </c>
      <c r="AP152">
        <v>5</v>
      </c>
      <c r="BJ152" t="s">
        <v>257</v>
      </c>
      <c r="BQ152">
        <f t="shared" si="6"/>
        <v>0</v>
      </c>
      <c r="BR152">
        <f t="shared" si="7"/>
        <v>4</v>
      </c>
      <c r="BT152" t="s">
        <v>3091</v>
      </c>
      <c r="BV152">
        <v>7</v>
      </c>
      <c r="BX152">
        <v>0</v>
      </c>
      <c r="BY152" t="s">
        <v>3609</v>
      </c>
      <c r="CD152" s="3">
        <v>0.24236111111111111</v>
      </c>
      <c r="CF152" t="s">
        <v>3610</v>
      </c>
      <c r="CJ152">
        <v>0</v>
      </c>
      <c r="CK152" t="s">
        <v>3611</v>
      </c>
      <c r="CL152" s="4">
        <v>38444</v>
      </c>
      <c r="CM152" t="s">
        <v>3612</v>
      </c>
      <c r="CN152" t="s">
        <v>3613</v>
      </c>
      <c r="CO152">
        <v>7</v>
      </c>
      <c r="CQ152" t="s">
        <v>418</v>
      </c>
      <c r="CR152" t="s">
        <v>3091</v>
      </c>
      <c r="CU152" t="s">
        <v>2929</v>
      </c>
      <c r="CW152">
        <v>0</v>
      </c>
      <c r="CY152">
        <v>3</v>
      </c>
      <c r="CZ152" t="s">
        <v>1242</v>
      </c>
      <c r="DA152">
        <v>19</v>
      </c>
      <c r="DB152">
        <v>10</v>
      </c>
      <c r="DC152" t="s">
        <v>271</v>
      </c>
      <c r="DD152">
        <v>-43</v>
      </c>
      <c r="DF152" t="s">
        <v>3401</v>
      </c>
      <c r="DK152">
        <v>4</v>
      </c>
      <c r="DL152" s="4">
        <v>44456</v>
      </c>
      <c r="DM152">
        <v>20140</v>
      </c>
      <c r="DN152">
        <v>2021</v>
      </c>
      <c r="DO152">
        <v>0</v>
      </c>
      <c r="DQ152">
        <v>79327</v>
      </c>
      <c r="DR152">
        <v>68</v>
      </c>
      <c r="DU152" t="s">
        <v>257</v>
      </c>
      <c r="DV152" t="s">
        <v>274</v>
      </c>
      <c r="DX152">
        <v>14</v>
      </c>
      <c r="DY152" t="s">
        <v>275</v>
      </c>
      <c r="EE152">
        <v>0</v>
      </c>
      <c r="EF152" t="s">
        <v>3425</v>
      </c>
      <c r="EG152" t="s">
        <v>422</v>
      </c>
      <c r="EH152">
        <v>0</v>
      </c>
      <c r="EJ152" t="s">
        <v>340</v>
      </c>
      <c r="EK152" t="s">
        <v>3586</v>
      </c>
      <c r="EL152" t="s">
        <v>3600</v>
      </c>
      <c r="EM152" t="s">
        <v>3614</v>
      </c>
      <c r="EO152" t="s">
        <v>418</v>
      </c>
      <c r="EP152" t="s">
        <v>3602</v>
      </c>
      <c r="EQ152">
        <v>0</v>
      </c>
      <c r="ET152" t="s">
        <v>3615</v>
      </c>
      <c r="FE152">
        <v>0</v>
      </c>
      <c r="FG152" t="s">
        <v>255</v>
      </c>
      <c r="FI152" t="s">
        <v>255</v>
      </c>
      <c r="FL152">
        <v>0</v>
      </c>
      <c r="FN152">
        <v>0</v>
      </c>
      <c r="FQ152">
        <v>0</v>
      </c>
      <c r="FS152" t="s">
        <v>395</v>
      </c>
      <c r="FU152" t="s">
        <v>257</v>
      </c>
      <c r="FV152" t="s">
        <v>496</v>
      </c>
      <c r="FW152" t="s">
        <v>431</v>
      </c>
      <c r="FX152" t="s">
        <v>1517</v>
      </c>
      <c r="FY152">
        <v>1</v>
      </c>
      <c r="GA152">
        <v>14.07</v>
      </c>
      <c r="GB152">
        <v>7</v>
      </c>
      <c r="GC152">
        <v>0</v>
      </c>
      <c r="GE152" t="s">
        <v>355</v>
      </c>
      <c r="GF152">
        <v>0</v>
      </c>
      <c r="GG152" t="s">
        <v>257</v>
      </c>
      <c r="GJ152">
        <v>0</v>
      </c>
      <c r="GK152">
        <v>0</v>
      </c>
      <c r="GM152" t="s">
        <v>3616</v>
      </c>
      <c r="GO152">
        <v>2</v>
      </c>
      <c r="HA152" t="s">
        <v>3617</v>
      </c>
      <c r="HC152" t="s">
        <v>294</v>
      </c>
      <c r="HD152" t="s">
        <v>294</v>
      </c>
      <c r="HE152" t="s">
        <v>3261</v>
      </c>
      <c r="HF152">
        <v>0</v>
      </c>
      <c r="HG152">
        <v>11</v>
      </c>
      <c r="HH152">
        <v>14</v>
      </c>
      <c r="HI152" t="s">
        <v>275</v>
      </c>
      <c r="HL152">
        <v>3</v>
      </c>
      <c r="HP152" t="s">
        <v>3532</v>
      </c>
      <c r="HQ152" t="s">
        <v>2217</v>
      </c>
      <c r="HR152" t="s">
        <v>3606</v>
      </c>
      <c r="HW152">
        <v>40</v>
      </c>
      <c r="HX152">
        <v>3983836</v>
      </c>
      <c r="HY152" t="s">
        <v>3618</v>
      </c>
      <c r="HZ152">
        <v>3983766</v>
      </c>
      <c r="IC152">
        <v>0</v>
      </c>
      <c r="ID152">
        <v>0</v>
      </c>
      <c r="IM152">
        <v>65</v>
      </c>
      <c r="IO152" t="s">
        <v>3401</v>
      </c>
      <c r="IQ152" t="s">
        <v>3401</v>
      </c>
      <c r="IR152" t="s">
        <v>3195</v>
      </c>
      <c r="IU152">
        <v>3</v>
      </c>
      <c r="IV152">
        <f>IF(AND(Table1[[#This Row],[R/P]]="P",Table1[[#This Row],[PaRes]]&lt;&gt;"SCRBL",Table1[[#This Row],[PaRes]]&lt;&gt;"RUN",Table1[[#This Row],[Penalty]]&lt;&gt;1),1,0)</f>
        <v>0</v>
      </c>
      <c r="IW152">
        <f>IF(AND(Table1[[#This Row],[Pass Play]]=1,Table1[[#This Row],[PaRes]]&lt;&gt;"SAC"),1,0)</f>
        <v>0</v>
      </c>
      <c r="IX152">
        <f>IF(Table1[[#This Row],[PaRes]]="COM",1,0)</f>
        <v>0</v>
      </c>
      <c r="IY152">
        <f>IF(Table1[[#This Row],[Pass Play]]=1,Table1[[#This Row],[Gn]],0)</f>
        <v>0</v>
      </c>
      <c r="IZ152">
        <f>IF(AND(Table1[[#This Row],[Pass Play]]=1,Table1[[#This Row],[EFF]]="Y"),1,0)</f>
        <v>0</v>
      </c>
      <c r="JA152">
        <f>IF(AND(Table1[[#This Row],[Pass Play]]=1,Table1[[#This Row],[EFF]]="Y"),Table1[[#This Row],[Gn]],0)</f>
        <v>0</v>
      </c>
      <c r="JB152">
        <f>IF(AND(Table1[[#This Row],[Pass Play]]=1,Table1[[#This Row],[Gn]]&gt;=15),1,0)</f>
        <v>0</v>
      </c>
      <c r="JC152">
        <f>IF(AND(Table1[[#This Row],[Pass Play]]=1,Table1[[#This Row],[Big Play Passes]]=1),Table1[[#This Row],[Gn]],0)</f>
        <v>0</v>
      </c>
      <c r="JD152">
        <f>IF(AND(OR(Table1[[#This Row],[R/P]]="R",Table1[[#This Row],[PaRes]]="SCRBL",Table1[[#This Row],[PaRes]]="RUN"),Table1[[#This Row],[Penalty]]&lt;&gt;1),1,0)</f>
        <v>1</v>
      </c>
      <c r="JE152">
        <f>IF(Table1[[#This Row],[Rush Attempts]]=1,Table1[[#This Row],[Gn]],0)</f>
        <v>4</v>
      </c>
      <c r="JF152">
        <f>IF(AND(Table1[[#This Row],[Rush Attempts]]=1,Table1[[#This Row],[EFF]]="Y"),1,0)</f>
        <v>1</v>
      </c>
      <c r="JG152">
        <f>IF(AND(Table1[[#This Row],[Rush Attempts]]=1,Table1[[#This Row],[EFF]]="Y"),Table1[[#This Row],[Gn]],0)</f>
        <v>4</v>
      </c>
      <c r="JH152">
        <f>IF(AND(Table1[[#This Row],[Rush Attempts]]=1,Table1[[#This Row],[Gn]]&gt;=10),1,0)</f>
        <v>0</v>
      </c>
      <c r="JI152">
        <f>IF(AND(Table1[[#This Row],[Rush Attempts]]=1,Table1[[#This Row],[Big Play Run]]=1),Table1[[#This Row],[Gn]],0)</f>
        <v>0</v>
      </c>
      <c r="JJ152">
        <f>IF(Table1[[#This Row],[PaRes]]="SAC",1,0)</f>
        <v>0</v>
      </c>
      <c r="JK152">
        <f>IF(Table1[[#This Row],[Sacks]]=1,Table1[[#This Row],[Gn]],0)</f>
        <v>0</v>
      </c>
      <c r="JL152">
        <f>IF(Table1[[#This Row],[PaRes]]="INT",1,0)</f>
        <v>0</v>
      </c>
      <c r="JM152">
        <f>IF(Table1[[#This Row],[pff_PENALTY]]&lt;&gt;"",1,0)</f>
        <v>0</v>
      </c>
      <c r="JN152">
        <f>Table1[[#This Row],[pff_PENYARDS]]</f>
        <v>0</v>
      </c>
      <c r="JO152">
        <f>IF(Table1[[#This Row],[S/End]]="TD",1,0)</f>
        <v>0</v>
      </c>
      <c r="JP152">
        <f>IF(OR(Table1[[#This Row],[S/End]]="FGGD"),1,0)</f>
        <v>0</v>
      </c>
      <c r="JQ152">
        <f>IF(OR(Table1[[#This Row],[S/End]]="FUM",Table1[[#This Row],[S/End]]="INT"),1,0)</f>
        <v>0</v>
      </c>
      <c r="JR152">
        <f>IF(AND(Table1[[#This Row],[Touchdown]]=1,Table1[[#This Row],[Pass Play]]=1),1,0)</f>
        <v>0</v>
      </c>
      <c r="JS152">
        <f t="shared" si="8"/>
        <v>0</v>
      </c>
      <c r="JT152">
        <f>IF(AND(OR(Table1[[#This Row],[Pass Play]]=1,Table1[[#This Row],[Rush Attempts]]=1),Table1[[#This Row],[Dn]]=3),1,0)</f>
        <v>0</v>
      </c>
      <c r="JU152">
        <f>IF(AND(Table1[[#This Row],[3rd down attempt]]=1,Table1[[#This Row],[EFF]]="Y"),1,0)</f>
        <v>0</v>
      </c>
      <c r="JV152">
        <f>IF(AND(Table1[[#This Row],[3rd down attempt]]=1,Table1[[#This Row],[Dist]]&gt;=7),1,0)</f>
        <v>0</v>
      </c>
      <c r="JW152">
        <f>IF(AND(OR(Table1[[#This Row],[Pass Play]]=1,Table1[[#This Row],[Rush Attempts]]=1),Table1[[#This Row],[Dn]]=4),1,0)</f>
        <v>0</v>
      </c>
      <c r="JX152">
        <f>IF(AND(Table1[[#This Row],[4th down attempt]]=1,Table1[[#This Row],[EFF]]="Y"),1,0)</f>
        <v>0</v>
      </c>
      <c r="JY152">
        <f>IF(AND(OR(Table1[[#This Row],[Pass Play]]=1,Table1[[#This Row],[Rush Attempts]]=1),Table1[[#This Row],[FPos]]&gt;=0,Table1[[#This Row],[FPos]]&lt;=20),1,0)</f>
        <v>0</v>
      </c>
      <c r="JZ152">
        <f>IF(AND(OR(Table1[[#This Row],[Pass Play]]=1,Table1[[#This Row],[Rush Attempts]]=1),Table1[[#This Row],[Dist]]&lt;=Table1[[#This Row],[Gn]]),1,0)</f>
        <v>0</v>
      </c>
      <c r="KA152">
        <f>IF(Table1[[#This Row],[S/End]]&lt;&gt;"",1,0)</f>
        <v>0</v>
      </c>
      <c r="KB152">
        <f>IF(Table1[[#This Row],[S/End]]="TD",1,0)</f>
        <v>0</v>
      </c>
      <c r="KC152">
        <f>IF(Table1[[#This Row],[S/End]]="FGGD",1,0)</f>
        <v>0</v>
      </c>
      <c r="KD152">
        <f>IF(AND(OR(Table1[[#This Row],[Pass Play]]=1,Table1[[#This Row],[Rush Attempts]]=1),Table1[[#This Row],[Gn]]&lt;0),1,0)</f>
        <v>0</v>
      </c>
      <c r="KE152" s="375">
        <f>IF(AND(Table1[[#This Row],[pff_DRVENDPSN]]=3,Table1[[#This Row],[pff_DRVENDEVENT]]="PUNT"),1,0)</f>
        <v>0</v>
      </c>
    </row>
    <row r="153" spans="1:291" hidden="1">
      <c r="A153">
        <v>28</v>
      </c>
      <c r="B153">
        <v>2103</v>
      </c>
      <c r="C153" t="s">
        <v>14477</v>
      </c>
      <c r="D153">
        <v>2</v>
      </c>
      <c r="E153">
        <v>2</v>
      </c>
      <c r="F153">
        <v>6</v>
      </c>
      <c r="G153">
        <v>8</v>
      </c>
      <c r="H153">
        <v>40</v>
      </c>
      <c r="J153" t="s">
        <v>254</v>
      </c>
      <c r="K153">
        <v>12</v>
      </c>
      <c r="L153" t="s">
        <v>3480</v>
      </c>
      <c r="M153" t="s">
        <v>3620</v>
      </c>
      <c r="N153" t="s">
        <v>1186</v>
      </c>
      <c r="P153" t="s">
        <v>3621</v>
      </c>
      <c r="T153" t="s">
        <v>1708</v>
      </c>
      <c r="W153" t="s">
        <v>257</v>
      </c>
      <c r="X153" t="s">
        <v>3622</v>
      </c>
      <c r="AE153" t="s">
        <v>807</v>
      </c>
      <c r="AF153" t="s">
        <v>808</v>
      </c>
      <c r="AG153" t="s">
        <v>3622</v>
      </c>
      <c r="AH153" t="s">
        <v>274</v>
      </c>
      <c r="AJ153">
        <v>20</v>
      </c>
      <c r="AP153">
        <v>5</v>
      </c>
      <c r="BJ153" t="s">
        <v>607</v>
      </c>
      <c r="BQ153">
        <f t="shared" si="6"/>
        <v>0</v>
      </c>
      <c r="BR153">
        <f t="shared" si="7"/>
        <v>11</v>
      </c>
      <c r="BT153" t="s">
        <v>3091</v>
      </c>
      <c r="BV153">
        <v>7</v>
      </c>
      <c r="BX153">
        <v>0</v>
      </c>
      <c r="BY153" t="s">
        <v>3623</v>
      </c>
      <c r="CD153" s="3">
        <v>0.21805555555555556</v>
      </c>
      <c r="CF153" t="s">
        <v>3624</v>
      </c>
      <c r="CJ153">
        <v>0</v>
      </c>
      <c r="CK153" t="s">
        <v>3625</v>
      </c>
      <c r="CL153" s="4">
        <v>38444</v>
      </c>
      <c r="CM153" t="s">
        <v>3626</v>
      </c>
      <c r="CN153" t="s">
        <v>3627</v>
      </c>
      <c r="CO153">
        <v>7</v>
      </c>
      <c r="CQ153" t="s">
        <v>269</v>
      </c>
      <c r="CR153" t="s">
        <v>3091</v>
      </c>
      <c r="CU153" t="s">
        <v>2629</v>
      </c>
      <c r="CW153">
        <v>0</v>
      </c>
      <c r="CY153">
        <v>4</v>
      </c>
      <c r="CZ153" t="s">
        <v>1242</v>
      </c>
      <c r="DA153">
        <v>19</v>
      </c>
      <c r="DB153">
        <v>10</v>
      </c>
      <c r="DC153" t="s">
        <v>271</v>
      </c>
      <c r="DD153">
        <v>-43</v>
      </c>
      <c r="DF153" t="s">
        <v>3109</v>
      </c>
      <c r="DK153">
        <v>8</v>
      </c>
      <c r="DL153" s="4">
        <v>44456</v>
      </c>
      <c r="DM153">
        <v>20140</v>
      </c>
      <c r="DN153">
        <v>2021</v>
      </c>
      <c r="DO153">
        <v>0</v>
      </c>
      <c r="DQ153">
        <v>79327</v>
      </c>
      <c r="DR153">
        <v>69</v>
      </c>
      <c r="DU153" t="s">
        <v>294</v>
      </c>
      <c r="DV153" t="s">
        <v>294</v>
      </c>
      <c r="DX153">
        <v>14</v>
      </c>
      <c r="DY153" t="s">
        <v>275</v>
      </c>
      <c r="EE153">
        <v>0</v>
      </c>
      <c r="EF153" t="s">
        <v>3628</v>
      </c>
      <c r="EG153" t="s">
        <v>675</v>
      </c>
      <c r="EH153">
        <v>0</v>
      </c>
      <c r="EI153" t="s">
        <v>3629</v>
      </c>
      <c r="EJ153" t="s">
        <v>454</v>
      </c>
      <c r="EK153" t="s">
        <v>3630</v>
      </c>
      <c r="EL153" t="s">
        <v>3631</v>
      </c>
      <c r="EM153" t="s">
        <v>3632</v>
      </c>
      <c r="EN153" t="s">
        <v>3633</v>
      </c>
      <c r="EO153" t="s">
        <v>282</v>
      </c>
      <c r="EP153" t="s">
        <v>3634</v>
      </c>
      <c r="EQ153">
        <v>0</v>
      </c>
      <c r="ET153" t="s">
        <v>3635</v>
      </c>
      <c r="FE153">
        <v>0</v>
      </c>
      <c r="FF153">
        <v>10</v>
      </c>
      <c r="FG153" t="s">
        <v>590</v>
      </c>
      <c r="FI153" t="s">
        <v>590</v>
      </c>
      <c r="FL153">
        <v>0</v>
      </c>
      <c r="FN153">
        <v>0</v>
      </c>
      <c r="FQ153">
        <v>0</v>
      </c>
      <c r="FS153" t="s">
        <v>1177</v>
      </c>
      <c r="FU153" t="s">
        <v>274</v>
      </c>
      <c r="FV153" t="s">
        <v>1178</v>
      </c>
      <c r="FW153" t="s">
        <v>1721</v>
      </c>
      <c r="FY153">
        <v>0</v>
      </c>
      <c r="GA153">
        <v>14.07</v>
      </c>
      <c r="GB153">
        <v>7</v>
      </c>
      <c r="GC153">
        <v>0</v>
      </c>
      <c r="GD153" t="s">
        <v>3636</v>
      </c>
      <c r="GF153">
        <v>0</v>
      </c>
      <c r="GG153" t="s">
        <v>3637</v>
      </c>
      <c r="GJ153">
        <v>0</v>
      </c>
      <c r="GK153">
        <v>0</v>
      </c>
      <c r="GM153" t="s">
        <v>3638</v>
      </c>
      <c r="GO153">
        <v>2</v>
      </c>
      <c r="HA153" t="s">
        <v>3639</v>
      </c>
      <c r="HC153" t="s">
        <v>294</v>
      </c>
      <c r="HD153" t="s">
        <v>294</v>
      </c>
      <c r="HE153" t="s">
        <v>3640</v>
      </c>
      <c r="HF153">
        <v>0</v>
      </c>
      <c r="HG153">
        <v>12</v>
      </c>
      <c r="HH153">
        <v>14</v>
      </c>
      <c r="HI153" t="s">
        <v>275</v>
      </c>
      <c r="HL153">
        <v>3</v>
      </c>
      <c r="HW153">
        <v>32</v>
      </c>
      <c r="HX153">
        <v>3983883</v>
      </c>
      <c r="HY153" t="s">
        <v>3641</v>
      </c>
      <c r="HZ153">
        <v>3983836</v>
      </c>
      <c r="IC153">
        <v>0</v>
      </c>
      <c r="ID153">
        <v>0</v>
      </c>
      <c r="IM153">
        <v>66</v>
      </c>
      <c r="IQ153" t="s">
        <v>3195</v>
      </c>
      <c r="IU153">
        <v>3</v>
      </c>
      <c r="IV153">
        <f>IF(AND(Table1[[#This Row],[R/P]]="P",Table1[[#This Row],[PaRes]]&lt;&gt;"SCRBL",Table1[[#This Row],[PaRes]]&lt;&gt;"RUN",Table1[[#This Row],[Penalty]]&lt;&gt;1),1,0)</f>
        <v>0</v>
      </c>
      <c r="IW153">
        <f>IF(AND(Table1[[#This Row],[Pass Play]]=1,Table1[[#This Row],[PaRes]]&lt;&gt;"SAC"),1,0)</f>
        <v>0</v>
      </c>
      <c r="IX153">
        <f>IF(Table1[[#This Row],[PaRes]]="COM",1,0)</f>
        <v>0</v>
      </c>
      <c r="IY153">
        <f>IF(Table1[[#This Row],[Pass Play]]=1,Table1[[#This Row],[Gn]],0)</f>
        <v>0</v>
      </c>
      <c r="IZ153">
        <f>IF(AND(Table1[[#This Row],[Pass Play]]=1,Table1[[#This Row],[EFF]]="Y"),1,0)</f>
        <v>0</v>
      </c>
      <c r="JA153">
        <f>IF(AND(Table1[[#This Row],[Pass Play]]=1,Table1[[#This Row],[EFF]]="Y"),Table1[[#This Row],[Gn]],0)</f>
        <v>0</v>
      </c>
      <c r="JB153">
        <f>IF(AND(Table1[[#This Row],[Pass Play]]=1,Table1[[#This Row],[Gn]]&gt;=15),1,0)</f>
        <v>0</v>
      </c>
      <c r="JC153">
        <f>IF(AND(Table1[[#This Row],[Pass Play]]=1,Table1[[#This Row],[Big Play Passes]]=1),Table1[[#This Row],[Gn]],0)</f>
        <v>0</v>
      </c>
      <c r="JD153">
        <f>IF(AND(OR(Table1[[#This Row],[R/P]]="R",Table1[[#This Row],[PaRes]]="SCRBL",Table1[[#This Row],[PaRes]]="RUN"),Table1[[#This Row],[Penalty]]&lt;&gt;1),1,0)</f>
        <v>1</v>
      </c>
      <c r="JE153">
        <f>IF(Table1[[#This Row],[Rush Attempts]]=1,Table1[[#This Row],[Gn]],0)</f>
        <v>8</v>
      </c>
      <c r="JF153">
        <f>IF(AND(Table1[[#This Row],[Rush Attempts]]=1,Table1[[#This Row],[EFF]]="Y"),1,0)</f>
        <v>1</v>
      </c>
      <c r="JG153">
        <f>IF(AND(Table1[[#This Row],[Rush Attempts]]=1,Table1[[#This Row],[EFF]]="Y"),Table1[[#This Row],[Gn]],0)</f>
        <v>8</v>
      </c>
      <c r="JH153">
        <f>IF(AND(Table1[[#This Row],[Rush Attempts]]=1,Table1[[#This Row],[Gn]]&gt;=10),1,0)</f>
        <v>0</v>
      </c>
      <c r="JI153">
        <f>IF(AND(Table1[[#This Row],[Rush Attempts]]=1,Table1[[#This Row],[Big Play Run]]=1),Table1[[#This Row],[Gn]],0)</f>
        <v>0</v>
      </c>
      <c r="JJ153">
        <f>IF(Table1[[#This Row],[PaRes]]="SAC",1,0)</f>
        <v>0</v>
      </c>
      <c r="JK153">
        <f>IF(Table1[[#This Row],[Sacks]]=1,Table1[[#This Row],[Gn]],0)</f>
        <v>0</v>
      </c>
      <c r="JL153">
        <f>IF(Table1[[#This Row],[PaRes]]="INT",1,0)</f>
        <v>0</v>
      </c>
      <c r="JM153">
        <f>IF(Table1[[#This Row],[pff_PENALTY]]&lt;&gt;"",1,0)</f>
        <v>0</v>
      </c>
      <c r="JN153">
        <f>Table1[[#This Row],[pff_PENYARDS]]</f>
        <v>0</v>
      </c>
      <c r="JO153">
        <f>IF(Table1[[#This Row],[S/End]]="TD",1,0)</f>
        <v>0</v>
      </c>
      <c r="JP153">
        <f>IF(OR(Table1[[#This Row],[S/End]]="FGGD"),1,0)</f>
        <v>0</v>
      </c>
      <c r="JQ153">
        <f>IF(OR(Table1[[#This Row],[S/End]]="FUM",Table1[[#This Row],[S/End]]="INT"),1,0)</f>
        <v>0</v>
      </c>
      <c r="JR153">
        <f>IF(AND(Table1[[#This Row],[Touchdown]]=1,Table1[[#This Row],[Pass Play]]=1),1,0)</f>
        <v>0</v>
      </c>
      <c r="JS153">
        <f t="shared" si="8"/>
        <v>0</v>
      </c>
      <c r="JT153">
        <f>IF(AND(OR(Table1[[#This Row],[Pass Play]]=1,Table1[[#This Row],[Rush Attempts]]=1),Table1[[#This Row],[Dn]]=3),1,0)</f>
        <v>0</v>
      </c>
      <c r="JU153">
        <f>IF(AND(Table1[[#This Row],[3rd down attempt]]=1,Table1[[#This Row],[EFF]]="Y"),1,0)</f>
        <v>0</v>
      </c>
      <c r="JV153">
        <f>IF(AND(Table1[[#This Row],[3rd down attempt]]=1,Table1[[#This Row],[Dist]]&gt;=7),1,0)</f>
        <v>0</v>
      </c>
      <c r="JW153">
        <f>IF(AND(OR(Table1[[#This Row],[Pass Play]]=1,Table1[[#This Row],[Rush Attempts]]=1),Table1[[#This Row],[Dn]]=4),1,0)</f>
        <v>0</v>
      </c>
      <c r="JX153">
        <f>IF(AND(Table1[[#This Row],[4th down attempt]]=1,Table1[[#This Row],[EFF]]="Y"),1,0)</f>
        <v>0</v>
      </c>
      <c r="JY153">
        <f>IF(AND(OR(Table1[[#This Row],[Pass Play]]=1,Table1[[#This Row],[Rush Attempts]]=1),Table1[[#This Row],[FPos]]&gt;=0,Table1[[#This Row],[FPos]]&lt;=20),1,0)</f>
        <v>0</v>
      </c>
      <c r="JZ153">
        <f>IF(AND(OR(Table1[[#This Row],[Pass Play]]=1,Table1[[#This Row],[Rush Attempts]]=1),Table1[[#This Row],[Dist]]&lt;=Table1[[#This Row],[Gn]]),1,0)</f>
        <v>1</v>
      </c>
      <c r="KA153">
        <f>IF(Table1[[#This Row],[S/End]]&lt;&gt;"",1,0)</f>
        <v>0</v>
      </c>
      <c r="KB153">
        <f>IF(Table1[[#This Row],[S/End]]="TD",1,0)</f>
        <v>0</v>
      </c>
      <c r="KC153">
        <f>IF(Table1[[#This Row],[S/End]]="FGGD",1,0)</f>
        <v>0</v>
      </c>
      <c r="KD153">
        <f>IF(AND(OR(Table1[[#This Row],[Pass Play]]=1,Table1[[#This Row],[Rush Attempts]]=1),Table1[[#This Row],[Gn]]&lt;0),1,0)</f>
        <v>0</v>
      </c>
      <c r="KE153" s="375">
        <f>IF(AND(Table1[[#This Row],[pff_DRVENDPSN]]=3,Table1[[#This Row],[pff_DRVENDEVENT]]="PUNT"),1,0)</f>
        <v>0</v>
      </c>
    </row>
    <row r="154" spans="1:291" hidden="1">
      <c r="A154">
        <v>29</v>
      </c>
      <c r="B154">
        <v>2103</v>
      </c>
      <c r="C154" t="s">
        <v>14477</v>
      </c>
      <c r="D154">
        <v>2</v>
      </c>
      <c r="E154">
        <v>1</v>
      </c>
      <c r="F154">
        <v>10</v>
      </c>
      <c r="G154">
        <v>6</v>
      </c>
      <c r="H154">
        <v>32</v>
      </c>
      <c r="J154" t="s">
        <v>254</v>
      </c>
      <c r="K154">
        <v>21</v>
      </c>
      <c r="L154">
        <v>21</v>
      </c>
      <c r="M154" t="s">
        <v>3186</v>
      </c>
      <c r="N154" t="s">
        <v>440</v>
      </c>
      <c r="P154" t="s">
        <v>3187</v>
      </c>
      <c r="Q154" t="s">
        <v>3188</v>
      </c>
      <c r="S154" t="s">
        <v>3189</v>
      </c>
      <c r="W154" t="s">
        <v>257</v>
      </c>
      <c r="X154" t="s">
        <v>3190</v>
      </c>
      <c r="AE154" t="s">
        <v>1526</v>
      </c>
      <c r="AF154" t="s">
        <v>1527</v>
      </c>
      <c r="AG154" t="s">
        <v>3190</v>
      </c>
      <c r="AH154" t="s">
        <v>257</v>
      </c>
      <c r="AJ154">
        <v>20</v>
      </c>
      <c r="AP154">
        <v>5</v>
      </c>
      <c r="BJ154" t="s">
        <v>274</v>
      </c>
      <c r="BQ154">
        <f t="shared" si="6"/>
        <v>0</v>
      </c>
      <c r="BR154">
        <f t="shared" si="7"/>
        <v>11</v>
      </c>
      <c r="BT154" t="s">
        <v>3091</v>
      </c>
      <c r="BV154">
        <v>7</v>
      </c>
      <c r="BX154">
        <v>0</v>
      </c>
      <c r="BY154" t="s">
        <v>3643</v>
      </c>
      <c r="CD154" s="3">
        <v>0.19375000000000001</v>
      </c>
      <c r="CF154" t="s">
        <v>3644</v>
      </c>
      <c r="CJ154">
        <v>0</v>
      </c>
      <c r="CK154" t="s">
        <v>3645</v>
      </c>
      <c r="CL154" s="4">
        <v>38444</v>
      </c>
      <c r="CM154" t="s">
        <v>3646</v>
      </c>
      <c r="CN154" t="s">
        <v>3647</v>
      </c>
      <c r="CO154">
        <v>7</v>
      </c>
      <c r="CP154" t="s">
        <v>3648</v>
      </c>
      <c r="CQ154" t="s">
        <v>418</v>
      </c>
      <c r="CR154" t="s">
        <v>3091</v>
      </c>
      <c r="CU154" t="s">
        <v>3649</v>
      </c>
      <c r="CW154">
        <v>0</v>
      </c>
      <c r="CY154">
        <v>5</v>
      </c>
      <c r="CZ154" t="s">
        <v>1242</v>
      </c>
      <c r="DA154">
        <v>19</v>
      </c>
      <c r="DB154">
        <v>10</v>
      </c>
      <c r="DC154" t="s">
        <v>271</v>
      </c>
      <c r="DD154">
        <v>-43</v>
      </c>
      <c r="DF154" t="s">
        <v>3169</v>
      </c>
      <c r="DK154">
        <v>6</v>
      </c>
      <c r="DL154" s="4">
        <v>44456</v>
      </c>
      <c r="DM154">
        <v>20140</v>
      </c>
      <c r="DN154">
        <v>2021</v>
      </c>
      <c r="DO154">
        <v>0</v>
      </c>
      <c r="DQ154">
        <v>79327</v>
      </c>
      <c r="DR154">
        <v>70</v>
      </c>
      <c r="DU154" t="s">
        <v>274</v>
      </c>
      <c r="DV154" t="s">
        <v>257</v>
      </c>
      <c r="DX154">
        <v>14</v>
      </c>
      <c r="DY154" t="s">
        <v>275</v>
      </c>
      <c r="EE154">
        <v>0</v>
      </c>
      <c r="EF154" t="s">
        <v>3197</v>
      </c>
      <c r="EG154" t="s">
        <v>3198</v>
      </c>
      <c r="EH154">
        <v>1</v>
      </c>
      <c r="EJ154" t="s">
        <v>278</v>
      </c>
      <c r="EK154" t="s">
        <v>3650</v>
      </c>
      <c r="EL154" t="s">
        <v>3651</v>
      </c>
      <c r="EM154" t="s">
        <v>3652</v>
      </c>
      <c r="EN154" t="s">
        <v>3653</v>
      </c>
      <c r="EO154" t="s">
        <v>418</v>
      </c>
      <c r="EP154" t="s">
        <v>345</v>
      </c>
      <c r="EQ154">
        <v>0</v>
      </c>
      <c r="ET154" t="s">
        <v>3654</v>
      </c>
      <c r="FE154">
        <v>0</v>
      </c>
      <c r="FF154">
        <v>7</v>
      </c>
      <c r="FG154" t="s">
        <v>1357</v>
      </c>
      <c r="FH154" t="s">
        <v>309</v>
      </c>
      <c r="FI154" t="s">
        <v>285</v>
      </c>
      <c r="FL154">
        <v>0</v>
      </c>
      <c r="FN154">
        <v>0</v>
      </c>
      <c r="FQ154">
        <v>0</v>
      </c>
      <c r="FS154" t="s">
        <v>1588</v>
      </c>
      <c r="FU154" t="s">
        <v>257</v>
      </c>
      <c r="FV154" t="s">
        <v>3655</v>
      </c>
      <c r="FW154" t="s">
        <v>397</v>
      </c>
      <c r="FX154" t="s">
        <v>291</v>
      </c>
      <c r="FY154">
        <v>0</v>
      </c>
      <c r="GA154">
        <v>14.07</v>
      </c>
      <c r="GB154">
        <v>7</v>
      </c>
      <c r="GC154">
        <v>0</v>
      </c>
      <c r="GD154" t="s">
        <v>3656</v>
      </c>
      <c r="GF154">
        <v>0</v>
      </c>
      <c r="GG154" t="s">
        <v>257</v>
      </c>
      <c r="GJ154">
        <v>0</v>
      </c>
      <c r="GK154">
        <v>0</v>
      </c>
      <c r="GM154" t="s">
        <v>3657</v>
      </c>
      <c r="GO154">
        <v>3</v>
      </c>
      <c r="HA154" t="s">
        <v>1786</v>
      </c>
      <c r="HC154" t="s">
        <v>294</v>
      </c>
      <c r="HD154" t="s">
        <v>294</v>
      </c>
      <c r="HE154" t="s">
        <v>391</v>
      </c>
      <c r="HF154">
        <v>0</v>
      </c>
      <c r="HG154">
        <v>21</v>
      </c>
      <c r="HH154">
        <v>14</v>
      </c>
      <c r="HI154" t="s">
        <v>275</v>
      </c>
      <c r="HL154">
        <v>3</v>
      </c>
      <c r="HW154">
        <v>26</v>
      </c>
      <c r="HX154">
        <v>3983945</v>
      </c>
      <c r="HY154" t="s">
        <v>3658</v>
      </c>
      <c r="HZ154">
        <v>3983883</v>
      </c>
      <c r="IC154">
        <v>0</v>
      </c>
      <c r="ID154">
        <v>0</v>
      </c>
      <c r="IM154">
        <v>67</v>
      </c>
      <c r="IQ154" t="s">
        <v>3169</v>
      </c>
      <c r="IR154" t="s">
        <v>3170</v>
      </c>
      <c r="IU154">
        <v>3</v>
      </c>
      <c r="IV154">
        <f>IF(AND(Table1[[#This Row],[R/P]]="P",Table1[[#This Row],[PaRes]]&lt;&gt;"SCRBL",Table1[[#This Row],[PaRes]]&lt;&gt;"RUN",Table1[[#This Row],[Penalty]]&lt;&gt;1),1,0)</f>
        <v>0</v>
      </c>
      <c r="IW154">
        <f>IF(AND(Table1[[#This Row],[Pass Play]]=1,Table1[[#This Row],[PaRes]]&lt;&gt;"SAC"),1,0)</f>
        <v>0</v>
      </c>
      <c r="IX154">
        <f>IF(Table1[[#This Row],[PaRes]]="COM",1,0)</f>
        <v>0</v>
      </c>
      <c r="IY154">
        <f>IF(Table1[[#This Row],[Pass Play]]=1,Table1[[#This Row],[Gn]],0)</f>
        <v>0</v>
      </c>
      <c r="IZ154">
        <f>IF(AND(Table1[[#This Row],[Pass Play]]=1,Table1[[#This Row],[EFF]]="Y"),1,0)</f>
        <v>0</v>
      </c>
      <c r="JA154">
        <f>IF(AND(Table1[[#This Row],[Pass Play]]=1,Table1[[#This Row],[EFF]]="Y"),Table1[[#This Row],[Gn]],0)</f>
        <v>0</v>
      </c>
      <c r="JB154">
        <f>IF(AND(Table1[[#This Row],[Pass Play]]=1,Table1[[#This Row],[Gn]]&gt;=15),1,0)</f>
        <v>0</v>
      </c>
      <c r="JC154">
        <f>IF(AND(Table1[[#This Row],[Pass Play]]=1,Table1[[#This Row],[Big Play Passes]]=1),Table1[[#This Row],[Gn]],0)</f>
        <v>0</v>
      </c>
      <c r="JD154">
        <f>IF(AND(OR(Table1[[#This Row],[R/P]]="R",Table1[[#This Row],[PaRes]]="SCRBL",Table1[[#This Row],[PaRes]]="RUN"),Table1[[#This Row],[Penalty]]&lt;&gt;1),1,0)</f>
        <v>1</v>
      </c>
      <c r="JE154">
        <f>IF(Table1[[#This Row],[Rush Attempts]]=1,Table1[[#This Row],[Gn]],0)</f>
        <v>6</v>
      </c>
      <c r="JF154">
        <f>IF(AND(Table1[[#This Row],[Rush Attempts]]=1,Table1[[#This Row],[EFF]]="Y"),1,0)</f>
        <v>1</v>
      </c>
      <c r="JG154">
        <f>IF(AND(Table1[[#This Row],[Rush Attempts]]=1,Table1[[#This Row],[EFF]]="Y"),Table1[[#This Row],[Gn]],0)</f>
        <v>6</v>
      </c>
      <c r="JH154">
        <f>IF(AND(Table1[[#This Row],[Rush Attempts]]=1,Table1[[#This Row],[Gn]]&gt;=10),1,0)</f>
        <v>0</v>
      </c>
      <c r="JI154">
        <f>IF(AND(Table1[[#This Row],[Rush Attempts]]=1,Table1[[#This Row],[Big Play Run]]=1),Table1[[#This Row],[Gn]],0)</f>
        <v>0</v>
      </c>
      <c r="JJ154">
        <f>IF(Table1[[#This Row],[PaRes]]="SAC",1,0)</f>
        <v>0</v>
      </c>
      <c r="JK154">
        <f>IF(Table1[[#This Row],[Sacks]]=1,Table1[[#This Row],[Gn]],0)</f>
        <v>0</v>
      </c>
      <c r="JL154">
        <f>IF(Table1[[#This Row],[PaRes]]="INT",1,0)</f>
        <v>0</v>
      </c>
      <c r="JM154">
        <f>IF(Table1[[#This Row],[pff_PENALTY]]&lt;&gt;"",1,0)</f>
        <v>0</v>
      </c>
      <c r="JN154">
        <f>Table1[[#This Row],[pff_PENYARDS]]</f>
        <v>0</v>
      </c>
      <c r="JO154">
        <f>IF(Table1[[#This Row],[S/End]]="TD",1,0)</f>
        <v>0</v>
      </c>
      <c r="JP154">
        <f>IF(OR(Table1[[#This Row],[S/End]]="FGGD"),1,0)</f>
        <v>0</v>
      </c>
      <c r="JQ154">
        <f>IF(OR(Table1[[#This Row],[S/End]]="FUM",Table1[[#This Row],[S/End]]="INT"),1,0)</f>
        <v>0</v>
      </c>
      <c r="JR154">
        <f>IF(AND(Table1[[#This Row],[Touchdown]]=1,Table1[[#This Row],[Pass Play]]=1),1,0)</f>
        <v>0</v>
      </c>
      <c r="JS154">
        <f t="shared" si="8"/>
        <v>0</v>
      </c>
      <c r="JT154">
        <f>IF(AND(OR(Table1[[#This Row],[Pass Play]]=1,Table1[[#This Row],[Rush Attempts]]=1),Table1[[#This Row],[Dn]]=3),1,0)</f>
        <v>0</v>
      </c>
      <c r="JU154">
        <f>IF(AND(Table1[[#This Row],[3rd down attempt]]=1,Table1[[#This Row],[EFF]]="Y"),1,0)</f>
        <v>0</v>
      </c>
      <c r="JV154">
        <f>IF(AND(Table1[[#This Row],[3rd down attempt]]=1,Table1[[#This Row],[Dist]]&gt;=7),1,0)</f>
        <v>0</v>
      </c>
      <c r="JW154">
        <f>IF(AND(OR(Table1[[#This Row],[Pass Play]]=1,Table1[[#This Row],[Rush Attempts]]=1),Table1[[#This Row],[Dn]]=4),1,0)</f>
        <v>0</v>
      </c>
      <c r="JX154">
        <f>IF(AND(Table1[[#This Row],[4th down attempt]]=1,Table1[[#This Row],[EFF]]="Y"),1,0)</f>
        <v>0</v>
      </c>
      <c r="JY154">
        <f>IF(AND(OR(Table1[[#This Row],[Pass Play]]=1,Table1[[#This Row],[Rush Attempts]]=1),Table1[[#This Row],[FPos]]&gt;=0,Table1[[#This Row],[FPos]]&lt;=20),1,0)</f>
        <v>0</v>
      </c>
      <c r="JZ154">
        <f>IF(AND(OR(Table1[[#This Row],[Pass Play]]=1,Table1[[#This Row],[Rush Attempts]]=1),Table1[[#This Row],[Dist]]&lt;=Table1[[#This Row],[Gn]]),1,0)</f>
        <v>0</v>
      </c>
      <c r="KA154">
        <f>IF(Table1[[#This Row],[S/End]]&lt;&gt;"",1,0)</f>
        <v>0</v>
      </c>
      <c r="KB154">
        <f>IF(Table1[[#This Row],[S/End]]="TD",1,0)</f>
        <v>0</v>
      </c>
      <c r="KC154">
        <f>IF(Table1[[#This Row],[S/End]]="FGGD",1,0)</f>
        <v>0</v>
      </c>
      <c r="KD154">
        <f>IF(AND(OR(Table1[[#This Row],[Pass Play]]=1,Table1[[#This Row],[Rush Attempts]]=1),Table1[[#This Row],[Gn]]&lt;0),1,0)</f>
        <v>0</v>
      </c>
      <c r="KE154" s="375">
        <f>IF(AND(Table1[[#This Row],[pff_DRVENDPSN]]=3,Table1[[#This Row],[pff_DRVENDEVENT]]="PUNT"),1,0)</f>
        <v>0</v>
      </c>
    </row>
    <row r="155" spans="1:291" hidden="1">
      <c r="A155">
        <v>30</v>
      </c>
      <c r="B155">
        <v>2103</v>
      </c>
      <c r="C155" t="s">
        <v>14477</v>
      </c>
      <c r="D155">
        <v>2</v>
      </c>
      <c r="E155">
        <v>2</v>
      </c>
      <c r="F155">
        <v>4</v>
      </c>
      <c r="G155">
        <v>11</v>
      </c>
      <c r="H155">
        <v>26</v>
      </c>
      <c r="J155" t="s">
        <v>254</v>
      </c>
      <c r="K155">
        <v>11</v>
      </c>
      <c r="L155">
        <v>11</v>
      </c>
      <c r="M155" t="s">
        <v>3660</v>
      </c>
      <c r="N155" t="s">
        <v>408</v>
      </c>
      <c r="P155" t="s">
        <v>409</v>
      </c>
      <c r="T155" t="s">
        <v>2137</v>
      </c>
      <c r="W155" t="s">
        <v>257</v>
      </c>
      <c r="X155" t="s">
        <v>2847</v>
      </c>
      <c r="AE155" t="s">
        <v>2070</v>
      </c>
      <c r="AF155" t="s">
        <v>2071</v>
      </c>
      <c r="AG155" t="s">
        <v>2847</v>
      </c>
      <c r="AH155" t="s">
        <v>274</v>
      </c>
      <c r="AJ155">
        <v>22</v>
      </c>
      <c r="AP155">
        <v>5</v>
      </c>
      <c r="BJ155" t="s">
        <v>274</v>
      </c>
      <c r="BQ155">
        <f t="shared" si="6"/>
        <v>0</v>
      </c>
      <c r="BR155">
        <f t="shared" si="7"/>
        <v>4</v>
      </c>
      <c r="BT155" t="s">
        <v>3091</v>
      </c>
      <c r="BV155">
        <v>7</v>
      </c>
      <c r="BX155">
        <v>0</v>
      </c>
      <c r="BY155" t="s">
        <v>3661</v>
      </c>
      <c r="CD155" s="3">
        <v>0.1673611111111111</v>
      </c>
      <c r="CF155" t="s">
        <v>3662</v>
      </c>
      <c r="CJ155">
        <v>0</v>
      </c>
      <c r="CK155" t="s">
        <v>3663</v>
      </c>
      <c r="CL155" s="4">
        <v>38444</v>
      </c>
      <c r="CM155" t="s">
        <v>3664</v>
      </c>
      <c r="CN155" t="s">
        <v>3665</v>
      </c>
      <c r="CO155">
        <v>7</v>
      </c>
      <c r="CP155" t="s">
        <v>3251</v>
      </c>
      <c r="CQ155" t="s">
        <v>269</v>
      </c>
      <c r="CR155" t="s">
        <v>3091</v>
      </c>
      <c r="CU155" t="s">
        <v>3666</v>
      </c>
      <c r="CW155">
        <v>0</v>
      </c>
      <c r="CY155">
        <v>6</v>
      </c>
      <c r="CZ155" t="s">
        <v>1242</v>
      </c>
      <c r="DA155">
        <v>19</v>
      </c>
      <c r="DB155">
        <v>10</v>
      </c>
      <c r="DC155" t="s">
        <v>271</v>
      </c>
      <c r="DD155">
        <v>-43</v>
      </c>
      <c r="DF155" t="s">
        <v>3251</v>
      </c>
      <c r="DK155">
        <v>11</v>
      </c>
      <c r="DL155" s="4">
        <v>44456</v>
      </c>
      <c r="DM155">
        <v>20140</v>
      </c>
      <c r="DN155">
        <v>2021</v>
      </c>
      <c r="DO155">
        <v>0</v>
      </c>
      <c r="DQ155">
        <v>79327</v>
      </c>
      <c r="DR155">
        <v>71</v>
      </c>
      <c r="DU155" t="s">
        <v>274</v>
      </c>
      <c r="DV155" t="s">
        <v>257</v>
      </c>
      <c r="DX155">
        <v>14</v>
      </c>
      <c r="DY155" t="s">
        <v>275</v>
      </c>
      <c r="EE155">
        <v>0</v>
      </c>
      <c r="EF155" t="s">
        <v>2210</v>
      </c>
      <c r="EG155" t="s">
        <v>675</v>
      </c>
      <c r="EH155">
        <v>0</v>
      </c>
      <c r="EJ155" t="s">
        <v>340</v>
      </c>
      <c r="EK155" t="s">
        <v>486</v>
      </c>
      <c r="EL155" t="s">
        <v>3667</v>
      </c>
      <c r="EM155" t="s">
        <v>3668</v>
      </c>
      <c r="EN155" t="s">
        <v>3669</v>
      </c>
      <c r="EO155" t="s">
        <v>282</v>
      </c>
      <c r="EP155" t="s">
        <v>490</v>
      </c>
      <c r="EQ155">
        <v>0</v>
      </c>
      <c r="ET155" t="s">
        <v>3670</v>
      </c>
      <c r="FE155">
        <v>0</v>
      </c>
      <c r="FF155">
        <v>9</v>
      </c>
      <c r="FG155" t="s">
        <v>255</v>
      </c>
      <c r="FI155" t="s">
        <v>255</v>
      </c>
      <c r="FL155">
        <v>0</v>
      </c>
      <c r="FN155">
        <v>0</v>
      </c>
      <c r="FQ155">
        <v>0</v>
      </c>
      <c r="FS155" t="s">
        <v>395</v>
      </c>
      <c r="FU155" t="s">
        <v>274</v>
      </c>
      <c r="FV155" t="s">
        <v>496</v>
      </c>
      <c r="FW155" t="s">
        <v>397</v>
      </c>
      <c r="FY155">
        <v>0</v>
      </c>
      <c r="GA155">
        <v>14.07</v>
      </c>
      <c r="GB155">
        <v>7</v>
      </c>
      <c r="GC155">
        <v>0</v>
      </c>
      <c r="GD155" t="s">
        <v>3604</v>
      </c>
      <c r="GE155" t="s">
        <v>355</v>
      </c>
      <c r="GF155">
        <v>0</v>
      </c>
      <c r="GG155" t="s">
        <v>274</v>
      </c>
      <c r="GJ155">
        <v>0</v>
      </c>
      <c r="GK155">
        <v>0</v>
      </c>
      <c r="GM155" t="s">
        <v>3671</v>
      </c>
      <c r="GO155">
        <v>9</v>
      </c>
      <c r="HA155" t="s">
        <v>3672</v>
      </c>
      <c r="HB155" t="s">
        <v>3673</v>
      </c>
      <c r="HC155" t="s">
        <v>294</v>
      </c>
      <c r="HD155" t="s">
        <v>294</v>
      </c>
      <c r="HE155" t="s">
        <v>3674</v>
      </c>
      <c r="HF155">
        <v>0</v>
      </c>
      <c r="HG155">
        <v>11</v>
      </c>
      <c r="HH155">
        <v>14</v>
      </c>
      <c r="HI155" t="s">
        <v>275</v>
      </c>
      <c r="HL155">
        <v>3</v>
      </c>
      <c r="HW155">
        <v>15</v>
      </c>
      <c r="HX155">
        <v>3984004</v>
      </c>
      <c r="HY155" t="s">
        <v>1523</v>
      </c>
      <c r="HZ155">
        <v>3983945</v>
      </c>
      <c r="IC155">
        <v>0</v>
      </c>
      <c r="ID155">
        <v>0</v>
      </c>
      <c r="IM155">
        <v>68</v>
      </c>
      <c r="IQ155" t="s">
        <v>3675</v>
      </c>
      <c r="IU155">
        <v>3</v>
      </c>
      <c r="IV155">
        <f>IF(AND(Table1[[#This Row],[R/P]]="P",Table1[[#This Row],[PaRes]]&lt;&gt;"SCRBL",Table1[[#This Row],[PaRes]]&lt;&gt;"RUN",Table1[[#This Row],[Penalty]]&lt;&gt;1),1,0)</f>
        <v>0</v>
      </c>
      <c r="IW155">
        <f>IF(AND(Table1[[#This Row],[Pass Play]]=1,Table1[[#This Row],[PaRes]]&lt;&gt;"SAC"),1,0)</f>
        <v>0</v>
      </c>
      <c r="IX155">
        <f>IF(Table1[[#This Row],[PaRes]]="COM",1,0)</f>
        <v>0</v>
      </c>
      <c r="IY155">
        <f>IF(Table1[[#This Row],[Pass Play]]=1,Table1[[#This Row],[Gn]],0)</f>
        <v>0</v>
      </c>
      <c r="IZ155">
        <f>IF(AND(Table1[[#This Row],[Pass Play]]=1,Table1[[#This Row],[EFF]]="Y"),1,0)</f>
        <v>0</v>
      </c>
      <c r="JA155">
        <f>IF(AND(Table1[[#This Row],[Pass Play]]=1,Table1[[#This Row],[EFF]]="Y"),Table1[[#This Row],[Gn]],0)</f>
        <v>0</v>
      </c>
      <c r="JB155">
        <f>IF(AND(Table1[[#This Row],[Pass Play]]=1,Table1[[#This Row],[Gn]]&gt;=15),1,0)</f>
        <v>0</v>
      </c>
      <c r="JC155">
        <f>IF(AND(Table1[[#This Row],[Pass Play]]=1,Table1[[#This Row],[Big Play Passes]]=1),Table1[[#This Row],[Gn]],0)</f>
        <v>0</v>
      </c>
      <c r="JD155">
        <f>IF(AND(OR(Table1[[#This Row],[R/P]]="R",Table1[[#This Row],[PaRes]]="SCRBL",Table1[[#This Row],[PaRes]]="RUN"),Table1[[#This Row],[Penalty]]&lt;&gt;1),1,0)</f>
        <v>1</v>
      </c>
      <c r="JE155">
        <f>IF(Table1[[#This Row],[Rush Attempts]]=1,Table1[[#This Row],[Gn]],0)</f>
        <v>11</v>
      </c>
      <c r="JF155">
        <f>IF(AND(Table1[[#This Row],[Rush Attempts]]=1,Table1[[#This Row],[EFF]]="Y"),1,0)</f>
        <v>1</v>
      </c>
      <c r="JG155">
        <f>IF(AND(Table1[[#This Row],[Rush Attempts]]=1,Table1[[#This Row],[EFF]]="Y"),Table1[[#This Row],[Gn]],0)</f>
        <v>11</v>
      </c>
      <c r="JH155">
        <f>IF(AND(Table1[[#This Row],[Rush Attempts]]=1,Table1[[#This Row],[Gn]]&gt;=10),1,0)</f>
        <v>1</v>
      </c>
      <c r="JI155">
        <f>IF(AND(Table1[[#This Row],[Rush Attempts]]=1,Table1[[#This Row],[Big Play Run]]=1),Table1[[#This Row],[Gn]],0)</f>
        <v>11</v>
      </c>
      <c r="JJ155">
        <f>IF(Table1[[#This Row],[PaRes]]="SAC",1,0)</f>
        <v>0</v>
      </c>
      <c r="JK155">
        <f>IF(Table1[[#This Row],[Sacks]]=1,Table1[[#This Row],[Gn]],0)</f>
        <v>0</v>
      </c>
      <c r="JL155">
        <f>IF(Table1[[#This Row],[PaRes]]="INT",1,0)</f>
        <v>0</v>
      </c>
      <c r="JM155">
        <f>IF(Table1[[#This Row],[pff_PENALTY]]&lt;&gt;"",1,0)</f>
        <v>0</v>
      </c>
      <c r="JN155">
        <f>Table1[[#This Row],[pff_PENYARDS]]</f>
        <v>0</v>
      </c>
      <c r="JO155">
        <f>IF(Table1[[#This Row],[S/End]]="TD",1,0)</f>
        <v>0</v>
      </c>
      <c r="JP155">
        <f>IF(OR(Table1[[#This Row],[S/End]]="FGGD"),1,0)</f>
        <v>0</v>
      </c>
      <c r="JQ155">
        <f>IF(OR(Table1[[#This Row],[S/End]]="FUM",Table1[[#This Row],[S/End]]="INT"),1,0)</f>
        <v>0</v>
      </c>
      <c r="JR155">
        <f>IF(AND(Table1[[#This Row],[Touchdown]]=1,Table1[[#This Row],[Pass Play]]=1),1,0)</f>
        <v>0</v>
      </c>
      <c r="JS155">
        <f t="shared" si="8"/>
        <v>0</v>
      </c>
      <c r="JT155">
        <f>IF(AND(OR(Table1[[#This Row],[Pass Play]]=1,Table1[[#This Row],[Rush Attempts]]=1),Table1[[#This Row],[Dn]]=3),1,0)</f>
        <v>0</v>
      </c>
      <c r="JU155">
        <f>IF(AND(Table1[[#This Row],[3rd down attempt]]=1,Table1[[#This Row],[EFF]]="Y"),1,0)</f>
        <v>0</v>
      </c>
      <c r="JV155">
        <f>IF(AND(Table1[[#This Row],[3rd down attempt]]=1,Table1[[#This Row],[Dist]]&gt;=7),1,0)</f>
        <v>0</v>
      </c>
      <c r="JW155">
        <f>IF(AND(OR(Table1[[#This Row],[Pass Play]]=1,Table1[[#This Row],[Rush Attempts]]=1),Table1[[#This Row],[Dn]]=4),1,0)</f>
        <v>0</v>
      </c>
      <c r="JX155">
        <f>IF(AND(Table1[[#This Row],[4th down attempt]]=1,Table1[[#This Row],[EFF]]="Y"),1,0)</f>
        <v>0</v>
      </c>
      <c r="JY155">
        <f>IF(AND(OR(Table1[[#This Row],[Pass Play]]=1,Table1[[#This Row],[Rush Attempts]]=1),Table1[[#This Row],[FPos]]&gt;=0,Table1[[#This Row],[FPos]]&lt;=20),1,0)</f>
        <v>0</v>
      </c>
      <c r="JZ155">
        <f>IF(AND(OR(Table1[[#This Row],[Pass Play]]=1,Table1[[#This Row],[Rush Attempts]]=1),Table1[[#This Row],[Dist]]&lt;=Table1[[#This Row],[Gn]]),1,0)</f>
        <v>1</v>
      </c>
      <c r="KA155">
        <f>IF(Table1[[#This Row],[S/End]]&lt;&gt;"",1,0)</f>
        <v>0</v>
      </c>
      <c r="KB155">
        <f>IF(Table1[[#This Row],[S/End]]="TD",1,0)</f>
        <v>0</v>
      </c>
      <c r="KC155">
        <f>IF(Table1[[#This Row],[S/End]]="FGGD",1,0)</f>
        <v>0</v>
      </c>
      <c r="KD155">
        <f>IF(AND(OR(Table1[[#This Row],[Pass Play]]=1,Table1[[#This Row],[Rush Attempts]]=1),Table1[[#This Row],[Gn]]&lt;0),1,0)</f>
        <v>0</v>
      </c>
      <c r="KE155" s="375">
        <f>IF(AND(Table1[[#This Row],[pff_DRVENDPSN]]=3,Table1[[#This Row],[pff_DRVENDEVENT]]="PUNT"),1,0)</f>
        <v>0</v>
      </c>
    </row>
    <row r="156" spans="1:291" hidden="1">
      <c r="A156">
        <v>31</v>
      </c>
      <c r="B156">
        <v>2103</v>
      </c>
      <c r="C156" t="s">
        <v>14477</v>
      </c>
      <c r="D156">
        <v>2</v>
      </c>
      <c r="E156">
        <v>1</v>
      </c>
      <c r="F156">
        <v>10</v>
      </c>
      <c r="H156">
        <v>15</v>
      </c>
      <c r="W156" t="s">
        <v>679</v>
      </c>
      <c r="AP156">
        <v>5</v>
      </c>
      <c r="BQ156">
        <f t="shared" si="6"/>
        <v>0</v>
      </c>
      <c r="BR156">
        <f t="shared" si="7"/>
        <v>0</v>
      </c>
      <c r="BT156" t="s">
        <v>3091</v>
      </c>
      <c r="BV156">
        <v>7</v>
      </c>
      <c r="BX156">
        <v>0</v>
      </c>
      <c r="BY156" t="s">
        <v>3677</v>
      </c>
      <c r="CD156" s="3">
        <v>0.1423611111111111</v>
      </c>
      <c r="CF156" t="s">
        <v>3678</v>
      </c>
      <c r="CJ156">
        <v>0</v>
      </c>
      <c r="CK156" t="s">
        <v>3679</v>
      </c>
      <c r="CL156" s="4">
        <v>38444</v>
      </c>
      <c r="CM156" t="s">
        <v>3680</v>
      </c>
      <c r="CN156" t="s">
        <v>3681</v>
      </c>
      <c r="CO156">
        <v>7</v>
      </c>
      <c r="CP156" t="s">
        <v>3195</v>
      </c>
      <c r="CR156" t="s">
        <v>3091</v>
      </c>
      <c r="CU156" t="s">
        <v>2788</v>
      </c>
      <c r="CW156">
        <v>0</v>
      </c>
      <c r="CY156">
        <v>7</v>
      </c>
      <c r="CZ156" t="s">
        <v>1242</v>
      </c>
      <c r="DA156">
        <v>19</v>
      </c>
      <c r="DB156">
        <v>10</v>
      </c>
      <c r="DC156" t="s">
        <v>271</v>
      </c>
      <c r="DD156">
        <v>-43</v>
      </c>
      <c r="DK156">
        <v>-5</v>
      </c>
      <c r="DL156" s="4">
        <v>44456</v>
      </c>
      <c r="DM156">
        <v>20140</v>
      </c>
      <c r="DN156">
        <v>2021</v>
      </c>
      <c r="DO156">
        <v>0</v>
      </c>
      <c r="DQ156">
        <v>79327</v>
      </c>
      <c r="DR156">
        <v>72</v>
      </c>
      <c r="DU156" t="s">
        <v>294</v>
      </c>
      <c r="DV156" t="s">
        <v>294</v>
      </c>
      <c r="DX156">
        <v>14</v>
      </c>
      <c r="DY156" t="s">
        <v>275</v>
      </c>
      <c r="EE156">
        <v>0</v>
      </c>
      <c r="EF156" t="s">
        <v>1105</v>
      </c>
      <c r="EH156">
        <v>0</v>
      </c>
      <c r="EJ156" t="s">
        <v>340</v>
      </c>
      <c r="EK156" t="s">
        <v>1149</v>
      </c>
      <c r="EL156" t="s">
        <v>3682</v>
      </c>
      <c r="EM156" t="s">
        <v>3683</v>
      </c>
      <c r="EN156" t="s">
        <v>921</v>
      </c>
      <c r="EP156" t="s">
        <v>1395</v>
      </c>
      <c r="EQ156">
        <v>0</v>
      </c>
      <c r="ET156" t="s">
        <v>3684</v>
      </c>
      <c r="FE156">
        <v>0</v>
      </c>
      <c r="FF156">
        <v>6</v>
      </c>
      <c r="FL156">
        <v>0</v>
      </c>
      <c r="FN156">
        <v>0</v>
      </c>
      <c r="FQ156">
        <v>0</v>
      </c>
      <c r="FS156" t="s">
        <v>395</v>
      </c>
      <c r="FV156" t="s">
        <v>496</v>
      </c>
      <c r="FY156">
        <v>0</v>
      </c>
      <c r="GA156">
        <v>14.07</v>
      </c>
      <c r="GB156">
        <v>7</v>
      </c>
      <c r="GC156">
        <v>0</v>
      </c>
      <c r="GD156" t="s">
        <v>2128</v>
      </c>
      <c r="GE156" t="s">
        <v>355</v>
      </c>
      <c r="GF156">
        <v>0</v>
      </c>
      <c r="GG156" t="s">
        <v>274</v>
      </c>
      <c r="GJ156">
        <v>0</v>
      </c>
      <c r="GK156">
        <v>0</v>
      </c>
      <c r="GM156" t="s">
        <v>3685</v>
      </c>
      <c r="HA156" t="s">
        <v>3334</v>
      </c>
      <c r="HE156" t="s">
        <v>1115</v>
      </c>
      <c r="HF156">
        <v>1</v>
      </c>
      <c r="HG156">
        <v>11</v>
      </c>
      <c r="HH156">
        <v>14</v>
      </c>
      <c r="HI156" t="s">
        <v>275</v>
      </c>
      <c r="HU156" t="s">
        <v>3686</v>
      </c>
      <c r="HV156">
        <v>-5</v>
      </c>
      <c r="HW156">
        <v>20</v>
      </c>
      <c r="HX156">
        <v>3984066</v>
      </c>
      <c r="HZ156">
        <v>3984004</v>
      </c>
      <c r="IC156">
        <v>0</v>
      </c>
      <c r="ID156">
        <v>0</v>
      </c>
      <c r="IM156">
        <v>69</v>
      </c>
      <c r="IU156">
        <v>3</v>
      </c>
      <c r="IV156">
        <f>IF(AND(Table1[[#This Row],[R/P]]="P",Table1[[#This Row],[PaRes]]&lt;&gt;"SCRBL",Table1[[#This Row],[PaRes]]&lt;&gt;"RUN",Table1[[#This Row],[Penalty]]&lt;&gt;1),1,0)</f>
        <v>0</v>
      </c>
      <c r="IW156">
        <f>IF(AND(Table1[[#This Row],[Pass Play]]=1,Table1[[#This Row],[PaRes]]&lt;&gt;"SAC"),1,0)</f>
        <v>0</v>
      </c>
      <c r="IX156">
        <f>IF(Table1[[#This Row],[PaRes]]="COM",1,0)</f>
        <v>0</v>
      </c>
      <c r="IY156">
        <f>IF(Table1[[#This Row],[Pass Play]]=1,Table1[[#This Row],[Gn]],0)</f>
        <v>0</v>
      </c>
      <c r="IZ156">
        <f>IF(AND(Table1[[#This Row],[Pass Play]]=1,Table1[[#This Row],[EFF]]="Y"),1,0)</f>
        <v>0</v>
      </c>
      <c r="JA156">
        <f>IF(AND(Table1[[#This Row],[Pass Play]]=1,Table1[[#This Row],[EFF]]="Y"),Table1[[#This Row],[Gn]],0)</f>
        <v>0</v>
      </c>
      <c r="JB156">
        <f>IF(AND(Table1[[#This Row],[Pass Play]]=1,Table1[[#This Row],[Gn]]&gt;=15),1,0)</f>
        <v>0</v>
      </c>
      <c r="JC156">
        <f>IF(AND(Table1[[#This Row],[Pass Play]]=1,Table1[[#This Row],[Big Play Passes]]=1),Table1[[#This Row],[Gn]],0)</f>
        <v>0</v>
      </c>
      <c r="JD156">
        <f>IF(AND(OR(Table1[[#This Row],[R/P]]="R",Table1[[#This Row],[PaRes]]="SCRBL",Table1[[#This Row],[PaRes]]="RUN"),Table1[[#This Row],[Penalty]]&lt;&gt;1),1,0)</f>
        <v>0</v>
      </c>
      <c r="JE156">
        <f>IF(Table1[[#This Row],[Rush Attempts]]=1,Table1[[#This Row],[Gn]],0)</f>
        <v>0</v>
      </c>
      <c r="JF156">
        <f>IF(AND(Table1[[#This Row],[Rush Attempts]]=1,Table1[[#This Row],[EFF]]="Y"),1,0)</f>
        <v>0</v>
      </c>
      <c r="JG156">
        <f>IF(AND(Table1[[#This Row],[Rush Attempts]]=1,Table1[[#This Row],[EFF]]="Y"),Table1[[#This Row],[Gn]],0)</f>
        <v>0</v>
      </c>
      <c r="JH156">
        <f>IF(AND(Table1[[#This Row],[Rush Attempts]]=1,Table1[[#This Row],[Gn]]&gt;=10),1,0)</f>
        <v>0</v>
      </c>
      <c r="JI156">
        <f>IF(AND(Table1[[#This Row],[Rush Attempts]]=1,Table1[[#This Row],[Big Play Run]]=1),Table1[[#This Row],[Gn]],0)</f>
        <v>0</v>
      </c>
      <c r="JJ156">
        <f>IF(Table1[[#This Row],[PaRes]]="SAC",1,0)</f>
        <v>0</v>
      </c>
      <c r="JK156">
        <f>IF(Table1[[#This Row],[Sacks]]=1,Table1[[#This Row],[Gn]],0)</f>
        <v>0</v>
      </c>
      <c r="JL156">
        <f>IF(Table1[[#This Row],[PaRes]]="INT",1,0)</f>
        <v>0</v>
      </c>
      <c r="JM156">
        <f>IF(Table1[[#This Row],[pff_PENALTY]]&lt;&gt;"",1,0)</f>
        <v>1</v>
      </c>
      <c r="JN156">
        <f>Table1[[#This Row],[pff_PENYARDS]]</f>
        <v>-5</v>
      </c>
      <c r="JO156">
        <f>IF(Table1[[#This Row],[S/End]]="TD",1,0)</f>
        <v>0</v>
      </c>
      <c r="JP156">
        <f>IF(OR(Table1[[#This Row],[S/End]]="FGGD"),1,0)</f>
        <v>0</v>
      </c>
      <c r="JQ156">
        <f>IF(OR(Table1[[#This Row],[S/End]]="FUM",Table1[[#This Row],[S/End]]="INT"),1,0)</f>
        <v>0</v>
      </c>
      <c r="JR156">
        <f>IF(AND(Table1[[#This Row],[Touchdown]]=1,Table1[[#This Row],[Pass Play]]=1),1,0)</f>
        <v>0</v>
      </c>
      <c r="JS156">
        <f t="shared" si="8"/>
        <v>0</v>
      </c>
      <c r="JT156">
        <f>IF(AND(OR(Table1[[#This Row],[Pass Play]]=1,Table1[[#This Row],[Rush Attempts]]=1),Table1[[#This Row],[Dn]]=3),1,0)</f>
        <v>0</v>
      </c>
      <c r="JU156">
        <f>IF(AND(Table1[[#This Row],[3rd down attempt]]=1,Table1[[#This Row],[EFF]]="Y"),1,0)</f>
        <v>0</v>
      </c>
      <c r="JV156">
        <f>IF(AND(Table1[[#This Row],[3rd down attempt]]=1,Table1[[#This Row],[Dist]]&gt;=7),1,0)</f>
        <v>0</v>
      </c>
      <c r="JW156">
        <f>IF(AND(OR(Table1[[#This Row],[Pass Play]]=1,Table1[[#This Row],[Rush Attempts]]=1),Table1[[#This Row],[Dn]]=4),1,0)</f>
        <v>0</v>
      </c>
      <c r="JX156">
        <f>IF(AND(Table1[[#This Row],[4th down attempt]]=1,Table1[[#This Row],[EFF]]="Y"),1,0)</f>
        <v>0</v>
      </c>
      <c r="JY156">
        <f>IF(AND(OR(Table1[[#This Row],[Pass Play]]=1,Table1[[#This Row],[Rush Attempts]]=1),Table1[[#This Row],[FPos]]&gt;=0,Table1[[#This Row],[FPos]]&lt;=20),1,0)</f>
        <v>0</v>
      </c>
      <c r="JZ156">
        <f>IF(AND(OR(Table1[[#This Row],[Pass Play]]=1,Table1[[#This Row],[Rush Attempts]]=1),Table1[[#This Row],[Dist]]&lt;=Table1[[#This Row],[Gn]]),1,0)</f>
        <v>0</v>
      </c>
      <c r="KA156">
        <f>IF(Table1[[#This Row],[S/End]]&lt;&gt;"",1,0)</f>
        <v>0</v>
      </c>
      <c r="KB156">
        <f>IF(Table1[[#This Row],[S/End]]="TD",1,0)</f>
        <v>0</v>
      </c>
      <c r="KC156">
        <f>IF(Table1[[#This Row],[S/End]]="FGGD",1,0)</f>
        <v>0</v>
      </c>
      <c r="KD156">
        <f>IF(AND(OR(Table1[[#This Row],[Pass Play]]=1,Table1[[#This Row],[Rush Attempts]]=1),Table1[[#This Row],[Gn]]&lt;0),1,0)</f>
        <v>0</v>
      </c>
      <c r="KE156" s="375">
        <f>IF(AND(Table1[[#This Row],[pff_DRVENDPSN]]=3,Table1[[#This Row],[pff_DRVENDEVENT]]="PUNT"),1,0)</f>
        <v>0</v>
      </c>
    </row>
    <row r="157" spans="1:291" hidden="1">
      <c r="A157">
        <v>32</v>
      </c>
      <c r="B157">
        <v>2103</v>
      </c>
      <c r="C157" t="s">
        <v>14477</v>
      </c>
      <c r="D157">
        <v>2</v>
      </c>
      <c r="E157">
        <v>1</v>
      </c>
      <c r="F157">
        <v>15</v>
      </c>
      <c r="G157">
        <v>2</v>
      </c>
      <c r="H157">
        <v>20</v>
      </c>
      <c r="J157" t="s">
        <v>298</v>
      </c>
      <c r="K157">
        <v>11</v>
      </c>
      <c r="L157">
        <v>11</v>
      </c>
      <c r="M157" t="s">
        <v>3414</v>
      </c>
      <c r="N157" t="s">
        <v>1095</v>
      </c>
      <c r="P157" t="s">
        <v>3415</v>
      </c>
      <c r="Q157" t="s">
        <v>509</v>
      </c>
      <c r="S157" t="s">
        <v>3416</v>
      </c>
      <c r="W157" t="s">
        <v>253</v>
      </c>
      <c r="X157" t="s">
        <v>3417</v>
      </c>
      <c r="Y157" t="s">
        <v>981</v>
      </c>
      <c r="Z157" t="s">
        <v>981</v>
      </c>
      <c r="AB157" t="s">
        <v>981</v>
      </c>
      <c r="AC157" t="s">
        <v>3418</v>
      </c>
      <c r="AJ157">
        <v>88</v>
      </c>
      <c r="AK157" t="s">
        <v>327</v>
      </c>
      <c r="AP157">
        <v>5</v>
      </c>
      <c r="BJ157" t="s">
        <v>607</v>
      </c>
      <c r="BQ157">
        <f t="shared" si="6"/>
        <v>2</v>
      </c>
      <c r="BR157">
        <f t="shared" si="7"/>
        <v>0</v>
      </c>
      <c r="BT157" t="s">
        <v>3091</v>
      </c>
      <c r="BV157">
        <v>7</v>
      </c>
      <c r="BX157">
        <v>0</v>
      </c>
      <c r="BY157" t="s">
        <v>3688</v>
      </c>
      <c r="CA157">
        <v>1</v>
      </c>
      <c r="CB157" t="s">
        <v>1914</v>
      </c>
      <c r="CD157" s="3">
        <v>0.12916666666666668</v>
      </c>
      <c r="CE157" t="s">
        <v>257</v>
      </c>
      <c r="CF157" t="s">
        <v>3689</v>
      </c>
      <c r="CG157">
        <v>5</v>
      </c>
      <c r="CI157" t="s">
        <v>331</v>
      </c>
      <c r="CJ157">
        <v>0</v>
      </c>
      <c r="CK157" t="s">
        <v>3690</v>
      </c>
      <c r="CL157" s="4">
        <v>38444</v>
      </c>
      <c r="CM157" t="s">
        <v>3691</v>
      </c>
      <c r="CN157" t="s">
        <v>3692</v>
      </c>
      <c r="CO157">
        <v>7</v>
      </c>
      <c r="CP157" t="s">
        <v>3693</v>
      </c>
      <c r="CQ157" t="s">
        <v>282</v>
      </c>
      <c r="CR157" t="s">
        <v>3091</v>
      </c>
      <c r="CU157" t="s">
        <v>3694</v>
      </c>
      <c r="CW157">
        <v>0</v>
      </c>
      <c r="CY157">
        <v>8</v>
      </c>
      <c r="CZ157" t="s">
        <v>1242</v>
      </c>
      <c r="DA157">
        <v>19</v>
      </c>
      <c r="DB157">
        <v>10</v>
      </c>
      <c r="DC157" t="s">
        <v>271</v>
      </c>
      <c r="DD157">
        <v>-43</v>
      </c>
      <c r="DF157" t="s">
        <v>3154</v>
      </c>
      <c r="DK157">
        <v>2</v>
      </c>
      <c r="DL157" s="4">
        <v>44456</v>
      </c>
      <c r="DM157">
        <v>20140</v>
      </c>
      <c r="DN157">
        <v>2021</v>
      </c>
      <c r="DO157">
        <v>0</v>
      </c>
      <c r="DQ157">
        <v>79327</v>
      </c>
      <c r="DR157">
        <v>73</v>
      </c>
      <c r="DU157" t="s">
        <v>294</v>
      </c>
      <c r="DV157" t="s">
        <v>294</v>
      </c>
      <c r="DX157">
        <v>14</v>
      </c>
      <c r="DY157" t="s">
        <v>275</v>
      </c>
      <c r="EE157">
        <v>0</v>
      </c>
      <c r="EF157" t="s">
        <v>3425</v>
      </c>
      <c r="EG157" t="s">
        <v>422</v>
      </c>
      <c r="EH157">
        <v>0</v>
      </c>
      <c r="EJ157" t="s">
        <v>340</v>
      </c>
      <c r="EK157" t="s">
        <v>1149</v>
      </c>
      <c r="EL157" t="s">
        <v>3695</v>
      </c>
      <c r="EM157" t="s">
        <v>3696</v>
      </c>
      <c r="EO157" t="s">
        <v>269</v>
      </c>
      <c r="EP157" t="s">
        <v>1110</v>
      </c>
      <c r="EQ157">
        <v>0</v>
      </c>
      <c r="ER157" t="s">
        <v>3697</v>
      </c>
      <c r="ET157" t="s">
        <v>3698</v>
      </c>
      <c r="EU157">
        <v>-2</v>
      </c>
      <c r="EV157" t="s">
        <v>274</v>
      </c>
      <c r="EW157" t="s">
        <v>3431</v>
      </c>
      <c r="EX157" t="s">
        <v>528</v>
      </c>
      <c r="EY157" t="s">
        <v>351</v>
      </c>
      <c r="FB157" t="s">
        <v>999</v>
      </c>
      <c r="FC157" t="s">
        <v>3699</v>
      </c>
      <c r="FE157">
        <v>0</v>
      </c>
      <c r="FF157">
        <v>9</v>
      </c>
      <c r="FJ157" t="s">
        <v>3700</v>
      </c>
      <c r="FL157">
        <v>0</v>
      </c>
      <c r="FN157">
        <v>0</v>
      </c>
      <c r="FQ157">
        <v>0</v>
      </c>
      <c r="FS157" t="s">
        <v>395</v>
      </c>
      <c r="FU157" t="s">
        <v>274</v>
      </c>
      <c r="FV157" t="s">
        <v>496</v>
      </c>
      <c r="FW157" t="s">
        <v>431</v>
      </c>
      <c r="FY157">
        <v>1</v>
      </c>
      <c r="GA157">
        <v>14.07</v>
      </c>
      <c r="GB157">
        <v>7</v>
      </c>
      <c r="GC157">
        <v>1</v>
      </c>
      <c r="GD157" t="s">
        <v>3604</v>
      </c>
      <c r="GE157" t="s">
        <v>355</v>
      </c>
      <c r="GF157">
        <v>0</v>
      </c>
      <c r="GG157" t="s">
        <v>257</v>
      </c>
      <c r="GI157">
        <v>1.1000000000000001</v>
      </c>
      <c r="GJ157">
        <v>0</v>
      </c>
      <c r="GK157">
        <v>0</v>
      </c>
      <c r="GM157" t="s">
        <v>3701</v>
      </c>
      <c r="GN157">
        <v>4</v>
      </c>
      <c r="GO157">
        <v>0</v>
      </c>
      <c r="GP157" t="s">
        <v>2349</v>
      </c>
      <c r="GR157">
        <v>7</v>
      </c>
      <c r="HA157" t="s">
        <v>3702</v>
      </c>
      <c r="HC157" t="s">
        <v>313</v>
      </c>
      <c r="HD157" t="s">
        <v>313</v>
      </c>
      <c r="HF157">
        <v>0</v>
      </c>
      <c r="HG157">
        <v>11</v>
      </c>
      <c r="HH157">
        <v>14</v>
      </c>
      <c r="HI157" t="s">
        <v>275</v>
      </c>
      <c r="HK157" t="s">
        <v>492</v>
      </c>
      <c r="HL157">
        <v>4</v>
      </c>
      <c r="HM157" t="s">
        <v>3195</v>
      </c>
      <c r="HN157" t="s">
        <v>3154</v>
      </c>
      <c r="HO157" t="s">
        <v>3703</v>
      </c>
      <c r="HP157" t="s">
        <v>3704</v>
      </c>
      <c r="HQ157" t="s">
        <v>3705</v>
      </c>
      <c r="HR157" t="s">
        <v>3706</v>
      </c>
      <c r="HT157" t="s">
        <v>3707</v>
      </c>
      <c r="HW157">
        <v>18</v>
      </c>
      <c r="HX157">
        <v>3984100</v>
      </c>
      <c r="HY157" t="s">
        <v>3154</v>
      </c>
      <c r="HZ157">
        <v>3984066</v>
      </c>
      <c r="IC157">
        <v>0</v>
      </c>
      <c r="ID157">
        <v>0</v>
      </c>
      <c r="IM157">
        <v>70</v>
      </c>
      <c r="IO157" t="s">
        <v>3154</v>
      </c>
      <c r="IQ157" t="s">
        <v>3154</v>
      </c>
      <c r="IU157">
        <v>3</v>
      </c>
      <c r="IV157">
        <f>IF(AND(Table1[[#This Row],[R/P]]="P",Table1[[#This Row],[PaRes]]&lt;&gt;"SCRBL",Table1[[#This Row],[PaRes]]&lt;&gt;"RUN",Table1[[#This Row],[Penalty]]&lt;&gt;1),1,0)</f>
        <v>1</v>
      </c>
      <c r="IW157">
        <f>IF(AND(Table1[[#This Row],[Pass Play]]=1,Table1[[#This Row],[PaRes]]&lt;&gt;"SAC"),1,0)</f>
        <v>1</v>
      </c>
      <c r="IX157">
        <f>IF(Table1[[#This Row],[PaRes]]="COM",1,0)</f>
        <v>1</v>
      </c>
      <c r="IY157">
        <f>IF(Table1[[#This Row],[Pass Play]]=1,Table1[[#This Row],[Gn]],0)</f>
        <v>2</v>
      </c>
      <c r="IZ157">
        <f>IF(AND(Table1[[#This Row],[Pass Play]]=1,Table1[[#This Row],[EFF]]="Y"),1,0)</f>
        <v>0</v>
      </c>
      <c r="JA157">
        <f>IF(AND(Table1[[#This Row],[Pass Play]]=1,Table1[[#This Row],[EFF]]="Y"),Table1[[#This Row],[Gn]],0)</f>
        <v>0</v>
      </c>
      <c r="JB157">
        <f>IF(AND(Table1[[#This Row],[Pass Play]]=1,Table1[[#This Row],[Gn]]&gt;=15),1,0)</f>
        <v>0</v>
      </c>
      <c r="JC157">
        <f>IF(AND(Table1[[#This Row],[Pass Play]]=1,Table1[[#This Row],[Big Play Passes]]=1),Table1[[#This Row],[Gn]],0)</f>
        <v>0</v>
      </c>
      <c r="JD157">
        <f>IF(AND(OR(Table1[[#This Row],[R/P]]="R",Table1[[#This Row],[PaRes]]="SCRBL",Table1[[#This Row],[PaRes]]="RUN"),Table1[[#This Row],[Penalty]]&lt;&gt;1),1,0)</f>
        <v>0</v>
      </c>
      <c r="JE157">
        <f>IF(Table1[[#This Row],[Rush Attempts]]=1,Table1[[#This Row],[Gn]],0)</f>
        <v>0</v>
      </c>
      <c r="JF157">
        <f>IF(AND(Table1[[#This Row],[Rush Attempts]]=1,Table1[[#This Row],[EFF]]="Y"),1,0)</f>
        <v>0</v>
      </c>
      <c r="JG157">
        <f>IF(AND(Table1[[#This Row],[Rush Attempts]]=1,Table1[[#This Row],[EFF]]="Y"),Table1[[#This Row],[Gn]],0)</f>
        <v>0</v>
      </c>
      <c r="JH157">
        <f>IF(AND(Table1[[#This Row],[Rush Attempts]]=1,Table1[[#This Row],[Gn]]&gt;=10),1,0)</f>
        <v>0</v>
      </c>
      <c r="JI157">
        <f>IF(AND(Table1[[#This Row],[Rush Attempts]]=1,Table1[[#This Row],[Big Play Run]]=1),Table1[[#This Row],[Gn]],0)</f>
        <v>0</v>
      </c>
      <c r="JJ157">
        <f>IF(Table1[[#This Row],[PaRes]]="SAC",1,0)</f>
        <v>0</v>
      </c>
      <c r="JK157">
        <f>IF(Table1[[#This Row],[Sacks]]=1,Table1[[#This Row],[Gn]],0)</f>
        <v>0</v>
      </c>
      <c r="JL157">
        <f>IF(Table1[[#This Row],[PaRes]]="INT",1,0)</f>
        <v>0</v>
      </c>
      <c r="JM157">
        <f>IF(Table1[[#This Row],[pff_PENALTY]]&lt;&gt;"",1,0)</f>
        <v>0</v>
      </c>
      <c r="JN157">
        <f>Table1[[#This Row],[pff_PENYARDS]]</f>
        <v>0</v>
      </c>
      <c r="JO157">
        <f>IF(Table1[[#This Row],[S/End]]="TD",1,0)</f>
        <v>0</v>
      </c>
      <c r="JP157">
        <f>IF(OR(Table1[[#This Row],[S/End]]="FGGD"),1,0)</f>
        <v>0</v>
      </c>
      <c r="JQ157">
        <f>IF(OR(Table1[[#This Row],[S/End]]="FUM",Table1[[#This Row],[S/End]]="INT"),1,0)</f>
        <v>0</v>
      </c>
      <c r="JR157">
        <f>IF(AND(Table1[[#This Row],[Touchdown]]=1,Table1[[#This Row],[Pass Play]]=1),1,0)</f>
        <v>0</v>
      </c>
      <c r="JS157">
        <f t="shared" si="8"/>
        <v>0</v>
      </c>
      <c r="JT157">
        <f>IF(AND(OR(Table1[[#This Row],[Pass Play]]=1,Table1[[#This Row],[Rush Attempts]]=1),Table1[[#This Row],[Dn]]=3),1,0)</f>
        <v>0</v>
      </c>
      <c r="JU157">
        <f>IF(AND(Table1[[#This Row],[3rd down attempt]]=1,Table1[[#This Row],[EFF]]="Y"),1,0)</f>
        <v>0</v>
      </c>
      <c r="JV157">
        <f>IF(AND(Table1[[#This Row],[3rd down attempt]]=1,Table1[[#This Row],[Dist]]&gt;=7),1,0)</f>
        <v>0</v>
      </c>
      <c r="JW157">
        <f>IF(AND(OR(Table1[[#This Row],[Pass Play]]=1,Table1[[#This Row],[Rush Attempts]]=1),Table1[[#This Row],[Dn]]=4),1,0)</f>
        <v>0</v>
      </c>
      <c r="JX157">
        <f>IF(AND(Table1[[#This Row],[4th down attempt]]=1,Table1[[#This Row],[EFF]]="Y"),1,0)</f>
        <v>0</v>
      </c>
      <c r="JY157">
        <f>IF(AND(OR(Table1[[#This Row],[Pass Play]]=1,Table1[[#This Row],[Rush Attempts]]=1),Table1[[#This Row],[FPos]]&gt;=0,Table1[[#This Row],[FPos]]&lt;=20),1,0)</f>
        <v>1</v>
      </c>
      <c r="JZ157">
        <f>IF(AND(OR(Table1[[#This Row],[Pass Play]]=1,Table1[[#This Row],[Rush Attempts]]=1),Table1[[#This Row],[Dist]]&lt;=Table1[[#This Row],[Gn]]),1,0)</f>
        <v>0</v>
      </c>
      <c r="KA157">
        <f>IF(Table1[[#This Row],[S/End]]&lt;&gt;"",1,0)</f>
        <v>0</v>
      </c>
      <c r="KB157">
        <f>IF(Table1[[#This Row],[S/End]]="TD",1,0)</f>
        <v>0</v>
      </c>
      <c r="KC157">
        <f>IF(Table1[[#This Row],[S/End]]="FGGD",1,0)</f>
        <v>0</v>
      </c>
      <c r="KD157">
        <f>IF(AND(OR(Table1[[#This Row],[Pass Play]]=1,Table1[[#This Row],[Rush Attempts]]=1),Table1[[#This Row],[Gn]]&lt;0),1,0)</f>
        <v>0</v>
      </c>
      <c r="KE157" s="375">
        <f>IF(AND(Table1[[#This Row],[pff_DRVENDPSN]]=3,Table1[[#This Row],[pff_DRVENDEVENT]]="PUNT"),1,0)</f>
        <v>0</v>
      </c>
    </row>
    <row r="158" spans="1:291" hidden="1">
      <c r="A158">
        <v>33</v>
      </c>
      <c r="B158">
        <v>2103</v>
      </c>
      <c r="C158" t="s">
        <v>14477</v>
      </c>
      <c r="D158">
        <v>2</v>
      </c>
      <c r="E158">
        <v>2</v>
      </c>
      <c r="F158">
        <v>13</v>
      </c>
      <c r="G158">
        <v>0</v>
      </c>
      <c r="H158">
        <v>18</v>
      </c>
      <c r="J158" t="s">
        <v>298</v>
      </c>
      <c r="K158">
        <v>11</v>
      </c>
      <c r="L158">
        <v>11</v>
      </c>
      <c r="M158" t="s">
        <v>3709</v>
      </c>
      <c r="N158" t="s">
        <v>1095</v>
      </c>
      <c r="P158" t="s">
        <v>3415</v>
      </c>
      <c r="T158" t="s">
        <v>872</v>
      </c>
      <c r="W158" t="s">
        <v>257</v>
      </c>
      <c r="X158" t="s">
        <v>3710</v>
      </c>
      <c r="AE158" t="s">
        <v>1098</v>
      </c>
      <c r="AF158" t="s">
        <v>1099</v>
      </c>
      <c r="AG158" t="s">
        <v>3710</v>
      </c>
      <c r="AH158" t="s">
        <v>274</v>
      </c>
      <c r="AJ158">
        <v>22</v>
      </c>
      <c r="AP158">
        <v>5</v>
      </c>
      <c r="AU158" t="s">
        <v>254</v>
      </c>
      <c r="BJ158" t="s">
        <v>274</v>
      </c>
      <c r="BQ158">
        <f t="shared" si="6"/>
        <v>0</v>
      </c>
      <c r="BR158">
        <f t="shared" si="7"/>
        <v>10</v>
      </c>
      <c r="BT158" t="s">
        <v>3091</v>
      </c>
      <c r="BV158">
        <v>7</v>
      </c>
      <c r="BX158">
        <v>0</v>
      </c>
      <c r="BY158" t="s">
        <v>3711</v>
      </c>
      <c r="CD158" s="3">
        <v>0.10277777777777779</v>
      </c>
      <c r="CF158" t="s">
        <v>3712</v>
      </c>
      <c r="CJ158">
        <v>0</v>
      </c>
      <c r="CK158" t="s">
        <v>3713</v>
      </c>
      <c r="CL158" s="4">
        <v>38444</v>
      </c>
      <c r="CM158" t="s">
        <v>3714</v>
      </c>
      <c r="CN158" t="s">
        <v>3715</v>
      </c>
      <c r="CO158">
        <v>7</v>
      </c>
      <c r="CQ158" t="s">
        <v>282</v>
      </c>
      <c r="CR158" t="s">
        <v>3091</v>
      </c>
      <c r="CU158" t="s">
        <v>3196</v>
      </c>
      <c r="CW158">
        <v>0</v>
      </c>
      <c r="CY158">
        <v>9</v>
      </c>
      <c r="CZ158" t="s">
        <v>1242</v>
      </c>
      <c r="DA158">
        <v>19</v>
      </c>
      <c r="DB158">
        <v>10</v>
      </c>
      <c r="DC158" t="s">
        <v>271</v>
      </c>
      <c r="DD158">
        <v>-43</v>
      </c>
      <c r="DF158" t="s">
        <v>3312</v>
      </c>
      <c r="DK158">
        <v>0</v>
      </c>
      <c r="DL158" s="4">
        <v>44456</v>
      </c>
      <c r="DM158">
        <v>20140</v>
      </c>
      <c r="DN158">
        <v>2021</v>
      </c>
      <c r="DO158">
        <v>0</v>
      </c>
      <c r="DQ158">
        <v>79327</v>
      </c>
      <c r="DR158">
        <v>74</v>
      </c>
      <c r="DU158" t="s">
        <v>274</v>
      </c>
      <c r="DV158" t="s">
        <v>257</v>
      </c>
      <c r="DX158">
        <v>14</v>
      </c>
      <c r="DY158" t="s">
        <v>275</v>
      </c>
      <c r="EE158">
        <v>0</v>
      </c>
      <c r="EF158" t="s">
        <v>3716</v>
      </c>
      <c r="EG158" t="s">
        <v>422</v>
      </c>
      <c r="EH158">
        <v>0</v>
      </c>
      <c r="EJ158" t="s">
        <v>340</v>
      </c>
      <c r="EK158" t="s">
        <v>3717</v>
      </c>
      <c r="EL158" t="s">
        <v>3718</v>
      </c>
      <c r="EM158" t="s">
        <v>3719</v>
      </c>
      <c r="EN158" t="s">
        <v>3720</v>
      </c>
      <c r="EO158" t="s">
        <v>269</v>
      </c>
      <c r="EP158" t="s">
        <v>3721</v>
      </c>
      <c r="EQ158">
        <v>1</v>
      </c>
      <c r="ET158" t="s">
        <v>3722</v>
      </c>
      <c r="FE158">
        <v>0</v>
      </c>
      <c r="FF158">
        <v>8</v>
      </c>
      <c r="FG158" t="s">
        <v>310</v>
      </c>
      <c r="FI158" t="s">
        <v>310</v>
      </c>
      <c r="FL158">
        <v>0</v>
      </c>
      <c r="FN158">
        <v>0</v>
      </c>
      <c r="FQ158">
        <v>0</v>
      </c>
      <c r="FS158" t="s">
        <v>462</v>
      </c>
      <c r="FU158" t="s">
        <v>274</v>
      </c>
      <c r="FV158" t="s">
        <v>777</v>
      </c>
      <c r="FW158" t="s">
        <v>431</v>
      </c>
      <c r="FX158" t="s">
        <v>432</v>
      </c>
      <c r="FY158">
        <v>0</v>
      </c>
      <c r="GA158">
        <v>14.07</v>
      </c>
      <c r="GB158">
        <v>7</v>
      </c>
      <c r="GC158">
        <v>0</v>
      </c>
      <c r="GD158" t="s">
        <v>1961</v>
      </c>
      <c r="GE158" t="s">
        <v>355</v>
      </c>
      <c r="GF158">
        <v>0</v>
      </c>
      <c r="GG158" t="s">
        <v>257</v>
      </c>
      <c r="GJ158">
        <v>1</v>
      </c>
      <c r="GK158">
        <v>0</v>
      </c>
      <c r="GM158" t="s">
        <v>3723</v>
      </c>
      <c r="GO158">
        <v>1</v>
      </c>
      <c r="HA158" t="s">
        <v>3724</v>
      </c>
      <c r="HC158" t="s">
        <v>313</v>
      </c>
      <c r="HD158" t="s">
        <v>313</v>
      </c>
      <c r="HE158" t="s">
        <v>3725</v>
      </c>
      <c r="HF158">
        <v>0</v>
      </c>
      <c r="HG158">
        <v>11</v>
      </c>
      <c r="HH158">
        <v>14</v>
      </c>
      <c r="HI158" t="s">
        <v>275</v>
      </c>
      <c r="HL158">
        <v>4</v>
      </c>
      <c r="HW158">
        <v>18</v>
      </c>
      <c r="HX158">
        <v>3984178</v>
      </c>
      <c r="HY158" t="s">
        <v>3726</v>
      </c>
      <c r="HZ158">
        <v>3984100</v>
      </c>
      <c r="IC158">
        <v>0</v>
      </c>
      <c r="ID158">
        <v>0</v>
      </c>
      <c r="IM158">
        <v>71</v>
      </c>
      <c r="IO158" t="s">
        <v>3312</v>
      </c>
      <c r="IQ158" t="s">
        <v>3312</v>
      </c>
      <c r="IU158">
        <v>3</v>
      </c>
      <c r="IV158">
        <f>IF(AND(Table1[[#This Row],[R/P]]="P",Table1[[#This Row],[PaRes]]&lt;&gt;"SCRBL",Table1[[#This Row],[PaRes]]&lt;&gt;"RUN",Table1[[#This Row],[Penalty]]&lt;&gt;1),1,0)</f>
        <v>0</v>
      </c>
      <c r="IW158">
        <f>IF(AND(Table1[[#This Row],[Pass Play]]=1,Table1[[#This Row],[PaRes]]&lt;&gt;"SAC"),1,0)</f>
        <v>0</v>
      </c>
      <c r="IX158">
        <f>IF(Table1[[#This Row],[PaRes]]="COM",1,0)</f>
        <v>0</v>
      </c>
      <c r="IY158">
        <f>IF(Table1[[#This Row],[Pass Play]]=1,Table1[[#This Row],[Gn]],0)</f>
        <v>0</v>
      </c>
      <c r="IZ158">
        <f>IF(AND(Table1[[#This Row],[Pass Play]]=1,Table1[[#This Row],[EFF]]="Y"),1,0)</f>
        <v>0</v>
      </c>
      <c r="JA158">
        <f>IF(AND(Table1[[#This Row],[Pass Play]]=1,Table1[[#This Row],[EFF]]="Y"),Table1[[#This Row],[Gn]],0)</f>
        <v>0</v>
      </c>
      <c r="JB158">
        <f>IF(AND(Table1[[#This Row],[Pass Play]]=1,Table1[[#This Row],[Gn]]&gt;=15),1,0)</f>
        <v>0</v>
      </c>
      <c r="JC158">
        <f>IF(AND(Table1[[#This Row],[Pass Play]]=1,Table1[[#This Row],[Big Play Passes]]=1),Table1[[#This Row],[Gn]],0)</f>
        <v>0</v>
      </c>
      <c r="JD158">
        <f>IF(AND(OR(Table1[[#This Row],[R/P]]="R",Table1[[#This Row],[PaRes]]="SCRBL",Table1[[#This Row],[PaRes]]="RUN"),Table1[[#This Row],[Penalty]]&lt;&gt;1),1,0)</f>
        <v>1</v>
      </c>
      <c r="JE158">
        <f>IF(Table1[[#This Row],[Rush Attempts]]=1,Table1[[#This Row],[Gn]],0)</f>
        <v>0</v>
      </c>
      <c r="JF158">
        <f>IF(AND(Table1[[#This Row],[Rush Attempts]]=1,Table1[[#This Row],[EFF]]="Y"),1,0)</f>
        <v>0</v>
      </c>
      <c r="JG158">
        <f>IF(AND(Table1[[#This Row],[Rush Attempts]]=1,Table1[[#This Row],[EFF]]="Y"),Table1[[#This Row],[Gn]],0)</f>
        <v>0</v>
      </c>
      <c r="JH158">
        <f>IF(AND(Table1[[#This Row],[Rush Attempts]]=1,Table1[[#This Row],[Gn]]&gt;=10),1,0)</f>
        <v>0</v>
      </c>
      <c r="JI158">
        <f>IF(AND(Table1[[#This Row],[Rush Attempts]]=1,Table1[[#This Row],[Big Play Run]]=1),Table1[[#This Row],[Gn]],0)</f>
        <v>0</v>
      </c>
      <c r="JJ158">
        <f>IF(Table1[[#This Row],[PaRes]]="SAC",1,0)</f>
        <v>0</v>
      </c>
      <c r="JK158">
        <f>IF(Table1[[#This Row],[Sacks]]=1,Table1[[#This Row],[Gn]],0)</f>
        <v>0</v>
      </c>
      <c r="JL158">
        <f>IF(Table1[[#This Row],[PaRes]]="INT",1,0)</f>
        <v>0</v>
      </c>
      <c r="JM158">
        <f>IF(Table1[[#This Row],[pff_PENALTY]]&lt;&gt;"",1,0)</f>
        <v>0</v>
      </c>
      <c r="JN158">
        <f>Table1[[#This Row],[pff_PENYARDS]]</f>
        <v>0</v>
      </c>
      <c r="JO158">
        <f>IF(Table1[[#This Row],[S/End]]="TD",1,0)</f>
        <v>0</v>
      </c>
      <c r="JP158">
        <f>IF(OR(Table1[[#This Row],[S/End]]="FGGD"),1,0)</f>
        <v>0</v>
      </c>
      <c r="JQ158">
        <f>IF(OR(Table1[[#This Row],[S/End]]="FUM",Table1[[#This Row],[S/End]]="INT"),1,0)</f>
        <v>0</v>
      </c>
      <c r="JR158">
        <f>IF(AND(Table1[[#This Row],[Touchdown]]=1,Table1[[#This Row],[Pass Play]]=1),1,0)</f>
        <v>0</v>
      </c>
      <c r="JS158">
        <f t="shared" si="8"/>
        <v>0</v>
      </c>
      <c r="JT158">
        <f>IF(AND(OR(Table1[[#This Row],[Pass Play]]=1,Table1[[#This Row],[Rush Attempts]]=1),Table1[[#This Row],[Dn]]=3),1,0)</f>
        <v>0</v>
      </c>
      <c r="JU158">
        <f>IF(AND(Table1[[#This Row],[3rd down attempt]]=1,Table1[[#This Row],[EFF]]="Y"),1,0)</f>
        <v>0</v>
      </c>
      <c r="JV158">
        <f>IF(AND(Table1[[#This Row],[3rd down attempt]]=1,Table1[[#This Row],[Dist]]&gt;=7),1,0)</f>
        <v>0</v>
      </c>
      <c r="JW158">
        <f>IF(AND(OR(Table1[[#This Row],[Pass Play]]=1,Table1[[#This Row],[Rush Attempts]]=1),Table1[[#This Row],[Dn]]=4),1,0)</f>
        <v>0</v>
      </c>
      <c r="JX158">
        <f>IF(AND(Table1[[#This Row],[4th down attempt]]=1,Table1[[#This Row],[EFF]]="Y"),1,0)</f>
        <v>0</v>
      </c>
      <c r="JY158">
        <f>IF(AND(OR(Table1[[#This Row],[Pass Play]]=1,Table1[[#This Row],[Rush Attempts]]=1),Table1[[#This Row],[FPos]]&gt;=0,Table1[[#This Row],[FPos]]&lt;=20),1,0)</f>
        <v>1</v>
      </c>
      <c r="JZ158">
        <f>IF(AND(OR(Table1[[#This Row],[Pass Play]]=1,Table1[[#This Row],[Rush Attempts]]=1),Table1[[#This Row],[Dist]]&lt;=Table1[[#This Row],[Gn]]),1,0)</f>
        <v>0</v>
      </c>
      <c r="KA158">
        <f>IF(Table1[[#This Row],[S/End]]&lt;&gt;"",1,0)</f>
        <v>0</v>
      </c>
      <c r="KB158">
        <f>IF(Table1[[#This Row],[S/End]]="TD",1,0)</f>
        <v>0</v>
      </c>
      <c r="KC158">
        <f>IF(Table1[[#This Row],[S/End]]="FGGD",1,0)</f>
        <v>0</v>
      </c>
      <c r="KD158">
        <f>IF(AND(OR(Table1[[#This Row],[Pass Play]]=1,Table1[[#This Row],[Rush Attempts]]=1),Table1[[#This Row],[Gn]]&lt;0),1,0)</f>
        <v>0</v>
      </c>
      <c r="KE158" s="375">
        <f>IF(AND(Table1[[#This Row],[pff_DRVENDPSN]]=3,Table1[[#This Row],[pff_DRVENDEVENT]]="PUNT"),1,0)</f>
        <v>0</v>
      </c>
    </row>
    <row r="159" spans="1:291" hidden="1">
      <c r="A159">
        <v>34</v>
      </c>
      <c r="B159">
        <v>2103</v>
      </c>
      <c r="C159" t="s">
        <v>14477</v>
      </c>
      <c r="D159">
        <v>2</v>
      </c>
      <c r="E159">
        <v>3</v>
      </c>
      <c r="F159">
        <v>13</v>
      </c>
      <c r="G159">
        <v>-1</v>
      </c>
      <c r="H159">
        <v>18</v>
      </c>
      <c r="J159" t="s">
        <v>298</v>
      </c>
      <c r="K159">
        <v>11</v>
      </c>
      <c r="L159">
        <v>11</v>
      </c>
      <c r="M159" t="s">
        <v>3728</v>
      </c>
      <c r="N159" t="s">
        <v>319</v>
      </c>
      <c r="P159" t="s">
        <v>3729</v>
      </c>
      <c r="T159" t="s">
        <v>3362</v>
      </c>
      <c r="W159" t="s">
        <v>257</v>
      </c>
      <c r="X159" t="s">
        <v>2847</v>
      </c>
      <c r="AE159" t="s">
        <v>2070</v>
      </c>
      <c r="AF159" t="s">
        <v>2071</v>
      </c>
      <c r="AG159" t="s">
        <v>2847</v>
      </c>
      <c r="AH159" t="s">
        <v>274</v>
      </c>
      <c r="AJ159">
        <v>22</v>
      </c>
      <c r="AL159" t="s">
        <v>1434</v>
      </c>
      <c r="AP159">
        <v>5</v>
      </c>
      <c r="AY159">
        <v>4</v>
      </c>
      <c r="BJ159" t="s">
        <v>274</v>
      </c>
      <c r="BQ159">
        <f t="shared" si="6"/>
        <v>0</v>
      </c>
      <c r="BR159">
        <f t="shared" si="7"/>
        <v>2</v>
      </c>
      <c r="BT159" t="s">
        <v>3091</v>
      </c>
      <c r="BV159">
        <v>7</v>
      </c>
      <c r="BX159">
        <v>0</v>
      </c>
      <c r="BY159" t="s">
        <v>3730</v>
      </c>
      <c r="CD159" s="3">
        <v>9.6527777777777768E-2</v>
      </c>
      <c r="CF159" t="s">
        <v>3731</v>
      </c>
      <c r="CJ159">
        <v>0</v>
      </c>
      <c r="CK159" t="s">
        <v>3732</v>
      </c>
      <c r="CL159" s="4">
        <v>38444</v>
      </c>
      <c r="CM159" t="s">
        <v>3733</v>
      </c>
      <c r="CN159" t="s">
        <v>3734</v>
      </c>
      <c r="CO159">
        <v>7</v>
      </c>
      <c r="CP159" t="s">
        <v>3735</v>
      </c>
      <c r="CQ159" t="s">
        <v>282</v>
      </c>
      <c r="CR159" t="s">
        <v>3091</v>
      </c>
      <c r="CU159" t="s">
        <v>3119</v>
      </c>
      <c r="CW159">
        <v>0</v>
      </c>
      <c r="CY159">
        <v>10</v>
      </c>
      <c r="CZ159" t="s">
        <v>1242</v>
      </c>
      <c r="DA159">
        <v>19</v>
      </c>
      <c r="DB159">
        <v>10</v>
      </c>
      <c r="DC159" t="s">
        <v>271</v>
      </c>
      <c r="DD159">
        <v>-43</v>
      </c>
      <c r="DF159" t="s">
        <v>3312</v>
      </c>
      <c r="DK159">
        <v>-1</v>
      </c>
      <c r="DL159" s="4">
        <v>44456</v>
      </c>
      <c r="DM159">
        <v>20140</v>
      </c>
      <c r="DN159">
        <v>2021</v>
      </c>
      <c r="DO159">
        <v>0</v>
      </c>
      <c r="DQ159">
        <v>79327</v>
      </c>
      <c r="DR159">
        <v>76</v>
      </c>
      <c r="DU159" t="s">
        <v>274</v>
      </c>
      <c r="DV159" t="s">
        <v>257</v>
      </c>
      <c r="DX159">
        <v>14</v>
      </c>
      <c r="DY159" t="s">
        <v>275</v>
      </c>
      <c r="EE159">
        <v>0</v>
      </c>
      <c r="EF159" t="s">
        <v>421</v>
      </c>
      <c r="EG159" t="s">
        <v>422</v>
      </c>
      <c r="EH159">
        <v>0</v>
      </c>
      <c r="EJ159" t="s">
        <v>340</v>
      </c>
      <c r="EK159" t="s">
        <v>3736</v>
      </c>
      <c r="EL159" t="s">
        <v>3737</v>
      </c>
      <c r="EM159" t="s">
        <v>3738</v>
      </c>
      <c r="EN159" t="s">
        <v>3739</v>
      </c>
      <c r="EO159" t="s">
        <v>269</v>
      </c>
      <c r="EP159" t="s">
        <v>2935</v>
      </c>
      <c r="EQ159">
        <v>1</v>
      </c>
      <c r="ET159" t="s">
        <v>3740</v>
      </c>
      <c r="FE159">
        <v>0</v>
      </c>
      <c r="FF159">
        <v>16</v>
      </c>
      <c r="FG159" t="s">
        <v>1357</v>
      </c>
      <c r="FH159" t="s">
        <v>1028</v>
      </c>
      <c r="FI159" t="s">
        <v>590</v>
      </c>
      <c r="FL159">
        <v>0</v>
      </c>
      <c r="FN159">
        <v>0</v>
      </c>
      <c r="FQ159">
        <v>0</v>
      </c>
      <c r="FS159" t="s">
        <v>395</v>
      </c>
      <c r="FU159" t="s">
        <v>274</v>
      </c>
      <c r="FV159" t="s">
        <v>496</v>
      </c>
      <c r="FW159" t="s">
        <v>397</v>
      </c>
      <c r="FX159" t="s">
        <v>432</v>
      </c>
      <c r="FY159">
        <v>0</v>
      </c>
      <c r="GA159">
        <v>14.07</v>
      </c>
      <c r="GB159">
        <v>7</v>
      </c>
      <c r="GC159">
        <v>0</v>
      </c>
      <c r="GD159" t="s">
        <v>3741</v>
      </c>
      <c r="GE159" t="s">
        <v>355</v>
      </c>
      <c r="GF159">
        <v>0</v>
      </c>
      <c r="GG159" t="s">
        <v>274</v>
      </c>
      <c r="GJ159">
        <v>0</v>
      </c>
      <c r="GK159">
        <v>0</v>
      </c>
      <c r="GM159" t="s">
        <v>3742</v>
      </c>
      <c r="GO159">
        <v>0</v>
      </c>
      <c r="HA159" t="s">
        <v>2858</v>
      </c>
      <c r="HC159" t="s">
        <v>313</v>
      </c>
      <c r="HD159" t="s">
        <v>313</v>
      </c>
      <c r="HE159" t="s">
        <v>2934</v>
      </c>
      <c r="HF159">
        <v>0</v>
      </c>
      <c r="HG159">
        <v>11</v>
      </c>
      <c r="HH159">
        <v>14</v>
      </c>
      <c r="HI159" t="s">
        <v>275</v>
      </c>
      <c r="HL159">
        <v>4</v>
      </c>
      <c r="HW159">
        <v>19</v>
      </c>
      <c r="HX159">
        <v>3984272</v>
      </c>
      <c r="HY159" t="s">
        <v>3743</v>
      </c>
      <c r="HZ159">
        <v>3984178</v>
      </c>
      <c r="IC159">
        <v>0</v>
      </c>
      <c r="ID159">
        <v>0</v>
      </c>
      <c r="IM159">
        <v>72</v>
      </c>
      <c r="IO159" t="s">
        <v>3312</v>
      </c>
      <c r="IQ159" t="s">
        <v>3312</v>
      </c>
      <c r="IU159">
        <v>3</v>
      </c>
      <c r="IV159">
        <f>IF(AND(Table1[[#This Row],[R/P]]="P",Table1[[#This Row],[PaRes]]&lt;&gt;"SCRBL",Table1[[#This Row],[PaRes]]&lt;&gt;"RUN",Table1[[#This Row],[Penalty]]&lt;&gt;1),1,0)</f>
        <v>0</v>
      </c>
      <c r="IW159">
        <f>IF(AND(Table1[[#This Row],[Pass Play]]=1,Table1[[#This Row],[PaRes]]&lt;&gt;"SAC"),1,0)</f>
        <v>0</v>
      </c>
      <c r="IX159">
        <f>IF(Table1[[#This Row],[PaRes]]="COM",1,0)</f>
        <v>0</v>
      </c>
      <c r="IY159">
        <f>IF(Table1[[#This Row],[Pass Play]]=1,Table1[[#This Row],[Gn]],0)</f>
        <v>0</v>
      </c>
      <c r="IZ159">
        <f>IF(AND(Table1[[#This Row],[Pass Play]]=1,Table1[[#This Row],[EFF]]="Y"),1,0)</f>
        <v>0</v>
      </c>
      <c r="JA159">
        <f>IF(AND(Table1[[#This Row],[Pass Play]]=1,Table1[[#This Row],[EFF]]="Y"),Table1[[#This Row],[Gn]],0)</f>
        <v>0</v>
      </c>
      <c r="JB159">
        <f>IF(AND(Table1[[#This Row],[Pass Play]]=1,Table1[[#This Row],[Gn]]&gt;=15),1,0)</f>
        <v>0</v>
      </c>
      <c r="JC159">
        <f>IF(AND(Table1[[#This Row],[Pass Play]]=1,Table1[[#This Row],[Big Play Passes]]=1),Table1[[#This Row],[Gn]],0)</f>
        <v>0</v>
      </c>
      <c r="JD159">
        <f>IF(AND(OR(Table1[[#This Row],[R/P]]="R",Table1[[#This Row],[PaRes]]="SCRBL",Table1[[#This Row],[PaRes]]="RUN"),Table1[[#This Row],[Penalty]]&lt;&gt;1),1,0)</f>
        <v>1</v>
      </c>
      <c r="JE159">
        <f>IF(Table1[[#This Row],[Rush Attempts]]=1,Table1[[#This Row],[Gn]],0)</f>
        <v>-1</v>
      </c>
      <c r="JF159">
        <f>IF(AND(Table1[[#This Row],[Rush Attempts]]=1,Table1[[#This Row],[EFF]]="Y"),1,0)</f>
        <v>0</v>
      </c>
      <c r="JG159">
        <f>IF(AND(Table1[[#This Row],[Rush Attempts]]=1,Table1[[#This Row],[EFF]]="Y"),Table1[[#This Row],[Gn]],0)</f>
        <v>0</v>
      </c>
      <c r="JH159">
        <f>IF(AND(Table1[[#This Row],[Rush Attempts]]=1,Table1[[#This Row],[Gn]]&gt;=10),1,0)</f>
        <v>0</v>
      </c>
      <c r="JI159">
        <f>IF(AND(Table1[[#This Row],[Rush Attempts]]=1,Table1[[#This Row],[Big Play Run]]=1),Table1[[#This Row],[Gn]],0)</f>
        <v>0</v>
      </c>
      <c r="JJ159">
        <f>IF(Table1[[#This Row],[PaRes]]="SAC",1,0)</f>
        <v>0</v>
      </c>
      <c r="JK159">
        <f>IF(Table1[[#This Row],[Sacks]]=1,Table1[[#This Row],[Gn]],0)</f>
        <v>0</v>
      </c>
      <c r="JL159">
        <f>IF(Table1[[#This Row],[PaRes]]="INT",1,0)</f>
        <v>0</v>
      </c>
      <c r="JM159">
        <f>IF(Table1[[#This Row],[pff_PENALTY]]&lt;&gt;"",1,0)</f>
        <v>0</v>
      </c>
      <c r="JN159">
        <f>Table1[[#This Row],[pff_PENYARDS]]</f>
        <v>0</v>
      </c>
      <c r="JO159">
        <f>IF(Table1[[#This Row],[S/End]]="TD",1,0)</f>
        <v>0</v>
      </c>
      <c r="JP159">
        <f>IF(OR(Table1[[#This Row],[S/End]]="FGGD"),1,0)</f>
        <v>1</v>
      </c>
      <c r="JQ159">
        <f>IF(OR(Table1[[#This Row],[S/End]]="FUM",Table1[[#This Row],[S/End]]="INT"),1,0)</f>
        <v>0</v>
      </c>
      <c r="JR159">
        <f>IF(AND(Table1[[#This Row],[Touchdown]]=1,Table1[[#This Row],[Pass Play]]=1),1,0)</f>
        <v>0</v>
      </c>
      <c r="JS159">
        <f t="shared" si="8"/>
        <v>0</v>
      </c>
      <c r="JT159">
        <f>IF(AND(OR(Table1[[#This Row],[Pass Play]]=1,Table1[[#This Row],[Rush Attempts]]=1),Table1[[#This Row],[Dn]]=3),1,0)</f>
        <v>1</v>
      </c>
      <c r="JU159">
        <f>IF(AND(Table1[[#This Row],[3rd down attempt]]=1,Table1[[#This Row],[EFF]]="Y"),1,0)</f>
        <v>0</v>
      </c>
      <c r="JV159">
        <f>IF(AND(Table1[[#This Row],[3rd down attempt]]=1,Table1[[#This Row],[Dist]]&gt;=7),1,0)</f>
        <v>1</v>
      </c>
      <c r="JW159">
        <f>IF(AND(OR(Table1[[#This Row],[Pass Play]]=1,Table1[[#This Row],[Rush Attempts]]=1),Table1[[#This Row],[Dn]]=4),1,0)</f>
        <v>0</v>
      </c>
      <c r="JX159">
        <f>IF(AND(Table1[[#This Row],[4th down attempt]]=1,Table1[[#This Row],[EFF]]="Y"),1,0)</f>
        <v>0</v>
      </c>
      <c r="JY159">
        <f>IF(AND(OR(Table1[[#This Row],[Pass Play]]=1,Table1[[#This Row],[Rush Attempts]]=1),Table1[[#This Row],[FPos]]&gt;=0,Table1[[#This Row],[FPos]]&lt;=20),1,0)</f>
        <v>1</v>
      </c>
      <c r="JZ159">
        <f>IF(AND(OR(Table1[[#This Row],[Pass Play]]=1,Table1[[#This Row],[Rush Attempts]]=1),Table1[[#This Row],[Dist]]&lt;=Table1[[#This Row],[Gn]]),1,0)</f>
        <v>0</v>
      </c>
      <c r="KA159">
        <f>IF(Table1[[#This Row],[S/End]]&lt;&gt;"",1,0)</f>
        <v>1</v>
      </c>
      <c r="KB159">
        <f>IF(Table1[[#This Row],[S/End]]="TD",1,0)</f>
        <v>0</v>
      </c>
      <c r="KC159">
        <f>IF(Table1[[#This Row],[S/End]]="FGGD",1,0)</f>
        <v>1</v>
      </c>
      <c r="KD159">
        <f>IF(AND(OR(Table1[[#This Row],[Pass Play]]=1,Table1[[#This Row],[Rush Attempts]]=1),Table1[[#This Row],[Gn]]&lt;0),1,0)</f>
        <v>1</v>
      </c>
      <c r="KE159" s="375">
        <f>IF(AND(Table1[[#This Row],[pff_DRVENDPSN]]=3,Table1[[#This Row],[pff_DRVENDEVENT]]="PUNT"),1,0)</f>
        <v>0</v>
      </c>
    </row>
    <row r="160" spans="1:291" hidden="1">
      <c r="A160">
        <v>35</v>
      </c>
      <c r="B160">
        <v>2103</v>
      </c>
      <c r="C160" t="s">
        <v>14477</v>
      </c>
      <c r="D160">
        <v>2</v>
      </c>
      <c r="E160">
        <v>1</v>
      </c>
      <c r="F160">
        <v>10</v>
      </c>
      <c r="G160">
        <v>-2</v>
      </c>
      <c r="H160">
        <v>-23</v>
      </c>
      <c r="W160" t="s">
        <v>679</v>
      </c>
      <c r="AJ160">
        <v>5</v>
      </c>
      <c r="AL160" t="s">
        <v>958</v>
      </c>
      <c r="AP160">
        <v>5</v>
      </c>
      <c r="BQ160">
        <f t="shared" si="6"/>
        <v>0</v>
      </c>
      <c r="BR160">
        <f t="shared" si="7"/>
        <v>0</v>
      </c>
      <c r="BT160" t="s">
        <v>3091</v>
      </c>
      <c r="BV160">
        <v>7</v>
      </c>
      <c r="BX160">
        <v>0</v>
      </c>
      <c r="BY160" t="s">
        <v>3745</v>
      </c>
      <c r="CD160" s="3">
        <v>2.9861111111111113E-2</v>
      </c>
      <c r="CF160" t="s">
        <v>3746</v>
      </c>
      <c r="CJ160">
        <v>0</v>
      </c>
      <c r="CK160" t="s">
        <v>3747</v>
      </c>
      <c r="CL160" s="4">
        <v>38444</v>
      </c>
      <c r="CM160" t="s">
        <v>3748</v>
      </c>
      <c r="CN160" t="s">
        <v>3749</v>
      </c>
      <c r="CO160">
        <v>7</v>
      </c>
      <c r="CP160" t="s">
        <v>268</v>
      </c>
      <c r="CQ160" t="s">
        <v>282</v>
      </c>
      <c r="CR160" t="s">
        <v>3091</v>
      </c>
      <c r="CU160" t="s">
        <v>3196</v>
      </c>
      <c r="CW160">
        <v>0</v>
      </c>
      <c r="CY160">
        <v>1</v>
      </c>
      <c r="CZ160" t="s">
        <v>853</v>
      </c>
      <c r="DA160">
        <v>-21</v>
      </c>
      <c r="DB160">
        <v>1</v>
      </c>
      <c r="DC160" t="s">
        <v>1243</v>
      </c>
      <c r="DD160">
        <v>-23</v>
      </c>
      <c r="DK160">
        <v>-2</v>
      </c>
      <c r="DL160" s="4">
        <v>44456</v>
      </c>
      <c r="DM160">
        <v>20140</v>
      </c>
      <c r="DN160">
        <v>2021</v>
      </c>
      <c r="DO160">
        <v>0</v>
      </c>
      <c r="DQ160">
        <v>79327</v>
      </c>
      <c r="DR160">
        <v>87</v>
      </c>
      <c r="DU160" t="s">
        <v>257</v>
      </c>
      <c r="DV160" t="s">
        <v>274</v>
      </c>
      <c r="DX160">
        <v>17</v>
      </c>
      <c r="DY160" t="s">
        <v>275</v>
      </c>
      <c r="EE160">
        <v>0</v>
      </c>
      <c r="EF160" t="s">
        <v>3079</v>
      </c>
      <c r="EG160" t="s">
        <v>2738</v>
      </c>
      <c r="EH160">
        <v>0</v>
      </c>
      <c r="EI160" t="s">
        <v>3080</v>
      </c>
      <c r="EJ160" t="s">
        <v>2147</v>
      </c>
      <c r="EK160" t="s">
        <v>3081</v>
      </c>
      <c r="EL160" t="s">
        <v>3750</v>
      </c>
      <c r="EM160" t="s">
        <v>3751</v>
      </c>
      <c r="EN160" t="s">
        <v>268</v>
      </c>
      <c r="EO160" t="s">
        <v>269</v>
      </c>
      <c r="EP160" t="s">
        <v>1175</v>
      </c>
      <c r="EQ160">
        <v>0</v>
      </c>
      <c r="FE160">
        <v>0</v>
      </c>
      <c r="FF160">
        <v>21</v>
      </c>
      <c r="FG160" t="s">
        <v>3084</v>
      </c>
      <c r="FI160" t="s">
        <v>3084</v>
      </c>
      <c r="FL160">
        <v>0</v>
      </c>
      <c r="FN160">
        <v>0</v>
      </c>
      <c r="FQ160">
        <v>0</v>
      </c>
      <c r="FS160" t="s">
        <v>1675</v>
      </c>
      <c r="FU160" t="s">
        <v>1938</v>
      </c>
      <c r="FV160" t="s">
        <v>3085</v>
      </c>
      <c r="FW160" t="s">
        <v>2037</v>
      </c>
      <c r="FY160">
        <v>0</v>
      </c>
      <c r="GA160">
        <v>17.07</v>
      </c>
      <c r="GB160">
        <v>10</v>
      </c>
      <c r="GC160">
        <v>0</v>
      </c>
      <c r="GF160">
        <v>0</v>
      </c>
      <c r="GG160" t="s">
        <v>1179</v>
      </c>
      <c r="GJ160">
        <v>0</v>
      </c>
      <c r="GK160">
        <v>0</v>
      </c>
      <c r="GO160">
        <v>0</v>
      </c>
      <c r="HA160" t="s">
        <v>3752</v>
      </c>
      <c r="HF160">
        <v>0</v>
      </c>
      <c r="HG160">
        <v>22</v>
      </c>
      <c r="HH160">
        <v>17</v>
      </c>
      <c r="HI160" t="s">
        <v>275</v>
      </c>
      <c r="HW160">
        <v>-21</v>
      </c>
      <c r="HX160">
        <v>3984753</v>
      </c>
      <c r="HZ160">
        <v>3984673</v>
      </c>
      <c r="IC160">
        <v>0</v>
      </c>
      <c r="ID160">
        <v>0</v>
      </c>
      <c r="IM160">
        <v>81</v>
      </c>
      <c r="IU160">
        <v>3</v>
      </c>
      <c r="IV160">
        <f>IF(AND(Table1[[#This Row],[R/P]]="P",Table1[[#This Row],[PaRes]]&lt;&gt;"SCRBL",Table1[[#This Row],[PaRes]]&lt;&gt;"RUN",Table1[[#This Row],[Penalty]]&lt;&gt;1),1,0)</f>
        <v>0</v>
      </c>
      <c r="IW160">
        <f>IF(AND(Table1[[#This Row],[Pass Play]]=1,Table1[[#This Row],[PaRes]]&lt;&gt;"SAC"),1,0)</f>
        <v>0</v>
      </c>
      <c r="IX160">
        <f>IF(Table1[[#This Row],[PaRes]]="COM",1,0)</f>
        <v>0</v>
      </c>
      <c r="IY160">
        <f>IF(Table1[[#This Row],[Pass Play]]=1,Table1[[#This Row],[Gn]],0)</f>
        <v>0</v>
      </c>
      <c r="IZ160">
        <f>IF(AND(Table1[[#This Row],[Pass Play]]=1,Table1[[#This Row],[EFF]]="Y"),1,0)</f>
        <v>0</v>
      </c>
      <c r="JA160">
        <f>IF(AND(Table1[[#This Row],[Pass Play]]=1,Table1[[#This Row],[EFF]]="Y"),Table1[[#This Row],[Gn]],0)</f>
        <v>0</v>
      </c>
      <c r="JB160">
        <f>IF(AND(Table1[[#This Row],[Pass Play]]=1,Table1[[#This Row],[Gn]]&gt;=15),1,0)</f>
        <v>0</v>
      </c>
      <c r="JC160">
        <f>IF(AND(Table1[[#This Row],[Pass Play]]=1,Table1[[#This Row],[Big Play Passes]]=1),Table1[[#This Row],[Gn]],0)</f>
        <v>0</v>
      </c>
      <c r="JD160">
        <f>IF(AND(OR(Table1[[#This Row],[R/P]]="R",Table1[[#This Row],[PaRes]]="SCRBL",Table1[[#This Row],[PaRes]]="RUN"),Table1[[#This Row],[Penalty]]&lt;&gt;1),1,0)</f>
        <v>0</v>
      </c>
      <c r="JE160">
        <f>IF(Table1[[#This Row],[Rush Attempts]]=1,Table1[[#This Row],[Gn]],0)</f>
        <v>0</v>
      </c>
      <c r="JF160">
        <f>IF(AND(Table1[[#This Row],[Rush Attempts]]=1,Table1[[#This Row],[EFF]]="Y"),1,0)</f>
        <v>0</v>
      </c>
      <c r="JG160">
        <f>IF(AND(Table1[[#This Row],[Rush Attempts]]=1,Table1[[#This Row],[EFF]]="Y"),Table1[[#This Row],[Gn]],0)</f>
        <v>0</v>
      </c>
      <c r="JH160">
        <f>IF(AND(Table1[[#This Row],[Rush Attempts]]=1,Table1[[#This Row],[Gn]]&gt;=10),1,0)</f>
        <v>0</v>
      </c>
      <c r="JI160">
        <f>IF(AND(Table1[[#This Row],[Rush Attempts]]=1,Table1[[#This Row],[Big Play Run]]=1),Table1[[#This Row],[Gn]],0)</f>
        <v>0</v>
      </c>
      <c r="JJ160">
        <f>IF(Table1[[#This Row],[PaRes]]="SAC",1,0)</f>
        <v>0</v>
      </c>
      <c r="JK160">
        <f>IF(Table1[[#This Row],[Sacks]]=1,Table1[[#This Row],[Gn]],0)</f>
        <v>0</v>
      </c>
      <c r="JL160">
        <f>IF(Table1[[#This Row],[PaRes]]="INT",1,0)</f>
        <v>0</v>
      </c>
      <c r="JM160">
        <f>IF(Table1[[#This Row],[pff_PENALTY]]&lt;&gt;"",1,0)</f>
        <v>0</v>
      </c>
      <c r="JN160">
        <f>Table1[[#This Row],[pff_PENYARDS]]</f>
        <v>0</v>
      </c>
      <c r="JO160">
        <f>IF(Table1[[#This Row],[S/End]]="TD",1,0)</f>
        <v>0</v>
      </c>
      <c r="JP160">
        <f>IF(OR(Table1[[#This Row],[S/End]]="FGGD"),1,0)</f>
        <v>0</v>
      </c>
      <c r="JQ160">
        <f>IF(OR(Table1[[#This Row],[S/End]]="FUM",Table1[[#This Row],[S/End]]="INT"),1,0)</f>
        <v>0</v>
      </c>
      <c r="JR160">
        <f>IF(AND(Table1[[#This Row],[Touchdown]]=1,Table1[[#This Row],[Pass Play]]=1),1,0)</f>
        <v>0</v>
      </c>
      <c r="JS160">
        <f t="shared" si="8"/>
        <v>0</v>
      </c>
      <c r="JT160">
        <f>IF(AND(OR(Table1[[#This Row],[Pass Play]]=1,Table1[[#This Row],[Rush Attempts]]=1),Table1[[#This Row],[Dn]]=3),1,0)</f>
        <v>0</v>
      </c>
      <c r="JU160">
        <f>IF(AND(Table1[[#This Row],[3rd down attempt]]=1,Table1[[#This Row],[EFF]]="Y"),1,0)</f>
        <v>0</v>
      </c>
      <c r="JV160">
        <f>IF(AND(Table1[[#This Row],[3rd down attempt]]=1,Table1[[#This Row],[Dist]]&gt;=7),1,0)</f>
        <v>0</v>
      </c>
      <c r="JW160">
        <f>IF(AND(OR(Table1[[#This Row],[Pass Play]]=1,Table1[[#This Row],[Rush Attempts]]=1),Table1[[#This Row],[Dn]]=4),1,0)</f>
        <v>0</v>
      </c>
      <c r="JX160">
        <f>IF(AND(Table1[[#This Row],[4th down attempt]]=1,Table1[[#This Row],[EFF]]="Y"),1,0)</f>
        <v>0</v>
      </c>
      <c r="JY160">
        <f>IF(AND(OR(Table1[[#This Row],[Pass Play]]=1,Table1[[#This Row],[Rush Attempts]]=1),Table1[[#This Row],[FPos]]&gt;=0,Table1[[#This Row],[FPos]]&lt;=20),1,0)</f>
        <v>0</v>
      </c>
      <c r="JZ160">
        <f>IF(AND(OR(Table1[[#This Row],[Pass Play]]=1,Table1[[#This Row],[Rush Attempts]]=1),Table1[[#This Row],[Dist]]&lt;=Table1[[#This Row],[Gn]]),1,0)</f>
        <v>0</v>
      </c>
      <c r="KA160">
        <f>IF(Table1[[#This Row],[S/End]]&lt;&gt;"",1,0)</f>
        <v>1</v>
      </c>
      <c r="KB160">
        <f>IF(Table1[[#This Row],[S/End]]="TD",1,0)</f>
        <v>0</v>
      </c>
      <c r="KC160">
        <f>IF(Table1[[#This Row],[S/End]]="FGGD",1,0)</f>
        <v>0</v>
      </c>
      <c r="KD160">
        <f>IF(AND(OR(Table1[[#This Row],[Pass Play]]=1,Table1[[#This Row],[Rush Attempts]]=1),Table1[[#This Row],[Gn]]&lt;0),1,0)</f>
        <v>0</v>
      </c>
      <c r="KE160" s="375">
        <f>IF(AND(Table1[[#This Row],[pff_DRVENDPSN]]=3,Table1[[#This Row],[pff_DRVENDEVENT]]="PUNT"),1,0)</f>
        <v>0</v>
      </c>
    </row>
    <row r="161" spans="1:291" hidden="1">
      <c r="A161">
        <v>36</v>
      </c>
      <c r="B161">
        <v>2103</v>
      </c>
      <c r="C161" t="s">
        <v>14477</v>
      </c>
      <c r="D161">
        <v>3</v>
      </c>
      <c r="E161">
        <v>1</v>
      </c>
      <c r="F161">
        <v>10</v>
      </c>
      <c r="G161">
        <v>-1</v>
      </c>
      <c r="H161">
        <v>-25</v>
      </c>
      <c r="I161" t="s">
        <v>253</v>
      </c>
      <c r="J161" t="s">
        <v>298</v>
      </c>
      <c r="K161" t="s">
        <v>1655</v>
      </c>
      <c r="L161" t="s">
        <v>1655</v>
      </c>
      <c r="M161" t="s">
        <v>2728</v>
      </c>
      <c r="N161" t="s">
        <v>2729</v>
      </c>
      <c r="P161" t="s">
        <v>2730</v>
      </c>
      <c r="W161" t="s">
        <v>257</v>
      </c>
      <c r="X161" t="s">
        <v>3088</v>
      </c>
      <c r="AE161" t="s">
        <v>3089</v>
      </c>
      <c r="AF161" t="s">
        <v>3090</v>
      </c>
      <c r="AG161" t="s">
        <v>3088</v>
      </c>
      <c r="AH161" t="s">
        <v>257</v>
      </c>
      <c r="AJ161">
        <v>15</v>
      </c>
      <c r="AP161">
        <v>15</v>
      </c>
      <c r="BJ161" t="s">
        <v>607</v>
      </c>
      <c r="BQ161">
        <f t="shared" si="6"/>
        <v>0</v>
      </c>
      <c r="BR161">
        <f t="shared" si="7"/>
        <v>2</v>
      </c>
      <c r="BT161" t="s">
        <v>3091</v>
      </c>
      <c r="BV161">
        <v>10</v>
      </c>
      <c r="BX161">
        <v>0</v>
      </c>
      <c r="BY161" t="s">
        <v>3754</v>
      </c>
      <c r="CD161" s="3">
        <v>0.44097222222222227</v>
      </c>
      <c r="CF161" t="s">
        <v>3755</v>
      </c>
      <c r="CJ161">
        <v>0</v>
      </c>
      <c r="CK161" t="s">
        <v>3756</v>
      </c>
      <c r="CL161" s="4">
        <v>38080</v>
      </c>
      <c r="CM161" t="s">
        <v>3757</v>
      </c>
      <c r="CN161" t="s">
        <v>3758</v>
      </c>
      <c r="CO161">
        <v>10</v>
      </c>
      <c r="CP161" t="s">
        <v>268</v>
      </c>
      <c r="CQ161" t="s">
        <v>282</v>
      </c>
      <c r="CR161" t="s">
        <v>3091</v>
      </c>
      <c r="CU161" t="s">
        <v>3694</v>
      </c>
      <c r="CW161">
        <v>0</v>
      </c>
      <c r="CY161">
        <v>1</v>
      </c>
      <c r="CZ161" t="s">
        <v>614</v>
      </c>
      <c r="DA161">
        <v>-26</v>
      </c>
      <c r="DB161">
        <v>3</v>
      </c>
      <c r="DC161" t="s">
        <v>1609</v>
      </c>
      <c r="DD161">
        <v>-25</v>
      </c>
      <c r="DF161" t="s">
        <v>3345</v>
      </c>
      <c r="DK161">
        <v>-1</v>
      </c>
      <c r="DL161" s="4">
        <v>44456</v>
      </c>
      <c r="DM161">
        <v>20140</v>
      </c>
      <c r="DN161">
        <v>2021</v>
      </c>
      <c r="DO161">
        <v>0</v>
      </c>
      <c r="DQ161">
        <v>79327</v>
      </c>
      <c r="DR161">
        <v>102</v>
      </c>
      <c r="DU161" t="s">
        <v>294</v>
      </c>
      <c r="DV161" t="s">
        <v>294</v>
      </c>
      <c r="DX161">
        <v>17</v>
      </c>
      <c r="DY161" t="s">
        <v>275</v>
      </c>
      <c r="EE161">
        <v>0</v>
      </c>
      <c r="EF161" t="s">
        <v>2737</v>
      </c>
      <c r="EG161" t="s">
        <v>2738</v>
      </c>
      <c r="EH161">
        <v>0</v>
      </c>
      <c r="EJ161" t="s">
        <v>1669</v>
      </c>
      <c r="EK161" t="s">
        <v>1670</v>
      </c>
      <c r="EL161" t="s">
        <v>3759</v>
      </c>
      <c r="EM161" t="s">
        <v>3760</v>
      </c>
      <c r="EN161" t="s">
        <v>268</v>
      </c>
      <c r="EO161" t="s">
        <v>269</v>
      </c>
      <c r="EP161" t="s">
        <v>1109</v>
      </c>
      <c r="EQ161">
        <v>1</v>
      </c>
      <c r="ET161" t="s">
        <v>3761</v>
      </c>
      <c r="FD161" t="s">
        <v>253</v>
      </c>
      <c r="FE161">
        <v>0</v>
      </c>
      <c r="FF161">
        <v>10</v>
      </c>
      <c r="FG161" t="s">
        <v>308</v>
      </c>
      <c r="FH161" t="s">
        <v>309</v>
      </c>
      <c r="FI161" t="s">
        <v>310</v>
      </c>
      <c r="FL161">
        <v>0</v>
      </c>
      <c r="FN161">
        <v>0</v>
      </c>
      <c r="FQ161">
        <v>0</v>
      </c>
      <c r="FS161" t="s">
        <v>1675</v>
      </c>
      <c r="FU161" t="s">
        <v>257</v>
      </c>
      <c r="FV161" t="s">
        <v>3103</v>
      </c>
      <c r="FW161" t="s">
        <v>1291</v>
      </c>
      <c r="FX161" t="s">
        <v>3104</v>
      </c>
      <c r="FY161">
        <v>0</v>
      </c>
      <c r="GA161">
        <v>17.100000000000001</v>
      </c>
      <c r="GB161">
        <v>7</v>
      </c>
      <c r="GC161">
        <v>0</v>
      </c>
      <c r="GE161" t="s">
        <v>355</v>
      </c>
      <c r="GF161">
        <v>0</v>
      </c>
      <c r="GJ161">
        <v>0</v>
      </c>
      <c r="GK161">
        <v>0</v>
      </c>
      <c r="GM161" t="s">
        <v>3762</v>
      </c>
      <c r="GO161">
        <v>0</v>
      </c>
      <c r="HA161" t="s">
        <v>3763</v>
      </c>
      <c r="HC161" t="s">
        <v>313</v>
      </c>
      <c r="HD161" t="s">
        <v>313</v>
      </c>
      <c r="HE161" t="s">
        <v>3764</v>
      </c>
      <c r="HF161">
        <v>0</v>
      </c>
      <c r="HG161">
        <v>30</v>
      </c>
      <c r="HH161">
        <v>17</v>
      </c>
      <c r="HI161" t="s">
        <v>275</v>
      </c>
      <c r="HL161">
        <v>4</v>
      </c>
      <c r="HW161">
        <v>-24</v>
      </c>
      <c r="HX161">
        <v>3985678</v>
      </c>
      <c r="HY161" t="s">
        <v>3765</v>
      </c>
      <c r="HZ161">
        <v>3985626</v>
      </c>
      <c r="IC161">
        <v>0</v>
      </c>
      <c r="ID161">
        <v>0</v>
      </c>
      <c r="IM161">
        <v>94</v>
      </c>
      <c r="IO161" t="s">
        <v>3345</v>
      </c>
      <c r="IQ161" t="s">
        <v>3345</v>
      </c>
      <c r="IU161">
        <v>3</v>
      </c>
      <c r="IV161">
        <f>IF(AND(Table1[[#This Row],[R/P]]="P",Table1[[#This Row],[PaRes]]&lt;&gt;"SCRBL",Table1[[#This Row],[PaRes]]&lt;&gt;"RUN",Table1[[#This Row],[Penalty]]&lt;&gt;1),1,0)</f>
        <v>0</v>
      </c>
      <c r="IW161">
        <f>IF(AND(Table1[[#This Row],[Pass Play]]=1,Table1[[#This Row],[PaRes]]&lt;&gt;"SAC"),1,0)</f>
        <v>0</v>
      </c>
      <c r="IX161">
        <f>IF(Table1[[#This Row],[PaRes]]="COM",1,0)</f>
        <v>0</v>
      </c>
      <c r="IY161">
        <f>IF(Table1[[#This Row],[Pass Play]]=1,Table1[[#This Row],[Gn]],0)</f>
        <v>0</v>
      </c>
      <c r="IZ161">
        <f>IF(AND(Table1[[#This Row],[Pass Play]]=1,Table1[[#This Row],[EFF]]="Y"),1,0)</f>
        <v>0</v>
      </c>
      <c r="JA161">
        <f>IF(AND(Table1[[#This Row],[Pass Play]]=1,Table1[[#This Row],[EFF]]="Y"),Table1[[#This Row],[Gn]],0)</f>
        <v>0</v>
      </c>
      <c r="JB161">
        <f>IF(AND(Table1[[#This Row],[Pass Play]]=1,Table1[[#This Row],[Gn]]&gt;=15),1,0)</f>
        <v>0</v>
      </c>
      <c r="JC161">
        <f>IF(AND(Table1[[#This Row],[Pass Play]]=1,Table1[[#This Row],[Big Play Passes]]=1),Table1[[#This Row],[Gn]],0)</f>
        <v>0</v>
      </c>
      <c r="JD161">
        <f>IF(AND(OR(Table1[[#This Row],[R/P]]="R",Table1[[#This Row],[PaRes]]="SCRBL",Table1[[#This Row],[PaRes]]="RUN"),Table1[[#This Row],[Penalty]]&lt;&gt;1),1,0)</f>
        <v>1</v>
      </c>
      <c r="JE161">
        <f>IF(Table1[[#This Row],[Rush Attempts]]=1,Table1[[#This Row],[Gn]],0)</f>
        <v>-1</v>
      </c>
      <c r="JF161">
        <f>IF(AND(Table1[[#This Row],[Rush Attempts]]=1,Table1[[#This Row],[EFF]]="Y"),1,0)</f>
        <v>0</v>
      </c>
      <c r="JG161">
        <f>IF(AND(Table1[[#This Row],[Rush Attempts]]=1,Table1[[#This Row],[EFF]]="Y"),Table1[[#This Row],[Gn]],0)</f>
        <v>0</v>
      </c>
      <c r="JH161">
        <f>IF(AND(Table1[[#This Row],[Rush Attempts]]=1,Table1[[#This Row],[Gn]]&gt;=10),1,0)</f>
        <v>0</v>
      </c>
      <c r="JI161">
        <f>IF(AND(Table1[[#This Row],[Rush Attempts]]=1,Table1[[#This Row],[Big Play Run]]=1),Table1[[#This Row],[Gn]],0)</f>
        <v>0</v>
      </c>
      <c r="JJ161">
        <f>IF(Table1[[#This Row],[PaRes]]="SAC",1,0)</f>
        <v>0</v>
      </c>
      <c r="JK161">
        <f>IF(Table1[[#This Row],[Sacks]]=1,Table1[[#This Row],[Gn]],0)</f>
        <v>0</v>
      </c>
      <c r="JL161">
        <f>IF(Table1[[#This Row],[PaRes]]="INT",1,0)</f>
        <v>0</v>
      </c>
      <c r="JM161">
        <f>IF(Table1[[#This Row],[pff_PENALTY]]&lt;&gt;"",1,0)</f>
        <v>0</v>
      </c>
      <c r="JN161">
        <f>Table1[[#This Row],[pff_PENYARDS]]</f>
        <v>0</v>
      </c>
      <c r="JO161">
        <f>IF(Table1[[#This Row],[S/End]]="TD",1,0)</f>
        <v>0</v>
      </c>
      <c r="JP161">
        <f>IF(OR(Table1[[#This Row],[S/End]]="FGGD"),1,0)</f>
        <v>0</v>
      </c>
      <c r="JQ161">
        <f>IF(OR(Table1[[#This Row],[S/End]]="FUM",Table1[[#This Row],[S/End]]="INT"),1,0)</f>
        <v>0</v>
      </c>
      <c r="JR161">
        <f>IF(AND(Table1[[#This Row],[Touchdown]]=1,Table1[[#This Row],[Pass Play]]=1),1,0)</f>
        <v>0</v>
      </c>
      <c r="JS161">
        <f t="shared" si="8"/>
        <v>0</v>
      </c>
      <c r="JT161">
        <f>IF(AND(OR(Table1[[#This Row],[Pass Play]]=1,Table1[[#This Row],[Rush Attempts]]=1),Table1[[#This Row],[Dn]]=3),1,0)</f>
        <v>0</v>
      </c>
      <c r="JU161">
        <f>IF(AND(Table1[[#This Row],[3rd down attempt]]=1,Table1[[#This Row],[EFF]]="Y"),1,0)</f>
        <v>0</v>
      </c>
      <c r="JV161">
        <f>IF(AND(Table1[[#This Row],[3rd down attempt]]=1,Table1[[#This Row],[Dist]]&gt;=7),1,0)</f>
        <v>0</v>
      </c>
      <c r="JW161">
        <f>IF(AND(OR(Table1[[#This Row],[Pass Play]]=1,Table1[[#This Row],[Rush Attempts]]=1),Table1[[#This Row],[Dn]]=4),1,0)</f>
        <v>0</v>
      </c>
      <c r="JX161">
        <f>IF(AND(Table1[[#This Row],[4th down attempt]]=1,Table1[[#This Row],[EFF]]="Y"),1,0)</f>
        <v>0</v>
      </c>
      <c r="JY161">
        <f>IF(AND(OR(Table1[[#This Row],[Pass Play]]=1,Table1[[#This Row],[Rush Attempts]]=1),Table1[[#This Row],[FPos]]&gt;=0,Table1[[#This Row],[FPos]]&lt;=20),1,0)</f>
        <v>0</v>
      </c>
      <c r="JZ161">
        <f>IF(AND(OR(Table1[[#This Row],[Pass Play]]=1,Table1[[#This Row],[Rush Attempts]]=1),Table1[[#This Row],[Dist]]&lt;=Table1[[#This Row],[Gn]]),1,0)</f>
        <v>0</v>
      </c>
      <c r="KA161">
        <f>IF(Table1[[#This Row],[S/End]]&lt;&gt;"",1,0)</f>
        <v>0</v>
      </c>
      <c r="KB161">
        <f>IF(Table1[[#This Row],[S/End]]="TD",1,0)</f>
        <v>0</v>
      </c>
      <c r="KC161">
        <f>IF(Table1[[#This Row],[S/End]]="FGGD",1,0)</f>
        <v>0</v>
      </c>
      <c r="KD161">
        <f>IF(AND(OR(Table1[[#This Row],[Pass Play]]=1,Table1[[#This Row],[Rush Attempts]]=1),Table1[[#This Row],[Gn]]&lt;0),1,0)</f>
        <v>1</v>
      </c>
      <c r="KE161" s="375">
        <f>IF(AND(Table1[[#This Row],[pff_DRVENDPSN]]=3,Table1[[#This Row],[pff_DRVENDEVENT]]="PUNT"),1,0)</f>
        <v>1</v>
      </c>
    </row>
    <row r="162" spans="1:291" hidden="1">
      <c r="A162">
        <v>37</v>
      </c>
      <c r="B162">
        <v>2103</v>
      </c>
      <c r="C162" t="s">
        <v>14477</v>
      </c>
      <c r="D162">
        <v>3</v>
      </c>
      <c r="E162">
        <v>2</v>
      </c>
      <c r="F162">
        <v>11</v>
      </c>
      <c r="G162">
        <v>0</v>
      </c>
      <c r="H162">
        <v>-24</v>
      </c>
      <c r="J162" t="s">
        <v>298</v>
      </c>
      <c r="K162">
        <v>12</v>
      </c>
      <c r="L162">
        <v>12</v>
      </c>
      <c r="M162" t="s">
        <v>3767</v>
      </c>
      <c r="N162" t="s">
        <v>568</v>
      </c>
      <c r="P162" t="s">
        <v>1066</v>
      </c>
      <c r="Q162" t="s">
        <v>1067</v>
      </c>
      <c r="W162" t="s">
        <v>253</v>
      </c>
      <c r="X162" t="s">
        <v>3112</v>
      </c>
      <c r="Y162" t="s">
        <v>1069</v>
      </c>
      <c r="Z162" t="s">
        <v>3113</v>
      </c>
      <c r="AB162" t="s">
        <v>325</v>
      </c>
      <c r="AC162" t="s">
        <v>326</v>
      </c>
      <c r="AK162" t="s">
        <v>756</v>
      </c>
      <c r="AP162">
        <v>15</v>
      </c>
      <c r="BJ162" t="s">
        <v>261</v>
      </c>
      <c r="BQ162">
        <f t="shared" si="6"/>
        <v>3</v>
      </c>
      <c r="BR162">
        <f t="shared" si="7"/>
        <v>0</v>
      </c>
      <c r="BT162" t="s">
        <v>3091</v>
      </c>
      <c r="BV162">
        <v>10</v>
      </c>
      <c r="BX162">
        <v>1</v>
      </c>
      <c r="BY162" t="s">
        <v>3768</v>
      </c>
      <c r="CA162">
        <v>0</v>
      </c>
      <c r="CD162" s="3">
        <v>0.41666666666666669</v>
      </c>
      <c r="CE162" t="s">
        <v>257</v>
      </c>
      <c r="CF162" t="s">
        <v>3769</v>
      </c>
      <c r="CG162">
        <v>9</v>
      </c>
      <c r="CI162" t="s">
        <v>331</v>
      </c>
      <c r="CJ162">
        <v>1</v>
      </c>
      <c r="CK162" t="s">
        <v>3770</v>
      </c>
      <c r="CL162" s="4">
        <v>38444</v>
      </c>
      <c r="CM162" t="s">
        <v>3771</v>
      </c>
      <c r="CN162" t="s">
        <v>3772</v>
      </c>
      <c r="CO162">
        <v>10</v>
      </c>
      <c r="CP162" t="s">
        <v>3253</v>
      </c>
      <c r="CQ162" t="s">
        <v>282</v>
      </c>
      <c r="CR162" t="s">
        <v>3091</v>
      </c>
      <c r="CU162" t="s">
        <v>3773</v>
      </c>
      <c r="CW162">
        <v>0</v>
      </c>
      <c r="CY162">
        <v>2</v>
      </c>
      <c r="CZ162" t="s">
        <v>614</v>
      </c>
      <c r="DA162">
        <v>-26</v>
      </c>
      <c r="DB162">
        <v>3</v>
      </c>
      <c r="DC162" t="s">
        <v>1609</v>
      </c>
      <c r="DD162">
        <v>-25</v>
      </c>
      <c r="DK162">
        <v>0</v>
      </c>
      <c r="DL162" s="4">
        <v>44456</v>
      </c>
      <c r="DM162">
        <v>20140</v>
      </c>
      <c r="DN162">
        <v>2021</v>
      </c>
      <c r="DO162">
        <v>0</v>
      </c>
      <c r="DQ162">
        <v>79327</v>
      </c>
      <c r="DR162">
        <v>103</v>
      </c>
      <c r="DU162" t="s">
        <v>294</v>
      </c>
      <c r="DV162" t="s">
        <v>294</v>
      </c>
      <c r="DX162">
        <v>17</v>
      </c>
      <c r="DY162" t="s">
        <v>275</v>
      </c>
      <c r="EB162" t="s">
        <v>989</v>
      </c>
      <c r="EE162">
        <v>0</v>
      </c>
      <c r="EF162" t="s">
        <v>1076</v>
      </c>
      <c r="EG162" t="s">
        <v>422</v>
      </c>
      <c r="EH162">
        <v>0</v>
      </c>
      <c r="EJ162" t="s">
        <v>454</v>
      </c>
      <c r="EK162" t="s">
        <v>585</v>
      </c>
      <c r="EL162" t="s">
        <v>3774</v>
      </c>
      <c r="EM162" t="s">
        <v>3775</v>
      </c>
      <c r="EN162" t="s">
        <v>2508</v>
      </c>
      <c r="EO162" t="s">
        <v>269</v>
      </c>
      <c r="EP162" t="s">
        <v>283</v>
      </c>
      <c r="EQ162">
        <v>0</v>
      </c>
      <c r="ER162" t="s">
        <v>491</v>
      </c>
      <c r="ET162" t="s">
        <v>3776</v>
      </c>
      <c r="EU162">
        <v>24</v>
      </c>
      <c r="EV162" t="s">
        <v>348</v>
      </c>
      <c r="EW162" t="s">
        <v>1983</v>
      </c>
      <c r="EX162" t="s">
        <v>3777</v>
      </c>
      <c r="EY162" t="s">
        <v>588</v>
      </c>
      <c r="FB162" t="s">
        <v>529</v>
      </c>
      <c r="FC162" t="s">
        <v>3778</v>
      </c>
      <c r="FE162">
        <v>0</v>
      </c>
      <c r="FF162">
        <v>11</v>
      </c>
      <c r="FK162" t="s">
        <v>3779</v>
      </c>
      <c r="FL162">
        <v>0</v>
      </c>
      <c r="FN162">
        <v>0</v>
      </c>
      <c r="FQ162">
        <v>0</v>
      </c>
      <c r="FS162" t="s">
        <v>395</v>
      </c>
      <c r="FV162" t="s">
        <v>496</v>
      </c>
      <c r="FY162">
        <v>0</v>
      </c>
      <c r="GA162">
        <v>17.100000000000001</v>
      </c>
      <c r="GB162">
        <v>7</v>
      </c>
      <c r="GC162">
        <v>0</v>
      </c>
      <c r="GE162" t="s">
        <v>355</v>
      </c>
      <c r="GF162">
        <v>1</v>
      </c>
      <c r="GG162" t="s">
        <v>895</v>
      </c>
      <c r="GI162">
        <v>2.2999999999999998</v>
      </c>
      <c r="GJ162">
        <v>0</v>
      </c>
      <c r="GK162">
        <v>0</v>
      </c>
      <c r="GM162" t="s">
        <v>3283</v>
      </c>
      <c r="GP162" t="s">
        <v>357</v>
      </c>
      <c r="GR162">
        <v>15</v>
      </c>
      <c r="HA162" t="s">
        <v>3780</v>
      </c>
      <c r="HC162" t="s">
        <v>294</v>
      </c>
      <c r="HD162" t="s">
        <v>294</v>
      </c>
      <c r="HE162" t="s">
        <v>3781</v>
      </c>
      <c r="HF162">
        <v>0</v>
      </c>
      <c r="HG162">
        <v>12</v>
      </c>
      <c r="HH162">
        <v>17</v>
      </c>
      <c r="HI162" t="s">
        <v>275</v>
      </c>
      <c r="HL162" t="s">
        <v>2264</v>
      </c>
      <c r="HM162" t="s">
        <v>3782</v>
      </c>
      <c r="HO162" t="s">
        <v>3783</v>
      </c>
      <c r="HP162" t="s">
        <v>3784</v>
      </c>
      <c r="HQ162" t="s">
        <v>3785</v>
      </c>
      <c r="HR162" t="s">
        <v>3786</v>
      </c>
      <c r="HT162" t="s">
        <v>3787</v>
      </c>
      <c r="HW162">
        <v>-24</v>
      </c>
      <c r="HX162">
        <v>3985728</v>
      </c>
      <c r="HY162" t="s">
        <v>3788</v>
      </c>
      <c r="HZ162">
        <v>3985678</v>
      </c>
      <c r="IC162">
        <v>-0.5</v>
      </c>
      <c r="ID162">
        <v>1</v>
      </c>
      <c r="IM162">
        <v>95</v>
      </c>
      <c r="IU162">
        <v>3</v>
      </c>
      <c r="IV162">
        <f>IF(AND(Table1[[#This Row],[R/P]]="P",Table1[[#This Row],[PaRes]]&lt;&gt;"SCRBL",Table1[[#This Row],[PaRes]]&lt;&gt;"RUN",Table1[[#This Row],[Penalty]]&lt;&gt;1),1,0)</f>
        <v>1</v>
      </c>
      <c r="IW162">
        <f>IF(AND(Table1[[#This Row],[Pass Play]]=1,Table1[[#This Row],[PaRes]]&lt;&gt;"SAC"),1,0)</f>
        <v>1</v>
      </c>
      <c r="IX162">
        <f>IF(Table1[[#This Row],[PaRes]]="COM",1,0)</f>
        <v>0</v>
      </c>
      <c r="IY162">
        <f>IF(Table1[[#This Row],[Pass Play]]=1,Table1[[#This Row],[Gn]],0)</f>
        <v>0</v>
      </c>
      <c r="IZ162">
        <f>IF(AND(Table1[[#This Row],[Pass Play]]=1,Table1[[#This Row],[EFF]]="Y"),1,0)</f>
        <v>0</v>
      </c>
      <c r="JA162">
        <f>IF(AND(Table1[[#This Row],[Pass Play]]=1,Table1[[#This Row],[EFF]]="Y"),Table1[[#This Row],[Gn]],0)</f>
        <v>0</v>
      </c>
      <c r="JB162">
        <f>IF(AND(Table1[[#This Row],[Pass Play]]=1,Table1[[#This Row],[Gn]]&gt;=15),1,0)</f>
        <v>0</v>
      </c>
      <c r="JC162">
        <f>IF(AND(Table1[[#This Row],[Pass Play]]=1,Table1[[#This Row],[Big Play Passes]]=1),Table1[[#This Row],[Gn]],0)</f>
        <v>0</v>
      </c>
      <c r="JD162">
        <f>IF(AND(OR(Table1[[#This Row],[R/P]]="R",Table1[[#This Row],[PaRes]]="SCRBL",Table1[[#This Row],[PaRes]]="RUN"),Table1[[#This Row],[Penalty]]&lt;&gt;1),1,0)</f>
        <v>0</v>
      </c>
      <c r="JE162">
        <f>IF(Table1[[#This Row],[Rush Attempts]]=1,Table1[[#This Row],[Gn]],0)</f>
        <v>0</v>
      </c>
      <c r="JF162">
        <f>IF(AND(Table1[[#This Row],[Rush Attempts]]=1,Table1[[#This Row],[EFF]]="Y"),1,0)</f>
        <v>0</v>
      </c>
      <c r="JG162">
        <f>IF(AND(Table1[[#This Row],[Rush Attempts]]=1,Table1[[#This Row],[EFF]]="Y"),Table1[[#This Row],[Gn]],0)</f>
        <v>0</v>
      </c>
      <c r="JH162">
        <f>IF(AND(Table1[[#This Row],[Rush Attempts]]=1,Table1[[#This Row],[Gn]]&gt;=10),1,0)</f>
        <v>0</v>
      </c>
      <c r="JI162">
        <f>IF(AND(Table1[[#This Row],[Rush Attempts]]=1,Table1[[#This Row],[Big Play Run]]=1),Table1[[#This Row],[Gn]],0)</f>
        <v>0</v>
      </c>
      <c r="JJ162">
        <f>IF(Table1[[#This Row],[PaRes]]="SAC",1,0)</f>
        <v>0</v>
      </c>
      <c r="JK162">
        <f>IF(Table1[[#This Row],[Sacks]]=1,Table1[[#This Row],[Gn]],0)</f>
        <v>0</v>
      </c>
      <c r="JL162">
        <f>IF(Table1[[#This Row],[PaRes]]="INT",1,0)</f>
        <v>0</v>
      </c>
      <c r="JM162">
        <f>IF(Table1[[#This Row],[pff_PENALTY]]&lt;&gt;"",1,0)</f>
        <v>0</v>
      </c>
      <c r="JN162">
        <f>Table1[[#This Row],[pff_PENYARDS]]</f>
        <v>0</v>
      </c>
      <c r="JO162">
        <f>IF(Table1[[#This Row],[S/End]]="TD",1,0)</f>
        <v>0</v>
      </c>
      <c r="JP162">
        <f>IF(OR(Table1[[#This Row],[S/End]]="FGGD"),1,0)</f>
        <v>0</v>
      </c>
      <c r="JQ162">
        <f>IF(OR(Table1[[#This Row],[S/End]]="FUM",Table1[[#This Row],[S/End]]="INT"),1,0)</f>
        <v>0</v>
      </c>
      <c r="JR162">
        <f>IF(AND(Table1[[#This Row],[Touchdown]]=1,Table1[[#This Row],[Pass Play]]=1),1,0)</f>
        <v>0</v>
      </c>
      <c r="JS162">
        <f t="shared" si="8"/>
        <v>0</v>
      </c>
      <c r="JT162">
        <f>IF(AND(OR(Table1[[#This Row],[Pass Play]]=1,Table1[[#This Row],[Rush Attempts]]=1),Table1[[#This Row],[Dn]]=3),1,0)</f>
        <v>0</v>
      </c>
      <c r="JU162">
        <f>IF(AND(Table1[[#This Row],[3rd down attempt]]=1,Table1[[#This Row],[EFF]]="Y"),1,0)</f>
        <v>0</v>
      </c>
      <c r="JV162">
        <f>IF(AND(Table1[[#This Row],[3rd down attempt]]=1,Table1[[#This Row],[Dist]]&gt;=7),1,0)</f>
        <v>0</v>
      </c>
      <c r="JW162">
        <f>IF(AND(OR(Table1[[#This Row],[Pass Play]]=1,Table1[[#This Row],[Rush Attempts]]=1),Table1[[#This Row],[Dn]]=4),1,0)</f>
        <v>0</v>
      </c>
      <c r="JX162">
        <f>IF(AND(Table1[[#This Row],[4th down attempt]]=1,Table1[[#This Row],[EFF]]="Y"),1,0)</f>
        <v>0</v>
      </c>
      <c r="JY162">
        <f>IF(AND(OR(Table1[[#This Row],[Pass Play]]=1,Table1[[#This Row],[Rush Attempts]]=1),Table1[[#This Row],[FPos]]&gt;=0,Table1[[#This Row],[FPos]]&lt;=20),1,0)</f>
        <v>0</v>
      </c>
      <c r="JZ162">
        <f>IF(AND(OR(Table1[[#This Row],[Pass Play]]=1,Table1[[#This Row],[Rush Attempts]]=1),Table1[[#This Row],[Dist]]&lt;=Table1[[#This Row],[Gn]]),1,0)</f>
        <v>0</v>
      </c>
      <c r="KA162">
        <f>IF(Table1[[#This Row],[S/End]]&lt;&gt;"",1,0)</f>
        <v>0</v>
      </c>
      <c r="KB162">
        <f>IF(Table1[[#This Row],[S/End]]="TD",1,0)</f>
        <v>0</v>
      </c>
      <c r="KC162">
        <f>IF(Table1[[#This Row],[S/End]]="FGGD",1,0)</f>
        <v>0</v>
      </c>
      <c r="KD162">
        <f>IF(AND(OR(Table1[[#This Row],[Pass Play]]=1,Table1[[#This Row],[Rush Attempts]]=1),Table1[[#This Row],[Gn]]&lt;0),1,0)</f>
        <v>0</v>
      </c>
      <c r="KE162" s="375">
        <f>IF(AND(Table1[[#This Row],[pff_DRVENDPSN]]=3,Table1[[#This Row],[pff_DRVENDEVENT]]="PUNT"),1,0)</f>
        <v>1</v>
      </c>
    </row>
    <row r="163" spans="1:291" hidden="1">
      <c r="A163">
        <v>38</v>
      </c>
      <c r="B163">
        <v>2103</v>
      </c>
      <c r="C163" t="s">
        <v>14477</v>
      </c>
      <c r="D163">
        <v>3</v>
      </c>
      <c r="E163">
        <v>3</v>
      </c>
      <c r="F163">
        <v>11</v>
      </c>
      <c r="G163">
        <v>2</v>
      </c>
      <c r="H163">
        <v>-24</v>
      </c>
      <c r="J163" t="s">
        <v>298</v>
      </c>
      <c r="K163">
        <v>12</v>
      </c>
      <c r="L163" t="s">
        <v>1595</v>
      </c>
      <c r="M163" t="s">
        <v>3790</v>
      </c>
      <c r="N163" t="s">
        <v>319</v>
      </c>
      <c r="P163" t="s">
        <v>3791</v>
      </c>
      <c r="W163" t="s">
        <v>257</v>
      </c>
      <c r="X163" t="s">
        <v>3792</v>
      </c>
      <c r="AE163" t="s">
        <v>3793</v>
      </c>
      <c r="AF163" t="s">
        <v>3794</v>
      </c>
      <c r="AG163" t="s">
        <v>3792</v>
      </c>
      <c r="AH163" t="s">
        <v>257</v>
      </c>
      <c r="AJ163">
        <v>15</v>
      </c>
      <c r="AL163" t="s">
        <v>614</v>
      </c>
      <c r="AP163">
        <v>15</v>
      </c>
      <c r="AY163">
        <v>4</v>
      </c>
      <c r="BJ163" t="s">
        <v>261</v>
      </c>
      <c r="BQ163">
        <f t="shared" si="6"/>
        <v>0</v>
      </c>
      <c r="BR163">
        <f t="shared" si="7"/>
        <v>1</v>
      </c>
      <c r="BT163" t="s">
        <v>3091</v>
      </c>
      <c r="BV163">
        <v>10</v>
      </c>
      <c r="BX163">
        <v>0</v>
      </c>
      <c r="BY163" t="s">
        <v>3795</v>
      </c>
      <c r="CD163" s="3">
        <v>0.41319444444444442</v>
      </c>
      <c r="CF163" t="s">
        <v>3796</v>
      </c>
      <c r="CJ163">
        <v>0</v>
      </c>
      <c r="CK163" t="s">
        <v>3797</v>
      </c>
      <c r="CL163" s="4">
        <v>38444</v>
      </c>
      <c r="CM163" t="s">
        <v>3798</v>
      </c>
      <c r="CN163" t="s">
        <v>3799</v>
      </c>
      <c r="CO163">
        <v>10</v>
      </c>
      <c r="CP163" t="s">
        <v>3800</v>
      </c>
      <c r="CQ163" t="s">
        <v>282</v>
      </c>
      <c r="CR163" t="s">
        <v>3091</v>
      </c>
      <c r="CU163" t="s">
        <v>3047</v>
      </c>
      <c r="CW163">
        <v>0</v>
      </c>
      <c r="CY163">
        <v>3</v>
      </c>
      <c r="CZ163" t="s">
        <v>614</v>
      </c>
      <c r="DA163">
        <v>-26</v>
      </c>
      <c r="DB163">
        <v>3</v>
      </c>
      <c r="DC163" t="s">
        <v>1609</v>
      </c>
      <c r="DD163">
        <v>-25</v>
      </c>
      <c r="DF163" t="s">
        <v>3801</v>
      </c>
      <c r="DK163">
        <v>2</v>
      </c>
      <c r="DL163" s="4">
        <v>44456</v>
      </c>
      <c r="DM163">
        <v>20140</v>
      </c>
      <c r="DN163">
        <v>2021</v>
      </c>
      <c r="DO163">
        <v>0</v>
      </c>
      <c r="DQ163">
        <v>79327</v>
      </c>
      <c r="DR163">
        <v>104</v>
      </c>
      <c r="DU163" t="s">
        <v>294</v>
      </c>
      <c r="DV163" t="s">
        <v>294</v>
      </c>
      <c r="DX163">
        <v>17</v>
      </c>
      <c r="DY163" t="s">
        <v>275</v>
      </c>
      <c r="EE163">
        <v>0</v>
      </c>
      <c r="EF163" t="s">
        <v>3802</v>
      </c>
      <c r="EG163" t="s">
        <v>701</v>
      </c>
      <c r="EH163">
        <v>0</v>
      </c>
      <c r="EI163" t="s">
        <v>3803</v>
      </c>
      <c r="EJ163" t="s">
        <v>454</v>
      </c>
      <c r="EK163" t="s">
        <v>585</v>
      </c>
      <c r="EL163" t="s">
        <v>3804</v>
      </c>
      <c r="EM163" t="s">
        <v>3805</v>
      </c>
      <c r="EO163" t="s">
        <v>269</v>
      </c>
      <c r="EP163" t="s">
        <v>345</v>
      </c>
      <c r="EQ163">
        <v>1</v>
      </c>
      <c r="ET163" t="s">
        <v>3806</v>
      </c>
      <c r="FE163">
        <v>0</v>
      </c>
      <c r="FF163">
        <v>4</v>
      </c>
      <c r="FG163" t="s">
        <v>308</v>
      </c>
      <c r="FH163" t="s">
        <v>309</v>
      </c>
      <c r="FI163" t="s">
        <v>1357</v>
      </c>
      <c r="FL163">
        <v>0</v>
      </c>
      <c r="FN163">
        <v>0</v>
      </c>
      <c r="FQ163">
        <v>0</v>
      </c>
      <c r="FS163" t="s">
        <v>354</v>
      </c>
      <c r="FU163" t="s">
        <v>257</v>
      </c>
      <c r="FW163" t="s">
        <v>397</v>
      </c>
      <c r="FX163" t="s">
        <v>1030</v>
      </c>
      <c r="FY163">
        <v>0</v>
      </c>
      <c r="GA163">
        <v>17.100000000000001</v>
      </c>
      <c r="GB163">
        <v>7</v>
      </c>
      <c r="GC163">
        <v>0</v>
      </c>
      <c r="GD163" t="s">
        <v>3807</v>
      </c>
      <c r="GE163" t="s">
        <v>355</v>
      </c>
      <c r="GF163">
        <v>0</v>
      </c>
      <c r="GG163" t="s">
        <v>257</v>
      </c>
      <c r="GJ163">
        <v>1</v>
      </c>
      <c r="GK163">
        <v>0</v>
      </c>
      <c r="GM163" t="s">
        <v>3808</v>
      </c>
      <c r="GO163">
        <v>1</v>
      </c>
      <c r="HA163" t="s">
        <v>3809</v>
      </c>
      <c r="HC163" t="s">
        <v>313</v>
      </c>
      <c r="HD163" t="s">
        <v>313</v>
      </c>
      <c r="HE163" t="s">
        <v>3810</v>
      </c>
      <c r="HF163">
        <v>0</v>
      </c>
      <c r="HG163">
        <v>12</v>
      </c>
      <c r="HH163">
        <v>17</v>
      </c>
      <c r="HI163" t="s">
        <v>275</v>
      </c>
      <c r="HL163">
        <v>4</v>
      </c>
      <c r="HW163">
        <v>-26</v>
      </c>
      <c r="HX163">
        <v>3985763</v>
      </c>
      <c r="HY163" t="s">
        <v>3811</v>
      </c>
      <c r="HZ163">
        <v>3985728</v>
      </c>
      <c r="IC163">
        <v>0</v>
      </c>
      <c r="ID163">
        <v>0</v>
      </c>
      <c r="IM163">
        <v>96</v>
      </c>
      <c r="IO163" t="s">
        <v>3801</v>
      </c>
      <c r="IQ163" t="s">
        <v>3801</v>
      </c>
      <c r="IR163" t="s">
        <v>3273</v>
      </c>
      <c r="IU163">
        <v>3</v>
      </c>
      <c r="IV163">
        <f>IF(AND(Table1[[#This Row],[R/P]]="P",Table1[[#This Row],[PaRes]]&lt;&gt;"SCRBL",Table1[[#This Row],[PaRes]]&lt;&gt;"RUN",Table1[[#This Row],[Penalty]]&lt;&gt;1),1,0)</f>
        <v>0</v>
      </c>
      <c r="IW163">
        <f>IF(AND(Table1[[#This Row],[Pass Play]]=1,Table1[[#This Row],[PaRes]]&lt;&gt;"SAC"),1,0)</f>
        <v>0</v>
      </c>
      <c r="IX163">
        <f>IF(Table1[[#This Row],[PaRes]]="COM",1,0)</f>
        <v>0</v>
      </c>
      <c r="IY163">
        <f>IF(Table1[[#This Row],[Pass Play]]=1,Table1[[#This Row],[Gn]],0)</f>
        <v>0</v>
      </c>
      <c r="IZ163">
        <f>IF(AND(Table1[[#This Row],[Pass Play]]=1,Table1[[#This Row],[EFF]]="Y"),1,0)</f>
        <v>0</v>
      </c>
      <c r="JA163">
        <f>IF(AND(Table1[[#This Row],[Pass Play]]=1,Table1[[#This Row],[EFF]]="Y"),Table1[[#This Row],[Gn]],0)</f>
        <v>0</v>
      </c>
      <c r="JB163">
        <f>IF(AND(Table1[[#This Row],[Pass Play]]=1,Table1[[#This Row],[Gn]]&gt;=15),1,0)</f>
        <v>0</v>
      </c>
      <c r="JC163">
        <f>IF(AND(Table1[[#This Row],[Pass Play]]=1,Table1[[#This Row],[Big Play Passes]]=1),Table1[[#This Row],[Gn]],0)</f>
        <v>0</v>
      </c>
      <c r="JD163">
        <f>IF(AND(OR(Table1[[#This Row],[R/P]]="R",Table1[[#This Row],[PaRes]]="SCRBL",Table1[[#This Row],[PaRes]]="RUN"),Table1[[#This Row],[Penalty]]&lt;&gt;1),1,0)</f>
        <v>1</v>
      </c>
      <c r="JE163">
        <f>IF(Table1[[#This Row],[Rush Attempts]]=1,Table1[[#This Row],[Gn]],0)</f>
        <v>2</v>
      </c>
      <c r="JF163">
        <f>IF(AND(Table1[[#This Row],[Rush Attempts]]=1,Table1[[#This Row],[EFF]]="Y"),1,0)</f>
        <v>0</v>
      </c>
      <c r="JG163">
        <f>IF(AND(Table1[[#This Row],[Rush Attempts]]=1,Table1[[#This Row],[EFF]]="Y"),Table1[[#This Row],[Gn]],0)</f>
        <v>0</v>
      </c>
      <c r="JH163">
        <f>IF(AND(Table1[[#This Row],[Rush Attempts]]=1,Table1[[#This Row],[Gn]]&gt;=10),1,0)</f>
        <v>0</v>
      </c>
      <c r="JI163">
        <f>IF(AND(Table1[[#This Row],[Rush Attempts]]=1,Table1[[#This Row],[Big Play Run]]=1),Table1[[#This Row],[Gn]],0)</f>
        <v>0</v>
      </c>
      <c r="JJ163">
        <f>IF(Table1[[#This Row],[PaRes]]="SAC",1,0)</f>
        <v>0</v>
      </c>
      <c r="JK163">
        <f>IF(Table1[[#This Row],[Sacks]]=1,Table1[[#This Row],[Gn]],0)</f>
        <v>0</v>
      </c>
      <c r="JL163">
        <f>IF(Table1[[#This Row],[PaRes]]="INT",1,0)</f>
        <v>0</v>
      </c>
      <c r="JM163">
        <f>IF(Table1[[#This Row],[pff_PENALTY]]&lt;&gt;"",1,0)</f>
        <v>0</v>
      </c>
      <c r="JN163">
        <f>Table1[[#This Row],[pff_PENYARDS]]</f>
        <v>0</v>
      </c>
      <c r="JO163">
        <f>IF(Table1[[#This Row],[S/End]]="TD",1,0)</f>
        <v>0</v>
      </c>
      <c r="JP163">
        <f>IF(OR(Table1[[#This Row],[S/End]]="FGGD"),1,0)</f>
        <v>0</v>
      </c>
      <c r="JQ163">
        <f>IF(OR(Table1[[#This Row],[S/End]]="FUM",Table1[[#This Row],[S/End]]="INT"),1,0)</f>
        <v>0</v>
      </c>
      <c r="JR163">
        <f>IF(AND(Table1[[#This Row],[Touchdown]]=1,Table1[[#This Row],[Pass Play]]=1),1,0)</f>
        <v>0</v>
      </c>
      <c r="JS163">
        <f t="shared" si="8"/>
        <v>0</v>
      </c>
      <c r="JT163">
        <f>IF(AND(OR(Table1[[#This Row],[Pass Play]]=1,Table1[[#This Row],[Rush Attempts]]=1),Table1[[#This Row],[Dn]]=3),1,0)</f>
        <v>1</v>
      </c>
      <c r="JU163">
        <f>IF(AND(Table1[[#This Row],[3rd down attempt]]=1,Table1[[#This Row],[EFF]]="Y"),1,0)</f>
        <v>0</v>
      </c>
      <c r="JV163">
        <f>IF(AND(Table1[[#This Row],[3rd down attempt]]=1,Table1[[#This Row],[Dist]]&gt;=7),1,0)</f>
        <v>1</v>
      </c>
      <c r="JW163">
        <f>IF(AND(OR(Table1[[#This Row],[Pass Play]]=1,Table1[[#This Row],[Rush Attempts]]=1),Table1[[#This Row],[Dn]]=4),1,0)</f>
        <v>0</v>
      </c>
      <c r="JX163">
        <f>IF(AND(Table1[[#This Row],[4th down attempt]]=1,Table1[[#This Row],[EFF]]="Y"),1,0)</f>
        <v>0</v>
      </c>
      <c r="JY163">
        <f>IF(AND(OR(Table1[[#This Row],[Pass Play]]=1,Table1[[#This Row],[Rush Attempts]]=1),Table1[[#This Row],[FPos]]&gt;=0,Table1[[#This Row],[FPos]]&lt;=20),1,0)</f>
        <v>0</v>
      </c>
      <c r="JZ163">
        <f>IF(AND(OR(Table1[[#This Row],[Pass Play]]=1,Table1[[#This Row],[Rush Attempts]]=1),Table1[[#This Row],[Dist]]&lt;=Table1[[#This Row],[Gn]]),1,0)</f>
        <v>0</v>
      </c>
      <c r="KA163">
        <f>IF(Table1[[#This Row],[S/End]]&lt;&gt;"",1,0)</f>
        <v>1</v>
      </c>
      <c r="KB163">
        <f>IF(Table1[[#This Row],[S/End]]="TD",1,0)</f>
        <v>0</v>
      </c>
      <c r="KC163">
        <f>IF(Table1[[#This Row],[S/End]]="FGGD",1,0)</f>
        <v>0</v>
      </c>
      <c r="KD163">
        <f>IF(AND(OR(Table1[[#This Row],[Pass Play]]=1,Table1[[#This Row],[Rush Attempts]]=1),Table1[[#This Row],[Gn]]&lt;0),1,0)</f>
        <v>0</v>
      </c>
      <c r="KE163" s="375">
        <f>IF(AND(Table1[[#This Row],[pff_DRVENDPSN]]=3,Table1[[#This Row],[pff_DRVENDEVENT]]="PUNT"),1,0)</f>
        <v>1</v>
      </c>
    </row>
    <row r="164" spans="1:291" hidden="1">
      <c r="A164">
        <v>39</v>
      </c>
      <c r="B164">
        <v>2103</v>
      </c>
      <c r="C164" t="s">
        <v>14477</v>
      </c>
      <c r="D164">
        <v>3</v>
      </c>
      <c r="E164">
        <v>1</v>
      </c>
      <c r="F164">
        <v>10</v>
      </c>
      <c r="G164">
        <v>0</v>
      </c>
      <c r="H164">
        <v>-25</v>
      </c>
      <c r="I164" t="s">
        <v>253</v>
      </c>
      <c r="J164" t="s">
        <v>298</v>
      </c>
      <c r="K164">
        <v>21</v>
      </c>
      <c r="L164">
        <v>21</v>
      </c>
      <c r="M164" t="s">
        <v>3813</v>
      </c>
      <c r="N164" t="s">
        <v>256</v>
      </c>
      <c r="P164" t="s">
        <v>1357</v>
      </c>
      <c r="R164" t="s">
        <v>1474</v>
      </c>
      <c r="T164" t="s">
        <v>3814</v>
      </c>
      <c r="W164" t="s">
        <v>257</v>
      </c>
      <c r="X164" t="s">
        <v>3815</v>
      </c>
      <c r="AE164" t="s">
        <v>573</v>
      </c>
      <c r="AF164" t="s">
        <v>2590</v>
      </c>
      <c r="AG164" t="s">
        <v>3815</v>
      </c>
      <c r="AH164" t="s">
        <v>257</v>
      </c>
      <c r="AJ164">
        <v>22</v>
      </c>
      <c r="AP164">
        <v>15</v>
      </c>
      <c r="BJ164" t="s">
        <v>261</v>
      </c>
      <c r="BQ164">
        <f t="shared" si="6"/>
        <v>0</v>
      </c>
      <c r="BR164">
        <f t="shared" si="7"/>
        <v>3</v>
      </c>
      <c r="BT164" t="s">
        <v>3091</v>
      </c>
      <c r="BV164">
        <v>17</v>
      </c>
      <c r="BX164">
        <v>0</v>
      </c>
      <c r="BY164" t="s">
        <v>3816</v>
      </c>
      <c r="CD164" s="3">
        <v>0.17222222222222225</v>
      </c>
      <c r="CF164" t="s">
        <v>3817</v>
      </c>
      <c r="CJ164">
        <v>0</v>
      </c>
      <c r="CK164" t="s">
        <v>3818</v>
      </c>
      <c r="CL164" s="4">
        <v>38080</v>
      </c>
      <c r="CM164" t="s">
        <v>3819</v>
      </c>
      <c r="CN164" t="s">
        <v>3820</v>
      </c>
      <c r="CO164">
        <v>17</v>
      </c>
      <c r="CP164" t="s">
        <v>268</v>
      </c>
      <c r="CQ164" t="s">
        <v>282</v>
      </c>
      <c r="CR164" t="s">
        <v>3091</v>
      </c>
      <c r="CU164" t="s">
        <v>3424</v>
      </c>
      <c r="CW164">
        <v>0</v>
      </c>
      <c r="CY164">
        <v>1</v>
      </c>
      <c r="CZ164" t="s">
        <v>553</v>
      </c>
      <c r="DA164">
        <v>0</v>
      </c>
      <c r="DB164">
        <v>8</v>
      </c>
      <c r="DC164" t="s">
        <v>1609</v>
      </c>
      <c r="DD164">
        <v>-25</v>
      </c>
      <c r="DF164" t="s">
        <v>3171</v>
      </c>
      <c r="DK164">
        <v>0</v>
      </c>
      <c r="DL164" s="4">
        <v>44456</v>
      </c>
      <c r="DM164">
        <v>20140</v>
      </c>
      <c r="DN164">
        <v>2021</v>
      </c>
      <c r="DO164">
        <v>0</v>
      </c>
      <c r="DQ164">
        <v>79327</v>
      </c>
      <c r="DR164">
        <v>118</v>
      </c>
      <c r="DU164" t="s">
        <v>294</v>
      </c>
      <c r="DV164" t="s">
        <v>294</v>
      </c>
      <c r="DX164">
        <v>17</v>
      </c>
      <c r="DY164" t="s">
        <v>275</v>
      </c>
      <c r="EE164">
        <v>0</v>
      </c>
      <c r="EF164" t="s">
        <v>3821</v>
      </c>
      <c r="EG164" t="s">
        <v>1485</v>
      </c>
      <c r="EH164">
        <v>0</v>
      </c>
      <c r="EJ164" t="s">
        <v>278</v>
      </c>
      <c r="EK164" t="s">
        <v>3822</v>
      </c>
      <c r="EL164" t="s">
        <v>3823</v>
      </c>
      <c r="EM164" t="s">
        <v>3824</v>
      </c>
      <c r="EN164" t="s">
        <v>268</v>
      </c>
      <c r="EO164" t="s">
        <v>269</v>
      </c>
      <c r="EP164" t="s">
        <v>2935</v>
      </c>
      <c r="EQ164">
        <v>0</v>
      </c>
      <c r="ET164" t="s">
        <v>3825</v>
      </c>
      <c r="FE164">
        <v>0</v>
      </c>
      <c r="FF164">
        <v>3</v>
      </c>
      <c r="FG164" t="s">
        <v>429</v>
      </c>
      <c r="FI164" t="s">
        <v>429</v>
      </c>
      <c r="FL164">
        <v>0</v>
      </c>
      <c r="FN164">
        <v>0</v>
      </c>
      <c r="FQ164">
        <v>0</v>
      </c>
      <c r="FS164" t="s">
        <v>287</v>
      </c>
      <c r="FU164" t="s">
        <v>257</v>
      </c>
      <c r="FV164" t="s">
        <v>289</v>
      </c>
      <c r="FW164" t="s">
        <v>431</v>
      </c>
      <c r="FX164" t="s">
        <v>1517</v>
      </c>
      <c r="FY164">
        <v>0</v>
      </c>
      <c r="GA164">
        <v>17.170000000000002</v>
      </c>
      <c r="GB164">
        <v>0</v>
      </c>
      <c r="GC164">
        <v>0</v>
      </c>
      <c r="GF164">
        <v>0</v>
      </c>
      <c r="GG164" t="s">
        <v>257</v>
      </c>
      <c r="GJ164">
        <v>0</v>
      </c>
      <c r="GK164">
        <v>0</v>
      </c>
      <c r="GM164" t="s">
        <v>896</v>
      </c>
      <c r="GO164">
        <v>2</v>
      </c>
      <c r="HA164" t="s">
        <v>3672</v>
      </c>
      <c r="HC164" t="s">
        <v>294</v>
      </c>
      <c r="HD164" t="s">
        <v>294</v>
      </c>
      <c r="HE164" t="s">
        <v>3261</v>
      </c>
      <c r="HF164">
        <v>0</v>
      </c>
      <c r="HG164">
        <v>21</v>
      </c>
      <c r="HH164">
        <v>17</v>
      </c>
      <c r="HI164" t="s">
        <v>275</v>
      </c>
      <c r="HL164">
        <v>3</v>
      </c>
      <c r="HW164">
        <v>-25</v>
      </c>
      <c r="HX164">
        <v>3986406</v>
      </c>
      <c r="HY164" t="s">
        <v>3826</v>
      </c>
      <c r="HZ164">
        <v>3986355</v>
      </c>
      <c r="IC164">
        <v>0</v>
      </c>
      <c r="ID164">
        <v>0</v>
      </c>
      <c r="IM164">
        <v>109</v>
      </c>
      <c r="IO164" t="s">
        <v>3171</v>
      </c>
      <c r="IQ164" t="s">
        <v>3171</v>
      </c>
      <c r="IU164">
        <v>3</v>
      </c>
      <c r="IV164">
        <f>IF(AND(Table1[[#This Row],[R/P]]="P",Table1[[#This Row],[PaRes]]&lt;&gt;"SCRBL",Table1[[#This Row],[PaRes]]&lt;&gt;"RUN",Table1[[#This Row],[Penalty]]&lt;&gt;1),1,0)</f>
        <v>0</v>
      </c>
      <c r="IW164">
        <f>IF(AND(Table1[[#This Row],[Pass Play]]=1,Table1[[#This Row],[PaRes]]&lt;&gt;"SAC"),1,0)</f>
        <v>0</v>
      </c>
      <c r="IX164">
        <f>IF(Table1[[#This Row],[PaRes]]="COM",1,0)</f>
        <v>0</v>
      </c>
      <c r="IY164">
        <f>IF(Table1[[#This Row],[Pass Play]]=1,Table1[[#This Row],[Gn]],0)</f>
        <v>0</v>
      </c>
      <c r="IZ164">
        <f>IF(AND(Table1[[#This Row],[Pass Play]]=1,Table1[[#This Row],[EFF]]="Y"),1,0)</f>
        <v>0</v>
      </c>
      <c r="JA164">
        <f>IF(AND(Table1[[#This Row],[Pass Play]]=1,Table1[[#This Row],[EFF]]="Y"),Table1[[#This Row],[Gn]],0)</f>
        <v>0</v>
      </c>
      <c r="JB164">
        <f>IF(AND(Table1[[#This Row],[Pass Play]]=1,Table1[[#This Row],[Gn]]&gt;=15),1,0)</f>
        <v>0</v>
      </c>
      <c r="JC164">
        <f>IF(AND(Table1[[#This Row],[Pass Play]]=1,Table1[[#This Row],[Big Play Passes]]=1),Table1[[#This Row],[Gn]],0)</f>
        <v>0</v>
      </c>
      <c r="JD164">
        <f>IF(AND(OR(Table1[[#This Row],[R/P]]="R",Table1[[#This Row],[PaRes]]="SCRBL",Table1[[#This Row],[PaRes]]="RUN"),Table1[[#This Row],[Penalty]]&lt;&gt;1),1,0)</f>
        <v>1</v>
      </c>
      <c r="JE164">
        <f>IF(Table1[[#This Row],[Rush Attempts]]=1,Table1[[#This Row],[Gn]],0)</f>
        <v>0</v>
      </c>
      <c r="JF164">
        <f>IF(AND(Table1[[#This Row],[Rush Attempts]]=1,Table1[[#This Row],[EFF]]="Y"),1,0)</f>
        <v>0</v>
      </c>
      <c r="JG164">
        <f>IF(AND(Table1[[#This Row],[Rush Attempts]]=1,Table1[[#This Row],[EFF]]="Y"),Table1[[#This Row],[Gn]],0)</f>
        <v>0</v>
      </c>
      <c r="JH164">
        <f>IF(AND(Table1[[#This Row],[Rush Attempts]]=1,Table1[[#This Row],[Gn]]&gt;=10),1,0)</f>
        <v>0</v>
      </c>
      <c r="JI164">
        <f>IF(AND(Table1[[#This Row],[Rush Attempts]]=1,Table1[[#This Row],[Big Play Run]]=1),Table1[[#This Row],[Gn]],0)</f>
        <v>0</v>
      </c>
      <c r="JJ164">
        <f>IF(Table1[[#This Row],[PaRes]]="SAC",1,0)</f>
        <v>0</v>
      </c>
      <c r="JK164">
        <f>IF(Table1[[#This Row],[Sacks]]=1,Table1[[#This Row],[Gn]],0)</f>
        <v>0</v>
      </c>
      <c r="JL164">
        <f>IF(Table1[[#This Row],[PaRes]]="INT",1,0)</f>
        <v>0</v>
      </c>
      <c r="JM164">
        <f>IF(Table1[[#This Row],[pff_PENALTY]]&lt;&gt;"",1,0)</f>
        <v>0</v>
      </c>
      <c r="JN164">
        <f>Table1[[#This Row],[pff_PENYARDS]]</f>
        <v>0</v>
      </c>
      <c r="JO164">
        <f>IF(Table1[[#This Row],[S/End]]="TD",1,0)</f>
        <v>0</v>
      </c>
      <c r="JP164">
        <f>IF(OR(Table1[[#This Row],[S/End]]="FGGD"),1,0)</f>
        <v>0</v>
      </c>
      <c r="JQ164">
        <f>IF(OR(Table1[[#This Row],[S/End]]="FUM",Table1[[#This Row],[S/End]]="INT"),1,0)</f>
        <v>0</v>
      </c>
      <c r="JR164">
        <f>IF(AND(Table1[[#This Row],[Touchdown]]=1,Table1[[#This Row],[Pass Play]]=1),1,0)</f>
        <v>0</v>
      </c>
      <c r="JS164">
        <f t="shared" si="8"/>
        <v>0</v>
      </c>
      <c r="JT164">
        <f>IF(AND(OR(Table1[[#This Row],[Pass Play]]=1,Table1[[#This Row],[Rush Attempts]]=1),Table1[[#This Row],[Dn]]=3),1,0)</f>
        <v>0</v>
      </c>
      <c r="JU164">
        <f>IF(AND(Table1[[#This Row],[3rd down attempt]]=1,Table1[[#This Row],[EFF]]="Y"),1,0)</f>
        <v>0</v>
      </c>
      <c r="JV164">
        <f>IF(AND(Table1[[#This Row],[3rd down attempt]]=1,Table1[[#This Row],[Dist]]&gt;=7),1,0)</f>
        <v>0</v>
      </c>
      <c r="JW164">
        <f>IF(AND(OR(Table1[[#This Row],[Pass Play]]=1,Table1[[#This Row],[Rush Attempts]]=1),Table1[[#This Row],[Dn]]=4),1,0)</f>
        <v>0</v>
      </c>
      <c r="JX164">
        <f>IF(AND(Table1[[#This Row],[4th down attempt]]=1,Table1[[#This Row],[EFF]]="Y"),1,0)</f>
        <v>0</v>
      </c>
      <c r="JY164">
        <f>IF(AND(OR(Table1[[#This Row],[Pass Play]]=1,Table1[[#This Row],[Rush Attempts]]=1),Table1[[#This Row],[FPos]]&gt;=0,Table1[[#This Row],[FPos]]&lt;=20),1,0)</f>
        <v>0</v>
      </c>
      <c r="JZ164">
        <f>IF(AND(OR(Table1[[#This Row],[Pass Play]]=1,Table1[[#This Row],[Rush Attempts]]=1),Table1[[#This Row],[Dist]]&lt;=Table1[[#This Row],[Gn]]),1,0)</f>
        <v>0</v>
      </c>
      <c r="KA164">
        <f>IF(Table1[[#This Row],[S/End]]&lt;&gt;"",1,0)</f>
        <v>0</v>
      </c>
      <c r="KB164">
        <f>IF(Table1[[#This Row],[S/End]]="TD",1,0)</f>
        <v>0</v>
      </c>
      <c r="KC164">
        <f>IF(Table1[[#This Row],[S/End]]="FGGD",1,0)</f>
        <v>0</v>
      </c>
      <c r="KD164">
        <f>IF(AND(OR(Table1[[#This Row],[Pass Play]]=1,Table1[[#This Row],[Rush Attempts]]=1),Table1[[#This Row],[Gn]]&lt;0),1,0)</f>
        <v>0</v>
      </c>
      <c r="KE164" s="375">
        <f>IF(AND(Table1[[#This Row],[pff_DRVENDPSN]]=3,Table1[[#This Row],[pff_DRVENDEVENT]]="PUNT"),1,0)</f>
        <v>0</v>
      </c>
    </row>
    <row r="165" spans="1:291" hidden="1">
      <c r="A165">
        <v>40</v>
      </c>
      <c r="B165">
        <v>2103</v>
      </c>
      <c r="C165" t="s">
        <v>14477</v>
      </c>
      <c r="D165">
        <v>3</v>
      </c>
      <c r="E165">
        <v>2</v>
      </c>
      <c r="F165">
        <v>10</v>
      </c>
      <c r="G165">
        <v>16</v>
      </c>
      <c r="H165">
        <v>-25</v>
      </c>
      <c r="J165" t="s">
        <v>254</v>
      </c>
      <c r="K165">
        <v>11</v>
      </c>
      <c r="L165">
        <v>11</v>
      </c>
      <c r="M165" t="s">
        <v>3828</v>
      </c>
      <c r="N165" t="s">
        <v>1037</v>
      </c>
      <c r="P165" t="s">
        <v>257</v>
      </c>
      <c r="S165" t="s">
        <v>3416</v>
      </c>
      <c r="W165" t="s">
        <v>253</v>
      </c>
      <c r="X165" t="s">
        <v>3829</v>
      </c>
      <c r="Y165" t="s">
        <v>3830</v>
      </c>
      <c r="Z165" t="s">
        <v>3831</v>
      </c>
      <c r="AB165" t="s">
        <v>325</v>
      </c>
      <c r="AC165" t="s">
        <v>326</v>
      </c>
      <c r="AJ165">
        <v>22</v>
      </c>
      <c r="AK165" t="s">
        <v>327</v>
      </c>
      <c r="AP165">
        <v>15</v>
      </c>
      <c r="BJ165" t="s">
        <v>257</v>
      </c>
      <c r="BQ165">
        <f t="shared" si="6"/>
        <v>1</v>
      </c>
      <c r="BR165">
        <f t="shared" si="7"/>
        <v>0</v>
      </c>
      <c r="BT165" t="s">
        <v>3091</v>
      </c>
      <c r="BV165">
        <v>17</v>
      </c>
      <c r="BX165">
        <v>0</v>
      </c>
      <c r="BY165" t="s">
        <v>3832</v>
      </c>
      <c r="CA165">
        <v>1</v>
      </c>
      <c r="CD165" s="3">
        <v>0.14583333333333334</v>
      </c>
      <c r="CE165" t="s">
        <v>257</v>
      </c>
      <c r="CF165" t="s">
        <v>3833</v>
      </c>
      <c r="CG165">
        <v>7</v>
      </c>
      <c r="CI165" t="s">
        <v>331</v>
      </c>
      <c r="CJ165">
        <v>0</v>
      </c>
      <c r="CK165" t="s">
        <v>3834</v>
      </c>
      <c r="CL165" s="4">
        <v>38444</v>
      </c>
      <c r="CM165" t="s">
        <v>3835</v>
      </c>
      <c r="CN165" t="s">
        <v>3836</v>
      </c>
      <c r="CO165">
        <v>17</v>
      </c>
      <c r="CP165" t="s">
        <v>3401</v>
      </c>
      <c r="CQ165" t="s">
        <v>269</v>
      </c>
      <c r="CR165" t="s">
        <v>3091</v>
      </c>
      <c r="CU165" t="s">
        <v>3119</v>
      </c>
      <c r="CW165">
        <v>0</v>
      </c>
      <c r="CY165">
        <v>2</v>
      </c>
      <c r="CZ165" t="s">
        <v>553</v>
      </c>
      <c r="DA165">
        <v>0</v>
      </c>
      <c r="DB165">
        <v>8</v>
      </c>
      <c r="DC165" t="s">
        <v>1609</v>
      </c>
      <c r="DD165">
        <v>-25</v>
      </c>
      <c r="DF165" t="s">
        <v>3401</v>
      </c>
      <c r="DK165">
        <v>16</v>
      </c>
      <c r="DL165" s="4">
        <v>44456</v>
      </c>
      <c r="DM165">
        <v>20140</v>
      </c>
      <c r="DN165">
        <v>2021</v>
      </c>
      <c r="DO165">
        <v>0</v>
      </c>
      <c r="DQ165">
        <v>79327</v>
      </c>
      <c r="DR165">
        <v>119</v>
      </c>
      <c r="DU165" t="s">
        <v>257</v>
      </c>
      <c r="DV165" t="s">
        <v>274</v>
      </c>
      <c r="DX165">
        <v>17</v>
      </c>
      <c r="DY165" t="s">
        <v>275</v>
      </c>
      <c r="EE165">
        <v>0</v>
      </c>
      <c r="EF165" t="s">
        <v>1978</v>
      </c>
      <c r="EG165" t="s">
        <v>422</v>
      </c>
      <c r="EH165">
        <v>0</v>
      </c>
      <c r="EI165" t="s">
        <v>1979</v>
      </c>
      <c r="EJ165" t="s">
        <v>340</v>
      </c>
      <c r="EK165" t="s">
        <v>486</v>
      </c>
      <c r="EL165" t="s">
        <v>3837</v>
      </c>
      <c r="EM165" t="s">
        <v>3838</v>
      </c>
      <c r="EN165" t="s">
        <v>649</v>
      </c>
      <c r="EO165" t="s">
        <v>282</v>
      </c>
      <c r="EP165" t="s">
        <v>490</v>
      </c>
      <c r="EQ165">
        <v>0</v>
      </c>
      <c r="ER165" t="s">
        <v>491</v>
      </c>
      <c r="ET165" t="s">
        <v>3839</v>
      </c>
      <c r="EU165">
        <v>-1</v>
      </c>
      <c r="EV165" t="s">
        <v>257</v>
      </c>
      <c r="EW165" t="s">
        <v>1983</v>
      </c>
      <c r="EX165" t="s">
        <v>462</v>
      </c>
      <c r="EY165" t="s">
        <v>492</v>
      </c>
      <c r="FB165" t="s">
        <v>2937</v>
      </c>
      <c r="FC165" t="s">
        <v>3840</v>
      </c>
      <c r="FE165">
        <v>0</v>
      </c>
      <c r="FF165">
        <v>7</v>
      </c>
      <c r="FL165">
        <v>0</v>
      </c>
      <c r="FN165">
        <v>0</v>
      </c>
      <c r="FQ165">
        <v>0</v>
      </c>
      <c r="FS165" t="s">
        <v>462</v>
      </c>
      <c r="FV165" t="s">
        <v>777</v>
      </c>
      <c r="FY165">
        <v>0</v>
      </c>
      <c r="GA165">
        <v>17.170000000000002</v>
      </c>
      <c r="GB165">
        <v>0</v>
      </c>
      <c r="GC165">
        <v>0</v>
      </c>
      <c r="GD165" t="s">
        <v>3604</v>
      </c>
      <c r="GE165" t="s">
        <v>355</v>
      </c>
      <c r="GF165">
        <v>1</v>
      </c>
      <c r="GI165">
        <v>1.9</v>
      </c>
      <c r="GJ165">
        <v>0</v>
      </c>
      <c r="GK165">
        <v>0</v>
      </c>
      <c r="GM165" t="s">
        <v>3841</v>
      </c>
      <c r="GN165">
        <v>17</v>
      </c>
      <c r="GO165">
        <v>14</v>
      </c>
      <c r="GP165" t="s">
        <v>499</v>
      </c>
      <c r="GR165">
        <v>47</v>
      </c>
      <c r="HA165" t="s">
        <v>3842</v>
      </c>
      <c r="HB165" t="s">
        <v>3843</v>
      </c>
      <c r="HC165" t="s">
        <v>313</v>
      </c>
      <c r="HD165" t="s">
        <v>313</v>
      </c>
      <c r="HE165" t="s">
        <v>3844</v>
      </c>
      <c r="HF165">
        <v>0</v>
      </c>
      <c r="HG165">
        <v>11</v>
      </c>
      <c r="HH165">
        <v>17</v>
      </c>
      <c r="HI165" t="s">
        <v>275</v>
      </c>
      <c r="HL165">
        <v>4</v>
      </c>
      <c r="HM165" t="s">
        <v>3401</v>
      </c>
      <c r="HO165" t="s">
        <v>3845</v>
      </c>
      <c r="HP165" t="s">
        <v>3846</v>
      </c>
      <c r="HQ165" t="s">
        <v>3847</v>
      </c>
      <c r="HR165" t="s">
        <v>3848</v>
      </c>
      <c r="HT165" t="s">
        <v>3849</v>
      </c>
      <c r="HW165">
        <v>-41</v>
      </c>
      <c r="HX165">
        <v>3986437</v>
      </c>
      <c r="HY165" t="s">
        <v>492</v>
      </c>
      <c r="HZ165">
        <v>3986406</v>
      </c>
      <c r="IC165">
        <v>0</v>
      </c>
      <c r="ID165">
        <v>0</v>
      </c>
      <c r="IM165">
        <v>110</v>
      </c>
      <c r="IQ165" t="s">
        <v>3169</v>
      </c>
      <c r="IU165">
        <v>3</v>
      </c>
      <c r="IV165">
        <f>IF(AND(Table1[[#This Row],[R/P]]="P",Table1[[#This Row],[PaRes]]&lt;&gt;"SCRBL",Table1[[#This Row],[PaRes]]&lt;&gt;"RUN",Table1[[#This Row],[Penalty]]&lt;&gt;1),1,0)</f>
        <v>1</v>
      </c>
      <c r="IW165">
        <f>IF(AND(Table1[[#This Row],[Pass Play]]=1,Table1[[#This Row],[PaRes]]&lt;&gt;"SAC"),1,0)</f>
        <v>1</v>
      </c>
      <c r="IX165">
        <f>IF(Table1[[#This Row],[PaRes]]="COM",1,0)</f>
        <v>1</v>
      </c>
      <c r="IY165">
        <f>IF(Table1[[#This Row],[Pass Play]]=1,Table1[[#This Row],[Gn]],0)</f>
        <v>16</v>
      </c>
      <c r="IZ165">
        <f>IF(AND(Table1[[#This Row],[Pass Play]]=1,Table1[[#This Row],[EFF]]="Y"),1,0)</f>
        <v>1</v>
      </c>
      <c r="JA165">
        <f>IF(AND(Table1[[#This Row],[Pass Play]]=1,Table1[[#This Row],[EFF]]="Y"),Table1[[#This Row],[Gn]],0)</f>
        <v>16</v>
      </c>
      <c r="JB165">
        <f>IF(AND(Table1[[#This Row],[Pass Play]]=1,Table1[[#This Row],[Gn]]&gt;=15),1,0)</f>
        <v>1</v>
      </c>
      <c r="JC165">
        <f>IF(AND(Table1[[#This Row],[Pass Play]]=1,Table1[[#This Row],[Big Play Passes]]=1),Table1[[#This Row],[Gn]],0)</f>
        <v>16</v>
      </c>
      <c r="JD165">
        <f>IF(AND(OR(Table1[[#This Row],[R/P]]="R",Table1[[#This Row],[PaRes]]="SCRBL",Table1[[#This Row],[PaRes]]="RUN"),Table1[[#This Row],[Penalty]]&lt;&gt;1),1,0)</f>
        <v>0</v>
      </c>
      <c r="JE165">
        <f>IF(Table1[[#This Row],[Rush Attempts]]=1,Table1[[#This Row],[Gn]],0)</f>
        <v>0</v>
      </c>
      <c r="JF165">
        <f>IF(AND(Table1[[#This Row],[Rush Attempts]]=1,Table1[[#This Row],[EFF]]="Y"),1,0)</f>
        <v>0</v>
      </c>
      <c r="JG165">
        <f>IF(AND(Table1[[#This Row],[Rush Attempts]]=1,Table1[[#This Row],[EFF]]="Y"),Table1[[#This Row],[Gn]],0)</f>
        <v>0</v>
      </c>
      <c r="JH165">
        <f>IF(AND(Table1[[#This Row],[Rush Attempts]]=1,Table1[[#This Row],[Gn]]&gt;=10),1,0)</f>
        <v>0</v>
      </c>
      <c r="JI165">
        <f>IF(AND(Table1[[#This Row],[Rush Attempts]]=1,Table1[[#This Row],[Big Play Run]]=1),Table1[[#This Row],[Gn]],0)</f>
        <v>0</v>
      </c>
      <c r="JJ165">
        <f>IF(Table1[[#This Row],[PaRes]]="SAC",1,0)</f>
        <v>0</v>
      </c>
      <c r="JK165">
        <f>IF(Table1[[#This Row],[Sacks]]=1,Table1[[#This Row],[Gn]],0)</f>
        <v>0</v>
      </c>
      <c r="JL165">
        <f>IF(Table1[[#This Row],[PaRes]]="INT",1,0)</f>
        <v>0</v>
      </c>
      <c r="JM165">
        <f>IF(Table1[[#This Row],[pff_PENALTY]]&lt;&gt;"",1,0)</f>
        <v>0</v>
      </c>
      <c r="JN165">
        <f>Table1[[#This Row],[pff_PENYARDS]]</f>
        <v>0</v>
      </c>
      <c r="JO165">
        <f>IF(Table1[[#This Row],[S/End]]="TD",1,0)</f>
        <v>0</v>
      </c>
      <c r="JP165">
        <f>IF(OR(Table1[[#This Row],[S/End]]="FGGD"),1,0)</f>
        <v>0</v>
      </c>
      <c r="JQ165">
        <f>IF(OR(Table1[[#This Row],[S/End]]="FUM",Table1[[#This Row],[S/End]]="INT"),1,0)</f>
        <v>0</v>
      </c>
      <c r="JR165">
        <f>IF(AND(Table1[[#This Row],[Touchdown]]=1,Table1[[#This Row],[Pass Play]]=1),1,0)</f>
        <v>0</v>
      </c>
      <c r="JS165">
        <f t="shared" si="8"/>
        <v>0</v>
      </c>
      <c r="JT165">
        <f>IF(AND(OR(Table1[[#This Row],[Pass Play]]=1,Table1[[#This Row],[Rush Attempts]]=1),Table1[[#This Row],[Dn]]=3),1,0)</f>
        <v>0</v>
      </c>
      <c r="JU165">
        <f>IF(AND(Table1[[#This Row],[3rd down attempt]]=1,Table1[[#This Row],[EFF]]="Y"),1,0)</f>
        <v>0</v>
      </c>
      <c r="JV165">
        <f>IF(AND(Table1[[#This Row],[3rd down attempt]]=1,Table1[[#This Row],[Dist]]&gt;=7),1,0)</f>
        <v>0</v>
      </c>
      <c r="JW165">
        <f>IF(AND(OR(Table1[[#This Row],[Pass Play]]=1,Table1[[#This Row],[Rush Attempts]]=1),Table1[[#This Row],[Dn]]=4),1,0)</f>
        <v>0</v>
      </c>
      <c r="JX165">
        <f>IF(AND(Table1[[#This Row],[4th down attempt]]=1,Table1[[#This Row],[EFF]]="Y"),1,0)</f>
        <v>0</v>
      </c>
      <c r="JY165">
        <f>IF(AND(OR(Table1[[#This Row],[Pass Play]]=1,Table1[[#This Row],[Rush Attempts]]=1),Table1[[#This Row],[FPos]]&gt;=0,Table1[[#This Row],[FPos]]&lt;=20),1,0)</f>
        <v>0</v>
      </c>
      <c r="JZ165">
        <f>IF(AND(OR(Table1[[#This Row],[Pass Play]]=1,Table1[[#This Row],[Rush Attempts]]=1),Table1[[#This Row],[Dist]]&lt;=Table1[[#This Row],[Gn]]),1,0)</f>
        <v>1</v>
      </c>
      <c r="KA165">
        <f>IF(Table1[[#This Row],[S/End]]&lt;&gt;"",1,0)</f>
        <v>0</v>
      </c>
      <c r="KB165">
        <f>IF(Table1[[#This Row],[S/End]]="TD",1,0)</f>
        <v>0</v>
      </c>
      <c r="KC165">
        <f>IF(Table1[[#This Row],[S/End]]="FGGD",1,0)</f>
        <v>0</v>
      </c>
      <c r="KD165">
        <f>IF(AND(OR(Table1[[#This Row],[Pass Play]]=1,Table1[[#This Row],[Rush Attempts]]=1),Table1[[#This Row],[Gn]]&lt;0),1,0)</f>
        <v>0</v>
      </c>
      <c r="KE165" s="375">
        <f>IF(AND(Table1[[#This Row],[pff_DRVENDPSN]]=3,Table1[[#This Row],[pff_DRVENDEVENT]]="PUNT"),1,0)</f>
        <v>0</v>
      </c>
    </row>
    <row r="166" spans="1:291" hidden="1">
      <c r="A166">
        <v>41</v>
      </c>
      <c r="B166">
        <v>2103</v>
      </c>
      <c r="C166" t="s">
        <v>14477</v>
      </c>
      <c r="D166">
        <v>3</v>
      </c>
      <c r="E166">
        <v>1</v>
      </c>
      <c r="F166">
        <v>10</v>
      </c>
      <c r="G166">
        <v>7</v>
      </c>
      <c r="H166">
        <v>-41</v>
      </c>
      <c r="J166" t="s">
        <v>254</v>
      </c>
      <c r="K166">
        <v>11</v>
      </c>
      <c r="L166">
        <v>11</v>
      </c>
      <c r="M166" t="s">
        <v>977</v>
      </c>
      <c r="N166" t="s">
        <v>978</v>
      </c>
      <c r="P166" t="s">
        <v>979</v>
      </c>
      <c r="W166" t="s">
        <v>253</v>
      </c>
      <c r="X166" t="s">
        <v>3851</v>
      </c>
      <c r="Y166" t="s">
        <v>981</v>
      </c>
      <c r="Z166" t="s">
        <v>3852</v>
      </c>
      <c r="AB166" t="s">
        <v>981</v>
      </c>
      <c r="AC166" t="s">
        <v>829</v>
      </c>
      <c r="AJ166">
        <v>88</v>
      </c>
      <c r="AK166" t="s">
        <v>327</v>
      </c>
      <c r="AP166">
        <v>15</v>
      </c>
      <c r="BJ166" t="s">
        <v>257</v>
      </c>
      <c r="BQ166">
        <f t="shared" si="6"/>
        <v>2</v>
      </c>
      <c r="BR166">
        <f t="shared" si="7"/>
        <v>0</v>
      </c>
      <c r="BT166" t="s">
        <v>3091</v>
      </c>
      <c r="BV166">
        <v>17</v>
      </c>
      <c r="BX166">
        <v>0</v>
      </c>
      <c r="BY166" t="s">
        <v>3853</v>
      </c>
      <c r="CA166">
        <v>1</v>
      </c>
      <c r="CD166" s="3">
        <v>0.12291666666666667</v>
      </c>
      <c r="CE166" t="s">
        <v>274</v>
      </c>
      <c r="CF166" t="s">
        <v>3854</v>
      </c>
      <c r="CG166">
        <v>6</v>
      </c>
      <c r="CI166" t="s">
        <v>331</v>
      </c>
      <c r="CJ166">
        <v>0</v>
      </c>
      <c r="CK166" t="s">
        <v>3855</v>
      </c>
      <c r="CL166" s="4">
        <v>38444</v>
      </c>
      <c r="CM166" t="s">
        <v>3856</v>
      </c>
      <c r="CN166" t="s">
        <v>3857</v>
      </c>
      <c r="CO166">
        <v>17</v>
      </c>
      <c r="CQ166" t="s">
        <v>269</v>
      </c>
      <c r="CR166" t="s">
        <v>3091</v>
      </c>
      <c r="CU166" t="s">
        <v>3196</v>
      </c>
      <c r="CW166">
        <v>0</v>
      </c>
      <c r="CY166">
        <v>3</v>
      </c>
      <c r="CZ166" t="s">
        <v>553</v>
      </c>
      <c r="DA166">
        <v>0</v>
      </c>
      <c r="DB166">
        <v>8</v>
      </c>
      <c r="DC166" t="s">
        <v>1609</v>
      </c>
      <c r="DD166">
        <v>-25</v>
      </c>
      <c r="DF166" t="s">
        <v>3412</v>
      </c>
      <c r="DK166">
        <v>7</v>
      </c>
      <c r="DL166" s="4">
        <v>44456</v>
      </c>
      <c r="DM166">
        <v>20140</v>
      </c>
      <c r="DN166">
        <v>2021</v>
      </c>
      <c r="DO166">
        <v>0</v>
      </c>
      <c r="DQ166">
        <v>79327</v>
      </c>
      <c r="DR166">
        <v>120</v>
      </c>
      <c r="DU166" t="s">
        <v>257</v>
      </c>
      <c r="DV166" t="s">
        <v>274</v>
      </c>
      <c r="DX166">
        <v>17</v>
      </c>
      <c r="DY166" t="s">
        <v>275</v>
      </c>
      <c r="EE166">
        <v>0</v>
      </c>
      <c r="EF166" t="s">
        <v>990</v>
      </c>
      <c r="EG166" t="s">
        <v>675</v>
      </c>
      <c r="EH166">
        <v>0</v>
      </c>
      <c r="EJ166" t="s">
        <v>340</v>
      </c>
      <c r="EK166" t="s">
        <v>815</v>
      </c>
      <c r="EL166" t="s">
        <v>3858</v>
      </c>
      <c r="EM166" t="s">
        <v>3859</v>
      </c>
      <c r="EN166" t="s">
        <v>387</v>
      </c>
      <c r="EO166" t="s">
        <v>282</v>
      </c>
      <c r="EP166" t="s">
        <v>490</v>
      </c>
      <c r="EQ166">
        <v>0</v>
      </c>
      <c r="ER166" t="s">
        <v>491</v>
      </c>
      <c r="ET166" t="s">
        <v>3860</v>
      </c>
      <c r="EU166">
        <v>-2</v>
      </c>
      <c r="EV166" t="s">
        <v>348</v>
      </c>
      <c r="EW166" t="s">
        <v>1983</v>
      </c>
      <c r="EX166" t="s">
        <v>350</v>
      </c>
      <c r="EY166" t="s">
        <v>351</v>
      </c>
      <c r="FB166" t="s">
        <v>999</v>
      </c>
      <c r="FC166" t="s">
        <v>3840</v>
      </c>
      <c r="FE166">
        <v>0</v>
      </c>
      <c r="FF166">
        <v>11</v>
      </c>
      <c r="FL166">
        <v>0</v>
      </c>
      <c r="FN166">
        <v>0</v>
      </c>
      <c r="FQ166">
        <v>0</v>
      </c>
      <c r="FS166" t="s">
        <v>462</v>
      </c>
      <c r="FU166" t="s">
        <v>274</v>
      </c>
      <c r="FV166" t="s">
        <v>463</v>
      </c>
      <c r="FW166" t="s">
        <v>431</v>
      </c>
      <c r="FY166">
        <v>1</v>
      </c>
      <c r="GA166">
        <v>17.170000000000002</v>
      </c>
      <c r="GB166">
        <v>0</v>
      </c>
      <c r="GC166">
        <v>1</v>
      </c>
      <c r="GE166" t="s">
        <v>355</v>
      </c>
      <c r="GF166">
        <v>0</v>
      </c>
      <c r="GG166" t="s">
        <v>257</v>
      </c>
      <c r="GI166">
        <v>1.1000000000000001</v>
      </c>
      <c r="GJ166">
        <v>0</v>
      </c>
      <c r="GK166">
        <v>0</v>
      </c>
      <c r="GM166" t="s">
        <v>3861</v>
      </c>
      <c r="GN166">
        <v>9</v>
      </c>
      <c r="GO166">
        <v>2</v>
      </c>
      <c r="GP166" t="s">
        <v>357</v>
      </c>
      <c r="GR166">
        <v>11</v>
      </c>
      <c r="HA166" t="s">
        <v>3702</v>
      </c>
      <c r="HC166" t="s">
        <v>294</v>
      </c>
      <c r="HD166" t="s">
        <v>294</v>
      </c>
      <c r="HE166" t="s">
        <v>3170</v>
      </c>
      <c r="HF166">
        <v>0</v>
      </c>
      <c r="HG166">
        <v>11</v>
      </c>
      <c r="HH166">
        <v>17</v>
      </c>
      <c r="HI166" t="s">
        <v>275</v>
      </c>
      <c r="HL166">
        <v>3</v>
      </c>
      <c r="HM166" t="s">
        <v>3401</v>
      </c>
      <c r="HO166" t="s">
        <v>3845</v>
      </c>
      <c r="HP166" t="s">
        <v>3862</v>
      </c>
      <c r="HQ166" t="s">
        <v>3863</v>
      </c>
      <c r="HR166" t="s">
        <v>3864</v>
      </c>
      <c r="HT166" t="s">
        <v>3707</v>
      </c>
      <c r="HW166">
        <v>-48</v>
      </c>
      <c r="HX166">
        <v>3986679</v>
      </c>
      <c r="HY166" t="s">
        <v>898</v>
      </c>
      <c r="HZ166">
        <v>3986437</v>
      </c>
      <c r="IC166">
        <v>0</v>
      </c>
      <c r="ID166">
        <v>0</v>
      </c>
      <c r="IM166">
        <v>111</v>
      </c>
      <c r="IQ166" t="s">
        <v>3412</v>
      </c>
      <c r="IR166" t="s">
        <v>3109</v>
      </c>
      <c r="IU166">
        <v>3</v>
      </c>
      <c r="IV166">
        <f>IF(AND(Table1[[#This Row],[R/P]]="P",Table1[[#This Row],[PaRes]]&lt;&gt;"SCRBL",Table1[[#This Row],[PaRes]]&lt;&gt;"RUN",Table1[[#This Row],[Penalty]]&lt;&gt;1),1,0)</f>
        <v>1</v>
      </c>
      <c r="IW166">
        <f>IF(AND(Table1[[#This Row],[Pass Play]]=1,Table1[[#This Row],[PaRes]]&lt;&gt;"SAC"),1,0)</f>
        <v>1</v>
      </c>
      <c r="IX166">
        <f>IF(Table1[[#This Row],[PaRes]]="COM",1,0)</f>
        <v>1</v>
      </c>
      <c r="IY166">
        <f>IF(Table1[[#This Row],[Pass Play]]=1,Table1[[#This Row],[Gn]],0)</f>
        <v>7</v>
      </c>
      <c r="IZ166">
        <f>IF(AND(Table1[[#This Row],[Pass Play]]=1,Table1[[#This Row],[EFF]]="Y"),1,0)</f>
        <v>1</v>
      </c>
      <c r="JA166">
        <f>IF(AND(Table1[[#This Row],[Pass Play]]=1,Table1[[#This Row],[EFF]]="Y"),Table1[[#This Row],[Gn]],0)</f>
        <v>7</v>
      </c>
      <c r="JB166">
        <f>IF(AND(Table1[[#This Row],[Pass Play]]=1,Table1[[#This Row],[Gn]]&gt;=15),1,0)</f>
        <v>0</v>
      </c>
      <c r="JC166">
        <f>IF(AND(Table1[[#This Row],[Pass Play]]=1,Table1[[#This Row],[Big Play Passes]]=1),Table1[[#This Row],[Gn]],0)</f>
        <v>0</v>
      </c>
      <c r="JD166">
        <f>IF(AND(OR(Table1[[#This Row],[R/P]]="R",Table1[[#This Row],[PaRes]]="SCRBL",Table1[[#This Row],[PaRes]]="RUN"),Table1[[#This Row],[Penalty]]&lt;&gt;1),1,0)</f>
        <v>0</v>
      </c>
      <c r="JE166">
        <f>IF(Table1[[#This Row],[Rush Attempts]]=1,Table1[[#This Row],[Gn]],0)</f>
        <v>0</v>
      </c>
      <c r="JF166">
        <f>IF(AND(Table1[[#This Row],[Rush Attempts]]=1,Table1[[#This Row],[EFF]]="Y"),1,0)</f>
        <v>0</v>
      </c>
      <c r="JG166">
        <f>IF(AND(Table1[[#This Row],[Rush Attempts]]=1,Table1[[#This Row],[EFF]]="Y"),Table1[[#This Row],[Gn]],0)</f>
        <v>0</v>
      </c>
      <c r="JH166">
        <f>IF(AND(Table1[[#This Row],[Rush Attempts]]=1,Table1[[#This Row],[Gn]]&gt;=10),1,0)</f>
        <v>0</v>
      </c>
      <c r="JI166">
        <f>IF(AND(Table1[[#This Row],[Rush Attempts]]=1,Table1[[#This Row],[Big Play Run]]=1),Table1[[#This Row],[Gn]],0)</f>
        <v>0</v>
      </c>
      <c r="JJ166">
        <f>IF(Table1[[#This Row],[PaRes]]="SAC",1,0)</f>
        <v>0</v>
      </c>
      <c r="JK166">
        <f>IF(Table1[[#This Row],[Sacks]]=1,Table1[[#This Row],[Gn]],0)</f>
        <v>0</v>
      </c>
      <c r="JL166">
        <f>IF(Table1[[#This Row],[PaRes]]="INT",1,0)</f>
        <v>0</v>
      </c>
      <c r="JM166">
        <f>IF(Table1[[#This Row],[pff_PENALTY]]&lt;&gt;"",1,0)</f>
        <v>0</v>
      </c>
      <c r="JN166">
        <f>Table1[[#This Row],[pff_PENYARDS]]</f>
        <v>0</v>
      </c>
      <c r="JO166">
        <f>IF(Table1[[#This Row],[S/End]]="TD",1,0)</f>
        <v>0</v>
      </c>
      <c r="JP166">
        <f>IF(OR(Table1[[#This Row],[S/End]]="FGGD"),1,0)</f>
        <v>0</v>
      </c>
      <c r="JQ166">
        <f>IF(OR(Table1[[#This Row],[S/End]]="FUM",Table1[[#This Row],[S/End]]="INT"),1,0)</f>
        <v>0</v>
      </c>
      <c r="JR166">
        <f>IF(AND(Table1[[#This Row],[Touchdown]]=1,Table1[[#This Row],[Pass Play]]=1),1,0)</f>
        <v>0</v>
      </c>
      <c r="JS166">
        <f t="shared" si="8"/>
        <v>0</v>
      </c>
      <c r="JT166">
        <f>IF(AND(OR(Table1[[#This Row],[Pass Play]]=1,Table1[[#This Row],[Rush Attempts]]=1),Table1[[#This Row],[Dn]]=3),1,0)</f>
        <v>0</v>
      </c>
      <c r="JU166">
        <f>IF(AND(Table1[[#This Row],[3rd down attempt]]=1,Table1[[#This Row],[EFF]]="Y"),1,0)</f>
        <v>0</v>
      </c>
      <c r="JV166">
        <f>IF(AND(Table1[[#This Row],[3rd down attempt]]=1,Table1[[#This Row],[Dist]]&gt;=7),1,0)</f>
        <v>0</v>
      </c>
      <c r="JW166">
        <f>IF(AND(OR(Table1[[#This Row],[Pass Play]]=1,Table1[[#This Row],[Rush Attempts]]=1),Table1[[#This Row],[Dn]]=4),1,0)</f>
        <v>0</v>
      </c>
      <c r="JX166">
        <f>IF(AND(Table1[[#This Row],[4th down attempt]]=1,Table1[[#This Row],[EFF]]="Y"),1,0)</f>
        <v>0</v>
      </c>
      <c r="JY166">
        <f>IF(AND(OR(Table1[[#This Row],[Pass Play]]=1,Table1[[#This Row],[Rush Attempts]]=1),Table1[[#This Row],[FPos]]&gt;=0,Table1[[#This Row],[FPos]]&lt;=20),1,0)</f>
        <v>0</v>
      </c>
      <c r="JZ166">
        <f>IF(AND(OR(Table1[[#This Row],[Pass Play]]=1,Table1[[#This Row],[Rush Attempts]]=1),Table1[[#This Row],[Dist]]&lt;=Table1[[#This Row],[Gn]]),1,0)</f>
        <v>0</v>
      </c>
      <c r="KA166">
        <f>IF(Table1[[#This Row],[S/End]]&lt;&gt;"",1,0)</f>
        <v>0</v>
      </c>
      <c r="KB166">
        <f>IF(Table1[[#This Row],[S/End]]="TD",1,0)</f>
        <v>0</v>
      </c>
      <c r="KC166">
        <f>IF(Table1[[#This Row],[S/End]]="FGGD",1,0)</f>
        <v>0</v>
      </c>
      <c r="KD166">
        <f>IF(AND(OR(Table1[[#This Row],[Pass Play]]=1,Table1[[#This Row],[Rush Attempts]]=1),Table1[[#This Row],[Gn]]&lt;0),1,0)</f>
        <v>0</v>
      </c>
      <c r="KE166" s="375">
        <f>IF(AND(Table1[[#This Row],[pff_DRVENDPSN]]=3,Table1[[#This Row],[pff_DRVENDEVENT]]="PUNT"),1,0)</f>
        <v>0</v>
      </c>
    </row>
    <row r="167" spans="1:291" hidden="1">
      <c r="A167">
        <v>42</v>
      </c>
      <c r="B167">
        <v>2103</v>
      </c>
      <c r="C167" t="s">
        <v>14477</v>
      </c>
      <c r="D167">
        <v>3</v>
      </c>
      <c r="E167">
        <v>2</v>
      </c>
      <c r="F167">
        <v>3</v>
      </c>
      <c r="G167">
        <v>19</v>
      </c>
      <c r="H167">
        <v>-48</v>
      </c>
      <c r="J167" t="s">
        <v>254</v>
      </c>
      <c r="K167">
        <v>21</v>
      </c>
      <c r="L167">
        <v>21</v>
      </c>
      <c r="M167" t="s">
        <v>3866</v>
      </c>
      <c r="N167" t="s">
        <v>440</v>
      </c>
      <c r="P167" t="s">
        <v>3187</v>
      </c>
      <c r="Q167" t="s">
        <v>3188</v>
      </c>
      <c r="S167" t="s">
        <v>3867</v>
      </c>
      <c r="W167" t="s">
        <v>257</v>
      </c>
      <c r="X167" t="s">
        <v>1337</v>
      </c>
      <c r="AE167" t="s">
        <v>1338</v>
      </c>
      <c r="AF167" t="s">
        <v>1339</v>
      </c>
      <c r="AG167" t="s">
        <v>1337</v>
      </c>
      <c r="AH167" t="s">
        <v>274</v>
      </c>
      <c r="AJ167">
        <v>15</v>
      </c>
      <c r="AP167">
        <v>15</v>
      </c>
      <c r="BJ167" t="s">
        <v>274</v>
      </c>
      <c r="BQ167">
        <f t="shared" si="6"/>
        <v>0</v>
      </c>
      <c r="BR167">
        <f t="shared" si="7"/>
        <v>4</v>
      </c>
      <c r="BT167" t="s">
        <v>3091</v>
      </c>
      <c r="BV167">
        <v>17</v>
      </c>
      <c r="BX167">
        <v>0</v>
      </c>
      <c r="BY167" t="s">
        <v>3868</v>
      </c>
      <c r="CD167" s="3">
        <v>9.6527777777777768E-2</v>
      </c>
      <c r="CF167" t="s">
        <v>3869</v>
      </c>
      <c r="CJ167">
        <v>0</v>
      </c>
      <c r="CK167" t="s">
        <v>3870</v>
      </c>
      <c r="CL167" s="4">
        <v>38080</v>
      </c>
      <c r="CM167" t="s">
        <v>3871</v>
      </c>
      <c r="CN167" t="s">
        <v>3872</v>
      </c>
      <c r="CO167">
        <v>17</v>
      </c>
      <c r="CP167" t="s">
        <v>3873</v>
      </c>
      <c r="CQ167" t="s">
        <v>269</v>
      </c>
      <c r="CR167" t="s">
        <v>3091</v>
      </c>
      <c r="CU167" t="s">
        <v>2339</v>
      </c>
      <c r="CW167">
        <v>0</v>
      </c>
      <c r="CY167">
        <v>4</v>
      </c>
      <c r="CZ167" t="s">
        <v>553</v>
      </c>
      <c r="DA167">
        <v>0</v>
      </c>
      <c r="DB167">
        <v>8</v>
      </c>
      <c r="DC167" t="s">
        <v>1609</v>
      </c>
      <c r="DD167">
        <v>-25</v>
      </c>
      <c r="DF167" t="s">
        <v>3170</v>
      </c>
      <c r="DK167">
        <v>19</v>
      </c>
      <c r="DL167" s="4">
        <v>44456</v>
      </c>
      <c r="DM167">
        <v>20140</v>
      </c>
      <c r="DN167">
        <v>2021</v>
      </c>
      <c r="DO167">
        <v>0</v>
      </c>
      <c r="DQ167">
        <v>79327</v>
      </c>
      <c r="DR167">
        <v>121</v>
      </c>
      <c r="DU167" t="s">
        <v>274</v>
      </c>
      <c r="DV167" t="s">
        <v>257</v>
      </c>
      <c r="DX167">
        <v>17</v>
      </c>
      <c r="DY167" t="s">
        <v>275</v>
      </c>
      <c r="EE167">
        <v>0</v>
      </c>
      <c r="EF167" t="s">
        <v>3874</v>
      </c>
      <c r="EG167" t="s">
        <v>3198</v>
      </c>
      <c r="EH167">
        <v>1</v>
      </c>
      <c r="EJ167" t="s">
        <v>278</v>
      </c>
      <c r="EK167" t="s">
        <v>3875</v>
      </c>
      <c r="EL167" t="s">
        <v>3876</v>
      </c>
      <c r="EM167" t="s">
        <v>3877</v>
      </c>
      <c r="EN167" t="s">
        <v>3878</v>
      </c>
      <c r="EO167" t="s">
        <v>282</v>
      </c>
      <c r="EP167" t="s">
        <v>918</v>
      </c>
      <c r="EQ167">
        <v>1</v>
      </c>
      <c r="ET167" t="s">
        <v>3879</v>
      </c>
      <c r="FE167">
        <v>0</v>
      </c>
      <c r="FF167">
        <v>9</v>
      </c>
      <c r="FG167" t="s">
        <v>590</v>
      </c>
      <c r="FI167" t="s">
        <v>590</v>
      </c>
      <c r="FL167">
        <v>0</v>
      </c>
      <c r="FN167">
        <v>0</v>
      </c>
      <c r="FQ167">
        <v>0</v>
      </c>
      <c r="FS167" t="s">
        <v>592</v>
      </c>
      <c r="FU167" t="s">
        <v>257</v>
      </c>
      <c r="FV167" t="s">
        <v>3880</v>
      </c>
      <c r="FW167" t="s">
        <v>431</v>
      </c>
      <c r="FX167" t="s">
        <v>594</v>
      </c>
      <c r="FY167">
        <v>0</v>
      </c>
      <c r="GA167">
        <v>17.170000000000002</v>
      </c>
      <c r="GB167">
        <v>0</v>
      </c>
      <c r="GC167">
        <v>0</v>
      </c>
      <c r="GE167" t="s">
        <v>355</v>
      </c>
      <c r="GF167">
        <v>0</v>
      </c>
      <c r="GG167" t="s">
        <v>257</v>
      </c>
      <c r="GJ167">
        <v>0</v>
      </c>
      <c r="GK167">
        <v>0</v>
      </c>
      <c r="GM167" t="s">
        <v>3881</v>
      </c>
      <c r="GO167">
        <v>0</v>
      </c>
      <c r="HA167" t="s">
        <v>3882</v>
      </c>
      <c r="HC167" t="s">
        <v>294</v>
      </c>
      <c r="HD167" t="s">
        <v>294</v>
      </c>
      <c r="HE167" t="s">
        <v>3195</v>
      </c>
      <c r="HF167">
        <v>0</v>
      </c>
      <c r="HG167">
        <v>21</v>
      </c>
      <c r="HH167">
        <v>17</v>
      </c>
      <c r="HI167" t="s">
        <v>275</v>
      </c>
      <c r="HL167">
        <v>3</v>
      </c>
      <c r="HW167">
        <v>33</v>
      </c>
      <c r="HX167">
        <v>3986746</v>
      </c>
      <c r="HY167" t="s">
        <v>2495</v>
      </c>
      <c r="HZ167">
        <v>3986679</v>
      </c>
      <c r="IC167">
        <v>0.5</v>
      </c>
      <c r="ID167">
        <v>1</v>
      </c>
      <c r="IM167">
        <v>112</v>
      </c>
      <c r="IQ167" t="s">
        <v>3170</v>
      </c>
      <c r="IU167">
        <v>3</v>
      </c>
      <c r="IV167">
        <f>IF(AND(Table1[[#This Row],[R/P]]="P",Table1[[#This Row],[PaRes]]&lt;&gt;"SCRBL",Table1[[#This Row],[PaRes]]&lt;&gt;"RUN",Table1[[#This Row],[Penalty]]&lt;&gt;1),1,0)</f>
        <v>0</v>
      </c>
      <c r="IW167">
        <f>IF(AND(Table1[[#This Row],[Pass Play]]=1,Table1[[#This Row],[PaRes]]&lt;&gt;"SAC"),1,0)</f>
        <v>0</v>
      </c>
      <c r="IX167">
        <f>IF(Table1[[#This Row],[PaRes]]="COM",1,0)</f>
        <v>0</v>
      </c>
      <c r="IY167">
        <f>IF(Table1[[#This Row],[Pass Play]]=1,Table1[[#This Row],[Gn]],0)</f>
        <v>0</v>
      </c>
      <c r="IZ167">
        <f>IF(AND(Table1[[#This Row],[Pass Play]]=1,Table1[[#This Row],[EFF]]="Y"),1,0)</f>
        <v>0</v>
      </c>
      <c r="JA167">
        <f>IF(AND(Table1[[#This Row],[Pass Play]]=1,Table1[[#This Row],[EFF]]="Y"),Table1[[#This Row],[Gn]],0)</f>
        <v>0</v>
      </c>
      <c r="JB167">
        <f>IF(AND(Table1[[#This Row],[Pass Play]]=1,Table1[[#This Row],[Gn]]&gt;=15),1,0)</f>
        <v>0</v>
      </c>
      <c r="JC167">
        <f>IF(AND(Table1[[#This Row],[Pass Play]]=1,Table1[[#This Row],[Big Play Passes]]=1),Table1[[#This Row],[Gn]],0)</f>
        <v>0</v>
      </c>
      <c r="JD167">
        <f>IF(AND(OR(Table1[[#This Row],[R/P]]="R",Table1[[#This Row],[PaRes]]="SCRBL",Table1[[#This Row],[PaRes]]="RUN"),Table1[[#This Row],[Penalty]]&lt;&gt;1),1,0)</f>
        <v>1</v>
      </c>
      <c r="JE167">
        <f>IF(Table1[[#This Row],[Rush Attempts]]=1,Table1[[#This Row],[Gn]],0)</f>
        <v>19</v>
      </c>
      <c r="JF167">
        <f>IF(AND(Table1[[#This Row],[Rush Attempts]]=1,Table1[[#This Row],[EFF]]="Y"),1,0)</f>
        <v>1</v>
      </c>
      <c r="JG167">
        <f>IF(AND(Table1[[#This Row],[Rush Attempts]]=1,Table1[[#This Row],[EFF]]="Y"),Table1[[#This Row],[Gn]],0)</f>
        <v>19</v>
      </c>
      <c r="JH167">
        <f>IF(AND(Table1[[#This Row],[Rush Attempts]]=1,Table1[[#This Row],[Gn]]&gt;=10),1,0)</f>
        <v>1</v>
      </c>
      <c r="JI167">
        <f>IF(AND(Table1[[#This Row],[Rush Attempts]]=1,Table1[[#This Row],[Big Play Run]]=1),Table1[[#This Row],[Gn]],0)</f>
        <v>19</v>
      </c>
      <c r="JJ167">
        <f>IF(Table1[[#This Row],[PaRes]]="SAC",1,0)</f>
        <v>0</v>
      </c>
      <c r="JK167">
        <f>IF(Table1[[#This Row],[Sacks]]=1,Table1[[#This Row],[Gn]],0)</f>
        <v>0</v>
      </c>
      <c r="JL167">
        <f>IF(Table1[[#This Row],[PaRes]]="INT",1,0)</f>
        <v>0</v>
      </c>
      <c r="JM167">
        <f>IF(Table1[[#This Row],[pff_PENALTY]]&lt;&gt;"",1,0)</f>
        <v>0</v>
      </c>
      <c r="JN167">
        <f>Table1[[#This Row],[pff_PENYARDS]]</f>
        <v>0</v>
      </c>
      <c r="JO167">
        <f>IF(Table1[[#This Row],[S/End]]="TD",1,0)</f>
        <v>0</v>
      </c>
      <c r="JP167">
        <f>IF(OR(Table1[[#This Row],[S/End]]="FGGD"),1,0)</f>
        <v>0</v>
      </c>
      <c r="JQ167">
        <f>IF(OR(Table1[[#This Row],[S/End]]="FUM",Table1[[#This Row],[S/End]]="INT"),1,0)</f>
        <v>0</v>
      </c>
      <c r="JR167">
        <f>IF(AND(Table1[[#This Row],[Touchdown]]=1,Table1[[#This Row],[Pass Play]]=1),1,0)</f>
        <v>0</v>
      </c>
      <c r="JS167">
        <f t="shared" si="8"/>
        <v>0</v>
      </c>
      <c r="JT167">
        <f>IF(AND(OR(Table1[[#This Row],[Pass Play]]=1,Table1[[#This Row],[Rush Attempts]]=1),Table1[[#This Row],[Dn]]=3),1,0)</f>
        <v>0</v>
      </c>
      <c r="JU167">
        <f>IF(AND(Table1[[#This Row],[3rd down attempt]]=1,Table1[[#This Row],[EFF]]="Y"),1,0)</f>
        <v>0</v>
      </c>
      <c r="JV167">
        <f>IF(AND(Table1[[#This Row],[3rd down attempt]]=1,Table1[[#This Row],[Dist]]&gt;=7),1,0)</f>
        <v>0</v>
      </c>
      <c r="JW167">
        <f>IF(AND(OR(Table1[[#This Row],[Pass Play]]=1,Table1[[#This Row],[Rush Attempts]]=1),Table1[[#This Row],[Dn]]=4),1,0)</f>
        <v>0</v>
      </c>
      <c r="JX167">
        <f>IF(AND(Table1[[#This Row],[4th down attempt]]=1,Table1[[#This Row],[EFF]]="Y"),1,0)</f>
        <v>0</v>
      </c>
      <c r="JY167">
        <f>IF(AND(OR(Table1[[#This Row],[Pass Play]]=1,Table1[[#This Row],[Rush Attempts]]=1),Table1[[#This Row],[FPos]]&gt;=0,Table1[[#This Row],[FPos]]&lt;=20),1,0)</f>
        <v>0</v>
      </c>
      <c r="JZ167">
        <f>IF(AND(OR(Table1[[#This Row],[Pass Play]]=1,Table1[[#This Row],[Rush Attempts]]=1),Table1[[#This Row],[Dist]]&lt;=Table1[[#This Row],[Gn]]),1,0)</f>
        <v>1</v>
      </c>
      <c r="KA167">
        <f>IF(Table1[[#This Row],[S/End]]&lt;&gt;"",1,0)</f>
        <v>0</v>
      </c>
      <c r="KB167">
        <f>IF(Table1[[#This Row],[S/End]]="TD",1,0)</f>
        <v>0</v>
      </c>
      <c r="KC167">
        <f>IF(Table1[[#This Row],[S/End]]="FGGD",1,0)</f>
        <v>0</v>
      </c>
      <c r="KD167">
        <f>IF(AND(OR(Table1[[#This Row],[Pass Play]]=1,Table1[[#This Row],[Rush Attempts]]=1),Table1[[#This Row],[Gn]]&lt;0),1,0)</f>
        <v>0</v>
      </c>
      <c r="KE167" s="375">
        <f>IF(AND(Table1[[#This Row],[pff_DRVENDPSN]]=3,Table1[[#This Row],[pff_DRVENDEVENT]]="PUNT"),1,0)</f>
        <v>0</v>
      </c>
    </row>
    <row r="168" spans="1:291" hidden="1">
      <c r="A168">
        <v>43</v>
      </c>
      <c r="B168">
        <v>2103</v>
      </c>
      <c r="C168" t="s">
        <v>14477</v>
      </c>
      <c r="D168">
        <v>3</v>
      </c>
      <c r="E168">
        <v>1</v>
      </c>
      <c r="F168">
        <v>10</v>
      </c>
      <c r="G168">
        <v>14</v>
      </c>
      <c r="H168">
        <v>33</v>
      </c>
      <c r="J168" t="s">
        <v>254</v>
      </c>
      <c r="K168">
        <v>21</v>
      </c>
      <c r="L168">
        <v>21</v>
      </c>
      <c r="M168" t="s">
        <v>3813</v>
      </c>
      <c r="N168" t="s">
        <v>256</v>
      </c>
      <c r="P168" t="s">
        <v>1357</v>
      </c>
      <c r="R168" t="s">
        <v>1474</v>
      </c>
      <c r="T168" t="s">
        <v>3814</v>
      </c>
      <c r="W168" t="s">
        <v>257</v>
      </c>
      <c r="X168" t="s">
        <v>3815</v>
      </c>
      <c r="AE168" t="s">
        <v>573</v>
      </c>
      <c r="AF168" t="s">
        <v>2590</v>
      </c>
      <c r="AG168" t="s">
        <v>3815</v>
      </c>
      <c r="AH168" t="s">
        <v>257</v>
      </c>
      <c r="AJ168">
        <v>22</v>
      </c>
      <c r="AP168">
        <v>15</v>
      </c>
      <c r="BJ168" t="s">
        <v>274</v>
      </c>
      <c r="BQ168">
        <f t="shared" si="6"/>
        <v>0</v>
      </c>
      <c r="BR168">
        <f t="shared" si="7"/>
        <v>3</v>
      </c>
      <c r="BT168" t="s">
        <v>3091</v>
      </c>
      <c r="BV168">
        <v>17</v>
      </c>
      <c r="BX168">
        <v>0</v>
      </c>
      <c r="BY168" t="s">
        <v>3884</v>
      </c>
      <c r="CD168" s="3">
        <v>7.2222222222222229E-2</v>
      </c>
      <c r="CF168" t="s">
        <v>3885</v>
      </c>
      <c r="CJ168">
        <v>0</v>
      </c>
      <c r="CK168" t="s">
        <v>3886</v>
      </c>
      <c r="CL168" s="4">
        <v>38080</v>
      </c>
      <c r="CM168" t="s">
        <v>3887</v>
      </c>
      <c r="CN168" t="s">
        <v>3888</v>
      </c>
      <c r="CO168">
        <v>17</v>
      </c>
      <c r="CP168" t="s">
        <v>3743</v>
      </c>
      <c r="CQ168" t="s">
        <v>269</v>
      </c>
      <c r="CR168" t="s">
        <v>3091</v>
      </c>
      <c r="CU168" t="s">
        <v>2929</v>
      </c>
      <c r="CW168">
        <v>0</v>
      </c>
      <c r="CY168">
        <v>5</v>
      </c>
      <c r="CZ168" t="s">
        <v>553</v>
      </c>
      <c r="DA168">
        <v>0</v>
      </c>
      <c r="DB168">
        <v>8</v>
      </c>
      <c r="DC168" t="s">
        <v>1609</v>
      </c>
      <c r="DD168">
        <v>-25</v>
      </c>
      <c r="DF168" t="s">
        <v>3109</v>
      </c>
      <c r="DK168">
        <v>14</v>
      </c>
      <c r="DL168" s="4">
        <v>44456</v>
      </c>
      <c r="DM168">
        <v>20140</v>
      </c>
      <c r="DN168">
        <v>2021</v>
      </c>
      <c r="DO168">
        <v>0</v>
      </c>
      <c r="DQ168">
        <v>79327</v>
      </c>
      <c r="DR168">
        <v>122</v>
      </c>
      <c r="DU168" t="s">
        <v>274</v>
      </c>
      <c r="DV168" t="s">
        <v>257</v>
      </c>
      <c r="DX168">
        <v>17</v>
      </c>
      <c r="DY168" t="s">
        <v>275</v>
      </c>
      <c r="EE168">
        <v>0</v>
      </c>
      <c r="EF168" t="s">
        <v>3889</v>
      </c>
      <c r="EG168" t="s">
        <v>1485</v>
      </c>
      <c r="EH168">
        <v>0</v>
      </c>
      <c r="EI168" t="s">
        <v>584</v>
      </c>
      <c r="EJ168" t="s">
        <v>454</v>
      </c>
      <c r="EK168" t="s">
        <v>3890</v>
      </c>
      <c r="EL168" t="s">
        <v>3891</v>
      </c>
      <c r="EM168" t="s">
        <v>3892</v>
      </c>
      <c r="EN168" t="s">
        <v>3893</v>
      </c>
      <c r="EO168" t="s">
        <v>282</v>
      </c>
      <c r="EP168" t="s">
        <v>3894</v>
      </c>
      <c r="EQ168">
        <v>0</v>
      </c>
      <c r="ET168" t="s">
        <v>3895</v>
      </c>
      <c r="FE168">
        <v>0</v>
      </c>
      <c r="FF168">
        <v>7</v>
      </c>
      <c r="FG168" t="s">
        <v>429</v>
      </c>
      <c r="FI168" t="s">
        <v>429</v>
      </c>
      <c r="FL168">
        <v>0</v>
      </c>
      <c r="FN168">
        <v>0</v>
      </c>
      <c r="FQ168">
        <v>0</v>
      </c>
      <c r="FS168" t="s">
        <v>1588</v>
      </c>
      <c r="FU168" t="s">
        <v>257</v>
      </c>
      <c r="FV168" t="s">
        <v>3896</v>
      </c>
      <c r="FW168" t="s">
        <v>431</v>
      </c>
      <c r="FX168" t="s">
        <v>1517</v>
      </c>
      <c r="FY168">
        <v>0</v>
      </c>
      <c r="GA168">
        <v>17.170000000000002</v>
      </c>
      <c r="GB168">
        <v>0</v>
      </c>
      <c r="GC168">
        <v>0</v>
      </c>
      <c r="GF168">
        <v>0</v>
      </c>
      <c r="GG168" t="s">
        <v>257</v>
      </c>
      <c r="GJ168">
        <v>0</v>
      </c>
      <c r="GK168">
        <v>0</v>
      </c>
      <c r="GM168" t="s">
        <v>3897</v>
      </c>
      <c r="GO168">
        <v>6</v>
      </c>
      <c r="HA168" t="s">
        <v>3672</v>
      </c>
      <c r="HB168" t="s">
        <v>3109</v>
      </c>
      <c r="HC168" t="s">
        <v>294</v>
      </c>
      <c r="HD168" t="s">
        <v>294</v>
      </c>
      <c r="HE168" t="s">
        <v>3898</v>
      </c>
      <c r="HF168">
        <v>0</v>
      </c>
      <c r="HG168">
        <v>12</v>
      </c>
      <c r="HH168">
        <v>17</v>
      </c>
      <c r="HI168" t="s">
        <v>275</v>
      </c>
      <c r="HL168">
        <v>3</v>
      </c>
      <c r="HW168">
        <v>19</v>
      </c>
      <c r="HX168">
        <v>3986793</v>
      </c>
      <c r="HY168" t="s">
        <v>3899</v>
      </c>
      <c r="HZ168">
        <v>3986746</v>
      </c>
      <c r="IC168">
        <v>0</v>
      </c>
      <c r="ID168">
        <v>0</v>
      </c>
      <c r="IM168">
        <v>113</v>
      </c>
      <c r="IQ168" t="s">
        <v>3154</v>
      </c>
      <c r="IR168" t="s">
        <v>3195</v>
      </c>
      <c r="IU168">
        <v>3</v>
      </c>
      <c r="IV168">
        <f>IF(AND(Table1[[#This Row],[R/P]]="P",Table1[[#This Row],[PaRes]]&lt;&gt;"SCRBL",Table1[[#This Row],[PaRes]]&lt;&gt;"RUN",Table1[[#This Row],[Penalty]]&lt;&gt;1),1,0)</f>
        <v>0</v>
      </c>
      <c r="IW168">
        <f>IF(AND(Table1[[#This Row],[Pass Play]]=1,Table1[[#This Row],[PaRes]]&lt;&gt;"SAC"),1,0)</f>
        <v>0</v>
      </c>
      <c r="IX168">
        <f>IF(Table1[[#This Row],[PaRes]]="COM",1,0)</f>
        <v>0</v>
      </c>
      <c r="IY168">
        <f>IF(Table1[[#This Row],[Pass Play]]=1,Table1[[#This Row],[Gn]],0)</f>
        <v>0</v>
      </c>
      <c r="IZ168">
        <f>IF(AND(Table1[[#This Row],[Pass Play]]=1,Table1[[#This Row],[EFF]]="Y"),1,0)</f>
        <v>0</v>
      </c>
      <c r="JA168">
        <f>IF(AND(Table1[[#This Row],[Pass Play]]=1,Table1[[#This Row],[EFF]]="Y"),Table1[[#This Row],[Gn]],0)</f>
        <v>0</v>
      </c>
      <c r="JB168">
        <f>IF(AND(Table1[[#This Row],[Pass Play]]=1,Table1[[#This Row],[Gn]]&gt;=15),1,0)</f>
        <v>0</v>
      </c>
      <c r="JC168">
        <f>IF(AND(Table1[[#This Row],[Pass Play]]=1,Table1[[#This Row],[Big Play Passes]]=1),Table1[[#This Row],[Gn]],0)</f>
        <v>0</v>
      </c>
      <c r="JD168">
        <f>IF(AND(OR(Table1[[#This Row],[R/P]]="R",Table1[[#This Row],[PaRes]]="SCRBL",Table1[[#This Row],[PaRes]]="RUN"),Table1[[#This Row],[Penalty]]&lt;&gt;1),1,0)</f>
        <v>1</v>
      </c>
      <c r="JE168">
        <f>IF(Table1[[#This Row],[Rush Attempts]]=1,Table1[[#This Row],[Gn]],0)</f>
        <v>14</v>
      </c>
      <c r="JF168">
        <f>IF(AND(Table1[[#This Row],[Rush Attempts]]=1,Table1[[#This Row],[EFF]]="Y"),1,0)</f>
        <v>1</v>
      </c>
      <c r="JG168">
        <f>IF(AND(Table1[[#This Row],[Rush Attempts]]=1,Table1[[#This Row],[EFF]]="Y"),Table1[[#This Row],[Gn]],0)</f>
        <v>14</v>
      </c>
      <c r="JH168">
        <f>IF(AND(Table1[[#This Row],[Rush Attempts]]=1,Table1[[#This Row],[Gn]]&gt;=10),1,0)</f>
        <v>1</v>
      </c>
      <c r="JI168">
        <f>IF(AND(Table1[[#This Row],[Rush Attempts]]=1,Table1[[#This Row],[Big Play Run]]=1),Table1[[#This Row],[Gn]],0)</f>
        <v>14</v>
      </c>
      <c r="JJ168">
        <f>IF(Table1[[#This Row],[PaRes]]="SAC",1,0)</f>
        <v>0</v>
      </c>
      <c r="JK168">
        <f>IF(Table1[[#This Row],[Sacks]]=1,Table1[[#This Row],[Gn]],0)</f>
        <v>0</v>
      </c>
      <c r="JL168">
        <f>IF(Table1[[#This Row],[PaRes]]="INT",1,0)</f>
        <v>0</v>
      </c>
      <c r="JM168">
        <f>IF(Table1[[#This Row],[pff_PENALTY]]&lt;&gt;"",1,0)</f>
        <v>0</v>
      </c>
      <c r="JN168">
        <f>Table1[[#This Row],[pff_PENYARDS]]</f>
        <v>0</v>
      </c>
      <c r="JO168">
        <f>IF(Table1[[#This Row],[S/End]]="TD",1,0)</f>
        <v>0</v>
      </c>
      <c r="JP168">
        <f>IF(OR(Table1[[#This Row],[S/End]]="FGGD"),1,0)</f>
        <v>0</v>
      </c>
      <c r="JQ168">
        <f>IF(OR(Table1[[#This Row],[S/End]]="FUM",Table1[[#This Row],[S/End]]="INT"),1,0)</f>
        <v>0</v>
      </c>
      <c r="JR168">
        <f>IF(AND(Table1[[#This Row],[Touchdown]]=1,Table1[[#This Row],[Pass Play]]=1),1,0)</f>
        <v>0</v>
      </c>
      <c r="JS168">
        <f t="shared" si="8"/>
        <v>0</v>
      </c>
      <c r="JT168">
        <f>IF(AND(OR(Table1[[#This Row],[Pass Play]]=1,Table1[[#This Row],[Rush Attempts]]=1),Table1[[#This Row],[Dn]]=3),1,0)</f>
        <v>0</v>
      </c>
      <c r="JU168">
        <f>IF(AND(Table1[[#This Row],[3rd down attempt]]=1,Table1[[#This Row],[EFF]]="Y"),1,0)</f>
        <v>0</v>
      </c>
      <c r="JV168">
        <f>IF(AND(Table1[[#This Row],[3rd down attempt]]=1,Table1[[#This Row],[Dist]]&gt;=7),1,0)</f>
        <v>0</v>
      </c>
      <c r="JW168">
        <f>IF(AND(OR(Table1[[#This Row],[Pass Play]]=1,Table1[[#This Row],[Rush Attempts]]=1),Table1[[#This Row],[Dn]]=4),1,0)</f>
        <v>0</v>
      </c>
      <c r="JX168">
        <f>IF(AND(Table1[[#This Row],[4th down attempt]]=1,Table1[[#This Row],[EFF]]="Y"),1,0)</f>
        <v>0</v>
      </c>
      <c r="JY168">
        <f>IF(AND(OR(Table1[[#This Row],[Pass Play]]=1,Table1[[#This Row],[Rush Attempts]]=1),Table1[[#This Row],[FPos]]&gt;=0,Table1[[#This Row],[FPos]]&lt;=20),1,0)</f>
        <v>0</v>
      </c>
      <c r="JZ168">
        <f>IF(AND(OR(Table1[[#This Row],[Pass Play]]=1,Table1[[#This Row],[Rush Attempts]]=1),Table1[[#This Row],[Dist]]&lt;=Table1[[#This Row],[Gn]]),1,0)</f>
        <v>1</v>
      </c>
      <c r="KA168">
        <f>IF(Table1[[#This Row],[S/End]]&lt;&gt;"",1,0)</f>
        <v>0</v>
      </c>
      <c r="KB168">
        <f>IF(Table1[[#This Row],[S/End]]="TD",1,0)</f>
        <v>0</v>
      </c>
      <c r="KC168">
        <f>IF(Table1[[#This Row],[S/End]]="FGGD",1,0)</f>
        <v>0</v>
      </c>
      <c r="KD168">
        <f>IF(AND(OR(Table1[[#This Row],[Pass Play]]=1,Table1[[#This Row],[Rush Attempts]]=1),Table1[[#This Row],[Gn]]&lt;0),1,0)</f>
        <v>0</v>
      </c>
      <c r="KE168" s="375">
        <f>IF(AND(Table1[[#This Row],[pff_DRVENDPSN]]=3,Table1[[#This Row],[pff_DRVENDEVENT]]="PUNT"),1,0)</f>
        <v>0</v>
      </c>
    </row>
    <row r="169" spans="1:291" hidden="1">
      <c r="A169">
        <v>44</v>
      </c>
      <c r="B169">
        <v>2103</v>
      </c>
      <c r="C169" t="s">
        <v>14477</v>
      </c>
      <c r="D169">
        <v>3</v>
      </c>
      <c r="E169">
        <v>1</v>
      </c>
      <c r="F169">
        <v>10</v>
      </c>
      <c r="G169">
        <v>2</v>
      </c>
      <c r="H169">
        <v>19</v>
      </c>
      <c r="J169" t="s">
        <v>298</v>
      </c>
      <c r="K169">
        <v>12</v>
      </c>
      <c r="L169">
        <v>12</v>
      </c>
      <c r="M169" t="s">
        <v>3901</v>
      </c>
      <c r="N169" t="s">
        <v>1163</v>
      </c>
      <c r="P169" t="s">
        <v>1879</v>
      </c>
      <c r="Q169" t="s">
        <v>509</v>
      </c>
      <c r="S169" t="s">
        <v>321</v>
      </c>
      <c r="W169" t="s">
        <v>257</v>
      </c>
      <c r="X169" t="s">
        <v>3902</v>
      </c>
      <c r="AE169" t="s">
        <v>573</v>
      </c>
      <c r="AF169" t="s">
        <v>3903</v>
      </c>
      <c r="AG169" t="s">
        <v>3902</v>
      </c>
      <c r="AH169" t="s">
        <v>257</v>
      </c>
      <c r="AJ169">
        <v>15</v>
      </c>
      <c r="AP169">
        <v>15</v>
      </c>
      <c r="BJ169" t="s">
        <v>261</v>
      </c>
      <c r="BQ169">
        <f t="shared" si="6"/>
        <v>0</v>
      </c>
      <c r="BR169">
        <f t="shared" si="7"/>
        <v>2</v>
      </c>
      <c r="BT169" t="s">
        <v>3091</v>
      </c>
      <c r="BV169">
        <v>17</v>
      </c>
      <c r="BX169">
        <v>0</v>
      </c>
      <c r="BY169" t="s">
        <v>3904</v>
      </c>
      <c r="CD169" s="3">
        <v>4.7222222222222221E-2</v>
      </c>
      <c r="CF169" t="s">
        <v>3905</v>
      </c>
      <c r="CJ169">
        <v>0</v>
      </c>
      <c r="CK169" t="s">
        <v>3906</v>
      </c>
      <c r="CL169" s="4">
        <v>38080</v>
      </c>
      <c r="CM169" t="s">
        <v>3907</v>
      </c>
      <c r="CN169" t="s">
        <v>3908</v>
      </c>
      <c r="CO169">
        <v>17</v>
      </c>
      <c r="CP169" t="s">
        <v>3169</v>
      </c>
      <c r="CQ169" t="s">
        <v>282</v>
      </c>
      <c r="CR169" t="s">
        <v>3091</v>
      </c>
      <c r="CU169" t="s">
        <v>3909</v>
      </c>
      <c r="CW169">
        <v>0</v>
      </c>
      <c r="CY169">
        <v>6</v>
      </c>
      <c r="CZ169" t="s">
        <v>553</v>
      </c>
      <c r="DA169">
        <v>0</v>
      </c>
      <c r="DB169">
        <v>8</v>
      </c>
      <c r="DC169" t="s">
        <v>1609</v>
      </c>
      <c r="DD169">
        <v>-25</v>
      </c>
      <c r="DF169" t="s">
        <v>3312</v>
      </c>
      <c r="DK169">
        <v>2</v>
      </c>
      <c r="DL169" s="4">
        <v>44456</v>
      </c>
      <c r="DM169">
        <v>20140</v>
      </c>
      <c r="DN169">
        <v>2021</v>
      </c>
      <c r="DO169">
        <v>0</v>
      </c>
      <c r="DQ169">
        <v>79327</v>
      </c>
      <c r="DR169">
        <v>123</v>
      </c>
      <c r="DU169" t="s">
        <v>294</v>
      </c>
      <c r="DV169" t="s">
        <v>294</v>
      </c>
      <c r="DX169">
        <v>17</v>
      </c>
      <c r="DY169" t="s">
        <v>275</v>
      </c>
      <c r="EE169">
        <v>0</v>
      </c>
      <c r="EF169" t="s">
        <v>2581</v>
      </c>
      <c r="EG169" t="s">
        <v>422</v>
      </c>
      <c r="EH169">
        <v>0</v>
      </c>
      <c r="EJ169" t="s">
        <v>454</v>
      </c>
      <c r="EK169" t="s">
        <v>3890</v>
      </c>
      <c r="EL169" t="s">
        <v>3910</v>
      </c>
      <c r="EM169" t="s">
        <v>3911</v>
      </c>
      <c r="EO169" t="s">
        <v>269</v>
      </c>
      <c r="EP169" t="s">
        <v>3912</v>
      </c>
      <c r="EQ169">
        <v>1</v>
      </c>
      <c r="ET169" t="s">
        <v>3913</v>
      </c>
      <c r="FE169">
        <v>0</v>
      </c>
      <c r="FF169">
        <v>7</v>
      </c>
      <c r="FG169" t="s">
        <v>285</v>
      </c>
      <c r="FI169" t="s">
        <v>285</v>
      </c>
      <c r="FL169">
        <v>0</v>
      </c>
      <c r="FN169">
        <v>0</v>
      </c>
      <c r="FQ169">
        <v>0</v>
      </c>
      <c r="FS169" t="s">
        <v>462</v>
      </c>
      <c r="FU169" t="s">
        <v>274</v>
      </c>
      <c r="FV169" t="s">
        <v>777</v>
      </c>
      <c r="FW169" t="s">
        <v>431</v>
      </c>
      <c r="FX169" t="s">
        <v>432</v>
      </c>
      <c r="FY169">
        <v>0</v>
      </c>
      <c r="GA169">
        <v>17.170000000000002</v>
      </c>
      <c r="GB169">
        <v>0</v>
      </c>
      <c r="GC169">
        <v>0</v>
      </c>
      <c r="GD169" t="s">
        <v>1084</v>
      </c>
      <c r="GE169" t="s">
        <v>355</v>
      </c>
      <c r="GF169">
        <v>0</v>
      </c>
      <c r="GG169" t="s">
        <v>1179</v>
      </c>
      <c r="GJ169">
        <v>0</v>
      </c>
      <c r="GK169">
        <v>0</v>
      </c>
      <c r="GM169" t="s">
        <v>3914</v>
      </c>
      <c r="GO169">
        <v>16</v>
      </c>
      <c r="HA169" t="s">
        <v>1786</v>
      </c>
      <c r="HB169" t="s">
        <v>3312</v>
      </c>
      <c r="HC169" t="s">
        <v>313</v>
      </c>
      <c r="HD169" t="s">
        <v>313</v>
      </c>
      <c r="HE169" t="s">
        <v>3915</v>
      </c>
      <c r="HF169">
        <v>0</v>
      </c>
      <c r="HG169">
        <v>12</v>
      </c>
      <c r="HH169">
        <v>17</v>
      </c>
      <c r="HI169" t="s">
        <v>275</v>
      </c>
      <c r="HL169">
        <v>4</v>
      </c>
      <c r="HU169" t="s">
        <v>3916</v>
      </c>
      <c r="HV169">
        <v>-10</v>
      </c>
      <c r="HW169">
        <v>17</v>
      </c>
      <c r="HX169">
        <v>3986848</v>
      </c>
      <c r="HY169" t="s">
        <v>1942</v>
      </c>
      <c r="HZ169">
        <v>3986793</v>
      </c>
      <c r="IC169">
        <v>0.5</v>
      </c>
      <c r="ID169">
        <v>1</v>
      </c>
      <c r="IM169">
        <v>114</v>
      </c>
      <c r="IU169">
        <v>3</v>
      </c>
      <c r="IV169">
        <f>IF(AND(Table1[[#This Row],[R/P]]="P",Table1[[#This Row],[PaRes]]&lt;&gt;"SCRBL",Table1[[#This Row],[PaRes]]&lt;&gt;"RUN",Table1[[#This Row],[Penalty]]&lt;&gt;1),1,0)</f>
        <v>0</v>
      </c>
      <c r="IW169">
        <f>IF(AND(Table1[[#This Row],[Pass Play]]=1,Table1[[#This Row],[PaRes]]&lt;&gt;"SAC"),1,0)</f>
        <v>0</v>
      </c>
      <c r="IX169">
        <f>IF(Table1[[#This Row],[PaRes]]="COM",1,0)</f>
        <v>0</v>
      </c>
      <c r="IY169">
        <f>IF(Table1[[#This Row],[Pass Play]]=1,Table1[[#This Row],[Gn]],0)</f>
        <v>0</v>
      </c>
      <c r="IZ169">
        <f>IF(AND(Table1[[#This Row],[Pass Play]]=1,Table1[[#This Row],[EFF]]="Y"),1,0)</f>
        <v>0</v>
      </c>
      <c r="JA169">
        <f>IF(AND(Table1[[#This Row],[Pass Play]]=1,Table1[[#This Row],[EFF]]="Y"),Table1[[#This Row],[Gn]],0)</f>
        <v>0</v>
      </c>
      <c r="JB169">
        <f>IF(AND(Table1[[#This Row],[Pass Play]]=1,Table1[[#This Row],[Gn]]&gt;=15),1,0)</f>
        <v>0</v>
      </c>
      <c r="JC169">
        <f>IF(AND(Table1[[#This Row],[Pass Play]]=1,Table1[[#This Row],[Big Play Passes]]=1),Table1[[#This Row],[Gn]],0)</f>
        <v>0</v>
      </c>
      <c r="JD169">
        <f>IF(AND(OR(Table1[[#This Row],[R/P]]="R",Table1[[#This Row],[PaRes]]="SCRBL",Table1[[#This Row],[PaRes]]="RUN"),Table1[[#This Row],[Penalty]]&lt;&gt;1),1,0)</f>
        <v>0</v>
      </c>
      <c r="JE169">
        <f>IF(Table1[[#This Row],[Rush Attempts]]=1,Table1[[#This Row],[Gn]],0)</f>
        <v>0</v>
      </c>
      <c r="JF169">
        <f>IF(AND(Table1[[#This Row],[Rush Attempts]]=1,Table1[[#This Row],[EFF]]="Y"),1,0)</f>
        <v>0</v>
      </c>
      <c r="JG169">
        <f>IF(AND(Table1[[#This Row],[Rush Attempts]]=1,Table1[[#This Row],[EFF]]="Y"),Table1[[#This Row],[Gn]],0)</f>
        <v>0</v>
      </c>
      <c r="JH169">
        <f>IF(AND(Table1[[#This Row],[Rush Attempts]]=1,Table1[[#This Row],[Gn]]&gt;=10),1,0)</f>
        <v>0</v>
      </c>
      <c r="JI169">
        <f>IF(AND(Table1[[#This Row],[Rush Attempts]]=1,Table1[[#This Row],[Big Play Run]]=1),Table1[[#This Row],[Gn]],0)</f>
        <v>0</v>
      </c>
      <c r="JJ169">
        <f>IF(Table1[[#This Row],[PaRes]]="SAC",1,0)</f>
        <v>0</v>
      </c>
      <c r="JK169">
        <f>IF(Table1[[#This Row],[Sacks]]=1,Table1[[#This Row],[Gn]],0)</f>
        <v>0</v>
      </c>
      <c r="JL169">
        <f>IF(Table1[[#This Row],[PaRes]]="INT",1,0)</f>
        <v>0</v>
      </c>
      <c r="JM169">
        <f>IF(Table1[[#This Row],[pff_PENALTY]]&lt;&gt;"",1,0)</f>
        <v>1</v>
      </c>
      <c r="JN169">
        <f>Table1[[#This Row],[pff_PENYARDS]]</f>
        <v>-10</v>
      </c>
      <c r="JO169">
        <f>IF(Table1[[#This Row],[S/End]]="TD",1,0)</f>
        <v>0</v>
      </c>
      <c r="JP169">
        <f>IF(OR(Table1[[#This Row],[S/End]]="FGGD"),1,0)</f>
        <v>0</v>
      </c>
      <c r="JQ169">
        <f>IF(OR(Table1[[#This Row],[S/End]]="FUM",Table1[[#This Row],[S/End]]="INT"),1,0)</f>
        <v>0</v>
      </c>
      <c r="JR169">
        <f>IF(AND(Table1[[#This Row],[Touchdown]]=1,Table1[[#This Row],[Pass Play]]=1),1,0)</f>
        <v>0</v>
      </c>
      <c r="JS169">
        <f t="shared" si="8"/>
        <v>0</v>
      </c>
      <c r="JT169">
        <f>IF(AND(OR(Table1[[#This Row],[Pass Play]]=1,Table1[[#This Row],[Rush Attempts]]=1),Table1[[#This Row],[Dn]]=3),1,0)</f>
        <v>0</v>
      </c>
      <c r="JU169">
        <f>IF(AND(Table1[[#This Row],[3rd down attempt]]=1,Table1[[#This Row],[EFF]]="Y"),1,0)</f>
        <v>0</v>
      </c>
      <c r="JV169">
        <f>IF(AND(Table1[[#This Row],[3rd down attempt]]=1,Table1[[#This Row],[Dist]]&gt;=7),1,0)</f>
        <v>0</v>
      </c>
      <c r="JW169">
        <f>IF(AND(OR(Table1[[#This Row],[Pass Play]]=1,Table1[[#This Row],[Rush Attempts]]=1),Table1[[#This Row],[Dn]]=4),1,0)</f>
        <v>0</v>
      </c>
      <c r="JX169">
        <f>IF(AND(Table1[[#This Row],[4th down attempt]]=1,Table1[[#This Row],[EFF]]="Y"),1,0)</f>
        <v>0</v>
      </c>
      <c r="JY169">
        <f>IF(AND(OR(Table1[[#This Row],[Pass Play]]=1,Table1[[#This Row],[Rush Attempts]]=1),Table1[[#This Row],[FPos]]&gt;=0,Table1[[#This Row],[FPos]]&lt;=20),1,0)</f>
        <v>0</v>
      </c>
      <c r="JZ169">
        <f>IF(AND(OR(Table1[[#This Row],[Pass Play]]=1,Table1[[#This Row],[Rush Attempts]]=1),Table1[[#This Row],[Dist]]&lt;=Table1[[#This Row],[Gn]]),1,0)</f>
        <v>0</v>
      </c>
      <c r="KA169">
        <f>IF(Table1[[#This Row],[S/End]]&lt;&gt;"",1,0)</f>
        <v>0</v>
      </c>
      <c r="KB169">
        <f>IF(Table1[[#This Row],[S/End]]="TD",1,0)</f>
        <v>0</v>
      </c>
      <c r="KC169">
        <f>IF(Table1[[#This Row],[S/End]]="FGGD",1,0)</f>
        <v>0</v>
      </c>
      <c r="KD169">
        <f>IF(AND(OR(Table1[[#This Row],[Pass Play]]=1,Table1[[#This Row],[Rush Attempts]]=1),Table1[[#This Row],[Gn]]&lt;0),1,0)</f>
        <v>0</v>
      </c>
      <c r="KE169" s="375">
        <f>IF(AND(Table1[[#This Row],[pff_DRVENDPSN]]=3,Table1[[#This Row],[pff_DRVENDEVENT]]="PUNT"),1,0)</f>
        <v>0</v>
      </c>
    </row>
    <row r="170" spans="1:291" hidden="1">
      <c r="A170">
        <v>45</v>
      </c>
      <c r="B170">
        <v>2103</v>
      </c>
      <c r="C170" t="s">
        <v>14477</v>
      </c>
      <c r="D170">
        <v>3</v>
      </c>
      <c r="E170">
        <v>1</v>
      </c>
      <c r="F170">
        <v>8</v>
      </c>
      <c r="G170">
        <v>6</v>
      </c>
      <c r="H170">
        <v>17</v>
      </c>
      <c r="J170" t="s">
        <v>254</v>
      </c>
      <c r="K170">
        <v>11</v>
      </c>
      <c r="L170" t="s">
        <v>631</v>
      </c>
      <c r="M170" t="s">
        <v>507</v>
      </c>
      <c r="N170" t="s">
        <v>408</v>
      </c>
      <c r="P170" t="s">
        <v>508</v>
      </c>
      <c r="Q170" t="s">
        <v>509</v>
      </c>
      <c r="W170" t="s">
        <v>257</v>
      </c>
      <c r="X170" t="s">
        <v>3918</v>
      </c>
      <c r="AE170" t="s">
        <v>3793</v>
      </c>
      <c r="AF170" t="s">
        <v>3794</v>
      </c>
      <c r="AG170" t="s">
        <v>3918</v>
      </c>
      <c r="AH170" t="s">
        <v>274</v>
      </c>
      <c r="AJ170">
        <v>15</v>
      </c>
      <c r="AP170">
        <v>15</v>
      </c>
      <c r="BJ170" t="s">
        <v>257</v>
      </c>
      <c r="BQ170">
        <f t="shared" si="6"/>
        <v>0</v>
      </c>
      <c r="BR170">
        <f t="shared" si="7"/>
        <v>1</v>
      </c>
      <c r="BT170" t="s">
        <v>3091</v>
      </c>
      <c r="BV170">
        <v>17</v>
      </c>
      <c r="BX170">
        <v>0</v>
      </c>
      <c r="BY170" t="s">
        <v>3919</v>
      </c>
      <c r="CD170" s="3">
        <v>2.7083333333333334E-2</v>
      </c>
      <c r="CF170" t="s">
        <v>3920</v>
      </c>
      <c r="CJ170">
        <v>0</v>
      </c>
      <c r="CK170" t="s">
        <v>3921</v>
      </c>
      <c r="CL170" s="4">
        <v>38444</v>
      </c>
      <c r="CM170" t="s">
        <v>3922</v>
      </c>
      <c r="CN170" t="s">
        <v>3923</v>
      </c>
      <c r="CO170">
        <v>17</v>
      </c>
      <c r="CP170" t="s">
        <v>3401</v>
      </c>
      <c r="CQ170" t="s">
        <v>269</v>
      </c>
      <c r="CR170" t="s">
        <v>3091</v>
      </c>
      <c r="CU170" t="s">
        <v>3424</v>
      </c>
      <c r="CW170">
        <v>0</v>
      </c>
      <c r="CY170">
        <v>7</v>
      </c>
      <c r="CZ170" t="s">
        <v>553</v>
      </c>
      <c r="DA170">
        <v>0</v>
      </c>
      <c r="DB170">
        <v>8</v>
      </c>
      <c r="DC170" t="s">
        <v>1609</v>
      </c>
      <c r="DD170">
        <v>-25</v>
      </c>
      <c r="DF170" t="s">
        <v>3195</v>
      </c>
      <c r="DK170">
        <v>6</v>
      </c>
      <c r="DL170" s="4">
        <v>44456</v>
      </c>
      <c r="DM170">
        <v>20140</v>
      </c>
      <c r="DN170">
        <v>2021</v>
      </c>
      <c r="DO170">
        <v>0</v>
      </c>
      <c r="DQ170">
        <v>79327</v>
      </c>
      <c r="DR170">
        <v>124</v>
      </c>
      <c r="DU170" t="s">
        <v>257</v>
      </c>
      <c r="DV170" t="s">
        <v>274</v>
      </c>
      <c r="DX170">
        <v>17</v>
      </c>
      <c r="DY170" t="s">
        <v>275</v>
      </c>
      <c r="EE170">
        <v>0</v>
      </c>
      <c r="EF170" t="s">
        <v>523</v>
      </c>
      <c r="EG170" t="s">
        <v>422</v>
      </c>
      <c r="EH170">
        <v>0</v>
      </c>
      <c r="EJ170" t="s">
        <v>340</v>
      </c>
      <c r="EK170" t="s">
        <v>341</v>
      </c>
      <c r="EL170" t="s">
        <v>3924</v>
      </c>
      <c r="EM170" t="s">
        <v>3925</v>
      </c>
      <c r="EN170" t="s">
        <v>3236</v>
      </c>
      <c r="EO170" t="s">
        <v>282</v>
      </c>
      <c r="EP170" t="s">
        <v>3634</v>
      </c>
      <c r="EQ170">
        <v>1</v>
      </c>
      <c r="ET170" t="s">
        <v>3926</v>
      </c>
      <c r="FE170">
        <v>0</v>
      </c>
      <c r="FF170">
        <v>7</v>
      </c>
      <c r="FG170" t="s">
        <v>255</v>
      </c>
      <c r="FI170" t="s">
        <v>255</v>
      </c>
      <c r="FL170">
        <v>0</v>
      </c>
      <c r="FN170">
        <v>0</v>
      </c>
      <c r="FQ170">
        <v>0</v>
      </c>
      <c r="FS170" t="s">
        <v>395</v>
      </c>
      <c r="FU170" t="s">
        <v>274</v>
      </c>
      <c r="FV170" t="s">
        <v>496</v>
      </c>
      <c r="FW170" t="s">
        <v>397</v>
      </c>
      <c r="FX170" t="s">
        <v>1030</v>
      </c>
      <c r="FY170">
        <v>0</v>
      </c>
      <c r="GA170">
        <v>17.170000000000002</v>
      </c>
      <c r="GB170">
        <v>0</v>
      </c>
      <c r="GC170">
        <v>0</v>
      </c>
      <c r="GD170" t="s">
        <v>2128</v>
      </c>
      <c r="GE170" t="s">
        <v>355</v>
      </c>
      <c r="GF170">
        <v>0</v>
      </c>
      <c r="GG170" t="s">
        <v>257</v>
      </c>
      <c r="GJ170">
        <v>1</v>
      </c>
      <c r="GK170">
        <v>0</v>
      </c>
      <c r="GM170" t="s">
        <v>3927</v>
      </c>
      <c r="GO170">
        <v>3</v>
      </c>
      <c r="HA170" t="s">
        <v>3928</v>
      </c>
      <c r="HC170" t="s">
        <v>313</v>
      </c>
      <c r="HD170" t="s">
        <v>313</v>
      </c>
      <c r="HE170" t="s">
        <v>3345</v>
      </c>
      <c r="HF170">
        <v>0</v>
      </c>
      <c r="HG170">
        <v>11</v>
      </c>
      <c r="HH170">
        <v>17</v>
      </c>
      <c r="HI170" t="s">
        <v>275</v>
      </c>
      <c r="HL170">
        <v>4</v>
      </c>
      <c r="HW170">
        <v>11</v>
      </c>
      <c r="HX170">
        <v>3986935</v>
      </c>
      <c r="HY170" t="s">
        <v>2495</v>
      </c>
      <c r="HZ170">
        <v>3986848</v>
      </c>
      <c r="IC170">
        <v>0.5</v>
      </c>
      <c r="ID170">
        <v>1</v>
      </c>
      <c r="IM170">
        <v>115</v>
      </c>
      <c r="IQ170" t="s">
        <v>3195</v>
      </c>
      <c r="IU170">
        <v>3</v>
      </c>
      <c r="IV170">
        <f>IF(AND(Table1[[#This Row],[R/P]]="P",Table1[[#This Row],[PaRes]]&lt;&gt;"SCRBL",Table1[[#This Row],[PaRes]]&lt;&gt;"RUN",Table1[[#This Row],[Penalty]]&lt;&gt;1),1,0)</f>
        <v>0</v>
      </c>
      <c r="IW170">
        <f>IF(AND(Table1[[#This Row],[Pass Play]]=1,Table1[[#This Row],[PaRes]]&lt;&gt;"SAC"),1,0)</f>
        <v>0</v>
      </c>
      <c r="IX170">
        <f>IF(Table1[[#This Row],[PaRes]]="COM",1,0)</f>
        <v>0</v>
      </c>
      <c r="IY170">
        <f>IF(Table1[[#This Row],[Pass Play]]=1,Table1[[#This Row],[Gn]],0)</f>
        <v>0</v>
      </c>
      <c r="IZ170">
        <f>IF(AND(Table1[[#This Row],[Pass Play]]=1,Table1[[#This Row],[EFF]]="Y"),1,0)</f>
        <v>0</v>
      </c>
      <c r="JA170">
        <f>IF(AND(Table1[[#This Row],[Pass Play]]=1,Table1[[#This Row],[EFF]]="Y"),Table1[[#This Row],[Gn]],0)</f>
        <v>0</v>
      </c>
      <c r="JB170">
        <f>IF(AND(Table1[[#This Row],[Pass Play]]=1,Table1[[#This Row],[Gn]]&gt;=15),1,0)</f>
        <v>0</v>
      </c>
      <c r="JC170">
        <f>IF(AND(Table1[[#This Row],[Pass Play]]=1,Table1[[#This Row],[Big Play Passes]]=1),Table1[[#This Row],[Gn]],0)</f>
        <v>0</v>
      </c>
      <c r="JD170">
        <f>IF(AND(OR(Table1[[#This Row],[R/P]]="R",Table1[[#This Row],[PaRes]]="SCRBL",Table1[[#This Row],[PaRes]]="RUN"),Table1[[#This Row],[Penalty]]&lt;&gt;1),1,0)</f>
        <v>1</v>
      </c>
      <c r="JE170">
        <f>IF(Table1[[#This Row],[Rush Attempts]]=1,Table1[[#This Row],[Gn]],0)</f>
        <v>6</v>
      </c>
      <c r="JF170">
        <f>IF(AND(Table1[[#This Row],[Rush Attempts]]=1,Table1[[#This Row],[EFF]]="Y"),1,0)</f>
        <v>1</v>
      </c>
      <c r="JG170">
        <f>IF(AND(Table1[[#This Row],[Rush Attempts]]=1,Table1[[#This Row],[EFF]]="Y"),Table1[[#This Row],[Gn]],0)</f>
        <v>6</v>
      </c>
      <c r="JH170">
        <f>IF(AND(Table1[[#This Row],[Rush Attempts]]=1,Table1[[#This Row],[Gn]]&gt;=10),1,0)</f>
        <v>0</v>
      </c>
      <c r="JI170">
        <f>IF(AND(Table1[[#This Row],[Rush Attempts]]=1,Table1[[#This Row],[Big Play Run]]=1),Table1[[#This Row],[Gn]],0)</f>
        <v>0</v>
      </c>
      <c r="JJ170">
        <f>IF(Table1[[#This Row],[PaRes]]="SAC",1,0)</f>
        <v>0</v>
      </c>
      <c r="JK170">
        <f>IF(Table1[[#This Row],[Sacks]]=1,Table1[[#This Row],[Gn]],0)</f>
        <v>0</v>
      </c>
      <c r="JL170">
        <f>IF(Table1[[#This Row],[PaRes]]="INT",1,0)</f>
        <v>0</v>
      </c>
      <c r="JM170">
        <f>IF(Table1[[#This Row],[pff_PENALTY]]&lt;&gt;"",1,0)</f>
        <v>0</v>
      </c>
      <c r="JN170">
        <f>Table1[[#This Row],[pff_PENYARDS]]</f>
        <v>0</v>
      </c>
      <c r="JO170">
        <f>IF(Table1[[#This Row],[S/End]]="TD",1,0)</f>
        <v>0</v>
      </c>
      <c r="JP170">
        <f>IF(OR(Table1[[#This Row],[S/End]]="FGGD"),1,0)</f>
        <v>0</v>
      </c>
      <c r="JQ170">
        <f>IF(OR(Table1[[#This Row],[S/End]]="FUM",Table1[[#This Row],[S/End]]="INT"),1,0)</f>
        <v>0</v>
      </c>
      <c r="JR170">
        <f>IF(AND(Table1[[#This Row],[Touchdown]]=1,Table1[[#This Row],[Pass Play]]=1),1,0)</f>
        <v>0</v>
      </c>
      <c r="JS170">
        <f t="shared" si="8"/>
        <v>0</v>
      </c>
      <c r="JT170">
        <f>IF(AND(OR(Table1[[#This Row],[Pass Play]]=1,Table1[[#This Row],[Rush Attempts]]=1),Table1[[#This Row],[Dn]]=3),1,0)</f>
        <v>0</v>
      </c>
      <c r="JU170">
        <f>IF(AND(Table1[[#This Row],[3rd down attempt]]=1,Table1[[#This Row],[EFF]]="Y"),1,0)</f>
        <v>0</v>
      </c>
      <c r="JV170">
        <f>IF(AND(Table1[[#This Row],[3rd down attempt]]=1,Table1[[#This Row],[Dist]]&gt;=7),1,0)</f>
        <v>0</v>
      </c>
      <c r="JW170">
        <f>IF(AND(OR(Table1[[#This Row],[Pass Play]]=1,Table1[[#This Row],[Rush Attempts]]=1),Table1[[#This Row],[Dn]]=4),1,0)</f>
        <v>0</v>
      </c>
      <c r="JX170">
        <f>IF(AND(Table1[[#This Row],[4th down attempt]]=1,Table1[[#This Row],[EFF]]="Y"),1,0)</f>
        <v>0</v>
      </c>
      <c r="JY170">
        <f>IF(AND(OR(Table1[[#This Row],[Pass Play]]=1,Table1[[#This Row],[Rush Attempts]]=1),Table1[[#This Row],[FPos]]&gt;=0,Table1[[#This Row],[FPos]]&lt;=20),1,0)</f>
        <v>1</v>
      </c>
      <c r="JZ170">
        <f>IF(AND(OR(Table1[[#This Row],[Pass Play]]=1,Table1[[#This Row],[Rush Attempts]]=1),Table1[[#This Row],[Dist]]&lt;=Table1[[#This Row],[Gn]]),1,0)</f>
        <v>0</v>
      </c>
      <c r="KA170">
        <f>IF(Table1[[#This Row],[S/End]]&lt;&gt;"",1,0)</f>
        <v>0</v>
      </c>
      <c r="KB170">
        <f>IF(Table1[[#This Row],[S/End]]="TD",1,0)</f>
        <v>0</v>
      </c>
      <c r="KC170">
        <f>IF(Table1[[#This Row],[S/End]]="FGGD",1,0)</f>
        <v>0</v>
      </c>
      <c r="KD170">
        <f>IF(AND(OR(Table1[[#This Row],[Pass Play]]=1,Table1[[#This Row],[Rush Attempts]]=1),Table1[[#This Row],[Gn]]&lt;0),1,0)</f>
        <v>0</v>
      </c>
      <c r="KE170" s="375">
        <f>IF(AND(Table1[[#This Row],[pff_DRVENDPSN]]=3,Table1[[#This Row],[pff_DRVENDEVENT]]="PUNT"),1,0)</f>
        <v>0</v>
      </c>
    </row>
    <row r="171" spans="1:291" hidden="1">
      <c r="A171">
        <v>46</v>
      </c>
      <c r="B171">
        <v>2103</v>
      </c>
      <c r="C171" t="s">
        <v>14477</v>
      </c>
      <c r="D171">
        <v>4</v>
      </c>
      <c r="E171">
        <v>2</v>
      </c>
      <c r="F171">
        <v>2</v>
      </c>
      <c r="G171">
        <v>11</v>
      </c>
      <c r="H171">
        <v>11</v>
      </c>
      <c r="J171" t="s">
        <v>254</v>
      </c>
      <c r="K171">
        <v>11</v>
      </c>
      <c r="L171">
        <v>11</v>
      </c>
      <c r="M171" t="s">
        <v>3930</v>
      </c>
      <c r="N171" t="s">
        <v>1095</v>
      </c>
      <c r="P171" t="s">
        <v>3415</v>
      </c>
      <c r="W171" t="s">
        <v>257</v>
      </c>
      <c r="X171" t="s">
        <v>3710</v>
      </c>
      <c r="AE171" t="s">
        <v>1098</v>
      </c>
      <c r="AF171" t="s">
        <v>1099</v>
      </c>
      <c r="AG171" t="s">
        <v>3710</v>
      </c>
      <c r="AH171" t="s">
        <v>274</v>
      </c>
      <c r="AJ171">
        <v>22</v>
      </c>
      <c r="AL171" t="s">
        <v>575</v>
      </c>
      <c r="AP171">
        <v>15</v>
      </c>
      <c r="BJ171" t="s">
        <v>261</v>
      </c>
      <c r="BQ171">
        <f t="shared" si="6"/>
        <v>0</v>
      </c>
      <c r="BR171">
        <f t="shared" si="7"/>
        <v>10</v>
      </c>
      <c r="BT171" t="s">
        <v>3091</v>
      </c>
      <c r="BV171">
        <v>17</v>
      </c>
      <c r="BX171">
        <v>0</v>
      </c>
      <c r="BY171" t="s">
        <v>3931</v>
      </c>
      <c r="CD171" s="3">
        <v>0.625</v>
      </c>
      <c r="CF171" t="s">
        <v>3932</v>
      </c>
      <c r="CJ171">
        <v>0</v>
      </c>
      <c r="CK171" t="s">
        <v>3933</v>
      </c>
      <c r="CL171" s="4">
        <v>38080</v>
      </c>
      <c r="CM171" t="s">
        <v>3934</v>
      </c>
      <c r="CN171" t="s">
        <v>3935</v>
      </c>
      <c r="CO171">
        <v>17</v>
      </c>
      <c r="CP171" t="s">
        <v>3936</v>
      </c>
      <c r="CQ171" t="s">
        <v>269</v>
      </c>
      <c r="CR171" t="s">
        <v>3091</v>
      </c>
      <c r="CU171" t="s">
        <v>2929</v>
      </c>
      <c r="CW171">
        <v>0</v>
      </c>
      <c r="CY171">
        <v>8</v>
      </c>
      <c r="CZ171" t="s">
        <v>553</v>
      </c>
      <c r="DA171">
        <v>0</v>
      </c>
      <c r="DB171">
        <v>8</v>
      </c>
      <c r="DC171" t="s">
        <v>1609</v>
      </c>
      <c r="DD171">
        <v>-25</v>
      </c>
      <c r="DK171">
        <v>11</v>
      </c>
      <c r="DL171" s="4">
        <v>44456</v>
      </c>
      <c r="DM171">
        <v>20140</v>
      </c>
      <c r="DN171">
        <v>2021</v>
      </c>
      <c r="DO171">
        <v>0</v>
      </c>
      <c r="DQ171">
        <v>79327</v>
      </c>
      <c r="DR171">
        <v>126</v>
      </c>
      <c r="DU171" t="s">
        <v>294</v>
      </c>
      <c r="DV171" t="s">
        <v>294</v>
      </c>
      <c r="DX171">
        <v>17</v>
      </c>
      <c r="DY171" t="s">
        <v>275</v>
      </c>
      <c r="EE171">
        <v>0</v>
      </c>
      <c r="EF171" t="s">
        <v>3716</v>
      </c>
      <c r="EG171" t="s">
        <v>422</v>
      </c>
      <c r="EH171">
        <v>0</v>
      </c>
      <c r="EJ171" t="s">
        <v>340</v>
      </c>
      <c r="EK171" t="s">
        <v>341</v>
      </c>
      <c r="EL171" t="s">
        <v>3937</v>
      </c>
      <c r="EM171" t="s">
        <v>3938</v>
      </c>
      <c r="EO171" t="s">
        <v>282</v>
      </c>
      <c r="EP171" t="s">
        <v>1026</v>
      </c>
      <c r="EQ171">
        <v>1</v>
      </c>
      <c r="ET171" t="s">
        <v>3939</v>
      </c>
      <c r="FE171">
        <v>0</v>
      </c>
      <c r="FG171" t="s">
        <v>429</v>
      </c>
      <c r="FI171" t="s">
        <v>429</v>
      </c>
      <c r="FL171">
        <v>0</v>
      </c>
      <c r="FN171">
        <v>0</v>
      </c>
      <c r="FQ171">
        <v>0</v>
      </c>
      <c r="FS171" t="s">
        <v>462</v>
      </c>
      <c r="FU171" t="s">
        <v>274</v>
      </c>
      <c r="FV171" t="s">
        <v>777</v>
      </c>
      <c r="FW171" t="s">
        <v>431</v>
      </c>
      <c r="FX171" t="s">
        <v>432</v>
      </c>
      <c r="FY171">
        <v>0</v>
      </c>
      <c r="GA171">
        <v>17.170000000000002</v>
      </c>
      <c r="GB171">
        <v>0</v>
      </c>
      <c r="GC171">
        <v>0</v>
      </c>
      <c r="GD171" t="s">
        <v>465</v>
      </c>
      <c r="GE171" t="s">
        <v>355</v>
      </c>
      <c r="GF171">
        <v>0</v>
      </c>
      <c r="GG171" t="s">
        <v>257</v>
      </c>
      <c r="GJ171">
        <v>1</v>
      </c>
      <c r="GK171">
        <v>0</v>
      </c>
      <c r="GM171" t="s">
        <v>3940</v>
      </c>
      <c r="GO171">
        <v>0</v>
      </c>
      <c r="HA171" t="s">
        <v>3941</v>
      </c>
      <c r="HC171" t="s">
        <v>294</v>
      </c>
      <c r="HD171" t="s">
        <v>294</v>
      </c>
      <c r="HE171" t="s">
        <v>3942</v>
      </c>
      <c r="HF171">
        <v>0</v>
      </c>
      <c r="HG171">
        <v>11</v>
      </c>
      <c r="HH171">
        <v>17</v>
      </c>
      <c r="HI171" t="s">
        <v>275</v>
      </c>
      <c r="HL171">
        <v>3</v>
      </c>
      <c r="HW171">
        <v>0</v>
      </c>
      <c r="HX171">
        <v>3987030</v>
      </c>
      <c r="HY171" t="s">
        <v>3943</v>
      </c>
      <c r="HZ171">
        <v>3986935</v>
      </c>
      <c r="IC171">
        <v>0</v>
      </c>
      <c r="ID171">
        <v>0</v>
      </c>
      <c r="IM171">
        <v>116</v>
      </c>
      <c r="IS171" t="s">
        <v>492</v>
      </c>
      <c r="IU171">
        <v>3</v>
      </c>
      <c r="IV171">
        <f>IF(AND(Table1[[#This Row],[R/P]]="P",Table1[[#This Row],[PaRes]]&lt;&gt;"SCRBL",Table1[[#This Row],[PaRes]]&lt;&gt;"RUN",Table1[[#This Row],[Penalty]]&lt;&gt;1),1,0)</f>
        <v>0</v>
      </c>
      <c r="IW171">
        <f>IF(AND(Table1[[#This Row],[Pass Play]]=1,Table1[[#This Row],[PaRes]]&lt;&gt;"SAC"),1,0)</f>
        <v>0</v>
      </c>
      <c r="IX171">
        <f>IF(Table1[[#This Row],[PaRes]]="COM",1,0)</f>
        <v>0</v>
      </c>
      <c r="IY171">
        <f>IF(Table1[[#This Row],[Pass Play]]=1,Table1[[#This Row],[Gn]],0)</f>
        <v>0</v>
      </c>
      <c r="IZ171">
        <f>IF(AND(Table1[[#This Row],[Pass Play]]=1,Table1[[#This Row],[EFF]]="Y"),1,0)</f>
        <v>0</v>
      </c>
      <c r="JA171">
        <f>IF(AND(Table1[[#This Row],[Pass Play]]=1,Table1[[#This Row],[EFF]]="Y"),Table1[[#This Row],[Gn]],0)</f>
        <v>0</v>
      </c>
      <c r="JB171">
        <f>IF(AND(Table1[[#This Row],[Pass Play]]=1,Table1[[#This Row],[Gn]]&gt;=15),1,0)</f>
        <v>0</v>
      </c>
      <c r="JC171">
        <f>IF(AND(Table1[[#This Row],[Pass Play]]=1,Table1[[#This Row],[Big Play Passes]]=1),Table1[[#This Row],[Gn]],0)</f>
        <v>0</v>
      </c>
      <c r="JD171">
        <f>IF(AND(OR(Table1[[#This Row],[R/P]]="R",Table1[[#This Row],[PaRes]]="SCRBL",Table1[[#This Row],[PaRes]]="RUN"),Table1[[#This Row],[Penalty]]&lt;&gt;1),1,0)</f>
        <v>1</v>
      </c>
      <c r="JE171">
        <f>IF(Table1[[#This Row],[Rush Attempts]]=1,Table1[[#This Row],[Gn]],0)</f>
        <v>11</v>
      </c>
      <c r="JF171">
        <f>IF(AND(Table1[[#This Row],[Rush Attempts]]=1,Table1[[#This Row],[EFF]]="Y"),1,0)</f>
        <v>1</v>
      </c>
      <c r="JG171">
        <f>IF(AND(Table1[[#This Row],[Rush Attempts]]=1,Table1[[#This Row],[EFF]]="Y"),Table1[[#This Row],[Gn]],0)</f>
        <v>11</v>
      </c>
      <c r="JH171">
        <f>IF(AND(Table1[[#This Row],[Rush Attempts]]=1,Table1[[#This Row],[Gn]]&gt;=10),1,0)</f>
        <v>1</v>
      </c>
      <c r="JI171">
        <f>IF(AND(Table1[[#This Row],[Rush Attempts]]=1,Table1[[#This Row],[Big Play Run]]=1),Table1[[#This Row],[Gn]],0)</f>
        <v>11</v>
      </c>
      <c r="JJ171">
        <f>IF(Table1[[#This Row],[PaRes]]="SAC",1,0)</f>
        <v>0</v>
      </c>
      <c r="JK171">
        <f>IF(Table1[[#This Row],[Sacks]]=1,Table1[[#This Row],[Gn]],0)</f>
        <v>0</v>
      </c>
      <c r="JL171">
        <f>IF(Table1[[#This Row],[PaRes]]="INT",1,0)</f>
        <v>0</v>
      </c>
      <c r="JM171">
        <f>IF(Table1[[#This Row],[pff_PENALTY]]&lt;&gt;"",1,0)</f>
        <v>0</v>
      </c>
      <c r="JN171">
        <f>Table1[[#This Row],[pff_PENYARDS]]</f>
        <v>0</v>
      </c>
      <c r="JO171">
        <f>IF(Table1[[#This Row],[S/End]]="TD",1,0)</f>
        <v>1</v>
      </c>
      <c r="JP171">
        <f>IF(OR(Table1[[#This Row],[S/End]]="FGGD"),1,0)</f>
        <v>0</v>
      </c>
      <c r="JQ171">
        <f>IF(OR(Table1[[#This Row],[S/End]]="FUM",Table1[[#This Row],[S/End]]="INT"),1,0)</f>
        <v>0</v>
      </c>
      <c r="JR171">
        <f>IF(AND(Table1[[#This Row],[Touchdown]]=1,Table1[[#This Row],[Pass Play]]=1),1,0)</f>
        <v>0</v>
      </c>
      <c r="JS171">
        <f t="shared" si="8"/>
        <v>0</v>
      </c>
      <c r="JT171">
        <f>IF(AND(OR(Table1[[#This Row],[Pass Play]]=1,Table1[[#This Row],[Rush Attempts]]=1),Table1[[#This Row],[Dn]]=3),1,0)</f>
        <v>0</v>
      </c>
      <c r="JU171">
        <f>IF(AND(Table1[[#This Row],[3rd down attempt]]=1,Table1[[#This Row],[EFF]]="Y"),1,0)</f>
        <v>0</v>
      </c>
      <c r="JV171">
        <f>IF(AND(Table1[[#This Row],[3rd down attempt]]=1,Table1[[#This Row],[Dist]]&gt;=7),1,0)</f>
        <v>0</v>
      </c>
      <c r="JW171">
        <f>IF(AND(OR(Table1[[#This Row],[Pass Play]]=1,Table1[[#This Row],[Rush Attempts]]=1),Table1[[#This Row],[Dn]]=4),1,0)</f>
        <v>0</v>
      </c>
      <c r="JX171">
        <f>IF(AND(Table1[[#This Row],[4th down attempt]]=1,Table1[[#This Row],[EFF]]="Y"),1,0)</f>
        <v>0</v>
      </c>
      <c r="JY171">
        <f>IF(AND(OR(Table1[[#This Row],[Pass Play]]=1,Table1[[#This Row],[Rush Attempts]]=1),Table1[[#This Row],[FPos]]&gt;=0,Table1[[#This Row],[FPos]]&lt;=20),1,0)</f>
        <v>1</v>
      </c>
      <c r="JZ171">
        <f>IF(AND(OR(Table1[[#This Row],[Pass Play]]=1,Table1[[#This Row],[Rush Attempts]]=1),Table1[[#This Row],[Dist]]&lt;=Table1[[#This Row],[Gn]]),1,0)</f>
        <v>1</v>
      </c>
      <c r="KA171">
        <f>IF(Table1[[#This Row],[S/End]]&lt;&gt;"",1,0)</f>
        <v>1</v>
      </c>
      <c r="KB171">
        <f>IF(Table1[[#This Row],[S/End]]="TD",1,0)</f>
        <v>1</v>
      </c>
      <c r="KC171">
        <f>IF(Table1[[#This Row],[S/End]]="FGGD",1,0)</f>
        <v>0</v>
      </c>
      <c r="KD171">
        <f>IF(AND(OR(Table1[[#This Row],[Pass Play]]=1,Table1[[#This Row],[Rush Attempts]]=1),Table1[[#This Row],[Gn]]&lt;0),1,0)</f>
        <v>0</v>
      </c>
      <c r="KE171" s="375">
        <f>IF(AND(Table1[[#This Row],[pff_DRVENDPSN]]=3,Table1[[#This Row],[pff_DRVENDEVENT]]="PUNT"),1,0)</f>
        <v>0</v>
      </c>
    </row>
    <row r="172" spans="1:291" hidden="1">
      <c r="A172">
        <v>47</v>
      </c>
      <c r="B172">
        <v>2103</v>
      </c>
      <c r="C172" t="s">
        <v>14477</v>
      </c>
      <c r="D172">
        <v>4</v>
      </c>
      <c r="E172">
        <v>1</v>
      </c>
      <c r="F172">
        <v>10</v>
      </c>
      <c r="G172">
        <v>6</v>
      </c>
      <c r="H172">
        <v>-38</v>
      </c>
      <c r="I172" t="s">
        <v>253</v>
      </c>
      <c r="J172" t="s">
        <v>254</v>
      </c>
      <c r="K172">
        <v>12</v>
      </c>
      <c r="L172">
        <v>12</v>
      </c>
      <c r="M172" t="s">
        <v>2525</v>
      </c>
      <c r="N172" t="s">
        <v>440</v>
      </c>
      <c r="P172" t="s">
        <v>2526</v>
      </c>
      <c r="Q172" t="s">
        <v>1336</v>
      </c>
      <c r="S172" t="s">
        <v>1014</v>
      </c>
      <c r="W172" t="s">
        <v>257</v>
      </c>
      <c r="X172" t="s">
        <v>3147</v>
      </c>
      <c r="AE172" t="s">
        <v>411</v>
      </c>
      <c r="AF172" t="s">
        <v>3148</v>
      </c>
      <c r="AG172" t="s">
        <v>3147</v>
      </c>
      <c r="AH172" t="s">
        <v>274</v>
      </c>
      <c r="AJ172">
        <v>22</v>
      </c>
      <c r="AP172">
        <v>15</v>
      </c>
      <c r="BJ172" t="s">
        <v>257</v>
      </c>
      <c r="BQ172">
        <f t="shared" si="6"/>
        <v>0</v>
      </c>
      <c r="BR172">
        <f t="shared" si="7"/>
        <v>2</v>
      </c>
      <c r="BT172" t="s">
        <v>3091</v>
      </c>
      <c r="BV172">
        <v>17</v>
      </c>
      <c r="BX172">
        <v>0</v>
      </c>
      <c r="BY172" t="s">
        <v>3945</v>
      </c>
      <c r="CD172" s="3">
        <v>0.51458333333333328</v>
      </c>
      <c r="CF172" t="s">
        <v>3946</v>
      </c>
      <c r="CJ172">
        <v>0</v>
      </c>
      <c r="CK172" t="s">
        <v>3947</v>
      </c>
      <c r="CL172" s="4">
        <v>38080</v>
      </c>
      <c r="CM172" t="s">
        <v>3948</v>
      </c>
      <c r="CN172" t="s">
        <v>3949</v>
      </c>
      <c r="CO172">
        <v>17</v>
      </c>
      <c r="CP172" t="s">
        <v>268</v>
      </c>
      <c r="CQ172" t="s">
        <v>418</v>
      </c>
      <c r="CR172" t="s">
        <v>3091</v>
      </c>
      <c r="CU172" t="s">
        <v>3950</v>
      </c>
      <c r="CW172">
        <v>0</v>
      </c>
      <c r="CY172">
        <v>1</v>
      </c>
      <c r="CZ172" t="s">
        <v>553</v>
      </c>
      <c r="DA172">
        <v>0</v>
      </c>
      <c r="DB172">
        <v>11</v>
      </c>
      <c r="DC172" t="s">
        <v>2703</v>
      </c>
      <c r="DD172">
        <v>-38</v>
      </c>
      <c r="DF172" t="s">
        <v>3951</v>
      </c>
      <c r="DK172">
        <v>6</v>
      </c>
      <c r="DL172" s="4">
        <v>44456</v>
      </c>
      <c r="DM172">
        <v>20140</v>
      </c>
      <c r="DN172">
        <v>2021</v>
      </c>
      <c r="DO172">
        <v>0</v>
      </c>
      <c r="DQ172">
        <v>79327</v>
      </c>
      <c r="DR172">
        <v>137</v>
      </c>
      <c r="DU172" t="s">
        <v>257</v>
      </c>
      <c r="DV172" t="s">
        <v>274</v>
      </c>
      <c r="DX172">
        <v>24</v>
      </c>
      <c r="DY172" t="s">
        <v>275</v>
      </c>
      <c r="EC172" t="s">
        <v>1541</v>
      </c>
      <c r="EE172">
        <v>0</v>
      </c>
      <c r="EF172" t="s">
        <v>2535</v>
      </c>
      <c r="EG172" t="s">
        <v>675</v>
      </c>
      <c r="EH172">
        <v>1</v>
      </c>
      <c r="EJ172" t="s">
        <v>454</v>
      </c>
      <c r="EK172" t="s">
        <v>1956</v>
      </c>
      <c r="EL172" t="s">
        <v>3952</v>
      </c>
      <c r="EM172" t="s">
        <v>3953</v>
      </c>
      <c r="EN172" t="s">
        <v>268</v>
      </c>
      <c r="EO172" t="s">
        <v>418</v>
      </c>
      <c r="EP172" t="s">
        <v>2238</v>
      </c>
      <c r="EQ172">
        <v>1</v>
      </c>
      <c r="ET172" t="s">
        <v>3954</v>
      </c>
      <c r="FE172">
        <v>0</v>
      </c>
      <c r="FF172">
        <v>18</v>
      </c>
      <c r="FG172" t="s">
        <v>429</v>
      </c>
      <c r="FI172" t="s">
        <v>429</v>
      </c>
      <c r="FL172">
        <v>0</v>
      </c>
      <c r="FN172">
        <v>0</v>
      </c>
      <c r="FQ172">
        <v>0</v>
      </c>
      <c r="FS172" t="s">
        <v>462</v>
      </c>
      <c r="FU172" t="s">
        <v>274</v>
      </c>
      <c r="FV172" t="s">
        <v>777</v>
      </c>
      <c r="FW172" t="s">
        <v>431</v>
      </c>
      <c r="FX172" t="s">
        <v>594</v>
      </c>
      <c r="FY172">
        <v>0</v>
      </c>
      <c r="GA172">
        <v>24.17</v>
      </c>
      <c r="GB172">
        <v>7</v>
      </c>
      <c r="GC172">
        <v>0</v>
      </c>
      <c r="GD172" t="s">
        <v>1518</v>
      </c>
      <c r="GE172" t="s">
        <v>355</v>
      </c>
      <c r="GF172">
        <v>0</v>
      </c>
      <c r="GG172" t="s">
        <v>1179</v>
      </c>
      <c r="GJ172">
        <v>0</v>
      </c>
      <c r="GK172">
        <v>0</v>
      </c>
      <c r="GM172" t="s">
        <v>3157</v>
      </c>
      <c r="GO172">
        <v>4</v>
      </c>
      <c r="HA172" t="s">
        <v>3955</v>
      </c>
      <c r="HC172" t="s">
        <v>294</v>
      </c>
      <c r="HD172" t="s">
        <v>313</v>
      </c>
      <c r="HF172">
        <v>0</v>
      </c>
      <c r="HG172">
        <v>12</v>
      </c>
      <c r="HH172">
        <v>24</v>
      </c>
      <c r="HI172" t="s">
        <v>275</v>
      </c>
      <c r="HL172">
        <v>3</v>
      </c>
      <c r="HW172">
        <v>-44</v>
      </c>
      <c r="HX172">
        <v>3987686</v>
      </c>
      <c r="HY172" t="s">
        <v>492</v>
      </c>
      <c r="HZ172">
        <v>3987570</v>
      </c>
      <c r="IC172">
        <v>0</v>
      </c>
      <c r="ID172">
        <v>0</v>
      </c>
      <c r="IM172">
        <v>127</v>
      </c>
      <c r="IQ172" t="s">
        <v>3951</v>
      </c>
      <c r="IU172">
        <v>3</v>
      </c>
      <c r="IV172">
        <f>IF(AND(Table1[[#This Row],[R/P]]="P",Table1[[#This Row],[PaRes]]&lt;&gt;"SCRBL",Table1[[#This Row],[PaRes]]&lt;&gt;"RUN",Table1[[#This Row],[Penalty]]&lt;&gt;1),1,0)</f>
        <v>0</v>
      </c>
      <c r="IW172">
        <f>IF(AND(Table1[[#This Row],[Pass Play]]=1,Table1[[#This Row],[PaRes]]&lt;&gt;"SAC"),1,0)</f>
        <v>0</v>
      </c>
      <c r="IX172">
        <f>IF(Table1[[#This Row],[PaRes]]="COM",1,0)</f>
        <v>0</v>
      </c>
      <c r="IY172">
        <f>IF(Table1[[#This Row],[Pass Play]]=1,Table1[[#This Row],[Gn]],0)</f>
        <v>0</v>
      </c>
      <c r="IZ172">
        <f>IF(AND(Table1[[#This Row],[Pass Play]]=1,Table1[[#This Row],[EFF]]="Y"),1,0)</f>
        <v>0</v>
      </c>
      <c r="JA172">
        <f>IF(AND(Table1[[#This Row],[Pass Play]]=1,Table1[[#This Row],[EFF]]="Y"),Table1[[#This Row],[Gn]],0)</f>
        <v>0</v>
      </c>
      <c r="JB172">
        <f>IF(AND(Table1[[#This Row],[Pass Play]]=1,Table1[[#This Row],[Gn]]&gt;=15),1,0)</f>
        <v>0</v>
      </c>
      <c r="JC172">
        <f>IF(AND(Table1[[#This Row],[Pass Play]]=1,Table1[[#This Row],[Big Play Passes]]=1),Table1[[#This Row],[Gn]],0)</f>
        <v>0</v>
      </c>
      <c r="JD172">
        <f>IF(AND(OR(Table1[[#This Row],[R/P]]="R",Table1[[#This Row],[PaRes]]="SCRBL",Table1[[#This Row],[PaRes]]="RUN"),Table1[[#This Row],[Penalty]]&lt;&gt;1),1,0)</f>
        <v>1</v>
      </c>
      <c r="JE172">
        <f>IF(Table1[[#This Row],[Rush Attempts]]=1,Table1[[#This Row],[Gn]],0)</f>
        <v>6</v>
      </c>
      <c r="JF172">
        <f>IF(AND(Table1[[#This Row],[Rush Attempts]]=1,Table1[[#This Row],[EFF]]="Y"),1,0)</f>
        <v>1</v>
      </c>
      <c r="JG172">
        <f>IF(AND(Table1[[#This Row],[Rush Attempts]]=1,Table1[[#This Row],[EFF]]="Y"),Table1[[#This Row],[Gn]],0)</f>
        <v>6</v>
      </c>
      <c r="JH172">
        <f>IF(AND(Table1[[#This Row],[Rush Attempts]]=1,Table1[[#This Row],[Gn]]&gt;=10),1,0)</f>
        <v>0</v>
      </c>
      <c r="JI172">
        <f>IF(AND(Table1[[#This Row],[Rush Attempts]]=1,Table1[[#This Row],[Big Play Run]]=1),Table1[[#This Row],[Gn]],0)</f>
        <v>0</v>
      </c>
      <c r="JJ172">
        <f>IF(Table1[[#This Row],[PaRes]]="SAC",1,0)</f>
        <v>0</v>
      </c>
      <c r="JK172">
        <f>IF(Table1[[#This Row],[Sacks]]=1,Table1[[#This Row],[Gn]],0)</f>
        <v>0</v>
      </c>
      <c r="JL172">
        <f>IF(Table1[[#This Row],[PaRes]]="INT",1,0)</f>
        <v>0</v>
      </c>
      <c r="JM172">
        <f>IF(Table1[[#This Row],[pff_PENALTY]]&lt;&gt;"",1,0)</f>
        <v>0</v>
      </c>
      <c r="JN172">
        <f>Table1[[#This Row],[pff_PENYARDS]]</f>
        <v>0</v>
      </c>
      <c r="JO172">
        <f>IF(Table1[[#This Row],[S/End]]="TD",1,0)</f>
        <v>0</v>
      </c>
      <c r="JP172">
        <f>IF(OR(Table1[[#This Row],[S/End]]="FGGD"),1,0)</f>
        <v>0</v>
      </c>
      <c r="JQ172">
        <f>IF(OR(Table1[[#This Row],[S/End]]="FUM",Table1[[#This Row],[S/End]]="INT"),1,0)</f>
        <v>0</v>
      </c>
      <c r="JR172">
        <f>IF(AND(Table1[[#This Row],[Touchdown]]=1,Table1[[#This Row],[Pass Play]]=1),1,0)</f>
        <v>0</v>
      </c>
      <c r="JS172">
        <f t="shared" si="8"/>
        <v>0</v>
      </c>
      <c r="JT172">
        <f>IF(AND(OR(Table1[[#This Row],[Pass Play]]=1,Table1[[#This Row],[Rush Attempts]]=1),Table1[[#This Row],[Dn]]=3),1,0)</f>
        <v>0</v>
      </c>
      <c r="JU172">
        <f>IF(AND(Table1[[#This Row],[3rd down attempt]]=1,Table1[[#This Row],[EFF]]="Y"),1,0)</f>
        <v>0</v>
      </c>
      <c r="JV172">
        <f>IF(AND(Table1[[#This Row],[3rd down attempt]]=1,Table1[[#This Row],[Dist]]&gt;=7),1,0)</f>
        <v>0</v>
      </c>
      <c r="JW172">
        <f>IF(AND(OR(Table1[[#This Row],[Pass Play]]=1,Table1[[#This Row],[Rush Attempts]]=1),Table1[[#This Row],[Dn]]=4),1,0)</f>
        <v>0</v>
      </c>
      <c r="JX172">
        <f>IF(AND(Table1[[#This Row],[4th down attempt]]=1,Table1[[#This Row],[EFF]]="Y"),1,0)</f>
        <v>0</v>
      </c>
      <c r="JY172">
        <f>IF(AND(OR(Table1[[#This Row],[Pass Play]]=1,Table1[[#This Row],[Rush Attempts]]=1),Table1[[#This Row],[FPos]]&gt;=0,Table1[[#This Row],[FPos]]&lt;=20),1,0)</f>
        <v>0</v>
      </c>
      <c r="JZ172">
        <f>IF(AND(OR(Table1[[#This Row],[Pass Play]]=1,Table1[[#This Row],[Rush Attempts]]=1),Table1[[#This Row],[Dist]]&lt;=Table1[[#This Row],[Gn]]),1,0)</f>
        <v>0</v>
      </c>
      <c r="KA172">
        <f>IF(Table1[[#This Row],[S/End]]&lt;&gt;"",1,0)</f>
        <v>0</v>
      </c>
      <c r="KB172">
        <f>IF(Table1[[#This Row],[S/End]]="TD",1,0)</f>
        <v>0</v>
      </c>
      <c r="KC172">
        <f>IF(Table1[[#This Row],[S/End]]="FGGD",1,0)</f>
        <v>0</v>
      </c>
      <c r="KD172">
        <f>IF(AND(OR(Table1[[#This Row],[Pass Play]]=1,Table1[[#This Row],[Rush Attempts]]=1),Table1[[#This Row],[Gn]]&lt;0),1,0)</f>
        <v>0</v>
      </c>
      <c r="KE172" s="375">
        <f>IF(AND(Table1[[#This Row],[pff_DRVENDPSN]]=3,Table1[[#This Row],[pff_DRVENDEVENT]]="PUNT"),1,0)</f>
        <v>0</v>
      </c>
    </row>
    <row r="173" spans="1:291" hidden="1">
      <c r="A173">
        <v>48</v>
      </c>
      <c r="B173">
        <v>2103</v>
      </c>
      <c r="C173" t="s">
        <v>14477</v>
      </c>
      <c r="D173">
        <v>4</v>
      </c>
      <c r="E173">
        <v>2</v>
      </c>
      <c r="F173">
        <v>4</v>
      </c>
      <c r="G173">
        <v>12</v>
      </c>
      <c r="H173">
        <v>-44</v>
      </c>
      <c r="J173" t="s">
        <v>254</v>
      </c>
      <c r="K173">
        <v>11</v>
      </c>
      <c r="L173">
        <v>11</v>
      </c>
      <c r="M173" t="s">
        <v>826</v>
      </c>
      <c r="N173" t="s">
        <v>827</v>
      </c>
      <c r="P173" t="s">
        <v>828</v>
      </c>
      <c r="W173" t="s">
        <v>253</v>
      </c>
      <c r="X173" t="s">
        <v>3957</v>
      </c>
      <c r="Y173" t="s">
        <v>981</v>
      </c>
      <c r="Z173" t="s">
        <v>981</v>
      </c>
      <c r="AB173" t="s">
        <v>981</v>
      </c>
      <c r="AC173" t="s">
        <v>829</v>
      </c>
      <c r="AJ173">
        <v>88</v>
      </c>
      <c r="AK173" t="s">
        <v>327</v>
      </c>
      <c r="AP173">
        <v>15</v>
      </c>
      <c r="BJ173" t="s">
        <v>607</v>
      </c>
      <c r="BQ173">
        <f t="shared" si="6"/>
        <v>3</v>
      </c>
      <c r="BR173">
        <f t="shared" si="7"/>
        <v>0</v>
      </c>
      <c r="BT173" t="s">
        <v>3091</v>
      </c>
      <c r="BV173">
        <v>17</v>
      </c>
      <c r="BX173">
        <v>0</v>
      </c>
      <c r="BY173" t="s">
        <v>3958</v>
      </c>
      <c r="CA173">
        <v>1</v>
      </c>
      <c r="CD173" s="3">
        <v>0.50138888888888888</v>
      </c>
      <c r="CE173" t="s">
        <v>274</v>
      </c>
      <c r="CF173" t="s">
        <v>3959</v>
      </c>
      <c r="CG173">
        <v>6</v>
      </c>
      <c r="CI173" t="s">
        <v>331</v>
      </c>
      <c r="CJ173">
        <v>0</v>
      </c>
      <c r="CK173" t="s">
        <v>3960</v>
      </c>
      <c r="CL173" s="4">
        <v>38444</v>
      </c>
      <c r="CM173" t="s">
        <v>3961</v>
      </c>
      <c r="CN173" t="s">
        <v>3962</v>
      </c>
      <c r="CO173">
        <v>17</v>
      </c>
      <c r="CP173" t="s">
        <v>3401</v>
      </c>
      <c r="CQ173" t="s">
        <v>269</v>
      </c>
      <c r="CR173" t="s">
        <v>3091</v>
      </c>
      <c r="CU173" t="s">
        <v>2552</v>
      </c>
      <c r="CW173">
        <v>0</v>
      </c>
      <c r="CY173">
        <v>2</v>
      </c>
      <c r="CZ173" t="s">
        <v>553</v>
      </c>
      <c r="DA173">
        <v>0</v>
      </c>
      <c r="DB173">
        <v>11</v>
      </c>
      <c r="DC173" t="s">
        <v>2703</v>
      </c>
      <c r="DD173">
        <v>-38</v>
      </c>
      <c r="DF173" t="s">
        <v>3412</v>
      </c>
      <c r="DK173">
        <v>12</v>
      </c>
      <c r="DL173" s="4">
        <v>44456</v>
      </c>
      <c r="DM173">
        <v>20140</v>
      </c>
      <c r="DN173">
        <v>2021</v>
      </c>
      <c r="DO173">
        <v>0</v>
      </c>
      <c r="DQ173">
        <v>79327</v>
      </c>
      <c r="DR173">
        <v>138</v>
      </c>
      <c r="DU173" t="s">
        <v>257</v>
      </c>
      <c r="DV173" t="s">
        <v>274</v>
      </c>
      <c r="DX173">
        <v>24</v>
      </c>
      <c r="DY173" t="s">
        <v>275</v>
      </c>
      <c r="EE173">
        <v>0</v>
      </c>
      <c r="EF173" t="s">
        <v>836</v>
      </c>
      <c r="EG173" t="s">
        <v>675</v>
      </c>
      <c r="EH173">
        <v>0</v>
      </c>
      <c r="EI173" t="s">
        <v>837</v>
      </c>
      <c r="EJ173" t="s">
        <v>340</v>
      </c>
      <c r="EK173" t="s">
        <v>2003</v>
      </c>
      <c r="EL173" t="s">
        <v>3963</v>
      </c>
      <c r="EM173" t="s">
        <v>3964</v>
      </c>
      <c r="EN173" t="s">
        <v>3965</v>
      </c>
      <c r="EO173" t="s">
        <v>282</v>
      </c>
      <c r="EP173" t="s">
        <v>918</v>
      </c>
      <c r="EQ173">
        <v>0</v>
      </c>
      <c r="ER173" t="s">
        <v>3966</v>
      </c>
      <c r="ET173" t="s">
        <v>3967</v>
      </c>
      <c r="EU173">
        <v>-2</v>
      </c>
      <c r="EV173" t="s">
        <v>348</v>
      </c>
      <c r="EW173" t="s">
        <v>1983</v>
      </c>
      <c r="EX173" t="s">
        <v>350</v>
      </c>
      <c r="EY173" t="s">
        <v>351</v>
      </c>
      <c r="FB173" t="s">
        <v>999</v>
      </c>
      <c r="FC173" t="s">
        <v>3968</v>
      </c>
      <c r="FE173">
        <v>0</v>
      </c>
      <c r="FF173">
        <v>18</v>
      </c>
      <c r="FJ173" t="s">
        <v>3700</v>
      </c>
      <c r="FL173">
        <v>0</v>
      </c>
      <c r="FN173">
        <v>0</v>
      </c>
      <c r="FQ173">
        <v>0</v>
      </c>
      <c r="FS173" t="s">
        <v>462</v>
      </c>
      <c r="FU173" t="s">
        <v>257</v>
      </c>
      <c r="FV173" t="s">
        <v>777</v>
      </c>
      <c r="FW173" t="s">
        <v>431</v>
      </c>
      <c r="FY173">
        <v>1</v>
      </c>
      <c r="GA173">
        <v>24.17</v>
      </c>
      <c r="GB173">
        <v>7</v>
      </c>
      <c r="GC173">
        <v>1</v>
      </c>
      <c r="GE173" t="s">
        <v>355</v>
      </c>
      <c r="GF173">
        <v>0</v>
      </c>
      <c r="GI173">
        <v>1</v>
      </c>
      <c r="GJ173">
        <v>0</v>
      </c>
      <c r="GK173">
        <v>0</v>
      </c>
      <c r="GM173" t="s">
        <v>3969</v>
      </c>
      <c r="GN173">
        <v>14</v>
      </c>
      <c r="GO173">
        <v>5</v>
      </c>
      <c r="GP173" t="s">
        <v>357</v>
      </c>
      <c r="GR173">
        <v>11</v>
      </c>
      <c r="HA173" t="s">
        <v>2559</v>
      </c>
      <c r="HC173" t="s">
        <v>294</v>
      </c>
      <c r="HD173" t="s">
        <v>294</v>
      </c>
      <c r="HE173" t="s">
        <v>3970</v>
      </c>
      <c r="HF173">
        <v>0</v>
      </c>
      <c r="HG173">
        <v>11</v>
      </c>
      <c r="HH173">
        <v>24</v>
      </c>
      <c r="HI173" t="s">
        <v>275</v>
      </c>
      <c r="HK173" t="s">
        <v>492</v>
      </c>
      <c r="HL173">
        <v>3</v>
      </c>
      <c r="HM173" t="s">
        <v>3412</v>
      </c>
      <c r="HO173" t="s">
        <v>3971</v>
      </c>
      <c r="HP173" t="s">
        <v>3972</v>
      </c>
      <c r="HQ173" t="s">
        <v>3973</v>
      </c>
      <c r="HR173" t="s">
        <v>3974</v>
      </c>
      <c r="HT173" t="s">
        <v>3707</v>
      </c>
      <c r="HW173">
        <v>44</v>
      </c>
      <c r="HX173">
        <v>3987742</v>
      </c>
      <c r="HY173" t="s">
        <v>1152</v>
      </c>
      <c r="HZ173">
        <v>3987686</v>
      </c>
      <c r="IC173">
        <v>0</v>
      </c>
      <c r="ID173">
        <v>0</v>
      </c>
      <c r="IM173">
        <v>128</v>
      </c>
      <c r="IQ173" t="s">
        <v>3412</v>
      </c>
      <c r="IU173">
        <v>3</v>
      </c>
      <c r="IV173">
        <f>IF(AND(Table1[[#This Row],[R/P]]="P",Table1[[#This Row],[PaRes]]&lt;&gt;"SCRBL",Table1[[#This Row],[PaRes]]&lt;&gt;"RUN",Table1[[#This Row],[Penalty]]&lt;&gt;1),1,0)</f>
        <v>1</v>
      </c>
      <c r="IW173">
        <f>IF(AND(Table1[[#This Row],[Pass Play]]=1,Table1[[#This Row],[PaRes]]&lt;&gt;"SAC"),1,0)</f>
        <v>1</v>
      </c>
      <c r="IX173">
        <f>IF(Table1[[#This Row],[PaRes]]="COM",1,0)</f>
        <v>1</v>
      </c>
      <c r="IY173">
        <f>IF(Table1[[#This Row],[Pass Play]]=1,Table1[[#This Row],[Gn]],0)</f>
        <v>12</v>
      </c>
      <c r="IZ173">
        <f>IF(AND(Table1[[#This Row],[Pass Play]]=1,Table1[[#This Row],[EFF]]="Y"),1,0)</f>
        <v>1</v>
      </c>
      <c r="JA173">
        <f>IF(AND(Table1[[#This Row],[Pass Play]]=1,Table1[[#This Row],[EFF]]="Y"),Table1[[#This Row],[Gn]],0)</f>
        <v>12</v>
      </c>
      <c r="JB173">
        <f>IF(AND(Table1[[#This Row],[Pass Play]]=1,Table1[[#This Row],[Gn]]&gt;=15),1,0)</f>
        <v>0</v>
      </c>
      <c r="JC173">
        <f>IF(AND(Table1[[#This Row],[Pass Play]]=1,Table1[[#This Row],[Big Play Passes]]=1),Table1[[#This Row],[Gn]],0)</f>
        <v>0</v>
      </c>
      <c r="JD173">
        <f>IF(AND(OR(Table1[[#This Row],[R/P]]="R",Table1[[#This Row],[PaRes]]="SCRBL",Table1[[#This Row],[PaRes]]="RUN"),Table1[[#This Row],[Penalty]]&lt;&gt;1),1,0)</f>
        <v>0</v>
      </c>
      <c r="JE173">
        <f>IF(Table1[[#This Row],[Rush Attempts]]=1,Table1[[#This Row],[Gn]],0)</f>
        <v>0</v>
      </c>
      <c r="JF173">
        <f>IF(AND(Table1[[#This Row],[Rush Attempts]]=1,Table1[[#This Row],[EFF]]="Y"),1,0)</f>
        <v>0</v>
      </c>
      <c r="JG173">
        <f>IF(AND(Table1[[#This Row],[Rush Attempts]]=1,Table1[[#This Row],[EFF]]="Y"),Table1[[#This Row],[Gn]],0)</f>
        <v>0</v>
      </c>
      <c r="JH173">
        <f>IF(AND(Table1[[#This Row],[Rush Attempts]]=1,Table1[[#This Row],[Gn]]&gt;=10),1,0)</f>
        <v>0</v>
      </c>
      <c r="JI173">
        <f>IF(AND(Table1[[#This Row],[Rush Attempts]]=1,Table1[[#This Row],[Big Play Run]]=1),Table1[[#This Row],[Gn]],0)</f>
        <v>0</v>
      </c>
      <c r="JJ173">
        <f>IF(Table1[[#This Row],[PaRes]]="SAC",1,0)</f>
        <v>0</v>
      </c>
      <c r="JK173">
        <f>IF(Table1[[#This Row],[Sacks]]=1,Table1[[#This Row],[Gn]],0)</f>
        <v>0</v>
      </c>
      <c r="JL173">
        <f>IF(Table1[[#This Row],[PaRes]]="INT",1,0)</f>
        <v>0</v>
      </c>
      <c r="JM173">
        <f>IF(Table1[[#This Row],[pff_PENALTY]]&lt;&gt;"",1,0)</f>
        <v>0</v>
      </c>
      <c r="JN173">
        <f>Table1[[#This Row],[pff_PENYARDS]]</f>
        <v>0</v>
      </c>
      <c r="JO173">
        <f>IF(Table1[[#This Row],[S/End]]="TD",1,0)</f>
        <v>0</v>
      </c>
      <c r="JP173">
        <f>IF(OR(Table1[[#This Row],[S/End]]="FGGD"),1,0)</f>
        <v>0</v>
      </c>
      <c r="JQ173">
        <f>IF(OR(Table1[[#This Row],[S/End]]="FUM",Table1[[#This Row],[S/End]]="INT"),1,0)</f>
        <v>0</v>
      </c>
      <c r="JR173">
        <f>IF(AND(Table1[[#This Row],[Touchdown]]=1,Table1[[#This Row],[Pass Play]]=1),1,0)</f>
        <v>0</v>
      </c>
      <c r="JS173">
        <f t="shared" si="8"/>
        <v>0</v>
      </c>
      <c r="JT173">
        <f>IF(AND(OR(Table1[[#This Row],[Pass Play]]=1,Table1[[#This Row],[Rush Attempts]]=1),Table1[[#This Row],[Dn]]=3),1,0)</f>
        <v>0</v>
      </c>
      <c r="JU173">
        <f>IF(AND(Table1[[#This Row],[3rd down attempt]]=1,Table1[[#This Row],[EFF]]="Y"),1,0)</f>
        <v>0</v>
      </c>
      <c r="JV173">
        <f>IF(AND(Table1[[#This Row],[3rd down attempt]]=1,Table1[[#This Row],[Dist]]&gt;=7),1,0)</f>
        <v>0</v>
      </c>
      <c r="JW173">
        <f>IF(AND(OR(Table1[[#This Row],[Pass Play]]=1,Table1[[#This Row],[Rush Attempts]]=1),Table1[[#This Row],[Dn]]=4),1,0)</f>
        <v>0</v>
      </c>
      <c r="JX173">
        <f>IF(AND(Table1[[#This Row],[4th down attempt]]=1,Table1[[#This Row],[EFF]]="Y"),1,0)</f>
        <v>0</v>
      </c>
      <c r="JY173">
        <f>IF(AND(OR(Table1[[#This Row],[Pass Play]]=1,Table1[[#This Row],[Rush Attempts]]=1),Table1[[#This Row],[FPos]]&gt;=0,Table1[[#This Row],[FPos]]&lt;=20),1,0)</f>
        <v>0</v>
      </c>
      <c r="JZ173">
        <f>IF(AND(OR(Table1[[#This Row],[Pass Play]]=1,Table1[[#This Row],[Rush Attempts]]=1),Table1[[#This Row],[Dist]]&lt;=Table1[[#This Row],[Gn]]),1,0)</f>
        <v>1</v>
      </c>
      <c r="KA173">
        <f>IF(Table1[[#This Row],[S/End]]&lt;&gt;"",1,0)</f>
        <v>0</v>
      </c>
      <c r="KB173">
        <f>IF(Table1[[#This Row],[S/End]]="TD",1,0)</f>
        <v>0</v>
      </c>
      <c r="KC173">
        <f>IF(Table1[[#This Row],[S/End]]="FGGD",1,0)</f>
        <v>0</v>
      </c>
      <c r="KD173">
        <f>IF(AND(OR(Table1[[#This Row],[Pass Play]]=1,Table1[[#This Row],[Rush Attempts]]=1),Table1[[#This Row],[Gn]]&lt;0),1,0)</f>
        <v>0</v>
      </c>
      <c r="KE173" s="375">
        <f>IF(AND(Table1[[#This Row],[pff_DRVENDPSN]]=3,Table1[[#This Row],[pff_DRVENDEVENT]]="PUNT"),1,0)</f>
        <v>0</v>
      </c>
    </row>
    <row r="174" spans="1:291" hidden="1">
      <c r="A174">
        <v>49</v>
      </c>
      <c r="B174">
        <v>2103</v>
      </c>
      <c r="C174" t="s">
        <v>14477</v>
      </c>
      <c r="D174">
        <v>4</v>
      </c>
      <c r="E174">
        <v>1</v>
      </c>
      <c r="F174">
        <v>10</v>
      </c>
      <c r="G174">
        <v>7</v>
      </c>
      <c r="H174">
        <v>44</v>
      </c>
      <c r="J174" t="s">
        <v>254</v>
      </c>
      <c r="K174">
        <v>12</v>
      </c>
      <c r="L174" t="s">
        <v>3480</v>
      </c>
      <c r="M174" t="s">
        <v>3481</v>
      </c>
      <c r="N174" t="s">
        <v>1186</v>
      </c>
      <c r="P174" t="s">
        <v>1187</v>
      </c>
      <c r="T174" t="s">
        <v>1708</v>
      </c>
      <c r="W174" t="s">
        <v>257</v>
      </c>
      <c r="X174" t="s">
        <v>3482</v>
      </c>
      <c r="AE174" t="s">
        <v>807</v>
      </c>
      <c r="AF174" t="s">
        <v>808</v>
      </c>
      <c r="AG174" t="s">
        <v>3482</v>
      </c>
      <c r="AH174" t="s">
        <v>257</v>
      </c>
      <c r="AJ174">
        <v>20</v>
      </c>
      <c r="AP174">
        <v>15</v>
      </c>
      <c r="BJ174" t="s">
        <v>274</v>
      </c>
      <c r="BQ174">
        <f t="shared" si="6"/>
        <v>0</v>
      </c>
      <c r="BR174">
        <f t="shared" si="7"/>
        <v>11</v>
      </c>
      <c r="BT174" t="s">
        <v>3091</v>
      </c>
      <c r="BV174">
        <v>17</v>
      </c>
      <c r="BX174">
        <v>0</v>
      </c>
      <c r="BY174" t="s">
        <v>3976</v>
      </c>
      <c r="CD174" s="3">
        <v>0.4770833333333333</v>
      </c>
      <c r="CF174" t="s">
        <v>3977</v>
      </c>
      <c r="CJ174">
        <v>0</v>
      </c>
      <c r="CK174" t="s">
        <v>3978</v>
      </c>
      <c r="CL174" s="4">
        <v>38080</v>
      </c>
      <c r="CM174" t="s">
        <v>3979</v>
      </c>
      <c r="CN174" t="s">
        <v>3980</v>
      </c>
      <c r="CO174">
        <v>17</v>
      </c>
      <c r="CP174" t="s">
        <v>3951</v>
      </c>
      <c r="CQ174" t="s">
        <v>269</v>
      </c>
      <c r="CR174" t="s">
        <v>3091</v>
      </c>
      <c r="CU174" t="s">
        <v>3981</v>
      </c>
      <c r="CW174">
        <v>0</v>
      </c>
      <c r="CY174">
        <v>3</v>
      </c>
      <c r="CZ174" t="s">
        <v>553</v>
      </c>
      <c r="DA174">
        <v>0</v>
      </c>
      <c r="DB174">
        <v>11</v>
      </c>
      <c r="DC174" t="s">
        <v>2703</v>
      </c>
      <c r="DD174">
        <v>-38</v>
      </c>
      <c r="DF174" t="s">
        <v>3801</v>
      </c>
      <c r="DK174">
        <v>7</v>
      </c>
      <c r="DL174" s="4">
        <v>44456</v>
      </c>
      <c r="DM174">
        <v>20140</v>
      </c>
      <c r="DN174">
        <v>2021</v>
      </c>
      <c r="DO174">
        <v>0</v>
      </c>
      <c r="DQ174">
        <v>79327</v>
      </c>
      <c r="DR174">
        <v>139</v>
      </c>
      <c r="DU174" t="s">
        <v>274</v>
      </c>
      <c r="DV174" t="s">
        <v>257</v>
      </c>
      <c r="DX174">
        <v>24</v>
      </c>
      <c r="DY174" t="s">
        <v>275</v>
      </c>
      <c r="EE174">
        <v>0</v>
      </c>
      <c r="EF174" t="s">
        <v>1196</v>
      </c>
      <c r="EG174" t="s">
        <v>383</v>
      </c>
      <c r="EH174">
        <v>0</v>
      </c>
      <c r="EJ174" t="s">
        <v>454</v>
      </c>
      <c r="EK174" t="s">
        <v>3982</v>
      </c>
      <c r="EL174" t="s">
        <v>3983</v>
      </c>
      <c r="EM174" t="s">
        <v>3984</v>
      </c>
      <c r="EN174" t="s">
        <v>3985</v>
      </c>
      <c r="EO174" t="s">
        <v>282</v>
      </c>
      <c r="EP174" t="s">
        <v>996</v>
      </c>
      <c r="EQ174">
        <v>0</v>
      </c>
      <c r="ET174" t="s">
        <v>3986</v>
      </c>
      <c r="FE174">
        <v>0</v>
      </c>
      <c r="FF174">
        <v>8</v>
      </c>
      <c r="FG174" t="s">
        <v>621</v>
      </c>
      <c r="FH174" t="s">
        <v>309</v>
      </c>
      <c r="FI174" t="s">
        <v>1357</v>
      </c>
      <c r="FL174">
        <v>0</v>
      </c>
      <c r="FN174">
        <v>0</v>
      </c>
      <c r="FQ174">
        <v>0</v>
      </c>
      <c r="FS174" t="s">
        <v>1177</v>
      </c>
      <c r="FU174" t="s">
        <v>257</v>
      </c>
      <c r="FV174" t="s">
        <v>1178</v>
      </c>
      <c r="FW174" t="s">
        <v>1721</v>
      </c>
      <c r="FY174">
        <v>0</v>
      </c>
      <c r="GA174">
        <v>24.17</v>
      </c>
      <c r="GB174">
        <v>7</v>
      </c>
      <c r="GC174">
        <v>0</v>
      </c>
      <c r="GD174" t="s">
        <v>3987</v>
      </c>
      <c r="GF174">
        <v>0</v>
      </c>
      <c r="GG174" t="s">
        <v>466</v>
      </c>
      <c r="GJ174">
        <v>0</v>
      </c>
      <c r="GK174">
        <v>0</v>
      </c>
      <c r="GM174" t="s">
        <v>3988</v>
      </c>
      <c r="GO174">
        <v>8</v>
      </c>
      <c r="HA174" t="s">
        <v>3989</v>
      </c>
      <c r="HC174" t="s">
        <v>294</v>
      </c>
      <c r="HD174" t="s">
        <v>294</v>
      </c>
      <c r="HE174" t="s">
        <v>3990</v>
      </c>
      <c r="HF174">
        <v>0</v>
      </c>
      <c r="HG174">
        <v>12</v>
      </c>
      <c r="HH174">
        <v>24</v>
      </c>
      <c r="HI174" t="s">
        <v>275</v>
      </c>
      <c r="HL174">
        <v>3</v>
      </c>
      <c r="HW174">
        <v>37</v>
      </c>
      <c r="HX174">
        <v>3987802</v>
      </c>
      <c r="HY174" t="s">
        <v>3991</v>
      </c>
      <c r="HZ174">
        <v>3987742</v>
      </c>
      <c r="IC174">
        <v>0</v>
      </c>
      <c r="ID174">
        <v>0</v>
      </c>
      <c r="IM174">
        <v>129</v>
      </c>
      <c r="IQ174" t="s">
        <v>3412</v>
      </c>
      <c r="IR174" t="s">
        <v>3109</v>
      </c>
      <c r="IU174">
        <v>3</v>
      </c>
      <c r="IV174">
        <f>IF(AND(Table1[[#This Row],[R/P]]="P",Table1[[#This Row],[PaRes]]&lt;&gt;"SCRBL",Table1[[#This Row],[PaRes]]&lt;&gt;"RUN",Table1[[#This Row],[Penalty]]&lt;&gt;1),1,0)</f>
        <v>0</v>
      </c>
      <c r="IW174">
        <f>IF(AND(Table1[[#This Row],[Pass Play]]=1,Table1[[#This Row],[PaRes]]&lt;&gt;"SAC"),1,0)</f>
        <v>0</v>
      </c>
      <c r="IX174">
        <f>IF(Table1[[#This Row],[PaRes]]="COM",1,0)</f>
        <v>0</v>
      </c>
      <c r="IY174">
        <f>IF(Table1[[#This Row],[Pass Play]]=1,Table1[[#This Row],[Gn]],0)</f>
        <v>0</v>
      </c>
      <c r="IZ174">
        <f>IF(AND(Table1[[#This Row],[Pass Play]]=1,Table1[[#This Row],[EFF]]="Y"),1,0)</f>
        <v>0</v>
      </c>
      <c r="JA174">
        <f>IF(AND(Table1[[#This Row],[Pass Play]]=1,Table1[[#This Row],[EFF]]="Y"),Table1[[#This Row],[Gn]],0)</f>
        <v>0</v>
      </c>
      <c r="JB174">
        <f>IF(AND(Table1[[#This Row],[Pass Play]]=1,Table1[[#This Row],[Gn]]&gt;=15),1,0)</f>
        <v>0</v>
      </c>
      <c r="JC174">
        <f>IF(AND(Table1[[#This Row],[Pass Play]]=1,Table1[[#This Row],[Big Play Passes]]=1),Table1[[#This Row],[Gn]],0)</f>
        <v>0</v>
      </c>
      <c r="JD174">
        <f>IF(AND(OR(Table1[[#This Row],[R/P]]="R",Table1[[#This Row],[PaRes]]="SCRBL",Table1[[#This Row],[PaRes]]="RUN"),Table1[[#This Row],[Penalty]]&lt;&gt;1),1,0)</f>
        <v>1</v>
      </c>
      <c r="JE174">
        <f>IF(Table1[[#This Row],[Rush Attempts]]=1,Table1[[#This Row],[Gn]],0)</f>
        <v>7</v>
      </c>
      <c r="JF174">
        <f>IF(AND(Table1[[#This Row],[Rush Attempts]]=1,Table1[[#This Row],[EFF]]="Y"),1,0)</f>
        <v>1</v>
      </c>
      <c r="JG174">
        <f>IF(AND(Table1[[#This Row],[Rush Attempts]]=1,Table1[[#This Row],[EFF]]="Y"),Table1[[#This Row],[Gn]],0)</f>
        <v>7</v>
      </c>
      <c r="JH174">
        <f>IF(AND(Table1[[#This Row],[Rush Attempts]]=1,Table1[[#This Row],[Gn]]&gt;=10),1,0)</f>
        <v>0</v>
      </c>
      <c r="JI174">
        <f>IF(AND(Table1[[#This Row],[Rush Attempts]]=1,Table1[[#This Row],[Big Play Run]]=1),Table1[[#This Row],[Gn]],0)</f>
        <v>0</v>
      </c>
      <c r="JJ174">
        <f>IF(Table1[[#This Row],[PaRes]]="SAC",1,0)</f>
        <v>0</v>
      </c>
      <c r="JK174">
        <f>IF(Table1[[#This Row],[Sacks]]=1,Table1[[#This Row],[Gn]],0)</f>
        <v>0</v>
      </c>
      <c r="JL174">
        <f>IF(Table1[[#This Row],[PaRes]]="INT",1,0)</f>
        <v>0</v>
      </c>
      <c r="JM174">
        <f>IF(Table1[[#This Row],[pff_PENALTY]]&lt;&gt;"",1,0)</f>
        <v>0</v>
      </c>
      <c r="JN174">
        <f>Table1[[#This Row],[pff_PENYARDS]]</f>
        <v>0</v>
      </c>
      <c r="JO174">
        <f>IF(Table1[[#This Row],[S/End]]="TD",1,0)</f>
        <v>0</v>
      </c>
      <c r="JP174">
        <f>IF(OR(Table1[[#This Row],[S/End]]="FGGD"),1,0)</f>
        <v>0</v>
      </c>
      <c r="JQ174">
        <f>IF(OR(Table1[[#This Row],[S/End]]="FUM",Table1[[#This Row],[S/End]]="INT"),1,0)</f>
        <v>0</v>
      </c>
      <c r="JR174">
        <f>IF(AND(Table1[[#This Row],[Touchdown]]=1,Table1[[#This Row],[Pass Play]]=1),1,0)</f>
        <v>0</v>
      </c>
      <c r="JS174">
        <f t="shared" si="8"/>
        <v>0</v>
      </c>
      <c r="JT174">
        <f>IF(AND(OR(Table1[[#This Row],[Pass Play]]=1,Table1[[#This Row],[Rush Attempts]]=1),Table1[[#This Row],[Dn]]=3),1,0)</f>
        <v>0</v>
      </c>
      <c r="JU174">
        <f>IF(AND(Table1[[#This Row],[3rd down attempt]]=1,Table1[[#This Row],[EFF]]="Y"),1,0)</f>
        <v>0</v>
      </c>
      <c r="JV174">
        <f>IF(AND(Table1[[#This Row],[3rd down attempt]]=1,Table1[[#This Row],[Dist]]&gt;=7),1,0)</f>
        <v>0</v>
      </c>
      <c r="JW174">
        <f>IF(AND(OR(Table1[[#This Row],[Pass Play]]=1,Table1[[#This Row],[Rush Attempts]]=1),Table1[[#This Row],[Dn]]=4),1,0)</f>
        <v>0</v>
      </c>
      <c r="JX174">
        <f>IF(AND(Table1[[#This Row],[4th down attempt]]=1,Table1[[#This Row],[EFF]]="Y"),1,0)</f>
        <v>0</v>
      </c>
      <c r="JY174">
        <f>IF(AND(OR(Table1[[#This Row],[Pass Play]]=1,Table1[[#This Row],[Rush Attempts]]=1),Table1[[#This Row],[FPos]]&gt;=0,Table1[[#This Row],[FPos]]&lt;=20),1,0)</f>
        <v>0</v>
      </c>
      <c r="JZ174">
        <f>IF(AND(OR(Table1[[#This Row],[Pass Play]]=1,Table1[[#This Row],[Rush Attempts]]=1),Table1[[#This Row],[Dist]]&lt;=Table1[[#This Row],[Gn]]),1,0)</f>
        <v>0</v>
      </c>
      <c r="KA174">
        <f>IF(Table1[[#This Row],[S/End]]&lt;&gt;"",1,0)</f>
        <v>0</v>
      </c>
      <c r="KB174">
        <f>IF(Table1[[#This Row],[S/End]]="TD",1,0)</f>
        <v>0</v>
      </c>
      <c r="KC174">
        <f>IF(Table1[[#This Row],[S/End]]="FGGD",1,0)</f>
        <v>0</v>
      </c>
      <c r="KD174">
        <f>IF(AND(OR(Table1[[#This Row],[Pass Play]]=1,Table1[[#This Row],[Rush Attempts]]=1),Table1[[#This Row],[Gn]]&lt;0),1,0)</f>
        <v>0</v>
      </c>
      <c r="KE174" s="375">
        <f>IF(AND(Table1[[#This Row],[pff_DRVENDPSN]]=3,Table1[[#This Row],[pff_DRVENDEVENT]]="PUNT"),1,0)</f>
        <v>0</v>
      </c>
    </row>
    <row r="175" spans="1:291" hidden="1">
      <c r="A175">
        <v>50</v>
      </c>
      <c r="B175">
        <v>2103</v>
      </c>
      <c r="C175" t="s">
        <v>14477</v>
      </c>
      <c r="D175">
        <v>4</v>
      </c>
      <c r="E175">
        <v>2</v>
      </c>
      <c r="F175">
        <v>3</v>
      </c>
      <c r="G175">
        <v>3</v>
      </c>
      <c r="H175">
        <v>37</v>
      </c>
      <c r="J175" t="s">
        <v>254</v>
      </c>
      <c r="K175">
        <v>11</v>
      </c>
      <c r="L175">
        <v>11</v>
      </c>
      <c r="M175" t="s">
        <v>2375</v>
      </c>
      <c r="N175" t="s">
        <v>978</v>
      </c>
      <c r="P175" t="s">
        <v>1750</v>
      </c>
      <c r="W175" t="s">
        <v>253</v>
      </c>
      <c r="X175" t="s">
        <v>3993</v>
      </c>
      <c r="Y175" t="s">
        <v>981</v>
      </c>
      <c r="Z175" t="s">
        <v>3852</v>
      </c>
      <c r="AB175" t="s">
        <v>981</v>
      </c>
      <c r="AC175" t="s">
        <v>1217</v>
      </c>
      <c r="AJ175">
        <v>88</v>
      </c>
      <c r="AK175" t="s">
        <v>327</v>
      </c>
      <c r="AP175">
        <v>15</v>
      </c>
      <c r="BJ175" t="s">
        <v>274</v>
      </c>
      <c r="BQ175">
        <f t="shared" si="6"/>
        <v>2</v>
      </c>
      <c r="BR175">
        <f t="shared" si="7"/>
        <v>0</v>
      </c>
      <c r="BT175" t="s">
        <v>3091</v>
      </c>
      <c r="BV175">
        <v>17</v>
      </c>
      <c r="BX175">
        <v>0</v>
      </c>
      <c r="BY175" t="s">
        <v>3994</v>
      </c>
      <c r="CA175">
        <v>1</v>
      </c>
      <c r="CD175" s="3">
        <v>0.45069444444444445</v>
      </c>
      <c r="CE175" t="s">
        <v>257</v>
      </c>
      <c r="CF175" t="s">
        <v>3995</v>
      </c>
      <c r="CG175">
        <v>5</v>
      </c>
      <c r="CI175" t="s">
        <v>331</v>
      </c>
      <c r="CJ175">
        <v>0</v>
      </c>
      <c r="CK175" t="s">
        <v>3996</v>
      </c>
      <c r="CL175" s="4">
        <v>38080</v>
      </c>
      <c r="CM175" t="s">
        <v>3997</v>
      </c>
      <c r="CN175" t="s">
        <v>3998</v>
      </c>
      <c r="CO175">
        <v>17</v>
      </c>
      <c r="CP175" t="s">
        <v>3171</v>
      </c>
      <c r="CQ175" t="s">
        <v>269</v>
      </c>
      <c r="CR175" t="s">
        <v>3091</v>
      </c>
      <c r="CU175" t="s">
        <v>3999</v>
      </c>
      <c r="CW175">
        <v>0</v>
      </c>
      <c r="CY175">
        <v>4</v>
      </c>
      <c r="CZ175" t="s">
        <v>553</v>
      </c>
      <c r="DA175">
        <v>0</v>
      </c>
      <c r="DB175">
        <v>11</v>
      </c>
      <c r="DC175" t="s">
        <v>2703</v>
      </c>
      <c r="DD175">
        <v>-38</v>
      </c>
      <c r="DF175" t="s">
        <v>3951</v>
      </c>
      <c r="DK175">
        <v>3</v>
      </c>
      <c r="DL175" s="4">
        <v>44456</v>
      </c>
      <c r="DM175">
        <v>20140</v>
      </c>
      <c r="DN175">
        <v>2021</v>
      </c>
      <c r="DO175">
        <v>0</v>
      </c>
      <c r="DQ175">
        <v>79327</v>
      </c>
      <c r="DR175">
        <v>140</v>
      </c>
      <c r="DU175" t="s">
        <v>274</v>
      </c>
      <c r="DV175" t="s">
        <v>257</v>
      </c>
      <c r="DX175">
        <v>24</v>
      </c>
      <c r="DY175" t="s">
        <v>275</v>
      </c>
      <c r="EE175">
        <v>0</v>
      </c>
      <c r="EF175" t="s">
        <v>1840</v>
      </c>
      <c r="EG175" t="s">
        <v>383</v>
      </c>
      <c r="EH175">
        <v>0</v>
      </c>
      <c r="EJ175" t="s">
        <v>340</v>
      </c>
      <c r="EK175" t="s">
        <v>4000</v>
      </c>
      <c r="EL175" t="s">
        <v>4001</v>
      </c>
      <c r="EM175" t="s">
        <v>4002</v>
      </c>
      <c r="EN175" t="s">
        <v>329</v>
      </c>
      <c r="EO175" t="s">
        <v>282</v>
      </c>
      <c r="EP175" t="s">
        <v>1248</v>
      </c>
      <c r="EQ175">
        <v>0</v>
      </c>
      <c r="ER175" t="s">
        <v>3966</v>
      </c>
      <c r="ET175" t="s">
        <v>4003</v>
      </c>
      <c r="EU175">
        <v>-3</v>
      </c>
      <c r="EV175" t="s">
        <v>348</v>
      </c>
      <c r="EW175" t="s">
        <v>1983</v>
      </c>
      <c r="EX175" t="s">
        <v>709</v>
      </c>
      <c r="EY175" t="s">
        <v>351</v>
      </c>
      <c r="FB175" t="s">
        <v>999</v>
      </c>
      <c r="FC175" t="s">
        <v>3840</v>
      </c>
      <c r="FE175">
        <v>0</v>
      </c>
      <c r="FF175">
        <v>8</v>
      </c>
      <c r="FL175">
        <v>0</v>
      </c>
      <c r="FN175">
        <v>0</v>
      </c>
      <c r="FQ175">
        <v>0</v>
      </c>
      <c r="FS175" t="s">
        <v>395</v>
      </c>
      <c r="FV175" t="s">
        <v>396</v>
      </c>
      <c r="FW175" t="s">
        <v>431</v>
      </c>
      <c r="FY175">
        <v>1</v>
      </c>
      <c r="GA175">
        <v>24.17</v>
      </c>
      <c r="GB175">
        <v>7</v>
      </c>
      <c r="GC175">
        <v>1</v>
      </c>
      <c r="GE175" t="s">
        <v>355</v>
      </c>
      <c r="GF175">
        <v>0</v>
      </c>
      <c r="GG175" t="s">
        <v>274</v>
      </c>
      <c r="GI175">
        <v>1.1000000000000001</v>
      </c>
      <c r="GJ175">
        <v>0</v>
      </c>
      <c r="GK175">
        <v>0</v>
      </c>
      <c r="GM175" t="s">
        <v>4004</v>
      </c>
      <c r="GN175">
        <v>6</v>
      </c>
      <c r="GO175">
        <v>0</v>
      </c>
      <c r="GP175" t="s">
        <v>713</v>
      </c>
      <c r="GR175">
        <v>44</v>
      </c>
      <c r="HA175" t="s">
        <v>2797</v>
      </c>
      <c r="HC175" t="s">
        <v>313</v>
      </c>
      <c r="HD175" t="s">
        <v>313</v>
      </c>
      <c r="HE175" t="s">
        <v>1005</v>
      </c>
      <c r="HF175">
        <v>0</v>
      </c>
      <c r="HG175">
        <v>11</v>
      </c>
      <c r="HH175">
        <v>24</v>
      </c>
      <c r="HI175" t="s">
        <v>275</v>
      </c>
      <c r="HL175">
        <v>4</v>
      </c>
      <c r="HM175" t="s">
        <v>3412</v>
      </c>
      <c r="HO175" t="s">
        <v>4005</v>
      </c>
      <c r="HP175" t="s">
        <v>4006</v>
      </c>
      <c r="HQ175" t="s">
        <v>4007</v>
      </c>
      <c r="HR175" t="s">
        <v>4008</v>
      </c>
      <c r="HT175" t="s">
        <v>3707</v>
      </c>
      <c r="HW175">
        <v>34</v>
      </c>
      <c r="HX175">
        <v>3987928</v>
      </c>
      <c r="HZ175">
        <v>3987802</v>
      </c>
      <c r="IC175">
        <v>0</v>
      </c>
      <c r="ID175">
        <v>0</v>
      </c>
      <c r="IM175">
        <v>130</v>
      </c>
      <c r="IQ175" t="s">
        <v>3951</v>
      </c>
      <c r="IU175">
        <v>3</v>
      </c>
      <c r="IV175">
        <f>IF(AND(Table1[[#This Row],[R/P]]="P",Table1[[#This Row],[PaRes]]&lt;&gt;"SCRBL",Table1[[#This Row],[PaRes]]&lt;&gt;"RUN",Table1[[#This Row],[Penalty]]&lt;&gt;1),1,0)</f>
        <v>1</v>
      </c>
      <c r="IW175">
        <f>IF(AND(Table1[[#This Row],[Pass Play]]=1,Table1[[#This Row],[PaRes]]&lt;&gt;"SAC"),1,0)</f>
        <v>1</v>
      </c>
      <c r="IX175">
        <f>IF(Table1[[#This Row],[PaRes]]="COM",1,0)</f>
        <v>1</v>
      </c>
      <c r="IY175">
        <f>IF(Table1[[#This Row],[Pass Play]]=1,Table1[[#This Row],[Gn]],0)</f>
        <v>3</v>
      </c>
      <c r="IZ175">
        <f>IF(AND(Table1[[#This Row],[Pass Play]]=1,Table1[[#This Row],[EFF]]="Y"),1,0)</f>
        <v>1</v>
      </c>
      <c r="JA175">
        <f>IF(AND(Table1[[#This Row],[Pass Play]]=1,Table1[[#This Row],[EFF]]="Y"),Table1[[#This Row],[Gn]],0)</f>
        <v>3</v>
      </c>
      <c r="JB175">
        <f>IF(AND(Table1[[#This Row],[Pass Play]]=1,Table1[[#This Row],[Gn]]&gt;=15),1,0)</f>
        <v>0</v>
      </c>
      <c r="JC175">
        <f>IF(AND(Table1[[#This Row],[Pass Play]]=1,Table1[[#This Row],[Big Play Passes]]=1),Table1[[#This Row],[Gn]],0)</f>
        <v>0</v>
      </c>
      <c r="JD175">
        <f>IF(AND(OR(Table1[[#This Row],[R/P]]="R",Table1[[#This Row],[PaRes]]="SCRBL",Table1[[#This Row],[PaRes]]="RUN"),Table1[[#This Row],[Penalty]]&lt;&gt;1),1,0)</f>
        <v>0</v>
      </c>
      <c r="JE175">
        <f>IF(Table1[[#This Row],[Rush Attempts]]=1,Table1[[#This Row],[Gn]],0)</f>
        <v>0</v>
      </c>
      <c r="JF175">
        <f>IF(AND(Table1[[#This Row],[Rush Attempts]]=1,Table1[[#This Row],[EFF]]="Y"),1,0)</f>
        <v>0</v>
      </c>
      <c r="JG175">
        <f>IF(AND(Table1[[#This Row],[Rush Attempts]]=1,Table1[[#This Row],[EFF]]="Y"),Table1[[#This Row],[Gn]],0)</f>
        <v>0</v>
      </c>
      <c r="JH175">
        <f>IF(AND(Table1[[#This Row],[Rush Attempts]]=1,Table1[[#This Row],[Gn]]&gt;=10),1,0)</f>
        <v>0</v>
      </c>
      <c r="JI175">
        <f>IF(AND(Table1[[#This Row],[Rush Attempts]]=1,Table1[[#This Row],[Big Play Run]]=1),Table1[[#This Row],[Gn]],0)</f>
        <v>0</v>
      </c>
      <c r="JJ175">
        <f>IF(Table1[[#This Row],[PaRes]]="SAC",1,0)</f>
        <v>0</v>
      </c>
      <c r="JK175">
        <f>IF(Table1[[#This Row],[Sacks]]=1,Table1[[#This Row],[Gn]],0)</f>
        <v>0</v>
      </c>
      <c r="JL175">
        <f>IF(Table1[[#This Row],[PaRes]]="INT",1,0)</f>
        <v>0</v>
      </c>
      <c r="JM175">
        <f>IF(Table1[[#This Row],[pff_PENALTY]]&lt;&gt;"",1,0)</f>
        <v>0</v>
      </c>
      <c r="JN175">
        <f>Table1[[#This Row],[pff_PENYARDS]]</f>
        <v>0</v>
      </c>
      <c r="JO175">
        <f>IF(Table1[[#This Row],[S/End]]="TD",1,0)</f>
        <v>0</v>
      </c>
      <c r="JP175">
        <f>IF(OR(Table1[[#This Row],[S/End]]="FGGD"),1,0)</f>
        <v>0</v>
      </c>
      <c r="JQ175">
        <f>IF(OR(Table1[[#This Row],[S/End]]="FUM",Table1[[#This Row],[S/End]]="INT"),1,0)</f>
        <v>0</v>
      </c>
      <c r="JR175">
        <f>IF(AND(Table1[[#This Row],[Touchdown]]=1,Table1[[#This Row],[Pass Play]]=1),1,0)</f>
        <v>0</v>
      </c>
      <c r="JS175">
        <f t="shared" si="8"/>
        <v>0</v>
      </c>
      <c r="JT175">
        <f>IF(AND(OR(Table1[[#This Row],[Pass Play]]=1,Table1[[#This Row],[Rush Attempts]]=1),Table1[[#This Row],[Dn]]=3),1,0)</f>
        <v>0</v>
      </c>
      <c r="JU175">
        <f>IF(AND(Table1[[#This Row],[3rd down attempt]]=1,Table1[[#This Row],[EFF]]="Y"),1,0)</f>
        <v>0</v>
      </c>
      <c r="JV175">
        <f>IF(AND(Table1[[#This Row],[3rd down attempt]]=1,Table1[[#This Row],[Dist]]&gt;=7),1,0)</f>
        <v>0</v>
      </c>
      <c r="JW175">
        <f>IF(AND(OR(Table1[[#This Row],[Pass Play]]=1,Table1[[#This Row],[Rush Attempts]]=1),Table1[[#This Row],[Dn]]=4),1,0)</f>
        <v>0</v>
      </c>
      <c r="JX175">
        <f>IF(AND(Table1[[#This Row],[4th down attempt]]=1,Table1[[#This Row],[EFF]]="Y"),1,0)</f>
        <v>0</v>
      </c>
      <c r="JY175">
        <f>IF(AND(OR(Table1[[#This Row],[Pass Play]]=1,Table1[[#This Row],[Rush Attempts]]=1),Table1[[#This Row],[FPos]]&gt;=0,Table1[[#This Row],[FPos]]&lt;=20),1,0)</f>
        <v>0</v>
      </c>
      <c r="JZ175">
        <f>IF(AND(OR(Table1[[#This Row],[Pass Play]]=1,Table1[[#This Row],[Rush Attempts]]=1),Table1[[#This Row],[Dist]]&lt;=Table1[[#This Row],[Gn]]),1,0)</f>
        <v>1</v>
      </c>
      <c r="KA175">
        <f>IF(Table1[[#This Row],[S/End]]&lt;&gt;"",1,0)</f>
        <v>0</v>
      </c>
      <c r="KB175">
        <f>IF(Table1[[#This Row],[S/End]]="TD",1,0)</f>
        <v>0</v>
      </c>
      <c r="KC175">
        <f>IF(Table1[[#This Row],[S/End]]="FGGD",1,0)</f>
        <v>0</v>
      </c>
      <c r="KD175">
        <f>IF(AND(OR(Table1[[#This Row],[Pass Play]]=1,Table1[[#This Row],[Rush Attempts]]=1),Table1[[#This Row],[Gn]]&lt;0),1,0)</f>
        <v>0</v>
      </c>
      <c r="KE175" s="375">
        <f>IF(AND(Table1[[#This Row],[pff_DRVENDPSN]]=3,Table1[[#This Row],[pff_DRVENDEVENT]]="PUNT"),1,0)</f>
        <v>0</v>
      </c>
    </row>
    <row r="176" spans="1:291" hidden="1">
      <c r="A176">
        <v>51</v>
      </c>
      <c r="B176">
        <v>2103</v>
      </c>
      <c r="C176" t="s">
        <v>14477</v>
      </c>
      <c r="D176">
        <v>4</v>
      </c>
      <c r="E176">
        <v>1</v>
      </c>
      <c r="F176">
        <v>10</v>
      </c>
      <c r="G176">
        <v>2</v>
      </c>
      <c r="H176">
        <v>34</v>
      </c>
      <c r="J176" t="s">
        <v>298</v>
      </c>
      <c r="K176">
        <v>21</v>
      </c>
      <c r="L176">
        <v>21</v>
      </c>
      <c r="M176" t="s">
        <v>4010</v>
      </c>
      <c r="N176" t="s">
        <v>440</v>
      </c>
      <c r="P176" t="s">
        <v>4011</v>
      </c>
      <c r="Q176" t="s">
        <v>3188</v>
      </c>
      <c r="S176" t="s">
        <v>3867</v>
      </c>
      <c r="W176" t="s">
        <v>257</v>
      </c>
      <c r="X176" t="s">
        <v>4012</v>
      </c>
      <c r="AE176" t="s">
        <v>1338</v>
      </c>
      <c r="AF176" t="s">
        <v>1339</v>
      </c>
      <c r="AG176" t="s">
        <v>4012</v>
      </c>
      <c r="AH176" t="s">
        <v>257</v>
      </c>
      <c r="AJ176">
        <v>15</v>
      </c>
      <c r="AP176">
        <v>15</v>
      </c>
      <c r="BJ176" t="s">
        <v>257</v>
      </c>
      <c r="BQ176">
        <f t="shared" si="6"/>
        <v>0</v>
      </c>
      <c r="BR176">
        <f t="shared" si="7"/>
        <v>4</v>
      </c>
      <c r="BT176" t="s">
        <v>3091</v>
      </c>
      <c r="BV176">
        <v>17</v>
      </c>
      <c r="BX176">
        <v>0</v>
      </c>
      <c r="BY176" t="s">
        <v>4013</v>
      </c>
      <c r="CD176" s="3">
        <v>0.42708333333333331</v>
      </c>
      <c r="CF176" t="s">
        <v>4014</v>
      </c>
      <c r="CJ176">
        <v>0</v>
      </c>
      <c r="CK176" t="s">
        <v>4015</v>
      </c>
      <c r="CL176" s="4">
        <v>38080</v>
      </c>
      <c r="CM176" t="s">
        <v>4016</v>
      </c>
      <c r="CN176" t="s">
        <v>4017</v>
      </c>
      <c r="CO176">
        <v>17</v>
      </c>
      <c r="CP176" t="s">
        <v>4018</v>
      </c>
      <c r="CQ176" t="s">
        <v>282</v>
      </c>
      <c r="CR176" t="s">
        <v>3091</v>
      </c>
      <c r="CU176" t="s">
        <v>4019</v>
      </c>
      <c r="CW176">
        <v>0</v>
      </c>
      <c r="CY176">
        <v>5</v>
      </c>
      <c r="CZ176" t="s">
        <v>553</v>
      </c>
      <c r="DA176">
        <v>0</v>
      </c>
      <c r="DB176">
        <v>11</v>
      </c>
      <c r="DC176" t="s">
        <v>2703</v>
      </c>
      <c r="DD176">
        <v>-38</v>
      </c>
      <c r="DK176">
        <v>-2</v>
      </c>
      <c r="DL176" s="4">
        <v>44456</v>
      </c>
      <c r="DM176">
        <v>20140</v>
      </c>
      <c r="DN176">
        <v>2021</v>
      </c>
      <c r="DO176">
        <v>0</v>
      </c>
      <c r="DQ176">
        <v>79327</v>
      </c>
      <c r="DR176">
        <v>141</v>
      </c>
      <c r="DU176" t="s">
        <v>257</v>
      </c>
      <c r="DV176" t="s">
        <v>274</v>
      </c>
      <c r="DX176">
        <v>24</v>
      </c>
      <c r="DY176" t="s">
        <v>275</v>
      </c>
      <c r="EE176">
        <v>0</v>
      </c>
      <c r="EF176" t="s">
        <v>4020</v>
      </c>
      <c r="EG176" t="s">
        <v>1128</v>
      </c>
      <c r="EH176">
        <v>1</v>
      </c>
      <c r="EI176" t="s">
        <v>2705</v>
      </c>
      <c r="EJ176" t="s">
        <v>278</v>
      </c>
      <c r="EK176" t="s">
        <v>4021</v>
      </c>
      <c r="EL176" t="s">
        <v>4022</v>
      </c>
      <c r="EM176" t="s">
        <v>4023</v>
      </c>
      <c r="EN176" t="s">
        <v>4024</v>
      </c>
      <c r="EO176" t="s">
        <v>269</v>
      </c>
      <c r="EP176" t="s">
        <v>707</v>
      </c>
      <c r="EQ176">
        <v>1</v>
      </c>
      <c r="ET176" t="s">
        <v>4025</v>
      </c>
      <c r="FE176">
        <v>0</v>
      </c>
      <c r="FF176">
        <v>4</v>
      </c>
      <c r="FG176" t="s">
        <v>285</v>
      </c>
      <c r="FI176" t="s">
        <v>285</v>
      </c>
      <c r="FL176">
        <v>0</v>
      </c>
      <c r="FN176">
        <v>0</v>
      </c>
      <c r="FQ176">
        <v>0</v>
      </c>
      <c r="FS176" t="s">
        <v>462</v>
      </c>
      <c r="FU176" t="s">
        <v>274</v>
      </c>
      <c r="FV176" t="s">
        <v>777</v>
      </c>
      <c r="FW176" t="s">
        <v>431</v>
      </c>
      <c r="FX176" t="s">
        <v>594</v>
      </c>
      <c r="FY176">
        <v>0</v>
      </c>
      <c r="GA176">
        <v>24.17</v>
      </c>
      <c r="GB176">
        <v>7</v>
      </c>
      <c r="GC176">
        <v>0</v>
      </c>
      <c r="GD176" t="s">
        <v>4026</v>
      </c>
      <c r="GE176" t="s">
        <v>355</v>
      </c>
      <c r="GF176">
        <v>0</v>
      </c>
      <c r="GG176" t="s">
        <v>895</v>
      </c>
      <c r="GJ176">
        <v>0</v>
      </c>
      <c r="GK176">
        <v>0</v>
      </c>
      <c r="GM176" t="s">
        <v>4027</v>
      </c>
      <c r="GO176">
        <v>0</v>
      </c>
      <c r="HA176" t="s">
        <v>4028</v>
      </c>
      <c r="HC176" t="s">
        <v>294</v>
      </c>
      <c r="HD176" t="s">
        <v>313</v>
      </c>
      <c r="HE176" t="s">
        <v>4029</v>
      </c>
      <c r="HF176">
        <v>0</v>
      </c>
      <c r="HG176">
        <v>21</v>
      </c>
      <c r="HH176">
        <v>24</v>
      </c>
      <c r="HI176" t="s">
        <v>275</v>
      </c>
      <c r="HL176">
        <v>3</v>
      </c>
      <c r="HW176">
        <v>36</v>
      </c>
      <c r="HX176">
        <v>3988005</v>
      </c>
      <c r="HY176" t="s">
        <v>4030</v>
      </c>
      <c r="HZ176">
        <v>3987928</v>
      </c>
      <c r="IC176">
        <v>0</v>
      </c>
      <c r="ID176">
        <v>0</v>
      </c>
      <c r="IM176">
        <v>131</v>
      </c>
      <c r="IU176">
        <v>3</v>
      </c>
      <c r="IV176">
        <f>IF(AND(Table1[[#This Row],[R/P]]="P",Table1[[#This Row],[PaRes]]&lt;&gt;"SCRBL",Table1[[#This Row],[PaRes]]&lt;&gt;"RUN",Table1[[#This Row],[Penalty]]&lt;&gt;1),1,0)</f>
        <v>0</v>
      </c>
      <c r="IW176">
        <f>IF(AND(Table1[[#This Row],[Pass Play]]=1,Table1[[#This Row],[PaRes]]&lt;&gt;"SAC"),1,0)</f>
        <v>0</v>
      </c>
      <c r="IX176">
        <f>IF(Table1[[#This Row],[PaRes]]="COM",1,0)</f>
        <v>0</v>
      </c>
      <c r="IY176">
        <f>IF(Table1[[#This Row],[Pass Play]]=1,Table1[[#This Row],[Gn]],0)</f>
        <v>0</v>
      </c>
      <c r="IZ176">
        <f>IF(AND(Table1[[#This Row],[Pass Play]]=1,Table1[[#This Row],[EFF]]="Y"),1,0)</f>
        <v>0</v>
      </c>
      <c r="JA176">
        <f>IF(AND(Table1[[#This Row],[Pass Play]]=1,Table1[[#This Row],[EFF]]="Y"),Table1[[#This Row],[Gn]],0)</f>
        <v>0</v>
      </c>
      <c r="JB176">
        <f>IF(AND(Table1[[#This Row],[Pass Play]]=1,Table1[[#This Row],[Gn]]&gt;=15),1,0)</f>
        <v>0</v>
      </c>
      <c r="JC176">
        <f>IF(AND(Table1[[#This Row],[Pass Play]]=1,Table1[[#This Row],[Big Play Passes]]=1),Table1[[#This Row],[Gn]],0)</f>
        <v>0</v>
      </c>
      <c r="JD176">
        <f>IF(AND(OR(Table1[[#This Row],[R/P]]="R",Table1[[#This Row],[PaRes]]="SCRBL",Table1[[#This Row],[PaRes]]="RUN"),Table1[[#This Row],[Penalty]]&lt;&gt;1),1,0)</f>
        <v>1</v>
      </c>
      <c r="JE176">
        <f>IF(Table1[[#This Row],[Rush Attempts]]=1,Table1[[#This Row],[Gn]],0)</f>
        <v>2</v>
      </c>
      <c r="JF176">
        <f>IF(AND(Table1[[#This Row],[Rush Attempts]]=1,Table1[[#This Row],[EFF]]="Y"),1,0)</f>
        <v>0</v>
      </c>
      <c r="JG176">
        <f>IF(AND(Table1[[#This Row],[Rush Attempts]]=1,Table1[[#This Row],[EFF]]="Y"),Table1[[#This Row],[Gn]],0)</f>
        <v>0</v>
      </c>
      <c r="JH176">
        <f>IF(AND(Table1[[#This Row],[Rush Attempts]]=1,Table1[[#This Row],[Gn]]&gt;=10),1,0)</f>
        <v>0</v>
      </c>
      <c r="JI176">
        <f>IF(AND(Table1[[#This Row],[Rush Attempts]]=1,Table1[[#This Row],[Big Play Run]]=1),Table1[[#This Row],[Gn]],0)</f>
        <v>0</v>
      </c>
      <c r="JJ176">
        <f>IF(Table1[[#This Row],[PaRes]]="SAC",1,0)</f>
        <v>0</v>
      </c>
      <c r="JK176">
        <f>IF(Table1[[#This Row],[Sacks]]=1,Table1[[#This Row],[Gn]],0)</f>
        <v>0</v>
      </c>
      <c r="JL176">
        <f>IF(Table1[[#This Row],[PaRes]]="INT",1,0)</f>
        <v>0</v>
      </c>
      <c r="JM176">
        <f>IF(Table1[[#This Row],[pff_PENALTY]]&lt;&gt;"",1,0)</f>
        <v>0</v>
      </c>
      <c r="JN176">
        <f>Table1[[#This Row],[pff_PENYARDS]]</f>
        <v>0</v>
      </c>
      <c r="JO176">
        <f>IF(Table1[[#This Row],[S/End]]="TD",1,0)</f>
        <v>0</v>
      </c>
      <c r="JP176">
        <f>IF(OR(Table1[[#This Row],[S/End]]="FGGD"),1,0)</f>
        <v>0</v>
      </c>
      <c r="JQ176">
        <f>IF(OR(Table1[[#This Row],[S/End]]="FUM",Table1[[#This Row],[S/End]]="INT"),1,0)</f>
        <v>0</v>
      </c>
      <c r="JR176">
        <f>IF(AND(Table1[[#This Row],[Touchdown]]=1,Table1[[#This Row],[Pass Play]]=1),1,0)</f>
        <v>0</v>
      </c>
      <c r="JS176">
        <f t="shared" si="8"/>
        <v>0</v>
      </c>
      <c r="JT176">
        <f>IF(AND(OR(Table1[[#This Row],[Pass Play]]=1,Table1[[#This Row],[Rush Attempts]]=1),Table1[[#This Row],[Dn]]=3),1,0)</f>
        <v>0</v>
      </c>
      <c r="JU176">
        <f>IF(AND(Table1[[#This Row],[3rd down attempt]]=1,Table1[[#This Row],[EFF]]="Y"),1,0)</f>
        <v>0</v>
      </c>
      <c r="JV176">
        <f>IF(AND(Table1[[#This Row],[3rd down attempt]]=1,Table1[[#This Row],[Dist]]&gt;=7),1,0)</f>
        <v>0</v>
      </c>
      <c r="JW176">
        <f>IF(AND(OR(Table1[[#This Row],[Pass Play]]=1,Table1[[#This Row],[Rush Attempts]]=1),Table1[[#This Row],[Dn]]=4),1,0)</f>
        <v>0</v>
      </c>
      <c r="JX176">
        <f>IF(AND(Table1[[#This Row],[4th down attempt]]=1,Table1[[#This Row],[EFF]]="Y"),1,0)</f>
        <v>0</v>
      </c>
      <c r="JY176">
        <f>IF(AND(OR(Table1[[#This Row],[Pass Play]]=1,Table1[[#This Row],[Rush Attempts]]=1),Table1[[#This Row],[FPos]]&gt;=0,Table1[[#This Row],[FPos]]&lt;=20),1,0)</f>
        <v>0</v>
      </c>
      <c r="JZ176">
        <f>IF(AND(OR(Table1[[#This Row],[Pass Play]]=1,Table1[[#This Row],[Rush Attempts]]=1),Table1[[#This Row],[Dist]]&lt;=Table1[[#This Row],[Gn]]),1,0)</f>
        <v>0</v>
      </c>
      <c r="KA176">
        <f>IF(Table1[[#This Row],[S/End]]&lt;&gt;"",1,0)</f>
        <v>0</v>
      </c>
      <c r="KB176">
        <f>IF(Table1[[#This Row],[S/End]]="TD",1,0)</f>
        <v>0</v>
      </c>
      <c r="KC176">
        <f>IF(Table1[[#This Row],[S/End]]="FGGD",1,0)</f>
        <v>0</v>
      </c>
      <c r="KD176">
        <f>IF(AND(OR(Table1[[#This Row],[Pass Play]]=1,Table1[[#This Row],[Rush Attempts]]=1),Table1[[#This Row],[Gn]]&lt;0),1,0)</f>
        <v>0</v>
      </c>
      <c r="KE176" s="375">
        <f>IF(AND(Table1[[#This Row],[pff_DRVENDPSN]]=3,Table1[[#This Row],[pff_DRVENDEVENT]]="PUNT"),1,0)</f>
        <v>0</v>
      </c>
    </row>
    <row r="177" spans="1:291" hidden="1">
      <c r="A177">
        <v>52</v>
      </c>
      <c r="B177">
        <v>2103</v>
      </c>
      <c r="C177" t="s">
        <v>14477</v>
      </c>
      <c r="D177">
        <v>4</v>
      </c>
      <c r="E177">
        <v>2</v>
      </c>
      <c r="F177">
        <v>12</v>
      </c>
      <c r="G177">
        <v>11</v>
      </c>
      <c r="H177">
        <v>36</v>
      </c>
      <c r="J177" t="s">
        <v>254</v>
      </c>
      <c r="K177">
        <v>12</v>
      </c>
      <c r="L177">
        <v>12</v>
      </c>
      <c r="M177" t="s">
        <v>3111</v>
      </c>
      <c r="N177" t="s">
        <v>568</v>
      </c>
      <c r="P177" t="s">
        <v>569</v>
      </c>
      <c r="Q177" t="s">
        <v>1067</v>
      </c>
      <c r="W177" t="s">
        <v>253</v>
      </c>
      <c r="X177" t="s">
        <v>3112</v>
      </c>
      <c r="Y177" t="s">
        <v>1069</v>
      </c>
      <c r="Z177" t="s">
        <v>3113</v>
      </c>
      <c r="AB177" t="s">
        <v>325</v>
      </c>
      <c r="AC177" t="s">
        <v>326</v>
      </c>
      <c r="AJ177">
        <v>34</v>
      </c>
      <c r="AK177" t="s">
        <v>327</v>
      </c>
      <c r="AP177">
        <v>15</v>
      </c>
      <c r="BJ177" t="s">
        <v>257</v>
      </c>
      <c r="BQ177">
        <f t="shared" si="6"/>
        <v>3</v>
      </c>
      <c r="BR177">
        <f t="shared" si="7"/>
        <v>0</v>
      </c>
      <c r="BT177" t="s">
        <v>3091</v>
      </c>
      <c r="BV177">
        <v>17</v>
      </c>
      <c r="BX177">
        <v>0</v>
      </c>
      <c r="BY177" t="s">
        <v>4032</v>
      </c>
      <c r="CA177">
        <v>1</v>
      </c>
      <c r="CD177" s="3">
        <v>0.39930555555555558</v>
      </c>
      <c r="CE177" t="s">
        <v>257</v>
      </c>
      <c r="CF177" t="s">
        <v>4033</v>
      </c>
      <c r="CG177">
        <v>9</v>
      </c>
      <c r="CI177" t="s">
        <v>331</v>
      </c>
      <c r="CJ177">
        <v>0</v>
      </c>
      <c r="CK177" t="s">
        <v>4034</v>
      </c>
      <c r="CL177" s="4">
        <v>38080</v>
      </c>
      <c r="CM177" t="s">
        <v>4035</v>
      </c>
      <c r="CN177" t="s">
        <v>4036</v>
      </c>
      <c r="CO177">
        <v>17</v>
      </c>
      <c r="CQ177" t="s">
        <v>269</v>
      </c>
      <c r="CR177" t="s">
        <v>3091</v>
      </c>
      <c r="CU177" t="s">
        <v>3196</v>
      </c>
      <c r="CW177">
        <v>0</v>
      </c>
      <c r="CY177">
        <v>6</v>
      </c>
      <c r="CZ177" t="s">
        <v>553</v>
      </c>
      <c r="DA177">
        <v>0</v>
      </c>
      <c r="DB177">
        <v>11</v>
      </c>
      <c r="DC177" t="s">
        <v>2703</v>
      </c>
      <c r="DD177">
        <v>-38</v>
      </c>
      <c r="DF177" t="s">
        <v>3169</v>
      </c>
      <c r="DK177">
        <v>11</v>
      </c>
      <c r="DL177" s="4">
        <v>44456</v>
      </c>
      <c r="DM177">
        <v>20140</v>
      </c>
      <c r="DN177">
        <v>2021</v>
      </c>
      <c r="DO177">
        <v>0</v>
      </c>
      <c r="DQ177">
        <v>79327</v>
      </c>
      <c r="DR177">
        <v>142</v>
      </c>
      <c r="DU177" t="s">
        <v>257</v>
      </c>
      <c r="DV177" t="s">
        <v>274</v>
      </c>
      <c r="DX177">
        <v>24</v>
      </c>
      <c r="DY177" t="s">
        <v>275</v>
      </c>
      <c r="EE177">
        <v>0</v>
      </c>
      <c r="EF177" t="s">
        <v>1637</v>
      </c>
      <c r="EG177" t="s">
        <v>422</v>
      </c>
      <c r="EH177">
        <v>0</v>
      </c>
      <c r="EJ177" t="s">
        <v>454</v>
      </c>
      <c r="EK177" t="s">
        <v>4037</v>
      </c>
      <c r="EL177" t="s">
        <v>4038</v>
      </c>
      <c r="EM177" t="s">
        <v>4039</v>
      </c>
      <c r="EN177" t="s">
        <v>4040</v>
      </c>
      <c r="EO177" t="s">
        <v>282</v>
      </c>
      <c r="EP177" t="s">
        <v>490</v>
      </c>
      <c r="EQ177">
        <v>0</v>
      </c>
      <c r="ER177" t="s">
        <v>3966</v>
      </c>
      <c r="ET177" t="s">
        <v>4041</v>
      </c>
      <c r="EU177">
        <v>4</v>
      </c>
      <c r="EV177" t="s">
        <v>257</v>
      </c>
      <c r="EW177" t="s">
        <v>1983</v>
      </c>
      <c r="EX177" t="s">
        <v>4042</v>
      </c>
      <c r="EY177" t="s">
        <v>2934</v>
      </c>
      <c r="FB177" t="s">
        <v>499</v>
      </c>
      <c r="FC177" t="s">
        <v>3699</v>
      </c>
      <c r="FE177">
        <v>0</v>
      </c>
      <c r="FF177">
        <v>5</v>
      </c>
      <c r="FL177">
        <v>0</v>
      </c>
      <c r="FN177">
        <v>0</v>
      </c>
      <c r="FQ177">
        <v>0</v>
      </c>
      <c r="FS177" t="s">
        <v>462</v>
      </c>
      <c r="FV177" t="s">
        <v>777</v>
      </c>
      <c r="FY177">
        <v>0</v>
      </c>
      <c r="GA177">
        <v>24.17</v>
      </c>
      <c r="GB177">
        <v>7</v>
      </c>
      <c r="GC177">
        <v>0</v>
      </c>
      <c r="GE177" t="s">
        <v>355</v>
      </c>
      <c r="GF177">
        <v>1</v>
      </c>
      <c r="GG177" t="s">
        <v>466</v>
      </c>
      <c r="GI177">
        <v>2.6</v>
      </c>
      <c r="GJ177">
        <v>0</v>
      </c>
      <c r="GK177">
        <v>0</v>
      </c>
      <c r="GM177" t="s">
        <v>4043</v>
      </c>
      <c r="GN177">
        <v>7</v>
      </c>
      <c r="GO177">
        <v>3</v>
      </c>
      <c r="GP177" t="s">
        <v>499</v>
      </c>
      <c r="GR177">
        <v>45</v>
      </c>
      <c r="HA177" t="s">
        <v>4044</v>
      </c>
      <c r="HC177" t="s">
        <v>313</v>
      </c>
      <c r="HD177" t="s">
        <v>313</v>
      </c>
      <c r="HE177" t="s">
        <v>3169</v>
      </c>
      <c r="HF177">
        <v>0</v>
      </c>
      <c r="HG177">
        <v>12</v>
      </c>
      <c r="HH177">
        <v>24</v>
      </c>
      <c r="HI177" t="s">
        <v>275</v>
      </c>
      <c r="HL177" t="s">
        <v>2040</v>
      </c>
      <c r="HM177" t="s">
        <v>3169</v>
      </c>
      <c r="HO177" t="s">
        <v>4045</v>
      </c>
      <c r="HP177" t="s">
        <v>4046</v>
      </c>
      <c r="HQ177" t="s">
        <v>4047</v>
      </c>
      <c r="HR177" t="s">
        <v>4048</v>
      </c>
      <c r="HT177" t="s">
        <v>4049</v>
      </c>
      <c r="HW177">
        <v>25</v>
      </c>
      <c r="HX177">
        <v>3988037</v>
      </c>
      <c r="HY177" t="s">
        <v>2934</v>
      </c>
      <c r="HZ177">
        <v>3988005</v>
      </c>
      <c r="IC177">
        <v>0</v>
      </c>
      <c r="ID177">
        <v>0</v>
      </c>
      <c r="IM177">
        <v>132</v>
      </c>
      <c r="IQ177" t="s">
        <v>3169</v>
      </c>
      <c r="IU177">
        <v>3</v>
      </c>
      <c r="IV177">
        <f>IF(AND(Table1[[#This Row],[R/P]]="P",Table1[[#This Row],[PaRes]]&lt;&gt;"SCRBL",Table1[[#This Row],[PaRes]]&lt;&gt;"RUN",Table1[[#This Row],[Penalty]]&lt;&gt;1),1,0)</f>
        <v>1</v>
      </c>
      <c r="IW177">
        <f>IF(AND(Table1[[#This Row],[Pass Play]]=1,Table1[[#This Row],[PaRes]]&lt;&gt;"SAC"),1,0)</f>
        <v>1</v>
      </c>
      <c r="IX177">
        <f>IF(Table1[[#This Row],[PaRes]]="COM",1,0)</f>
        <v>1</v>
      </c>
      <c r="IY177">
        <f>IF(Table1[[#This Row],[Pass Play]]=1,Table1[[#This Row],[Gn]],0)</f>
        <v>11</v>
      </c>
      <c r="IZ177">
        <f>IF(AND(Table1[[#This Row],[Pass Play]]=1,Table1[[#This Row],[EFF]]="Y"),1,0)</f>
        <v>1</v>
      </c>
      <c r="JA177">
        <f>IF(AND(Table1[[#This Row],[Pass Play]]=1,Table1[[#This Row],[EFF]]="Y"),Table1[[#This Row],[Gn]],0)</f>
        <v>11</v>
      </c>
      <c r="JB177">
        <f>IF(AND(Table1[[#This Row],[Pass Play]]=1,Table1[[#This Row],[Gn]]&gt;=15),1,0)</f>
        <v>0</v>
      </c>
      <c r="JC177">
        <f>IF(AND(Table1[[#This Row],[Pass Play]]=1,Table1[[#This Row],[Big Play Passes]]=1),Table1[[#This Row],[Gn]],0)</f>
        <v>0</v>
      </c>
      <c r="JD177">
        <f>IF(AND(OR(Table1[[#This Row],[R/P]]="R",Table1[[#This Row],[PaRes]]="SCRBL",Table1[[#This Row],[PaRes]]="RUN"),Table1[[#This Row],[Penalty]]&lt;&gt;1),1,0)</f>
        <v>0</v>
      </c>
      <c r="JE177">
        <f>IF(Table1[[#This Row],[Rush Attempts]]=1,Table1[[#This Row],[Gn]],0)</f>
        <v>0</v>
      </c>
      <c r="JF177">
        <f>IF(AND(Table1[[#This Row],[Rush Attempts]]=1,Table1[[#This Row],[EFF]]="Y"),1,0)</f>
        <v>0</v>
      </c>
      <c r="JG177">
        <f>IF(AND(Table1[[#This Row],[Rush Attempts]]=1,Table1[[#This Row],[EFF]]="Y"),Table1[[#This Row],[Gn]],0)</f>
        <v>0</v>
      </c>
      <c r="JH177">
        <f>IF(AND(Table1[[#This Row],[Rush Attempts]]=1,Table1[[#This Row],[Gn]]&gt;=10),1,0)</f>
        <v>0</v>
      </c>
      <c r="JI177">
        <f>IF(AND(Table1[[#This Row],[Rush Attempts]]=1,Table1[[#This Row],[Big Play Run]]=1),Table1[[#This Row],[Gn]],0)</f>
        <v>0</v>
      </c>
      <c r="JJ177">
        <f>IF(Table1[[#This Row],[PaRes]]="SAC",1,0)</f>
        <v>0</v>
      </c>
      <c r="JK177">
        <f>IF(Table1[[#This Row],[Sacks]]=1,Table1[[#This Row],[Gn]],0)</f>
        <v>0</v>
      </c>
      <c r="JL177">
        <f>IF(Table1[[#This Row],[PaRes]]="INT",1,0)</f>
        <v>0</v>
      </c>
      <c r="JM177">
        <f>IF(Table1[[#This Row],[pff_PENALTY]]&lt;&gt;"",1,0)</f>
        <v>0</v>
      </c>
      <c r="JN177">
        <f>Table1[[#This Row],[pff_PENYARDS]]</f>
        <v>0</v>
      </c>
      <c r="JO177">
        <f>IF(Table1[[#This Row],[S/End]]="TD",1,0)</f>
        <v>0</v>
      </c>
      <c r="JP177">
        <f>IF(OR(Table1[[#This Row],[S/End]]="FGGD"),1,0)</f>
        <v>0</v>
      </c>
      <c r="JQ177">
        <f>IF(OR(Table1[[#This Row],[S/End]]="FUM",Table1[[#This Row],[S/End]]="INT"),1,0)</f>
        <v>0</v>
      </c>
      <c r="JR177">
        <f>IF(AND(Table1[[#This Row],[Touchdown]]=1,Table1[[#This Row],[Pass Play]]=1),1,0)</f>
        <v>0</v>
      </c>
      <c r="JS177">
        <f t="shared" si="8"/>
        <v>0</v>
      </c>
      <c r="JT177">
        <f>IF(AND(OR(Table1[[#This Row],[Pass Play]]=1,Table1[[#This Row],[Rush Attempts]]=1),Table1[[#This Row],[Dn]]=3),1,0)</f>
        <v>0</v>
      </c>
      <c r="JU177">
        <f>IF(AND(Table1[[#This Row],[3rd down attempt]]=1,Table1[[#This Row],[EFF]]="Y"),1,0)</f>
        <v>0</v>
      </c>
      <c r="JV177">
        <f>IF(AND(Table1[[#This Row],[3rd down attempt]]=1,Table1[[#This Row],[Dist]]&gt;=7),1,0)</f>
        <v>0</v>
      </c>
      <c r="JW177">
        <f>IF(AND(OR(Table1[[#This Row],[Pass Play]]=1,Table1[[#This Row],[Rush Attempts]]=1),Table1[[#This Row],[Dn]]=4),1,0)</f>
        <v>0</v>
      </c>
      <c r="JX177">
        <f>IF(AND(Table1[[#This Row],[4th down attempt]]=1,Table1[[#This Row],[EFF]]="Y"),1,0)</f>
        <v>0</v>
      </c>
      <c r="JY177">
        <f>IF(AND(OR(Table1[[#This Row],[Pass Play]]=1,Table1[[#This Row],[Rush Attempts]]=1),Table1[[#This Row],[FPos]]&gt;=0,Table1[[#This Row],[FPos]]&lt;=20),1,0)</f>
        <v>0</v>
      </c>
      <c r="JZ177">
        <f>IF(AND(OR(Table1[[#This Row],[Pass Play]]=1,Table1[[#This Row],[Rush Attempts]]=1),Table1[[#This Row],[Dist]]&lt;=Table1[[#This Row],[Gn]]),1,0)</f>
        <v>0</v>
      </c>
      <c r="KA177">
        <f>IF(Table1[[#This Row],[S/End]]&lt;&gt;"",1,0)</f>
        <v>0</v>
      </c>
      <c r="KB177">
        <f>IF(Table1[[#This Row],[S/End]]="TD",1,0)</f>
        <v>0</v>
      </c>
      <c r="KC177">
        <f>IF(Table1[[#This Row],[S/End]]="FGGD",1,0)</f>
        <v>0</v>
      </c>
      <c r="KD177">
        <f>IF(AND(OR(Table1[[#This Row],[Pass Play]]=1,Table1[[#This Row],[Rush Attempts]]=1),Table1[[#This Row],[Gn]]&lt;0),1,0)</f>
        <v>0</v>
      </c>
      <c r="KE177" s="375">
        <f>IF(AND(Table1[[#This Row],[pff_DRVENDPSN]]=3,Table1[[#This Row],[pff_DRVENDEVENT]]="PUNT"),1,0)</f>
        <v>0</v>
      </c>
    </row>
    <row r="178" spans="1:291" hidden="1">
      <c r="A178">
        <v>53</v>
      </c>
      <c r="B178">
        <v>2103</v>
      </c>
      <c r="C178" t="s">
        <v>14477</v>
      </c>
      <c r="D178">
        <v>4</v>
      </c>
      <c r="E178">
        <v>3</v>
      </c>
      <c r="F178">
        <v>1</v>
      </c>
      <c r="G178">
        <v>3</v>
      </c>
      <c r="H178">
        <v>25</v>
      </c>
      <c r="J178" t="s">
        <v>254</v>
      </c>
      <c r="K178">
        <v>12</v>
      </c>
      <c r="L178">
        <v>12</v>
      </c>
      <c r="M178" t="s">
        <v>4051</v>
      </c>
      <c r="N178" t="s">
        <v>568</v>
      </c>
      <c r="P178" t="s">
        <v>1066</v>
      </c>
      <c r="Q178" t="s">
        <v>1067</v>
      </c>
      <c r="T178" t="s">
        <v>872</v>
      </c>
      <c r="W178" t="s">
        <v>257</v>
      </c>
      <c r="X178" t="s">
        <v>1709</v>
      </c>
      <c r="AE178" t="s">
        <v>807</v>
      </c>
      <c r="AF178" t="s">
        <v>808</v>
      </c>
      <c r="AG178" t="s">
        <v>1709</v>
      </c>
      <c r="AH178" t="s">
        <v>274</v>
      </c>
      <c r="AJ178">
        <v>22</v>
      </c>
      <c r="AP178">
        <v>15</v>
      </c>
      <c r="AU178" t="s">
        <v>254</v>
      </c>
      <c r="AY178">
        <v>4</v>
      </c>
      <c r="BJ178" t="s">
        <v>257</v>
      </c>
      <c r="BQ178">
        <f t="shared" si="6"/>
        <v>0</v>
      </c>
      <c r="BR178">
        <f t="shared" si="7"/>
        <v>18</v>
      </c>
      <c r="BT178" t="s">
        <v>3091</v>
      </c>
      <c r="BV178">
        <v>17</v>
      </c>
      <c r="BX178">
        <v>0</v>
      </c>
      <c r="BY178" t="s">
        <v>4052</v>
      </c>
      <c r="CD178" s="3">
        <v>0.37083333333333335</v>
      </c>
      <c r="CF178" t="s">
        <v>4053</v>
      </c>
      <c r="CJ178">
        <v>0</v>
      </c>
      <c r="CK178" t="s">
        <v>4054</v>
      </c>
      <c r="CL178" s="4">
        <v>38080</v>
      </c>
      <c r="CM178" t="s">
        <v>4055</v>
      </c>
      <c r="CN178" t="s">
        <v>4056</v>
      </c>
      <c r="CO178">
        <v>17</v>
      </c>
      <c r="CP178" t="s">
        <v>4057</v>
      </c>
      <c r="CQ178" t="s">
        <v>269</v>
      </c>
      <c r="CR178" t="s">
        <v>3091</v>
      </c>
      <c r="CU178" t="s">
        <v>3909</v>
      </c>
      <c r="CW178">
        <v>0</v>
      </c>
      <c r="CY178">
        <v>7</v>
      </c>
      <c r="CZ178" t="s">
        <v>553</v>
      </c>
      <c r="DA178">
        <v>0</v>
      </c>
      <c r="DB178">
        <v>11</v>
      </c>
      <c r="DC178" t="s">
        <v>2703</v>
      </c>
      <c r="DD178">
        <v>-38</v>
      </c>
      <c r="DF178" t="s">
        <v>3195</v>
      </c>
      <c r="DK178">
        <v>3</v>
      </c>
      <c r="DL178" s="4">
        <v>44456</v>
      </c>
      <c r="DM178">
        <v>20140</v>
      </c>
      <c r="DN178">
        <v>2021</v>
      </c>
      <c r="DO178">
        <v>0</v>
      </c>
      <c r="DQ178">
        <v>79327</v>
      </c>
      <c r="DR178">
        <v>143</v>
      </c>
      <c r="DU178" t="s">
        <v>257</v>
      </c>
      <c r="DV178" t="s">
        <v>274</v>
      </c>
      <c r="DX178">
        <v>24</v>
      </c>
      <c r="DY178" t="s">
        <v>275</v>
      </c>
      <c r="EE178">
        <v>0</v>
      </c>
      <c r="EF178" t="s">
        <v>1076</v>
      </c>
      <c r="EG178" t="s">
        <v>422</v>
      </c>
      <c r="EH178">
        <v>0</v>
      </c>
      <c r="EJ178" t="s">
        <v>454</v>
      </c>
      <c r="EK178" t="s">
        <v>4037</v>
      </c>
      <c r="EL178" t="s">
        <v>4058</v>
      </c>
      <c r="EM178" t="s">
        <v>4059</v>
      </c>
      <c r="EO178" t="s">
        <v>282</v>
      </c>
      <c r="EP178" t="s">
        <v>996</v>
      </c>
      <c r="EQ178">
        <v>0</v>
      </c>
      <c r="ET178" t="s">
        <v>4060</v>
      </c>
      <c r="FE178">
        <v>0</v>
      </c>
      <c r="FF178">
        <v>8</v>
      </c>
      <c r="FG178" t="s">
        <v>590</v>
      </c>
      <c r="FI178" t="s">
        <v>590</v>
      </c>
      <c r="FL178">
        <v>0</v>
      </c>
      <c r="FN178">
        <v>0</v>
      </c>
      <c r="FQ178">
        <v>0</v>
      </c>
      <c r="FS178" t="s">
        <v>395</v>
      </c>
      <c r="FU178" t="s">
        <v>274</v>
      </c>
      <c r="FV178" t="s">
        <v>496</v>
      </c>
      <c r="FW178" t="s">
        <v>1721</v>
      </c>
      <c r="FY178">
        <v>0</v>
      </c>
      <c r="GA178">
        <v>24.17</v>
      </c>
      <c r="GB178">
        <v>7</v>
      </c>
      <c r="GC178">
        <v>0</v>
      </c>
      <c r="GD178" t="s">
        <v>2128</v>
      </c>
      <c r="GE178" t="s">
        <v>355</v>
      </c>
      <c r="GF178">
        <v>0</v>
      </c>
      <c r="GG178" t="s">
        <v>895</v>
      </c>
      <c r="GJ178">
        <v>1</v>
      </c>
      <c r="GK178">
        <v>0</v>
      </c>
      <c r="GM178" t="s">
        <v>4061</v>
      </c>
      <c r="GO178">
        <v>1</v>
      </c>
      <c r="HA178" t="s">
        <v>4062</v>
      </c>
      <c r="HC178" t="s">
        <v>294</v>
      </c>
      <c r="HD178" t="s">
        <v>294</v>
      </c>
      <c r="HF178">
        <v>0</v>
      </c>
      <c r="HG178">
        <v>12</v>
      </c>
      <c r="HH178">
        <v>24</v>
      </c>
      <c r="HI178" t="s">
        <v>275</v>
      </c>
      <c r="HL178">
        <v>3</v>
      </c>
      <c r="HW178">
        <v>22</v>
      </c>
      <c r="HX178">
        <v>3988118</v>
      </c>
      <c r="HY178" t="s">
        <v>492</v>
      </c>
      <c r="HZ178">
        <v>3988037</v>
      </c>
      <c r="IC178">
        <v>0</v>
      </c>
      <c r="ID178">
        <v>0</v>
      </c>
      <c r="IM178">
        <v>133</v>
      </c>
      <c r="IQ178" t="s">
        <v>3195</v>
      </c>
      <c r="IU178">
        <v>3</v>
      </c>
      <c r="IV178">
        <f>IF(AND(Table1[[#This Row],[R/P]]="P",Table1[[#This Row],[PaRes]]&lt;&gt;"SCRBL",Table1[[#This Row],[PaRes]]&lt;&gt;"RUN",Table1[[#This Row],[Penalty]]&lt;&gt;1),1,0)</f>
        <v>0</v>
      </c>
      <c r="IW178">
        <f>IF(AND(Table1[[#This Row],[Pass Play]]=1,Table1[[#This Row],[PaRes]]&lt;&gt;"SAC"),1,0)</f>
        <v>0</v>
      </c>
      <c r="IX178">
        <f>IF(Table1[[#This Row],[PaRes]]="COM",1,0)</f>
        <v>0</v>
      </c>
      <c r="IY178">
        <f>IF(Table1[[#This Row],[Pass Play]]=1,Table1[[#This Row],[Gn]],0)</f>
        <v>0</v>
      </c>
      <c r="IZ178">
        <f>IF(AND(Table1[[#This Row],[Pass Play]]=1,Table1[[#This Row],[EFF]]="Y"),1,0)</f>
        <v>0</v>
      </c>
      <c r="JA178">
        <f>IF(AND(Table1[[#This Row],[Pass Play]]=1,Table1[[#This Row],[EFF]]="Y"),Table1[[#This Row],[Gn]],0)</f>
        <v>0</v>
      </c>
      <c r="JB178">
        <f>IF(AND(Table1[[#This Row],[Pass Play]]=1,Table1[[#This Row],[Gn]]&gt;=15),1,0)</f>
        <v>0</v>
      </c>
      <c r="JC178">
        <f>IF(AND(Table1[[#This Row],[Pass Play]]=1,Table1[[#This Row],[Big Play Passes]]=1),Table1[[#This Row],[Gn]],0)</f>
        <v>0</v>
      </c>
      <c r="JD178">
        <f>IF(AND(OR(Table1[[#This Row],[R/P]]="R",Table1[[#This Row],[PaRes]]="SCRBL",Table1[[#This Row],[PaRes]]="RUN"),Table1[[#This Row],[Penalty]]&lt;&gt;1),1,0)</f>
        <v>1</v>
      </c>
      <c r="JE178">
        <f>IF(Table1[[#This Row],[Rush Attempts]]=1,Table1[[#This Row],[Gn]],0)</f>
        <v>3</v>
      </c>
      <c r="JF178">
        <f>IF(AND(Table1[[#This Row],[Rush Attempts]]=1,Table1[[#This Row],[EFF]]="Y"),1,0)</f>
        <v>1</v>
      </c>
      <c r="JG178">
        <f>IF(AND(Table1[[#This Row],[Rush Attempts]]=1,Table1[[#This Row],[EFF]]="Y"),Table1[[#This Row],[Gn]],0)</f>
        <v>3</v>
      </c>
      <c r="JH178">
        <f>IF(AND(Table1[[#This Row],[Rush Attempts]]=1,Table1[[#This Row],[Gn]]&gt;=10),1,0)</f>
        <v>0</v>
      </c>
      <c r="JI178">
        <f>IF(AND(Table1[[#This Row],[Rush Attempts]]=1,Table1[[#This Row],[Big Play Run]]=1),Table1[[#This Row],[Gn]],0)</f>
        <v>0</v>
      </c>
      <c r="JJ178">
        <f>IF(Table1[[#This Row],[PaRes]]="SAC",1,0)</f>
        <v>0</v>
      </c>
      <c r="JK178">
        <f>IF(Table1[[#This Row],[Sacks]]=1,Table1[[#This Row],[Gn]],0)</f>
        <v>0</v>
      </c>
      <c r="JL178">
        <f>IF(Table1[[#This Row],[PaRes]]="INT",1,0)</f>
        <v>0</v>
      </c>
      <c r="JM178">
        <f>IF(Table1[[#This Row],[pff_PENALTY]]&lt;&gt;"",1,0)</f>
        <v>0</v>
      </c>
      <c r="JN178">
        <f>Table1[[#This Row],[pff_PENYARDS]]</f>
        <v>0</v>
      </c>
      <c r="JO178">
        <f>IF(Table1[[#This Row],[S/End]]="TD",1,0)</f>
        <v>0</v>
      </c>
      <c r="JP178">
        <f>IF(OR(Table1[[#This Row],[S/End]]="FGGD"),1,0)</f>
        <v>0</v>
      </c>
      <c r="JQ178">
        <f>IF(OR(Table1[[#This Row],[S/End]]="FUM",Table1[[#This Row],[S/End]]="INT"),1,0)</f>
        <v>0</v>
      </c>
      <c r="JR178">
        <f>IF(AND(Table1[[#This Row],[Touchdown]]=1,Table1[[#This Row],[Pass Play]]=1),1,0)</f>
        <v>0</v>
      </c>
      <c r="JS178">
        <f t="shared" si="8"/>
        <v>0</v>
      </c>
      <c r="JT178">
        <f>IF(AND(OR(Table1[[#This Row],[Pass Play]]=1,Table1[[#This Row],[Rush Attempts]]=1),Table1[[#This Row],[Dn]]=3),1,0)</f>
        <v>1</v>
      </c>
      <c r="JU178">
        <f>IF(AND(Table1[[#This Row],[3rd down attempt]]=1,Table1[[#This Row],[EFF]]="Y"),1,0)</f>
        <v>1</v>
      </c>
      <c r="JV178">
        <f>IF(AND(Table1[[#This Row],[3rd down attempt]]=1,Table1[[#This Row],[Dist]]&gt;=7),1,0)</f>
        <v>0</v>
      </c>
      <c r="JW178">
        <f>IF(AND(OR(Table1[[#This Row],[Pass Play]]=1,Table1[[#This Row],[Rush Attempts]]=1),Table1[[#This Row],[Dn]]=4),1,0)</f>
        <v>0</v>
      </c>
      <c r="JX178">
        <f>IF(AND(Table1[[#This Row],[4th down attempt]]=1,Table1[[#This Row],[EFF]]="Y"),1,0)</f>
        <v>0</v>
      </c>
      <c r="JY178">
        <f>IF(AND(OR(Table1[[#This Row],[Pass Play]]=1,Table1[[#This Row],[Rush Attempts]]=1),Table1[[#This Row],[FPos]]&gt;=0,Table1[[#This Row],[FPos]]&lt;=20),1,0)</f>
        <v>0</v>
      </c>
      <c r="JZ178">
        <f>IF(AND(OR(Table1[[#This Row],[Pass Play]]=1,Table1[[#This Row],[Rush Attempts]]=1),Table1[[#This Row],[Dist]]&lt;=Table1[[#This Row],[Gn]]),1,0)</f>
        <v>1</v>
      </c>
      <c r="KA178">
        <f>IF(Table1[[#This Row],[S/End]]&lt;&gt;"",1,0)</f>
        <v>0</v>
      </c>
      <c r="KB178">
        <f>IF(Table1[[#This Row],[S/End]]="TD",1,0)</f>
        <v>0</v>
      </c>
      <c r="KC178">
        <f>IF(Table1[[#This Row],[S/End]]="FGGD",1,0)</f>
        <v>0</v>
      </c>
      <c r="KD178">
        <f>IF(AND(OR(Table1[[#This Row],[Pass Play]]=1,Table1[[#This Row],[Rush Attempts]]=1),Table1[[#This Row],[Gn]]&lt;0),1,0)</f>
        <v>0</v>
      </c>
      <c r="KE178" s="375">
        <f>IF(AND(Table1[[#This Row],[pff_DRVENDPSN]]=3,Table1[[#This Row],[pff_DRVENDEVENT]]="PUNT"),1,0)</f>
        <v>0</v>
      </c>
    </row>
    <row r="179" spans="1:291" hidden="1">
      <c r="A179">
        <v>54</v>
      </c>
      <c r="B179">
        <v>2103</v>
      </c>
      <c r="C179" t="s">
        <v>14477</v>
      </c>
      <c r="D179">
        <v>4</v>
      </c>
      <c r="E179">
        <v>1</v>
      </c>
      <c r="F179">
        <v>10</v>
      </c>
      <c r="G179">
        <v>9</v>
      </c>
      <c r="H179">
        <v>22</v>
      </c>
      <c r="J179" t="s">
        <v>254</v>
      </c>
      <c r="K179">
        <v>11</v>
      </c>
      <c r="L179">
        <v>11</v>
      </c>
      <c r="M179" t="s">
        <v>977</v>
      </c>
      <c r="N179" t="s">
        <v>978</v>
      </c>
      <c r="P179" t="s">
        <v>979</v>
      </c>
      <c r="W179" t="s">
        <v>257</v>
      </c>
      <c r="X179" t="s">
        <v>4064</v>
      </c>
      <c r="AE179" t="s">
        <v>2070</v>
      </c>
      <c r="AF179" t="s">
        <v>2071</v>
      </c>
      <c r="AG179" t="s">
        <v>4064</v>
      </c>
      <c r="AH179" t="s">
        <v>257</v>
      </c>
      <c r="AJ179">
        <v>22</v>
      </c>
      <c r="AP179">
        <v>15</v>
      </c>
      <c r="BJ179" t="s">
        <v>607</v>
      </c>
      <c r="BQ179">
        <f t="shared" si="6"/>
        <v>0</v>
      </c>
      <c r="BR179">
        <f t="shared" si="7"/>
        <v>1</v>
      </c>
      <c r="BT179" t="s">
        <v>3091</v>
      </c>
      <c r="BV179">
        <v>17</v>
      </c>
      <c r="BX179">
        <v>0</v>
      </c>
      <c r="BY179" t="s">
        <v>4065</v>
      </c>
      <c r="CD179" s="3">
        <v>0.34652777777777777</v>
      </c>
      <c r="CF179" t="s">
        <v>4066</v>
      </c>
      <c r="CJ179">
        <v>0</v>
      </c>
      <c r="CK179" t="s">
        <v>4067</v>
      </c>
      <c r="CL179" s="4">
        <v>38080</v>
      </c>
      <c r="CM179" t="s">
        <v>4068</v>
      </c>
      <c r="CN179" t="s">
        <v>4069</v>
      </c>
      <c r="CO179">
        <v>17</v>
      </c>
      <c r="CP179" t="s">
        <v>3098</v>
      </c>
      <c r="CQ179" t="s">
        <v>269</v>
      </c>
      <c r="CR179" t="s">
        <v>3091</v>
      </c>
      <c r="CU179" t="s">
        <v>2929</v>
      </c>
      <c r="CW179">
        <v>0</v>
      </c>
      <c r="CY179">
        <v>8</v>
      </c>
      <c r="CZ179" t="s">
        <v>553</v>
      </c>
      <c r="DA179">
        <v>0</v>
      </c>
      <c r="DB179">
        <v>11</v>
      </c>
      <c r="DC179" t="s">
        <v>2703</v>
      </c>
      <c r="DD179">
        <v>-38</v>
      </c>
      <c r="DF179" t="s">
        <v>3195</v>
      </c>
      <c r="DK179">
        <v>9</v>
      </c>
      <c r="DL179" s="4">
        <v>44456</v>
      </c>
      <c r="DM179">
        <v>20140</v>
      </c>
      <c r="DN179">
        <v>2021</v>
      </c>
      <c r="DO179">
        <v>0</v>
      </c>
      <c r="DQ179">
        <v>79327</v>
      </c>
      <c r="DR179">
        <v>144</v>
      </c>
      <c r="DU179" t="s">
        <v>257</v>
      </c>
      <c r="DV179" t="s">
        <v>274</v>
      </c>
      <c r="DX179">
        <v>24</v>
      </c>
      <c r="DY179" t="s">
        <v>275</v>
      </c>
      <c r="EE179">
        <v>0</v>
      </c>
      <c r="EF179" t="s">
        <v>990</v>
      </c>
      <c r="EG179" t="s">
        <v>675</v>
      </c>
      <c r="EH179">
        <v>0</v>
      </c>
      <c r="EJ179" t="s">
        <v>340</v>
      </c>
      <c r="EK179" t="s">
        <v>4070</v>
      </c>
      <c r="EL179" t="s">
        <v>4071</v>
      </c>
      <c r="EM179" t="s">
        <v>4072</v>
      </c>
      <c r="EN179" t="s">
        <v>3634</v>
      </c>
      <c r="EO179" t="s">
        <v>282</v>
      </c>
      <c r="EP179" t="s">
        <v>345</v>
      </c>
      <c r="EQ179">
        <v>0</v>
      </c>
      <c r="ET179" t="s">
        <v>4073</v>
      </c>
      <c r="FE179">
        <v>0</v>
      </c>
      <c r="FF179">
        <v>7</v>
      </c>
      <c r="FG179" t="s">
        <v>1357</v>
      </c>
      <c r="FI179" t="s">
        <v>1357</v>
      </c>
      <c r="FL179">
        <v>0</v>
      </c>
      <c r="FN179">
        <v>0</v>
      </c>
      <c r="FQ179">
        <v>0</v>
      </c>
      <c r="FS179" t="s">
        <v>462</v>
      </c>
      <c r="FU179" t="s">
        <v>257</v>
      </c>
      <c r="FV179" t="s">
        <v>777</v>
      </c>
      <c r="FW179" t="s">
        <v>397</v>
      </c>
      <c r="FY179">
        <v>1</v>
      </c>
      <c r="GA179">
        <v>24.17</v>
      </c>
      <c r="GB179">
        <v>7</v>
      </c>
      <c r="GC179">
        <v>0</v>
      </c>
      <c r="GE179" t="s">
        <v>355</v>
      </c>
      <c r="GF179">
        <v>0</v>
      </c>
      <c r="GG179" t="s">
        <v>257</v>
      </c>
      <c r="GJ179">
        <v>0</v>
      </c>
      <c r="GK179">
        <v>0</v>
      </c>
      <c r="GM179" t="s">
        <v>4074</v>
      </c>
      <c r="GO179">
        <v>3</v>
      </c>
      <c r="HA179" t="s">
        <v>4075</v>
      </c>
      <c r="HC179" t="s">
        <v>294</v>
      </c>
      <c r="HD179" t="s">
        <v>294</v>
      </c>
      <c r="HE179" t="s">
        <v>4076</v>
      </c>
      <c r="HF179">
        <v>0</v>
      </c>
      <c r="HG179">
        <v>11</v>
      </c>
      <c r="HH179">
        <v>24</v>
      </c>
      <c r="HI179" t="s">
        <v>275</v>
      </c>
      <c r="HL179">
        <v>3</v>
      </c>
      <c r="HP179" t="s">
        <v>4077</v>
      </c>
      <c r="HQ179" t="s">
        <v>4078</v>
      </c>
      <c r="HR179" t="s">
        <v>4079</v>
      </c>
      <c r="HW179">
        <v>13</v>
      </c>
      <c r="HX179">
        <v>3988180</v>
      </c>
      <c r="HY179" t="s">
        <v>4080</v>
      </c>
      <c r="HZ179">
        <v>3988118</v>
      </c>
      <c r="IC179">
        <v>0</v>
      </c>
      <c r="ID179">
        <v>0</v>
      </c>
      <c r="IM179">
        <v>134</v>
      </c>
      <c r="IQ179" t="s">
        <v>3195</v>
      </c>
      <c r="IU179">
        <v>3</v>
      </c>
      <c r="IV179">
        <f>IF(AND(Table1[[#This Row],[R/P]]="P",Table1[[#This Row],[PaRes]]&lt;&gt;"SCRBL",Table1[[#This Row],[PaRes]]&lt;&gt;"RUN",Table1[[#This Row],[Penalty]]&lt;&gt;1),1,0)</f>
        <v>0</v>
      </c>
      <c r="IW179">
        <f>IF(AND(Table1[[#This Row],[Pass Play]]=1,Table1[[#This Row],[PaRes]]&lt;&gt;"SAC"),1,0)</f>
        <v>0</v>
      </c>
      <c r="IX179">
        <f>IF(Table1[[#This Row],[PaRes]]="COM",1,0)</f>
        <v>0</v>
      </c>
      <c r="IY179">
        <f>IF(Table1[[#This Row],[Pass Play]]=1,Table1[[#This Row],[Gn]],0)</f>
        <v>0</v>
      </c>
      <c r="IZ179">
        <f>IF(AND(Table1[[#This Row],[Pass Play]]=1,Table1[[#This Row],[EFF]]="Y"),1,0)</f>
        <v>0</v>
      </c>
      <c r="JA179">
        <f>IF(AND(Table1[[#This Row],[Pass Play]]=1,Table1[[#This Row],[EFF]]="Y"),Table1[[#This Row],[Gn]],0)</f>
        <v>0</v>
      </c>
      <c r="JB179">
        <f>IF(AND(Table1[[#This Row],[Pass Play]]=1,Table1[[#This Row],[Gn]]&gt;=15),1,0)</f>
        <v>0</v>
      </c>
      <c r="JC179">
        <f>IF(AND(Table1[[#This Row],[Pass Play]]=1,Table1[[#This Row],[Big Play Passes]]=1),Table1[[#This Row],[Gn]],0)</f>
        <v>0</v>
      </c>
      <c r="JD179">
        <f>IF(AND(OR(Table1[[#This Row],[R/P]]="R",Table1[[#This Row],[PaRes]]="SCRBL",Table1[[#This Row],[PaRes]]="RUN"),Table1[[#This Row],[Penalty]]&lt;&gt;1),1,0)</f>
        <v>1</v>
      </c>
      <c r="JE179">
        <f>IF(Table1[[#This Row],[Rush Attempts]]=1,Table1[[#This Row],[Gn]],0)</f>
        <v>9</v>
      </c>
      <c r="JF179">
        <f>IF(AND(Table1[[#This Row],[Rush Attempts]]=1,Table1[[#This Row],[EFF]]="Y"),1,0)</f>
        <v>1</v>
      </c>
      <c r="JG179">
        <f>IF(AND(Table1[[#This Row],[Rush Attempts]]=1,Table1[[#This Row],[EFF]]="Y"),Table1[[#This Row],[Gn]],0)</f>
        <v>9</v>
      </c>
      <c r="JH179">
        <f>IF(AND(Table1[[#This Row],[Rush Attempts]]=1,Table1[[#This Row],[Gn]]&gt;=10),1,0)</f>
        <v>0</v>
      </c>
      <c r="JI179">
        <f>IF(AND(Table1[[#This Row],[Rush Attempts]]=1,Table1[[#This Row],[Big Play Run]]=1),Table1[[#This Row],[Gn]],0)</f>
        <v>0</v>
      </c>
      <c r="JJ179">
        <f>IF(Table1[[#This Row],[PaRes]]="SAC",1,0)</f>
        <v>0</v>
      </c>
      <c r="JK179">
        <f>IF(Table1[[#This Row],[Sacks]]=1,Table1[[#This Row],[Gn]],0)</f>
        <v>0</v>
      </c>
      <c r="JL179">
        <f>IF(Table1[[#This Row],[PaRes]]="INT",1,0)</f>
        <v>0</v>
      </c>
      <c r="JM179">
        <f>IF(Table1[[#This Row],[pff_PENALTY]]&lt;&gt;"",1,0)</f>
        <v>0</v>
      </c>
      <c r="JN179">
        <f>Table1[[#This Row],[pff_PENYARDS]]</f>
        <v>0</v>
      </c>
      <c r="JO179">
        <f>IF(Table1[[#This Row],[S/End]]="TD",1,0)</f>
        <v>0</v>
      </c>
      <c r="JP179">
        <f>IF(OR(Table1[[#This Row],[S/End]]="FGGD"),1,0)</f>
        <v>0</v>
      </c>
      <c r="JQ179">
        <f>IF(OR(Table1[[#This Row],[S/End]]="FUM",Table1[[#This Row],[S/End]]="INT"),1,0)</f>
        <v>0</v>
      </c>
      <c r="JR179">
        <f>IF(AND(Table1[[#This Row],[Touchdown]]=1,Table1[[#This Row],[Pass Play]]=1),1,0)</f>
        <v>0</v>
      </c>
      <c r="JS179">
        <f t="shared" si="8"/>
        <v>0</v>
      </c>
      <c r="JT179">
        <f>IF(AND(OR(Table1[[#This Row],[Pass Play]]=1,Table1[[#This Row],[Rush Attempts]]=1),Table1[[#This Row],[Dn]]=3),1,0)</f>
        <v>0</v>
      </c>
      <c r="JU179">
        <f>IF(AND(Table1[[#This Row],[3rd down attempt]]=1,Table1[[#This Row],[EFF]]="Y"),1,0)</f>
        <v>0</v>
      </c>
      <c r="JV179">
        <f>IF(AND(Table1[[#This Row],[3rd down attempt]]=1,Table1[[#This Row],[Dist]]&gt;=7),1,0)</f>
        <v>0</v>
      </c>
      <c r="JW179">
        <f>IF(AND(OR(Table1[[#This Row],[Pass Play]]=1,Table1[[#This Row],[Rush Attempts]]=1),Table1[[#This Row],[Dn]]=4),1,0)</f>
        <v>0</v>
      </c>
      <c r="JX179">
        <f>IF(AND(Table1[[#This Row],[4th down attempt]]=1,Table1[[#This Row],[EFF]]="Y"),1,0)</f>
        <v>0</v>
      </c>
      <c r="JY179">
        <f>IF(AND(OR(Table1[[#This Row],[Pass Play]]=1,Table1[[#This Row],[Rush Attempts]]=1),Table1[[#This Row],[FPos]]&gt;=0,Table1[[#This Row],[FPos]]&lt;=20),1,0)</f>
        <v>0</v>
      </c>
      <c r="JZ179">
        <f>IF(AND(OR(Table1[[#This Row],[Pass Play]]=1,Table1[[#This Row],[Rush Attempts]]=1),Table1[[#This Row],[Dist]]&lt;=Table1[[#This Row],[Gn]]),1,0)</f>
        <v>0</v>
      </c>
      <c r="KA179">
        <f>IF(Table1[[#This Row],[S/End]]&lt;&gt;"",1,0)</f>
        <v>0</v>
      </c>
      <c r="KB179">
        <f>IF(Table1[[#This Row],[S/End]]="TD",1,0)</f>
        <v>0</v>
      </c>
      <c r="KC179">
        <f>IF(Table1[[#This Row],[S/End]]="FGGD",1,0)</f>
        <v>0</v>
      </c>
      <c r="KD179">
        <f>IF(AND(OR(Table1[[#This Row],[Pass Play]]=1,Table1[[#This Row],[Rush Attempts]]=1),Table1[[#This Row],[Gn]]&lt;0),1,0)</f>
        <v>0</v>
      </c>
      <c r="KE179" s="375">
        <f>IF(AND(Table1[[#This Row],[pff_DRVENDPSN]]=3,Table1[[#This Row],[pff_DRVENDEVENT]]="PUNT"),1,0)</f>
        <v>0</v>
      </c>
    </row>
    <row r="180" spans="1:291" hidden="1">
      <c r="A180">
        <v>55</v>
      </c>
      <c r="B180">
        <v>2103</v>
      </c>
      <c r="C180" t="s">
        <v>14477</v>
      </c>
      <c r="D180">
        <v>4</v>
      </c>
      <c r="E180">
        <v>2</v>
      </c>
      <c r="F180">
        <v>1</v>
      </c>
      <c r="G180">
        <v>8</v>
      </c>
      <c r="H180">
        <v>13</v>
      </c>
      <c r="J180" t="s">
        <v>254</v>
      </c>
      <c r="K180">
        <v>12</v>
      </c>
      <c r="L180" t="s">
        <v>1595</v>
      </c>
      <c r="M180" t="s">
        <v>4082</v>
      </c>
      <c r="N180" t="s">
        <v>319</v>
      </c>
      <c r="P180" t="s">
        <v>4083</v>
      </c>
      <c r="W180" t="s">
        <v>257</v>
      </c>
      <c r="X180" t="s">
        <v>4084</v>
      </c>
      <c r="AE180" t="s">
        <v>445</v>
      </c>
      <c r="AF180" t="s">
        <v>446</v>
      </c>
      <c r="AG180" t="s">
        <v>4084</v>
      </c>
      <c r="AH180" t="s">
        <v>274</v>
      </c>
      <c r="AJ180">
        <v>22</v>
      </c>
      <c r="AP180">
        <v>15</v>
      </c>
      <c r="BJ180" t="s">
        <v>607</v>
      </c>
      <c r="BQ180">
        <f t="shared" si="6"/>
        <v>0</v>
      </c>
      <c r="BR180">
        <f t="shared" si="7"/>
        <v>3</v>
      </c>
      <c r="BT180" t="s">
        <v>3091</v>
      </c>
      <c r="BV180">
        <v>17</v>
      </c>
      <c r="BX180">
        <v>0</v>
      </c>
      <c r="BY180" t="s">
        <v>4085</v>
      </c>
      <c r="BZ180" t="s">
        <v>728</v>
      </c>
      <c r="CD180" s="3">
        <v>0.31666666666666665</v>
      </c>
      <c r="CF180" t="s">
        <v>4086</v>
      </c>
      <c r="CJ180">
        <v>0</v>
      </c>
      <c r="CK180" t="s">
        <v>4087</v>
      </c>
      <c r="CL180" s="4">
        <v>38080</v>
      </c>
      <c r="CM180" t="s">
        <v>4088</v>
      </c>
      <c r="CN180" t="s">
        <v>4089</v>
      </c>
      <c r="CO180">
        <v>17</v>
      </c>
      <c r="CP180" t="s">
        <v>4090</v>
      </c>
      <c r="CQ180" t="s">
        <v>269</v>
      </c>
      <c r="CR180" t="s">
        <v>3091</v>
      </c>
      <c r="CU180" t="s">
        <v>2300</v>
      </c>
      <c r="CW180">
        <v>0</v>
      </c>
      <c r="CY180">
        <v>9</v>
      </c>
      <c r="CZ180" t="s">
        <v>553</v>
      </c>
      <c r="DA180">
        <v>0</v>
      </c>
      <c r="DB180">
        <v>11</v>
      </c>
      <c r="DC180" t="s">
        <v>2703</v>
      </c>
      <c r="DD180">
        <v>-38</v>
      </c>
      <c r="DF180" t="s">
        <v>3109</v>
      </c>
      <c r="DK180">
        <v>8</v>
      </c>
      <c r="DL180" s="4">
        <v>44456</v>
      </c>
      <c r="DM180">
        <v>20140</v>
      </c>
      <c r="DN180">
        <v>2021</v>
      </c>
      <c r="DO180">
        <v>0</v>
      </c>
      <c r="DQ180">
        <v>79327</v>
      </c>
      <c r="DR180">
        <v>145</v>
      </c>
      <c r="DU180" t="s">
        <v>257</v>
      </c>
      <c r="DV180" t="s">
        <v>274</v>
      </c>
      <c r="DX180">
        <v>24</v>
      </c>
      <c r="DY180" t="s">
        <v>275</v>
      </c>
      <c r="EE180">
        <v>0</v>
      </c>
      <c r="EF180" t="s">
        <v>4091</v>
      </c>
      <c r="EG180" t="s">
        <v>338</v>
      </c>
      <c r="EH180">
        <v>0</v>
      </c>
      <c r="EI180" t="s">
        <v>4092</v>
      </c>
      <c r="EJ180" t="s">
        <v>454</v>
      </c>
      <c r="EK180" t="s">
        <v>2164</v>
      </c>
      <c r="EL180" t="s">
        <v>4093</v>
      </c>
      <c r="EM180" t="s">
        <v>4094</v>
      </c>
      <c r="EN180" t="s">
        <v>1313</v>
      </c>
      <c r="EO180" t="s">
        <v>282</v>
      </c>
      <c r="EP180" t="s">
        <v>1395</v>
      </c>
      <c r="EQ180">
        <v>1</v>
      </c>
      <c r="ET180" t="s">
        <v>4095</v>
      </c>
      <c r="FE180">
        <v>0</v>
      </c>
      <c r="FF180">
        <v>3</v>
      </c>
      <c r="FG180" t="s">
        <v>1617</v>
      </c>
      <c r="FI180" t="s">
        <v>1617</v>
      </c>
      <c r="FL180">
        <v>0</v>
      </c>
      <c r="FN180">
        <v>0</v>
      </c>
      <c r="FQ180">
        <v>0</v>
      </c>
      <c r="FS180" t="s">
        <v>354</v>
      </c>
      <c r="FU180" t="s">
        <v>274</v>
      </c>
      <c r="FW180" t="s">
        <v>397</v>
      </c>
      <c r="FX180" t="s">
        <v>1030</v>
      </c>
      <c r="FY180">
        <v>0</v>
      </c>
      <c r="GA180">
        <v>24.17</v>
      </c>
      <c r="GB180">
        <v>7</v>
      </c>
      <c r="GC180">
        <v>0</v>
      </c>
      <c r="GD180" t="s">
        <v>1618</v>
      </c>
      <c r="GE180" t="s">
        <v>355</v>
      </c>
      <c r="GF180">
        <v>0</v>
      </c>
      <c r="GG180" t="s">
        <v>274</v>
      </c>
      <c r="GJ180">
        <v>1</v>
      </c>
      <c r="GK180">
        <v>1</v>
      </c>
      <c r="GM180" t="s">
        <v>4096</v>
      </c>
      <c r="GO180">
        <v>0</v>
      </c>
      <c r="HA180" t="s">
        <v>4097</v>
      </c>
      <c r="HC180" t="s">
        <v>313</v>
      </c>
      <c r="HD180" t="s">
        <v>313</v>
      </c>
      <c r="HE180" t="s">
        <v>3951</v>
      </c>
      <c r="HF180">
        <v>0</v>
      </c>
      <c r="HG180">
        <v>12</v>
      </c>
      <c r="HH180">
        <v>24</v>
      </c>
      <c r="HI180" t="s">
        <v>275</v>
      </c>
      <c r="HL180">
        <v>4</v>
      </c>
      <c r="HW180">
        <v>5</v>
      </c>
      <c r="HX180">
        <v>3988237</v>
      </c>
      <c r="HY180" t="s">
        <v>4098</v>
      </c>
      <c r="HZ180">
        <v>3988180</v>
      </c>
      <c r="IC180">
        <v>0</v>
      </c>
      <c r="ID180">
        <v>0</v>
      </c>
      <c r="IM180">
        <v>135</v>
      </c>
      <c r="IQ180" t="s">
        <v>3109</v>
      </c>
      <c r="IU180">
        <v>3</v>
      </c>
      <c r="IV180">
        <f>IF(AND(Table1[[#This Row],[R/P]]="P",Table1[[#This Row],[PaRes]]&lt;&gt;"SCRBL",Table1[[#This Row],[PaRes]]&lt;&gt;"RUN",Table1[[#This Row],[Penalty]]&lt;&gt;1),1,0)</f>
        <v>0</v>
      </c>
      <c r="IW180">
        <f>IF(AND(Table1[[#This Row],[Pass Play]]=1,Table1[[#This Row],[PaRes]]&lt;&gt;"SAC"),1,0)</f>
        <v>0</v>
      </c>
      <c r="IX180">
        <f>IF(Table1[[#This Row],[PaRes]]="COM",1,0)</f>
        <v>0</v>
      </c>
      <c r="IY180">
        <f>IF(Table1[[#This Row],[Pass Play]]=1,Table1[[#This Row],[Gn]],0)</f>
        <v>0</v>
      </c>
      <c r="IZ180">
        <f>IF(AND(Table1[[#This Row],[Pass Play]]=1,Table1[[#This Row],[EFF]]="Y"),1,0)</f>
        <v>0</v>
      </c>
      <c r="JA180">
        <f>IF(AND(Table1[[#This Row],[Pass Play]]=1,Table1[[#This Row],[EFF]]="Y"),Table1[[#This Row],[Gn]],0)</f>
        <v>0</v>
      </c>
      <c r="JB180">
        <f>IF(AND(Table1[[#This Row],[Pass Play]]=1,Table1[[#This Row],[Gn]]&gt;=15),1,0)</f>
        <v>0</v>
      </c>
      <c r="JC180">
        <f>IF(AND(Table1[[#This Row],[Pass Play]]=1,Table1[[#This Row],[Big Play Passes]]=1),Table1[[#This Row],[Gn]],0)</f>
        <v>0</v>
      </c>
      <c r="JD180">
        <f>IF(AND(OR(Table1[[#This Row],[R/P]]="R",Table1[[#This Row],[PaRes]]="SCRBL",Table1[[#This Row],[PaRes]]="RUN"),Table1[[#This Row],[Penalty]]&lt;&gt;1),1,0)</f>
        <v>1</v>
      </c>
      <c r="JE180">
        <f>IF(Table1[[#This Row],[Rush Attempts]]=1,Table1[[#This Row],[Gn]],0)</f>
        <v>8</v>
      </c>
      <c r="JF180">
        <f>IF(AND(Table1[[#This Row],[Rush Attempts]]=1,Table1[[#This Row],[EFF]]="Y"),1,0)</f>
        <v>1</v>
      </c>
      <c r="JG180">
        <f>IF(AND(Table1[[#This Row],[Rush Attempts]]=1,Table1[[#This Row],[EFF]]="Y"),Table1[[#This Row],[Gn]],0)</f>
        <v>8</v>
      </c>
      <c r="JH180">
        <f>IF(AND(Table1[[#This Row],[Rush Attempts]]=1,Table1[[#This Row],[Gn]]&gt;=10),1,0)</f>
        <v>0</v>
      </c>
      <c r="JI180">
        <f>IF(AND(Table1[[#This Row],[Rush Attempts]]=1,Table1[[#This Row],[Big Play Run]]=1),Table1[[#This Row],[Gn]],0)</f>
        <v>0</v>
      </c>
      <c r="JJ180">
        <f>IF(Table1[[#This Row],[PaRes]]="SAC",1,0)</f>
        <v>0</v>
      </c>
      <c r="JK180">
        <f>IF(Table1[[#This Row],[Sacks]]=1,Table1[[#This Row],[Gn]],0)</f>
        <v>0</v>
      </c>
      <c r="JL180">
        <f>IF(Table1[[#This Row],[PaRes]]="INT",1,0)</f>
        <v>0</v>
      </c>
      <c r="JM180">
        <f>IF(Table1[[#This Row],[pff_PENALTY]]&lt;&gt;"",1,0)</f>
        <v>0</v>
      </c>
      <c r="JN180">
        <f>Table1[[#This Row],[pff_PENYARDS]]</f>
        <v>0</v>
      </c>
      <c r="JO180">
        <f>IF(Table1[[#This Row],[S/End]]="TD",1,0)</f>
        <v>0</v>
      </c>
      <c r="JP180">
        <f>IF(OR(Table1[[#This Row],[S/End]]="FGGD"),1,0)</f>
        <v>0</v>
      </c>
      <c r="JQ180">
        <f>IF(OR(Table1[[#This Row],[S/End]]="FUM",Table1[[#This Row],[S/End]]="INT"),1,0)</f>
        <v>0</v>
      </c>
      <c r="JR180">
        <f>IF(AND(Table1[[#This Row],[Touchdown]]=1,Table1[[#This Row],[Pass Play]]=1),1,0)</f>
        <v>0</v>
      </c>
      <c r="JS180">
        <f t="shared" si="8"/>
        <v>0</v>
      </c>
      <c r="JT180">
        <f>IF(AND(OR(Table1[[#This Row],[Pass Play]]=1,Table1[[#This Row],[Rush Attempts]]=1),Table1[[#This Row],[Dn]]=3),1,0)</f>
        <v>0</v>
      </c>
      <c r="JU180">
        <f>IF(AND(Table1[[#This Row],[3rd down attempt]]=1,Table1[[#This Row],[EFF]]="Y"),1,0)</f>
        <v>0</v>
      </c>
      <c r="JV180">
        <f>IF(AND(Table1[[#This Row],[3rd down attempt]]=1,Table1[[#This Row],[Dist]]&gt;=7),1,0)</f>
        <v>0</v>
      </c>
      <c r="JW180">
        <f>IF(AND(OR(Table1[[#This Row],[Pass Play]]=1,Table1[[#This Row],[Rush Attempts]]=1),Table1[[#This Row],[Dn]]=4),1,0)</f>
        <v>0</v>
      </c>
      <c r="JX180">
        <f>IF(AND(Table1[[#This Row],[4th down attempt]]=1,Table1[[#This Row],[EFF]]="Y"),1,0)</f>
        <v>0</v>
      </c>
      <c r="JY180">
        <f>IF(AND(OR(Table1[[#This Row],[Pass Play]]=1,Table1[[#This Row],[Rush Attempts]]=1),Table1[[#This Row],[FPos]]&gt;=0,Table1[[#This Row],[FPos]]&lt;=20),1,0)</f>
        <v>1</v>
      </c>
      <c r="JZ180">
        <f>IF(AND(OR(Table1[[#This Row],[Pass Play]]=1,Table1[[#This Row],[Rush Attempts]]=1),Table1[[#This Row],[Dist]]&lt;=Table1[[#This Row],[Gn]]),1,0)</f>
        <v>1</v>
      </c>
      <c r="KA180">
        <f>IF(Table1[[#This Row],[S/End]]&lt;&gt;"",1,0)</f>
        <v>0</v>
      </c>
      <c r="KB180">
        <f>IF(Table1[[#This Row],[S/End]]="TD",1,0)</f>
        <v>0</v>
      </c>
      <c r="KC180">
        <f>IF(Table1[[#This Row],[S/End]]="FGGD",1,0)</f>
        <v>0</v>
      </c>
      <c r="KD180">
        <f>IF(AND(OR(Table1[[#This Row],[Pass Play]]=1,Table1[[#This Row],[Rush Attempts]]=1),Table1[[#This Row],[Gn]]&lt;0),1,0)</f>
        <v>0</v>
      </c>
      <c r="KE180" s="375">
        <f>IF(AND(Table1[[#This Row],[pff_DRVENDPSN]]=3,Table1[[#This Row],[pff_DRVENDEVENT]]="PUNT"),1,0)</f>
        <v>0</v>
      </c>
    </row>
    <row r="181" spans="1:291" hidden="1">
      <c r="A181">
        <v>56</v>
      </c>
      <c r="B181">
        <v>2103</v>
      </c>
      <c r="C181" t="s">
        <v>14477</v>
      </c>
      <c r="D181">
        <v>4</v>
      </c>
      <c r="E181">
        <v>1</v>
      </c>
      <c r="F181">
        <v>5</v>
      </c>
      <c r="G181">
        <v>3</v>
      </c>
      <c r="H181">
        <v>5</v>
      </c>
      <c r="J181" t="s">
        <v>254</v>
      </c>
      <c r="K181">
        <v>12</v>
      </c>
      <c r="L181" t="s">
        <v>4100</v>
      </c>
      <c r="M181" t="s">
        <v>1903</v>
      </c>
      <c r="N181" t="s">
        <v>568</v>
      </c>
      <c r="P181" t="s">
        <v>1066</v>
      </c>
      <c r="Q181" t="s">
        <v>1067</v>
      </c>
      <c r="T181" t="s">
        <v>1904</v>
      </c>
      <c r="W181" t="s">
        <v>257</v>
      </c>
      <c r="X181" t="s">
        <v>4101</v>
      </c>
      <c r="AE181" t="s">
        <v>807</v>
      </c>
      <c r="AF181" t="s">
        <v>808</v>
      </c>
      <c r="AG181" t="s">
        <v>4101</v>
      </c>
      <c r="AH181" t="s">
        <v>274</v>
      </c>
      <c r="AJ181">
        <v>20</v>
      </c>
      <c r="AP181">
        <v>15</v>
      </c>
      <c r="BJ181" t="s">
        <v>274</v>
      </c>
      <c r="BQ181">
        <f t="shared" si="6"/>
        <v>0</v>
      </c>
      <c r="BR181">
        <f t="shared" si="7"/>
        <v>18</v>
      </c>
      <c r="BT181" t="s">
        <v>3091</v>
      </c>
      <c r="BV181">
        <v>17</v>
      </c>
      <c r="BX181">
        <v>0</v>
      </c>
      <c r="BY181" t="s">
        <v>4102</v>
      </c>
      <c r="CD181" s="3">
        <v>0.2902777777777778</v>
      </c>
      <c r="CF181" t="s">
        <v>4103</v>
      </c>
      <c r="CJ181">
        <v>0</v>
      </c>
      <c r="CK181" t="s">
        <v>4104</v>
      </c>
      <c r="CL181" s="4">
        <v>38080</v>
      </c>
      <c r="CM181" t="s">
        <v>4105</v>
      </c>
      <c r="CN181" t="s">
        <v>4106</v>
      </c>
      <c r="CO181">
        <v>17</v>
      </c>
      <c r="CQ181" t="s">
        <v>418</v>
      </c>
      <c r="CR181" t="s">
        <v>3091</v>
      </c>
      <c r="CU181" t="s">
        <v>4107</v>
      </c>
      <c r="CW181">
        <v>0</v>
      </c>
      <c r="CY181">
        <v>10</v>
      </c>
      <c r="CZ181" t="s">
        <v>553</v>
      </c>
      <c r="DA181">
        <v>0</v>
      </c>
      <c r="DB181">
        <v>11</v>
      </c>
      <c r="DC181" t="s">
        <v>2703</v>
      </c>
      <c r="DD181">
        <v>-38</v>
      </c>
      <c r="DF181" t="s">
        <v>3195</v>
      </c>
      <c r="DK181">
        <v>3</v>
      </c>
      <c r="DL181" s="4">
        <v>44456</v>
      </c>
      <c r="DM181">
        <v>20140</v>
      </c>
      <c r="DN181">
        <v>2021</v>
      </c>
      <c r="DO181">
        <v>0</v>
      </c>
      <c r="DQ181">
        <v>79327</v>
      </c>
      <c r="DR181">
        <v>146</v>
      </c>
      <c r="DU181" t="s">
        <v>274</v>
      </c>
      <c r="DV181" t="s">
        <v>257</v>
      </c>
      <c r="DX181">
        <v>24</v>
      </c>
      <c r="DY181" t="s">
        <v>275</v>
      </c>
      <c r="EE181">
        <v>0</v>
      </c>
      <c r="EF181" t="s">
        <v>1076</v>
      </c>
      <c r="EG181" t="s">
        <v>422</v>
      </c>
      <c r="EH181">
        <v>0</v>
      </c>
      <c r="EJ181" t="s">
        <v>454</v>
      </c>
      <c r="EK181" t="s">
        <v>4108</v>
      </c>
      <c r="EL181" t="s">
        <v>4109</v>
      </c>
      <c r="EM181" t="s">
        <v>4110</v>
      </c>
      <c r="EN181" t="s">
        <v>4111</v>
      </c>
      <c r="EO181" t="s">
        <v>418</v>
      </c>
      <c r="EP181" t="s">
        <v>427</v>
      </c>
      <c r="EQ181">
        <v>0</v>
      </c>
      <c r="ET181" t="s">
        <v>4112</v>
      </c>
      <c r="FE181">
        <v>0</v>
      </c>
      <c r="FF181">
        <v>2</v>
      </c>
      <c r="FG181" t="s">
        <v>590</v>
      </c>
      <c r="FI181" t="s">
        <v>590</v>
      </c>
      <c r="FL181">
        <v>0</v>
      </c>
      <c r="FN181">
        <v>0</v>
      </c>
      <c r="FQ181">
        <v>0</v>
      </c>
      <c r="FS181" t="s">
        <v>395</v>
      </c>
      <c r="FU181" t="s">
        <v>274</v>
      </c>
      <c r="FV181" t="s">
        <v>396</v>
      </c>
      <c r="FW181" t="s">
        <v>1721</v>
      </c>
      <c r="FX181" t="s">
        <v>625</v>
      </c>
      <c r="FY181">
        <v>0</v>
      </c>
      <c r="GA181">
        <v>24.17</v>
      </c>
      <c r="GB181">
        <v>7</v>
      </c>
      <c r="GC181">
        <v>0</v>
      </c>
      <c r="GD181" t="s">
        <v>1112</v>
      </c>
      <c r="GE181" t="s">
        <v>355</v>
      </c>
      <c r="GF181">
        <v>0</v>
      </c>
      <c r="GG181" t="s">
        <v>895</v>
      </c>
      <c r="GJ181">
        <v>0</v>
      </c>
      <c r="GK181">
        <v>0</v>
      </c>
      <c r="GM181" t="s">
        <v>4113</v>
      </c>
      <c r="GO181">
        <v>4</v>
      </c>
      <c r="HA181" t="s">
        <v>4114</v>
      </c>
      <c r="HB181" t="s">
        <v>3195</v>
      </c>
      <c r="HC181" t="s">
        <v>294</v>
      </c>
      <c r="HD181" t="s">
        <v>294</v>
      </c>
      <c r="HE181" t="s">
        <v>4115</v>
      </c>
      <c r="HF181">
        <v>0</v>
      </c>
      <c r="HG181">
        <v>12</v>
      </c>
      <c r="HH181">
        <v>24</v>
      </c>
      <c r="HI181" t="s">
        <v>275</v>
      </c>
      <c r="HL181">
        <v>1</v>
      </c>
      <c r="HW181">
        <v>2</v>
      </c>
      <c r="HX181">
        <v>3988273</v>
      </c>
      <c r="HY181" t="s">
        <v>387</v>
      </c>
      <c r="HZ181">
        <v>3988237</v>
      </c>
      <c r="IC181">
        <v>0</v>
      </c>
      <c r="ID181">
        <v>0</v>
      </c>
      <c r="IM181">
        <v>136</v>
      </c>
      <c r="IQ181" t="s">
        <v>3951</v>
      </c>
      <c r="IU181">
        <v>3</v>
      </c>
      <c r="IV181">
        <f>IF(AND(Table1[[#This Row],[R/P]]="P",Table1[[#This Row],[PaRes]]&lt;&gt;"SCRBL",Table1[[#This Row],[PaRes]]&lt;&gt;"RUN",Table1[[#This Row],[Penalty]]&lt;&gt;1),1,0)</f>
        <v>0</v>
      </c>
      <c r="IW181">
        <f>IF(AND(Table1[[#This Row],[Pass Play]]=1,Table1[[#This Row],[PaRes]]&lt;&gt;"SAC"),1,0)</f>
        <v>0</v>
      </c>
      <c r="IX181">
        <f>IF(Table1[[#This Row],[PaRes]]="COM",1,0)</f>
        <v>0</v>
      </c>
      <c r="IY181">
        <f>IF(Table1[[#This Row],[Pass Play]]=1,Table1[[#This Row],[Gn]],0)</f>
        <v>0</v>
      </c>
      <c r="IZ181">
        <f>IF(AND(Table1[[#This Row],[Pass Play]]=1,Table1[[#This Row],[EFF]]="Y"),1,0)</f>
        <v>0</v>
      </c>
      <c r="JA181">
        <f>IF(AND(Table1[[#This Row],[Pass Play]]=1,Table1[[#This Row],[EFF]]="Y"),Table1[[#This Row],[Gn]],0)</f>
        <v>0</v>
      </c>
      <c r="JB181">
        <f>IF(AND(Table1[[#This Row],[Pass Play]]=1,Table1[[#This Row],[Gn]]&gt;=15),1,0)</f>
        <v>0</v>
      </c>
      <c r="JC181">
        <f>IF(AND(Table1[[#This Row],[Pass Play]]=1,Table1[[#This Row],[Big Play Passes]]=1),Table1[[#This Row],[Gn]],0)</f>
        <v>0</v>
      </c>
      <c r="JD181">
        <f>IF(AND(OR(Table1[[#This Row],[R/P]]="R",Table1[[#This Row],[PaRes]]="SCRBL",Table1[[#This Row],[PaRes]]="RUN"),Table1[[#This Row],[Penalty]]&lt;&gt;1),1,0)</f>
        <v>1</v>
      </c>
      <c r="JE181">
        <f>IF(Table1[[#This Row],[Rush Attempts]]=1,Table1[[#This Row],[Gn]],0)</f>
        <v>3</v>
      </c>
      <c r="JF181">
        <f>IF(AND(Table1[[#This Row],[Rush Attempts]]=1,Table1[[#This Row],[EFF]]="Y"),1,0)</f>
        <v>1</v>
      </c>
      <c r="JG181">
        <f>IF(AND(Table1[[#This Row],[Rush Attempts]]=1,Table1[[#This Row],[EFF]]="Y"),Table1[[#This Row],[Gn]],0)</f>
        <v>3</v>
      </c>
      <c r="JH181">
        <f>IF(AND(Table1[[#This Row],[Rush Attempts]]=1,Table1[[#This Row],[Gn]]&gt;=10),1,0)</f>
        <v>0</v>
      </c>
      <c r="JI181">
        <f>IF(AND(Table1[[#This Row],[Rush Attempts]]=1,Table1[[#This Row],[Big Play Run]]=1),Table1[[#This Row],[Gn]],0)</f>
        <v>0</v>
      </c>
      <c r="JJ181">
        <f>IF(Table1[[#This Row],[PaRes]]="SAC",1,0)</f>
        <v>0</v>
      </c>
      <c r="JK181">
        <f>IF(Table1[[#This Row],[Sacks]]=1,Table1[[#This Row],[Gn]],0)</f>
        <v>0</v>
      </c>
      <c r="JL181">
        <f>IF(Table1[[#This Row],[PaRes]]="INT",1,0)</f>
        <v>0</v>
      </c>
      <c r="JM181">
        <f>IF(Table1[[#This Row],[pff_PENALTY]]&lt;&gt;"",1,0)</f>
        <v>0</v>
      </c>
      <c r="JN181">
        <f>Table1[[#This Row],[pff_PENYARDS]]</f>
        <v>0</v>
      </c>
      <c r="JO181">
        <f>IF(Table1[[#This Row],[S/End]]="TD",1,0)</f>
        <v>0</v>
      </c>
      <c r="JP181">
        <f>IF(OR(Table1[[#This Row],[S/End]]="FGGD"),1,0)</f>
        <v>0</v>
      </c>
      <c r="JQ181">
        <f>IF(OR(Table1[[#This Row],[S/End]]="FUM",Table1[[#This Row],[S/End]]="INT"),1,0)</f>
        <v>0</v>
      </c>
      <c r="JR181">
        <f>IF(AND(Table1[[#This Row],[Touchdown]]=1,Table1[[#This Row],[Pass Play]]=1),1,0)</f>
        <v>0</v>
      </c>
      <c r="JS181">
        <f t="shared" si="8"/>
        <v>0</v>
      </c>
      <c r="JT181">
        <f>IF(AND(OR(Table1[[#This Row],[Pass Play]]=1,Table1[[#This Row],[Rush Attempts]]=1),Table1[[#This Row],[Dn]]=3),1,0)</f>
        <v>0</v>
      </c>
      <c r="JU181">
        <f>IF(AND(Table1[[#This Row],[3rd down attempt]]=1,Table1[[#This Row],[EFF]]="Y"),1,0)</f>
        <v>0</v>
      </c>
      <c r="JV181">
        <f>IF(AND(Table1[[#This Row],[3rd down attempt]]=1,Table1[[#This Row],[Dist]]&gt;=7),1,0)</f>
        <v>0</v>
      </c>
      <c r="JW181">
        <f>IF(AND(OR(Table1[[#This Row],[Pass Play]]=1,Table1[[#This Row],[Rush Attempts]]=1),Table1[[#This Row],[Dn]]=4),1,0)</f>
        <v>0</v>
      </c>
      <c r="JX181">
        <f>IF(AND(Table1[[#This Row],[4th down attempt]]=1,Table1[[#This Row],[EFF]]="Y"),1,0)</f>
        <v>0</v>
      </c>
      <c r="JY181">
        <f>IF(AND(OR(Table1[[#This Row],[Pass Play]]=1,Table1[[#This Row],[Rush Attempts]]=1),Table1[[#This Row],[FPos]]&gt;=0,Table1[[#This Row],[FPos]]&lt;=20),1,0)</f>
        <v>1</v>
      </c>
      <c r="JZ181">
        <f>IF(AND(OR(Table1[[#This Row],[Pass Play]]=1,Table1[[#This Row],[Rush Attempts]]=1),Table1[[#This Row],[Dist]]&lt;=Table1[[#This Row],[Gn]]),1,0)</f>
        <v>0</v>
      </c>
      <c r="KA181">
        <f>IF(Table1[[#This Row],[S/End]]&lt;&gt;"",1,0)</f>
        <v>0</v>
      </c>
      <c r="KB181">
        <f>IF(Table1[[#This Row],[S/End]]="TD",1,0)</f>
        <v>0</v>
      </c>
      <c r="KC181">
        <f>IF(Table1[[#This Row],[S/End]]="FGGD",1,0)</f>
        <v>0</v>
      </c>
      <c r="KD181">
        <f>IF(AND(OR(Table1[[#This Row],[Pass Play]]=1,Table1[[#This Row],[Rush Attempts]]=1),Table1[[#This Row],[Gn]]&lt;0),1,0)</f>
        <v>0</v>
      </c>
      <c r="KE181" s="375">
        <f>IF(AND(Table1[[#This Row],[pff_DRVENDPSN]]=3,Table1[[#This Row],[pff_DRVENDEVENT]]="PUNT"),1,0)</f>
        <v>0</v>
      </c>
    </row>
    <row r="182" spans="1:291" hidden="1">
      <c r="A182">
        <v>57</v>
      </c>
      <c r="B182">
        <v>2103</v>
      </c>
      <c r="C182" t="s">
        <v>14477</v>
      </c>
      <c r="D182">
        <v>4</v>
      </c>
      <c r="E182">
        <v>2</v>
      </c>
      <c r="F182">
        <v>2</v>
      </c>
      <c r="G182">
        <v>2</v>
      </c>
      <c r="H182">
        <v>2</v>
      </c>
      <c r="J182" t="s">
        <v>254</v>
      </c>
      <c r="K182">
        <v>12</v>
      </c>
      <c r="L182" t="s">
        <v>1595</v>
      </c>
      <c r="M182" t="s">
        <v>4117</v>
      </c>
      <c r="N182" t="s">
        <v>4118</v>
      </c>
      <c r="P182" t="s">
        <v>4119</v>
      </c>
      <c r="Q182" t="s">
        <v>509</v>
      </c>
      <c r="W182" t="s">
        <v>257</v>
      </c>
      <c r="X182" t="s">
        <v>4120</v>
      </c>
      <c r="AE182" t="s">
        <v>1881</v>
      </c>
      <c r="AF182" t="s">
        <v>1882</v>
      </c>
      <c r="AG182" t="s">
        <v>4120</v>
      </c>
      <c r="AH182" t="s">
        <v>257</v>
      </c>
      <c r="AJ182">
        <v>15</v>
      </c>
      <c r="AL182" t="s">
        <v>575</v>
      </c>
      <c r="AP182">
        <v>15</v>
      </c>
      <c r="BJ182" t="s">
        <v>274</v>
      </c>
      <c r="BQ182">
        <f t="shared" si="6"/>
        <v>0</v>
      </c>
      <c r="BR182">
        <f t="shared" si="7"/>
        <v>2</v>
      </c>
      <c r="BT182" t="s">
        <v>3091</v>
      </c>
      <c r="BV182">
        <v>17</v>
      </c>
      <c r="BX182">
        <v>0</v>
      </c>
      <c r="BY182" t="s">
        <v>4121</v>
      </c>
      <c r="CD182" s="3">
        <v>0.26180555555555557</v>
      </c>
      <c r="CF182" t="s">
        <v>4122</v>
      </c>
      <c r="CJ182">
        <v>0</v>
      </c>
      <c r="CK182" t="s">
        <v>4123</v>
      </c>
      <c r="CL182" s="4">
        <v>38444</v>
      </c>
      <c r="CM182" t="s">
        <v>4124</v>
      </c>
      <c r="CN182" t="s">
        <v>4125</v>
      </c>
      <c r="CO182">
        <v>17</v>
      </c>
      <c r="CP182" t="s">
        <v>3800</v>
      </c>
      <c r="CQ182" t="s">
        <v>269</v>
      </c>
      <c r="CR182" t="s">
        <v>3091</v>
      </c>
      <c r="CU182" t="s">
        <v>4126</v>
      </c>
      <c r="CW182">
        <v>0</v>
      </c>
      <c r="CY182">
        <v>11</v>
      </c>
      <c r="CZ182" t="s">
        <v>553</v>
      </c>
      <c r="DA182">
        <v>0</v>
      </c>
      <c r="DB182">
        <v>11</v>
      </c>
      <c r="DC182" t="s">
        <v>2703</v>
      </c>
      <c r="DD182">
        <v>-38</v>
      </c>
      <c r="DF182" t="s">
        <v>3801</v>
      </c>
      <c r="DK182">
        <v>2</v>
      </c>
      <c r="DL182" s="4">
        <v>44456</v>
      </c>
      <c r="DM182">
        <v>20140</v>
      </c>
      <c r="DN182">
        <v>2021</v>
      </c>
      <c r="DO182">
        <v>0</v>
      </c>
      <c r="DQ182">
        <v>79327</v>
      </c>
      <c r="DR182">
        <v>147</v>
      </c>
      <c r="DU182" t="s">
        <v>274</v>
      </c>
      <c r="DV182" t="s">
        <v>257</v>
      </c>
      <c r="DX182">
        <v>24</v>
      </c>
      <c r="DY182" t="s">
        <v>275</v>
      </c>
      <c r="EE182">
        <v>0</v>
      </c>
      <c r="EF182" t="s">
        <v>4127</v>
      </c>
      <c r="EG182" t="s">
        <v>383</v>
      </c>
      <c r="EH182">
        <v>0</v>
      </c>
      <c r="EJ182" t="s">
        <v>454</v>
      </c>
      <c r="EK182" t="s">
        <v>4128</v>
      </c>
      <c r="EL182" t="s">
        <v>4129</v>
      </c>
      <c r="EM182" t="s">
        <v>4130</v>
      </c>
      <c r="EN182" t="s">
        <v>1281</v>
      </c>
      <c r="EO182" t="s">
        <v>282</v>
      </c>
      <c r="EP182" t="s">
        <v>3331</v>
      </c>
      <c r="EQ182">
        <v>0</v>
      </c>
      <c r="ET182" t="s">
        <v>4131</v>
      </c>
      <c r="FE182">
        <v>0</v>
      </c>
      <c r="FF182">
        <v>5</v>
      </c>
      <c r="FG182" t="s">
        <v>1357</v>
      </c>
      <c r="FI182" t="s">
        <v>1357</v>
      </c>
      <c r="FJ182" t="s">
        <v>3700</v>
      </c>
      <c r="FL182">
        <v>0</v>
      </c>
      <c r="FN182">
        <v>0</v>
      </c>
      <c r="FQ182">
        <v>0</v>
      </c>
      <c r="FS182" t="s">
        <v>462</v>
      </c>
      <c r="FU182" t="s">
        <v>257</v>
      </c>
      <c r="FV182" t="s">
        <v>683</v>
      </c>
      <c r="FW182" t="s">
        <v>397</v>
      </c>
      <c r="FX182" t="s">
        <v>1897</v>
      </c>
      <c r="FY182">
        <v>0</v>
      </c>
      <c r="GA182">
        <v>24.17</v>
      </c>
      <c r="GB182">
        <v>7</v>
      </c>
      <c r="GC182">
        <v>0</v>
      </c>
      <c r="GE182" t="s">
        <v>355</v>
      </c>
      <c r="GF182">
        <v>0</v>
      </c>
      <c r="GG182" t="s">
        <v>1179</v>
      </c>
      <c r="GJ182">
        <v>0</v>
      </c>
      <c r="GK182">
        <v>0</v>
      </c>
      <c r="GM182" t="s">
        <v>4132</v>
      </c>
      <c r="GO182">
        <v>2</v>
      </c>
      <c r="HA182" t="s">
        <v>4133</v>
      </c>
      <c r="HB182" t="s">
        <v>3801</v>
      </c>
      <c r="HC182" t="s">
        <v>313</v>
      </c>
      <c r="HD182" t="s">
        <v>313</v>
      </c>
      <c r="HE182" t="s">
        <v>1057</v>
      </c>
      <c r="HF182">
        <v>0</v>
      </c>
      <c r="HG182">
        <v>12</v>
      </c>
      <c r="HH182">
        <v>24</v>
      </c>
      <c r="HI182" t="s">
        <v>275</v>
      </c>
      <c r="HL182">
        <v>0</v>
      </c>
      <c r="HW182">
        <v>0</v>
      </c>
      <c r="HX182">
        <v>3988349</v>
      </c>
      <c r="HY182" t="s">
        <v>1942</v>
      </c>
      <c r="HZ182">
        <v>3988273</v>
      </c>
      <c r="IC182">
        <v>0.5</v>
      </c>
      <c r="ID182">
        <v>1</v>
      </c>
      <c r="IM182">
        <v>137</v>
      </c>
      <c r="IS182" t="s">
        <v>1942</v>
      </c>
      <c r="IU182">
        <v>3</v>
      </c>
      <c r="IV182">
        <f>IF(AND(Table1[[#This Row],[R/P]]="P",Table1[[#This Row],[PaRes]]&lt;&gt;"SCRBL",Table1[[#This Row],[PaRes]]&lt;&gt;"RUN",Table1[[#This Row],[Penalty]]&lt;&gt;1),1,0)</f>
        <v>0</v>
      </c>
      <c r="IW182">
        <f>IF(AND(Table1[[#This Row],[Pass Play]]=1,Table1[[#This Row],[PaRes]]&lt;&gt;"SAC"),1,0)</f>
        <v>0</v>
      </c>
      <c r="IX182">
        <f>IF(Table1[[#This Row],[PaRes]]="COM",1,0)</f>
        <v>0</v>
      </c>
      <c r="IY182">
        <f>IF(Table1[[#This Row],[Pass Play]]=1,Table1[[#This Row],[Gn]],0)</f>
        <v>0</v>
      </c>
      <c r="IZ182">
        <f>IF(AND(Table1[[#This Row],[Pass Play]]=1,Table1[[#This Row],[EFF]]="Y"),1,0)</f>
        <v>0</v>
      </c>
      <c r="JA182">
        <f>IF(AND(Table1[[#This Row],[Pass Play]]=1,Table1[[#This Row],[EFF]]="Y"),Table1[[#This Row],[Gn]],0)</f>
        <v>0</v>
      </c>
      <c r="JB182">
        <f>IF(AND(Table1[[#This Row],[Pass Play]]=1,Table1[[#This Row],[Gn]]&gt;=15),1,0)</f>
        <v>0</v>
      </c>
      <c r="JC182">
        <f>IF(AND(Table1[[#This Row],[Pass Play]]=1,Table1[[#This Row],[Big Play Passes]]=1),Table1[[#This Row],[Gn]],0)</f>
        <v>0</v>
      </c>
      <c r="JD182">
        <f>IF(AND(OR(Table1[[#This Row],[R/P]]="R",Table1[[#This Row],[PaRes]]="SCRBL",Table1[[#This Row],[PaRes]]="RUN"),Table1[[#This Row],[Penalty]]&lt;&gt;1),1,0)</f>
        <v>1</v>
      </c>
      <c r="JE182">
        <f>IF(Table1[[#This Row],[Rush Attempts]]=1,Table1[[#This Row],[Gn]],0)</f>
        <v>2</v>
      </c>
      <c r="JF182">
        <f>IF(AND(Table1[[#This Row],[Rush Attempts]]=1,Table1[[#This Row],[EFF]]="Y"),1,0)</f>
        <v>1</v>
      </c>
      <c r="JG182">
        <f>IF(AND(Table1[[#This Row],[Rush Attempts]]=1,Table1[[#This Row],[EFF]]="Y"),Table1[[#This Row],[Gn]],0)</f>
        <v>2</v>
      </c>
      <c r="JH182">
        <f>IF(AND(Table1[[#This Row],[Rush Attempts]]=1,Table1[[#This Row],[Gn]]&gt;=10),1,0)</f>
        <v>0</v>
      </c>
      <c r="JI182">
        <f>IF(AND(Table1[[#This Row],[Rush Attempts]]=1,Table1[[#This Row],[Big Play Run]]=1),Table1[[#This Row],[Gn]],0)</f>
        <v>0</v>
      </c>
      <c r="JJ182">
        <f>IF(Table1[[#This Row],[PaRes]]="SAC",1,0)</f>
        <v>0</v>
      </c>
      <c r="JK182">
        <f>IF(Table1[[#This Row],[Sacks]]=1,Table1[[#This Row],[Gn]],0)</f>
        <v>0</v>
      </c>
      <c r="JL182">
        <f>IF(Table1[[#This Row],[PaRes]]="INT",1,0)</f>
        <v>0</v>
      </c>
      <c r="JM182">
        <f>IF(Table1[[#This Row],[pff_PENALTY]]&lt;&gt;"",1,0)</f>
        <v>0</v>
      </c>
      <c r="JN182">
        <f>Table1[[#This Row],[pff_PENYARDS]]</f>
        <v>0</v>
      </c>
      <c r="JO182">
        <f>IF(Table1[[#This Row],[S/End]]="TD",1,0)</f>
        <v>1</v>
      </c>
      <c r="JP182">
        <f>IF(OR(Table1[[#This Row],[S/End]]="FGGD"),1,0)</f>
        <v>0</v>
      </c>
      <c r="JQ182">
        <f>IF(OR(Table1[[#This Row],[S/End]]="FUM",Table1[[#This Row],[S/End]]="INT"),1,0)</f>
        <v>0</v>
      </c>
      <c r="JR182">
        <f>IF(AND(Table1[[#This Row],[Touchdown]]=1,Table1[[#This Row],[Pass Play]]=1),1,0)</f>
        <v>0</v>
      </c>
      <c r="JS182">
        <f t="shared" si="8"/>
        <v>0</v>
      </c>
      <c r="JT182">
        <f>IF(AND(OR(Table1[[#This Row],[Pass Play]]=1,Table1[[#This Row],[Rush Attempts]]=1),Table1[[#This Row],[Dn]]=3),1,0)</f>
        <v>0</v>
      </c>
      <c r="JU182">
        <f>IF(AND(Table1[[#This Row],[3rd down attempt]]=1,Table1[[#This Row],[EFF]]="Y"),1,0)</f>
        <v>0</v>
      </c>
      <c r="JV182">
        <f>IF(AND(Table1[[#This Row],[3rd down attempt]]=1,Table1[[#This Row],[Dist]]&gt;=7),1,0)</f>
        <v>0</v>
      </c>
      <c r="JW182">
        <f>IF(AND(OR(Table1[[#This Row],[Pass Play]]=1,Table1[[#This Row],[Rush Attempts]]=1),Table1[[#This Row],[Dn]]=4),1,0)</f>
        <v>0</v>
      </c>
      <c r="JX182">
        <f>IF(AND(Table1[[#This Row],[4th down attempt]]=1,Table1[[#This Row],[EFF]]="Y"),1,0)</f>
        <v>0</v>
      </c>
      <c r="JY182">
        <f>IF(AND(OR(Table1[[#This Row],[Pass Play]]=1,Table1[[#This Row],[Rush Attempts]]=1),Table1[[#This Row],[FPos]]&gt;=0,Table1[[#This Row],[FPos]]&lt;=20),1,0)</f>
        <v>1</v>
      </c>
      <c r="JZ182">
        <f>IF(AND(OR(Table1[[#This Row],[Pass Play]]=1,Table1[[#This Row],[Rush Attempts]]=1),Table1[[#This Row],[Dist]]&lt;=Table1[[#This Row],[Gn]]),1,0)</f>
        <v>1</v>
      </c>
      <c r="KA182">
        <f>IF(Table1[[#This Row],[S/End]]&lt;&gt;"",1,0)</f>
        <v>1</v>
      </c>
      <c r="KB182">
        <f>IF(Table1[[#This Row],[S/End]]="TD",1,0)</f>
        <v>1</v>
      </c>
      <c r="KC182">
        <f>IF(Table1[[#This Row],[S/End]]="FGGD",1,0)</f>
        <v>0</v>
      </c>
      <c r="KD182">
        <f>IF(AND(OR(Table1[[#This Row],[Pass Play]]=1,Table1[[#This Row],[Rush Attempts]]=1),Table1[[#This Row],[Gn]]&lt;0),1,0)</f>
        <v>0</v>
      </c>
      <c r="KE182" s="375">
        <f>IF(AND(Table1[[#This Row],[pff_DRVENDPSN]]=3,Table1[[#This Row],[pff_DRVENDEVENT]]="PUNT"),1,0)</f>
        <v>0</v>
      </c>
    </row>
    <row r="183" spans="1:291" hidden="1">
      <c r="A183">
        <v>58</v>
      </c>
      <c r="B183">
        <v>2103</v>
      </c>
      <c r="C183" t="s">
        <v>14477</v>
      </c>
      <c r="D183">
        <v>4</v>
      </c>
      <c r="E183">
        <v>1</v>
      </c>
      <c r="F183">
        <v>10</v>
      </c>
      <c r="G183">
        <v>2</v>
      </c>
      <c r="H183">
        <v>31</v>
      </c>
      <c r="I183" t="s">
        <v>253</v>
      </c>
      <c r="J183" t="s">
        <v>298</v>
      </c>
      <c r="K183">
        <v>12</v>
      </c>
      <c r="L183" t="s">
        <v>4135</v>
      </c>
      <c r="M183" t="s">
        <v>3620</v>
      </c>
      <c r="N183" t="s">
        <v>1186</v>
      </c>
      <c r="P183" t="s">
        <v>3621</v>
      </c>
      <c r="T183" t="s">
        <v>1708</v>
      </c>
      <c r="W183" t="s">
        <v>257</v>
      </c>
      <c r="X183" t="s">
        <v>3622</v>
      </c>
      <c r="AE183" t="s">
        <v>807</v>
      </c>
      <c r="AF183" t="s">
        <v>808</v>
      </c>
      <c r="AG183" t="s">
        <v>3622</v>
      </c>
      <c r="AH183" t="s">
        <v>274</v>
      </c>
      <c r="AJ183">
        <v>20</v>
      </c>
      <c r="AP183">
        <v>15</v>
      </c>
      <c r="BJ183" t="s">
        <v>257</v>
      </c>
      <c r="BQ183">
        <f t="shared" si="6"/>
        <v>0</v>
      </c>
      <c r="BR183">
        <f t="shared" si="7"/>
        <v>11</v>
      </c>
      <c r="BT183" t="s">
        <v>3091</v>
      </c>
      <c r="BV183">
        <v>17</v>
      </c>
      <c r="BX183">
        <v>0</v>
      </c>
      <c r="BY183" t="s">
        <v>4136</v>
      </c>
      <c r="CD183" s="3">
        <v>0.22430555555555556</v>
      </c>
      <c r="CF183" t="s">
        <v>4137</v>
      </c>
      <c r="CJ183">
        <v>0</v>
      </c>
      <c r="CK183" t="s">
        <v>4138</v>
      </c>
      <c r="CL183" s="4">
        <v>38444</v>
      </c>
      <c r="CM183" t="s">
        <v>4139</v>
      </c>
      <c r="CN183" t="s">
        <v>4140</v>
      </c>
      <c r="CO183">
        <v>17</v>
      </c>
      <c r="CP183" t="s">
        <v>268</v>
      </c>
      <c r="CQ183" t="s">
        <v>282</v>
      </c>
      <c r="CR183" t="s">
        <v>3091</v>
      </c>
      <c r="CU183" t="s">
        <v>2629</v>
      </c>
      <c r="CW183">
        <v>0</v>
      </c>
      <c r="CY183">
        <v>1</v>
      </c>
      <c r="CZ183" t="s">
        <v>553</v>
      </c>
      <c r="DA183">
        <v>0</v>
      </c>
      <c r="DB183">
        <v>9</v>
      </c>
      <c r="DC183" t="s">
        <v>2703</v>
      </c>
      <c r="DD183">
        <v>31</v>
      </c>
      <c r="DF183" t="s">
        <v>3195</v>
      </c>
      <c r="DK183">
        <v>2</v>
      </c>
      <c r="DL183" s="4">
        <v>44456</v>
      </c>
      <c r="DM183">
        <v>20140</v>
      </c>
      <c r="DN183">
        <v>2021</v>
      </c>
      <c r="DO183">
        <v>0</v>
      </c>
      <c r="DQ183">
        <v>79327</v>
      </c>
      <c r="DR183">
        <v>154</v>
      </c>
      <c r="DU183" t="s">
        <v>257</v>
      </c>
      <c r="DV183" t="s">
        <v>274</v>
      </c>
      <c r="DX183">
        <v>31</v>
      </c>
      <c r="DY183" t="s">
        <v>275</v>
      </c>
      <c r="EE183">
        <v>0</v>
      </c>
      <c r="EF183" t="s">
        <v>3628</v>
      </c>
      <c r="EG183" t="s">
        <v>675</v>
      </c>
      <c r="EH183">
        <v>0</v>
      </c>
      <c r="EI183" t="s">
        <v>3629</v>
      </c>
      <c r="EJ183" t="s">
        <v>454</v>
      </c>
      <c r="EK183" t="s">
        <v>4141</v>
      </c>
      <c r="EL183" t="s">
        <v>4142</v>
      </c>
      <c r="EM183" t="s">
        <v>4143</v>
      </c>
      <c r="EN183" t="s">
        <v>268</v>
      </c>
      <c r="EO183" t="s">
        <v>269</v>
      </c>
      <c r="EP183" t="s">
        <v>707</v>
      </c>
      <c r="EQ183">
        <v>0</v>
      </c>
      <c r="ET183" t="s">
        <v>4144</v>
      </c>
      <c r="FE183">
        <v>0</v>
      </c>
      <c r="FF183">
        <v>12</v>
      </c>
      <c r="FG183" t="s">
        <v>429</v>
      </c>
      <c r="FH183" t="s">
        <v>309</v>
      </c>
      <c r="FI183" t="s">
        <v>255</v>
      </c>
      <c r="FL183">
        <v>0</v>
      </c>
      <c r="FN183">
        <v>0</v>
      </c>
      <c r="FQ183">
        <v>0</v>
      </c>
      <c r="FS183" t="s">
        <v>1177</v>
      </c>
      <c r="FU183" t="s">
        <v>274</v>
      </c>
      <c r="FV183" t="s">
        <v>1178</v>
      </c>
      <c r="FW183" t="s">
        <v>1721</v>
      </c>
      <c r="FY183">
        <v>0</v>
      </c>
      <c r="GA183">
        <v>31.17</v>
      </c>
      <c r="GB183">
        <v>14</v>
      </c>
      <c r="GC183">
        <v>0</v>
      </c>
      <c r="GD183" t="s">
        <v>3636</v>
      </c>
      <c r="GF183">
        <v>0</v>
      </c>
      <c r="GG183" t="s">
        <v>3637</v>
      </c>
      <c r="GJ183">
        <v>0</v>
      </c>
      <c r="GK183">
        <v>0</v>
      </c>
      <c r="GM183" t="s">
        <v>4145</v>
      </c>
      <c r="GO183">
        <v>1</v>
      </c>
      <c r="HA183" t="s">
        <v>4146</v>
      </c>
      <c r="HC183" t="s">
        <v>294</v>
      </c>
      <c r="HD183" t="s">
        <v>294</v>
      </c>
      <c r="HE183" t="s">
        <v>3171</v>
      </c>
      <c r="HF183">
        <v>0</v>
      </c>
      <c r="HG183">
        <v>12</v>
      </c>
      <c r="HH183">
        <v>31</v>
      </c>
      <c r="HI183" t="s">
        <v>275</v>
      </c>
      <c r="HL183">
        <v>3</v>
      </c>
      <c r="HW183">
        <v>29</v>
      </c>
      <c r="HX183">
        <v>3988904</v>
      </c>
      <c r="HY183" t="s">
        <v>4147</v>
      </c>
      <c r="HZ183">
        <v>3988809</v>
      </c>
      <c r="IC183">
        <v>0</v>
      </c>
      <c r="ID183">
        <v>0</v>
      </c>
      <c r="IM183">
        <v>144</v>
      </c>
      <c r="IO183" t="s">
        <v>3195</v>
      </c>
      <c r="IQ183" t="s">
        <v>3195</v>
      </c>
      <c r="IU183">
        <v>3</v>
      </c>
      <c r="IV183">
        <f>IF(AND(Table1[[#This Row],[R/P]]="P",Table1[[#This Row],[PaRes]]&lt;&gt;"SCRBL",Table1[[#This Row],[PaRes]]&lt;&gt;"RUN",Table1[[#This Row],[Penalty]]&lt;&gt;1),1,0)</f>
        <v>0</v>
      </c>
      <c r="IW183">
        <f>IF(AND(Table1[[#This Row],[Pass Play]]=1,Table1[[#This Row],[PaRes]]&lt;&gt;"SAC"),1,0)</f>
        <v>0</v>
      </c>
      <c r="IX183">
        <f>IF(Table1[[#This Row],[PaRes]]="COM",1,0)</f>
        <v>0</v>
      </c>
      <c r="IY183">
        <f>IF(Table1[[#This Row],[Pass Play]]=1,Table1[[#This Row],[Gn]],0)</f>
        <v>0</v>
      </c>
      <c r="IZ183">
        <f>IF(AND(Table1[[#This Row],[Pass Play]]=1,Table1[[#This Row],[EFF]]="Y"),1,0)</f>
        <v>0</v>
      </c>
      <c r="JA183">
        <f>IF(AND(Table1[[#This Row],[Pass Play]]=1,Table1[[#This Row],[EFF]]="Y"),Table1[[#This Row],[Gn]],0)</f>
        <v>0</v>
      </c>
      <c r="JB183">
        <f>IF(AND(Table1[[#This Row],[Pass Play]]=1,Table1[[#This Row],[Gn]]&gt;=15),1,0)</f>
        <v>0</v>
      </c>
      <c r="JC183">
        <f>IF(AND(Table1[[#This Row],[Pass Play]]=1,Table1[[#This Row],[Big Play Passes]]=1),Table1[[#This Row],[Gn]],0)</f>
        <v>0</v>
      </c>
      <c r="JD183">
        <f>IF(AND(OR(Table1[[#This Row],[R/P]]="R",Table1[[#This Row],[PaRes]]="SCRBL",Table1[[#This Row],[PaRes]]="RUN"),Table1[[#This Row],[Penalty]]&lt;&gt;1),1,0)</f>
        <v>1</v>
      </c>
      <c r="JE183">
        <f>IF(Table1[[#This Row],[Rush Attempts]]=1,Table1[[#This Row],[Gn]],0)</f>
        <v>2</v>
      </c>
      <c r="JF183">
        <f>IF(AND(Table1[[#This Row],[Rush Attempts]]=1,Table1[[#This Row],[EFF]]="Y"),1,0)</f>
        <v>0</v>
      </c>
      <c r="JG183">
        <f>IF(AND(Table1[[#This Row],[Rush Attempts]]=1,Table1[[#This Row],[EFF]]="Y"),Table1[[#This Row],[Gn]],0)</f>
        <v>0</v>
      </c>
      <c r="JH183">
        <f>IF(AND(Table1[[#This Row],[Rush Attempts]]=1,Table1[[#This Row],[Gn]]&gt;=10),1,0)</f>
        <v>0</v>
      </c>
      <c r="JI183">
        <f>IF(AND(Table1[[#This Row],[Rush Attempts]]=1,Table1[[#This Row],[Big Play Run]]=1),Table1[[#This Row],[Gn]],0)</f>
        <v>0</v>
      </c>
      <c r="JJ183">
        <f>IF(Table1[[#This Row],[PaRes]]="SAC",1,0)</f>
        <v>0</v>
      </c>
      <c r="JK183">
        <f>IF(Table1[[#This Row],[Sacks]]=1,Table1[[#This Row],[Gn]],0)</f>
        <v>0</v>
      </c>
      <c r="JL183">
        <f>IF(Table1[[#This Row],[PaRes]]="INT",1,0)</f>
        <v>0</v>
      </c>
      <c r="JM183">
        <f>IF(Table1[[#This Row],[pff_PENALTY]]&lt;&gt;"",1,0)</f>
        <v>0</v>
      </c>
      <c r="JN183">
        <f>Table1[[#This Row],[pff_PENYARDS]]</f>
        <v>0</v>
      </c>
      <c r="JO183">
        <f>IF(Table1[[#This Row],[S/End]]="TD",1,0)</f>
        <v>0</v>
      </c>
      <c r="JP183">
        <f>IF(OR(Table1[[#This Row],[S/End]]="FGGD"),1,0)</f>
        <v>0</v>
      </c>
      <c r="JQ183">
        <f>IF(OR(Table1[[#This Row],[S/End]]="FUM",Table1[[#This Row],[S/End]]="INT"),1,0)</f>
        <v>0</v>
      </c>
      <c r="JR183">
        <f>IF(AND(Table1[[#This Row],[Touchdown]]=1,Table1[[#This Row],[Pass Play]]=1),1,0)</f>
        <v>0</v>
      </c>
      <c r="JS183">
        <f t="shared" si="8"/>
        <v>0</v>
      </c>
      <c r="JT183">
        <f>IF(AND(OR(Table1[[#This Row],[Pass Play]]=1,Table1[[#This Row],[Rush Attempts]]=1),Table1[[#This Row],[Dn]]=3),1,0)</f>
        <v>0</v>
      </c>
      <c r="JU183">
        <f>IF(AND(Table1[[#This Row],[3rd down attempt]]=1,Table1[[#This Row],[EFF]]="Y"),1,0)</f>
        <v>0</v>
      </c>
      <c r="JV183">
        <f>IF(AND(Table1[[#This Row],[3rd down attempt]]=1,Table1[[#This Row],[Dist]]&gt;=7),1,0)</f>
        <v>0</v>
      </c>
      <c r="JW183">
        <f>IF(AND(OR(Table1[[#This Row],[Pass Play]]=1,Table1[[#This Row],[Rush Attempts]]=1),Table1[[#This Row],[Dn]]=4),1,0)</f>
        <v>0</v>
      </c>
      <c r="JX183">
        <f>IF(AND(Table1[[#This Row],[4th down attempt]]=1,Table1[[#This Row],[EFF]]="Y"),1,0)</f>
        <v>0</v>
      </c>
      <c r="JY183">
        <f>IF(AND(OR(Table1[[#This Row],[Pass Play]]=1,Table1[[#This Row],[Rush Attempts]]=1),Table1[[#This Row],[FPos]]&gt;=0,Table1[[#This Row],[FPos]]&lt;=20),1,0)</f>
        <v>0</v>
      </c>
      <c r="JZ183">
        <f>IF(AND(OR(Table1[[#This Row],[Pass Play]]=1,Table1[[#This Row],[Rush Attempts]]=1),Table1[[#This Row],[Dist]]&lt;=Table1[[#This Row],[Gn]]),1,0)</f>
        <v>0</v>
      </c>
      <c r="KA183">
        <f>IF(Table1[[#This Row],[S/End]]&lt;&gt;"",1,0)</f>
        <v>0</v>
      </c>
      <c r="KB183">
        <f>IF(Table1[[#This Row],[S/End]]="TD",1,0)</f>
        <v>0</v>
      </c>
      <c r="KC183">
        <f>IF(Table1[[#This Row],[S/End]]="FGGD",1,0)</f>
        <v>0</v>
      </c>
      <c r="KD183">
        <f>IF(AND(OR(Table1[[#This Row],[Pass Play]]=1,Table1[[#This Row],[Rush Attempts]]=1),Table1[[#This Row],[Gn]]&lt;0),1,0)</f>
        <v>0</v>
      </c>
      <c r="KE183" s="375">
        <f>IF(AND(Table1[[#This Row],[pff_DRVENDPSN]]=3,Table1[[#This Row],[pff_DRVENDEVENT]]="PUNT"),1,0)</f>
        <v>0</v>
      </c>
    </row>
    <row r="184" spans="1:291" hidden="1">
      <c r="A184">
        <v>59</v>
      </c>
      <c r="B184">
        <v>2103</v>
      </c>
      <c r="C184" t="s">
        <v>14477</v>
      </c>
      <c r="W184" t="s">
        <v>679</v>
      </c>
      <c r="AP184">
        <v>15</v>
      </c>
      <c r="BQ184">
        <f t="shared" si="6"/>
        <v>0</v>
      </c>
      <c r="BR184">
        <f t="shared" si="7"/>
        <v>0</v>
      </c>
      <c r="IV184">
        <f>IF(AND(Table1[[#This Row],[R/P]]="P",Table1[[#This Row],[PaRes]]&lt;&gt;"SCRBL",Table1[[#This Row],[PaRes]]&lt;&gt;"RUN",Table1[[#This Row],[Penalty]]&lt;&gt;1),1,0)</f>
        <v>0</v>
      </c>
      <c r="IW184">
        <f>IF(AND(Table1[[#This Row],[Pass Play]]=1,Table1[[#This Row],[PaRes]]&lt;&gt;"SAC"),1,0)</f>
        <v>0</v>
      </c>
      <c r="IX184">
        <f>IF(Table1[[#This Row],[PaRes]]="COM",1,0)</f>
        <v>0</v>
      </c>
      <c r="IY184">
        <f>IF(Table1[[#This Row],[Pass Play]]=1,Table1[[#This Row],[Gn]],0)</f>
        <v>0</v>
      </c>
      <c r="IZ184">
        <f>IF(AND(Table1[[#This Row],[Pass Play]]=1,Table1[[#This Row],[EFF]]="Y"),1,0)</f>
        <v>0</v>
      </c>
      <c r="JA184">
        <f>IF(AND(Table1[[#This Row],[Pass Play]]=1,Table1[[#This Row],[EFF]]="Y"),Table1[[#This Row],[Gn]],0)</f>
        <v>0</v>
      </c>
      <c r="JB184">
        <f>IF(AND(Table1[[#This Row],[Pass Play]]=1,Table1[[#This Row],[Gn]]&gt;=15),1,0)</f>
        <v>0</v>
      </c>
      <c r="JC184">
        <f>IF(AND(Table1[[#This Row],[Pass Play]]=1,Table1[[#This Row],[Big Play Passes]]=1),Table1[[#This Row],[Gn]],0)</f>
        <v>0</v>
      </c>
      <c r="JD184">
        <f>IF(AND(OR(Table1[[#This Row],[R/P]]="R",Table1[[#This Row],[PaRes]]="SCRBL",Table1[[#This Row],[PaRes]]="RUN"),Table1[[#This Row],[Penalty]]&lt;&gt;1),1,0)</f>
        <v>0</v>
      </c>
      <c r="JE184">
        <f>IF(Table1[[#This Row],[Rush Attempts]]=1,Table1[[#This Row],[Gn]],0)</f>
        <v>0</v>
      </c>
      <c r="JF184">
        <f>IF(AND(Table1[[#This Row],[Rush Attempts]]=1,Table1[[#This Row],[EFF]]="Y"),1,0)</f>
        <v>0</v>
      </c>
      <c r="JG184">
        <f>IF(AND(Table1[[#This Row],[Rush Attempts]]=1,Table1[[#This Row],[EFF]]="Y"),Table1[[#This Row],[Gn]],0)</f>
        <v>0</v>
      </c>
      <c r="JH184">
        <f>IF(AND(Table1[[#This Row],[Rush Attempts]]=1,Table1[[#This Row],[Gn]]&gt;=10),1,0)</f>
        <v>0</v>
      </c>
      <c r="JI184">
        <f>IF(AND(Table1[[#This Row],[Rush Attempts]]=1,Table1[[#This Row],[Big Play Run]]=1),Table1[[#This Row],[Gn]],0)</f>
        <v>0</v>
      </c>
      <c r="JJ184">
        <f>IF(Table1[[#This Row],[PaRes]]="SAC",1,0)</f>
        <v>0</v>
      </c>
      <c r="JK184">
        <f>IF(Table1[[#This Row],[Sacks]]=1,Table1[[#This Row],[Gn]],0)</f>
        <v>0</v>
      </c>
      <c r="JL184">
        <f>IF(Table1[[#This Row],[PaRes]]="INT",1,0)</f>
        <v>0</v>
      </c>
      <c r="JM184">
        <f>IF(Table1[[#This Row],[pff_PENALTY]]&lt;&gt;"",1,0)</f>
        <v>0</v>
      </c>
      <c r="JN184">
        <f>Table1[[#This Row],[pff_PENYARDS]]</f>
        <v>0</v>
      </c>
      <c r="JO184">
        <f>IF(Table1[[#This Row],[S/End]]="TD",1,0)</f>
        <v>0</v>
      </c>
      <c r="JP184">
        <f>IF(OR(Table1[[#This Row],[S/End]]="FGGD"),1,0)</f>
        <v>0</v>
      </c>
      <c r="JQ184">
        <f>IF(OR(Table1[[#This Row],[S/End]]="FUM",Table1[[#This Row],[S/End]]="INT"),1,0)</f>
        <v>0</v>
      </c>
      <c r="JR184">
        <f>IF(AND(Table1[[#This Row],[Touchdown]]=1,Table1[[#This Row],[Pass Play]]=1),1,0)</f>
        <v>0</v>
      </c>
      <c r="JS184">
        <f t="shared" si="8"/>
        <v>0</v>
      </c>
      <c r="JT184">
        <f>IF(AND(OR(Table1[[#This Row],[Pass Play]]=1,Table1[[#This Row],[Rush Attempts]]=1),Table1[[#This Row],[Dn]]=3),1,0)</f>
        <v>0</v>
      </c>
      <c r="JU184">
        <f>IF(AND(Table1[[#This Row],[3rd down attempt]]=1,Table1[[#This Row],[EFF]]="Y"),1,0)</f>
        <v>0</v>
      </c>
      <c r="JV184">
        <f>IF(AND(Table1[[#This Row],[3rd down attempt]]=1,Table1[[#This Row],[Dist]]&gt;=7),1,0)</f>
        <v>0</v>
      </c>
      <c r="JW184">
        <f>IF(AND(OR(Table1[[#This Row],[Pass Play]]=1,Table1[[#This Row],[Rush Attempts]]=1),Table1[[#This Row],[Dn]]=4),1,0)</f>
        <v>0</v>
      </c>
      <c r="JX184">
        <f>IF(AND(Table1[[#This Row],[4th down attempt]]=1,Table1[[#This Row],[EFF]]="Y"),1,0)</f>
        <v>0</v>
      </c>
      <c r="JY184">
        <f>IF(AND(OR(Table1[[#This Row],[Pass Play]]=1,Table1[[#This Row],[Rush Attempts]]=1),Table1[[#This Row],[FPos]]&gt;=0,Table1[[#This Row],[FPos]]&lt;=20),1,0)</f>
        <v>0</v>
      </c>
      <c r="JZ184">
        <f>IF(AND(OR(Table1[[#This Row],[Pass Play]]=1,Table1[[#This Row],[Rush Attempts]]=1),Table1[[#This Row],[Dist]]&lt;=Table1[[#This Row],[Gn]]),1,0)</f>
        <v>0</v>
      </c>
      <c r="KA184">
        <f>IF(Table1[[#This Row],[S/End]]&lt;&gt;"",1,0)</f>
        <v>0</v>
      </c>
      <c r="KB184">
        <f>IF(Table1[[#This Row],[S/End]]="TD",1,0)</f>
        <v>0</v>
      </c>
      <c r="KC184">
        <f>IF(Table1[[#This Row],[S/End]]="FGGD",1,0)</f>
        <v>0</v>
      </c>
      <c r="KD184">
        <f>IF(AND(OR(Table1[[#This Row],[Pass Play]]=1,Table1[[#This Row],[Rush Attempts]]=1),Table1[[#This Row],[Gn]]&lt;0),1,0)</f>
        <v>0</v>
      </c>
      <c r="KE184" s="375">
        <f>IF(AND(Table1[[#This Row],[pff_DRVENDPSN]]=3,Table1[[#This Row],[pff_DRVENDEVENT]]="PUNT"),1,0)</f>
        <v>0</v>
      </c>
    </row>
    <row r="185" spans="1:291" hidden="1">
      <c r="A185">
        <v>60</v>
      </c>
      <c r="B185">
        <v>2103</v>
      </c>
      <c r="C185" t="s">
        <v>14477</v>
      </c>
      <c r="D185">
        <v>4</v>
      </c>
      <c r="E185">
        <v>2</v>
      </c>
      <c r="F185">
        <v>8</v>
      </c>
      <c r="G185">
        <v>5</v>
      </c>
      <c r="H185">
        <v>29</v>
      </c>
      <c r="J185" t="s">
        <v>254</v>
      </c>
      <c r="K185">
        <v>21</v>
      </c>
      <c r="L185">
        <v>21</v>
      </c>
      <c r="M185" t="s">
        <v>4150</v>
      </c>
      <c r="N185" t="s">
        <v>440</v>
      </c>
      <c r="P185" t="s">
        <v>4011</v>
      </c>
      <c r="Q185" t="s">
        <v>3188</v>
      </c>
      <c r="W185" t="s">
        <v>257</v>
      </c>
      <c r="X185" t="s">
        <v>4012</v>
      </c>
      <c r="AE185" t="s">
        <v>1338</v>
      </c>
      <c r="AF185" t="s">
        <v>1339</v>
      </c>
      <c r="AG185" t="s">
        <v>4012</v>
      </c>
      <c r="AH185" t="s">
        <v>274</v>
      </c>
      <c r="AJ185">
        <v>22</v>
      </c>
      <c r="AP185">
        <v>15</v>
      </c>
      <c r="BJ185" t="s">
        <v>257</v>
      </c>
      <c r="BQ185">
        <f t="shared" si="6"/>
        <v>0</v>
      </c>
      <c r="BR185">
        <f t="shared" si="7"/>
        <v>4</v>
      </c>
      <c r="BT185" t="s">
        <v>3091</v>
      </c>
      <c r="BV185">
        <v>17</v>
      </c>
      <c r="BX185">
        <v>0</v>
      </c>
      <c r="BY185" t="s">
        <v>4151</v>
      </c>
      <c r="CD185" s="3">
        <v>0.19375000000000001</v>
      </c>
      <c r="CF185" t="s">
        <v>4152</v>
      </c>
      <c r="CJ185">
        <v>0</v>
      </c>
      <c r="CK185" t="s">
        <v>4153</v>
      </c>
      <c r="CL185" s="4">
        <v>38080</v>
      </c>
      <c r="CM185" t="s">
        <v>4154</v>
      </c>
      <c r="CN185" t="s">
        <v>4155</v>
      </c>
      <c r="CO185">
        <v>17</v>
      </c>
      <c r="CP185" t="s">
        <v>4156</v>
      </c>
      <c r="CQ185" t="s">
        <v>418</v>
      </c>
      <c r="CR185" t="s">
        <v>3091</v>
      </c>
      <c r="CU185" t="s">
        <v>4107</v>
      </c>
      <c r="CW185">
        <v>0</v>
      </c>
      <c r="CY185">
        <v>2</v>
      </c>
      <c r="CZ185" t="s">
        <v>553</v>
      </c>
      <c r="DA185">
        <v>0</v>
      </c>
      <c r="DB185">
        <v>9</v>
      </c>
      <c r="DC185" t="s">
        <v>2703</v>
      </c>
      <c r="DD185">
        <v>31</v>
      </c>
      <c r="DF185" t="s">
        <v>3412</v>
      </c>
      <c r="DK185">
        <v>5</v>
      </c>
      <c r="DL185" s="4">
        <v>44456</v>
      </c>
      <c r="DM185">
        <v>20140</v>
      </c>
      <c r="DN185">
        <v>2021</v>
      </c>
      <c r="DO185">
        <v>0</v>
      </c>
      <c r="DQ185">
        <v>79327</v>
      </c>
      <c r="DR185">
        <v>156</v>
      </c>
      <c r="DU185" t="s">
        <v>257</v>
      </c>
      <c r="DV185" t="s">
        <v>274</v>
      </c>
      <c r="DX185">
        <v>31</v>
      </c>
      <c r="DY185" t="s">
        <v>275</v>
      </c>
      <c r="EE185">
        <v>0</v>
      </c>
      <c r="EF185" t="s">
        <v>4157</v>
      </c>
      <c r="EG185" t="s">
        <v>4158</v>
      </c>
      <c r="EH185">
        <v>1</v>
      </c>
      <c r="EI185" t="s">
        <v>4159</v>
      </c>
      <c r="EJ185" t="s">
        <v>454</v>
      </c>
      <c r="EK185" t="s">
        <v>3328</v>
      </c>
      <c r="EL185" t="s">
        <v>4160</v>
      </c>
      <c r="EM185" t="s">
        <v>4161</v>
      </c>
      <c r="EN185" t="s">
        <v>4162</v>
      </c>
      <c r="EO185" t="s">
        <v>418</v>
      </c>
      <c r="EP185" t="s">
        <v>427</v>
      </c>
      <c r="EQ185">
        <v>1</v>
      </c>
      <c r="ET185" t="s">
        <v>4163</v>
      </c>
      <c r="FE185">
        <v>0</v>
      </c>
      <c r="FG185" t="s">
        <v>621</v>
      </c>
      <c r="FI185" t="s">
        <v>621</v>
      </c>
      <c r="FL185">
        <v>0</v>
      </c>
      <c r="FN185">
        <v>0</v>
      </c>
      <c r="FQ185">
        <v>0</v>
      </c>
      <c r="FS185" t="s">
        <v>4164</v>
      </c>
      <c r="FU185" t="s">
        <v>274</v>
      </c>
      <c r="FV185" t="s">
        <v>4165</v>
      </c>
      <c r="FW185" t="s">
        <v>431</v>
      </c>
      <c r="FX185" t="s">
        <v>594</v>
      </c>
      <c r="FY185">
        <v>0</v>
      </c>
      <c r="GA185">
        <v>31.17</v>
      </c>
      <c r="GB185">
        <v>14</v>
      </c>
      <c r="GC185">
        <v>0</v>
      </c>
      <c r="GE185" t="s">
        <v>355</v>
      </c>
      <c r="GF185">
        <v>0</v>
      </c>
      <c r="GG185" t="s">
        <v>274</v>
      </c>
      <c r="GJ185">
        <v>0</v>
      </c>
      <c r="GK185">
        <v>0</v>
      </c>
      <c r="GM185" t="s">
        <v>4166</v>
      </c>
      <c r="GO185">
        <v>3</v>
      </c>
      <c r="HA185" t="s">
        <v>4167</v>
      </c>
      <c r="HC185" t="s">
        <v>294</v>
      </c>
      <c r="HD185" t="s">
        <v>294</v>
      </c>
      <c r="HE185" t="s">
        <v>3826</v>
      </c>
      <c r="HF185">
        <v>0</v>
      </c>
      <c r="HG185">
        <v>12</v>
      </c>
      <c r="HH185">
        <v>31</v>
      </c>
      <c r="HI185" t="s">
        <v>275</v>
      </c>
      <c r="HL185">
        <v>3</v>
      </c>
      <c r="HW185">
        <v>24</v>
      </c>
      <c r="HX185">
        <v>3988979</v>
      </c>
      <c r="HY185" t="s">
        <v>4168</v>
      </c>
      <c r="HZ185">
        <v>3988904</v>
      </c>
      <c r="IC185">
        <v>0</v>
      </c>
      <c r="ID185">
        <v>0</v>
      </c>
      <c r="IM185">
        <v>145</v>
      </c>
      <c r="IQ185" t="s">
        <v>3412</v>
      </c>
      <c r="IU185">
        <v>3</v>
      </c>
      <c r="IV185">
        <f>IF(AND(Table1[[#This Row],[R/P]]="P",Table1[[#This Row],[PaRes]]&lt;&gt;"SCRBL",Table1[[#This Row],[PaRes]]&lt;&gt;"RUN",Table1[[#This Row],[Penalty]]&lt;&gt;1),1,0)</f>
        <v>0</v>
      </c>
      <c r="IW185">
        <f>IF(AND(Table1[[#This Row],[Pass Play]]=1,Table1[[#This Row],[PaRes]]&lt;&gt;"SAC"),1,0)</f>
        <v>0</v>
      </c>
      <c r="IX185">
        <f>IF(Table1[[#This Row],[PaRes]]="COM",1,0)</f>
        <v>0</v>
      </c>
      <c r="IY185">
        <f>IF(Table1[[#This Row],[Pass Play]]=1,Table1[[#This Row],[Gn]],0)</f>
        <v>0</v>
      </c>
      <c r="IZ185">
        <f>IF(AND(Table1[[#This Row],[Pass Play]]=1,Table1[[#This Row],[EFF]]="Y"),1,0)</f>
        <v>0</v>
      </c>
      <c r="JA185">
        <f>IF(AND(Table1[[#This Row],[Pass Play]]=1,Table1[[#This Row],[EFF]]="Y"),Table1[[#This Row],[Gn]],0)</f>
        <v>0</v>
      </c>
      <c r="JB185">
        <f>IF(AND(Table1[[#This Row],[Pass Play]]=1,Table1[[#This Row],[Gn]]&gt;=15),1,0)</f>
        <v>0</v>
      </c>
      <c r="JC185">
        <f>IF(AND(Table1[[#This Row],[Pass Play]]=1,Table1[[#This Row],[Big Play Passes]]=1),Table1[[#This Row],[Gn]],0)</f>
        <v>0</v>
      </c>
      <c r="JD185">
        <f>IF(AND(OR(Table1[[#This Row],[R/P]]="R",Table1[[#This Row],[PaRes]]="SCRBL",Table1[[#This Row],[PaRes]]="RUN"),Table1[[#This Row],[Penalty]]&lt;&gt;1),1,0)</f>
        <v>1</v>
      </c>
      <c r="JE185">
        <f>IF(Table1[[#This Row],[Rush Attempts]]=1,Table1[[#This Row],[Gn]],0)</f>
        <v>5</v>
      </c>
      <c r="JF185">
        <f>IF(AND(Table1[[#This Row],[Rush Attempts]]=1,Table1[[#This Row],[EFF]]="Y"),1,0)</f>
        <v>1</v>
      </c>
      <c r="JG185">
        <f>IF(AND(Table1[[#This Row],[Rush Attempts]]=1,Table1[[#This Row],[EFF]]="Y"),Table1[[#This Row],[Gn]],0)</f>
        <v>5</v>
      </c>
      <c r="JH185">
        <f>IF(AND(Table1[[#This Row],[Rush Attempts]]=1,Table1[[#This Row],[Gn]]&gt;=10),1,0)</f>
        <v>0</v>
      </c>
      <c r="JI185">
        <f>IF(AND(Table1[[#This Row],[Rush Attempts]]=1,Table1[[#This Row],[Big Play Run]]=1),Table1[[#This Row],[Gn]],0)</f>
        <v>0</v>
      </c>
      <c r="JJ185">
        <f>IF(Table1[[#This Row],[PaRes]]="SAC",1,0)</f>
        <v>0</v>
      </c>
      <c r="JK185">
        <f>IF(Table1[[#This Row],[Sacks]]=1,Table1[[#This Row],[Gn]],0)</f>
        <v>0</v>
      </c>
      <c r="JL185">
        <f>IF(Table1[[#This Row],[PaRes]]="INT",1,0)</f>
        <v>0</v>
      </c>
      <c r="JM185">
        <f>IF(Table1[[#This Row],[pff_PENALTY]]&lt;&gt;"",1,0)</f>
        <v>0</v>
      </c>
      <c r="JN185">
        <f>Table1[[#This Row],[pff_PENYARDS]]</f>
        <v>0</v>
      </c>
      <c r="JO185">
        <f>IF(Table1[[#This Row],[S/End]]="TD",1,0)</f>
        <v>0</v>
      </c>
      <c r="JP185">
        <f>IF(OR(Table1[[#This Row],[S/End]]="FGGD"),1,0)</f>
        <v>0</v>
      </c>
      <c r="JQ185">
        <f>IF(OR(Table1[[#This Row],[S/End]]="FUM",Table1[[#This Row],[S/End]]="INT"),1,0)</f>
        <v>0</v>
      </c>
      <c r="JR185">
        <f>IF(AND(Table1[[#This Row],[Touchdown]]=1,Table1[[#This Row],[Pass Play]]=1),1,0)</f>
        <v>0</v>
      </c>
      <c r="JS185">
        <f t="shared" si="8"/>
        <v>0</v>
      </c>
      <c r="JT185">
        <f>IF(AND(OR(Table1[[#This Row],[Pass Play]]=1,Table1[[#This Row],[Rush Attempts]]=1),Table1[[#This Row],[Dn]]=3),1,0)</f>
        <v>0</v>
      </c>
      <c r="JU185">
        <f>IF(AND(Table1[[#This Row],[3rd down attempt]]=1,Table1[[#This Row],[EFF]]="Y"),1,0)</f>
        <v>0</v>
      </c>
      <c r="JV185">
        <f>IF(AND(Table1[[#This Row],[3rd down attempt]]=1,Table1[[#This Row],[Dist]]&gt;=7),1,0)</f>
        <v>0</v>
      </c>
      <c r="JW185">
        <f>IF(AND(OR(Table1[[#This Row],[Pass Play]]=1,Table1[[#This Row],[Rush Attempts]]=1),Table1[[#This Row],[Dn]]=4),1,0)</f>
        <v>0</v>
      </c>
      <c r="JX185">
        <f>IF(AND(Table1[[#This Row],[4th down attempt]]=1,Table1[[#This Row],[EFF]]="Y"),1,0)</f>
        <v>0</v>
      </c>
      <c r="JY185">
        <f>IF(AND(OR(Table1[[#This Row],[Pass Play]]=1,Table1[[#This Row],[Rush Attempts]]=1),Table1[[#This Row],[FPos]]&gt;=0,Table1[[#This Row],[FPos]]&lt;=20),1,0)</f>
        <v>0</v>
      </c>
      <c r="JZ185">
        <f>IF(AND(OR(Table1[[#This Row],[Pass Play]]=1,Table1[[#This Row],[Rush Attempts]]=1),Table1[[#This Row],[Dist]]&lt;=Table1[[#This Row],[Gn]]),1,0)</f>
        <v>0</v>
      </c>
      <c r="KA185">
        <f>IF(Table1[[#This Row],[S/End]]&lt;&gt;"",1,0)</f>
        <v>0</v>
      </c>
      <c r="KB185">
        <f>IF(Table1[[#This Row],[S/End]]="TD",1,0)</f>
        <v>0</v>
      </c>
      <c r="KC185">
        <f>IF(Table1[[#This Row],[S/End]]="FGGD",1,0)</f>
        <v>0</v>
      </c>
      <c r="KD185">
        <f>IF(AND(OR(Table1[[#This Row],[Pass Play]]=1,Table1[[#This Row],[Rush Attempts]]=1),Table1[[#This Row],[Gn]]&lt;0),1,0)</f>
        <v>0</v>
      </c>
      <c r="KE185" s="375">
        <f>IF(AND(Table1[[#This Row],[pff_DRVENDPSN]]=3,Table1[[#This Row],[pff_DRVENDEVENT]]="PUNT"),1,0)</f>
        <v>0</v>
      </c>
    </row>
    <row r="186" spans="1:291" hidden="1">
      <c r="A186">
        <v>61</v>
      </c>
      <c r="B186">
        <v>2103</v>
      </c>
      <c r="C186" t="s">
        <v>14477</v>
      </c>
      <c r="D186">
        <v>4</v>
      </c>
      <c r="E186">
        <v>3</v>
      </c>
      <c r="F186">
        <v>3</v>
      </c>
      <c r="G186">
        <v>6</v>
      </c>
      <c r="H186">
        <v>24</v>
      </c>
      <c r="J186" t="s">
        <v>254</v>
      </c>
      <c r="K186">
        <v>12</v>
      </c>
      <c r="L186" t="s">
        <v>1595</v>
      </c>
      <c r="M186" t="s">
        <v>4082</v>
      </c>
      <c r="N186" t="s">
        <v>319</v>
      </c>
      <c r="P186" t="s">
        <v>4083</v>
      </c>
      <c r="W186" t="s">
        <v>257</v>
      </c>
      <c r="X186" t="s">
        <v>4084</v>
      </c>
      <c r="AE186" t="s">
        <v>445</v>
      </c>
      <c r="AF186" t="s">
        <v>446</v>
      </c>
      <c r="AG186" t="s">
        <v>4084</v>
      </c>
      <c r="AH186" t="s">
        <v>274</v>
      </c>
      <c r="AJ186">
        <v>22</v>
      </c>
      <c r="AP186">
        <v>15</v>
      </c>
      <c r="AY186">
        <v>4</v>
      </c>
      <c r="BJ186" t="s">
        <v>257</v>
      </c>
      <c r="BQ186">
        <f t="shared" si="6"/>
        <v>0</v>
      </c>
      <c r="BR186">
        <f t="shared" si="7"/>
        <v>3</v>
      </c>
      <c r="BT186" t="s">
        <v>3091</v>
      </c>
      <c r="BV186">
        <v>17</v>
      </c>
      <c r="BX186">
        <v>0</v>
      </c>
      <c r="BY186" t="s">
        <v>4170</v>
      </c>
      <c r="CD186" s="3">
        <v>0.16458333333333333</v>
      </c>
      <c r="CF186" t="s">
        <v>4171</v>
      </c>
      <c r="CJ186">
        <v>0</v>
      </c>
      <c r="CK186" t="s">
        <v>4172</v>
      </c>
      <c r="CL186" s="4">
        <v>38080</v>
      </c>
      <c r="CM186" t="s">
        <v>4173</v>
      </c>
      <c r="CN186" t="s">
        <v>4174</v>
      </c>
      <c r="CO186">
        <v>17</v>
      </c>
      <c r="CQ186" t="s">
        <v>269</v>
      </c>
      <c r="CR186" t="s">
        <v>3091</v>
      </c>
      <c r="CU186" t="s">
        <v>3119</v>
      </c>
      <c r="CW186">
        <v>0</v>
      </c>
      <c r="CY186">
        <v>3</v>
      </c>
      <c r="CZ186" t="s">
        <v>553</v>
      </c>
      <c r="DA186">
        <v>0</v>
      </c>
      <c r="DB186">
        <v>9</v>
      </c>
      <c r="DC186" t="s">
        <v>2703</v>
      </c>
      <c r="DD186">
        <v>31</v>
      </c>
      <c r="DF186" t="s">
        <v>3109</v>
      </c>
      <c r="DK186">
        <v>6</v>
      </c>
      <c r="DL186" s="4">
        <v>44456</v>
      </c>
      <c r="DM186">
        <v>20140</v>
      </c>
      <c r="DN186">
        <v>2021</v>
      </c>
      <c r="DO186">
        <v>0</v>
      </c>
      <c r="DQ186">
        <v>79327</v>
      </c>
      <c r="DR186">
        <v>157</v>
      </c>
      <c r="DU186" t="s">
        <v>257</v>
      </c>
      <c r="DV186" t="s">
        <v>274</v>
      </c>
      <c r="DX186">
        <v>31</v>
      </c>
      <c r="DY186" t="s">
        <v>275</v>
      </c>
      <c r="EE186">
        <v>0</v>
      </c>
      <c r="EF186" t="s">
        <v>4091</v>
      </c>
      <c r="EG186" t="s">
        <v>338</v>
      </c>
      <c r="EH186">
        <v>0</v>
      </c>
      <c r="EI186" t="s">
        <v>4092</v>
      </c>
      <c r="EJ186" t="s">
        <v>454</v>
      </c>
      <c r="EK186" t="s">
        <v>3328</v>
      </c>
      <c r="EL186" t="s">
        <v>4175</v>
      </c>
      <c r="EM186" t="s">
        <v>4176</v>
      </c>
      <c r="EO186" t="s">
        <v>282</v>
      </c>
      <c r="EP186" t="s">
        <v>1109</v>
      </c>
      <c r="EQ186">
        <v>1</v>
      </c>
      <c r="ET186" t="s">
        <v>4177</v>
      </c>
      <c r="FE186">
        <v>0</v>
      </c>
      <c r="FF186">
        <v>3</v>
      </c>
      <c r="FG186" t="s">
        <v>1617</v>
      </c>
      <c r="FI186" t="s">
        <v>1617</v>
      </c>
      <c r="FL186">
        <v>0</v>
      </c>
      <c r="FN186">
        <v>0</v>
      </c>
      <c r="FQ186">
        <v>0</v>
      </c>
      <c r="FS186" t="s">
        <v>354</v>
      </c>
      <c r="FU186" t="s">
        <v>274</v>
      </c>
      <c r="FW186" t="s">
        <v>397</v>
      </c>
      <c r="FX186" t="s">
        <v>1030</v>
      </c>
      <c r="FY186">
        <v>0</v>
      </c>
      <c r="GA186">
        <v>31.17</v>
      </c>
      <c r="GB186">
        <v>14</v>
      </c>
      <c r="GC186">
        <v>0</v>
      </c>
      <c r="GD186" t="s">
        <v>1618</v>
      </c>
      <c r="GE186" t="s">
        <v>355</v>
      </c>
      <c r="GF186">
        <v>0</v>
      </c>
      <c r="GG186" t="s">
        <v>274</v>
      </c>
      <c r="GJ186">
        <v>1</v>
      </c>
      <c r="GK186">
        <v>1</v>
      </c>
      <c r="GM186" t="s">
        <v>4178</v>
      </c>
      <c r="GO186">
        <v>0</v>
      </c>
      <c r="HA186" t="s">
        <v>2084</v>
      </c>
      <c r="HC186" t="s">
        <v>294</v>
      </c>
      <c r="HD186" t="s">
        <v>294</v>
      </c>
      <c r="HF186">
        <v>0</v>
      </c>
      <c r="HG186">
        <v>12</v>
      </c>
      <c r="HH186">
        <v>31</v>
      </c>
      <c r="HI186" t="s">
        <v>275</v>
      </c>
      <c r="HL186">
        <v>3</v>
      </c>
      <c r="HW186">
        <v>18</v>
      </c>
      <c r="HX186">
        <v>3989047</v>
      </c>
      <c r="HY186" t="s">
        <v>3893</v>
      </c>
      <c r="HZ186">
        <v>3988979</v>
      </c>
      <c r="IC186">
        <v>0</v>
      </c>
      <c r="ID186">
        <v>0</v>
      </c>
      <c r="IM186">
        <v>146</v>
      </c>
      <c r="IQ186" t="s">
        <v>3109</v>
      </c>
      <c r="IU186">
        <v>3</v>
      </c>
      <c r="IV186">
        <f>IF(AND(Table1[[#This Row],[R/P]]="P",Table1[[#This Row],[PaRes]]&lt;&gt;"SCRBL",Table1[[#This Row],[PaRes]]&lt;&gt;"RUN",Table1[[#This Row],[Penalty]]&lt;&gt;1),1,0)</f>
        <v>0</v>
      </c>
      <c r="IW186">
        <f>IF(AND(Table1[[#This Row],[Pass Play]]=1,Table1[[#This Row],[PaRes]]&lt;&gt;"SAC"),1,0)</f>
        <v>0</v>
      </c>
      <c r="IX186">
        <f>IF(Table1[[#This Row],[PaRes]]="COM",1,0)</f>
        <v>0</v>
      </c>
      <c r="IY186">
        <f>IF(Table1[[#This Row],[Pass Play]]=1,Table1[[#This Row],[Gn]],0)</f>
        <v>0</v>
      </c>
      <c r="IZ186">
        <f>IF(AND(Table1[[#This Row],[Pass Play]]=1,Table1[[#This Row],[EFF]]="Y"),1,0)</f>
        <v>0</v>
      </c>
      <c r="JA186">
        <f>IF(AND(Table1[[#This Row],[Pass Play]]=1,Table1[[#This Row],[EFF]]="Y"),Table1[[#This Row],[Gn]],0)</f>
        <v>0</v>
      </c>
      <c r="JB186">
        <f>IF(AND(Table1[[#This Row],[Pass Play]]=1,Table1[[#This Row],[Gn]]&gt;=15),1,0)</f>
        <v>0</v>
      </c>
      <c r="JC186">
        <f>IF(AND(Table1[[#This Row],[Pass Play]]=1,Table1[[#This Row],[Big Play Passes]]=1),Table1[[#This Row],[Gn]],0)</f>
        <v>0</v>
      </c>
      <c r="JD186">
        <f>IF(AND(OR(Table1[[#This Row],[R/P]]="R",Table1[[#This Row],[PaRes]]="SCRBL",Table1[[#This Row],[PaRes]]="RUN"),Table1[[#This Row],[Penalty]]&lt;&gt;1),1,0)</f>
        <v>1</v>
      </c>
      <c r="JE186">
        <f>IF(Table1[[#This Row],[Rush Attempts]]=1,Table1[[#This Row],[Gn]],0)</f>
        <v>6</v>
      </c>
      <c r="JF186">
        <f>IF(AND(Table1[[#This Row],[Rush Attempts]]=1,Table1[[#This Row],[EFF]]="Y"),1,0)</f>
        <v>1</v>
      </c>
      <c r="JG186">
        <f>IF(AND(Table1[[#This Row],[Rush Attempts]]=1,Table1[[#This Row],[EFF]]="Y"),Table1[[#This Row],[Gn]],0)</f>
        <v>6</v>
      </c>
      <c r="JH186">
        <f>IF(AND(Table1[[#This Row],[Rush Attempts]]=1,Table1[[#This Row],[Gn]]&gt;=10),1,0)</f>
        <v>0</v>
      </c>
      <c r="JI186">
        <f>IF(AND(Table1[[#This Row],[Rush Attempts]]=1,Table1[[#This Row],[Big Play Run]]=1),Table1[[#This Row],[Gn]],0)</f>
        <v>0</v>
      </c>
      <c r="JJ186">
        <f>IF(Table1[[#This Row],[PaRes]]="SAC",1,0)</f>
        <v>0</v>
      </c>
      <c r="JK186">
        <f>IF(Table1[[#This Row],[Sacks]]=1,Table1[[#This Row],[Gn]],0)</f>
        <v>0</v>
      </c>
      <c r="JL186">
        <f>IF(Table1[[#This Row],[PaRes]]="INT",1,0)</f>
        <v>0</v>
      </c>
      <c r="JM186">
        <f>IF(Table1[[#This Row],[pff_PENALTY]]&lt;&gt;"",1,0)</f>
        <v>0</v>
      </c>
      <c r="JN186">
        <f>Table1[[#This Row],[pff_PENYARDS]]</f>
        <v>0</v>
      </c>
      <c r="JO186">
        <f>IF(Table1[[#This Row],[S/End]]="TD",1,0)</f>
        <v>0</v>
      </c>
      <c r="JP186">
        <f>IF(OR(Table1[[#This Row],[S/End]]="FGGD"),1,0)</f>
        <v>0</v>
      </c>
      <c r="JQ186">
        <f>IF(OR(Table1[[#This Row],[S/End]]="FUM",Table1[[#This Row],[S/End]]="INT"),1,0)</f>
        <v>0</v>
      </c>
      <c r="JR186">
        <f>IF(AND(Table1[[#This Row],[Touchdown]]=1,Table1[[#This Row],[Pass Play]]=1),1,0)</f>
        <v>0</v>
      </c>
      <c r="JS186">
        <f t="shared" si="8"/>
        <v>0</v>
      </c>
      <c r="JT186">
        <f>IF(AND(OR(Table1[[#This Row],[Pass Play]]=1,Table1[[#This Row],[Rush Attempts]]=1),Table1[[#This Row],[Dn]]=3),1,0)</f>
        <v>1</v>
      </c>
      <c r="JU186">
        <f>IF(AND(Table1[[#This Row],[3rd down attempt]]=1,Table1[[#This Row],[EFF]]="Y"),1,0)</f>
        <v>1</v>
      </c>
      <c r="JV186">
        <f>IF(AND(Table1[[#This Row],[3rd down attempt]]=1,Table1[[#This Row],[Dist]]&gt;=7),1,0)</f>
        <v>0</v>
      </c>
      <c r="JW186">
        <f>IF(AND(OR(Table1[[#This Row],[Pass Play]]=1,Table1[[#This Row],[Rush Attempts]]=1),Table1[[#This Row],[Dn]]=4),1,0)</f>
        <v>0</v>
      </c>
      <c r="JX186">
        <f>IF(AND(Table1[[#This Row],[4th down attempt]]=1,Table1[[#This Row],[EFF]]="Y"),1,0)</f>
        <v>0</v>
      </c>
      <c r="JY186">
        <f>IF(AND(OR(Table1[[#This Row],[Pass Play]]=1,Table1[[#This Row],[Rush Attempts]]=1),Table1[[#This Row],[FPos]]&gt;=0,Table1[[#This Row],[FPos]]&lt;=20),1,0)</f>
        <v>0</v>
      </c>
      <c r="JZ186">
        <f>IF(AND(OR(Table1[[#This Row],[Pass Play]]=1,Table1[[#This Row],[Rush Attempts]]=1),Table1[[#This Row],[Dist]]&lt;=Table1[[#This Row],[Gn]]),1,0)</f>
        <v>1</v>
      </c>
      <c r="KA186">
        <f>IF(Table1[[#This Row],[S/End]]&lt;&gt;"",1,0)</f>
        <v>0</v>
      </c>
      <c r="KB186">
        <f>IF(Table1[[#This Row],[S/End]]="TD",1,0)</f>
        <v>0</v>
      </c>
      <c r="KC186">
        <f>IF(Table1[[#This Row],[S/End]]="FGGD",1,0)</f>
        <v>0</v>
      </c>
      <c r="KD186">
        <f>IF(AND(OR(Table1[[#This Row],[Pass Play]]=1,Table1[[#This Row],[Rush Attempts]]=1),Table1[[#This Row],[Gn]]&lt;0),1,0)</f>
        <v>0</v>
      </c>
      <c r="KE186" s="375">
        <f>IF(AND(Table1[[#This Row],[pff_DRVENDPSN]]=3,Table1[[#This Row],[pff_DRVENDEVENT]]="PUNT"),1,0)</f>
        <v>0</v>
      </c>
    </row>
    <row r="187" spans="1:291" hidden="1">
      <c r="A187">
        <v>62</v>
      </c>
      <c r="B187">
        <v>2103</v>
      </c>
      <c r="C187" t="s">
        <v>14477</v>
      </c>
      <c r="D187">
        <v>4</v>
      </c>
      <c r="E187">
        <v>1</v>
      </c>
      <c r="F187">
        <v>10</v>
      </c>
      <c r="G187">
        <v>6</v>
      </c>
      <c r="H187">
        <v>18</v>
      </c>
      <c r="J187" t="s">
        <v>254</v>
      </c>
      <c r="K187">
        <v>21</v>
      </c>
      <c r="L187">
        <v>21</v>
      </c>
      <c r="M187" t="s">
        <v>3186</v>
      </c>
      <c r="N187" t="s">
        <v>440</v>
      </c>
      <c r="P187" t="s">
        <v>3187</v>
      </c>
      <c r="Q187" t="s">
        <v>3188</v>
      </c>
      <c r="S187" t="s">
        <v>3189</v>
      </c>
      <c r="W187" t="s">
        <v>257</v>
      </c>
      <c r="X187" t="s">
        <v>3190</v>
      </c>
      <c r="AE187" t="s">
        <v>1526</v>
      </c>
      <c r="AF187" t="s">
        <v>1527</v>
      </c>
      <c r="AG187" t="s">
        <v>3190</v>
      </c>
      <c r="AH187" t="s">
        <v>257</v>
      </c>
      <c r="AJ187">
        <v>20</v>
      </c>
      <c r="AP187">
        <v>15</v>
      </c>
      <c r="BJ187" t="s">
        <v>274</v>
      </c>
      <c r="BQ187">
        <f t="shared" si="6"/>
        <v>0</v>
      </c>
      <c r="BR187">
        <f t="shared" si="7"/>
        <v>11</v>
      </c>
      <c r="BT187" t="s">
        <v>3091</v>
      </c>
      <c r="BV187">
        <v>17</v>
      </c>
      <c r="BX187">
        <v>0</v>
      </c>
      <c r="BY187" t="s">
        <v>4180</v>
      </c>
      <c r="CD187" s="3">
        <v>0.1388888888888889</v>
      </c>
      <c r="CF187" t="s">
        <v>4181</v>
      </c>
      <c r="CJ187">
        <v>0</v>
      </c>
      <c r="CK187" t="s">
        <v>4182</v>
      </c>
      <c r="CL187" s="4">
        <v>38080</v>
      </c>
      <c r="CM187" t="s">
        <v>4183</v>
      </c>
      <c r="CN187" t="s">
        <v>4184</v>
      </c>
      <c r="CO187">
        <v>17</v>
      </c>
      <c r="CQ187" t="s">
        <v>418</v>
      </c>
      <c r="CR187" t="s">
        <v>3091</v>
      </c>
      <c r="CU187" t="s">
        <v>4185</v>
      </c>
      <c r="CW187">
        <v>0</v>
      </c>
      <c r="CY187">
        <v>4</v>
      </c>
      <c r="CZ187" t="s">
        <v>553</v>
      </c>
      <c r="DA187">
        <v>0</v>
      </c>
      <c r="DB187">
        <v>9</v>
      </c>
      <c r="DC187" t="s">
        <v>2703</v>
      </c>
      <c r="DD187">
        <v>31</v>
      </c>
      <c r="DF187" t="s">
        <v>3195</v>
      </c>
      <c r="DK187">
        <v>6</v>
      </c>
      <c r="DL187" s="4">
        <v>44456</v>
      </c>
      <c r="DM187">
        <v>20140</v>
      </c>
      <c r="DN187">
        <v>2021</v>
      </c>
      <c r="DO187">
        <v>0</v>
      </c>
      <c r="DQ187">
        <v>79327</v>
      </c>
      <c r="DR187">
        <v>158</v>
      </c>
      <c r="DU187" t="s">
        <v>274</v>
      </c>
      <c r="DV187" t="s">
        <v>257</v>
      </c>
      <c r="DX187">
        <v>31</v>
      </c>
      <c r="DY187" t="s">
        <v>275</v>
      </c>
      <c r="EE187">
        <v>0</v>
      </c>
      <c r="EF187" t="s">
        <v>3197</v>
      </c>
      <c r="EG187" t="s">
        <v>3198</v>
      </c>
      <c r="EH187">
        <v>1</v>
      </c>
      <c r="EJ187" t="s">
        <v>278</v>
      </c>
      <c r="EK187" t="s">
        <v>4186</v>
      </c>
      <c r="EL187" t="s">
        <v>4187</v>
      </c>
      <c r="EM187" t="s">
        <v>4188</v>
      </c>
      <c r="EN187" t="s">
        <v>4189</v>
      </c>
      <c r="EO187" t="s">
        <v>418</v>
      </c>
      <c r="EP187" t="s">
        <v>427</v>
      </c>
      <c r="EQ187">
        <v>0</v>
      </c>
      <c r="ET187" t="s">
        <v>4190</v>
      </c>
      <c r="FE187">
        <v>0</v>
      </c>
      <c r="FF187">
        <v>4</v>
      </c>
      <c r="FG187" t="s">
        <v>310</v>
      </c>
      <c r="FI187" t="s">
        <v>310</v>
      </c>
      <c r="FL187">
        <v>0</v>
      </c>
      <c r="FN187">
        <v>0</v>
      </c>
      <c r="FQ187">
        <v>0</v>
      </c>
      <c r="FS187" t="s">
        <v>1588</v>
      </c>
      <c r="FU187" t="s">
        <v>257</v>
      </c>
      <c r="FV187" t="s">
        <v>3655</v>
      </c>
      <c r="FW187" t="s">
        <v>397</v>
      </c>
      <c r="FX187" t="s">
        <v>291</v>
      </c>
      <c r="FY187">
        <v>0</v>
      </c>
      <c r="GA187">
        <v>31.17</v>
      </c>
      <c r="GB187">
        <v>14</v>
      </c>
      <c r="GC187">
        <v>0</v>
      </c>
      <c r="GD187" t="s">
        <v>4191</v>
      </c>
      <c r="GF187">
        <v>0</v>
      </c>
      <c r="GG187" t="s">
        <v>257</v>
      </c>
      <c r="GJ187">
        <v>0</v>
      </c>
      <c r="GK187">
        <v>0</v>
      </c>
      <c r="GM187" t="s">
        <v>4192</v>
      </c>
      <c r="GO187">
        <v>4</v>
      </c>
      <c r="HA187" t="s">
        <v>1679</v>
      </c>
      <c r="HB187" t="s">
        <v>4193</v>
      </c>
      <c r="HC187" t="s">
        <v>294</v>
      </c>
      <c r="HD187" t="s">
        <v>294</v>
      </c>
      <c r="HE187" t="s">
        <v>4193</v>
      </c>
      <c r="HF187">
        <v>0</v>
      </c>
      <c r="HG187">
        <v>21</v>
      </c>
      <c r="HH187">
        <v>31</v>
      </c>
      <c r="HI187" t="s">
        <v>275</v>
      </c>
      <c r="HL187">
        <v>3</v>
      </c>
      <c r="HW187">
        <v>12</v>
      </c>
      <c r="HX187">
        <v>3989105</v>
      </c>
      <c r="HY187" t="s">
        <v>4194</v>
      </c>
      <c r="HZ187">
        <v>3989047</v>
      </c>
      <c r="IC187">
        <v>0</v>
      </c>
      <c r="ID187">
        <v>0</v>
      </c>
      <c r="IM187">
        <v>147</v>
      </c>
      <c r="IQ187" t="s">
        <v>3171</v>
      </c>
      <c r="IU187">
        <v>3</v>
      </c>
      <c r="IV187">
        <f>IF(AND(Table1[[#This Row],[R/P]]="P",Table1[[#This Row],[PaRes]]&lt;&gt;"SCRBL",Table1[[#This Row],[PaRes]]&lt;&gt;"RUN",Table1[[#This Row],[Penalty]]&lt;&gt;1),1,0)</f>
        <v>0</v>
      </c>
      <c r="IW187">
        <f>IF(AND(Table1[[#This Row],[Pass Play]]=1,Table1[[#This Row],[PaRes]]&lt;&gt;"SAC"),1,0)</f>
        <v>0</v>
      </c>
      <c r="IX187">
        <f>IF(Table1[[#This Row],[PaRes]]="COM",1,0)</f>
        <v>0</v>
      </c>
      <c r="IY187">
        <f>IF(Table1[[#This Row],[Pass Play]]=1,Table1[[#This Row],[Gn]],0)</f>
        <v>0</v>
      </c>
      <c r="IZ187">
        <f>IF(AND(Table1[[#This Row],[Pass Play]]=1,Table1[[#This Row],[EFF]]="Y"),1,0)</f>
        <v>0</v>
      </c>
      <c r="JA187">
        <f>IF(AND(Table1[[#This Row],[Pass Play]]=1,Table1[[#This Row],[EFF]]="Y"),Table1[[#This Row],[Gn]],0)</f>
        <v>0</v>
      </c>
      <c r="JB187">
        <f>IF(AND(Table1[[#This Row],[Pass Play]]=1,Table1[[#This Row],[Gn]]&gt;=15),1,0)</f>
        <v>0</v>
      </c>
      <c r="JC187">
        <f>IF(AND(Table1[[#This Row],[Pass Play]]=1,Table1[[#This Row],[Big Play Passes]]=1),Table1[[#This Row],[Gn]],0)</f>
        <v>0</v>
      </c>
      <c r="JD187">
        <f>IF(AND(OR(Table1[[#This Row],[R/P]]="R",Table1[[#This Row],[PaRes]]="SCRBL",Table1[[#This Row],[PaRes]]="RUN"),Table1[[#This Row],[Penalty]]&lt;&gt;1),1,0)</f>
        <v>1</v>
      </c>
      <c r="JE187">
        <f>IF(Table1[[#This Row],[Rush Attempts]]=1,Table1[[#This Row],[Gn]],0)</f>
        <v>6</v>
      </c>
      <c r="JF187">
        <f>IF(AND(Table1[[#This Row],[Rush Attempts]]=1,Table1[[#This Row],[EFF]]="Y"),1,0)</f>
        <v>1</v>
      </c>
      <c r="JG187">
        <f>IF(AND(Table1[[#This Row],[Rush Attempts]]=1,Table1[[#This Row],[EFF]]="Y"),Table1[[#This Row],[Gn]],0)</f>
        <v>6</v>
      </c>
      <c r="JH187">
        <f>IF(AND(Table1[[#This Row],[Rush Attempts]]=1,Table1[[#This Row],[Gn]]&gt;=10),1,0)</f>
        <v>0</v>
      </c>
      <c r="JI187">
        <f>IF(AND(Table1[[#This Row],[Rush Attempts]]=1,Table1[[#This Row],[Big Play Run]]=1),Table1[[#This Row],[Gn]],0)</f>
        <v>0</v>
      </c>
      <c r="JJ187">
        <f>IF(Table1[[#This Row],[PaRes]]="SAC",1,0)</f>
        <v>0</v>
      </c>
      <c r="JK187">
        <f>IF(Table1[[#This Row],[Sacks]]=1,Table1[[#This Row],[Gn]],0)</f>
        <v>0</v>
      </c>
      <c r="JL187">
        <f>IF(Table1[[#This Row],[PaRes]]="INT",1,0)</f>
        <v>0</v>
      </c>
      <c r="JM187">
        <f>IF(Table1[[#This Row],[pff_PENALTY]]&lt;&gt;"",1,0)</f>
        <v>0</v>
      </c>
      <c r="JN187">
        <f>Table1[[#This Row],[pff_PENYARDS]]</f>
        <v>0</v>
      </c>
      <c r="JO187">
        <f>IF(Table1[[#This Row],[S/End]]="TD",1,0)</f>
        <v>0</v>
      </c>
      <c r="JP187">
        <f>IF(OR(Table1[[#This Row],[S/End]]="FGGD"),1,0)</f>
        <v>0</v>
      </c>
      <c r="JQ187">
        <f>IF(OR(Table1[[#This Row],[S/End]]="FUM",Table1[[#This Row],[S/End]]="INT"),1,0)</f>
        <v>0</v>
      </c>
      <c r="JR187">
        <f>IF(AND(Table1[[#This Row],[Touchdown]]=1,Table1[[#This Row],[Pass Play]]=1),1,0)</f>
        <v>0</v>
      </c>
      <c r="JS187">
        <f t="shared" si="8"/>
        <v>0</v>
      </c>
      <c r="JT187">
        <f>IF(AND(OR(Table1[[#This Row],[Pass Play]]=1,Table1[[#This Row],[Rush Attempts]]=1),Table1[[#This Row],[Dn]]=3),1,0)</f>
        <v>0</v>
      </c>
      <c r="JU187">
        <f>IF(AND(Table1[[#This Row],[3rd down attempt]]=1,Table1[[#This Row],[EFF]]="Y"),1,0)</f>
        <v>0</v>
      </c>
      <c r="JV187">
        <f>IF(AND(Table1[[#This Row],[3rd down attempt]]=1,Table1[[#This Row],[Dist]]&gt;=7),1,0)</f>
        <v>0</v>
      </c>
      <c r="JW187">
        <f>IF(AND(OR(Table1[[#This Row],[Pass Play]]=1,Table1[[#This Row],[Rush Attempts]]=1),Table1[[#This Row],[Dn]]=4),1,0)</f>
        <v>0</v>
      </c>
      <c r="JX187">
        <f>IF(AND(Table1[[#This Row],[4th down attempt]]=1,Table1[[#This Row],[EFF]]="Y"),1,0)</f>
        <v>0</v>
      </c>
      <c r="JY187">
        <f>IF(AND(OR(Table1[[#This Row],[Pass Play]]=1,Table1[[#This Row],[Rush Attempts]]=1),Table1[[#This Row],[FPos]]&gt;=0,Table1[[#This Row],[FPos]]&lt;=20),1,0)</f>
        <v>1</v>
      </c>
      <c r="JZ187">
        <f>IF(AND(OR(Table1[[#This Row],[Pass Play]]=1,Table1[[#This Row],[Rush Attempts]]=1),Table1[[#This Row],[Dist]]&lt;=Table1[[#This Row],[Gn]]),1,0)</f>
        <v>0</v>
      </c>
      <c r="KA187">
        <f>IF(Table1[[#This Row],[S/End]]&lt;&gt;"",1,0)</f>
        <v>0</v>
      </c>
      <c r="KB187">
        <f>IF(Table1[[#This Row],[S/End]]="TD",1,0)</f>
        <v>0</v>
      </c>
      <c r="KC187">
        <f>IF(Table1[[#This Row],[S/End]]="FGGD",1,0)</f>
        <v>0</v>
      </c>
      <c r="KD187">
        <f>IF(AND(OR(Table1[[#This Row],[Pass Play]]=1,Table1[[#This Row],[Rush Attempts]]=1),Table1[[#This Row],[Gn]]&lt;0),1,0)</f>
        <v>0</v>
      </c>
      <c r="KE187" s="375">
        <f>IF(AND(Table1[[#This Row],[pff_DRVENDPSN]]=3,Table1[[#This Row],[pff_DRVENDEVENT]]="PUNT"),1,0)</f>
        <v>0</v>
      </c>
    </row>
    <row r="188" spans="1:291" hidden="1">
      <c r="A188">
        <v>63</v>
      </c>
      <c r="B188">
        <v>2103</v>
      </c>
      <c r="C188" t="s">
        <v>14477</v>
      </c>
      <c r="D188">
        <v>4</v>
      </c>
      <c r="E188">
        <v>2</v>
      </c>
      <c r="F188">
        <v>4</v>
      </c>
      <c r="G188">
        <v>6</v>
      </c>
      <c r="H188">
        <v>12</v>
      </c>
      <c r="J188" t="s">
        <v>254</v>
      </c>
      <c r="K188">
        <v>11</v>
      </c>
      <c r="L188">
        <v>11</v>
      </c>
      <c r="M188" t="s">
        <v>3709</v>
      </c>
      <c r="N188" t="s">
        <v>1095</v>
      </c>
      <c r="P188" t="s">
        <v>3415</v>
      </c>
      <c r="T188" t="s">
        <v>872</v>
      </c>
      <c r="W188" t="s">
        <v>257</v>
      </c>
      <c r="X188" t="s">
        <v>3710</v>
      </c>
      <c r="AE188" t="s">
        <v>1098</v>
      </c>
      <c r="AF188" t="s">
        <v>1099</v>
      </c>
      <c r="AG188" t="s">
        <v>3710</v>
      </c>
      <c r="AH188" t="s">
        <v>274</v>
      </c>
      <c r="AJ188">
        <v>20</v>
      </c>
      <c r="AP188">
        <v>15</v>
      </c>
      <c r="AU188" t="s">
        <v>254</v>
      </c>
      <c r="BJ188" t="s">
        <v>274</v>
      </c>
      <c r="BQ188">
        <f t="shared" si="6"/>
        <v>0</v>
      </c>
      <c r="BR188">
        <f t="shared" si="7"/>
        <v>10</v>
      </c>
      <c r="BT188" t="s">
        <v>3091</v>
      </c>
      <c r="BV188">
        <v>17</v>
      </c>
      <c r="BX188">
        <v>0</v>
      </c>
      <c r="BY188" t="s">
        <v>4196</v>
      </c>
      <c r="CD188" s="3">
        <v>0.10972222222222222</v>
      </c>
      <c r="CF188" t="s">
        <v>4197</v>
      </c>
      <c r="CJ188">
        <v>0</v>
      </c>
      <c r="CK188" t="s">
        <v>4198</v>
      </c>
      <c r="CL188" s="4">
        <v>38080</v>
      </c>
      <c r="CM188" t="s">
        <v>4199</v>
      </c>
      <c r="CN188" t="s">
        <v>4200</v>
      </c>
      <c r="CO188">
        <v>17</v>
      </c>
      <c r="CQ188" t="s">
        <v>269</v>
      </c>
      <c r="CR188" t="s">
        <v>3091</v>
      </c>
      <c r="CU188" t="s">
        <v>3196</v>
      </c>
      <c r="CW188">
        <v>0</v>
      </c>
      <c r="CY188">
        <v>5</v>
      </c>
      <c r="CZ188" t="s">
        <v>553</v>
      </c>
      <c r="DA188">
        <v>0</v>
      </c>
      <c r="DB188">
        <v>9</v>
      </c>
      <c r="DC188" t="s">
        <v>2703</v>
      </c>
      <c r="DD188">
        <v>31</v>
      </c>
      <c r="DF188" t="s">
        <v>3951</v>
      </c>
      <c r="DK188">
        <v>6</v>
      </c>
      <c r="DL188" s="4">
        <v>44456</v>
      </c>
      <c r="DM188">
        <v>20140</v>
      </c>
      <c r="DN188">
        <v>2021</v>
      </c>
      <c r="DO188">
        <v>0</v>
      </c>
      <c r="DQ188">
        <v>79327</v>
      </c>
      <c r="DR188">
        <v>159</v>
      </c>
      <c r="DU188" t="s">
        <v>274</v>
      </c>
      <c r="DV188" t="s">
        <v>257</v>
      </c>
      <c r="DX188">
        <v>31</v>
      </c>
      <c r="DY188" t="s">
        <v>275</v>
      </c>
      <c r="EE188">
        <v>0</v>
      </c>
      <c r="EF188" t="s">
        <v>3716</v>
      </c>
      <c r="EG188" t="s">
        <v>422</v>
      </c>
      <c r="EH188">
        <v>0</v>
      </c>
      <c r="EJ188" t="s">
        <v>340</v>
      </c>
      <c r="EK188" t="s">
        <v>4201</v>
      </c>
      <c r="EL188" t="s">
        <v>4202</v>
      </c>
      <c r="EM188" t="s">
        <v>4203</v>
      </c>
      <c r="EN188" t="s">
        <v>1349</v>
      </c>
      <c r="EO188" t="s">
        <v>282</v>
      </c>
      <c r="EP188" t="s">
        <v>3407</v>
      </c>
      <c r="EQ188">
        <v>1</v>
      </c>
      <c r="ET188" t="s">
        <v>4204</v>
      </c>
      <c r="FE188">
        <v>0</v>
      </c>
      <c r="FF188">
        <v>5</v>
      </c>
      <c r="FG188" t="s">
        <v>255</v>
      </c>
      <c r="FI188" t="s">
        <v>255</v>
      </c>
      <c r="FL188">
        <v>0</v>
      </c>
      <c r="FN188">
        <v>0</v>
      </c>
      <c r="FQ188">
        <v>0</v>
      </c>
      <c r="FS188" t="s">
        <v>462</v>
      </c>
      <c r="FU188" t="s">
        <v>274</v>
      </c>
      <c r="FV188" t="s">
        <v>463</v>
      </c>
      <c r="FW188" t="s">
        <v>431</v>
      </c>
      <c r="FX188" t="s">
        <v>432</v>
      </c>
      <c r="FY188">
        <v>0</v>
      </c>
      <c r="GA188">
        <v>31.17</v>
      </c>
      <c r="GB188">
        <v>14</v>
      </c>
      <c r="GC188">
        <v>0</v>
      </c>
      <c r="GD188" t="s">
        <v>1961</v>
      </c>
      <c r="GE188" t="s">
        <v>355</v>
      </c>
      <c r="GF188">
        <v>0</v>
      </c>
      <c r="GG188" t="s">
        <v>257</v>
      </c>
      <c r="GJ188">
        <v>1</v>
      </c>
      <c r="GK188">
        <v>0</v>
      </c>
      <c r="GM188" t="s">
        <v>4205</v>
      </c>
      <c r="GO188">
        <v>3</v>
      </c>
      <c r="HA188" t="s">
        <v>4206</v>
      </c>
      <c r="HC188" t="s">
        <v>313</v>
      </c>
      <c r="HD188" t="s">
        <v>313</v>
      </c>
      <c r="HE188" t="s">
        <v>4207</v>
      </c>
      <c r="HF188">
        <v>0</v>
      </c>
      <c r="HG188">
        <v>11</v>
      </c>
      <c r="HH188">
        <v>31</v>
      </c>
      <c r="HI188" t="s">
        <v>275</v>
      </c>
      <c r="HL188" t="s">
        <v>58</v>
      </c>
      <c r="HW188">
        <v>6</v>
      </c>
      <c r="HX188">
        <v>3989193</v>
      </c>
      <c r="HY188" t="s">
        <v>4208</v>
      </c>
      <c r="HZ188">
        <v>3989105</v>
      </c>
      <c r="IC188">
        <v>0</v>
      </c>
      <c r="ID188">
        <v>0</v>
      </c>
      <c r="IM188">
        <v>148</v>
      </c>
      <c r="IQ188" t="s">
        <v>3951</v>
      </c>
      <c r="IR188" t="s">
        <v>3412</v>
      </c>
      <c r="IU188">
        <v>3</v>
      </c>
      <c r="IV188">
        <f>IF(AND(Table1[[#This Row],[R/P]]="P",Table1[[#This Row],[PaRes]]&lt;&gt;"SCRBL",Table1[[#This Row],[PaRes]]&lt;&gt;"RUN",Table1[[#This Row],[Penalty]]&lt;&gt;1),1,0)</f>
        <v>0</v>
      </c>
      <c r="IW188">
        <f>IF(AND(Table1[[#This Row],[Pass Play]]=1,Table1[[#This Row],[PaRes]]&lt;&gt;"SAC"),1,0)</f>
        <v>0</v>
      </c>
      <c r="IX188">
        <f>IF(Table1[[#This Row],[PaRes]]="COM",1,0)</f>
        <v>0</v>
      </c>
      <c r="IY188">
        <f>IF(Table1[[#This Row],[Pass Play]]=1,Table1[[#This Row],[Gn]],0)</f>
        <v>0</v>
      </c>
      <c r="IZ188">
        <f>IF(AND(Table1[[#This Row],[Pass Play]]=1,Table1[[#This Row],[EFF]]="Y"),1,0)</f>
        <v>0</v>
      </c>
      <c r="JA188">
        <f>IF(AND(Table1[[#This Row],[Pass Play]]=1,Table1[[#This Row],[EFF]]="Y"),Table1[[#This Row],[Gn]],0)</f>
        <v>0</v>
      </c>
      <c r="JB188">
        <f>IF(AND(Table1[[#This Row],[Pass Play]]=1,Table1[[#This Row],[Gn]]&gt;=15),1,0)</f>
        <v>0</v>
      </c>
      <c r="JC188">
        <f>IF(AND(Table1[[#This Row],[Pass Play]]=1,Table1[[#This Row],[Big Play Passes]]=1),Table1[[#This Row],[Gn]],0)</f>
        <v>0</v>
      </c>
      <c r="JD188">
        <f>IF(AND(OR(Table1[[#This Row],[R/P]]="R",Table1[[#This Row],[PaRes]]="SCRBL",Table1[[#This Row],[PaRes]]="RUN"),Table1[[#This Row],[Penalty]]&lt;&gt;1),1,0)</f>
        <v>1</v>
      </c>
      <c r="JE188">
        <f>IF(Table1[[#This Row],[Rush Attempts]]=1,Table1[[#This Row],[Gn]],0)</f>
        <v>6</v>
      </c>
      <c r="JF188">
        <f>IF(AND(Table1[[#This Row],[Rush Attempts]]=1,Table1[[#This Row],[EFF]]="Y"),1,0)</f>
        <v>1</v>
      </c>
      <c r="JG188">
        <f>IF(AND(Table1[[#This Row],[Rush Attempts]]=1,Table1[[#This Row],[EFF]]="Y"),Table1[[#This Row],[Gn]],0)</f>
        <v>6</v>
      </c>
      <c r="JH188">
        <f>IF(AND(Table1[[#This Row],[Rush Attempts]]=1,Table1[[#This Row],[Gn]]&gt;=10),1,0)</f>
        <v>0</v>
      </c>
      <c r="JI188">
        <f>IF(AND(Table1[[#This Row],[Rush Attempts]]=1,Table1[[#This Row],[Big Play Run]]=1),Table1[[#This Row],[Gn]],0)</f>
        <v>0</v>
      </c>
      <c r="JJ188">
        <f>IF(Table1[[#This Row],[PaRes]]="SAC",1,0)</f>
        <v>0</v>
      </c>
      <c r="JK188">
        <f>IF(Table1[[#This Row],[Sacks]]=1,Table1[[#This Row],[Gn]],0)</f>
        <v>0</v>
      </c>
      <c r="JL188">
        <f>IF(Table1[[#This Row],[PaRes]]="INT",1,0)</f>
        <v>0</v>
      </c>
      <c r="JM188">
        <f>IF(Table1[[#This Row],[pff_PENALTY]]&lt;&gt;"",1,0)</f>
        <v>0</v>
      </c>
      <c r="JN188">
        <f>Table1[[#This Row],[pff_PENYARDS]]</f>
        <v>0</v>
      </c>
      <c r="JO188">
        <f>IF(Table1[[#This Row],[S/End]]="TD",1,0)</f>
        <v>0</v>
      </c>
      <c r="JP188">
        <f>IF(OR(Table1[[#This Row],[S/End]]="FGGD"),1,0)</f>
        <v>0</v>
      </c>
      <c r="JQ188">
        <f>IF(OR(Table1[[#This Row],[S/End]]="FUM",Table1[[#This Row],[S/End]]="INT"),1,0)</f>
        <v>0</v>
      </c>
      <c r="JR188">
        <f>IF(AND(Table1[[#This Row],[Touchdown]]=1,Table1[[#This Row],[Pass Play]]=1),1,0)</f>
        <v>0</v>
      </c>
      <c r="JS188">
        <f t="shared" si="8"/>
        <v>0</v>
      </c>
      <c r="JT188">
        <f>IF(AND(OR(Table1[[#This Row],[Pass Play]]=1,Table1[[#This Row],[Rush Attempts]]=1),Table1[[#This Row],[Dn]]=3),1,0)</f>
        <v>0</v>
      </c>
      <c r="JU188">
        <f>IF(AND(Table1[[#This Row],[3rd down attempt]]=1,Table1[[#This Row],[EFF]]="Y"),1,0)</f>
        <v>0</v>
      </c>
      <c r="JV188">
        <f>IF(AND(Table1[[#This Row],[3rd down attempt]]=1,Table1[[#This Row],[Dist]]&gt;=7),1,0)</f>
        <v>0</v>
      </c>
      <c r="JW188">
        <f>IF(AND(OR(Table1[[#This Row],[Pass Play]]=1,Table1[[#This Row],[Rush Attempts]]=1),Table1[[#This Row],[Dn]]=4),1,0)</f>
        <v>0</v>
      </c>
      <c r="JX188">
        <f>IF(AND(Table1[[#This Row],[4th down attempt]]=1,Table1[[#This Row],[EFF]]="Y"),1,0)</f>
        <v>0</v>
      </c>
      <c r="JY188">
        <f>IF(AND(OR(Table1[[#This Row],[Pass Play]]=1,Table1[[#This Row],[Rush Attempts]]=1),Table1[[#This Row],[FPos]]&gt;=0,Table1[[#This Row],[FPos]]&lt;=20),1,0)</f>
        <v>1</v>
      </c>
      <c r="JZ188">
        <f>IF(AND(OR(Table1[[#This Row],[Pass Play]]=1,Table1[[#This Row],[Rush Attempts]]=1),Table1[[#This Row],[Dist]]&lt;=Table1[[#This Row],[Gn]]),1,0)</f>
        <v>1</v>
      </c>
      <c r="KA188">
        <f>IF(Table1[[#This Row],[S/End]]&lt;&gt;"",1,0)</f>
        <v>0</v>
      </c>
      <c r="KB188">
        <f>IF(Table1[[#This Row],[S/End]]="TD",1,0)</f>
        <v>0</v>
      </c>
      <c r="KC188">
        <f>IF(Table1[[#This Row],[S/End]]="FGGD",1,0)</f>
        <v>0</v>
      </c>
      <c r="KD188">
        <f>IF(AND(OR(Table1[[#This Row],[Pass Play]]=1,Table1[[#This Row],[Rush Attempts]]=1),Table1[[#This Row],[Gn]]&lt;0),1,0)</f>
        <v>0</v>
      </c>
      <c r="KE188" s="375">
        <f>IF(AND(Table1[[#This Row],[pff_DRVENDPSN]]=3,Table1[[#This Row],[pff_DRVENDEVENT]]="PUNT"),1,0)</f>
        <v>0</v>
      </c>
    </row>
    <row r="189" spans="1:291" hidden="1">
      <c r="A189">
        <v>64</v>
      </c>
      <c r="B189">
        <v>2103</v>
      </c>
      <c r="C189" t="s">
        <v>14477</v>
      </c>
      <c r="D189">
        <v>4</v>
      </c>
      <c r="E189">
        <v>1</v>
      </c>
      <c r="F189">
        <v>6</v>
      </c>
      <c r="G189">
        <v>-1</v>
      </c>
      <c r="H189">
        <v>6</v>
      </c>
      <c r="J189" t="s">
        <v>298</v>
      </c>
      <c r="K189">
        <v>11</v>
      </c>
      <c r="L189" t="s">
        <v>4210</v>
      </c>
      <c r="M189" t="s">
        <v>4211</v>
      </c>
      <c r="N189" t="s">
        <v>440</v>
      </c>
      <c r="P189" t="s">
        <v>4212</v>
      </c>
      <c r="Q189" t="s">
        <v>442</v>
      </c>
      <c r="S189" t="s">
        <v>1014</v>
      </c>
      <c r="T189" t="s">
        <v>872</v>
      </c>
      <c r="W189" t="s">
        <v>257</v>
      </c>
      <c r="X189" t="s">
        <v>4213</v>
      </c>
      <c r="AE189" t="s">
        <v>4214</v>
      </c>
      <c r="AF189" t="s">
        <v>4215</v>
      </c>
      <c r="AG189" t="s">
        <v>4213</v>
      </c>
      <c r="AH189" t="s">
        <v>257</v>
      </c>
      <c r="AJ189">
        <v>15</v>
      </c>
      <c r="AP189">
        <v>15</v>
      </c>
      <c r="BJ189" t="s">
        <v>274</v>
      </c>
      <c r="BQ189">
        <f t="shared" si="6"/>
        <v>0</v>
      </c>
      <c r="BR189">
        <f t="shared" si="7"/>
        <v>1</v>
      </c>
      <c r="BT189" t="s">
        <v>3091</v>
      </c>
      <c r="BV189">
        <v>17</v>
      </c>
      <c r="BX189">
        <v>0</v>
      </c>
      <c r="BY189" t="s">
        <v>4216</v>
      </c>
      <c r="CD189" s="3">
        <v>8.0555555555555561E-2</v>
      </c>
      <c r="CF189" t="s">
        <v>4217</v>
      </c>
      <c r="CJ189">
        <v>0</v>
      </c>
      <c r="CK189" t="s">
        <v>4218</v>
      </c>
      <c r="CL189" s="4">
        <v>38080</v>
      </c>
      <c r="CM189" t="s">
        <v>4219</v>
      </c>
      <c r="CN189" t="s">
        <v>4220</v>
      </c>
      <c r="CO189">
        <v>17</v>
      </c>
      <c r="CP189" t="s">
        <v>4221</v>
      </c>
      <c r="CQ189" t="s">
        <v>282</v>
      </c>
      <c r="CR189" t="s">
        <v>3091</v>
      </c>
      <c r="CU189" t="s">
        <v>3424</v>
      </c>
      <c r="CW189">
        <v>0</v>
      </c>
      <c r="CY189">
        <v>6</v>
      </c>
      <c r="CZ189" t="s">
        <v>553</v>
      </c>
      <c r="DA189">
        <v>0</v>
      </c>
      <c r="DB189">
        <v>9</v>
      </c>
      <c r="DC189" t="s">
        <v>2703</v>
      </c>
      <c r="DD189">
        <v>31</v>
      </c>
      <c r="DF189" t="s">
        <v>3345</v>
      </c>
      <c r="DK189">
        <v>-1</v>
      </c>
      <c r="DL189" s="4">
        <v>44456</v>
      </c>
      <c r="DM189">
        <v>20140</v>
      </c>
      <c r="DN189">
        <v>2021</v>
      </c>
      <c r="DO189">
        <v>0</v>
      </c>
      <c r="DQ189">
        <v>79327</v>
      </c>
      <c r="DR189">
        <v>160</v>
      </c>
      <c r="DU189" t="s">
        <v>274</v>
      </c>
      <c r="DV189" t="s">
        <v>257</v>
      </c>
      <c r="DX189">
        <v>31</v>
      </c>
      <c r="DY189" t="s">
        <v>275</v>
      </c>
      <c r="EE189">
        <v>0</v>
      </c>
      <c r="EF189" t="s">
        <v>4222</v>
      </c>
      <c r="EG189" t="s">
        <v>383</v>
      </c>
      <c r="EH189">
        <v>1</v>
      </c>
      <c r="EJ189" t="s">
        <v>340</v>
      </c>
      <c r="EK189" t="s">
        <v>4223</v>
      </c>
      <c r="EL189" t="s">
        <v>4224</v>
      </c>
      <c r="EM189" t="s">
        <v>4225</v>
      </c>
      <c r="EN189" t="s">
        <v>4226</v>
      </c>
      <c r="EO189" t="s">
        <v>269</v>
      </c>
      <c r="EP189" t="s">
        <v>4227</v>
      </c>
      <c r="EQ189">
        <v>0</v>
      </c>
      <c r="ET189" t="s">
        <v>4228</v>
      </c>
      <c r="FE189">
        <v>0</v>
      </c>
      <c r="FF189">
        <v>2</v>
      </c>
      <c r="FG189" t="s">
        <v>621</v>
      </c>
      <c r="FH189" t="s">
        <v>309</v>
      </c>
      <c r="FI189" t="s">
        <v>285</v>
      </c>
      <c r="FL189">
        <v>0</v>
      </c>
      <c r="FN189">
        <v>0</v>
      </c>
      <c r="FQ189">
        <v>0</v>
      </c>
      <c r="FS189" t="s">
        <v>462</v>
      </c>
      <c r="FU189" t="s">
        <v>257</v>
      </c>
      <c r="FV189" t="s">
        <v>683</v>
      </c>
      <c r="FW189" t="s">
        <v>397</v>
      </c>
      <c r="FX189" t="s">
        <v>1897</v>
      </c>
      <c r="FY189">
        <v>0</v>
      </c>
      <c r="GA189">
        <v>31.17</v>
      </c>
      <c r="GB189">
        <v>14</v>
      </c>
      <c r="GC189">
        <v>0</v>
      </c>
      <c r="GD189" t="s">
        <v>4229</v>
      </c>
      <c r="GE189" t="s">
        <v>355</v>
      </c>
      <c r="GF189">
        <v>0</v>
      </c>
      <c r="GG189" t="s">
        <v>257</v>
      </c>
      <c r="GJ189">
        <v>1</v>
      </c>
      <c r="GK189">
        <v>0</v>
      </c>
      <c r="GM189" t="s">
        <v>4230</v>
      </c>
      <c r="GO189">
        <v>0</v>
      </c>
      <c r="HA189" t="s">
        <v>4231</v>
      </c>
      <c r="HC189" t="s">
        <v>313</v>
      </c>
      <c r="HD189" t="s">
        <v>313</v>
      </c>
      <c r="HE189" t="s">
        <v>4232</v>
      </c>
      <c r="HF189">
        <v>0</v>
      </c>
      <c r="HG189">
        <v>11</v>
      </c>
      <c r="HH189">
        <v>31</v>
      </c>
      <c r="HI189" t="s">
        <v>275</v>
      </c>
      <c r="HL189">
        <v>4</v>
      </c>
      <c r="HW189">
        <v>7</v>
      </c>
      <c r="HX189">
        <v>3989286</v>
      </c>
      <c r="HY189" t="s">
        <v>4233</v>
      </c>
      <c r="HZ189">
        <v>3989193</v>
      </c>
      <c r="IC189">
        <v>0</v>
      </c>
      <c r="ID189">
        <v>0</v>
      </c>
      <c r="IM189">
        <v>149</v>
      </c>
      <c r="IO189" t="s">
        <v>3345</v>
      </c>
      <c r="IQ189" t="s">
        <v>3345</v>
      </c>
      <c r="IU189">
        <v>3</v>
      </c>
      <c r="IV189">
        <f>IF(AND(Table1[[#This Row],[R/P]]="P",Table1[[#This Row],[PaRes]]&lt;&gt;"SCRBL",Table1[[#This Row],[PaRes]]&lt;&gt;"RUN",Table1[[#This Row],[Penalty]]&lt;&gt;1),1,0)</f>
        <v>0</v>
      </c>
      <c r="IW189">
        <f>IF(AND(Table1[[#This Row],[Pass Play]]=1,Table1[[#This Row],[PaRes]]&lt;&gt;"SAC"),1,0)</f>
        <v>0</v>
      </c>
      <c r="IX189">
        <f>IF(Table1[[#This Row],[PaRes]]="COM",1,0)</f>
        <v>0</v>
      </c>
      <c r="IY189">
        <f>IF(Table1[[#This Row],[Pass Play]]=1,Table1[[#This Row],[Gn]],0)</f>
        <v>0</v>
      </c>
      <c r="IZ189">
        <f>IF(AND(Table1[[#This Row],[Pass Play]]=1,Table1[[#This Row],[EFF]]="Y"),1,0)</f>
        <v>0</v>
      </c>
      <c r="JA189">
        <f>IF(AND(Table1[[#This Row],[Pass Play]]=1,Table1[[#This Row],[EFF]]="Y"),Table1[[#This Row],[Gn]],0)</f>
        <v>0</v>
      </c>
      <c r="JB189">
        <f>IF(AND(Table1[[#This Row],[Pass Play]]=1,Table1[[#This Row],[Gn]]&gt;=15),1,0)</f>
        <v>0</v>
      </c>
      <c r="JC189">
        <f>IF(AND(Table1[[#This Row],[Pass Play]]=1,Table1[[#This Row],[Big Play Passes]]=1),Table1[[#This Row],[Gn]],0)</f>
        <v>0</v>
      </c>
      <c r="JD189">
        <f>IF(AND(OR(Table1[[#This Row],[R/P]]="R",Table1[[#This Row],[PaRes]]="SCRBL",Table1[[#This Row],[PaRes]]="RUN"),Table1[[#This Row],[Penalty]]&lt;&gt;1),1,0)</f>
        <v>1</v>
      </c>
      <c r="JE189">
        <f>IF(Table1[[#This Row],[Rush Attempts]]=1,Table1[[#This Row],[Gn]],0)</f>
        <v>-1</v>
      </c>
      <c r="JF189">
        <f>IF(AND(Table1[[#This Row],[Rush Attempts]]=1,Table1[[#This Row],[EFF]]="Y"),1,0)</f>
        <v>0</v>
      </c>
      <c r="JG189">
        <f>IF(AND(Table1[[#This Row],[Rush Attempts]]=1,Table1[[#This Row],[EFF]]="Y"),Table1[[#This Row],[Gn]],0)</f>
        <v>0</v>
      </c>
      <c r="JH189">
        <f>IF(AND(Table1[[#This Row],[Rush Attempts]]=1,Table1[[#This Row],[Gn]]&gt;=10),1,0)</f>
        <v>0</v>
      </c>
      <c r="JI189">
        <f>IF(AND(Table1[[#This Row],[Rush Attempts]]=1,Table1[[#This Row],[Big Play Run]]=1),Table1[[#This Row],[Gn]],0)</f>
        <v>0</v>
      </c>
      <c r="JJ189">
        <f>IF(Table1[[#This Row],[PaRes]]="SAC",1,0)</f>
        <v>0</v>
      </c>
      <c r="JK189">
        <f>IF(Table1[[#This Row],[Sacks]]=1,Table1[[#This Row],[Gn]],0)</f>
        <v>0</v>
      </c>
      <c r="JL189">
        <f>IF(Table1[[#This Row],[PaRes]]="INT",1,0)</f>
        <v>0</v>
      </c>
      <c r="JM189">
        <f>IF(Table1[[#This Row],[pff_PENALTY]]&lt;&gt;"",1,0)</f>
        <v>0</v>
      </c>
      <c r="JN189">
        <f>Table1[[#This Row],[pff_PENYARDS]]</f>
        <v>0</v>
      </c>
      <c r="JO189">
        <f>IF(Table1[[#This Row],[S/End]]="TD",1,0)</f>
        <v>0</v>
      </c>
      <c r="JP189">
        <f>IF(OR(Table1[[#This Row],[S/End]]="FGGD"),1,0)</f>
        <v>0</v>
      </c>
      <c r="JQ189">
        <f>IF(OR(Table1[[#This Row],[S/End]]="FUM",Table1[[#This Row],[S/End]]="INT"),1,0)</f>
        <v>0</v>
      </c>
      <c r="JR189">
        <f>IF(AND(Table1[[#This Row],[Touchdown]]=1,Table1[[#This Row],[Pass Play]]=1),1,0)</f>
        <v>0</v>
      </c>
      <c r="JS189">
        <f t="shared" si="8"/>
        <v>0</v>
      </c>
      <c r="JT189">
        <f>IF(AND(OR(Table1[[#This Row],[Pass Play]]=1,Table1[[#This Row],[Rush Attempts]]=1),Table1[[#This Row],[Dn]]=3),1,0)</f>
        <v>0</v>
      </c>
      <c r="JU189">
        <f>IF(AND(Table1[[#This Row],[3rd down attempt]]=1,Table1[[#This Row],[EFF]]="Y"),1,0)</f>
        <v>0</v>
      </c>
      <c r="JV189">
        <f>IF(AND(Table1[[#This Row],[3rd down attempt]]=1,Table1[[#This Row],[Dist]]&gt;=7),1,0)</f>
        <v>0</v>
      </c>
      <c r="JW189">
        <f>IF(AND(OR(Table1[[#This Row],[Pass Play]]=1,Table1[[#This Row],[Rush Attempts]]=1),Table1[[#This Row],[Dn]]=4),1,0)</f>
        <v>0</v>
      </c>
      <c r="JX189">
        <f>IF(AND(Table1[[#This Row],[4th down attempt]]=1,Table1[[#This Row],[EFF]]="Y"),1,0)</f>
        <v>0</v>
      </c>
      <c r="JY189">
        <f>IF(AND(OR(Table1[[#This Row],[Pass Play]]=1,Table1[[#This Row],[Rush Attempts]]=1),Table1[[#This Row],[FPos]]&gt;=0,Table1[[#This Row],[FPos]]&lt;=20),1,0)</f>
        <v>1</v>
      </c>
      <c r="JZ189">
        <f>IF(AND(OR(Table1[[#This Row],[Pass Play]]=1,Table1[[#This Row],[Rush Attempts]]=1),Table1[[#This Row],[Dist]]&lt;=Table1[[#This Row],[Gn]]),1,0)</f>
        <v>0</v>
      </c>
      <c r="KA189">
        <f>IF(Table1[[#This Row],[S/End]]&lt;&gt;"",1,0)</f>
        <v>0</v>
      </c>
      <c r="KB189">
        <f>IF(Table1[[#This Row],[S/End]]="TD",1,0)</f>
        <v>0</v>
      </c>
      <c r="KC189">
        <f>IF(Table1[[#This Row],[S/End]]="FGGD",1,0)</f>
        <v>0</v>
      </c>
      <c r="KD189">
        <f>IF(AND(OR(Table1[[#This Row],[Pass Play]]=1,Table1[[#This Row],[Rush Attempts]]=1),Table1[[#This Row],[Gn]]&lt;0),1,0)</f>
        <v>1</v>
      </c>
      <c r="KE189" s="375">
        <f>IF(AND(Table1[[#This Row],[pff_DRVENDPSN]]=3,Table1[[#This Row],[pff_DRVENDEVENT]]="PUNT"),1,0)</f>
        <v>0</v>
      </c>
    </row>
    <row r="190" spans="1:291" hidden="1">
      <c r="A190">
        <v>65</v>
      </c>
      <c r="B190">
        <v>2103</v>
      </c>
      <c r="C190" t="s">
        <v>14477</v>
      </c>
      <c r="D190">
        <v>4</v>
      </c>
      <c r="E190">
        <v>2</v>
      </c>
      <c r="F190">
        <v>7</v>
      </c>
      <c r="G190">
        <v>6</v>
      </c>
      <c r="H190">
        <v>7</v>
      </c>
      <c r="J190" t="s">
        <v>254</v>
      </c>
      <c r="K190">
        <v>21</v>
      </c>
      <c r="L190">
        <v>21</v>
      </c>
      <c r="M190" t="s">
        <v>3186</v>
      </c>
      <c r="N190" t="s">
        <v>440</v>
      </c>
      <c r="P190" t="s">
        <v>3187</v>
      </c>
      <c r="Q190" t="s">
        <v>3188</v>
      </c>
      <c r="S190" t="s">
        <v>3189</v>
      </c>
      <c r="W190" t="s">
        <v>257</v>
      </c>
      <c r="X190" t="s">
        <v>3190</v>
      </c>
      <c r="AE190" t="s">
        <v>1526</v>
      </c>
      <c r="AF190" t="s">
        <v>1527</v>
      </c>
      <c r="AG190" t="s">
        <v>3190</v>
      </c>
      <c r="AH190" t="s">
        <v>257</v>
      </c>
      <c r="AJ190">
        <v>20</v>
      </c>
      <c r="AP190">
        <v>15</v>
      </c>
      <c r="BJ190" t="s">
        <v>274</v>
      </c>
      <c r="BQ190">
        <f t="shared" si="6"/>
        <v>0</v>
      </c>
      <c r="BR190">
        <f t="shared" si="7"/>
        <v>11</v>
      </c>
      <c r="BT190" t="s">
        <v>3091</v>
      </c>
      <c r="BV190">
        <v>17</v>
      </c>
      <c r="BX190">
        <v>0</v>
      </c>
      <c r="BY190" t="s">
        <v>4235</v>
      </c>
      <c r="CD190" s="3">
        <v>7.7083333333333337E-2</v>
      </c>
      <c r="CF190" t="s">
        <v>4236</v>
      </c>
      <c r="CJ190">
        <v>0</v>
      </c>
      <c r="CK190" t="s">
        <v>4237</v>
      </c>
      <c r="CL190" s="4">
        <v>38444</v>
      </c>
      <c r="CM190" t="s">
        <v>4238</v>
      </c>
      <c r="CN190" t="s">
        <v>4239</v>
      </c>
      <c r="CO190">
        <v>17</v>
      </c>
      <c r="CP190" t="s">
        <v>4240</v>
      </c>
      <c r="CQ190" t="s">
        <v>418</v>
      </c>
      <c r="CR190" t="s">
        <v>3091</v>
      </c>
      <c r="CU190" t="s">
        <v>2055</v>
      </c>
      <c r="CW190">
        <v>0</v>
      </c>
      <c r="CY190">
        <v>7</v>
      </c>
      <c r="CZ190" t="s">
        <v>553</v>
      </c>
      <c r="DA190">
        <v>0</v>
      </c>
      <c r="DB190">
        <v>9</v>
      </c>
      <c r="DC190" t="s">
        <v>2703</v>
      </c>
      <c r="DD190">
        <v>31</v>
      </c>
      <c r="DF190" t="s">
        <v>3401</v>
      </c>
      <c r="DK190">
        <v>6</v>
      </c>
      <c r="DL190" s="4">
        <v>44456</v>
      </c>
      <c r="DM190">
        <v>20140</v>
      </c>
      <c r="DN190">
        <v>2021</v>
      </c>
      <c r="DO190">
        <v>0</v>
      </c>
      <c r="DQ190">
        <v>79327</v>
      </c>
      <c r="DR190">
        <v>162</v>
      </c>
      <c r="DU190" t="s">
        <v>274</v>
      </c>
      <c r="DV190" t="s">
        <v>257</v>
      </c>
      <c r="DX190">
        <v>31</v>
      </c>
      <c r="DY190" t="s">
        <v>275</v>
      </c>
      <c r="EE190">
        <v>0</v>
      </c>
      <c r="EF190" t="s">
        <v>3197</v>
      </c>
      <c r="EG190" t="s">
        <v>3198</v>
      </c>
      <c r="EH190">
        <v>1</v>
      </c>
      <c r="EJ190" t="s">
        <v>278</v>
      </c>
      <c r="EK190" t="s">
        <v>4241</v>
      </c>
      <c r="EL190" t="s">
        <v>4242</v>
      </c>
      <c r="EM190" t="s">
        <v>4243</v>
      </c>
      <c r="EN190" t="s">
        <v>4241</v>
      </c>
      <c r="EO190" t="s">
        <v>418</v>
      </c>
      <c r="EP190" t="s">
        <v>283</v>
      </c>
      <c r="EQ190">
        <v>0</v>
      </c>
      <c r="ET190" t="s">
        <v>4244</v>
      </c>
      <c r="FE190">
        <v>0</v>
      </c>
      <c r="FF190">
        <v>18</v>
      </c>
      <c r="FG190" t="s">
        <v>285</v>
      </c>
      <c r="FI190" t="s">
        <v>285</v>
      </c>
      <c r="FL190">
        <v>0</v>
      </c>
      <c r="FN190">
        <v>0</v>
      </c>
      <c r="FQ190">
        <v>0</v>
      </c>
      <c r="FS190" t="s">
        <v>1588</v>
      </c>
      <c r="FU190" t="s">
        <v>257</v>
      </c>
      <c r="FV190" t="s">
        <v>3655</v>
      </c>
      <c r="FW190" t="s">
        <v>397</v>
      </c>
      <c r="FX190" t="s">
        <v>291</v>
      </c>
      <c r="FY190">
        <v>0</v>
      </c>
      <c r="GA190">
        <v>31.17</v>
      </c>
      <c r="GB190">
        <v>14</v>
      </c>
      <c r="GC190">
        <v>0</v>
      </c>
      <c r="GD190" t="s">
        <v>4191</v>
      </c>
      <c r="GF190">
        <v>0</v>
      </c>
      <c r="GG190" t="s">
        <v>257</v>
      </c>
      <c r="GJ190">
        <v>0</v>
      </c>
      <c r="GK190">
        <v>0</v>
      </c>
      <c r="GM190" t="s">
        <v>4245</v>
      </c>
      <c r="GO190">
        <v>4</v>
      </c>
      <c r="HA190" t="s">
        <v>4246</v>
      </c>
      <c r="HC190" t="s">
        <v>313</v>
      </c>
      <c r="HD190" t="s">
        <v>313</v>
      </c>
      <c r="HE190" t="s">
        <v>4247</v>
      </c>
      <c r="HF190">
        <v>0</v>
      </c>
      <c r="HG190">
        <v>21</v>
      </c>
      <c r="HH190">
        <v>31</v>
      </c>
      <c r="HI190" t="s">
        <v>275</v>
      </c>
      <c r="HL190" t="s">
        <v>58</v>
      </c>
      <c r="HW190">
        <v>1</v>
      </c>
      <c r="HX190">
        <v>3989345</v>
      </c>
      <c r="HY190" t="s">
        <v>4248</v>
      </c>
      <c r="HZ190">
        <v>3989286</v>
      </c>
      <c r="IC190">
        <v>0</v>
      </c>
      <c r="ID190">
        <v>0</v>
      </c>
      <c r="IM190">
        <v>150</v>
      </c>
      <c r="IQ190" t="s">
        <v>3154</v>
      </c>
      <c r="IR190" t="s">
        <v>3312</v>
      </c>
      <c r="IU190">
        <v>3</v>
      </c>
      <c r="IV190">
        <f>IF(AND(Table1[[#This Row],[R/P]]="P",Table1[[#This Row],[PaRes]]&lt;&gt;"SCRBL",Table1[[#This Row],[PaRes]]&lt;&gt;"RUN",Table1[[#This Row],[Penalty]]&lt;&gt;1),1,0)</f>
        <v>0</v>
      </c>
      <c r="IW190">
        <f>IF(AND(Table1[[#This Row],[Pass Play]]=1,Table1[[#This Row],[PaRes]]&lt;&gt;"SAC"),1,0)</f>
        <v>0</v>
      </c>
      <c r="IX190">
        <f>IF(Table1[[#This Row],[PaRes]]="COM",1,0)</f>
        <v>0</v>
      </c>
      <c r="IY190">
        <f>IF(Table1[[#This Row],[Pass Play]]=1,Table1[[#This Row],[Gn]],0)</f>
        <v>0</v>
      </c>
      <c r="IZ190">
        <f>IF(AND(Table1[[#This Row],[Pass Play]]=1,Table1[[#This Row],[EFF]]="Y"),1,0)</f>
        <v>0</v>
      </c>
      <c r="JA190">
        <f>IF(AND(Table1[[#This Row],[Pass Play]]=1,Table1[[#This Row],[EFF]]="Y"),Table1[[#This Row],[Gn]],0)</f>
        <v>0</v>
      </c>
      <c r="JB190">
        <f>IF(AND(Table1[[#This Row],[Pass Play]]=1,Table1[[#This Row],[Gn]]&gt;=15),1,0)</f>
        <v>0</v>
      </c>
      <c r="JC190">
        <f>IF(AND(Table1[[#This Row],[Pass Play]]=1,Table1[[#This Row],[Big Play Passes]]=1),Table1[[#This Row],[Gn]],0)</f>
        <v>0</v>
      </c>
      <c r="JD190">
        <f>IF(AND(OR(Table1[[#This Row],[R/P]]="R",Table1[[#This Row],[PaRes]]="SCRBL",Table1[[#This Row],[PaRes]]="RUN"),Table1[[#This Row],[Penalty]]&lt;&gt;1),1,0)</f>
        <v>1</v>
      </c>
      <c r="JE190">
        <f>IF(Table1[[#This Row],[Rush Attempts]]=1,Table1[[#This Row],[Gn]],0)</f>
        <v>6</v>
      </c>
      <c r="JF190">
        <f>IF(AND(Table1[[#This Row],[Rush Attempts]]=1,Table1[[#This Row],[EFF]]="Y"),1,0)</f>
        <v>1</v>
      </c>
      <c r="JG190">
        <f>IF(AND(Table1[[#This Row],[Rush Attempts]]=1,Table1[[#This Row],[EFF]]="Y"),Table1[[#This Row],[Gn]],0)</f>
        <v>6</v>
      </c>
      <c r="JH190">
        <f>IF(AND(Table1[[#This Row],[Rush Attempts]]=1,Table1[[#This Row],[Gn]]&gt;=10),1,0)</f>
        <v>0</v>
      </c>
      <c r="JI190">
        <f>IF(AND(Table1[[#This Row],[Rush Attempts]]=1,Table1[[#This Row],[Big Play Run]]=1),Table1[[#This Row],[Gn]],0)</f>
        <v>0</v>
      </c>
      <c r="JJ190">
        <f>IF(Table1[[#This Row],[PaRes]]="SAC",1,0)</f>
        <v>0</v>
      </c>
      <c r="JK190">
        <f>IF(Table1[[#This Row],[Sacks]]=1,Table1[[#This Row],[Gn]],0)</f>
        <v>0</v>
      </c>
      <c r="JL190">
        <f>IF(Table1[[#This Row],[PaRes]]="INT",1,0)</f>
        <v>0</v>
      </c>
      <c r="JM190">
        <f>IF(Table1[[#This Row],[pff_PENALTY]]&lt;&gt;"",1,0)</f>
        <v>0</v>
      </c>
      <c r="JN190">
        <f>Table1[[#This Row],[pff_PENYARDS]]</f>
        <v>0</v>
      </c>
      <c r="JO190">
        <f>IF(Table1[[#This Row],[S/End]]="TD",1,0)</f>
        <v>0</v>
      </c>
      <c r="JP190">
        <f>IF(OR(Table1[[#This Row],[S/End]]="FGGD"),1,0)</f>
        <v>0</v>
      </c>
      <c r="JQ190">
        <f>IF(OR(Table1[[#This Row],[S/End]]="FUM",Table1[[#This Row],[S/End]]="INT"),1,0)</f>
        <v>0</v>
      </c>
      <c r="JR190">
        <f>IF(AND(Table1[[#This Row],[Touchdown]]=1,Table1[[#This Row],[Pass Play]]=1),1,0)</f>
        <v>0</v>
      </c>
      <c r="JS190">
        <f t="shared" si="8"/>
        <v>0</v>
      </c>
      <c r="JT190">
        <f>IF(AND(OR(Table1[[#This Row],[Pass Play]]=1,Table1[[#This Row],[Rush Attempts]]=1),Table1[[#This Row],[Dn]]=3),1,0)</f>
        <v>0</v>
      </c>
      <c r="JU190">
        <f>IF(AND(Table1[[#This Row],[3rd down attempt]]=1,Table1[[#This Row],[EFF]]="Y"),1,0)</f>
        <v>0</v>
      </c>
      <c r="JV190">
        <f>IF(AND(Table1[[#This Row],[3rd down attempt]]=1,Table1[[#This Row],[Dist]]&gt;=7),1,0)</f>
        <v>0</v>
      </c>
      <c r="JW190">
        <f>IF(AND(OR(Table1[[#This Row],[Pass Play]]=1,Table1[[#This Row],[Rush Attempts]]=1),Table1[[#This Row],[Dn]]=4),1,0)</f>
        <v>0</v>
      </c>
      <c r="JX190">
        <f>IF(AND(Table1[[#This Row],[4th down attempt]]=1,Table1[[#This Row],[EFF]]="Y"),1,0)</f>
        <v>0</v>
      </c>
      <c r="JY190">
        <f>IF(AND(OR(Table1[[#This Row],[Pass Play]]=1,Table1[[#This Row],[Rush Attempts]]=1),Table1[[#This Row],[FPos]]&gt;=0,Table1[[#This Row],[FPos]]&lt;=20),1,0)</f>
        <v>1</v>
      </c>
      <c r="JZ190">
        <f>IF(AND(OR(Table1[[#This Row],[Pass Play]]=1,Table1[[#This Row],[Rush Attempts]]=1),Table1[[#This Row],[Dist]]&lt;=Table1[[#This Row],[Gn]]),1,0)</f>
        <v>0</v>
      </c>
      <c r="KA190">
        <f>IF(Table1[[#This Row],[S/End]]&lt;&gt;"",1,0)</f>
        <v>0</v>
      </c>
      <c r="KB190">
        <f>IF(Table1[[#This Row],[S/End]]="TD",1,0)</f>
        <v>0</v>
      </c>
      <c r="KC190">
        <f>IF(Table1[[#This Row],[S/End]]="FGGD",1,0)</f>
        <v>0</v>
      </c>
      <c r="KD190">
        <f>IF(AND(OR(Table1[[#This Row],[Pass Play]]=1,Table1[[#This Row],[Rush Attempts]]=1),Table1[[#This Row],[Gn]]&lt;0),1,0)</f>
        <v>0</v>
      </c>
      <c r="KE190" s="375">
        <f>IF(AND(Table1[[#This Row],[pff_DRVENDPSN]]=3,Table1[[#This Row],[pff_DRVENDEVENT]]="PUNT"),1,0)</f>
        <v>0</v>
      </c>
    </row>
    <row r="191" spans="1:291" hidden="1">
      <c r="A191">
        <v>66</v>
      </c>
      <c r="B191">
        <v>2103</v>
      </c>
      <c r="C191" t="s">
        <v>14477</v>
      </c>
      <c r="D191">
        <v>4</v>
      </c>
      <c r="E191">
        <v>3</v>
      </c>
      <c r="F191">
        <v>1</v>
      </c>
      <c r="G191">
        <v>0</v>
      </c>
      <c r="H191">
        <v>1</v>
      </c>
      <c r="J191" t="s">
        <v>298</v>
      </c>
      <c r="K191">
        <v>21</v>
      </c>
      <c r="L191">
        <v>21</v>
      </c>
      <c r="M191" t="s">
        <v>4250</v>
      </c>
      <c r="N191" t="s">
        <v>440</v>
      </c>
      <c r="P191" t="s">
        <v>508</v>
      </c>
      <c r="Q191" t="s">
        <v>3188</v>
      </c>
      <c r="W191" t="s">
        <v>257</v>
      </c>
      <c r="X191" t="s">
        <v>3190</v>
      </c>
      <c r="AE191" t="s">
        <v>1526</v>
      </c>
      <c r="AF191" t="s">
        <v>1527</v>
      </c>
      <c r="AG191" t="s">
        <v>3190</v>
      </c>
      <c r="AH191" t="s">
        <v>257</v>
      </c>
      <c r="AJ191">
        <v>20</v>
      </c>
      <c r="AP191">
        <v>15</v>
      </c>
      <c r="AY191">
        <v>3</v>
      </c>
      <c r="BJ191" t="s">
        <v>261</v>
      </c>
      <c r="BQ191">
        <f t="shared" si="6"/>
        <v>0</v>
      </c>
      <c r="BR191">
        <f t="shared" si="7"/>
        <v>11</v>
      </c>
      <c r="BT191" t="s">
        <v>3091</v>
      </c>
      <c r="BV191">
        <v>17</v>
      </c>
      <c r="BX191">
        <v>0</v>
      </c>
      <c r="BY191" t="s">
        <v>4251</v>
      </c>
      <c r="CD191" s="3">
        <v>7.1527777777777787E-2</v>
      </c>
      <c r="CF191" t="s">
        <v>4252</v>
      </c>
      <c r="CJ191">
        <v>0</v>
      </c>
      <c r="CK191" t="s">
        <v>4253</v>
      </c>
      <c r="CL191" t="s">
        <v>4254</v>
      </c>
      <c r="CM191" t="s">
        <v>4255</v>
      </c>
      <c r="CN191" t="s">
        <v>4256</v>
      </c>
      <c r="CO191">
        <v>17</v>
      </c>
      <c r="CP191" t="s">
        <v>4257</v>
      </c>
      <c r="CQ191" t="s">
        <v>282</v>
      </c>
      <c r="CR191" t="s">
        <v>3091</v>
      </c>
      <c r="CU191" t="s">
        <v>4258</v>
      </c>
      <c r="CW191">
        <v>0</v>
      </c>
      <c r="CY191">
        <v>8</v>
      </c>
      <c r="CZ191" t="s">
        <v>553</v>
      </c>
      <c r="DA191">
        <v>0</v>
      </c>
      <c r="DB191">
        <v>9</v>
      </c>
      <c r="DC191" t="s">
        <v>2703</v>
      </c>
      <c r="DD191">
        <v>31</v>
      </c>
      <c r="DF191" t="s">
        <v>3232</v>
      </c>
      <c r="DK191">
        <v>0</v>
      </c>
      <c r="DL191" s="4">
        <v>44456</v>
      </c>
      <c r="DM191">
        <v>20140</v>
      </c>
      <c r="DN191">
        <v>2021</v>
      </c>
      <c r="DO191">
        <v>0</v>
      </c>
      <c r="DQ191">
        <v>79327</v>
      </c>
      <c r="DR191">
        <v>164</v>
      </c>
      <c r="DU191" t="s">
        <v>294</v>
      </c>
      <c r="DV191" t="s">
        <v>294</v>
      </c>
      <c r="DX191">
        <v>31</v>
      </c>
      <c r="DY191" t="s">
        <v>275</v>
      </c>
      <c r="EE191">
        <v>0</v>
      </c>
      <c r="EF191" t="s">
        <v>4259</v>
      </c>
      <c r="EG191" t="s">
        <v>3198</v>
      </c>
      <c r="EH191">
        <v>1</v>
      </c>
      <c r="EJ191" t="s">
        <v>278</v>
      </c>
      <c r="EK191" t="s">
        <v>4241</v>
      </c>
      <c r="EL191" t="s">
        <v>4260</v>
      </c>
      <c r="EM191" t="s">
        <v>4261</v>
      </c>
      <c r="EO191" t="s">
        <v>269</v>
      </c>
      <c r="EP191" t="s">
        <v>283</v>
      </c>
      <c r="EQ191">
        <v>0</v>
      </c>
      <c r="ET191" t="s">
        <v>4262</v>
      </c>
      <c r="FE191">
        <v>0</v>
      </c>
      <c r="FF191">
        <v>19</v>
      </c>
      <c r="FG191" t="s">
        <v>285</v>
      </c>
      <c r="FI191" t="s">
        <v>285</v>
      </c>
      <c r="FJ191" t="s">
        <v>4263</v>
      </c>
      <c r="FL191">
        <v>0</v>
      </c>
      <c r="FN191">
        <v>0</v>
      </c>
      <c r="FQ191">
        <v>0</v>
      </c>
      <c r="FS191" t="s">
        <v>287</v>
      </c>
      <c r="FU191" t="s">
        <v>257</v>
      </c>
      <c r="FV191" t="s">
        <v>4264</v>
      </c>
      <c r="FW191" t="s">
        <v>397</v>
      </c>
      <c r="FX191" t="s">
        <v>291</v>
      </c>
      <c r="FY191">
        <v>0</v>
      </c>
      <c r="GA191">
        <v>31.17</v>
      </c>
      <c r="GB191">
        <v>14</v>
      </c>
      <c r="GC191">
        <v>0</v>
      </c>
      <c r="GF191">
        <v>0</v>
      </c>
      <c r="GG191" t="s">
        <v>257</v>
      </c>
      <c r="GJ191">
        <v>0</v>
      </c>
      <c r="GK191">
        <v>0</v>
      </c>
      <c r="GM191" t="s">
        <v>4265</v>
      </c>
      <c r="GO191">
        <v>2</v>
      </c>
      <c r="HA191" t="s">
        <v>4266</v>
      </c>
      <c r="HC191" t="s">
        <v>313</v>
      </c>
      <c r="HD191" t="s">
        <v>313</v>
      </c>
      <c r="HE191" t="s">
        <v>3357</v>
      </c>
      <c r="HF191">
        <v>1</v>
      </c>
      <c r="HG191">
        <v>21</v>
      </c>
      <c r="HH191">
        <v>31</v>
      </c>
      <c r="HI191" t="s">
        <v>275</v>
      </c>
      <c r="HL191" t="s">
        <v>58</v>
      </c>
      <c r="HV191">
        <v>0</v>
      </c>
      <c r="HW191">
        <v>1</v>
      </c>
      <c r="HX191">
        <v>3989433</v>
      </c>
      <c r="HY191" t="s">
        <v>4267</v>
      </c>
      <c r="HZ191">
        <v>3989345</v>
      </c>
      <c r="IC191">
        <v>0</v>
      </c>
      <c r="ID191">
        <v>0</v>
      </c>
      <c r="IM191">
        <v>151</v>
      </c>
      <c r="IO191" t="s">
        <v>3232</v>
      </c>
      <c r="IQ191" t="s">
        <v>3232</v>
      </c>
      <c r="IR191" t="s">
        <v>3169</v>
      </c>
      <c r="IU191">
        <v>3</v>
      </c>
      <c r="IV191">
        <f>IF(AND(Table1[[#This Row],[R/P]]="P",Table1[[#This Row],[PaRes]]&lt;&gt;"SCRBL",Table1[[#This Row],[PaRes]]&lt;&gt;"RUN",Table1[[#This Row],[Penalty]]&lt;&gt;1),1,0)</f>
        <v>0</v>
      </c>
      <c r="IW191">
        <f>IF(AND(Table1[[#This Row],[Pass Play]]=1,Table1[[#This Row],[PaRes]]&lt;&gt;"SAC"),1,0)</f>
        <v>0</v>
      </c>
      <c r="IX191">
        <f>IF(Table1[[#This Row],[PaRes]]="COM",1,0)</f>
        <v>0</v>
      </c>
      <c r="IY191">
        <f>IF(Table1[[#This Row],[Pass Play]]=1,Table1[[#This Row],[Gn]],0)</f>
        <v>0</v>
      </c>
      <c r="IZ191">
        <f>IF(AND(Table1[[#This Row],[Pass Play]]=1,Table1[[#This Row],[EFF]]="Y"),1,0)</f>
        <v>0</v>
      </c>
      <c r="JA191">
        <f>IF(AND(Table1[[#This Row],[Pass Play]]=1,Table1[[#This Row],[EFF]]="Y"),Table1[[#This Row],[Gn]],0)</f>
        <v>0</v>
      </c>
      <c r="JB191">
        <f>IF(AND(Table1[[#This Row],[Pass Play]]=1,Table1[[#This Row],[Gn]]&gt;=15),1,0)</f>
        <v>0</v>
      </c>
      <c r="JC191">
        <f>IF(AND(Table1[[#This Row],[Pass Play]]=1,Table1[[#This Row],[Big Play Passes]]=1),Table1[[#This Row],[Gn]],0)</f>
        <v>0</v>
      </c>
      <c r="JD191">
        <f>IF(AND(OR(Table1[[#This Row],[R/P]]="R",Table1[[#This Row],[PaRes]]="SCRBL",Table1[[#This Row],[PaRes]]="RUN"),Table1[[#This Row],[Penalty]]&lt;&gt;1),1,0)</f>
        <v>1</v>
      </c>
      <c r="JE191">
        <f>IF(Table1[[#This Row],[Rush Attempts]]=1,Table1[[#This Row],[Gn]],0)</f>
        <v>0</v>
      </c>
      <c r="JF191">
        <f>IF(AND(Table1[[#This Row],[Rush Attempts]]=1,Table1[[#This Row],[EFF]]="Y"),1,0)</f>
        <v>0</v>
      </c>
      <c r="JG191">
        <f>IF(AND(Table1[[#This Row],[Rush Attempts]]=1,Table1[[#This Row],[EFF]]="Y"),Table1[[#This Row],[Gn]],0)</f>
        <v>0</v>
      </c>
      <c r="JH191">
        <f>IF(AND(Table1[[#This Row],[Rush Attempts]]=1,Table1[[#This Row],[Gn]]&gt;=10),1,0)</f>
        <v>0</v>
      </c>
      <c r="JI191">
        <f>IF(AND(Table1[[#This Row],[Rush Attempts]]=1,Table1[[#This Row],[Big Play Run]]=1),Table1[[#This Row],[Gn]],0)</f>
        <v>0</v>
      </c>
      <c r="JJ191">
        <f>IF(Table1[[#This Row],[PaRes]]="SAC",1,0)</f>
        <v>0</v>
      </c>
      <c r="JK191">
        <f>IF(Table1[[#This Row],[Sacks]]=1,Table1[[#This Row],[Gn]],0)</f>
        <v>0</v>
      </c>
      <c r="JL191">
        <f>IF(Table1[[#This Row],[PaRes]]="INT",1,0)</f>
        <v>0</v>
      </c>
      <c r="JM191">
        <f>IF(Table1[[#This Row],[pff_PENALTY]]&lt;&gt;"",1,0)</f>
        <v>0</v>
      </c>
      <c r="JN191">
        <f>Table1[[#This Row],[pff_PENYARDS]]</f>
        <v>0</v>
      </c>
      <c r="JO191">
        <f>IF(Table1[[#This Row],[S/End]]="TD",1,0)</f>
        <v>0</v>
      </c>
      <c r="JP191">
        <f>IF(OR(Table1[[#This Row],[S/End]]="FGGD"),1,0)</f>
        <v>0</v>
      </c>
      <c r="JQ191">
        <f>IF(OR(Table1[[#This Row],[S/End]]="FUM",Table1[[#This Row],[S/End]]="INT"),1,0)</f>
        <v>0</v>
      </c>
      <c r="JR191">
        <f>IF(AND(Table1[[#This Row],[Touchdown]]=1,Table1[[#This Row],[Pass Play]]=1),1,0)</f>
        <v>0</v>
      </c>
      <c r="JS191">
        <f t="shared" si="8"/>
        <v>0</v>
      </c>
      <c r="JT191">
        <f>IF(AND(OR(Table1[[#This Row],[Pass Play]]=1,Table1[[#This Row],[Rush Attempts]]=1),Table1[[#This Row],[Dn]]=3),1,0)</f>
        <v>1</v>
      </c>
      <c r="JU191">
        <f>IF(AND(Table1[[#This Row],[3rd down attempt]]=1,Table1[[#This Row],[EFF]]="Y"),1,0)</f>
        <v>0</v>
      </c>
      <c r="JV191">
        <f>IF(AND(Table1[[#This Row],[3rd down attempt]]=1,Table1[[#This Row],[Dist]]&gt;=7),1,0)</f>
        <v>0</v>
      </c>
      <c r="JW191">
        <f>IF(AND(OR(Table1[[#This Row],[Pass Play]]=1,Table1[[#This Row],[Rush Attempts]]=1),Table1[[#This Row],[Dn]]=4),1,0)</f>
        <v>0</v>
      </c>
      <c r="JX191">
        <f>IF(AND(Table1[[#This Row],[4th down attempt]]=1,Table1[[#This Row],[EFF]]="Y"),1,0)</f>
        <v>0</v>
      </c>
      <c r="JY191">
        <f>IF(AND(OR(Table1[[#This Row],[Pass Play]]=1,Table1[[#This Row],[Rush Attempts]]=1),Table1[[#This Row],[FPos]]&gt;=0,Table1[[#This Row],[FPos]]&lt;=20),1,0)</f>
        <v>1</v>
      </c>
      <c r="JZ191">
        <f>IF(AND(OR(Table1[[#This Row],[Pass Play]]=1,Table1[[#This Row],[Rush Attempts]]=1),Table1[[#This Row],[Dist]]&lt;=Table1[[#This Row],[Gn]]),1,0)</f>
        <v>0</v>
      </c>
      <c r="KA191">
        <f>IF(Table1[[#This Row],[S/End]]&lt;&gt;"",1,0)</f>
        <v>0</v>
      </c>
      <c r="KB191">
        <f>IF(Table1[[#This Row],[S/End]]="TD",1,0)</f>
        <v>0</v>
      </c>
      <c r="KC191">
        <f>IF(Table1[[#This Row],[S/End]]="FGGD",1,0)</f>
        <v>0</v>
      </c>
      <c r="KD191">
        <f>IF(AND(OR(Table1[[#This Row],[Pass Play]]=1,Table1[[#This Row],[Rush Attempts]]=1),Table1[[#This Row],[Gn]]&lt;0),1,0)</f>
        <v>0</v>
      </c>
      <c r="KE191" s="375">
        <f>IF(AND(Table1[[#This Row],[pff_DRVENDPSN]]=3,Table1[[#This Row],[pff_DRVENDEVENT]]="PUNT"),1,0)</f>
        <v>0</v>
      </c>
    </row>
    <row r="192" spans="1:291" hidden="1">
      <c r="A192">
        <v>67</v>
      </c>
      <c r="B192">
        <v>2103</v>
      </c>
      <c r="C192" t="s">
        <v>14477</v>
      </c>
      <c r="D192">
        <v>4</v>
      </c>
      <c r="E192">
        <v>3</v>
      </c>
      <c r="F192">
        <v>1</v>
      </c>
      <c r="G192">
        <v>1</v>
      </c>
      <c r="H192">
        <v>1</v>
      </c>
      <c r="J192" t="s">
        <v>254</v>
      </c>
      <c r="K192">
        <v>21</v>
      </c>
      <c r="L192">
        <v>21</v>
      </c>
      <c r="M192" t="s">
        <v>4117</v>
      </c>
      <c r="N192" t="s">
        <v>4118</v>
      </c>
      <c r="P192" t="s">
        <v>4119</v>
      </c>
      <c r="Q192" t="s">
        <v>509</v>
      </c>
      <c r="W192" t="s">
        <v>257</v>
      </c>
      <c r="X192" t="s">
        <v>4120</v>
      </c>
      <c r="AE192" t="s">
        <v>1881</v>
      </c>
      <c r="AF192" t="s">
        <v>1882</v>
      </c>
      <c r="AG192" t="s">
        <v>4120</v>
      </c>
      <c r="AH192" t="s">
        <v>257</v>
      </c>
      <c r="AJ192">
        <v>15</v>
      </c>
      <c r="AL192" t="s">
        <v>575</v>
      </c>
      <c r="AP192">
        <v>15</v>
      </c>
      <c r="AY192">
        <v>4</v>
      </c>
      <c r="BJ192" t="s">
        <v>274</v>
      </c>
      <c r="BQ192">
        <f t="shared" si="6"/>
        <v>0</v>
      </c>
      <c r="BR192">
        <f t="shared" si="7"/>
        <v>2</v>
      </c>
      <c r="BT192" t="s">
        <v>3091</v>
      </c>
      <c r="BV192">
        <v>17</v>
      </c>
      <c r="BX192">
        <v>0</v>
      </c>
      <c r="BY192" t="s">
        <v>4269</v>
      </c>
      <c r="CD192" s="3">
        <v>5.347222222222222E-2</v>
      </c>
      <c r="CF192" t="s">
        <v>4270</v>
      </c>
      <c r="CJ192">
        <v>0</v>
      </c>
      <c r="CK192" t="s">
        <v>4271</v>
      </c>
      <c r="CL192" s="4">
        <v>38444</v>
      </c>
      <c r="CM192" t="s">
        <v>4272</v>
      </c>
      <c r="CN192" t="s">
        <v>4125</v>
      </c>
      <c r="CO192">
        <v>17</v>
      </c>
      <c r="CP192" t="s">
        <v>3109</v>
      </c>
      <c r="CQ192" t="s">
        <v>269</v>
      </c>
      <c r="CR192" t="s">
        <v>3091</v>
      </c>
      <c r="CU192" t="s">
        <v>4126</v>
      </c>
      <c r="CW192">
        <v>0</v>
      </c>
      <c r="CY192">
        <v>9</v>
      </c>
      <c r="CZ192" t="s">
        <v>553</v>
      </c>
      <c r="DA192">
        <v>0</v>
      </c>
      <c r="DB192">
        <v>9</v>
      </c>
      <c r="DC192" t="s">
        <v>2703</v>
      </c>
      <c r="DD192">
        <v>31</v>
      </c>
      <c r="DK192">
        <v>1</v>
      </c>
      <c r="DL192" s="4">
        <v>44456</v>
      </c>
      <c r="DM192">
        <v>20140</v>
      </c>
      <c r="DN192">
        <v>2021</v>
      </c>
      <c r="DO192">
        <v>0</v>
      </c>
      <c r="DQ192">
        <v>79327</v>
      </c>
      <c r="DR192">
        <v>165</v>
      </c>
      <c r="DU192" t="s">
        <v>274</v>
      </c>
      <c r="DV192" t="s">
        <v>257</v>
      </c>
      <c r="DX192">
        <v>31</v>
      </c>
      <c r="DY192" t="s">
        <v>275</v>
      </c>
      <c r="EE192">
        <v>0</v>
      </c>
      <c r="EF192" t="s">
        <v>4127</v>
      </c>
      <c r="EG192" t="s">
        <v>383</v>
      </c>
      <c r="EH192">
        <v>0</v>
      </c>
      <c r="EI192" t="s">
        <v>3347</v>
      </c>
      <c r="EJ192" t="s">
        <v>278</v>
      </c>
      <c r="EK192" t="s">
        <v>4273</v>
      </c>
      <c r="EL192" t="s">
        <v>4274</v>
      </c>
      <c r="EM192" t="s">
        <v>4275</v>
      </c>
      <c r="EN192" t="s">
        <v>1281</v>
      </c>
      <c r="EO192" t="s">
        <v>282</v>
      </c>
      <c r="EP192" t="s">
        <v>800</v>
      </c>
      <c r="EQ192">
        <v>0</v>
      </c>
      <c r="ET192" t="s">
        <v>1983</v>
      </c>
      <c r="FE192">
        <v>0</v>
      </c>
      <c r="FF192">
        <v>10</v>
      </c>
      <c r="FG192" t="s">
        <v>621</v>
      </c>
      <c r="FI192" t="s">
        <v>621</v>
      </c>
      <c r="FJ192" t="s">
        <v>4276</v>
      </c>
      <c r="FL192">
        <v>0</v>
      </c>
      <c r="FN192">
        <v>0</v>
      </c>
      <c r="FQ192">
        <v>0</v>
      </c>
      <c r="FS192" t="s">
        <v>462</v>
      </c>
      <c r="FU192" t="s">
        <v>257</v>
      </c>
      <c r="FV192" t="s">
        <v>683</v>
      </c>
      <c r="FW192" t="s">
        <v>397</v>
      </c>
      <c r="FX192" t="s">
        <v>1897</v>
      </c>
      <c r="FY192">
        <v>0</v>
      </c>
      <c r="GA192">
        <v>31.17</v>
      </c>
      <c r="GB192">
        <v>14</v>
      </c>
      <c r="GC192">
        <v>0</v>
      </c>
      <c r="GE192" t="s">
        <v>355</v>
      </c>
      <c r="GF192">
        <v>0</v>
      </c>
      <c r="GG192" t="s">
        <v>1179</v>
      </c>
      <c r="GJ192">
        <v>0</v>
      </c>
      <c r="GK192">
        <v>0</v>
      </c>
      <c r="GM192" t="s">
        <v>4277</v>
      </c>
      <c r="GO192">
        <v>0</v>
      </c>
      <c r="HA192" t="s">
        <v>4278</v>
      </c>
      <c r="HC192" t="s">
        <v>313</v>
      </c>
      <c r="HD192" t="s">
        <v>313</v>
      </c>
      <c r="HF192">
        <v>0</v>
      </c>
      <c r="HG192">
        <v>21</v>
      </c>
      <c r="HH192">
        <v>31</v>
      </c>
      <c r="HI192" t="s">
        <v>275</v>
      </c>
      <c r="HL192">
        <v>0</v>
      </c>
      <c r="HW192">
        <v>0</v>
      </c>
      <c r="HX192">
        <v>3989590</v>
      </c>
      <c r="HY192" t="s">
        <v>1942</v>
      </c>
      <c r="HZ192">
        <v>3989433</v>
      </c>
      <c r="IC192">
        <v>0.5</v>
      </c>
      <c r="ID192">
        <v>1</v>
      </c>
      <c r="IM192">
        <v>152</v>
      </c>
      <c r="IS192" t="s">
        <v>1942</v>
      </c>
      <c r="IU192">
        <v>3</v>
      </c>
      <c r="IV192">
        <f>IF(AND(Table1[[#This Row],[R/P]]="P",Table1[[#This Row],[PaRes]]&lt;&gt;"SCRBL",Table1[[#This Row],[PaRes]]&lt;&gt;"RUN",Table1[[#This Row],[Penalty]]&lt;&gt;1),1,0)</f>
        <v>0</v>
      </c>
      <c r="IW192">
        <f>IF(AND(Table1[[#This Row],[Pass Play]]=1,Table1[[#This Row],[PaRes]]&lt;&gt;"SAC"),1,0)</f>
        <v>0</v>
      </c>
      <c r="IX192">
        <f>IF(Table1[[#This Row],[PaRes]]="COM",1,0)</f>
        <v>0</v>
      </c>
      <c r="IY192">
        <f>IF(Table1[[#This Row],[Pass Play]]=1,Table1[[#This Row],[Gn]],0)</f>
        <v>0</v>
      </c>
      <c r="IZ192">
        <f>IF(AND(Table1[[#This Row],[Pass Play]]=1,Table1[[#This Row],[EFF]]="Y"),1,0)</f>
        <v>0</v>
      </c>
      <c r="JA192">
        <f>IF(AND(Table1[[#This Row],[Pass Play]]=1,Table1[[#This Row],[EFF]]="Y"),Table1[[#This Row],[Gn]],0)</f>
        <v>0</v>
      </c>
      <c r="JB192">
        <f>IF(AND(Table1[[#This Row],[Pass Play]]=1,Table1[[#This Row],[Gn]]&gt;=15),1,0)</f>
        <v>0</v>
      </c>
      <c r="JC192">
        <f>IF(AND(Table1[[#This Row],[Pass Play]]=1,Table1[[#This Row],[Big Play Passes]]=1),Table1[[#This Row],[Gn]],0)</f>
        <v>0</v>
      </c>
      <c r="JD192">
        <f>IF(AND(OR(Table1[[#This Row],[R/P]]="R",Table1[[#This Row],[PaRes]]="SCRBL",Table1[[#This Row],[PaRes]]="RUN"),Table1[[#This Row],[Penalty]]&lt;&gt;1),1,0)</f>
        <v>1</v>
      </c>
      <c r="JE192">
        <f>IF(Table1[[#This Row],[Rush Attempts]]=1,Table1[[#This Row],[Gn]],0)</f>
        <v>1</v>
      </c>
      <c r="JF192">
        <f>IF(AND(Table1[[#This Row],[Rush Attempts]]=1,Table1[[#This Row],[EFF]]="Y"),1,0)</f>
        <v>1</v>
      </c>
      <c r="JG192">
        <f>IF(AND(Table1[[#This Row],[Rush Attempts]]=1,Table1[[#This Row],[EFF]]="Y"),Table1[[#This Row],[Gn]],0)</f>
        <v>1</v>
      </c>
      <c r="JH192">
        <f>IF(AND(Table1[[#This Row],[Rush Attempts]]=1,Table1[[#This Row],[Gn]]&gt;=10),1,0)</f>
        <v>0</v>
      </c>
      <c r="JI192">
        <f>IF(AND(Table1[[#This Row],[Rush Attempts]]=1,Table1[[#This Row],[Big Play Run]]=1),Table1[[#This Row],[Gn]],0)</f>
        <v>0</v>
      </c>
      <c r="JJ192">
        <f>IF(Table1[[#This Row],[PaRes]]="SAC",1,0)</f>
        <v>0</v>
      </c>
      <c r="JK192">
        <f>IF(Table1[[#This Row],[Sacks]]=1,Table1[[#This Row],[Gn]],0)</f>
        <v>0</v>
      </c>
      <c r="JL192">
        <f>IF(Table1[[#This Row],[PaRes]]="INT",1,0)</f>
        <v>0</v>
      </c>
      <c r="JM192">
        <f>IF(Table1[[#This Row],[pff_PENALTY]]&lt;&gt;"",1,0)</f>
        <v>0</v>
      </c>
      <c r="JN192">
        <f>Table1[[#This Row],[pff_PENYARDS]]</f>
        <v>0</v>
      </c>
      <c r="JO192">
        <f>IF(Table1[[#This Row],[S/End]]="TD",1,0)</f>
        <v>1</v>
      </c>
      <c r="JP192">
        <f>IF(OR(Table1[[#This Row],[S/End]]="FGGD"),1,0)</f>
        <v>0</v>
      </c>
      <c r="JQ192">
        <f>IF(OR(Table1[[#This Row],[S/End]]="FUM",Table1[[#This Row],[S/End]]="INT"),1,0)</f>
        <v>0</v>
      </c>
      <c r="JR192">
        <f>IF(AND(Table1[[#This Row],[Touchdown]]=1,Table1[[#This Row],[Pass Play]]=1),1,0)</f>
        <v>0</v>
      </c>
      <c r="JS192">
        <f t="shared" si="8"/>
        <v>0</v>
      </c>
      <c r="JT192">
        <f>IF(AND(OR(Table1[[#This Row],[Pass Play]]=1,Table1[[#This Row],[Rush Attempts]]=1),Table1[[#This Row],[Dn]]=3),1,0)</f>
        <v>1</v>
      </c>
      <c r="JU192">
        <f>IF(AND(Table1[[#This Row],[3rd down attempt]]=1,Table1[[#This Row],[EFF]]="Y"),1,0)</f>
        <v>1</v>
      </c>
      <c r="JV192">
        <f>IF(AND(Table1[[#This Row],[3rd down attempt]]=1,Table1[[#This Row],[Dist]]&gt;=7),1,0)</f>
        <v>0</v>
      </c>
      <c r="JW192">
        <f>IF(AND(OR(Table1[[#This Row],[Pass Play]]=1,Table1[[#This Row],[Rush Attempts]]=1),Table1[[#This Row],[Dn]]=4),1,0)</f>
        <v>0</v>
      </c>
      <c r="JX192">
        <f>IF(AND(Table1[[#This Row],[4th down attempt]]=1,Table1[[#This Row],[EFF]]="Y"),1,0)</f>
        <v>0</v>
      </c>
      <c r="JY192">
        <f>IF(AND(OR(Table1[[#This Row],[Pass Play]]=1,Table1[[#This Row],[Rush Attempts]]=1),Table1[[#This Row],[FPos]]&gt;=0,Table1[[#This Row],[FPos]]&lt;=20),1,0)</f>
        <v>1</v>
      </c>
      <c r="JZ192">
        <f>IF(AND(OR(Table1[[#This Row],[Pass Play]]=1,Table1[[#This Row],[Rush Attempts]]=1),Table1[[#This Row],[Dist]]&lt;=Table1[[#This Row],[Gn]]),1,0)</f>
        <v>1</v>
      </c>
      <c r="KA192">
        <f>IF(Table1[[#This Row],[S/End]]&lt;&gt;"",1,0)</f>
        <v>1</v>
      </c>
      <c r="KB192">
        <f>IF(Table1[[#This Row],[S/End]]="TD",1,0)</f>
        <v>1</v>
      </c>
      <c r="KC192">
        <f>IF(Table1[[#This Row],[S/End]]="FGGD",1,0)</f>
        <v>0</v>
      </c>
      <c r="KD192">
        <f>IF(AND(OR(Table1[[#This Row],[Pass Play]]=1,Table1[[#This Row],[Rush Attempts]]=1),Table1[[#This Row],[Gn]]&lt;0),1,0)</f>
        <v>0</v>
      </c>
      <c r="KE192" s="375">
        <f>IF(AND(Table1[[#This Row],[pff_DRVENDPSN]]=3,Table1[[#This Row],[pff_DRVENDEVENT]]="PUNT"),1,0)</f>
        <v>0</v>
      </c>
    </row>
    <row r="193" spans="1:291" hidden="1">
      <c r="A193">
        <v>1</v>
      </c>
      <c r="B193">
        <v>2104</v>
      </c>
      <c r="C193" t="s">
        <v>14478</v>
      </c>
      <c r="D193">
        <v>1</v>
      </c>
      <c r="E193">
        <v>1</v>
      </c>
      <c r="F193">
        <v>10</v>
      </c>
      <c r="G193">
        <v>7</v>
      </c>
      <c r="H193">
        <v>-18</v>
      </c>
      <c r="I193" t="s">
        <v>253</v>
      </c>
      <c r="J193" t="s">
        <v>254</v>
      </c>
      <c r="K193" t="s">
        <v>976</v>
      </c>
      <c r="L193" t="s">
        <v>976</v>
      </c>
      <c r="M193" t="s">
        <v>4280</v>
      </c>
      <c r="N193" t="s">
        <v>2729</v>
      </c>
      <c r="P193" t="s">
        <v>4281</v>
      </c>
      <c r="W193" t="s">
        <v>253</v>
      </c>
      <c r="X193" t="s">
        <v>4282</v>
      </c>
      <c r="Y193" t="s">
        <v>1232</v>
      </c>
      <c r="Z193" t="s">
        <v>1232</v>
      </c>
      <c r="AB193" t="s">
        <v>4283</v>
      </c>
      <c r="AC193" t="s">
        <v>4284</v>
      </c>
      <c r="AJ193">
        <v>4</v>
      </c>
      <c r="AK193" t="s">
        <v>327</v>
      </c>
      <c r="AP193">
        <v>15</v>
      </c>
      <c r="BJ193" t="s">
        <v>257</v>
      </c>
      <c r="BQ193">
        <f t="shared" si="6"/>
        <v>1</v>
      </c>
      <c r="BR193">
        <f t="shared" si="7"/>
        <v>0</v>
      </c>
      <c r="BT193" t="s">
        <v>275</v>
      </c>
      <c r="BV193">
        <v>0</v>
      </c>
      <c r="BX193">
        <v>0</v>
      </c>
      <c r="BY193" t="s">
        <v>4285</v>
      </c>
      <c r="CA193">
        <v>1</v>
      </c>
      <c r="CD193" s="3">
        <v>0.62083333333333335</v>
      </c>
      <c r="CE193" t="s">
        <v>274</v>
      </c>
      <c r="CF193" t="s">
        <v>4286</v>
      </c>
      <c r="CG193">
        <v>6</v>
      </c>
      <c r="CI193" t="s">
        <v>331</v>
      </c>
      <c r="CJ193">
        <v>0</v>
      </c>
      <c r="CK193" t="s">
        <v>4287</v>
      </c>
      <c r="CL193" s="4">
        <v>38414</v>
      </c>
      <c r="CM193" t="s">
        <v>4288</v>
      </c>
      <c r="CN193" t="s">
        <v>4289</v>
      </c>
      <c r="CO193">
        <v>0</v>
      </c>
      <c r="CP193" t="s">
        <v>268</v>
      </c>
      <c r="CQ193" t="s">
        <v>269</v>
      </c>
      <c r="CR193" t="s">
        <v>4290</v>
      </c>
      <c r="CU193" t="s">
        <v>613</v>
      </c>
      <c r="CW193">
        <v>0</v>
      </c>
      <c r="CY193">
        <v>1</v>
      </c>
      <c r="CZ193" t="s">
        <v>1242</v>
      </c>
      <c r="DA193">
        <v>14</v>
      </c>
      <c r="DB193">
        <v>13</v>
      </c>
      <c r="DC193" t="s">
        <v>1953</v>
      </c>
      <c r="DD193">
        <v>-18</v>
      </c>
      <c r="DF193" t="s">
        <v>4291</v>
      </c>
      <c r="DK193">
        <v>7</v>
      </c>
      <c r="DL193" s="4">
        <v>44463</v>
      </c>
      <c r="DM193">
        <v>20177</v>
      </c>
      <c r="DN193">
        <v>2021</v>
      </c>
      <c r="DO193">
        <v>0</v>
      </c>
      <c r="DQ193">
        <v>79539</v>
      </c>
      <c r="DR193">
        <v>3</v>
      </c>
      <c r="DU193" t="s">
        <v>257</v>
      </c>
      <c r="DV193" t="s">
        <v>274</v>
      </c>
      <c r="DX193">
        <v>0</v>
      </c>
      <c r="DY193" t="s">
        <v>4290</v>
      </c>
      <c r="EE193">
        <v>0</v>
      </c>
      <c r="EF193" t="s">
        <v>2737</v>
      </c>
      <c r="EG193" t="s">
        <v>2738</v>
      </c>
      <c r="EH193">
        <v>0</v>
      </c>
      <c r="EJ193" t="s">
        <v>1669</v>
      </c>
      <c r="EK193" t="s">
        <v>4292</v>
      </c>
      <c r="EL193" t="s">
        <v>4293</v>
      </c>
      <c r="EM193" t="s">
        <v>4294</v>
      </c>
      <c r="EN193" t="s">
        <v>268</v>
      </c>
      <c r="EO193" t="s">
        <v>282</v>
      </c>
      <c r="EP193" t="s">
        <v>388</v>
      </c>
      <c r="EQ193">
        <v>0</v>
      </c>
      <c r="ER193" t="s">
        <v>4295</v>
      </c>
      <c r="EU193">
        <v>7</v>
      </c>
      <c r="EV193" t="s">
        <v>348</v>
      </c>
      <c r="EW193" t="s">
        <v>1983</v>
      </c>
      <c r="EX193" t="s">
        <v>1251</v>
      </c>
      <c r="EY193" t="s">
        <v>898</v>
      </c>
      <c r="FB193" t="s">
        <v>499</v>
      </c>
      <c r="FC193" t="s">
        <v>4296</v>
      </c>
      <c r="FD193" t="s">
        <v>253</v>
      </c>
      <c r="FE193">
        <v>1</v>
      </c>
      <c r="FF193">
        <v>1</v>
      </c>
      <c r="FL193">
        <v>0</v>
      </c>
      <c r="FN193">
        <v>0</v>
      </c>
      <c r="FQ193">
        <v>0</v>
      </c>
      <c r="FS193" t="s">
        <v>1675</v>
      </c>
      <c r="FU193" t="s">
        <v>2820</v>
      </c>
      <c r="FV193" t="s">
        <v>1804</v>
      </c>
      <c r="FW193" t="s">
        <v>2037</v>
      </c>
      <c r="FY193">
        <v>0</v>
      </c>
      <c r="GA193">
        <v>0</v>
      </c>
      <c r="GB193">
        <v>0</v>
      </c>
      <c r="GC193">
        <v>0</v>
      </c>
      <c r="GE193" t="s">
        <v>355</v>
      </c>
      <c r="GF193">
        <v>0</v>
      </c>
      <c r="GI193">
        <v>1.7</v>
      </c>
      <c r="GJ193">
        <v>0</v>
      </c>
      <c r="GK193">
        <v>0</v>
      </c>
      <c r="GM193" t="s">
        <v>4297</v>
      </c>
      <c r="GN193">
        <v>0</v>
      </c>
      <c r="GO193">
        <v>0</v>
      </c>
      <c r="GP193" t="s">
        <v>357</v>
      </c>
      <c r="GR193">
        <v>10</v>
      </c>
      <c r="HA193" t="s">
        <v>4298</v>
      </c>
      <c r="HC193" t="s">
        <v>294</v>
      </c>
      <c r="HD193" t="s">
        <v>294</v>
      </c>
      <c r="HF193">
        <v>0</v>
      </c>
      <c r="HG193">
        <v>30</v>
      </c>
      <c r="HH193">
        <v>0</v>
      </c>
      <c r="HI193" t="s">
        <v>275</v>
      </c>
      <c r="HK193" t="s">
        <v>889</v>
      </c>
      <c r="HL193">
        <v>3</v>
      </c>
      <c r="HM193" t="s">
        <v>4291</v>
      </c>
      <c r="HO193" t="s">
        <v>4299</v>
      </c>
      <c r="HP193" t="s">
        <v>4300</v>
      </c>
      <c r="HQ193" t="s">
        <v>4301</v>
      </c>
      <c r="HR193" t="s">
        <v>4302</v>
      </c>
      <c r="HT193" t="s">
        <v>4303</v>
      </c>
      <c r="HW193">
        <v>-25</v>
      </c>
      <c r="HX193">
        <v>4026800</v>
      </c>
      <c r="HZ193">
        <v>4026671</v>
      </c>
      <c r="IC193">
        <v>0</v>
      </c>
      <c r="ID193">
        <v>0</v>
      </c>
      <c r="IM193">
        <v>2</v>
      </c>
      <c r="IQ193" t="s">
        <v>4291</v>
      </c>
      <c r="IU193">
        <v>4</v>
      </c>
      <c r="IV193">
        <f>IF(AND(Table1[[#This Row],[R/P]]="P",Table1[[#This Row],[PaRes]]&lt;&gt;"SCRBL",Table1[[#This Row],[PaRes]]&lt;&gt;"RUN",Table1[[#This Row],[Penalty]]&lt;&gt;1),1,0)</f>
        <v>1</v>
      </c>
      <c r="IW193">
        <f>IF(AND(Table1[[#This Row],[Pass Play]]=1,Table1[[#This Row],[PaRes]]&lt;&gt;"SAC"),1,0)</f>
        <v>1</v>
      </c>
      <c r="IX193">
        <f>IF(Table1[[#This Row],[PaRes]]="COM",1,0)</f>
        <v>1</v>
      </c>
      <c r="IY193">
        <f>IF(Table1[[#This Row],[Pass Play]]=1,Table1[[#This Row],[Gn]],0)</f>
        <v>7</v>
      </c>
      <c r="IZ193">
        <f>IF(AND(Table1[[#This Row],[Pass Play]]=1,Table1[[#This Row],[EFF]]="Y"),1,0)</f>
        <v>1</v>
      </c>
      <c r="JA193">
        <f>IF(AND(Table1[[#This Row],[Pass Play]]=1,Table1[[#This Row],[EFF]]="Y"),Table1[[#This Row],[Gn]],0)</f>
        <v>7</v>
      </c>
      <c r="JB193">
        <f>IF(AND(Table1[[#This Row],[Pass Play]]=1,Table1[[#This Row],[Gn]]&gt;=15),1,0)</f>
        <v>0</v>
      </c>
      <c r="JC193">
        <f>IF(AND(Table1[[#This Row],[Pass Play]]=1,Table1[[#This Row],[Big Play Passes]]=1),Table1[[#This Row],[Gn]],0)</f>
        <v>0</v>
      </c>
      <c r="JD193">
        <f>IF(AND(OR(Table1[[#This Row],[R/P]]="R",Table1[[#This Row],[PaRes]]="SCRBL",Table1[[#This Row],[PaRes]]="RUN"),Table1[[#This Row],[Penalty]]&lt;&gt;1),1,0)</f>
        <v>0</v>
      </c>
      <c r="JE193">
        <f>IF(Table1[[#This Row],[Rush Attempts]]=1,Table1[[#This Row],[Gn]],0)</f>
        <v>0</v>
      </c>
      <c r="JF193">
        <f>IF(AND(Table1[[#This Row],[Rush Attempts]]=1,Table1[[#This Row],[EFF]]="Y"),1,0)</f>
        <v>0</v>
      </c>
      <c r="JG193">
        <f>IF(AND(Table1[[#This Row],[Rush Attempts]]=1,Table1[[#This Row],[EFF]]="Y"),Table1[[#This Row],[Gn]],0)</f>
        <v>0</v>
      </c>
      <c r="JH193">
        <f>IF(AND(Table1[[#This Row],[Rush Attempts]]=1,Table1[[#This Row],[Gn]]&gt;=10),1,0)</f>
        <v>0</v>
      </c>
      <c r="JI193">
        <f>IF(AND(Table1[[#This Row],[Rush Attempts]]=1,Table1[[#This Row],[Big Play Run]]=1),Table1[[#This Row],[Gn]],0)</f>
        <v>0</v>
      </c>
      <c r="JJ193">
        <f>IF(Table1[[#This Row],[PaRes]]="SAC",1,0)</f>
        <v>0</v>
      </c>
      <c r="JK193">
        <f>IF(Table1[[#This Row],[Sacks]]=1,Table1[[#This Row],[Gn]],0)</f>
        <v>0</v>
      </c>
      <c r="JL193">
        <f>IF(Table1[[#This Row],[PaRes]]="INT",1,0)</f>
        <v>0</v>
      </c>
      <c r="JM193">
        <f>IF(Table1[[#This Row],[pff_PENALTY]]&lt;&gt;"",1,0)</f>
        <v>0</v>
      </c>
      <c r="JN193">
        <f>Table1[[#This Row],[pff_PENYARDS]]</f>
        <v>0</v>
      </c>
      <c r="JO193">
        <f>IF(Table1[[#This Row],[S/End]]="TD",1,0)</f>
        <v>0</v>
      </c>
      <c r="JP193">
        <f>IF(OR(Table1[[#This Row],[S/End]]="FGGD"),1,0)</f>
        <v>0</v>
      </c>
      <c r="JQ193">
        <f>IF(OR(Table1[[#This Row],[S/End]]="FUM",Table1[[#This Row],[S/End]]="INT"),1,0)</f>
        <v>0</v>
      </c>
      <c r="JR193">
        <f>IF(AND(Table1[[#This Row],[Touchdown]]=1,Table1[[#This Row],[Pass Play]]=1),1,0)</f>
        <v>0</v>
      </c>
      <c r="JS193">
        <f t="shared" si="8"/>
        <v>0</v>
      </c>
      <c r="JT193">
        <f>IF(AND(OR(Table1[[#This Row],[Pass Play]]=1,Table1[[#This Row],[Rush Attempts]]=1),Table1[[#This Row],[Dn]]=3),1,0)</f>
        <v>0</v>
      </c>
      <c r="JU193">
        <f>IF(AND(Table1[[#This Row],[3rd down attempt]]=1,Table1[[#This Row],[EFF]]="Y"),1,0)</f>
        <v>0</v>
      </c>
      <c r="JV193">
        <f>IF(AND(Table1[[#This Row],[3rd down attempt]]=1,Table1[[#This Row],[Dist]]&gt;=7),1,0)</f>
        <v>0</v>
      </c>
      <c r="JW193">
        <f>IF(AND(OR(Table1[[#This Row],[Pass Play]]=1,Table1[[#This Row],[Rush Attempts]]=1),Table1[[#This Row],[Dn]]=4),1,0)</f>
        <v>0</v>
      </c>
      <c r="JX193">
        <f>IF(AND(Table1[[#This Row],[4th down attempt]]=1,Table1[[#This Row],[EFF]]="Y"),1,0)</f>
        <v>0</v>
      </c>
      <c r="JY193">
        <f>IF(AND(OR(Table1[[#This Row],[Pass Play]]=1,Table1[[#This Row],[Rush Attempts]]=1),Table1[[#This Row],[FPos]]&gt;=0,Table1[[#This Row],[FPos]]&lt;=20),1,0)</f>
        <v>0</v>
      </c>
      <c r="JZ193">
        <f>IF(AND(OR(Table1[[#This Row],[Pass Play]]=1,Table1[[#This Row],[Rush Attempts]]=1),Table1[[#This Row],[Dist]]&lt;=Table1[[#This Row],[Gn]]),1,0)</f>
        <v>0</v>
      </c>
      <c r="KA193">
        <f>IF(Table1[[#This Row],[S/End]]&lt;&gt;"",1,0)</f>
        <v>0</v>
      </c>
      <c r="KB193">
        <f>IF(Table1[[#This Row],[S/End]]="TD",1,0)</f>
        <v>0</v>
      </c>
      <c r="KC193">
        <f>IF(Table1[[#This Row],[S/End]]="FGGD",1,0)</f>
        <v>0</v>
      </c>
      <c r="KD193">
        <f>IF(AND(OR(Table1[[#This Row],[Pass Play]]=1,Table1[[#This Row],[Rush Attempts]]=1),Table1[[#This Row],[Gn]]&lt;0),1,0)</f>
        <v>0</v>
      </c>
      <c r="KE193" s="375">
        <f>IF(AND(Table1[[#This Row],[pff_DRVENDPSN]]=3,Table1[[#This Row],[pff_DRVENDEVENT]]="PUNT"),1,0)</f>
        <v>0</v>
      </c>
    </row>
    <row r="194" spans="1:291" hidden="1">
      <c r="A194">
        <v>2</v>
      </c>
      <c r="B194">
        <v>2104</v>
      </c>
      <c r="C194" t="s">
        <v>14478</v>
      </c>
      <c r="D194">
        <v>1</v>
      </c>
      <c r="E194">
        <v>2</v>
      </c>
      <c r="F194">
        <v>3</v>
      </c>
      <c r="G194">
        <v>3</v>
      </c>
      <c r="H194">
        <v>-25</v>
      </c>
      <c r="J194" t="s">
        <v>254</v>
      </c>
      <c r="K194">
        <v>22</v>
      </c>
      <c r="L194">
        <v>22</v>
      </c>
      <c r="M194" t="s">
        <v>4305</v>
      </c>
      <c r="N194" t="s">
        <v>2135</v>
      </c>
      <c r="P194" t="s">
        <v>2136</v>
      </c>
      <c r="S194" t="s">
        <v>3867</v>
      </c>
      <c r="W194" t="s">
        <v>257</v>
      </c>
      <c r="X194" t="s">
        <v>4306</v>
      </c>
      <c r="AE194" t="s">
        <v>635</v>
      </c>
      <c r="AF194" t="s">
        <v>1685</v>
      </c>
      <c r="AG194" t="s">
        <v>4306</v>
      </c>
      <c r="AH194" t="s">
        <v>257</v>
      </c>
      <c r="AJ194">
        <v>22</v>
      </c>
      <c r="AP194">
        <v>15</v>
      </c>
      <c r="BJ194" t="s">
        <v>274</v>
      </c>
      <c r="BQ194">
        <f t="shared" ref="BQ194:BQ257" si="9">COUNTIFS(N:N,N194,Z:Z,Z194)</f>
        <v>0</v>
      </c>
      <c r="BR194">
        <f t="shared" ref="BR194:BR257" si="10">COUNTIFS(N:N,N194,AF:AF,AF194)</f>
        <v>1</v>
      </c>
      <c r="BT194" t="s">
        <v>275</v>
      </c>
      <c r="BV194">
        <v>0</v>
      </c>
      <c r="BX194">
        <v>0</v>
      </c>
      <c r="BY194" t="s">
        <v>4307</v>
      </c>
      <c r="CD194" s="3">
        <v>0.59444444444444444</v>
      </c>
      <c r="CF194" t="s">
        <v>4308</v>
      </c>
      <c r="CJ194">
        <v>0</v>
      </c>
      <c r="CK194" t="s">
        <v>4309</v>
      </c>
      <c r="CL194" s="4">
        <v>38414</v>
      </c>
      <c r="CM194" t="s">
        <v>4310</v>
      </c>
      <c r="CN194" t="s">
        <v>4289</v>
      </c>
      <c r="CO194">
        <v>0</v>
      </c>
      <c r="CQ194" t="s">
        <v>269</v>
      </c>
      <c r="CR194" t="s">
        <v>4290</v>
      </c>
      <c r="CU194" t="s">
        <v>4311</v>
      </c>
      <c r="CW194">
        <v>0</v>
      </c>
      <c r="CY194">
        <v>2</v>
      </c>
      <c r="CZ194" t="s">
        <v>1242</v>
      </c>
      <c r="DA194">
        <v>14</v>
      </c>
      <c r="DB194">
        <v>13</v>
      </c>
      <c r="DC194" t="s">
        <v>1953</v>
      </c>
      <c r="DD194">
        <v>-18</v>
      </c>
      <c r="DF194" t="s">
        <v>4312</v>
      </c>
      <c r="DK194">
        <v>3</v>
      </c>
      <c r="DL194" s="4">
        <v>44463</v>
      </c>
      <c r="DM194">
        <v>20177</v>
      </c>
      <c r="DN194">
        <v>2021</v>
      </c>
      <c r="DO194">
        <v>0</v>
      </c>
      <c r="DQ194">
        <v>79539</v>
      </c>
      <c r="DR194">
        <v>4</v>
      </c>
      <c r="DU194" t="s">
        <v>274</v>
      </c>
      <c r="DV194" t="s">
        <v>257</v>
      </c>
      <c r="DX194">
        <v>0</v>
      </c>
      <c r="DY194" t="s">
        <v>4290</v>
      </c>
      <c r="EE194">
        <v>0</v>
      </c>
      <c r="EF194" t="s">
        <v>4313</v>
      </c>
      <c r="EG194" t="s">
        <v>277</v>
      </c>
      <c r="EH194">
        <v>0</v>
      </c>
      <c r="EJ194" t="s">
        <v>2147</v>
      </c>
      <c r="EK194" t="s">
        <v>3348</v>
      </c>
      <c r="EL194" t="s">
        <v>4314</v>
      </c>
      <c r="EM194" t="s">
        <v>4315</v>
      </c>
      <c r="EN194" t="s">
        <v>4316</v>
      </c>
      <c r="EO194" t="s">
        <v>282</v>
      </c>
      <c r="EP194" t="s">
        <v>3352</v>
      </c>
      <c r="EQ194">
        <v>1</v>
      </c>
      <c r="ET194" t="s">
        <v>4317</v>
      </c>
      <c r="FE194">
        <v>0</v>
      </c>
      <c r="FF194">
        <v>10</v>
      </c>
      <c r="FG194" t="s">
        <v>310</v>
      </c>
      <c r="FI194" t="s">
        <v>310</v>
      </c>
      <c r="FL194">
        <v>0</v>
      </c>
      <c r="FN194">
        <v>0</v>
      </c>
      <c r="FQ194">
        <v>0</v>
      </c>
      <c r="FS194" t="s">
        <v>592</v>
      </c>
      <c r="FU194" t="s">
        <v>257</v>
      </c>
      <c r="FV194" t="s">
        <v>4318</v>
      </c>
      <c r="FW194" t="s">
        <v>1700</v>
      </c>
      <c r="FX194" t="s">
        <v>653</v>
      </c>
      <c r="FY194">
        <v>0</v>
      </c>
      <c r="GA194">
        <v>0</v>
      </c>
      <c r="GB194">
        <v>0</v>
      </c>
      <c r="GC194">
        <v>0</v>
      </c>
      <c r="GD194" t="s">
        <v>4319</v>
      </c>
      <c r="GE194" t="s">
        <v>355</v>
      </c>
      <c r="GF194">
        <v>0</v>
      </c>
      <c r="GG194" t="s">
        <v>895</v>
      </c>
      <c r="GJ194">
        <v>0</v>
      </c>
      <c r="GK194">
        <v>0</v>
      </c>
      <c r="GM194" t="s">
        <v>4320</v>
      </c>
      <c r="GO194">
        <v>3</v>
      </c>
      <c r="HA194" t="s">
        <v>4321</v>
      </c>
      <c r="HC194" t="s">
        <v>313</v>
      </c>
      <c r="HD194" t="s">
        <v>294</v>
      </c>
      <c r="HE194" t="s">
        <v>1115</v>
      </c>
      <c r="HF194">
        <v>0</v>
      </c>
      <c r="HG194">
        <v>22</v>
      </c>
      <c r="HH194">
        <v>0</v>
      </c>
      <c r="HI194" t="s">
        <v>275</v>
      </c>
      <c r="HL194">
        <v>4</v>
      </c>
      <c r="HW194">
        <v>-28</v>
      </c>
      <c r="HX194">
        <v>4026872</v>
      </c>
      <c r="HY194" t="s">
        <v>492</v>
      </c>
      <c r="HZ194">
        <v>4026800</v>
      </c>
      <c r="IC194">
        <v>0</v>
      </c>
      <c r="ID194">
        <v>0</v>
      </c>
      <c r="IM194">
        <v>3</v>
      </c>
      <c r="IQ194" t="s">
        <v>4312</v>
      </c>
      <c r="IU194">
        <v>4</v>
      </c>
      <c r="IV194">
        <f>IF(AND(Table1[[#This Row],[R/P]]="P",Table1[[#This Row],[PaRes]]&lt;&gt;"SCRBL",Table1[[#This Row],[PaRes]]&lt;&gt;"RUN",Table1[[#This Row],[Penalty]]&lt;&gt;1),1,0)</f>
        <v>0</v>
      </c>
      <c r="IW194">
        <f>IF(AND(Table1[[#This Row],[Pass Play]]=1,Table1[[#This Row],[PaRes]]&lt;&gt;"SAC"),1,0)</f>
        <v>0</v>
      </c>
      <c r="IX194">
        <f>IF(Table1[[#This Row],[PaRes]]="COM",1,0)</f>
        <v>0</v>
      </c>
      <c r="IY194">
        <f>IF(Table1[[#This Row],[Pass Play]]=1,Table1[[#This Row],[Gn]],0)</f>
        <v>0</v>
      </c>
      <c r="IZ194">
        <f>IF(AND(Table1[[#This Row],[Pass Play]]=1,Table1[[#This Row],[EFF]]="Y"),1,0)</f>
        <v>0</v>
      </c>
      <c r="JA194">
        <f>IF(AND(Table1[[#This Row],[Pass Play]]=1,Table1[[#This Row],[EFF]]="Y"),Table1[[#This Row],[Gn]],0)</f>
        <v>0</v>
      </c>
      <c r="JB194">
        <f>IF(AND(Table1[[#This Row],[Pass Play]]=1,Table1[[#This Row],[Gn]]&gt;=15),1,0)</f>
        <v>0</v>
      </c>
      <c r="JC194">
        <f>IF(AND(Table1[[#This Row],[Pass Play]]=1,Table1[[#This Row],[Big Play Passes]]=1),Table1[[#This Row],[Gn]],0)</f>
        <v>0</v>
      </c>
      <c r="JD194">
        <f>IF(AND(OR(Table1[[#This Row],[R/P]]="R",Table1[[#This Row],[PaRes]]="SCRBL",Table1[[#This Row],[PaRes]]="RUN"),Table1[[#This Row],[Penalty]]&lt;&gt;1),1,0)</f>
        <v>1</v>
      </c>
      <c r="JE194">
        <f>IF(Table1[[#This Row],[Rush Attempts]]=1,Table1[[#This Row],[Gn]],0)</f>
        <v>3</v>
      </c>
      <c r="JF194">
        <f>IF(AND(Table1[[#This Row],[Rush Attempts]]=1,Table1[[#This Row],[EFF]]="Y"),1,0)</f>
        <v>1</v>
      </c>
      <c r="JG194">
        <f>IF(AND(Table1[[#This Row],[Rush Attempts]]=1,Table1[[#This Row],[EFF]]="Y"),Table1[[#This Row],[Gn]],0)</f>
        <v>3</v>
      </c>
      <c r="JH194">
        <f>IF(AND(Table1[[#This Row],[Rush Attempts]]=1,Table1[[#This Row],[Gn]]&gt;=10),1,0)</f>
        <v>0</v>
      </c>
      <c r="JI194">
        <f>IF(AND(Table1[[#This Row],[Rush Attempts]]=1,Table1[[#This Row],[Big Play Run]]=1),Table1[[#This Row],[Gn]],0)</f>
        <v>0</v>
      </c>
      <c r="JJ194">
        <f>IF(Table1[[#This Row],[PaRes]]="SAC",1,0)</f>
        <v>0</v>
      </c>
      <c r="JK194">
        <f>IF(Table1[[#This Row],[Sacks]]=1,Table1[[#This Row],[Gn]],0)</f>
        <v>0</v>
      </c>
      <c r="JL194">
        <f>IF(Table1[[#This Row],[PaRes]]="INT",1,0)</f>
        <v>0</v>
      </c>
      <c r="JM194">
        <f>IF(Table1[[#This Row],[pff_PENALTY]]&lt;&gt;"",1,0)</f>
        <v>0</v>
      </c>
      <c r="JN194">
        <f>Table1[[#This Row],[pff_PENYARDS]]</f>
        <v>0</v>
      </c>
      <c r="JO194">
        <f>IF(Table1[[#This Row],[S/End]]="TD",1,0)</f>
        <v>0</v>
      </c>
      <c r="JP194">
        <f>IF(OR(Table1[[#This Row],[S/End]]="FGGD"),1,0)</f>
        <v>0</v>
      </c>
      <c r="JQ194">
        <f>IF(OR(Table1[[#This Row],[S/End]]="FUM",Table1[[#This Row],[S/End]]="INT"),1,0)</f>
        <v>0</v>
      </c>
      <c r="JR194">
        <f>IF(AND(Table1[[#This Row],[Touchdown]]=1,Table1[[#This Row],[Pass Play]]=1),1,0)</f>
        <v>0</v>
      </c>
      <c r="JS194">
        <f t="shared" ref="JS194:JS257" si="11">IF(BY195=1,G195,0)</f>
        <v>0</v>
      </c>
      <c r="JT194">
        <f>IF(AND(OR(Table1[[#This Row],[Pass Play]]=1,Table1[[#This Row],[Rush Attempts]]=1),Table1[[#This Row],[Dn]]=3),1,0)</f>
        <v>0</v>
      </c>
      <c r="JU194">
        <f>IF(AND(Table1[[#This Row],[3rd down attempt]]=1,Table1[[#This Row],[EFF]]="Y"),1,0)</f>
        <v>0</v>
      </c>
      <c r="JV194">
        <f>IF(AND(Table1[[#This Row],[3rd down attempt]]=1,Table1[[#This Row],[Dist]]&gt;=7),1,0)</f>
        <v>0</v>
      </c>
      <c r="JW194">
        <f>IF(AND(OR(Table1[[#This Row],[Pass Play]]=1,Table1[[#This Row],[Rush Attempts]]=1),Table1[[#This Row],[Dn]]=4),1,0)</f>
        <v>0</v>
      </c>
      <c r="JX194">
        <f>IF(AND(Table1[[#This Row],[4th down attempt]]=1,Table1[[#This Row],[EFF]]="Y"),1,0)</f>
        <v>0</v>
      </c>
      <c r="JY194">
        <f>IF(AND(OR(Table1[[#This Row],[Pass Play]]=1,Table1[[#This Row],[Rush Attempts]]=1),Table1[[#This Row],[FPos]]&gt;=0,Table1[[#This Row],[FPos]]&lt;=20),1,0)</f>
        <v>0</v>
      </c>
      <c r="JZ194">
        <f>IF(AND(OR(Table1[[#This Row],[Pass Play]]=1,Table1[[#This Row],[Rush Attempts]]=1),Table1[[#This Row],[Dist]]&lt;=Table1[[#This Row],[Gn]]),1,0)</f>
        <v>1</v>
      </c>
      <c r="KA194">
        <f>IF(Table1[[#This Row],[S/End]]&lt;&gt;"",1,0)</f>
        <v>0</v>
      </c>
      <c r="KB194">
        <f>IF(Table1[[#This Row],[S/End]]="TD",1,0)</f>
        <v>0</v>
      </c>
      <c r="KC194">
        <f>IF(Table1[[#This Row],[S/End]]="FGGD",1,0)</f>
        <v>0</v>
      </c>
      <c r="KD194">
        <f>IF(AND(OR(Table1[[#This Row],[Pass Play]]=1,Table1[[#This Row],[Rush Attempts]]=1),Table1[[#This Row],[Gn]]&lt;0),1,0)</f>
        <v>0</v>
      </c>
      <c r="KE194" s="375">
        <f>IF(AND(Table1[[#This Row],[pff_DRVENDPSN]]=3,Table1[[#This Row],[pff_DRVENDEVENT]]="PUNT"),1,0)</f>
        <v>0</v>
      </c>
    </row>
    <row r="195" spans="1:291" hidden="1">
      <c r="A195">
        <v>3</v>
      </c>
      <c r="B195">
        <v>2104</v>
      </c>
      <c r="C195" t="s">
        <v>14478</v>
      </c>
      <c r="D195">
        <v>1</v>
      </c>
      <c r="E195">
        <v>1</v>
      </c>
      <c r="F195">
        <v>10</v>
      </c>
      <c r="G195">
        <v>37</v>
      </c>
      <c r="H195">
        <v>-28</v>
      </c>
      <c r="J195" t="s">
        <v>254</v>
      </c>
      <c r="K195">
        <v>11</v>
      </c>
      <c r="L195" t="s">
        <v>471</v>
      </c>
      <c r="M195" t="s">
        <v>4323</v>
      </c>
      <c r="N195" t="s">
        <v>440</v>
      </c>
      <c r="P195" t="s">
        <v>4324</v>
      </c>
      <c r="Q195" t="s">
        <v>442</v>
      </c>
      <c r="T195" t="s">
        <v>872</v>
      </c>
      <c r="W195" t="s">
        <v>257</v>
      </c>
      <c r="X195" t="s">
        <v>4325</v>
      </c>
      <c r="AE195" t="s">
        <v>3089</v>
      </c>
      <c r="AF195" t="s">
        <v>3090</v>
      </c>
      <c r="AG195" t="s">
        <v>4325</v>
      </c>
      <c r="AH195" t="s">
        <v>257</v>
      </c>
      <c r="AJ195">
        <v>15</v>
      </c>
      <c r="AP195">
        <v>15</v>
      </c>
      <c r="BJ195" t="s">
        <v>257</v>
      </c>
      <c r="BQ195">
        <f t="shared" si="9"/>
        <v>0</v>
      </c>
      <c r="BR195">
        <f t="shared" si="10"/>
        <v>2</v>
      </c>
      <c r="BT195" t="s">
        <v>275</v>
      </c>
      <c r="BV195">
        <v>0</v>
      </c>
      <c r="BX195">
        <v>0</v>
      </c>
      <c r="BY195" t="s">
        <v>4326</v>
      </c>
      <c r="CD195" s="3">
        <v>0.5708333333333333</v>
      </c>
      <c r="CF195" t="s">
        <v>4327</v>
      </c>
      <c r="CJ195">
        <v>0</v>
      </c>
      <c r="CK195" t="s">
        <v>4328</v>
      </c>
      <c r="CL195" s="4">
        <v>38414</v>
      </c>
      <c r="CM195" t="s">
        <v>4329</v>
      </c>
      <c r="CN195" t="s">
        <v>4330</v>
      </c>
      <c r="CO195">
        <v>0</v>
      </c>
      <c r="CQ195" t="s">
        <v>269</v>
      </c>
      <c r="CR195" t="s">
        <v>4290</v>
      </c>
      <c r="CU195" t="s">
        <v>4331</v>
      </c>
      <c r="CW195">
        <v>0</v>
      </c>
      <c r="CY195">
        <v>3</v>
      </c>
      <c r="CZ195" t="s">
        <v>1242</v>
      </c>
      <c r="DA195">
        <v>14</v>
      </c>
      <c r="DB195">
        <v>13</v>
      </c>
      <c r="DC195" t="s">
        <v>1953</v>
      </c>
      <c r="DD195">
        <v>-18</v>
      </c>
      <c r="DF195" t="s">
        <v>4332</v>
      </c>
      <c r="DK195">
        <v>37</v>
      </c>
      <c r="DL195" s="4">
        <v>44463</v>
      </c>
      <c r="DM195">
        <v>20177</v>
      </c>
      <c r="DN195">
        <v>2021</v>
      </c>
      <c r="DO195">
        <v>0</v>
      </c>
      <c r="DQ195">
        <v>79539</v>
      </c>
      <c r="DR195">
        <v>5</v>
      </c>
      <c r="DU195" t="s">
        <v>257</v>
      </c>
      <c r="DV195" t="s">
        <v>274</v>
      </c>
      <c r="DX195">
        <v>0</v>
      </c>
      <c r="DY195" t="s">
        <v>4290</v>
      </c>
      <c r="EE195">
        <v>0</v>
      </c>
      <c r="EF195" t="s">
        <v>4333</v>
      </c>
      <c r="EG195" t="s">
        <v>675</v>
      </c>
      <c r="EH195">
        <v>1</v>
      </c>
      <c r="EJ195" t="s">
        <v>340</v>
      </c>
      <c r="EK195" t="s">
        <v>4334</v>
      </c>
      <c r="EL195" t="s">
        <v>4335</v>
      </c>
      <c r="EM195" t="s">
        <v>4336</v>
      </c>
      <c r="EN195" t="s">
        <v>4337</v>
      </c>
      <c r="EO195" t="s">
        <v>282</v>
      </c>
      <c r="EP195" t="s">
        <v>2449</v>
      </c>
      <c r="EQ195">
        <v>0</v>
      </c>
      <c r="ET195" t="s">
        <v>4338</v>
      </c>
      <c r="FE195">
        <v>0</v>
      </c>
      <c r="FF195">
        <v>9</v>
      </c>
      <c r="FG195" t="s">
        <v>1357</v>
      </c>
      <c r="FI195" t="s">
        <v>1357</v>
      </c>
      <c r="FL195">
        <v>0</v>
      </c>
      <c r="FN195">
        <v>0</v>
      </c>
      <c r="FQ195">
        <v>0</v>
      </c>
      <c r="FS195" t="s">
        <v>395</v>
      </c>
      <c r="FU195" t="s">
        <v>257</v>
      </c>
      <c r="FV195" t="s">
        <v>496</v>
      </c>
      <c r="FW195" t="s">
        <v>1291</v>
      </c>
      <c r="FX195" t="s">
        <v>2413</v>
      </c>
      <c r="FY195">
        <v>0</v>
      </c>
      <c r="GA195">
        <v>0</v>
      </c>
      <c r="GB195">
        <v>0</v>
      </c>
      <c r="GC195">
        <v>0</v>
      </c>
      <c r="GD195" t="s">
        <v>497</v>
      </c>
      <c r="GE195" t="s">
        <v>355</v>
      </c>
      <c r="GF195">
        <v>0</v>
      </c>
      <c r="GG195" t="s">
        <v>274</v>
      </c>
      <c r="GJ195">
        <v>1</v>
      </c>
      <c r="GK195">
        <v>0</v>
      </c>
      <c r="GM195" t="s">
        <v>4339</v>
      </c>
      <c r="GO195">
        <v>2</v>
      </c>
      <c r="HA195" t="s">
        <v>4340</v>
      </c>
      <c r="HC195" t="s">
        <v>313</v>
      </c>
      <c r="HD195" t="s">
        <v>294</v>
      </c>
      <c r="HE195" t="s">
        <v>4341</v>
      </c>
      <c r="HF195">
        <v>0</v>
      </c>
      <c r="HG195">
        <v>11</v>
      </c>
      <c r="HH195">
        <v>0</v>
      </c>
      <c r="HI195" t="s">
        <v>275</v>
      </c>
      <c r="HL195">
        <v>4</v>
      </c>
      <c r="HW195">
        <v>35</v>
      </c>
      <c r="HX195">
        <v>4026934</v>
      </c>
      <c r="HY195" t="s">
        <v>4342</v>
      </c>
      <c r="HZ195">
        <v>4026872</v>
      </c>
      <c r="IC195">
        <v>1</v>
      </c>
      <c r="ID195">
        <v>1</v>
      </c>
      <c r="IM195">
        <v>4</v>
      </c>
      <c r="IQ195" t="s">
        <v>4332</v>
      </c>
      <c r="IU195">
        <v>4</v>
      </c>
      <c r="IV195">
        <f>IF(AND(Table1[[#This Row],[R/P]]="P",Table1[[#This Row],[PaRes]]&lt;&gt;"SCRBL",Table1[[#This Row],[PaRes]]&lt;&gt;"RUN",Table1[[#This Row],[Penalty]]&lt;&gt;1),1,0)</f>
        <v>0</v>
      </c>
      <c r="IW195">
        <f>IF(AND(Table1[[#This Row],[Pass Play]]=1,Table1[[#This Row],[PaRes]]&lt;&gt;"SAC"),1,0)</f>
        <v>0</v>
      </c>
      <c r="IX195">
        <f>IF(Table1[[#This Row],[PaRes]]="COM",1,0)</f>
        <v>0</v>
      </c>
      <c r="IY195">
        <f>IF(Table1[[#This Row],[Pass Play]]=1,Table1[[#This Row],[Gn]],0)</f>
        <v>0</v>
      </c>
      <c r="IZ195">
        <f>IF(AND(Table1[[#This Row],[Pass Play]]=1,Table1[[#This Row],[EFF]]="Y"),1,0)</f>
        <v>0</v>
      </c>
      <c r="JA195">
        <f>IF(AND(Table1[[#This Row],[Pass Play]]=1,Table1[[#This Row],[EFF]]="Y"),Table1[[#This Row],[Gn]],0)</f>
        <v>0</v>
      </c>
      <c r="JB195">
        <f>IF(AND(Table1[[#This Row],[Pass Play]]=1,Table1[[#This Row],[Gn]]&gt;=15),1,0)</f>
        <v>0</v>
      </c>
      <c r="JC195">
        <f>IF(AND(Table1[[#This Row],[Pass Play]]=1,Table1[[#This Row],[Big Play Passes]]=1),Table1[[#This Row],[Gn]],0)</f>
        <v>0</v>
      </c>
      <c r="JD195">
        <f>IF(AND(OR(Table1[[#This Row],[R/P]]="R",Table1[[#This Row],[PaRes]]="SCRBL",Table1[[#This Row],[PaRes]]="RUN"),Table1[[#This Row],[Penalty]]&lt;&gt;1),1,0)</f>
        <v>1</v>
      </c>
      <c r="JE195">
        <f>IF(Table1[[#This Row],[Rush Attempts]]=1,Table1[[#This Row],[Gn]],0)</f>
        <v>37</v>
      </c>
      <c r="JF195">
        <f>IF(AND(Table1[[#This Row],[Rush Attempts]]=1,Table1[[#This Row],[EFF]]="Y"),1,0)</f>
        <v>1</v>
      </c>
      <c r="JG195">
        <f>IF(AND(Table1[[#This Row],[Rush Attempts]]=1,Table1[[#This Row],[EFF]]="Y"),Table1[[#This Row],[Gn]],0)</f>
        <v>37</v>
      </c>
      <c r="JH195">
        <f>IF(AND(Table1[[#This Row],[Rush Attempts]]=1,Table1[[#This Row],[Gn]]&gt;=10),1,0)</f>
        <v>1</v>
      </c>
      <c r="JI195">
        <f>IF(AND(Table1[[#This Row],[Rush Attempts]]=1,Table1[[#This Row],[Big Play Run]]=1),Table1[[#This Row],[Gn]],0)</f>
        <v>37</v>
      </c>
      <c r="JJ195">
        <f>IF(Table1[[#This Row],[PaRes]]="SAC",1,0)</f>
        <v>0</v>
      </c>
      <c r="JK195">
        <f>IF(Table1[[#This Row],[Sacks]]=1,Table1[[#This Row],[Gn]],0)</f>
        <v>0</v>
      </c>
      <c r="JL195">
        <f>IF(Table1[[#This Row],[PaRes]]="INT",1,0)</f>
        <v>0</v>
      </c>
      <c r="JM195">
        <f>IF(Table1[[#This Row],[pff_PENALTY]]&lt;&gt;"",1,0)</f>
        <v>0</v>
      </c>
      <c r="JN195">
        <f>Table1[[#This Row],[pff_PENYARDS]]</f>
        <v>0</v>
      </c>
      <c r="JO195">
        <f>IF(Table1[[#This Row],[S/End]]="TD",1,0)</f>
        <v>0</v>
      </c>
      <c r="JP195">
        <f>IF(OR(Table1[[#This Row],[S/End]]="FGGD"),1,0)</f>
        <v>0</v>
      </c>
      <c r="JQ195">
        <f>IF(OR(Table1[[#This Row],[S/End]]="FUM",Table1[[#This Row],[S/End]]="INT"),1,0)</f>
        <v>0</v>
      </c>
      <c r="JR195">
        <f>IF(AND(Table1[[#This Row],[Touchdown]]=1,Table1[[#This Row],[Pass Play]]=1),1,0)</f>
        <v>0</v>
      </c>
      <c r="JS195">
        <f t="shared" si="11"/>
        <v>0</v>
      </c>
      <c r="JT195">
        <f>IF(AND(OR(Table1[[#This Row],[Pass Play]]=1,Table1[[#This Row],[Rush Attempts]]=1),Table1[[#This Row],[Dn]]=3),1,0)</f>
        <v>0</v>
      </c>
      <c r="JU195">
        <f>IF(AND(Table1[[#This Row],[3rd down attempt]]=1,Table1[[#This Row],[EFF]]="Y"),1,0)</f>
        <v>0</v>
      </c>
      <c r="JV195">
        <f>IF(AND(Table1[[#This Row],[3rd down attempt]]=1,Table1[[#This Row],[Dist]]&gt;=7),1,0)</f>
        <v>0</v>
      </c>
      <c r="JW195">
        <f>IF(AND(OR(Table1[[#This Row],[Pass Play]]=1,Table1[[#This Row],[Rush Attempts]]=1),Table1[[#This Row],[Dn]]=4),1,0)</f>
        <v>0</v>
      </c>
      <c r="JX195">
        <f>IF(AND(Table1[[#This Row],[4th down attempt]]=1,Table1[[#This Row],[EFF]]="Y"),1,0)</f>
        <v>0</v>
      </c>
      <c r="JY195">
        <f>IF(AND(OR(Table1[[#This Row],[Pass Play]]=1,Table1[[#This Row],[Rush Attempts]]=1),Table1[[#This Row],[FPos]]&gt;=0,Table1[[#This Row],[FPos]]&lt;=20),1,0)</f>
        <v>0</v>
      </c>
      <c r="JZ195">
        <f>IF(AND(OR(Table1[[#This Row],[Pass Play]]=1,Table1[[#This Row],[Rush Attempts]]=1),Table1[[#This Row],[Dist]]&lt;=Table1[[#This Row],[Gn]]),1,0)</f>
        <v>1</v>
      </c>
      <c r="KA195">
        <f>IF(Table1[[#This Row],[S/End]]&lt;&gt;"",1,0)</f>
        <v>0</v>
      </c>
      <c r="KB195">
        <f>IF(Table1[[#This Row],[S/End]]="TD",1,0)</f>
        <v>0</v>
      </c>
      <c r="KC195">
        <f>IF(Table1[[#This Row],[S/End]]="FGGD",1,0)</f>
        <v>0</v>
      </c>
      <c r="KD195">
        <f>IF(AND(OR(Table1[[#This Row],[Pass Play]]=1,Table1[[#This Row],[Rush Attempts]]=1),Table1[[#This Row],[Gn]]&lt;0),1,0)</f>
        <v>0</v>
      </c>
      <c r="KE195" s="375">
        <f>IF(AND(Table1[[#This Row],[pff_DRVENDPSN]]=3,Table1[[#This Row],[pff_DRVENDEVENT]]="PUNT"),1,0)</f>
        <v>0</v>
      </c>
    </row>
    <row r="196" spans="1:291" hidden="1">
      <c r="A196">
        <v>4</v>
      </c>
      <c r="B196">
        <v>2104</v>
      </c>
      <c r="C196" t="s">
        <v>14478</v>
      </c>
      <c r="D196">
        <v>1</v>
      </c>
      <c r="E196">
        <v>1</v>
      </c>
      <c r="F196">
        <v>10</v>
      </c>
      <c r="G196">
        <v>0</v>
      </c>
      <c r="H196">
        <v>35</v>
      </c>
      <c r="J196" t="s">
        <v>298</v>
      </c>
      <c r="K196">
        <v>21</v>
      </c>
      <c r="L196" t="s">
        <v>4344</v>
      </c>
      <c r="M196" t="s">
        <v>4345</v>
      </c>
      <c r="N196" t="s">
        <v>568</v>
      </c>
      <c r="P196" t="s">
        <v>569</v>
      </c>
      <c r="T196" t="s">
        <v>4346</v>
      </c>
      <c r="W196" t="s">
        <v>253</v>
      </c>
      <c r="X196" t="s">
        <v>4347</v>
      </c>
      <c r="Y196" t="s">
        <v>4348</v>
      </c>
      <c r="Z196" t="s">
        <v>4349</v>
      </c>
      <c r="AB196" t="s">
        <v>2806</v>
      </c>
      <c r="AC196" t="s">
        <v>2807</v>
      </c>
      <c r="AK196" t="s">
        <v>756</v>
      </c>
      <c r="AP196">
        <v>15</v>
      </c>
      <c r="BJ196" t="s">
        <v>257</v>
      </c>
      <c r="BQ196">
        <f t="shared" si="9"/>
        <v>1</v>
      </c>
      <c r="BR196">
        <f t="shared" si="10"/>
        <v>0</v>
      </c>
      <c r="BT196" t="s">
        <v>275</v>
      </c>
      <c r="BV196">
        <v>0</v>
      </c>
      <c r="BX196">
        <v>0</v>
      </c>
      <c r="BY196" t="s">
        <v>4350</v>
      </c>
      <c r="BZ196" t="s">
        <v>1110</v>
      </c>
      <c r="CA196">
        <v>0</v>
      </c>
      <c r="CD196" s="3">
        <v>0.5493055555555556</v>
      </c>
      <c r="CE196" t="s">
        <v>274</v>
      </c>
      <c r="CF196" t="s">
        <v>4351</v>
      </c>
      <c r="CG196">
        <v>7</v>
      </c>
      <c r="CI196" t="s">
        <v>331</v>
      </c>
      <c r="CJ196">
        <v>1</v>
      </c>
      <c r="CK196" t="s">
        <v>4352</v>
      </c>
      <c r="CL196" s="4">
        <v>38414</v>
      </c>
      <c r="CM196" t="s">
        <v>4353</v>
      </c>
      <c r="CN196" t="s">
        <v>4354</v>
      </c>
      <c r="CO196">
        <v>0</v>
      </c>
      <c r="CQ196" t="s">
        <v>282</v>
      </c>
      <c r="CR196" t="s">
        <v>4290</v>
      </c>
      <c r="CU196" t="s">
        <v>4355</v>
      </c>
      <c r="CW196">
        <v>0</v>
      </c>
      <c r="CY196">
        <v>4</v>
      </c>
      <c r="CZ196" t="s">
        <v>1242</v>
      </c>
      <c r="DA196">
        <v>14</v>
      </c>
      <c r="DB196">
        <v>13</v>
      </c>
      <c r="DC196" t="s">
        <v>1953</v>
      </c>
      <c r="DD196">
        <v>-18</v>
      </c>
      <c r="DK196">
        <v>0</v>
      </c>
      <c r="DL196" s="4">
        <v>44463</v>
      </c>
      <c r="DM196">
        <v>20177</v>
      </c>
      <c r="DN196">
        <v>2021</v>
      </c>
      <c r="DO196">
        <v>0</v>
      </c>
      <c r="DQ196">
        <v>79539</v>
      </c>
      <c r="DR196">
        <v>6</v>
      </c>
      <c r="DU196" t="s">
        <v>257</v>
      </c>
      <c r="DV196" t="s">
        <v>274</v>
      </c>
      <c r="DX196">
        <v>0</v>
      </c>
      <c r="DY196" t="s">
        <v>4290</v>
      </c>
      <c r="EB196" t="s">
        <v>2385</v>
      </c>
      <c r="EE196">
        <v>0</v>
      </c>
      <c r="EF196" t="s">
        <v>2910</v>
      </c>
      <c r="EG196" t="s">
        <v>277</v>
      </c>
      <c r="EH196">
        <v>0</v>
      </c>
      <c r="EJ196" t="s">
        <v>278</v>
      </c>
      <c r="EK196" t="s">
        <v>4356</v>
      </c>
      <c r="EL196" t="s">
        <v>4357</v>
      </c>
      <c r="EM196" t="s">
        <v>4358</v>
      </c>
      <c r="EN196" t="s">
        <v>4359</v>
      </c>
      <c r="EO196" t="s">
        <v>269</v>
      </c>
      <c r="EP196" t="s">
        <v>283</v>
      </c>
      <c r="EQ196">
        <v>0</v>
      </c>
      <c r="ER196" t="s">
        <v>4360</v>
      </c>
      <c r="ES196" t="s">
        <v>4291</v>
      </c>
      <c r="ET196" t="s">
        <v>4361</v>
      </c>
      <c r="EU196">
        <v>34</v>
      </c>
      <c r="EV196" t="s">
        <v>348</v>
      </c>
      <c r="EW196" t="s">
        <v>1983</v>
      </c>
      <c r="EX196" t="s">
        <v>1251</v>
      </c>
      <c r="EY196" t="s">
        <v>898</v>
      </c>
      <c r="FB196" t="s">
        <v>2285</v>
      </c>
      <c r="FC196" t="s">
        <v>4362</v>
      </c>
      <c r="FE196">
        <v>1</v>
      </c>
      <c r="FF196">
        <v>8</v>
      </c>
      <c r="FL196">
        <v>0</v>
      </c>
      <c r="FN196">
        <v>0</v>
      </c>
      <c r="FQ196">
        <v>0</v>
      </c>
      <c r="FS196" t="s">
        <v>287</v>
      </c>
      <c r="FU196" t="s">
        <v>2820</v>
      </c>
      <c r="FV196" t="s">
        <v>289</v>
      </c>
      <c r="FW196" t="s">
        <v>1721</v>
      </c>
      <c r="FY196">
        <v>0</v>
      </c>
      <c r="GA196">
        <v>0</v>
      </c>
      <c r="GB196">
        <v>0</v>
      </c>
      <c r="GC196">
        <v>0</v>
      </c>
      <c r="GD196" t="s">
        <v>1961</v>
      </c>
      <c r="GF196">
        <v>0</v>
      </c>
      <c r="GG196" t="s">
        <v>257</v>
      </c>
      <c r="GI196">
        <v>2.8</v>
      </c>
      <c r="GJ196">
        <v>0</v>
      </c>
      <c r="GK196">
        <v>0</v>
      </c>
      <c r="GM196" t="s">
        <v>4363</v>
      </c>
      <c r="GP196">
        <v>4</v>
      </c>
      <c r="GR196">
        <v>21</v>
      </c>
      <c r="HA196" t="s">
        <v>4364</v>
      </c>
      <c r="HC196" t="s">
        <v>294</v>
      </c>
      <c r="HD196" t="s">
        <v>294</v>
      </c>
      <c r="HF196">
        <v>0</v>
      </c>
      <c r="HG196">
        <v>21</v>
      </c>
      <c r="HH196">
        <v>0</v>
      </c>
      <c r="HI196" t="s">
        <v>275</v>
      </c>
      <c r="HK196" t="s">
        <v>492</v>
      </c>
      <c r="HL196" t="s">
        <v>658</v>
      </c>
      <c r="HM196" t="s">
        <v>4291</v>
      </c>
      <c r="HO196" t="s">
        <v>4299</v>
      </c>
      <c r="HP196" t="s">
        <v>4365</v>
      </c>
      <c r="HQ196" t="s">
        <v>4366</v>
      </c>
      <c r="HR196" t="s">
        <v>4367</v>
      </c>
      <c r="HT196" t="s">
        <v>1772</v>
      </c>
      <c r="HW196">
        <v>35</v>
      </c>
      <c r="HX196">
        <v>4026973</v>
      </c>
      <c r="HY196" t="s">
        <v>4291</v>
      </c>
      <c r="HZ196">
        <v>4026934</v>
      </c>
      <c r="IC196">
        <v>0</v>
      </c>
      <c r="ID196">
        <v>0</v>
      </c>
      <c r="IM196">
        <v>5</v>
      </c>
      <c r="IU196">
        <v>4</v>
      </c>
      <c r="IV196">
        <f>IF(AND(Table1[[#This Row],[R/P]]="P",Table1[[#This Row],[PaRes]]&lt;&gt;"SCRBL",Table1[[#This Row],[PaRes]]&lt;&gt;"RUN",Table1[[#This Row],[Penalty]]&lt;&gt;1),1,0)</f>
        <v>1</v>
      </c>
      <c r="IW196">
        <f>IF(AND(Table1[[#This Row],[Pass Play]]=1,Table1[[#This Row],[PaRes]]&lt;&gt;"SAC"),1,0)</f>
        <v>1</v>
      </c>
      <c r="IX196">
        <f>IF(Table1[[#This Row],[PaRes]]="COM",1,0)</f>
        <v>0</v>
      </c>
      <c r="IY196">
        <f>IF(Table1[[#This Row],[Pass Play]]=1,Table1[[#This Row],[Gn]],0)</f>
        <v>0</v>
      </c>
      <c r="IZ196">
        <f>IF(AND(Table1[[#This Row],[Pass Play]]=1,Table1[[#This Row],[EFF]]="Y"),1,0)</f>
        <v>0</v>
      </c>
      <c r="JA196">
        <f>IF(AND(Table1[[#This Row],[Pass Play]]=1,Table1[[#This Row],[EFF]]="Y"),Table1[[#This Row],[Gn]],0)</f>
        <v>0</v>
      </c>
      <c r="JB196">
        <f>IF(AND(Table1[[#This Row],[Pass Play]]=1,Table1[[#This Row],[Gn]]&gt;=15),1,0)</f>
        <v>0</v>
      </c>
      <c r="JC196">
        <f>IF(AND(Table1[[#This Row],[Pass Play]]=1,Table1[[#This Row],[Big Play Passes]]=1),Table1[[#This Row],[Gn]],0)</f>
        <v>0</v>
      </c>
      <c r="JD196">
        <f>IF(AND(OR(Table1[[#This Row],[R/P]]="R",Table1[[#This Row],[PaRes]]="SCRBL",Table1[[#This Row],[PaRes]]="RUN"),Table1[[#This Row],[Penalty]]&lt;&gt;1),1,0)</f>
        <v>0</v>
      </c>
      <c r="JE196">
        <f>IF(Table1[[#This Row],[Rush Attempts]]=1,Table1[[#This Row],[Gn]],0)</f>
        <v>0</v>
      </c>
      <c r="JF196">
        <f>IF(AND(Table1[[#This Row],[Rush Attempts]]=1,Table1[[#This Row],[EFF]]="Y"),1,0)</f>
        <v>0</v>
      </c>
      <c r="JG196">
        <f>IF(AND(Table1[[#This Row],[Rush Attempts]]=1,Table1[[#This Row],[EFF]]="Y"),Table1[[#This Row],[Gn]],0)</f>
        <v>0</v>
      </c>
      <c r="JH196">
        <f>IF(AND(Table1[[#This Row],[Rush Attempts]]=1,Table1[[#This Row],[Gn]]&gt;=10),1,0)</f>
        <v>0</v>
      </c>
      <c r="JI196">
        <f>IF(AND(Table1[[#This Row],[Rush Attempts]]=1,Table1[[#This Row],[Big Play Run]]=1),Table1[[#This Row],[Gn]],0)</f>
        <v>0</v>
      </c>
      <c r="JJ196">
        <f>IF(Table1[[#This Row],[PaRes]]="SAC",1,0)</f>
        <v>0</v>
      </c>
      <c r="JK196">
        <f>IF(Table1[[#This Row],[Sacks]]=1,Table1[[#This Row],[Gn]],0)</f>
        <v>0</v>
      </c>
      <c r="JL196">
        <f>IF(Table1[[#This Row],[PaRes]]="INT",1,0)</f>
        <v>0</v>
      </c>
      <c r="JM196">
        <f>IF(Table1[[#This Row],[pff_PENALTY]]&lt;&gt;"",1,0)</f>
        <v>0</v>
      </c>
      <c r="JN196">
        <f>Table1[[#This Row],[pff_PENYARDS]]</f>
        <v>0</v>
      </c>
      <c r="JO196">
        <f>IF(Table1[[#This Row],[S/End]]="TD",1,0)</f>
        <v>0</v>
      </c>
      <c r="JP196">
        <f>IF(OR(Table1[[#This Row],[S/End]]="FGGD"),1,0)</f>
        <v>0</v>
      </c>
      <c r="JQ196">
        <f>IF(OR(Table1[[#This Row],[S/End]]="FUM",Table1[[#This Row],[S/End]]="INT"),1,0)</f>
        <v>0</v>
      </c>
      <c r="JR196">
        <f>IF(AND(Table1[[#This Row],[Touchdown]]=1,Table1[[#This Row],[Pass Play]]=1),1,0)</f>
        <v>0</v>
      </c>
      <c r="JS196">
        <f t="shared" si="11"/>
        <v>0</v>
      </c>
      <c r="JT196">
        <f>IF(AND(OR(Table1[[#This Row],[Pass Play]]=1,Table1[[#This Row],[Rush Attempts]]=1),Table1[[#This Row],[Dn]]=3),1,0)</f>
        <v>0</v>
      </c>
      <c r="JU196">
        <f>IF(AND(Table1[[#This Row],[3rd down attempt]]=1,Table1[[#This Row],[EFF]]="Y"),1,0)</f>
        <v>0</v>
      </c>
      <c r="JV196">
        <f>IF(AND(Table1[[#This Row],[3rd down attempt]]=1,Table1[[#This Row],[Dist]]&gt;=7),1,0)</f>
        <v>0</v>
      </c>
      <c r="JW196">
        <f>IF(AND(OR(Table1[[#This Row],[Pass Play]]=1,Table1[[#This Row],[Rush Attempts]]=1),Table1[[#This Row],[Dn]]=4),1,0)</f>
        <v>0</v>
      </c>
      <c r="JX196">
        <f>IF(AND(Table1[[#This Row],[4th down attempt]]=1,Table1[[#This Row],[EFF]]="Y"),1,0)</f>
        <v>0</v>
      </c>
      <c r="JY196">
        <f>IF(AND(OR(Table1[[#This Row],[Pass Play]]=1,Table1[[#This Row],[Rush Attempts]]=1),Table1[[#This Row],[FPos]]&gt;=0,Table1[[#This Row],[FPos]]&lt;=20),1,0)</f>
        <v>0</v>
      </c>
      <c r="JZ196">
        <f>IF(AND(OR(Table1[[#This Row],[Pass Play]]=1,Table1[[#This Row],[Rush Attempts]]=1),Table1[[#This Row],[Dist]]&lt;=Table1[[#This Row],[Gn]]),1,0)</f>
        <v>0</v>
      </c>
      <c r="KA196">
        <f>IF(Table1[[#This Row],[S/End]]&lt;&gt;"",1,0)</f>
        <v>0</v>
      </c>
      <c r="KB196">
        <f>IF(Table1[[#This Row],[S/End]]="TD",1,0)</f>
        <v>0</v>
      </c>
      <c r="KC196">
        <f>IF(Table1[[#This Row],[S/End]]="FGGD",1,0)</f>
        <v>0</v>
      </c>
      <c r="KD196">
        <f>IF(AND(OR(Table1[[#This Row],[Pass Play]]=1,Table1[[#This Row],[Rush Attempts]]=1),Table1[[#This Row],[Gn]]&lt;0),1,0)</f>
        <v>0</v>
      </c>
      <c r="KE196" s="375">
        <f>IF(AND(Table1[[#This Row],[pff_DRVENDPSN]]=3,Table1[[#This Row],[pff_DRVENDEVENT]]="PUNT"),1,0)</f>
        <v>0</v>
      </c>
    </row>
    <row r="197" spans="1:291" hidden="1">
      <c r="A197">
        <v>5</v>
      </c>
      <c r="B197">
        <v>2104</v>
      </c>
      <c r="C197" t="s">
        <v>14478</v>
      </c>
      <c r="D197">
        <v>1</v>
      </c>
      <c r="E197">
        <v>2</v>
      </c>
      <c r="F197">
        <v>10</v>
      </c>
      <c r="G197">
        <v>11</v>
      </c>
      <c r="H197">
        <v>35</v>
      </c>
      <c r="J197" t="s">
        <v>254</v>
      </c>
      <c r="K197">
        <v>11</v>
      </c>
      <c r="L197">
        <v>11</v>
      </c>
      <c r="M197" t="s">
        <v>4369</v>
      </c>
      <c r="N197" t="s">
        <v>978</v>
      </c>
      <c r="P197" t="s">
        <v>979</v>
      </c>
      <c r="R197" t="s">
        <v>2574</v>
      </c>
      <c r="W197" t="s">
        <v>253</v>
      </c>
      <c r="X197" t="s">
        <v>3292</v>
      </c>
      <c r="Y197" t="s">
        <v>3293</v>
      </c>
      <c r="Z197" t="s">
        <v>3293</v>
      </c>
      <c r="AB197" t="s">
        <v>666</v>
      </c>
      <c r="AC197" t="s">
        <v>667</v>
      </c>
      <c r="AJ197">
        <v>12</v>
      </c>
      <c r="AK197" t="s">
        <v>327</v>
      </c>
      <c r="AP197">
        <v>15</v>
      </c>
      <c r="BJ197" t="s">
        <v>257</v>
      </c>
      <c r="BQ197">
        <f t="shared" si="9"/>
        <v>2</v>
      </c>
      <c r="BR197">
        <f t="shared" si="10"/>
        <v>0</v>
      </c>
      <c r="BT197" t="s">
        <v>275</v>
      </c>
      <c r="BV197">
        <v>0</v>
      </c>
      <c r="BX197">
        <v>0</v>
      </c>
      <c r="BY197" t="s">
        <v>4370</v>
      </c>
      <c r="BZ197" t="s">
        <v>4337</v>
      </c>
      <c r="CA197">
        <v>1</v>
      </c>
      <c r="CD197" s="3">
        <v>0.5444444444444444</v>
      </c>
      <c r="CE197" t="s">
        <v>294</v>
      </c>
      <c r="CF197" t="s">
        <v>4371</v>
      </c>
      <c r="CG197">
        <v>8</v>
      </c>
      <c r="CI197" t="s">
        <v>331</v>
      </c>
      <c r="CJ197">
        <v>0</v>
      </c>
      <c r="CK197" t="s">
        <v>4372</v>
      </c>
      <c r="CL197" s="4">
        <v>38414</v>
      </c>
      <c r="CM197" t="s">
        <v>4373</v>
      </c>
      <c r="CN197" t="s">
        <v>4374</v>
      </c>
      <c r="CO197">
        <v>0</v>
      </c>
      <c r="CQ197" t="s">
        <v>269</v>
      </c>
      <c r="CR197" t="s">
        <v>4290</v>
      </c>
      <c r="CU197" t="s">
        <v>4375</v>
      </c>
      <c r="CW197">
        <v>0</v>
      </c>
      <c r="CY197">
        <v>5</v>
      </c>
      <c r="CZ197" t="s">
        <v>1242</v>
      </c>
      <c r="DA197">
        <v>14</v>
      </c>
      <c r="DB197">
        <v>13</v>
      </c>
      <c r="DC197" t="s">
        <v>1953</v>
      </c>
      <c r="DD197">
        <v>-18</v>
      </c>
      <c r="DF197" t="s">
        <v>4332</v>
      </c>
      <c r="DK197">
        <v>11</v>
      </c>
      <c r="DL197" s="4">
        <v>44463</v>
      </c>
      <c r="DM197">
        <v>20177</v>
      </c>
      <c r="DN197">
        <v>2021</v>
      </c>
      <c r="DO197">
        <v>0</v>
      </c>
      <c r="DQ197">
        <v>79539</v>
      </c>
      <c r="DR197">
        <v>7</v>
      </c>
      <c r="DU197" t="s">
        <v>257</v>
      </c>
      <c r="DV197" t="s">
        <v>274</v>
      </c>
      <c r="DX197">
        <v>0</v>
      </c>
      <c r="DY197" t="s">
        <v>4290</v>
      </c>
      <c r="EA197" t="s">
        <v>4376</v>
      </c>
      <c r="EE197">
        <v>0</v>
      </c>
      <c r="EF197" t="s">
        <v>4377</v>
      </c>
      <c r="EG197" t="s">
        <v>675</v>
      </c>
      <c r="EH197">
        <v>0</v>
      </c>
      <c r="EJ197" t="s">
        <v>340</v>
      </c>
      <c r="EK197" t="s">
        <v>4378</v>
      </c>
      <c r="EL197" t="s">
        <v>4379</v>
      </c>
      <c r="EM197" t="s">
        <v>4380</v>
      </c>
      <c r="EN197" t="s">
        <v>4381</v>
      </c>
      <c r="EO197" t="s">
        <v>282</v>
      </c>
      <c r="EP197" t="s">
        <v>1152</v>
      </c>
      <c r="EQ197">
        <v>0</v>
      </c>
      <c r="ER197" t="s">
        <v>491</v>
      </c>
      <c r="ET197" t="s">
        <v>4382</v>
      </c>
      <c r="EU197">
        <v>11</v>
      </c>
      <c r="EV197" t="s">
        <v>348</v>
      </c>
      <c r="EW197" t="s">
        <v>1983</v>
      </c>
      <c r="EX197" t="s">
        <v>4383</v>
      </c>
      <c r="EY197" t="s">
        <v>1005</v>
      </c>
      <c r="FB197" t="s">
        <v>499</v>
      </c>
      <c r="FC197" t="s">
        <v>4384</v>
      </c>
      <c r="FE197">
        <v>0</v>
      </c>
      <c r="FF197">
        <v>7</v>
      </c>
      <c r="FJ197" t="s">
        <v>4385</v>
      </c>
      <c r="FK197" t="s">
        <v>4386</v>
      </c>
      <c r="FL197">
        <v>0</v>
      </c>
      <c r="FN197">
        <v>0</v>
      </c>
      <c r="FO197" t="s">
        <v>4376</v>
      </c>
      <c r="FP197" t="s">
        <v>1115</v>
      </c>
      <c r="FQ197">
        <v>0</v>
      </c>
      <c r="FS197" t="s">
        <v>462</v>
      </c>
      <c r="FV197" t="s">
        <v>777</v>
      </c>
      <c r="FY197">
        <v>0</v>
      </c>
      <c r="GA197">
        <v>0</v>
      </c>
      <c r="GB197">
        <v>0</v>
      </c>
      <c r="GC197">
        <v>0</v>
      </c>
      <c r="GE197" t="s">
        <v>355</v>
      </c>
      <c r="GF197">
        <v>1</v>
      </c>
      <c r="GG197" t="s">
        <v>257</v>
      </c>
      <c r="GH197">
        <v>3.4</v>
      </c>
      <c r="GI197">
        <v>3.5</v>
      </c>
      <c r="GJ197">
        <v>0</v>
      </c>
      <c r="GK197">
        <v>0</v>
      </c>
      <c r="GM197" t="s">
        <v>4387</v>
      </c>
      <c r="GN197">
        <v>0</v>
      </c>
      <c r="GO197">
        <v>0</v>
      </c>
      <c r="GP197" t="s">
        <v>713</v>
      </c>
      <c r="GQ197" t="s">
        <v>779</v>
      </c>
      <c r="GR197">
        <v>35</v>
      </c>
      <c r="HA197" t="s">
        <v>4388</v>
      </c>
      <c r="HC197" t="s">
        <v>294</v>
      </c>
      <c r="HD197" t="s">
        <v>313</v>
      </c>
      <c r="HE197" t="s">
        <v>4389</v>
      </c>
      <c r="HF197">
        <v>0</v>
      </c>
      <c r="HG197">
        <v>11</v>
      </c>
      <c r="HH197">
        <v>0</v>
      </c>
      <c r="HI197" t="s">
        <v>275</v>
      </c>
      <c r="HL197">
        <v>1</v>
      </c>
      <c r="HM197" t="s">
        <v>4332</v>
      </c>
      <c r="HO197" t="s">
        <v>4299</v>
      </c>
      <c r="HP197" t="s">
        <v>4390</v>
      </c>
      <c r="HQ197" t="s">
        <v>4391</v>
      </c>
      <c r="HR197" t="s">
        <v>4392</v>
      </c>
      <c r="HT197" t="s">
        <v>4393</v>
      </c>
      <c r="HW197">
        <v>24</v>
      </c>
      <c r="HX197">
        <v>4027015</v>
      </c>
      <c r="HY197" t="s">
        <v>4394</v>
      </c>
      <c r="HZ197">
        <v>4026973</v>
      </c>
      <c r="IC197">
        <v>0.5</v>
      </c>
      <c r="ID197">
        <v>1</v>
      </c>
      <c r="IM197">
        <v>6</v>
      </c>
      <c r="IQ197" t="s">
        <v>4332</v>
      </c>
      <c r="IU197">
        <v>4</v>
      </c>
      <c r="IV197">
        <f>IF(AND(Table1[[#This Row],[R/P]]="P",Table1[[#This Row],[PaRes]]&lt;&gt;"SCRBL",Table1[[#This Row],[PaRes]]&lt;&gt;"RUN",Table1[[#This Row],[Penalty]]&lt;&gt;1),1,0)</f>
        <v>1</v>
      </c>
      <c r="IW197">
        <f>IF(AND(Table1[[#This Row],[Pass Play]]=1,Table1[[#This Row],[PaRes]]&lt;&gt;"SAC"),1,0)</f>
        <v>1</v>
      </c>
      <c r="IX197">
        <f>IF(Table1[[#This Row],[PaRes]]="COM",1,0)</f>
        <v>1</v>
      </c>
      <c r="IY197">
        <f>IF(Table1[[#This Row],[Pass Play]]=1,Table1[[#This Row],[Gn]],0)</f>
        <v>11</v>
      </c>
      <c r="IZ197">
        <f>IF(AND(Table1[[#This Row],[Pass Play]]=1,Table1[[#This Row],[EFF]]="Y"),1,0)</f>
        <v>1</v>
      </c>
      <c r="JA197">
        <f>IF(AND(Table1[[#This Row],[Pass Play]]=1,Table1[[#This Row],[EFF]]="Y"),Table1[[#This Row],[Gn]],0)</f>
        <v>11</v>
      </c>
      <c r="JB197">
        <f>IF(AND(Table1[[#This Row],[Pass Play]]=1,Table1[[#This Row],[Gn]]&gt;=15),1,0)</f>
        <v>0</v>
      </c>
      <c r="JC197">
        <f>IF(AND(Table1[[#This Row],[Pass Play]]=1,Table1[[#This Row],[Big Play Passes]]=1),Table1[[#This Row],[Gn]],0)</f>
        <v>0</v>
      </c>
      <c r="JD197">
        <f>IF(AND(OR(Table1[[#This Row],[R/P]]="R",Table1[[#This Row],[PaRes]]="SCRBL",Table1[[#This Row],[PaRes]]="RUN"),Table1[[#This Row],[Penalty]]&lt;&gt;1),1,0)</f>
        <v>0</v>
      </c>
      <c r="JE197">
        <f>IF(Table1[[#This Row],[Rush Attempts]]=1,Table1[[#This Row],[Gn]],0)</f>
        <v>0</v>
      </c>
      <c r="JF197">
        <f>IF(AND(Table1[[#This Row],[Rush Attempts]]=1,Table1[[#This Row],[EFF]]="Y"),1,0)</f>
        <v>0</v>
      </c>
      <c r="JG197">
        <f>IF(AND(Table1[[#This Row],[Rush Attempts]]=1,Table1[[#This Row],[EFF]]="Y"),Table1[[#This Row],[Gn]],0)</f>
        <v>0</v>
      </c>
      <c r="JH197">
        <f>IF(AND(Table1[[#This Row],[Rush Attempts]]=1,Table1[[#This Row],[Gn]]&gt;=10),1,0)</f>
        <v>0</v>
      </c>
      <c r="JI197">
        <f>IF(AND(Table1[[#This Row],[Rush Attempts]]=1,Table1[[#This Row],[Big Play Run]]=1),Table1[[#This Row],[Gn]],0)</f>
        <v>0</v>
      </c>
      <c r="JJ197">
        <f>IF(Table1[[#This Row],[PaRes]]="SAC",1,0)</f>
        <v>0</v>
      </c>
      <c r="JK197">
        <f>IF(Table1[[#This Row],[Sacks]]=1,Table1[[#This Row],[Gn]],0)</f>
        <v>0</v>
      </c>
      <c r="JL197">
        <f>IF(Table1[[#This Row],[PaRes]]="INT",1,0)</f>
        <v>0</v>
      </c>
      <c r="JM197">
        <f>IF(Table1[[#This Row],[pff_PENALTY]]&lt;&gt;"",1,0)</f>
        <v>0</v>
      </c>
      <c r="JN197">
        <f>Table1[[#This Row],[pff_PENYARDS]]</f>
        <v>0</v>
      </c>
      <c r="JO197">
        <f>IF(Table1[[#This Row],[S/End]]="TD",1,0)</f>
        <v>0</v>
      </c>
      <c r="JP197">
        <f>IF(OR(Table1[[#This Row],[S/End]]="FGGD"),1,0)</f>
        <v>0</v>
      </c>
      <c r="JQ197">
        <f>IF(OR(Table1[[#This Row],[S/End]]="FUM",Table1[[#This Row],[S/End]]="INT"),1,0)</f>
        <v>0</v>
      </c>
      <c r="JR197">
        <f>IF(AND(Table1[[#This Row],[Touchdown]]=1,Table1[[#This Row],[Pass Play]]=1),1,0)</f>
        <v>0</v>
      </c>
      <c r="JS197">
        <f t="shared" si="11"/>
        <v>0</v>
      </c>
      <c r="JT197">
        <f>IF(AND(OR(Table1[[#This Row],[Pass Play]]=1,Table1[[#This Row],[Rush Attempts]]=1),Table1[[#This Row],[Dn]]=3),1,0)</f>
        <v>0</v>
      </c>
      <c r="JU197">
        <f>IF(AND(Table1[[#This Row],[3rd down attempt]]=1,Table1[[#This Row],[EFF]]="Y"),1,0)</f>
        <v>0</v>
      </c>
      <c r="JV197">
        <f>IF(AND(Table1[[#This Row],[3rd down attempt]]=1,Table1[[#This Row],[Dist]]&gt;=7),1,0)</f>
        <v>0</v>
      </c>
      <c r="JW197">
        <f>IF(AND(OR(Table1[[#This Row],[Pass Play]]=1,Table1[[#This Row],[Rush Attempts]]=1),Table1[[#This Row],[Dn]]=4),1,0)</f>
        <v>0</v>
      </c>
      <c r="JX197">
        <f>IF(AND(Table1[[#This Row],[4th down attempt]]=1,Table1[[#This Row],[EFF]]="Y"),1,0)</f>
        <v>0</v>
      </c>
      <c r="JY197">
        <f>IF(AND(OR(Table1[[#This Row],[Pass Play]]=1,Table1[[#This Row],[Rush Attempts]]=1),Table1[[#This Row],[FPos]]&gt;=0,Table1[[#This Row],[FPos]]&lt;=20),1,0)</f>
        <v>0</v>
      </c>
      <c r="JZ197">
        <f>IF(AND(OR(Table1[[#This Row],[Pass Play]]=1,Table1[[#This Row],[Rush Attempts]]=1),Table1[[#This Row],[Dist]]&lt;=Table1[[#This Row],[Gn]]),1,0)</f>
        <v>1</v>
      </c>
      <c r="KA197">
        <f>IF(Table1[[#This Row],[S/End]]&lt;&gt;"",1,0)</f>
        <v>0</v>
      </c>
      <c r="KB197">
        <f>IF(Table1[[#This Row],[S/End]]="TD",1,0)</f>
        <v>0</v>
      </c>
      <c r="KC197">
        <f>IF(Table1[[#This Row],[S/End]]="FGGD",1,0)</f>
        <v>0</v>
      </c>
      <c r="KD197">
        <f>IF(AND(OR(Table1[[#This Row],[Pass Play]]=1,Table1[[#This Row],[Rush Attempts]]=1),Table1[[#This Row],[Gn]]&lt;0),1,0)</f>
        <v>0</v>
      </c>
      <c r="KE197" s="375">
        <f>IF(AND(Table1[[#This Row],[pff_DRVENDPSN]]=3,Table1[[#This Row],[pff_DRVENDEVENT]]="PUNT"),1,0)</f>
        <v>0</v>
      </c>
    </row>
    <row r="198" spans="1:291" hidden="1">
      <c r="A198">
        <v>6</v>
      </c>
      <c r="B198">
        <v>2104</v>
      </c>
      <c r="C198" t="s">
        <v>14478</v>
      </c>
      <c r="D198">
        <v>1</v>
      </c>
      <c r="E198">
        <v>1</v>
      </c>
      <c r="F198">
        <v>10</v>
      </c>
      <c r="H198">
        <v>24</v>
      </c>
      <c r="J198" t="s">
        <v>298</v>
      </c>
      <c r="K198">
        <v>11</v>
      </c>
      <c r="L198" t="s">
        <v>3394</v>
      </c>
      <c r="M198" t="s">
        <v>4396</v>
      </c>
      <c r="N198" t="s">
        <v>1095</v>
      </c>
      <c r="P198" t="s">
        <v>1096</v>
      </c>
      <c r="S198" t="s">
        <v>1014</v>
      </c>
      <c r="T198" t="s">
        <v>872</v>
      </c>
      <c r="W198" t="s">
        <v>257</v>
      </c>
      <c r="X198" t="s">
        <v>1097</v>
      </c>
      <c r="AE198" t="s">
        <v>1098</v>
      </c>
      <c r="AF198" t="s">
        <v>1099</v>
      </c>
      <c r="AG198" t="s">
        <v>1097</v>
      </c>
      <c r="AH198" t="s">
        <v>257</v>
      </c>
      <c r="AJ198">
        <v>22</v>
      </c>
      <c r="AP198">
        <v>15</v>
      </c>
      <c r="BQ198">
        <f t="shared" si="9"/>
        <v>0</v>
      </c>
      <c r="BR198">
        <f t="shared" si="10"/>
        <v>10</v>
      </c>
      <c r="BT198" t="s">
        <v>275</v>
      </c>
      <c r="BV198">
        <v>0</v>
      </c>
      <c r="BX198">
        <v>0</v>
      </c>
      <c r="BY198" t="s">
        <v>4397</v>
      </c>
      <c r="CD198" s="3">
        <v>0.51736111111111105</v>
      </c>
      <c r="CF198" t="s">
        <v>4398</v>
      </c>
      <c r="CJ198">
        <v>0</v>
      </c>
      <c r="CK198" t="s">
        <v>4399</v>
      </c>
      <c r="CL198" s="4">
        <v>38414</v>
      </c>
      <c r="CM198" t="s">
        <v>4400</v>
      </c>
      <c r="CN198" t="s">
        <v>4401</v>
      </c>
      <c r="CO198">
        <v>0</v>
      </c>
      <c r="CQ198" t="s">
        <v>282</v>
      </c>
      <c r="CR198" t="s">
        <v>4290</v>
      </c>
      <c r="CU198" t="s">
        <v>4402</v>
      </c>
      <c r="CW198">
        <v>0</v>
      </c>
      <c r="CY198">
        <v>6</v>
      </c>
      <c r="CZ198" t="s">
        <v>1242</v>
      </c>
      <c r="DA198">
        <v>14</v>
      </c>
      <c r="DB198">
        <v>13</v>
      </c>
      <c r="DC198" t="s">
        <v>1953</v>
      </c>
      <c r="DD198">
        <v>-18</v>
      </c>
      <c r="DF198" t="s">
        <v>4376</v>
      </c>
      <c r="DK198">
        <v>-5</v>
      </c>
      <c r="DL198" s="4">
        <v>44463</v>
      </c>
      <c r="DM198">
        <v>20177</v>
      </c>
      <c r="DN198">
        <v>2021</v>
      </c>
      <c r="DO198">
        <v>0</v>
      </c>
      <c r="DQ198">
        <v>79539</v>
      </c>
      <c r="DR198">
        <v>8</v>
      </c>
      <c r="DU198" t="s">
        <v>257</v>
      </c>
      <c r="DV198" t="s">
        <v>274</v>
      </c>
      <c r="DX198">
        <v>0</v>
      </c>
      <c r="DY198" t="s">
        <v>4290</v>
      </c>
      <c r="EE198">
        <v>0</v>
      </c>
      <c r="EF198" t="s">
        <v>4403</v>
      </c>
      <c r="EG198" t="s">
        <v>675</v>
      </c>
      <c r="EH198">
        <v>1</v>
      </c>
      <c r="EJ198" t="s">
        <v>340</v>
      </c>
      <c r="EK198" t="s">
        <v>4404</v>
      </c>
      <c r="EL198" t="s">
        <v>4405</v>
      </c>
      <c r="EM198" t="s">
        <v>4406</v>
      </c>
      <c r="EN198" t="s">
        <v>772</v>
      </c>
      <c r="EO198" t="s">
        <v>269</v>
      </c>
      <c r="EP198" t="s">
        <v>1982</v>
      </c>
      <c r="EQ198">
        <v>1</v>
      </c>
      <c r="ET198" t="s">
        <v>4407</v>
      </c>
      <c r="FE198">
        <v>0</v>
      </c>
      <c r="FF198">
        <v>6</v>
      </c>
      <c r="FG198" t="s">
        <v>621</v>
      </c>
      <c r="FI198" t="s">
        <v>621</v>
      </c>
      <c r="FJ198" t="s">
        <v>4408</v>
      </c>
      <c r="FL198">
        <v>0</v>
      </c>
      <c r="FN198">
        <v>0</v>
      </c>
      <c r="FQ198">
        <v>0</v>
      </c>
      <c r="FS198" t="s">
        <v>395</v>
      </c>
      <c r="FU198" t="s">
        <v>257</v>
      </c>
      <c r="FV198" t="s">
        <v>496</v>
      </c>
      <c r="FW198" t="s">
        <v>431</v>
      </c>
      <c r="FX198" t="s">
        <v>432</v>
      </c>
      <c r="FY198">
        <v>0</v>
      </c>
      <c r="GA198">
        <v>0</v>
      </c>
      <c r="GB198">
        <v>0</v>
      </c>
      <c r="GC198">
        <v>0</v>
      </c>
      <c r="GD198" t="s">
        <v>4409</v>
      </c>
      <c r="GE198" t="s">
        <v>355</v>
      </c>
      <c r="GF198">
        <v>0</v>
      </c>
      <c r="GG198" t="s">
        <v>274</v>
      </c>
      <c r="GJ198">
        <v>1</v>
      </c>
      <c r="GK198">
        <v>0</v>
      </c>
      <c r="GM198" t="s">
        <v>4410</v>
      </c>
      <c r="GO198">
        <v>2</v>
      </c>
      <c r="HA198" t="s">
        <v>4411</v>
      </c>
      <c r="HC198" t="s">
        <v>313</v>
      </c>
      <c r="HD198" t="s">
        <v>294</v>
      </c>
      <c r="HE198" t="s">
        <v>4412</v>
      </c>
      <c r="HF198">
        <v>1</v>
      </c>
      <c r="HG198">
        <v>11</v>
      </c>
      <c r="HH198">
        <v>0</v>
      </c>
      <c r="HI198" t="s">
        <v>275</v>
      </c>
      <c r="HL198">
        <v>0</v>
      </c>
      <c r="HU198" t="s">
        <v>4413</v>
      </c>
      <c r="HV198">
        <v>-5</v>
      </c>
      <c r="HW198">
        <v>29</v>
      </c>
      <c r="HX198">
        <v>4027253</v>
      </c>
      <c r="HY198" t="s">
        <v>4414</v>
      </c>
      <c r="HZ198">
        <v>4027015</v>
      </c>
      <c r="IC198">
        <v>0</v>
      </c>
      <c r="ID198">
        <v>0</v>
      </c>
      <c r="IM198">
        <v>7</v>
      </c>
      <c r="IO198" t="s">
        <v>4376</v>
      </c>
      <c r="IQ198" t="s">
        <v>4376</v>
      </c>
      <c r="IU198">
        <v>4</v>
      </c>
      <c r="IV198">
        <f>IF(AND(Table1[[#This Row],[R/P]]="P",Table1[[#This Row],[PaRes]]&lt;&gt;"SCRBL",Table1[[#This Row],[PaRes]]&lt;&gt;"RUN",Table1[[#This Row],[Penalty]]&lt;&gt;1),1,0)</f>
        <v>0</v>
      </c>
      <c r="IW198">
        <f>IF(AND(Table1[[#This Row],[Pass Play]]=1,Table1[[#This Row],[PaRes]]&lt;&gt;"SAC"),1,0)</f>
        <v>0</v>
      </c>
      <c r="IX198">
        <f>IF(Table1[[#This Row],[PaRes]]="COM",1,0)</f>
        <v>0</v>
      </c>
      <c r="IY198">
        <f>IF(Table1[[#This Row],[Pass Play]]=1,Table1[[#This Row],[Gn]],0)</f>
        <v>0</v>
      </c>
      <c r="IZ198">
        <f>IF(AND(Table1[[#This Row],[Pass Play]]=1,Table1[[#This Row],[EFF]]="Y"),1,0)</f>
        <v>0</v>
      </c>
      <c r="JA198">
        <f>IF(AND(Table1[[#This Row],[Pass Play]]=1,Table1[[#This Row],[EFF]]="Y"),Table1[[#This Row],[Gn]],0)</f>
        <v>0</v>
      </c>
      <c r="JB198">
        <f>IF(AND(Table1[[#This Row],[Pass Play]]=1,Table1[[#This Row],[Gn]]&gt;=15),1,0)</f>
        <v>0</v>
      </c>
      <c r="JC198">
        <f>IF(AND(Table1[[#This Row],[Pass Play]]=1,Table1[[#This Row],[Big Play Passes]]=1),Table1[[#This Row],[Gn]],0)</f>
        <v>0</v>
      </c>
      <c r="JD198">
        <f>IF(AND(OR(Table1[[#This Row],[R/P]]="R",Table1[[#This Row],[PaRes]]="SCRBL",Table1[[#This Row],[PaRes]]="RUN"),Table1[[#This Row],[Penalty]]&lt;&gt;1),1,0)</f>
        <v>0</v>
      </c>
      <c r="JE198">
        <f>IF(Table1[[#This Row],[Rush Attempts]]=1,Table1[[#This Row],[Gn]],0)</f>
        <v>0</v>
      </c>
      <c r="JF198">
        <f>IF(AND(Table1[[#This Row],[Rush Attempts]]=1,Table1[[#This Row],[EFF]]="Y"),1,0)</f>
        <v>0</v>
      </c>
      <c r="JG198">
        <f>IF(AND(Table1[[#This Row],[Rush Attempts]]=1,Table1[[#This Row],[EFF]]="Y"),Table1[[#This Row],[Gn]],0)</f>
        <v>0</v>
      </c>
      <c r="JH198">
        <f>IF(AND(Table1[[#This Row],[Rush Attempts]]=1,Table1[[#This Row],[Gn]]&gt;=10),1,0)</f>
        <v>0</v>
      </c>
      <c r="JI198">
        <f>IF(AND(Table1[[#This Row],[Rush Attempts]]=1,Table1[[#This Row],[Big Play Run]]=1),Table1[[#This Row],[Gn]],0)</f>
        <v>0</v>
      </c>
      <c r="JJ198">
        <f>IF(Table1[[#This Row],[PaRes]]="SAC",1,0)</f>
        <v>0</v>
      </c>
      <c r="JK198">
        <f>IF(Table1[[#This Row],[Sacks]]=1,Table1[[#This Row],[Gn]],0)</f>
        <v>0</v>
      </c>
      <c r="JL198">
        <f>IF(Table1[[#This Row],[PaRes]]="INT",1,0)</f>
        <v>0</v>
      </c>
      <c r="JM198">
        <f>IF(Table1[[#This Row],[pff_PENALTY]]&lt;&gt;"",1,0)</f>
        <v>1</v>
      </c>
      <c r="JN198">
        <f>Table1[[#This Row],[pff_PENYARDS]]</f>
        <v>-5</v>
      </c>
      <c r="JO198">
        <f>IF(Table1[[#This Row],[S/End]]="TD",1,0)</f>
        <v>0</v>
      </c>
      <c r="JP198">
        <f>IF(OR(Table1[[#This Row],[S/End]]="FGGD"),1,0)</f>
        <v>0</v>
      </c>
      <c r="JQ198">
        <f>IF(OR(Table1[[#This Row],[S/End]]="FUM",Table1[[#This Row],[S/End]]="INT"),1,0)</f>
        <v>0</v>
      </c>
      <c r="JR198">
        <f>IF(AND(Table1[[#This Row],[Touchdown]]=1,Table1[[#This Row],[Pass Play]]=1),1,0)</f>
        <v>0</v>
      </c>
      <c r="JS198">
        <f t="shared" si="11"/>
        <v>0</v>
      </c>
      <c r="JT198">
        <f>IF(AND(OR(Table1[[#This Row],[Pass Play]]=1,Table1[[#This Row],[Rush Attempts]]=1),Table1[[#This Row],[Dn]]=3),1,0)</f>
        <v>0</v>
      </c>
      <c r="JU198">
        <f>IF(AND(Table1[[#This Row],[3rd down attempt]]=1,Table1[[#This Row],[EFF]]="Y"),1,0)</f>
        <v>0</v>
      </c>
      <c r="JV198">
        <f>IF(AND(Table1[[#This Row],[3rd down attempt]]=1,Table1[[#This Row],[Dist]]&gt;=7),1,0)</f>
        <v>0</v>
      </c>
      <c r="JW198">
        <f>IF(AND(OR(Table1[[#This Row],[Pass Play]]=1,Table1[[#This Row],[Rush Attempts]]=1),Table1[[#This Row],[Dn]]=4),1,0)</f>
        <v>0</v>
      </c>
      <c r="JX198">
        <f>IF(AND(Table1[[#This Row],[4th down attempt]]=1,Table1[[#This Row],[EFF]]="Y"),1,0)</f>
        <v>0</v>
      </c>
      <c r="JY198">
        <f>IF(AND(OR(Table1[[#This Row],[Pass Play]]=1,Table1[[#This Row],[Rush Attempts]]=1),Table1[[#This Row],[FPos]]&gt;=0,Table1[[#This Row],[FPos]]&lt;=20),1,0)</f>
        <v>0</v>
      </c>
      <c r="JZ198">
        <f>IF(AND(OR(Table1[[#This Row],[Pass Play]]=1,Table1[[#This Row],[Rush Attempts]]=1),Table1[[#This Row],[Dist]]&lt;=Table1[[#This Row],[Gn]]),1,0)</f>
        <v>0</v>
      </c>
      <c r="KA198">
        <f>IF(Table1[[#This Row],[S/End]]&lt;&gt;"",1,0)</f>
        <v>0</v>
      </c>
      <c r="KB198">
        <f>IF(Table1[[#This Row],[S/End]]="TD",1,0)</f>
        <v>0</v>
      </c>
      <c r="KC198">
        <f>IF(Table1[[#This Row],[S/End]]="FGGD",1,0)</f>
        <v>0</v>
      </c>
      <c r="KD198">
        <f>IF(AND(OR(Table1[[#This Row],[Pass Play]]=1,Table1[[#This Row],[Rush Attempts]]=1),Table1[[#This Row],[Gn]]&lt;0),1,0)</f>
        <v>0</v>
      </c>
      <c r="KE198" s="375">
        <f>IF(AND(Table1[[#This Row],[pff_DRVENDPSN]]=3,Table1[[#This Row],[pff_DRVENDEVENT]]="PUNT"),1,0)</f>
        <v>0</v>
      </c>
    </row>
    <row r="199" spans="1:291" hidden="1">
      <c r="A199">
        <v>7</v>
      </c>
      <c r="B199">
        <v>2104</v>
      </c>
      <c r="C199" t="s">
        <v>14478</v>
      </c>
      <c r="D199">
        <v>1</v>
      </c>
      <c r="E199">
        <v>1</v>
      </c>
      <c r="F199">
        <v>15</v>
      </c>
      <c r="G199">
        <v>0</v>
      </c>
      <c r="H199">
        <v>29</v>
      </c>
      <c r="J199" t="s">
        <v>298</v>
      </c>
      <c r="K199">
        <v>11</v>
      </c>
      <c r="L199" t="s">
        <v>471</v>
      </c>
      <c r="M199" t="s">
        <v>904</v>
      </c>
      <c r="N199" t="s">
        <v>827</v>
      </c>
      <c r="P199" t="s">
        <v>905</v>
      </c>
      <c r="W199" t="s">
        <v>253</v>
      </c>
      <c r="X199" t="s">
        <v>4416</v>
      </c>
      <c r="Y199" t="s">
        <v>937</v>
      </c>
      <c r="Z199" t="s">
        <v>4417</v>
      </c>
      <c r="AB199" t="s">
        <v>325</v>
      </c>
      <c r="AC199" t="s">
        <v>326</v>
      </c>
      <c r="AK199" t="s">
        <v>756</v>
      </c>
      <c r="AP199">
        <v>15</v>
      </c>
      <c r="BJ199" t="s">
        <v>257</v>
      </c>
      <c r="BQ199">
        <f t="shared" si="9"/>
        <v>3</v>
      </c>
      <c r="BR199">
        <f t="shared" si="10"/>
        <v>0</v>
      </c>
      <c r="BT199" t="s">
        <v>275</v>
      </c>
      <c r="BV199">
        <v>0</v>
      </c>
      <c r="BX199">
        <v>1</v>
      </c>
      <c r="BY199" t="s">
        <v>4418</v>
      </c>
      <c r="CA199">
        <v>0</v>
      </c>
      <c r="CD199" s="3">
        <v>0.49791666666666662</v>
      </c>
      <c r="CE199" t="s">
        <v>294</v>
      </c>
      <c r="CF199" t="s">
        <v>4419</v>
      </c>
      <c r="CG199">
        <v>8</v>
      </c>
      <c r="CI199" t="s">
        <v>331</v>
      </c>
      <c r="CJ199">
        <v>1</v>
      </c>
      <c r="CK199" t="s">
        <v>4420</v>
      </c>
      <c r="CL199" s="4">
        <v>38414</v>
      </c>
      <c r="CM199" t="s">
        <v>4421</v>
      </c>
      <c r="CN199" t="s">
        <v>4422</v>
      </c>
      <c r="CO199">
        <v>0</v>
      </c>
      <c r="CQ199" t="s">
        <v>282</v>
      </c>
      <c r="CR199" t="s">
        <v>4290</v>
      </c>
      <c r="CU199" t="s">
        <v>4423</v>
      </c>
      <c r="CW199">
        <v>0</v>
      </c>
      <c r="CY199">
        <v>7</v>
      </c>
      <c r="CZ199" t="s">
        <v>1242</v>
      </c>
      <c r="DA199">
        <v>14</v>
      </c>
      <c r="DB199">
        <v>13</v>
      </c>
      <c r="DC199" t="s">
        <v>1953</v>
      </c>
      <c r="DD199">
        <v>-18</v>
      </c>
      <c r="DK199">
        <v>0</v>
      </c>
      <c r="DL199" s="4">
        <v>44463</v>
      </c>
      <c r="DM199">
        <v>20177</v>
      </c>
      <c r="DN199">
        <v>2021</v>
      </c>
      <c r="DO199">
        <v>0</v>
      </c>
      <c r="DQ199">
        <v>79539</v>
      </c>
      <c r="DR199">
        <v>9</v>
      </c>
      <c r="DU199" t="s">
        <v>257</v>
      </c>
      <c r="DV199" t="s">
        <v>274</v>
      </c>
      <c r="DX199">
        <v>0</v>
      </c>
      <c r="DY199" t="s">
        <v>4290</v>
      </c>
      <c r="EB199" t="s">
        <v>2385</v>
      </c>
      <c r="EE199">
        <v>0</v>
      </c>
      <c r="EF199" t="s">
        <v>912</v>
      </c>
      <c r="EG199" t="s">
        <v>675</v>
      </c>
      <c r="EH199">
        <v>0</v>
      </c>
      <c r="EI199" t="s">
        <v>913</v>
      </c>
      <c r="EJ199" t="s">
        <v>340</v>
      </c>
      <c r="EK199" t="s">
        <v>4404</v>
      </c>
      <c r="EL199" t="s">
        <v>4424</v>
      </c>
      <c r="EM199" t="s">
        <v>4425</v>
      </c>
      <c r="EO199" t="s">
        <v>269</v>
      </c>
      <c r="EP199" t="s">
        <v>996</v>
      </c>
      <c r="EQ199">
        <v>0</v>
      </c>
      <c r="ER199" t="s">
        <v>491</v>
      </c>
      <c r="ES199" t="s">
        <v>4291</v>
      </c>
      <c r="ET199" t="s">
        <v>4426</v>
      </c>
      <c r="EU199">
        <v>35</v>
      </c>
      <c r="EV199" t="s">
        <v>274</v>
      </c>
      <c r="EW199" t="s">
        <v>1983</v>
      </c>
      <c r="EX199" t="s">
        <v>1251</v>
      </c>
      <c r="EY199" t="s">
        <v>772</v>
      </c>
      <c r="FB199" t="s">
        <v>773</v>
      </c>
      <c r="FC199" t="s">
        <v>4427</v>
      </c>
      <c r="FE199">
        <v>0</v>
      </c>
      <c r="FF199">
        <v>3</v>
      </c>
      <c r="FJ199" t="s">
        <v>4428</v>
      </c>
      <c r="FL199">
        <v>0</v>
      </c>
      <c r="FN199">
        <v>0</v>
      </c>
      <c r="FQ199">
        <v>0</v>
      </c>
      <c r="FS199" t="s">
        <v>462</v>
      </c>
      <c r="FV199" t="s">
        <v>777</v>
      </c>
      <c r="FY199">
        <v>0</v>
      </c>
      <c r="GA199">
        <v>0</v>
      </c>
      <c r="GB199">
        <v>0</v>
      </c>
      <c r="GC199">
        <v>0</v>
      </c>
      <c r="GE199" t="s">
        <v>355</v>
      </c>
      <c r="GF199">
        <v>1</v>
      </c>
      <c r="GI199">
        <v>2.8</v>
      </c>
      <c r="GJ199">
        <v>0</v>
      </c>
      <c r="GK199">
        <v>0</v>
      </c>
      <c r="GM199" t="s">
        <v>4429</v>
      </c>
      <c r="GP199" t="s">
        <v>2349</v>
      </c>
      <c r="GR199">
        <v>4</v>
      </c>
      <c r="HA199" t="s">
        <v>4430</v>
      </c>
      <c r="HC199" t="s">
        <v>294</v>
      </c>
      <c r="HD199" t="s">
        <v>294</v>
      </c>
      <c r="HE199" t="s">
        <v>1942</v>
      </c>
      <c r="HF199">
        <v>0</v>
      </c>
      <c r="HG199">
        <v>11</v>
      </c>
      <c r="HH199">
        <v>0</v>
      </c>
      <c r="HI199" t="s">
        <v>275</v>
      </c>
      <c r="HL199" t="s">
        <v>1256</v>
      </c>
      <c r="HM199" t="s">
        <v>4291</v>
      </c>
      <c r="HO199" t="s">
        <v>4431</v>
      </c>
      <c r="HP199" t="s">
        <v>4432</v>
      </c>
      <c r="HQ199" t="s">
        <v>4433</v>
      </c>
      <c r="HR199" t="s">
        <v>4434</v>
      </c>
      <c r="HT199">
        <v>9</v>
      </c>
      <c r="HW199">
        <v>29</v>
      </c>
      <c r="HX199">
        <v>4027302</v>
      </c>
      <c r="HY199" t="s">
        <v>4291</v>
      </c>
      <c r="HZ199">
        <v>4027253</v>
      </c>
      <c r="IC199">
        <v>-0.5</v>
      </c>
      <c r="ID199">
        <v>1</v>
      </c>
      <c r="IM199">
        <v>8</v>
      </c>
      <c r="IU199">
        <v>4</v>
      </c>
      <c r="IV199">
        <f>IF(AND(Table1[[#This Row],[R/P]]="P",Table1[[#This Row],[PaRes]]&lt;&gt;"SCRBL",Table1[[#This Row],[PaRes]]&lt;&gt;"RUN",Table1[[#This Row],[Penalty]]&lt;&gt;1),1,0)</f>
        <v>1</v>
      </c>
      <c r="IW199">
        <f>IF(AND(Table1[[#This Row],[Pass Play]]=1,Table1[[#This Row],[PaRes]]&lt;&gt;"SAC"),1,0)</f>
        <v>1</v>
      </c>
      <c r="IX199">
        <f>IF(Table1[[#This Row],[PaRes]]="COM",1,0)</f>
        <v>0</v>
      </c>
      <c r="IY199">
        <f>IF(Table1[[#This Row],[Pass Play]]=1,Table1[[#This Row],[Gn]],0)</f>
        <v>0</v>
      </c>
      <c r="IZ199">
        <f>IF(AND(Table1[[#This Row],[Pass Play]]=1,Table1[[#This Row],[EFF]]="Y"),1,0)</f>
        <v>0</v>
      </c>
      <c r="JA199">
        <f>IF(AND(Table1[[#This Row],[Pass Play]]=1,Table1[[#This Row],[EFF]]="Y"),Table1[[#This Row],[Gn]],0)</f>
        <v>0</v>
      </c>
      <c r="JB199">
        <f>IF(AND(Table1[[#This Row],[Pass Play]]=1,Table1[[#This Row],[Gn]]&gt;=15),1,0)</f>
        <v>0</v>
      </c>
      <c r="JC199">
        <f>IF(AND(Table1[[#This Row],[Pass Play]]=1,Table1[[#This Row],[Big Play Passes]]=1),Table1[[#This Row],[Gn]],0)</f>
        <v>0</v>
      </c>
      <c r="JD199">
        <f>IF(AND(OR(Table1[[#This Row],[R/P]]="R",Table1[[#This Row],[PaRes]]="SCRBL",Table1[[#This Row],[PaRes]]="RUN"),Table1[[#This Row],[Penalty]]&lt;&gt;1),1,0)</f>
        <v>0</v>
      </c>
      <c r="JE199">
        <f>IF(Table1[[#This Row],[Rush Attempts]]=1,Table1[[#This Row],[Gn]],0)</f>
        <v>0</v>
      </c>
      <c r="JF199">
        <f>IF(AND(Table1[[#This Row],[Rush Attempts]]=1,Table1[[#This Row],[EFF]]="Y"),1,0)</f>
        <v>0</v>
      </c>
      <c r="JG199">
        <f>IF(AND(Table1[[#This Row],[Rush Attempts]]=1,Table1[[#This Row],[EFF]]="Y"),Table1[[#This Row],[Gn]],0)</f>
        <v>0</v>
      </c>
      <c r="JH199">
        <f>IF(AND(Table1[[#This Row],[Rush Attempts]]=1,Table1[[#This Row],[Gn]]&gt;=10),1,0)</f>
        <v>0</v>
      </c>
      <c r="JI199">
        <f>IF(AND(Table1[[#This Row],[Rush Attempts]]=1,Table1[[#This Row],[Big Play Run]]=1),Table1[[#This Row],[Gn]],0)</f>
        <v>0</v>
      </c>
      <c r="JJ199">
        <f>IF(Table1[[#This Row],[PaRes]]="SAC",1,0)</f>
        <v>0</v>
      </c>
      <c r="JK199">
        <f>IF(Table1[[#This Row],[Sacks]]=1,Table1[[#This Row],[Gn]],0)</f>
        <v>0</v>
      </c>
      <c r="JL199">
        <f>IF(Table1[[#This Row],[PaRes]]="INT",1,0)</f>
        <v>0</v>
      </c>
      <c r="JM199">
        <f>IF(Table1[[#This Row],[pff_PENALTY]]&lt;&gt;"",1,0)</f>
        <v>0</v>
      </c>
      <c r="JN199">
        <f>Table1[[#This Row],[pff_PENYARDS]]</f>
        <v>0</v>
      </c>
      <c r="JO199">
        <f>IF(Table1[[#This Row],[S/End]]="TD",1,0)</f>
        <v>0</v>
      </c>
      <c r="JP199">
        <f>IF(OR(Table1[[#This Row],[S/End]]="FGGD"),1,0)</f>
        <v>0</v>
      </c>
      <c r="JQ199">
        <f>IF(OR(Table1[[#This Row],[S/End]]="FUM",Table1[[#This Row],[S/End]]="INT"),1,0)</f>
        <v>0</v>
      </c>
      <c r="JR199">
        <f>IF(AND(Table1[[#This Row],[Touchdown]]=1,Table1[[#This Row],[Pass Play]]=1),1,0)</f>
        <v>0</v>
      </c>
      <c r="JS199">
        <f t="shared" si="11"/>
        <v>0</v>
      </c>
      <c r="JT199">
        <f>IF(AND(OR(Table1[[#This Row],[Pass Play]]=1,Table1[[#This Row],[Rush Attempts]]=1),Table1[[#This Row],[Dn]]=3),1,0)</f>
        <v>0</v>
      </c>
      <c r="JU199">
        <f>IF(AND(Table1[[#This Row],[3rd down attempt]]=1,Table1[[#This Row],[EFF]]="Y"),1,0)</f>
        <v>0</v>
      </c>
      <c r="JV199">
        <f>IF(AND(Table1[[#This Row],[3rd down attempt]]=1,Table1[[#This Row],[Dist]]&gt;=7),1,0)</f>
        <v>0</v>
      </c>
      <c r="JW199">
        <f>IF(AND(OR(Table1[[#This Row],[Pass Play]]=1,Table1[[#This Row],[Rush Attempts]]=1),Table1[[#This Row],[Dn]]=4),1,0)</f>
        <v>0</v>
      </c>
      <c r="JX199">
        <f>IF(AND(Table1[[#This Row],[4th down attempt]]=1,Table1[[#This Row],[EFF]]="Y"),1,0)</f>
        <v>0</v>
      </c>
      <c r="JY199">
        <f>IF(AND(OR(Table1[[#This Row],[Pass Play]]=1,Table1[[#This Row],[Rush Attempts]]=1),Table1[[#This Row],[FPos]]&gt;=0,Table1[[#This Row],[FPos]]&lt;=20),1,0)</f>
        <v>0</v>
      </c>
      <c r="JZ199">
        <f>IF(AND(OR(Table1[[#This Row],[Pass Play]]=1,Table1[[#This Row],[Rush Attempts]]=1),Table1[[#This Row],[Dist]]&lt;=Table1[[#This Row],[Gn]]),1,0)</f>
        <v>0</v>
      </c>
      <c r="KA199">
        <f>IF(Table1[[#This Row],[S/End]]&lt;&gt;"",1,0)</f>
        <v>0</v>
      </c>
      <c r="KB199">
        <f>IF(Table1[[#This Row],[S/End]]="TD",1,0)</f>
        <v>0</v>
      </c>
      <c r="KC199">
        <f>IF(Table1[[#This Row],[S/End]]="FGGD",1,0)</f>
        <v>0</v>
      </c>
      <c r="KD199">
        <f>IF(AND(OR(Table1[[#This Row],[Pass Play]]=1,Table1[[#This Row],[Rush Attempts]]=1),Table1[[#This Row],[Gn]]&lt;0),1,0)</f>
        <v>0</v>
      </c>
      <c r="KE199" s="375">
        <f>IF(AND(Table1[[#This Row],[pff_DRVENDPSN]]=3,Table1[[#This Row],[pff_DRVENDEVENT]]="PUNT"),1,0)</f>
        <v>0</v>
      </c>
    </row>
    <row r="200" spans="1:291" hidden="1">
      <c r="A200">
        <v>8</v>
      </c>
      <c r="B200">
        <v>2104</v>
      </c>
      <c r="C200" t="s">
        <v>14478</v>
      </c>
      <c r="D200">
        <v>1</v>
      </c>
      <c r="E200">
        <v>2</v>
      </c>
      <c r="F200">
        <v>15</v>
      </c>
      <c r="G200">
        <v>5</v>
      </c>
      <c r="H200">
        <v>29</v>
      </c>
      <c r="J200" t="s">
        <v>298</v>
      </c>
      <c r="K200">
        <v>11</v>
      </c>
      <c r="L200" t="s">
        <v>4436</v>
      </c>
      <c r="M200" t="s">
        <v>4437</v>
      </c>
      <c r="N200" t="s">
        <v>827</v>
      </c>
      <c r="P200" t="s">
        <v>4438</v>
      </c>
      <c r="W200" t="s">
        <v>257</v>
      </c>
      <c r="X200" t="s">
        <v>4439</v>
      </c>
      <c r="AE200" t="s">
        <v>411</v>
      </c>
      <c r="AF200" t="s">
        <v>412</v>
      </c>
      <c r="AG200" t="s">
        <v>4439</v>
      </c>
      <c r="AH200" t="s">
        <v>274</v>
      </c>
      <c r="AJ200">
        <v>20</v>
      </c>
      <c r="AP200">
        <v>15</v>
      </c>
      <c r="BJ200" t="s">
        <v>257</v>
      </c>
      <c r="BQ200">
        <f t="shared" si="9"/>
        <v>0</v>
      </c>
      <c r="BR200">
        <f t="shared" si="10"/>
        <v>11</v>
      </c>
      <c r="BT200" t="s">
        <v>275</v>
      </c>
      <c r="BV200">
        <v>0</v>
      </c>
      <c r="BX200">
        <v>0</v>
      </c>
      <c r="BY200" t="s">
        <v>4440</v>
      </c>
      <c r="BZ200" t="s">
        <v>4441</v>
      </c>
      <c r="CD200" s="3">
        <v>0.49305555555555558</v>
      </c>
      <c r="CF200" t="s">
        <v>4442</v>
      </c>
      <c r="CJ200">
        <v>0</v>
      </c>
      <c r="CK200" t="s">
        <v>4443</v>
      </c>
      <c r="CL200" s="4">
        <v>38414</v>
      </c>
      <c r="CM200" t="s">
        <v>4444</v>
      </c>
      <c r="CN200" t="s">
        <v>4445</v>
      </c>
      <c r="CO200">
        <v>0</v>
      </c>
      <c r="CQ200" t="s">
        <v>282</v>
      </c>
      <c r="CR200" t="s">
        <v>4290</v>
      </c>
      <c r="CU200" t="s">
        <v>4446</v>
      </c>
      <c r="CW200">
        <v>0</v>
      </c>
      <c r="CY200">
        <v>8</v>
      </c>
      <c r="CZ200" t="s">
        <v>1242</v>
      </c>
      <c r="DA200">
        <v>14</v>
      </c>
      <c r="DB200">
        <v>13</v>
      </c>
      <c r="DC200" t="s">
        <v>1953</v>
      </c>
      <c r="DD200">
        <v>-18</v>
      </c>
      <c r="DF200" t="s">
        <v>4447</v>
      </c>
      <c r="DK200">
        <v>5</v>
      </c>
      <c r="DL200" s="4">
        <v>44463</v>
      </c>
      <c r="DM200">
        <v>20177</v>
      </c>
      <c r="DN200">
        <v>2021</v>
      </c>
      <c r="DO200">
        <v>0</v>
      </c>
      <c r="DQ200">
        <v>79539</v>
      </c>
      <c r="DR200">
        <v>10</v>
      </c>
      <c r="DU200" t="s">
        <v>257</v>
      </c>
      <c r="DV200" t="s">
        <v>274</v>
      </c>
      <c r="DX200">
        <v>0</v>
      </c>
      <c r="DY200" t="s">
        <v>4290</v>
      </c>
      <c r="EE200">
        <v>0</v>
      </c>
      <c r="EF200" t="s">
        <v>836</v>
      </c>
      <c r="EG200" t="s">
        <v>675</v>
      </c>
      <c r="EH200">
        <v>0</v>
      </c>
      <c r="EI200" t="s">
        <v>837</v>
      </c>
      <c r="EJ200" t="s">
        <v>340</v>
      </c>
      <c r="EK200" t="s">
        <v>4448</v>
      </c>
      <c r="EL200" t="s">
        <v>4449</v>
      </c>
      <c r="EM200" t="s">
        <v>4450</v>
      </c>
      <c r="EN200" t="s">
        <v>4448</v>
      </c>
      <c r="EO200" t="s">
        <v>269</v>
      </c>
      <c r="EP200" t="s">
        <v>427</v>
      </c>
      <c r="EQ200">
        <v>1</v>
      </c>
      <c r="ET200" t="s">
        <v>4451</v>
      </c>
      <c r="FE200">
        <v>0</v>
      </c>
      <c r="FF200">
        <v>4</v>
      </c>
      <c r="FG200" t="s">
        <v>429</v>
      </c>
      <c r="FI200" t="s">
        <v>429</v>
      </c>
      <c r="FL200">
        <v>0</v>
      </c>
      <c r="FN200">
        <v>0</v>
      </c>
      <c r="FQ200">
        <v>0</v>
      </c>
      <c r="FS200" t="s">
        <v>462</v>
      </c>
      <c r="FU200" t="s">
        <v>274</v>
      </c>
      <c r="FV200" t="s">
        <v>463</v>
      </c>
      <c r="FW200" t="s">
        <v>431</v>
      </c>
      <c r="FX200" t="s">
        <v>432</v>
      </c>
      <c r="FY200">
        <v>0</v>
      </c>
      <c r="GA200">
        <v>0</v>
      </c>
      <c r="GB200">
        <v>0</v>
      </c>
      <c r="GC200">
        <v>0</v>
      </c>
      <c r="GE200" t="s">
        <v>355</v>
      </c>
      <c r="GF200">
        <v>0</v>
      </c>
      <c r="GJ200">
        <v>0</v>
      </c>
      <c r="GK200">
        <v>0</v>
      </c>
      <c r="GM200" t="s">
        <v>4452</v>
      </c>
      <c r="GO200">
        <v>3</v>
      </c>
      <c r="HA200" t="s">
        <v>4453</v>
      </c>
      <c r="HB200" t="s">
        <v>4447</v>
      </c>
      <c r="HC200" t="s">
        <v>294</v>
      </c>
      <c r="HD200" t="s">
        <v>313</v>
      </c>
      <c r="HE200" t="s">
        <v>4454</v>
      </c>
      <c r="HF200">
        <v>0</v>
      </c>
      <c r="HG200">
        <v>11</v>
      </c>
      <c r="HH200">
        <v>0</v>
      </c>
      <c r="HI200" t="s">
        <v>275</v>
      </c>
      <c r="HL200">
        <v>1</v>
      </c>
      <c r="HW200">
        <v>24</v>
      </c>
      <c r="HX200">
        <v>4027339</v>
      </c>
      <c r="HY200" t="s">
        <v>1057</v>
      </c>
      <c r="HZ200">
        <v>4027302</v>
      </c>
      <c r="IC200">
        <v>0</v>
      </c>
      <c r="ID200">
        <v>0</v>
      </c>
      <c r="IM200">
        <v>9</v>
      </c>
      <c r="IO200" t="s">
        <v>4332</v>
      </c>
      <c r="IQ200" t="s">
        <v>4332</v>
      </c>
      <c r="IU200">
        <v>4</v>
      </c>
      <c r="IV200">
        <f>IF(AND(Table1[[#This Row],[R/P]]="P",Table1[[#This Row],[PaRes]]&lt;&gt;"SCRBL",Table1[[#This Row],[PaRes]]&lt;&gt;"RUN",Table1[[#This Row],[Penalty]]&lt;&gt;1),1,0)</f>
        <v>0</v>
      </c>
      <c r="IW200">
        <f>IF(AND(Table1[[#This Row],[Pass Play]]=1,Table1[[#This Row],[PaRes]]&lt;&gt;"SAC"),1,0)</f>
        <v>0</v>
      </c>
      <c r="IX200">
        <f>IF(Table1[[#This Row],[PaRes]]="COM",1,0)</f>
        <v>0</v>
      </c>
      <c r="IY200">
        <f>IF(Table1[[#This Row],[Pass Play]]=1,Table1[[#This Row],[Gn]],0)</f>
        <v>0</v>
      </c>
      <c r="IZ200">
        <f>IF(AND(Table1[[#This Row],[Pass Play]]=1,Table1[[#This Row],[EFF]]="Y"),1,0)</f>
        <v>0</v>
      </c>
      <c r="JA200">
        <f>IF(AND(Table1[[#This Row],[Pass Play]]=1,Table1[[#This Row],[EFF]]="Y"),Table1[[#This Row],[Gn]],0)</f>
        <v>0</v>
      </c>
      <c r="JB200">
        <f>IF(AND(Table1[[#This Row],[Pass Play]]=1,Table1[[#This Row],[Gn]]&gt;=15),1,0)</f>
        <v>0</v>
      </c>
      <c r="JC200">
        <f>IF(AND(Table1[[#This Row],[Pass Play]]=1,Table1[[#This Row],[Big Play Passes]]=1),Table1[[#This Row],[Gn]],0)</f>
        <v>0</v>
      </c>
      <c r="JD200">
        <f>IF(AND(OR(Table1[[#This Row],[R/P]]="R",Table1[[#This Row],[PaRes]]="SCRBL",Table1[[#This Row],[PaRes]]="RUN"),Table1[[#This Row],[Penalty]]&lt;&gt;1),1,0)</f>
        <v>1</v>
      </c>
      <c r="JE200">
        <f>IF(Table1[[#This Row],[Rush Attempts]]=1,Table1[[#This Row],[Gn]],0)</f>
        <v>5</v>
      </c>
      <c r="JF200">
        <f>IF(AND(Table1[[#This Row],[Rush Attempts]]=1,Table1[[#This Row],[EFF]]="Y"),1,0)</f>
        <v>0</v>
      </c>
      <c r="JG200">
        <f>IF(AND(Table1[[#This Row],[Rush Attempts]]=1,Table1[[#This Row],[EFF]]="Y"),Table1[[#This Row],[Gn]],0)</f>
        <v>0</v>
      </c>
      <c r="JH200">
        <f>IF(AND(Table1[[#This Row],[Rush Attempts]]=1,Table1[[#This Row],[Gn]]&gt;=10),1,0)</f>
        <v>0</v>
      </c>
      <c r="JI200">
        <f>IF(AND(Table1[[#This Row],[Rush Attempts]]=1,Table1[[#This Row],[Big Play Run]]=1),Table1[[#This Row],[Gn]],0)</f>
        <v>0</v>
      </c>
      <c r="JJ200">
        <f>IF(Table1[[#This Row],[PaRes]]="SAC",1,0)</f>
        <v>0</v>
      </c>
      <c r="JK200">
        <f>IF(Table1[[#This Row],[Sacks]]=1,Table1[[#This Row],[Gn]],0)</f>
        <v>0</v>
      </c>
      <c r="JL200">
        <f>IF(Table1[[#This Row],[PaRes]]="INT",1,0)</f>
        <v>0</v>
      </c>
      <c r="JM200">
        <f>IF(Table1[[#This Row],[pff_PENALTY]]&lt;&gt;"",1,0)</f>
        <v>0</v>
      </c>
      <c r="JN200">
        <f>Table1[[#This Row],[pff_PENYARDS]]</f>
        <v>0</v>
      </c>
      <c r="JO200">
        <f>IF(Table1[[#This Row],[S/End]]="TD",1,0)</f>
        <v>0</v>
      </c>
      <c r="JP200">
        <f>IF(OR(Table1[[#This Row],[S/End]]="FGGD"),1,0)</f>
        <v>0</v>
      </c>
      <c r="JQ200">
        <f>IF(OR(Table1[[#This Row],[S/End]]="FUM",Table1[[#This Row],[S/End]]="INT"),1,0)</f>
        <v>0</v>
      </c>
      <c r="JR200">
        <f>IF(AND(Table1[[#This Row],[Touchdown]]=1,Table1[[#This Row],[Pass Play]]=1),1,0)</f>
        <v>0</v>
      </c>
      <c r="JS200">
        <f t="shared" si="11"/>
        <v>0</v>
      </c>
      <c r="JT200">
        <f>IF(AND(OR(Table1[[#This Row],[Pass Play]]=1,Table1[[#This Row],[Rush Attempts]]=1),Table1[[#This Row],[Dn]]=3),1,0)</f>
        <v>0</v>
      </c>
      <c r="JU200">
        <f>IF(AND(Table1[[#This Row],[3rd down attempt]]=1,Table1[[#This Row],[EFF]]="Y"),1,0)</f>
        <v>0</v>
      </c>
      <c r="JV200">
        <f>IF(AND(Table1[[#This Row],[3rd down attempt]]=1,Table1[[#This Row],[Dist]]&gt;=7),1,0)</f>
        <v>0</v>
      </c>
      <c r="JW200">
        <f>IF(AND(OR(Table1[[#This Row],[Pass Play]]=1,Table1[[#This Row],[Rush Attempts]]=1),Table1[[#This Row],[Dn]]=4),1,0)</f>
        <v>0</v>
      </c>
      <c r="JX200">
        <f>IF(AND(Table1[[#This Row],[4th down attempt]]=1,Table1[[#This Row],[EFF]]="Y"),1,0)</f>
        <v>0</v>
      </c>
      <c r="JY200">
        <f>IF(AND(OR(Table1[[#This Row],[Pass Play]]=1,Table1[[#This Row],[Rush Attempts]]=1),Table1[[#This Row],[FPos]]&gt;=0,Table1[[#This Row],[FPos]]&lt;=20),1,0)</f>
        <v>0</v>
      </c>
      <c r="JZ200">
        <f>IF(AND(OR(Table1[[#This Row],[Pass Play]]=1,Table1[[#This Row],[Rush Attempts]]=1),Table1[[#This Row],[Dist]]&lt;=Table1[[#This Row],[Gn]]),1,0)</f>
        <v>0</v>
      </c>
      <c r="KA200">
        <f>IF(Table1[[#This Row],[S/End]]&lt;&gt;"",1,0)</f>
        <v>0</v>
      </c>
      <c r="KB200">
        <f>IF(Table1[[#This Row],[S/End]]="TD",1,0)</f>
        <v>0</v>
      </c>
      <c r="KC200">
        <f>IF(Table1[[#This Row],[S/End]]="FGGD",1,0)</f>
        <v>0</v>
      </c>
      <c r="KD200">
        <f>IF(AND(OR(Table1[[#This Row],[Pass Play]]=1,Table1[[#This Row],[Rush Attempts]]=1),Table1[[#This Row],[Gn]]&lt;0),1,0)</f>
        <v>0</v>
      </c>
      <c r="KE200" s="375">
        <f>IF(AND(Table1[[#This Row],[pff_DRVENDPSN]]=3,Table1[[#This Row],[pff_DRVENDEVENT]]="PUNT"),1,0)</f>
        <v>0</v>
      </c>
    </row>
    <row r="201" spans="1:291" hidden="1">
      <c r="A201">
        <v>9</v>
      </c>
      <c r="B201">
        <v>2104</v>
      </c>
      <c r="C201" t="s">
        <v>14478</v>
      </c>
      <c r="D201">
        <v>1</v>
      </c>
      <c r="E201">
        <v>3</v>
      </c>
      <c r="F201">
        <v>10</v>
      </c>
      <c r="G201">
        <v>9</v>
      </c>
      <c r="H201">
        <v>24</v>
      </c>
      <c r="J201" t="s">
        <v>298</v>
      </c>
      <c r="K201">
        <v>11</v>
      </c>
      <c r="L201" t="s">
        <v>631</v>
      </c>
      <c r="M201" t="s">
        <v>4456</v>
      </c>
      <c r="N201" t="s">
        <v>408</v>
      </c>
      <c r="P201" t="s">
        <v>409</v>
      </c>
      <c r="Q201" t="s">
        <v>509</v>
      </c>
      <c r="T201" t="s">
        <v>4346</v>
      </c>
      <c r="W201" t="s">
        <v>253</v>
      </c>
      <c r="X201" t="s">
        <v>4457</v>
      </c>
      <c r="Y201" t="s">
        <v>511</v>
      </c>
      <c r="Z201" t="s">
        <v>4458</v>
      </c>
      <c r="AB201" t="s">
        <v>876</v>
      </c>
      <c r="AC201" t="s">
        <v>877</v>
      </c>
      <c r="AJ201">
        <v>86</v>
      </c>
      <c r="AK201" t="s">
        <v>327</v>
      </c>
      <c r="AP201">
        <v>15</v>
      </c>
      <c r="AY201">
        <v>4</v>
      </c>
      <c r="BJ201" t="s">
        <v>261</v>
      </c>
      <c r="BQ201">
        <f t="shared" si="9"/>
        <v>2</v>
      </c>
      <c r="BR201">
        <f t="shared" si="10"/>
        <v>0</v>
      </c>
      <c r="BT201" t="s">
        <v>275</v>
      </c>
      <c r="BV201">
        <v>0</v>
      </c>
      <c r="BX201">
        <v>0</v>
      </c>
      <c r="BY201" t="s">
        <v>4459</v>
      </c>
      <c r="BZ201" t="s">
        <v>388</v>
      </c>
      <c r="CA201">
        <v>1</v>
      </c>
      <c r="CD201" s="3">
        <v>0.46388888888888885</v>
      </c>
      <c r="CE201" t="s">
        <v>257</v>
      </c>
      <c r="CF201" t="s">
        <v>4460</v>
      </c>
      <c r="CG201">
        <v>9</v>
      </c>
      <c r="CI201" t="s">
        <v>331</v>
      </c>
      <c r="CJ201">
        <v>0</v>
      </c>
      <c r="CK201" t="s">
        <v>4461</v>
      </c>
      <c r="CL201" s="4">
        <v>38387</v>
      </c>
      <c r="CM201" t="s">
        <v>4462</v>
      </c>
      <c r="CN201" t="s">
        <v>4463</v>
      </c>
      <c r="CO201">
        <v>0</v>
      </c>
      <c r="CP201" t="s">
        <v>4464</v>
      </c>
      <c r="CQ201" t="s">
        <v>282</v>
      </c>
      <c r="CR201" t="s">
        <v>4290</v>
      </c>
      <c r="CU201" t="s">
        <v>4465</v>
      </c>
      <c r="CW201">
        <v>0</v>
      </c>
      <c r="CY201">
        <v>9</v>
      </c>
      <c r="CZ201" t="s">
        <v>1242</v>
      </c>
      <c r="DA201">
        <v>14</v>
      </c>
      <c r="DB201">
        <v>13</v>
      </c>
      <c r="DC201" t="s">
        <v>1953</v>
      </c>
      <c r="DD201">
        <v>-18</v>
      </c>
      <c r="DF201" t="s">
        <v>4291</v>
      </c>
      <c r="DK201">
        <v>9</v>
      </c>
      <c r="DL201" s="4">
        <v>44463</v>
      </c>
      <c r="DM201">
        <v>20177</v>
      </c>
      <c r="DN201">
        <v>2021</v>
      </c>
      <c r="DO201">
        <v>0</v>
      </c>
      <c r="DQ201">
        <v>79539</v>
      </c>
      <c r="DR201">
        <v>11</v>
      </c>
      <c r="DU201" t="s">
        <v>274</v>
      </c>
      <c r="DV201" t="s">
        <v>257</v>
      </c>
      <c r="DW201" t="s">
        <v>4447</v>
      </c>
      <c r="DX201">
        <v>0</v>
      </c>
      <c r="DY201" t="s">
        <v>4290</v>
      </c>
      <c r="EE201">
        <v>0</v>
      </c>
      <c r="EF201" t="s">
        <v>4466</v>
      </c>
      <c r="EG201" t="s">
        <v>422</v>
      </c>
      <c r="EH201">
        <v>0</v>
      </c>
      <c r="EJ201" t="s">
        <v>340</v>
      </c>
      <c r="EK201" t="s">
        <v>4467</v>
      </c>
      <c r="EL201" t="s">
        <v>4468</v>
      </c>
      <c r="EM201" t="s">
        <v>4469</v>
      </c>
      <c r="EN201" t="s">
        <v>1914</v>
      </c>
      <c r="EO201" t="s">
        <v>269</v>
      </c>
      <c r="EP201" t="s">
        <v>490</v>
      </c>
      <c r="EQ201">
        <v>0</v>
      </c>
      <c r="ER201" t="s">
        <v>4470</v>
      </c>
      <c r="ET201" t="s">
        <v>4471</v>
      </c>
      <c r="EU201">
        <v>9</v>
      </c>
      <c r="EV201" t="s">
        <v>348</v>
      </c>
      <c r="EW201" t="s">
        <v>1983</v>
      </c>
      <c r="EX201" t="s">
        <v>1251</v>
      </c>
      <c r="EY201" t="s">
        <v>921</v>
      </c>
      <c r="FB201" t="s">
        <v>269</v>
      </c>
      <c r="FC201" t="s">
        <v>4472</v>
      </c>
      <c r="FE201">
        <v>0</v>
      </c>
      <c r="FF201">
        <v>5</v>
      </c>
      <c r="FJ201" t="s">
        <v>4473</v>
      </c>
      <c r="FK201" t="s">
        <v>4474</v>
      </c>
      <c r="FL201">
        <v>0</v>
      </c>
      <c r="FN201">
        <v>0</v>
      </c>
      <c r="FO201" t="s">
        <v>4447</v>
      </c>
      <c r="FQ201">
        <v>0</v>
      </c>
      <c r="FS201" t="s">
        <v>462</v>
      </c>
      <c r="FU201" t="s">
        <v>274</v>
      </c>
      <c r="FV201" t="s">
        <v>463</v>
      </c>
      <c r="FY201">
        <v>0</v>
      </c>
      <c r="GA201">
        <v>0</v>
      </c>
      <c r="GB201">
        <v>0</v>
      </c>
      <c r="GC201">
        <v>0</v>
      </c>
      <c r="GD201" t="s">
        <v>4475</v>
      </c>
      <c r="GE201" t="s">
        <v>355</v>
      </c>
      <c r="GF201">
        <v>1</v>
      </c>
      <c r="GG201" t="s">
        <v>274</v>
      </c>
      <c r="GH201">
        <v>2.8</v>
      </c>
      <c r="GI201">
        <v>2.9</v>
      </c>
      <c r="GJ201">
        <v>0</v>
      </c>
      <c r="GK201">
        <v>0</v>
      </c>
      <c r="GL201" t="s">
        <v>4476</v>
      </c>
      <c r="GM201" t="s">
        <v>4477</v>
      </c>
      <c r="GN201">
        <v>0</v>
      </c>
      <c r="GO201">
        <v>0</v>
      </c>
      <c r="GP201" t="s">
        <v>357</v>
      </c>
      <c r="GQ201" t="s">
        <v>1403</v>
      </c>
      <c r="GR201">
        <v>9</v>
      </c>
      <c r="HA201" t="s">
        <v>4478</v>
      </c>
      <c r="HC201" t="s">
        <v>294</v>
      </c>
      <c r="HD201" t="s">
        <v>313</v>
      </c>
      <c r="HE201" t="s">
        <v>1914</v>
      </c>
      <c r="HF201">
        <v>0</v>
      </c>
      <c r="HG201">
        <v>11</v>
      </c>
      <c r="HH201">
        <v>0</v>
      </c>
      <c r="HI201" t="s">
        <v>275</v>
      </c>
      <c r="HL201">
        <v>1</v>
      </c>
      <c r="HM201" t="s">
        <v>4291</v>
      </c>
      <c r="HO201" t="s">
        <v>4299</v>
      </c>
      <c r="HP201" t="s">
        <v>4479</v>
      </c>
      <c r="HQ201" t="s">
        <v>4480</v>
      </c>
      <c r="HR201" t="s">
        <v>4481</v>
      </c>
      <c r="HT201" t="s">
        <v>4482</v>
      </c>
      <c r="HW201">
        <v>15</v>
      </c>
      <c r="HX201">
        <v>4027410</v>
      </c>
      <c r="HY201" t="s">
        <v>4483</v>
      </c>
      <c r="HZ201">
        <v>4027339</v>
      </c>
      <c r="IC201">
        <v>0</v>
      </c>
      <c r="ID201">
        <v>0</v>
      </c>
      <c r="IM201">
        <v>10</v>
      </c>
      <c r="IO201" t="s">
        <v>4291</v>
      </c>
      <c r="IQ201" t="s">
        <v>4291</v>
      </c>
      <c r="IU201">
        <v>4</v>
      </c>
      <c r="IV201">
        <f>IF(AND(Table1[[#This Row],[R/P]]="P",Table1[[#This Row],[PaRes]]&lt;&gt;"SCRBL",Table1[[#This Row],[PaRes]]&lt;&gt;"RUN",Table1[[#This Row],[Penalty]]&lt;&gt;1),1,0)</f>
        <v>1</v>
      </c>
      <c r="IW201">
        <f>IF(AND(Table1[[#This Row],[Pass Play]]=1,Table1[[#This Row],[PaRes]]&lt;&gt;"SAC"),1,0)</f>
        <v>1</v>
      </c>
      <c r="IX201">
        <f>IF(Table1[[#This Row],[PaRes]]="COM",1,0)</f>
        <v>1</v>
      </c>
      <c r="IY201">
        <f>IF(Table1[[#This Row],[Pass Play]]=1,Table1[[#This Row],[Gn]],0)</f>
        <v>9</v>
      </c>
      <c r="IZ201">
        <f>IF(AND(Table1[[#This Row],[Pass Play]]=1,Table1[[#This Row],[EFF]]="Y"),1,0)</f>
        <v>0</v>
      </c>
      <c r="JA201">
        <f>IF(AND(Table1[[#This Row],[Pass Play]]=1,Table1[[#This Row],[EFF]]="Y"),Table1[[#This Row],[Gn]],0)</f>
        <v>0</v>
      </c>
      <c r="JB201">
        <f>IF(AND(Table1[[#This Row],[Pass Play]]=1,Table1[[#This Row],[Gn]]&gt;=15),1,0)</f>
        <v>0</v>
      </c>
      <c r="JC201">
        <f>IF(AND(Table1[[#This Row],[Pass Play]]=1,Table1[[#This Row],[Big Play Passes]]=1),Table1[[#This Row],[Gn]],0)</f>
        <v>0</v>
      </c>
      <c r="JD201">
        <f>IF(AND(OR(Table1[[#This Row],[R/P]]="R",Table1[[#This Row],[PaRes]]="SCRBL",Table1[[#This Row],[PaRes]]="RUN"),Table1[[#This Row],[Penalty]]&lt;&gt;1),1,0)</f>
        <v>0</v>
      </c>
      <c r="JE201">
        <f>IF(Table1[[#This Row],[Rush Attempts]]=1,Table1[[#This Row],[Gn]],0)</f>
        <v>0</v>
      </c>
      <c r="JF201">
        <f>IF(AND(Table1[[#This Row],[Rush Attempts]]=1,Table1[[#This Row],[EFF]]="Y"),1,0)</f>
        <v>0</v>
      </c>
      <c r="JG201">
        <f>IF(AND(Table1[[#This Row],[Rush Attempts]]=1,Table1[[#This Row],[EFF]]="Y"),Table1[[#This Row],[Gn]],0)</f>
        <v>0</v>
      </c>
      <c r="JH201">
        <f>IF(AND(Table1[[#This Row],[Rush Attempts]]=1,Table1[[#This Row],[Gn]]&gt;=10),1,0)</f>
        <v>0</v>
      </c>
      <c r="JI201">
        <f>IF(AND(Table1[[#This Row],[Rush Attempts]]=1,Table1[[#This Row],[Big Play Run]]=1),Table1[[#This Row],[Gn]],0)</f>
        <v>0</v>
      </c>
      <c r="JJ201">
        <f>IF(Table1[[#This Row],[PaRes]]="SAC",1,0)</f>
        <v>0</v>
      </c>
      <c r="JK201">
        <f>IF(Table1[[#This Row],[Sacks]]=1,Table1[[#This Row],[Gn]],0)</f>
        <v>0</v>
      </c>
      <c r="JL201">
        <f>IF(Table1[[#This Row],[PaRes]]="INT",1,0)</f>
        <v>0</v>
      </c>
      <c r="JM201">
        <f>IF(Table1[[#This Row],[pff_PENALTY]]&lt;&gt;"",1,0)</f>
        <v>0</v>
      </c>
      <c r="JN201">
        <f>Table1[[#This Row],[pff_PENYARDS]]</f>
        <v>0</v>
      </c>
      <c r="JO201">
        <f>IF(Table1[[#This Row],[S/End]]="TD",1,0)</f>
        <v>0</v>
      </c>
      <c r="JP201">
        <f>IF(OR(Table1[[#This Row],[S/End]]="FGGD"),1,0)</f>
        <v>0</v>
      </c>
      <c r="JQ201">
        <f>IF(OR(Table1[[#This Row],[S/End]]="FUM",Table1[[#This Row],[S/End]]="INT"),1,0)</f>
        <v>0</v>
      </c>
      <c r="JR201">
        <f>IF(AND(Table1[[#This Row],[Touchdown]]=1,Table1[[#This Row],[Pass Play]]=1),1,0)</f>
        <v>0</v>
      </c>
      <c r="JS201">
        <f t="shared" si="11"/>
        <v>0</v>
      </c>
      <c r="JT201">
        <f>IF(AND(OR(Table1[[#This Row],[Pass Play]]=1,Table1[[#This Row],[Rush Attempts]]=1),Table1[[#This Row],[Dn]]=3),1,0)</f>
        <v>1</v>
      </c>
      <c r="JU201">
        <f>IF(AND(Table1[[#This Row],[3rd down attempt]]=1,Table1[[#This Row],[EFF]]="Y"),1,0)</f>
        <v>0</v>
      </c>
      <c r="JV201">
        <f>IF(AND(Table1[[#This Row],[3rd down attempt]]=1,Table1[[#This Row],[Dist]]&gt;=7),1,0)</f>
        <v>1</v>
      </c>
      <c r="JW201">
        <f>IF(AND(OR(Table1[[#This Row],[Pass Play]]=1,Table1[[#This Row],[Rush Attempts]]=1),Table1[[#This Row],[Dn]]=4),1,0)</f>
        <v>0</v>
      </c>
      <c r="JX201">
        <f>IF(AND(Table1[[#This Row],[4th down attempt]]=1,Table1[[#This Row],[EFF]]="Y"),1,0)</f>
        <v>0</v>
      </c>
      <c r="JY201">
        <f>IF(AND(OR(Table1[[#This Row],[Pass Play]]=1,Table1[[#This Row],[Rush Attempts]]=1),Table1[[#This Row],[FPos]]&gt;=0,Table1[[#This Row],[FPos]]&lt;=20),1,0)</f>
        <v>0</v>
      </c>
      <c r="JZ201">
        <f>IF(AND(OR(Table1[[#This Row],[Pass Play]]=1,Table1[[#This Row],[Rush Attempts]]=1),Table1[[#This Row],[Dist]]&lt;=Table1[[#This Row],[Gn]]),1,0)</f>
        <v>0</v>
      </c>
      <c r="KA201">
        <f>IF(Table1[[#This Row],[S/End]]&lt;&gt;"",1,0)</f>
        <v>0</v>
      </c>
      <c r="KB201">
        <f>IF(Table1[[#This Row],[S/End]]="TD",1,0)</f>
        <v>0</v>
      </c>
      <c r="KC201">
        <f>IF(Table1[[#This Row],[S/End]]="FGGD",1,0)</f>
        <v>0</v>
      </c>
      <c r="KD201">
        <f>IF(AND(OR(Table1[[#This Row],[Pass Play]]=1,Table1[[#This Row],[Rush Attempts]]=1),Table1[[#This Row],[Gn]]&lt;0),1,0)</f>
        <v>0</v>
      </c>
      <c r="KE201" s="375">
        <f>IF(AND(Table1[[#This Row],[pff_DRVENDPSN]]=3,Table1[[#This Row],[pff_DRVENDEVENT]]="PUNT"),1,0)</f>
        <v>0</v>
      </c>
    </row>
    <row r="202" spans="1:291" hidden="1">
      <c r="A202">
        <v>10</v>
      </c>
      <c r="B202">
        <v>2104</v>
      </c>
      <c r="C202" t="s">
        <v>14478</v>
      </c>
      <c r="D202">
        <v>1</v>
      </c>
      <c r="E202">
        <v>4</v>
      </c>
      <c r="F202">
        <v>1</v>
      </c>
      <c r="G202">
        <v>1</v>
      </c>
      <c r="H202">
        <v>15</v>
      </c>
      <c r="J202" t="s">
        <v>254</v>
      </c>
      <c r="K202">
        <v>11</v>
      </c>
      <c r="L202" t="s">
        <v>631</v>
      </c>
      <c r="M202" t="s">
        <v>4485</v>
      </c>
      <c r="N202" t="s">
        <v>1095</v>
      </c>
      <c r="P202" t="s">
        <v>3415</v>
      </c>
      <c r="S202" t="s">
        <v>1014</v>
      </c>
      <c r="T202" t="s">
        <v>872</v>
      </c>
      <c r="W202" t="s">
        <v>257</v>
      </c>
      <c r="X202" t="s">
        <v>3710</v>
      </c>
      <c r="AE202" t="s">
        <v>1098</v>
      </c>
      <c r="AF202" t="s">
        <v>1099</v>
      </c>
      <c r="AG202" t="s">
        <v>3710</v>
      </c>
      <c r="AH202" t="s">
        <v>274</v>
      </c>
      <c r="AJ202">
        <v>22</v>
      </c>
      <c r="AP202">
        <v>15</v>
      </c>
      <c r="AU202" t="s">
        <v>254</v>
      </c>
      <c r="BJ202" t="s">
        <v>274</v>
      </c>
      <c r="BQ202">
        <f t="shared" si="9"/>
        <v>0</v>
      </c>
      <c r="BR202">
        <f t="shared" si="10"/>
        <v>10</v>
      </c>
      <c r="BT202" t="s">
        <v>275</v>
      </c>
      <c r="BV202">
        <v>0</v>
      </c>
      <c r="BX202">
        <v>0</v>
      </c>
      <c r="BY202" t="s">
        <v>4486</v>
      </c>
      <c r="CD202" s="3">
        <v>0.43124999999999997</v>
      </c>
      <c r="CF202" t="s">
        <v>4487</v>
      </c>
      <c r="CJ202">
        <v>0</v>
      </c>
      <c r="CK202" t="s">
        <v>4488</v>
      </c>
      <c r="CL202" s="4">
        <v>38414</v>
      </c>
      <c r="CM202" t="s">
        <v>4489</v>
      </c>
      <c r="CN202" t="s">
        <v>4490</v>
      </c>
      <c r="CO202">
        <v>0</v>
      </c>
      <c r="CP202" t="s">
        <v>4491</v>
      </c>
      <c r="CQ202" t="s">
        <v>269</v>
      </c>
      <c r="CR202" t="s">
        <v>4290</v>
      </c>
      <c r="CU202" t="s">
        <v>4492</v>
      </c>
      <c r="CW202">
        <v>0</v>
      </c>
      <c r="CY202">
        <v>10</v>
      </c>
      <c r="CZ202" t="s">
        <v>1242</v>
      </c>
      <c r="DA202">
        <v>14</v>
      </c>
      <c r="DB202">
        <v>13</v>
      </c>
      <c r="DC202" t="s">
        <v>1953</v>
      </c>
      <c r="DD202">
        <v>-18</v>
      </c>
      <c r="DF202" t="s">
        <v>4447</v>
      </c>
      <c r="DK202">
        <v>1</v>
      </c>
      <c r="DL202" s="4">
        <v>44463</v>
      </c>
      <c r="DM202">
        <v>20177</v>
      </c>
      <c r="DN202">
        <v>2021</v>
      </c>
      <c r="DO202">
        <v>0</v>
      </c>
      <c r="DQ202">
        <v>79539</v>
      </c>
      <c r="DR202">
        <v>12</v>
      </c>
      <c r="DU202" t="s">
        <v>274</v>
      </c>
      <c r="DV202" t="s">
        <v>257</v>
      </c>
      <c r="DX202">
        <v>0</v>
      </c>
      <c r="DY202" t="s">
        <v>4290</v>
      </c>
      <c r="EE202">
        <v>0</v>
      </c>
      <c r="EF202" t="s">
        <v>3716</v>
      </c>
      <c r="EG202" t="s">
        <v>422</v>
      </c>
      <c r="EH202">
        <v>0</v>
      </c>
      <c r="EJ202" t="s">
        <v>340</v>
      </c>
      <c r="EK202" t="s">
        <v>4493</v>
      </c>
      <c r="EL202" t="s">
        <v>4494</v>
      </c>
      <c r="EM202" t="s">
        <v>4495</v>
      </c>
      <c r="EN202" t="s">
        <v>4496</v>
      </c>
      <c r="EO202" t="s">
        <v>282</v>
      </c>
      <c r="EP202" t="s">
        <v>1110</v>
      </c>
      <c r="EQ202">
        <v>1</v>
      </c>
      <c r="ET202" t="s">
        <v>4497</v>
      </c>
      <c r="FE202">
        <v>0</v>
      </c>
      <c r="FF202">
        <v>3</v>
      </c>
      <c r="FG202" t="s">
        <v>1357</v>
      </c>
      <c r="FI202" t="s">
        <v>1357</v>
      </c>
      <c r="FL202">
        <v>0</v>
      </c>
      <c r="FN202">
        <v>0</v>
      </c>
      <c r="FQ202">
        <v>0</v>
      </c>
      <c r="FS202" t="s">
        <v>462</v>
      </c>
      <c r="FU202" t="s">
        <v>274</v>
      </c>
      <c r="FV202" t="s">
        <v>777</v>
      </c>
      <c r="FW202" t="s">
        <v>431</v>
      </c>
      <c r="FX202" t="s">
        <v>432</v>
      </c>
      <c r="FY202">
        <v>0</v>
      </c>
      <c r="GA202">
        <v>0</v>
      </c>
      <c r="GB202">
        <v>0</v>
      </c>
      <c r="GC202">
        <v>0</v>
      </c>
      <c r="GD202" t="s">
        <v>4498</v>
      </c>
      <c r="GE202" t="s">
        <v>355</v>
      </c>
      <c r="GF202">
        <v>0</v>
      </c>
      <c r="GG202" t="s">
        <v>257</v>
      </c>
      <c r="GJ202">
        <v>1</v>
      </c>
      <c r="GK202">
        <v>0</v>
      </c>
      <c r="GM202" t="s">
        <v>4499</v>
      </c>
      <c r="GO202">
        <v>1</v>
      </c>
      <c r="HA202" t="s">
        <v>4500</v>
      </c>
      <c r="HC202" t="s">
        <v>313</v>
      </c>
      <c r="HD202" t="s">
        <v>294</v>
      </c>
      <c r="HE202" t="s">
        <v>4312</v>
      </c>
      <c r="HF202">
        <v>0</v>
      </c>
      <c r="HG202">
        <v>11</v>
      </c>
      <c r="HH202">
        <v>0</v>
      </c>
      <c r="HI202" t="s">
        <v>275</v>
      </c>
      <c r="HL202">
        <v>2</v>
      </c>
      <c r="HW202">
        <v>14</v>
      </c>
      <c r="HX202">
        <v>4027464</v>
      </c>
      <c r="HY202" t="s">
        <v>4496</v>
      </c>
      <c r="HZ202">
        <v>4027410</v>
      </c>
      <c r="IC202">
        <v>0</v>
      </c>
      <c r="ID202">
        <v>0</v>
      </c>
      <c r="IM202">
        <v>11</v>
      </c>
      <c r="IQ202" t="s">
        <v>4447</v>
      </c>
      <c r="IU202">
        <v>4</v>
      </c>
      <c r="IV202">
        <f>IF(AND(Table1[[#This Row],[R/P]]="P",Table1[[#This Row],[PaRes]]&lt;&gt;"SCRBL",Table1[[#This Row],[PaRes]]&lt;&gt;"RUN",Table1[[#This Row],[Penalty]]&lt;&gt;1),1,0)</f>
        <v>0</v>
      </c>
      <c r="IW202">
        <f>IF(AND(Table1[[#This Row],[Pass Play]]=1,Table1[[#This Row],[PaRes]]&lt;&gt;"SAC"),1,0)</f>
        <v>0</v>
      </c>
      <c r="IX202">
        <f>IF(Table1[[#This Row],[PaRes]]="COM",1,0)</f>
        <v>0</v>
      </c>
      <c r="IY202">
        <f>IF(Table1[[#This Row],[Pass Play]]=1,Table1[[#This Row],[Gn]],0)</f>
        <v>0</v>
      </c>
      <c r="IZ202">
        <f>IF(AND(Table1[[#This Row],[Pass Play]]=1,Table1[[#This Row],[EFF]]="Y"),1,0)</f>
        <v>0</v>
      </c>
      <c r="JA202">
        <f>IF(AND(Table1[[#This Row],[Pass Play]]=1,Table1[[#This Row],[EFF]]="Y"),Table1[[#This Row],[Gn]],0)</f>
        <v>0</v>
      </c>
      <c r="JB202">
        <f>IF(AND(Table1[[#This Row],[Pass Play]]=1,Table1[[#This Row],[Gn]]&gt;=15),1,0)</f>
        <v>0</v>
      </c>
      <c r="JC202">
        <f>IF(AND(Table1[[#This Row],[Pass Play]]=1,Table1[[#This Row],[Big Play Passes]]=1),Table1[[#This Row],[Gn]],0)</f>
        <v>0</v>
      </c>
      <c r="JD202">
        <f>IF(AND(OR(Table1[[#This Row],[R/P]]="R",Table1[[#This Row],[PaRes]]="SCRBL",Table1[[#This Row],[PaRes]]="RUN"),Table1[[#This Row],[Penalty]]&lt;&gt;1),1,0)</f>
        <v>1</v>
      </c>
      <c r="JE202">
        <f>IF(Table1[[#This Row],[Rush Attempts]]=1,Table1[[#This Row],[Gn]],0)</f>
        <v>1</v>
      </c>
      <c r="JF202">
        <f>IF(AND(Table1[[#This Row],[Rush Attempts]]=1,Table1[[#This Row],[EFF]]="Y"),1,0)</f>
        <v>1</v>
      </c>
      <c r="JG202">
        <f>IF(AND(Table1[[#This Row],[Rush Attempts]]=1,Table1[[#This Row],[EFF]]="Y"),Table1[[#This Row],[Gn]],0)</f>
        <v>1</v>
      </c>
      <c r="JH202">
        <f>IF(AND(Table1[[#This Row],[Rush Attempts]]=1,Table1[[#This Row],[Gn]]&gt;=10),1,0)</f>
        <v>0</v>
      </c>
      <c r="JI202">
        <f>IF(AND(Table1[[#This Row],[Rush Attempts]]=1,Table1[[#This Row],[Big Play Run]]=1),Table1[[#This Row],[Gn]],0)</f>
        <v>0</v>
      </c>
      <c r="JJ202">
        <f>IF(Table1[[#This Row],[PaRes]]="SAC",1,0)</f>
        <v>0</v>
      </c>
      <c r="JK202">
        <f>IF(Table1[[#This Row],[Sacks]]=1,Table1[[#This Row],[Gn]],0)</f>
        <v>0</v>
      </c>
      <c r="JL202">
        <f>IF(Table1[[#This Row],[PaRes]]="INT",1,0)</f>
        <v>0</v>
      </c>
      <c r="JM202">
        <f>IF(Table1[[#This Row],[pff_PENALTY]]&lt;&gt;"",1,0)</f>
        <v>0</v>
      </c>
      <c r="JN202">
        <f>Table1[[#This Row],[pff_PENYARDS]]</f>
        <v>0</v>
      </c>
      <c r="JO202">
        <f>IF(Table1[[#This Row],[S/End]]="TD",1,0)</f>
        <v>0</v>
      </c>
      <c r="JP202">
        <f>IF(OR(Table1[[#This Row],[S/End]]="FGGD"),1,0)</f>
        <v>0</v>
      </c>
      <c r="JQ202">
        <f>IF(OR(Table1[[#This Row],[S/End]]="FUM",Table1[[#This Row],[S/End]]="INT"),1,0)</f>
        <v>0</v>
      </c>
      <c r="JR202">
        <f>IF(AND(Table1[[#This Row],[Touchdown]]=1,Table1[[#This Row],[Pass Play]]=1),1,0)</f>
        <v>0</v>
      </c>
      <c r="JS202">
        <f t="shared" si="11"/>
        <v>0</v>
      </c>
      <c r="JT202">
        <f>IF(AND(OR(Table1[[#This Row],[Pass Play]]=1,Table1[[#This Row],[Rush Attempts]]=1),Table1[[#This Row],[Dn]]=3),1,0)</f>
        <v>0</v>
      </c>
      <c r="JU202">
        <f>IF(AND(Table1[[#This Row],[3rd down attempt]]=1,Table1[[#This Row],[EFF]]="Y"),1,0)</f>
        <v>0</v>
      </c>
      <c r="JV202">
        <f>IF(AND(Table1[[#This Row],[3rd down attempt]]=1,Table1[[#This Row],[Dist]]&gt;=7),1,0)</f>
        <v>0</v>
      </c>
      <c r="JW202">
        <f>IF(AND(OR(Table1[[#This Row],[Pass Play]]=1,Table1[[#This Row],[Rush Attempts]]=1),Table1[[#This Row],[Dn]]=4),1,0)</f>
        <v>1</v>
      </c>
      <c r="JX202">
        <f>IF(AND(Table1[[#This Row],[4th down attempt]]=1,Table1[[#This Row],[EFF]]="Y"),1,0)</f>
        <v>1</v>
      </c>
      <c r="JY202">
        <f>IF(AND(OR(Table1[[#This Row],[Pass Play]]=1,Table1[[#This Row],[Rush Attempts]]=1),Table1[[#This Row],[FPos]]&gt;=0,Table1[[#This Row],[FPos]]&lt;=20),1,0)</f>
        <v>1</v>
      </c>
      <c r="JZ202">
        <f>IF(AND(OR(Table1[[#This Row],[Pass Play]]=1,Table1[[#This Row],[Rush Attempts]]=1),Table1[[#This Row],[Dist]]&lt;=Table1[[#This Row],[Gn]]),1,0)</f>
        <v>1</v>
      </c>
      <c r="KA202">
        <f>IF(Table1[[#This Row],[S/End]]&lt;&gt;"",1,0)</f>
        <v>0</v>
      </c>
      <c r="KB202">
        <f>IF(Table1[[#This Row],[S/End]]="TD",1,0)</f>
        <v>0</v>
      </c>
      <c r="KC202">
        <f>IF(Table1[[#This Row],[S/End]]="FGGD",1,0)</f>
        <v>0</v>
      </c>
      <c r="KD202">
        <f>IF(AND(OR(Table1[[#This Row],[Pass Play]]=1,Table1[[#This Row],[Rush Attempts]]=1),Table1[[#This Row],[Gn]]&lt;0),1,0)</f>
        <v>0</v>
      </c>
      <c r="KE202" s="375">
        <f>IF(AND(Table1[[#This Row],[pff_DRVENDPSN]]=3,Table1[[#This Row],[pff_DRVENDEVENT]]="PUNT"),1,0)</f>
        <v>0</v>
      </c>
    </row>
    <row r="203" spans="1:291" hidden="1">
      <c r="A203">
        <v>11</v>
      </c>
      <c r="B203">
        <v>2104</v>
      </c>
      <c r="C203" t="s">
        <v>14478</v>
      </c>
      <c r="D203">
        <v>1</v>
      </c>
      <c r="E203">
        <v>1</v>
      </c>
      <c r="F203">
        <v>10</v>
      </c>
      <c r="G203">
        <v>0</v>
      </c>
      <c r="H203">
        <v>14</v>
      </c>
      <c r="J203" t="s">
        <v>298</v>
      </c>
      <c r="K203">
        <v>21</v>
      </c>
      <c r="L203">
        <v>21</v>
      </c>
      <c r="M203" t="s">
        <v>2653</v>
      </c>
      <c r="N203" t="s">
        <v>1471</v>
      </c>
      <c r="P203" t="s">
        <v>1472</v>
      </c>
      <c r="W203" t="s">
        <v>253</v>
      </c>
      <c r="X203" t="s">
        <v>4502</v>
      </c>
      <c r="Y203" t="s">
        <v>4503</v>
      </c>
      <c r="Z203" t="s">
        <v>4504</v>
      </c>
      <c r="AB203" t="s">
        <v>4505</v>
      </c>
      <c r="AC203" t="s">
        <v>3710</v>
      </c>
      <c r="AK203" t="s">
        <v>756</v>
      </c>
      <c r="AP203">
        <v>15</v>
      </c>
      <c r="BJ203" t="s">
        <v>274</v>
      </c>
      <c r="BQ203">
        <f t="shared" si="9"/>
        <v>1</v>
      </c>
      <c r="BR203">
        <f t="shared" si="10"/>
        <v>0</v>
      </c>
      <c r="BT203" t="s">
        <v>275</v>
      </c>
      <c r="BV203">
        <v>0</v>
      </c>
      <c r="BX203">
        <v>0</v>
      </c>
      <c r="BY203" t="s">
        <v>4506</v>
      </c>
      <c r="CA203">
        <v>0</v>
      </c>
      <c r="CD203" s="3">
        <v>0.40833333333333338</v>
      </c>
      <c r="CE203" t="s">
        <v>274</v>
      </c>
      <c r="CF203" t="s">
        <v>4507</v>
      </c>
      <c r="CG203">
        <v>5</v>
      </c>
      <c r="CI203" t="s">
        <v>331</v>
      </c>
      <c r="CJ203">
        <v>0</v>
      </c>
      <c r="CK203" t="s">
        <v>4508</v>
      </c>
      <c r="CL203" s="4">
        <v>38414</v>
      </c>
      <c r="CM203" t="s">
        <v>4509</v>
      </c>
      <c r="CN203" t="s">
        <v>4510</v>
      </c>
      <c r="CO203">
        <v>0</v>
      </c>
      <c r="CP203" t="s">
        <v>4511</v>
      </c>
      <c r="CQ203" t="s">
        <v>282</v>
      </c>
      <c r="CR203" t="s">
        <v>4290</v>
      </c>
      <c r="CU203" t="s">
        <v>4512</v>
      </c>
      <c r="CW203">
        <v>0</v>
      </c>
      <c r="CY203">
        <v>11</v>
      </c>
      <c r="CZ203" t="s">
        <v>1242</v>
      </c>
      <c r="DA203">
        <v>14</v>
      </c>
      <c r="DB203">
        <v>13</v>
      </c>
      <c r="DC203" t="s">
        <v>1953</v>
      </c>
      <c r="DD203">
        <v>-18</v>
      </c>
      <c r="DK203">
        <v>0</v>
      </c>
      <c r="DL203" s="4">
        <v>44463</v>
      </c>
      <c r="DM203">
        <v>20177</v>
      </c>
      <c r="DN203">
        <v>2021</v>
      </c>
      <c r="DO203">
        <v>0</v>
      </c>
      <c r="DQ203">
        <v>79539</v>
      </c>
      <c r="DR203">
        <v>13</v>
      </c>
      <c r="DU203" t="s">
        <v>274</v>
      </c>
      <c r="DV203" t="s">
        <v>257</v>
      </c>
      <c r="DX203">
        <v>0</v>
      </c>
      <c r="DY203" t="s">
        <v>4290</v>
      </c>
      <c r="EB203" t="s">
        <v>2385</v>
      </c>
      <c r="EE203">
        <v>0</v>
      </c>
      <c r="EF203" t="s">
        <v>4513</v>
      </c>
      <c r="EG203" t="s">
        <v>1485</v>
      </c>
      <c r="EH203">
        <v>0</v>
      </c>
      <c r="EI203" t="s">
        <v>1979</v>
      </c>
      <c r="EJ203" t="s">
        <v>278</v>
      </c>
      <c r="EK203" t="s">
        <v>4514</v>
      </c>
      <c r="EL203" t="s">
        <v>4515</v>
      </c>
      <c r="EM203" t="s">
        <v>4516</v>
      </c>
      <c r="EN203" t="s">
        <v>4517</v>
      </c>
      <c r="EO203" t="s">
        <v>269</v>
      </c>
      <c r="EP203" t="s">
        <v>459</v>
      </c>
      <c r="EQ203">
        <v>0</v>
      </c>
      <c r="ER203" t="s">
        <v>491</v>
      </c>
      <c r="ES203" t="s">
        <v>4291</v>
      </c>
      <c r="ET203" t="s">
        <v>4518</v>
      </c>
      <c r="EU203">
        <v>13</v>
      </c>
      <c r="EV203" t="s">
        <v>348</v>
      </c>
      <c r="EW203" t="s">
        <v>1983</v>
      </c>
      <c r="EX203" t="s">
        <v>1251</v>
      </c>
      <c r="EY203" t="s">
        <v>1982</v>
      </c>
      <c r="FB203" t="s">
        <v>4519</v>
      </c>
      <c r="FC203" t="s">
        <v>4520</v>
      </c>
      <c r="FE203">
        <v>1</v>
      </c>
      <c r="FF203">
        <v>5</v>
      </c>
      <c r="FJ203" t="s">
        <v>4521</v>
      </c>
      <c r="FL203">
        <v>0</v>
      </c>
      <c r="FN203">
        <v>0</v>
      </c>
      <c r="FQ203">
        <v>0</v>
      </c>
      <c r="FS203" t="s">
        <v>4164</v>
      </c>
      <c r="FV203" t="s">
        <v>4522</v>
      </c>
      <c r="FW203" t="s">
        <v>431</v>
      </c>
      <c r="FY203">
        <v>1</v>
      </c>
      <c r="GA203">
        <v>0</v>
      </c>
      <c r="GB203">
        <v>0</v>
      </c>
      <c r="GC203">
        <v>0</v>
      </c>
      <c r="GD203" t="s">
        <v>254</v>
      </c>
      <c r="GE203" t="s">
        <v>355</v>
      </c>
      <c r="GF203">
        <v>0</v>
      </c>
      <c r="GI203">
        <v>2</v>
      </c>
      <c r="GJ203">
        <v>0</v>
      </c>
      <c r="GK203">
        <v>0</v>
      </c>
      <c r="GM203" t="s">
        <v>4523</v>
      </c>
      <c r="GP203" t="s">
        <v>357</v>
      </c>
      <c r="GR203">
        <v>19</v>
      </c>
      <c r="HA203" t="s">
        <v>1114</v>
      </c>
      <c r="HC203" t="s">
        <v>313</v>
      </c>
      <c r="HD203" t="s">
        <v>313</v>
      </c>
      <c r="HF203">
        <v>0</v>
      </c>
      <c r="HG203">
        <v>21</v>
      </c>
      <c r="HH203">
        <v>0</v>
      </c>
      <c r="HI203" t="s">
        <v>275</v>
      </c>
      <c r="HK203" t="s">
        <v>492</v>
      </c>
      <c r="HL203">
        <v>4</v>
      </c>
      <c r="HM203" t="s">
        <v>4291</v>
      </c>
      <c r="HO203" t="s">
        <v>4299</v>
      </c>
      <c r="HP203" t="s">
        <v>4524</v>
      </c>
      <c r="HQ203" t="s">
        <v>4525</v>
      </c>
      <c r="HR203" t="s">
        <v>4526</v>
      </c>
      <c r="HT203" t="s">
        <v>4527</v>
      </c>
      <c r="HW203">
        <v>14</v>
      </c>
      <c r="HX203">
        <v>4027498</v>
      </c>
      <c r="HY203" t="s">
        <v>4291</v>
      </c>
      <c r="HZ203">
        <v>4027464</v>
      </c>
      <c r="IC203">
        <v>0</v>
      </c>
      <c r="ID203">
        <v>0</v>
      </c>
      <c r="IM203">
        <v>12</v>
      </c>
      <c r="IU203">
        <v>4</v>
      </c>
      <c r="IV203">
        <f>IF(AND(Table1[[#This Row],[R/P]]="P",Table1[[#This Row],[PaRes]]&lt;&gt;"SCRBL",Table1[[#This Row],[PaRes]]&lt;&gt;"RUN",Table1[[#This Row],[Penalty]]&lt;&gt;1),1,0)</f>
        <v>1</v>
      </c>
      <c r="IW203">
        <f>IF(AND(Table1[[#This Row],[Pass Play]]=1,Table1[[#This Row],[PaRes]]&lt;&gt;"SAC"),1,0)</f>
        <v>1</v>
      </c>
      <c r="IX203">
        <f>IF(Table1[[#This Row],[PaRes]]="COM",1,0)</f>
        <v>0</v>
      </c>
      <c r="IY203">
        <f>IF(Table1[[#This Row],[Pass Play]]=1,Table1[[#This Row],[Gn]],0)</f>
        <v>0</v>
      </c>
      <c r="IZ203">
        <f>IF(AND(Table1[[#This Row],[Pass Play]]=1,Table1[[#This Row],[EFF]]="Y"),1,0)</f>
        <v>0</v>
      </c>
      <c r="JA203">
        <f>IF(AND(Table1[[#This Row],[Pass Play]]=1,Table1[[#This Row],[EFF]]="Y"),Table1[[#This Row],[Gn]],0)</f>
        <v>0</v>
      </c>
      <c r="JB203">
        <f>IF(AND(Table1[[#This Row],[Pass Play]]=1,Table1[[#This Row],[Gn]]&gt;=15),1,0)</f>
        <v>0</v>
      </c>
      <c r="JC203">
        <f>IF(AND(Table1[[#This Row],[Pass Play]]=1,Table1[[#This Row],[Big Play Passes]]=1),Table1[[#This Row],[Gn]],0)</f>
        <v>0</v>
      </c>
      <c r="JD203">
        <f>IF(AND(OR(Table1[[#This Row],[R/P]]="R",Table1[[#This Row],[PaRes]]="SCRBL",Table1[[#This Row],[PaRes]]="RUN"),Table1[[#This Row],[Penalty]]&lt;&gt;1),1,0)</f>
        <v>0</v>
      </c>
      <c r="JE203">
        <f>IF(Table1[[#This Row],[Rush Attempts]]=1,Table1[[#This Row],[Gn]],0)</f>
        <v>0</v>
      </c>
      <c r="JF203">
        <f>IF(AND(Table1[[#This Row],[Rush Attempts]]=1,Table1[[#This Row],[EFF]]="Y"),1,0)</f>
        <v>0</v>
      </c>
      <c r="JG203">
        <f>IF(AND(Table1[[#This Row],[Rush Attempts]]=1,Table1[[#This Row],[EFF]]="Y"),Table1[[#This Row],[Gn]],0)</f>
        <v>0</v>
      </c>
      <c r="JH203">
        <f>IF(AND(Table1[[#This Row],[Rush Attempts]]=1,Table1[[#This Row],[Gn]]&gt;=10),1,0)</f>
        <v>0</v>
      </c>
      <c r="JI203">
        <f>IF(AND(Table1[[#This Row],[Rush Attempts]]=1,Table1[[#This Row],[Big Play Run]]=1),Table1[[#This Row],[Gn]],0)</f>
        <v>0</v>
      </c>
      <c r="JJ203">
        <f>IF(Table1[[#This Row],[PaRes]]="SAC",1,0)</f>
        <v>0</v>
      </c>
      <c r="JK203">
        <f>IF(Table1[[#This Row],[Sacks]]=1,Table1[[#This Row],[Gn]],0)</f>
        <v>0</v>
      </c>
      <c r="JL203">
        <f>IF(Table1[[#This Row],[PaRes]]="INT",1,0)</f>
        <v>0</v>
      </c>
      <c r="JM203">
        <f>IF(Table1[[#This Row],[pff_PENALTY]]&lt;&gt;"",1,0)</f>
        <v>0</v>
      </c>
      <c r="JN203">
        <f>Table1[[#This Row],[pff_PENYARDS]]</f>
        <v>0</v>
      </c>
      <c r="JO203">
        <f>IF(Table1[[#This Row],[S/End]]="TD",1,0)</f>
        <v>0</v>
      </c>
      <c r="JP203">
        <f>IF(OR(Table1[[#This Row],[S/End]]="FGGD"),1,0)</f>
        <v>0</v>
      </c>
      <c r="JQ203">
        <f>IF(OR(Table1[[#This Row],[S/End]]="FUM",Table1[[#This Row],[S/End]]="INT"),1,0)</f>
        <v>0</v>
      </c>
      <c r="JR203">
        <f>IF(AND(Table1[[#This Row],[Touchdown]]=1,Table1[[#This Row],[Pass Play]]=1),1,0)</f>
        <v>0</v>
      </c>
      <c r="JS203">
        <f t="shared" si="11"/>
        <v>0</v>
      </c>
      <c r="JT203">
        <f>IF(AND(OR(Table1[[#This Row],[Pass Play]]=1,Table1[[#This Row],[Rush Attempts]]=1),Table1[[#This Row],[Dn]]=3),1,0)</f>
        <v>0</v>
      </c>
      <c r="JU203">
        <f>IF(AND(Table1[[#This Row],[3rd down attempt]]=1,Table1[[#This Row],[EFF]]="Y"),1,0)</f>
        <v>0</v>
      </c>
      <c r="JV203">
        <f>IF(AND(Table1[[#This Row],[3rd down attempt]]=1,Table1[[#This Row],[Dist]]&gt;=7),1,0)</f>
        <v>0</v>
      </c>
      <c r="JW203">
        <f>IF(AND(OR(Table1[[#This Row],[Pass Play]]=1,Table1[[#This Row],[Rush Attempts]]=1),Table1[[#This Row],[Dn]]=4),1,0)</f>
        <v>0</v>
      </c>
      <c r="JX203">
        <f>IF(AND(Table1[[#This Row],[4th down attempt]]=1,Table1[[#This Row],[EFF]]="Y"),1,0)</f>
        <v>0</v>
      </c>
      <c r="JY203">
        <f>IF(AND(OR(Table1[[#This Row],[Pass Play]]=1,Table1[[#This Row],[Rush Attempts]]=1),Table1[[#This Row],[FPos]]&gt;=0,Table1[[#This Row],[FPos]]&lt;=20),1,0)</f>
        <v>1</v>
      </c>
      <c r="JZ203">
        <f>IF(AND(OR(Table1[[#This Row],[Pass Play]]=1,Table1[[#This Row],[Rush Attempts]]=1),Table1[[#This Row],[Dist]]&lt;=Table1[[#This Row],[Gn]]),1,0)</f>
        <v>0</v>
      </c>
      <c r="KA203">
        <f>IF(Table1[[#This Row],[S/End]]&lt;&gt;"",1,0)</f>
        <v>0</v>
      </c>
      <c r="KB203">
        <f>IF(Table1[[#This Row],[S/End]]="TD",1,0)</f>
        <v>0</v>
      </c>
      <c r="KC203">
        <f>IF(Table1[[#This Row],[S/End]]="FGGD",1,0)</f>
        <v>0</v>
      </c>
      <c r="KD203">
        <f>IF(AND(OR(Table1[[#This Row],[Pass Play]]=1,Table1[[#This Row],[Rush Attempts]]=1),Table1[[#This Row],[Gn]]&lt;0),1,0)</f>
        <v>0</v>
      </c>
      <c r="KE203" s="375">
        <f>IF(AND(Table1[[#This Row],[pff_DRVENDPSN]]=3,Table1[[#This Row],[pff_DRVENDEVENT]]="PUNT"),1,0)</f>
        <v>0</v>
      </c>
    </row>
    <row r="204" spans="1:291" hidden="1">
      <c r="A204">
        <v>12</v>
      </c>
      <c r="B204">
        <v>2104</v>
      </c>
      <c r="C204" t="s">
        <v>14478</v>
      </c>
      <c r="D204">
        <v>1</v>
      </c>
      <c r="E204">
        <v>2</v>
      </c>
      <c r="F204">
        <v>10</v>
      </c>
      <c r="G204">
        <v>0</v>
      </c>
      <c r="H204">
        <v>14</v>
      </c>
      <c r="J204" t="s">
        <v>298</v>
      </c>
      <c r="K204">
        <v>12</v>
      </c>
      <c r="L204" t="s">
        <v>438</v>
      </c>
      <c r="M204" t="s">
        <v>4529</v>
      </c>
      <c r="N204" t="s">
        <v>440</v>
      </c>
      <c r="P204" t="s">
        <v>2462</v>
      </c>
      <c r="Q204" t="s">
        <v>871</v>
      </c>
      <c r="W204" t="s">
        <v>257</v>
      </c>
      <c r="X204" t="s">
        <v>4530</v>
      </c>
      <c r="AE204" t="s">
        <v>3793</v>
      </c>
      <c r="AF204" t="s">
        <v>3794</v>
      </c>
      <c r="AG204" t="s">
        <v>4530</v>
      </c>
      <c r="AH204" t="s">
        <v>257</v>
      </c>
      <c r="AJ204">
        <v>4</v>
      </c>
      <c r="AP204">
        <v>15</v>
      </c>
      <c r="BJ204" t="s">
        <v>274</v>
      </c>
      <c r="BQ204">
        <f t="shared" si="9"/>
        <v>0</v>
      </c>
      <c r="BR204">
        <f t="shared" si="10"/>
        <v>2</v>
      </c>
      <c r="BT204" t="s">
        <v>275</v>
      </c>
      <c r="BV204">
        <v>0</v>
      </c>
      <c r="BX204">
        <v>0</v>
      </c>
      <c r="BY204" t="s">
        <v>4531</v>
      </c>
      <c r="CD204" s="3">
        <v>0.4055555555555555</v>
      </c>
      <c r="CF204" t="s">
        <v>4532</v>
      </c>
      <c r="CJ204">
        <v>0</v>
      </c>
      <c r="CK204" t="s">
        <v>4533</v>
      </c>
      <c r="CL204" s="4">
        <v>38414</v>
      </c>
      <c r="CM204" t="s">
        <v>4534</v>
      </c>
      <c r="CN204" t="s">
        <v>4535</v>
      </c>
      <c r="CO204">
        <v>0</v>
      </c>
      <c r="CQ204" t="s">
        <v>282</v>
      </c>
      <c r="CR204" t="s">
        <v>4290</v>
      </c>
      <c r="CU204" t="s">
        <v>4536</v>
      </c>
      <c r="CW204">
        <v>0</v>
      </c>
      <c r="CY204">
        <v>12</v>
      </c>
      <c r="CZ204" t="s">
        <v>1242</v>
      </c>
      <c r="DA204">
        <v>14</v>
      </c>
      <c r="DB204">
        <v>13</v>
      </c>
      <c r="DC204" t="s">
        <v>1953</v>
      </c>
      <c r="DD204">
        <v>-18</v>
      </c>
      <c r="DF204" t="s">
        <v>4483</v>
      </c>
      <c r="DK204">
        <v>0</v>
      </c>
      <c r="DL204" s="4">
        <v>44463</v>
      </c>
      <c r="DM204">
        <v>20177</v>
      </c>
      <c r="DN204">
        <v>2021</v>
      </c>
      <c r="DO204">
        <v>0</v>
      </c>
      <c r="DQ204">
        <v>79539</v>
      </c>
      <c r="DR204">
        <v>14</v>
      </c>
      <c r="DU204" t="s">
        <v>274</v>
      </c>
      <c r="DV204" t="s">
        <v>257</v>
      </c>
      <c r="DX204">
        <v>0</v>
      </c>
      <c r="DY204" t="s">
        <v>4290</v>
      </c>
      <c r="EE204">
        <v>0</v>
      </c>
      <c r="EF204" t="s">
        <v>2504</v>
      </c>
      <c r="EG204" t="s">
        <v>383</v>
      </c>
      <c r="EH204">
        <v>1</v>
      </c>
      <c r="EJ204" t="s">
        <v>454</v>
      </c>
      <c r="EK204" t="s">
        <v>1077</v>
      </c>
      <c r="EL204" t="s">
        <v>4537</v>
      </c>
      <c r="EM204" t="s">
        <v>4538</v>
      </c>
      <c r="EN204" t="s">
        <v>490</v>
      </c>
      <c r="EO204" t="s">
        <v>269</v>
      </c>
      <c r="EP204" t="s">
        <v>890</v>
      </c>
      <c r="EQ204">
        <v>1</v>
      </c>
      <c r="ET204" t="s">
        <v>4539</v>
      </c>
      <c r="FE204">
        <v>0</v>
      </c>
      <c r="FF204">
        <v>9</v>
      </c>
      <c r="FG204" t="s">
        <v>461</v>
      </c>
      <c r="FI204" t="s">
        <v>461</v>
      </c>
      <c r="FL204">
        <v>0</v>
      </c>
      <c r="FN204">
        <v>0</v>
      </c>
      <c r="FQ204">
        <v>0</v>
      </c>
      <c r="FS204" t="s">
        <v>462</v>
      </c>
      <c r="FU204" t="s">
        <v>257</v>
      </c>
      <c r="FV204" t="s">
        <v>777</v>
      </c>
      <c r="FW204" t="s">
        <v>397</v>
      </c>
      <c r="FX204" t="s">
        <v>1030</v>
      </c>
      <c r="FY204">
        <v>0</v>
      </c>
      <c r="GA204">
        <v>0</v>
      </c>
      <c r="GB204">
        <v>0</v>
      </c>
      <c r="GC204">
        <v>0</v>
      </c>
      <c r="GD204" t="s">
        <v>465</v>
      </c>
      <c r="GE204" t="s">
        <v>355</v>
      </c>
      <c r="GF204">
        <v>0</v>
      </c>
      <c r="GG204" t="s">
        <v>466</v>
      </c>
      <c r="GJ204">
        <v>1</v>
      </c>
      <c r="GK204">
        <v>1</v>
      </c>
      <c r="GM204" t="s">
        <v>4540</v>
      </c>
      <c r="GO204">
        <v>2</v>
      </c>
      <c r="HA204" t="s">
        <v>4541</v>
      </c>
      <c r="HB204" t="s">
        <v>4483</v>
      </c>
      <c r="HC204" t="s">
        <v>294</v>
      </c>
      <c r="HD204" t="s">
        <v>313</v>
      </c>
      <c r="HE204" t="s">
        <v>1914</v>
      </c>
      <c r="HF204">
        <v>0</v>
      </c>
      <c r="HG204">
        <v>12</v>
      </c>
      <c r="HH204">
        <v>0</v>
      </c>
      <c r="HI204" t="s">
        <v>275</v>
      </c>
      <c r="HL204">
        <v>1</v>
      </c>
      <c r="HW204">
        <v>14</v>
      </c>
      <c r="HX204">
        <v>4027525</v>
      </c>
      <c r="HY204" t="s">
        <v>4542</v>
      </c>
      <c r="HZ204">
        <v>4027498</v>
      </c>
      <c r="IC204">
        <v>0</v>
      </c>
      <c r="ID204">
        <v>0</v>
      </c>
      <c r="IM204">
        <v>13</v>
      </c>
      <c r="IO204" t="s">
        <v>4447</v>
      </c>
      <c r="IQ204" t="s">
        <v>4447</v>
      </c>
      <c r="IU204">
        <v>4</v>
      </c>
      <c r="IV204">
        <f>IF(AND(Table1[[#This Row],[R/P]]="P",Table1[[#This Row],[PaRes]]&lt;&gt;"SCRBL",Table1[[#This Row],[PaRes]]&lt;&gt;"RUN",Table1[[#This Row],[Penalty]]&lt;&gt;1),1,0)</f>
        <v>0</v>
      </c>
      <c r="IW204">
        <f>IF(AND(Table1[[#This Row],[Pass Play]]=1,Table1[[#This Row],[PaRes]]&lt;&gt;"SAC"),1,0)</f>
        <v>0</v>
      </c>
      <c r="IX204">
        <f>IF(Table1[[#This Row],[PaRes]]="COM",1,0)</f>
        <v>0</v>
      </c>
      <c r="IY204">
        <f>IF(Table1[[#This Row],[Pass Play]]=1,Table1[[#This Row],[Gn]],0)</f>
        <v>0</v>
      </c>
      <c r="IZ204">
        <f>IF(AND(Table1[[#This Row],[Pass Play]]=1,Table1[[#This Row],[EFF]]="Y"),1,0)</f>
        <v>0</v>
      </c>
      <c r="JA204">
        <f>IF(AND(Table1[[#This Row],[Pass Play]]=1,Table1[[#This Row],[EFF]]="Y"),Table1[[#This Row],[Gn]],0)</f>
        <v>0</v>
      </c>
      <c r="JB204">
        <f>IF(AND(Table1[[#This Row],[Pass Play]]=1,Table1[[#This Row],[Gn]]&gt;=15),1,0)</f>
        <v>0</v>
      </c>
      <c r="JC204">
        <f>IF(AND(Table1[[#This Row],[Pass Play]]=1,Table1[[#This Row],[Big Play Passes]]=1),Table1[[#This Row],[Gn]],0)</f>
        <v>0</v>
      </c>
      <c r="JD204">
        <f>IF(AND(OR(Table1[[#This Row],[R/P]]="R",Table1[[#This Row],[PaRes]]="SCRBL",Table1[[#This Row],[PaRes]]="RUN"),Table1[[#This Row],[Penalty]]&lt;&gt;1),1,0)</f>
        <v>1</v>
      </c>
      <c r="JE204">
        <f>IF(Table1[[#This Row],[Rush Attempts]]=1,Table1[[#This Row],[Gn]],0)</f>
        <v>0</v>
      </c>
      <c r="JF204">
        <f>IF(AND(Table1[[#This Row],[Rush Attempts]]=1,Table1[[#This Row],[EFF]]="Y"),1,0)</f>
        <v>0</v>
      </c>
      <c r="JG204">
        <f>IF(AND(Table1[[#This Row],[Rush Attempts]]=1,Table1[[#This Row],[EFF]]="Y"),Table1[[#This Row],[Gn]],0)</f>
        <v>0</v>
      </c>
      <c r="JH204">
        <f>IF(AND(Table1[[#This Row],[Rush Attempts]]=1,Table1[[#This Row],[Gn]]&gt;=10),1,0)</f>
        <v>0</v>
      </c>
      <c r="JI204">
        <f>IF(AND(Table1[[#This Row],[Rush Attempts]]=1,Table1[[#This Row],[Big Play Run]]=1),Table1[[#This Row],[Gn]],0)</f>
        <v>0</v>
      </c>
      <c r="JJ204">
        <f>IF(Table1[[#This Row],[PaRes]]="SAC",1,0)</f>
        <v>0</v>
      </c>
      <c r="JK204">
        <f>IF(Table1[[#This Row],[Sacks]]=1,Table1[[#This Row],[Gn]],0)</f>
        <v>0</v>
      </c>
      <c r="JL204">
        <f>IF(Table1[[#This Row],[PaRes]]="INT",1,0)</f>
        <v>0</v>
      </c>
      <c r="JM204">
        <f>IF(Table1[[#This Row],[pff_PENALTY]]&lt;&gt;"",1,0)</f>
        <v>0</v>
      </c>
      <c r="JN204">
        <f>Table1[[#This Row],[pff_PENYARDS]]</f>
        <v>0</v>
      </c>
      <c r="JO204">
        <f>IF(Table1[[#This Row],[S/End]]="TD",1,0)</f>
        <v>0</v>
      </c>
      <c r="JP204">
        <f>IF(OR(Table1[[#This Row],[S/End]]="FGGD"),1,0)</f>
        <v>0</v>
      </c>
      <c r="JQ204">
        <f>IF(OR(Table1[[#This Row],[S/End]]="FUM",Table1[[#This Row],[S/End]]="INT"),1,0)</f>
        <v>0</v>
      </c>
      <c r="JR204">
        <f>IF(AND(Table1[[#This Row],[Touchdown]]=1,Table1[[#This Row],[Pass Play]]=1),1,0)</f>
        <v>0</v>
      </c>
      <c r="JS204">
        <f t="shared" si="11"/>
        <v>0</v>
      </c>
      <c r="JT204">
        <f>IF(AND(OR(Table1[[#This Row],[Pass Play]]=1,Table1[[#This Row],[Rush Attempts]]=1),Table1[[#This Row],[Dn]]=3),1,0)</f>
        <v>0</v>
      </c>
      <c r="JU204">
        <f>IF(AND(Table1[[#This Row],[3rd down attempt]]=1,Table1[[#This Row],[EFF]]="Y"),1,0)</f>
        <v>0</v>
      </c>
      <c r="JV204">
        <f>IF(AND(Table1[[#This Row],[3rd down attempt]]=1,Table1[[#This Row],[Dist]]&gt;=7),1,0)</f>
        <v>0</v>
      </c>
      <c r="JW204">
        <f>IF(AND(OR(Table1[[#This Row],[Pass Play]]=1,Table1[[#This Row],[Rush Attempts]]=1),Table1[[#This Row],[Dn]]=4),1,0)</f>
        <v>0</v>
      </c>
      <c r="JX204">
        <f>IF(AND(Table1[[#This Row],[4th down attempt]]=1,Table1[[#This Row],[EFF]]="Y"),1,0)</f>
        <v>0</v>
      </c>
      <c r="JY204">
        <f>IF(AND(OR(Table1[[#This Row],[Pass Play]]=1,Table1[[#This Row],[Rush Attempts]]=1),Table1[[#This Row],[FPos]]&gt;=0,Table1[[#This Row],[FPos]]&lt;=20),1,0)</f>
        <v>1</v>
      </c>
      <c r="JZ204">
        <f>IF(AND(OR(Table1[[#This Row],[Pass Play]]=1,Table1[[#This Row],[Rush Attempts]]=1),Table1[[#This Row],[Dist]]&lt;=Table1[[#This Row],[Gn]]),1,0)</f>
        <v>0</v>
      </c>
      <c r="KA204">
        <f>IF(Table1[[#This Row],[S/End]]&lt;&gt;"",1,0)</f>
        <v>0</v>
      </c>
      <c r="KB204">
        <f>IF(Table1[[#This Row],[S/End]]="TD",1,0)</f>
        <v>0</v>
      </c>
      <c r="KC204">
        <f>IF(Table1[[#This Row],[S/End]]="FGGD",1,0)</f>
        <v>0</v>
      </c>
      <c r="KD204">
        <f>IF(AND(OR(Table1[[#This Row],[Pass Play]]=1,Table1[[#This Row],[Rush Attempts]]=1),Table1[[#This Row],[Gn]]&lt;0),1,0)</f>
        <v>0</v>
      </c>
      <c r="KE204" s="375">
        <f>IF(AND(Table1[[#This Row],[pff_DRVENDPSN]]=3,Table1[[#This Row],[pff_DRVENDEVENT]]="PUNT"),1,0)</f>
        <v>0</v>
      </c>
    </row>
    <row r="205" spans="1:291" hidden="1">
      <c r="A205">
        <v>13</v>
      </c>
      <c r="B205">
        <v>2104</v>
      </c>
      <c r="C205" t="s">
        <v>14478</v>
      </c>
      <c r="D205">
        <v>1</v>
      </c>
      <c r="E205">
        <v>3</v>
      </c>
      <c r="F205">
        <v>10</v>
      </c>
      <c r="G205">
        <v>0</v>
      </c>
      <c r="H205">
        <v>14</v>
      </c>
      <c r="J205" t="s">
        <v>298</v>
      </c>
      <c r="K205">
        <v>11</v>
      </c>
      <c r="L205">
        <v>11</v>
      </c>
      <c r="M205" t="s">
        <v>4544</v>
      </c>
      <c r="N205" t="s">
        <v>1037</v>
      </c>
      <c r="P205" t="s">
        <v>257</v>
      </c>
      <c r="Q205" t="s">
        <v>509</v>
      </c>
      <c r="R205" t="s">
        <v>2574</v>
      </c>
      <c r="T205" t="s">
        <v>4545</v>
      </c>
      <c r="W205" t="s">
        <v>253</v>
      </c>
      <c r="X205" t="s">
        <v>3292</v>
      </c>
      <c r="Y205" t="s">
        <v>3293</v>
      </c>
      <c r="Z205" t="s">
        <v>3293</v>
      </c>
      <c r="AB205" t="s">
        <v>666</v>
      </c>
      <c r="AC205" t="s">
        <v>667</v>
      </c>
      <c r="AK205" t="s">
        <v>756</v>
      </c>
      <c r="AL205" t="s">
        <v>1434</v>
      </c>
      <c r="AP205">
        <v>15</v>
      </c>
      <c r="AY205">
        <v>3</v>
      </c>
      <c r="BJ205" t="s">
        <v>607</v>
      </c>
      <c r="BQ205">
        <f t="shared" si="9"/>
        <v>4</v>
      </c>
      <c r="BR205">
        <f t="shared" si="10"/>
        <v>0</v>
      </c>
      <c r="BT205" t="s">
        <v>275</v>
      </c>
      <c r="BV205">
        <v>0</v>
      </c>
      <c r="BX205">
        <v>1</v>
      </c>
      <c r="BY205" t="s">
        <v>4546</v>
      </c>
      <c r="BZ205" t="s">
        <v>2754</v>
      </c>
      <c r="CA205">
        <v>0</v>
      </c>
      <c r="CD205" s="3">
        <v>0.375</v>
      </c>
      <c r="CE205" t="s">
        <v>274</v>
      </c>
      <c r="CF205" t="s">
        <v>4547</v>
      </c>
      <c r="CG205">
        <v>9</v>
      </c>
      <c r="CI205" t="s">
        <v>331</v>
      </c>
      <c r="CJ205">
        <v>0</v>
      </c>
      <c r="CK205" t="s">
        <v>4548</v>
      </c>
      <c r="CL205" s="4">
        <v>38721</v>
      </c>
      <c r="CM205" t="s">
        <v>4549</v>
      </c>
      <c r="CN205" t="s">
        <v>4550</v>
      </c>
      <c r="CO205">
        <v>0</v>
      </c>
      <c r="CP205" t="s">
        <v>4551</v>
      </c>
      <c r="CQ205" t="s">
        <v>282</v>
      </c>
      <c r="CR205" t="s">
        <v>4290</v>
      </c>
      <c r="CU205" t="s">
        <v>4552</v>
      </c>
      <c r="CW205">
        <v>0</v>
      </c>
      <c r="CY205">
        <v>13</v>
      </c>
      <c r="CZ205" t="s">
        <v>1242</v>
      </c>
      <c r="DA205">
        <v>14</v>
      </c>
      <c r="DB205">
        <v>13</v>
      </c>
      <c r="DC205" t="s">
        <v>1953</v>
      </c>
      <c r="DD205">
        <v>-18</v>
      </c>
      <c r="DK205">
        <v>0</v>
      </c>
      <c r="DL205" s="4">
        <v>44463</v>
      </c>
      <c r="DM205">
        <v>20177</v>
      </c>
      <c r="DN205">
        <v>2021</v>
      </c>
      <c r="DO205">
        <v>0</v>
      </c>
      <c r="DQ205">
        <v>79539</v>
      </c>
      <c r="DR205">
        <v>15</v>
      </c>
      <c r="DU205" t="s">
        <v>294</v>
      </c>
      <c r="DV205" t="s">
        <v>294</v>
      </c>
      <c r="DW205" t="s">
        <v>4542</v>
      </c>
      <c r="DX205">
        <v>0</v>
      </c>
      <c r="DY205" t="s">
        <v>4290</v>
      </c>
      <c r="EB205" t="s">
        <v>285</v>
      </c>
      <c r="EE205">
        <v>0</v>
      </c>
      <c r="EF205" t="s">
        <v>4553</v>
      </c>
      <c r="EG205" t="s">
        <v>383</v>
      </c>
      <c r="EH205">
        <v>0</v>
      </c>
      <c r="EI205" t="s">
        <v>1224</v>
      </c>
      <c r="EJ205" t="s">
        <v>340</v>
      </c>
      <c r="EK205" t="s">
        <v>1149</v>
      </c>
      <c r="EL205" t="s">
        <v>4554</v>
      </c>
      <c r="EM205" t="s">
        <v>4555</v>
      </c>
      <c r="EN205" t="s">
        <v>921</v>
      </c>
      <c r="EO205" t="s">
        <v>269</v>
      </c>
      <c r="EP205" t="s">
        <v>1110</v>
      </c>
      <c r="EQ205">
        <v>0</v>
      </c>
      <c r="ER205" t="s">
        <v>4556</v>
      </c>
      <c r="ET205" t="s">
        <v>4557</v>
      </c>
      <c r="EU205">
        <v>2</v>
      </c>
      <c r="EV205" t="s">
        <v>348</v>
      </c>
      <c r="EW205" t="s">
        <v>1983</v>
      </c>
      <c r="EX205" t="s">
        <v>771</v>
      </c>
      <c r="EY205" t="s">
        <v>898</v>
      </c>
      <c r="FB205" t="s">
        <v>392</v>
      </c>
      <c r="FC205" t="s">
        <v>4558</v>
      </c>
      <c r="FE205">
        <v>0</v>
      </c>
      <c r="FF205">
        <v>3</v>
      </c>
      <c r="FK205" t="s">
        <v>4559</v>
      </c>
      <c r="FL205">
        <v>0</v>
      </c>
      <c r="FN205">
        <v>0</v>
      </c>
      <c r="FO205" t="s">
        <v>4542</v>
      </c>
      <c r="FP205" t="s">
        <v>492</v>
      </c>
      <c r="FQ205">
        <v>0</v>
      </c>
      <c r="FS205" t="s">
        <v>462</v>
      </c>
      <c r="FU205" t="s">
        <v>274</v>
      </c>
      <c r="FV205" t="s">
        <v>777</v>
      </c>
      <c r="FY205">
        <v>0</v>
      </c>
      <c r="GA205">
        <v>0</v>
      </c>
      <c r="GB205">
        <v>0</v>
      </c>
      <c r="GC205">
        <v>0</v>
      </c>
      <c r="GD205" t="s">
        <v>4560</v>
      </c>
      <c r="GE205" t="s">
        <v>355</v>
      </c>
      <c r="GF205">
        <v>1</v>
      </c>
      <c r="GH205">
        <v>1.7</v>
      </c>
      <c r="GI205">
        <v>1.8</v>
      </c>
      <c r="GJ205">
        <v>0</v>
      </c>
      <c r="GK205">
        <v>0</v>
      </c>
      <c r="GL205" t="s">
        <v>4561</v>
      </c>
      <c r="GM205" t="s">
        <v>4562</v>
      </c>
      <c r="GP205">
        <v>4</v>
      </c>
      <c r="GQ205" t="s">
        <v>1403</v>
      </c>
      <c r="GR205">
        <v>30</v>
      </c>
      <c r="HA205" t="s">
        <v>4563</v>
      </c>
      <c r="HC205" t="s">
        <v>313</v>
      </c>
      <c r="HD205" t="s">
        <v>313</v>
      </c>
      <c r="HE205" t="s">
        <v>492</v>
      </c>
      <c r="HF205">
        <v>0</v>
      </c>
      <c r="HG205">
        <v>11</v>
      </c>
      <c r="HH205">
        <v>0</v>
      </c>
      <c r="HI205" t="s">
        <v>275</v>
      </c>
      <c r="HL205" t="s">
        <v>4564</v>
      </c>
      <c r="HM205" t="s">
        <v>4565</v>
      </c>
      <c r="HO205" t="s">
        <v>4566</v>
      </c>
      <c r="HP205" t="s">
        <v>4567</v>
      </c>
      <c r="HQ205" t="s">
        <v>4568</v>
      </c>
      <c r="HR205" t="s">
        <v>4569</v>
      </c>
      <c r="HT205" t="s">
        <v>405</v>
      </c>
      <c r="HW205">
        <v>14</v>
      </c>
      <c r="HX205">
        <v>4027571</v>
      </c>
      <c r="HY205" t="s">
        <v>4447</v>
      </c>
      <c r="HZ205">
        <v>4027525</v>
      </c>
      <c r="IC205">
        <v>0</v>
      </c>
      <c r="ID205">
        <v>0</v>
      </c>
      <c r="IM205">
        <v>14</v>
      </c>
      <c r="IU205">
        <v>4</v>
      </c>
      <c r="IV205">
        <f>IF(AND(Table1[[#This Row],[R/P]]="P",Table1[[#This Row],[PaRes]]&lt;&gt;"SCRBL",Table1[[#This Row],[PaRes]]&lt;&gt;"RUN",Table1[[#This Row],[Penalty]]&lt;&gt;1),1,0)</f>
        <v>1</v>
      </c>
      <c r="IW205">
        <f>IF(AND(Table1[[#This Row],[Pass Play]]=1,Table1[[#This Row],[PaRes]]&lt;&gt;"SAC"),1,0)</f>
        <v>1</v>
      </c>
      <c r="IX205">
        <f>IF(Table1[[#This Row],[PaRes]]="COM",1,0)</f>
        <v>0</v>
      </c>
      <c r="IY205">
        <f>IF(Table1[[#This Row],[Pass Play]]=1,Table1[[#This Row],[Gn]],0)</f>
        <v>0</v>
      </c>
      <c r="IZ205">
        <f>IF(AND(Table1[[#This Row],[Pass Play]]=1,Table1[[#This Row],[EFF]]="Y"),1,0)</f>
        <v>0</v>
      </c>
      <c r="JA205">
        <f>IF(AND(Table1[[#This Row],[Pass Play]]=1,Table1[[#This Row],[EFF]]="Y"),Table1[[#This Row],[Gn]],0)</f>
        <v>0</v>
      </c>
      <c r="JB205">
        <f>IF(AND(Table1[[#This Row],[Pass Play]]=1,Table1[[#This Row],[Gn]]&gt;=15),1,0)</f>
        <v>0</v>
      </c>
      <c r="JC205">
        <f>IF(AND(Table1[[#This Row],[Pass Play]]=1,Table1[[#This Row],[Big Play Passes]]=1),Table1[[#This Row],[Gn]],0)</f>
        <v>0</v>
      </c>
      <c r="JD205">
        <f>IF(AND(OR(Table1[[#This Row],[R/P]]="R",Table1[[#This Row],[PaRes]]="SCRBL",Table1[[#This Row],[PaRes]]="RUN"),Table1[[#This Row],[Penalty]]&lt;&gt;1),1,0)</f>
        <v>0</v>
      </c>
      <c r="JE205">
        <f>IF(Table1[[#This Row],[Rush Attempts]]=1,Table1[[#This Row],[Gn]],0)</f>
        <v>0</v>
      </c>
      <c r="JF205">
        <f>IF(AND(Table1[[#This Row],[Rush Attempts]]=1,Table1[[#This Row],[EFF]]="Y"),1,0)</f>
        <v>0</v>
      </c>
      <c r="JG205">
        <f>IF(AND(Table1[[#This Row],[Rush Attempts]]=1,Table1[[#This Row],[EFF]]="Y"),Table1[[#This Row],[Gn]],0)</f>
        <v>0</v>
      </c>
      <c r="JH205">
        <f>IF(AND(Table1[[#This Row],[Rush Attempts]]=1,Table1[[#This Row],[Gn]]&gt;=10),1,0)</f>
        <v>0</v>
      </c>
      <c r="JI205">
        <f>IF(AND(Table1[[#This Row],[Rush Attempts]]=1,Table1[[#This Row],[Big Play Run]]=1),Table1[[#This Row],[Gn]],0)</f>
        <v>0</v>
      </c>
      <c r="JJ205">
        <f>IF(Table1[[#This Row],[PaRes]]="SAC",1,0)</f>
        <v>0</v>
      </c>
      <c r="JK205">
        <f>IF(Table1[[#This Row],[Sacks]]=1,Table1[[#This Row],[Gn]],0)</f>
        <v>0</v>
      </c>
      <c r="JL205">
        <f>IF(Table1[[#This Row],[PaRes]]="INT",1,0)</f>
        <v>0</v>
      </c>
      <c r="JM205">
        <f>IF(Table1[[#This Row],[pff_PENALTY]]&lt;&gt;"",1,0)</f>
        <v>0</v>
      </c>
      <c r="JN205">
        <f>Table1[[#This Row],[pff_PENYARDS]]</f>
        <v>0</v>
      </c>
      <c r="JO205">
        <f>IF(Table1[[#This Row],[S/End]]="TD",1,0)</f>
        <v>0</v>
      </c>
      <c r="JP205">
        <f>IF(OR(Table1[[#This Row],[S/End]]="FGGD"),1,0)</f>
        <v>1</v>
      </c>
      <c r="JQ205">
        <f>IF(OR(Table1[[#This Row],[S/End]]="FUM",Table1[[#This Row],[S/End]]="INT"),1,0)</f>
        <v>0</v>
      </c>
      <c r="JR205">
        <f>IF(AND(Table1[[#This Row],[Touchdown]]=1,Table1[[#This Row],[Pass Play]]=1),1,0)</f>
        <v>0</v>
      </c>
      <c r="JS205">
        <f t="shared" si="11"/>
        <v>0</v>
      </c>
      <c r="JT205">
        <f>IF(AND(OR(Table1[[#This Row],[Pass Play]]=1,Table1[[#This Row],[Rush Attempts]]=1),Table1[[#This Row],[Dn]]=3),1,0)</f>
        <v>1</v>
      </c>
      <c r="JU205">
        <f>IF(AND(Table1[[#This Row],[3rd down attempt]]=1,Table1[[#This Row],[EFF]]="Y"),1,0)</f>
        <v>0</v>
      </c>
      <c r="JV205">
        <f>IF(AND(Table1[[#This Row],[3rd down attempt]]=1,Table1[[#This Row],[Dist]]&gt;=7),1,0)</f>
        <v>1</v>
      </c>
      <c r="JW205">
        <f>IF(AND(OR(Table1[[#This Row],[Pass Play]]=1,Table1[[#This Row],[Rush Attempts]]=1),Table1[[#This Row],[Dn]]=4),1,0)</f>
        <v>0</v>
      </c>
      <c r="JX205">
        <f>IF(AND(Table1[[#This Row],[4th down attempt]]=1,Table1[[#This Row],[EFF]]="Y"),1,0)</f>
        <v>0</v>
      </c>
      <c r="JY205">
        <f>IF(AND(OR(Table1[[#This Row],[Pass Play]]=1,Table1[[#This Row],[Rush Attempts]]=1),Table1[[#This Row],[FPos]]&gt;=0,Table1[[#This Row],[FPos]]&lt;=20),1,0)</f>
        <v>1</v>
      </c>
      <c r="JZ205">
        <f>IF(AND(OR(Table1[[#This Row],[Pass Play]]=1,Table1[[#This Row],[Rush Attempts]]=1),Table1[[#This Row],[Dist]]&lt;=Table1[[#This Row],[Gn]]),1,0)</f>
        <v>0</v>
      </c>
      <c r="KA205">
        <f>IF(Table1[[#This Row],[S/End]]&lt;&gt;"",1,0)</f>
        <v>1</v>
      </c>
      <c r="KB205">
        <f>IF(Table1[[#This Row],[S/End]]="TD",1,0)</f>
        <v>0</v>
      </c>
      <c r="KC205">
        <f>IF(Table1[[#This Row],[S/End]]="FGGD",1,0)</f>
        <v>1</v>
      </c>
      <c r="KD205">
        <f>IF(AND(OR(Table1[[#This Row],[Pass Play]]=1,Table1[[#This Row],[Rush Attempts]]=1),Table1[[#This Row],[Gn]]&lt;0),1,0)</f>
        <v>0</v>
      </c>
      <c r="KE205" s="375">
        <f>IF(AND(Table1[[#This Row],[pff_DRVENDPSN]]=3,Table1[[#This Row],[pff_DRVENDEVENT]]="PUNT"),1,0)</f>
        <v>0</v>
      </c>
    </row>
    <row r="206" spans="1:291" hidden="1">
      <c r="A206">
        <v>14</v>
      </c>
      <c r="B206">
        <v>2104</v>
      </c>
      <c r="C206" t="s">
        <v>14478</v>
      </c>
      <c r="D206">
        <v>1</v>
      </c>
      <c r="E206">
        <v>1</v>
      </c>
      <c r="F206">
        <v>10</v>
      </c>
      <c r="G206">
        <v>-7</v>
      </c>
      <c r="H206">
        <v>-7</v>
      </c>
      <c r="I206" t="s">
        <v>253</v>
      </c>
      <c r="J206" t="s">
        <v>298</v>
      </c>
      <c r="K206">
        <v>11</v>
      </c>
      <c r="L206" t="s">
        <v>4210</v>
      </c>
      <c r="M206" t="s">
        <v>4571</v>
      </c>
      <c r="N206" t="s">
        <v>440</v>
      </c>
      <c r="P206" t="s">
        <v>4572</v>
      </c>
      <c r="Q206" t="s">
        <v>442</v>
      </c>
      <c r="W206" t="s">
        <v>257</v>
      </c>
      <c r="X206" t="s">
        <v>4573</v>
      </c>
      <c r="AE206" t="s">
        <v>411</v>
      </c>
      <c r="AF206" t="s">
        <v>4574</v>
      </c>
      <c r="AG206" t="s">
        <v>4573</v>
      </c>
      <c r="AH206" t="s">
        <v>257</v>
      </c>
      <c r="AJ206">
        <v>15</v>
      </c>
      <c r="AL206" t="s">
        <v>2202</v>
      </c>
      <c r="AP206">
        <v>15</v>
      </c>
      <c r="BJ206" t="s">
        <v>607</v>
      </c>
      <c r="BQ206">
        <f t="shared" si="9"/>
        <v>0</v>
      </c>
      <c r="BR206">
        <f t="shared" si="10"/>
        <v>1</v>
      </c>
      <c r="BT206" t="s">
        <v>275</v>
      </c>
      <c r="BV206">
        <v>10</v>
      </c>
      <c r="BX206">
        <v>0</v>
      </c>
      <c r="BY206" t="s">
        <v>4575</v>
      </c>
      <c r="CD206" s="3">
        <v>0.13958333333333334</v>
      </c>
      <c r="CF206" t="s">
        <v>4576</v>
      </c>
      <c r="CJ206">
        <v>0</v>
      </c>
      <c r="CK206" t="s">
        <v>4577</v>
      </c>
      <c r="CL206" s="4">
        <v>38414</v>
      </c>
      <c r="CM206" t="s">
        <v>4578</v>
      </c>
      <c r="CN206" t="s">
        <v>4579</v>
      </c>
      <c r="CO206">
        <v>14</v>
      </c>
      <c r="CP206" t="s">
        <v>268</v>
      </c>
      <c r="CQ206" t="s">
        <v>282</v>
      </c>
      <c r="CR206" t="s">
        <v>4290</v>
      </c>
      <c r="CU206" t="s">
        <v>4580</v>
      </c>
      <c r="CW206">
        <v>0</v>
      </c>
      <c r="CY206">
        <v>1</v>
      </c>
      <c r="CZ206" t="s">
        <v>4581</v>
      </c>
      <c r="DA206">
        <v>0</v>
      </c>
      <c r="DB206">
        <v>1</v>
      </c>
      <c r="DC206" t="s">
        <v>1953</v>
      </c>
      <c r="DD206">
        <v>-7</v>
      </c>
      <c r="DH206" t="s">
        <v>1942</v>
      </c>
      <c r="DI206" t="s">
        <v>4447</v>
      </c>
      <c r="DK206">
        <v>-7</v>
      </c>
      <c r="DL206" s="4">
        <v>44463</v>
      </c>
      <c r="DM206">
        <v>20177</v>
      </c>
      <c r="DN206">
        <v>2021</v>
      </c>
      <c r="DO206">
        <v>0</v>
      </c>
      <c r="DQ206">
        <v>79539</v>
      </c>
      <c r="DR206">
        <v>38</v>
      </c>
      <c r="DU206" t="s">
        <v>294</v>
      </c>
      <c r="DV206" t="s">
        <v>294</v>
      </c>
      <c r="DX206">
        <v>14</v>
      </c>
      <c r="DY206" t="s">
        <v>4290</v>
      </c>
      <c r="EE206">
        <v>0</v>
      </c>
      <c r="EF206" t="s">
        <v>4582</v>
      </c>
      <c r="EG206" t="s">
        <v>1128</v>
      </c>
      <c r="EH206">
        <v>1</v>
      </c>
      <c r="EJ206" t="s">
        <v>340</v>
      </c>
      <c r="EK206" t="s">
        <v>4583</v>
      </c>
      <c r="EL206" t="s">
        <v>4584</v>
      </c>
      <c r="EM206" t="s">
        <v>4585</v>
      </c>
      <c r="EN206" t="s">
        <v>268</v>
      </c>
      <c r="EO206" t="s">
        <v>269</v>
      </c>
      <c r="EP206" t="s">
        <v>427</v>
      </c>
      <c r="EQ206">
        <v>0</v>
      </c>
      <c r="ET206" t="s">
        <v>4586</v>
      </c>
      <c r="FE206">
        <v>0</v>
      </c>
      <c r="FF206">
        <v>6</v>
      </c>
      <c r="FG206" t="s">
        <v>4587</v>
      </c>
      <c r="FI206" t="s">
        <v>4587</v>
      </c>
      <c r="FJ206" t="s">
        <v>4588</v>
      </c>
      <c r="FL206">
        <v>0</v>
      </c>
      <c r="FN206">
        <v>0</v>
      </c>
      <c r="FQ206">
        <v>0</v>
      </c>
      <c r="FS206" t="s">
        <v>395</v>
      </c>
      <c r="FU206" t="s">
        <v>257</v>
      </c>
      <c r="FV206" t="s">
        <v>1277</v>
      </c>
      <c r="FW206" t="s">
        <v>431</v>
      </c>
      <c r="FY206">
        <v>1</v>
      </c>
      <c r="GA206">
        <v>14.1</v>
      </c>
      <c r="GB206">
        <v>-4</v>
      </c>
      <c r="GC206">
        <v>0</v>
      </c>
      <c r="GE206" t="s">
        <v>355</v>
      </c>
      <c r="GF206">
        <v>0</v>
      </c>
      <c r="GG206" t="s">
        <v>274</v>
      </c>
      <c r="GJ206">
        <v>0</v>
      </c>
      <c r="GK206">
        <v>0</v>
      </c>
      <c r="GM206" t="s">
        <v>4589</v>
      </c>
      <c r="GO206">
        <v>0</v>
      </c>
      <c r="HA206" t="s">
        <v>4590</v>
      </c>
      <c r="HC206" t="s">
        <v>294</v>
      </c>
      <c r="HD206" t="s">
        <v>294</v>
      </c>
      <c r="HE206" t="s">
        <v>2454</v>
      </c>
      <c r="HF206">
        <v>0</v>
      </c>
      <c r="HG206">
        <v>11</v>
      </c>
      <c r="HH206">
        <v>10</v>
      </c>
      <c r="HI206" t="s">
        <v>275</v>
      </c>
      <c r="HL206">
        <v>1</v>
      </c>
      <c r="HP206" t="s">
        <v>4591</v>
      </c>
      <c r="HQ206" t="s">
        <v>1008</v>
      </c>
      <c r="HR206" t="s">
        <v>4592</v>
      </c>
      <c r="HW206">
        <v>0</v>
      </c>
      <c r="HX206">
        <v>4028768</v>
      </c>
      <c r="HY206" t="s">
        <v>4447</v>
      </c>
      <c r="HZ206">
        <v>4028614</v>
      </c>
      <c r="IC206">
        <v>-1</v>
      </c>
      <c r="ID206">
        <v>1</v>
      </c>
      <c r="IM206">
        <v>37</v>
      </c>
      <c r="IS206" t="s">
        <v>4447</v>
      </c>
      <c r="IU206">
        <v>4</v>
      </c>
      <c r="IV206">
        <f>IF(AND(Table1[[#This Row],[R/P]]="P",Table1[[#This Row],[PaRes]]&lt;&gt;"SCRBL",Table1[[#This Row],[PaRes]]&lt;&gt;"RUN",Table1[[#This Row],[Penalty]]&lt;&gt;1),1,0)</f>
        <v>0</v>
      </c>
      <c r="IW206">
        <f>IF(AND(Table1[[#This Row],[Pass Play]]=1,Table1[[#This Row],[PaRes]]&lt;&gt;"SAC"),1,0)</f>
        <v>0</v>
      </c>
      <c r="IX206">
        <f>IF(Table1[[#This Row],[PaRes]]="COM",1,0)</f>
        <v>0</v>
      </c>
      <c r="IY206">
        <f>IF(Table1[[#This Row],[Pass Play]]=1,Table1[[#This Row],[Gn]],0)</f>
        <v>0</v>
      </c>
      <c r="IZ206">
        <f>IF(AND(Table1[[#This Row],[Pass Play]]=1,Table1[[#This Row],[EFF]]="Y"),1,0)</f>
        <v>0</v>
      </c>
      <c r="JA206">
        <f>IF(AND(Table1[[#This Row],[Pass Play]]=1,Table1[[#This Row],[EFF]]="Y"),Table1[[#This Row],[Gn]],0)</f>
        <v>0</v>
      </c>
      <c r="JB206">
        <f>IF(AND(Table1[[#This Row],[Pass Play]]=1,Table1[[#This Row],[Gn]]&gt;=15),1,0)</f>
        <v>0</v>
      </c>
      <c r="JC206">
        <f>IF(AND(Table1[[#This Row],[Pass Play]]=1,Table1[[#This Row],[Big Play Passes]]=1),Table1[[#This Row],[Gn]],0)</f>
        <v>0</v>
      </c>
      <c r="JD206">
        <f>IF(AND(OR(Table1[[#This Row],[R/P]]="R",Table1[[#This Row],[PaRes]]="SCRBL",Table1[[#This Row],[PaRes]]="RUN"),Table1[[#This Row],[Penalty]]&lt;&gt;1),1,0)</f>
        <v>1</v>
      </c>
      <c r="JE206">
        <f>IF(Table1[[#This Row],[Rush Attempts]]=1,Table1[[#This Row],[Gn]],0)</f>
        <v>-7</v>
      </c>
      <c r="JF206">
        <f>IF(AND(Table1[[#This Row],[Rush Attempts]]=1,Table1[[#This Row],[EFF]]="Y"),1,0)</f>
        <v>0</v>
      </c>
      <c r="JG206">
        <f>IF(AND(Table1[[#This Row],[Rush Attempts]]=1,Table1[[#This Row],[EFF]]="Y"),Table1[[#This Row],[Gn]],0)</f>
        <v>0</v>
      </c>
      <c r="JH206">
        <f>IF(AND(Table1[[#This Row],[Rush Attempts]]=1,Table1[[#This Row],[Gn]]&gt;=10),1,0)</f>
        <v>0</v>
      </c>
      <c r="JI206">
        <f>IF(AND(Table1[[#This Row],[Rush Attempts]]=1,Table1[[#This Row],[Big Play Run]]=1),Table1[[#This Row],[Gn]],0)</f>
        <v>0</v>
      </c>
      <c r="JJ206">
        <f>IF(Table1[[#This Row],[PaRes]]="SAC",1,0)</f>
        <v>0</v>
      </c>
      <c r="JK206">
        <f>IF(Table1[[#This Row],[Sacks]]=1,Table1[[#This Row],[Gn]],0)</f>
        <v>0</v>
      </c>
      <c r="JL206">
        <f>IF(Table1[[#This Row],[PaRes]]="INT",1,0)</f>
        <v>0</v>
      </c>
      <c r="JM206">
        <f>IF(Table1[[#This Row],[pff_PENALTY]]&lt;&gt;"",1,0)</f>
        <v>0</v>
      </c>
      <c r="JN206">
        <f>Table1[[#This Row],[pff_PENYARDS]]</f>
        <v>0</v>
      </c>
      <c r="JO206">
        <f>IF(Table1[[#This Row],[S/End]]="TD",1,0)</f>
        <v>0</v>
      </c>
      <c r="JP206">
        <f>IF(OR(Table1[[#This Row],[S/End]]="FGGD"),1,0)</f>
        <v>0</v>
      </c>
      <c r="JQ206">
        <f>IF(OR(Table1[[#This Row],[S/End]]="FUM",Table1[[#This Row],[S/End]]="INT"),1,0)</f>
        <v>1</v>
      </c>
      <c r="JR206">
        <f>IF(AND(Table1[[#This Row],[Touchdown]]=1,Table1[[#This Row],[Pass Play]]=1),1,0)</f>
        <v>0</v>
      </c>
      <c r="JS206">
        <f t="shared" si="11"/>
        <v>0</v>
      </c>
      <c r="JT206">
        <f>IF(AND(OR(Table1[[#This Row],[Pass Play]]=1,Table1[[#This Row],[Rush Attempts]]=1),Table1[[#This Row],[Dn]]=3),1,0)</f>
        <v>0</v>
      </c>
      <c r="JU206">
        <f>IF(AND(Table1[[#This Row],[3rd down attempt]]=1,Table1[[#This Row],[EFF]]="Y"),1,0)</f>
        <v>0</v>
      </c>
      <c r="JV206">
        <f>IF(AND(Table1[[#This Row],[3rd down attempt]]=1,Table1[[#This Row],[Dist]]&gt;=7),1,0)</f>
        <v>0</v>
      </c>
      <c r="JW206">
        <f>IF(AND(OR(Table1[[#This Row],[Pass Play]]=1,Table1[[#This Row],[Rush Attempts]]=1),Table1[[#This Row],[Dn]]=4),1,0)</f>
        <v>0</v>
      </c>
      <c r="JX206">
        <f>IF(AND(Table1[[#This Row],[4th down attempt]]=1,Table1[[#This Row],[EFF]]="Y"),1,0)</f>
        <v>0</v>
      </c>
      <c r="JY206">
        <f>IF(AND(OR(Table1[[#This Row],[Pass Play]]=1,Table1[[#This Row],[Rush Attempts]]=1),Table1[[#This Row],[FPos]]&gt;=0,Table1[[#This Row],[FPos]]&lt;=20),1,0)</f>
        <v>0</v>
      </c>
      <c r="JZ206">
        <f>IF(AND(OR(Table1[[#This Row],[Pass Play]]=1,Table1[[#This Row],[Rush Attempts]]=1),Table1[[#This Row],[Dist]]&lt;=Table1[[#This Row],[Gn]]),1,0)</f>
        <v>0</v>
      </c>
      <c r="KA206">
        <f>IF(Table1[[#This Row],[S/End]]&lt;&gt;"",1,0)</f>
        <v>1</v>
      </c>
      <c r="KB206">
        <f>IF(Table1[[#This Row],[S/End]]="TD",1,0)</f>
        <v>0</v>
      </c>
      <c r="KC206">
        <f>IF(Table1[[#This Row],[S/End]]="FGGD",1,0)</f>
        <v>0</v>
      </c>
      <c r="KD206">
        <f>IF(AND(OR(Table1[[#This Row],[Pass Play]]=1,Table1[[#This Row],[Rush Attempts]]=1),Table1[[#This Row],[Gn]]&lt;0),1,0)</f>
        <v>1</v>
      </c>
      <c r="KE206" s="375">
        <f>IF(AND(Table1[[#This Row],[pff_DRVENDPSN]]=3,Table1[[#This Row],[pff_DRVENDEVENT]]="PUNT"),1,0)</f>
        <v>0</v>
      </c>
    </row>
    <row r="207" spans="1:291" hidden="1">
      <c r="A207">
        <v>15</v>
      </c>
      <c r="B207">
        <v>2104</v>
      </c>
      <c r="C207" t="s">
        <v>14478</v>
      </c>
      <c r="D207">
        <v>1</v>
      </c>
      <c r="E207">
        <v>1</v>
      </c>
      <c r="F207">
        <v>10</v>
      </c>
      <c r="G207">
        <v>6</v>
      </c>
      <c r="H207">
        <v>-25</v>
      </c>
      <c r="I207" t="s">
        <v>253</v>
      </c>
      <c r="J207" t="s">
        <v>254</v>
      </c>
      <c r="K207">
        <v>12</v>
      </c>
      <c r="L207" t="s">
        <v>4100</v>
      </c>
      <c r="M207" t="s">
        <v>1903</v>
      </c>
      <c r="N207" t="s">
        <v>568</v>
      </c>
      <c r="P207" t="s">
        <v>1066</v>
      </c>
      <c r="Q207" t="s">
        <v>1067</v>
      </c>
      <c r="T207" t="s">
        <v>1904</v>
      </c>
      <c r="W207" t="s">
        <v>257</v>
      </c>
      <c r="X207" t="s">
        <v>4101</v>
      </c>
      <c r="AE207" t="s">
        <v>807</v>
      </c>
      <c r="AF207" t="s">
        <v>808</v>
      </c>
      <c r="AG207" t="s">
        <v>4101</v>
      </c>
      <c r="AH207" t="s">
        <v>274</v>
      </c>
      <c r="AJ207">
        <v>22</v>
      </c>
      <c r="AP207">
        <v>15</v>
      </c>
      <c r="BJ207" t="s">
        <v>261</v>
      </c>
      <c r="BQ207">
        <f t="shared" si="9"/>
        <v>0</v>
      </c>
      <c r="BR207">
        <f t="shared" si="10"/>
        <v>18</v>
      </c>
      <c r="BT207" t="s">
        <v>275</v>
      </c>
      <c r="BV207">
        <v>10</v>
      </c>
      <c r="BX207">
        <v>0</v>
      </c>
      <c r="BY207" t="s">
        <v>4594</v>
      </c>
      <c r="CD207" s="3">
        <v>0.13541666666666666</v>
      </c>
      <c r="CF207" t="s">
        <v>4595</v>
      </c>
      <c r="CJ207">
        <v>0</v>
      </c>
      <c r="CK207" t="s">
        <v>4596</v>
      </c>
      <c r="CL207" s="4">
        <v>38414</v>
      </c>
      <c r="CM207" t="s">
        <v>4597</v>
      </c>
      <c r="CN207" t="s">
        <v>4598</v>
      </c>
      <c r="CO207">
        <v>21</v>
      </c>
      <c r="CP207" t="s">
        <v>268</v>
      </c>
      <c r="CQ207" t="s">
        <v>418</v>
      </c>
      <c r="CR207" t="s">
        <v>4290</v>
      </c>
      <c r="CU207" t="s">
        <v>4599</v>
      </c>
      <c r="CW207">
        <v>0</v>
      </c>
      <c r="CY207">
        <v>1</v>
      </c>
      <c r="CZ207" t="s">
        <v>614</v>
      </c>
      <c r="DA207">
        <v>44</v>
      </c>
      <c r="DB207">
        <v>6</v>
      </c>
      <c r="DC207" t="s">
        <v>1609</v>
      </c>
      <c r="DD207">
        <v>-25</v>
      </c>
      <c r="DF207" t="s">
        <v>4312</v>
      </c>
      <c r="DK207">
        <v>6</v>
      </c>
      <c r="DL207" s="4">
        <v>44463</v>
      </c>
      <c r="DM207">
        <v>20177</v>
      </c>
      <c r="DN207">
        <v>2021</v>
      </c>
      <c r="DO207">
        <v>0</v>
      </c>
      <c r="DQ207">
        <v>79539</v>
      </c>
      <c r="DR207">
        <v>41</v>
      </c>
      <c r="DU207" t="s">
        <v>274</v>
      </c>
      <c r="DV207" t="s">
        <v>257</v>
      </c>
      <c r="DX207">
        <v>21</v>
      </c>
      <c r="DY207" t="s">
        <v>4290</v>
      </c>
      <c r="EE207">
        <v>0</v>
      </c>
      <c r="EF207" t="s">
        <v>1076</v>
      </c>
      <c r="EG207" t="s">
        <v>422</v>
      </c>
      <c r="EH207">
        <v>0</v>
      </c>
      <c r="EJ207" t="s">
        <v>454</v>
      </c>
      <c r="EK207" t="s">
        <v>3328</v>
      </c>
      <c r="EL207" t="s">
        <v>4600</v>
      </c>
      <c r="EM207" t="s">
        <v>4601</v>
      </c>
      <c r="EN207" t="s">
        <v>268</v>
      </c>
      <c r="EO207" t="s">
        <v>418</v>
      </c>
      <c r="EP207" t="s">
        <v>427</v>
      </c>
      <c r="EQ207">
        <v>0</v>
      </c>
      <c r="ET207" t="s">
        <v>4602</v>
      </c>
      <c r="FE207">
        <v>0</v>
      </c>
      <c r="FF207">
        <v>2</v>
      </c>
      <c r="FG207" t="s">
        <v>590</v>
      </c>
      <c r="FI207" t="s">
        <v>590</v>
      </c>
      <c r="FL207">
        <v>0</v>
      </c>
      <c r="FN207">
        <v>0</v>
      </c>
      <c r="FQ207">
        <v>0</v>
      </c>
      <c r="FS207" t="s">
        <v>395</v>
      </c>
      <c r="FU207" t="s">
        <v>274</v>
      </c>
      <c r="FV207" t="s">
        <v>496</v>
      </c>
      <c r="FW207" t="s">
        <v>1721</v>
      </c>
      <c r="FX207" t="s">
        <v>291</v>
      </c>
      <c r="FY207">
        <v>0</v>
      </c>
      <c r="GA207">
        <v>21.1</v>
      </c>
      <c r="GB207">
        <v>-11</v>
      </c>
      <c r="GC207">
        <v>0</v>
      </c>
      <c r="GD207" t="s">
        <v>1112</v>
      </c>
      <c r="GE207" t="s">
        <v>355</v>
      </c>
      <c r="GF207">
        <v>0</v>
      </c>
      <c r="GG207" t="s">
        <v>895</v>
      </c>
      <c r="GJ207">
        <v>1</v>
      </c>
      <c r="GK207">
        <v>0</v>
      </c>
      <c r="GM207" t="s">
        <v>4603</v>
      </c>
      <c r="GO207">
        <v>3</v>
      </c>
      <c r="HA207" t="s">
        <v>4604</v>
      </c>
      <c r="HC207" t="s">
        <v>294</v>
      </c>
      <c r="HD207" t="s">
        <v>294</v>
      </c>
      <c r="HE207" t="s">
        <v>4332</v>
      </c>
      <c r="HF207">
        <v>0</v>
      </c>
      <c r="HG207">
        <v>12</v>
      </c>
      <c r="HH207">
        <v>10</v>
      </c>
      <c r="HI207" t="s">
        <v>275</v>
      </c>
      <c r="HL207">
        <v>1</v>
      </c>
      <c r="HW207">
        <v>-31</v>
      </c>
      <c r="HX207">
        <v>4028913</v>
      </c>
      <c r="HY207" t="s">
        <v>492</v>
      </c>
      <c r="HZ207">
        <v>4028872</v>
      </c>
      <c r="IC207">
        <v>0</v>
      </c>
      <c r="ID207">
        <v>0</v>
      </c>
      <c r="IM207">
        <v>40</v>
      </c>
      <c r="IQ207" t="s">
        <v>4605</v>
      </c>
      <c r="IU207">
        <v>4</v>
      </c>
      <c r="IV207">
        <f>IF(AND(Table1[[#This Row],[R/P]]="P",Table1[[#This Row],[PaRes]]&lt;&gt;"SCRBL",Table1[[#This Row],[PaRes]]&lt;&gt;"RUN",Table1[[#This Row],[Penalty]]&lt;&gt;1),1,0)</f>
        <v>0</v>
      </c>
      <c r="IW207">
        <f>IF(AND(Table1[[#This Row],[Pass Play]]=1,Table1[[#This Row],[PaRes]]&lt;&gt;"SAC"),1,0)</f>
        <v>0</v>
      </c>
      <c r="IX207">
        <f>IF(Table1[[#This Row],[PaRes]]="COM",1,0)</f>
        <v>0</v>
      </c>
      <c r="IY207">
        <f>IF(Table1[[#This Row],[Pass Play]]=1,Table1[[#This Row],[Gn]],0)</f>
        <v>0</v>
      </c>
      <c r="IZ207">
        <f>IF(AND(Table1[[#This Row],[Pass Play]]=1,Table1[[#This Row],[EFF]]="Y"),1,0)</f>
        <v>0</v>
      </c>
      <c r="JA207">
        <f>IF(AND(Table1[[#This Row],[Pass Play]]=1,Table1[[#This Row],[EFF]]="Y"),Table1[[#This Row],[Gn]],0)</f>
        <v>0</v>
      </c>
      <c r="JB207">
        <f>IF(AND(Table1[[#This Row],[Pass Play]]=1,Table1[[#This Row],[Gn]]&gt;=15),1,0)</f>
        <v>0</v>
      </c>
      <c r="JC207">
        <f>IF(AND(Table1[[#This Row],[Pass Play]]=1,Table1[[#This Row],[Big Play Passes]]=1),Table1[[#This Row],[Gn]],0)</f>
        <v>0</v>
      </c>
      <c r="JD207">
        <f>IF(AND(OR(Table1[[#This Row],[R/P]]="R",Table1[[#This Row],[PaRes]]="SCRBL",Table1[[#This Row],[PaRes]]="RUN"),Table1[[#This Row],[Penalty]]&lt;&gt;1),1,0)</f>
        <v>1</v>
      </c>
      <c r="JE207">
        <f>IF(Table1[[#This Row],[Rush Attempts]]=1,Table1[[#This Row],[Gn]],0)</f>
        <v>6</v>
      </c>
      <c r="JF207">
        <f>IF(AND(Table1[[#This Row],[Rush Attempts]]=1,Table1[[#This Row],[EFF]]="Y"),1,0)</f>
        <v>1</v>
      </c>
      <c r="JG207">
        <f>IF(AND(Table1[[#This Row],[Rush Attempts]]=1,Table1[[#This Row],[EFF]]="Y"),Table1[[#This Row],[Gn]],0)</f>
        <v>6</v>
      </c>
      <c r="JH207">
        <f>IF(AND(Table1[[#This Row],[Rush Attempts]]=1,Table1[[#This Row],[Gn]]&gt;=10),1,0)</f>
        <v>0</v>
      </c>
      <c r="JI207">
        <f>IF(AND(Table1[[#This Row],[Rush Attempts]]=1,Table1[[#This Row],[Big Play Run]]=1),Table1[[#This Row],[Gn]],0)</f>
        <v>0</v>
      </c>
      <c r="JJ207">
        <f>IF(Table1[[#This Row],[PaRes]]="SAC",1,0)</f>
        <v>0</v>
      </c>
      <c r="JK207">
        <f>IF(Table1[[#This Row],[Sacks]]=1,Table1[[#This Row],[Gn]],0)</f>
        <v>0</v>
      </c>
      <c r="JL207">
        <f>IF(Table1[[#This Row],[PaRes]]="INT",1,0)</f>
        <v>0</v>
      </c>
      <c r="JM207">
        <f>IF(Table1[[#This Row],[pff_PENALTY]]&lt;&gt;"",1,0)</f>
        <v>0</v>
      </c>
      <c r="JN207">
        <f>Table1[[#This Row],[pff_PENYARDS]]</f>
        <v>0</v>
      </c>
      <c r="JO207">
        <f>IF(Table1[[#This Row],[S/End]]="TD",1,0)</f>
        <v>0</v>
      </c>
      <c r="JP207">
        <f>IF(OR(Table1[[#This Row],[S/End]]="FGGD"),1,0)</f>
        <v>0</v>
      </c>
      <c r="JQ207">
        <f>IF(OR(Table1[[#This Row],[S/End]]="FUM",Table1[[#This Row],[S/End]]="INT"),1,0)</f>
        <v>0</v>
      </c>
      <c r="JR207">
        <f>IF(AND(Table1[[#This Row],[Touchdown]]=1,Table1[[#This Row],[Pass Play]]=1),1,0)</f>
        <v>0</v>
      </c>
      <c r="JS207">
        <f t="shared" si="11"/>
        <v>0</v>
      </c>
      <c r="JT207">
        <f>IF(AND(OR(Table1[[#This Row],[Pass Play]]=1,Table1[[#This Row],[Rush Attempts]]=1),Table1[[#This Row],[Dn]]=3),1,0)</f>
        <v>0</v>
      </c>
      <c r="JU207">
        <f>IF(AND(Table1[[#This Row],[3rd down attempt]]=1,Table1[[#This Row],[EFF]]="Y"),1,0)</f>
        <v>0</v>
      </c>
      <c r="JV207">
        <f>IF(AND(Table1[[#This Row],[3rd down attempt]]=1,Table1[[#This Row],[Dist]]&gt;=7),1,0)</f>
        <v>0</v>
      </c>
      <c r="JW207">
        <f>IF(AND(OR(Table1[[#This Row],[Pass Play]]=1,Table1[[#This Row],[Rush Attempts]]=1),Table1[[#This Row],[Dn]]=4),1,0)</f>
        <v>0</v>
      </c>
      <c r="JX207">
        <f>IF(AND(Table1[[#This Row],[4th down attempt]]=1,Table1[[#This Row],[EFF]]="Y"),1,0)</f>
        <v>0</v>
      </c>
      <c r="JY207">
        <f>IF(AND(OR(Table1[[#This Row],[Pass Play]]=1,Table1[[#This Row],[Rush Attempts]]=1),Table1[[#This Row],[FPos]]&gt;=0,Table1[[#This Row],[FPos]]&lt;=20),1,0)</f>
        <v>0</v>
      </c>
      <c r="JZ207">
        <f>IF(AND(OR(Table1[[#This Row],[Pass Play]]=1,Table1[[#This Row],[Rush Attempts]]=1),Table1[[#This Row],[Dist]]&lt;=Table1[[#This Row],[Gn]]),1,0)</f>
        <v>0</v>
      </c>
      <c r="KA207">
        <f>IF(Table1[[#This Row],[S/End]]&lt;&gt;"",1,0)</f>
        <v>0</v>
      </c>
      <c r="KB207">
        <f>IF(Table1[[#This Row],[S/End]]="TD",1,0)</f>
        <v>0</v>
      </c>
      <c r="KC207">
        <f>IF(Table1[[#This Row],[S/End]]="FGGD",1,0)</f>
        <v>0</v>
      </c>
      <c r="KD207">
        <f>IF(AND(OR(Table1[[#This Row],[Pass Play]]=1,Table1[[#This Row],[Rush Attempts]]=1),Table1[[#This Row],[Gn]]&lt;0),1,0)</f>
        <v>0</v>
      </c>
      <c r="KE207" s="375">
        <f>IF(AND(Table1[[#This Row],[pff_DRVENDPSN]]=3,Table1[[#This Row],[pff_DRVENDEVENT]]="PUNT"),1,0)</f>
        <v>0</v>
      </c>
    </row>
    <row r="208" spans="1:291" hidden="1">
      <c r="A208">
        <v>16</v>
      </c>
      <c r="B208">
        <v>2104</v>
      </c>
      <c r="C208" t="s">
        <v>14478</v>
      </c>
      <c r="D208">
        <v>1</v>
      </c>
      <c r="E208">
        <v>2</v>
      </c>
      <c r="F208">
        <v>4</v>
      </c>
      <c r="G208">
        <v>0</v>
      </c>
      <c r="H208">
        <v>-31</v>
      </c>
      <c r="J208" t="s">
        <v>298</v>
      </c>
      <c r="K208">
        <v>21</v>
      </c>
      <c r="L208" t="s">
        <v>4607</v>
      </c>
      <c r="M208" t="s">
        <v>4608</v>
      </c>
      <c r="N208" t="s">
        <v>568</v>
      </c>
      <c r="P208" t="s">
        <v>569</v>
      </c>
      <c r="Q208" t="s">
        <v>4609</v>
      </c>
      <c r="W208" t="s">
        <v>253</v>
      </c>
      <c r="X208" t="s">
        <v>4610</v>
      </c>
      <c r="Y208" t="s">
        <v>475</v>
      </c>
      <c r="Z208" t="s">
        <v>4611</v>
      </c>
      <c r="AB208" t="s">
        <v>1360</v>
      </c>
      <c r="AC208" t="s">
        <v>1361</v>
      </c>
      <c r="AK208" t="s">
        <v>756</v>
      </c>
      <c r="AP208">
        <v>15</v>
      </c>
      <c r="AU208" t="s">
        <v>254</v>
      </c>
      <c r="BJ208" t="s">
        <v>274</v>
      </c>
      <c r="BQ208">
        <f t="shared" si="9"/>
        <v>1</v>
      </c>
      <c r="BR208">
        <f t="shared" si="10"/>
        <v>0</v>
      </c>
      <c r="BT208" t="s">
        <v>275</v>
      </c>
      <c r="BV208">
        <v>10</v>
      </c>
      <c r="BX208">
        <v>0</v>
      </c>
      <c r="BY208" t="s">
        <v>4612</v>
      </c>
      <c r="CA208">
        <v>0</v>
      </c>
      <c r="CD208" s="3">
        <v>0.1125</v>
      </c>
      <c r="CE208" t="s">
        <v>274</v>
      </c>
      <c r="CF208" t="s">
        <v>4613</v>
      </c>
      <c r="CG208">
        <v>0</v>
      </c>
      <c r="CI208" t="s">
        <v>481</v>
      </c>
      <c r="CJ208">
        <v>1</v>
      </c>
      <c r="CK208" t="s">
        <v>4614</v>
      </c>
      <c r="CL208" s="4">
        <v>38414</v>
      </c>
      <c r="CM208" t="s">
        <v>4615</v>
      </c>
      <c r="CN208" t="s">
        <v>4616</v>
      </c>
      <c r="CO208">
        <v>21</v>
      </c>
      <c r="CQ208" t="s">
        <v>282</v>
      </c>
      <c r="CR208" t="s">
        <v>4290</v>
      </c>
      <c r="CU208" t="s">
        <v>4617</v>
      </c>
      <c r="CW208">
        <v>0</v>
      </c>
      <c r="CY208">
        <v>2</v>
      </c>
      <c r="CZ208" t="s">
        <v>614</v>
      </c>
      <c r="DA208">
        <v>44</v>
      </c>
      <c r="DB208">
        <v>6</v>
      </c>
      <c r="DC208" t="s">
        <v>1609</v>
      </c>
      <c r="DD208">
        <v>-25</v>
      </c>
      <c r="DK208">
        <v>0</v>
      </c>
      <c r="DL208" s="4">
        <v>44463</v>
      </c>
      <c r="DM208">
        <v>20177</v>
      </c>
      <c r="DN208">
        <v>2021</v>
      </c>
      <c r="DO208">
        <v>0</v>
      </c>
      <c r="DQ208">
        <v>79539</v>
      </c>
      <c r="DR208">
        <v>42</v>
      </c>
      <c r="DU208" t="s">
        <v>274</v>
      </c>
      <c r="DV208" t="s">
        <v>257</v>
      </c>
      <c r="DX208">
        <v>21</v>
      </c>
      <c r="DY208" t="s">
        <v>4290</v>
      </c>
      <c r="EA208" t="s">
        <v>4312</v>
      </c>
      <c r="EB208" t="s">
        <v>2385</v>
      </c>
      <c r="EE208">
        <v>0</v>
      </c>
      <c r="EF208" t="s">
        <v>4618</v>
      </c>
      <c r="EG208" t="s">
        <v>277</v>
      </c>
      <c r="EH208">
        <v>0</v>
      </c>
      <c r="EJ208" t="s">
        <v>278</v>
      </c>
      <c r="EK208" t="s">
        <v>4619</v>
      </c>
      <c r="EL208" t="s">
        <v>4620</v>
      </c>
      <c r="EM208" t="s">
        <v>4621</v>
      </c>
      <c r="EN208" t="s">
        <v>4622</v>
      </c>
      <c r="EO208" t="s">
        <v>269</v>
      </c>
      <c r="EP208" t="s">
        <v>283</v>
      </c>
      <c r="EQ208">
        <v>0</v>
      </c>
      <c r="ER208" t="s">
        <v>4623</v>
      </c>
      <c r="ES208" t="s">
        <v>4605</v>
      </c>
      <c r="ET208" t="s">
        <v>4624</v>
      </c>
      <c r="EU208">
        <v>43</v>
      </c>
      <c r="EV208" t="s">
        <v>348</v>
      </c>
      <c r="EW208" t="s">
        <v>1983</v>
      </c>
      <c r="EX208" t="s">
        <v>1251</v>
      </c>
      <c r="EY208" t="s">
        <v>898</v>
      </c>
      <c r="FB208" t="s">
        <v>2285</v>
      </c>
      <c r="FC208" t="s">
        <v>4625</v>
      </c>
      <c r="FE208">
        <v>1</v>
      </c>
      <c r="FF208">
        <v>15</v>
      </c>
      <c r="FJ208" t="s">
        <v>4626</v>
      </c>
      <c r="FK208" t="s">
        <v>4627</v>
      </c>
      <c r="FL208">
        <v>0</v>
      </c>
      <c r="FN208">
        <v>0</v>
      </c>
      <c r="FO208" t="s">
        <v>4312</v>
      </c>
      <c r="FP208" t="s">
        <v>889</v>
      </c>
      <c r="FQ208">
        <v>0</v>
      </c>
      <c r="FS208" t="s">
        <v>4164</v>
      </c>
      <c r="FU208" t="s">
        <v>257</v>
      </c>
      <c r="FV208" t="s">
        <v>4522</v>
      </c>
      <c r="FW208" t="s">
        <v>431</v>
      </c>
      <c r="FY208">
        <v>0</v>
      </c>
      <c r="GA208">
        <v>21.1</v>
      </c>
      <c r="GB208">
        <v>-11</v>
      </c>
      <c r="GC208">
        <v>0</v>
      </c>
      <c r="GE208" t="s">
        <v>355</v>
      </c>
      <c r="GF208">
        <v>0</v>
      </c>
      <c r="GG208" t="s">
        <v>257</v>
      </c>
      <c r="GH208">
        <v>3.2</v>
      </c>
      <c r="GI208">
        <v>3.3</v>
      </c>
      <c r="GJ208">
        <v>0</v>
      </c>
      <c r="GK208">
        <v>0</v>
      </c>
      <c r="GM208" t="s">
        <v>4628</v>
      </c>
      <c r="GP208" t="s">
        <v>357</v>
      </c>
      <c r="GQ208" t="s">
        <v>779</v>
      </c>
      <c r="GR208">
        <v>15</v>
      </c>
      <c r="HA208" t="s">
        <v>4629</v>
      </c>
      <c r="HC208" t="s">
        <v>294</v>
      </c>
      <c r="HD208" t="s">
        <v>294</v>
      </c>
      <c r="HE208" t="s">
        <v>889</v>
      </c>
      <c r="HF208">
        <v>0</v>
      </c>
      <c r="HG208">
        <v>21</v>
      </c>
      <c r="HH208">
        <v>10</v>
      </c>
      <c r="HI208" t="s">
        <v>275</v>
      </c>
      <c r="HK208" t="s">
        <v>492</v>
      </c>
      <c r="HL208">
        <v>1</v>
      </c>
      <c r="HM208" t="s">
        <v>4605</v>
      </c>
      <c r="HO208" t="s">
        <v>4630</v>
      </c>
      <c r="HP208" t="s">
        <v>4631</v>
      </c>
      <c r="HQ208" t="s">
        <v>4632</v>
      </c>
      <c r="HR208" t="s">
        <v>4633</v>
      </c>
      <c r="HT208" t="s">
        <v>786</v>
      </c>
      <c r="HW208">
        <v>-31</v>
      </c>
      <c r="HX208">
        <v>4028957</v>
      </c>
      <c r="HY208" t="s">
        <v>4634</v>
      </c>
      <c r="HZ208">
        <v>4028913</v>
      </c>
      <c r="IC208">
        <v>0</v>
      </c>
      <c r="ID208">
        <v>0</v>
      </c>
      <c r="IM208">
        <v>41</v>
      </c>
      <c r="IU208">
        <v>4</v>
      </c>
      <c r="IV208">
        <f>IF(AND(Table1[[#This Row],[R/P]]="P",Table1[[#This Row],[PaRes]]&lt;&gt;"SCRBL",Table1[[#This Row],[PaRes]]&lt;&gt;"RUN",Table1[[#This Row],[Penalty]]&lt;&gt;1),1,0)</f>
        <v>1</v>
      </c>
      <c r="IW208">
        <f>IF(AND(Table1[[#This Row],[Pass Play]]=1,Table1[[#This Row],[PaRes]]&lt;&gt;"SAC"),1,0)</f>
        <v>1</v>
      </c>
      <c r="IX208">
        <f>IF(Table1[[#This Row],[PaRes]]="COM",1,0)</f>
        <v>0</v>
      </c>
      <c r="IY208">
        <f>IF(Table1[[#This Row],[Pass Play]]=1,Table1[[#This Row],[Gn]],0)</f>
        <v>0</v>
      </c>
      <c r="IZ208">
        <f>IF(AND(Table1[[#This Row],[Pass Play]]=1,Table1[[#This Row],[EFF]]="Y"),1,0)</f>
        <v>0</v>
      </c>
      <c r="JA208">
        <f>IF(AND(Table1[[#This Row],[Pass Play]]=1,Table1[[#This Row],[EFF]]="Y"),Table1[[#This Row],[Gn]],0)</f>
        <v>0</v>
      </c>
      <c r="JB208">
        <f>IF(AND(Table1[[#This Row],[Pass Play]]=1,Table1[[#This Row],[Gn]]&gt;=15),1,0)</f>
        <v>0</v>
      </c>
      <c r="JC208">
        <f>IF(AND(Table1[[#This Row],[Pass Play]]=1,Table1[[#This Row],[Big Play Passes]]=1),Table1[[#This Row],[Gn]],0)</f>
        <v>0</v>
      </c>
      <c r="JD208">
        <f>IF(AND(OR(Table1[[#This Row],[R/P]]="R",Table1[[#This Row],[PaRes]]="SCRBL",Table1[[#This Row],[PaRes]]="RUN"),Table1[[#This Row],[Penalty]]&lt;&gt;1),1,0)</f>
        <v>0</v>
      </c>
      <c r="JE208">
        <f>IF(Table1[[#This Row],[Rush Attempts]]=1,Table1[[#This Row],[Gn]],0)</f>
        <v>0</v>
      </c>
      <c r="JF208">
        <f>IF(AND(Table1[[#This Row],[Rush Attempts]]=1,Table1[[#This Row],[EFF]]="Y"),1,0)</f>
        <v>0</v>
      </c>
      <c r="JG208">
        <f>IF(AND(Table1[[#This Row],[Rush Attempts]]=1,Table1[[#This Row],[EFF]]="Y"),Table1[[#This Row],[Gn]],0)</f>
        <v>0</v>
      </c>
      <c r="JH208">
        <f>IF(AND(Table1[[#This Row],[Rush Attempts]]=1,Table1[[#This Row],[Gn]]&gt;=10),1,0)</f>
        <v>0</v>
      </c>
      <c r="JI208">
        <f>IF(AND(Table1[[#This Row],[Rush Attempts]]=1,Table1[[#This Row],[Big Play Run]]=1),Table1[[#This Row],[Gn]],0)</f>
        <v>0</v>
      </c>
      <c r="JJ208">
        <f>IF(Table1[[#This Row],[PaRes]]="SAC",1,0)</f>
        <v>0</v>
      </c>
      <c r="JK208">
        <f>IF(Table1[[#This Row],[Sacks]]=1,Table1[[#This Row],[Gn]],0)</f>
        <v>0</v>
      </c>
      <c r="JL208">
        <f>IF(Table1[[#This Row],[PaRes]]="INT",1,0)</f>
        <v>0</v>
      </c>
      <c r="JM208">
        <f>IF(Table1[[#This Row],[pff_PENALTY]]&lt;&gt;"",1,0)</f>
        <v>0</v>
      </c>
      <c r="JN208">
        <f>Table1[[#This Row],[pff_PENYARDS]]</f>
        <v>0</v>
      </c>
      <c r="JO208">
        <f>IF(Table1[[#This Row],[S/End]]="TD",1,0)</f>
        <v>0</v>
      </c>
      <c r="JP208">
        <f>IF(OR(Table1[[#This Row],[S/End]]="FGGD"),1,0)</f>
        <v>0</v>
      </c>
      <c r="JQ208">
        <f>IF(OR(Table1[[#This Row],[S/End]]="FUM",Table1[[#This Row],[S/End]]="INT"),1,0)</f>
        <v>0</v>
      </c>
      <c r="JR208">
        <f>IF(AND(Table1[[#This Row],[Touchdown]]=1,Table1[[#This Row],[Pass Play]]=1),1,0)</f>
        <v>0</v>
      </c>
      <c r="JS208">
        <f t="shared" si="11"/>
        <v>0</v>
      </c>
      <c r="JT208">
        <f>IF(AND(OR(Table1[[#This Row],[Pass Play]]=1,Table1[[#This Row],[Rush Attempts]]=1),Table1[[#This Row],[Dn]]=3),1,0)</f>
        <v>0</v>
      </c>
      <c r="JU208">
        <f>IF(AND(Table1[[#This Row],[3rd down attempt]]=1,Table1[[#This Row],[EFF]]="Y"),1,0)</f>
        <v>0</v>
      </c>
      <c r="JV208">
        <f>IF(AND(Table1[[#This Row],[3rd down attempt]]=1,Table1[[#This Row],[Dist]]&gt;=7),1,0)</f>
        <v>0</v>
      </c>
      <c r="JW208">
        <f>IF(AND(OR(Table1[[#This Row],[Pass Play]]=1,Table1[[#This Row],[Rush Attempts]]=1),Table1[[#This Row],[Dn]]=4),1,0)</f>
        <v>0</v>
      </c>
      <c r="JX208">
        <f>IF(AND(Table1[[#This Row],[4th down attempt]]=1,Table1[[#This Row],[EFF]]="Y"),1,0)</f>
        <v>0</v>
      </c>
      <c r="JY208">
        <f>IF(AND(OR(Table1[[#This Row],[Pass Play]]=1,Table1[[#This Row],[Rush Attempts]]=1),Table1[[#This Row],[FPos]]&gt;=0,Table1[[#This Row],[FPos]]&lt;=20),1,0)</f>
        <v>0</v>
      </c>
      <c r="JZ208">
        <f>IF(AND(OR(Table1[[#This Row],[Pass Play]]=1,Table1[[#This Row],[Rush Attempts]]=1),Table1[[#This Row],[Dist]]&lt;=Table1[[#This Row],[Gn]]),1,0)</f>
        <v>0</v>
      </c>
      <c r="KA208">
        <f>IF(Table1[[#This Row],[S/End]]&lt;&gt;"",1,0)</f>
        <v>0</v>
      </c>
      <c r="KB208">
        <f>IF(Table1[[#This Row],[S/End]]="TD",1,0)</f>
        <v>0</v>
      </c>
      <c r="KC208">
        <f>IF(Table1[[#This Row],[S/End]]="FGGD",1,0)</f>
        <v>0</v>
      </c>
      <c r="KD208">
        <f>IF(AND(OR(Table1[[#This Row],[Pass Play]]=1,Table1[[#This Row],[Rush Attempts]]=1),Table1[[#This Row],[Gn]]&lt;0),1,0)</f>
        <v>0</v>
      </c>
      <c r="KE208" s="375">
        <f>IF(AND(Table1[[#This Row],[pff_DRVENDPSN]]=3,Table1[[#This Row],[pff_DRVENDEVENT]]="PUNT"),1,0)</f>
        <v>0</v>
      </c>
    </row>
    <row r="209" spans="1:291" hidden="1">
      <c r="A209">
        <v>17</v>
      </c>
      <c r="B209">
        <v>2104</v>
      </c>
      <c r="C209" t="s">
        <v>14478</v>
      </c>
      <c r="D209">
        <v>1</v>
      </c>
      <c r="E209">
        <v>3</v>
      </c>
      <c r="F209">
        <v>4</v>
      </c>
      <c r="G209">
        <v>23</v>
      </c>
      <c r="H209">
        <v>-31</v>
      </c>
      <c r="J209" t="s">
        <v>254</v>
      </c>
      <c r="K209">
        <v>11</v>
      </c>
      <c r="L209">
        <v>11</v>
      </c>
      <c r="M209" t="s">
        <v>4636</v>
      </c>
      <c r="N209" t="s">
        <v>827</v>
      </c>
      <c r="P209" t="s">
        <v>4637</v>
      </c>
      <c r="Q209" t="s">
        <v>442</v>
      </c>
      <c r="S209" t="s">
        <v>321</v>
      </c>
      <c r="W209" t="s">
        <v>253</v>
      </c>
      <c r="X209" t="s">
        <v>4638</v>
      </c>
      <c r="Y209" t="s">
        <v>4639</v>
      </c>
      <c r="Z209" t="s">
        <v>4640</v>
      </c>
      <c r="AB209" t="s">
        <v>325</v>
      </c>
      <c r="AC209" t="s">
        <v>326</v>
      </c>
      <c r="AJ209">
        <v>88</v>
      </c>
      <c r="AK209" t="s">
        <v>327</v>
      </c>
      <c r="AP209">
        <v>15</v>
      </c>
      <c r="AY209">
        <v>4</v>
      </c>
      <c r="BJ209" t="s">
        <v>274</v>
      </c>
      <c r="BQ209">
        <f t="shared" si="9"/>
        <v>1</v>
      </c>
      <c r="BR209">
        <f t="shared" si="10"/>
        <v>0</v>
      </c>
      <c r="BT209" t="s">
        <v>275</v>
      </c>
      <c r="BV209">
        <v>10</v>
      </c>
      <c r="BX209">
        <v>0</v>
      </c>
      <c r="BY209" t="s">
        <v>4641</v>
      </c>
      <c r="BZ209" t="s">
        <v>2388</v>
      </c>
      <c r="CA209">
        <v>1</v>
      </c>
      <c r="CD209" s="3">
        <v>0.10694444444444444</v>
      </c>
      <c r="CE209" t="s">
        <v>257</v>
      </c>
      <c r="CF209" t="s">
        <v>4642</v>
      </c>
      <c r="CG209">
        <v>7</v>
      </c>
      <c r="CI209" t="s">
        <v>331</v>
      </c>
      <c r="CJ209">
        <v>0</v>
      </c>
      <c r="CK209" t="s">
        <v>4643</v>
      </c>
      <c r="CL209" s="4">
        <v>38414</v>
      </c>
      <c r="CM209" t="s">
        <v>4644</v>
      </c>
      <c r="CN209" t="s">
        <v>4645</v>
      </c>
      <c r="CO209">
        <v>21</v>
      </c>
      <c r="CP209" t="s">
        <v>4291</v>
      </c>
      <c r="CQ209" t="s">
        <v>269</v>
      </c>
      <c r="CR209" t="s">
        <v>4290</v>
      </c>
      <c r="CU209" t="s">
        <v>4646</v>
      </c>
      <c r="CW209">
        <v>0</v>
      </c>
      <c r="CY209">
        <v>3</v>
      </c>
      <c r="CZ209" t="s">
        <v>614</v>
      </c>
      <c r="DA209">
        <v>44</v>
      </c>
      <c r="DB209">
        <v>6</v>
      </c>
      <c r="DC209" t="s">
        <v>1609</v>
      </c>
      <c r="DD209">
        <v>-25</v>
      </c>
      <c r="DF209" t="s">
        <v>4565</v>
      </c>
      <c r="DK209">
        <v>23</v>
      </c>
      <c r="DL209" s="4">
        <v>44463</v>
      </c>
      <c r="DM209">
        <v>20177</v>
      </c>
      <c r="DN209">
        <v>2021</v>
      </c>
      <c r="DO209">
        <v>0</v>
      </c>
      <c r="DQ209">
        <v>79539</v>
      </c>
      <c r="DR209">
        <v>43</v>
      </c>
      <c r="DU209" t="s">
        <v>274</v>
      </c>
      <c r="DV209" t="s">
        <v>257</v>
      </c>
      <c r="DX209">
        <v>21</v>
      </c>
      <c r="DY209" t="s">
        <v>4290</v>
      </c>
      <c r="EE209">
        <v>0</v>
      </c>
      <c r="EF209" t="s">
        <v>4647</v>
      </c>
      <c r="EG209" t="s">
        <v>383</v>
      </c>
      <c r="EH209">
        <v>0</v>
      </c>
      <c r="EI209" t="s">
        <v>1224</v>
      </c>
      <c r="EJ209" t="s">
        <v>340</v>
      </c>
      <c r="EK209" t="s">
        <v>3303</v>
      </c>
      <c r="EL209" t="s">
        <v>4648</v>
      </c>
      <c r="EM209" t="s">
        <v>4649</v>
      </c>
      <c r="EN209" t="s">
        <v>4650</v>
      </c>
      <c r="EO209" t="s">
        <v>282</v>
      </c>
      <c r="EP209" t="s">
        <v>918</v>
      </c>
      <c r="EQ209">
        <v>0</v>
      </c>
      <c r="ER209" t="s">
        <v>491</v>
      </c>
      <c r="ET209" t="s">
        <v>4651</v>
      </c>
      <c r="EU209">
        <v>5</v>
      </c>
      <c r="EV209" t="s">
        <v>348</v>
      </c>
      <c r="EW209" t="s">
        <v>1983</v>
      </c>
      <c r="EX209" t="s">
        <v>709</v>
      </c>
      <c r="EY209" t="s">
        <v>351</v>
      </c>
      <c r="FB209" t="s">
        <v>4652</v>
      </c>
      <c r="FC209" t="s">
        <v>4653</v>
      </c>
      <c r="FE209">
        <v>0</v>
      </c>
      <c r="FF209">
        <v>6</v>
      </c>
      <c r="FJ209" t="s">
        <v>4654</v>
      </c>
      <c r="FL209">
        <v>0</v>
      </c>
      <c r="FN209">
        <v>0</v>
      </c>
      <c r="FQ209">
        <v>0</v>
      </c>
      <c r="FS209" t="s">
        <v>462</v>
      </c>
      <c r="FV209" t="s">
        <v>777</v>
      </c>
      <c r="FY209">
        <v>0</v>
      </c>
      <c r="GA209">
        <v>21.1</v>
      </c>
      <c r="GB209">
        <v>-11</v>
      </c>
      <c r="GC209">
        <v>0</v>
      </c>
      <c r="GD209" t="s">
        <v>1084</v>
      </c>
      <c r="GE209" t="s">
        <v>355</v>
      </c>
      <c r="GF209">
        <v>0</v>
      </c>
      <c r="GI209">
        <v>2.2999999999999998</v>
      </c>
      <c r="GJ209">
        <v>0</v>
      </c>
      <c r="GK209">
        <v>0</v>
      </c>
      <c r="GM209" t="s">
        <v>4655</v>
      </c>
      <c r="GN209">
        <v>18</v>
      </c>
      <c r="GO209">
        <v>6</v>
      </c>
      <c r="GP209">
        <v>4</v>
      </c>
      <c r="GR209">
        <v>28</v>
      </c>
      <c r="HA209" t="s">
        <v>1986</v>
      </c>
      <c r="HC209" t="s">
        <v>294</v>
      </c>
      <c r="HD209" t="s">
        <v>313</v>
      </c>
      <c r="HE209" t="s">
        <v>4332</v>
      </c>
      <c r="HF209">
        <v>0</v>
      </c>
      <c r="HG209">
        <v>11</v>
      </c>
      <c r="HH209">
        <v>10</v>
      </c>
      <c r="HI209" t="s">
        <v>275</v>
      </c>
      <c r="HL209">
        <v>1</v>
      </c>
      <c r="HM209" t="s">
        <v>4332</v>
      </c>
      <c r="HO209" t="s">
        <v>4656</v>
      </c>
      <c r="HP209" t="s">
        <v>4657</v>
      </c>
      <c r="HQ209" t="s">
        <v>4658</v>
      </c>
      <c r="HR209" t="s">
        <v>4659</v>
      </c>
      <c r="HT209" t="s">
        <v>4660</v>
      </c>
      <c r="HW209">
        <v>46</v>
      </c>
      <c r="HX209">
        <v>4028991</v>
      </c>
      <c r="HY209" t="s">
        <v>3008</v>
      </c>
      <c r="HZ209">
        <v>4028957</v>
      </c>
      <c r="IC209">
        <v>0.5</v>
      </c>
      <c r="ID209">
        <v>1</v>
      </c>
      <c r="IM209">
        <v>42</v>
      </c>
      <c r="IQ209" t="s">
        <v>4565</v>
      </c>
      <c r="IU209">
        <v>4</v>
      </c>
      <c r="IV209">
        <f>IF(AND(Table1[[#This Row],[R/P]]="P",Table1[[#This Row],[PaRes]]&lt;&gt;"SCRBL",Table1[[#This Row],[PaRes]]&lt;&gt;"RUN",Table1[[#This Row],[Penalty]]&lt;&gt;1),1,0)</f>
        <v>1</v>
      </c>
      <c r="IW209">
        <f>IF(AND(Table1[[#This Row],[Pass Play]]=1,Table1[[#This Row],[PaRes]]&lt;&gt;"SAC"),1,0)</f>
        <v>1</v>
      </c>
      <c r="IX209">
        <f>IF(Table1[[#This Row],[PaRes]]="COM",1,0)</f>
        <v>1</v>
      </c>
      <c r="IY209">
        <f>IF(Table1[[#This Row],[Pass Play]]=1,Table1[[#This Row],[Gn]],0)</f>
        <v>23</v>
      </c>
      <c r="IZ209">
        <f>IF(AND(Table1[[#This Row],[Pass Play]]=1,Table1[[#This Row],[EFF]]="Y"),1,0)</f>
        <v>1</v>
      </c>
      <c r="JA209">
        <f>IF(AND(Table1[[#This Row],[Pass Play]]=1,Table1[[#This Row],[EFF]]="Y"),Table1[[#This Row],[Gn]],0)</f>
        <v>23</v>
      </c>
      <c r="JB209">
        <f>IF(AND(Table1[[#This Row],[Pass Play]]=1,Table1[[#This Row],[Gn]]&gt;=15),1,0)</f>
        <v>1</v>
      </c>
      <c r="JC209">
        <f>IF(AND(Table1[[#This Row],[Pass Play]]=1,Table1[[#This Row],[Big Play Passes]]=1),Table1[[#This Row],[Gn]],0)</f>
        <v>23</v>
      </c>
      <c r="JD209">
        <f>IF(AND(OR(Table1[[#This Row],[R/P]]="R",Table1[[#This Row],[PaRes]]="SCRBL",Table1[[#This Row],[PaRes]]="RUN"),Table1[[#This Row],[Penalty]]&lt;&gt;1),1,0)</f>
        <v>0</v>
      </c>
      <c r="JE209">
        <f>IF(Table1[[#This Row],[Rush Attempts]]=1,Table1[[#This Row],[Gn]],0)</f>
        <v>0</v>
      </c>
      <c r="JF209">
        <f>IF(AND(Table1[[#This Row],[Rush Attempts]]=1,Table1[[#This Row],[EFF]]="Y"),1,0)</f>
        <v>0</v>
      </c>
      <c r="JG209">
        <f>IF(AND(Table1[[#This Row],[Rush Attempts]]=1,Table1[[#This Row],[EFF]]="Y"),Table1[[#This Row],[Gn]],0)</f>
        <v>0</v>
      </c>
      <c r="JH209">
        <f>IF(AND(Table1[[#This Row],[Rush Attempts]]=1,Table1[[#This Row],[Gn]]&gt;=10),1,0)</f>
        <v>0</v>
      </c>
      <c r="JI209">
        <f>IF(AND(Table1[[#This Row],[Rush Attempts]]=1,Table1[[#This Row],[Big Play Run]]=1),Table1[[#This Row],[Gn]],0)</f>
        <v>0</v>
      </c>
      <c r="JJ209">
        <f>IF(Table1[[#This Row],[PaRes]]="SAC",1,0)</f>
        <v>0</v>
      </c>
      <c r="JK209">
        <f>IF(Table1[[#This Row],[Sacks]]=1,Table1[[#This Row],[Gn]],0)</f>
        <v>0</v>
      </c>
      <c r="JL209">
        <f>IF(Table1[[#This Row],[PaRes]]="INT",1,0)</f>
        <v>0</v>
      </c>
      <c r="JM209">
        <f>IF(Table1[[#This Row],[pff_PENALTY]]&lt;&gt;"",1,0)</f>
        <v>0</v>
      </c>
      <c r="JN209">
        <f>Table1[[#This Row],[pff_PENYARDS]]</f>
        <v>0</v>
      </c>
      <c r="JO209">
        <f>IF(Table1[[#This Row],[S/End]]="TD",1,0)</f>
        <v>0</v>
      </c>
      <c r="JP209">
        <f>IF(OR(Table1[[#This Row],[S/End]]="FGGD"),1,0)</f>
        <v>0</v>
      </c>
      <c r="JQ209">
        <f>IF(OR(Table1[[#This Row],[S/End]]="FUM",Table1[[#This Row],[S/End]]="INT"),1,0)</f>
        <v>0</v>
      </c>
      <c r="JR209">
        <f>IF(AND(Table1[[#This Row],[Touchdown]]=1,Table1[[#This Row],[Pass Play]]=1),1,0)</f>
        <v>0</v>
      </c>
      <c r="JS209">
        <f t="shared" si="11"/>
        <v>0</v>
      </c>
      <c r="JT209">
        <f>IF(AND(OR(Table1[[#This Row],[Pass Play]]=1,Table1[[#This Row],[Rush Attempts]]=1),Table1[[#This Row],[Dn]]=3),1,0)</f>
        <v>1</v>
      </c>
      <c r="JU209">
        <f>IF(AND(Table1[[#This Row],[3rd down attempt]]=1,Table1[[#This Row],[EFF]]="Y"),1,0)</f>
        <v>1</v>
      </c>
      <c r="JV209">
        <f>IF(AND(Table1[[#This Row],[3rd down attempt]]=1,Table1[[#This Row],[Dist]]&gt;=7),1,0)</f>
        <v>0</v>
      </c>
      <c r="JW209">
        <f>IF(AND(OR(Table1[[#This Row],[Pass Play]]=1,Table1[[#This Row],[Rush Attempts]]=1),Table1[[#This Row],[Dn]]=4),1,0)</f>
        <v>0</v>
      </c>
      <c r="JX209">
        <f>IF(AND(Table1[[#This Row],[4th down attempt]]=1,Table1[[#This Row],[EFF]]="Y"),1,0)</f>
        <v>0</v>
      </c>
      <c r="JY209">
        <f>IF(AND(OR(Table1[[#This Row],[Pass Play]]=1,Table1[[#This Row],[Rush Attempts]]=1),Table1[[#This Row],[FPos]]&gt;=0,Table1[[#This Row],[FPos]]&lt;=20),1,0)</f>
        <v>0</v>
      </c>
      <c r="JZ209">
        <f>IF(AND(OR(Table1[[#This Row],[Pass Play]]=1,Table1[[#This Row],[Rush Attempts]]=1),Table1[[#This Row],[Dist]]&lt;=Table1[[#This Row],[Gn]]),1,0)</f>
        <v>1</v>
      </c>
      <c r="KA209">
        <f>IF(Table1[[#This Row],[S/End]]&lt;&gt;"",1,0)</f>
        <v>0</v>
      </c>
      <c r="KB209">
        <f>IF(Table1[[#This Row],[S/End]]="TD",1,0)</f>
        <v>0</v>
      </c>
      <c r="KC209">
        <f>IF(Table1[[#This Row],[S/End]]="FGGD",1,0)</f>
        <v>0</v>
      </c>
      <c r="KD209">
        <f>IF(AND(OR(Table1[[#This Row],[Pass Play]]=1,Table1[[#This Row],[Rush Attempts]]=1),Table1[[#This Row],[Gn]]&lt;0),1,0)</f>
        <v>0</v>
      </c>
      <c r="KE209" s="375">
        <f>IF(AND(Table1[[#This Row],[pff_DRVENDPSN]]=3,Table1[[#This Row],[pff_DRVENDEVENT]]="PUNT"),1,0)</f>
        <v>0</v>
      </c>
    </row>
    <row r="210" spans="1:291" hidden="1">
      <c r="A210">
        <v>18</v>
      </c>
      <c r="B210">
        <v>2104</v>
      </c>
      <c r="C210" t="s">
        <v>14478</v>
      </c>
      <c r="D210">
        <v>1</v>
      </c>
      <c r="E210">
        <v>1</v>
      </c>
      <c r="F210">
        <v>10</v>
      </c>
      <c r="G210">
        <v>4</v>
      </c>
      <c r="H210">
        <v>46</v>
      </c>
      <c r="J210" t="s">
        <v>254</v>
      </c>
      <c r="K210">
        <v>21</v>
      </c>
      <c r="L210" t="s">
        <v>4662</v>
      </c>
      <c r="M210" t="s">
        <v>4663</v>
      </c>
      <c r="N210" t="s">
        <v>1186</v>
      </c>
      <c r="P210" t="s">
        <v>1187</v>
      </c>
      <c r="Q210" t="s">
        <v>442</v>
      </c>
      <c r="T210" t="s">
        <v>4664</v>
      </c>
      <c r="W210" t="s">
        <v>257</v>
      </c>
      <c r="X210" t="s">
        <v>4665</v>
      </c>
      <c r="AE210" t="s">
        <v>445</v>
      </c>
      <c r="AF210" t="s">
        <v>446</v>
      </c>
      <c r="AG210" t="s">
        <v>4665</v>
      </c>
      <c r="AH210" t="s">
        <v>257</v>
      </c>
      <c r="AJ210">
        <v>1</v>
      </c>
      <c r="AP210">
        <v>15</v>
      </c>
      <c r="BJ210" t="s">
        <v>257</v>
      </c>
      <c r="BQ210">
        <f t="shared" si="9"/>
        <v>0</v>
      </c>
      <c r="BR210">
        <f t="shared" si="10"/>
        <v>1</v>
      </c>
      <c r="BT210" t="s">
        <v>275</v>
      </c>
      <c r="BV210">
        <v>10</v>
      </c>
      <c r="BX210">
        <v>0</v>
      </c>
      <c r="BY210" t="s">
        <v>4666</v>
      </c>
      <c r="CD210" s="3">
        <v>8.0555555555555561E-2</v>
      </c>
      <c r="CF210" t="s">
        <v>4667</v>
      </c>
      <c r="CJ210">
        <v>0</v>
      </c>
      <c r="CK210" t="s">
        <v>4668</v>
      </c>
      <c r="CL210" s="4">
        <v>38414</v>
      </c>
      <c r="CM210" t="s">
        <v>4669</v>
      </c>
      <c r="CN210" t="s">
        <v>4670</v>
      </c>
      <c r="CO210">
        <v>21</v>
      </c>
      <c r="CP210" t="s">
        <v>4671</v>
      </c>
      <c r="CQ210" t="s">
        <v>418</v>
      </c>
      <c r="CR210" t="s">
        <v>4290</v>
      </c>
      <c r="CU210" t="s">
        <v>4672</v>
      </c>
      <c r="CW210">
        <v>0</v>
      </c>
      <c r="CY210">
        <v>4</v>
      </c>
      <c r="CZ210" t="s">
        <v>614</v>
      </c>
      <c r="DA210">
        <v>44</v>
      </c>
      <c r="DB210">
        <v>6</v>
      </c>
      <c r="DC210" t="s">
        <v>1609</v>
      </c>
      <c r="DD210">
        <v>-25</v>
      </c>
      <c r="DF210" t="s">
        <v>4332</v>
      </c>
      <c r="DK210">
        <v>4</v>
      </c>
      <c r="DL210" s="4">
        <v>44463</v>
      </c>
      <c r="DM210">
        <v>20177</v>
      </c>
      <c r="DN210">
        <v>2021</v>
      </c>
      <c r="DO210">
        <v>0</v>
      </c>
      <c r="DQ210">
        <v>79539</v>
      </c>
      <c r="DR210">
        <v>44</v>
      </c>
      <c r="DU210" t="s">
        <v>257</v>
      </c>
      <c r="DV210" t="s">
        <v>274</v>
      </c>
      <c r="DX210">
        <v>21</v>
      </c>
      <c r="DY210" t="s">
        <v>4290</v>
      </c>
      <c r="EE210">
        <v>0</v>
      </c>
      <c r="EF210" t="s">
        <v>4673</v>
      </c>
      <c r="EG210" t="s">
        <v>422</v>
      </c>
      <c r="EH210">
        <v>0</v>
      </c>
      <c r="EI210" t="s">
        <v>4674</v>
      </c>
      <c r="EJ210" t="s">
        <v>278</v>
      </c>
      <c r="EK210" t="s">
        <v>4675</v>
      </c>
      <c r="EL210" t="s">
        <v>4676</v>
      </c>
      <c r="EM210" t="s">
        <v>4677</v>
      </c>
      <c r="EN210" t="s">
        <v>4678</v>
      </c>
      <c r="EO210" t="s">
        <v>418</v>
      </c>
      <c r="EP210" t="s">
        <v>996</v>
      </c>
      <c r="EQ210">
        <v>1</v>
      </c>
      <c r="ET210" t="s">
        <v>4679</v>
      </c>
      <c r="FE210">
        <v>0</v>
      </c>
      <c r="FF210">
        <v>7</v>
      </c>
      <c r="FG210" t="s">
        <v>461</v>
      </c>
      <c r="FI210" t="s">
        <v>461</v>
      </c>
      <c r="FL210">
        <v>0</v>
      </c>
      <c r="FN210">
        <v>0</v>
      </c>
      <c r="FQ210">
        <v>0</v>
      </c>
      <c r="FS210" t="s">
        <v>462</v>
      </c>
      <c r="FU210" t="s">
        <v>257</v>
      </c>
      <c r="FV210" t="s">
        <v>777</v>
      </c>
      <c r="FW210" t="s">
        <v>397</v>
      </c>
      <c r="FX210" t="s">
        <v>1030</v>
      </c>
      <c r="FY210">
        <v>0</v>
      </c>
      <c r="GA210">
        <v>21.1</v>
      </c>
      <c r="GB210">
        <v>-11</v>
      </c>
      <c r="GC210">
        <v>0</v>
      </c>
      <c r="GD210" t="s">
        <v>4680</v>
      </c>
      <c r="GE210" t="s">
        <v>355</v>
      </c>
      <c r="GF210">
        <v>0</v>
      </c>
      <c r="GG210" t="s">
        <v>466</v>
      </c>
      <c r="GJ210">
        <v>1</v>
      </c>
      <c r="GK210">
        <v>1</v>
      </c>
      <c r="GM210" t="s">
        <v>4681</v>
      </c>
      <c r="GO210">
        <v>3</v>
      </c>
      <c r="HA210" t="s">
        <v>4682</v>
      </c>
      <c r="HC210" t="s">
        <v>294</v>
      </c>
      <c r="HD210" t="s">
        <v>294</v>
      </c>
      <c r="HF210">
        <v>0</v>
      </c>
      <c r="HG210">
        <v>21</v>
      </c>
      <c r="HH210">
        <v>10</v>
      </c>
      <c r="HI210" t="s">
        <v>275</v>
      </c>
      <c r="HL210">
        <v>1</v>
      </c>
      <c r="HW210">
        <v>42</v>
      </c>
      <c r="HX210">
        <v>4029050</v>
      </c>
      <c r="HZ210">
        <v>4028991</v>
      </c>
      <c r="IC210">
        <v>0</v>
      </c>
      <c r="ID210">
        <v>0</v>
      </c>
      <c r="IM210">
        <v>43</v>
      </c>
      <c r="IO210" t="s">
        <v>4332</v>
      </c>
      <c r="IQ210" t="s">
        <v>4332</v>
      </c>
      <c r="IU210">
        <v>4</v>
      </c>
      <c r="IV210">
        <f>IF(AND(Table1[[#This Row],[R/P]]="P",Table1[[#This Row],[PaRes]]&lt;&gt;"SCRBL",Table1[[#This Row],[PaRes]]&lt;&gt;"RUN",Table1[[#This Row],[Penalty]]&lt;&gt;1),1,0)</f>
        <v>0</v>
      </c>
      <c r="IW210">
        <f>IF(AND(Table1[[#This Row],[Pass Play]]=1,Table1[[#This Row],[PaRes]]&lt;&gt;"SAC"),1,0)</f>
        <v>0</v>
      </c>
      <c r="IX210">
        <f>IF(Table1[[#This Row],[PaRes]]="COM",1,0)</f>
        <v>0</v>
      </c>
      <c r="IY210">
        <f>IF(Table1[[#This Row],[Pass Play]]=1,Table1[[#This Row],[Gn]],0)</f>
        <v>0</v>
      </c>
      <c r="IZ210">
        <f>IF(AND(Table1[[#This Row],[Pass Play]]=1,Table1[[#This Row],[EFF]]="Y"),1,0)</f>
        <v>0</v>
      </c>
      <c r="JA210">
        <f>IF(AND(Table1[[#This Row],[Pass Play]]=1,Table1[[#This Row],[EFF]]="Y"),Table1[[#This Row],[Gn]],0)</f>
        <v>0</v>
      </c>
      <c r="JB210">
        <f>IF(AND(Table1[[#This Row],[Pass Play]]=1,Table1[[#This Row],[Gn]]&gt;=15),1,0)</f>
        <v>0</v>
      </c>
      <c r="JC210">
        <f>IF(AND(Table1[[#This Row],[Pass Play]]=1,Table1[[#This Row],[Big Play Passes]]=1),Table1[[#This Row],[Gn]],0)</f>
        <v>0</v>
      </c>
      <c r="JD210">
        <f>IF(AND(OR(Table1[[#This Row],[R/P]]="R",Table1[[#This Row],[PaRes]]="SCRBL",Table1[[#This Row],[PaRes]]="RUN"),Table1[[#This Row],[Penalty]]&lt;&gt;1),1,0)</f>
        <v>1</v>
      </c>
      <c r="JE210">
        <f>IF(Table1[[#This Row],[Rush Attempts]]=1,Table1[[#This Row],[Gn]],0)</f>
        <v>4</v>
      </c>
      <c r="JF210">
        <f>IF(AND(Table1[[#This Row],[Rush Attempts]]=1,Table1[[#This Row],[EFF]]="Y"),1,0)</f>
        <v>1</v>
      </c>
      <c r="JG210">
        <f>IF(AND(Table1[[#This Row],[Rush Attempts]]=1,Table1[[#This Row],[EFF]]="Y"),Table1[[#This Row],[Gn]],0)</f>
        <v>4</v>
      </c>
      <c r="JH210">
        <f>IF(AND(Table1[[#This Row],[Rush Attempts]]=1,Table1[[#This Row],[Gn]]&gt;=10),1,0)</f>
        <v>0</v>
      </c>
      <c r="JI210">
        <f>IF(AND(Table1[[#This Row],[Rush Attempts]]=1,Table1[[#This Row],[Big Play Run]]=1),Table1[[#This Row],[Gn]],0)</f>
        <v>0</v>
      </c>
      <c r="JJ210">
        <f>IF(Table1[[#This Row],[PaRes]]="SAC",1,0)</f>
        <v>0</v>
      </c>
      <c r="JK210">
        <f>IF(Table1[[#This Row],[Sacks]]=1,Table1[[#This Row],[Gn]],0)</f>
        <v>0</v>
      </c>
      <c r="JL210">
        <f>IF(Table1[[#This Row],[PaRes]]="INT",1,0)</f>
        <v>0</v>
      </c>
      <c r="JM210">
        <f>IF(Table1[[#This Row],[pff_PENALTY]]&lt;&gt;"",1,0)</f>
        <v>0</v>
      </c>
      <c r="JN210">
        <f>Table1[[#This Row],[pff_PENYARDS]]</f>
        <v>0</v>
      </c>
      <c r="JO210">
        <f>IF(Table1[[#This Row],[S/End]]="TD",1,0)</f>
        <v>0</v>
      </c>
      <c r="JP210">
        <f>IF(OR(Table1[[#This Row],[S/End]]="FGGD"),1,0)</f>
        <v>0</v>
      </c>
      <c r="JQ210">
        <f>IF(OR(Table1[[#This Row],[S/End]]="FUM",Table1[[#This Row],[S/End]]="INT"),1,0)</f>
        <v>0</v>
      </c>
      <c r="JR210">
        <f>IF(AND(Table1[[#This Row],[Touchdown]]=1,Table1[[#This Row],[Pass Play]]=1),1,0)</f>
        <v>0</v>
      </c>
      <c r="JS210">
        <f t="shared" si="11"/>
        <v>0</v>
      </c>
      <c r="JT210">
        <f>IF(AND(OR(Table1[[#This Row],[Pass Play]]=1,Table1[[#This Row],[Rush Attempts]]=1),Table1[[#This Row],[Dn]]=3),1,0)</f>
        <v>0</v>
      </c>
      <c r="JU210">
        <f>IF(AND(Table1[[#This Row],[3rd down attempt]]=1,Table1[[#This Row],[EFF]]="Y"),1,0)</f>
        <v>0</v>
      </c>
      <c r="JV210">
        <f>IF(AND(Table1[[#This Row],[3rd down attempt]]=1,Table1[[#This Row],[Dist]]&gt;=7),1,0)</f>
        <v>0</v>
      </c>
      <c r="JW210">
        <f>IF(AND(OR(Table1[[#This Row],[Pass Play]]=1,Table1[[#This Row],[Rush Attempts]]=1),Table1[[#This Row],[Dn]]=4),1,0)</f>
        <v>0</v>
      </c>
      <c r="JX210">
        <f>IF(AND(Table1[[#This Row],[4th down attempt]]=1,Table1[[#This Row],[EFF]]="Y"),1,0)</f>
        <v>0</v>
      </c>
      <c r="JY210">
        <f>IF(AND(OR(Table1[[#This Row],[Pass Play]]=1,Table1[[#This Row],[Rush Attempts]]=1),Table1[[#This Row],[FPos]]&gt;=0,Table1[[#This Row],[FPos]]&lt;=20),1,0)</f>
        <v>0</v>
      </c>
      <c r="JZ210">
        <f>IF(AND(OR(Table1[[#This Row],[Pass Play]]=1,Table1[[#This Row],[Rush Attempts]]=1),Table1[[#This Row],[Dist]]&lt;=Table1[[#This Row],[Gn]]),1,0)</f>
        <v>0</v>
      </c>
      <c r="KA210">
        <f>IF(Table1[[#This Row],[S/End]]&lt;&gt;"",1,0)</f>
        <v>0</v>
      </c>
      <c r="KB210">
        <f>IF(Table1[[#This Row],[S/End]]="TD",1,0)</f>
        <v>0</v>
      </c>
      <c r="KC210">
        <f>IF(Table1[[#This Row],[S/End]]="FGGD",1,0)</f>
        <v>0</v>
      </c>
      <c r="KD210">
        <f>IF(AND(OR(Table1[[#This Row],[Pass Play]]=1,Table1[[#This Row],[Rush Attempts]]=1),Table1[[#This Row],[Gn]]&lt;0),1,0)</f>
        <v>0</v>
      </c>
      <c r="KE210" s="375">
        <f>IF(AND(Table1[[#This Row],[pff_DRVENDPSN]]=3,Table1[[#This Row],[pff_DRVENDEVENT]]="PUNT"),1,0)</f>
        <v>0</v>
      </c>
    </row>
    <row r="211" spans="1:291" hidden="1">
      <c r="A211">
        <v>19</v>
      </c>
      <c r="B211">
        <v>2104</v>
      </c>
      <c r="C211" t="s">
        <v>14478</v>
      </c>
      <c r="D211">
        <v>1</v>
      </c>
      <c r="E211">
        <v>2</v>
      </c>
      <c r="F211">
        <v>6</v>
      </c>
      <c r="G211">
        <v>-2</v>
      </c>
      <c r="H211">
        <v>42</v>
      </c>
      <c r="J211" t="s">
        <v>298</v>
      </c>
      <c r="K211">
        <v>11</v>
      </c>
      <c r="L211" t="s">
        <v>471</v>
      </c>
      <c r="M211" t="s">
        <v>4323</v>
      </c>
      <c r="N211" t="s">
        <v>440</v>
      </c>
      <c r="P211" t="s">
        <v>4324</v>
      </c>
      <c r="Q211" t="s">
        <v>442</v>
      </c>
      <c r="T211" t="s">
        <v>872</v>
      </c>
      <c r="W211" t="s">
        <v>257</v>
      </c>
      <c r="X211" t="s">
        <v>4325</v>
      </c>
      <c r="AE211" t="s">
        <v>3089</v>
      </c>
      <c r="AF211" t="s">
        <v>3090</v>
      </c>
      <c r="AG211" t="s">
        <v>4325</v>
      </c>
      <c r="AH211" t="s">
        <v>257</v>
      </c>
      <c r="AJ211">
        <v>15</v>
      </c>
      <c r="AP211">
        <v>15</v>
      </c>
      <c r="BJ211" t="s">
        <v>257</v>
      </c>
      <c r="BQ211">
        <f t="shared" si="9"/>
        <v>0</v>
      </c>
      <c r="BR211">
        <f t="shared" si="10"/>
        <v>2</v>
      </c>
      <c r="BT211" t="s">
        <v>275</v>
      </c>
      <c r="BV211">
        <v>10</v>
      </c>
      <c r="BX211">
        <v>0</v>
      </c>
      <c r="BY211" t="s">
        <v>4684</v>
      </c>
      <c r="CD211" s="3">
        <v>5.9722222222222225E-2</v>
      </c>
      <c r="CF211" t="s">
        <v>4685</v>
      </c>
      <c r="CJ211">
        <v>0</v>
      </c>
      <c r="CK211" t="s">
        <v>4686</v>
      </c>
      <c r="CL211" s="4">
        <v>38414</v>
      </c>
      <c r="CM211" t="s">
        <v>4687</v>
      </c>
      <c r="CN211" t="s">
        <v>4688</v>
      </c>
      <c r="CO211">
        <v>21</v>
      </c>
      <c r="CQ211" t="s">
        <v>282</v>
      </c>
      <c r="CR211" t="s">
        <v>4290</v>
      </c>
      <c r="CU211" t="s">
        <v>4689</v>
      </c>
      <c r="CW211">
        <v>0</v>
      </c>
      <c r="CY211">
        <v>5</v>
      </c>
      <c r="CZ211" t="s">
        <v>614</v>
      </c>
      <c r="DA211">
        <v>44</v>
      </c>
      <c r="DB211">
        <v>6</v>
      </c>
      <c r="DC211" t="s">
        <v>1609</v>
      </c>
      <c r="DD211">
        <v>-25</v>
      </c>
      <c r="DF211" t="s">
        <v>4690</v>
      </c>
      <c r="DK211">
        <v>-2</v>
      </c>
      <c r="DL211" s="4">
        <v>44463</v>
      </c>
      <c r="DM211">
        <v>20177</v>
      </c>
      <c r="DN211">
        <v>2021</v>
      </c>
      <c r="DO211">
        <v>0</v>
      </c>
      <c r="DQ211">
        <v>79539</v>
      </c>
      <c r="DR211">
        <v>45</v>
      </c>
      <c r="DU211" t="s">
        <v>257</v>
      </c>
      <c r="DV211" t="s">
        <v>274</v>
      </c>
      <c r="DX211">
        <v>21</v>
      </c>
      <c r="DY211" t="s">
        <v>4290</v>
      </c>
      <c r="EE211">
        <v>0</v>
      </c>
      <c r="EF211" t="s">
        <v>4333</v>
      </c>
      <c r="EG211" t="s">
        <v>675</v>
      </c>
      <c r="EH211">
        <v>1</v>
      </c>
      <c r="EJ211" t="s">
        <v>340</v>
      </c>
      <c r="EK211" t="s">
        <v>3303</v>
      </c>
      <c r="EL211" t="s">
        <v>4691</v>
      </c>
      <c r="EM211" t="s">
        <v>4692</v>
      </c>
      <c r="EN211" t="s">
        <v>4693</v>
      </c>
      <c r="EO211" t="s">
        <v>269</v>
      </c>
      <c r="EP211" t="s">
        <v>649</v>
      </c>
      <c r="EQ211">
        <v>0</v>
      </c>
      <c r="ET211" t="s">
        <v>4694</v>
      </c>
      <c r="FE211">
        <v>0</v>
      </c>
      <c r="FF211">
        <v>10</v>
      </c>
      <c r="FG211" t="s">
        <v>429</v>
      </c>
      <c r="FI211" t="s">
        <v>429</v>
      </c>
      <c r="FL211">
        <v>0</v>
      </c>
      <c r="FN211">
        <v>0</v>
      </c>
      <c r="FQ211">
        <v>0</v>
      </c>
      <c r="FS211" t="s">
        <v>395</v>
      </c>
      <c r="FU211" t="s">
        <v>257</v>
      </c>
      <c r="FV211" t="s">
        <v>496</v>
      </c>
      <c r="FW211" t="s">
        <v>1291</v>
      </c>
      <c r="FX211" t="s">
        <v>2413</v>
      </c>
      <c r="FY211">
        <v>0</v>
      </c>
      <c r="GA211">
        <v>21.1</v>
      </c>
      <c r="GB211">
        <v>-11</v>
      </c>
      <c r="GC211">
        <v>0</v>
      </c>
      <c r="GD211" t="s">
        <v>3409</v>
      </c>
      <c r="GE211" t="s">
        <v>355</v>
      </c>
      <c r="GF211">
        <v>0</v>
      </c>
      <c r="GG211" t="s">
        <v>274</v>
      </c>
      <c r="GJ211">
        <v>1</v>
      </c>
      <c r="GK211">
        <v>0</v>
      </c>
      <c r="GM211" t="s">
        <v>4695</v>
      </c>
      <c r="GO211">
        <v>1</v>
      </c>
      <c r="HA211" t="s">
        <v>4696</v>
      </c>
      <c r="HC211" t="s">
        <v>313</v>
      </c>
      <c r="HD211" t="s">
        <v>294</v>
      </c>
      <c r="HE211" t="s">
        <v>4697</v>
      </c>
      <c r="HF211">
        <v>0</v>
      </c>
      <c r="HG211">
        <v>11</v>
      </c>
      <c r="HH211">
        <v>10</v>
      </c>
      <c r="HI211" t="s">
        <v>275</v>
      </c>
      <c r="HL211">
        <v>4</v>
      </c>
      <c r="HW211">
        <v>44</v>
      </c>
      <c r="HX211">
        <v>4029094</v>
      </c>
      <c r="HY211" t="s">
        <v>4690</v>
      </c>
      <c r="HZ211">
        <v>4029050</v>
      </c>
      <c r="IC211">
        <v>0</v>
      </c>
      <c r="ID211">
        <v>0</v>
      </c>
      <c r="IM211">
        <v>44</v>
      </c>
      <c r="IO211" t="s">
        <v>4690</v>
      </c>
      <c r="IQ211" t="s">
        <v>4690</v>
      </c>
      <c r="IU211">
        <v>4</v>
      </c>
      <c r="IV211">
        <f>IF(AND(Table1[[#This Row],[R/P]]="P",Table1[[#This Row],[PaRes]]&lt;&gt;"SCRBL",Table1[[#This Row],[PaRes]]&lt;&gt;"RUN",Table1[[#This Row],[Penalty]]&lt;&gt;1),1,0)</f>
        <v>0</v>
      </c>
      <c r="IW211">
        <f>IF(AND(Table1[[#This Row],[Pass Play]]=1,Table1[[#This Row],[PaRes]]&lt;&gt;"SAC"),1,0)</f>
        <v>0</v>
      </c>
      <c r="IX211">
        <f>IF(Table1[[#This Row],[PaRes]]="COM",1,0)</f>
        <v>0</v>
      </c>
      <c r="IY211">
        <f>IF(Table1[[#This Row],[Pass Play]]=1,Table1[[#This Row],[Gn]],0)</f>
        <v>0</v>
      </c>
      <c r="IZ211">
        <f>IF(AND(Table1[[#This Row],[Pass Play]]=1,Table1[[#This Row],[EFF]]="Y"),1,0)</f>
        <v>0</v>
      </c>
      <c r="JA211">
        <f>IF(AND(Table1[[#This Row],[Pass Play]]=1,Table1[[#This Row],[EFF]]="Y"),Table1[[#This Row],[Gn]],0)</f>
        <v>0</v>
      </c>
      <c r="JB211">
        <f>IF(AND(Table1[[#This Row],[Pass Play]]=1,Table1[[#This Row],[Gn]]&gt;=15),1,0)</f>
        <v>0</v>
      </c>
      <c r="JC211">
        <f>IF(AND(Table1[[#This Row],[Pass Play]]=1,Table1[[#This Row],[Big Play Passes]]=1),Table1[[#This Row],[Gn]],0)</f>
        <v>0</v>
      </c>
      <c r="JD211">
        <f>IF(AND(OR(Table1[[#This Row],[R/P]]="R",Table1[[#This Row],[PaRes]]="SCRBL",Table1[[#This Row],[PaRes]]="RUN"),Table1[[#This Row],[Penalty]]&lt;&gt;1),1,0)</f>
        <v>1</v>
      </c>
      <c r="JE211">
        <f>IF(Table1[[#This Row],[Rush Attempts]]=1,Table1[[#This Row],[Gn]],0)</f>
        <v>-2</v>
      </c>
      <c r="JF211">
        <f>IF(AND(Table1[[#This Row],[Rush Attempts]]=1,Table1[[#This Row],[EFF]]="Y"),1,0)</f>
        <v>0</v>
      </c>
      <c r="JG211">
        <f>IF(AND(Table1[[#This Row],[Rush Attempts]]=1,Table1[[#This Row],[EFF]]="Y"),Table1[[#This Row],[Gn]],0)</f>
        <v>0</v>
      </c>
      <c r="JH211">
        <f>IF(AND(Table1[[#This Row],[Rush Attempts]]=1,Table1[[#This Row],[Gn]]&gt;=10),1,0)</f>
        <v>0</v>
      </c>
      <c r="JI211">
        <f>IF(AND(Table1[[#This Row],[Rush Attempts]]=1,Table1[[#This Row],[Big Play Run]]=1),Table1[[#This Row],[Gn]],0)</f>
        <v>0</v>
      </c>
      <c r="JJ211">
        <f>IF(Table1[[#This Row],[PaRes]]="SAC",1,0)</f>
        <v>0</v>
      </c>
      <c r="JK211">
        <f>IF(Table1[[#This Row],[Sacks]]=1,Table1[[#This Row],[Gn]],0)</f>
        <v>0</v>
      </c>
      <c r="JL211">
        <f>IF(Table1[[#This Row],[PaRes]]="INT",1,0)</f>
        <v>0</v>
      </c>
      <c r="JM211">
        <f>IF(Table1[[#This Row],[pff_PENALTY]]&lt;&gt;"",1,0)</f>
        <v>0</v>
      </c>
      <c r="JN211">
        <f>Table1[[#This Row],[pff_PENYARDS]]</f>
        <v>0</v>
      </c>
      <c r="JO211">
        <f>IF(Table1[[#This Row],[S/End]]="TD",1,0)</f>
        <v>0</v>
      </c>
      <c r="JP211">
        <f>IF(OR(Table1[[#This Row],[S/End]]="FGGD"),1,0)</f>
        <v>0</v>
      </c>
      <c r="JQ211">
        <f>IF(OR(Table1[[#This Row],[S/End]]="FUM",Table1[[#This Row],[S/End]]="INT"),1,0)</f>
        <v>0</v>
      </c>
      <c r="JR211">
        <f>IF(AND(Table1[[#This Row],[Touchdown]]=1,Table1[[#This Row],[Pass Play]]=1),1,0)</f>
        <v>0</v>
      </c>
      <c r="JS211">
        <f t="shared" si="11"/>
        <v>0</v>
      </c>
      <c r="JT211">
        <f>IF(AND(OR(Table1[[#This Row],[Pass Play]]=1,Table1[[#This Row],[Rush Attempts]]=1),Table1[[#This Row],[Dn]]=3),1,0)</f>
        <v>0</v>
      </c>
      <c r="JU211">
        <f>IF(AND(Table1[[#This Row],[3rd down attempt]]=1,Table1[[#This Row],[EFF]]="Y"),1,0)</f>
        <v>0</v>
      </c>
      <c r="JV211">
        <f>IF(AND(Table1[[#This Row],[3rd down attempt]]=1,Table1[[#This Row],[Dist]]&gt;=7),1,0)</f>
        <v>0</v>
      </c>
      <c r="JW211">
        <f>IF(AND(OR(Table1[[#This Row],[Pass Play]]=1,Table1[[#This Row],[Rush Attempts]]=1),Table1[[#This Row],[Dn]]=4),1,0)</f>
        <v>0</v>
      </c>
      <c r="JX211">
        <f>IF(AND(Table1[[#This Row],[4th down attempt]]=1,Table1[[#This Row],[EFF]]="Y"),1,0)</f>
        <v>0</v>
      </c>
      <c r="JY211">
        <f>IF(AND(OR(Table1[[#This Row],[Pass Play]]=1,Table1[[#This Row],[Rush Attempts]]=1),Table1[[#This Row],[FPos]]&gt;=0,Table1[[#This Row],[FPos]]&lt;=20),1,0)</f>
        <v>0</v>
      </c>
      <c r="JZ211">
        <f>IF(AND(OR(Table1[[#This Row],[Pass Play]]=1,Table1[[#This Row],[Rush Attempts]]=1),Table1[[#This Row],[Dist]]&lt;=Table1[[#This Row],[Gn]]),1,0)</f>
        <v>0</v>
      </c>
      <c r="KA211">
        <f>IF(Table1[[#This Row],[S/End]]&lt;&gt;"",1,0)</f>
        <v>0</v>
      </c>
      <c r="KB211">
        <f>IF(Table1[[#This Row],[S/End]]="TD",1,0)</f>
        <v>0</v>
      </c>
      <c r="KC211">
        <f>IF(Table1[[#This Row],[S/End]]="FGGD",1,0)</f>
        <v>0</v>
      </c>
      <c r="KD211">
        <f>IF(AND(OR(Table1[[#This Row],[Pass Play]]=1,Table1[[#This Row],[Rush Attempts]]=1),Table1[[#This Row],[Gn]]&lt;0),1,0)</f>
        <v>1</v>
      </c>
      <c r="KE211" s="375">
        <f>IF(AND(Table1[[#This Row],[pff_DRVENDPSN]]=3,Table1[[#This Row],[pff_DRVENDEVENT]]="PUNT"),1,0)</f>
        <v>0</v>
      </c>
    </row>
    <row r="212" spans="1:291" hidden="1">
      <c r="A212">
        <v>20</v>
      </c>
      <c r="B212">
        <v>2104</v>
      </c>
      <c r="C212" t="s">
        <v>14478</v>
      </c>
      <c r="D212">
        <v>1</v>
      </c>
      <c r="E212">
        <v>3</v>
      </c>
      <c r="F212">
        <v>8</v>
      </c>
      <c r="G212">
        <v>0</v>
      </c>
      <c r="H212">
        <v>44</v>
      </c>
      <c r="J212" t="s">
        <v>298</v>
      </c>
      <c r="K212">
        <v>11</v>
      </c>
      <c r="L212" t="s">
        <v>631</v>
      </c>
      <c r="M212" t="s">
        <v>4699</v>
      </c>
      <c r="N212" t="s">
        <v>408</v>
      </c>
      <c r="P212" t="s">
        <v>508</v>
      </c>
      <c r="Q212" t="s">
        <v>509</v>
      </c>
      <c r="T212" t="s">
        <v>4346</v>
      </c>
      <c r="W212" t="s">
        <v>253</v>
      </c>
      <c r="X212" t="s">
        <v>4700</v>
      </c>
      <c r="Y212" t="s">
        <v>511</v>
      </c>
      <c r="Z212" t="s">
        <v>4458</v>
      </c>
      <c r="AB212" t="s">
        <v>876</v>
      </c>
      <c r="AC212" t="s">
        <v>1996</v>
      </c>
      <c r="AK212" t="s">
        <v>756</v>
      </c>
      <c r="AL212" t="s">
        <v>614</v>
      </c>
      <c r="AP212">
        <v>15</v>
      </c>
      <c r="AY212">
        <v>3</v>
      </c>
      <c r="BJ212" t="s">
        <v>257</v>
      </c>
      <c r="BQ212">
        <f t="shared" si="9"/>
        <v>2</v>
      </c>
      <c r="BR212">
        <f t="shared" si="10"/>
        <v>0</v>
      </c>
      <c r="BT212" t="s">
        <v>275</v>
      </c>
      <c r="BV212">
        <v>10</v>
      </c>
      <c r="BX212">
        <v>0</v>
      </c>
      <c r="BY212" t="s">
        <v>4701</v>
      </c>
      <c r="CA212">
        <v>0</v>
      </c>
      <c r="CB212" t="s">
        <v>387</v>
      </c>
      <c r="CD212" s="3">
        <v>3.125E-2</v>
      </c>
      <c r="CE212" t="s">
        <v>274</v>
      </c>
      <c r="CF212" t="s">
        <v>4702</v>
      </c>
      <c r="CG212">
        <v>8</v>
      </c>
      <c r="CI212" t="s">
        <v>331</v>
      </c>
      <c r="CJ212">
        <v>0</v>
      </c>
      <c r="CK212" t="s">
        <v>4703</v>
      </c>
      <c r="CL212" s="4">
        <v>38721</v>
      </c>
      <c r="CM212" t="s">
        <v>4704</v>
      </c>
      <c r="CN212" t="s">
        <v>4705</v>
      </c>
      <c r="CO212">
        <v>21</v>
      </c>
      <c r="CP212" t="s">
        <v>4706</v>
      </c>
      <c r="CQ212" t="s">
        <v>282</v>
      </c>
      <c r="CR212" t="s">
        <v>4290</v>
      </c>
      <c r="CU212" t="s">
        <v>4707</v>
      </c>
      <c r="CW212">
        <v>0</v>
      </c>
      <c r="CY212">
        <v>6</v>
      </c>
      <c r="CZ212" t="s">
        <v>614</v>
      </c>
      <c r="DA212">
        <v>44</v>
      </c>
      <c r="DB212">
        <v>6</v>
      </c>
      <c r="DC212" t="s">
        <v>1609</v>
      </c>
      <c r="DD212">
        <v>-25</v>
      </c>
      <c r="DK212">
        <v>0</v>
      </c>
      <c r="DL212" s="4">
        <v>44463</v>
      </c>
      <c r="DM212">
        <v>20177</v>
      </c>
      <c r="DN212">
        <v>2021</v>
      </c>
      <c r="DO212">
        <v>0</v>
      </c>
      <c r="DQ212">
        <v>79539</v>
      </c>
      <c r="DR212">
        <v>46</v>
      </c>
      <c r="DU212" t="s">
        <v>257</v>
      </c>
      <c r="DV212" t="s">
        <v>274</v>
      </c>
      <c r="DX212">
        <v>21</v>
      </c>
      <c r="DY212" t="s">
        <v>4290</v>
      </c>
      <c r="EB212" t="s">
        <v>2002</v>
      </c>
      <c r="EE212">
        <v>0</v>
      </c>
      <c r="EF212" t="s">
        <v>4708</v>
      </c>
      <c r="EG212" t="s">
        <v>422</v>
      </c>
      <c r="EH212">
        <v>0</v>
      </c>
      <c r="EJ212" t="s">
        <v>340</v>
      </c>
      <c r="EK212" t="s">
        <v>4709</v>
      </c>
      <c r="EL212" t="s">
        <v>4710</v>
      </c>
      <c r="EM212" t="s">
        <v>4711</v>
      </c>
      <c r="EN212" t="s">
        <v>4712</v>
      </c>
      <c r="EO212" t="s">
        <v>269</v>
      </c>
      <c r="EP212" t="s">
        <v>4713</v>
      </c>
      <c r="EQ212">
        <v>0</v>
      </c>
      <c r="ER212" t="s">
        <v>4714</v>
      </c>
      <c r="ET212" t="s">
        <v>1983</v>
      </c>
      <c r="EU212">
        <v>9</v>
      </c>
      <c r="EV212" t="s">
        <v>257</v>
      </c>
      <c r="EW212" t="s">
        <v>1983</v>
      </c>
      <c r="EX212" t="s">
        <v>771</v>
      </c>
      <c r="EY212" t="s">
        <v>921</v>
      </c>
      <c r="FB212" t="s">
        <v>269</v>
      </c>
      <c r="FC212" t="s">
        <v>4715</v>
      </c>
      <c r="FE212">
        <v>0</v>
      </c>
      <c r="FF212">
        <v>4</v>
      </c>
      <c r="FL212">
        <v>0</v>
      </c>
      <c r="FN212">
        <v>0</v>
      </c>
      <c r="FQ212">
        <v>0</v>
      </c>
      <c r="FS212" t="s">
        <v>395</v>
      </c>
      <c r="FU212" t="s">
        <v>257</v>
      </c>
      <c r="FV212" t="s">
        <v>396</v>
      </c>
      <c r="FY212">
        <v>0</v>
      </c>
      <c r="GA212">
        <v>21.1</v>
      </c>
      <c r="GB212">
        <v>-11</v>
      </c>
      <c r="GC212">
        <v>0</v>
      </c>
      <c r="GE212" t="s">
        <v>355</v>
      </c>
      <c r="GF212">
        <v>0</v>
      </c>
      <c r="GG212" t="s">
        <v>257</v>
      </c>
      <c r="GI212">
        <v>2.4</v>
      </c>
      <c r="GJ212">
        <v>0</v>
      </c>
      <c r="GK212">
        <v>0</v>
      </c>
      <c r="GM212" t="s">
        <v>4716</v>
      </c>
      <c r="GP212" t="s">
        <v>499</v>
      </c>
      <c r="GR212">
        <v>51</v>
      </c>
      <c r="HA212" t="s">
        <v>4717</v>
      </c>
      <c r="HC212" t="s">
        <v>294</v>
      </c>
      <c r="HD212" t="s">
        <v>313</v>
      </c>
      <c r="HE212" t="s">
        <v>1942</v>
      </c>
      <c r="HF212">
        <v>0</v>
      </c>
      <c r="HG212">
        <v>11</v>
      </c>
      <c r="HH212">
        <v>10</v>
      </c>
      <c r="HI212" t="s">
        <v>275</v>
      </c>
      <c r="HL212">
        <v>1</v>
      </c>
      <c r="HM212" t="s">
        <v>4671</v>
      </c>
      <c r="HO212" t="s">
        <v>4718</v>
      </c>
      <c r="HP212" t="s">
        <v>4719</v>
      </c>
      <c r="HQ212" t="s">
        <v>4720</v>
      </c>
      <c r="HR212" t="s">
        <v>4721</v>
      </c>
      <c r="HT212" t="s">
        <v>4722</v>
      </c>
      <c r="HW212">
        <v>44</v>
      </c>
      <c r="HX212">
        <v>4029132</v>
      </c>
      <c r="HZ212">
        <v>4029094</v>
      </c>
      <c r="IC212">
        <v>-0.5</v>
      </c>
      <c r="ID212">
        <v>1</v>
      </c>
      <c r="IM212">
        <v>45</v>
      </c>
      <c r="IU212">
        <v>4</v>
      </c>
      <c r="IV212">
        <f>IF(AND(Table1[[#This Row],[R/P]]="P",Table1[[#This Row],[PaRes]]&lt;&gt;"SCRBL",Table1[[#This Row],[PaRes]]&lt;&gt;"RUN",Table1[[#This Row],[Penalty]]&lt;&gt;1),1,0)</f>
        <v>1</v>
      </c>
      <c r="IW212">
        <f>IF(AND(Table1[[#This Row],[Pass Play]]=1,Table1[[#This Row],[PaRes]]&lt;&gt;"SAC"),1,0)</f>
        <v>1</v>
      </c>
      <c r="IX212">
        <f>IF(Table1[[#This Row],[PaRes]]="COM",1,0)</f>
        <v>0</v>
      </c>
      <c r="IY212">
        <f>IF(Table1[[#This Row],[Pass Play]]=1,Table1[[#This Row],[Gn]],0)</f>
        <v>0</v>
      </c>
      <c r="IZ212">
        <f>IF(AND(Table1[[#This Row],[Pass Play]]=1,Table1[[#This Row],[EFF]]="Y"),1,0)</f>
        <v>0</v>
      </c>
      <c r="JA212">
        <f>IF(AND(Table1[[#This Row],[Pass Play]]=1,Table1[[#This Row],[EFF]]="Y"),Table1[[#This Row],[Gn]],0)</f>
        <v>0</v>
      </c>
      <c r="JB212">
        <f>IF(AND(Table1[[#This Row],[Pass Play]]=1,Table1[[#This Row],[Gn]]&gt;=15),1,0)</f>
        <v>0</v>
      </c>
      <c r="JC212">
        <f>IF(AND(Table1[[#This Row],[Pass Play]]=1,Table1[[#This Row],[Big Play Passes]]=1),Table1[[#This Row],[Gn]],0)</f>
        <v>0</v>
      </c>
      <c r="JD212">
        <f>IF(AND(OR(Table1[[#This Row],[R/P]]="R",Table1[[#This Row],[PaRes]]="SCRBL",Table1[[#This Row],[PaRes]]="RUN"),Table1[[#This Row],[Penalty]]&lt;&gt;1),1,0)</f>
        <v>0</v>
      </c>
      <c r="JE212">
        <f>IF(Table1[[#This Row],[Rush Attempts]]=1,Table1[[#This Row],[Gn]],0)</f>
        <v>0</v>
      </c>
      <c r="JF212">
        <f>IF(AND(Table1[[#This Row],[Rush Attempts]]=1,Table1[[#This Row],[EFF]]="Y"),1,0)</f>
        <v>0</v>
      </c>
      <c r="JG212">
        <f>IF(AND(Table1[[#This Row],[Rush Attempts]]=1,Table1[[#This Row],[EFF]]="Y"),Table1[[#This Row],[Gn]],0)</f>
        <v>0</v>
      </c>
      <c r="JH212">
        <f>IF(AND(Table1[[#This Row],[Rush Attempts]]=1,Table1[[#This Row],[Gn]]&gt;=10),1,0)</f>
        <v>0</v>
      </c>
      <c r="JI212">
        <f>IF(AND(Table1[[#This Row],[Rush Attempts]]=1,Table1[[#This Row],[Big Play Run]]=1),Table1[[#This Row],[Gn]],0)</f>
        <v>0</v>
      </c>
      <c r="JJ212">
        <f>IF(Table1[[#This Row],[PaRes]]="SAC",1,0)</f>
        <v>0</v>
      </c>
      <c r="JK212">
        <f>IF(Table1[[#This Row],[Sacks]]=1,Table1[[#This Row],[Gn]],0)</f>
        <v>0</v>
      </c>
      <c r="JL212">
        <f>IF(Table1[[#This Row],[PaRes]]="INT",1,0)</f>
        <v>0</v>
      </c>
      <c r="JM212">
        <f>IF(Table1[[#This Row],[pff_PENALTY]]&lt;&gt;"",1,0)</f>
        <v>0</v>
      </c>
      <c r="JN212">
        <f>Table1[[#This Row],[pff_PENYARDS]]</f>
        <v>0</v>
      </c>
      <c r="JO212">
        <f>IF(Table1[[#This Row],[S/End]]="TD",1,0)</f>
        <v>0</v>
      </c>
      <c r="JP212">
        <f>IF(OR(Table1[[#This Row],[S/End]]="FGGD"),1,0)</f>
        <v>0</v>
      </c>
      <c r="JQ212">
        <f>IF(OR(Table1[[#This Row],[S/End]]="FUM",Table1[[#This Row],[S/End]]="INT"),1,0)</f>
        <v>0</v>
      </c>
      <c r="JR212">
        <f>IF(AND(Table1[[#This Row],[Touchdown]]=1,Table1[[#This Row],[Pass Play]]=1),1,0)</f>
        <v>0</v>
      </c>
      <c r="JS212">
        <f t="shared" si="11"/>
        <v>0</v>
      </c>
      <c r="JT212">
        <f>IF(AND(OR(Table1[[#This Row],[Pass Play]]=1,Table1[[#This Row],[Rush Attempts]]=1),Table1[[#This Row],[Dn]]=3),1,0)</f>
        <v>1</v>
      </c>
      <c r="JU212">
        <f>IF(AND(Table1[[#This Row],[3rd down attempt]]=1,Table1[[#This Row],[EFF]]="Y"),1,0)</f>
        <v>0</v>
      </c>
      <c r="JV212">
        <f>IF(AND(Table1[[#This Row],[3rd down attempt]]=1,Table1[[#This Row],[Dist]]&gt;=7),1,0)</f>
        <v>1</v>
      </c>
      <c r="JW212">
        <f>IF(AND(OR(Table1[[#This Row],[Pass Play]]=1,Table1[[#This Row],[Rush Attempts]]=1),Table1[[#This Row],[Dn]]=4),1,0)</f>
        <v>0</v>
      </c>
      <c r="JX212">
        <f>IF(AND(Table1[[#This Row],[4th down attempt]]=1,Table1[[#This Row],[EFF]]="Y"),1,0)</f>
        <v>0</v>
      </c>
      <c r="JY212">
        <f>IF(AND(OR(Table1[[#This Row],[Pass Play]]=1,Table1[[#This Row],[Rush Attempts]]=1),Table1[[#This Row],[FPos]]&gt;=0,Table1[[#This Row],[FPos]]&lt;=20),1,0)</f>
        <v>0</v>
      </c>
      <c r="JZ212">
        <f>IF(AND(OR(Table1[[#This Row],[Pass Play]]=1,Table1[[#This Row],[Rush Attempts]]=1),Table1[[#This Row],[Dist]]&lt;=Table1[[#This Row],[Gn]]),1,0)</f>
        <v>0</v>
      </c>
      <c r="KA212">
        <f>IF(Table1[[#This Row],[S/End]]&lt;&gt;"",1,0)</f>
        <v>1</v>
      </c>
      <c r="KB212">
        <f>IF(Table1[[#This Row],[S/End]]="TD",1,0)</f>
        <v>0</v>
      </c>
      <c r="KC212">
        <f>IF(Table1[[#This Row],[S/End]]="FGGD",1,0)</f>
        <v>0</v>
      </c>
      <c r="KD212">
        <f>IF(AND(OR(Table1[[#This Row],[Pass Play]]=1,Table1[[#This Row],[Rush Attempts]]=1),Table1[[#This Row],[Gn]]&lt;0),1,0)</f>
        <v>0</v>
      </c>
      <c r="KE212" s="375">
        <f>IF(AND(Table1[[#This Row],[pff_DRVENDPSN]]=3,Table1[[#This Row],[pff_DRVENDEVENT]]="PUNT"),1,0)</f>
        <v>0</v>
      </c>
    </row>
    <row r="213" spans="1:291" hidden="1">
      <c r="A213">
        <v>21</v>
      </c>
      <c r="B213">
        <v>2104</v>
      </c>
      <c r="C213" t="s">
        <v>14478</v>
      </c>
      <c r="D213">
        <v>2</v>
      </c>
      <c r="E213">
        <v>1</v>
      </c>
      <c r="F213">
        <v>10</v>
      </c>
      <c r="G213">
        <v>6</v>
      </c>
      <c r="H213">
        <v>-25</v>
      </c>
      <c r="I213" t="s">
        <v>253</v>
      </c>
      <c r="J213" t="s">
        <v>254</v>
      </c>
      <c r="K213">
        <v>12</v>
      </c>
      <c r="L213">
        <v>12</v>
      </c>
      <c r="M213" t="s">
        <v>4724</v>
      </c>
      <c r="N213" t="s">
        <v>1186</v>
      </c>
      <c r="P213" t="s">
        <v>1187</v>
      </c>
      <c r="T213" t="s">
        <v>4664</v>
      </c>
      <c r="W213" t="s">
        <v>257</v>
      </c>
      <c r="X213" t="s">
        <v>2589</v>
      </c>
      <c r="AE213" t="s">
        <v>573</v>
      </c>
      <c r="AF213" t="s">
        <v>2590</v>
      </c>
      <c r="AG213" t="s">
        <v>2589</v>
      </c>
      <c r="AH213" t="s">
        <v>257</v>
      </c>
      <c r="AJ213">
        <v>22</v>
      </c>
      <c r="AP213">
        <v>5</v>
      </c>
      <c r="BJ213" t="s">
        <v>607</v>
      </c>
      <c r="BQ213">
        <f t="shared" si="9"/>
        <v>0</v>
      </c>
      <c r="BR213">
        <f t="shared" si="10"/>
        <v>3</v>
      </c>
      <c r="BT213" t="s">
        <v>275</v>
      </c>
      <c r="BV213">
        <v>10</v>
      </c>
      <c r="BX213">
        <v>0</v>
      </c>
      <c r="BY213" t="s">
        <v>4725</v>
      </c>
      <c r="CD213" s="3">
        <v>0.45208333333333334</v>
      </c>
      <c r="CF213" t="s">
        <v>4726</v>
      </c>
      <c r="CJ213">
        <v>0</v>
      </c>
      <c r="CK213" t="s">
        <v>4727</v>
      </c>
      <c r="CL213" s="4">
        <v>38414</v>
      </c>
      <c r="CM213" t="s">
        <v>4728</v>
      </c>
      <c r="CN213" t="s">
        <v>4729</v>
      </c>
      <c r="CO213">
        <v>28</v>
      </c>
      <c r="CP213" t="s">
        <v>268</v>
      </c>
      <c r="CQ213" t="s">
        <v>418</v>
      </c>
      <c r="CR213" t="s">
        <v>4290</v>
      </c>
      <c r="CU213" t="s">
        <v>4730</v>
      </c>
      <c r="CW213">
        <v>0</v>
      </c>
      <c r="CY213">
        <v>1</v>
      </c>
      <c r="CZ213" t="s">
        <v>614</v>
      </c>
      <c r="DA213">
        <v>-33</v>
      </c>
      <c r="DB213">
        <v>3</v>
      </c>
      <c r="DC213" t="s">
        <v>1609</v>
      </c>
      <c r="DD213">
        <v>-25</v>
      </c>
      <c r="DF213" t="s">
        <v>4731</v>
      </c>
      <c r="DK213">
        <v>6</v>
      </c>
      <c r="DL213" s="4">
        <v>44463</v>
      </c>
      <c r="DM213">
        <v>20177</v>
      </c>
      <c r="DN213">
        <v>2021</v>
      </c>
      <c r="DO213">
        <v>0</v>
      </c>
      <c r="DQ213">
        <v>79539</v>
      </c>
      <c r="DR213">
        <v>62</v>
      </c>
      <c r="DU213" t="s">
        <v>257</v>
      </c>
      <c r="DV213" t="s">
        <v>274</v>
      </c>
      <c r="DX213">
        <v>28</v>
      </c>
      <c r="DY213" t="s">
        <v>4290</v>
      </c>
      <c r="EE213">
        <v>0</v>
      </c>
      <c r="EF213" t="s">
        <v>4732</v>
      </c>
      <c r="EG213" t="s">
        <v>422</v>
      </c>
      <c r="EH213">
        <v>0</v>
      </c>
      <c r="EJ213" t="s">
        <v>454</v>
      </c>
      <c r="EK213" t="s">
        <v>4733</v>
      </c>
      <c r="EL213" t="s">
        <v>4734</v>
      </c>
      <c r="EM213" t="s">
        <v>4735</v>
      </c>
      <c r="EN213" t="s">
        <v>268</v>
      </c>
      <c r="EO213" t="s">
        <v>418</v>
      </c>
      <c r="EP213" t="s">
        <v>4736</v>
      </c>
      <c r="EQ213">
        <v>1</v>
      </c>
      <c r="ET213" t="s">
        <v>4737</v>
      </c>
      <c r="FE213">
        <v>0</v>
      </c>
      <c r="FF213">
        <v>9</v>
      </c>
      <c r="FG213" t="s">
        <v>255</v>
      </c>
      <c r="FI213" t="s">
        <v>255</v>
      </c>
      <c r="FL213">
        <v>0</v>
      </c>
      <c r="FN213">
        <v>0</v>
      </c>
      <c r="FQ213">
        <v>0</v>
      </c>
      <c r="FS213" t="s">
        <v>395</v>
      </c>
      <c r="FU213" t="s">
        <v>257</v>
      </c>
      <c r="FV213" t="s">
        <v>496</v>
      </c>
      <c r="FW213" t="s">
        <v>431</v>
      </c>
      <c r="FX213" t="s">
        <v>594</v>
      </c>
      <c r="FY213">
        <v>0</v>
      </c>
      <c r="GA213">
        <v>28.1</v>
      </c>
      <c r="GB213">
        <v>-18</v>
      </c>
      <c r="GC213">
        <v>0</v>
      </c>
      <c r="GD213" t="s">
        <v>4680</v>
      </c>
      <c r="GE213" t="s">
        <v>355</v>
      </c>
      <c r="GF213">
        <v>0</v>
      </c>
      <c r="GG213" t="s">
        <v>466</v>
      </c>
      <c r="GJ213">
        <v>1</v>
      </c>
      <c r="GK213">
        <v>0</v>
      </c>
      <c r="GM213" t="s">
        <v>4738</v>
      </c>
      <c r="GO213">
        <v>2</v>
      </c>
      <c r="HA213" t="s">
        <v>4739</v>
      </c>
      <c r="HC213" t="s">
        <v>294</v>
      </c>
      <c r="HD213" t="s">
        <v>294</v>
      </c>
      <c r="HE213" t="s">
        <v>4483</v>
      </c>
      <c r="HF213">
        <v>0</v>
      </c>
      <c r="HG213">
        <v>12</v>
      </c>
      <c r="HH213">
        <v>10</v>
      </c>
      <c r="HI213" t="s">
        <v>275</v>
      </c>
      <c r="HL213">
        <v>1</v>
      </c>
      <c r="HW213">
        <v>-31</v>
      </c>
      <c r="HX213">
        <v>4029930</v>
      </c>
      <c r="HY213" t="s">
        <v>4496</v>
      </c>
      <c r="HZ213">
        <v>4029875</v>
      </c>
      <c r="IC213">
        <v>0</v>
      </c>
      <c r="ID213">
        <v>0</v>
      </c>
      <c r="IM213">
        <v>60</v>
      </c>
      <c r="IQ213" t="s">
        <v>4731</v>
      </c>
      <c r="IR213" t="s">
        <v>4740</v>
      </c>
      <c r="IU213">
        <v>4</v>
      </c>
      <c r="IV213">
        <f>IF(AND(Table1[[#This Row],[R/P]]="P",Table1[[#This Row],[PaRes]]&lt;&gt;"SCRBL",Table1[[#This Row],[PaRes]]&lt;&gt;"RUN",Table1[[#This Row],[Penalty]]&lt;&gt;1),1,0)</f>
        <v>0</v>
      </c>
      <c r="IW213">
        <f>IF(AND(Table1[[#This Row],[Pass Play]]=1,Table1[[#This Row],[PaRes]]&lt;&gt;"SAC"),1,0)</f>
        <v>0</v>
      </c>
      <c r="IX213">
        <f>IF(Table1[[#This Row],[PaRes]]="COM",1,0)</f>
        <v>0</v>
      </c>
      <c r="IY213">
        <f>IF(Table1[[#This Row],[Pass Play]]=1,Table1[[#This Row],[Gn]],0)</f>
        <v>0</v>
      </c>
      <c r="IZ213">
        <f>IF(AND(Table1[[#This Row],[Pass Play]]=1,Table1[[#This Row],[EFF]]="Y"),1,0)</f>
        <v>0</v>
      </c>
      <c r="JA213">
        <f>IF(AND(Table1[[#This Row],[Pass Play]]=1,Table1[[#This Row],[EFF]]="Y"),Table1[[#This Row],[Gn]],0)</f>
        <v>0</v>
      </c>
      <c r="JB213">
        <f>IF(AND(Table1[[#This Row],[Pass Play]]=1,Table1[[#This Row],[Gn]]&gt;=15),1,0)</f>
        <v>0</v>
      </c>
      <c r="JC213">
        <f>IF(AND(Table1[[#This Row],[Pass Play]]=1,Table1[[#This Row],[Big Play Passes]]=1),Table1[[#This Row],[Gn]],0)</f>
        <v>0</v>
      </c>
      <c r="JD213">
        <f>IF(AND(OR(Table1[[#This Row],[R/P]]="R",Table1[[#This Row],[PaRes]]="SCRBL",Table1[[#This Row],[PaRes]]="RUN"),Table1[[#This Row],[Penalty]]&lt;&gt;1),1,0)</f>
        <v>1</v>
      </c>
      <c r="JE213">
        <f>IF(Table1[[#This Row],[Rush Attempts]]=1,Table1[[#This Row],[Gn]],0)</f>
        <v>6</v>
      </c>
      <c r="JF213">
        <f>IF(AND(Table1[[#This Row],[Rush Attempts]]=1,Table1[[#This Row],[EFF]]="Y"),1,0)</f>
        <v>1</v>
      </c>
      <c r="JG213">
        <f>IF(AND(Table1[[#This Row],[Rush Attempts]]=1,Table1[[#This Row],[EFF]]="Y"),Table1[[#This Row],[Gn]],0)</f>
        <v>6</v>
      </c>
      <c r="JH213">
        <f>IF(AND(Table1[[#This Row],[Rush Attempts]]=1,Table1[[#This Row],[Gn]]&gt;=10),1,0)</f>
        <v>0</v>
      </c>
      <c r="JI213">
        <f>IF(AND(Table1[[#This Row],[Rush Attempts]]=1,Table1[[#This Row],[Big Play Run]]=1),Table1[[#This Row],[Gn]],0)</f>
        <v>0</v>
      </c>
      <c r="JJ213">
        <f>IF(Table1[[#This Row],[PaRes]]="SAC",1,0)</f>
        <v>0</v>
      </c>
      <c r="JK213">
        <f>IF(Table1[[#This Row],[Sacks]]=1,Table1[[#This Row],[Gn]],0)</f>
        <v>0</v>
      </c>
      <c r="JL213">
        <f>IF(Table1[[#This Row],[PaRes]]="INT",1,0)</f>
        <v>0</v>
      </c>
      <c r="JM213">
        <f>IF(Table1[[#This Row],[pff_PENALTY]]&lt;&gt;"",1,0)</f>
        <v>0</v>
      </c>
      <c r="JN213">
        <f>Table1[[#This Row],[pff_PENYARDS]]</f>
        <v>0</v>
      </c>
      <c r="JO213">
        <f>IF(Table1[[#This Row],[S/End]]="TD",1,0)</f>
        <v>0</v>
      </c>
      <c r="JP213">
        <f>IF(OR(Table1[[#This Row],[S/End]]="FGGD"),1,0)</f>
        <v>0</v>
      </c>
      <c r="JQ213">
        <f>IF(OR(Table1[[#This Row],[S/End]]="FUM",Table1[[#This Row],[S/End]]="INT"),1,0)</f>
        <v>0</v>
      </c>
      <c r="JR213">
        <f>IF(AND(Table1[[#This Row],[Touchdown]]=1,Table1[[#This Row],[Pass Play]]=1),1,0)</f>
        <v>0</v>
      </c>
      <c r="JS213">
        <f t="shared" si="11"/>
        <v>0</v>
      </c>
      <c r="JT213">
        <f>IF(AND(OR(Table1[[#This Row],[Pass Play]]=1,Table1[[#This Row],[Rush Attempts]]=1),Table1[[#This Row],[Dn]]=3),1,0)</f>
        <v>0</v>
      </c>
      <c r="JU213">
        <f>IF(AND(Table1[[#This Row],[3rd down attempt]]=1,Table1[[#This Row],[EFF]]="Y"),1,0)</f>
        <v>0</v>
      </c>
      <c r="JV213">
        <f>IF(AND(Table1[[#This Row],[3rd down attempt]]=1,Table1[[#This Row],[Dist]]&gt;=7),1,0)</f>
        <v>0</v>
      </c>
      <c r="JW213">
        <f>IF(AND(OR(Table1[[#This Row],[Pass Play]]=1,Table1[[#This Row],[Rush Attempts]]=1),Table1[[#This Row],[Dn]]=4),1,0)</f>
        <v>0</v>
      </c>
      <c r="JX213">
        <f>IF(AND(Table1[[#This Row],[4th down attempt]]=1,Table1[[#This Row],[EFF]]="Y"),1,0)</f>
        <v>0</v>
      </c>
      <c r="JY213">
        <f>IF(AND(OR(Table1[[#This Row],[Pass Play]]=1,Table1[[#This Row],[Rush Attempts]]=1),Table1[[#This Row],[FPos]]&gt;=0,Table1[[#This Row],[FPos]]&lt;=20),1,0)</f>
        <v>0</v>
      </c>
      <c r="JZ213">
        <f>IF(AND(OR(Table1[[#This Row],[Pass Play]]=1,Table1[[#This Row],[Rush Attempts]]=1),Table1[[#This Row],[Dist]]&lt;=Table1[[#This Row],[Gn]]),1,0)</f>
        <v>0</v>
      </c>
      <c r="KA213">
        <f>IF(Table1[[#This Row],[S/End]]&lt;&gt;"",1,0)</f>
        <v>0</v>
      </c>
      <c r="KB213">
        <f>IF(Table1[[#This Row],[S/End]]="TD",1,0)</f>
        <v>0</v>
      </c>
      <c r="KC213">
        <f>IF(Table1[[#This Row],[S/End]]="FGGD",1,0)</f>
        <v>0</v>
      </c>
      <c r="KD213">
        <f>IF(AND(OR(Table1[[#This Row],[Pass Play]]=1,Table1[[#This Row],[Rush Attempts]]=1),Table1[[#This Row],[Gn]]&lt;0),1,0)</f>
        <v>0</v>
      </c>
      <c r="KE213" s="375">
        <f>IF(AND(Table1[[#This Row],[pff_DRVENDPSN]]=3,Table1[[#This Row],[pff_DRVENDEVENT]]="PUNT"),1,0)</f>
        <v>1</v>
      </c>
    </row>
    <row r="214" spans="1:291" hidden="1">
      <c r="A214">
        <v>22</v>
      </c>
      <c r="B214">
        <v>2104</v>
      </c>
      <c r="C214" t="s">
        <v>14478</v>
      </c>
      <c r="D214">
        <v>2</v>
      </c>
      <c r="E214">
        <v>2</v>
      </c>
      <c r="F214">
        <v>4</v>
      </c>
      <c r="G214">
        <v>1</v>
      </c>
      <c r="H214">
        <v>-31</v>
      </c>
      <c r="J214" t="s">
        <v>298</v>
      </c>
      <c r="K214">
        <v>12</v>
      </c>
      <c r="L214" t="s">
        <v>438</v>
      </c>
      <c r="M214" t="s">
        <v>4742</v>
      </c>
      <c r="N214" t="s">
        <v>1163</v>
      </c>
      <c r="P214" t="s">
        <v>1879</v>
      </c>
      <c r="R214" t="s">
        <v>3321</v>
      </c>
      <c r="T214" t="s">
        <v>872</v>
      </c>
      <c r="W214" t="s">
        <v>257</v>
      </c>
      <c r="X214" t="s">
        <v>4743</v>
      </c>
      <c r="AE214" t="s">
        <v>573</v>
      </c>
      <c r="AF214" t="s">
        <v>3903</v>
      </c>
      <c r="AG214" t="s">
        <v>4743</v>
      </c>
      <c r="AH214" t="s">
        <v>257</v>
      </c>
      <c r="AJ214">
        <v>22</v>
      </c>
      <c r="AP214">
        <v>5</v>
      </c>
      <c r="BJ214" t="s">
        <v>607</v>
      </c>
      <c r="BQ214">
        <f t="shared" si="9"/>
        <v>0</v>
      </c>
      <c r="BR214">
        <f t="shared" si="10"/>
        <v>2</v>
      </c>
      <c r="BT214" t="s">
        <v>275</v>
      </c>
      <c r="BV214">
        <v>10</v>
      </c>
      <c r="BX214">
        <v>0</v>
      </c>
      <c r="BY214" t="s">
        <v>4744</v>
      </c>
      <c r="CD214" s="3">
        <v>0.42638888888888887</v>
      </c>
      <c r="CF214" t="s">
        <v>4745</v>
      </c>
      <c r="CJ214">
        <v>0</v>
      </c>
      <c r="CK214" t="s">
        <v>4746</v>
      </c>
      <c r="CL214" s="4">
        <v>38414</v>
      </c>
      <c r="CM214" t="s">
        <v>4747</v>
      </c>
      <c r="CN214" t="s">
        <v>4748</v>
      </c>
      <c r="CO214">
        <v>28</v>
      </c>
      <c r="CQ214" t="s">
        <v>282</v>
      </c>
      <c r="CR214" t="s">
        <v>4290</v>
      </c>
      <c r="CU214" t="s">
        <v>4749</v>
      </c>
      <c r="CW214">
        <v>0</v>
      </c>
      <c r="CY214">
        <v>2</v>
      </c>
      <c r="CZ214" t="s">
        <v>614</v>
      </c>
      <c r="DA214">
        <v>-33</v>
      </c>
      <c r="DB214">
        <v>3</v>
      </c>
      <c r="DC214" t="s">
        <v>1609</v>
      </c>
      <c r="DD214">
        <v>-25</v>
      </c>
      <c r="DF214" t="s">
        <v>4750</v>
      </c>
      <c r="DK214">
        <v>1</v>
      </c>
      <c r="DL214" s="4">
        <v>44463</v>
      </c>
      <c r="DM214">
        <v>20177</v>
      </c>
      <c r="DN214">
        <v>2021</v>
      </c>
      <c r="DO214">
        <v>0</v>
      </c>
      <c r="DQ214">
        <v>79539</v>
      </c>
      <c r="DR214">
        <v>63</v>
      </c>
      <c r="DU214" t="s">
        <v>257</v>
      </c>
      <c r="DV214" t="s">
        <v>274</v>
      </c>
      <c r="DX214">
        <v>28</v>
      </c>
      <c r="DY214" t="s">
        <v>4290</v>
      </c>
      <c r="EE214">
        <v>0</v>
      </c>
      <c r="EF214" t="s">
        <v>4751</v>
      </c>
      <c r="EG214" t="s">
        <v>675</v>
      </c>
      <c r="EH214">
        <v>0</v>
      </c>
      <c r="EJ214" t="s">
        <v>454</v>
      </c>
      <c r="EK214" t="s">
        <v>4752</v>
      </c>
      <c r="EL214" t="s">
        <v>4753</v>
      </c>
      <c r="EM214" t="s">
        <v>4754</v>
      </c>
      <c r="EN214" t="s">
        <v>1110</v>
      </c>
      <c r="EO214" t="s">
        <v>269</v>
      </c>
      <c r="EP214" t="s">
        <v>1175</v>
      </c>
      <c r="EQ214">
        <v>0</v>
      </c>
      <c r="ET214" t="s">
        <v>4755</v>
      </c>
      <c r="FE214">
        <v>0</v>
      </c>
      <c r="FF214">
        <v>12</v>
      </c>
      <c r="FG214" t="s">
        <v>621</v>
      </c>
      <c r="FH214" t="s">
        <v>309</v>
      </c>
      <c r="FI214" t="s">
        <v>429</v>
      </c>
      <c r="FJ214" t="s">
        <v>4756</v>
      </c>
      <c r="FL214">
        <v>0</v>
      </c>
      <c r="FN214">
        <v>0</v>
      </c>
      <c r="FQ214">
        <v>0</v>
      </c>
      <c r="FS214" t="s">
        <v>1177</v>
      </c>
      <c r="FU214" t="s">
        <v>257</v>
      </c>
      <c r="FV214" t="s">
        <v>1374</v>
      </c>
      <c r="FW214" t="s">
        <v>431</v>
      </c>
      <c r="FY214">
        <v>0</v>
      </c>
      <c r="GA214">
        <v>28.1</v>
      </c>
      <c r="GB214">
        <v>-18</v>
      </c>
      <c r="GC214">
        <v>0</v>
      </c>
      <c r="GD214" t="s">
        <v>4757</v>
      </c>
      <c r="GF214">
        <v>0</v>
      </c>
      <c r="GG214" t="s">
        <v>1179</v>
      </c>
      <c r="GJ214">
        <v>0</v>
      </c>
      <c r="GK214">
        <v>0</v>
      </c>
      <c r="GM214" t="s">
        <v>4758</v>
      </c>
      <c r="GO214">
        <v>1</v>
      </c>
      <c r="HA214" t="s">
        <v>4759</v>
      </c>
      <c r="HC214" t="s">
        <v>313</v>
      </c>
      <c r="HD214" t="s">
        <v>313</v>
      </c>
      <c r="HE214" t="s">
        <v>4760</v>
      </c>
      <c r="HF214">
        <v>0</v>
      </c>
      <c r="HG214">
        <v>12</v>
      </c>
      <c r="HH214">
        <v>10</v>
      </c>
      <c r="HI214" t="s">
        <v>275</v>
      </c>
      <c r="HL214">
        <v>4</v>
      </c>
      <c r="HW214">
        <v>-32</v>
      </c>
      <c r="HX214">
        <v>4029991</v>
      </c>
      <c r="HY214" t="s">
        <v>4761</v>
      </c>
      <c r="HZ214">
        <v>4029930</v>
      </c>
      <c r="IC214">
        <v>0</v>
      </c>
      <c r="ID214">
        <v>0</v>
      </c>
      <c r="IM214">
        <v>61</v>
      </c>
      <c r="IO214" t="s">
        <v>4750</v>
      </c>
      <c r="IQ214" t="s">
        <v>4750</v>
      </c>
      <c r="IU214">
        <v>4</v>
      </c>
      <c r="IV214">
        <f>IF(AND(Table1[[#This Row],[R/P]]="P",Table1[[#This Row],[PaRes]]&lt;&gt;"SCRBL",Table1[[#This Row],[PaRes]]&lt;&gt;"RUN",Table1[[#This Row],[Penalty]]&lt;&gt;1),1,0)</f>
        <v>0</v>
      </c>
      <c r="IW214">
        <f>IF(AND(Table1[[#This Row],[Pass Play]]=1,Table1[[#This Row],[PaRes]]&lt;&gt;"SAC"),1,0)</f>
        <v>0</v>
      </c>
      <c r="IX214">
        <f>IF(Table1[[#This Row],[PaRes]]="COM",1,0)</f>
        <v>0</v>
      </c>
      <c r="IY214">
        <f>IF(Table1[[#This Row],[Pass Play]]=1,Table1[[#This Row],[Gn]],0)</f>
        <v>0</v>
      </c>
      <c r="IZ214">
        <f>IF(AND(Table1[[#This Row],[Pass Play]]=1,Table1[[#This Row],[EFF]]="Y"),1,0)</f>
        <v>0</v>
      </c>
      <c r="JA214">
        <f>IF(AND(Table1[[#This Row],[Pass Play]]=1,Table1[[#This Row],[EFF]]="Y"),Table1[[#This Row],[Gn]],0)</f>
        <v>0</v>
      </c>
      <c r="JB214">
        <f>IF(AND(Table1[[#This Row],[Pass Play]]=1,Table1[[#This Row],[Gn]]&gt;=15),1,0)</f>
        <v>0</v>
      </c>
      <c r="JC214">
        <f>IF(AND(Table1[[#This Row],[Pass Play]]=1,Table1[[#This Row],[Big Play Passes]]=1),Table1[[#This Row],[Gn]],0)</f>
        <v>0</v>
      </c>
      <c r="JD214">
        <f>IF(AND(OR(Table1[[#This Row],[R/P]]="R",Table1[[#This Row],[PaRes]]="SCRBL",Table1[[#This Row],[PaRes]]="RUN"),Table1[[#This Row],[Penalty]]&lt;&gt;1),1,0)</f>
        <v>1</v>
      </c>
      <c r="JE214">
        <f>IF(Table1[[#This Row],[Rush Attempts]]=1,Table1[[#This Row],[Gn]],0)</f>
        <v>1</v>
      </c>
      <c r="JF214">
        <f>IF(AND(Table1[[#This Row],[Rush Attempts]]=1,Table1[[#This Row],[EFF]]="Y"),1,0)</f>
        <v>0</v>
      </c>
      <c r="JG214">
        <f>IF(AND(Table1[[#This Row],[Rush Attempts]]=1,Table1[[#This Row],[EFF]]="Y"),Table1[[#This Row],[Gn]],0)</f>
        <v>0</v>
      </c>
      <c r="JH214">
        <f>IF(AND(Table1[[#This Row],[Rush Attempts]]=1,Table1[[#This Row],[Gn]]&gt;=10),1,0)</f>
        <v>0</v>
      </c>
      <c r="JI214">
        <f>IF(AND(Table1[[#This Row],[Rush Attempts]]=1,Table1[[#This Row],[Big Play Run]]=1),Table1[[#This Row],[Gn]],0)</f>
        <v>0</v>
      </c>
      <c r="JJ214">
        <f>IF(Table1[[#This Row],[PaRes]]="SAC",1,0)</f>
        <v>0</v>
      </c>
      <c r="JK214">
        <f>IF(Table1[[#This Row],[Sacks]]=1,Table1[[#This Row],[Gn]],0)</f>
        <v>0</v>
      </c>
      <c r="JL214">
        <f>IF(Table1[[#This Row],[PaRes]]="INT",1,0)</f>
        <v>0</v>
      </c>
      <c r="JM214">
        <f>IF(Table1[[#This Row],[pff_PENALTY]]&lt;&gt;"",1,0)</f>
        <v>0</v>
      </c>
      <c r="JN214">
        <f>Table1[[#This Row],[pff_PENYARDS]]</f>
        <v>0</v>
      </c>
      <c r="JO214">
        <f>IF(Table1[[#This Row],[S/End]]="TD",1,0)</f>
        <v>0</v>
      </c>
      <c r="JP214">
        <f>IF(OR(Table1[[#This Row],[S/End]]="FGGD"),1,0)</f>
        <v>0</v>
      </c>
      <c r="JQ214">
        <f>IF(OR(Table1[[#This Row],[S/End]]="FUM",Table1[[#This Row],[S/End]]="INT"),1,0)</f>
        <v>0</v>
      </c>
      <c r="JR214">
        <f>IF(AND(Table1[[#This Row],[Touchdown]]=1,Table1[[#This Row],[Pass Play]]=1),1,0)</f>
        <v>0</v>
      </c>
      <c r="JS214">
        <f t="shared" si="11"/>
        <v>0</v>
      </c>
      <c r="JT214">
        <f>IF(AND(OR(Table1[[#This Row],[Pass Play]]=1,Table1[[#This Row],[Rush Attempts]]=1),Table1[[#This Row],[Dn]]=3),1,0)</f>
        <v>0</v>
      </c>
      <c r="JU214">
        <f>IF(AND(Table1[[#This Row],[3rd down attempt]]=1,Table1[[#This Row],[EFF]]="Y"),1,0)</f>
        <v>0</v>
      </c>
      <c r="JV214">
        <f>IF(AND(Table1[[#This Row],[3rd down attempt]]=1,Table1[[#This Row],[Dist]]&gt;=7),1,0)</f>
        <v>0</v>
      </c>
      <c r="JW214">
        <f>IF(AND(OR(Table1[[#This Row],[Pass Play]]=1,Table1[[#This Row],[Rush Attempts]]=1),Table1[[#This Row],[Dn]]=4),1,0)</f>
        <v>0</v>
      </c>
      <c r="JX214">
        <f>IF(AND(Table1[[#This Row],[4th down attempt]]=1,Table1[[#This Row],[EFF]]="Y"),1,0)</f>
        <v>0</v>
      </c>
      <c r="JY214">
        <f>IF(AND(OR(Table1[[#This Row],[Pass Play]]=1,Table1[[#This Row],[Rush Attempts]]=1),Table1[[#This Row],[FPos]]&gt;=0,Table1[[#This Row],[FPos]]&lt;=20),1,0)</f>
        <v>0</v>
      </c>
      <c r="JZ214">
        <f>IF(AND(OR(Table1[[#This Row],[Pass Play]]=1,Table1[[#This Row],[Rush Attempts]]=1),Table1[[#This Row],[Dist]]&lt;=Table1[[#This Row],[Gn]]),1,0)</f>
        <v>0</v>
      </c>
      <c r="KA214">
        <f>IF(Table1[[#This Row],[S/End]]&lt;&gt;"",1,0)</f>
        <v>0</v>
      </c>
      <c r="KB214">
        <f>IF(Table1[[#This Row],[S/End]]="TD",1,0)</f>
        <v>0</v>
      </c>
      <c r="KC214">
        <f>IF(Table1[[#This Row],[S/End]]="FGGD",1,0)</f>
        <v>0</v>
      </c>
      <c r="KD214">
        <f>IF(AND(OR(Table1[[#This Row],[Pass Play]]=1,Table1[[#This Row],[Rush Attempts]]=1),Table1[[#This Row],[Gn]]&lt;0),1,0)</f>
        <v>0</v>
      </c>
      <c r="KE214" s="375">
        <f>IF(AND(Table1[[#This Row],[pff_DRVENDPSN]]=3,Table1[[#This Row],[pff_DRVENDEVENT]]="PUNT"),1,0)</f>
        <v>1</v>
      </c>
    </row>
    <row r="215" spans="1:291" hidden="1">
      <c r="A215">
        <v>23</v>
      </c>
      <c r="B215">
        <v>2104</v>
      </c>
      <c r="C215" t="s">
        <v>14478</v>
      </c>
      <c r="D215">
        <v>2</v>
      </c>
      <c r="E215">
        <v>3</v>
      </c>
      <c r="F215">
        <v>3</v>
      </c>
      <c r="G215">
        <v>1</v>
      </c>
      <c r="H215">
        <v>-32</v>
      </c>
      <c r="J215" t="s">
        <v>298</v>
      </c>
      <c r="K215">
        <v>11</v>
      </c>
      <c r="L215">
        <v>11</v>
      </c>
      <c r="M215" t="s">
        <v>4437</v>
      </c>
      <c r="N215" t="s">
        <v>827</v>
      </c>
      <c r="P215" t="s">
        <v>4438</v>
      </c>
      <c r="W215" t="s">
        <v>257</v>
      </c>
      <c r="X215" t="s">
        <v>4439</v>
      </c>
      <c r="AE215" t="s">
        <v>411</v>
      </c>
      <c r="AF215" t="s">
        <v>412</v>
      </c>
      <c r="AG215" t="s">
        <v>4439</v>
      </c>
      <c r="AH215" t="s">
        <v>274</v>
      </c>
      <c r="AJ215">
        <v>22</v>
      </c>
      <c r="AL215" t="s">
        <v>614</v>
      </c>
      <c r="AP215">
        <v>5</v>
      </c>
      <c r="AY215">
        <v>4</v>
      </c>
      <c r="BJ215" t="s">
        <v>257</v>
      </c>
      <c r="BQ215">
        <f t="shared" si="9"/>
        <v>0</v>
      </c>
      <c r="BR215">
        <f t="shared" si="10"/>
        <v>11</v>
      </c>
      <c r="BT215" t="s">
        <v>275</v>
      </c>
      <c r="BV215">
        <v>10</v>
      </c>
      <c r="BX215">
        <v>0</v>
      </c>
      <c r="BY215" t="s">
        <v>4763</v>
      </c>
      <c r="BZ215" t="s">
        <v>2388</v>
      </c>
      <c r="CD215" s="3">
        <v>0.3979166666666667</v>
      </c>
      <c r="CF215" t="s">
        <v>4764</v>
      </c>
      <c r="CJ215">
        <v>0</v>
      </c>
      <c r="CK215" t="s">
        <v>4765</v>
      </c>
      <c r="CL215" s="4">
        <v>38414</v>
      </c>
      <c r="CM215" t="s">
        <v>4766</v>
      </c>
      <c r="CN215" t="s">
        <v>4767</v>
      </c>
      <c r="CO215">
        <v>28</v>
      </c>
      <c r="CQ215" t="s">
        <v>282</v>
      </c>
      <c r="CR215" t="s">
        <v>4290</v>
      </c>
      <c r="CU215" t="s">
        <v>4768</v>
      </c>
      <c r="CW215">
        <v>0</v>
      </c>
      <c r="CY215">
        <v>3</v>
      </c>
      <c r="CZ215" t="s">
        <v>614</v>
      </c>
      <c r="DA215">
        <v>-33</v>
      </c>
      <c r="DB215">
        <v>3</v>
      </c>
      <c r="DC215" t="s">
        <v>1609</v>
      </c>
      <c r="DD215">
        <v>-25</v>
      </c>
      <c r="DF215" t="s">
        <v>4483</v>
      </c>
      <c r="DK215">
        <v>1</v>
      </c>
      <c r="DL215" s="4">
        <v>44463</v>
      </c>
      <c r="DM215">
        <v>20177</v>
      </c>
      <c r="DN215">
        <v>2021</v>
      </c>
      <c r="DO215">
        <v>0</v>
      </c>
      <c r="DQ215">
        <v>79539</v>
      </c>
      <c r="DR215">
        <v>64</v>
      </c>
      <c r="DU215" t="s">
        <v>257</v>
      </c>
      <c r="DV215" t="s">
        <v>274</v>
      </c>
      <c r="DX215">
        <v>28</v>
      </c>
      <c r="DY215" t="s">
        <v>4290</v>
      </c>
      <c r="EE215">
        <v>0</v>
      </c>
      <c r="EF215" t="s">
        <v>836</v>
      </c>
      <c r="EG215" t="s">
        <v>675</v>
      </c>
      <c r="EH215">
        <v>0</v>
      </c>
      <c r="EI215" t="s">
        <v>837</v>
      </c>
      <c r="EJ215" t="s">
        <v>340</v>
      </c>
      <c r="EK215" t="s">
        <v>486</v>
      </c>
      <c r="EL215" t="s">
        <v>4769</v>
      </c>
      <c r="EM215" t="s">
        <v>4770</v>
      </c>
      <c r="EN215" t="s">
        <v>1026</v>
      </c>
      <c r="EO215" t="s">
        <v>269</v>
      </c>
      <c r="EP215" t="s">
        <v>490</v>
      </c>
      <c r="EQ215">
        <v>1</v>
      </c>
      <c r="ET215" t="s">
        <v>4771</v>
      </c>
      <c r="FE215">
        <v>0</v>
      </c>
      <c r="FF215">
        <v>5</v>
      </c>
      <c r="FG215" t="s">
        <v>1357</v>
      </c>
      <c r="FH215" t="s">
        <v>1028</v>
      </c>
      <c r="FI215" t="s">
        <v>429</v>
      </c>
      <c r="FJ215" t="s">
        <v>4772</v>
      </c>
      <c r="FL215">
        <v>0</v>
      </c>
      <c r="FN215">
        <v>0</v>
      </c>
      <c r="FQ215">
        <v>0</v>
      </c>
      <c r="FS215" t="s">
        <v>462</v>
      </c>
      <c r="FU215" t="s">
        <v>274</v>
      </c>
      <c r="FV215" t="s">
        <v>777</v>
      </c>
      <c r="FW215" t="s">
        <v>431</v>
      </c>
      <c r="FX215" t="s">
        <v>432</v>
      </c>
      <c r="FY215">
        <v>0</v>
      </c>
      <c r="GA215">
        <v>28.1</v>
      </c>
      <c r="GB215">
        <v>-18</v>
      </c>
      <c r="GC215">
        <v>0</v>
      </c>
      <c r="GE215" t="s">
        <v>355</v>
      </c>
      <c r="GF215">
        <v>0</v>
      </c>
      <c r="GJ215">
        <v>0</v>
      </c>
      <c r="GK215">
        <v>0</v>
      </c>
      <c r="GM215" t="s">
        <v>4773</v>
      </c>
      <c r="GO215">
        <v>2</v>
      </c>
      <c r="HA215" t="s">
        <v>4774</v>
      </c>
      <c r="HC215" t="s">
        <v>294</v>
      </c>
      <c r="HD215" t="s">
        <v>313</v>
      </c>
      <c r="HE215" t="s">
        <v>4775</v>
      </c>
      <c r="HF215">
        <v>0</v>
      </c>
      <c r="HG215">
        <v>11</v>
      </c>
      <c r="HH215">
        <v>10</v>
      </c>
      <c r="HI215" t="s">
        <v>275</v>
      </c>
      <c r="HL215">
        <v>1</v>
      </c>
      <c r="HW215">
        <v>-33</v>
      </c>
      <c r="HX215">
        <v>4030060</v>
      </c>
      <c r="HY215" t="s">
        <v>4776</v>
      </c>
      <c r="HZ215">
        <v>4029991</v>
      </c>
      <c r="IC215">
        <v>0</v>
      </c>
      <c r="ID215">
        <v>0</v>
      </c>
      <c r="IM215">
        <v>62</v>
      </c>
      <c r="IO215" t="s">
        <v>4483</v>
      </c>
      <c r="IQ215" t="s">
        <v>4483</v>
      </c>
      <c r="IR215" t="s">
        <v>4740</v>
      </c>
      <c r="IU215">
        <v>4</v>
      </c>
      <c r="IV215">
        <f>IF(AND(Table1[[#This Row],[R/P]]="P",Table1[[#This Row],[PaRes]]&lt;&gt;"SCRBL",Table1[[#This Row],[PaRes]]&lt;&gt;"RUN",Table1[[#This Row],[Penalty]]&lt;&gt;1),1,0)</f>
        <v>0</v>
      </c>
      <c r="IW215">
        <f>IF(AND(Table1[[#This Row],[Pass Play]]=1,Table1[[#This Row],[PaRes]]&lt;&gt;"SAC"),1,0)</f>
        <v>0</v>
      </c>
      <c r="IX215">
        <f>IF(Table1[[#This Row],[PaRes]]="COM",1,0)</f>
        <v>0</v>
      </c>
      <c r="IY215">
        <f>IF(Table1[[#This Row],[Pass Play]]=1,Table1[[#This Row],[Gn]],0)</f>
        <v>0</v>
      </c>
      <c r="IZ215">
        <f>IF(AND(Table1[[#This Row],[Pass Play]]=1,Table1[[#This Row],[EFF]]="Y"),1,0)</f>
        <v>0</v>
      </c>
      <c r="JA215">
        <f>IF(AND(Table1[[#This Row],[Pass Play]]=1,Table1[[#This Row],[EFF]]="Y"),Table1[[#This Row],[Gn]],0)</f>
        <v>0</v>
      </c>
      <c r="JB215">
        <f>IF(AND(Table1[[#This Row],[Pass Play]]=1,Table1[[#This Row],[Gn]]&gt;=15),1,0)</f>
        <v>0</v>
      </c>
      <c r="JC215">
        <f>IF(AND(Table1[[#This Row],[Pass Play]]=1,Table1[[#This Row],[Big Play Passes]]=1),Table1[[#This Row],[Gn]],0)</f>
        <v>0</v>
      </c>
      <c r="JD215">
        <f>IF(AND(OR(Table1[[#This Row],[R/P]]="R",Table1[[#This Row],[PaRes]]="SCRBL",Table1[[#This Row],[PaRes]]="RUN"),Table1[[#This Row],[Penalty]]&lt;&gt;1),1,0)</f>
        <v>1</v>
      </c>
      <c r="JE215">
        <f>IF(Table1[[#This Row],[Rush Attempts]]=1,Table1[[#This Row],[Gn]],0)</f>
        <v>1</v>
      </c>
      <c r="JF215">
        <f>IF(AND(Table1[[#This Row],[Rush Attempts]]=1,Table1[[#This Row],[EFF]]="Y"),1,0)</f>
        <v>0</v>
      </c>
      <c r="JG215">
        <f>IF(AND(Table1[[#This Row],[Rush Attempts]]=1,Table1[[#This Row],[EFF]]="Y"),Table1[[#This Row],[Gn]],0)</f>
        <v>0</v>
      </c>
      <c r="JH215">
        <f>IF(AND(Table1[[#This Row],[Rush Attempts]]=1,Table1[[#This Row],[Gn]]&gt;=10),1,0)</f>
        <v>0</v>
      </c>
      <c r="JI215">
        <f>IF(AND(Table1[[#This Row],[Rush Attempts]]=1,Table1[[#This Row],[Big Play Run]]=1),Table1[[#This Row],[Gn]],0)</f>
        <v>0</v>
      </c>
      <c r="JJ215">
        <f>IF(Table1[[#This Row],[PaRes]]="SAC",1,0)</f>
        <v>0</v>
      </c>
      <c r="JK215">
        <f>IF(Table1[[#This Row],[Sacks]]=1,Table1[[#This Row],[Gn]],0)</f>
        <v>0</v>
      </c>
      <c r="JL215">
        <f>IF(Table1[[#This Row],[PaRes]]="INT",1,0)</f>
        <v>0</v>
      </c>
      <c r="JM215">
        <f>IF(Table1[[#This Row],[pff_PENALTY]]&lt;&gt;"",1,0)</f>
        <v>0</v>
      </c>
      <c r="JN215">
        <f>Table1[[#This Row],[pff_PENYARDS]]</f>
        <v>0</v>
      </c>
      <c r="JO215">
        <f>IF(Table1[[#This Row],[S/End]]="TD",1,0)</f>
        <v>0</v>
      </c>
      <c r="JP215">
        <f>IF(OR(Table1[[#This Row],[S/End]]="FGGD"),1,0)</f>
        <v>0</v>
      </c>
      <c r="JQ215">
        <f>IF(OR(Table1[[#This Row],[S/End]]="FUM",Table1[[#This Row],[S/End]]="INT"),1,0)</f>
        <v>0</v>
      </c>
      <c r="JR215">
        <f>IF(AND(Table1[[#This Row],[Touchdown]]=1,Table1[[#This Row],[Pass Play]]=1),1,0)</f>
        <v>0</v>
      </c>
      <c r="JS215">
        <f t="shared" si="11"/>
        <v>0</v>
      </c>
      <c r="JT215">
        <f>IF(AND(OR(Table1[[#This Row],[Pass Play]]=1,Table1[[#This Row],[Rush Attempts]]=1),Table1[[#This Row],[Dn]]=3),1,0)</f>
        <v>1</v>
      </c>
      <c r="JU215">
        <f>IF(AND(Table1[[#This Row],[3rd down attempt]]=1,Table1[[#This Row],[EFF]]="Y"),1,0)</f>
        <v>0</v>
      </c>
      <c r="JV215">
        <f>IF(AND(Table1[[#This Row],[3rd down attempt]]=1,Table1[[#This Row],[Dist]]&gt;=7),1,0)</f>
        <v>0</v>
      </c>
      <c r="JW215">
        <f>IF(AND(OR(Table1[[#This Row],[Pass Play]]=1,Table1[[#This Row],[Rush Attempts]]=1),Table1[[#This Row],[Dn]]=4),1,0)</f>
        <v>0</v>
      </c>
      <c r="JX215">
        <f>IF(AND(Table1[[#This Row],[4th down attempt]]=1,Table1[[#This Row],[EFF]]="Y"),1,0)</f>
        <v>0</v>
      </c>
      <c r="JY215">
        <f>IF(AND(OR(Table1[[#This Row],[Pass Play]]=1,Table1[[#This Row],[Rush Attempts]]=1),Table1[[#This Row],[FPos]]&gt;=0,Table1[[#This Row],[FPos]]&lt;=20),1,0)</f>
        <v>0</v>
      </c>
      <c r="JZ215">
        <f>IF(AND(OR(Table1[[#This Row],[Pass Play]]=1,Table1[[#This Row],[Rush Attempts]]=1),Table1[[#This Row],[Dist]]&lt;=Table1[[#This Row],[Gn]]),1,0)</f>
        <v>0</v>
      </c>
      <c r="KA215">
        <f>IF(Table1[[#This Row],[S/End]]&lt;&gt;"",1,0)</f>
        <v>1</v>
      </c>
      <c r="KB215">
        <f>IF(Table1[[#This Row],[S/End]]="TD",1,0)</f>
        <v>0</v>
      </c>
      <c r="KC215">
        <f>IF(Table1[[#This Row],[S/End]]="FGGD",1,0)</f>
        <v>0</v>
      </c>
      <c r="KD215">
        <f>IF(AND(OR(Table1[[#This Row],[Pass Play]]=1,Table1[[#This Row],[Rush Attempts]]=1),Table1[[#This Row],[Gn]]&lt;0),1,0)</f>
        <v>0</v>
      </c>
      <c r="KE215" s="375">
        <f>IF(AND(Table1[[#This Row],[pff_DRVENDPSN]]=3,Table1[[#This Row],[pff_DRVENDEVENT]]="PUNT"),1,0)</f>
        <v>1</v>
      </c>
    </row>
    <row r="216" spans="1:291" hidden="1">
      <c r="A216">
        <v>24</v>
      </c>
      <c r="B216">
        <v>2104</v>
      </c>
      <c r="C216" t="s">
        <v>14478</v>
      </c>
      <c r="D216">
        <v>2</v>
      </c>
      <c r="E216">
        <v>1</v>
      </c>
      <c r="F216">
        <v>10</v>
      </c>
      <c r="G216">
        <v>7</v>
      </c>
      <c r="H216">
        <v>-25</v>
      </c>
      <c r="I216" t="s">
        <v>253</v>
      </c>
      <c r="J216" t="s">
        <v>254</v>
      </c>
      <c r="K216">
        <v>11</v>
      </c>
      <c r="L216">
        <v>11</v>
      </c>
      <c r="M216" t="s">
        <v>2333</v>
      </c>
      <c r="N216" t="s">
        <v>1037</v>
      </c>
      <c r="P216" t="s">
        <v>274</v>
      </c>
      <c r="W216" t="s">
        <v>253</v>
      </c>
      <c r="X216" t="s">
        <v>4778</v>
      </c>
      <c r="Y216" t="s">
        <v>1232</v>
      </c>
      <c r="Z216" t="s">
        <v>4779</v>
      </c>
      <c r="AB216" t="s">
        <v>325</v>
      </c>
      <c r="AC216" t="s">
        <v>326</v>
      </c>
      <c r="AJ216">
        <v>4</v>
      </c>
      <c r="AK216" t="s">
        <v>327</v>
      </c>
      <c r="AP216">
        <v>5</v>
      </c>
      <c r="BJ216" t="s">
        <v>607</v>
      </c>
      <c r="BQ216">
        <f t="shared" si="9"/>
        <v>2</v>
      </c>
      <c r="BR216">
        <f t="shared" si="10"/>
        <v>0</v>
      </c>
      <c r="BT216" t="s">
        <v>275</v>
      </c>
      <c r="BV216">
        <v>10</v>
      </c>
      <c r="BX216">
        <v>0</v>
      </c>
      <c r="BY216" t="s">
        <v>4780</v>
      </c>
      <c r="CA216">
        <v>1</v>
      </c>
      <c r="CD216" s="3">
        <v>0.18124999999999999</v>
      </c>
      <c r="CE216" t="s">
        <v>257</v>
      </c>
      <c r="CF216" t="s">
        <v>4781</v>
      </c>
      <c r="CG216">
        <v>6</v>
      </c>
      <c r="CI216" t="s">
        <v>331</v>
      </c>
      <c r="CJ216">
        <v>0</v>
      </c>
      <c r="CK216" t="s">
        <v>4782</v>
      </c>
      <c r="CL216" s="4">
        <v>38414</v>
      </c>
      <c r="CM216" t="s">
        <v>4783</v>
      </c>
      <c r="CN216" t="s">
        <v>4784</v>
      </c>
      <c r="CO216">
        <v>31</v>
      </c>
      <c r="CP216" t="s">
        <v>268</v>
      </c>
      <c r="CQ216" t="s">
        <v>269</v>
      </c>
      <c r="CR216" t="s">
        <v>4290</v>
      </c>
      <c r="CU216" t="s">
        <v>4785</v>
      </c>
      <c r="CW216">
        <v>0</v>
      </c>
      <c r="CY216">
        <v>1</v>
      </c>
      <c r="CZ216" t="s">
        <v>271</v>
      </c>
      <c r="DA216">
        <v>22</v>
      </c>
      <c r="DB216">
        <v>10</v>
      </c>
      <c r="DC216" t="s">
        <v>1609</v>
      </c>
      <c r="DD216">
        <v>-25</v>
      </c>
      <c r="DK216">
        <v>7</v>
      </c>
      <c r="DL216" s="4">
        <v>44463</v>
      </c>
      <c r="DM216">
        <v>20177</v>
      </c>
      <c r="DN216">
        <v>2021</v>
      </c>
      <c r="DO216">
        <v>0</v>
      </c>
      <c r="DQ216">
        <v>79539</v>
      </c>
      <c r="DR216">
        <v>78</v>
      </c>
      <c r="DU216" t="s">
        <v>294</v>
      </c>
      <c r="DV216" t="s">
        <v>294</v>
      </c>
      <c r="DX216">
        <v>31</v>
      </c>
      <c r="DY216" t="s">
        <v>4290</v>
      </c>
      <c r="EE216">
        <v>0</v>
      </c>
      <c r="EF216" t="s">
        <v>1978</v>
      </c>
      <c r="EG216" t="s">
        <v>422</v>
      </c>
      <c r="EH216">
        <v>0</v>
      </c>
      <c r="EI216" t="s">
        <v>1979</v>
      </c>
      <c r="EJ216" t="s">
        <v>340</v>
      </c>
      <c r="EK216" t="s">
        <v>486</v>
      </c>
      <c r="EL216" t="s">
        <v>4786</v>
      </c>
      <c r="EM216" t="s">
        <v>4787</v>
      </c>
      <c r="EN216" t="s">
        <v>268</v>
      </c>
      <c r="EO216" t="s">
        <v>282</v>
      </c>
      <c r="EP216" t="s">
        <v>490</v>
      </c>
      <c r="EQ216">
        <v>0</v>
      </c>
      <c r="ER216" t="s">
        <v>346</v>
      </c>
      <c r="EU216">
        <v>7</v>
      </c>
      <c r="EV216" t="s">
        <v>274</v>
      </c>
      <c r="EW216" t="s">
        <v>3431</v>
      </c>
      <c r="EX216" t="s">
        <v>1251</v>
      </c>
      <c r="EY216" t="s">
        <v>898</v>
      </c>
      <c r="FB216" t="s">
        <v>499</v>
      </c>
      <c r="FC216" t="s">
        <v>4788</v>
      </c>
      <c r="FE216">
        <v>0</v>
      </c>
      <c r="FF216">
        <v>6</v>
      </c>
      <c r="FJ216" t="s">
        <v>4789</v>
      </c>
      <c r="FL216">
        <v>0</v>
      </c>
      <c r="FN216">
        <v>0</v>
      </c>
      <c r="FQ216">
        <v>0</v>
      </c>
      <c r="FS216" t="s">
        <v>462</v>
      </c>
      <c r="FV216" t="s">
        <v>777</v>
      </c>
      <c r="FY216">
        <v>0</v>
      </c>
      <c r="GA216">
        <v>31.1</v>
      </c>
      <c r="GB216">
        <v>-21</v>
      </c>
      <c r="GC216">
        <v>0</v>
      </c>
      <c r="GE216" t="s">
        <v>355</v>
      </c>
      <c r="GF216">
        <v>0</v>
      </c>
      <c r="GI216">
        <v>1.6</v>
      </c>
      <c r="GJ216">
        <v>0</v>
      </c>
      <c r="GK216">
        <v>0</v>
      </c>
      <c r="GM216" t="s">
        <v>4790</v>
      </c>
      <c r="GN216">
        <v>0</v>
      </c>
      <c r="GO216">
        <v>0</v>
      </c>
      <c r="GP216" t="s">
        <v>2349</v>
      </c>
      <c r="GR216">
        <v>7</v>
      </c>
      <c r="HA216" t="s">
        <v>4791</v>
      </c>
      <c r="HC216" t="s">
        <v>313</v>
      </c>
      <c r="HD216" t="s">
        <v>313</v>
      </c>
      <c r="HF216">
        <v>0</v>
      </c>
      <c r="HG216">
        <v>11</v>
      </c>
      <c r="HH216">
        <v>10</v>
      </c>
      <c r="HI216" t="s">
        <v>275</v>
      </c>
      <c r="HL216">
        <v>4</v>
      </c>
      <c r="HM216" t="s">
        <v>4565</v>
      </c>
      <c r="HO216" t="s">
        <v>4299</v>
      </c>
      <c r="HP216" t="s">
        <v>4792</v>
      </c>
      <c r="HQ216" t="s">
        <v>4793</v>
      </c>
      <c r="HR216" t="s">
        <v>4794</v>
      </c>
      <c r="HT216" t="s">
        <v>2354</v>
      </c>
      <c r="HW216">
        <v>-32</v>
      </c>
      <c r="HX216">
        <v>4030672</v>
      </c>
      <c r="HZ216">
        <v>4030640</v>
      </c>
      <c r="IC216">
        <v>0</v>
      </c>
      <c r="ID216">
        <v>0</v>
      </c>
      <c r="IM216">
        <v>76</v>
      </c>
      <c r="IU216">
        <v>4</v>
      </c>
      <c r="IV216">
        <f>IF(AND(Table1[[#This Row],[R/P]]="P",Table1[[#This Row],[PaRes]]&lt;&gt;"SCRBL",Table1[[#This Row],[PaRes]]&lt;&gt;"RUN",Table1[[#This Row],[Penalty]]&lt;&gt;1),1,0)</f>
        <v>1</v>
      </c>
      <c r="IW216">
        <f>IF(AND(Table1[[#This Row],[Pass Play]]=1,Table1[[#This Row],[PaRes]]&lt;&gt;"SAC"),1,0)</f>
        <v>1</v>
      </c>
      <c r="IX216">
        <f>IF(Table1[[#This Row],[PaRes]]="COM",1,0)</f>
        <v>1</v>
      </c>
      <c r="IY216">
        <f>IF(Table1[[#This Row],[Pass Play]]=1,Table1[[#This Row],[Gn]],0)</f>
        <v>7</v>
      </c>
      <c r="IZ216">
        <f>IF(AND(Table1[[#This Row],[Pass Play]]=1,Table1[[#This Row],[EFF]]="Y"),1,0)</f>
        <v>1</v>
      </c>
      <c r="JA216">
        <f>IF(AND(Table1[[#This Row],[Pass Play]]=1,Table1[[#This Row],[EFF]]="Y"),Table1[[#This Row],[Gn]],0)</f>
        <v>7</v>
      </c>
      <c r="JB216">
        <f>IF(AND(Table1[[#This Row],[Pass Play]]=1,Table1[[#This Row],[Gn]]&gt;=15),1,0)</f>
        <v>0</v>
      </c>
      <c r="JC216">
        <f>IF(AND(Table1[[#This Row],[Pass Play]]=1,Table1[[#This Row],[Big Play Passes]]=1),Table1[[#This Row],[Gn]],0)</f>
        <v>0</v>
      </c>
      <c r="JD216">
        <f>IF(AND(OR(Table1[[#This Row],[R/P]]="R",Table1[[#This Row],[PaRes]]="SCRBL",Table1[[#This Row],[PaRes]]="RUN"),Table1[[#This Row],[Penalty]]&lt;&gt;1),1,0)</f>
        <v>0</v>
      </c>
      <c r="JE216">
        <f>IF(Table1[[#This Row],[Rush Attempts]]=1,Table1[[#This Row],[Gn]],0)</f>
        <v>0</v>
      </c>
      <c r="JF216">
        <f>IF(AND(Table1[[#This Row],[Rush Attempts]]=1,Table1[[#This Row],[EFF]]="Y"),1,0)</f>
        <v>0</v>
      </c>
      <c r="JG216">
        <f>IF(AND(Table1[[#This Row],[Rush Attempts]]=1,Table1[[#This Row],[EFF]]="Y"),Table1[[#This Row],[Gn]],0)</f>
        <v>0</v>
      </c>
      <c r="JH216">
        <f>IF(AND(Table1[[#This Row],[Rush Attempts]]=1,Table1[[#This Row],[Gn]]&gt;=10),1,0)</f>
        <v>0</v>
      </c>
      <c r="JI216">
        <f>IF(AND(Table1[[#This Row],[Rush Attempts]]=1,Table1[[#This Row],[Big Play Run]]=1),Table1[[#This Row],[Gn]],0)</f>
        <v>0</v>
      </c>
      <c r="JJ216">
        <f>IF(Table1[[#This Row],[PaRes]]="SAC",1,0)</f>
        <v>0</v>
      </c>
      <c r="JK216">
        <f>IF(Table1[[#This Row],[Sacks]]=1,Table1[[#This Row],[Gn]],0)</f>
        <v>0</v>
      </c>
      <c r="JL216">
        <f>IF(Table1[[#This Row],[PaRes]]="INT",1,0)</f>
        <v>0</v>
      </c>
      <c r="JM216">
        <f>IF(Table1[[#This Row],[pff_PENALTY]]&lt;&gt;"",1,0)</f>
        <v>0</v>
      </c>
      <c r="JN216">
        <f>Table1[[#This Row],[pff_PENYARDS]]</f>
        <v>0</v>
      </c>
      <c r="JO216">
        <f>IF(Table1[[#This Row],[S/End]]="TD",1,0)</f>
        <v>0</v>
      </c>
      <c r="JP216">
        <f>IF(OR(Table1[[#This Row],[S/End]]="FGGD"),1,0)</f>
        <v>0</v>
      </c>
      <c r="JQ216">
        <f>IF(OR(Table1[[#This Row],[S/End]]="FUM",Table1[[#This Row],[S/End]]="INT"),1,0)</f>
        <v>0</v>
      </c>
      <c r="JR216">
        <f>IF(AND(Table1[[#This Row],[Touchdown]]=1,Table1[[#This Row],[Pass Play]]=1),1,0)</f>
        <v>0</v>
      </c>
      <c r="JS216">
        <f t="shared" si="11"/>
        <v>0</v>
      </c>
      <c r="JT216">
        <f>IF(AND(OR(Table1[[#This Row],[Pass Play]]=1,Table1[[#This Row],[Rush Attempts]]=1),Table1[[#This Row],[Dn]]=3),1,0)</f>
        <v>0</v>
      </c>
      <c r="JU216">
        <f>IF(AND(Table1[[#This Row],[3rd down attempt]]=1,Table1[[#This Row],[EFF]]="Y"),1,0)</f>
        <v>0</v>
      </c>
      <c r="JV216">
        <f>IF(AND(Table1[[#This Row],[3rd down attempt]]=1,Table1[[#This Row],[Dist]]&gt;=7),1,0)</f>
        <v>0</v>
      </c>
      <c r="JW216">
        <f>IF(AND(OR(Table1[[#This Row],[Pass Play]]=1,Table1[[#This Row],[Rush Attempts]]=1),Table1[[#This Row],[Dn]]=4),1,0)</f>
        <v>0</v>
      </c>
      <c r="JX216">
        <f>IF(AND(Table1[[#This Row],[4th down attempt]]=1,Table1[[#This Row],[EFF]]="Y"),1,0)</f>
        <v>0</v>
      </c>
      <c r="JY216">
        <f>IF(AND(OR(Table1[[#This Row],[Pass Play]]=1,Table1[[#This Row],[Rush Attempts]]=1),Table1[[#This Row],[FPos]]&gt;=0,Table1[[#This Row],[FPos]]&lt;=20),1,0)</f>
        <v>0</v>
      </c>
      <c r="JZ216">
        <f>IF(AND(OR(Table1[[#This Row],[Pass Play]]=1,Table1[[#This Row],[Rush Attempts]]=1),Table1[[#This Row],[Dist]]&lt;=Table1[[#This Row],[Gn]]),1,0)</f>
        <v>0</v>
      </c>
      <c r="KA216">
        <f>IF(Table1[[#This Row],[S/End]]&lt;&gt;"",1,0)</f>
        <v>0</v>
      </c>
      <c r="KB216">
        <f>IF(Table1[[#This Row],[S/End]]="TD",1,0)</f>
        <v>0</v>
      </c>
      <c r="KC216">
        <f>IF(Table1[[#This Row],[S/End]]="FGGD",1,0)</f>
        <v>0</v>
      </c>
      <c r="KD216">
        <f>IF(AND(OR(Table1[[#This Row],[Pass Play]]=1,Table1[[#This Row],[Rush Attempts]]=1),Table1[[#This Row],[Gn]]&lt;0),1,0)</f>
        <v>0</v>
      </c>
      <c r="KE216" s="375">
        <f>IF(AND(Table1[[#This Row],[pff_DRVENDPSN]]=3,Table1[[#This Row],[pff_DRVENDEVENT]]="PUNT"),1,0)</f>
        <v>0</v>
      </c>
    </row>
    <row r="217" spans="1:291" hidden="1">
      <c r="A217">
        <v>25</v>
      </c>
      <c r="B217">
        <v>2104</v>
      </c>
      <c r="C217" t="s">
        <v>14478</v>
      </c>
      <c r="D217">
        <v>2</v>
      </c>
      <c r="E217">
        <v>2</v>
      </c>
      <c r="F217">
        <v>3</v>
      </c>
      <c r="G217">
        <v>-2</v>
      </c>
      <c r="H217">
        <v>-32</v>
      </c>
      <c r="J217" t="s">
        <v>298</v>
      </c>
      <c r="K217">
        <v>11</v>
      </c>
      <c r="L217">
        <v>11</v>
      </c>
      <c r="M217" t="s">
        <v>3709</v>
      </c>
      <c r="N217" t="s">
        <v>1095</v>
      </c>
      <c r="P217" t="s">
        <v>3415</v>
      </c>
      <c r="T217" t="s">
        <v>872</v>
      </c>
      <c r="W217" t="s">
        <v>257</v>
      </c>
      <c r="X217" t="s">
        <v>4796</v>
      </c>
      <c r="AE217" t="s">
        <v>1291</v>
      </c>
      <c r="AF217" t="s">
        <v>1292</v>
      </c>
      <c r="AG217" t="s">
        <v>4796</v>
      </c>
      <c r="AH217" t="s">
        <v>274</v>
      </c>
      <c r="AJ217">
        <v>22</v>
      </c>
      <c r="AP217">
        <v>5</v>
      </c>
      <c r="AU217" t="s">
        <v>254</v>
      </c>
      <c r="BJ217" t="s">
        <v>274</v>
      </c>
      <c r="BQ217">
        <f t="shared" si="9"/>
        <v>0</v>
      </c>
      <c r="BR217">
        <f t="shared" si="10"/>
        <v>2</v>
      </c>
      <c r="BT217" t="s">
        <v>275</v>
      </c>
      <c r="BV217">
        <v>10</v>
      </c>
      <c r="BX217">
        <v>0</v>
      </c>
      <c r="BY217" t="s">
        <v>4797</v>
      </c>
      <c r="BZ217" t="s">
        <v>1025</v>
      </c>
      <c r="CD217" s="3">
        <v>0.15763888888888888</v>
      </c>
      <c r="CF217" t="s">
        <v>4798</v>
      </c>
      <c r="CJ217">
        <v>0</v>
      </c>
      <c r="CK217" t="s">
        <v>4799</v>
      </c>
      <c r="CL217" s="4">
        <v>38414</v>
      </c>
      <c r="CM217" t="s">
        <v>4800</v>
      </c>
      <c r="CN217" t="s">
        <v>4801</v>
      </c>
      <c r="CO217">
        <v>31</v>
      </c>
      <c r="CQ217" t="s">
        <v>282</v>
      </c>
      <c r="CR217" t="s">
        <v>4290</v>
      </c>
      <c r="CU217" t="s">
        <v>4492</v>
      </c>
      <c r="CW217">
        <v>0</v>
      </c>
      <c r="CY217">
        <v>2</v>
      </c>
      <c r="CZ217" t="s">
        <v>271</v>
      </c>
      <c r="DA217">
        <v>22</v>
      </c>
      <c r="DB217">
        <v>10</v>
      </c>
      <c r="DC217" t="s">
        <v>1609</v>
      </c>
      <c r="DD217">
        <v>-25</v>
      </c>
      <c r="DF217" t="s">
        <v>4802</v>
      </c>
      <c r="DK217">
        <v>-2</v>
      </c>
      <c r="DL217" s="4">
        <v>44463</v>
      </c>
      <c r="DM217">
        <v>20177</v>
      </c>
      <c r="DN217">
        <v>2021</v>
      </c>
      <c r="DO217">
        <v>0</v>
      </c>
      <c r="DQ217">
        <v>79539</v>
      </c>
      <c r="DR217">
        <v>79</v>
      </c>
      <c r="DU217" t="s">
        <v>274</v>
      </c>
      <c r="DV217" t="s">
        <v>257</v>
      </c>
      <c r="DX217">
        <v>31</v>
      </c>
      <c r="DY217" t="s">
        <v>4290</v>
      </c>
      <c r="EE217">
        <v>0</v>
      </c>
      <c r="EF217" t="s">
        <v>3716</v>
      </c>
      <c r="EG217" t="s">
        <v>422</v>
      </c>
      <c r="EH217">
        <v>0</v>
      </c>
      <c r="EJ217" t="s">
        <v>340</v>
      </c>
      <c r="EK217" t="s">
        <v>486</v>
      </c>
      <c r="EL217" t="s">
        <v>4803</v>
      </c>
      <c r="EM217" t="s">
        <v>4804</v>
      </c>
      <c r="EO217" t="s">
        <v>269</v>
      </c>
      <c r="EP217" t="s">
        <v>1026</v>
      </c>
      <c r="EQ217">
        <v>0</v>
      </c>
      <c r="ET217" t="s">
        <v>4805</v>
      </c>
      <c r="FE217">
        <v>0</v>
      </c>
      <c r="FF217">
        <v>13</v>
      </c>
      <c r="FG217" t="s">
        <v>429</v>
      </c>
      <c r="FI217" t="s">
        <v>429</v>
      </c>
      <c r="FL217">
        <v>0</v>
      </c>
      <c r="FN217">
        <v>0</v>
      </c>
      <c r="FQ217">
        <v>0</v>
      </c>
      <c r="FS217" t="s">
        <v>462</v>
      </c>
      <c r="FU217" t="s">
        <v>274</v>
      </c>
      <c r="FV217" t="s">
        <v>777</v>
      </c>
      <c r="FW217" t="s">
        <v>1291</v>
      </c>
      <c r="FX217" t="s">
        <v>625</v>
      </c>
      <c r="FY217">
        <v>0</v>
      </c>
      <c r="GA217">
        <v>31.1</v>
      </c>
      <c r="GB217">
        <v>-21</v>
      </c>
      <c r="GC217">
        <v>0</v>
      </c>
      <c r="GD217" t="s">
        <v>465</v>
      </c>
      <c r="GE217" t="s">
        <v>355</v>
      </c>
      <c r="GF217">
        <v>0</v>
      </c>
      <c r="GG217" t="s">
        <v>257</v>
      </c>
      <c r="GJ217">
        <v>1</v>
      </c>
      <c r="GK217">
        <v>0</v>
      </c>
      <c r="GM217" t="s">
        <v>4806</v>
      </c>
      <c r="GO217">
        <v>0</v>
      </c>
      <c r="HA217" t="s">
        <v>4807</v>
      </c>
      <c r="HC217" t="s">
        <v>294</v>
      </c>
      <c r="HD217" t="s">
        <v>313</v>
      </c>
      <c r="HE217" t="s">
        <v>4808</v>
      </c>
      <c r="HF217">
        <v>0</v>
      </c>
      <c r="HG217">
        <v>11</v>
      </c>
      <c r="HH217">
        <v>10</v>
      </c>
      <c r="HI217" t="s">
        <v>275</v>
      </c>
      <c r="HL217">
        <v>3</v>
      </c>
      <c r="HW217">
        <v>-30</v>
      </c>
      <c r="HX217">
        <v>4030725</v>
      </c>
      <c r="HY217" t="s">
        <v>4809</v>
      </c>
      <c r="HZ217">
        <v>4030672</v>
      </c>
      <c r="IC217">
        <v>0</v>
      </c>
      <c r="ID217">
        <v>0</v>
      </c>
      <c r="IM217">
        <v>77</v>
      </c>
      <c r="IO217" t="s">
        <v>4802</v>
      </c>
      <c r="IQ217" t="s">
        <v>4802</v>
      </c>
      <c r="IU217">
        <v>4</v>
      </c>
      <c r="IV217">
        <f>IF(AND(Table1[[#This Row],[R/P]]="P",Table1[[#This Row],[PaRes]]&lt;&gt;"SCRBL",Table1[[#This Row],[PaRes]]&lt;&gt;"RUN",Table1[[#This Row],[Penalty]]&lt;&gt;1),1,0)</f>
        <v>0</v>
      </c>
      <c r="IW217">
        <f>IF(AND(Table1[[#This Row],[Pass Play]]=1,Table1[[#This Row],[PaRes]]&lt;&gt;"SAC"),1,0)</f>
        <v>0</v>
      </c>
      <c r="IX217">
        <f>IF(Table1[[#This Row],[PaRes]]="COM",1,0)</f>
        <v>0</v>
      </c>
      <c r="IY217">
        <f>IF(Table1[[#This Row],[Pass Play]]=1,Table1[[#This Row],[Gn]],0)</f>
        <v>0</v>
      </c>
      <c r="IZ217">
        <f>IF(AND(Table1[[#This Row],[Pass Play]]=1,Table1[[#This Row],[EFF]]="Y"),1,0)</f>
        <v>0</v>
      </c>
      <c r="JA217">
        <f>IF(AND(Table1[[#This Row],[Pass Play]]=1,Table1[[#This Row],[EFF]]="Y"),Table1[[#This Row],[Gn]],0)</f>
        <v>0</v>
      </c>
      <c r="JB217">
        <f>IF(AND(Table1[[#This Row],[Pass Play]]=1,Table1[[#This Row],[Gn]]&gt;=15),1,0)</f>
        <v>0</v>
      </c>
      <c r="JC217">
        <f>IF(AND(Table1[[#This Row],[Pass Play]]=1,Table1[[#This Row],[Big Play Passes]]=1),Table1[[#This Row],[Gn]],0)</f>
        <v>0</v>
      </c>
      <c r="JD217">
        <f>IF(AND(OR(Table1[[#This Row],[R/P]]="R",Table1[[#This Row],[PaRes]]="SCRBL",Table1[[#This Row],[PaRes]]="RUN"),Table1[[#This Row],[Penalty]]&lt;&gt;1),1,0)</f>
        <v>1</v>
      </c>
      <c r="JE217">
        <f>IF(Table1[[#This Row],[Rush Attempts]]=1,Table1[[#This Row],[Gn]],0)</f>
        <v>-2</v>
      </c>
      <c r="JF217">
        <f>IF(AND(Table1[[#This Row],[Rush Attempts]]=1,Table1[[#This Row],[EFF]]="Y"),1,0)</f>
        <v>0</v>
      </c>
      <c r="JG217">
        <f>IF(AND(Table1[[#This Row],[Rush Attempts]]=1,Table1[[#This Row],[EFF]]="Y"),Table1[[#This Row],[Gn]],0)</f>
        <v>0</v>
      </c>
      <c r="JH217">
        <f>IF(AND(Table1[[#This Row],[Rush Attempts]]=1,Table1[[#This Row],[Gn]]&gt;=10),1,0)</f>
        <v>0</v>
      </c>
      <c r="JI217">
        <f>IF(AND(Table1[[#This Row],[Rush Attempts]]=1,Table1[[#This Row],[Big Play Run]]=1),Table1[[#This Row],[Gn]],0)</f>
        <v>0</v>
      </c>
      <c r="JJ217">
        <f>IF(Table1[[#This Row],[PaRes]]="SAC",1,0)</f>
        <v>0</v>
      </c>
      <c r="JK217">
        <f>IF(Table1[[#This Row],[Sacks]]=1,Table1[[#This Row],[Gn]],0)</f>
        <v>0</v>
      </c>
      <c r="JL217">
        <f>IF(Table1[[#This Row],[PaRes]]="INT",1,0)</f>
        <v>0</v>
      </c>
      <c r="JM217">
        <f>IF(Table1[[#This Row],[pff_PENALTY]]&lt;&gt;"",1,0)</f>
        <v>0</v>
      </c>
      <c r="JN217">
        <f>Table1[[#This Row],[pff_PENYARDS]]</f>
        <v>0</v>
      </c>
      <c r="JO217">
        <f>IF(Table1[[#This Row],[S/End]]="TD",1,0)</f>
        <v>0</v>
      </c>
      <c r="JP217">
        <f>IF(OR(Table1[[#This Row],[S/End]]="FGGD"),1,0)</f>
        <v>0</v>
      </c>
      <c r="JQ217">
        <f>IF(OR(Table1[[#This Row],[S/End]]="FUM",Table1[[#This Row],[S/End]]="INT"),1,0)</f>
        <v>0</v>
      </c>
      <c r="JR217">
        <f>IF(AND(Table1[[#This Row],[Touchdown]]=1,Table1[[#This Row],[Pass Play]]=1),1,0)</f>
        <v>0</v>
      </c>
      <c r="JS217">
        <f t="shared" si="11"/>
        <v>0</v>
      </c>
      <c r="JT217">
        <f>IF(AND(OR(Table1[[#This Row],[Pass Play]]=1,Table1[[#This Row],[Rush Attempts]]=1),Table1[[#This Row],[Dn]]=3),1,0)</f>
        <v>0</v>
      </c>
      <c r="JU217">
        <f>IF(AND(Table1[[#This Row],[3rd down attempt]]=1,Table1[[#This Row],[EFF]]="Y"),1,0)</f>
        <v>0</v>
      </c>
      <c r="JV217">
        <f>IF(AND(Table1[[#This Row],[3rd down attempt]]=1,Table1[[#This Row],[Dist]]&gt;=7),1,0)</f>
        <v>0</v>
      </c>
      <c r="JW217">
        <f>IF(AND(OR(Table1[[#This Row],[Pass Play]]=1,Table1[[#This Row],[Rush Attempts]]=1),Table1[[#This Row],[Dn]]=4),1,0)</f>
        <v>0</v>
      </c>
      <c r="JX217">
        <f>IF(AND(Table1[[#This Row],[4th down attempt]]=1,Table1[[#This Row],[EFF]]="Y"),1,0)</f>
        <v>0</v>
      </c>
      <c r="JY217">
        <f>IF(AND(OR(Table1[[#This Row],[Pass Play]]=1,Table1[[#This Row],[Rush Attempts]]=1),Table1[[#This Row],[FPos]]&gt;=0,Table1[[#This Row],[FPos]]&lt;=20),1,0)</f>
        <v>0</v>
      </c>
      <c r="JZ217">
        <f>IF(AND(OR(Table1[[#This Row],[Pass Play]]=1,Table1[[#This Row],[Rush Attempts]]=1),Table1[[#This Row],[Dist]]&lt;=Table1[[#This Row],[Gn]]),1,0)</f>
        <v>0</v>
      </c>
      <c r="KA217">
        <f>IF(Table1[[#This Row],[S/End]]&lt;&gt;"",1,0)</f>
        <v>0</v>
      </c>
      <c r="KB217">
        <f>IF(Table1[[#This Row],[S/End]]="TD",1,0)</f>
        <v>0</v>
      </c>
      <c r="KC217">
        <f>IF(Table1[[#This Row],[S/End]]="FGGD",1,0)</f>
        <v>0</v>
      </c>
      <c r="KD217">
        <f>IF(AND(OR(Table1[[#This Row],[Pass Play]]=1,Table1[[#This Row],[Rush Attempts]]=1),Table1[[#This Row],[Gn]]&lt;0),1,0)</f>
        <v>1</v>
      </c>
      <c r="KE217" s="375">
        <f>IF(AND(Table1[[#This Row],[pff_DRVENDPSN]]=3,Table1[[#This Row],[pff_DRVENDEVENT]]="PUNT"),1,0)</f>
        <v>0</v>
      </c>
    </row>
    <row r="218" spans="1:291" hidden="1">
      <c r="A218">
        <v>26</v>
      </c>
      <c r="B218">
        <v>2104</v>
      </c>
      <c r="C218" t="s">
        <v>14478</v>
      </c>
      <c r="D218">
        <v>2</v>
      </c>
      <c r="E218">
        <v>3</v>
      </c>
      <c r="F218">
        <v>5</v>
      </c>
      <c r="H218">
        <v>-30</v>
      </c>
      <c r="J218" t="s">
        <v>254</v>
      </c>
      <c r="K218">
        <v>21</v>
      </c>
      <c r="L218" t="s">
        <v>4811</v>
      </c>
      <c r="M218" t="s">
        <v>4812</v>
      </c>
      <c r="N218" t="s">
        <v>568</v>
      </c>
      <c r="P218" t="s">
        <v>1066</v>
      </c>
      <c r="T218" t="s">
        <v>4346</v>
      </c>
      <c r="W218" t="s">
        <v>253</v>
      </c>
      <c r="X218" t="s">
        <v>4813</v>
      </c>
      <c r="Y218" t="s">
        <v>1830</v>
      </c>
      <c r="Z218" t="s">
        <v>4814</v>
      </c>
      <c r="AB218" t="s">
        <v>2806</v>
      </c>
      <c r="AC218" t="s">
        <v>4815</v>
      </c>
      <c r="AK218" t="s">
        <v>756</v>
      </c>
      <c r="AP218">
        <v>5</v>
      </c>
      <c r="AY218">
        <v>4</v>
      </c>
      <c r="BJ218" t="s">
        <v>274</v>
      </c>
      <c r="BQ218">
        <f t="shared" si="9"/>
        <v>1</v>
      </c>
      <c r="BR218">
        <f t="shared" si="10"/>
        <v>0</v>
      </c>
      <c r="BT218" t="s">
        <v>275</v>
      </c>
      <c r="BV218">
        <v>10</v>
      </c>
      <c r="BX218">
        <v>1</v>
      </c>
      <c r="BY218" t="s">
        <v>4816</v>
      </c>
      <c r="BZ218" t="s">
        <v>1025</v>
      </c>
      <c r="CA218">
        <v>0</v>
      </c>
      <c r="CD218" s="3">
        <v>0.12986111111111112</v>
      </c>
      <c r="CE218" t="s">
        <v>257</v>
      </c>
      <c r="CF218" t="s">
        <v>4817</v>
      </c>
      <c r="CG218">
        <v>7</v>
      </c>
      <c r="CI218" t="s">
        <v>331</v>
      </c>
      <c r="CJ218">
        <v>1</v>
      </c>
      <c r="CK218" t="s">
        <v>4818</v>
      </c>
      <c r="CL218" s="4">
        <v>38387</v>
      </c>
      <c r="CM218" t="s">
        <v>4819</v>
      </c>
      <c r="CN218" t="s">
        <v>4820</v>
      </c>
      <c r="CO218">
        <v>31</v>
      </c>
      <c r="CP218" t="s">
        <v>4821</v>
      </c>
      <c r="CQ218" t="s">
        <v>269</v>
      </c>
      <c r="CR218" t="s">
        <v>4290</v>
      </c>
      <c r="CU218" t="s">
        <v>4822</v>
      </c>
      <c r="CW218">
        <v>0</v>
      </c>
      <c r="CY218">
        <v>3</v>
      </c>
      <c r="CZ218" t="s">
        <v>271</v>
      </c>
      <c r="DA218">
        <v>22</v>
      </c>
      <c r="DB218">
        <v>10</v>
      </c>
      <c r="DC218" t="s">
        <v>1609</v>
      </c>
      <c r="DD218">
        <v>-25</v>
      </c>
      <c r="DK218">
        <v>15</v>
      </c>
      <c r="DL218" s="4">
        <v>44463</v>
      </c>
      <c r="DM218">
        <v>20177</v>
      </c>
      <c r="DN218">
        <v>2021</v>
      </c>
      <c r="DO218">
        <v>0</v>
      </c>
      <c r="DQ218">
        <v>79539</v>
      </c>
      <c r="DR218">
        <v>80</v>
      </c>
      <c r="DU218" t="s">
        <v>274</v>
      </c>
      <c r="DV218" t="s">
        <v>257</v>
      </c>
      <c r="DW218" t="s">
        <v>4823</v>
      </c>
      <c r="DX218">
        <v>31</v>
      </c>
      <c r="DY218" t="s">
        <v>4290</v>
      </c>
      <c r="EB218" t="s">
        <v>764</v>
      </c>
      <c r="EE218">
        <v>0</v>
      </c>
      <c r="EF218" t="s">
        <v>1533</v>
      </c>
      <c r="EG218" t="s">
        <v>1485</v>
      </c>
      <c r="EH218">
        <v>0</v>
      </c>
      <c r="EJ218" t="s">
        <v>278</v>
      </c>
      <c r="EK218" t="s">
        <v>617</v>
      </c>
      <c r="EL218" t="s">
        <v>4824</v>
      </c>
      <c r="EM218" t="s">
        <v>4825</v>
      </c>
      <c r="EN218" t="s">
        <v>889</v>
      </c>
      <c r="EO218" t="s">
        <v>282</v>
      </c>
      <c r="EP218" t="s">
        <v>490</v>
      </c>
      <c r="EQ218">
        <v>0</v>
      </c>
      <c r="ER218" t="s">
        <v>4826</v>
      </c>
      <c r="ET218" t="s">
        <v>4827</v>
      </c>
      <c r="EU218">
        <v>20</v>
      </c>
      <c r="EV218" t="s">
        <v>348</v>
      </c>
      <c r="EW218" t="s">
        <v>3431</v>
      </c>
      <c r="EX218" t="s">
        <v>771</v>
      </c>
      <c r="EY218" t="s">
        <v>898</v>
      </c>
      <c r="FB218" t="s">
        <v>529</v>
      </c>
      <c r="FC218" t="s">
        <v>4828</v>
      </c>
      <c r="FE218">
        <v>1</v>
      </c>
      <c r="FF218">
        <v>7</v>
      </c>
      <c r="FJ218" t="s">
        <v>4829</v>
      </c>
      <c r="FK218" t="s">
        <v>4830</v>
      </c>
      <c r="FL218">
        <v>0</v>
      </c>
      <c r="FN218">
        <v>1</v>
      </c>
      <c r="FO218" t="s">
        <v>4823</v>
      </c>
      <c r="FP218" t="s">
        <v>492</v>
      </c>
      <c r="FQ218">
        <v>0</v>
      </c>
      <c r="FS218" t="s">
        <v>287</v>
      </c>
      <c r="FU218" t="s">
        <v>4831</v>
      </c>
      <c r="FV218" t="s">
        <v>289</v>
      </c>
      <c r="FW218" t="s">
        <v>1721</v>
      </c>
      <c r="FY218">
        <v>0</v>
      </c>
      <c r="GA218">
        <v>31.1</v>
      </c>
      <c r="GB218">
        <v>-21</v>
      </c>
      <c r="GC218">
        <v>0</v>
      </c>
      <c r="GD218" t="s">
        <v>497</v>
      </c>
      <c r="GF218">
        <v>1</v>
      </c>
      <c r="GG218" t="s">
        <v>274</v>
      </c>
      <c r="GH218">
        <v>2.6</v>
      </c>
      <c r="GI218">
        <v>3.3</v>
      </c>
      <c r="GJ218">
        <v>0</v>
      </c>
      <c r="GK218">
        <v>0</v>
      </c>
      <c r="GM218" t="s">
        <v>4832</v>
      </c>
      <c r="GP218" t="s">
        <v>713</v>
      </c>
      <c r="GQ218" t="s">
        <v>1403</v>
      </c>
      <c r="GR218">
        <v>44</v>
      </c>
      <c r="HA218" t="s">
        <v>4833</v>
      </c>
      <c r="HC218" t="s">
        <v>313</v>
      </c>
      <c r="HD218" t="s">
        <v>313</v>
      </c>
      <c r="HE218" t="s">
        <v>4834</v>
      </c>
      <c r="HF218">
        <v>1</v>
      </c>
      <c r="HG218">
        <v>21</v>
      </c>
      <c r="HH218">
        <v>10</v>
      </c>
      <c r="HI218" t="s">
        <v>275</v>
      </c>
      <c r="HK218" t="s">
        <v>492</v>
      </c>
      <c r="HL218" t="s">
        <v>4835</v>
      </c>
      <c r="HM218" t="s">
        <v>4731</v>
      </c>
      <c r="HO218" t="s">
        <v>4836</v>
      </c>
      <c r="HP218" t="s">
        <v>4837</v>
      </c>
      <c r="HQ218" t="s">
        <v>4838</v>
      </c>
      <c r="HR218" t="s">
        <v>4839</v>
      </c>
      <c r="HT218" t="s">
        <v>4840</v>
      </c>
      <c r="HU218" t="s">
        <v>4841</v>
      </c>
      <c r="HV218">
        <v>15</v>
      </c>
      <c r="HW218">
        <v>-45</v>
      </c>
      <c r="HX218">
        <v>4030810</v>
      </c>
      <c r="HY218" t="s">
        <v>4823</v>
      </c>
      <c r="HZ218">
        <v>4030725</v>
      </c>
      <c r="IC218">
        <v>0</v>
      </c>
      <c r="ID218">
        <v>0</v>
      </c>
      <c r="IM218">
        <v>78</v>
      </c>
      <c r="IU218">
        <v>4</v>
      </c>
      <c r="IV218">
        <f>IF(AND(Table1[[#This Row],[R/P]]="P",Table1[[#This Row],[PaRes]]&lt;&gt;"SCRBL",Table1[[#This Row],[PaRes]]&lt;&gt;"RUN",Table1[[#This Row],[Penalty]]&lt;&gt;1),1,0)</f>
        <v>0</v>
      </c>
      <c r="IW218">
        <f>IF(AND(Table1[[#This Row],[Pass Play]]=1,Table1[[#This Row],[PaRes]]&lt;&gt;"SAC"),1,0)</f>
        <v>0</v>
      </c>
      <c r="IX218">
        <f>IF(Table1[[#This Row],[PaRes]]="COM",1,0)</f>
        <v>0</v>
      </c>
      <c r="IY218">
        <f>IF(Table1[[#This Row],[Pass Play]]=1,Table1[[#This Row],[Gn]],0)</f>
        <v>0</v>
      </c>
      <c r="IZ218">
        <f>IF(AND(Table1[[#This Row],[Pass Play]]=1,Table1[[#This Row],[EFF]]="Y"),1,0)</f>
        <v>0</v>
      </c>
      <c r="JA218">
        <f>IF(AND(Table1[[#This Row],[Pass Play]]=1,Table1[[#This Row],[EFF]]="Y"),Table1[[#This Row],[Gn]],0)</f>
        <v>0</v>
      </c>
      <c r="JB218">
        <f>IF(AND(Table1[[#This Row],[Pass Play]]=1,Table1[[#This Row],[Gn]]&gt;=15),1,0)</f>
        <v>0</v>
      </c>
      <c r="JC218">
        <f>IF(AND(Table1[[#This Row],[Pass Play]]=1,Table1[[#This Row],[Big Play Passes]]=1),Table1[[#This Row],[Gn]],0)</f>
        <v>0</v>
      </c>
      <c r="JD218">
        <f>IF(AND(OR(Table1[[#This Row],[R/P]]="R",Table1[[#This Row],[PaRes]]="SCRBL",Table1[[#This Row],[PaRes]]="RUN"),Table1[[#This Row],[Penalty]]&lt;&gt;1),1,0)</f>
        <v>0</v>
      </c>
      <c r="JE218">
        <f>IF(Table1[[#This Row],[Rush Attempts]]=1,Table1[[#This Row],[Gn]],0)</f>
        <v>0</v>
      </c>
      <c r="JF218">
        <f>IF(AND(Table1[[#This Row],[Rush Attempts]]=1,Table1[[#This Row],[EFF]]="Y"),1,0)</f>
        <v>0</v>
      </c>
      <c r="JG218">
        <f>IF(AND(Table1[[#This Row],[Rush Attempts]]=1,Table1[[#This Row],[EFF]]="Y"),Table1[[#This Row],[Gn]],0)</f>
        <v>0</v>
      </c>
      <c r="JH218">
        <f>IF(AND(Table1[[#This Row],[Rush Attempts]]=1,Table1[[#This Row],[Gn]]&gt;=10),1,0)</f>
        <v>0</v>
      </c>
      <c r="JI218">
        <f>IF(AND(Table1[[#This Row],[Rush Attempts]]=1,Table1[[#This Row],[Big Play Run]]=1),Table1[[#This Row],[Gn]],0)</f>
        <v>0</v>
      </c>
      <c r="JJ218">
        <f>IF(Table1[[#This Row],[PaRes]]="SAC",1,0)</f>
        <v>0</v>
      </c>
      <c r="JK218">
        <f>IF(Table1[[#This Row],[Sacks]]=1,Table1[[#This Row],[Gn]],0)</f>
        <v>0</v>
      </c>
      <c r="JL218">
        <f>IF(Table1[[#This Row],[PaRes]]="INT",1,0)</f>
        <v>0</v>
      </c>
      <c r="JM218">
        <f>IF(Table1[[#This Row],[pff_PENALTY]]&lt;&gt;"",1,0)</f>
        <v>1</v>
      </c>
      <c r="JN218">
        <f>Table1[[#This Row],[pff_PENYARDS]]</f>
        <v>15</v>
      </c>
      <c r="JO218">
        <f>IF(Table1[[#This Row],[S/End]]="TD",1,0)</f>
        <v>0</v>
      </c>
      <c r="JP218">
        <f>IF(OR(Table1[[#This Row],[S/End]]="FGGD"),1,0)</f>
        <v>0</v>
      </c>
      <c r="JQ218">
        <f>IF(OR(Table1[[#This Row],[S/End]]="FUM",Table1[[#This Row],[S/End]]="INT"),1,0)</f>
        <v>0</v>
      </c>
      <c r="JR218">
        <f>IF(AND(Table1[[#This Row],[Touchdown]]=1,Table1[[#This Row],[Pass Play]]=1),1,0)</f>
        <v>0</v>
      </c>
      <c r="JS218">
        <f t="shared" si="11"/>
        <v>0</v>
      </c>
      <c r="JT218">
        <f>IF(AND(OR(Table1[[#This Row],[Pass Play]]=1,Table1[[#This Row],[Rush Attempts]]=1),Table1[[#This Row],[Dn]]=3),1,0)</f>
        <v>0</v>
      </c>
      <c r="JU218">
        <f>IF(AND(Table1[[#This Row],[3rd down attempt]]=1,Table1[[#This Row],[EFF]]="Y"),1,0)</f>
        <v>0</v>
      </c>
      <c r="JV218">
        <f>IF(AND(Table1[[#This Row],[3rd down attempt]]=1,Table1[[#This Row],[Dist]]&gt;=7),1,0)</f>
        <v>0</v>
      </c>
      <c r="JW218">
        <f>IF(AND(OR(Table1[[#This Row],[Pass Play]]=1,Table1[[#This Row],[Rush Attempts]]=1),Table1[[#This Row],[Dn]]=4),1,0)</f>
        <v>0</v>
      </c>
      <c r="JX218">
        <f>IF(AND(Table1[[#This Row],[4th down attempt]]=1,Table1[[#This Row],[EFF]]="Y"),1,0)</f>
        <v>0</v>
      </c>
      <c r="JY218">
        <f>IF(AND(OR(Table1[[#This Row],[Pass Play]]=1,Table1[[#This Row],[Rush Attempts]]=1),Table1[[#This Row],[FPos]]&gt;=0,Table1[[#This Row],[FPos]]&lt;=20),1,0)</f>
        <v>0</v>
      </c>
      <c r="JZ218">
        <f>IF(AND(OR(Table1[[#This Row],[Pass Play]]=1,Table1[[#This Row],[Rush Attempts]]=1),Table1[[#This Row],[Dist]]&lt;=Table1[[#This Row],[Gn]]),1,0)</f>
        <v>0</v>
      </c>
      <c r="KA218">
        <f>IF(Table1[[#This Row],[S/End]]&lt;&gt;"",1,0)</f>
        <v>0</v>
      </c>
      <c r="KB218">
        <f>IF(Table1[[#This Row],[S/End]]="TD",1,0)</f>
        <v>0</v>
      </c>
      <c r="KC218">
        <f>IF(Table1[[#This Row],[S/End]]="FGGD",1,0)</f>
        <v>0</v>
      </c>
      <c r="KD218">
        <f>IF(AND(OR(Table1[[#This Row],[Pass Play]]=1,Table1[[#This Row],[Rush Attempts]]=1),Table1[[#This Row],[Gn]]&lt;0),1,0)</f>
        <v>0</v>
      </c>
      <c r="KE218" s="375">
        <f>IF(AND(Table1[[#This Row],[pff_DRVENDPSN]]=3,Table1[[#This Row],[pff_DRVENDEVENT]]="PUNT"),1,0)</f>
        <v>0</v>
      </c>
    </row>
    <row r="219" spans="1:291" hidden="1">
      <c r="A219">
        <v>27</v>
      </c>
      <c r="B219">
        <v>2104</v>
      </c>
      <c r="C219" t="s">
        <v>14478</v>
      </c>
      <c r="D219">
        <v>2</v>
      </c>
      <c r="E219">
        <v>1</v>
      </c>
      <c r="F219">
        <v>10</v>
      </c>
      <c r="G219">
        <v>0</v>
      </c>
      <c r="H219">
        <v>-45</v>
      </c>
      <c r="J219" t="s">
        <v>298</v>
      </c>
      <c r="K219">
        <v>11</v>
      </c>
      <c r="L219">
        <v>11</v>
      </c>
      <c r="M219" t="s">
        <v>4843</v>
      </c>
      <c r="N219" t="s">
        <v>1037</v>
      </c>
      <c r="P219" t="s">
        <v>274</v>
      </c>
      <c r="Q219" t="s">
        <v>509</v>
      </c>
      <c r="W219" t="s">
        <v>253</v>
      </c>
      <c r="X219" t="s">
        <v>4844</v>
      </c>
      <c r="Y219" t="s">
        <v>4845</v>
      </c>
      <c r="Z219" t="s">
        <v>4846</v>
      </c>
      <c r="AB219" t="s">
        <v>666</v>
      </c>
      <c r="AC219" t="s">
        <v>667</v>
      </c>
      <c r="AK219" t="s">
        <v>756</v>
      </c>
      <c r="AP219">
        <v>5</v>
      </c>
      <c r="BJ219" t="s">
        <v>274</v>
      </c>
      <c r="BQ219">
        <f t="shared" si="9"/>
        <v>1</v>
      </c>
      <c r="BR219">
        <f t="shared" si="10"/>
        <v>0</v>
      </c>
      <c r="BT219" t="s">
        <v>275</v>
      </c>
      <c r="BV219">
        <v>10</v>
      </c>
      <c r="BX219">
        <v>0</v>
      </c>
      <c r="BY219" t="s">
        <v>4847</v>
      </c>
      <c r="CA219">
        <v>0</v>
      </c>
      <c r="CD219" s="3">
        <v>0.125</v>
      </c>
      <c r="CE219" t="s">
        <v>257</v>
      </c>
      <c r="CF219" t="s">
        <v>4848</v>
      </c>
      <c r="CG219">
        <v>6</v>
      </c>
      <c r="CI219" t="s">
        <v>331</v>
      </c>
      <c r="CJ219">
        <v>0</v>
      </c>
      <c r="CK219" t="s">
        <v>4849</v>
      </c>
      <c r="CL219" s="4">
        <v>38414</v>
      </c>
      <c r="CM219" t="s">
        <v>4850</v>
      </c>
      <c r="CN219" t="s">
        <v>4784</v>
      </c>
      <c r="CO219">
        <v>31</v>
      </c>
      <c r="CP219" t="s">
        <v>4809</v>
      </c>
      <c r="CQ219" t="s">
        <v>282</v>
      </c>
      <c r="CR219" t="s">
        <v>4290</v>
      </c>
      <c r="CU219" t="s">
        <v>4851</v>
      </c>
      <c r="CW219">
        <v>0</v>
      </c>
      <c r="CY219">
        <v>4</v>
      </c>
      <c r="CZ219" t="s">
        <v>271</v>
      </c>
      <c r="DA219">
        <v>22</v>
      </c>
      <c r="DB219">
        <v>10</v>
      </c>
      <c r="DC219" t="s">
        <v>1609</v>
      </c>
      <c r="DD219">
        <v>-25</v>
      </c>
      <c r="DK219">
        <v>0</v>
      </c>
      <c r="DL219" s="4">
        <v>44463</v>
      </c>
      <c r="DM219">
        <v>20177</v>
      </c>
      <c r="DN219">
        <v>2021</v>
      </c>
      <c r="DO219">
        <v>0</v>
      </c>
      <c r="DQ219">
        <v>79539</v>
      </c>
      <c r="DR219">
        <v>81</v>
      </c>
      <c r="DU219" t="s">
        <v>274</v>
      </c>
      <c r="DV219" t="s">
        <v>257</v>
      </c>
      <c r="DX219">
        <v>31</v>
      </c>
      <c r="DY219" t="s">
        <v>4290</v>
      </c>
      <c r="EB219" t="s">
        <v>2252</v>
      </c>
      <c r="EE219">
        <v>0</v>
      </c>
      <c r="EF219" t="s">
        <v>4852</v>
      </c>
      <c r="EG219" t="s">
        <v>422</v>
      </c>
      <c r="EH219">
        <v>0</v>
      </c>
      <c r="EI219" t="s">
        <v>2341</v>
      </c>
      <c r="EJ219" t="s">
        <v>340</v>
      </c>
      <c r="EK219" t="s">
        <v>4853</v>
      </c>
      <c r="EL219" t="s">
        <v>4854</v>
      </c>
      <c r="EM219" t="s">
        <v>4855</v>
      </c>
      <c r="EN219" t="s">
        <v>4853</v>
      </c>
      <c r="EO219" t="s">
        <v>269</v>
      </c>
      <c r="EP219" t="s">
        <v>4856</v>
      </c>
      <c r="EQ219">
        <v>0</v>
      </c>
      <c r="ER219" t="s">
        <v>346</v>
      </c>
      <c r="ET219" t="s">
        <v>3431</v>
      </c>
      <c r="EU219">
        <v>4</v>
      </c>
      <c r="EV219" t="s">
        <v>274</v>
      </c>
      <c r="EW219" t="s">
        <v>3431</v>
      </c>
      <c r="EX219" t="s">
        <v>1251</v>
      </c>
      <c r="EY219" t="s">
        <v>772</v>
      </c>
      <c r="FB219" t="s">
        <v>499</v>
      </c>
      <c r="FC219" t="s">
        <v>4857</v>
      </c>
      <c r="FE219">
        <v>0</v>
      </c>
      <c r="FF219">
        <v>10</v>
      </c>
      <c r="FL219">
        <v>0</v>
      </c>
      <c r="FN219">
        <v>0</v>
      </c>
      <c r="FQ219">
        <v>0</v>
      </c>
      <c r="FS219" t="s">
        <v>462</v>
      </c>
      <c r="FV219" t="s">
        <v>463</v>
      </c>
      <c r="FY219">
        <v>0</v>
      </c>
      <c r="GA219">
        <v>31.1</v>
      </c>
      <c r="GB219">
        <v>-21</v>
      </c>
      <c r="GC219">
        <v>0</v>
      </c>
      <c r="GE219" t="s">
        <v>355</v>
      </c>
      <c r="GF219">
        <v>0</v>
      </c>
      <c r="GI219">
        <v>1.6</v>
      </c>
      <c r="GJ219">
        <v>0</v>
      </c>
      <c r="GK219">
        <v>0</v>
      </c>
      <c r="GM219" t="s">
        <v>4858</v>
      </c>
      <c r="GP219" t="s">
        <v>2349</v>
      </c>
      <c r="GR219">
        <v>6</v>
      </c>
      <c r="HA219" t="s">
        <v>2084</v>
      </c>
      <c r="HC219" t="s">
        <v>313</v>
      </c>
      <c r="HD219" t="s">
        <v>294</v>
      </c>
      <c r="HE219" t="s">
        <v>4859</v>
      </c>
      <c r="HF219">
        <v>0</v>
      </c>
      <c r="HG219">
        <v>11</v>
      </c>
      <c r="HH219">
        <v>10</v>
      </c>
      <c r="HI219" t="s">
        <v>275</v>
      </c>
      <c r="HL219">
        <v>4</v>
      </c>
      <c r="HM219" t="s">
        <v>4565</v>
      </c>
      <c r="HO219" t="s">
        <v>4299</v>
      </c>
      <c r="HP219" t="s">
        <v>4860</v>
      </c>
      <c r="HQ219" t="s">
        <v>4861</v>
      </c>
      <c r="HR219" t="s">
        <v>4862</v>
      </c>
      <c r="HT219" t="s">
        <v>4863</v>
      </c>
      <c r="HW219">
        <v>-45</v>
      </c>
      <c r="HX219">
        <v>4030883</v>
      </c>
      <c r="HZ219">
        <v>4030810</v>
      </c>
      <c r="IC219">
        <v>-0.5</v>
      </c>
      <c r="ID219">
        <v>1</v>
      </c>
      <c r="IM219">
        <v>79</v>
      </c>
      <c r="IU219">
        <v>4</v>
      </c>
      <c r="IV219">
        <f>IF(AND(Table1[[#This Row],[R/P]]="P",Table1[[#This Row],[PaRes]]&lt;&gt;"SCRBL",Table1[[#This Row],[PaRes]]&lt;&gt;"RUN",Table1[[#This Row],[Penalty]]&lt;&gt;1),1,0)</f>
        <v>1</v>
      </c>
      <c r="IW219">
        <f>IF(AND(Table1[[#This Row],[Pass Play]]=1,Table1[[#This Row],[PaRes]]&lt;&gt;"SAC"),1,0)</f>
        <v>1</v>
      </c>
      <c r="IX219">
        <f>IF(Table1[[#This Row],[PaRes]]="COM",1,0)</f>
        <v>0</v>
      </c>
      <c r="IY219">
        <f>IF(Table1[[#This Row],[Pass Play]]=1,Table1[[#This Row],[Gn]],0)</f>
        <v>0</v>
      </c>
      <c r="IZ219">
        <f>IF(AND(Table1[[#This Row],[Pass Play]]=1,Table1[[#This Row],[EFF]]="Y"),1,0)</f>
        <v>0</v>
      </c>
      <c r="JA219">
        <f>IF(AND(Table1[[#This Row],[Pass Play]]=1,Table1[[#This Row],[EFF]]="Y"),Table1[[#This Row],[Gn]],0)</f>
        <v>0</v>
      </c>
      <c r="JB219">
        <f>IF(AND(Table1[[#This Row],[Pass Play]]=1,Table1[[#This Row],[Gn]]&gt;=15),1,0)</f>
        <v>0</v>
      </c>
      <c r="JC219">
        <f>IF(AND(Table1[[#This Row],[Pass Play]]=1,Table1[[#This Row],[Big Play Passes]]=1),Table1[[#This Row],[Gn]],0)</f>
        <v>0</v>
      </c>
      <c r="JD219">
        <f>IF(AND(OR(Table1[[#This Row],[R/P]]="R",Table1[[#This Row],[PaRes]]="SCRBL",Table1[[#This Row],[PaRes]]="RUN"),Table1[[#This Row],[Penalty]]&lt;&gt;1),1,0)</f>
        <v>0</v>
      </c>
      <c r="JE219">
        <f>IF(Table1[[#This Row],[Rush Attempts]]=1,Table1[[#This Row],[Gn]],0)</f>
        <v>0</v>
      </c>
      <c r="JF219">
        <f>IF(AND(Table1[[#This Row],[Rush Attempts]]=1,Table1[[#This Row],[EFF]]="Y"),1,0)</f>
        <v>0</v>
      </c>
      <c r="JG219">
        <f>IF(AND(Table1[[#This Row],[Rush Attempts]]=1,Table1[[#This Row],[EFF]]="Y"),Table1[[#This Row],[Gn]],0)</f>
        <v>0</v>
      </c>
      <c r="JH219">
        <f>IF(AND(Table1[[#This Row],[Rush Attempts]]=1,Table1[[#This Row],[Gn]]&gt;=10),1,0)</f>
        <v>0</v>
      </c>
      <c r="JI219">
        <f>IF(AND(Table1[[#This Row],[Rush Attempts]]=1,Table1[[#This Row],[Big Play Run]]=1),Table1[[#This Row],[Gn]],0)</f>
        <v>0</v>
      </c>
      <c r="JJ219">
        <f>IF(Table1[[#This Row],[PaRes]]="SAC",1,0)</f>
        <v>0</v>
      </c>
      <c r="JK219">
        <f>IF(Table1[[#This Row],[Sacks]]=1,Table1[[#This Row],[Gn]],0)</f>
        <v>0</v>
      </c>
      <c r="JL219">
        <f>IF(Table1[[#This Row],[PaRes]]="INT",1,0)</f>
        <v>0</v>
      </c>
      <c r="JM219">
        <f>IF(Table1[[#This Row],[pff_PENALTY]]&lt;&gt;"",1,0)</f>
        <v>0</v>
      </c>
      <c r="JN219">
        <f>Table1[[#This Row],[pff_PENYARDS]]</f>
        <v>0</v>
      </c>
      <c r="JO219">
        <f>IF(Table1[[#This Row],[S/End]]="TD",1,0)</f>
        <v>0</v>
      </c>
      <c r="JP219">
        <f>IF(OR(Table1[[#This Row],[S/End]]="FGGD"),1,0)</f>
        <v>0</v>
      </c>
      <c r="JQ219">
        <f>IF(OR(Table1[[#This Row],[S/End]]="FUM",Table1[[#This Row],[S/End]]="INT"),1,0)</f>
        <v>0</v>
      </c>
      <c r="JR219">
        <f>IF(AND(Table1[[#This Row],[Touchdown]]=1,Table1[[#This Row],[Pass Play]]=1),1,0)</f>
        <v>0</v>
      </c>
      <c r="JS219">
        <f t="shared" si="11"/>
        <v>0</v>
      </c>
      <c r="JT219">
        <f>IF(AND(OR(Table1[[#This Row],[Pass Play]]=1,Table1[[#This Row],[Rush Attempts]]=1),Table1[[#This Row],[Dn]]=3),1,0)</f>
        <v>0</v>
      </c>
      <c r="JU219">
        <f>IF(AND(Table1[[#This Row],[3rd down attempt]]=1,Table1[[#This Row],[EFF]]="Y"),1,0)</f>
        <v>0</v>
      </c>
      <c r="JV219">
        <f>IF(AND(Table1[[#This Row],[3rd down attempt]]=1,Table1[[#This Row],[Dist]]&gt;=7),1,0)</f>
        <v>0</v>
      </c>
      <c r="JW219">
        <f>IF(AND(OR(Table1[[#This Row],[Pass Play]]=1,Table1[[#This Row],[Rush Attempts]]=1),Table1[[#This Row],[Dn]]=4),1,0)</f>
        <v>0</v>
      </c>
      <c r="JX219">
        <f>IF(AND(Table1[[#This Row],[4th down attempt]]=1,Table1[[#This Row],[EFF]]="Y"),1,0)</f>
        <v>0</v>
      </c>
      <c r="JY219">
        <f>IF(AND(OR(Table1[[#This Row],[Pass Play]]=1,Table1[[#This Row],[Rush Attempts]]=1),Table1[[#This Row],[FPos]]&gt;=0,Table1[[#This Row],[FPos]]&lt;=20),1,0)</f>
        <v>0</v>
      </c>
      <c r="JZ219">
        <f>IF(AND(OR(Table1[[#This Row],[Pass Play]]=1,Table1[[#This Row],[Rush Attempts]]=1),Table1[[#This Row],[Dist]]&lt;=Table1[[#This Row],[Gn]]),1,0)</f>
        <v>0</v>
      </c>
      <c r="KA219">
        <f>IF(Table1[[#This Row],[S/End]]&lt;&gt;"",1,0)</f>
        <v>0</v>
      </c>
      <c r="KB219">
        <f>IF(Table1[[#This Row],[S/End]]="TD",1,0)</f>
        <v>0</v>
      </c>
      <c r="KC219">
        <f>IF(Table1[[#This Row],[S/End]]="FGGD",1,0)</f>
        <v>0</v>
      </c>
      <c r="KD219">
        <f>IF(AND(OR(Table1[[#This Row],[Pass Play]]=1,Table1[[#This Row],[Rush Attempts]]=1),Table1[[#This Row],[Gn]]&lt;0),1,0)</f>
        <v>0</v>
      </c>
      <c r="KE219" s="375">
        <f>IF(AND(Table1[[#This Row],[pff_DRVENDPSN]]=3,Table1[[#This Row],[pff_DRVENDEVENT]]="PUNT"),1,0)</f>
        <v>0</v>
      </c>
    </row>
    <row r="220" spans="1:291" hidden="1">
      <c r="A220">
        <v>28</v>
      </c>
      <c r="B220">
        <v>2104</v>
      </c>
      <c r="C220" t="s">
        <v>14478</v>
      </c>
      <c r="D220">
        <v>2</v>
      </c>
      <c r="E220">
        <v>2</v>
      </c>
      <c r="F220">
        <v>10</v>
      </c>
      <c r="G220">
        <v>8</v>
      </c>
      <c r="H220">
        <v>-45</v>
      </c>
      <c r="J220" t="s">
        <v>254</v>
      </c>
      <c r="K220">
        <v>11</v>
      </c>
      <c r="L220">
        <v>11</v>
      </c>
      <c r="M220" t="s">
        <v>1429</v>
      </c>
      <c r="N220" t="s">
        <v>827</v>
      </c>
      <c r="P220" t="s">
        <v>1430</v>
      </c>
      <c r="W220" t="s">
        <v>257</v>
      </c>
      <c r="X220" t="s">
        <v>4865</v>
      </c>
      <c r="AE220" t="s">
        <v>4866</v>
      </c>
      <c r="AF220" t="s">
        <v>4867</v>
      </c>
      <c r="AG220" t="s">
        <v>4865</v>
      </c>
      <c r="AH220" t="s">
        <v>257</v>
      </c>
      <c r="AJ220">
        <v>5</v>
      </c>
      <c r="AP220">
        <v>5</v>
      </c>
      <c r="BJ220" t="s">
        <v>274</v>
      </c>
      <c r="BQ220">
        <f t="shared" si="9"/>
        <v>0</v>
      </c>
      <c r="BR220">
        <f t="shared" si="10"/>
        <v>2</v>
      </c>
      <c r="BT220" t="s">
        <v>275</v>
      </c>
      <c r="BV220">
        <v>10</v>
      </c>
      <c r="BX220">
        <v>0</v>
      </c>
      <c r="BY220" t="s">
        <v>4868</v>
      </c>
      <c r="CD220" s="3">
        <v>0.12291666666666667</v>
      </c>
      <c r="CF220" t="s">
        <v>4869</v>
      </c>
      <c r="CJ220">
        <v>0</v>
      </c>
      <c r="CK220" t="s">
        <v>4870</v>
      </c>
      <c r="CL220" s="4">
        <v>38414</v>
      </c>
      <c r="CM220" t="s">
        <v>4871</v>
      </c>
      <c r="CN220" t="s">
        <v>4784</v>
      </c>
      <c r="CO220">
        <v>31</v>
      </c>
      <c r="CQ220" t="s">
        <v>269</v>
      </c>
      <c r="CR220" t="s">
        <v>4290</v>
      </c>
      <c r="CU220" t="s">
        <v>4872</v>
      </c>
      <c r="CW220">
        <v>1</v>
      </c>
      <c r="CY220">
        <v>5</v>
      </c>
      <c r="CZ220" t="s">
        <v>271</v>
      </c>
      <c r="DA220">
        <v>22</v>
      </c>
      <c r="DB220">
        <v>10</v>
      </c>
      <c r="DC220" t="s">
        <v>1609</v>
      </c>
      <c r="DD220">
        <v>-25</v>
      </c>
      <c r="DF220" t="s">
        <v>4740</v>
      </c>
      <c r="DK220">
        <v>8</v>
      </c>
      <c r="DL220" s="4">
        <v>44463</v>
      </c>
      <c r="DM220">
        <v>20177</v>
      </c>
      <c r="DN220">
        <v>2021</v>
      </c>
      <c r="DO220">
        <v>0</v>
      </c>
      <c r="DQ220">
        <v>79539</v>
      </c>
      <c r="DR220">
        <v>82</v>
      </c>
      <c r="DU220" t="s">
        <v>274</v>
      </c>
      <c r="DV220" t="s">
        <v>257</v>
      </c>
      <c r="DX220">
        <v>31</v>
      </c>
      <c r="DY220" t="s">
        <v>4290</v>
      </c>
      <c r="EE220">
        <v>0</v>
      </c>
      <c r="EF220" t="s">
        <v>2233</v>
      </c>
      <c r="EG220" t="s">
        <v>383</v>
      </c>
      <c r="EH220">
        <v>0</v>
      </c>
      <c r="EI220" t="s">
        <v>1441</v>
      </c>
      <c r="EJ220" t="s">
        <v>340</v>
      </c>
      <c r="EK220" t="s">
        <v>4853</v>
      </c>
      <c r="EL220" t="s">
        <v>4873</v>
      </c>
      <c r="EM220" t="s">
        <v>4874</v>
      </c>
      <c r="EO220" t="s">
        <v>282</v>
      </c>
      <c r="EP220" t="s">
        <v>2238</v>
      </c>
      <c r="EQ220">
        <v>0</v>
      </c>
      <c r="FE220">
        <v>0</v>
      </c>
      <c r="FF220">
        <v>7</v>
      </c>
      <c r="FG220" t="s">
        <v>621</v>
      </c>
      <c r="FI220" t="s">
        <v>621</v>
      </c>
      <c r="FL220">
        <v>0</v>
      </c>
      <c r="FN220">
        <v>0</v>
      </c>
      <c r="FQ220">
        <v>0</v>
      </c>
      <c r="FS220" t="s">
        <v>395</v>
      </c>
      <c r="FU220" t="s">
        <v>257</v>
      </c>
      <c r="FV220" t="s">
        <v>396</v>
      </c>
      <c r="FW220" t="s">
        <v>4875</v>
      </c>
      <c r="FX220" t="s">
        <v>1897</v>
      </c>
      <c r="FY220">
        <v>1</v>
      </c>
      <c r="GA220">
        <v>31.1</v>
      </c>
      <c r="GB220">
        <v>-21</v>
      </c>
      <c r="GC220">
        <v>0</v>
      </c>
      <c r="GE220" t="s">
        <v>355</v>
      </c>
      <c r="GF220">
        <v>0</v>
      </c>
      <c r="GJ220">
        <v>0</v>
      </c>
      <c r="GK220">
        <v>0</v>
      </c>
      <c r="GM220" t="s">
        <v>4876</v>
      </c>
      <c r="GO220">
        <v>2</v>
      </c>
      <c r="HA220" t="s">
        <v>4877</v>
      </c>
      <c r="HC220" t="s">
        <v>294</v>
      </c>
      <c r="HD220" t="s">
        <v>294</v>
      </c>
      <c r="HF220">
        <v>0</v>
      </c>
      <c r="HG220">
        <v>11</v>
      </c>
      <c r="HH220">
        <v>10</v>
      </c>
      <c r="HI220" t="s">
        <v>275</v>
      </c>
      <c r="HL220">
        <v>3</v>
      </c>
      <c r="HP220" t="s">
        <v>4878</v>
      </c>
      <c r="HQ220" t="s">
        <v>4879</v>
      </c>
      <c r="HR220" t="s">
        <v>4880</v>
      </c>
      <c r="HW220">
        <v>47</v>
      </c>
      <c r="HX220">
        <v>4030906</v>
      </c>
      <c r="HZ220">
        <v>4030883</v>
      </c>
      <c r="IC220">
        <v>0</v>
      </c>
      <c r="ID220">
        <v>0</v>
      </c>
      <c r="IM220">
        <v>80</v>
      </c>
      <c r="IQ220" t="s">
        <v>4740</v>
      </c>
      <c r="IU220">
        <v>4</v>
      </c>
      <c r="IV220">
        <f>IF(AND(Table1[[#This Row],[R/P]]="P",Table1[[#This Row],[PaRes]]&lt;&gt;"SCRBL",Table1[[#This Row],[PaRes]]&lt;&gt;"RUN",Table1[[#This Row],[Penalty]]&lt;&gt;1),1,0)</f>
        <v>0</v>
      </c>
      <c r="IW220">
        <f>IF(AND(Table1[[#This Row],[Pass Play]]=1,Table1[[#This Row],[PaRes]]&lt;&gt;"SAC"),1,0)</f>
        <v>0</v>
      </c>
      <c r="IX220">
        <f>IF(Table1[[#This Row],[PaRes]]="COM",1,0)</f>
        <v>0</v>
      </c>
      <c r="IY220">
        <f>IF(Table1[[#This Row],[Pass Play]]=1,Table1[[#This Row],[Gn]],0)</f>
        <v>0</v>
      </c>
      <c r="IZ220">
        <f>IF(AND(Table1[[#This Row],[Pass Play]]=1,Table1[[#This Row],[EFF]]="Y"),1,0)</f>
        <v>0</v>
      </c>
      <c r="JA220">
        <f>IF(AND(Table1[[#This Row],[Pass Play]]=1,Table1[[#This Row],[EFF]]="Y"),Table1[[#This Row],[Gn]],0)</f>
        <v>0</v>
      </c>
      <c r="JB220">
        <f>IF(AND(Table1[[#This Row],[Pass Play]]=1,Table1[[#This Row],[Gn]]&gt;=15),1,0)</f>
        <v>0</v>
      </c>
      <c r="JC220">
        <f>IF(AND(Table1[[#This Row],[Pass Play]]=1,Table1[[#This Row],[Big Play Passes]]=1),Table1[[#This Row],[Gn]],0)</f>
        <v>0</v>
      </c>
      <c r="JD220">
        <f>IF(AND(OR(Table1[[#This Row],[R/P]]="R",Table1[[#This Row],[PaRes]]="SCRBL",Table1[[#This Row],[PaRes]]="RUN"),Table1[[#This Row],[Penalty]]&lt;&gt;1),1,0)</f>
        <v>1</v>
      </c>
      <c r="JE220">
        <f>IF(Table1[[#This Row],[Rush Attempts]]=1,Table1[[#This Row],[Gn]],0)</f>
        <v>8</v>
      </c>
      <c r="JF220">
        <f>IF(AND(Table1[[#This Row],[Rush Attempts]]=1,Table1[[#This Row],[EFF]]="Y"),1,0)</f>
        <v>1</v>
      </c>
      <c r="JG220">
        <f>IF(AND(Table1[[#This Row],[Rush Attempts]]=1,Table1[[#This Row],[EFF]]="Y"),Table1[[#This Row],[Gn]],0)</f>
        <v>8</v>
      </c>
      <c r="JH220">
        <f>IF(AND(Table1[[#This Row],[Rush Attempts]]=1,Table1[[#This Row],[Gn]]&gt;=10),1,0)</f>
        <v>0</v>
      </c>
      <c r="JI220">
        <f>IF(AND(Table1[[#This Row],[Rush Attempts]]=1,Table1[[#This Row],[Big Play Run]]=1),Table1[[#This Row],[Gn]],0)</f>
        <v>0</v>
      </c>
      <c r="JJ220">
        <f>IF(Table1[[#This Row],[PaRes]]="SAC",1,0)</f>
        <v>0</v>
      </c>
      <c r="JK220">
        <f>IF(Table1[[#This Row],[Sacks]]=1,Table1[[#This Row],[Gn]],0)</f>
        <v>0</v>
      </c>
      <c r="JL220">
        <f>IF(Table1[[#This Row],[PaRes]]="INT",1,0)</f>
        <v>0</v>
      </c>
      <c r="JM220">
        <f>IF(Table1[[#This Row],[pff_PENALTY]]&lt;&gt;"",1,0)</f>
        <v>0</v>
      </c>
      <c r="JN220">
        <f>Table1[[#This Row],[pff_PENYARDS]]</f>
        <v>0</v>
      </c>
      <c r="JO220">
        <f>IF(Table1[[#This Row],[S/End]]="TD",1,0)</f>
        <v>0</v>
      </c>
      <c r="JP220">
        <f>IF(OR(Table1[[#This Row],[S/End]]="FGGD"),1,0)</f>
        <v>0</v>
      </c>
      <c r="JQ220">
        <f>IF(OR(Table1[[#This Row],[S/End]]="FUM",Table1[[#This Row],[S/End]]="INT"),1,0)</f>
        <v>0</v>
      </c>
      <c r="JR220">
        <f>IF(AND(Table1[[#This Row],[Touchdown]]=1,Table1[[#This Row],[Pass Play]]=1),1,0)</f>
        <v>0</v>
      </c>
      <c r="JS220">
        <f t="shared" si="11"/>
        <v>0</v>
      </c>
      <c r="JT220">
        <f>IF(AND(OR(Table1[[#This Row],[Pass Play]]=1,Table1[[#This Row],[Rush Attempts]]=1),Table1[[#This Row],[Dn]]=3),1,0)</f>
        <v>0</v>
      </c>
      <c r="JU220">
        <f>IF(AND(Table1[[#This Row],[3rd down attempt]]=1,Table1[[#This Row],[EFF]]="Y"),1,0)</f>
        <v>0</v>
      </c>
      <c r="JV220">
        <f>IF(AND(Table1[[#This Row],[3rd down attempt]]=1,Table1[[#This Row],[Dist]]&gt;=7),1,0)</f>
        <v>0</v>
      </c>
      <c r="JW220">
        <f>IF(AND(OR(Table1[[#This Row],[Pass Play]]=1,Table1[[#This Row],[Rush Attempts]]=1),Table1[[#This Row],[Dn]]=4),1,0)</f>
        <v>0</v>
      </c>
      <c r="JX220">
        <f>IF(AND(Table1[[#This Row],[4th down attempt]]=1,Table1[[#This Row],[EFF]]="Y"),1,0)</f>
        <v>0</v>
      </c>
      <c r="JY220">
        <f>IF(AND(OR(Table1[[#This Row],[Pass Play]]=1,Table1[[#This Row],[Rush Attempts]]=1),Table1[[#This Row],[FPos]]&gt;=0,Table1[[#This Row],[FPos]]&lt;=20),1,0)</f>
        <v>0</v>
      </c>
      <c r="JZ220">
        <f>IF(AND(OR(Table1[[#This Row],[Pass Play]]=1,Table1[[#This Row],[Rush Attempts]]=1),Table1[[#This Row],[Dist]]&lt;=Table1[[#This Row],[Gn]]),1,0)</f>
        <v>0</v>
      </c>
      <c r="KA220">
        <f>IF(Table1[[#This Row],[S/End]]&lt;&gt;"",1,0)</f>
        <v>0</v>
      </c>
      <c r="KB220">
        <f>IF(Table1[[#This Row],[S/End]]="TD",1,0)</f>
        <v>0</v>
      </c>
      <c r="KC220">
        <f>IF(Table1[[#This Row],[S/End]]="FGGD",1,0)</f>
        <v>0</v>
      </c>
      <c r="KD220">
        <f>IF(AND(OR(Table1[[#This Row],[Pass Play]]=1,Table1[[#This Row],[Rush Attempts]]=1),Table1[[#This Row],[Gn]]&lt;0),1,0)</f>
        <v>0</v>
      </c>
      <c r="KE220" s="375">
        <f>IF(AND(Table1[[#This Row],[pff_DRVENDPSN]]=3,Table1[[#This Row],[pff_DRVENDEVENT]]="PUNT"),1,0)</f>
        <v>0</v>
      </c>
    </row>
    <row r="221" spans="1:291" hidden="1">
      <c r="A221">
        <v>29</v>
      </c>
      <c r="B221">
        <v>2104</v>
      </c>
      <c r="C221" t="s">
        <v>14478</v>
      </c>
      <c r="D221">
        <v>2</v>
      </c>
      <c r="E221">
        <v>3</v>
      </c>
      <c r="F221">
        <v>2</v>
      </c>
      <c r="G221">
        <v>4</v>
      </c>
      <c r="H221">
        <v>47</v>
      </c>
      <c r="J221" t="s">
        <v>254</v>
      </c>
      <c r="K221">
        <v>12</v>
      </c>
      <c r="L221" t="s">
        <v>438</v>
      </c>
      <c r="M221" t="s">
        <v>4529</v>
      </c>
      <c r="N221" t="s">
        <v>440</v>
      </c>
      <c r="P221" t="s">
        <v>2462</v>
      </c>
      <c r="Q221" t="s">
        <v>871</v>
      </c>
      <c r="W221" t="s">
        <v>257</v>
      </c>
      <c r="X221" t="s">
        <v>4530</v>
      </c>
      <c r="AE221" t="s">
        <v>3793</v>
      </c>
      <c r="AF221" t="s">
        <v>3794</v>
      </c>
      <c r="AG221" t="s">
        <v>4530</v>
      </c>
      <c r="AH221" t="s">
        <v>257</v>
      </c>
      <c r="AJ221">
        <v>5</v>
      </c>
      <c r="AP221">
        <v>5</v>
      </c>
      <c r="AY221">
        <v>4</v>
      </c>
      <c r="BJ221" t="s">
        <v>274</v>
      </c>
      <c r="BQ221">
        <f t="shared" si="9"/>
        <v>0</v>
      </c>
      <c r="BR221">
        <f t="shared" si="10"/>
        <v>2</v>
      </c>
      <c r="BT221" t="s">
        <v>275</v>
      </c>
      <c r="BV221">
        <v>10</v>
      </c>
      <c r="BX221">
        <v>0</v>
      </c>
      <c r="BY221" t="s">
        <v>4882</v>
      </c>
      <c r="CD221" s="3">
        <v>9.5138888888888884E-2</v>
      </c>
      <c r="CF221" t="s">
        <v>4883</v>
      </c>
      <c r="CJ221">
        <v>0</v>
      </c>
      <c r="CK221" t="s">
        <v>4884</v>
      </c>
      <c r="CL221" s="4">
        <v>38414</v>
      </c>
      <c r="CM221" t="s">
        <v>4885</v>
      </c>
      <c r="CN221" t="s">
        <v>4784</v>
      </c>
      <c r="CO221">
        <v>31</v>
      </c>
      <c r="CQ221" t="s">
        <v>269</v>
      </c>
      <c r="CR221" t="s">
        <v>4290</v>
      </c>
      <c r="CU221" t="s">
        <v>4886</v>
      </c>
      <c r="CW221">
        <v>0</v>
      </c>
      <c r="CY221">
        <v>6</v>
      </c>
      <c r="CZ221" t="s">
        <v>271</v>
      </c>
      <c r="DA221">
        <v>22</v>
      </c>
      <c r="DB221">
        <v>10</v>
      </c>
      <c r="DC221" t="s">
        <v>1609</v>
      </c>
      <c r="DD221">
        <v>-25</v>
      </c>
      <c r="DF221" t="s">
        <v>4565</v>
      </c>
      <c r="DK221">
        <v>4</v>
      </c>
      <c r="DL221" s="4">
        <v>44463</v>
      </c>
      <c r="DM221">
        <v>20177</v>
      </c>
      <c r="DN221">
        <v>2021</v>
      </c>
      <c r="DO221">
        <v>0</v>
      </c>
      <c r="DQ221">
        <v>79539</v>
      </c>
      <c r="DR221">
        <v>83</v>
      </c>
      <c r="DU221" t="s">
        <v>274</v>
      </c>
      <c r="DV221" t="s">
        <v>257</v>
      </c>
      <c r="DX221">
        <v>31</v>
      </c>
      <c r="DY221" t="s">
        <v>4290</v>
      </c>
      <c r="EE221">
        <v>0</v>
      </c>
      <c r="EF221" t="s">
        <v>2504</v>
      </c>
      <c r="EG221" t="s">
        <v>383</v>
      </c>
      <c r="EH221">
        <v>1</v>
      </c>
      <c r="EJ221" t="s">
        <v>454</v>
      </c>
      <c r="EK221" t="s">
        <v>4887</v>
      </c>
      <c r="EL221" t="s">
        <v>4888</v>
      </c>
      <c r="EM221" t="s">
        <v>4889</v>
      </c>
      <c r="EN221" t="s">
        <v>4890</v>
      </c>
      <c r="EO221" t="s">
        <v>282</v>
      </c>
      <c r="EP221" t="s">
        <v>4891</v>
      </c>
      <c r="EQ221">
        <v>0</v>
      </c>
      <c r="ET221" t="s">
        <v>4892</v>
      </c>
      <c r="FE221">
        <v>0</v>
      </c>
      <c r="FF221">
        <v>7</v>
      </c>
      <c r="FG221" t="s">
        <v>621</v>
      </c>
      <c r="FI221" t="s">
        <v>621</v>
      </c>
      <c r="FJ221" t="s">
        <v>4893</v>
      </c>
      <c r="FL221">
        <v>0</v>
      </c>
      <c r="FN221">
        <v>0</v>
      </c>
      <c r="FQ221">
        <v>0</v>
      </c>
      <c r="FS221" t="s">
        <v>462</v>
      </c>
      <c r="FU221" t="s">
        <v>257</v>
      </c>
      <c r="FV221" t="s">
        <v>777</v>
      </c>
      <c r="FW221" t="s">
        <v>397</v>
      </c>
      <c r="FX221" t="s">
        <v>2413</v>
      </c>
      <c r="FY221">
        <v>0</v>
      </c>
      <c r="GA221">
        <v>31.1</v>
      </c>
      <c r="GB221">
        <v>-21</v>
      </c>
      <c r="GC221">
        <v>0</v>
      </c>
      <c r="GD221" t="s">
        <v>465</v>
      </c>
      <c r="GE221" t="s">
        <v>355</v>
      </c>
      <c r="GF221">
        <v>0</v>
      </c>
      <c r="GG221" t="s">
        <v>466</v>
      </c>
      <c r="GJ221">
        <v>1</v>
      </c>
      <c r="GK221">
        <v>0</v>
      </c>
      <c r="GM221" t="s">
        <v>4894</v>
      </c>
      <c r="GO221">
        <v>2</v>
      </c>
      <c r="HA221" t="s">
        <v>4895</v>
      </c>
      <c r="HC221" t="s">
        <v>294</v>
      </c>
      <c r="HD221" t="s">
        <v>294</v>
      </c>
      <c r="HF221">
        <v>0</v>
      </c>
      <c r="HG221">
        <v>12</v>
      </c>
      <c r="HH221">
        <v>10</v>
      </c>
      <c r="HI221" t="s">
        <v>275</v>
      </c>
      <c r="HL221">
        <v>1</v>
      </c>
      <c r="HW221">
        <v>43</v>
      </c>
      <c r="HX221">
        <v>4030938</v>
      </c>
      <c r="HY221" t="s">
        <v>4859</v>
      </c>
      <c r="HZ221">
        <v>4030906</v>
      </c>
      <c r="IC221">
        <v>0.5</v>
      </c>
      <c r="ID221">
        <v>1</v>
      </c>
      <c r="IM221">
        <v>81</v>
      </c>
      <c r="IQ221" t="s">
        <v>4565</v>
      </c>
      <c r="IU221">
        <v>4</v>
      </c>
      <c r="IV221">
        <f>IF(AND(Table1[[#This Row],[R/P]]="P",Table1[[#This Row],[PaRes]]&lt;&gt;"SCRBL",Table1[[#This Row],[PaRes]]&lt;&gt;"RUN",Table1[[#This Row],[Penalty]]&lt;&gt;1),1,0)</f>
        <v>0</v>
      </c>
      <c r="IW221">
        <f>IF(AND(Table1[[#This Row],[Pass Play]]=1,Table1[[#This Row],[PaRes]]&lt;&gt;"SAC"),1,0)</f>
        <v>0</v>
      </c>
      <c r="IX221">
        <f>IF(Table1[[#This Row],[PaRes]]="COM",1,0)</f>
        <v>0</v>
      </c>
      <c r="IY221">
        <f>IF(Table1[[#This Row],[Pass Play]]=1,Table1[[#This Row],[Gn]],0)</f>
        <v>0</v>
      </c>
      <c r="IZ221">
        <f>IF(AND(Table1[[#This Row],[Pass Play]]=1,Table1[[#This Row],[EFF]]="Y"),1,0)</f>
        <v>0</v>
      </c>
      <c r="JA221">
        <f>IF(AND(Table1[[#This Row],[Pass Play]]=1,Table1[[#This Row],[EFF]]="Y"),Table1[[#This Row],[Gn]],0)</f>
        <v>0</v>
      </c>
      <c r="JB221">
        <f>IF(AND(Table1[[#This Row],[Pass Play]]=1,Table1[[#This Row],[Gn]]&gt;=15),1,0)</f>
        <v>0</v>
      </c>
      <c r="JC221">
        <f>IF(AND(Table1[[#This Row],[Pass Play]]=1,Table1[[#This Row],[Big Play Passes]]=1),Table1[[#This Row],[Gn]],0)</f>
        <v>0</v>
      </c>
      <c r="JD221">
        <f>IF(AND(OR(Table1[[#This Row],[R/P]]="R",Table1[[#This Row],[PaRes]]="SCRBL",Table1[[#This Row],[PaRes]]="RUN"),Table1[[#This Row],[Penalty]]&lt;&gt;1),1,0)</f>
        <v>1</v>
      </c>
      <c r="JE221">
        <f>IF(Table1[[#This Row],[Rush Attempts]]=1,Table1[[#This Row],[Gn]],0)</f>
        <v>4</v>
      </c>
      <c r="JF221">
        <f>IF(AND(Table1[[#This Row],[Rush Attempts]]=1,Table1[[#This Row],[EFF]]="Y"),1,0)</f>
        <v>1</v>
      </c>
      <c r="JG221">
        <f>IF(AND(Table1[[#This Row],[Rush Attempts]]=1,Table1[[#This Row],[EFF]]="Y"),Table1[[#This Row],[Gn]],0)</f>
        <v>4</v>
      </c>
      <c r="JH221">
        <f>IF(AND(Table1[[#This Row],[Rush Attempts]]=1,Table1[[#This Row],[Gn]]&gt;=10),1,0)</f>
        <v>0</v>
      </c>
      <c r="JI221">
        <f>IF(AND(Table1[[#This Row],[Rush Attempts]]=1,Table1[[#This Row],[Big Play Run]]=1),Table1[[#This Row],[Gn]],0)</f>
        <v>0</v>
      </c>
      <c r="JJ221">
        <f>IF(Table1[[#This Row],[PaRes]]="SAC",1,0)</f>
        <v>0</v>
      </c>
      <c r="JK221">
        <f>IF(Table1[[#This Row],[Sacks]]=1,Table1[[#This Row],[Gn]],0)</f>
        <v>0</v>
      </c>
      <c r="JL221">
        <f>IF(Table1[[#This Row],[PaRes]]="INT",1,0)</f>
        <v>0</v>
      </c>
      <c r="JM221">
        <f>IF(Table1[[#This Row],[pff_PENALTY]]&lt;&gt;"",1,0)</f>
        <v>0</v>
      </c>
      <c r="JN221">
        <f>Table1[[#This Row],[pff_PENYARDS]]</f>
        <v>0</v>
      </c>
      <c r="JO221">
        <f>IF(Table1[[#This Row],[S/End]]="TD",1,0)</f>
        <v>0</v>
      </c>
      <c r="JP221">
        <f>IF(OR(Table1[[#This Row],[S/End]]="FGGD"),1,0)</f>
        <v>0</v>
      </c>
      <c r="JQ221">
        <f>IF(OR(Table1[[#This Row],[S/End]]="FUM",Table1[[#This Row],[S/End]]="INT"),1,0)</f>
        <v>0</v>
      </c>
      <c r="JR221">
        <f>IF(AND(Table1[[#This Row],[Touchdown]]=1,Table1[[#This Row],[Pass Play]]=1),1,0)</f>
        <v>0</v>
      </c>
      <c r="JS221">
        <f t="shared" si="11"/>
        <v>0</v>
      </c>
      <c r="JT221">
        <f>IF(AND(OR(Table1[[#This Row],[Pass Play]]=1,Table1[[#This Row],[Rush Attempts]]=1),Table1[[#This Row],[Dn]]=3),1,0)</f>
        <v>1</v>
      </c>
      <c r="JU221">
        <f>IF(AND(Table1[[#This Row],[3rd down attempt]]=1,Table1[[#This Row],[EFF]]="Y"),1,0)</f>
        <v>1</v>
      </c>
      <c r="JV221">
        <f>IF(AND(Table1[[#This Row],[3rd down attempt]]=1,Table1[[#This Row],[Dist]]&gt;=7),1,0)</f>
        <v>0</v>
      </c>
      <c r="JW221">
        <f>IF(AND(OR(Table1[[#This Row],[Pass Play]]=1,Table1[[#This Row],[Rush Attempts]]=1),Table1[[#This Row],[Dn]]=4),1,0)</f>
        <v>0</v>
      </c>
      <c r="JX221">
        <f>IF(AND(Table1[[#This Row],[4th down attempt]]=1,Table1[[#This Row],[EFF]]="Y"),1,0)</f>
        <v>0</v>
      </c>
      <c r="JY221">
        <f>IF(AND(OR(Table1[[#This Row],[Pass Play]]=1,Table1[[#This Row],[Rush Attempts]]=1),Table1[[#This Row],[FPos]]&gt;=0,Table1[[#This Row],[FPos]]&lt;=20),1,0)</f>
        <v>0</v>
      </c>
      <c r="JZ221">
        <f>IF(AND(OR(Table1[[#This Row],[Pass Play]]=1,Table1[[#This Row],[Rush Attempts]]=1),Table1[[#This Row],[Dist]]&lt;=Table1[[#This Row],[Gn]]),1,0)</f>
        <v>1</v>
      </c>
      <c r="KA221">
        <f>IF(Table1[[#This Row],[S/End]]&lt;&gt;"",1,0)</f>
        <v>0</v>
      </c>
      <c r="KB221">
        <f>IF(Table1[[#This Row],[S/End]]="TD",1,0)</f>
        <v>0</v>
      </c>
      <c r="KC221">
        <f>IF(Table1[[#This Row],[S/End]]="FGGD",1,0)</f>
        <v>0</v>
      </c>
      <c r="KD221">
        <f>IF(AND(OR(Table1[[#This Row],[Pass Play]]=1,Table1[[#This Row],[Rush Attempts]]=1),Table1[[#This Row],[Gn]]&lt;0),1,0)</f>
        <v>0</v>
      </c>
      <c r="KE221" s="375">
        <f>IF(AND(Table1[[#This Row],[pff_DRVENDPSN]]=3,Table1[[#This Row],[pff_DRVENDEVENT]]="PUNT"),1,0)</f>
        <v>0</v>
      </c>
    </row>
    <row r="222" spans="1:291" hidden="1">
      <c r="A222">
        <v>30</v>
      </c>
      <c r="B222">
        <v>2104</v>
      </c>
      <c r="C222" t="s">
        <v>14478</v>
      </c>
      <c r="D222">
        <v>2</v>
      </c>
      <c r="E222">
        <v>1</v>
      </c>
      <c r="F222">
        <v>10</v>
      </c>
      <c r="G222">
        <v>0</v>
      </c>
      <c r="H222">
        <v>43</v>
      </c>
      <c r="J222" t="s">
        <v>298</v>
      </c>
      <c r="K222">
        <v>11</v>
      </c>
      <c r="L222">
        <v>11</v>
      </c>
      <c r="M222" t="s">
        <v>2333</v>
      </c>
      <c r="N222" t="s">
        <v>1037</v>
      </c>
      <c r="P222" t="s">
        <v>274</v>
      </c>
      <c r="W222" t="s">
        <v>253</v>
      </c>
      <c r="X222" t="s">
        <v>4897</v>
      </c>
      <c r="Y222" t="s">
        <v>3162</v>
      </c>
      <c r="Z222" t="s">
        <v>4898</v>
      </c>
      <c r="AB222" t="s">
        <v>666</v>
      </c>
      <c r="AC222" t="s">
        <v>667</v>
      </c>
      <c r="AK222" t="s">
        <v>756</v>
      </c>
      <c r="AP222">
        <v>5</v>
      </c>
      <c r="BJ222" t="s">
        <v>274</v>
      </c>
      <c r="BQ222">
        <f t="shared" si="9"/>
        <v>1</v>
      </c>
      <c r="BR222">
        <f t="shared" si="10"/>
        <v>0</v>
      </c>
      <c r="BT222" t="s">
        <v>275</v>
      </c>
      <c r="BV222">
        <v>10</v>
      </c>
      <c r="BX222">
        <v>0</v>
      </c>
      <c r="BY222" t="s">
        <v>4899</v>
      </c>
      <c r="CA222">
        <v>0</v>
      </c>
      <c r="CD222" s="3">
        <v>7.9166666666666663E-2</v>
      </c>
      <c r="CE222" t="s">
        <v>257</v>
      </c>
      <c r="CF222" t="s">
        <v>4900</v>
      </c>
      <c r="CG222">
        <v>7</v>
      </c>
      <c r="CI222" t="s">
        <v>331</v>
      </c>
      <c r="CJ222">
        <v>0</v>
      </c>
      <c r="CK222" t="s">
        <v>4901</v>
      </c>
      <c r="CL222" s="4">
        <v>38414</v>
      </c>
      <c r="CM222" t="s">
        <v>4902</v>
      </c>
      <c r="CN222" t="s">
        <v>4903</v>
      </c>
      <c r="CO222">
        <v>31</v>
      </c>
      <c r="CP222" t="s">
        <v>4904</v>
      </c>
      <c r="CQ222" t="s">
        <v>282</v>
      </c>
      <c r="CR222" t="s">
        <v>4290</v>
      </c>
      <c r="CU222" t="s">
        <v>4905</v>
      </c>
      <c r="CW222">
        <v>0</v>
      </c>
      <c r="CY222">
        <v>7</v>
      </c>
      <c r="CZ222" t="s">
        <v>271</v>
      </c>
      <c r="DA222">
        <v>22</v>
      </c>
      <c r="DB222">
        <v>10</v>
      </c>
      <c r="DC222" t="s">
        <v>1609</v>
      </c>
      <c r="DD222">
        <v>-25</v>
      </c>
      <c r="DK222">
        <v>0</v>
      </c>
      <c r="DL222" s="4">
        <v>44463</v>
      </c>
      <c r="DM222">
        <v>20177</v>
      </c>
      <c r="DN222">
        <v>2021</v>
      </c>
      <c r="DO222">
        <v>0</v>
      </c>
      <c r="DQ222">
        <v>79539</v>
      </c>
      <c r="DR222">
        <v>84</v>
      </c>
      <c r="DU222" t="s">
        <v>274</v>
      </c>
      <c r="DV222" t="s">
        <v>257</v>
      </c>
      <c r="DX222">
        <v>31</v>
      </c>
      <c r="DY222" t="s">
        <v>4290</v>
      </c>
      <c r="EA222" t="s">
        <v>4906</v>
      </c>
      <c r="EB222" t="s">
        <v>1391</v>
      </c>
      <c r="EE222">
        <v>0</v>
      </c>
      <c r="EF222" t="s">
        <v>2340</v>
      </c>
      <c r="EG222" t="s">
        <v>422</v>
      </c>
      <c r="EH222">
        <v>0</v>
      </c>
      <c r="EI222" t="s">
        <v>2341</v>
      </c>
      <c r="EJ222" t="s">
        <v>340</v>
      </c>
      <c r="EK222" t="s">
        <v>486</v>
      </c>
      <c r="EL222" t="s">
        <v>4907</v>
      </c>
      <c r="EM222" t="s">
        <v>4908</v>
      </c>
      <c r="EN222" t="s">
        <v>1152</v>
      </c>
      <c r="EO222" t="s">
        <v>269</v>
      </c>
      <c r="EP222" t="s">
        <v>490</v>
      </c>
      <c r="EQ222">
        <v>0</v>
      </c>
      <c r="ER222" t="s">
        <v>346</v>
      </c>
      <c r="ET222" t="s">
        <v>4909</v>
      </c>
      <c r="EU222">
        <v>0</v>
      </c>
      <c r="EV222" t="s">
        <v>679</v>
      </c>
      <c r="EW222" t="s">
        <v>3431</v>
      </c>
      <c r="FC222" t="s">
        <v>4910</v>
      </c>
      <c r="FE222">
        <v>0</v>
      </c>
      <c r="FF222">
        <v>19</v>
      </c>
      <c r="FK222" t="s">
        <v>4911</v>
      </c>
      <c r="FL222">
        <v>0</v>
      </c>
      <c r="FN222">
        <v>1</v>
      </c>
      <c r="FO222" t="s">
        <v>4906</v>
      </c>
      <c r="FP222" t="s">
        <v>4912</v>
      </c>
      <c r="FQ222">
        <v>0</v>
      </c>
      <c r="FS222" t="s">
        <v>395</v>
      </c>
      <c r="FV222" t="s">
        <v>496</v>
      </c>
      <c r="FY222">
        <v>0</v>
      </c>
      <c r="GA222">
        <v>31.1</v>
      </c>
      <c r="GB222">
        <v>-21</v>
      </c>
      <c r="GC222">
        <v>0</v>
      </c>
      <c r="GE222" t="s">
        <v>355</v>
      </c>
      <c r="GF222">
        <v>0</v>
      </c>
      <c r="GH222">
        <v>2.8</v>
      </c>
      <c r="GI222">
        <v>3.8</v>
      </c>
      <c r="GJ222">
        <v>0</v>
      </c>
      <c r="GK222">
        <v>0</v>
      </c>
      <c r="GM222" t="s">
        <v>4913</v>
      </c>
      <c r="GQ222" t="s">
        <v>779</v>
      </c>
      <c r="HA222" t="s">
        <v>4914</v>
      </c>
      <c r="HC222" t="s">
        <v>313</v>
      </c>
      <c r="HD222" t="s">
        <v>294</v>
      </c>
      <c r="HE222" t="s">
        <v>1541</v>
      </c>
      <c r="HF222">
        <v>0</v>
      </c>
      <c r="HG222">
        <v>11</v>
      </c>
      <c r="HH222">
        <v>10</v>
      </c>
      <c r="HI222" t="s">
        <v>275</v>
      </c>
      <c r="HL222">
        <v>4</v>
      </c>
      <c r="HO222" t="s">
        <v>4299</v>
      </c>
      <c r="HP222" t="s">
        <v>4915</v>
      </c>
      <c r="HQ222" t="s">
        <v>4916</v>
      </c>
      <c r="HR222" t="s">
        <v>4917</v>
      </c>
      <c r="HW222">
        <v>43</v>
      </c>
      <c r="HX222">
        <v>4030963</v>
      </c>
      <c r="HY222" t="s">
        <v>4918</v>
      </c>
      <c r="HZ222">
        <v>4030938</v>
      </c>
      <c r="IC222">
        <v>0</v>
      </c>
      <c r="ID222">
        <v>1</v>
      </c>
      <c r="IM222">
        <v>82</v>
      </c>
      <c r="IU222">
        <v>4</v>
      </c>
      <c r="IV222">
        <f>IF(AND(Table1[[#This Row],[R/P]]="P",Table1[[#This Row],[PaRes]]&lt;&gt;"SCRBL",Table1[[#This Row],[PaRes]]&lt;&gt;"RUN",Table1[[#This Row],[Penalty]]&lt;&gt;1),1,0)</f>
        <v>1</v>
      </c>
      <c r="IW222">
        <f>IF(AND(Table1[[#This Row],[Pass Play]]=1,Table1[[#This Row],[PaRes]]&lt;&gt;"SAC"),1,0)</f>
        <v>1</v>
      </c>
      <c r="IX222">
        <f>IF(Table1[[#This Row],[PaRes]]="COM",1,0)</f>
        <v>0</v>
      </c>
      <c r="IY222">
        <f>IF(Table1[[#This Row],[Pass Play]]=1,Table1[[#This Row],[Gn]],0)</f>
        <v>0</v>
      </c>
      <c r="IZ222">
        <f>IF(AND(Table1[[#This Row],[Pass Play]]=1,Table1[[#This Row],[EFF]]="Y"),1,0)</f>
        <v>0</v>
      </c>
      <c r="JA222">
        <f>IF(AND(Table1[[#This Row],[Pass Play]]=1,Table1[[#This Row],[EFF]]="Y"),Table1[[#This Row],[Gn]],0)</f>
        <v>0</v>
      </c>
      <c r="JB222">
        <f>IF(AND(Table1[[#This Row],[Pass Play]]=1,Table1[[#This Row],[Gn]]&gt;=15),1,0)</f>
        <v>0</v>
      </c>
      <c r="JC222">
        <f>IF(AND(Table1[[#This Row],[Pass Play]]=1,Table1[[#This Row],[Big Play Passes]]=1),Table1[[#This Row],[Gn]],0)</f>
        <v>0</v>
      </c>
      <c r="JD222">
        <f>IF(AND(OR(Table1[[#This Row],[R/P]]="R",Table1[[#This Row],[PaRes]]="SCRBL",Table1[[#This Row],[PaRes]]="RUN"),Table1[[#This Row],[Penalty]]&lt;&gt;1),1,0)</f>
        <v>0</v>
      </c>
      <c r="JE222">
        <f>IF(Table1[[#This Row],[Rush Attempts]]=1,Table1[[#This Row],[Gn]],0)</f>
        <v>0</v>
      </c>
      <c r="JF222">
        <f>IF(AND(Table1[[#This Row],[Rush Attempts]]=1,Table1[[#This Row],[EFF]]="Y"),1,0)</f>
        <v>0</v>
      </c>
      <c r="JG222">
        <f>IF(AND(Table1[[#This Row],[Rush Attempts]]=1,Table1[[#This Row],[EFF]]="Y"),Table1[[#This Row],[Gn]],0)</f>
        <v>0</v>
      </c>
      <c r="JH222">
        <f>IF(AND(Table1[[#This Row],[Rush Attempts]]=1,Table1[[#This Row],[Gn]]&gt;=10),1,0)</f>
        <v>0</v>
      </c>
      <c r="JI222">
        <f>IF(AND(Table1[[#This Row],[Rush Attempts]]=1,Table1[[#This Row],[Big Play Run]]=1),Table1[[#This Row],[Gn]],0)</f>
        <v>0</v>
      </c>
      <c r="JJ222">
        <f>IF(Table1[[#This Row],[PaRes]]="SAC",1,0)</f>
        <v>0</v>
      </c>
      <c r="JK222">
        <f>IF(Table1[[#This Row],[Sacks]]=1,Table1[[#This Row],[Gn]],0)</f>
        <v>0</v>
      </c>
      <c r="JL222">
        <f>IF(Table1[[#This Row],[PaRes]]="INT",1,0)</f>
        <v>0</v>
      </c>
      <c r="JM222">
        <f>IF(Table1[[#This Row],[pff_PENALTY]]&lt;&gt;"",1,0)</f>
        <v>0</v>
      </c>
      <c r="JN222">
        <f>Table1[[#This Row],[pff_PENYARDS]]</f>
        <v>0</v>
      </c>
      <c r="JO222">
        <f>IF(Table1[[#This Row],[S/End]]="TD",1,0)</f>
        <v>0</v>
      </c>
      <c r="JP222">
        <f>IF(OR(Table1[[#This Row],[S/End]]="FGGD"),1,0)</f>
        <v>0</v>
      </c>
      <c r="JQ222">
        <f>IF(OR(Table1[[#This Row],[S/End]]="FUM",Table1[[#This Row],[S/End]]="INT"),1,0)</f>
        <v>0</v>
      </c>
      <c r="JR222">
        <f>IF(AND(Table1[[#This Row],[Touchdown]]=1,Table1[[#This Row],[Pass Play]]=1),1,0)</f>
        <v>0</v>
      </c>
      <c r="JS222">
        <f t="shared" si="11"/>
        <v>0</v>
      </c>
      <c r="JT222">
        <f>IF(AND(OR(Table1[[#This Row],[Pass Play]]=1,Table1[[#This Row],[Rush Attempts]]=1),Table1[[#This Row],[Dn]]=3),1,0)</f>
        <v>0</v>
      </c>
      <c r="JU222">
        <f>IF(AND(Table1[[#This Row],[3rd down attempt]]=1,Table1[[#This Row],[EFF]]="Y"),1,0)</f>
        <v>0</v>
      </c>
      <c r="JV222">
        <f>IF(AND(Table1[[#This Row],[3rd down attempt]]=1,Table1[[#This Row],[Dist]]&gt;=7),1,0)</f>
        <v>0</v>
      </c>
      <c r="JW222">
        <f>IF(AND(OR(Table1[[#This Row],[Pass Play]]=1,Table1[[#This Row],[Rush Attempts]]=1),Table1[[#This Row],[Dn]]=4),1,0)</f>
        <v>0</v>
      </c>
      <c r="JX222">
        <f>IF(AND(Table1[[#This Row],[4th down attempt]]=1,Table1[[#This Row],[EFF]]="Y"),1,0)</f>
        <v>0</v>
      </c>
      <c r="JY222">
        <f>IF(AND(OR(Table1[[#This Row],[Pass Play]]=1,Table1[[#This Row],[Rush Attempts]]=1),Table1[[#This Row],[FPos]]&gt;=0,Table1[[#This Row],[FPos]]&lt;=20),1,0)</f>
        <v>0</v>
      </c>
      <c r="JZ222">
        <f>IF(AND(OR(Table1[[#This Row],[Pass Play]]=1,Table1[[#This Row],[Rush Attempts]]=1),Table1[[#This Row],[Dist]]&lt;=Table1[[#This Row],[Gn]]),1,0)</f>
        <v>0</v>
      </c>
      <c r="KA222">
        <f>IF(Table1[[#This Row],[S/End]]&lt;&gt;"",1,0)</f>
        <v>0</v>
      </c>
      <c r="KB222">
        <f>IF(Table1[[#This Row],[S/End]]="TD",1,0)</f>
        <v>0</v>
      </c>
      <c r="KC222">
        <f>IF(Table1[[#This Row],[S/End]]="FGGD",1,0)</f>
        <v>0</v>
      </c>
      <c r="KD222">
        <f>IF(AND(OR(Table1[[#This Row],[Pass Play]]=1,Table1[[#This Row],[Rush Attempts]]=1),Table1[[#This Row],[Gn]]&lt;0),1,0)</f>
        <v>0</v>
      </c>
      <c r="KE222" s="375">
        <f>IF(AND(Table1[[#This Row],[pff_DRVENDPSN]]=3,Table1[[#This Row],[pff_DRVENDEVENT]]="PUNT"),1,0)</f>
        <v>0</v>
      </c>
    </row>
    <row r="223" spans="1:291" hidden="1">
      <c r="A223">
        <v>31</v>
      </c>
      <c r="B223">
        <v>2104</v>
      </c>
      <c r="C223" t="s">
        <v>14478</v>
      </c>
      <c r="D223">
        <v>2</v>
      </c>
      <c r="E223">
        <v>2</v>
      </c>
      <c r="F223">
        <v>10</v>
      </c>
      <c r="G223">
        <v>21</v>
      </c>
      <c r="H223">
        <v>43</v>
      </c>
      <c r="J223" t="s">
        <v>254</v>
      </c>
      <c r="K223">
        <v>11</v>
      </c>
      <c r="L223">
        <v>11</v>
      </c>
      <c r="M223" t="s">
        <v>4920</v>
      </c>
      <c r="N223" t="s">
        <v>978</v>
      </c>
      <c r="P223" t="s">
        <v>1750</v>
      </c>
      <c r="T223" t="s">
        <v>4921</v>
      </c>
      <c r="W223" t="s">
        <v>253</v>
      </c>
      <c r="X223" t="s">
        <v>4922</v>
      </c>
      <c r="Y223" t="s">
        <v>1432</v>
      </c>
      <c r="Z223" t="s">
        <v>4923</v>
      </c>
      <c r="AB223" t="s">
        <v>325</v>
      </c>
      <c r="AC223" t="s">
        <v>326</v>
      </c>
      <c r="AJ223">
        <v>85</v>
      </c>
      <c r="AK223" t="s">
        <v>327</v>
      </c>
      <c r="AP223">
        <v>5</v>
      </c>
      <c r="BJ223" t="s">
        <v>274</v>
      </c>
      <c r="BQ223">
        <f t="shared" si="9"/>
        <v>1</v>
      </c>
      <c r="BR223">
        <f t="shared" si="10"/>
        <v>0</v>
      </c>
      <c r="BT223" t="s">
        <v>275</v>
      </c>
      <c r="BV223">
        <v>10</v>
      </c>
      <c r="BX223">
        <v>1</v>
      </c>
      <c r="BY223" t="s">
        <v>4924</v>
      </c>
      <c r="BZ223" t="s">
        <v>3721</v>
      </c>
      <c r="CA223">
        <v>1</v>
      </c>
      <c r="CD223" s="3">
        <v>7.5694444444444439E-2</v>
      </c>
      <c r="CE223" t="s">
        <v>294</v>
      </c>
      <c r="CF223" t="s">
        <v>4925</v>
      </c>
      <c r="CG223">
        <v>8</v>
      </c>
      <c r="CI223" t="s">
        <v>493</v>
      </c>
      <c r="CJ223">
        <v>0</v>
      </c>
      <c r="CK223" t="s">
        <v>4926</v>
      </c>
      <c r="CL223" s="4">
        <v>38414</v>
      </c>
      <c r="CM223" t="s">
        <v>4927</v>
      </c>
      <c r="CN223" t="s">
        <v>4928</v>
      </c>
      <c r="CO223">
        <v>31</v>
      </c>
      <c r="CP223" t="s">
        <v>4671</v>
      </c>
      <c r="CQ223" t="s">
        <v>269</v>
      </c>
      <c r="CR223" t="s">
        <v>4290</v>
      </c>
      <c r="CU223" t="s">
        <v>4402</v>
      </c>
      <c r="CW223">
        <v>0</v>
      </c>
      <c r="CY223">
        <v>8</v>
      </c>
      <c r="CZ223" t="s">
        <v>271</v>
      </c>
      <c r="DA223">
        <v>22</v>
      </c>
      <c r="DB223">
        <v>10</v>
      </c>
      <c r="DC223" t="s">
        <v>1609</v>
      </c>
      <c r="DD223">
        <v>-25</v>
      </c>
      <c r="DF223" t="s">
        <v>4332</v>
      </c>
      <c r="DK223">
        <v>21</v>
      </c>
      <c r="DL223" s="4">
        <v>44463</v>
      </c>
      <c r="DM223">
        <v>20177</v>
      </c>
      <c r="DN223">
        <v>2021</v>
      </c>
      <c r="DO223">
        <v>0</v>
      </c>
      <c r="DQ223">
        <v>79539</v>
      </c>
      <c r="DR223">
        <v>85</v>
      </c>
      <c r="DU223" t="s">
        <v>274</v>
      </c>
      <c r="DV223" t="s">
        <v>257</v>
      </c>
      <c r="DX223">
        <v>31</v>
      </c>
      <c r="DY223" t="s">
        <v>4290</v>
      </c>
      <c r="EA223" t="s">
        <v>4929</v>
      </c>
      <c r="EE223">
        <v>0</v>
      </c>
      <c r="EF223" t="s">
        <v>1840</v>
      </c>
      <c r="EG223" t="s">
        <v>383</v>
      </c>
      <c r="EH223">
        <v>0</v>
      </c>
      <c r="EJ223" t="s">
        <v>340</v>
      </c>
      <c r="EK223" t="s">
        <v>946</v>
      </c>
      <c r="EL223" t="s">
        <v>4930</v>
      </c>
      <c r="EM223" t="s">
        <v>4931</v>
      </c>
      <c r="EN223" t="s">
        <v>1982</v>
      </c>
      <c r="EO223" t="s">
        <v>282</v>
      </c>
      <c r="EP223" t="s">
        <v>490</v>
      </c>
      <c r="EQ223">
        <v>0</v>
      </c>
      <c r="ER223" t="s">
        <v>346</v>
      </c>
      <c r="ET223" t="s">
        <v>4932</v>
      </c>
      <c r="EU223">
        <v>10</v>
      </c>
      <c r="EV223" t="s">
        <v>257</v>
      </c>
      <c r="EW223" t="s">
        <v>3431</v>
      </c>
      <c r="EX223" t="s">
        <v>709</v>
      </c>
      <c r="EY223" t="s">
        <v>1982</v>
      </c>
      <c r="FB223" t="s">
        <v>269</v>
      </c>
      <c r="FC223" t="s">
        <v>4933</v>
      </c>
      <c r="FE223">
        <v>0</v>
      </c>
      <c r="FF223">
        <v>1</v>
      </c>
      <c r="FJ223" t="s">
        <v>4934</v>
      </c>
      <c r="FK223" t="s">
        <v>4935</v>
      </c>
      <c r="FL223">
        <v>0</v>
      </c>
      <c r="FN223">
        <v>1</v>
      </c>
      <c r="FO223" t="s">
        <v>4929</v>
      </c>
      <c r="FP223" t="s">
        <v>1083</v>
      </c>
      <c r="FQ223">
        <v>0</v>
      </c>
      <c r="FS223" t="s">
        <v>395</v>
      </c>
      <c r="FV223" t="s">
        <v>496</v>
      </c>
      <c r="FY223">
        <v>0</v>
      </c>
      <c r="GA223">
        <v>31.1</v>
      </c>
      <c r="GB223">
        <v>-21</v>
      </c>
      <c r="GC223">
        <v>0</v>
      </c>
      <c r="GE223" t="s">
        <v>355</v>
      </c>
      <c r="GF223">
        <v>1</v>
      </c>
      <c r="GG223" t="s">
        <v>274</v>
      </c>
      <c r="GH223">
        <v>2</v>
      </c>
      <c r="GI223">
        <v>3.2</v>
      </c>
      <c r="GJ223">
        <v>0</v>
      </c>
      <c r="GK223">
        <v>0</v>
      </c>
      <c r="GM223" t="s">
        <v>4936</v>
      </c>
      <c r="GN223">
        <v>11</v>
      </c>
      <c r="GO223">
        <v>11</v>
      </c>
      <c r="GP223" t="s">
        <v>499</v>
      </c>
      <c r="GQ223" t="s">
        <v>779</v>
      </c>
      <c r="GR223">
        <v>47</v>
      </c>
      <c r="HA223" t="s">
        <v>4937</v>
      </c>
      <c r="HB223" t="s">
        <v>4332</v>
      </c>
      <c r="HC223" t="s">
        <v>294</v>
      </c>
      <c r="HD223" t="s">
        <v>313</v>
      </c>
      <c r="HE223" t="s">
        <v>4938</v>
      </c>
      <c r="HF223">
        <v>0</v>
      </c>
      <c r="HG223">
        <v>11</v>
      </c>
      <c r="HH223">
        <v>10</v>
      </c>
      <c r="HI223" t="s">
        <v>275</v>
      </c>
      <c r="HL223" t="s">
        <v>1256</v>
      </c>
      <c r="HM223" t="s">
        <v>4332</v>
      </c>
      <c r="HO223" t="s">
        <v>4939</v>
      </c>
      <c r="HP223" t="s">
        <v>4940</v>
      </c>
      <c r="HQ223" t="s">
        <v>4941</v>
      </c>
      <c r="HR223" t="s">
        <v>4942</v>
      </c>
      <c r="HT223" t="s">
        <v>4943</v>
      </c>
      <c r="HW223">
        <v>22</v>
      </c>
      <c r="HX223">
        <v>4030981</v>
      </c>
      <c r="HY223" t="s">
        <v>4944</v>
      </c>
      <c r="HZ223">
        <v>4030963</v>
      </c>
      <c r="IC223">
        <v>0.5</v>
      </c>
      <c r="ID223">
        <v>1</v>
      </c>
      <c r="IM223">
        <v>83</v>
      </c>
      <c r="IQ223" t="s">
        <v>4291</v>
      </c>
      <c r="IU223">
        <v>4</v>
      </c>
      <c r="IV223">
        <f>IF(AND(Table1[[#This Row],[R/P]]="P",Table1[[#This Row],[PaRes]]&lt;&gt;"SCRBL",Table1[[#This Row],[PaRes]]&lt;&gt;"RUN",Table1[[#This Row],[Penalty]]&lt;&gt;1),1,0)</f>
        <v>1</v>
      </c>
      <c r="IW223">
        <f>IF(AND(Table1[[#This Row],[Pass Play]]=1,Table1[[#This Row],[PaRes]]&lt;&gt;"SAC"),1,0)</f>
        <v>1</v>
      </c>
      <c r="IX223">
        <f>IF(Table1[[#This Row],[PaRes]]="COM",1,0)</f>
        <v>1</v>
      </c>
      <c r="IY223">
        <f>IF(Table1[[#This Row],[Pass Play]]=1,Table1[[#This Row],[Gn]],0)</f>
        <v>21</v>
      </c>
      <c r="IZ223">
        <f>IF(AND(Table1[[#This Row],[Pass Play]]=1,Table1[[#This Row],[EFF]]="Y"),1,0)</f>
        <v>1</v>
      </c>
      <c r="JA223">
        <f>IF(AND(Table1[[#This Row],[Pass Play]]=1,Table1[[#This Row],[EFF]]="Y"),Table1[[#This Row],[Gn]],0)</f>
        <v>21</v>
      </c>
      <c r="JB223">
        <f>IF(AND(Table1[[#This Row],[Pass Play]]=1,Table1[[#This Row],[Gn]]&gt;=15),1,0)</f>
        <v>1</v>
      </c>
      <c r="JC223">
        <f>IF(AND(Table1[[#This Row],[Pass Play]]=1,Table1[[#This Row],[Big Play Passes]]=1),Table1[[#This Row],[Gn]],0)</f>
        <v>21</v>
      </c>
      <c r="JD223">
        <f>IF(AND(OR(Table1[[#This Row],[R/P]]="R",Table1[[#This Row],[PaRes]]="SCRBL",Table1[[#This Row],[PaRes]]="RUN"),Table1[[#This Row],[Penalty]]&lt;&gt;1),1,0)</f>
        <v>0</v>
      </c>
      <c r="JE223">
        <f>IF(Table1[[#This Row],[Rush Attempts]]=1,Table1[[#This Row],[Gn]],0)</f>
        <v>0</v>
      </c>
      <c r="JF223">
        <f>IF(AND(Table1[[#This Row],[Rush Attempts]]=1,Table1[[#This Row],[EFF]]="Y"),1,0)</f>
        <v>0</v>
      </c>
      <c r="JG223">
        <f>IF(AND(Table1[[#This Row],[Rush Attempts]]=1,Table1[[#This Row],[EFF]]="Y"),Table1[[#This Row],[Gn]],0)</f>
        <v>0</v>
      </c>
      <c r="JH223">
        <f>IF(AND(Table1[[#This Row],[Rush Attempts]]=1,Table1[[#This Row],[Gn]]&gt;=10),1,0)</f>
        <v>0</v>
      </c>
      <c r="JI223">
        <f>IF(AND(Table1[[#This Row],[Rush Attempts]]=1,Table1[[#This Row],[Big Play Run]]=1),Table1[[#This Row],[Gn]],0)</f>
        <v>0</v>
      </c>
      <c r="JJ223">
        <f>IF(Table1[[#This Row],[PaRes]]="SAC",1,0)</f>
        <v>0</v>
      </c>
      <c r="JK223">
        <f>IF(Table1[[#This Row],[Sacks]]=1,Table1[[#This Row],[Gn]],0)</f>
        <v>0</v>
      </c>
      <c r="JL223">
        <f>IF(Table1[[#This Row],[PaRes]]="INT",1,0)</f>
        <v>0</v>
      </c>
      <c r="JM223">
        <f>IF(Table1[[#This Row],[pff_PENALTY]]&lt;&gt;"",1,0)</f>
        <v>0</v>
      </c>
      <c r="JN223">
        <f>Table1[[#This Row],[pff_PENYARDS]]</f>
        <v>0</v>
      </c>
      <c r="JO223">
        <f>IF(Table1[[#This Row],[S/End]]="TD",1,0)</f>
        <v>0</v>
      </c>
      <c r="JP223">
        <f>IF(OR(Table1[[#This Row],[S/End]]="FGGD"),1,0)</f>
        <v>0</v>
      </c>
      <c r="JQ223">
        <f>IF(OR(Table1[[#This Row],[S/End]]="FUM",Table1[[#This Row],[S/End]]="INT"),1,0)</f>
        <v>0</v>
      </c>
      <c r="JR223">
        <f>IF(AND(Table1[[#This Row],[Touchdown]]=1,Table1[[#This Row],[Pass Play]]=1),1,0)</f>
        <v>0</v>
      </c>
      <c r="JS223">
        <f t="shared" si="11"/>
        <v>0</v>
      </c>
      <c r="JT223">
        <f>IF(AND(OR(Table1[[#This Row],[Pass Play]]=1,Table1[[#This Row],[Rush Attempts]]=1),Table1[[#This Row],[Dn]]=3),1,0)</f>
        <v>0</v>
      </c>
      <c r="JU223">
        <f>IF(AND(Table1[[#This Row],[3rd down attempt]]=1,Table1[[#This Row],[EFF]]="Y"),1,0)</f>
        <v>0</v>
      </c>
      <c r="JV223">
        <f>IF(AND(Table1[[#This Row],[3rd down attempt]]=1,Table1[[#This Row],[Dist]]&gt;=7),1,0)</f>
        <v>0</v>
      </c>
      <c r="JW223">
        <f>IF(AND(OR(Table1[[#This Row],[Pass Play]]=1,Table1[[#This Row],[Rush Attempts]]=1),Table1[[#This Row],[Dn]]=4),1,0)</f>
        <v>0</v>
      </c>
      <c r="JX223">
        <f>IF(AND(Table1[[#This Row],[4th down attempt]]=1,Table1[[#This Row],[EFF]]="Y"),1,0)</f>
        <v>0</v>
      </c>
      <c r="JY223">
        <f>IF(AND(OR(Table1[[#This Row],[Pass Play]]=1,Table1[[#This Row],[Rush Attempts]]=1),Table1[[#This Row],[FPos]]&gt;=0,Table1[[#This Row],[FPos]]&lt;=20),1,0)</f>
        <v>0</v>
      </c>
      <c r="JZ223">
        <f>IF(AND(OR(Table1[[#This Row],[Pass Play]]=1,Table1[[#This Row],[Rush Attempts]]=1),Table1[[#This Row],[Dist]]&lt;=Table1[[#This Row],[Gn]]),1,0)</f>
        <v>1</v>
      </c>
      <c r="KA223">
        <f>IF(Table1[[#This Row],[S/End]]&lt;&gt;"",1,0)</f>
        <v>0</v>
      </c>
      <c r="KB223">
        <f>IF(Table1[[#This Row],[S/End]]="TD",1,0)</f>
        <v>0</v>
      </c>
      <c r="KC223">
        <f>IF(Table1[[#This Row],[S/End]]="FGGD",1,0)</f>
        <v>0</v>
      </c>
      <c r="KD223">
        <f>IF(AND(OR(Table1[[#This Row],[Pass Play]]=1,Table1[[#This Row],[Rush Attempts]]=1),Table1[[#This Row],[Gn]]&lt;0),1,0)</f>
        <v>0</v>
      </c>
      <c r="KE223" s="375">
        <f>IF(AND(Table1[[#This Row],[pff_DRVENDPSN]]=3,Table1[[#This Row],[pff_DRVENDEVENT]]="PUNT"),1,0)</f>
        <v>0</v>
      </c>
    </row>
    <row r="224" spans="1:291" hidden="1">
      <c r="A224">
        <v>32</v>
      </c>
      <c r="B224">
        <v>2104</v>
      </c>
      <c r="C224" t="s">
        <v>14478</v>
      </c>
      <c r="D224">
        <v>2</v>
      </c>
      <c r="E224">
        <v>1</v>
      </c>
      <c r="F224">
        <v>10</v>
      </c>
      <c r="G224">
        <v>0</v>
      </c>
      <c r="H224">
        <v>22</v>
      </c>
      <c r="J224" t="s">
        <v>298</v>
      </c>
      <c r="K224">
        <v>11</v>
      </c>
      <c r="L224" t="s">
        <v>4946</v>
      </c>
      <c r="M224" t="s">
        <v>4947</v>
      </c>
      <c r="N224" t="s">
        <v>367</v>
      </c>
      <c r="P224" t="s">
        <v>662</v>
      </c>
      <c r="T224" t="s">
        <v>1708</v>
      </c>
      <c r="W224" t="s">
        <v>253</v>
      </c>
      <c r="X224" t="s">
        <v>4948</v>
      </c>
      <c r="Y224" t="s">
        <v>2804</v>
      </c>
      <c r="Z224" t="s">
        <v>4949</v>
      </c>
      <c r="AB224" t="s">
        <v>876</v>
      </c>
      <c r="AC224" t="s">
        <v>877</v>
      </c>
      <c r="AK224" t="s">
        <v>756</v>
      </c>
      <c r="AP224">
        <v>5</v>
      </c>
      <c r="BJ224" t="s">
        <v>257</v>
      </c>
      <c r="BQ224">
        <f t="shared" si="9"/>
        <v>1</v>
      </c>
      <c r="BR224">
        <f t="shared" si="10"/>
        <v>0</v>
      </c>
      <c r="BT224" t="s">
        <v>275</v>
      </c>
      <c r="BV224">
        <v>10</v>
      </c>
      <c r="BX224">
        <v>0</v>
      </c>
      <c r="BY224" t="s">
        <v>4950</v>
      </c>
      <c r="CA224">
        <v>0</v>
      </c>
      <c r="CD224" s="3">
        <v>6.9444444444444434E-2</v>
      </c>
      <c r="CE224" t="s">
        <v>257</v>
      </c>
      <c r="CF224" t="s">
        <v>4951</v>
      </c>
      <c r="CG224">
        <v>7</v>
      </c>
      <c r="CI224" t="s">
        <v>331</v>
      </c>
      <c r="CJ224">
        <v>0</v>
      </c>
      <c r="CK224" t="s">
        <v>4952</v>
      </c>
      <c r="CL224" s="4">
        <v>38414</v>
      </c>
      <c r="CM224" t="s">
        <v>4953</v>
      </c>
      <c r="CN224" t="s">
        <v>4954</v>
      </c>
      <c r="CO224">
        <v>31</v>
      </c>
      <c r="CQ224" t="s">
        <v>282</v>
      </c>
      <c r="CR224" t="s">
        <v>4290</v>
      </c>
      <c r="CU224" t="s">
        <v>4955</v>
      </c>
      <c r="CW224">
        <v>0</v>
      </c>
      <c r="CY224">
        <v>9</v>
      </c>
      <c r="CZ224" t="s">
        <v>271</v>
      </c>
      <c r="DA224">
        <v>22</v>
      </c>
      <c r="DB224">
        <v>10</v>
      </c>
      <c r="DC224" t="s">
        <v>1609</v>
      </c>
      <c r="DD224">
        <v>-25</v>
      </c>
      <c r="DK224">
        <v>0</v>
      </c>
      <c r="DL224" s="4">
        <v>44463</v>
      </c>
      <c r="DM224">
        <v>20177</v>
      </c>
      <c r="DN224">
        <v>2021</v>
      </c>
      <c r="DO224">
        <v>0</v>
      </c>
      <c r="DQ224">
        <v>79539</v>
      </c>
      <c r="DR224">
        <v>86</v>
      </c>
      <c r="DU224" t="s">
        <v>257</v>
      </c>
      <c r="DV224" t="s">
        <v>274</v>
      </c>
      <c r="DX224">
        <v>31</v>
      </c>
      <c r="DY224" t="s">
        <v>4290</v>
      </c>
      <c r="EB224" t="s">
        <v>2930</v>
      </c>
      <c r="EE224">
        <v>0</v>
      </c>
      <c r="EF224" t="s">
        <v>3172</v>
      </c>
      <c r="EG224" t="s">
        <v>675</v>
      </c>
      <c r="EH224">
        <v>0</v>
      </c>
      <c r="EJ224" t="s">
        <v>340</v>
      </c>
      <c r="EK224" t="s">
        <v>1149</v>
      </c>
      <c r="EL224" t="s">
        <v>4956</v>
      </c>
      <c r="EM224" t="s">
        <v>4957</v>
      </c>
      <c r="EN224" t="s">
        <v>1395</v>
      </c>
      <c r="EO224" t="s">
        <v>269</v>
      </c>
      <c r="EP224" t="s">
        <v>490</v>
      </c>
      <c r="EQ224">
        <v>0</v>
      </c>
      <c r="ER224" t="s">
        <v>4958</v>
      </c>
      <c r="ET224" t="s">
        <v>3431</v>
      </c>
      <c r="EU224">
        <v>3</v>
      </c>
      <c r="EV224" t="s">
        <v>348</v>
      </c>
      <c r="EW224" t="s">
        <v>3431</v>
      </c>
      <c r="EX224" t="s">
        <v>1251</v>
      </c>
      <c r="EY224" t="s">
        <v>921</v>
      </c>
      <c r="FB224" t="s">
        <v>499</v>
      </c>
      <c r="FC224" t="s">
        <v>4959</v>
      </c>
      <c r="FE224">
        <v>1</v>
      </c>
      <c r="FF224">
        <v>1</v>
      </c>
      <c r="FL224">
        <v>0</v>
      </c>
      <c r="FN224">
        <v>0</v>
      </c>
      <c r="FQ224">
        <v>0</v>
      </c>
      <c r="FS224" t="s">
        <v>462</v>
      </c>
      <c r="FU224" t="s">
        <v>274</v>
      </c>
      <c r="FV224" t="s">
        <v>777</v>
      </c>
      <c r="FW224" t="s">
        <v>2037</v>
      </c>
      <c r="FY224">
        <v>0</v>
      </c>
      <c r="GA224">
        <v>31.1</v>
      </c>
      <c r="GB224">
        <v>-21</v>
      </c>
      <c r="GC224">
        <v>0</v>
      </c>
      <c r="GE224" t="s">
        <v>355</v>
      </c>
      <c r="GF224">
        <v>0</v>
      </c>
      <c r="GG224" t="s">
        <v>274</v>
      </c>
      <c r="GI224">
        <v>2.2999999999999998</v>
      </c>
      <c r="GJ224">
        <v>0</v>
      </c>
      <c r="GK224">
        <v>0</v>
      </c>
      <c r="GM224" t="s">
        <v>4960</v>
      </c>
      <c r="GP224" t="s">
        <v>357</v>
      </c>
      <c r="GR224">
        <v>13</v>
      </c>
      <c r="HA224" t="s">
        <v>4696</v>
      </c>
      <c r="HC224" t="s">
        <v>294</v>
      </c>
      <c r="HD224" t="s">
        <v>294</v>
      </c>
      <c r="HE224" t="s">
        <v>4859</v>
      </c>
      <c r="HF224">
        <v>0</v>
      </c>
      <c r="HG224">
        <v>11</v>
      </c>
      <c r="HH224">
        <v>10</v>
      </c>
      <c r="HI224" t="s">
        <v>275</v>
      </c>
      <c r="HK224" t="s">
        <v>492</v>
      </c>
      <c r="HL224">
        <v>1</v>
      </c>
      <c r="HM224" t="s">
        <v>4671</v>
      </c>
      <c r="HO224" t="s">
        <v>4961</v>
      </c>
      <c r="HP224" t="s">
        <v>4962</v>
      </c>
      <c r="HQ224" t="s">
        <v>4963</v>
      </c>
      <c r="HR224" t="s">
        <v>4964</v>
      </c>
      <c r="HT224" t="s">
        <v>4965</v>
      </c>
      <c r="HW224">
        <v>22</v>
      </c>
      <c r="HX224">
        <v>4031024</v>
      </c>
      <c r="HZ224">
        <v>4030981</v>
      </c>
      <c r="IC224">
        <v>-0.5</v>
      </c>
      <c r="ID224">
        <v>1</v>
      </c>
      <c r="IM224">
        <v>84</v>
      </c>
      <c r="IU224">
        <v>4</v>
      </c>
      <c r="IV224">
        <f>IF(AND(Table1[[#This Row],[R/P]]="P",Table1[[#This Row],[PaRes]]&lt;&gt;"SCRBL",Table1[[#This Row],[PaRes]]&lt;&gt;"RUN",Table1[[#This Row],[Penalty]]&lt;&gt;1),1,0)</f>
        <v>1</v>
      </c>
      <c r="IW224">
        <f>IF(AND(Table1[[#This Row],[Pass Play]]=1,Table1[[#This Row],[PaRes]]&lt;&gt;"SAC"),1,0)</f>
        <v>1</v>
      </c>
      <c r="IX224">
        <f>IF(Table1[[#This Row],[PaRes]]="COM",1,0)</f>
        <v>0</v>
      </c>
      <c r="IY224">
        <f>IF(Table1[[#This Row],[Pass Play]]=1,Table1[[#This Row],[Gn]],0)</f>
        <v>0</v>
      </c>
      <c r="IZ224">
        <f>IF(AND(Table1[[#This Row],[Pass Play]]=1,Table1[[#This Row],[EFF]]="Y"),1,0)</f>
        <v>0</v>
      </c>
      <c r="JA224">
        <f>IF(AND(Table1[[#This Row],[Pass Play]]=1,Table1[[#This Row],[EFF]]="Y"),Table1[[#This Row],[Gn]],0)</f>
        <v>0</v>
      </c>
      <c r="JB224">
        <f>IF(AND(Table1[[#This Row],[Pass Play]]=1,Table1[[#This Row],[Gn]]&gt;=15),1,0)</f>
        <v>0</v>
      </c>
      <c r="JC224">
        <f>IF(AND(Table1[[#This Row],[Pass Play]]=1,Table1[[#This Row],[Big Play Passes]]=1),Table1[[#This Row],[Gn]],0)</f>
        <v>0</v>
      </c>
      <c r="JD224">
        <f>IF(AND(OR(Table1[[#This Row],[R/P]]="R",Table1[[#This Row],[PaRes]]="SCRBL",Table1[[#This Row],[PaRes]]="RUN"),Table1[[#This Row],[Penalty]]&lt;&gt;1),1,0)</f>
        <v>0</v>
      </c>
      <c r="JE224">
        <f>IF(Table1[[#This Row],[Rush Attempts]]=1,Table1[[#This Row],[Gn]],0)</f>
        <v>0</v>
      </c>
      <c r="JF224">
        <f>IF(AND(Table1[[#This Row],[Rush Attempts]]=1,Table1[[#This Row],[EFF]]="Y"),1,0)</f>
        <v>0</v>
      </c>
      <c r="JG224">
        <f>IF(AND(Table1[[#This Row],[Rush Attempts]]=1,Table1[[#This Row],[EFF]]="Y"),Table1[[#This Row],[Gn]],0)</f>
        <v>0</v>
      </c>
      <c r="JH224">
        <f>IF(AND(Table1[[#This Row],[Rush Attempts]]=1,Table1[[#This Row],[Gn]]&gt;=10),1,0)</f>
        <v>0</v>
      </c>
      <c r="JI224">
        <f>IF(AND(Table1[[#This Row],[Rush Attempts]]=1,Table1[[#This Row],[Big Play Run]]=1),Table1[[#This Row],[Gn]],0)</f>
        <v>0</v>
      </c>
      <c r="JJ224">
        <f>IF(Table1[[#This Row],[PaRes]]="SAC",1,0)</f>
        <v>0</v>
      </c>
      <c r="JK224">
        <f>IF(Table1[[#This Row],[Sacks]]=1,Table1[[#This Row],[Gn]],0)</f>
        <v>0</v>
      </c>
      <c r="JL224">
        <f>IF(Table1[[#This Row],[PaRes]]="INT",1,0)</f>
        <v>0</v>
      </c>
      <c r="JM224">
        <f>IF(Table1[[#This Row],[pff_PENALTY]]&lt;&gt;"",1,0)</f>
        <v>0</v>
      </c>
      <c r="JN224">
        <f>Table1[[#This Row],[pff_PENYARDS]]</f>
        <v>0</v>
      </c>
      <c r="JO224">
        <f>IF(Table1[[#This Row],[S/End]]="TD",1,0)</f>
        <v>0</v>
      </c>
      <c r="JP224">
        <f>IF(OR(Table1[[#This Row],[S/End]]="FGGD"),1,0)</f>
        <v>0</v>
      </c>
      <c r="JQ224">
        <f>IF(OR(Table1[[#This Row],[S/End]]="FUM",Table1[[#This Row],[S/End]]="INT"),1,0)</f>
        <v>0</v>
      </c>
      <c r="JR224">
        <f>IF(AND(Table1[[#This Row],[Touchdown]]=1,Table1[[#This Row],[Pass Play]]=1),1,0)</f>
        <v>0</v>
      </c>
      <c r="JS224">
        <f t="shared" si="11"/>
        <v>0</v>
      </c>
      <c r="JT224">
        <f>IF(AND(OR(Table1[[#This Row],[Pass Play]]=1,Table1[[#This Row],[Rush Attempts]]=1),Table1[[#This Row],[Dn]]=3),1,0)</f>
        <v>0</v>
      </c>
      <c r="JU224">
        <f>IF(AND(Table1[[#This Row],[3rd down attempt]]=1,Table1[[#This Row],[EFF]]="Y"),1,0)</f>
        <v>0</v>
      </c>
      <c r="JV224">
        <f>IF(AND(Table1[[#This Row],[3rd down attempt]]=1,Table1[[#This Row],[Dist]]&gt;=7),1,0)</f>
        <v>0</v>
      </c>
      <c r="JW224">
        <f>IF(AND(OR(Table1[[#This Row],[Pass Play]]=1,Table1[[#This Row],[Rush Attempts]]=1),Table1[[#This Row],[Dn]]=4),1,0)</f>
        <v>0</v>
      </c>
      <c r="JX224">
        <f>IF(AND(Table1[[#This Row],[4th down attempt]]=1,Table1[[#This Row],[EFF]]="Y"),1,0)</f>
        <v>0</v>
      </c>
      <c r="JY224">
        <f>IF(AND(OR(Table1[[#This Row],[Pass Play]]=1,Table1[[#This Row],[Rush Attempts]]=1),Table1[[#This Row],[FPos]]&gt;=0,Table1[[#This Row],[FPos]]&lt;=20),1,0)</f>
        <v>0</v>
      </c>
      <c r="JZ224">
        <f>IF(AND(OR(Table1[[#This Row],[Pass Play]]=1,Table1[[#This Row],[Rush Attempts]]=1),Table1[[#This Row],[Dist]]&lt;=Table1[[#This Row],[Gn]]),1,0)</f>
        <v>0</v>
      </c>
      <c r="KA224">
        <f>IF(Table1[[#This Row],[S/End]]&lt;&gt;"",1,0)</f>
        <v>0</v>
      </c>
      <c r="KB224">
        <f>IF(Table1[[#This Row],[S/End]]="TD",1,0)</f>
        <v>0</v>
      </c>
      <c r="KC224">
        <f>IF(Table1[[#This Row],[S/End]]="FGGD",1,0)</f>
        <v>0</v>
      </c>
      <c r="KD224">
        <f>IF(AND(OR(Table1[[#This Row],[Pass Play]]=1,Table1[[#This Row],[Rush Attempts]]=1),Table1[[#This Row],[Gn]]&lt;0),1,0)</f>
        <v>0</v>
      </c>
      <c r="KE224" s="375">
        <f>IF(AND(Table1[[#This Row],[pff_DRVENDPSN]]=3,Table1[[#This Row],[pff_DRVENDEVENT]]="PUNT"),1,0)</f>
        <v>0</v>
      </c>
    </row>
    <row r="225" spans="1:291" hidden="1">
      <c r="A225">
        <v>33</v>
      </c>
      <c r="B225">
        <v>2104</v>
      </c>
      <c r="C225" t="s">
        <v>14478</v>
      </c>
      <c r="W225" t="s">
        <v>679</v>
      </c>
      <c r="BQ225">
        <f t="shared" si="9"/>
        <v>0</v>
      </c>
      <c r="BR225">
        <f t="shared" si="10"/>
        <v>0</v>
      </c>
      <c r="IV225">
        <f>IF(AND(Table1[[#This Row],[R/P]]="P",Table1[[#This Row],[PaRes]]&lt;&gt;"SCRBL",Table1[[#This Row],[PaRes]]&lt;&gt;"RUN",Table1[[#This Row],[Penalty]]&lt;&gt;1),1,0)</f>
        <v>0</v>
      </c>
      <c r="IW225">
        <f>IF(AND(Table1[[#This Row],[Pass Play]]=1,Table1[[#This Row],[PaRes]]&lt;&gt;"SAC"),1,0)</f>
        <v>0</v>
      </c>
      <c r="IX225">
        <f>IF(Table1[[#This Row],[PaRes]]="COM",1,0)</f>
        <v>0</v>
      </c>
      <c r="IY225">
        <f>IF(Table1[[#This Row],[Pass Play]]=1,Table1[[#This Row],[Gn]],0)</f>
        <v>0</v>
      </c>
      <c r="IZ225">
        <f>IF(AND(Table1[[#This Row],[Pass Play]]=1,Table1[[#This Row],[EFF]]="Y"),1,0)</f>
        <v>0</v>
      </c>
      <c r="JA225">
        <f>IF(AND(Table1[[#This Row],[Pass Play]]=1,Table1[[#This Row],[EFF]]="Y"),Table1[[#This Row],[Gn]],0)</f>
        <v>0</v>
      </c>
      <c r="JB225">
        <f>IF(AND(Table1[[#This Row],[Pass Play]]=1,Table1[[#This Row],[Gn]]&gt;=15),1,0)</f>
        <v>0</v>
      </c>
      <c r="JC225">
        <f>IF(AND(Table1[[#This Row],[Pass Play]]=1,Table1[[#This Row],[Big Play Passes]]=1),Table1[[#This Row],[Gn]],0)</f>
        <v>0</v>
      </c>
      <c r="JD225">
        <f>IF(AND(OR(Table1[[#This Row],[R/P]]="R",Table1[[#This Row],[PaRes]]="SCRBL",Table1[[#This Row],[PaRes]]="RUN"),Table1[[#This Row],[Penalty]]&lt;&gt;1),1,0)</f>
        <v>0</v>
      </c>
      <c r="JE225">
        <f>IF(Table1[[#This Row],[Rush Attempts]]=1,Table1[[#This Row],[Gn]],0)</f>
        <v>0</v>
      </c>
      <c r="JF225">
        <f>IF(AND(Table1[[#This Row],[Rush Attempts]]=1,Table1[[#This Row],[EFF]]="Y"),1,0)</f>
        <v>0</v>
      </c>
      <c r="JG225">
        <f>IF(AND(Table1[[#This Row],[Rush Attempts]]=1,Table1[[#This Row],[EFF]]="Y"),Table1[[#This Row],[Gn]],0)</f>
        <v>0</v>
      </c>
      <c r="JH225">
        <f>IF(AND(Table1[[#This Row],[Rush Attempts]]=1,Table1[[#This Row],[Gn]]&gt;=10),1,0)</f>
        <v>0</v>
      </c>
      <c r="JI225">
        <f>IF(AND(Table1[[#This Row],[Rush Attempts]]=1,Table1[[#This Row],[Big Play Run]]=1),Table1[[#This Row],[Gn]],0)</f>
        <v>0</v>
      </c>
      <c r="JJ225">
        <f>IF(Table1[[#This Row],[PaRes]]="SAC",1,0)</f>
        <v>0</v>
      </c>
      <c r="JK225">
        <f>IF(Table1[[#This Row],[Sacks]]=1,Table1[[#This Row],[Gn]],0)</f>
        <v>0</v>
      </c>
      <c r="JL225">
        <f>IF(Table1[[#This Row],[PaRes]]="INT",1,0)</f>
        <v>0</v>
      </c>
      <c r="JM225">
        <f>IF(Table1[[#This Row],[pff_PENALTY]]&lt;&gt;"",1,0)</f>
        <v>0</v>
      </c>
      <c r="JN225">
        <f>Table1[[#This Row],[pff_PENYARDS]]</f>
        <v>0</v>
      </c>
      <c r="JO225">
        <f>IF(Table1[[#This Row],[S/End]]="TD",1,0)</f>
        <v>0</v>
      </c>
      <c r="JP225">
        <f>IF(OR(Table1[[#This Row],[S/End]]="FGGD"),1,0)</f>
        <v>0</v>
      </c>
      <c r="JQ225">
        <f>IF(OR(Table1[[#This Row],[S/End]]="FUM",Table1[[#This Row],[S/End]]="INT"),1,0)</f>
        <v>0</v>
      </c>
      <c r="JR225">
        <f>IF(AND(Table1[[#This Row],[Touchdown]]=1,Table1[[#This Row],[Pass Play]]=1),1,0)</f>
        <v>0</v>
      </c>
      <c r="JS225">
        <f t="shared" si="11"/>
        <v>0</v>
      </c>
      <c r="JT225">
        <f>IF(AND(OR(Table1[[#This Row],[Pass Play]]=1,Table1[[#This Row],[Rush Attempts]]=1),Table1[[#This Row],[Dn]]=3),1,0)</f>
        <v>0</v>
      </c>
      <c r="JU225">
        <f>IF(AND(Table1[[#This Row],[3rd down attempt]]=1,Table1[[#This Row],[EFF]]="Y"),1,0)</f>
        <v>0</v>
      </c>
      <c r="JV225">
        <f>IF(AND(Table1[[#This Row],[3rd down attempt]]=1,Table1[[#This Row],[Dist]]&gt;=7),1,0)</f>
        <v>0</v>
      </c>
      <c r="JW225">
        <f>IF(AND(OR(Table1[[#This Row],[Pass Play]]=1,Table1[[#This Row],[Rush Attempts]]=1),Table1[[#This Row],[Dn]]=4),1,0)</f>
        <v>0</v>
      </c>
      <c r="JX225">
        <f>IF(AND(Table1[[#This Row],[4th down attempt]]=1,Table1[[#This Row],[EFF]]="Y"),1,0)</f>
        <v>0</v>
      </c>
      <c r="JY225">
        <f>IF(AND(OR(Table1[[#This Row],[Pass Play]]=1,Table1[[#This Row],[Rush Attempts]]=1),Table1[[#This Row],[FPos]]&gt;=0,Table1[[#This Row],[FPos]]&lt;=20),1,0)</f>
        <v>0</v>
      </c>
      <c r="JZ225">
        <f>IF(AND(OR(Table1[[#This Row],[Pass Play]]=1,Table1[[#This Row],[Rush Attempts]]=1),Table1[[#This Row],[Dist]]&lt;=Table1[[#This Row],[Gn]]),1,0)</f>
        <v>0</v>
      </c>
      <c r="KA225">
        <f>IF(Table1[[#This Row],[S/End]]&lt;&gt;"",1,0)</f>
        <v>0</v>
      </c>
      <c r="KB225">
        <f>IF(Table1[[#This Row],[S/End]]="TD",1,0)</f>
        <v>0</v>
      </c>
      <c r="KC225">
        <f>IF(Table1[[#This Row],[S/End]]="FGGD",1,0)</f>
        <v>0</v>
      </c>
      <c r="KD225">
        <f>IF(AND(OR(Table1[[#This Row],[Pass Play]]=1,Table1[[#This Row],[Rush Attempts]]=1),Table1[[#This Row],[Gn]]&lt;0),1,0)</f>
        <v>0</v>
      </c>
      <c r="KE225" s="375">
        <f>IF(AND(Table1[[#This Row],[pff_DRVENDPSN]]=3,Table1[[#This Row],[pff_DRVENDEVENT]]="PUNT"),1,0)</f>
        <v>0</v>
      </c>
    </row>
    <row r="226" spans="1:291" hidden="1">
      <c r="A226">
        <v>34</v>
      </c>
      <c r="B226">
        <v>2104</v>
      </c>
      <c r="C226" t="s">
        <v>14478</v>
      </c>
      <c r="D226">
        <v>2</v>
      </c>
      <c r="E226">
        <v>2</v>
      </c>
      <c r="F226">
        <v>10</v>
      </c>
      <c r="G226">
        <v>0</v>
      </c>
      <c r="H226">
        <v>22</v>
      </c>
      <c r="J226" t="s">
        <v>298</v>
      </c>
      <c r="K226">
        <v>11</v>
      </c>
      <c r="L226">
        <v>11</v>
      </c>
      <c r="M226" t="s">
        <v>4437</v>
      </c>
      <c r="N226" t="s">
        <v>827</v>
      </c>
      <c r="P226" t="s">
        <v>4438</v>
      </c>
      <c r="W226" t="s">
        <v>253</v>
      </c>
      <c r="X226" t="s">
        <v>4968</v>
      </c>
      <c r="Y226" t="s">
        <v>4969</v>
      </c>
      <c r="Z226" t="s">
        <v>4970</v>
      </c>
      <c r="AB226" t="s">
        <v>666</v>
      </c>
      <c r="AC226" t="s">
        <v>667</v>
      </c>
      <c r="AK226" t="s">
        <v>513</v>
      </c>
      <c r="AL226" t="s">
        <v>513</v>
      </c>
      <c r="AP226">
        <v>5</v>
      </c>
      <c r="BJ226" t="s">
        <v>257</v>
      </c>
      <c r="BQ226">
        <f t="shared" si="9"/>
        <v>1</v>
      </c>
      <c r="BR226">
        <f t="shared" si="10"/>
        <v>0</v>
      </c>
      <c r="BT226" t="s">
        <v>275</v>
      </c>
      <c r="BV226">
        <v>10</v>
      </c>
      <c r="BX226">
        <v>0</v>
      </c>
      <c r="BY226" t="s">
        <v>4971</v>
      </c>
      <c r="BZ226" t="s">
        <v>3429</v>
      </c>
      <c r="CA226">
        <v>0</v>
      </c>
      <c r="CB226" t="s">
        <v>492</v>
      </c>
      <c r="CD226" s="3">
        <v>6.6666666666666666E-2</v>
      </c>
      <c r="CE226" t="s">
        <v>274</v>
      </c>
      <c r="CF226" t="s">
        <v>4972</v>
      </c>
      <c r="CG226">
        <v>8</v>
      </c>
      <c r="CI226" t="s">
        <v>493</v>
      </c>
      <c r="CJ226">
        <v>0</v>
      </c>
      <c r="CK226" t="s">
        <v>4973</v>
      </c>
      <c r="CL226" s="4">
        <v>38387</v>
      </c>
      <c r="CM226" t="s">
        <v>4974</v>
      </c>
      <c r="CN226" t="s">
        <v>4975</v>
      </c>
      <c r="CO226">
        <v>31</v>
      </c>
      <c r="CP226" t="s">
        <v>4976</v>
      </c>
      <c r="CQ226" t="s">
        <v>282</v>
      </c>
      <c r="CR226" t="s">
        <v>4290</v>
      </c>
      <c r="CU226" t="s">
        <v>4977</v>
      </c>
      <c r="CW226">
        <v>0</v>
      </c>
      <c r="CY226">
        <v>10</v>
      </c>
      <c r="CZ226" t="s">
        <v>271</v>
      </c>
      <c r="DA226">
        <v>22</v>
      </c>
      <c r="DB226">
        <v>10</v>
      </c>
      <c r="DC226" t="s">
        <v>1609</v>
      </c>
      <c r="DD226">
        <v>-25</v>
      </c>
      <c r="DK226">
        <v>0</v>
      </c>
      <c r="DL226" s="4">
        <v>44463</v>
      </c>
      <c r="DM226">
        <v>20177</v>
      </c>
      <c r="DN226">
        <v>2021</v>
      </c>
      <c r="DO226">
        <v>0</v>
      </c>
      <c r="DQ226">
        <v>79539</v>
      </c>
      <c r="DR226">
        <v>88</v>
      </c>
      <c r="DU226" t="s">
        <v>257</v>
      </c>
      <c r="DV226" t="s">
        <v>274</v>
      </c>
      <c r="DX226">
        <v>31</v>
      </c>
      <c r="DY226" t="s">
        <v>4290</v>
      </c>
      <c r="EA226" t="s">
        <v>4978</v>
      </c>
      <c r="EB226" t="s">
        <v>522</v>
      </c>
      <c r="ED226" t="s">
        <v>4740</v>
      </c>
      <c r="EE226">
        <v>0</v>
      </c>
      <c r="EF226" t="s">
        <v>836</v>
      </c>
      <c r="EG226" t="s">
        <v>675</v>
      </c>
      <c r="EH226">
        <v>0</v>
      </c>
      <c r="EI226" t="s">
        <v>837</v>
      </c>
      <c r="EJ226" t="s">
        <v>340</v>
      </c>
      <c r="EK226" t="s">
        <v>3736</v>
      </c>
      <c r="EL226" t="s">
        <v>4979</v>
      </c>
      <c r="EM226" t="s">
        <v>4980</v>
      </c>
      <c r="EN226" t="s">
        <v>4891</v>
      </c>
      <c r="EO226" t="s">
        <v>269</v>
      </c>
      <c r="EP226" t="s">
        <v>2935</v>
      </c>
      <c r="EQ226">
        <v>0</v>
      </c>
      <c r="ER226" t="s">
        <v>346</v>
      </c>
      <c r="ET226" t="s">
        <v>4981</v>
      </c>
      <c r="EU226">
        <v>7</v>
      </c>
      <c r="EV226" t="s">
        <v>257</v>
      </c>
      <c r="EW226" t="s">
        <v>3431</v>
      </c>
      <c r="EX226" t="s">
        <v>1251</v>
      </c>
      <c r="EY226" t="s">
        <v>1005</v>
      </c>
      <c r="FB226" t="s">
        <v>1845</v>
      </c>
      <c r="FC226" t="s">
        <v>4982</v>
      </c>
      <c r="FE226">
        <v>0</v>
      </c>
      <c r="FF226">
        <v>25</v>
      </c>
      <c r="FJ226" t="s">
        <v>4983</v>
      </c>
      <c r="FK226" t="s">
        <v>4984</v>
      </c>
      <c r="FL226">
        <v>0</v>
      </c>
      <c r="FN226">
        <v>1</v>
      </c>
      <c r="FO226" t="s">
        <v>4978</v>
      </c>
      <c r="FP226" t="s">
        <v>4985</v>
      </c>
      <c r="FQ226">
        <v>0</v>
      </c>
      <c r="FS226" t="s">
        <v>462</v>
      </c>
      <c r="FU226" t="s">
        <v>257</v>
      </c>
      <c r="FV226" t="s">
        <v>777</v>
      </c>
      <c r="FY226">
        <v>0</v>
      </c>
      <c r="GA226">
        <v>31.1</v>
      </c>
      <c r="GB226">
        <v>-21</v>
      </c>
      <c r="GC226">
        <v>0</v>
      </c>
      <c r="GE226" t="s">
        <v>355</v>
      </c>
      <c r="GF226">
        <v>1</v>
      </c>
      <c r="GH226">
        <v>1.9</v>
      </c>
      <c r="GI226">
        <v>5.0999999999999996</v>
      </c>
      <c r="GJ226">
        <v>0</v>
      </c>
      <c r="GK226">
        <v>0</v>
      </c>
      <c r="GL226" t="s">
        <v>4986</v>
      </c>
      <c r="GM226" t="s">
        <v>4987</v>
      </c>
      <c r="GP226" t="s">
        <v>499</v>
      </c>
      <c r="GQ226" t="s">
        <v>779</v>
      </c>
      <c r="GR226">
        <v>51</v>
      </c>
      <c r="HA226" t="s">
        <v>4717</v>
      </c>
      <c r="HC226" t="s">
        <v>294</v>
      </c>
      <c r="HD226" t="s">
        <v>294</v>
      </c>
      <c r="HE226" t="s">
        <v>4988</v>
      </c>
      <c r="HF226">
        <v>0</v>
      </c>
      <c r="HG226">
        <v>11</v>
      </c>
      <c r="HH226">
        <v>10</v>
      </c>
      <c r="HI226" t="s">
        <v>275</v>
      </c>
      <c r="HL226" t="s">
        <v>2108</v>
      </c>
      <c r="HM226" t="s">
        <v>4740</v>
      </c>
      <c r="HO226" t="s">
        <v>4961</v>
      </c>
      <c r="HP226" t="s">
        <v>4989</v>
      </c>
      <c r="HQ226" t="s">
        <v>4990</v>
      </c>
      <c r="HR226" t="s">
        <v>4991</v>
      </c>
      <c r="HT226" t="s">
        <v>4992</v>
      </c>
      <c r="HW226">
        <v>22</v>
      </c>
      <c r="HX226">
        <v>4031054</v>
      </c>
      <c r="HY226" t="s">
        <v>4993</v>
      </c>
      <c r="HZ226">
        <v>4031024</v>
      </c>
      <c r="IB226" t="s">
        <v>4994</v>
      </c>
      <c r="IC226">
        <v>-1.5</v>
      </c>
      <c r="ID226">
        <v>1</v>
      </c>
      <c r="IM226">
        <v>85</v>
      </c>
      <c r="IU226">
        <v>4</v>
      </c>
      <c r="IV226">
        <f>IF(AND(Table1[[#This Row],[R/P]]="P",Table1[[#This Row],[PaRes]]&lt;&gt;"SCRBL",Table1[[#This Row],[PaRes]]&lt;&gt;"RUN",Table1[[#This Row],[Penalty]]&lt;&gt;1),1,0)</f>
        <v>1</v>
      </c>
      <c r="IW226">
        <f>IF(AND(Table1[[#This Row],[Pass Play]]=1,Table1[[#This Row],[PaRes]]&lt;&gt;"SAC"),1,0)</f>
        <v>1</v>
      </c>
      <c r="IX226">
        <f>IF(Table1[[#This Row],[PaRes]]="COM",1,0)</f>
        <v>0</v>
      </c>
      <c r="IY226">
        <f>IF(Table1[[#This Row],[Pass Play]]=1,Table1[[#This Row],[Gn]],0)</f>
        <v>0</v>
      </c>
      <c r="IZ226">
        <f>IF(AND(Table1[[#This Row],[Pass Play]]=1,Table1[[#This Row],[EFF]]="Y"),1,0)</f>
        <v>0</v>
      </c>
      <c r="JA226">
        <f>IF(AND(Table1[[#This Row],[Pass Play]]=1,Table1[[#This Row],[EFF]]="Y"),Table1[[#This Row],[Gn]],0)</f>
        <v>0</v>
      </c>
      <c r="JB226">
        <f>IF(AND(Table1[[#This Row],[Pass Play]]=1,Table1[[#This Row],[Gn]]&gt;=15),1,0)</f>
        <v>0</v>
      </c>
      <c r="JC226">
        <f>IF(AND(Table1[[#This Row],[Pass Play]]=1,Table1[[#This Row],[Big Play Passes]]=1),Table1[[#This Row],[Gn]],0)</f>
        <v>0</v>
      </c>
      <c r="JD226">
        <f>IF(AND(OR(Table1[[#This Row],[R/P]]="R",Table1[[#This Row],[PaRes]]="SCRBL",Table1[[#This Row],[PaRes]]="RUN"),Table1[[#This Row],[Penalty]]&lt;&gt;1),1,0)</f>
        <v>0</v>
      </c>
      <c r="JE226">
        <f>IF(Table1[[#This Row],[Rush Attempts]]=1,Table1[[#This Row],[Gn]],0)</f>
        <v>0</v>
      </c>
      <c r="JF226">
        <f>IF(AND(Table1[[#This Row],[Rush Attempts]]=1,Table1[[#This Row],[EFF]]="Y"),1,0)</f>
        <v>0</v>
      </c>
      <c r="JG226">
        <f>IF(AND(Table1[[#This Row],[Rush Attempts]]=1,Table1[[#This Row],[EFF]]="Y"),Table1[[#This Row],[Gn]],0)</f>
        <v>0</v>
      </c>
      <c r="JH226">
        <f>IF(AND(Table1[[#This Row],[Rush Attempts]]=1,Table1[[#This Row],[Gn]]&gt;=10),1,0)</f>
        <v>0</v>
      </c>
      <c r="JI226">
        <f>IF(AND(Table1[[#This Row],[Rush Attempts]]=1,Table1[[#This Row],[Big Play Run]]=1),Table1[[#This Row],[Gn]],0)</f>
        <v>0</v>
      </c>
      <c r="JJ226">
        <f>IF(Table1[[#This Row],[PaRes]]="SAC",1,0)</f>
        <v>0</v>
      </c>
      <c r="JK226">
        <f>IF(Table1[[#This Row],[Sacks]]=1,Table1[[#This Row],[Gn]],0)</f>
        <v>0</v>
      </c>
      <c r="JL226">
        <f>IF(Table1[[#This Row],[PaRes]]="INT",1,0)</f>
        <v>1</v>
      </c>
      <c r="JM226">
        <f>IF(Table1[[#This Row],[pff_PENALTY]]&lt;&gt;"",1,0)</f>
        <v>0</v>
      </c>
      <c r="JN226">
        <f>Table1[[#This Row],[pff_PENYARDS]]</f>
        <v>0</v>
      </c>
      <c r="JO226">
        <f>IF(Table1[[#This Row],[S/End]]="TD",1,0)</f>
        <v>0</v>
      </c>
      <c r="JP226">
        <f>IF(OR(Table1[[#This Row],[S/End]]="FGGD"),1,0)</f>
        <v>0</v>
      </c>
      <c r="JQ226">
        <f>IF(OR(Table1[[#This Row],[S/End]]="FUM",Table1[[#This Row],[S/End]]="INT"),1,0)</f>
        <v>1</v>
      </c>
      <c r="JR226">
        <f>IF(AND(Table1[[#This Row],[Touchdown]]=1,Table1[[#This Row],[Pass Play]]=1),1,0)</f>
        <v>0</v>
      </c>
      <c r="JS226">
        <f t="shared" si="11"/>
        <v>0</v>
      </c>
      <c r="JT226">
        <f>IF(AND(OR(Table1[[#This Row],[Pass Play]]=1,Table1[[#This Row],[Rush Attempts]]=1),Table1[[#This Row],[Dn]]=3),1,0)</f>
        <v>0</v>
      </c>
      <c r="JU226">
        <f>IF(AND(Table1[[#This Row],[3rd down attempt]]=1,Table1[[#This Row],[EFF]]="Y"),1,0)</f>
        <v>0</v>
      </c>
      <c r="JV226">
        <f>IF(AND(Table1[[#This Row],[3rd down attempt]]=1,Table1[[#This Row],[Dist]]&gt;=7),1,0)</f>
        <v>0</v>
      </c>
      <c r="JW226">
        <f>IF(AND(OR(Table1[[#This Row],[Pass Play]]=1,Table1[[#This Row],[Rush Attempts]]=1),Table1[[#This Row],[Dn]]=4),1,0)</f>
        <v>0</v>
      </c>
      <c r="JX226">
        <f>IF(AND(Table1[[#This Row],[4th down attempt]]=1,Table1[[#This Row],[EFF]]="Y"),1,0)</f>
        <v>0</v>
      </c>
      <c r="JY226">
        <f>IF(AND(OR(Table1[[#This Row],[Pass Play]]=1,Table1[[#This Row],[Rush Attempts]]=1),Table1[[#This Row],[FPos]]&gt;=0,Table1[[#This Row],[FPos]]&lt;=20),1,0)</f>
        <v>0</v>
      </c>
      <c r="JZ226">
        <f>IF(AND(OR(Table1[[#This Row],[Pass Play]]=1,Table1[[#This Row],[Rush Attempts]]=1),Table1[[#This Row],[Dist]]&lt;=Table1[[#This Row],[Gn]]),1,0)</f>
        <v>0</v>
      </c>
      <c r="KA226">
        <f>IF(Table1[[#This Row],[S/End]]&lt;&gt;"",1,0)</f>
        <v>1</v>
      </c>
      <c r="KB226">
        <f>IF(Table1[[#This Row],[S/End]]="TD",1,0)</f>
        <v>0</v>
      </c>
      <c r="KC226">
        <f>IF(Table1[[#This Row],[S/End]]="FGGD",1,0)</f>
        <v>0</v>
      </c>
      <c r="KD226">
        <f>IF(AND(OR(Table1[[#This Row],[Pass Play]]=1,Table1[[#This Row],[Rush Attempts]]=1),Table1[[#This Row],[Gn]]&lt;0),1,0)</f>
        <v>0</v>
      </c>
      <c r="KE226" s="375">
        <f>IF(AND(Table1[[#This Row],[pff_DRVENDPSN]]=3,Table1[[#This Row],[pff_DRVENDEVENT]]="PUNT"),1,0)</f>
        <v>0</v>
      </c>
    </row>
    <row r="227" spans="1:291" hidden="1">
      <c r="A227">
        <v>35</v>
      </c>
      <c r="B227">
        <v>2104</v>
      </c>
      <c r="C227" t="s">
        <v>14478</v>
      </c>
      <c r="D227">
        <v>2</v>
      </c>
      <c r="E227">
        <v>1</v>
      </c>
      <c r="F227">
        <v>10</v>
      </c>
      <c r="G227">
        <v>9</v>
      </c>
      <c r="H227">
        <v>-40</v>
      </c>
      <c r="I227" t="s">
        <v>253</v>
      </c>
      <c r="J227" t="s">
        <v>254</v>
      </c>
      <c r="K227">
        <v>11</v>
      </c>
      <c r="L227">
        <v>11</v>
      </c>
      <c r="M227" t="s">
        <v>4996</v>
      </c>
      <c r="N227" t="s">
        <v>319</v>
      </c>
      <c r="P227" t="s">
        <v>4997</v>
      </c>
      <c r="W227" t="s">
        <v>253</v>
      </c>
      <c r="X227" t="s">
        <v>4998</v>
      </c>
      <c r="Y227" t="s">
        <v>2244</v>
      </c>
      <c r="Z227" t="s">
        <v>4999</v>
      </c>
      <c r="AB227" t="s">
        <v>325</v>
      </c>
      <c r="AC227" t="s">
        <v>326</v>
      </c>
      <c r="AJ227">
        <v>22</v>
      </c>
      <c r="AK227" t="s">
        <v>327</v>
      </c>
      <c r="AP227">
        <v>5</v>
      </c>
      <c r="BJ227" t="s">
        <v>274</v>
      </c>
      <c r="BQ227">
        <f t="shared" si="9"/>
        <v>2</v>
      </c>
      <c r="BR227">
        <f t="shared" si="10"/>
        <v>0</v>
      </c>
      <c r="BT227" t="s">
        <v>275</v>
      </c>
      <c r="BV227">
        <v>10</v>
      </c>
      <c r="BX227">
        <v>0</v>
      </c>
      <c r="BY227" t="s">
        <v>5000</v>
      </c>
      <c r="CA227">
        <v>1</v>
      </c>
      <c r="CD227" s="3">
        <v>2.6388888888888889E-2</v>
      </c>
      <c r="CE227" t="s">
        <v>257</v>
      </c>
      <c r="CF227" t="s">
        <v>5001</v>
      </c>
      <c r="CG227">
        <v>7</v>
      </c>
      <c r="CI227" t="s">
        <v>331</v>
      </c>
      <c r="CJ227">
        <v>0</v>
      </c>
      <c r="CK227" t="s">
        <v>5002</v>
      </c>
      <c r="CL227" s="4">
        <v>38387</v>
      </c>
      <c r="CM227" t="s">
        <v>5003</v>
      </c>
      <c r="CN227" t="s">
        <v>5004</v>
      </c>
      <c r="CO227">
        <v>31</v>
      </c>
      <c r="CP227" t="s">
        <v>268</v>
      </c>
      <c r="CQ227" t="s">
        <v>269</v>
      </c>
      <c r="CR227" t="s">
        <v>4290</v>
      </c>
      <c r="CU227" t="s">
        <v>5005</v>
      </c>
      <c r="CW227">
        <v>0</v>
      </c>
      <c r="CY227">
        <v>1</v>
      </c>
      <c r="CZ227" t="s">
        <v>1242</v>
      </c>
      <c r="DA227">
        <v>27</v>
      </c>
      <c r="DB227">
        <v>3</v>
      </c>
      <c r="DC227" t="s">
        <v>1781</v>
      </c>
      <c r="DD227">
        <v>-40</v>
      </c>
      <c r="DF227" t="s">
        <v>5006</v>
      </c>
      <c r="DK227">
        <v>9</v>
      </c>
      <c r="DL227" s="4">
        <v>44463</v>
      </c>
      <c r="DM227">
        <v>20177</v>
      </c>
      <c r="DN227">
        <v>2021</v>
      </c>
      <c r="DO227">
        <v>0</v>
      </c>
      <c r="DQ227">
        <v>79539</v>
      </c>
      <c r="DR227">
        <v>95</v>
      </c>
      <c r="DU227" t="s">
        <v>274</v>
      </c>
      <c r="DV227" t="s">
        <v>257</v>
      </c>
      <c r="DX227">
        <v>31</v>
      </c>
      <c r="DY227" t="s">
        <v>4290</v>
      </c>
      <c r="EA227" t="s">
        <v>4464</v>
      </c>
      <c r="EE227">
        <v>0</v>
      </c>
      <c r="EF227" t="s">
        <v>5007</v>
      </c>
      <c r="EG227" t="s">
        <v>701</v>
      </c>
      <c r="EH227">
        <v>0</v>
      </c>
      <c r="EI227" t="s">
        <v>5008</v>
      </c>
      <c r="EJ227" t="s">
        <v>340</v>
      </c>
      <c r="EK227" t="s">
        <v>486</v>
      </c>
      <c r="EL227" t="s">
        <v>5009</v>
      </c>
      <c r="EM227" t="s">
        <v>5010</v>
      </c>
      <c r="EN227" t="s">
        <v>268</v>
      </c>
      <c r="EO227" t="s">
        <v>282</v>
      </c>
      <c r="EP227" t="s">
        <v>490</v>
      </c>
      <c r="EQ227">
        <v>0</v>
      </c>
      <c r="ER227" t="s">
        <v>491</v>
      </c>
      <c r="ET227" t="s">
        <v>5011</v>
      </c>
      <c r="EU227">
        <v>5</v>
      </c>
      <c r="EV227" t="s">
        <v>348</v>
      </c>
      <c r="EW227" t="s">
        <v>3431</v>
      </c>
      <c r="EX227" t="s">
        <v>528</v>
      </c>
      <c r="EY227" t="s">
        <v>492</v>
      </c>
      <c r="FB227" t="s">
        <v>4519</v>
      </c>
      <c r="FC227" t="s">
        <v>4472</v>
      </c>
      <c r="FE227">
        <v>0</v>
      </c>
      <c r="FF227">
        <v>12</v>
      </c>
      <c r="FK227" t="s">
        <v>5012</v>
      </c>
      <c r="FL227">
        <v>0</v>
      </c>
      <c r="FN227">
        <v>0</v>
      </c>
      <c r="FO227" t="s">
        <v>4464</v>
      </c>
      <c r="FP227" t="s">
        <v>4760</v>
      </c>
      <c r="FQ227">
        <v>0</v>
      </c>
      <c r="FS227" t="s">
        <v>354</v>
      </c>
      <c r="FY227">
        <v>0</v>
      </c>
      <c r="GA227">
        <v>31.1</v>
      </c>
      <c r="GB227">
        <v>-21</v>
      </c>
      <c r="GC227">
        <v>0</v>
      </c>
      <c r="GE227" t="s">
        <v>355</v>
      </c>
      <c r="GF227">
        <v>1</v>
      </c>
      <c r="GH227">
        <v>2.1</v>
      </c>
      <c r="GI227">
        <v>2.2000000000000002</v>
      </c>
      <c r="GJ227">
        <v>0</v>
      </c>
      <c r="GK227">
        <v>0</v>
      </c>
      <c r="GM227" t="s">
        <v>5013</v>
      </c>
      <c r="GN227">
        <v>4</v>
      </c>
      <c r="GO227">
        <v>1</v>
      </c>
      <c r="GP227">
        <v>4</v>
      </c>
      <c r="GQ227" t="s">
        <v>779</v>
      </c>
      <c r="GR227">
        <v>20</v>
      </c>
      <c r="HA227" t="s">
        <v>4717</v>
      </c>
      <c r="HC227" t="s">
        <v>294</v>
      </c>
      <c r="HD227" t="s">
        <v>294</v>
      </c>
      <c r="HE227" t="s">
        <v>4760</v>
      </c>
      <c r="HF227">
        <v>0</v>
      </c>
      <c r="HG227">
        <v>11</v>
      </c>
      <c r="HH227">
        <v>10</v>
      </c>
      <c r="HI227" t="s">
        <v>275</v>
      </c>
      <c r="HL227">
        <v>3</v>
      </c>
      <c r="HM227" t="s">
        <v>4740</v>
      </c>
      <c r="HO227" t="s">
        <v>5014</v>
      </c>
      <c r="HP227" t="s">
        <v>5015</v>
      </c>
      <c r="HQ227" t="s">
        <v>5016</v>
      </c>
      <c r="HR227" t="s">
        <v>5017</v>
      </c>
      <c r="HT227" t="s">
        <v>5018</v>
      </c>
      <c r="HW227">
        <v>-49</v>
      </c>
      <c r="HX227">
        <v>4031235</v>
      </c>
      <c r="HY227" t="s">
        <v>4464</v>
      </c>
      <c r="HZ227">
        <v>4031175</v>
      </c>
      <c r="IC227">
        <v>0</v>
      </c>
      <c r="ID227">
        <v>0</v>
      </c>
      <c r="IM227">
        <v>90</v>
      </c>
      <c r="IQ227" t="s">
        <v>5006</v>
      </c>
      <c r="IU227">
        <v>4</v>
      </c>
      <c r="IV227">
        <f>IF(AND(Table1[[#This Row],[R/P]]="P",Table1[[#This Row],[PaRes]]&lt;&gt;"SCRBL",Table1[[#This Row],[PaRes]]&lt;&gt;"RUN",Table1[[#This Row],[Penalty]]&lt;&gt;1),1,0)</f>
        <v>1</v>
      </c>
      <c r="IW227">
        <f>IF(AND(Table1[[#This Row],[Pass Play]]=1,Table1[[#This Row],[PaRes]]&lt;&gt;"SAC"),1,0)</f>
        <v>1</v>
      </c>
      <c r="IX227">
        <f>IF(Table1[[#This Row],[PaRes]]="COM",1,0)</f>
        <v>1</v>
      </c>
      <c r="IY227">
        <f>IF(Table1[[#This Row],[Pass Play]]=1,Table1[[#This Row],[Gn]],0)</f>
        <v>9</v>
      </c>
      <c r="IZ227">
        <f>IF(AND(Table1[[#This Row],[Pass Play]]=1,Table1[[#This Row],[EFF]]="Y"),1,0)</f>
        <v>1</v>
      </c>
      <c r="JA227">
        <f>IF(AND(Table1[[#This Row],[Pass Play]]=1,Table1[[#This Row],[EFF]]="Y"),Table1[[#This Row],[Gn]],0)</f>
        <v>9</v>
      </c>
      <c r="JB227">
        <f>IF(AND(Table1[[#This Row],[Pass Play]]=1,Table1[[#This Row],[Gn]]&gt;=15),1,0)</f>
        <v>0</v>
      </c>
      <c r="JC227">
        <f>IF(AND(Table1[[#This Row],[Pass Play]]=1,Table1[[#This Row],[Big Play Passes]]=1),Table1[[#This Row],[Gn]],0)</f>
        <v>0</v>
      </c>
      <c r="JD227">
        <f>IF(AND(OR(Table1[[#This Row],[R/P]]="R",Table1[[#This Row],[PaRes]]="SCRBL",Table1[[#This Row],[PaRes]]="RUN"),Table1[[#This Row],[Penalty]]&lt;&gt;1),1,0)</f>
        <v>0</v>
      </c>
      <c r="JE227">
        <f>IF(Table1[[#This Row],[Rush Attempts]]=1,Table1[[#This Row],[Gn]],0)</f>
        <v>0</v>
      </c>
      <c r="JF227">
        <f>IF(AND(Table1[[#This Row],[Rush Attempts]]=1,Table1[[#This Row],[EFF]]="Y"),1,0)</f>
        <v>0</v>
      </c>
      <c r="JG227">
        <f>IF(AND(Table1[[#This Row],[Rush Attempts]]=1,Table1[[#This Row],[EFF]]="Y"),Table1[[#This Row],[Gn]],0)</f>
        <v>0</v>
      </c>
      <c r="JH227">
        <f>IF(AND(Table1[[#This Row],[Rush Attempts]]=1,Table1[[#This Row],[Gn]]&gt;=10),1,0)</f>
        <v>0</v>
      </c>
      <c r="JI227">
        <f>IF(AND(Table1[[#This Row],[Rush Attempts]]=1,Table1[[#This Row],[Big Play Run]]=1),Table1[[#This Row],[Gn]],0)</f>
        <v>0</v>
      </c>
      <c r="JJ227">
        <f>IF(Table1[[#This Row],[PaRes]]="SAC",1,0)</f>
        <v>0</v>
      </c>
      <c r="JK227">
        <f>IF(Table1[[#This Row],[Sacks]]=1,Table1[[#This Row],[Gn]],0)</f>
        <v>0</v>
      </c>
      <c r="JL227">
        <f>IF(Table1[[#This Row],[PaRes]]="INT",1,0)</f>
        <v>0</v>
      </c>
      <c r="JM227">
        <f>IF(Table1[[#This Row],[pff_PENALTY]]&lt;&gt;"",1,0)</f>
        <v>0</v>
      </c>
      <c r="JN227">
        <f>Table1[[#This Row],[pff_PENYARDS]]</f>
        <v>0</v>
      </c>
      <c r="JO227">
        <f>IF(Table1[[#This Row],[S/End]]="TD",1,0)</f>
        <v>0</v>
      </c>
      <c r="JP227">
        <f>IF(OR(Table1[[#This Row],[S/End]]="FGGD"),1,0)</f>
        <v>0</v>
      </c>
      <c r="JQ227">
        <f>IF(OR(Table1[[#This Row],[S/End]]="FUM",Table1[[#This Row],[S/End]]="INT"),1,0)</f>
        <v>0</v>
      </c>
      <c r="JR227">
        <f>IF(AND(Table1[[#This Row],[Touchdown]]=1,Table1[[#This Row],[Pass Play]]=1),1,0)</f>
        <v>0</v>
      </c>
      <c r="JS227">
        <f t="shared" si="11"/>
        <v>0</v>
      </c>
      <c r="JT227">
        <f>IF(AND(OR(Table1[[#This Row],[Pass Play]]=1,Table1[[#This Row],[Rush Attempts]]=1),Table1[[#This Row],[Dn]]=3),1,0)</f>
        <v>0</v>
      </c>
      <c r="JU227">
        <f>IF(AND(Table1[[#This Row],[3rd down attempt]]=1,Table1[[#This Row],[EFF]]="Y"),1,0)</f>
        <v>0</v>
      </c>
      <c r="JV227">
        <f>IF(AND(Table1[[#This Row],[3rd down attempt]]=1,Table1[[#This Row],[Dist]]&gt;=7),1,0)</f>
        <v>0</v>
      </c>
      <c r="JW227">
        <f>IF(AND(OR(Table1[[#This Row],[Pass Play]]=1,Table1[[#This Row],[Rush Attempts]]=1),Table1[[#This Row],[Dn]]=4),1,0)</f>
        <v>0</v>
      </c>
      <c r="JX227">
        <f>IF(AND(Table1[[#This Row],[4th down attempt]]=1,Table1[[#This Row],[EFF]]="Y"),1,0)</f>
        <v>0</v>
      </c>
      <c r="JY227">
        <f>IF(AND(OR(Table1[[#This Row],[Pass Play]]=1,Table1[[#This Row],[Rush Attempts]]=1),Table1[[#This Row],[FPos]]&gt;=0,Table1[[#This Row],[FPos]]&lt;=20),1,0)</f>
        <v>0</v>
      </c>
      <c r="JZ227">
        <f>IF(AND(OR(Table1[[#This Row],[Pass Play]]=1,Table1[[#This Row],[Rush Attempts]]=1),Table1[[#This Row],[Dist]]&lt;=Table1[[#This Row],[Gn]]),1,0)</f>
        <v>0</v>
      </c>
      <c r="KA227">
        <f>IF(Table1[[#This Row],[S/End]]&lt;&gt;"",1,0)</f>
        <v>0</v>
      </c>
      <c r="KB227">
        <f>IF(Table1[[#This Row],[S/End]]="TD",1,0)</f>
        <v>0</v>
      </c>
      <c r="KC227">
        <f>IF(Table1[[#This Row],[S/End]]="FGGD",1,0)</f>
        <v>0</v>
      </c>
      <c r="KD227">
        <f>IF(AND(OR(Table1[[#This Row],[Pass Play]]=1,Table1[[#This Row],[Rush Attempts]]=1),Table1[[#This Row],[Gn]]&lt;0),1,0)</f>
        <v>0</v>
      </c>
      <c r="KE227" s="375">
        <f>IF(AND(Table1[[#This Row],[pff_DRVENDPSN]]=3,Table1[[#This Row],[pff_DRVENDEVENT]]="PUNT"),1,0)</f>
        <v>0</v>
      </c>
    </row>
    <row r="228" spans="1:291" hidden="1">
      <c r="A228">
        <v>36</v>
      </c>
      <c r="B228">
        <v>2104</v>
      </c>
      <c r="C228" t="s">
        <v>14478</v>
      </c>
      <c r="D228">
        <v>2</v>
      </c>
      <c r="E228">
        <v>2</v>
      </c>
      <c r="F228">
        <v>1</v>
      </c>
      <c r="G228">
        <v>7</v>
      </c>
      <c r="H228">
        <v>-49</v>
      </c>
      <c r="J228" t="s">
        <v>254</v>
      </c>
      <c r="K228">
        <v>11</v>
      </c>
      <c r="L228">
        <v>11</v>
      </c>
      <c r="M228" t="s">
        <v>366</v>
      </c>
      <c r="N228" t="s">
        <v>367</v>
      </c>
      <c r="P228" t="s">
        <v>368</v>
      </c>
      <c r="W228" t="s">
        <v>253</v>
      </c>
      <c r="X228" t="s">
        <v>663</v>
      </c>
      <c r="Y228" t="s">
        <v>664</v>
      </c>
      <c r="Z228" t="s">
        <v>665</v>
      </c>
      <c r="AB228" t="s">
        <v>666</v>
      </c>
      <c r="AC228" t="s">
        <v>667</v>
      </c>
      <c r="AJ228">
        <v>22</v>
      </c>
      <c r="AK228" t="s">
        <v>327</v>
      </c>
      <c r="AP228">
        <v>5</v>
      </c>
      <c r="BJ228" t="s">
        <v>607</v>
      </c>
      <c r="BQ228">
        <f t="shared" si="9"/>
        <v>3</v>
      </c>
      <c r="BR228">
        <f t="shared" si="10"/>
        <v>0</v>
      </c>
      <c r="BT228" t="s">
        <v>275</v>
      </c>
      <c r="BV228">
        <v>10</v>
      </c>
      <c r="BX228">
        <v>0</v>
      </c>
      <c r="BY228" t="s">
        <v>5020</v>
      </c>
      <c r="CA228">
        <v>1</v>
      </c>
      <c r="CB228" t="s">
        <v>492</v>
      </c>
      <c r="CD228" s="3">
        <v>1.3888888888888888E-2</v>
      </c>
      <c r="CE228" t="s">
        <v>257</v>
      </c>
      <c r="CF228" t="s">
        <v>5021</v>
      </c>
      <c r="CG228">
        <v>8</v>
      </c>
      <c r="CI228" t="s">
        <v>331</v>
      </c>
      <c r="CJ228">
        <v>0</v>
      </c>
      <c r="CK228" t="s">
        <v>5022</v>
      </c>
      <c r="CL228" s="4">
        <v>38387</v>
      </c>
      <c r="CM228" t="s">
        <v>5023</v>
      </c>
      <c r="CN228" t="s">
        <v>5024</v>
      </c>
      <c r="CO228">
        <v>31</v>
      </c>
      <c r="CQ228" t="s">
        <v>269</v>
      </c>
      <c r="CR228" t="s">
        <v>4290</v>
      </c>
      <c r="CU228" t="s">
        <v>5025</v>
      </c>
      <c r="CW228">
        <v>0</v>
      </c>
      <c r="CY228">
        <v>2</v>
      </c>
      <c r="CZ228" t="s">
        <v>1242</v>
      </c>
      <c r="DA228">
        <v>27</v>
      </c>
      <c r="DB228">
        <v>3</v>
      </c>
      <c r="DC228" t="s">
        <v>1781</v>
      </c>
      <c r="DD228">
        <v>-40</v>
      </c>
      <c r="DF228" t="s">
        <v>4447</v>
      </c>
      <c r="DK228">
        <v>7</v>
      </c>
      <c r="DL228" s="4">
        <v>44463</v>
      </c>
      <c r="DM228">
        <v>20177</v>
      </c>
      <c r="DN228">
        <v>2021</v>
      </c>
      <c r="DO228">
        <v>0</v>
      </c>
      <c r="DQ228">
        <v>79539</v>
      </c>
      <c r="DR228">
        <v>96</v>
      </c>
      <c r="DU228" t="s">
        <v>274</v>
      </c>
      <c r="DV228" t="s">
        <v>257</v>
      </c>
      <c r="DX228">
        <v>31</v>
      </c>
      <c r="DY228" t="s">
        <v>4290</v>
      </c>
      <c r="EE228">
        <v>0</v>
      </c>
      <c r="EF228" t="s">
        <v>1270</v>
      </c>
      <c r="EG228" t="s">
        <v>383</v>
      </c>
      <c r="EH228">
        <v>0</v>
      </c>
      <c r="EJ228" t="s">
        <v>340</v>
      </c>
      <c r="EK228" t="s">
        <v>486</v>
      </c>
      <c r="EL228" t="s">
        <v>5026</v>
      </c>
      <c r="EM228" t="s">
        <v>5027</v>
      </c>
      <c r="EO228" t="s">
        <v>282</v>
      </c>
      <c r="EP228" t="s">
        <v>490</v>
      </c>
      <c r="EQ228">
        <v>0</v>
      </c>
      <c r="ER228" t="s">
        <v>491</v>
      </c>
      <c r="EU228">
        <v>1</v>
      </c>
      <c r="EV228" t="s">
        <v>348</v>
      </c>
      <c r="EW228" t="s">
        <v>3431</v>
      </c>
      <c r="EX228" t="s">
        <v>395</v>
      </c>
      <c r="EY228" t="s">
        <v>492</v>
      </c>
      <c r="FB228" t="s">
        <v>5028</v>
      </c>
      <c r="FC228" t="s">
        <v>4472</v>
      </c>
      <c r="FE228">
        <v>0</v>
      </c>
      <c r="FL228">
        <v>0</v>
      </c>
      <c r="FN228">
        <v>0</v>
      </c>
      <c r="FQ228">
        <v>0</v>
      </c>
      <c r="FS228" t="s">
        <v>395</v>
      </c>
      <c r="FU228" t="s">
        <v>274</v>
      </c>
      <c r="FV228" t="s">
        <v>496</v>
      </c>
      <c r="FY228">
        <v>0</v>
      </c>
      <c r="GA228">
        <v>31.1</v>
      </c>
      <c r="GB228">
        <v>-21</v>
      </c>
      <c r="GC228">
        <v>0</v>
      </c>
      <c r="GE228" t="s">
        <v>355</v>
      </c>
      <c r="GF228">
        <v>0</v>
      </c>
      <c r="GG228" t="s">
        <v>257</v>
      </c>
      <c r="GI228">
        <v>2.7</v>
      </c>
      <c r="GJ228">
        <v>0</v>
      </c>
      <c r="GK228">
        <v>0</v>
      </c>
      <c r="GM228" t="s">
        <v>5029</v>
      </c>
      <c r="GN228">
        <v>6</v>
      </c>
      <c r="GO228">
        <v>2</v>
      </c>
      <c r="GP228" t="s">
        <v>357</v>
      </c>
      <c r="GR228">
        <v>13</v>
      </c>
      <c r="HA228" t="s">
        <v>4717</v>
      </c>
      <c r="HC228" t="s">
        <v>294</v>
      </c>
      <c r="HD228" t="s">
        <v>294</v>
      </c>
      <c r="HF228">
        <v>0</v>
      </c>
      <c r="HG228">
        <v>11</v>
      </c>
      <c r="HH228">
        <v>10</v>
      </c>
      <c r="HI228" t="s">
        <v>275</v>
      </c>
      <c r="HL228">
        <v>3</v>
      </c>
      <c r="HM228" t="s">
        <v>4447</v>
      </c>
      <c r="HO228" t="s">
        <v>5014</v>
      </c>
      <c r="HP228" t="s">
        <v>5030</v>
      </c>
      <c r="HQ228" t="s">
        <v>5031</v>
      </c>
      <c r="HR228" t="s">
        <v>5032</v>
      </c>
      <c r="HT228" t="s">
        <v>5033</v>
      </c>
      <c r="HW228">
        <v>44</v>
      </c>
      <c r="HX228">
        <v>4031272</v>
      </c>
      <c r="HZ228">
        <v>4031235</v>
      </c>
      <c r="IC228">
        <v>0</v>
      </c>
      <c r="ID228">
        <v>0</v>
      </c>
      <c r="IM228">
        <v>91</v>
      </c>
      <c r="IQ228" t="s">
        <v>4447</v>
      </c>
      <c r="IU228">
        <v>4</v>
      </c>
      <c r="IV228">
        <f>IF(AND(Table1[[#This Row],[R/P]]="P",Table1[[#This Row],[PaRes]]&lt;&gt;"SCRBL",Table1[[#This Row],[PaRes]]&lt;&gt;"RUN",Table1[[#This Row],[Penalty]]&lt;&gt;1),1,0)</f>
        <v>1</v>
      </c>
      <c r="IW228">
        <f>IF(AND(Table1[[#This Row],[Pass Play]]=1,Table1[[#This Row],[PaRes]]&lt;&gt;"SAC"),1,0)</f>
        <v>1</v>
      </c>
      <c r="IX228">
        <f>IF(Table1[[#This Row],[PaRes]]="COM",1,0)</f>
        <v>1</v>
      </c>
      <c r="IY228">
        <f>IF(Table1[[#This Row],[Pass Play]]=1,Table1[[#This Row],[Gn]],0)</f>
        <v>7</v>
      </c>
      <c r="IZ228">
        <f>IF(AND(Table1[[#This Row],[Pass Play]]=1,Table1[[#This Row],[EFF]]="Y"),1,0)</f>
        <v>1</v>
      </c>
      <c r="JA228">
        <f>IF(AND(Table1[[#This Row],[Pass Play]]=1,Table1[[#This Row],[EFF]]="Y"),Table1[[#This Row],[Gn]],0)</f>
        <v>7</v>
      </c>
      <c r="JB228">
        <f>IF(AND(Table1[[#This Row],[Pass Play]]=1,Table1[[#This Row],[Gn]]&gt;=15),1,0)</f>
        <v>0</v>
      </c>
      <c r="JC228">
        <f>IF(AND(Table1[[#This Row],[Pass Play]]=1,Table1[[#This Row],[Big Play Passes]]=1),Table1[[#This Row],[Gn]],0)</f>
        <v>0</v>
      </c>
      <c r="JD228">
        <f>IF(AND(OR(Table1[[#This Row],[R/P]]="R",Table1[[#This Row],[PaRes]]="SCRBL",Table1[[#This Row],[PaRes]]="RUN"),Table1[[#This Row],[Penalty]]&lt;&gt;1),1,0)</f>
        <v>0</v>
      </c>
      <c r="JE228">
        <f>IF(Table1[[#This Row],[Rush Attempts]]=1,Table1[[#This Row],[Gn]],0)</f>
        <v>0</v>
      </c>
      <c r="JF228">
        <f>IF(AND(Table1[[#This Row],[Rush Attempts]]=1,Table1[[#This Row],[EFF]]="Y"),1,0)</f>
        <v>0</v>
      </c>
      <c r="JG228">
        <f>IF(AND(Table1[[#This Row],[Rush Attempts]]=1,Table1[[#This Row],[EFF]]="Y"),Table1[[#This Row],[Gn]],0)</f>
        <v>0</v>
      </c>
      <c r="JH228">
        <f>IF(AND(Table1[[#This Row],[Rush Attempts]]=1,Table1[[#This Row],[Gn]]&gt;=10),1,0)</f>
        <v>0</v>
      </c>
      <c r="JI228">
        <f>IF(AND(Table1[[#This Row],[Rush Attempts]]=1,Table1[[#This Row],[Big Play Run]]=1),Table1[[#This Row],[Gn]],0)</f>
        <v>0</v>
      </c>
      <c r="JJ228">
        <f>IF(Table1[[#This Row],[PaRes]]="SAC",1,0)</f>
        <v>0</v>
      </c>
      <c r="JK228">
        <f>IF(Table1[[#This Row],[Sacks]]=1,Table1[[#This Row],[Gn]],0)</f>
        <v>0</v>
      </c>
      <c r="JL228">
        <f>IF(Table1[[#This Row],[PaRes]]="INT",1,0)</f>
        <v>0</v>
      </c>
      <c r="JM228">
        <f>IF(Table1[[#This Row],[pff_PENALTY]]&lt;&gt;"",1,0)</f>
        <v>0</v>
      </c>
      <c r="JN228">
        <f>Table1[[#This Row],[pff_PENYARDS]]</f>
        <v>0</v>
      </c>
      <c r="JO228">
        <f>IF(Table1[[#This Row],[S/End]]="TD",1,0)</f>
        <v>0</v>
      </c>
      <c r="JP228">
        <f>IF(OR(Table1[[#This Row],[S/End]]="FGGD"),1,0)</f>
        <v>0</v>
      </c>
      <c r="JQ228">
        <f>IF(OR(Table1[[#This Row],[S/End]]="FUM",Table1[[#This Row],[S/End]]="INT"),1,0)</f>
        <v>0</v>
      </c>
      <c r="JR228">
        <f>IF(AND(Table1[[#This Row],[Touchdown]]=1,Table1[[#This Row],[Pass Play]]=1),1,0)</f>
        <v>0</v>
      </c>
      <c r="JS228">
        <f t="shared" si="11"/>
        <v>0</v>
      </c>
      <c r="JT228">
        <f>IF(AND(OR(Table1[[#This Row],[Pass Play]]=1,Table1[[#This Row],[Rush Attempts]]=1),Table1[[#This Row],[Dn]]=3),1,0)</f>
        <v>0</v>
      </c>
      <c r="JU228">
        <f>IF(AND(Table1[[#This Row],[3rd down attempt]]=1,Table1[[#This Row],[EFF]]="Y"),1,0)</f>
        <v>0</v>
      </c>
      <c r="JV228">
        <f>IF(AND(Table1[[#This Row],[3rd down attempt]]=1,Table1[[#This Row],[Dist]]&gt;=7),1,0)</f>
        <v>0</v>
      </c>
      <c r="JW228">
        <f>IF(AND(OR(Table1[[#This Row],[Pass Play]]=1,Table1[[#This Row],[Rush Attempts]]=1),Table1[[#This Row],[Dn]]=4),1,0)</f>
        <v>0</v>
      </c>
      <c r="JX228">
        <f>IF(AND(Table1[[#This Row],[4th down attempt]]=1,Table1[[#This Row],[EFF]]="Y"),1,0)</f>
        <v>0</v>
      </c>
      <c r="JY228">
        <f>IF(AND(OR(Table1[[#This Row],[Pass Play]]=1,Table1[[#This Row],[Rush Attempts]]=1),Table1[[#This Row],[FPos]]&gt;=0,Table1[[#This Row],[FPos]]&lt;=20),1,0)</f>
        <v>0</v>
      </c>
      <c r="JZ228">
        <f>IF(AND(OR(Table1[[#This Row],[Pass Play]]=1,Table1[[#This Row],[Rush Attempts]]=1),Table1[[#This Row],[Dist]]&lt;=Table1[[#This Row],[Gn]]),1,0)</f>
        <v>1</v>
      </c>
      <c r="KA228">
        <f>IF(Table1[[#This Row],[S/End]]&lt;&gt;"",1,0)</f>
        <v>0</v>
      </c>
      <c r="KB228">
        <f>IF(Table1[[#This Row],[S/End]]="TD",1,0)</f>
        <v>0</v>
      </c>
      <c r="KC228">
        <f>IF(Table1[[#This Row],[S/End]]="FGGD",1,0)</f>
        <v>0</v>
      </c>
      <c r="KD228">
        <f>IF(AND(OR(Table1[[#This Row],[Pass Play]]=1,Table1[[#This Row],[Rush Attempts]]=1),Table1[[#This Row],[Gn]]&lt;0),1,0)</f>
        <v>0</v>
      </c>
      <c r="KE228" s="375">
        <f>IF(AND(Table1[[#This Row],[pff_DRVENDPSN]]=3,Table1[[#This Row],[pff_DRVENDEVENT]]="PUNT"),1,0)</f>
        <v>0</v>
      </c>
    </row>
    <row r="229" spans="1:291" hidden="1">
      <c r="A229">
        <v>37</v>
      </c>
      <c r="B229">
        <v>2104</v>
      </c>
      <c r="C229" t="s">
        <v>14478</v>
      </c>
      <c r="D229">
        <v>2</v>
      </c>
      <c r="E229">
        <v>1</v>
      </c>
      <c r="F229">
        <v>10</v>
      </c>
      <c r="G229">
        <v>17</v>
      </c>
      <c r="H229">
        <v>44</v>
      </c>
      <c r="J229" t="s">
        <v>254</v>
      </c>
      <c r="K229">
        <v>11</v>
      </c>
      <c r="L229">
        <v>11</v>
      </c>
      <c r="M229" t="s">
        <v>4544</v>
      </c>
      <c r="N229" t="s">
        <v>1037</v>
      </c>
      <c r="P229" t="s">
        <v>257</v>
      </c>
      <c r="Q229" t="s">
        <v>509</v>
      </c>
      <c r="R229" t="s">
        <v>2574</v>
      </c>
      <c r="T229" t="s">
        <v>4545</v>
      </c>
      <c r="W229" t="s">
        <v>253</v>
      </c>
      <c r="X229" t="s">
        <v>3292</v>
      </c>
      <c r="Y229" t="s">
        <v>3293</v>
      </c>
      <c r="Z229" t="s">
        <v>3293</v>
      </c>
      <c r="AB229" t="s">
        <v>666</v>
      </c>
      <c r="AC229" t="s">
        <v>667</v>
      </c>
      <c r="AJ229">
        <v>88</v>
      </c>
      <c r="AK229" t="s">
        <v>327</v>
      </c>
      <c r="AL229" t="s">
        <v>1434</v>
      </c>
      <c r="AP229">
        <v>5</v>
      </c>
      <c r="BJ229" t="s">
        <v>274</v>
      </c>
      <c r="BQ229">
        <f t="shared" si="9"/>
        <v>4</v>
      </c>
      <c r="BR229">
        <f t="shared" si="10"/>
        <v>0</v>
      </c>
      <c r="BT229" t="s">
        <v>275</v>
      </c>
      <c r="BV229">
        <v>10</v>
      </c>
      <c r="BX229">
        <v>0</v>
      </c>
      <c r="BY229" t="s">
        <v>5035</v>
      </c>
      <c r="BZ229" t="s">
        <v>1152</v>
      </c>
      <c r="CA229">
        <v>1</v>
      </c>
      <c r="CD229" s="3">
        <v>9.0277777777777787E-3</v>
      </c>
      <c r="CE229" t="s">
        <v>257</v>
      </c>
      <c r="CF229" t="s">
        <v>5036</v>
      </c>
      <c r="CG229">
        <v>8</v>
      </c>
      <c r="CI229" t="s">
        <v>331</v>
      </c>
      <c r="CJ229">
        <v>0</v>
      </c>
      <c r="CK229" t="s">
        <v>5037</v>
      </c>
      <c r="CL229" s="4">
        <v>38387</v>
      </c>
      <c r="CM229" t="s">
        <v>5038</v>
      </c>
      <c r="CN229" t="s">
        <v>5039</v>
      </c>
      <c r="CO229">
        <v>31</v>
      </c>
      <c r="CQ229" t="s">
        <v>269</v>
      </c>
      <c r="CR229" t="s">
        <v>4290</v>
      </c>
      <c r="CU229" t="s">
        <v>5040</v>
      </c>
      <c r="CW229">
        <v>0</v>
      </c>
      <c r="CY229">
        <v>3</v>
      </c>
      <c r="CZ229" t="s">
        <v>1242</v>
      </c>
      <c r="DA229">
        <v>27</v>
      </c>
      <c r="DB229">
        <v>3</v>
      </c>
      <c r="DC229" t="s">
        <v>1781</v>
      </c>
      <c r="DD229">
        <v>-40</v>
      </c>
      <c r="DF229" t="s">
        <v>5006</v>
      </c>
      <c r="DK229">
        <v>17</v>
      </c>
      <c r="DL229" s="4">
        <v>44463</v>
      </c>
      <c r="DM229">
        <v>20177</v>
      </c>
      <c r="DN229">
        <v>2021</v>
      </c>
      <c r="DO229">
        <v>0</v>
      </c>
      <c r="DQ229">
        <v>79539</v>
      </c>
      <c r="DR229">
        <v>97</v>
      </c>
      <c r="DU229" t="s">
        <v>274</v>
      </c>
      <c r="DV229" t="s">
        <v>257</v>
      </c>
      <c r="DX229">
        <v>31</v>
      </c>
      <c r="DY229" t="s">
        <v>4290</v>
      </c>
      <c r="EE229">
        <v>0</v>
      </c>
      <c r="EF229" t="s">
        <v>1223</v>
      </c>
      <c r="EG229" t="s">
        <v>383</v>
      </c>
      <c r="EH229">
        <v>0</v>
      </c>
      <c r="EI229" t="s">
        <v>1441</v>
      </c>
      <c r="EJ229" t="s">
        <v>340</v>
      </c>
      <c r="EK229" t="s">
        <v>486</v>
      </c>
      <c r="EL229" t="s">
        <v>5041</v>
      </c>
      <c r="EM229" t="s">
        <v>5042</v>
      </c>
      <c r="EO229" t="s">
        <v>282</v>
      </c>
      <c r="EP229" t="s">
        <v>490</v>
      </c>
      <c r="EQ229">
        <v>0</v>
      </c>
      <c r="ER229" t="s">
        <v>491</v>
      </c>
      <c r="ET229" t="s">
        <v>5043</v>
      </c>
      <c r="EU229">
        <v>14</v>
      </c>
      <c r="EV229" t="s">
        <v>348</v>
      </c>
      <c r="EW229" t="s">
        <v>3431</v>
      </c>
      <c r="EX229" t="s">
        <v>5044</v>
      </c>
      <c r="EY229" t="s">
        <v>351</v>
      </c>
      <c r="FB229" t="s">
        <v>499</v>
      </c>
      <c r="FC229" t="s">
        <v>4472</v>
      </c>
      <c r="FE229">
        <v>0</v>
      </c>
      <c r="FF229">
        <v>11</v>
      </c>
      <c r="FL229">
        <v>0</v>
      </c>
      <c r="FN229">
        <v>0</v>
      </c>
      <c r="FQ229">
        <v>0</v>
      </c>
      <c r="FS229" t="s">
        <v>395</v>
      </c>
      <c r="FV229" t="s">
        <v>496</v>
      </c>
      <c r="FY229">
        <v>0</v>
      </c>
      <c r="GA229">
        <v>31.1</v>
      </c>
      <c r="GB229">
        <v>-21</v>
      </c>
      <c r="GC229">
        <v>0</v>
      </c>
      <c r="GD229" t="s">
        <v>1848</v>
      </c>
      <c r="GE229" t="s">
        <v>355</v>
      </c>
      <c r="GF229">
        <v>1</v>
      </c>
      <c r="GI229">
        <v>3</v>
      </c>
      <c r="GJ229">
        <v>0</v>
      </c>
      <c r="GK229">
        <v>0</v>
      </c>
      <c r="GM229" t="s">
        <v>5045</v>
      </c>
      <c r="GN229">
        <v>3</v>
      </c>
      <c r="GO229">
        <v>3</v>
      </c>
      <c r="GP229">
        <v>4</v>
      </c>
      <c r="GR229">
        <v>21</v>
      </c>
      <c r="HA229" t="s">
        <v>4717</v>
      </c>
      <c r="HC229" t="s">
        <v>294</v>
      </c>
      <c r="HD229" t="s">
        <v>294</v>
      </c>
      <c r="HE229" t="s">
        <v>5046</v>
      </c>
      <c r="HF229">
        <v>0</v>
      </c>
      <c r="HG229">
        <v>11</v>
      </c>
      <c r="HH229">
        <v>10</v>
      </c>
      <c r="HI229" t="s">
        <v>275</v>
      </c>
      <c r="HL229">
        <v>3</v>
      </c>
      <c r="HM229" t="s">
        <v>4740</v>
      </c>
      <c r="HN229" t="s">
        <v>5006</v>
      </c>
      <c r="HO229" t="s">
        <v>5014</v>
      </c>
      <c r="HP229" t="s">
        <v>5047</v>
      </c>
      <c r="HQ229" t="s">
        <v>5048</v>
      </c>
      <c r="HR229" t="s">
        <v>5049</v>
      </c>
      <c r="HT229" t="s">
        <v>5050</v>
      </c>
      <c r="HW229">
        <v>27</v>
      </c>
      <c r="HX229">
        <v>4031315</v>
      </c>
      <c r="HY229" t="s">
        <v>5051</v>
      </c>
      <c r="HZ229">
        <v>4031272</v>
      </c>
      <c r="IC229">
        <v>0.5</v>
      </c>
      <c r="ID229">
        <v>1</v>
      </c>
      <c r="IM229">
        <v>92</v>
      </c>
      <c r="IQ229" t="s">
        <v>4740</v>
      </c>
      <c r="IU229">
        <v>4</v>
      </c>
      <c r="IV229">
        <f>IF(AND(Table1[[#This Row],[R/P]]="P",Table1[[#This Row],[PaRes]]&lt;&gt;"SCRBL",Table1[[#This Row],[PaRes]]&lt;&gt;"RUN",Table1[[#This Row],[Penalty]]&lt;&gt;1),1,0)</f>
        <v>1</v>
      </c>
      <c r="IW229">
        <f>IF(AND(Table1[[#This Row],[Pass Play]]=1,Table1[[#This Row],[PaRes]]&lt;&gt;"SAC"),1,0)</f>
        <v>1</v>
      </c>
      <c r="IX229">
        <f>IF(Table1[[#This Row],[PaRes]]="COM",1,0)</f>
        <v>1</v>
      </c>
      <c r="IY229">
        <f>IF(Table1[[#This Row],[Pass Play]]=1,Table1[[#This Row],[Gn]],0)</f>
        <v>17</v>
      </c>
      <c r="IZ229">
        <f>IF(AND(Table1[[#This Row],[Pass Play]]=1,Table1[[#This Row],[EFF]]="Y"),1,0)</f>
        <v>1</v>
      </c>
      <c r="JA229">
        <f>IF(AND(Table1[[#This Row],[Pass Play]]=1,Table1[[#This Row],[EFF]]="Y"),Table1[[#This Row],[Gn]],0)</f>
        <v>17</v>
      </c>
      <c r="JB229">
        <f>IF(AND(Table1[[#This Row],[Pass Play]]=1,Table1[[#This Row],[Gn]]&gt;=15),1,0)</f>
        <v>1</v>
      </c>
      <c r="JC229">
        <f>IF(AND(Table1[[#This Row],[Pass Play]]=1,Table1[[#This Row],[Big Play Passes]]=1),Table1[[#This Row],[Gn]],0)</f>
        <v>17</v>
      </c>
      <c r="JD229">
        <f>IF(AND(OR(Table1[[#This Row],[R/P]]="R",Table1[[#This Row],[PaRes]]="SCRBL",Table1[[#This Row],[PaRes]]="RUN"),Table1[[#This Row],[Penalty]]&lt;&gt;1),1,0)</f>
        <v>0</v>
      </c>
      <c r="JE229">
        <f>IF(Table1[[#This Row],[Rush Attempts]]=1,Table1[[#This Row],[Gn]],0)</f>
        <v>0</v>
      </c>
      <c r="JF229">
        <f>IF(AND(Table1[[#This Row],[Rush Attempts]]=1,Table1[[#This Row],[EFF]]="Y"),1,0)</f>
        <v>0</v>
      </c>
      <c r="JG229">
        <f>IF(AND(Table1[[#This Row],[Rush Attempts]]=1,Table1[[#This Row],[EFF]]="Y"),Table1[[#This Row],[Gn]],0)</f>
        <v>0</v>
      </c>
      <c r="JH229">
        <f>IF(AND(Table1[[#This Row],[Rush Attempts]]=1,Table1[[#This Row],[Gn]]&gt;=10),1,0)</f>
        <v>0</v>
      </c>
      <c r="JI229">
        <f>IF(AND(Table1[[#This Row],[Rush Attempts]]=1,Table1[[#This Row],[Big Play Run]]=1),Table1[[#This Row],[Gn]],0)</f>
        <v>0</v>
      </c>
      <c r="JJ229">
        <f>IF(Table1[[#This Row],[PaRes]]="SAC",1,0)</f>
        <v>0</v>
      </c>
      <c r="JK229">
        <f>IF(Table1[[#This Row],[Sacks]]=1,Table1[[#This Row],[Gn]],0)</f>
        <v>0</v>
      </c>
      <c r="JL229">
        <f>IF(Table1[[#This Row],[PaRes]]="INT",1,0)</f>
        <v>0</v>
      </c>
      <c r="JM229">
        <f>IF(Table1[[#This Row],[pff_PENALTY]]&lt;&gt;"",1,0)</f>
        <v>0</v>
      </c>
      <c r="JN229">
        <f>Table1[[#This Row],[pff_PENYARDS]]</f>
        <v>0</v>
      </c>
      <c r="JO229">
        <f>IF(Table1[[#This Row],[S/End]]="TD",1,0)</f>
        <v>0</v>
      </c>
      <c r="JP229">
        <f>IF(OR(Table1[[#This Row],[S/End]]="FGGD"),1,0)</f>
        <v>1</v>
      </c>
      <c r="JQ229">
        <f>IF(OR(Table1[[#This Row],[S/End]]="FUM",Table1[[#This Row],[S/End]]="INT"),1,0)</f>
        <v>0</v>
      </c>
      <c r="JR229">
        <f>IF(AND(Table1[[#This Row],[Touchdown]]=1,Table1[[#This Row],[Pass Play]]=1),1,0)</f>
        <v>0</v>
      </c>
      <c r="JS229">
        <f t="shared" si="11"/>
        <v>0</v>
      </c>
      <c r="JT229">
        <f>IF(AND(OR(Table1[[#This Row],[Pass Play]]=1,Table1[[#This Row],[Rush Attempts]]=1),Table1[[#This Row],[Dn]]=3),1,0)</f>
        <v>0</v>
      </c>
      <c r="JU229">
        <f>IF(AND(Table1[[#This Row],[3rd down attempt]]=1,Table1[[#This Row],[EFF]]="Y"),1,0)</f>
        <v>0</v>
      </c>
      <c r="JV229">
        <f>IF(AND(Table1[[#This Row],[3rd down attempt]]=1,Table1[[#This Row],[Dist]]&gt;=7),1,0)</f>
        <v>0</v>
      </c>
      <c r="JW229">
        <f>IF(AND(OR(Table1[[#This Row],[Pass Play]]=1,Table1[[#This Row],[Rush Attempts]]=1),Table1[[#This Row],[Dn]]=4),1,0)</f>
        <v>0</v>
      </c>
      <c r="JX229">
        <f>IF(AND(Table1[[#This Row],[4th down attempt]]=1,Table1[[#This Row],[EFF]]="Y"),1,0)</f>
        <v>0</v>
      </c>
      <c r="JY229">
        <f>IF(AND(OR(Table1[[#This Row],[Pass Play]]=1,Table1[[#This Row],[Rush Attempts]]=1),Table1[[#This Row],[FPos]]&gt;=0,Table1[[#This Row],[FPos]]&lt;=20),1,0)</f>
        <v>0</v>
      </c>
      <c r="JZ229">
        <f>IF(AND(OR(Table1[[#This Row],[Pass Play]]=1,Table1[[#This Row],[Rush Attempts]]=1),Table1[[#This Row],[Dist]]&lt;=Table1[[#This Row],[Gn]]),1,0)</f>
        <v>1</v>
      </c>
      <c r="KA229">
        <f>IF(Table1[[#This Row],[S/End]]&lt;&gt;"",1,0)</f>
        <v>1</v>
      </c>
      <c r="KB229">
        <f>IF(Table1[[#This Row],[S/End]]="TD",1,0)</f>
        <v>0</v>
      </c>
      <c r="KC229">
        <f>IF(Table1[[#This Row],[S/End]]="FGGD",1,0)</f>
        <v>1</v>
      </c>
      <c r="KD229">
        <f>IF(AND(OR(Table1[[#This Row],[Pass Play]]=1,Table1[[#This Row],[Rush Attempts]]=1),Table1[[#This Row],[Gn]]&lt;0),1,0)</f>
        <v>0</v>
      </c>
      <c r="KE229" s="375">
        <f>IF(AND(Table1[[#This Row],[pff_DRVENDPSN]]=3,Table1[[#This Row],[pff_DRVENDEVENT]]="PUNT"),1,0)</f>
        <v>0</v>
      </c>
    </row>
    <row r="230" spans="1:291" hidden="1">
      <c r="A230">
        <v>38</v>
      </c>
      <c r="B230">
        <v>2104</v>
      </c>
      <c r="C230" t="s">
        <v>14478</v>
      </c>
      <c r="D230">
        <v>3</v>
      </c>
      <c r="E230">
        <v>1</v>
      </c>
      <c r="F230">
        <v>10</v>
      </c>
      <c r="G230">
        <v>3</v>
      </c>
      <c r="H230">
        <v>-31</v>
      </c>
      <c r="I230" t="s">
        <v>253</v>
      </c>
      <c r="J230" t="s">
        <v>298</v>
      </c>
      <c r="K230">
        <v>12</v>
      </c>
      <c r="L230" t="s">
        <v>4100</v>
      </c>
      <c r="M230" t="s">
        <v>5053</v>
      </c>
      <c r="N230" t="s">
        <v>568</v>
      </c>
      <c r="P230" t="s">
        <v>569</v>
      </c>
      <c r="Q230" t="s">
        <v>1067</v>
      </c>
      <c r="T230" t="s">
        <v>1904</v>
      </c>
      <c r="W230" t="s">
        <v>257</v>
      </c>
      <c r="X230" t="s">
        <v>5054</v>
      </c>
      <c r="AE230" t="s">
        <v>807</v>
      </c>
      <c r="AF230" t="s">
        <v>808</v>
      </c>
      <c r="AG230" t="s">
        <v>5054</v>
      </c>
      <c r="AH230" t="s">
        <v>257</v>
      </c>
      <c r="AJ230">
        <v>22</v>
      </c>
      <c r="AP230">
        <v>15</v>
      </c>
      <c r="BJ230" t="s">
        <v>257</v>
      </c>
      <c r="BQ230">
        <f t="shared" si="9"/>
        <v>0</v>
      </c>
      <c r="BR230">
        <f t="shared" si="10"/>
        <v>18</v>
      </c>
      <c r="BT230" t="s">
        <v>275</v>
      </c>
      <c r="BV230">
        <v>13</v>
      </c>
      <c r="BX230">
        <v>0</v>
      </c>
      <c r="BY230" t="s">
        <v>5055</v>
      </c>
      <c r="CD230" s="3">
        <v>0.50902777777777775</v>
      </c>
      <c r="CF230" t="s">
        <v>5056</v>
      </c>
      <c r="CJ230">
        <v>0</v>
      </c>
      <c r="CK230" t="s">
        <v>5057</v>
      </c>
      <c r="CL230" s="4">
        <v>38414</v>
      </c>
      <c r="CM230" t="s">
        <v>5058</v>
      </c>
      <c r="CN230" t="s">
        <v>5059</v>
      </c>
      <c r="CO230">
        <v>31</v>
      </c>
      <c r="CP230" t="s">
        <v>268</v>
      </c>
      <c r="CQ230" t="s">
        <v>418</v>
      </c>
      <c r="CR230" t="s">
        <v>4290</v>
      </c>
      <c r="CU230" t="s">
        <v>4355</v>
      </c>
      <c r="CW230">
        <v>0</v>
      </c>
      <c r="CY230">
        <v>1</v>
      </c>
      <c r="CZ230" t="s">
        <v>614</v>
      </c>
      <c r="DA230">
        <v>-34</v>
      </c>
      <c r="DB230">
        <v>3</v>
      </c>
      <c r="DC230" t="s">
        <v>2789</v>
      </c>
      <c r="DD230">
        <v>-31</v>
      </c>
      <c r="DF230" t="s">
        <v>4447</v>
      </c>
      <c r="DK230">
        <v>3</v>
      </c>
      <c r="DL230" s="4">
        <v>44463</v>
      </c>
      <c r="DM230">
        <v>20177</v>
      </c>
      <c r="DN230">
        <v>2021</v>
      </c>
      <c r="DO230">
        <v>0</v>
      </c>
      <c r="DQ230">
        <v>79539</v>
      </c>
      <c r="DR230">
        <v>109</v>
      </c>
      <c r="DU230" t="s">
        <v>257</v>
      </c>
      <c r="DV230" t="s">
        <v>274</v>
      </c>
      <c r="DX230">
        <v>31</v>
      </c>
      <c r="DY230" t="s">
        <v>4290</v>
      </c>
      <c r="EE230">
        <v>0</v>
      </c>
      <c r="EF230" t="s">
        <v>1637</v>
      </c>
      <c r="EG230" t="s">
        <v>422</v>
      </c>
      <c r="EH230">
        <v>0</v>
      </c>
      <c r="EJ230" t="s">
        <v>454</v>
      </c>
      <c r="EK230" t="s">
        <v>5060</v>
      </c>
      <c r="EL230" t="s">
        <v>5061</v>
      </c>
      <c r="EM230" t="s">
        <v>5062</v>
      </c>
      <c r="EN230" t="s">
        <v>268</v>
      </c>
      <c r="EO230" t="s">
        <v>418</v>
      </c>
      <c r="EP230" t="s">
        <v>890</v>
      </c>
      <c r="EQ230">
        <v>0</v>
      </c>
      <c r="ET230" t="s">
        <v>5063</v>
      </c>
      <c r="FE230">
        <v>0</v>
      </c>
      <c r="FF230">
        <v>19</v>
      </c>
      <c r="FG230" t="s">
        <v>285</v>
      </c>
      <c r="FI230" t="s">
        <v>285</v>
      </c>
      <c r="FJ230" t="s">
        <v>5064</v>
      </c>
      <c r="FL230">
        <v>0</v>
      </c>
      <c r="FN230">
        <v>0</v>
      </c>
      <c r="FQ230">
        <v>0</v>
      </c>
      <c r="FS230" t="s">
        <v>462</v>
      </c>
      <c r="FU230" t="s">
        <v>257</v>
      </c>
      <c r="FV230" t="s">
        <v>777</v>
      </c>
      <c r="FW230" t="s">
        <v>1721</v>
      </c>
      <c r="FX230" t="s">
        <v>625</v>
      </c>
      <c r="FY230">
        <v>0</v>
      </c>
      <c r="GA230">
        <v>31.13</v>
      </c>
      <c r="GB230">
        <v>-18</v>
      </c>
      <c r="GC230">
        <v>0</v>
      </c>
      <c r="GD230" t="s">
        <v>5065</v>
      </c>
      <c r="GE230" t="s">
        <v>355</v>
      </c>
      <c r="GF230">
        <v>0</v>
      </c>
      <c r="GG230" t="s">
        <v>466</v>
      </c>
      <c r="GJ230">
        <v>1</v>
      </c>
      <c r="GK230">
        <v>0</v>
      </c>
      <c r="GM230" t="s">
        <v>5066</v>
      </c>
      <c r="GO230">
        <v>1</v>
      </c>
      <c r="HA230" t="s">
        <v>5067</v>
      </c>
      <c r="HC230" t="s">
        <v>313</v>
      </c>
      <c r="HD230" t="s">
        <v>313</v>
      </c>
      <c r="HE230" t="s">
        <v>1914</v>
      </c>
      <c r="HF230">
        <v>0</v>
      </c>
      <c r="HG230">
        <v>12</v>
      </c>
      <c r="HH230">
        <v>13</v>
      </c>
      <c r="HI230" t="s">
        <v>275</v>
      </c>
      <c r="HL230">
        <v>4</v>
      </c>
      <c r="HW230">
        <v>-34</v>
      </c>
      <c r="HX230">
        <v>4031705</v>
      </c>
      <c r="HY230" t="s">
        <v>4447</v>
      </c>
      <c r="HZ230">
        <v>4031681</v>
      </c>
      <c r="IC230">
        <v>0</v>
      </c>
      <c r="ID230">
        <v>0</v>
      </c>
      <c r="IM230">
        <v>102</v>
      </c>
      <c r="IO230" t="s">
        <v>4447</v>
      </c>
      <c r="IQ230" t="s">
        <v>4447</v>
      </c>
      <c r="IU230">
        <v>4</v>
      </c>
      <c r="IV230">
        <f>IF(AND(Table1[[#This Row],[R/P]]="P",Table1[[#This Row],[PaRes]]&lt;&gt;"SCRBL",Table1[[#This Row],[PaRes]]&lt;&gt;"RUN",Table1[[#This Row],[Penalty]]&lt;&gt;1),1,0)</f>
        <v>0</v>
      </c>
      <c r="IW230">
        <f>IF(AND(Table1[[#This Row],[Pass Play]]=1,Table1[[#This Row],[PaRes]]&lt;&gt;"SAC"),1,0)</f>
        <v>0</v>
      </c>
      <c r="IX230">
        <f>IF(Table1[[#This Row],[PaRes]]="COM",1,0)</f>
        <v>0</v>
      </c>
      <c r="IY230">
        <f>IF(Table1[[#This Row],[Pass Play]]=1,Table1[[#This Row],[Gn]],0)</f>
        <v>0</v>
      </c>
      <c r="IZ230">
        <f>IF(AND(Table1[[#This Row],[Pass Play]]=1,Table1[[#This Row],[EFF]]="Y"),1,0)</f>
        <v>0</v>
      </c>
      <c r="JA230">
        <f>IF(AND(Table1[[#This Row],[Pass Play]]=1,Table1[[#This Row],[EFF]]="Y"),Table1[[#This Row],[Gn]],0)</f>
        <v>0</v>
      </c>
      <c r="JB230">
        <f>IF(AND(Table1[[#This Row],[Pass Play]]=1,Table1[[#This Row],[Gn]]&gt;=15),1,0)</f>
        <v>0</v>
      </c>
      <c r="JC230">
        <f>IF(AND(Table1[[#This Row],[Pass Play]]=1,Table1[[#This Row],[Big Play Passes]]=1),Table1[[#This Row],[Gn]],0)</f>
        <v>0</v>
      </c>
      <c r="JD230">
        <f>IF(AND(OR(Table1[[#This Row],[R/P]]="R",Table1[[#This Row],[PaRes]]="SCRBL",Table1[[#This Row],[PaRes]]="RUN"),Table1[[#This Row],[Penalty]]&lt;&gt;1),1,0)</f>
        <v>1</v>
      </c>
      <c r="JE230">
        <f>IF(Table1[[#This Row],[Rush Attempts]]=1,Table1[[#This Row],[Gn]],0)</f>
        <v>3</v>
      </c>
      <c r="JF230">
        <f>IF(AND(Table1[[#This Row],[Rush Attempts]]=1,Table1[[#This Row],[EFF]]="Y"),1,0)</f>
        <v>0</v>
      </c>
      <c r="JG230">
        <f>IF(AND(Table1[[#This Row],[Rush Attempts]]=1,Table1[[#This Row],[EFF]]="Y"),Table1[[#This Row],[Gn]],0)</f>
        <v>0</v>
      </c>
      <c r="JH230">
        <f>IF(AND(Table1[[#This Row],[Rush Attempts]]=1,Table1[[#This Row],[Gn]]&gt;=10),1,0)</f>
        <v>0</v>
      </c>
      <c r="JI230">
        <f>IF(AND(Table1[[#This Row],[Rush Attempts]]=1,Table1[[#This Row],[Big Play Run]]=1),Table1[[#This Row],[Gn]],0)</f>
        <v>0</v>
      </c>
      <c r="JJ230">
        <f>IF(Table1[[#This Row],[PaRes]]="SAC",1,0)</f>
        <v>0</v>
      </c>
      <c r="JK230">
        <f>IF(Table1[[#This Row],[Sacks]]=1,Table1[[#This Row],[Gn]],0)</f>
        <v>0</v>
      </c>
      <c r="JL230">
        <f>IF(Table1[[#This Row],[PaRes]]="INT",1,0)</f>
        <v>0</v>
      </c>
      <c r="JM230">
        <f>IF(Table1[[#This Row],[pff_PENALTY]]&lt;&gt;"",1,0)</f>
        <v>0</v>
      </c>
      <c r="JN230">
        <f>Table1[[#This Row],[pff_PENYARDS]]</f>
        <v>0</v>
      </c>
      <c r="JO230">
        <f>IF(Table1[[#This Row],[S/End]]="TD",1,0)</f>
        <v>0</v>
      </c>
      <c r="JP230">
        <f>IF(OR(Table1[[#This Row],[S/End]]="FGGD"),1,0)</f>
        <v>0</v>
      </c>
      <c r="JQ230">
        <f>IF(OR(Table1[[#This Row],[S/End]]="FUM",Table1[[#This Row],[S/End]]="INT"),1,0)</f>
        <v>0</v>
      </c>
      <c r="JR230">
        <f>IF(AND(Table1[[#This Row],[Touchdown]]=1,Table1[[#This Row],[Pass Play]]=1),1,0)</f>
        <v>0</v>
      </c>
      <c r="JS230">
        <f t="shared" si="11"/>
        <v>0</v>
      </c>
      <c r="JT230">
        <f>IF(AND(OR(Table1[[#This Row],[Pass Play]]=1,Table1[[#This Row],[Rush Attempts]]=1),Table1[[#This Row],[Dn]]=3),1,0)</f>
        <v>0</v>
      </c>
      <c r="JU230">
        <f>IF(AND(Table1[[#This Row],[3rd down attempt]]=1,Table1[[#This Row],[EFF]]="Y"),1,0)</f>
        <v>0</v>
      </c>
      <c r="JV230">
        <f>IF(AND(Table1[[#This Row],[3rd down attempt]]=1,Table1[[#This Row],[Dist]]&gt;=7),1,0)</f>
        <v>0</v>
      </c>
      <c r="JW230">
        <f>IF(AND(OR(Table1[[#This Row],[Pass Play]]=1,Table1[[#This Row],[Rush Attempts]]=1),Table1[[#This Row],[Dn]]=4),1,0)</f>
        <v>0</v>
      </c>
      <c r="JX230">
        <f>IF(AND(Table1[[#This Row],[4th down attempt]]=1,Table1[[#This Row],[EFF]]="Y"),1,0)</f>
        <v>0</v>
      </c>
      <c r="JY230">
        <f>IF(AND(OR(Table1[[#This Row],[Pass Play]]=1,Table1[[#This Row],[Rush Attempts]]=1),Table1[[#This Row],[FPos]]&gt;=0,Table1[[#This Row],[FPos]]&lt;=20),1,0)</f>
        <v>0</v>
      </c>
      <c r="JZ230">
        <f>IF(AND(OR(Table1[[#This Row],[Pass Play]]=1,Table1[[#This Row],[Rush Attempts]]=1),Table1[[#This Row],[Dist]]&lt;=Table1[[#This Row],[Gn]]),1,0)</f>
        <v>0</v>
      </c>
      <c r="KA230">
        <f>IF(Table1[[#This Row],[S/End]]&lt;&gt;"",1,0)</f>
        <v>0</v>
      </c>
      <c r="KB230">
        <f>IF(Table1[[#This Row],[S/End]]="TD",1,0)</f>
        <v>0</v>
      </c>
      <c r="KC230">
        <f>IF(Table1[[#This Row],[S/End]]="FGGD",1,0)</f>
        <v>0</v>
      </c>
      <c r="KD230">
        <f>IF(AND(OR(Table1[[#This Row],[Pass Play]]=1,Table1[[#This Row],[Rush Attempts]]=1),Table1[[#This Row],[Gn]]&lt;0),1,0)</f>
        <v>0</v>
      </c>
      <c r="KE230" s="375">
        <f>IF(AND(Table1[[#This Row],[pff_DRVENDPSN]]=3,Table1[[#This Row],[pff_DRVENDEVENT]]="PUNT"),1,0)</f>
        <v>1</v>
      </c>
    </row>
    <row r="231" spans="1:291" hidden="1">
      <c r="A231">
        <v>39</v>
      </c>
      <c r="B231">
        <v>2104</v>
      </c>
      <c r="C231" t="s">
        <v>14478</v>
      </c>
      <c r="D231">
        <v>3</v>
      </c>
      <c r="E231">
        <v>2</v>
      </c>
      <c r="F231">
        <v>7</v>
      </c>
      <c r="G231">
        <v>0</v>
      </c>
      <c r="H231">
        <v>-34</v>
      </c>
      <c r="J231" t="s">
        <v>298</v>
      </c>
      <c r="K231">
        <v>11</v>
      </c>
      <c r="L231">
        <v>11</v>
      </c>
      <c r="M231" t="s">
        <v>5069</v>
      </c>
      <c r="N231" t="s">
        <v>1095</v>
      </c>
      <c r="P231" t="s">
        <v>3415</v>
      </c>
      <c r="T231" t="s">
        <v>5070</v>
      </c>
      <c r="W231" t="s">
        <v>253</v>
      </c>
      <c r="X231" t="s">
        <v>5071</v>
      </c>
      <c r="Y231" t="s">
        <v>370</v>
      </c>
      <c r="Z231" t="s">
        <v>5072</v>
      </c>
      <c r="AB231" t="s">
        <v>372</v>
      </c>
      <c r="AC231" t="s">
        <v>1753</v>
      </c>
      <c r="AK231" t="s">
        <v>756</v>
      </c>
      <c r="AP231">
        <v>15</v>
      </c>
      <c r="BJ231" t="s">
        <v>257</v>
      </c>
      <c r="BQ231">
        <f t="shared" si="9"/>
        <v>2</v>
      </c>
      <c r="BR231">
        <f t="shared" si="10"/>
        <v>0</v>
      </c>
      <c r="BT231" t="s">
        <v>275</v>
      </c>
      <c r="BV231">
        <v>13</v>
      </c>
      <c r="BX231">
        <v>0</v>
      </c>
      <c r="BY231" t="s">
        <v>5073</v>
      </c>
      <c r="CA231">
        <v>0</v>
      </c>
      <c r="CD231" s="3">
        <v>0.48402777777777778</v>
      </c>
      <c r="CE231" t="s">
        <v>257</v>
      </c>
      <c r="CF231" t="s">
        <v>5074</v>
      </c>
      <c r="CG231">
        <v>7</v>
      </c>
      <c r="CI231" t="s">
        <v>493</v>
      </c>
      <c r="CJ231">
        <v>0</v>
      </c>
      <c r="CK231" t="s">
        <v>5075</v>
      </c>
      <c r="CL231" s="4">
        <v>38414</v>
      </c>
      <c r="CM231" t="s">
        <v>5076</v>
      </c>
      <c r="CN231" t="s">
        <v>5077</v>
      </c>
      <c r="CO231">
        <v>31</v>
      </c>
      <c r="CQ231" t="s">
        <v>282</v>
      </c>
      <c r="CR231" t="s">
        <v>4290</v>
      </c>
      <c r="CU231" t="s">
        <v>5078</v>
      </c>
      <c r="CW231">
        <v>0</v>
      </c>
      <c r="CY231">
        <v>2</v>
      </c>
      <c r="CZ231" t="s">
        <v>614</v>
      </c>
      <c r="DA231">
        <v>-34</v>
      </c>
      <c r="DB231">
        <v>3</v>
      </c>
      <c r="DC231" t="s">
        <v>2789</v>
      </c>
      <c r="DD231">
        <v>-31</v>
      </c>
      <c r="DK231">
        <v>0</v>
      </c>
      <c r="DL231" s="4">
        <v>44463</v>
      </c>
      <c r="DM231">
        <v>20177</v>
      </c>
      <c r="DN231">
        <v>2021</v>
      </c>
      <c r="DO231">
        <v>0</v>
      </c>
      <c r="DQ231">
        <v>79539</v>
      </c>
      <c r="DR231">
        <v>110</v>
      </c>
      <c r="DU231" t="s">
        <v>257</v>
      </c>
      <c r="DV231" t="s">
        <v>274</v>
      </c>
      <c r="DX231">
        <v>31</v>
      </c>
      <c r="DY231" t="s">
        <v>4290</v>
      </c>
      <c r="EA231" t="s">
        <v>5079</v>
      </c>
      <c r="EB231" t="s">
        <v>2252</v>
      </c>
      <c r="EE231">
        <v>0</v>
      </c>
      <c r="EF231" t="s">
        <v>2553</v>
      </c>
      <c r="EG231" t="s">
        <v>675</v>
      </c>
      <c r="EH231">
        <v>0</v>
      </c>
      <c r="EJ231" t="s">
        <v>340</v>
      </c>
      <c r="EK231" t="s">
        <v>854</v>
      </c>
      <c r="EL231" t="s">
        <v>5080</v>
      </c>
      <c r="EM231" t="s">
        <v>5081</v>
      </c>
      <c r="EN231" t="s">
        <v>388</v>
      </c>
      <c r="EO231" t="s">
        <v>269</v>
      </c>
      <c r="EP231" t="s">
        <v>388</v>
      </c>
      <c r="EQ231">
        <v>0</v>
      </c>
      <c r="ER231" t="s">
        <v>491</v>
      </c>
      <c r="ET231" t="s">
        <v>5082</v>
      </c>
      <c r="EU231">
        <v>6</v>
      </c>
      <c r="EV231" t="s">
        <v>257</v>
      </c>
      <c r="EW231" t="s">
        <v>1983</v>
      </c>
      <c r="EX231" t="s">
        <v>5083</v>
      </c>
      <c r="EY231" t="s">
        <v>588</v>
      </c>
      <c r="FB231" t="s">
        <v>392</v>
      </c>
      <c r="FC231" t="s">
        <v>5084</v>
      </c>
      <c r="FE231">
        <v>1</v>
      </c>
      <c r="FF231">
        <v>13</v>
      </c>
      <c r="FJ231" t="s">
        <v>5085</v>
      </c>
      <c r="FK231" t="s">
        <v>5086</v>
      </c>
      <c r="FL231">
        <v>0</v>
      </c>
      <c r="FN231">
        <v>1</v>
      </c>
      <c r="FO231" t="s">
        <v>5079</v>
      </c>
      <c r="FP231" t="s">
        <v>1182</v>
      </c>
      <c r="FQ231">
        <v>0</v>
      </c>
      <c r="FS231" t="s">
        <v>462</v>
      </c>
      <c r="FV231" t="s">
        <v>777</v>
      </c>
      <c r="FW231" t="s">
        <v>397</v>
      </c>
      <c r="FY231">
        <v>0</v>
      </c>
      <c r="GA231">
        <v>31.13</v>
      </c>
      <c r="GB231">
        <v>-18</v>
      </c>
      <c r="GC231">
        <v>0</v>
      </c>
      <c r="GD231" t="s">
        <v>1132</v>
      </c>
      <c r="GE231" t="s">
        <v>355</v>
      </c>
      <c r="GF231">
        <v>0</v>
      </c>
      <c r="GG231" t="s">
        <v>274</v>
      </c>
      <c r="GH231">
        <v>1.5</v>
      </c>
      <c r="GI231">
        <v>3.5</v>
      </c>
      <c r="GJ231">
        <v>0</v>
      </c>
      <c r="GK231">
        <v>0</v>
      </c>
      <c r="GM231" t="s">
        <v>5087</v>
      </c>
      <c r="GP231" t="s">
        <v>499</v>
      </c>
      <c r="GQ231" t="s">
        <v>779</v>
      </c>
      <c r="GR231">
        <v>49</v>
      </c>
      <c r="HA231" t="s">
        <v>686</v>
      </c>
      <c r="HC231" t="s">
        <v>294</v>
      </c>
      <c r="HD231" t="s">
        <v>313</v>
      </c>
      <c r="HE231" t="s">
        <v>2395</v>
      </c>
      <c r="HF231">
        <v>0</v>
      </c>
      <c r="HG231">
        <v>11</v>
      </c>
      <c r="HH231">
        <v>13</v>
      </c>
      <c r="HI231" t="s">
        <v>275</v>
      </c>
      <c r="HK231" t="s">
        <v>492</v>
      </c>
      <c r="HL231">
        <v>3</v>
      </c>
      <c r="HM231" t="s">
        <v>4447</v>
      </c>
      <c r="HO231" t="s">
        <v>5088</v>
      </c>
      <c r="HP231" t="s">
        <v>5089</v>
      </c>
      <c r="HQ231" t="s">
        <v>5090</v>
      </c>
      <c r="HR231" t="s">
        <v>5091</v>
      </c>
      <c r="HT231" t="s">
        <v>5092</v>
      </c>
      <c r="HW231">
        <v>-34</v>
      </c>
      <c r="HX231">
        <v>4031748</v>
      </c>
      <c r="HY231" t="s">
        <v>5079</v>
      </c>
      <c r="HZ231">
        <v>4031705</v>
      </c>
      <c r="IC231">
        <v>-0.5</v>
      </c>
      <c r="ID231">
        <v>1</v>
      </c>
      <c r="IM231">
        <v>103</v>
      </c>
      <c r="IU231">
        <v>4</v>
      </c>
      <c r="IV231">
        <f>IF(AND(Table1[[#This Row],[R/P]]="P",Table1[[#This Row],[PaRes]]&lt;&gt;"SCRBL",Table1[[#This Row],[PaRes]]&lt;&gt;"RUN",Table1[[#This Row],[Penalty]]&lt;&gt;1),1,0)</f>
        <v>1</v>
      </c>
      <c r="IW231">
        <f>IF(AND(Table1[[#This Row],[Pass Play]]=1,Table1[[#This Row],[PaRes]]&lt;&gt;"SAC"),1,0)</f>
        <v>1</v>
      </c>
      <c r="IX231">
        <f>IF(Table1[[#This Row],[PaRes]]="COM",1,0)</f>
        <v>0</v>
      </c>
      <c r="IY231">
        <f>IF(Table1[[#This Row],[Pass Play]]=1,Table1[[#This Row],[Gn]],0)</f>
        <v>0</v>
      </c>
      <c r="IZ231">
        <f>IF(AND(Table1[[#This Row],[Pass Play]]=1,Table1[[#This Row],[EFF]]="Y"),1,0)</f>
        <v>0</v>
      </c>
      <c r="JA231">
        <f>IF(AND(Table1[[#This Row],[Pass Play]]=1,Table1[[#This Row],[EFF]]="Y"),Table1[[#This Row],[Gn]],0)</f>
        <v>0</v>
      </c>
      <c r="JB231">
        <f>IF(AND(Table1[[#This Row],[Pass Play]]=1,Table1[[#This Row],[Gn]]&gt;=15),1,0)</f>
        <v>0</v>
      </c>
      <c r="JC231">
        <f>IF(AND(Table1[[#This Row],[Pass Play]]=1,Table1[[#This Row],[Big Play Passes]]=1),Table1[[#This Row],[Gn]],0)</f>
        <v>0</v>
      </c>
      <c r="JD231">
        <f>IF(AND(OR(Table1[[#This Row],[R/P]]="R",Table1[[#This Row],[PaRes]]="SCRBL",Table1[[#This Row],[PaRes]]="RUN"),Table1[[#This Row],[Penalty]]&lt;&gt;1),1,0)</f>
        <v>0</v>
      </c>
      <c r="JE231">
        <f>IF(Table1[[#This Row],[Rush Attempts]]=1,Table1[[#This Row],[Gn]],0)</f>
        <v>0</v>
      </c>
      <c r="JF231">
        <f>IF(AND(Table1[[#This Row],[Rush Attempts]]=1,Table1[[#This Row],[EFF]]="Y"),1,0)</f>
        <v>0</v>
      </c>
      <c r="JG231">
        <f>IF(AND(Table1[[#This Row],[Rush Attempts]]=1,Table1[[#This Row],[EFF]]="Y"),Table1[[#This Row],[Gn]],0)</f>
        <v>0</v>
      </c>
      <c r="JH231">
        <f>IF(AND(Table1[[#This Row],[Rush Attempts]]=1,Table1[[#This Row],[Gn]]&gt;=10),1,0)</f>
        <v>0</v>
      </c>
      <c r="JI231">
        <f>IF(AND(Table1[[#This Row],[Rush Attempts]]=1,Table1[[#This Row],[Big Play Run]]=1),Table1[[#This Row],[Gn]],0)</f>
        <v>0</v>
      </c>
      <c r="JJ231">
        <f>IF(Table1[[#This Row],[PaRes]]="SAC",1,0)</f>
        <v>0</v>
      </c>
      <c r="JK231">
        <f>IF(Table1[[#This Row],[Sacks]]=1,Table1[[#This Row],[Gn]],0)</f>
        <v>0</v>
      </c>
      <c r="JL231">
        <f>IF(Table1[[#This Row],[PaRes]]="INT",1,0)</f>
        <v>0</v>
      </c>
      <c r="JM231">
        <f>IF(Table1[[#This Row],[pff_PENALTY]]&lt;&gt;"",1,0)</f>
        <v>0</v>
      </c>
      <c r="JN231">
        <f>Table1[[#This Row],[pff_PENYARDS]]</f>
        <v>0</v>
      </c>
      <c r="JO231">
        <f>IF(Table1[[#This Row],[S/End]]="TD",1,0)</f>
        <v>0</v>
      </c>
      <c r="JP231">
        <f>IF(OR(Table1[[#This Row],[S/End]]="FGGD"),1,0)</f>
        <v>0</v>
      </c>
      <c r="JQ231">
        <f>IF(OR(Table1[[#This Row],[S/End]]="FUM",Table1[[#This Row],[S/End]]="INT"),1,0)</f>
        <v>0</v>
      </c>
      <c r="JR231">
        <f>IF(AND(Table1[[#This Row],[Touchdown]]=1,Table1[[#This Row],[Pass Play]]=1),1,0)</f>
        <v>0</v>
      </c>
      <c r="JS231">
        <f t="shared" si="11"/>
        <v>0</v>
      </c>
      <c r="JT231">
        <f>IF(AND(OR(Table1[[#This Row],[Pass Play]]=1,Table1[[#This Row],[Rush Attempts]]=1),Table1[[#This Row],[Dn]]=3),1,0)</f>
        <v>0</v>
      </c>
      <c r="JU231">
        <f>IF(AND(Table1[[#This Row],[3rd down attempt]]=1,Table1[[#This Row],[EFF]]="Y"),1,0)</f>
        <v>0</v>
      </c>
      <c r="JV231">
        <f>IF(AND(Table1[[#This Row],[3rd down attempt]]=1,Table1[[#This Row],[Dist]]&gt;=7),1,0)</f>
        <v>0</v>
      </c>
      <c r="JW231">
        <f>IF(AND(OR(Table1[[#This Row],[Pass Play]]=1,Table1[[#This Row],[Rush Attempts]]=1),Table1[[#This Row],[Dn]]=4),1,0)</f>
        <v>0</v>
      </c>
      <c r="JX231">
        <f>IF(AND(Table1[[#This Row],[4th down attempt]]=1,Table1[[#This Row],[EFF]]="Y"),1,0)</f>
        <v>0</v>
      </c>
      <c r="JY231">
        <f>IF(AND(OR(Table1[[#This Row],[Pass Play]]=1,Table1[[#This Row],[Rush Attempts]]=1),Table1[[#This Row],[FPos]]&gt;=0,Table1[[#This Row],[FPos]]&lt;=20),1,0)</f>
        <v>0</v>
      </c>
      <c r="JZ231">
        <f>IF(AND(OR(Table1[[#This Row],[Pass Play]]=1,Table1[[#This Row],[Rush Attempts]]=1),Table1[[#This Row],[Dist]]&lt;=Table1[[#This Row],[Gn]]),1,0)</f>
        <v>0</v>
      </c>
      <c r="KA231">
        <f>IF(Table1[[#This Row],[S/End]]&lt;&gt;"",1,0)</f>
        <v>0</v>
      </c>
      <c r="KB231">
        <f>IF(Table1[[#This Row],[S/End]]="TD",1,0)</f>
        <v>0</v>
      </c>
      <c r="KC231">
        <f>IF(Table1[[#This Row],[S/End]]="FGGD",1,0)</f>
        <v>0</v>
      </c>
      <c r="KD231">
        <f>IF(AND(OR(Table1[[#This Row],[Pass Play]]=1,Table1[[#This Row],[Rush Attempts]]=1),Table1[[#This Row],[Gn]]&lt;0),1,0)</f>
        <v>0</v>
      </c>
      <c r="KE231" s="375">
        <f>IF(AND(Table1[[#This Row],[pff_DRVENDPSN]]=3,Table1[[#This Row],[pff_DRVENDEVENT]]="PUNT"),1,0)</f>
        <v>1</v>
      </c>
    </row>
    <row r="232" spans="1:291" hidden="1">
      <c r="A232">
        <v>40</v>
      </c>
      <c r="B232">
        <v>2104</v>
      </c>
      <c r="C232" t="s">
        <v>14478</v>
      </c>
      <c r="D232">
        <v>3</v>
      </c>
      <c r="E232">
        <v>3</v>
      </c>
      <c r="F232">
        <v>7</v>
      </c>
      <c r="G232">
        <v>0</v>
      </c>
      <c r="H232">
        <v>-34</v>
      </c>
      <c r="J232" t="s">
        <v>298</v>
      </c>
      <c r="K232">
        <v>11</v>
      </c>
      <c r="L232">
        <v>11</v>
      </c>
      <c r="M232" t="s">
        <v>4369</v>
      </c>
      <c r="N232" t="s">
        <v>978</v>
      </c>
      <c r="P232" t="s">
        <v>979</v>
      </c>
      <c r="R232" t="s">
        <v>2574</v>
      </c>
      <c r="W232" t="s">
        <v>253</v>
      </c>
      <c r="X232" t="s">
        <v>3292</v>
      </c>
      <c r="Y232" t="s">
        <v>3293</v>
      </c>
      <c r="Z232" t="s">
        <v>3293</v>
      </c>
      <c r="AB232" t="s">
        <v>666</v>
      </c>
      <c r="AC232" t="s">
        <v>667</v>
      </c>
      <c r="AK232" t="s">
        <v>756</v>
      </c>
      <c r="AL232" t="s">
        <v>614</v>
      </c>
      <c r="AP232">
        <v>15</v>
      </c>
      <c r="AY232">
        <v>4</v>
      </c>
      <c r="BJ232" t="s">
        <v>257</v>
      </c>
      <c r="BQ232">
        <f t="shared" si="9"/>
        <v>2</v>
      </c>
      <c r="BR232">
        <f t="shared" si="10"/>
        <v>0</v>
      </c>
      <c r="BT232" t="s">
        <v>275</v>
      </c>
      <c r="BV232">
        <v>13</v>
      </c>
      <c r="BX232">
        <v>0</v>
      </c>
      <c r="BY232" t="s">
        <v>5094</v>
      </c>
      <c r="BZ232" t="s">
        <v>5095</v>
      </c>
      <c r="CA232">
        <v>1</v>
      </c>
      <c r="CD232" s="3">
        <v>0.48055555555555557</v>
      </c>
      <c r="CE232" t="s">
        <v>274</v>
      </c>
      <c r="CF232" t="s">
        <v>5096</v>
      </c>
      <c r="CG232">
        <v>9</v>
      </c>
      <c r="CI232" t="s">
        <v>331</v>
      </c>
      <c r="CJ232">
        <v>0</v>
      </c>
      <c r="CK232" t="s">
        <v>5097</v>
      </c>
      <c r="CL232" s="4">
        <v>38387</v>
      </c>
      <c r="CM232" t="s">
        <v>5098</v>
      </c>
      <c r="CN232" t="s">
        <v>5099</v>
      </c>
      <c r="CO232">
        <v>31</v>
      </c>
      <c r="CP232" t="s">
        <v>4464</v>
      </c>
      <c r="CQ232" t="s">
        <v>282</v>
      </c>
      <c r="CR232" t="s">
        <v>4290</v>
      </c>
      <c r="CU232" t="s">
        <v>5100</v>
      </c>
      <c r="CW232">
        <v>0</v>
      </c>
      <c r="CY232">
        <v>3</v>
      </c>
      <c r="CZ232" t="s">
        <v>614</v>
      </c>
      <c r="DA232">
        <v>-34</v>
      </c>
      <c r="DB232">
        <v>3</v>
      </c>
      <c r="DC232" t="s">
        <v>2789</v>
      </c>
      <c r="DD232">
        <v>-31</v>
      </c>
      <c r="DK232">
        <v>0</v>
      </c>
      <c r="DL232" s="4">
        <v>44463</v>
      </c>
      <c r="DM232">
        <v>20177</v>
      </c>
      <c r="DN232">
        <v>2021</v>
      </c>
      <c r="DO232">
        <v>0</v>
      </c>
      <c r="DQ232">
        <v>79539</v>
      </c>
      <c r="DR232">
        <v>111</v>
      </c>
      <c r="DU232" t="s">
        <v>257</v>
      </c>
      <c r="DV232" t="s">
        <v>274</v>
      </c>
      <c r="DX232">
        <v>31</v>
      </c>
      <c r="DY232" t="s">
        <v>4290</v>
      </c>
      <c r="EB232" t="s">
        <v>735</v>
      </c>
      <c r="EE232">
        <v>0</v>
      </c>
      <c r="EF232" t="s">
        <v>4377</v>
      </c>
      <c r="EG232" t="s">
        <v>675</v>
      </c>
      <c r="EH232">
        <v>0</v>
      </c>
      <c r="EJ232" t="s">
        <v>340</v>
      </c>
      <c r="EK232" t="s">
        <v>1149</v>
      </c>
      <c r="EL232" t="s">
        <v>5101</v>
      </c>
      <c r="EM232" t="s">
        <v>5102</v>
      </c>
      <c r="EN232" t="s">
        <v>918</v>
      </c>
      <c r="EO232" t="s">
        <v>269</v>
      </c>
      <c r="EP232" t="s">
        <v>1152</v>
      </c>
      <c r="EQ232">
        <v>0</v>
      </c>
      <c r="ER232" t="s">
        <v>491</v>
      </c>
      <c r="ET232" t="s">
        <v>5103</v>
      </c>
      <c r="EU232">
        <v>-1</v>
      </c>
      <c r="EV232" t="s">
        <v>348</v>
      </c>
      <c r="EW232" t="s">
        <v>1983</v>
      </c>
      <c r="EX232" t="s">
        <v>390</v>
      </c>
      <c r="EY232" t="s">
        <v>1914</v>
      </c>
      <c r="FB232" t="s">
        <v>392</v>
      </c>
      <c r="FC232" t="s">
        <v>4982</v>
      </c>
      <c r="FE232">
        <v>0</v>
      </c>
      <c r="FF232">
        <v>2</v>
      </c>
      <c r="FJ232" t="s">
        <v>5104</v>
      </c>
      <c r="FL232">
        <v>0</v>
      </c>
      <c r="FN232">
        <v>1</v>
      </c>
      <c r="FQ232">
        <v>0</v>
      </c>
      <c r="FS232" t="s">
        <v>462</v>
      </c>
      <c r="FV232" t="s">
        <v>777</v>
      </c>
      <c r="FY232">
        <v>0</v>
      </c>
      <c r="GA232">
        <v>31.13</v>
      </c>
      <c r="GB232">
        <v>-18</v>
      </c>
      <c r="GC232">
        <v>0</v>
      </c>
      <c r="GE232" t="s">
        <v>355</v>
      </c>
      <c r="GF232">
        <v>0</v>
      </c>
      <c r="GG232" t="s">
        <v>257</v>
      </c>
      <c r="GH232">
        <v>2.2999999999999998</v>
      </c>
      <c r="GI232">
        <v>3.4</v>
      </c>
      <c r="GJ232">
        <v>0</v>
      </c>
      <c r="GK232">
        <v>0</v>
      </c>
      <c r="GM232" t="s">
        <v>5105</v>
      </c>
      <c r="GP232" t="s">
        <v>357</v>
      </c>
      <c r="GR232">
        <v>17</v>
      </c>
      <c r="HA232" t="s">
        <v>5106</v>
      </c>
      <c r="HC232" t="s">
        <v>294</v>
      </c>
      <c r="HD232" t="s">
        <v>313</v>
      </c>
      <c r="HE232" t="s">
        <v>1914</v>
      </c>
      <c r="HF232">
        <v>0</v>
      </c>
      <c r="HG232">
        <v>11</v>
      </c>
      <c r="HH232">
        <v>13</v>
      </c>
      <c r="HI232" t="s">
        <v>275</v>
      </c>
      <c r="HL232">
        <v>1</v>
      </c>
      <c r="HM232" t="s">
        <v>4291</v>
      </c>
      <c r="HO232" t="s">
        <v>5107</v>
      </c>
      <c r="HP232" t="s">
        <v>5108</v>
      </c>
      <c r="HQ232" t="s">
        <v>5109</v>
      </c>
      <c r="HR232" t="s">
        <v>5110</v>
      </c>
      <c r="HT232" t="s">
        <v>5111</v>
      </c>
      <c r="HW232">
        <v>-34</v>
      </c>
      <c r="HX232">
        <v>4031779</v>
      </c>
      <c r="HY232" t="s">
        <v>4291</v>
      </c>
      <c r="HZ232">
        <v>4031748</v>
      </c>
      <c r="IC232">
        <v>0</v>
      </c>
      <c r="ID232">
        <v>0</v>
      </c>
      <c r="IM232">
        <v>104</v>
      </c>
      <c r="IU232">
        <v>4</v>
      </c>
      <c r="IV232">
        <f>IF(AND(Table1[[#This Row],[R/P]]="P",Table1[[#This Row],[PaRes]]&lt;&gt;"SCRBL",Table1[[#This Row],[PaRes]]&lt;&gt;"RUN",Table1[[#This Row],[Penalty]]&lt;&gt;1),1,0)</f>
        <v>1</v>
      </c>
      <c r="IW232">
        <f>IF(AND(Table1[[#This Row],[Pass Play]]=1,Table1[[#This Row],[PaRes]]&lt;&gt;"SAC"),1,0)</f>
        <v>1</v>
      </c>
      <c r="IX232">
        <f>IF(Table1[[#This Row],[PaRes]]="COM",1,0)</f>
        <v>0</v>
      </c>
      <c r="IY232">
        <f>IF(Table1[[#This Row],[Pass Play]]=1,Table1[[#This Row],[Gn]],0)</f>
        <v>0</v>
      </c>
      <c r="IZ232">
        <f>IF(AND(Table1[[#This Row],[Pass Play]]=1,Table1[[#This Row],[EFF]]="Y"),1,0)</f>
        <v>0</v>
      </c>
      <c r="JA232">
        <f>IF(AND(Table1[[#This Row],[Pass Play]]=1,Table1[[#This Row],[EFF]]="Y"),Table1[[#This Row],[Gn]],0)</f>
        <v>0</v>
      </c>
      <c r="JB232">
        <f>IF(AND(Table1[[#This Row],[Pass Play]]=1,Table1[[#This Row],[Gn]]&gt;=15),1,0)</f>
        <v>0</v>
      </c>
      <c r="JC232">
        <f>IF(AND(Table1[[#This Row],[Pass Play]]=1,Table1[[#This Row],[Big Play Passes]]=1),Table1[[#This Row],[Gn]],0)</f>
        <v>0</v>
      </c>
      <c r="JD232">
        <f>IF(AND(OR(Table1[[#This Row],[R/P]]="R",Table1[[#This Row],[PaRes]]="SCRBL",Table1[[#This Row],[PaRes]]="RUN"),Table1[[#This Row],[Penalty]]&lt;&gt;1),1,0)</f>
        <v>0</v>
      </c>
      <c r="JE232">
        <f>IF(Table1[[#This Row],[Rush Attempts]]=1,Table1[[#This Row],[Gn]],0)</f>
        <v>0</v>
      </c>
      <c r="JF232">
        <f>IF(AND(Table1[[#This Row],[Rush Attempts]]=1,Table1[[#This Row],[EFF]]="Y"),1,0)</f>
        <v>0</v>
      </c>
      <c r="JG232">
        <f>IF(AND(Table1[[#This Row],[Rush Attempts]]=1,Table1[[#This Row],[EFF]]="Y"),Table1[[#This Row],[Gn]],0)</f>
        <v>0</v>
      </c>
      <c r="JH232">
        <f>IF(AND(Table1[[#This Row],[Rush Attempts]]=1,Table1[[#This Row],[Gn]]&gt;=10),1,0)</f>
        <v>0</v>
      </c>
      <c r="JI232">
        <f>IF(AND(Table1[[#This Row],[Rush Attempts]]=1,Table1[[#This Row],[Big Play Run]]=1),Table1[[#This Row],[Gn]],0)</f>
        <v>0</v>
      </c>
      <c r="JJ232">
        <f>IF(Table1[[#This Row],[PaRes]]="SAC",1,0)</f>
        <v>0</v>
      </c>
      <c r="JK232">
        <f>IF(Table1[[#This Row],[Sacks]]=1,Table1[[#This Row],[Gn]],0)</f>
        <v>0</v>
      </c>
      <c r="JL232">
        <f>IF(Table1[[#This Row],[PaRes]]="INT",1,0)</f>
        <v>0</v>
      </c>
      <c r="JM232">
        <f>IF(Table1[[#This Row],[pff_PENALTY]]&lt;&gt;"",1,0)</f>
        <v>0</v>
      </c>
      <c r="JN232">
        <f>Table1[[#This Row],[pff_PENYARDS]]</f>
        <v>0</v>
      </c>
      <c r="JO232">
        <f>IF(Table1[[#This Row],[S/End]]="TD",1,0)</f>
        <v>0</v>
      </c>
      <c r="JP232">
        <f>IF(OR(Table1[[#This Row],[S/End]]="FGGD"),1,0)</f>
        <v>0</v>
      </c>
      <c r="JQ232">
        <f>IF(OR(Table1[[#This Row],[S/End]]="FUM",Table1[[#This Row],[S/End]]="INT"),1,0)</f>
        <v>0</v>
      </c>
      <c r="JR232">
        <f>IF(AND(Table1[[#This Row],[Touchdown]]=1,Table1[[#This Row],[Pass Play]]=1),1,0)</f>
        <v>0</v>
      </c>
      <c r="JS232">
        <f t="shared" si="11"/>
        <v>0</v>
      </c>
      <c r="JT232">
        <f>IF(AND(OR(Table1[[#This Row],[Pass Play]]=1,Table1[[#This Row],[Rush Attempts]]=1),Table1[[#This Row],[Dn]]=3),1,0)</f>
        <v>1</v>
      </c>
      <c r="JU232">
        <f>IF(AND(Table1[[#This Row],[3rd down attempt]]=1,Table1[[#This Row],[EFF]]="Y"),1,0)</f>
        <v>0</v>
      </c>
      <c r="JV232">
        <f>IF(AND(Table1[[#This Row],[3rd down attempt]]=1,Table1[[#This Row],[Dist]]&gt;=7),1,0)</f>
        <v>1</v>
      </c>
      <c r="JW232">
        <f>IF(AND(OR(Table1[[#This Row],[Pass Play]]=1,Table1[[#This Row],[Rush Attempts]]=1),Table1[[#This Row],[Dn]]=4),1,0)</f>
        <v>0</v>
      </c>
      <c r="JX232">
        <f>IF(AND(Table1[[#This Row],[4th down attempt]]=1,Table1[[#This Row],[EFF]]="Y"),1,0)</f>
        <v>0</v>
      </c>
      <c r="JY232">
        <f>IF(AND(OR(Table1[[#This Row],[Pass Play]]=1,Table1[[#This Row],[Rush Attempts]]=1),Table1[[#This Row],[FPos]]&gt;=0,Table1[[#This Row],[FPos]]&lt;=20),1,0)</f>
        <v>0</v>
      </c>
      <c r="JZ232">
        <f>IF(AND(OR(Table1[[#This Row],[Pass Play]]=1,Table1[[#This Row],[Rush Attempts]]=1),Table1[[#This Row],[Dist]]&lt;=Table1[[#This Row],[Gn]]),1,0)</f>
        <v>0</v>
      </c>
      <c r="KA232">
        <f>IF(Table1[[#This Row],[S/End]]&lt;&gt;"",1,0)</f>
        <v>1</v>
      </c>
      <c r="KB232">
        <f>IF(Table1[[#This Row],[S/End]]="TD",1,0)</f>
        <v>0</v>
      </c>
      <c r="KC232">
        <f>IF(Table1[[#This Row],[S/End]]="FGGD",1,0)</f>
        <v>0</v>
      </c>
      <c r="KD232">
        <f>IF(AND(OR(Table1[[#This Row],[Pass Play]]=1,Table1[[#This Row],[Rush Attempts]]=1),Table1[[#This Row],[Gn]]&lt;0),1,0)</f>
        <v>0</v>
      </c>
      <c r="KE232" s="375">
        <f>IF(AND(Table1[[#This Row],[pff_DRVENDPSN]]=3,Table1[[#This Row],[pff_DRVENDEVENT]]="PUNT"),1,0)</f>
        <v>1</v>
      </c>
    </row>
    <row r="233" spans="1:291" hidden="1">
      <c r="A233">
        <v>41</v>
      </c>
      <c r="B233">
        <v>2104</v>
      </c>
      <c r="C233" t="s">
        <v>14478</v>
      </c>
      <c r="D233">
        <v>3</v>
      </c>
      <c r="E233">
        <v>1</v>
      </c>
      <c r="F233">
        <v>10</v>
      </c>
      <c r="G233">
        <v>7</v>
      </c>
      <c r="H233">
        <v>-34</v>
      </c>
      <c r="I233" t="s">
        <v>253</v>
      </c>
      <c r="J233" t="s">
        <v>254</v>
      </c>
      <c r="K233">
        <v>12</v>
      </c>
      <c r="L233">
        <v>12</v>
      </c>
      <c r="M233" t="s">
        <v>5113</v>
      </c>
      <c r="N233" t="s">
        <v>1186</v>
      </c>
      <c r="P233" t="s">
        <v>3621</v>
      </c>
      <c r="T233" t="s">
        <v>4664</v>
      </c>
      <c r="W233" t="s">
        <v>257</v>
      </c>
      <c r="X233" t="s">
        <v>5114</v>
      </c>
      <c r="AE233" t="s">
        <v>573</v>
      </c>
      <c r="AF233" t="s">
        <v>2590</v>
      </c>
      <c r="AG233" t="s">
        <v>5114</v>
      </c>
      <c r="AH233" t="s">
        <v>274</v>
      </c>
      <c r="AJ233">
        <v>22</v>
      </c>
      <c r="AP233">
        <v>15</v>
      </c>
      <c r="BJ233" t="s">
        <v>261</v>
      </c>
      <c r="BQ233">
        <f t="shared" si="9"/>
        <v>0</v>
      </c>
      <c r="BR233">
        <f t="shared" si="10"/>
        <v>3</v>
      </c>
      <c r="BT233" t="s">
        <v>275</v>
      </c>
      <c r="BV233">
        <v>13</v>
      </c>
      <c r="BX233">
        <v>0</v>
      </c>
      <c r="BY233" t="s">
        <v>5115</v>
      </c>
      <c r="CD233" s="3">
        <v>0.41388888888888892</v>
      </c>
      <c r="CF233" t="s">
        <v>5116</v>
      </c>
      <c r="CJ233">
        <v>0</v>
      </c>
      <c r="CK233" t="s">
        <v>5117</v>
      </c>
      <c r="CL233" s="4">
        <v>38414</v>
      </c>
      <c r="CM233" t="s">
        <v>5118</v>
      </c>
      <c r="CN233" t="s">
        <v>5119</v>
      </c>
      <c r="CO233">
        <v>31</v>
      </c>
      <c r="CP233" t="s">
        <v>268</v>
      </c>
      <c r="CQ233" t="s">
        <v>269</v>
      </c>
      <c r="CR233" t="s">
        <v>4290</v>
      </c>
      <c r="CU233" t="s">
        <v>5120</v>
      </c>
      <c r="CW233">
        <v>0</v>
      </c>
      <c r="CY233">
        <v>1</v>
      </c>
      <c r="CZ233" t="s">
        <v>614</v>
      </c>
      <c r="DA233">
        <v>-42</v>
      </c>
      <c r="DB233">
        <v>3</v>
      </c>
      <c r="DC233" t="s">
        <v>272</v>
      </c>
      <c r="DD233">
        <v>-34</v>
      </c>
      <c r="DF233" t="s">
        <v>4750</v>
      </c>
      <c r="DK233">
        <v>7</v>
      </c>
      <c r="DL233" s="4">
        <v>44463</v>
      </c>
      <c r="DM233">
        <v>20177</v>
      </c>
      <c r="DN233">
        <v>2021</v>
      </c>
      <c r="DO233">
        <v>0</v>
      </c>
      <c r="DQ233">
        <v>79539</v>
      </c>
      <c r="DR233">
        <v>117</v>
      </c>
      <c r="DU233" t="s">
        <v>294</v>
      </c>
      <c r="DV233" t="s">
        <v>294</v>
      </c>
      <c r="DX233">
        <v>31</v>
      </c>
      <c r="DY233" t="s">
        <v>4290</v>
      </c>
      <c r="EE233">
        <v>0</v>
      </c>
      <c r="EF233" t="s">
        <v>5121</v>
      </c>
      <c r="EG233" t="s">
        <v>422</v>
      </c>
      <c r="EH233">
        <v>0</v>
      </c>
      <c r="EJ233" t="s">
        <v>454</v>
      </c>
      <c r="EK233" t="s">
        <v>5122</v>
      </c>
      <c r="EL233" t="s">
        <v>5123</v>
      </c>
      <c r="EM233" t="s">
        <v>5124</v>
      </c>
      <c r="EN233" t="s">
        <v>268</v>
      </c>
      <c r="EO233" t="s">
        <v>282</v>
      </c>
      <c r="EP233" t="s">
        <v>5125</v>
      </c>
      <c r="EQ233">
        <v>0</v>
      </c>
      <c r="ET233" t="s">
        <v>5126</v>
      </c>
      <c r="FE233">
        <v>0</v>
      </c>
      <c r="FF233">
        <v>17</v>
      </c>
      <c r="FG233" t="s">
        <v>621</v>
      </c>
      <c r="FI233" t="s">
        <v>621</v>
      </c>
      <c r="FJ233" t="s">
        <v>5127</v>
      </c>
      <c r="FL233">
        <v>0</v>
      </c>
      <c r="FN233">
        <v>0</v>
      </c>
      <c r="FQ233">
        <v>0</v>
      </c>
      <c r="FS233" t="s">
        <v>462</v>
      </c>
      <c r="FU233" t="s">
        <v>274</v>
      </c>
      <c r="FV233" t="s">
        <v>777</v>
      </c>
      <c r="FW233" t="s">
        <v>431</v>
      </c>
      <c r="FX233" t="s">
        <v>1517</v>
      </c>
      <c r="FY233">
        <v>0</v>
      </c>
      <c r="GA233">
        <v>31.13</v>
      </c>
      <c r="GB233">
        <v>-18</v>
      </c>
      <c r="GC233">
        <v>0</v>
      </c>
      <c r="GD233" t="s">
        <v>5128</v>
      </c>
      <c r="GE233" t="s">
        <v>355</v>
      </c>
      <c r="GF233">
        <v>0</v>
      </c>
      <c r="GG233" t="s">
        <v>895</v>
      </c>
      <c r="GJ233">
        <v>1</v>
      </c>
      <c r="GK233">
        <v>0</v>
      </c>
      <c r="GM233" t="s">
        <v>5129</v>
      </c>
      <c r="GO233">
        <v>4</v>
      </c>
      <c r="HA233" t="s">
        <v>5130</v>
      </c>
      <c r="HC233" t="s">
        <v>313</v>
      </c>
      <c r="HD233" t="s">
        <v>294</v>
      </c>
      <c r="HE233" t="s">
        <v>5131</v>
      </c>
      <c r="HF233">
        <v>0</v>
      </c>
      <c r="HG233">
        <v>12</v>
      </c>
      <c r="HH233">
        <v>13</v>
      </c>
      <c r="HI233" t="s">
        <v>275</v>
      </c>
      <c r="HL233">
        <v>4</v>
      </c>
      <c r="HW233">
        <v>-41</v>
      </c>
      <c r="HX233">
        <v>4032159</v>
      </c>
      <c r="HY233" t="s">
        <v>5132</v>
      </c>
      <c r="HZ233">
        <v>4032092</v>
      </c>
      <c r="IC233">
        <v>0</v>
      </c>
      <c r="ID233">
        <v>0</v>
      </c>
      <c r="IM233">
        <v>110</v>
      </c>
      <c r="IQ233" t="s">
        <v>4312</v>
      </c>
      <c r="IR233" t="s">
        <v>4740</v>
      </c>
      <c r="IU233">
        <v>4</v>
      </c>
      <c r="IV233">
        <f>IF(AND(Table1[[#This Row],[R/P]]="P",Table1[[#This Row],[PaRes]]&lt;&gt;"SCRBL",Table1[[#This Row],[PaRes]]&lt;&gt;"RUN",Table1[[#This Row],[Penalty]]&lt;&gt;1),1,0)</f>
        <v>0</v>
      </c>
      <c r="IW233">
        <f>IF(AND(Table1[[#This Row],[Pass Play]]=1,Table1[[#This Row],[PaRes]]&lt;&gt;"SAC"),1,0)</f>
        <v>0</v>
      </c>
      <c r="IX233">
        <f>IF(Table1[[#This Row],[PaRes]]="COM",1,0)</f>
        <v>0</v>
      </c>
      <c r="IY233">
        <f>IF(Table1[[#This Row],[Pass Play]]=1,Table1[[#This Row],[Gn]],0)</f>
        <v>0</v>
      </c>
      <c r="IZ233">
        <f>IF(AND(Table1[[#This Row],[Pass Play]]=1,Table1[[#This Row],[EFF]]="Y"),1,0)</f>
        <v>0</v>
      </c>
      <c r="JA233">
        <f>IF(AND(Table1[[#This Row],[Pass Play]]=1,Table1[[#This Row],[EFF]]="Y"),Table1[[#This Row],[Gn]],0)</f>
        <v>0</v>
      </c>
      <c r="JB233">
        <f>IF(AND(Table1[[#This Row],[Pass Play]]=1,Table1[[#This Row],[Gn]]&gt;=15),1,0)</f>
        <v>0</v>
      </c>
      <c r="JC233">
        <f>IF(AND(Table1[[#This Row],[Pass Play]]=1,Table1[[#This Row],[Big Play Passes]]=1),Table1[[#This Row],[Gn]],0)</f>
        <v>0</v>
      </c>
      <c r="JD233">
        <f>IF(AND(OR(Table1[[#This Row],[R/P]]="R",Table1[[#This Row],[PaRes]]="SCRBL",Table1[[#This Row],[PaRes]]="RUN"),Table1[[#This Row],[Penalty]]&lt;&gt;1),1,0)</f>
        <v>1</v>
      </c>
      <c r="JE233">
        <f>IF(Table1[[#This Row],[Rush Attempts]]=1,Table1[[#This Row],[Gn]],0)</f>
        <v>7</v>
      </c>
      <c r="JF233">
        <f>IF(AND(Table1[[#This Row],[Rush Attempts]]=1,Table1[[#This Row],[EFF]]="Y"),1,0)</f>
        <v>1</v>
      </c>
      <c r="JG233">
        <f>IF(AND(Table1[[#This Row],[Rush Attempts]]=1,Table1[[#This Row],[EFF]]="Y"),Table1[[#This Row],[Gn]],0)</f>
        <v>7</v>
      </c>
      <c r="JH233">
        <f>IF(AND(Table1[[#This Row],[Rush Attempts]]=1,Table1[[#This Row],[Gn]]&gt;=10),1,0)</f>
        <v>0</v>
      </c>
      <c r="JI233">
        <f>IF(AND(Table1[[#This Row],[Rush Attempts]]=1,Table1[[#This Row],[Big Play Run]]=1),Table1[[#This Row],[Gn]],0)</f>
        <v>0</v>
      </c>
      <c r="JJ233">
        <f>IF(Table1[[#This Row],[PaRes]]="SAC",1,0)</f>
        <v>0</v>
      </c>
      <c r="JK233">
        <f>IF(Table1[[#This Row],[Sacks]]=1,Table1[[#This Row],[Gn]],0)</f>
        <v>0</v>
      </c>
      <c r="JL233">
        <f>IF(Table1[[#This Row],[PaRes]]="INT",1,0)</f>
        <v>0</v>
      </c>
      <c r="JM233">
        <f>IF(Table1[[#This Row],[pff_PENALTY]]&lt;&gt;"",1,0)</f>
        <v>0</v>
      </c>
      <c r="JN233">
        <f>Table1[[#This Row],[pff_PENYARDS]]</f>
        <v>0</v>
      </c>
      <c r="JO233">
        <f>IF(Table1[[#This Row],[S/End]]="TD",1,0)</f>
        <v>0</v>
      </c>
      <c r="JP233">
        <f>IF(OR(Table1[[#This Row],[S/End]]="FGGD"),1,0)</f>
        <v>0</v>
      </c>
      <c r="JQ233">
        <f>IF(OR(Table1[[#This Row],[S/End]]="FUM",Table1[[#This Row],[S/End]]="INT"),1,0)</f>
        <v>0</v>
      </c>
      <c r="JR233">
        <f>IF(AND(Table1[[#This Row],[Touchdown]]=1,Table1[[#This Row],[Pass Play]]=1),1,0)</f>
        <v>0</v>
      </c>
      <c r="JS233">
        <f t="shared" si="11"/>
        <v>0</v>
      </c>
      <c r="JT233">
        <f>IF(AND(OR(Table1[[#This Row],[Pass Play]]=1,Table1[[#This Row],[Rush Attempts]]=1),Table1[[#This Row],[Dn]]=3),1,0)</f>
        <v>0</v>
      </c>
      <c r="JU233">
        <f>IF(AND(Table1[[#This Row],[3rd down attempt]]=1,Table1[[#This Row],[EFF]]="Y"),1,0)</f>
        <v>0</v>
      </c>
      <c r="JV233">
        <f>IF(AND(Table1[[#This Row],[3rd down attempt]]=1,Table1[[#This Row],[Dist]]&gt;=7),1,0)</f>
        <v>0</v>
      </c>
      <c r="JW233">
        <f>IF(AND(OR(Table1[[#This Row],[Pass Play]]=1,Table1[[#This Row],[Rush Attempts]]=1),Table1[[#This Row],[Dn]]=4),1,0)</f>
        <v>0</v>
      </c>
      <c r="JX233">
        <f>IF(AND(Table1[[#This Row],[4th down attempt]]=1,Table1[[#This Row],[EFF]]="Y"),1,0)</f>
        <v>0</v>
      </c>
      <c r="JY233">
        <f>IF(AND(OR(Table1[[#This Row],[Pass Play]]=1,Table1[[#This Row],[Rush Attempts]]=1),Table1[[#This Row],[FPos]]&gt;=0,Table1[[#This Row],[FPos]]&lt;=20),1,0)</f>
        <v>0</v>
      </c>
      <c r="JZ233">
        <f>IF(AND(OR(Table1[[#This Row],[Pass Play]]=1,Table1[[#This Row],[Rush Attempts]]=1),Table1[[#This Row],[Dist]]&lt;=Table1[[#This Row],[Gn]]),1,0)</f>
        <v>0</v>
      </c>
      <c r="KA233">
        <f>IF(Table1[[#This Row],[S/End]]&lt;&gt;"",1,0)</f>
        <v>0</v>
      </c>
      <c r="KB233">
        <f>IF(Table1[[#This Row],[S/End]]="TD",1,0)</f>
        <v>0</v>
      </c>
      <c r="KC233">
        <f>IF(Table1[[#This Row],[S/End]]="FGGD",1,0)</f>
        <v>0</v>
      </c>
      <c r="KD233">
        <f>IF(AND(OR(Table1[[#This Row],[Pass Play]]=1,Table1[[#This Row],[Rush Attempts]]=1),Table1[[#This Row],[Gn]]&lt;0),1,0)</f>
        <v>0</v>
      </c>
      <c r="KE233" s="375">
        <f>IF(AND(Table1[[#This Row],[pff_DRVENDPSN]]=3,Table1[[#This Row],[pff_DRVENDEVENT]]="PUNT"),1,0)</f>
        <v>1</v>
      </c>
    </row>
    <row r="234" spans="1:291" hidden="1">
      <c r="A234">
        <v>42</v>
      </c>
      <c r="B234">
        <v>2104</v>
      </c>
      <c r="C234" t="s">
        <v>14478</v>
      </c>
      <c r="D234">
        <v>3</v>
      </c>
      <c r="E234">
        <v>2</v>
      </c>
      <c r="F234">
        <v>3</v>
      </c>
      <c r="G234">
        <v>2</v>
      </c>
      <c r="H234">
        <v>-41</v>
      </c>
      <c r="J234" t="s">
        <v>254</v>
      </c>
      <c r="K234">
        <v>12</v>
      </c>
      <c r="L234">
        <v>12</v>
      </c>
      <c r="M234" t="s">
        <v>5113</v>
      </c>
      <c r="N234" t="s">
        <v>1186</v>
      </c>
      <c r="P234" t="s">
        <v>3621</v>
      </c>
      <c r="T234" t="s">
        <v>4664</v>
      </c>
      <c r="W234" t="s">
        <v>257</v>
      </c>
      <c r="X234" t="s">
        <v>5114</v>
      </c>
      <c r="AE234" t="s">
        <v>573</v>
      </c>
      <c r="AF234" t="s">
        <v>2590</v>
      </c>
      <c r="AG234" t="s">
        <v>5114</v>
      </c>
      <c r="AH234" t="s">
        <v>274</v>
      </c>
      <c r="AJ234">
        <v>22</v>
      </c>
      <c r="AP234">
        <v>15</v>
      </c>
      <c r="BJ234" t="s">
        <v>261</v>
      </c>
      <c r="BQ234">
        <f t="shared" si="9"/>
        <v>0</v>
      </c>
      <c r="BR234">
        <f t="shared" si="10"/>
        <v>3</v>
      </c>
      <c r="BT234" t="s">
        <v>275</v>
      </c>
      <c r="BV234">
        <v>13</v>
      </c>
      <c r="BX234">
        <v>0</v>
      </c>
      <c r="BY234" t="s">
        <v>5134</v>
      </c>
      <c r="CD234" s="3">
        <v>0.39027777777777778</v>
      </c>
      <c r="CF234" t="s">
        <v>5135</v>
      </c>
      <c r="CJ234">
        <v>0</v>
      </c>
      <c r="CK234" t="s">
        <v>5136</v>
      </c>
      <c r="CL234" s="4">
        <v>38414</v>
      </c>
      <c r="CM234" t="s">
        <v>5137</v>
      </c>
      <c r="CN234" t="s">
        <v>5138</v>
      </c>
      <c r="CO234">
        <v>31</v>
      </c>
      <c r="CQ234" t="s">
        <v>418</v>
      </c>
      <c r="CR234" t="s">
        <v>4290</v>
      </c>
      <c r="CU234" t="s">
        <v>5120</v>
      </c>
      <c r="CW234">
        <v>0</v>
      </c>
      <c r="CY234">
        <v>2</v>
      </c>
      <c r="CZ234" t="s">
        <v>614</v>
      </c>
      <c r="DA234">
        <v>-42</v>
      </c>
      <c r="DB234">
        <v>3</v>
      </c>
      <c r="DC234" t="s">
        <v>272</v>
      </c>
      <c r="DD234">
        <v>-34</v>
      </c>
      <c r="DF234" t="s">
        <v>4740</v>
      </c>
      <c r="DK234">
        <v>2</v>
      </c>
      <c r="DL234" s="4">
        <v>44463</v>
      </c>
      <c r="DM234">
        <v>20177</v>
      </c>
      <c r="DN234">
        <v>2021</v>
      </c>
      <c r="DO234">
        <v>0</v>
      </c>
      <c r="DQ234">
        <v>79539</v>
      </c>
      <c r="DR234">
        <v>118</v>
      </c>
      <c r="DU234" t="s">
        <v>294</v>
      </c>
      <c r="DV234" t="s">
        <v>294</v>
      </c>
      <c r="DX234">
        <v>31</v>
      </c>
      <c r="DY234" t="s">
        <v>4290</v>
      </c>
      <c r="EE234">
        <v>0</v>
      </c>
      <c r="EF234" t="s">
        <v>5121</v>
      </c>
      <c r="EG234" t="s">
        <v>422</v>
      </c>
      <c r="EH234">
        <v>0</v>
      </c>
      <c r="EJ234" t="s">
        <v>454</v>
      </c>
      <c r="EK234" t="s">
        <v>5122</v>
      </c>
      <c r="EL234" t="s">
        <v>5123</v>
      </c>
      <c r="EM234" t="s">
        <v>5139</v>
      </c>
      <c r="EO234" t="s">
        <v>418</v>
      </c>
      <c r="EP234" t="s">
        <v>5125</v>
      </c>
      <c r="EQ234">
        <v>1</v>
      </c>
      <c r="ET234" t="s">
        <v>5140</v>
      </c>
      <c r="FE234">
        <v>0</v>
      </c>
      <c r="FF234">
        <v>13</v>
      </c>
      <c r="FG234" t="s">
        <v>1357</v>
      </c>
      <c r="FI234" t="s">
        <v>1357</v>
      </c>
      <c r="FL234">
        <v>0</v>
      </c>
      <c r="FN234">
        <v>0</v>
      </c>
      <c r="FQ234">
        <v>0</v>
      </c>
      <c r="FS234" t="s">
        <v>462</v>
      </c>
      <c r="FU234" t="s">
        <v>274</v>
      </c>
      <c r="FV234" t="s">
        <v>777</v>
      </c>
      <c r="FW234" t="s">
        <v>431</v>
      </c>
      <c r="FX234" t="s">
        <v>594</v>
      </c>
      <c r="FY234">
        <v>0</v>
      </c>
      <c r="GA234">
        <v>31.13</v>
      </c>
      <c r="GB234">
        <v>-18</v>
      </c>
      <c r="GC234">
        <v>0</v>
      </c>
      <c r="GD234" t="s">
        <v>5128</v>
      </c>
      <c r="GE234" t="s">
        <v>355</v>
      </c>
      <c r="GF234">
        <v>0</v>
      </c>
      <c r="GG234" t="s">
        <v>895</v>
      </c>
      <c r="GJ234">
        <v>1</v>
      </c>
      <c r="GK234">
        <v>0</v>
      </c>
      <c r="GM234" t="s">
        <v>5141</v>
      </c>
      <c r="GO234">
        <v>0</v>
      </c>
      <c r="HA234" t="s">
        <v>5142</v>
      </c>
      <c r="HC234" t="s">
        <v>294</v>
      </c>
      <c r="HD234" t="s">
        <v>294</v>
      </c>
      <c r="HE234" t="s">
        <v>5143</v>
      </c>
      <c r="HF234">
        <v>0</v>
      </c>
      <c r="HG234">
        <v>12</v>
      </c>
      <c r="HH234">
        <v>13</v>
      </c>
      <c r="HI234" t="s">
        <v>275</v>
      </c>
      <c r="HL234">
        <v>1</v>
      </c>
      <c r="HW234">
        <v>-43</v>
      </c>
      <c r="HX234">
        <v>4032189</v>
      </c>
      <c r="HY234" t="s">
        <v>5144</v>
      </c>
      <c r="HZ234">
        <v>4032159</v>
      </c>
      <c r="IC234">
        <v>0</v>
      </c>
      <c r="ID234">
        <v>0</v>
      </c>
      <c r="IM234">
        <v>111</v>
      </c>
      <c r="IQ234" t="s">
        <v>4740</v>
      </c>
      <c r="IU234">
        <v>4</v>
      </c>
      <c r="IV234">
        <f>IF(AND(Table1[[#This Row],[R/P]]="P",Table1[[#This Row],[PaRes]]&lt;&gt;"SCRBL",Table1[[#This Row],[PaRes]]&lt;&gt;"RUN",Table1[[#This Row],[Penalty]]&lt;&gt;1),1,0)</f>
        <v>0</v>
      </c>
      <c r="IW234">
        <f>IF(AND(Table1[[#This Row],[Pass Play]]=1,Table1[[#This Row],[PaRes]]&lt;&gt;"SAC"),1,0)</f>
        <v>0</v>
      </c>
      <c r="IX234">
        <f>IF(Table1[[#This Row],[PaRes]]="COM",1,0)</f>
        <v>0</v>
      </c>
      <c r="IY234">
        <f>IF(Table1[[#This Row],[Pass Play]]=1,Table1[[#This Row],[Gn]],0)</f>
        <v>0</v>
      </c>
      <c r="IZ234">
        <f>IF(AND(Table1[[#This Row],[Pass Play]]=1,Table1[[#This Row],[EFF]]="Y"),1,0)</f>
        <v>0</v>
      </c>
      <c r="JA234">
        <f>IF(AND(Table1[[#This Row],[Pass Play]]=1,Table1[[#This Row],[EFF]]="Y"),Table1[[#This Row],[Gn]],0)</f>
        <v>0</v>
      </c>
      <c r="JB234">
        <f>IF(AND(Table1[[#This Row],[Pass Play]]=1,Table1[[#This Row],[Gn]]&gt;=15),1,0)</f>
        <v>0</v>
      </c>
      <c r="JC234">
        <f>IF(AND(Table1[[#This Row],[Pass Play]]=1,Table1[[#This Row],[Big Play Passes]]=1),Table1[[#This Row],[Gn]],0)</f>
        <v>0</v>
      </c>
      <c r="JD234">
        <f>IF(AND(OR(Table1[[#This Row],[R/P]]="R",Table1[[#This Row],[PaRes]]="SCRBL",Table1[[#This Row],[PaRes]]="RUN"),Table1[[#This Row],[Penalty]]&lt;&gt;1),1,0)</f>
        <v>1</v>
      </c>
      <c r="JE234">
        <f>IF(Table1[[#This Row],[Rush Attempts]]=1,Table1[[#This Row],[Gn]],0)</f>
        <v>2</v>
      </c>
      <c r="JF234">
        <f>IF(AND(Table1[[#This Row],[Rush Attempts]]=1,Table1[[#This Row],[EFF]]="Y"),1,0)</f>
        <v>1</v>
      </c>
      <c r="JG234">
        <f>IF(AND(Table1[[#This Row],[Rush Attempts]]=1,Table1[[#This Row],[EFF]]="Y"),Table1[[#This Row],[Gn]],0)</f>
        <v>2</v>
      </c>
      <c r="JH234">
        <f>IF(AND(Table1[[#This Row],[Rush Attempts]]=1,Table1[[#This Row],[Gn]]&gt;=10),1,0)</f>
        <v>0</v>
      </c>
      <c r="JI234">
        <f>IF(AND(Table1[[#This Row],[Rush Attempts]]=1,Table1[[#This Row],[Big Play Run]]=1),Table1[[#This Row],[Gn]],0)</f>
        <v>0</v>
      </c>
      <c r="JJ234">
        <f>IF(Table1[[#This Row],[PaRes]]="SAC",1,0)</f>
        <v>0</v>
      </c>
      <c r="JK234">
        <f>IF(Table1[[#This Row],[Sacks]]=1,Table1[[#This Row],[Gn]],0)</f>
        <v>0</v>
      </c>
      <c r="JL234">
        <f>IF(Table1[[#This Row],[PaRes]]="INT",1,0)</f>
        <v>0</v>
      </c>
      <c r="JM234">
        <f>IF(Table1[[#This Row],[pff_PENALTY]]&lt;&gt;"",1,0)</f>
        <v>0</v>
      </c>
      <c r="JN234">
        <f>Table1[[#This Row],[pff_PENYARDS]]</f>
        <v>0</v>
      </c>
      <c r="JO234">
        <f>IF(Table1[[#This Row],[S/End]]="TD",1,0)</f>
        <v>0</v>
      </c>
      <c r="JP234">
        <f>IF(OR(Table1[[#This Row],[S/End]]="FGGD"),1,0)</f>
        <v>0</v>
      </c>
      <c r="JQ234">
        <f>IF(OR(Table1[[#This Row],[S/End]]="FUM",Table1[[#This Row],[S/End]]="INT"),1,0)</f>
        <v>0</v>
      </c>
      <c r="JR234">
        <f>IF(AND(Table1[[#This Row],[Touchdown]]=1,Table1[[#This Row],[Pass Play]]=1),1,0)</f>
        <v>0</v>
      </c>
      <c r="JS234">
        <f t="shared" si="11"/>
        <v>0</v>
      </c>
      <c r="JT234">
        <f>IF(AND(OR(Table1[[#This Row],[Pass Play]]=1,Table1[[#This Row],[Rush Attempts]]=1),Table1[[#This Row],[Dn]]=3),1,0)</f>
        <v>0</v>
      </c>
      <c r="JU234">
        <f>IF(AND(Table1[[#This Row],[3rd down attempt]]=1,Table1[[#This Row],[EFF]]="Y"),1,0)</f>
        <v>0</v>
      </c>
      <c r="JV234">
        <f>IF(AND(Table1[[#This Row],[3rd down attempt]]=1,Table1[[#This Row],[Dist]]&gt;=7),1,0)</f>
        <v>0</v>
      </c>
      <c r="JW234">
        <f>IF(AND(OR(Table1[[#This Row],[Pass Play]]=1,Table1[[#This Row],[Rush Attempts]]=1),Table1[[#This Row],[Dn]]=4),1,0)</f>
        <v>0</v>
      </c>
      <c r="JX234">
        <f>IF(AND(Table1[[#This Row],[4th down attempt]]=1,Table1[[#This Row],[EFF]]="Y"),1,0)</f>
        <v>0</v>
      </c>
      <c r="JY234">
        <f>IF(AND(OR(Table1[[#This Row],[Pass Play]]=1,Table1[[#This Row],[Rush Attempts]]=1),Table1[[#This Row],[FPos]]&gt;=0,Table1[[#This Row],[FPos]]&lt;=20),1,0)</f>
        <v>0</v>
      </c>
      <c r="JZ234">
        <f>IF(AND(OR(Table1[[#This Row],[Pass Play]]=1,Table1[[#This Row],[Rush Attempts]]=1),Table1[[#This Row],[Dist]]&lt;=Table1[[#This Row],[Gn]]),1,0)</f>
        <v>0</v>
      </c>
      <c r="KA234">
        <f>IF(Table1[[#This Row],[S/End]]&lt;&gt;"",1,0)</f>
        <v>0</v>
      </c>
      <c r="KB234">
        <f>IF(Table1[[#This Row],[S/End]]="TD",1,0)</f>
        <v>0</v>
      </c>
      <c r="KC234">
        <f>IF(Table1[[#This Row],[S/End]]="FGGD",1,0)</f>
        <v>0</v>
      </c>
      <c r="KD234">
        <f>IF(AND(OR(Table1[[#This Row],[Pass Play]]=1,Table1[[#This Row],[Rush Attempts]]=1),Table1[[#This Row],[Gn]]&lt;0),1,0)</f>
        <v>0</v>
      </c>
      <c r="KE234" s="375">
        <f>IF(AND(Table1[[#This Row],[pff_DRVENDPSN]]=3,Table1[[#This Row],[pff_DRVENDEVENT]]="PUNT"),1,0)</f>
        <v>1</v>
      </c>
    </row>
    <row r="235" spans="1:291" hidden="1">
      <c r="A235">
        <v>43</v>
      </c>
      <c r="B235">
        <v>2104</v>
      </c>
      <c r="C235" t="s">
        <v>14478</v>
      </c>
      <c r="D235">
        <v>3</v>
      </c>
      <c r="E235">
        <v>3</v>
      </c>
      <c r="F235">
        <v>1</v>
      </c>
      <c r="G235">
        <v>-1</v>
      </c>
      <c r="H235">
        <v>-43</v>
      </c>
      <c r="J235" t="s">
        <v>298</v>
      </c>
      <c r="K235">
        <v>12</v>
      </c>
      <c r="L235" t="s">
        <v>4100</v>
      </c>
      <c r="M235" t="s">
        <v>5146</v>
      </c>
      <c r="N235" t="s">
        <v>256</v>
      </c>
      <c r="P235" t="s">
        <v>1357</v>
      </c>
      <c r="Q235" t="s">
        <v>871</v>
      </c>
      <c r="T235" t="s">
        <v>4664</v>
      </c>
      <c r="W235" t="s">
        <v>257</v>
      </c>
      <c r="X235" t="s">
        <v>5054</v>
      </c>
      <c r="AE235" t="s">
        <v>807</v>
      </c>
      <c r="AF235" t="s">
        <v>808</v>
      </c>
      <c r="AG235" t="s">
        <v>5054</v>
      </c>
      <c r="AH235" t="s">
        <v>257</v>
      </c>
      <c r="AJ235">
        <v>22</v>
      </c>
      <c r="AL235" t="s">
        <v>614</v>
      </c>
      <c r="AP235">
        <v>15</v>
      </c>
      <c r="AY235">
        <v>4</v>
      </c>
      <c r="BJ235" t="s">
        <v>261</v>
      </c>
      <c r="BQ235">
        <f t="shared" si="9"/>
        <v>0</v>
      </c>
      <c r="BR235">
        <f t="shared" si="10"/>
        <v>11</v>
      </c>
      <c r="BT235" t="s">
        <v>275</v>
      </c>
      <c r="BV235">
        <v>13</v>
      </c>
      <c r="BX235">
        <v>0</v>
      </c>
      <c r="BY235" t="s">
        <v>5147</v>
      </c>
      <c r="CD235" s="3">
        <v>0.3611111111111111</v>
      </c>
      <c r="CF235" t="s">
        <v>5148</v>
      </c>
      <c r="CJ235">
        <v>0</v>
      </c>
      <c r="CK235" t="s">
        <v>5149</v>
      </c>
      <c r="CL235" s="4">
        <v>38050</v>
      </c>
      <c r="CM235" t="s">
        <v>5150</v>
      </c>
      <c r="CN235" t="s">
        <v>5151</v>
      </c>
      <c r="CO235">
        <v>31</v>
      </c>
      <c r="CP235" t="s">
        <v>5006</v>
      </c>
      <c r="CQ235" t="s">
        <v>282</v>
      </c>
      <c r="CR235" t="s">
        <v>4290</v>
      </c>
      <c r="CU235" t="s">
        <v>5152</v>
      </c>
      <c r="CW235">
        <v>0</v>
      </c>
      <c r="CY235">
        <v>3</v>
      </c>
      <c r="CZ235" t="s">
        <v>614</v>
      </c>
      <c r="DA235">
        <v>-42</v>
      </c>
      <c r="DB235">
        <v>3</v>
      </c>
      <c r="DC235" t="s">
        <v>272</v>
      </c>
      <c r="DD235">
        <v>-34</v>
      </c>
      <c r="DF235" t="s">
        <v>4740</v>
      </c>
      <c r="DK235">
        <v>-1</v>
      </c>
      <c r="DL235" s="4">
        <v>44463</v>
      </c>
      <c r="DM235">
        <v>20177</v>
      </c>
      <c r="DN235">
        <v>2021</v>
      </c>
      <c r="DO235">
        <v>0</v>
      </c>
      <c r="DQ235">
        <v>79539</v>
      </c>
      <c r="DR235">
        <v>119</v>
      </c>
      <c r="DU235" t="s">
        <v>294</v>
      </c>
      <c r="DV235" t="s">
        <v>294</v>
      </c>
      <c r="DX235">
        <v>31</v>
      </c>
      <c r="DY235" t="s">
        <v>4290</v>
      </c>
      <c r="EE235">
        <v>0</v>
      </c>
      <c r="EF235" t="s">
        <v>1637</v>
      </c>
      <c r="EG235" t="s">
        <v>422</v>
      </c>
      <c r="EH235">
        <v>0</v>
      </c>
      <c r="EJ235" t="s">
        <v>454</v>
      </c>
      <c r="EK235" t="s">
        <v>5122</v>
      </c>
      <c r="EL235" t="s">
        <v>5153</v>
      </c>
      <c r="EM235" t="s">
        <v>5154</v>
      </c>
      <c r="EO235" t="s">
        <v>269</v>
      </c>
      <c r="EP235" t="s">
        <v>5125</v>
      </c>
      <c r="EQ235">
        <v>0</v>
      </c>
      <c r="ET235" t="s">
        <v>5155</v>
      </c>
      <c r="FE235">
        <v>0</v>
      </c>
      <c r="FF235">
        <v>4</v>
      </c>
      <c r="FG235" t="s">
        <v>285</v>
      </c>
      <c r="FI235" t="s">
        <v>285</v>
      </c>
      <c r="FJ235" t="s">
        <v>5156</v>
      </c>
      <c r="FL235">
        <v>0</v>
      </c>
      <c r="FN235">
        <v>0</v>
      </c>
      <c r="FQ235">
        <v>0</v>
      </c>
      <c r="FS235" t="s">
        <v>462</v>
      </c>
      <c r="FU235" t="s">
        <v>257</v>
      </c>
      <c r="FV235" t="s">
        <v>777</v>
      </c>
      <c r="FW235" t="s">
        <v>1721</v>
      </c>
      <c r="FX235" t="s">
        <v>625</v>
      </c>
      <c r="FY235">
        <v>0</v>
      </c>
      <c r="GA235">
        <v>31.13</v>
      </c>
      <c r="GB235">
        <v>-18</v>
      </c>
      <c r="GC235">
        <v>0</v>
      </c>
      <c r="GD235" t="s">
        <v>5157</v>
      </c>
      <c r="GE235" t="s">
        <v>355</v>
      </c>
      <c r="GF235">
        <v>0</v>
      </c>
      <c r="GG235" t="s">
        <v>466</v>
      </c>
      <c r="GJ235">
        <v>1</v>
      </c>
      <c r="GK235">
        <v>0</v>
      </c>
      <c r="GM235" t="s">
        <v>5158</v>
      </c>
      <c r="GO235">
        <v>0</v>
      </c>
      <c r="HA235" t="s">
        <v>5159</v>
      </c>
      <c r="HC235" t="s">
        <v>313</v>
      </c>
      <c r="HD235" t="s">
        <v>313</v>
      </c>
      <c r="HE235" t="s">
        <v>5160</v>
      </c>
      <c r="HF235">
        <v>0</v>
      </c>
      <c r="HG235">
        <v>12</v>
      </c>
      <c r="HH235">
        <v>13</v>
      </c>
      <c r="HI235" t="s">
        <v>275</v>
      </c>
      <c r="HL235">
        <v>0</v>
      </c>
      <c r="HW235">
        <v>-42</v>
      </c>
      <c r="HX235">
        <v>4032225</v>
      </c>
      <c r="HY235" t="s">
        <v>5161</v>
      </c>
      <c r="HZ235">
        <v>4032189</v>
      </c>
      <c r="IC235">
        <v>0</v>
      </c>
      <c r="ID235">
        <v>0</v>
      </c>
      <c r="IM235">
        <v>112</v>
      </c>
      <c r="IO235" t="s">
        <v>4740</v>
      </c>
      <c r="IQ235" t="s">
        <v>4740</v>
      </c>
      <c r="IU235">
        <v>4</v>
      </c>
      <c r="IV235">
        <f>IF(AND(Table1[[#This Row],[R/P]]="P",Table1[[#This Row],[PaRes]]&lt;&gt;"SCRBL",Table1[[#This Row],[PaRes]]&lt;&gt;"RUN",Table1[[#This Row],[Penalty]]&lt;&gt;1),1,0)</f>
        <v>0</v>
      </c>
      <c r="IW235">
        <f>IF(AND(Table1[[#This Row],[Pass Play]]=1,Table1[[#This Row],[PaRes]]&lt;&gt;"SAC"),1,0)</f>
        <v>0</v>
      </c>
      <c r="IX235">
        <f>IF(Table1[[#This Row],[PaRes]]="COM",1,0)</f>
        <v>0</v>
      </c>
      <c r="IY235">
        <f>IF(Table1[[#This Row],[Pass Play]]=1,Table1[[#This Row],[Gn]],0)</f>
        <v>0</v>
      </c>
      <c r="IZ235">
        <f>IF(AND(Table1[[#This Row],[Pass Play]]=1,Table1[[#This Row],[EFF]]="Y"),1,0)</f>
        <v>0</v>
      </c>
      <c r="JA235">
        <f>IF(AND(Table1[[#This Row],[Pass Play]]=1,Table1[[#This Row],[EFF]]="Y"),Table1[[#This Row],[Gn]],0)</f>
        <v>0</v>
      </c>
      <c r="JB235">
        <f>IF(AND(Table1[[#This Row],[Pass Play]]=1,Table1[[#This Row],[Gn]]&gt;=15),1,0)</f>
        <v>0</v>
      </c>
      <c r="JC235">
        <f>IF(AND(Table1[[#This Row],[Pass Play]]=1,Table1[[#This Row],[Big Play Passes]]=1),Table1[[#This Row],[Gn]],0)</f>
        <v>0</v>
      </c>
      <c r="JD235">
        <f>IF(AND(OR(Table1[[#This Row],[R/P]]="R",Table1[[#This Row],[PaRes]]="SCRBL",Table1[[#This Row],[PaRes]]="RUN"),Table1[[#This Row],[Penalty]]&lt;&gt;1),1,0)</f>
        <v>1</v>
      </c>
      <c r="JE235">
        <f>IF(Table1[[#This Row],[Rush Attempts]]=1,Table1[[#This Row],[Gn]],0)</f>
        <v>-1</v>
      </c>
      <c r="JF235">
        <f>IF(AND(Table1[[#This Row],[Rush Attempts]]=1,Table1[[#This Row],[EFF]]="Y"),1,0)</f>
        <v>0</v>
      </c>
      <c r="JG235">
        <f>IF(AND(Table1[[#This Row],[Rush Attempts]]=1,Table1[[#This Row],[EFF]]="Y"),Table1[[#This Row],[Gn]],0)</f>
        <v>0</v>
      </c>
      <c r="JH235">
        <f>IF(AND(Table1[[#This Row],[Rush Attempts]]=1,Table1[[#This Row],[Gn]]&gt;=10),1,0)</f>
        <v>0</v>
      </c>
      <c r="JI235">
        <f>IF(AND(Table1[[#This Row],[Rush Attempts]]=1,Table1[[#This Row],[Big Play Run]]=1),Table1[[#This Row],[Gn]],0)</f>
        <v>0</v>
      </c>
      <c r="JJ235">
        <f>IF(Table1[[#This Row],[PaRes]]="SAC",1,0)</f>
        <v>0</v>
      </c>
      <c r="JK235">
        <f>IF(Table1[[#This Row],[Sacks]]=1,Table1[[#This Row],[Gn]],0)</f>
        <v>0</v>
      </c>
      <c r="JL235">
        <f>IF(Table1[[#This Row],[PaRes]]="INT",1,0)</f>
        <v>0</v>
      </c>
      <c r="JM235">
        <f>IF(Table1[[#This Row],[pff_PENALTY]]&lt;&gt;"",1,0)</f>
        <v>0</v>
      </c>
      <c r="JN235">
        <f>Table1[[#This Row],[pff_PENYARDS]]</f>
        <v>0</v>
      </c>
      <c r="JO235">
        <f>IF(Table1[[#This Row],[S/End]]="TD",1,0)</f>
        <v>0</v>
      </c>
      <c r="JP235">
        <f>IF(OR(Table1[[#This Row],[S/End]]="FGGD"),1,0)</f>
        <v>0</v>
      </c>
      <c r="JQ235">
        <f>IF(OR(Table1[[#This Row],[S/End]]="FUM",Table1[[#This Row],[S/End]]="INT"),1,0)</f>
        <v>0</v>
      </c>
      <c r="JR235">
        <f>IF(AND(Table1[[#This Row],[Touchdown]]=1,Table1[[#This Row],[Pass Play]]=1),1,0)</f>
        <v>0</v>
      </c>
      <c r="JS235">
        <f t="shared" si="11"/>
        <v>0</v>
      </c>
      <c r="JT235">
        <f>IF(AND(OR(Table1[[#This Row],[Pass Play]]=1,Table1[[#This Row],[Rush Attempts]]=1),Table1[[#This Row],[Dn]]=3),1,0)</f>
        <v>1</v>
      </c>
      <c r="JU235">
        <f>IF(AND(Table1[[#This Row],[3rd down attempt]]=1,Table1[[#This Row],[EFF]]="Y"),1,0)</f>
        <v>0</v>
      </c>
      <c r="JV235">
        <f>IF(AND(Table1[[#This Row],[3rd down attempt]]=1,Table1[[#This Row],[Dist]]&gt;=7),1,0)</f>
        <v>0</v>
      </c>
      <c r="JW235">
        <f>IF(AND(OR(Table1[[#This Row],[Pass Play]]=1,Table1[[#This Row],[Rush Attempts]]=1),Table1[[#This Row],[Dn]]=4),1,0)</f>
        <v>0</v>
      </c>
      <c r="JX235">
        <f>IF(AND(Table1[[#This Row],[4th down attempt]]=1,Table1[[#This Row],[EFF]]="Y"),1,0)</f>
        <v>0</v>
      </c>
      <c r="JY235">
        <f>IF(AND(OR(Table1[[#This Row],[Pass Play]]=1,Table1[[#This Row],[Rush Attempts]]=1),Table1[[#This Row],[FPos]]&gt;=0,Table1[[#This Row],[FPos]]&lt;=20),1,0)</f>
        <v>0</v>
      </c>
      <c r="JZ235">
        <f>IF(AND(OR(Table1[[#This Row],[Pass Play]]=1,Table1[[#This Row],[Rush Attempts]]=1),Table1[[#This Row],[Dist]]&lt;=Table1[[#This Row],[Gn]]),1,0)</f>
        <v>0</v>
      </c>
      <c r="KA235">
        <f>IF(Table1[[#This Row],[S/End]]&lt;&gt;"",1,0)</f>
        <v>1</v>
      </c>
      <c r="KB235">
        <f>IF(Table1[[#This Row],[S/End]]="TD",1,0)</f>
        <v>0</v>
      </c>
      <c r="KC235">
        <f>IF(Table1[[#This Row],[S/End]]="FGGD",1,0)</f>
        <v>0</v>
      </c>
      <c r="KD235">
        <f>IF(AND(OR(Table1[[#This Row],[Pass Play]]=1,Table1[[#This Row],[Rush Attempts]]=1),Table1[[#This Row],[Gn]]&lt;0),1,0)</f>
        <v>1</v>
      </c>
      <c r="KE235" s="375">
        <f>IF(AND(Table1[[#This Row],[pff_DRVENDPSN]]=3,Table1[[#This Row],[pff_DRVENDEVENT]]="PUNT"),1,0)</f>
        <v>1</v>
      </c>
    </row>
    <row r="236" spans="1:291" hidden="1">
      <c r="A236">
        <v>44</v>
      </c>
      <c r="B236">
        <v>2104</v>
      </c>
      <c r="C236" t="s">
        <v>14478</v>
      </c>
      <c r="D236">
        <v>3</v>
      </c>
      <c r="E236">
        <v>1</v>
      </c>
      <c r="F236">
        <v>10</v>
      </c>
      <c r="G236">
        <v>3</v>
      </c>
      <c r="H236">
        <v>-46</v>
      </c>
      <c r="I236" t="s">
        <v>253</v>
      </c>
      <c r="J236" t="s">
        <v>298</v>
      </c>
      <c r="K236">
        <v>11</v>
      </c>
      <c r="L236" t="s">
        <v>471</v>
      </c>
      <c r="M236" t="s">
        <v>5163</v>
      </c>
      <c r="N236" t="s">
        <v>1095</v>
      </c>
      <c r="P236" t="s">
        <v>1096</v>
      </c>
      <c r="T236" t="s">
        <v>5164</v>
      </c>
      <c r="W236" t="s">
        <v>253</v>
      </c>
      <c r="X236" t="s">
        <v>5165</v>
      </c>
      <c r="Y236" t="s">
        <v>370</v>
      </c>
      <c r="Z236" t="s">
        <v>5166</v>
      </c>
      <c r="AB236" t="s">
        <v>325</v>
      </c>
      <c r="AC236" t="s">
        <v>326</v>
      </c>
      <c r="AJ236">
        <v>22</v>
      </c>
      <c r="AK236" t="s">
        <v>327</v>
      </c>
      <c r="AP236">
        <v>5</v>
      </c>
      <c r="BJ236" t="s">
        <v>274</v>
      </c>
      <c r="BQ236">
        <f t="shared" si="9"/>
        <v>1</v>
      </c>
      <c r="BR236">
        <f t="shared" si="10"/>
        <v>0</v>
      </c>
      <c r="BT236" t="s">
        <v>275</v>
      </c>
      <c r="BV236">
        <v>13</v>
      </c>
      <c r="BX236">
        <v>1</v>
      </c>
      <c r="BY236" t="s">
        <v>5167</v>
      </c>
      <c r="CA236">
        <v>1</v>
      </c>
      <c r="CD236" s="3">
        <v>0.23055555555555554</v>
      </c>
      <c r="CE236" t="s">
        <v>274</v>
      </c>
      <c r="CF236" t="s">
        <v>5168</v>
      </c>
      <c r="CG236">
        <v>7</v>
      </c>
      <c r="CI236" t="s">
        <v>331</v>
      </c>
      <c r="CJ236">
        <v>0</v>
      </c>
      <c r="CK236" t="s">
        <v>5169</v>
      </c>
      <c r="CL236" s="4">
        <v>38414</v>
      </c>
      <c r="CM236" t="s">
        <v>5170</v>
      </c>
      <c r="CN236" t="s">
        <v>5171</v>
      </c>
      <c r="CO236">
        <v>31</v>
      </c>
      <c r="CP236" t="s">
        <v>268</v>
      </c>
      <c r="CQ236" t="s">
        <v>418</v>
      </c>
      <c r="CR236" t="s">
        <v>4290</v>
      </c>
      <c r="CU236" t="s">
        <v>5172</v>
      </c>
      <c r="CW236">
        <v>0</v>
      </c>
      <c r="CY236">
        <v>1</v>
      </c>
      <c r="CZ236" t="s">
        <v>2703</v>
      </c>
      <c r="DA236">
        <v>50</v>
      </c>
      <c r="DB236">
        <v>5</v>
      </c>
      <c r="DC236" t="s">
        <v>1781</v>
      </c>
      <c r="DD236">
        <v>-46</v>
      </c>
      <c r="DF236" t="s">
        <v>4291</v>
      </c>
      <c r="DK236">
        <v>3</v>
      </c>
      <c r="DL236" s="4">
        <v>44463</v>
      </c>
      <c r="DM236">
        <v>20177</v>
      </c>
      <c r="DN236">
        <v>2021</v>
      </c>
      <c r="DO236">
        <v>0</v>
      </c>
      <c r="DQ236">
        <v>79539</v>
      </c>
      <c r="DR236">
        <v>126</v>
      </c>
      <c r="DU236" t="s">
        <v>274</v>
      </c>
      <c r="DV236" t="s">
        <v>257</v>
      </c>
      <c r="DX236">
        <v>31</v>
      </c>
      <c r="DY236" t="s">
        <v>4290</v>
      </c>
      <c r="EE236">
        <v>0</v>
      </c>
      <c r="EF236" t="s">
        <v>5173</v>
      </c>
      <c r="EG236" t="s">
        <v>701</v>
      </c>
      <c r="EH236">
        <v>0</v>
      </c>
      <c r="EI236" t="s">
        <v>5174</v>
      </c>
      <c r="EJ236" t="s">
        <v>340</v>
      </c>
      <c r="EK236" t="s">
        <v>486</v>
      </c>
      <c r="EL236" t="s">
        <v>5175</v>
      </c>
      <c r="EM236" t="s">
        <v>5027</v>
      </c>
      <c r="EN236" t="s">
        <v>268</v>
      </c>
      <c r="EO236" t="s">
        <v>418</v>
      </c>
      <c r="EP236" t="s">
        <v>388</v>
      </c>
      <c r="EQ236">
        <v>0</v>
      </c>
      <c r="ER236" t="s">
        <v>491</v>
      </c>
      <c r="ET236" t="s">
        <v>5176</v>
      </c>
      <c r="EU236">
        <v>-2</v>
      </c>
      <c r="EV236" t="s">
        <v>348</v>
      </c>
      <c r="EW236" t="s">
        <v>3431</v>
      </c>
      <c r="EX236" t="s">
        <v>709</v>
      </c>
      <c r="EY236" t="s">
        <v>492</v>
      </c>
      <c r="FB236" t="s">
        <v>5177</v>
      </c>
      <c r="FC236" t="s">
        <v>5178</v>
      </c>
      <c r="FE236">
        <v>0</v>
      </c>
      <c r="FF236">
        <v>15</v>
      </c>
      <c r="FJ236" t="s">
        <v>5179</v>
      </c>
      <c r="FL236">
        <v>0</v>
      </c>
      <c r="FN236">
        <v>0</v>
      </c>
      <c r="FQ236">
        <v>0</v>
      </c>
      <c r="FS236" t="s">
        <v>354</v>
      </c>
      <c r="FY236">
        <v>0</v>
      </c>
      <c r="GA236">
        <v>31.13</v>
      </c>
      <c r="GB236">
        <v>-18</v>
      </c>
      <c r="GC236">
        <v>0</v>
      </c>
      <c r="GD236" t="s">
        <v>5180</v>
      </c>
      <c r="GE236" t="s">
        <v>355</v>
      </c>
      <c r="GF236">
        <v>0</v>
      </c>
      <c r="GG236" t="s">
        <v>274</v>
      </c>
      <c r="GI236">
        <v>1.6</v>
      </c>
      <c r="GJ236">
        <v>0</v>
      </c>
      <c r="GK236">
        <v>0</v>
      </c>
      <c r="GM236" t="s">
        <v>5181</v>
      </c>
      <c r="GN236">
        <v>5</v>
      </c>
      <c r="GO236">
        <v>1</v>
      </c>
      <c r="GP236" t="s">
        <v>713</v>
      </c>
      <c r="GR236">
        <v>44</v>
      </c>
      <c r="HA236" t="s">
        <v>5182</v>
      </c>
      <c r="HC236" t="s">
        <v>294</v>
      </c>
      <c r="HD236" t="s">
        <v>313</v>
      </c>
      <c r="HF236">
        <v>0</v>
      </c>
      <c r="HG236">
        <v>11</v>
      </c>
      <c r="HH236">
        <v>13</v>
      </c>
      <c r="HI236" t="s">
        <v>275</v>
      </c>
      <c r="HL236" t="s">
        <v>2264</v>
      </c>
      <c r="HM236" t="s">
        <v>4291</v>
      </c>
      <c r="HO236" t="s">
        <v>5183</v>
      </c>
      <c r="HP236" t="s">
        <v>5184</v>
      </c>
      <c r="HQ236" t="s">
        <v>5185</v>
      </c>
      <c r="HR236" t="s">
        <v>5186</v>
      </c>
      <c r="HT236">
        <v>1</v>
      </c>
      <c r="HW236">
        <v>-49</v>
      </c>
      <c r="HX236">
        <v>4032549</v>
      </c>
      <c r="HY236" t="s">
        <v>4291</v>
      </c>
      <c r="HZ236">
        <v>4032481</v>
      </c>
      <c r="IC236">
        <v>0</v>
      </c>
      <c r="ID236">
        <v>0</v>
      </c>
      <c r="IM236">
        <v>119</v>
      </c>
      <c r="IO236" t="s">
        <v>4291</v>
      </c>
      <c r="IQ236" t="s">
        <v>4291</v>
      </c>
      <c r="IU236">
        <v>4</v>
      </c>
      <c r="IV236">
        <f>IF(AND(Table1[[#This Row],[R/P]]="P",Table1[[#This Row],[PaRes]]&lt;&gt;"SCRBL",Table1[[#This Row],[PaRes]]&lt;&gt;"RUN",Table1[[#This Row],[Penalty]]&lt;&gt;1),1,0)</f>
        <v>1</v>
      </c>
      <c r="IW236">
        <f>IF(AND(Table1[[#This Row],[Pass Play]]=1,Table1[[#This Row],[PaRes]]&lt;&gt;"SAC"),1,0)</f>
        <v>1</v>
      </c>
      <c r="IX236">
        <f>IF(Table1[[#This Row],[PaRes]]="COM",1,0)</f>
        <v>1</v>
      </c>
      <c r="IY236">
        <f>IF(Table1[[#This Row],[Pass Play]]=1,Table1[[#This Row],[Gn]],0)</f>
        <v>3</v>
      </c>
      <c r="IZ236">
        <f>IF(AND(Table1[[#This Row],[Pass Play]]=1,Table1[[#This Row],[EFF]]="Y"),1,0)</f>
        <v>0</v>
      </c>
      <c r="JA236">
        <f>IF(AND(Table1[[#This Row],[Pass Play]]=1,Table1[[#This Row],[EFF]]="Y"),Table1[[#This Row],[Gn]],0)</f>
        <v>0</v>
      </c>
      <c r="JB236">
        <f>IF(AND(Table1[[#This Row],[Pass Play]]=1,Table1[[#This Row],[Gn]]&gt;=15),1,0)</f>
        <v>0</v>
      </c>
      <c r="JC236">
        <f>IF(AND(Table1[[#This Row],[Pass Play]]=1,Table1[[#This Row],[Big Play Passes]]=1),Table1[[#This Row],[Gn]],0)</f>
        <v>0</v>
      </c>
      <c r="JD236">
        <f>IF(AND(OR(Table1[[#This Row],[R/P]]="R",Table1[[#This Row],[PaRes]]="SCRBL",Table1[[#This Row],[PaRes]]="RUN"),Table1[[#This Row],[Penalty]]&lt;&gt;1),1,0)</f>
        <v>0</v>
      </c>
      <c r="JE236">
        <f>IF(Table1[[#This Row],[Rush Attempts]]=1,Table1[[#This Row],[Gn]],0)</f>
        <v>0</v>
      </c>
      <c r="JF236">
        <f>IF(AND(Table1[[#This Row],[Rush Attempts]]=1,Table1[[#This Row],[EFF]]="Y"),1,0)</f>
        <v>0</v>
      </c>
      <c r="JG236">
        <f>IF(AND(Table1[[#This Row],[Rush Attempts]]=1,Table1[[#This Row],[EFF]]="Y"),Table1[[#This Row],[Gn]],0)</f>
        <v>0</v>
      </c>
      <c r="JH236">
        <f>IF(AND(Table1[[#This Row],[Rush Attempts]]=1,Table1[[#This Row],[Gn]]&gt;=10),1,0)</f>
        <v>0</v>
      </c>
      <c r="JI236">
        <f>IF(AND(Table1[[#This Row],[Rush Attempts]]=1,Table1[[#This Row],[Big Play Run]]=1),Table1[[#This Row],[Gn]],0)</f>
        <v>0</v>
      </c>
      <c r="JJ236">
        <f>IF(Table1[[#This Row],[PaRes]]="SAC",1,0)</f>
        <v>0</v>
      </c>
      <c r="JK236">
        <f>IF(Table1[[#This Row],[Sacks]]=1,Table1[[#This Row],[Gn]],0)</f>
        <v>0</v>
      </c>
      <c r="JL236">
        <f>IF(Table1[[#This Row],[PaRes]]="INT",1,0)</f>
        <v>0</v>
      </c>
      <c r="JM236">
        <f>IF(Table1[[#This Row],[pff_PENALTY]]&lt;&gt;"",1,0)</f>
        <v>0</v>
      </c>
      <c r="JN236">
        <f>Table1[[#This Row],[pff_PENYARDS]]</f>
        <v>0</v>
      </c>
      <c r="JO236">
        <f>IF(Table1[[#This Row],[S/End]]="TD",1,0)</f>
        <v>0</v>
      </c>
      <c r="JP236">
        <f>IF(OR(Table1[[#This Row],[S/End]]="FGGD"),1,0)</f>
        <v>0</v>
      </c>
      <c r="JQ236">
        <f>IF(OR(Table1[[#This Row],[S/End]]="FUM",Table1[[#This Row],[S/End]]="INT"),1,0)</f>
        <v>0</v>
      </c>
      <c r="JR236">
        <f>IF(AND(Table1[[#This Row],[Touchdown]]=1,Table1[[#This Row],[Pass Play]]=1),1,0)</f>
        <v>0</v>
      </c>
      <c r="JS236">
        <f t="shared" si="11"/>
        <v>0</v>
      </c>
      <c r="JT236">
        <f>IF(AND(OR(Table1[[#This Row],[Pass Play]]=1,Table1[[#This Row],[Rush Attempts]]=1),Table1[[#This Row],[Dn]]=3),1,0)</f>
        <v>0</v>
      </c>
      <c r="JU236">
        <f>IF(AND(Table1[[#This Row],[3rd down attempt]]=1,Table1[[#This Row],[EFF]]="Y"),1,0)</f>
        <v>0</v>
      </c>
      <c r="JV236">
        <f>IF(AND(Table1[[#This Row],[3rd down attempt]]=1,Table1[[#This Row],[Dist]]&gt;=7),1,0)</f>
        <v>0</v>
      </c>
      <c r="JW236">
        <f>IF(AND(OR(Table1[[#This Row],[Pass Play]]=1,Table1[[#This Row],[Rush Attempts]]=1),Table1[[#This Row],[Dn]]=4),1,0)</f>
        <v>0</v>
      </c>
      <c r="JX236">
        <f>IF(AND(Table1[[#This Row],[4th down attempt]]=1,Table1[[#This Row],[EFF]]="Y"),1,0)</f>
        <v>0</v>
      </c>
      <c r="JY236">
        <f>IF(AND(OR(Table1[[#This Row],[Pass Play]]=1,Table1[[#This Row],[Rush Attempts]]=1),Table1[[#This Row],[FPos]]&gt;=0,Table1[[#This Row],[FPos]]&lt;=20),1,0)</f>
        <v>0</v>
      </c>
      <c r="JZ236">
        <f>IF(AND(OR(Table1[[#This Row],[Pass Play]]=1,Table1[[#This Row],[Rush Attempts]]=1),Table1[[#This Row],[Dist]]&lt;=Table1[[#This Row],[Gn]]),1,0)</f>
        <v>0</v>
      </c>
      <c r="KA236">
        <f>IF(Table1[[#This Row],[S/End]]&lt;&gt;"",1,0)</f>
        <v>0</v>
      </c>
      <c r="KB236">
        <f>IF(Table1[[#This Row],[S/End]]="TD",1,0)</f>
        <v>0</v>
      </c>
      <c r="KC236">
        <f>IF(Table1[[#This Row],[S/End]]="FGGD",1,0)</f>
        <v>0</v>
      </c>
      <c r="KD236">
        <f>IF(AND(OR(Table1[[#This Row],[Pass Play]]=1,Table1[[#This Row],[Rush Attempts]]=1),Table1[[#This Row],[Gn]]&lt;0),1,0)</f>
        <v>0</v>
      </c>
      <c r="KE236" s="375">
        <f>IF(AND(Table1[[#This Row],[pff_DRVENDPSN]]=3,Table1[[#This Row],[pff_DRVENDEVENT]]="PUNT"),1,0)</f>
        <v>0</v>
      </c>
    </row>
    <row r="237" spans="1:291" hidden="1">
      <c r="A237">
        <v>45</v>
      </c>
      <c r="B237">
        <v>2104</v>
      </c>
      <c r="C237" t="s">
        <v>14478</v>
      </c>
      <c r="D237">
        <v>3</v>
      </c>
      <c r="E237">
        <v>2</v>
      </c>
      <c r="F237">
        <v>7</v>
      </c>
      <c r="G237">
        <v>-1</v>
      </c>
      <c r="H237">
        <v>-49</v>
      </c>
      <c r="J237" t="s">
        <v>298</v>
      </c>
      <c r="K237">
        <v>12</v>
      </c>
      <c r="L237" t="s">
        <v>3319</v>
      </c>
      <c r="M237" t="s">
        <v>3111</v>
      </c>
      <c r="N237" t="s">
        <v>568</v>
      </c>
      <c r="P237" t="s">
        <v>569</v>
      </c>
      <c r="Q237" t="s">
        <v>1067</v>
      </c>
      <c r="W237" t="s">
        <v>253</v>
      </c>
      <c r="X237" t="s">
        <v>5188</v>
      </c>
      <c r="Y237" t="s">
        <v>1069</v>
      </c>
      <c r="Z237" t="s">
        <v>5189</v>
      </c>
      <c r="AB237" t="s">
        <v>325</v>
      </c>
      <c r="AC237" t="s">
        <v>326</v>
      </c>
      <c r="AJ237">
        <v>22</v>
      </c>
      <c r="AK237" t="s">
        <v>327</v>
      </c>
      <c r="AP237">
        <v>5</v>
      </c>
      <c r="BJ237" t="s">
        <v>257</v>
      </c>
      <c r="BQ237">
        <f t="shared" si="9"/>
        <v>1</v>
      </c>
      <c r="BR237">
        <f t="shared" si="10"/>
        <v>0</v>
      </c>
      <c r="BT237" t="s">
        <v>275</v>
      </c>
      <c r="BV237">
        <v>13</v>
      </c>
      <c r="BX237">
        <v>0</v>
      </c>
      <c r="BY237" t="s">
        <v>5190</v>
      </c>
      <c r="CA237">
        <v>1</v>
      </c>
      <c r="CD237" s="3">
        <v>0.20972222222222223</v>
      </c>
      <c r="CE237" t="s">
        <v>257</v>
      </c>
      <c r="CF237" t="s">
        <v>5191</v>
      </c>
      <c r="CG237">
        <v>7</v>
      </c>
      <c r="CI237" t="s">
        <v>331</v>
      </c>
      <c r="CJ237">
        <v>0</v>
      </c>
      <c r="CK237" t="s">
        <v>5192</v>
      </c>
      <c r="CL237" s="4">
        <v>38414</v>
      </c>
      <c r="CM237" t="s">
        <v>5193</v>
      </c>
      <c r="CN237" t="s">
        <v>5194</v>
      </c>
      <c r="CO237">
        <v>31</v>
      </c>
      <c r="CQ237" t="s">
        <v>282</v>
      </c>
      <c r="CR237" t="s">
        <v>4290</v>
      </c>
      <c r="CU237" t="s">
        <v>4672</v>
      </c>
      <c r="CW237">
        <v>0</v>
      </c>
      <c r="CY237">
        <v>2</v>
      </c>
      <c r="CZ237" t="s">
        <v>2703</v>
      </c>
      <c r="DA237">
        <v>50</v>
      </c>
      <c r="DB237">
        <v>5</v>
      </c>
      <c r="DC237" t="s">
        <v>1781</v>
      </c>
      <c r="DD237">
        <v>-46</v>
      </c>
      <c r="DF237" t="s">
        <v>4447</v>
      </c>
      <c r="DK237">
        <v>-1</v>
      </c>
      <c r="DL237" s="4">
        <v>44463</v>
      </c>
      <c r="DM237">
        <v>20177</v>
      </c>
      <c r="DN237">
        <v>2021</v>
      </c>
      <c r="DO237">
        <v>0</v>
      </c>
      <c r="DQ237">
        <v>79539</v>
      </c>
      <c r="DR237">
        <v>127</v>
      </c>
      <c r="DU237" t="s">
        <v>257</v>
      </c>
      <c r="DV237" t="s">
        <v>274</v>
      </c>
      <c r="DX237">
        <v>31</v>
      </c>
      <c r="DY237" t="s">
        <v>4290</v>
      </c>
      <c r="EA237" t="s">
        <v>4918</v>
      </c>
      <c r="EE237">
        <v>0</v>
      </c>
      <c r="EF237" t="s">
        <v>1637</v>
      </c>
      <c r="EG237" t="s">
        <v>422</v>
      </c>
      <c r="EH237">
        <v>0</v>
      </c>
      <c r="EJ237" t="s">
        <v>454</v>
      </c>
      <c r="EK237" t="s">
        <v>5195</v>
      </c>
      <c r="EL237" t="s">
        <v>5196</v>
      </c>
      <c r="EM237" t="s">
        <v>5197</v>
      </c>
      <c r="EN237" t="s">
        <v>2934</v>
      </c>
      <c r="EO237" t="s">
        <v>269</v>
      </c>
      <c r="EP237" t="s">
        <v>490</v>
      </c>
      <c r="EQ237">
        <v>0</v>
      </c>
      <c r="ER237" t="s">
        <v>491</v>
      </c>
      <c r="ET237" t="s">
        <v>5198</v>
      </c>
      <c r="EU237">
        <v>-1</v>
      </c>
      <c r="EV237" t="s">
        <v>257</v>
      </c>
      <c r="EW237" t="s">
        <v>3431</v>
      </c>
      <c r="EX237" t="s">
        <v>462</v>
      </c>
      <c r="EY237" t="s">
        <v>492</v>
      </c>
      <c r="FB237" t="s">
        <v>2937</v>
      </c>
      <c r="FC237" t="s">
        <v>5199</v>
      </c>
      <c r="FE237">
        <v>0</v>
      </c>
      <c r="FF237">
        <v>13</v>
      </c>
      <c r="FK237" t="s">
        <v>5200</v>
      </c>
      <c r="FL237">
        <v>0</v>
      </c>
      <c r="FN237">
        <v>1</v>
      </c>
      <c r="FO237" t="s">
        <v>4918</v>
      </c>
      <c r="FP237" t="s">
        <v>1541</v>
      </c>
      <c r="FQ237">
        <v>0</v>
      </c>
      <c r="FS237" t="s">
        <v>462</v>
      </c>
      <c r="FV237" t="s">
        <v>777</v>
      </c>
      <c r="FY237">
        <v>0</v>
      </c>
      <c r="GA237">
        <v>31.13</v>
      </c>
      <c r="GB237">
        <v>-18</v>
      </c>
      <c r="GC237">
        <v>0</v>
      </c>
      <c r="GE237" t="s">
        <v>355</v>
      </c>
      <c r="GF237">
        <v>0</v>
      </c>
      <c r="GG237" t="s">
        <v>466</v>
      </c>
      <c r="GH237">
        <v>2.2000000000000002</v>
      </c>
      <c r="GI237">
        <v>2.9</v>
      </c>
      <c r="GJ237">
        <v>0</v>
      </c>
      <c r="GK237">
        <v>0</v>
      </c>
      <c r="GM237" t="s">
        <v>3126</v>
      </c>
      <c r="GN237">
        <v>0</v>
      </c>
      <c r="GO237">
        <v>0</v>
      </c>
      <c r="GP237" t="s">
        <v>529</v>
      </c>
      <c r="GQ237" t="s">
        <v>779</v>
      </c>
      <c r="GR237">
        <v>52</v>
      </c>
      <c r="HA237" t="s">
        <v>5201</v>
      </c>
      <c r="HC237" t="s">
        <v>294</v>
      </c>
      <c r="HD237" t="s">
        <v>294</v>
      </c>
      <c r="HE237" t="s">
        <v>1541</v>
      </c>
      <c r="HF237">
        <v>0</v>
      </c>
      <c r="HG237">
        <v>12</v>
      </c>
      <c r="HH237">
        <v>13</v>
      </c>
      <c r="HI237" t="s">
        <v>275</v>
      </c>
      <c r="HL237">
        <v>1</v>
      </c>
      <c r="HM237" t="s">
        <v>4447</v>
      </c>
      <c r="HO237" t="s">
        <v>4656</v>
      </c>
      <c r="HP237" t="s">
        <v>5202</v>
      </c>
      <c r="HQ237" t="s">
        <v>5203</v>
      </c>
      <c r="HR237" t="s">
        <v>5204</v>
      </c>
      <c r="HT237" t="s">
        <v>5205</v>
      </c>
      <c r="HW237">
        <v>-48</v>
      </c>
      <c r="HX237">
        <v>4032583</v>
      </c>
      <c r="HY237" t="s">
        <v>5206</v>
      </c>
      <c r="HZ237">
        <v>4032549</v>
      </c>
      <c r="IC237">
        <v>0</v>
      </c>
      <c r="ID237">
        <v>0</v>
      </c>
      <c r="IM237">
        <v>120</v>
      </c>
      <c r="IO237" t="s">
        <v>4447</v>
      </c>
      <c r="IQ237" t="s">
        <v>4447</v>
      </c>
      <c r="IU237">
        <v>4</v>
      </c>
      <c r="IV237">
        <f>IF(AND(Table1[[#This Row],[R/P]]="P",Table1[[#This Row],[PaRes]]&lt;&gt;"SCRBL",Table1[[#This Row],[PaRes]]&lt;&gt;"RUN",Table1[[#This Row],[Penalty]]&lt;&gt;1),1,0)</f>
        <v>1</v>
      </c>
      <c r="IW237">
        <f>IF(AND(Table1[[#This Row],[Pass Play]]=1,Table1[[#This Row],[PaRes]]&lt;&gt;"SAC"),1,0)</f>
        <v>1</v>
      </c>
      <c r="IX237">
        <f>IF(Table1[[#This Row],[PaRes]]="COM",1,0)</f>
        <v>1</v>
      </c>
      <c r="IY237">
        <f>IF(Table1[[#This Row],[Pass Play]]=1,Table1[[#This Row],[Gn]],0)</f>
        <v>-1</v>
      </c>
      <c r="IZ237">
        <f>IF(AND(Table1[[#This Row],[Pass Play]]=1,Table1[[#This Row],[EFF]]="Y"),1,0)</f>
        <v>0</v>
      </c>
      <c r="JA237">
        <f>IF(AND(Table1[[#This Row],[Pass Play]]=1,Table1[[#This Row],[EFF]]="Y"),Table1[[#This Row],[Gn]],0)</f>
        <v>0</v>
      </c>
      <c r="JB237">
        <f>IF(AND(Table1[[#This Row],[Pass Play]]=1,Table1[[#This Row],[Gn]]&gt;=15),1,0)</f>
        <v>0</v>
      </c>
      <c r="JC237">
        <f>IF(AND(Table1[[#This Row],[Pass Play]]=1,Table1[[#This Row],[Big Play Passes]]=1),Table1[[#This Row],[Gn]],0)</f>
        <v>0</v>
      </c>
      <c r="JD237">
        <f>IF(AND(OR(Table1[[#This Row],[R/P]]="R",Table1[[#This Row],[PaRes]]="SCRBL",Table1[[#This Row],[PaRes]]="RUN"),Table1[[#This Row],[Penalty]]&lt;&gt;1),1,0)</f>
        <v>0</v>
      </c>
      <c r="JE237">
        <f>IF(Table1[[#This Row],[Rush Attempts]]=1,Table1[[#This Row],[Gn]],0)</f>
        <v>0</v>
      </c>
      <c r="JF237">
        <f>IF(AND(Table1[[#This Row],[Rush Attempts]]=1,Table1[[#This Row],[EFF]]="Y"),1,0)</f>
        <v>0</v>
      </c>
      <c r="JG237">
        <f>IF(AND(Table1[[#This Row],[Rush Attempts]]=1,Table1[[#This Row],[EFF]]="Y"),Table1[[#This Row],[Gn]],0)</f>
        <v>0</v>
      </c>
      <c r="JH237">
        <f>IF(AND(Table1[[#This Row],[Rush Attempts]]=1,Table1[[#This Row],[Gn]]&gt;=10),1,0)</f>
        <v>0</v>
      </c>
      <c r="JI237">
        <f>IF(AND(Table1[[#This Row],[Rush Attempts]]=1,Table1[[#This Row],[Big Play Run]]=1),Table1[[#This Row],[Gn]],0)</f>
        <v>0</v>
      </c>
      <c r="JJ237">
        <f>IF(Table1[[#This Row],[PaRes]]="SAC",1,0)</f>
        <v>0</v>
      </c>
      <c r="JK237">
        <f>IF(Table1[[#This Row],[Sacks]]=1,Table1[[#This Row],[Gn]],0)</f>
        <v>0</v>
      </c>
      <c r="JL237">
        <f>IF(Table1[[#This Row],[PaRes]]="INT",1,0)</f>
        <v>0</v>
      </c>
      <c r="JM237">
        <f>IF(Table1[[#This Row],[pff_PENALTY]]&lt;&gt;"",1,0)</f>
        <v>0</v>
      </c>
      <c r="JN237">
        <f>Table1[[#This Row],[pff_PENYARDS]]</f>
        <v>0</v>
      </c>
      <c r="JO237">
        <f>IF(Table1[[#This Row],[S/End]]="TD",1,0)</f>
        <v>0</v>
      </c>
      <c r="JP237">
        <f>IF(OR(Table1[[#This Row],[S/End]]="FGGD"),1,0)</f>
        <v>0</v>
      </c>
      <c r="JQ237">
        <f>IF(OR(Table1[[#This Row],[S/End]]="FUM",Table1[[#This Row],[S/End]]="INT"),1,0)</f>
        <v>0</v>
      </c>
      <c r="JR237">
        <f>IF(AND(Table1[[#This Row],[Touchdown]]=1,Table1[[#This Row],[Pass Play]]=1),1,0)</f>
        <v>0</v>
      </c>
      <c r="JS237">
        <f t="shared" si="11"/>
        <v>0</v>
      </c>
      <c r="JT237">
        <f>IF(AND(OR(Table1[[#This Row],[Pass Play]]=1,Table1[[#This Row],[Rush Attempts]]=1),Table1[[#This Row],[Dn]]=3),1,0)</f>
        <v>0</v>
      </c>
      <c r="JU237">
        <f>IF(AND(Table1[[#This Row],[3rd down attempt]]=1,Table1[[#This Row],[EFF]]="Y"),1,0)</f>
        <v>0</v>
      </c>
      <c r="JV237">
        <f>IF(AND(Table1[[#This Row],[3rd down attempt]]=1,Table1[[#This Row],[Dist]]&gt;=7),1,0)</f>
        <v>0</v>
      </c>
      <c r="JW237">
        <f>IF(AND(OR(Table1[[#This Row],[Pass Play]]=1,Table1[[#This Row],[Rush Attempts]]=1),Table1[[#This Row],[Dn]]=4),1,0)</f>
        <v>0</v>
      </c>
      <c r="JX237">
        <f>IF(AND(Table1[[#This Row],[4th down attempt]]=1,Table1[[#This Row],[EFF]]="Y"),1,0)</f>
        <v>0</v>
      </c>
      <c r="JY237">
        <f>IF(AND(OR(Table1[[#This Row],[Pass Play]]=1,Table1[[#This Row],[Rush Attempts]]=1),Table1[[#This Row],[FPos]]&gt;=0,Table1[[#This Row],[FPos]]&lt;=20),1,0)</f>
        <v>0</v>
      </c>
      <c r="JZ237">
        <f>IF(AND(OR(Table1[[#This Row],[Pass Play]]=1,Table1[[#This Row],[Rush Attempts]]=1),Table1[[#This Row],[Dist]]&lt;=Table1[[#This Row],[Gn]]),1,0)</f>
        <v>0</v>
      </c>
      <c r="KA237">
        <f>IF(Table1[[#This Row],[S/End]]&lt;&gt;"",1,0)</f>
        <v>0</v>
      </c>
      <c r="KB237">
        <f>IF(Table1[[#This Row],[S/End]]="TD",1,0)</f>
        <v>0</v>
      </c>
      <c r="KC237">
        <f>IF(Table1[[#This Row],[S/End]]="FGGD",1,0)</f>
        <v>0</v>
      </c>
      <c r="KD237">
        <f>IF(AND(OR(Table1[[#This Row],[Pass Play]]=1,Table1[[#This Row],[Rush Attempts]]=1),Table1[[#This Row],[Gn]]&lt;0),1,0)</f>
        <v>1</v>
      </c>
      <c r="KE237" s="375">
        <f>IF(AND(Table1[[#This Row],[pff_DRVENDPSN]]=3,Table1[[#This Row],[pff_DRVENDEVENT]]="PUNT"),1,0)</f>
        <v>0</v>
      </c>
    </row>
    <row r="238" spans="1:291" hidden="1">
      <c r="A238">
        <v>46</v>
      </c>
      <c r="B238">
        <v>2104</v>
      </c>
      <c r="C238" t="s">
        <v>14478</v>
      </c>
      <c r="D238">
        <v>3</v>
      </c>
      <c r="E238">
        <v>3</v>
      </c>
      <c r="F238">
        <v>8</v>
      </c>
      <c r="H238">
        <v>-48</v>
      </c>
      <c r="J238" t="s">
        <v>298</v>
      </c>
      <c r="K238">
        <v>11</v>
      </c>
      <c r="L238">
        <v>11</v>
      </c>
      <c r="M238" t="s">
        <v>5208</v>
      </c>
      <c r="N238" t="s">
        <v>2016</v>
      </c>
      <c r="P238" t="s">
        <v>2017</v>
      </c>
      <c r="R238" t="s">
        <v>2574</v>
      </c>
      <c r="S238" t="s">
        <v>3416</v>
      </c>
      <c r="W238" t="s">
        <v>253</v>
      </c>
      <c r="X238" t="s">
        <v>5209</v>
      </c>
      <c r="Y238" t="s">
        <v>370</v>
      </c>
      <c r="Z238" t="s">
        <v>5210</v>
      </c>
      <c r="AB238" t="s">
        <v>666</v>
      </c>
      <c r="AC238" t="s">
        <v>667</v>
      </c>
      <c r="AK238" t="s">
        <v>756</v>
      </c>
      <c r="AP238">
        <v>5</v>
      </c>
      <c r="AU238" t="s">
        <v>254</v>
      </c>
      <c r="AY238">
        <v>4</v>
      </c>
      <c r="BJ238" t="s">
        <v>257</v>
      </c>
      <c r="BQ238">
        <f t="shared" si="9"/>
        <v>1</v>
      </c>
      <c r="BR238">
        <f t="shared" si="10"/>
        <v>0</v>
      </c>
      <c r="BT238" t="s">
        <v>275</v>
      </c>
      <c r="BV238">
        <v>13</v>
      </c>
      <c r="BX238">
        <v>0</v>
      </c>
      <c r="BY238" t="s">
        <v>5211</v>
      </c>
      <c r="CA238">
        <v>0</v>
      </c>
      <c r="CB238" t="s">
        <v>492</v>
      </c>
      <c r="CD238" s="3">
        <v>0.18333333333333335</v>
      </c>
      <c r="CE238" t="s">
        <v>274</v>
      </c>
      <c r="CF238" t="s">
        <v>5212</v>
      </c>
      <c r="CG238">
        <v>8</v>
      </c>
      <c r="CI238" t="s">
        <v>331</v>
      </c>
      <c r="CJ238">
        <v>0</v>
      </c>
      <c r="CK238" t="s">
        <v>5213</v>
      </c>
      <c r="CL238" s="4">
        <v>38387</v>
      </c>
      <c r="CM238" t="s">
        <v>5214</v>
      </c>
      <c r="CN238" t="s">
        <v>5215</v>
      </c>
      <c r="CO238">
        <v>31</v>
      </c>
      <c r="CP238" t="s">
        <v>5216</v>
      </c>
      <c r="CQ238" t="s">
        <v>282</v>
      </c>
      <c r="CR238" t="s">
        <v>4290</v>
      </c>
      <c r="CU238" t="s">
        <v>5005</v>
      </c>
      <c r="CW238">
        <v>0</v>
      </c>
      <c r="CY238">
        <v>3</v>
      </c>
      <c r="CZ238" t="s">
        <v>2703</v>
      </c>
      <c r="DA238">
        <v>50</v>
      </c>
      <c r="DB238">
        <v>5</v>
      </c>
      <c r="DC238" t="s">
        <v>1781</v>
      </c>
      <c r="DD238">
        <v>-46</v>
      </c>
      <c r="DK238">
        <v>5</v>
      </c>
      <c r="DL238" s="4">
        <v>44463</v>
      </c>
      <c r="DM238">
        <v>20177</v>
      </c>
      <c r="DN238">
        <v>2021</v>
      </c>
      <c r="DO238">
        <v>0</v>
      </c>
      <c r="DQ238">
        <v>79539</v>
      </c>
      <c r="DR238">
        <v>128</v>
      </c>
      <c r="DU238" t="s">
        <v>257</v>
      </c>
      <c r="DV238" t="s">
        <v>274</v>
      </c>
      <c r="DW238" t="s">
        <v>5217</v>
      </c>
      <c r="DX238">
        <v>31</v>
      </c>
      <c r="DY238" t="s">
        <v>4290</v>
      </c>
      <c r="EA238" t="s">
        <v>4690</v>
      </c>
      <c r="EB238" t="s">
        <v>1391</v>
      </c>
      <c r="EC238" t="s">
        <v>4690</v>
      </c>
      <c r="EE238">
        <v>0</v>
      </c>
      <c r="EF238" t="s">
        <v>2553</v>
      </c>
      <c r="EG238" t="s">
        <v>675</v>
      </c>
      <c r="EH238">
        <v>0</v>
      </c>
      <c r="EJ238" t="s">
        <v>340</v>
      </c>
      <c r="EK238" t="s">
        <v>3736</v>
      </c>
      <c r="EL238" t="s">
        <v>5218</v>
      </c>
      <c r="EM238" t="s">
        <v>5219</v>
      </c>
      <c r="EN238" t="s">
        <v>1005</v>
      </c>
      <c r="EO238" t="s">
        <v>269</v>
      </c>
      <c r="EP238" t="s">
        <v>388</v>
      </c>
      <c r="EQ238">
        <v>0</v>
      </c>
      <c r="ER238" t="s">
        <v>491</v>
      </c>
      <c r="ET238" t="s">
        <v>5220</v>
      </c>
      <c r="EU238">
        <v>0</v>
      </c>
      <c r="EV238" t="s">
        <v>679</v>
      </c>
      <c r="EW238" t="s">
        <v>3431</v>
      </c>
      <c r="FC238" t="s">
        <v>4982</v>
      </c>
      <c r="FE238">
        <v>0</v>
      </c>
      <c r="FJ238" t="s">
        <v>5179</v>
      </c>
      <c r="FK238" t="s">
        <v>5221</v>
      </c>
      <c r="FL238">
        <v>0</v>
      </c>
      <c r="FN238">
        <v>1</v>
      </c>
      <c r="FO238" t="s">
        <v>4976</v>
      </c>
      <c r="FP238" t="s">
        <v>5222</v>
      </c>
      <c r="FQ238">
        <v>0</v>
      </c>
      <c r="FS238" t="s">
        <v>462</v>
      </c>
      <c r="FU238" t="s">
        <v>257</v>
      </c>
      <c r="FV238" t="s">
        <v>777</v>
      </c>
      <c r="FY238">
        <v>0</v>
      </c>
      <c r="GA238">
        <v>31.13</v>
      </c>
      <c r="GB238">
        <v>-18</v>
      </c>
      <c r="GC238">
        <v>0</v>
      </c>
      <c r="GD238" t="s">
        <v>3604</v>
      </c>
      <c r="GE238" t="s">
        <v>355</v>
      </c>
      <c r="GF238">
        <v>1</v>
      </c>
      <c r="GG238" t="s">
        <v>274</v>
      </c>
      <c r="GH238">
        <v>2.1</v>
      </c>
      <c r="GI238">
        <v>4.4000000000000004</v>
      </c>
      <c r="GJ238">
        <v>0</v>
      </c>
      <c r="GK238">
        <v>0</v>
      </c>
      <c r="GM238" t="s">
        <v>5223</v>
      </c>
      <c r="GQ238" t="s">
        <v>1403</v>
      </c>
      <c r="HA238" t="s">
        <v>5224</v>
      </c>
      <c r="HC238" t="s">
        <v>313</v>
      </c>
      <c r="HD238" t="s">
        <v>313</v>
      </c>
      <c r="HE238" t="s">
        <v>1083</v>
      </c>
      <c r="HF238">
        <v>1</v>
      </c>
      <c r="HG238">
        <v>11</v>
      </c>
      <c r="HH238">
        <v>13</v>
      </c>
      <c r="HI238" t="s">
        <v>275</v>
      </c>
      <c r="HL238">
        <v>2</v>
      </c>
      <c r="HO238" t="s">
        <v>4656</v>
      </c>
      <c r="HP238" t="s">
        <v>5225</v>
      </c>
      <c r="HQ238" t="s">
        <v>5226</v>
      </c>
      <c r="HR238" t="s">
        <v>5227</v>
      </c>
      <c r="HU238" t="s">
        <v>5228</v>
      </c>
      <c r="HV238">
        <v>5</v>
      </c>
      <c r="HW238">
        <v>47</v>
      </c>
      <c r="HX238">
        <v>4032620</v>
      </c>
      <c r="HZ238">
        <v>4032583</v>
      </c>
      <c r="IC238">
        <v>0</v>
      </c>
      <c r="ID238">
        <v>1</v>
      </c>
      <c r="IM238">
        <v>121</v>
      </c>
      <c r="IU238">
        <v>4</v>
      </c>
      <c r="IV238">
        <f>IF(AND(Table1[[#This Row],[R/P]]="P",Table1[[#This Row],[PaRes]]&lt;&gt;"SCRBL",Table1[[#This Row],[PaRes]]&lt;&gt;"RUN",Table1[[#This Row],[Penalty]]&lt;&gt;1),1,0)</f>
        <v>0</v>
      </c>
      <c r="IW238">
        <f>IF(AND(Table1[[#This Row],[Pass Play]]=1,Table1[[#This Row],[PaRes]]&lt;&gt;"SAC"),1,0)</f>
        <v>0</v>
      </c>
      <c r="IX238">
        <f>IF(Table1[[#This Row],[PaRes]]="COM",1,0)</f>
        <v>0</v>
      </c>
      <c r="IY238">
        <f>IF(Table1[[#This Row],[Pass Play]]=1,Table1[[#This Row],[Gn]],0)</f>
        <v>0</v>
      </c>
      <c r="IZ238">
        <f>IF(AND(Table1[[#This Row],[Pass Play]]=1,Table1[[#This Row],[EFF]]="Y"),1,0)</f>
        <v>0</v>
      </c>
      <c r="JA238">
        <f>IF(AND(Table1[[#This Row],[Pass Play]]=1,Table1[[#This Row],[EFF]]="Y"),Table1[[#This Row],[Gn]],0)</f>
        <v>0</v>
      </c>
      <c r="JB238">
        <f>IF(AND(Table1[[#This Row],[Pass Play]]=1,Table1[[#This Row],[Gn]]&gt;=15),1,0)</f>
        <v>0</v>
      </c>
      <c r="JC238">
        <f>IF(AND(Table1[[#This Row],[Pass Play]]=1,Table1[[#This Row],[Big Play Passes]]=1),Table1[[#This Row],[Gn]],0)</f>
        <v>0</v>
      </c>
      <c r="JD238">
        <f>IF(AND(OR(Table1[[#This Row],[R/P]]="R",Table1[[#This Row],[PaRes]]="SCRBL",Table1[[#This Row],[PaRes]]="RUN"),Table1[[#This Row],[Penalty]]&lt;&gt;1),1,0)</f>
        <v>0</v>
      </c>
      <c r="JE238">
        <f>IF(Table1[[#This Row],[Rush Attempts]]=1,Table1[[#This Row],[Gn]],0)</f>
        <v>0</v>
      </c>
      <c r="JF238">
        <f>IF(AND(Table1[[#This Row],[Rush Attempts]]=1,Table1[[#This Row],[EFF]]="Y"),1,0)</f>
        <v>0</v>
      </c>
      <c r="JG238">
        <f>IF(AND(Table1[[#This Row],[Rush Attempts]]=1,Table1[[#This Row],[EFF]]="Y"),Table1[[#This Row],[Gn]],0)</f>
        <v>0</v>
      </c>
      <c r="JH238">
        <f>IF(AND(Table1[[#This Row],[Rush Attempts]]=1,Table1[[#This Row],[Gn]]&gt;=10),1,0)</f>
        <v>0</v>
      </c>
      <c r="JI238">
        <f>IF(AND(Table1[[#This Row],[Rush Attempts]]=1,Table1[[#This Row],[Big Play Run]]=1),Table1[[#This Row],[Gn]],0)</f>
        <v>0</v>
      </c>
      <c r="JJ238">
        <f>IF(Table1[[#This Row],[PaRes]]="SAC",1,0)</f>
        <v>0</v>
      </c>
      <c r="JK238">
        <f>IF(Table1[[#This Row],[Sacks]]=1,Table1[[#This Row],[Gn]],0)</f>
        <v>0</v>
      </c>
      <c r="JL238">
        <f>IF(Table1[[#This Row],[PaRes]]="INT",1,0)</f>
        <v>0</v>
      </c>
      <c r="JM238">
        <f>IF(Table1[[#This Row],[pff_PENALTY]]&lt;&gt;"",1,0)</f>
        <v>1</v>
      </c>
      <c r="JN238">
        <f>Table1[[#This Row],[pff_PENYARDS]]</f>
        <v>5</v>
      </c>
      <c r="JO238">
        <f>IF(Table1[[#This Row],[S/End]]="TD",1,0)</f>
        <v>0</v>
      </c>
      <c r="JP238">
        <f>IF(OR(Table1[[#This Row],[S/End]]="FGGD"),1,0)</f>
        <v>0</v>
      </c>
      <c r="JQ238">
        <f>IF(OR(Table1[[#This Row],[S/End]]="FUM",Table1[[#This Row],[S/End]]="INT"),1,0)</f>
        <v>0</v>
      </c>
      <c r="JR238">
        <f>IF(AND(Table1[[#This Row],[Touchdown]]=1,Table1[[#This Row],[Pass Play]]=1),1,0)</f>
        <v>0</v>
      </c>
      <c r="JS238">
        <f t="shared" si="11"/>
        <v>0</v>
      </c>
      <c r="JT238">
        <f>IF(AND(OR(Table1[[#This Row],[Pass Play]]=1,Table1[[#This Row],[Rush Attempts]]=1),Table1[[#This Row],[Dn]]=3),1,0)</f>
        <v>0</v>
      </c>
      <c r="JU238">
        <f>IF(AND(Table1[[#This Row],[3rd down attempt]]=1,Table1[[#This Row],[EFF]]="Y"),1,0)</f>
        <v>0</v>
      </c>
      <c r="JV238">
        <f>IF(AND(Table1[[#This Row],[3rd down attempt]]=1,Table1[[#This Row],[Dist]]&gt;=7),1,0)</f>
        <v>0</v>
      </c>
      <c r="JW238">
        <f>IF(AND(OR(Table1[[#This Row],[Pass Play]]=1,Table1[[#This Row],[Rush Attempts]]=1),Table1[[#This Row],[Dn]]=4),1,0)</f>
        <v>0</v>
      </c>
      <c r="JX238">
        <f>IF(AND(Table1[[#This Row],[4th down attempt]]=1,Table1[[#This Row],[EFF]]="Y"),1,0)</f>
        <v>0</v>
      </c>
      <c r="JY238">
        <f>IF(AND(OR(Table1[[#This Row],[Pass Play]]=1,Table1[[#This Row],[Rush Attempts]]=1),Table1[[#This Row],[FPos]]&gt;=0,Table1[[#This Row],[FPos]]&lt;=20),1,0)</f>
        <v>0</v>
      </c>
      <c r="JZ238">
        <f>IF(AND(OR(Table1[[#This Row],[Pass Play]]=1,Table1[[#This Row],[Rush Attempts]]=1),Table1[[#This Row],[Dist]]&lt;=Table1[[#This Row],[Gn]]),1,0)</f>
        <v>0</v>
      </c>
      <c r="KA238">
        <f>IF(Table1[[#This Row],[S/End]]&lt;&gt;"",1,0)</f>
        <v>0</v>
      </c>
      <c r="KB238">
        <f>IF(Table1[[#This Row],[S/End]]="TD",1,0)</f>
        <v>0</v>
      </c>
      <c r="KC238">
        <f>IF(Table1[[#This Row],[S/End]]="FGGD",1,0)</f>
        <v>0</v>
      </c>
      <c r="KD238">
        <f>IF(AND(OR(Table1[[#This Row],[Pass Play]]=1,Table1[[#This Row],[Rush Attempts]]=1),Table1[[#This Row],[Gn]]&lt;0),1,0)</f>
        <v>0</v>
      </c>
      <c r="KE238" s="375">
        <f>IF(AND(Table1[[#This Row],[pff_DRVENDPSN]]=3,Table1[[#This Row],[pff_DRVENDEVENT]]="PUNT"),1,0)</f>
        <v>0</v>
      </c>
    </row>
    <row r="239" spans="1:291" hidden="1">
      <c r="A239">
        <v>47</v>
      </c>
      <c r="B239">
        <v>2104</v>
      </c>
      <c r="C239" t="s">
        <v>14478</v>
      </c>
      <c r="D239">
        <v>3</v>
      </c>
      <c r="E239">
        <v>3</v>
      </c>
      <c r="F239">
        <v>3</v>
      </c>
      <c r="G239">
        <v>0</v>
      </c>
      <c r="H239">
        <v>47</v>
      </c>
      <c r="J239" t="s">
        <v>298</v>
      </c>
      <c r="K239">
        <v>12</v>
      </c>
      <c r="L239" t="s">
        <v>5230</v>
      </c>
      <c r="M239" t="s">
        <v>5231</v>
      </c>
      <c r="N239" t="s">
        <v>256</v>
      </c>
      <c r="P239" t="s">
        <v>255</v>
      </c>
      <c r="Q239" t="s">
        <v>871</v>
      </c>
      <c r="T239" t="s">
        <v>4664</v>
      </c>
      <c r="W239" t="s">
        <v>257</v>
      </c>
      <c r="X239" t="s">
        <v>5232</v>
      </c>
      <c r="AE239" t="s">
        <v>445</v>
      </c>
      <c r="AF239" t="s">
        <v>446</v>
      </c>
      <c r="AG239" t="s">
        <v>5232</v>
      </c>
      <c r="AH239" t="s">
        <v>274</v>
      </c>
      <c r="AJ239">
        <v>88</v>
      </c>
      <c r="AP239">
        <v>5</v>
      </c>
      <c r="AY239">
        <v>3</v>
      </c>
      <c r="BJ239" t="s">
        <v>257</v>
      </c>
      <c r="BQ239">
        <f t="shared" si="9"/>
        <v>0</v>
      </c>
      <c r="BR239">
        <f t="shared" si="10"/>
        <v>1</v>
      </c>
      <c r="BT239" t="s">
        <v>275</v>
      </c>
      <c r="BV239">
        <v>13</v>
      </c>
      <c r="BX239">
        <v>0</v>
      </c>
      <c r="BY239" t="s">
        <v>5233</v>
      </c>
      <c r="CD239" s="3">
        <v>0.17916666666666667</v>
      </c>
      <c r="CF239" t="s">
        <v>5234</v>
      </c>
      <c r="CJ239">
        <v>0</v>
      </c>
      <c r="CK239" t="s">
        <v>5235</v>
      </c>
      <c r="CL239" s="4">
        <v>38414</v>
      </c>
      <c r="CM239" t="s">
        <v>5236</v>
      </c>
      <c r="CN239" t="s">
        <v>5237</v>
      </c>
      <c r="CO239">
        <v>31</v>
      </c>
      <c r="CP239" t="s">
        <v>5238</v>
      </c>
      <c r="CQ239" t="s">
        <v>282</v>
      </c>
      <c r="CR239" t="s">
        <v>4290</v>
      </c>
      <c r="CU239" t="s">
        <v>5239</v>
      </c>
      <c r="CW239">
        <v>0</v>
      </c>
      <c r="CY239">
        <v>4</v>
      </c>
      <c r="CZ239" t="s">
        <v>2703</v>
      </c>
      <c r="DA239">
        <v>50</v>
      </c>
      <c r="DB239">
        <v>5</v>
      </c>
      <c r="DC239" t="s">
        <v>1781</v>
      </c>
      <c r="DD239">
        <v>-46</v>
      </c>
      <c r="DF239" t="s">
        <v>4483</v>
      </c>
      <c r="DK239">
        <v>0</v>
      </c>
      <c r="DL239" s="4">
        <v>44463</v>
      </c>
      <c r="DM239">
        <v>20177</v>
      </c>
      <c r="DN239">
        <v>2021</v>
      </c>
      <c r="DO239">
        <v>0</v>
      </c>
      <c r="DQ239">
        <v>79539</v>
      </c>
      <c r="DR239">
        <v>129</v>
      </c>
      <c r="DU239" t="s">
        <v>257</v>
      </c>
      <c r="DV239" t="s">
        <v>274</v>
      </c>
      <c r="DX239">
        <v>31</v>
      </c>
      <c r="DY239" t="s">
        <v>4290</v>
      </c>
      <c r="EE239">
        <v>0</v>
      </c>
      <c r="EF239" t="s">
        <v>1076</v>
      </c>
      <c r="EG239" t="s">
        <v>422</v>
      </c>
      <c r="EH239">
        <v>0</v>
      </c>
      <c r="EJ239" t="s">
        <v>454</v>
      </c>
      <c r="EK239" t="s">
        <v>5240</v>
      </c>
      <c r="EL239" t="s">
        <v>5241</v>
      </c>
      <c r="EM239" t="s">
        <v>5242</v>
      </c>
      <c r="EN239" t="s">
        <v>5243</v>
      </c>
      <c r="EO239" t="s">
        <v>269</v>
      </c>
      <c r="EP239" t="s">
        <v>427</v>
      </c>
      <c r="EQ239">
        <v>1</v>
      </c>
      <c r="ET239" t="s">
        <v>5244</v>
      </c>
      <c r="FE239">
        <v>0</v>
      </c>
      <c r="FF239">
        <v>30</v>
      </c>
      <c r="FG239" t="s">
        <v>1617</v>
      </c>
      <c r="FI239" t="s">
        <v>1617</v>
      </c>
      <c r="FJ239" t="s">
        <v>4588</v>
      </c>
      <c r="FL239">
        <v>0</v>
      </c>
      <c r="FN239">
        <v>0</v>
      </c>
      <c r="FQ239">
        <v>0</v>
      </c>
      <c r="FS239" t="s">
        <v>395</v>
      </c>
      <c r="FU239" t="s">
        <v>274</v>
      </c>
      <c r="FV239" t="s">
        <v>396</v>
      </c>
      <c r="FW239" t="s">
        <v>397</v>
      </c>
      <c r="FX239" t="s">
        <v>1030</v>
      </c>
      <c r="FY239">
        <v>0</v>
      </c>
      <c r="GA239">
        <v>31.13</v>
      </c>
      <c r="GB239">
        <v>-18</v>
      </c>
      <c r="GC239">
        <v>0</v>
      </c>
      <c r="GD239" t="s">
        <v>5245</v>
      </c>
      <c r="GE239" t="s">
        <v>355</v>
      </c>
      <c r="GF239">
        <v>0</v>
      </c>
      <c r="GG239" t="s">
        <v>895</v>
      </c>
      <c r="GJ239">
        <v>1</v>
      </c>
      <c r="GK239">
        <v>1</v>
      </c>
      <c r="GM239" t="s">
        <v>5246</v>
      </c>
      <c r="GO239">
        <v>2</v>
      </c>
      <c r="HA239" t="s">
        <v>5247</v>
      </c>
      <c r="HC239" t="s">
        <v>313</v>
      </c>
      <c r="HD239" t="s">
        <v>313</v>
      </c>
      <c r="HE239" t="s">
        <v>5248</v>
      </c>
      <c r="HF239">
        <v>0</v>
      </c>
      <c r="HG239">
        <v>12</v>
      </c>
      <c r="HH239">
        <v>13</v>
      </c>
      <c r="HI239" t="s">
        <v>275</v>
      </c>
      <c r="HL239" t="s">
        <v>5249</v>
      </c>
      <c r="HW239">
        <v>47</v>
      </c>
      <c r="HX239">
        <v>4032669</v>
      </c>
      <c r="HY239" t="s">
        <v>5250</v>
      </c>
      <c r="HZ239">
        <v>4032620</v>
      </c>
      <c r="IC239">
        <v>0</v>
      </c>
      <c r="ID239">
        <v>0</v>
      </c>
      <c r="IM239">
        <v>122</v>
      </c>
      <c r="IO239" t="s">
        <v>4483</v>
      </c>
      <c r="IQ239" t="s">
        <v>4483</v>
      </c>
      <c r="IR239" t="s">
        <v>4312</v>
      </c>
      <c r="IU239">
        <v>4</v>
      </c>
      <c r="IV239">
        <f>IF(AND(Table1[[#This Row],[R/P]]="P",Table1[[#This Row],[PaRes]]&lt;&gt;"SCRBL",Table1[[#This Row],[PaRes]]&lt;&gt;"RUN",Table1[[#This Row],[Penalty]]&lt;&gt;1),1,0)</f>
        <v>0</v>
      </c>
      <c r="IW239">
        <f>IF(AND(Table1[[#This Row],[Pass Play]]=1,Table1[[#This Row],[PaRes]]&lt;&gt;"SAC"),1,0)</f>
        <v>0</v>
      </c>
      <c r="IX239">
        <f>IF(Table1[[#This Row],[PaRes]]="COM",1,0)</f>
        <v>0</v>
      </c>
      <c r="IY239">
        <f>IF(Table1[[#This Row],[Pass Play]]=1,Table1[[#This Row],[Gn]],0)</f>
        <v>0</v>
      </c>
      <c r="IZ239">
        <f>IF(AND(Table1[[#This Row],[Pass Play]]=1,Table1[[#This Row],[EFF]]="Y"),1,0)</f>
        <v>0</v>
      </c>
      <c r="JA239">
        <f>IF(AND(Table1[[#This Row],[Pass Play]]=1,Table1[[#This Row],[EFF]]="Y"),Table1[[#This Row],[Gn]],0)</f>
        <v>0</v>
      </c>
      <c r="JB239">
        <f>IF(AND(Table1[[#This Row],[Pass Play]]=1,Table1[[#This Row],[Gn]]&gt;=15),1,0)</f>
        <v>0</v>
      </c>
      <c r="JC239">
        <f>IF(AND(Table1[[#This Row],[Pass Play]]=1,Table1[[#This Row],[Big Play Passes]]=1),Table1[[#This Row],[Gn]],0)</f>
        <v>0</v>
      </c>
      <c r="JD239">
        <f>IF(AND(OR(Table1[[#This Row],[R/P]]="R",Table1[[#This Row],[PaRes]]="SCRBL",Table1[[#This Row],[PaRes]]="RUN"),Table1[[#This Row],[Penalty]]&lt;&gt;1),1,0)</f>
        <v>1</v>
      </c>
      <c r="JE239">
        <f>IF(Table1[[#This Row],[Rush Attempts]]=1,Table1[[#This Row],[Gn]],0)</f>
        <v>0</v>
      </c>
      <c r="JF239">
        <f>IF(AND(Table1[[#This Row],[Rush Attempts]]=1,Table1[[#This Row],[EFF]]="Y"),1,0)</f>
        <v>0</v>
      </c>
      <c r="JG239">
        <f>IF(AND(Table1[[#This Row],[Rush Attempts]]=1,Table1[[#This Row],[EFF]]="Y"),Table1[[#This Row],[Gn]],0)</f>
        <v>0</v>
      </c>
      <c r="JH239">
        <f>IF(AND(Table1[[#This Row],[Rush Attempts]]=1,Table1[[#This Row],[Gn]]&gt;=10),1,0)</f>
        <v>0</v>
      </c>
      <c r="JI239">
        <f>IF(AND(Table1[[#This Row],[Rush Attempts]]=1,Table1[[#This Row],[Big Play Run]]=1),Table1[[#This Row],[Gn]],0)</f>
        <v>0</v>
      </c>
      <c r="JJ239">
        <f>IF(Table1[[#This Row],[PaRes]]="SAC",1,0)</f>
        <v>0</v>
      </c>
      <c r="JK239">
        <f>IF(Table1[[#This Row],[Sacks]]=1,Table1[[#This Row],[Gn]],0)</f>
        <v>0</v>
      </c>
      <c r="JL239">
        <f>IF(Table1[[#This Row],[PaRes]]="INT",1,0)</f>
        <v>0</v>
      </c>
      <c r="JM239">
        <f>IF(Table1[[#This Row],[pff_PENALTY]]&lt;&gt;"",1,0)</f>
        <v>0</v>
      </c>
      <c r="JN239">
        <f>Table1[[#This Row],[pff_PENYARDS]]</f>
        <v>0</v>
      </c>
      <c r="JO239">
        <f>IF(Table1[[#This Row],[S/End]]="TD",1,0)</f>
        <v>0</v>
      </c>
      <c r="JP239">
        <f>IF(OR(Table1[[#This Row],[S/End]]="FGGD"),1,0)</f>
        <v>0</v>
      </c>
      <c r="JQ239">
        <f>IF(OR(Table1[[#This Row],[S/End]]="FUM",Table1[[#This Row],[S/End]]="INT"),1,0)</f>
        <v>0</v>
      </c>
      <c r="JR239">
        <f>IF(AND(Table1[[#This Row],[Touchdown]]=1,Table1[[#This Row],[Pass Play]]=1),1,0)</f>
        <v>0</v>
      </c>
      <c r="JS239">
        <f t="shared" si="11"/>
        <v>0</v>
      </c>
      <c r="JT239">
        <f>IF(AND(OR(Table1[[#This Row],[Pass Play]]=1,Table1[[#This Row],[Rush Attempts]]=1),Table1[[#This Row],[Dn]]=3),1,0)</f>
        <v>1</v>
      </c>
      <c r="JU239">
        <f>IF(AND(Table1[[#This Row],[3rd down attempt]]=1,Table1[[#This Row],[EFF]]="Y"),1,0)</f>
        <v>0</v>
      </c>
      <c r="JV239">
        <f>IF(AND(Table1[[#This Row],[3rd down attempt]]=1,Table1[[#This Row],[Dist]]&gt;=7),1,0)</f>
        <v>0</v>
      </c>
      <c r="JW239">
        <f>IF(AND(OR(Table1[[#This Row],[Pass Play]]=1,Table1[[#This Row],[Rush Attempts]]=1),Table1[[#This Row],[Dn]]=4),1,0)</f>
        <v>0</v>
      </c>
      <c r="JX239">
        <f>IF(AND(Table1[[#This Row],[4th down attempt]]=1,Table1[[#This Row],[EFF]]="Y"),1,0)</f>
        <v>0</v>
      </c>
      <c r="JY239">
        <f>IF(AND(OR(Table1[[#This Row],[Pass Play]]=1,Table1[[#This Row],[Rush Attempts]]=1),Table1[[#This Row],[FPos]]&gt;=0,Table1[[#This Row],[FPos]]&lt;=20),1,0)</f>
        <v>0</v>
      </c>
      <c r="JZ239">
        <f>IF(AND(OR(Table1[[#This Row],[Pass Play]]=1,Table1[[#This Row],[Rush Attempts]]=1),Table1[[#This Row],[Dist]]&lt;=Table1[[#This Row],[Gn]]),1,0)</f>
        <v>0</v>
      </c>
      <c r="KA239">
        <f>IF(Table1[[#This Row],[S/End]]&lt;&gt;"",1,0)</f>
        <v>0</v>
      </c>
      <c r="KB239">
        <f>IF(Table1[[#This Row],[S/End]]="TD",1,0)</f>
        <v>0</v>
      </c>
      <c r="KC239">
        <f>IF(Table1[[#This Row],[S/End]]="FGGD",1,0)</f>
        <v>0</v>
      </c>
      <c r="KD239">
        <f>IF(AND(OR(Table1[[#This Row],[Pass Play]]=1,Table1[[#This Row],[Rush Attempts]]=1),Table1[[#This Row],[Gn]]&lt;0),1,0)</f>
        <v>0</v>
      </c>
      <c r="KE239" s="375">
        <f>IF(AND(Table1[[#This Row],[pff_DRVENDPSN]]=3,Table1[[#This Row],[pff_DRVENDEVENT]]="PUNT"),1,0)</f>
        <v>0</v>
      </c>
    </row>
    <row r="240" spans="1:291" hidden="1">
      <c r="A240">
        <v>48</v>
      </c>
      <c r="B240">
        <v>2104</v>
      </c>
      <c r="C240" t="s">
        <v>14478</v>
      </c>
      <c r="D240">
        <v>3</v>
      </c>
      <c r="E240">
        <v>4</v>
      </c>
      <c r="F240">
        <v>3</v>
      </c>
      <c r="G240">
        <v>-3</v>
      </c>
      <c r="H240">
        <v>47</v>
      </c>
      <c r="J240" t="s">
        <v>298</v>
      </c>
      <c r="K240">
        <v>11</v>
      </c>
      <c r="L240">
        <v>11</v>
      </c>
      <c r="M240" t="s">
        <v>2333</v>
      </c>
      <c r="N240" t="s">
        <v>1037</v>
      </c>
      <c r="P240" t="s">
        <v>274</v>
      </c>
      <c r="W240" t="s">
        <v>253</v>
      </c>
      <c r="X240" t="s">
        <v>4778</v>
      </c>
      <c r="Y240" t="s">
        <v>3830</v>
      </c>
      <c r="Z240" t="s">
        <v>4779</v>
      </c>
      <c r="AB240" t="s">
        <v>325</v>
      </c>
      <c r="AC240" t="s">
        <v>326</v>
      </c>
      <c r="AJ240">
        <v>5</v>
      </c>
      <c r="AK240" t="s">
        <v>668</v>
      </c>
      <c r="AL240" t="s">
        <v>2703</v>
      </c>
      <c r="AP240">
        <v>5</v>
      </c>
      <c r="BJ240" t="s">
        <v>274</v>
      </c>
      <c r="BQ240">
        <f t="shared" si="9"/>
        <v>2</v>
      </c>
      <c r="BR240">
        <f t="shared" si="10"/>
        <v>0</v>
      </c>
      <c r="BT240" t="s">
        <v>275</v>
      </c>
      <c r="BV240">
        <v>13</v>
      </c>
      <c r="BX240">
        <v>0</v>
      </c>
      <c r="BY240" t="s">
        <v>5252</v>
      </c>
      <c r="CA240">
        <v>0</v>
      </c>
      <c r="CD240" s="3">
        <v>0.14791666666666667</v>
      </c>
      <c r="CE240" t="s">
        <v>257</v>
      </c>
      <c r="CF240" t="s">
        <v>5253</v>
      </c>
      <c r="CG240">
        <v>7</v>
      </c>
      <c r="CI240" t="s">
        <v>493</v>
      </c>
      <c r="CJ240">
        <v>0</v>
      </c>
      <c r="CK240" t="s">
        <v>5254</v>
      </c>
      <c r="CL240" s="4">
        <v>38414</v>
      </c>
      <c r="CM240" t="s">
        <v>5255</v>
      </c>
      <c r="CN240" t="s">
        <v>5256</v>
      </c>
      <c r="CO240">
        <v>31</v>
      </c>
      <c r="CQ240" t="s">
        <v>282</v>
      </c>
      <c r="CR240" t="s">
        <v>4290</v>
      </c>
      <c r="CU240" t="s">
        <v>5257</v>
      </c>
      <c r="CW240">
        <v>0</v>
      </c>
      <c r="CY240">
        <v>5</v>
      </c>
      <c r="CZ240" t="s">
        <v>2703</v>
      </c>
      <c r="DA240">
        <v>50</v>
      </c>
      <c r="DB240">
        <v>5</v>
      </c>
      <c r="DC240" t="s">
        <v>1781</v>
      </c>
      <c r="DD240">
        <v>-46</v>
      </c>
      <c r="DF240" t="s">
        <v>5258</v>
      </c>
      <c r="DK240">
        <v>-3</v>
      </c>
      <c r="DL240" s="4">
        <v>44463</v>
      </c>
      <c r="DM240">
        <v>20177</v>
      </c>
      <c r="DN240">
        <v>2021</v>
      </c>
      <c r="DO240">
        <v>0</v>
      </c>
      <c r="DQ240">
        <v>79539</v>
      </c>
      <c r="DR240">
        <v>130</v>
      </c>
      <c r="DU240" t="s">
        <v>274</v>
      </c>
      <c r="DV240" t="s">
        <v>257</v>
      </c>
      <c r="DX240">
        <v>31</v>
      </c>
      <c r="DY240" t="s">
        <v>4290</v>
      </c>
      <c r="EA240" t="s">
        <v>5259</v>
      </c>
      <c r="EE240">
        <v>0</v>
      </c>
      <c r="EF240" t="s">
        <v>5260</v>
      </c>
      <c r="EG240" t="s">
        <v>422</v>
      </c>
      <c r="EH240">
        <v>0</v>
      </c>
      <c r="EI240" t="s">
        <v>2341</v>
      </c>
      <c r="EJ240" t="s">
        <v>340</v>
      </c>
      <c r="EK240" t="s">
        <v>3426</v>
      </c>
      <c r="EL240" t="s">
        <v>5261</v>
      </c>
      <c r="EM240" t="s">
        <v>5262</v>
      </c>
      <c r="EN240" t="s">
        <v>1005</v>
      </c>
      <c r="EO240" t="s">
        <v>269</v>
      </c>
      <c r="EP240" t="s">
        <v>1303</v>
      </c>
      <c r="EQ240">
        <v>0</v>
      </c>
      <c r="ER240" t="s">
        <v>491</v>
      </c>
      <c r="ET240" t="s">
        <v>5263</v>
      </c>
      <c r="EU240">
        <v>0</v>
      </c>
      <c r="EV240" t="s">
        <v>679</v>
      </c>
      <c r="EW240" t="s">
        <v>3431</v>
      </c>
      <c r="FC240" t="s">
        <v>5264</v>
      </c>
      <c r="FE240">
        <v>0</v>
      </c>
      <c r="FF240">
        <v>8</v>
      </c>
      <c r="FJ240" t="s">
        <v>5265</v>
      </c>
      <c r="FK240" t="s">
        <v>5266</v>
      </c>
      <c r="FL240">
        <v>0</v>
      </c>
      <c r="FN240">
        <v>1</v>
      </c>
      <c r="FO240" t="s">
        <v>5267</v>
      </c>
      <c r="FP240" t="s">
        <v>5268</v>
      </c>
      <c r="FQ240">
        <v>0</v>
      </c>
      <c r="FS240" t="s">
        <v>395</v>
      </c>
      <c r="FV240" t="s">
        <v>396</v>
      </c>
      <c r="FY240">
        <v>0</v>
      </c>
      <c r="FZ240" t="s">
        <v>4918</v>
      </c>
      <c r="GA240">
        <v>31.13</v>
      </c>
      <c r="GB240">
        <v>-18</v>
      </c>
      <c r="GC240">
        <v>0</v>
      </c>
      <c r="GE240" t="s">
        <v>355</v>
      </c>
      <c r="GF240">
        <v>0</v>
      </c>
      <c r="GH240">
        <v>2.4</v>
      </c>
      <c r="GI240">
        <v>10.6</v>
      </c>
      <c r="GJ240">
        <v>0</v>
      </c>
      <c r="GK240">
        <v>0</v>
      </c>
      <c r="GM240" t="s">
        <v>5269</v>
      </c>
      <c r="GQ240" t="s">
        <v>685</v>
      </c>
      <c r="HA240" t="s">
        <v>5270</v>
      </c>
      <c r="HB240" t="s">
        <v>5259</v>
      </c>
      <c r="HC240" t="s">
        <v>313</v>
      </c>
      <c r="HD240" t="s">
        <v>313</v>
      </c>
      <c r="HE240" t="s">
        <v>5271</v>
      </c>
      <c r="HF240">
        <v>0</v>
      </c>
      <c r="HG240">
        <v>11</v>
      </c>
      <c r="HH240">
        <v>13</v>
      </c>
      <c r="HI240" t="s">
        <v>275</v>
      </c>
      <c r="HL240" t="s">
        <v>5249</v>
      </c>
      <c r="HO240" t="s">
        <v>4656</v>
      </c>
      <c r="HP240" t="s">
        <v>5272</v>
      </c>
      <c r="HQ240" t="s">
        <v>5273</v>
      </c>
      <c r="HR240" t="s">
        <v>5274</v>
      </c>
      <c r="HW240">
        <v>50</v>
      </c>
      <c r="HX240">
        <v>4032711</v>
      </c>
      <c r="HY240" t="s">
        <v>4918</v>
      </c>
      <c r="HZ240">
        <v>4032669</v>
      </c>
      <c r="IB240" t="s">
        <v>4918</v>
      </c>
      <c r="IC240">
        <v>0</v>
      </c>
      <c r="ID240">
        <v>1</v>
      </c>
      <c r="IM240">
        <v>123</v>
      </c>
      <c r="IO240" t="s">
        <v>4918</v>
      </c>
      <c r="IU240">
        <v>4</v>
      </c>
      <c r="IV240">
        <f>IF(AND(Table1[[#This Row],[R/P]]="P",Table1[[#This Row],[PaRes]]&lt;&gt;"SCRBL",Table1[[#This Row],[PaRes]]&lt;&gt;"RUN",Table1[[#This Row],[Penalty]]&lt;&gt;1),1,0)</f>
        <v>1</v>
      </c>
      <c r="IW240">
        <f>IF(AND(Table1[[#This Row],[Pass Play]]=1,Table1[[#This Row],[PaRes]]&lt;&gt;"SAC"),1,0)</f>
        <v>0</v>
      </c>
      <c r="IX240">
        <f>IF(Table1[[#This Row],[PaRes]]="COM",1,0)</f>
        <v>0</v>
      </c>
      <c r="IY240">
        <f>IF(Table1[[#This Row],[Pass Play]]=1,Table1[[#This Row],[Gn]],0)</f>
        <v>-3</v>
      </c>
      <c r="IZ240">
        <f>IF(AND(Table1[[#This Row],[Pass Play]]=1,Table1[[#This Row],[EFF]]="Y"),1,0)</f>
        <v>0</v>
      </c>
      <c r="JA240">
        <f>IF(AND(Table1[[#This Row],[Pass Play]]=1,Table1[[#This Row],[EFF]]="Y"),Table1[[#This Row],[Gn]],0)</f>
        <v>0</v>
      </c>
      <c r="JB240">
        <f>IF(AND(Table1[[#This Row],[Pass Play]]=1,Table1[[#This Row],[Gn]]&gt;=15),1,0)</f>
        <v>0</v>
      </c>
      <c r="JC240">
        <f>IF(AND(Table1[[#This Row],[Pass Play]]=1,Table1[[#This Row],[Big Play Passes]]=1),Table1[[#This Row],[Gn]],0)</f>
        <v>0</v>
      </c>
      <c r="JD240">
        <f>IF(AND(OR(Table1[[#This Row],[R/P]]="R",Table1[[#This Row],[PaRes]]="SCRBL",Table1[[#This Row],[PaRes]]="RUN"),Table1[[#This Row],[Penalty]]&lt;&gt;1),1,0)</f>
        <v>0</v>
      </c>
      <c r="JE240">
        <f>IF(Table1[[#This Row],[Rush Attempts]]=1,Table1[[#This Row],[Gn]],0)</f>
        <v>0</v>
      </c>
      <c r="JF240">
        <f>IF(AND(Table1[[#This Row],[Rush Attempts]]=1,Table1[[#This Row],[EFF]]="Y"),1,0)</f>
        <v>0</v>
      </c>
      <c r="JG240">
        <f>IF(AND(Table1[[#This Row],[Rush Attempts]]=1,Table1[[#This Row],[EFF]]="Y"),Table1[[#This Row],[Gn]],0)</f>
        <v>0</v>
      </c>
      <c r="JH240">
        <f>IF(AND(Table1[[#This Row],[Rush Attempts]]=1,Table1[[#This Row],[Gn]]&gt;=10),1,0)</f>
        <v>0</v>
      </c>
      <c r="JI240">
        <f>IF(AND(Table1[[#This Row],[Rush Attempts]]=1,Table1[[#This Row],[Big Play Run]]=1),Table1[[#This Row],[Gn]],0)</f>
        <v>0</v>
      </c>
      <c r="JJ240">
        <f>IF(Table1[[#This Row],[PaRes]]="SAC",1,0)</f>
        <v>1</v>
      </c>
      <c r="JK240">
        <f>IF(Table1[[#This Row],[Sacks]]=1,Table1[[#This Row],[Gn]],0)</f>
        <v>-3</v>
      </c>
      <c r="JL240">
        <f>IF(Table1[[#This Row],[PaRes]]="INT",1,0)</f>
        <v>0</v>
      </c>
      <c r="JM240">
        <f>IF(Table1[[#This Row],[pff_PENALTY]]&lt;&gt;"",1,0)</f>
        <v>0</v>
      </c>
      <c r="JN240">
        <f>Table1[[#This Row],[pff_PENYARDS]]</f>
        <v>0</v>
      </c>
      <c r="JO240">
        <f>IF(Table1[[#This Row],[S/End]]="TD",1,0)</f>
        <v>0</v>
      </c>
      <c r="JP240">
        <f>IF(OR(Table1[[#This Row],[S/End]]="FGGD"),1,0)</f>
        <v>0</v>
      </c>
      <c r="JQ240">
        <f>IF(OR(Table1[[#This Row],[S/End]]="FUM",Table1[[#This Row],[S/End]]="INT"),1,0)</f>
        <v>0</v>
      </c>
      <c r="JR240">
        <f>IF(AND(Table1[[#This Row],[Touchdown]]=1,Table1[[#This Row],[Pass Play]]=1),1,0)</f>
        <v>0</v>
      </c>
      <c r="JS240">
        <f t="shared" si="11"/>
        <v>0</v>
      </c>
      <c r="JT240">
        <f>IF(AND(OR(Table1[[#This Row],[Pass Play]]=1,Table1[[#This Row],[Rush Attempts]]=1),Table1[[#This Row],[Dn]]=3),1,0)</f>
        <v>0</v>
      </c>
      <c r="JU240">
        <f>IF(AND(Table1[[#This Row],[3rd down attempt]]=1,Table1[[#This Row],[EFF]]="Y"),1,0)</f>
        <v>0</v>
      </c>
      <c r="JV240">
        <f>IF(AND(Table1[[#This Row],[3rd down attempt]]=1,Table1[[#This Row],[Dist]]&gt;=7),1,0)</f>
        <v>0</v>
      </c>
      <c r="JW240">
        <f>IF(AND(OR(Table1[[#This Row],[Pass Play]]=1,Table1[[#This Row],[Rush Attempts]]=1),Table1[[#This Row],[Dn]]=4),1,0)</f>
        <v>1</v>
      </c>
      <c r="JX240">
        <f>IF(AND(Table1[[#This Row],[4th down attempt]]=1,Table1[[#This Row],[EFF]]="Y"),1,0)</f>
        <v>0</v>
      </c>
      <c r="JY240">
        <f>IF(AND(OR(Table1[[#This Row],[Pass Play]]=1,Table1[[#This Row],[Rush Attempts]]=1),Table1[[#This Row],[FPos]]&gt;=0,Table1[[#This Row],[FPos]]&lt;=20),1,0)</f>
        <v>0</v>
      </c>
      <c r="JZ240">
        <f>IF(AND(OR(Table1[[#This Row],[Pass Play]]=1,Table1[[#This Row],[Rush Attempts]]=1),Table1[[#This Row],[Dist]]&lt;=Table1[[#This Row],[Gn]]),1,0)</f>
        <v>0</v>
      </c>
      <c r="KA240">
        <f>IF(Table1[[#This Row],[S/End]]&lt;&gt;"",1,0)</f>
        <v>1</v>
      </c>
      <c r="KB240">
        <f>IF(Table1[[#This Row],[S/End]]="TD",1,0)</f>
        <v>0</v>
      </c>
      <c r="KC240">
        <f>IF(Table1[[#This Row],[S/End]]="FGGD",1,0)</f>
        <v>0</v>
      </c>
      <c r="KD240">
        <f>IF(AND(OR(Table1[[#This Row],[Pass Play]]=1,Table1[[#This Row],[Rush Attempts]]=1),Table1[[#This Row],[Gn]]&lt;0),1,0)</f>
        <v>1</v>
      </c>
      <c r="KE240" s="375">
        <f>IF(AND(Table1[[#This Row],[pff_DRVENDPSN]]=3,Table1[[#This Row],[pff_DRVENDEVENT]]="PUNT"),1,0)</f>
        <v>0</v>
      </c>
    </row>
    <row r="241" spans="1:291" hidden="1">
      <c r="A241">
        <v>49</v>
      </c>
      <c r="B241">
        <v>2104</v>
      </c>
      <c r="C241" t="s">
        <v>14478</v>
      </c>
      <c r="D241">
        <v>3</v>
      </c>
      <c r="E241">
        <v>1</v>
      </c>
      <c r="F241">
        <v>10</v>
      </c>
      <c r="G241">
        <v>18</v>
      </c>
      <c r="H241">
        <v>-15</v>
      </c>
      <c r="I241" t="s">
        <v>253</v>
      </c>
      <c r="J241" t="s">
        <v>254</v>
      </c>
      <c r="K241">
        <v>11</v>
      </c>
      <c r="L241" t="s">
        <v>471</v>
      </c>
      <c r="M241" t="s">
        <v>4996</v>
      </c>
      <c r="N241" t="s">
        <v>319</v>
      </c>
      <c r="P241" t="s">
        <v>4997</v>
      </c>
      <c r="W241" t="s">
        <v>253</v>
      </c>
      <c r="X241" t="s">
        <v>4998</v>
      </c>
      <c r="Y241" t="s">
        <v>937</v>
      </c>
      <c r="Z241" t="s">
        <v>4999</v>
      </c>
      <c r="AB241" t="s">
        <v>325</v>
      </c>
      <c r="AC241" t="s">
        <v>326</v>
      </c>
      <c r="AJ241">
        <v>19</v>
      </c>
      <c r="AK241" t="s">
        <v>327</v>
      </c>
      <c r="AP241">
        <v>5</v>
      </c>
      <c r="BJ241" t="s">
        <v>274</v>
      </c>
      <c r="BQ241">
        <f t="shared" si="9"/>
        <v>2</v>
      </c>
      <c r="BR241">
        <f t="shared" si="10"/>
        <v>0</v>
      </c>
      <c r="BT241" t="s">
        <v>275</v>
      </c>
      <c r="BV241">
        <v>13</v>
      </c>
      <c r="BX241">
        <v>0</v>
      </c>
      <c r="BY241" t="s">
        <v>5276</v>
      </c>
      <c r="CA241">
        <v>1</v>
      </c>
      <c r="CD241" s="3">
        <v>0.1076388888888889</v>
      </c>
      <c r="CE241" t="s">
        <v>257</v>
      </c>
      <c r="CF241" t="s">
        <v>5277</v>
      </c>
      <c r="CG241">
        <v>6</v>
      </c>
      <c r="CI241" t="s">
        <v>331</v>
      </c>
      <c r="CJ241">
        <v>0</v>
      </c>
      <c r="CK241" t="s">
        <v>5278</v>
      </c>
      <c r="CL241" s="4">
        <v>38414</v>
      </c>
      <c r="CM241" t="s">
        <v>5279</v>
      </c>
      <c r="CN241" t="s">
        <v>5280</v>
      </c>
      <c r="CO241">
        <v>31</v>
      </c>
      <c r="CP241" t="s">
        <v>268</v>
      </c>
      <c r="CQ241" t="s">
        <v>269</v>
      </c>
      <c r="CR241" t="s">
        <v>4290</v>
      </c>
      <c r="CU241" t="s">
        <v>5281</v>
      </c>
      <c r="CW241">
        <v>0</v>
      </c>
      <c r="CY241">
        <v>1</v>
      </c>
      <c r="CZ241" t="s">
        <v>553</v>
      </c>
      <c r="DA241">
        <v>0</v>
      </c>
      <c r="DB241">
        <v>3</v>
      </c>
      <c r="DC241" t="s">
        <v>554</v>
      </c>
      <c r="DD241">
        <v>-15</v>
      </c>
      <c r="DF241" t="s">
        <v>4332</v>
      </c>
      <c r="DK241">
        <v>18</v>
      </c>
      <c r="DL241" s="4">
        <v>44463</v>
      </c>
      <c r="DM241">
        <v>20177</v>
      </c>
      <c r="DN241">
        <v>2021</v>
      </c>
      <c r="DO241">
        <v>0</v>
      </c>
      <c r="DQ241">
        <v>79539</v>
      </c>
      <c r="DR241">
        <v>136</v>
      </c>
      <c r="DU241" t="s">
        <v>274</v>
      </c>
      <c r="DV241" t="s">
        <v>257</v>
      </c>
      <c r="DX241">
        <v>31</v>
      </c>
      <c r="DY241" t="s">
        <v>4290</v>
      </c>
      <c r="EE241">
        <v>0</v>
      </c>
      <c r="EF241" t="s">
        <v>5007</v>
      </c>
      <c r="EG241" t="s">
        <v>701</v>
      </c>
      <c r="EH241">
        <v>0</v>
      </c>
      <c r="EI241" t="s">
        <v>5008</v>
      </c>
      <c r="EJ241" t="s">
        <v>340</v>
      </c>
      <c r="EK241" t="s">
        <v>486</v>
      </c>
      <c r="EL241" t="s">
        <v>5282</v>
      </c>
      <c r="EM241" t="s">
        <v>5283</v>
      </c>
      <c r="EN241" t="s">
        <v>268</v>
      </c>
      <c r="EO241" t="s">
        <v>282</v>
      </c>
      <c r="EP241" t="s">
        <v>490</v>
      </c>
      <c r="EQ241">
        <v>0</v>
      </c>
      <c r="ER241" t="s">
        <v>3697</v>
      </c>
      <c r="ET241" t="s">
        <v>5284</v>
      </c>
      <c r="EU241">
        <v>5</v>
      </c>
      <c r="EV241" t="s">
        <v>348</v>
      </c>
      <c r="EW241" t="s">
        <v>3431</v>
      </c>
      <c r="EX241" t="s">
        <v>709</v>
      </c>
      <c r="EY241" t="s">
        <v>1914</v>
      </c>
      <c r="FB241" t="s">
        <v>499</v>
      </c>
      <c r="FC241" t="s">
        <v>5285</v>
      </c>
      <c r="FE241">
        <v>0</v>
      </c>
      <c r="FF241">
        <v>5</v>
      </c>
      <c r="FL241">
        <v>0</v>
      </c>
      <c r="FN241">
        <v>0</v>
      </c>
      <c r="FQ241">
        <v>0</v>
      </c>
      <c r="FS241" t="s">
        <v>354</v>
      </c>
      <c r="FY241">
        <v>0</v>
      </c>
      <c r="GA241">
        <v>31.13</v>
      </c>
      <c r="GB241">
        <v>-18</v>
      </c>
      <c r="GC241">
        <v>0</v>
      </c>
      <c r="GE241" t="s">
        <v>355</v>
      </c>
      <c r="GF241">
        <v>0</v>
      </c>
      <c r="GI241">
        <v>1.9</v>
      </c>
      <c r="GJ241">
        <v>0</v>
      </c>
      <c r="GK241">
        <v>0</v>
      </c>
      <c r="GM241" t="s">
        <v>5286</v>
      </c>
      <c r="GN241">
        <v>13</v>
      </c>
      <c r="GO241">
        <v>13</v>
      </c>
      <c r="GP241">
        <v>4</v>
      </c>
      <c r="GR241">
        <v>32</v>
      </c>
      <c r="HA241" t="s">
        <v>5287</v>
      </c>
      <c r="HB241" t="s">
        <v>5288</v>
      </c>
      <c r="HC241" t="s">
        <v>313</v>
      </c>
      <c r="HD241" t="s">
        <v>294</v>
      </c>
      <c r="HE241" t="s">
        <v>5288</v>
      </c>
      <c r="HF241">
        <v>0</v>
      </c>
      <c r="HG241">
        <v>11</v>
      </c>
      <c r="HH241">
        <v>13</v>
      </c>
      <c r="HI241" t="s">
        <v>275</v>
      </c>
      <c r="HL241">
        <v>4</v>
      </c>
      <c r="HM241" t="s">
        <v>4332</v>
      </c>
      <c r="HO241" t="s">
        <v>5289</v>
      </c>
      <c r="HP241" t="s">
        <v>5290</v>
      </c>
      <c r="HQ241" t="s">
        <v>5291</v>
      </c>
      <c r="HR241" t="s">
        <v>5292</v>
      </c>
      <c r="HT241" t="s">
        <v>2828</v>
      </c>
      <c r="HW241">
        <v>-33</v>
      </c>
      <c r="HX241">
        <v>4032938</v>
      </c>
      <c r="HY241" t="s">
        <v>1914</v>
      </c>
      <c r="HZ241">
        <v>4032855</v>
      </c>
      <c r="IC241">
        <v>0</v>
      </c>
      <c r="ID241">
        <v>0</v>
      </c>
      <c r="IM241">
        <v>129</v>
      </c>
      <c r="IQ241" t="s">
        <v>4605</v>
      </c>
      <c r="IU241">
        <v>4</v>
      </c>
      <c r="IV241">
        <f>IF(AND(Table1[[#This Row],[R/P]]="P",Table1[[#This Row],[PaRes]]&lt;&gt;"SCRBL",Table1[[#This Row],[PaRes]]&lt;&gt;"RUN",Table1[[#This Row],[Penalty]]&lt;&gt;1),1,0)</f>
        <v>1</v>
      </c>
      <c r="IW241">
        <f>IF(AND(Table1[[#This Row],[Pass Play]]=1,Table1[[#This Row],[PaRes]]&lt;&gt;"SAC"),1,0)</f>
        <v>1</v>
      </c>
      <c r="IX241">
        <f>IF(Table1[[#This Row],[PaRes]]="COM",1,0)</f>
        <v>1</v>
      </c>
      <c r="IY241">
        <f>IF(Table1[[#This Row],[Pass Play]]=1,Table1[[#This Row],[Gn]],0)</f>
        <v>18</v>
      </c>
      <c r="IZ241">
        <f>IF(AND(Table1[[#This Row],[Pass Play]]=1,Table1[[#This Row],[EFF]]="Y"),1,0)</f>
        <v>1</v>
      </c>
      <c r="JA241">
        <f>IF(AND(Table1[[#This Row],[Pass Play]]=1,Table1[[#This Row],[EFF]]="Y"),Table1[[#This Row],[Gn]],0)</f>
        <v>18</v>
      </c>
      <c r="JB241">
        <f>IF(AND(Table1[[#This Row],[Pass Play]]=1,Table1[[#This Row],[Gn]]&gt;=15),1,0)</f>
        <v>1</v>
      </c>
      <c r="JC241">
        <f>IF(AND(Table1[[#This Row],[Pass Play]]=1,Table1[[#This Row],[Big Play Passes]]=1),Table1[[#This Row],[Gn]],0)</f>
        <v>18</v>
      </c>
      <c r="JD241">
        <f>IF(AND(OR(Table1[[#This Row],[R/P]]="R",Table1[[#This Row],[PaRes]]="SCRBL",Table1[[#This Row],[PaRes]]="RUN"),Table1[[#This Row],[Penalty]]&lt;&gt;1),1,0)</f>
        <v>0</v>
      </c>
      <c r="JE241">
        <f>IF(Table1[[#This Row],[Rush Attempts]]=1,Table1[[#This Row],[Gn]],0)</f>
        <v>0</v>
      </c>
      <c r="JF241">
        <f>IF(AND(Table1[[#This Row],[Rush Attempts]]=1,Table1[[#This Row],[EFF]]="Y"),1,0)</f>
        <v>0</v>
      </c>
      <c r="JG241">
        <f>IF(AND(Table1[[#This Row],[Rush Attempts]]=1,Table1[[#This Row],[EFF]]="Y"),Table1[[#This Row],[Gn]],0)</f>
        <v>0</v>
      </c>
      <c r="JH241">
        <f>IF(AND(Table1[[#This Row],[Rush Attempts]]=1,Table1[[#This Row],[Gn]]&gt;=10),1,0)</f>
        <v>0</v>
      </c>
      <c r="JI241">
        <f>IF(AND(Table1[[#This Row],[Rush Attempts]]=1,Table1[[#This Row],[Big Play Run]]=1),Table1[[#This Row],[Gn]],0)</f>
        <v>0</v>
      </c>
      <c r="JJ241">
        <f>IF(Table1[[#This Row],[PaRes]]="SAC",1,0)</f>
        <v>0</v>
      </c>
      <c r="JK241">
        <f>IF(Table1[[#This Row],[Sacks]]=1,Table1[[#This Row],[Gn]],0)</f>
        <v>0</v>
      </c>
      <c r="JL241">
        <f>IF(Table1[[#This Row],[PaRes]]="INT",1,0)</f>
        <v>0</v>
      </c>
      <c r="JM241">
        <f>IF(Table1[[#This Row],[pff_PENALTY]]&lt;&gt;"",1,0)</f>
        <v>0</v>
      </c>
      <c r="JN241">
        <f>Table1[[#This Row],[pff_PENYARDS]]</f>
        <v>0</v>
      </c>
      <c r="JO241">
        <f>IF(Table1[[#This Row],[S/End]]="TD",1,0)</f>
        <v>0</v>
      </c>
      <c r="JP241">
        <f>IF(OR(Table1[[#This Row],[S/End]]="FGGD"),1,0)</f>
        <v>0</v>
      </c>
      <c r="JQ241">
        <f>IF(OR(Table1[[#This Row],[S/End]]="FUM",Table1[[#This Row],[S/End]]="INT"),1,0)</f>
        <v>0</v>
      </c>
      <c r="JR241">
        <f>IF(AND(Table1[[#This Row],[Touchdown]]=1,Table1[[#This Row],[Pass Play]]=1),1,0)</f>
        <v>0</v>
      </c>
      <c r="JS241">
        <f t="shared" si="11"/>
        <v>0</v>
      </c>
      <c r="JT241">
        <f>IF(AND(OR(Table1[[#This Row],[Pass Play]]=1,Table1[[#This Row],[Rush Attempts]]=1),Table1[[#This Row],[Dn]]=3),1,0)</f>
        <v>0</v>
      </c>
      <c r="JU241">
        <f>IF(AND(Table1[[#This Row],[3rd down attempt]]=1,Table1[[#This Row],[EFF]]="Y"),1,0)</f>
        <v>0</v>
      </c>
      <c r="JV241">
        <f>IF(AND(Table1[[#This Row],[3rd down attempt]]=1,Table1[[#This Row],[Dist]]&gt;=7),1,0)</f>
        <v>0</v>
      </c>
      <c r="JW241">
        <f>IF(AND(OR(Table1[[#This Row],[Pass Play]]=1,Table1[[#This Row],[Rush Attempts]]=1),Table1[[#This Row],[Dn]]=4),1,0)</f>
        <v>0</v>
      </c>
      <c r="JX241">
        <f>IF(AND(Table1[[#This Row],[4th down attempt]]=1,Table1[[#This Row],[EFF]]="Y"),1,0)</f>
        <v>0</v>
      </c>
      <c r="JY241">
        <f>IF(AND(OR(Table1[[#This Row],[Pass Play]]=1,Table1[[#This Row],[Rush Attempts]]=1),Table1[[#This Row],[FPos]]&gt;=0,Table1[[#This Row],[FPos]]&lt;=20),1,0)</f>
        <v>0</v>
      </c>
      <c r="JZ241">
        <f>IF(AND(OR(Table1[[#This Row],[Pass Play]]=1,Table1[[#This Row],[Rush Attempts]]=1),Table1[[#This Row],[Dist]]&lt;=Table1[[#This Row],[Gn]]),1,0)</f>
        <v>1</v>
      </c>
      <c r="KA241">
        <f>IF(Table1[[#This Row],[S/End]]&lt;&gt;"",1,0)</f>
        <v>0</v>
      </c>
      <c r="KB241">
        <f>IF(Table1[[#This Row],[S/End]]="TD",1,0)</f>
        <v>0</v>
      </c>
      <c r="KC241">
        <f>IF(Table1[[#This Row],[S/End]]="FGGD",1,0)</f>
        <v>0</v>
      </c>
      <c r="KD241">
        <f>IF(AND(OR(Table1[[#This Row],[Pass Play]]=1,Table1[[#This Row],[Rush Attempts]]=1),Table1[[#This Row],[Gn]]&lt;0),1,0)</f>
        <v>0</v>
      </c>
      <c r="KE241" s="375">
        <f>IF(AND(Table1[[#This Row],[pff_DRVENDPSN]]=3,Table1[[#This Row],[pff_DRVENDEVENT]]="PUNT"),1,0)</f>
        <v>0</v>
      </c>
    </row>
    <row r="242" spans="1:291" hidden="1">
      <c r="A242">
        <v>50</v>
      </c>
      <c r="B242">
        <v>2104</v>
      </c>
      <c r="C242" t="s">
        <v>14478</v>
      </c>
      <c r="D242">
        <v>3</v>
      </c>
      <c r="E242">
        <v>1</v>
      </c>
      <c r="F242">
        <v>10</v>
      </c>
      <c r="G242">
        <v>12</v>
      </c>
      <c r="H242">
        <v>-33</v>
      </c>
      <c r="J242" t="s">
        <v>254</v>
      </c>
      <c r="K242">
        <v>11</v>
      </c>
      <c r="L242" t="s">
        <v>1184</v>
      </c>
      <c r="M242" t="s">
        <v>5294</v>
      </c>
      <c r="N242" t="s">
        <v>408</v>
      </c>
      <c r="P242" t="s">
        <v>508</v>
      </c>
      <c r="R242" t="s">
        <v>3321</v>
      </c>
      <c r="W242" t="s">
        <v>253</v>
      </c>
      <c r="X242" t="s">
        <v>5295</v>
      </c>
      <c r="Y242" t="s">
        <v>475</v>
      </c>
      <c r="Z242" t="s">
        <v>5296</v>
      </c>
      <c r="AB242" t="s">
        <v>5297</v>
      </c>
      <c r="AC242" t="s">
        <v>5298</v>
      </c>
      <c r="AJ242">
        <v>4</v>
      </c>
      <c r="AK242" t="s">
        <v>327</v>
      </c>
      <c r="AP242">
        <v>5</v>
      </c>
      <c r="BJ242" t="s">
        <v>257</v>
      </c>
      <c r="BQ242">
        <f t="shared" si="9"/>
        <v>1</v>
      </c>
      <c r="BR242">
        <f t="shared" si="10"/>
        <v>0</v>
      </c>
      <c r="BT242" t="s">
        <v>275</v>
      </c>
      <c r="BV242">
        <v>13</v>
      </c>
      <c r="BX242">
        <v>0</v>
      </c>
      <c r="BY242" t="s">
        <v>5299</v>
      </c>
      <c r="BZ242" t="s">
        <v>1025</v>
      </c>
      <c r="CA242">
        <v>1</v>
      </c>
      <c r="CB242" t="s">
        <v>1914</v>
      </c>
      <c r="CD242" s="3">
        <v>8.0555555555555561E-2</v>
      </c>
      <c r="CE242" t="s">
        <v>274</v>
      </c>
      <c r="CF242" t="s">
        <v>5300</v>
      </c>
      <c r="CG242">
        <v>0</v>
      </c>
      <c r="CI242" t="s">
        <v>481</v>
      </c>
      <c r="CJ242">
        <v>0</v>
      </c>
      <c r="CK242" t="s">
        <v>5301</v>
      </c>
      <c r="CL242" s="4">
        <v>38414</v>
      </c>
      <c r="CM242" t="s">
        <v>5302</v>
      </c>
      <c r="CN242" t="s">
        <v>5303</v>
      </c>
      <c r="CO242">
        <v>31</v>
      </c>
      <c r="CQ242" t="s">
        <v>269</v>
      </c>
      <c r="CR242" t="s">
        <v>4290</v>
      </c>
      <c r="CU242" t="s">
        <v>4446</v>
      </c>
      <c r="CW242">
        <v>0</v>
      </c>
      <c r="CY242">
        <v>2</v>
      </c>
      <c r="CZ242" t="s">
        <v>553</v>
      </c>
      <c r="DA242">
        <v>0</v>
      </c>
      <c r="DB242">
        <v>3</v>
      </c>
      <c r="DC242" t="s">
        <v>554</v>
      </c>
      <c r="DD242">
        <v>-15</v>
      </c>
      <c r="DF242" t="s">
        <v>4332</v>
      </c>
      <c r="DK242">
        <v>12</v>
      </c>
      <c r="DL242" s="4">
        <v>44463</v>
      </c>
      <c r="DM242">
        <v>20177</v>
      </c>
      <c r="DN242">
        <v>2021</v>
      </c>
      <c r="DO242">
        <v>0</v>
      </c>
      <c r="DQ242">
        <v>79539</v>
      </c>
      <c r="DR242">
        <v>137</v>
      </c>
      <c r="DU242" t="s">
        <v>257</v>
      </c>
      <c r="DV242" t="s">
        <v>274</v>
      </c>
      <c r="DX242">
        <v>31</v>
      </c>
      <c r="DY242" t="s">
        <v>4290</v>
      </c>
      <c r="EE242">
        <v>0</v>
      </c>
      <c r="EF242" t="s">
        <v>5304</v>
      </c>
      <c r="EG242" t="s">
        <v>422</v>
      </c>
      <c r="EH242">
        <v>0</v>
      </c>
      <c r="EJ242" t="s">
        <v>340</v>
      </c>
      <c r="EK242" t="s">
        <v>1149</v>
      </c>
      <c r="EL242" t="s">
        <v>5305</v>
      </c>
      <c r="EM242" t="s">
        <v>5306</v>
      </c>
      <c r="EN242" t="s">
        <v>921</v>
      </c>
      <c r="EO242" t="s">
        <v>282</v>
      </c>
      <c r="EP242" t="s">
        <v>490</v>
      </c>
      <c r="EQ242">
        <v>0</v>
      </c>
      <c r="ER242" t="s">
        <v>3697</v>
      </c>
      <c r="ET242" t="s">
        <v>5307</v>
      </c>
      <c r="EU242">
        <v>11</v>
      </c>
      <c r="EV242" t="s">
        <v>257</v>
      </c>
      <c r="EW242" t="s">
        <v>3431</v>
      </c>
      <c r="EX242" t="s">
        <v>1251</v>
      </c>
      <c r="EY242" t="s">
        <v>898</v>
      </c>
      <c r="FB242" t="s">
        <v>392</v>
      </c>
      <c r="FC242" t="s">
        <v>5308</v>
      </c>
      <c r="FE242">
        <v>1</v>
      </c>
      <c r="FF242">
        <v>5</v>
      </c>
      <c r="FJ242" t="s">
        <v>4829</v>
      </c>
      <c r="FL242">
        <v>0</v>
      </c>
      <c r="FN242">
        <v>0</v>
      </c>
      <c r="FQ242">
        <v>0</v>
      </c>
      <c r="FS242" t="s">
        <v>1177</v>
      </c>
      <c r="FV242" t="s">
        <v>1374</v>
      </c>
      <c r="FW242" t="s">
        <v>431</v>
      </c>
      <c r="FY242">
        <v>0</v>
      </c>
      <c r="GA242">
        <v>31.13</v>
      </c>
      <c r="GB242">
        <v>-18</v>
      </c>
      <c r="GC242">
        <v>0</v>
      </c>
      <c r="GF242">
        <v>0</v>
      </c>
      <c r="GG242" t="s">
        <v>257</v>
      </c>
      <c r="GI242">
        <v>3.7</v>
      </c>
      <c r="GJ242">
        <v>0</v>
      </c>
      <c r="GK242">
        <v>0</v>
      </c>
      <c r="GM242" t="s">
        <v>5309</v>
      </c>
      <c r="GN242">
        <v>1</v>
      </c>
      <c r="GO242">
        <v>1</v>
      </c>
      <c r="GP242" t="s">
        <v>499</v>
      </c>
      <c r="GR242">
        <v>49</v>
      </c>
      <c r="HA242" t="s">
        <v>4791</v>
      </c>
      <c r="HC242" t="s">
        <v>294</v>
      </c>
      <c r="HD242" t="s">
        <v>313</v>
      </c>
      <c r="HE242" t="s">
        <v>5310</v>
      </c>
      <c r="HF242">
        <v>0</v>
      </c>
      <c r="HG242">
        <v>11</v>
      </c>
      <c r="HH242">
        <v>13</v>
      </c>
      <c r="HI242" t="s">
        <v>275</v>
      </c>
      <c r="HK242" t="s">
        <v>492</v>
      </c>
      <c r="HL242" t="s">
        <v>2108</v>
      </c>
      <c r="HM242" t="s">
        <v>4332</v>
      </c>
      <c r="HO242" t="s">
        <v>5311</v>
      </c>
      <c r="HP242" t="s">
        <v>5312</v>
      </c>
      <c r="HQ242" t="s">
        <v>5313</v>
      </c>
      <c r="HR242" t="s">
        <v>5314</v>
      </c>
      <c r="HT242" t="s">
        <v>5315</v>
      </c>
      <c r="HW242">
        <v>-45</v>
      </c>
      <c r="HX242">
        <v>4032987</v>
      </c>
      <c r="HY242" t="s">
        <v>898</v>
      </c>
      <c r="HZ242">
        <v>4032938</v>
      </c>
      <c r="IC242">
        <v>-0.5</v>
      </c>
      <c r="ID242">
        <v>1</v>
      </c>
      <c r="IM242">
        <v>130</v>
      </c>
      <c r="IQ242" t="s">
        <v>4332</v>
      </c>
      <c r="IU242">
        <v>4</v>
      </c>
      <c r="IV242">
        <f>IF(AND(Table1[[#This Row],[R/P]]="P",Table1[[#This Row],[PaRes]]&lt;&gt;"SCRBL",Table1[[#This Row],[PaRes]]&lt;&gt;"RUN",Table1[[#This Row],[Penalty]]&lt;&gt;1),1,0)</f>
        <v>1</v>
      </c>
      <c r="IW242">
        <f>IF(AND(Table1[[#This Row],[Pass Play]]=1,Table1[[#This Row],[PaRes]]&lt;&gt;"SAC"),1,0)</f>
        <v>1</v>
      </c>
      <c r="IX242">
        <f>IF(Table1[[#This Row],[PaRes]]="COM",1,0)</f>
        <v>1</v>
      </c>
      <c r="IY242">
        <f>IF(Table1[[#This Row],[Pass Play]]=1,Table1[[#This Row],[Gn]],0)</f>
        <v>12</v>
      </c>
      <c r="IZ242">
        <f>IF(AND(Table1[[#This Row],[Pass Play]]=1,Table1[[#This Row],[EFF]]="Y"),1,0)</f>
        <v>1</v>
      </c>
      <c r="JA242">
        <f>IF(AND(Table1[[#This Row],[Pass Play]]=1,Table1[[#This Row],[EFF]]="Y"),Table1[[#This Row],[Gn]],0)</f>
        <v>12</v>
      </c>
      <c r="JB242">
        <f>IF(AND(Table1[[#This Row],[Pass Play]]=1,Table1[[#This Row],[Gn]]&gt;=15),1,0)</f>
        <v>0</v>
      </c>
      <c r="JC242">
        <f>IF(AND(Table1[[#This Row],[Pass Play]]=1,Table1[[#This Row],[Big Play Passes]]=1),Table1[[#This Row],[Gn]],0)</f>
        <v>0</v>
      </c>
      <c r="JD242">
        <f>IF(AND(OR(Table1[[#This Row],[R/P]]="R",Table1[[#This Row],[PaRes]]="SCRBL",Table1[[#This Row],[PaRes]]="RUN"),Table1[[#This Row],[Penalty]]&lt;&gt;1),1,0)</f>
        <v>0</v>
      </c>
      <c r="JE242">
        <f>IF(Table1[[#This Row],[Rush Attempts]]=1,Table1[[#This Row],[Gn]],0)</f>
        <v>0</v>
      </c>
      <c r="JF242">
        <f>IF(AND(Table1[[#This Row],[Rush Attempts]]=1,Table1[[#This Row],[EFF]]="Y"),1,0)</f>
        <v>0</v>
      </c>
      <c r="JG242">
        <f>IF(AND(Table1[[#This Row],[Rush Attempts]]=1,Table1[[#This Row],[EFF]]="Y"),Table1[[#This Row],[Gn]],0)</f>
        <v>0</v>
      </c>
      <c r="JH242">
        <f>IF(AND(Table1[[#This Row],[Rush Attempts]]=1,Table1[[#This Row],[Gn]]&gt;=10),1,0)</f>
        <v>0</v>
      </c>
      <c r="JI242">
        <f>IF(AND(Table1[[#This Row],[Rush Attempts]]=1,Table1[[#This Row],[Big Play Run]]=1),Table1[[#This Row],[Gn]],0)</f>
        <v>0</v>
      </c>
      <c r="JJ242">
        <f>IF(Table1[[#This Row],[PaRes]]="SAC",1,0)</f>
        <v>0</v>
      </c>
      <c r="JK242">
        <f>IF(Table1[[#This Row],[Sacks]]=1,Table1[[#This Row],[Gn]],0)</f>
        <v>0</v>
      </c>
      <c r="JL242">
        <f>IF(Table1[[#This Row],[PaRes]]="INT",1,0)</f>
        <v>0</v>
      </c>
      <c r="JM242">
        <f>IF(Table1[[#This Row],[pff_PENALTY]]&lt;&gt;"",1,0)</f>
        <v>0</v>
      </c>
      <c r="JN242">
        <f>Table1[[#This Row],[pff_PENYARDS]]</f>
        <v>0</v>
      </c>
      <c r="JO242">
        <f>IF(Table1[[#This Row],[S/End]]="TD",1,0)</f>
        <v>0</v>
      </c>
      <c r="JP242">
        <f>IF(OR(Table1[[#This Row],[S/End]]="FGGD"),1,0)</f>
        <v>0</v>
      </c>
      <c r="JQ242">
        <f>IF(OR(Table1[[#This Row],[S/End]]="FUM",Table1[[#This Row],[S/End]]="INT"),1,0)</f>
        <v>0</v>
      </c>
      <c r="JR242">
        <f>IF(AND(Table1[[#This Row],[Touchdown]]=1,Table1[[#This Row],[Pass Play]]=1),1,0)</f>
        <v>0</v>
      </c>
      <c r="JS242">
        <f t="shared" si="11"/>
        <v>0</v>
      </c>
      <c r="JT242">
        <f>IF(AND(OR(Table1[[#This Row],[Pass Play]]=1,Table1[[#This Row],[Rush Attempts]]=1),Table1[[#This Row],[Dn]]=3),1,0)</f>
        <v>0</v>
      </c>
      <c r="JU242">
        <f>IF(AND(Table1[[#This Row],[3rd down attempt]]=1,Table1[[#This Row],[EFF]]="Y"),1,0)</f>
        <v>0</v>
      </c>
      <c r="JV242">
        <f>IF(AND(Table1[[#This Row],[3rd down attempt]]=1,Table1[[#This Row],[Dist]]&gt;=7),1,0)</f>
        <v>0</v>
      </c>
      <c r="JW242">
        <f>IF(AND(OR(Table1[[#This Row],[Pass Play]]=1,Table1[[#This Row],[Rush Attempts]]=1),Table1[[#This Row],[Dn]]=4),1,0)</f>
        <v>0</v>
      </c>
      <c r="JX242">
        <f>IF(AND(Table1[[#This Row],[4th down attempt]]=1,Table1[[#This Row],[EFF]]="Y"),1,0)</f>
        <v>0</v>
      </c>
      <c r="JY242">
        <f>IF(AND(OR(Table1[[#This Row],[Pass Play]]=1,Table1[[#This Row],[Rush Attempts]]=1),Table1[[#This Row],[FPos]]&gt;=0,Table1[[#This Row],[FPos]]&lt;=20),1,0)</f>
        <v>0</v>
      </c>
      <c r="JZ242">
        <f>IF(AND(OR(Table1[[#This Row],[Pass Play]]=1,Table1[[#This Row],[Rush Attempts]]=1),Table1[[#This Row],[Dist]]&lt;=Table1[[#This Row],[Gn]]),1,0)</f>
        <v>1</v>
      </c>
      <c r="KA242">
        <f>IF(Table1[[#This Row],[S/End]]&lt;&gt;"",1,0)</f>
        <v>0</v>
      </c>
      <c r="KB242">
        <f>IF(Table1[[#This Row],[S/End]]="TD",1,0)</f>
        <v>0</v>
      </c>
      <c r="KC242">
        <f>IF(Table1[[#This Row],[S/End]]="FGGD",1,0)</f>
        <v>0</v>
      </c>
      <c r="KD242">
        <f>IF(AND(OR(Table1[[#This Row],[Pass Play]]=1,Table1[[#This Row],[Rush Attempts]]=1),Table1[[#This Row],[Gn]]&lt;0),1,0)</f>
        <v>0</v>
      </c>
      <c r="KE242" s="375">
        <f>IF(AND(Table1[[#This Row],[pff_DRVENDPSN]]=3,Table1[[#This Row],[pff_DRVENDEVENT]]="PUNT"),1,0)</f>
        <v>0</v>
      </c>
    </row>
    <row r="243" spans="1:291" hidden="1">
      <c r="A243">
        <v>51</v>
      </c>
      <c r="B243">
        <v>2104</v>
      </c>
      <c r="C243" t="s">
        <v>14478</v>
      </c>
      <c r="D243">
        <v>3</v>
      </c>
      <c r="E243">
        <v>1</v>
      </c>
      <c r="F243">
        <v>10</v>
      </c>
      <c r="G243">
        <v>55</v>
      </c>
      <c r="H243">
        <v>-45</v>
      </c>
      <c r="J243" t="s">
        <v>254</v>
      </c>
      <c r="K243">
        <v>11</v>
      </c>
      <c r="L243" t="s">
        <v>4946</v>
      </c>
      <c r="M243" t="s">
        <v>5317</v>
      </c>
      <c r="N243" t="s">
        <v>2016</v>
      </c>
      <c r="P243" t="s">
        <v>2272</v>
      </c>
      <c r="R243" t="s">
        <v>3321</v>
      </c>
      <c r="T243" t="s">
        <v>5070</v>
      </c>
      <c r="W243" t="s">
        <v>253</v>
      </c>
      <c r="X243" t="s">
        <v>5318</v>
      </c>
      <c r="Y243" t="s">
        <v>754</v>
      </c>
      <c r="Z243" t="s">
        <v>5319</v>
      </c>
      <c r="AB243" t="s">
        <v>666</v>
      </c>
      <c r="AC243" t="s">
        <v>667</v>
      </c>
      <c r="AJ243">
        <v>22</v>
      </c>
      <c r="AK243" t="s">
        <v>327</v>
      </c>
      <c r="AL243" t="s">
        <v>575</v>
      </c>
      <c r="AP243">
        <v>5</v>
      </c>
      <c r="AU243" t="s">
        <v>254</v>
      </c>
      <c r="BJ243" t="s">
        <v>257</v>
      </c>
      <c r="BQ243">
        <f t="shared" si="9"/>
        <v>2</v>
      </c>
      <c r="BR243">
        <f t="shared" si="10"/>
        <v>0</v>
      </c>
      <c r="BT243" t="s">
        <v>275</v>
      </c>
      <c r="BV243">
        <v>13</v>
      </c>
      <c r="BX243">
        <v>1</v>
      </c>
      <c r="BY243" t="s">
        <v>5320</v>
      </c>
      <c r="BZ243" t="s">
        <v>1026</v>
      </c>
      <c r="CA243">
        <v>1</v>
      </c>
      <c r="CD243" s="3">
        <v>5.6944444444444443E-2</v>
      </c>
      <c r="CE243" t="s">
        <v>274</v>
      </c>
      <c r="CF243" t="s">
        <v>5321</v>
      </c>
      <c r="CG243">
        <v>8</v>
      </c>
      <c r="CI243" t="s">
        <v>331</v>
      </c>
      <c r="CJ243">
        <v>0</v>
      </c>
      <c r="CK243" t="s">
        <v>5322</v>
      </c>
      <c r="CL243" s="4">
        <v>38414</v>
      </c>
      <c r="CM243" t="s">
        <v>5323</v>
      </c>
      <c r="CN243" t="s">
        <v>5324</v>
      </c>
      <c r="CO243">
        <v>31</v>
      </c>
      <c r="CQ243" t="s">
        <v>269</v>
      </c>
      <c r="CR243" t="s">
        <v>4290</v>
      </c>
      <c r="CU243" t="s">
        <v>4423</v>
      </c>
      <c r="CW243">
        <v>0</v>
      </c>
      <c r="CY243">
        <v>3</v>
      </c>
      <c r="CZ243" t="s">
        <v>553</v>
      </c>
      <c r="DA243">
        <v>0</v>
      </c>
      <c r="DB243">
        <v>3</v>
      </c>
      <c r="DC243" t="s">
        <v>554</v>
      </c>
      <c r="DD243">
        <v>-15</v>
      </c>
      <c r="DK243">
        <v>55</v>
      </c>
      <c r="DL243" s="4">
        <v>44463</v>
      </c>
      <c r="DM243">
        <v>20177</v>
      </c>
      <c r="DN243">
        <v>2021</v>
      </c>
      <c r="DO243">
        <v>0</v>
      </c>
      <c r="DQ243">
        <v>79539</v>
      </c>
      <c r="DR243">
        <v>138</v>
      </c>
      <c r="DU243" t="s">
        <v>257</v>
      </c>
      <c r="DV243" t="s">
        <v>274</v>
      </c>
      <c r="DW243" t="s">
        <v>5325</v>
      </c>
      <c r="DX243">
        <v>31</v>
      </c>
      <c r="DY243" t="s">
        <v>4290</v>
      </c>
      <c r="EA243" t="s">
        <v>4775</v>
      </c>
      <c r="EE243">
        <v>0</v>
      </c>
      <c r="EF243" t="s">
        <v>1105</v>
      </c>
      <c r="EG243" t="s">
        <v>422</v>
      </c>
      <c r="EH243">
        <v>0</v>
      </c>
      <c r="EJ243" t="s">
        <v>340</v>
      </c>
      <c r="EK243" t="s">
        <v>486</v>
      </c>
      <c r="EL243" t="s">
        <v>5326</v>
      </c>
      <c r="EM243" t="s">
        <v>5327</v>
      </c>
      <c r="EN243" t="s">
        <v>1005</v>
      </c>
      <c r="EO243" t="s">
        <v>282</v>
      </c>
      <c r="EP243" t="s">
        <v>388</v>
      </c>
      <c r="EQ243">
        <v>0</v>
      </c>
      <c r="ER243" t="s">
        <v>3697</v>
      </c>
      <c r="ET243" t="s">
        <v>5328</v>
      </c>
      <c r="EU243">
        <v>-2</v>
      </c>
      <c r="EV243" t="s">
        <v>348</v>
      </c>
      <c r="EW243" t="s">
        <v>3431</v>
      </c>
      <c r="EX243" t="s">
        <v>395</v>
      </c>
      <c r="EY243" t="s">
        <v>492</v>
      </c>
      <c r="FB243" t="s">
        <v>1845</v>
      </c>
      <c r="FC243" t="s">
        <v>5329</v>
      </c>
      <c r="FE243">
        <v>0</v>
      </c>
      <c r="FF243">
        <v>4</v>
      </c>
      <c r="FJ243" t="s">
        <v>5330</v>
      </c>
      <c r="FK243" t="s">
        <v>5331</v>
      </c>
      <c r="FL243">
        <v>0</v>
      </c>
      <c r="FN243">
        <v>1</v>
      </c>
      <c r="FO243" t="s">
        <v>5332</v>
      </c>
      <c r="FP243" t="s">
        <v>5333</v>
      </c>
      <c r="FQ243">
        <v>0</v>
      </c>
      <c r="FS243" t="s">
        <v>395</v>
      </c>
      <c r="FU243" t="s">
        <v>257</v>
      </c>
      <c r="FV243" t="s">
        <v>496</v>
      </c>
      <c r="FY243">
        <v>0</v>
      </c>
      <c r="GA243">
        <v>31.13</v>
      </c>
      <c r="GB243">
        <v>-18</v>
      </c>
      <c r="GC243">
        <v>0</v>
      </c>
      <c r="GD243" t="s">
        <v>5334</v>
      </c>
      <c r="GE243" t="s">
        <v>355</v>
      </c>
      <c r="GF243">
        <v>1</v>
      </c>
      <c r="GG243" t="s">
        <v>274</v>
      </c>
      <c r="GH243">
        <v>2.4</v>
      </c>
      <c r="GI243">
        <v>4.0999999999999996</v>
      </c>
      <c r="GJ243">
        <v>0</v>
      </c>
      <c r="GK243">
        <v>0</v>
      </c>
      <c r="GM243" t="s">
        <v>5335</v>
      </c>
      <c r="GN243">
        <v>57</v>
      </c>
      <c r="GO243">
        <v>0</v>
      </c>
      <c r="GP243" t="s">
        <v>713</v>
      </c>
      <c r="GQ243" t="s">
        <v>1403</v>
      </c>
      <c r="GR243">
        <v>36</v>
      </c>
      <c r="HA243" t="s">
        <v>434</v>
      </c>
      <c r="HC243" t="s">
        <v>294</v>
      </c>
      <c r="HD243" t="s">
        <v>313</v>
      </c>
      <c r="HE243" t="s">
        <v>5336</v>
      </c>
      <c r="HF243">
        <v>0</v>
      </c>
      <c r="HG243">
        <v>11</v>
      </c>
      <c r="HH243">
        <v>13</v>
      </c>
      <c r="HI243" t="s">
        <v>275</v>
      </c>
      <c r="HL243" t="s">
        <v>1256</v>
      </c>
      <c r="HM243" t="s">
        <v>5006</v>
      </c>
      <c r="HO243" t="s">
        <v>5337</v>
      </c>
      <c r="HP243" t="s">
        <v>5338</v>
      </c>
      <c r="HQ243" t="s">
        <v>5339</v>
      </c>
      <c r="HR243" t="s">
        <v>5340</v>
      </c>
      <c r="HT243" t="s">
        <v>5341</v>
      </c>
      <c r="HW243">
        <v>0</v>
      </c>
      <c r="HX243">
        <v>4033028</v>
      </c>
      <c r="HY243" t="s">
        <v>5342</v>
      </c>
      <c r="HZ243">
        <v>4032987</v>
      </c>
      <c r="IC243">
        <v>0.5</v>
      </c>
      <c r="ID243">
        <v>1</v>
      </c>
      <c r="IM243">
        <v>131</v>
      </c>
      <c r="IS243" t="s">
        <v>492</v>
      </c>
      <c r="IU243">
        <v>4</v>
      </c>
      <c r="IV243">
        <f>IF(AND(Table1[[#This Row],[R/P]]="P",Table1[[#This Row],[PaRes]]&lt;&gt;"SCRBL",Table1[[#This Row],[PaRes]]&lt;&gt;"RUN",Table1[[#This Row],[Penalty]]&lt;&gt;1),1,0)</f>
        <v>1</v>
      </c>
      <c r="IW243">
        <f>IF(AND(Table1[[#This Row],[Pass Play]]=1,Table1[[#This Row],[PaRes]]&lt;&gt;"SAC"),1,0)</f>
        <v>1</v>
      </c>
      <c r="IX243">
        <f>IF(Table1[[#This Row],[PaRes]]="COM",1,0)</f>
        <v>1</v>
      </c>
      <c r="IY243">
        <f>IF(Table1[[#This Row],[Pass Play]]=1,Table1[[#This Row],[Gn]],0)</f>
        <v>55</v>
      </c>
      <c r="IZ243">
        <f>IF(AND(Table1[[#This Row],[Pass Play]]=1,Table1[[#This Row],[EFF]]="Y"),1,0)</f>
        <v>1</v>
      </c>
      <c r="JA243">
        <f>IF(AND(Table1[[#This Row],[Pass Play]]=1,Table1[[#This Row],[EFF]]="Y"),Table1[[#This Row],[Gn]],0)</f>
        <v>55</v>
      </c>
      <c r="JB243">
        <f>IF(AND(Table1[[#This Row],[Pass Play]]=1,Table1[[#This Row],[Gn]]&gt;=15),1,0)</f>
        <v>1</v>
      </c>
      <c r="JC243">
        <f>IF(AND(Table1[[#This Row],[Pass Play]]=1,Table1[[#This Row],[Big Play Passes]]=1),Table1[[#This Row],[Gn]],0)</f>
        <v>55</v>
      </c>
      <c r="JD243">
        <f>IF(AND(OR(Table1[[#This Row],[R/P]]="R",Table1[[#This Row],[PaRes]]="SCRBL",Table1[[#This Row],[PaRes]]="RUN"),Table1[[#This Row],[Penalty]]&lt;&gt;1),1,0)</f>
        <v>0</v>
      </c>
      <c r="JE243">
        <f>IF(Table1[[#This Row],[Rush Attempts]]=1,Table1[[#This Row],[Gn]],0)</f>
        <v>0</v>
      </c>
      <c r="JF243">
        <f>IF(AND(Table1[[#This Row],[Rush Attempts]]=1,Table1[[#This Row],[EFF]]="Y"),1,0)</f>
        <v>0</v>
      </c>
      <c r="JG243">
        <f>IF(AND(Table1[[#This Row],[Rush Attempts]]=1,Table1[[#This Row],[EFF]]="Y"),Table1[[#This Row],[Gn]],0)</f>
        <v>0</v>
      </c>
      <c r="JH243">
        <f>IF(AND(Table1[[#This Row],[Rush Attempts]]=1,Table1[[#This Row],[Gn]]&gt;=10),1,0)</f>
        <v>0</v>
      </c>
      <c r="JI243">
        <f>IF(AND(Table1[[#This Row],[Rush Attempts]]=1,Table1[[#This Row],[Big Play Run]]=1),Table1[[#This Row],[Gn]],0)</f>
        <v>0</v>
      </c>
      <c r="JJ243">
        <f>IF(Table1[[#This Row],[PaRes]]="SAC",1,0)</f>
        <v>0</v>
      </c>
      <c r="JK243">
        <f>IF(Table1[[#This Row],[Sacks]]=1,Table1[[#This Row],[Gn]],0)</f>
        <v>0</v>
      </c>
      <c r="JL243">
        <f>IF(Table1[[#This Row],[PaRes]]="INT",1,0)</f>
        <v>0</v>
      </c>
      <c r="JM243">
        <f>IF(Table1[[#This Row],[pff_PENALTY]]&lt;&gt;"",1,0)</f>
        <v>0</v>
      </c>
      <c r="JN243">
        <f>Table1[[#This Row],[pff_PENYARDS]]</f>
        <v>0</v>
      </c>
      <c r="JO243">
        <f>IF(Table1[[#This Row],[S/End]]="TD",1,0)</f>
        <v>1</v>
      </c>
      <c r="JP243">
        <f>IF(OR(Table1[[#This Row],[S/End]]="FGGD"),1,0)</f>
        <v>0</v>
      </c>
      <c r="JQ243">
        <f>IF(OR(Table1[[#This Row],[S/End]]="FUM",Table1[[#This Row],[S/End]]="INT"),1,0)</f>
        <v>0</v>
      </c>
      <c r="JR243">
        <f>IF(AND(Table1[[#This Row],[Touchdown]]=1,Table1[[#This Row],[Pass Play]]=1),1,0)</f>
        <v>1</v>
      </c>
      <c r="JS243">
        <f t="shared" si="11"/>
        <v>0</v>
      </c>
      <c r="JT243">
        <f>IF(AND(OR(Table1[[#This Row],[Pass Play]]=1,Table1[[#This Row],[Rush Attempts]]=1),Table1[[#This Row],[Dn]]=3),1,0)</f>
        <v>0</v>
      </c>
      <c r="JU243">
        <f>IF(AND(Table1[[#This Row],[3rd down attempt]]=1,Table1[[#This Row],[EFF]]="Y"),1,0)</f>
        <v>0</v>
      </c>
      <c r="JV243">
        <f>IF(AND(Table1[[#This Row],[3rd down attempt]]=1,Table1[[#This Row],[Dist]]&gt;=7),1,0)</f>
        <v>0</v>
      </c>
      <c r="JW243">
        <f>IF(AND(OR(Table1[[#This Row],[Pass Play]]=1,Table1[[#This Row],[Rush Attempts]]=1),Table1[[#This Row],[Dn]]=4),1,0)</f>
        <v>0</v>
      </c>
      <c r="JX243">
        <f>IF(AND(Table1[[#This Row],[4th down attempt]]=1,Table1[[#This Row],[EFF]]="Y"),1,0)</f>
        <v>0</v>
      </c>
      <c r="JY243">
        <f>IF(AND(OR(Table1[[#This Row],[Pass Play]]=1,Table1[[#This Row],[Rush Attempts]]=1),Table1[[#This Row],[FPos]]&gt;=0,Table1[[#This Row],[FPos]]&lt;=20),1,0)</f>
        <v>0</v>
      </c>
      <c r="JZ243">
        <f>IF(AND(OR(Table1[[#This Row],[Pass Play]]=1,Table1[[#This Row],[Rush Attempts]]=1),Table1[[#This Row],[Dist]]&lt;=Table1[[#This Row],[Gn]]),1,0)</f>
        <v>1</v>
      </c>
      <c r="KA243">
        <f>IF(Table1[[#This Row],[S/End]]&lt;&gt;"",1,0)</f>
        <v>1</v>
      </c>
      <c r="KB243">
        <f>IF(Table1[[#This Row],[S/End]]="TD",1,0)</f>
        <v>1</v>
      </c>
      <c r="KC243">
        <f>IF(Table1[[#This Row],[S/End]]="FGGD",1,0)</f>
        <v>0</v>
      </c>
      <c r="KD243">
        <f>IF(AND(OR(Table1[[#This Row],[Pass Play]]=1,Table1[[#This Row],[Rush Attempts]]=1),Table1[[#This Row],[Gn]]&lt;0),1,0)</f>
        <v>0</v>
      </c>
      <c r="KE243" s="375">
        <f>IF(AND(Table1[[#This Row],[pff_DRVENDPSN]]=3,Table1[[#This Row],[pff_DRVENDEVENT]]="PUNT"),1,0)</f>
        <v>0</v>
      </c>
    </row>
    <row r="244" spans="1:291" hidden="1">
      <c r="A244">
        <v>52</v>
      </c>
      <c r="B244">
        <v>2104</v>
      </c>
      <c r="C244" t="s">
        <v>14478</v>
      </c>
      <c r="D244">
        <v>3</v>
      </c>
      <c r="E244">
        <v>1</v>
      </c>
      <c r="F244">
        <v>10</v>
      </c>
      <c r="G244">
        <v>0</v>
      </c>
      <c r="H244">
        <v>-30</v>
      </c>
      <c r="I244" t="s">
        <v>253</v>
      </c>
      <c r="J244" t="s">
        <v>298</v>
      </c>
      <c r="K244">
        <v>21</v>
      </c>
      <c r="L244" t="s">
        <v>5344</v>
      </c>
      <c r="M244" t="s">
        <v>5345</v>
      </c>
      <c r="N244" t="s">
        <v>440</v>
      </c>
      <c r="P244" t="s">
        <v>2462</v>
      </c>
      <c r="T244" t="s">
        <v>4346</v>
      </c>
      <c r="W244" t="s">
        <v>253</v>
      </c>
      <c r="X244" t="s">
        <v>5346</v>
      </c>
      <c r="Y244" t="s">
        <v>475</v>
      </c>
      <c r="Z244" t="s">
        <v>5347</v>
      </c>
      <c r="AB244" t="s">
        <v>1360</v>
      </c>
      <c r="AC244" t="s">
        <v>1361</v>
      </c>
      <c r="AK244" t="s">
        <v>756</v>
      </c>
      <c r="AP244">
        <v>5</v>
      </c>
      <c r="BJ244" t="s">
        <v>274</v>
      </c>
      <c r="BQ244">
        <f t="shared" si="9"/>
        <v>1</v>
      </c>
      <c r="BR244">
        <f t="shared" si="10"/>
        <v>0</v>
      </c>
      <c r="BT244" t="s">
        <v>275</v>
      </c>
      <c r="BV244">
        <v>20</v>
      </c>
      <c r="BX244">
        <v>0</v>
      </c>
      <c r="BY244" t="s">
        <v>5348</v>
      </c>
      <c r="CA244">
        <v>0</v>
      </c>
      <c r="CD244" s="3">
        <v>1.3888888888888888E-2</v>
      </c>
      <c r="CE244" t="s">
        <v>274</v>
      </c>
      <c r="CF244" t="s">
        <v>5349</v>
      </c>
      <c r="CG244">
        <v>0</v>
      </c>
      <c r="CI244" t="s">
        <v>481</v>
      </c>
      <c r="CJ244">
        <v>0</v>
      </c>
      <c r="CK244" t="s">
        <v>5350</v>
      </c>
      <c r="CL244" s="4">
        <v>38414</v>
      </c>
      <c r="CM244" t="s">
        <v>5351</v>
      </c>
      <c r="CN244" t="s">
        <v>5352</v>
      </c>
      <c r="CO244">
        <v>31</v>
      </c>
      <c r="CP244" t="s">
        <v>268</v>
      </c>
      <c r="CQ244" t="s">
        <v>282</v>
      </c>
      <c r="CR244" t="s">
        <v>4290</v>
      </c>
      <c r="CU244" t="s">
        <v>5353</v>
      </c>
      <c r="CW244">
        <v>0</v>
      </c>
      <c r="CY244">
        <v>1</v>
      </c>
      <c r="CZ244" t="s">
        <v>614</v>
      </c>
      <c r="DA244">
        <v>-25</v>
      </c>
      <c r="DB244">
        <v>3</v>
      </c>
      <c r="DC244" t="s">
        <v>554</v>
      </c>
      <c r="DD244">
        <v>-30</v>
      </c>
      <c r="DK244">
        <v>0</v>
      </c>
      <c r="DL244" s="4">
        <v>44463</v>
      </c>
      <c r="DM244">
        <v>20177</v>
      </c>
      <c r="DN244">
        <v>2021</v>
      </c>
      <c r="DO244">
        <v>0</v>
      </c>
      <c r="DQ244">
        <v>79539</v>
      </c>
      <c r="DR244">
        <v>145</v>
      </c>
      <c r="DU244" t="s">
        <v>274</v>
      </c>
      <c r="DV244" t="s">
        <v>257</v>
      </c>
      <c r="DW244" t="s">
        <v>4312</v>
      </c>
      <c r="DX244">
        <v>31</v>
      </c>
      <c r="DY244" t="s">
        <v>4290</v>
      </c>
      <c r="EB244" t="s">
        <v>1391</v>
      </c>
      <c r="EE244">
        <v>0</v>
      </c>
      <c r="EF244" t="s">
        <v>5354</v>
      </c>
      <c r="EG244" t="s">
        <v>1485</v>
      </c>
      <c r="EH244">
        <v>1</v>
      </c>
      <c r="EJ244" t="s">
        <v>278</v>
      </c>
      <c r="EK244" t="s">
        <v>5355</v>
      </c>
      <c r="EL244" t="s">
        <v>5356</v>
      </c>
      <c r="EM244" t="s">
        <v>5357</v>
      </c>
      <c r="EN244" t="s">
        <v>268</v>
      </c>
      <c r="EO244" t="s">
        <v>269</v>
      </c>
      <c r="EP244" t="s">
        <v>1349</v>
      </c>
      <c r="EQ244">
        <v>0</v>
      </c>
      <c r="ER244" t="s">
        <v>5358</v>
      </c>
      <c r="ET244" t="s">
        <v>5359</v>
      </c>
      <c r="EU244">
        <v>0</v>
      </c>
      <c r="EV244" t="s">
        <v>679</v>
      </c>
      <c r="EW244" t="s">
        <v>3431</v>
      </c>
      <c r="FC244" t="s">
        <v>5360</v>
      </c>
      <c r="FE244">
        <v>1</v>
      </c>
      <c r="FF244">
        <v>8</v>
      </c>
      <c r="FJ244" t="s">
        <v>5361</v>
      </c>
      <c r="FK244" t="s">
        <v>5362</v>
      </c>
      <c r="FL244">
        <v>0</v>
      </c>
      <c r="FN244">
        <v>1</v>
      </c>
      <c r="FO244" t="s">
        <v>4312</v>
      </c>
      <c r="FP244" t="s">
        <v>4859</v>
      </c>
      <c r="FQ244">
        <v>0</v>
      </c>
      <c r="FS244" t="s">
        <v>287</v>
      </c>
      <c r="FV244" t="s">
        <v>289</v>
      </c>
      <c r="FW244" t="s">
        <v>431</v>
      </c>
      <c r="FY244">
        <v>0</v>
      </c>
      <c r="GA244">
        <v>31.2</v>
      </c>
      <c r="GB244">
        <v>-11</v>
      </c>
      <c r="GC244">
        <v>0</v>
      </c>
      <c r="GD244" t="s">
        <v>465</v>
      </c>
      <c r="GF244">
        <v>0</v>
      </c>
      <c r="GG244" t="s">
        <v>257</v>
      </c>
      <c r="GH244">
        <v>3</v>
      </c>
      <c r="GI244">
        <v>4.3</v>
      </c>
      <c r="GJ244">
        <v>0</v>
      </c>
      <c r="GK244">
        <v>0</v>
      </c>
      <c r="GL244" t="s">
        <v>5363</v>
      </c>
      <c r="GM244" t="s">
        <v>802</v>
      </c>
      <c r="GQ244" t="s">
        <v>1403</v>
      </c>
      <c r="HA244" t="s">
        <v>5364</v>
      </c>
      <c r="HC244" t="s">
        <v>294</v>
      </c>
      <c r="HD244" t="s">
        <v>313</v>
      </c>
      <c r="HF244">
        <v>0</v>
      </c>
      <c r="HG244">
        <v>21</v>
      </c>
      <c r="HH244">
        <v>20</v>
      </c>
      <c r="HI244" t="s">
        <v>275</v>
      </c>
      <c r="HK244" t="s">
        <v>492</v>
      </c>
      <c r="HL244">
        <v>3</v>
      </c>
      <c r="HO244" t="s">
        <v>5365</v>
      </c>
      <c r="HP244" t="s">
        <v>5366</v>
      </c>
      <c r="HQ244" t="s">
        <v>5367</v>
      </c>
      <c r="HR244" t="s">
        <v>5368</v>
      </c>
      <c r="HW244">
        <v>-30</v>
      </c>
      <c r="HX244">
        <v>4033235</v>
      </c>
      <c r="HY244" t="s">
        <v>4312</v>
      </c>
      <c r="HZ244">
        <v>4033189</v>
      </c>
      <c r="IC244">
        <v>0</v>
      </c>
      <c r="ID244">
        <v>1</v>
      </c>
      <c r="IM244">
        <v>138</v>
      </c>
      <c r="IU244">
        <v>4</v>
      </c>
      <c r="IV244">
        <f>IF(AND(Table1[[#This Row],[R/P]]="P",Table1[[#This Row],[PaRes]]&lt;&gt;"SCRBL",Table1[[#This Row],[PaRes]]&lt;&gt;"RUN",Table1[[#This Row],[Penalty]]&lt;&gt;1),1,0)</f>
        <v>1</v>
      </c>
      <c r="IW244">
        <f>IF(AND(Table1[[#This Row],[Pass Play]]=1,Table1[[#This Row],[PaRes]]&lt;&gt;"SAC"),1,0)</f>
        <v>1</v>
      </c>
      <c r="IX244">
        <f>IF(Table1[[#This Row],[PaRes]]="COM",1,0)</f>
        <v>0</v>
      </c>
      <c r="IY244">
        <f>IF(Table1[[#This Row],[Pass Play]]=1,Table1[[#This Row],[Gn]],0)</f>
        <v>0</v>
      </c>
      <c r="IZ244">
        <f>IF(AND(Table1[[#This Row],[Pass Play]]=1,Table1[[#This Row],[EFF]]="Y"),1,0)</f>
        <v>0</v>
      </c>
      <c r="JA244">
        <f>IF(AND(Table1[[#This Row],[Pass Play]]=1,Table1[[#This Row],[EFF]]="Y"),Table1[[#This Row],[Gn]],0)</f>
        <v>0</v>
      </c>
      <c r="JB244">
        <f>IF(AND(Table1[[#This Row],[Pass Play]]=1,Table1[[#This Row],[Gn]]&gt;=15),1,0)</f>
        <v>0</v>
      </c>
      <c r="JC244">
        <f>IF(AND(Table1[[#This Row],[Pass Play]]=1,Table1[[#This Row],[Big Play Passes]]=1),Table1[[#This Row],[Gn]],0)</f>
        <v>0</v>
      </c>
      <c r="JD244">
        <f>IF(AND(OR(Table1[[#This Row],[R/P]]="R",Table1[[#This Row],[PaRes]]="SCRBL",Table1[[#This Row],[PaRes]]="RUN"),Table1[[#This Row],[Penalty]]&lt;&gt;1),1,0)</f>
        <v>0</v>
      </c>
      <c r="JE244">
        <f>IF(Table1[[#This Row],[Rush Attempts]]=1,Table1[[#This Row],[Gn]],0)</f>
        <v>0</v>
      </c>
      <c r="JF244">
        <f>IF(AND(Table1[[#This Row],[Rush Attempts]]=1,Table1[[#This Row],[EFF]]="Y"),1,0)</f>
        <v>0</v>
      </c>
      <c r="JG244">
        <f>IF(AND(Table1[[#This Row],[Rush Attempts]]=1,Table1[[#This Row],[EFF]]="Y"),Table1[[#This Row],[Gn]],0)</f>
        <v>0</v>
      </c>
      <c r="JH244">
        <f>IF(AND(Table1[[#This Row],[Rush Attempts]]=1,Table1[[#This Row],[Gn]]&gt;=10),1,0)</f>
        <v>0</v>
      </c>
      <c r="JI244">
        <f>IF(AND(Table1[[#This Row],[Rush Attempts]]=1,Table1[[#This Row],[Big Play Run]]=1),Table1[[#This Row],[Gn]],0)</f>
        <v>0</v>
      </c>
      <c r="JJ244">
        <f>IF(Table1[[#This Row],[PaRes]]="SAC",1,0)</f>
        <v>0</v>
      </c>
      <c r="JK244">
        <f>IF(Table1[[#This Row],[Sacks]]=1,Table1[[#This Row],[Gn]],0)</f>
        <v>0</v>
      </c>
      <c r="JL244">
        <f>IF(Table1[[#This Row],[PaRes]]="INT",1,0)</f>
        <v>0</v>
      </c>
      <c r="JM244">
        <f>IF(Table1[[#This Row],[pff_PENALTY]]&lt;&gt;"",1,0)</f>
        <v>0</v>
      </c>
      <c r="JN244">
        <f>Table1[[#This Row],[pff_PENYARDS]]</f>
        <v>0</v>
      </c>
      <c r="JO244">
        <f>IF(Table1[[#This Row],[S/End]]="TD",1,0)</f>
        <v>0</v>
      </c>
      <c r="JP244">
        <f>IF(OR(Table1[[#This Row],[S/End]]="FGGD"),1,0)</f>
        <v>0</v>
      </c>
      <c r="JQ244">
        <f>IF(OR(Table1[[#This Row],[S/End]]="FUM",Table1[[#This Row],[S/End]]="INT"),1,0)</f>
        <v>0</v>
      </c>
      <c r="JR244">
        <f>IF(AND(Table1[[#This Row],[Touchdown]]=1,Table1[[#This Row],[Pass Play]]=1),1,0)</f>
        <v>0</v>
      </c>
      <c r="JS244">
        <f t="shared" si="11"/>
        <v>0</v>
      </c>
      <c r="JT244">
        <f>IF(AND(OR(Table1[[#This Row],[Pass Play]]=1,Table1[[#This Row],[Rush Attempts]]=1),Table1[[#This Row],[Dn]]=3),1,0)</f>
        <v>0</v>
      </c>
      <c r="JU244">
        <f>IF(AND(Table1[[#This Row],[3rd down attempt]]=1,Table1[[#This Row],[EFF]]="Y"),1,0)</f>
        <v>0</v>
      </c>
      <c r="JV244">
        <f>IF(AND(Table1[[#This Row],[3rd down attempt]]=1,Table1[[#This Row],[Dist]]&gt;=7),1,0)</f>
        <v>0</v>
      </c>
      <c r="JW244">
        <f>IF(AND(OR(Table1[[#This Row],[Pass Play]]=1,Table1[[#This Row],[Rush Attempts]]=1),Table1[[#This Row],[Dn]]=4),1,0)</f>
        <v>0</v>
      </c>
      <c r="JX244">
        <f>IF(AND(Table1[[#This Row],[4th down attempt]]=1,Table1[[#This Row],[EFF]]="Y"),1,0)</f>
        <v>0</v>
      </c>
      <c r="JY244">
        <f>IF(AND(OR(Table1[[#This Row],[Pass Play]]=1,Table1[[#This Row],[Rush Attempts]]=1),Table1[[#This Row],[FPos]]&gt;=0,Table1[[#This Row],[FPos]]&lt;=20),1,0)</f>
        <v>0</v>
      </c>
      <c r="JZ244">
        <f>IF(AND(OR(Table1[[#This Row],[Pass Play]]=1,Table1[[#This Row],[Rush Attempts]]=1),Table1[[#This Row],[Dist]]&lt;=Table1[[#This Row],[Gn]]),1,0)</f>
        <v>0</v>
      </c>
      <c r="KA244">
        <f>IF(Table1[[#This Row],[S/End]]&lt;&gt;"",1,0)</f>
        <v>0</v>
      </c>
      <c r="KB244">
        <f>IF(Table1[[#This Row],[S/End]]="TD",1,0)</f>
        <v>0</v>
      </c>
      <c r="KC244">
        <f>IF(Table1[[#This Row],[S/End]]="FGGD",1,0)</f>
        <v>0</v>
      </c>
      <c r="KD244">
        <f>IF(AND(OR(Table1[[#This Row],[Pass Play]]=1,Table1[[#This Row],[Rush Attempts]]=1),Table1[[#This Row],[Gn]]&lt;0),1,0)</f>
        <v>0</v>
      </c>
      <c r="KE244" s="375">
        <f>IF(AND(Table1[[#This Row],[pff_DRVENDPSN]]=3,Table1[[#This Row],[pff_DRVENDEVENT]]="PUNT"),1,0)</f>
        <v>1</v>
      </c>
    </row>
    <row r="245" spans="1:291" hidden="1">
      <c r="A245">
        <v>53</v>
      </c>
      <c r="B245">
        <v>2104</v>
      </c>
      <c r="C245" t="s">
        <v>14478</v>
      </c>
      <c r="D245">
        <v>3</v>
      </c>
      <c r="E245">
        <v>2</v>
      </c>
      <c r="F245">
        <v>10</v>
      </c>
      <c r="G245">
        <v>-5</v>
      </c>
      <c r="H245">
        <v>-30</v>
      </c>
      <c r="J245" t="s">
        <v>298</v>
      </c>
      <c r="K245">
        <v>12</v>
      </c>
      <c r="L245">
        <v>12</v>
      </c>
      <c r="M245" t="s">
        <v>5370</v>
      </c>
      <c r="N245" t="s">
        <v>1163</v>
      </c>
      <c r="P245" t="s">
        <v>1162</v>
      </c>
      <c r="W245" t="s">
        <v>257</v>
      </c>
      <c r="X245" t="s">
        <v>5371</v>
      </c>
      <c r="AE245" t="s">
        <v>635</v>
      </c>
      <c r="AF245" t="s">
        <v>1685</v>
      </c>
      <c r="AG245" t="s">
        <v>5371</v>
      </c>
      <c r="AH245" t="s">
        <v>257</v>
      </c>
      <c r="AJ245">
        <v>22</v>
      </c>
      <c r="AP245">
        <v>5</v>
      </c>
      <c r="BJ245" t="s">
        <v>274</v>
      </c>
      <c r="BQ245">
        <f t="shared" si="9"/>
        <v>0</v>
      </c>
      <c r="BR245">
        <f t="shared" si="10"/>
        <v>1</v>
      </c>
      <c r="BT245" t="s">
        <v>275</v>
      </c>
      <c r="BV245">
        <v>20</v>
      </c>
      <c r="BX245">
        <v>0</v>
      </c>
      <c r="BY245" t="s">
        <v>5372</v>
      </c>
      <c r="CD245" s="3">
        <v>9.0277777777777787E-3</v>
      </c>
      <c r="CF245" t="s">
        <v>5373</v>
      </c>
      <c r="CJ245">
        <v>0</v>
      </c>
      <c r="CK245" t="s">
        <v>5374</v>
      </c>
      <c r="CL245" s="4">
        <v>38414</v>
      </c>
      <c r="CM245" t="s">
        <v>5375</v>
      </c>
      <c r="CN245" t="s">
        <v>5376</v>
      </c>
      <c r="CO245">
        <v>31</v>
      </c>
      <c r="CQ245" t="s">
        <v>282</v>
      </c>
      <c r="CR245" t="s">
        <v>4290</v>
      </c>
      <c r="CU245" t="s">
        <v>5377</v>
      </c>
      <c r="CW245">
        <v>0</v>
      </c>
      <c r="CY245">
        <v>2</v>
      </c>
      <c r="CZ245" t="s">
        <v>614</v>
      </c>
      <c r="DA245">
        <v>-25</v>
      </c>
      <c r="DB245">
        <v>3</v>
      </c>
      <c r="DC245" t="s">
        <v>554</v>
      </c>
      <c r="DD245">
        <v>-30</v>
      </c>
      <c r="DF245" t="s">
        <v>4918</v>
      </c>
      <c r="DK245">
        <v>-5</v>
      </c>
      <c r="DL245" s="4">
        <v>44463</v>
      </c>
      <c r="DM245">
        <v>20177</v>
      </c>
      <c r="DN245">
        <v>2021</v>
      </c>
      <c r="DO245">
        <v>0</v>
      </c>
      <c r="DQ245">
        <v>79539</v>
      </c>
      <c r="DR245">
        <v>146</v>
      </c>
      <c r="DU245" t="s">
        <v>274</v>
      </c>
      <c r="DV245" t="s">
        <v>257</v>
      </c>
      <c r="DX245">
        <v>31</v>
      </c>
      <c r="DY245" t="s">
        <v>4290</v>
      </c>
      <c r="EE245">
        <v>0</v>
      </c>
      <c r="EF245" t="s">
        <v>1890</v>
      </c>
      <c r="EG245" t="s">
        <v>422</v>
      </c>
      <c r="EH245">
        <v>0</v>
      </c>
      <c r="EJ245" t="s">
        <v>454</v>
      </c>
      <c r="EK245" t="s">
        <v>5378</v>
      </c>
      <c r="EL245" t="s">
        <v>5379</v>
      </c>
      <c r="EM245" t="s">
        <v>5380</v>
      </c>
      <c r="EN245" t="s">
        <v>5381</v>
      </c>
      <c r="EO245" t="s">
        <v>269</v>
      </c>
      <c r="EP245" t="s">
        <v>1175</v>
      </c>
      <c r="EQ245">
        <v>1</v>
      </c>
      <c r="ET245" t="s">
        <v>5382</v>
      </c>
      <c r="FE245">
        <v>0</v>
      </c>
      <c r="FF245">
        <v>1</v>
      </c>
      <c r="FG245" t="s">
        <v>310</v>
      </c>
      <c r="FI245" t="s">
        <v>310</v>
      </c>
      <c r="FL245">
        <v>0</v>
      </c>
      <c r="FN245">
        <v>0</v>
      </c>
      <c r="FQ245">
        <v>0</v>
      </c>
      <c r="FS245" t="s">
        <v>395</v>
      </c>
      <c r="FU245" t="s">
        <v>257</v>
      </c>
      <c r="FV245" t="s">
        <v>496</v>
      </c>
      <c r="FW245" t="s">
        <v>1700</v>
      </c>
      <c r="FX245" t="s">
        <v>432</v>
      </c>
      <c r="FY245">
        <v>0</v>
      </c>
      <c r="GA245">
        <v>31.2</v>
      </c>
      <c r="GB245">
        <v>-11</v>
      </c>
      <c r="GC245">
        <v>0</v>
      </c>
      <c r="GD245" t="s">
        <v>1084</v>
      </c>
      <c r="GE245" t="s">
        <v>355</v>
      </c>
      <c r="GF245">
        <v>0</v>
      </c>
      <c r="GG245" t="s">
        <v>1179</v>
      </c>
      <c r="GJ245">
        <v>0</v>
      </c>
      <c r="GK245">
        <v>0</v>
      </c>
      <c r="GM245" t="s">
        <v>5383</v>
      </c>
      <c r="GO245">
        <v>0</v>
      </c>
      <c r="HA245" t="s">
        <v>5384</v>
      </c>
      <c r="HC245" t="s">
        <v>294</v>
      </c>
      <c r="HD245" t="s">
        <v>294</v>
      </c>
      <c r="HE245" t="s">
        <v>3592</v>
      </c>
      <c r="HF245">
        <v>0</v>
      </c>
      <c r="HG245">
        <v>12</v>
      </c>
      <c r="HH245">
        <v>20</v>
      </c>
      <c r="HI245" t="s">
        <v>275</v>
      </c>
      <c r="HL245">
        <v>1</v>
      </c>
      <c r="HW245">
        <v>-25</v>
      </c>
      <c r="HX245">
        <v>4033252</v>
      </c>
      <c r="HY245" t="s">
        <v>4918</v>
      </c>
      <c r="HZ245">
        <v>4033235</v>
      </c>
      <c r="IC245">
        <v>0</v>
      </c>
      <c r="ID245">
        <v>0</v>
      </c>
      <c r="IM245">
        <v>139</v>
      </c>
      <c r="IO245" t="s">
        <v>4918</v>
      </c>
      <c r="IQ245" t="s">
        <v>4918</v>
      </c>
      <c r="IU245">
        <v>4</v>
      </c>
      <c r="IV245">
        <f>IF(AND(Table1[[#This Row],[R/P]]="P",Table1[[#This Row],[PaRes]]&lt;&gt;"SCRBL",Table1[[#This Row],[PaRes]]&lt;&gt;"RUN",Table1[[#This Row],[Penalty]]&lt;&gt;1),1,0)</f>
        <v>0</v>
      </c>
      <c r="IW245">
        <f>IF(AND(Table1[[#This Row],[Pass Play]]=1,Table1[[#This Row],[PaRes]]&lt;&gt;"SAC"),1,0)</f>
        <v>0</v>
      </c>
      <c r="IX245">
        <f>IF(Table1[[#This Row],[PaRes]]="COM",1,0)</f>
        <v>0</v>
      </c>
      <c r="IY245">
        <f>IF(Table1[[#This Row],[Pass Play]]=1,Table1[[#This Row],[Gn]],0)</f>
        <v>0</v>
      </c>
      <c r="IZ245">
        <f>IF(AND(Table1[[#This Row],[Pass Play]]=1,Table1[[#This Row],[EFF]]="Y"),1,0)</f>
        <v>0</v>
      </c>
      <c r="JA245">
        <f>IF(AND(Table1[[#This Row],[Pass Play]]=1,Table1[[#This Row],[EFF]]="Y"),Table1[[#This Row],[Gn]],0)</f>
        <v>0</v>
      </c>
      <c r="JB245">
        <f>IF(AND(Table1[[#This Row],[Pass Play]]=1,Table1[[#This Row],[Gn]]&gt;=15),1,0)</f>
        <v>0</v>
      </c>
      <c r="JC245">
        <f>IF(AND(Table1[[#This Row],[Pass Play]]=1,Table1[[#This Row],[Big Play Passes]]=1),Table1[[#This Row],[Gn]],0)</f>
        <v>0</v>
      </c>
      <c r="JD245">
        <f>IF(AND(OR(Table1[[#This Row],[R/P]]="R",Table1[[#This Row],[PaRes]]="SCRBL",Table1[[#This Row],[PaRes]]="RUN"),Table1[[#This Row],[Penalty]]&lt;&gt;1),1,0)</f>
        <v>1</v>
      </c>
      <c r="JE245">
        <f>IF(Table1[[#This Row],[Rush Attempts]]=1,Table1[[#This Row],[Gn]],0)</f>
        <v>-5</v>
      </c>
      <c r="JF245">
        <f>IF(AND(Table1[[#This Row],[Rush Attempts]]=1,Table1[[#This Row],[EFF]]="Y"),1,0)</f>
        <v>0</v>
      </c>
      <c r="JG245">
        <f>IF(AND(Table1[[#This Row],[Rush Attempts]]=1,Table1[[#This Row],[EFF]]="Y"),Table1[[#This Row],[Gn]],0)</f>
        <v>0</v>
      </c>
      <c r="JH245">
        <f>IF(AND(Table1[[#This Row],[Rush Attempts]]=1,Table1[[#This Row],[Gn]]&gt;=10),1,0)</f>
        <v>0</v>
      </c>
      <c r="JI245">
        <f>IF(AND(Table1[[#This Row],[Rush Attempts]]=1,Table1[[#This Row],[Big Play Run]]=1),Table1[[#This Row],[Gn]],0)</f>
        <v>0</v>
      </c>
      <c r="JJ245">
        <f>IF(Table1[[#This Row],[PaRes]]="SAC",1,0)</f>
        <v>0</v>
      </c>
      <c r="JK245">
        <f>IF(Table1[[#This Row],[Sacks]]=1,Table1[[#This Row],[Gn]],0)</f>
        <v>0</v>
      </c>
      <c r="JL245">
        <f>IF(Table1[[#This Row],[PaRes]]="INT",1,0)</f>
        <v>0</v>
      </c>
      <c r="JM245">
        <f>IF(Table1[[#This Row],[pff_PENALTY]]&lt;&gt;"",1,0)</f>
        <v>0</v>
      </c>
      <c r="JN245">
        <f>Table1[[#This Row],[pff_PENYARDS]]</f>
        <v>0</v>
      </c>
      <c r="JO245">
        <f>IF(Table1[[#This Row],[S/End]]="TD",1,0)</f>
        <v>0</v>
      </c>
      <c r="JP245">
        <f>IF(OR(Table1[[#This Row],[S/End]]="FGGD"),1,0)</f>
        <v>0</v>
      </c>
      <c r="JQ245">
        <f>IF(OR(Table1[[#This Row],[S/End]]="FUM",Table1[[#This Row],[S/End]]="INT"),1,0)</f>
        <v>0</v>
      </c>
      <c r="JR245">
        <f>IF(AND(Table1[[#This Row],[Touchdown]]=1,Table1[[#This Row],[Pass Play]]=1),1,0)</f>
        <v>0</v>
      </c>
      <c r="JS245">
        <f t="shared" si="11"/>
        <v>0</v>
      </c>
      <c r="JT245">
        <f>IF(AND(OR(Table1[[#This Row],[Pass Play]]=1,Table1[[#This Row],[Rush Attempts]]=1),Table1[[#This Row],[Dn]]=3),1,0)</f>
        <v>0</v>
      </c>
      <c r="JU245">
        <f>IF(AND(Table1[[#This Row],[3rd down attempt]]=1,Table1[[#This Row],[EFF]]="Y"),1,0)</f>
        <v>0</v>
      </c>
      <c r="JV245">
        <f>IF(AND(Table1[[#This Row],[3rd down attempt]]=1,Table1[[#This Row],[Dist]]&gt;=7),1,0)</f>
        <v>0</v>
      </c>
      <c r="JW245">
        <f>IF(AND(OR(Table1[[#This Row],[Pass Play]]=1,Table1[[#This Row],[Rush Attempts]]=1),Table1[[#This Row],[Dn]]=4),1,0)</f>
        <v>0</v>
      </c>
      <c r="JX245">
        <f>IF(AND(Table1[[#This Row],[4th down attempt]]=1,Table1[[#This Row],[EFF]]="Y"),1,0)</f>
        <v>0</v>
      </c>
      <c r="JY245">
        <f>IF(AND(OR(Table1[[#This Row],[Pass Play]]=1,Table1[[#This Row],[Rush Attempts]]=1),Table1[[#This Row],[FPos]]&gt;=0,Table1[[#This Row],[FPos]]&lt;=20),1,0)</f>
        <v>0</v>
      </c>
      <c r="JZ245">
        <f>IF(AND(OR(Table1[[#This Row],[Pass Play]]=1,Table1[[#This Row],[Rush Attempts]]=1),Table1[[#This Row],[Dist]]&lt;=Table1[[#This Row],[Gn]]),1,0)</f>
        <v>0</v>
      </c>
      <c r="KA245">
        <f>IF(Table1[[#This Row],[S/End]]&lt;&gt;"",1,0)</f>
        <v>0</v>
      </c>
      <c r="KB245">
        <f>IF(Table1[[#This Row],[S/End]]="TD",1,0)</f>
        <v>0</v>
      </c>
      <c r="KC245">
        <f>IF(Table1[[#This Row],[S/End]]="FGGD",1,0)</f>
        <v>0</v>
      </c>
      <c r="KD245">
        <f>IF(AND(OR(Table1[[#This Row],[Pass Play]]=1,Table1[[#This Row],[Rush Attempts]]=1),Table1[[#This Row],[Gn]]&lt;0),1,0)</f>
        <v>1</v>
      </c>
      <c r="KE245" s="375">
        <f>IF(AND(Table1[[#This Row],[pff_DRVENDPSN]]=3,Table1[[#This Row],[pff_DRVENDEVENT]]="PUNT"),1,0)</f>
        <v>1</v>
      </c>
    </row>
    <row r="246" spans="1:291" hidden="1">
      <c r="A246">
        <v>54</v>
      </c>
      <c r="B246">
        <v>2104</v>
      </c>
      <c r="C246" t="s">
        <v>14478</v>
      </c>
      <c r="D246">
        <v>4</v>
      </c>
      <c r="E246">
        <v>3</v>
      </c>
      <c r="F246">
        <v>15</v>
      </c>
      <c r="G246">
        <v>0</v>
      </c>
      <c r="H246">
        <v>-25</v>
      </c>
      <c r="J246" t="s">
        <v>298</v>
      </c>
      <c r="K246">
        <v>11</v>
      </c>
      <c r="L246">
        <v>11</v>
      </c>
      <c r="M246" t="s">
        <v>752</v>
      </c>
      <c r="N246" t="s">
        <v>408</v>
      </c>
      <c r="P246" t="s">
        <v>508</v>
      </c>
      <c r="W246" t="s">
        <v>253</v>
      </c>
      <c r="X246" t="s">
        <v>5386</v>
      </c>
      <c r="Y246" t="s">
        <v>1994</v>
      </c>
      <c r="Z246" t="s">
        <v>1994</v>
      </c>
      <c r="AB246" t="s">
        <v>5387</v>
      </c>
      <c r="AC246">
        <v>76</v>
      </c>
      <c r="AK246" t="s">
        <v>756</v>
      </c>
      <c r="AL246" t="s">
        <v>614</v>
      </c>
      <c r="AP246">
        <v>5</v>
      </c>
      <c r="AY246">
        <v>3</v>
      </c>
      <c r="BJ246" t="s">
        <v>607</v>
      </c>
      <c r="BQ246">
        <f t="shared" si="9"/>
        <v>2</v>
      </c>
      <c r="BR246">
        <f t="shared" si="10"/>
        <v>0</v>
      </c>
      <c r="BT246" t="s">
        <v>275</v>
      </c>
      <c r="BV246">
        <v>20</v>
      </c>
      <c r="BX246">
        <v>1</v>
      </c>
      <c r="BY246" t="s">
        <v>5388</v>
      </c>
      <c r="CA246">
        <v>1</v>
      </c>
      <c r="CD246" s="3">
        <v>0.625</v>
      </c>
      <c r="CE246" t="s">
        <v>274</v>
      </c>
      <c r="CF246" t="s">
        <v>5389</v>
      </c>
      <c r="CG246">
        <v>7</v>
      </c>
      <c r="CI246" t="s">
        <v>331</v>
      </c>
      <c r="CJ246">
        <v>1</v>
      </c>
      <c r="CK246" t="s">
        <v>5390</v>
      </c>
      <c r="CL246" s="4">
        <v>38721</v>
      </c>
      <c r="CM246" t="s">
        <v>5391</v>
      </c>
      <c r="CN246" t="s">
        <v>5392</v>
      </c>
      <c r="CO246">
        <v>31</v>
      </c>
      <c r="CP246" t="s">
        <v>4993</v>
      </c>
      <c r="CQ246" t="s">
        <v>282</v>
      </c>
      <c r="CR246" t="s">
        <v>4290</v>
      </c>
      <c r="CU246" t="s">
        <v>5393</v>
      </c>
      <c r="CW246">
        <v>0</v>
      </c>
      <c r="CY246">
        <v>3</v>
      </c>
      <c r="CZ246" t="s">
        <v>614</v>
      </c>
      <c r="DA246">
        <v>-25</v>
      </c>
      <c r="DB246">
        <v>3</v>
      </c>
      <c r="DC246" t="s">
        <v>554</v>
      </c>
      <c r="DD246">
        <v>-30</v>
      </c>
      <c r="DK246">
        <v>0</v>
      </c>
      <c r="DL246" s="4">
        <v>44463</v>
      </c>
      <c r="DM246">
        <v>20177</v>
      </c>
      <c r="DN246">
        <v>2021</v>
      </c>
      <c r="DO246">
        <v>0</v>
      </c>
      <c r="DQ246">
        <v>79539</v>
      </c>
      <c r="DR246">
        <v>148</v>
      </c>
      <c r="DU246" t="s">
        <v>294</v>
      </c>
      <c r="DV246" t="s">
        <v>294</v>
      </c>
      <c r="DW246" t="s">
        <v>4332</v>
      </c>
      <c r="DX246">
        <v>31</v>
      </c>
      <c r="DY246" t="s">
        <v>4290</v>
      </c>
      <c r="EB246" t="s">
        <v>735</v>
      </c>
      <c r="EE246">
        <v>0</v>
      </c>
      <c r="EF246" t="s">
        <v>765</v>
      </c>
      <c r="EG246" t="s">
        <v>422</v>
      </c>
      <c r="EH246">
        <v>0</v>
      </c>
      <c r="EJ246" t="s">
        <v>340</v>
      </c>
      <c r="EK246" t="s">
        <v>1318</v>
      </c>
      <c r="EL246" t="s">
        <v>5394</v>
      </c>
      <c r="EM246" t="s">
        <v>5395</v>
      </c>
      <c r="EN246" t="s">
        <v>5396</v>
      </c>
      <c r="EO246" t="s">
        <v>269</v>
      </c>
      <c r="EP246" t="s">
        <v>283</v>
      </c>
      <c r="EQ246">
        <v>0</v>
      </c>
      <c r="ER246" t="s">
        <v>5397</v>
      </c>
      <c r="ET246" t="s">
        <v>5398</v>
      </c>
      <c r="EU246">
        <v>29</v>
      </c>
      <c r="EV246" t="s">
        <v>348</v>
      </c>
      <c r="EW246" t="s">
        <v>3431</v>
      </c>
      <c r="EX246" t="s">
        <v>1251</v>
      </c>
      <c r="EY246" t="s">
        <v>898</v>
      </c>
      <c r="FB246" t="s">
        <v>773</v>
      </c>
      <c r="FC246" t="s">
        <v>5399</v>
      </c>
      <c r="FE246">
        <v>1</v>
      </c>
      <c r="FK246" t="s">
        <v>5400</v>
      </c>
      <c r="FL246">
        <v>0</v>
      </c>
      <c r="FN246">
        <v>0</v>
      </c>
      <c r="FO246" t="s">
        <v>4332</v>
      </c>
      <c r="FP246" t="s">
        <v>1083</v>
      </c>
      <c r="FQ246">
        <v>0</v>
      </c>
      <c r="FS246" t="s">
        <v>462</v>
      </c>
      <c r="FU246" t="s">
        <v>257</v>
      </c>
      <c r="FV246" t="s">
        <v>777</v>
      </c>
      <c r="FW246" t="s">
        <v>2037</v>
      </c>
      <c r="FY246">
        <v>0</v>
      </c>
      <c r="GA246">
        <v>31.2</v>
      </c>
      <c r="GB246">
        <v>-11</v>
      </c>
      <c r="GC246">
        <v>0</v>
      </c>
      <c r="GE246" t="s">
        <v>355</v>
      </c>
      <c r="GF246">
        <v>1</v>
      </c>
      <c r="GG246" t="s">
        <v>257</v>
      </c>
      <c r="GH246">
        <v>2.2000000000000002</v>
      </c>
      <c r="GI246">
        <v>2.2999999999999998</v>
      </c>
      <c r="GJ246">
        <v>0</v>
      </c>
      <c r="GK246">
        <v>0</v>
      </c>
      <c r="GL246" t="s">
        <v>5401</v>
      </c>
      <c r="GM246" t="s">
        <v>5402</v>
      </c>
      <c r="GP246" t="s">
        <v>357</v>
      </c>
      <c r="GQ246" t="s">
        <v>1403</v>
      </c>
      <c r="GR246">
        <v>11</v>
      </c>
      <c r="HA246" t="s">
        <v>5403</v>
      </c>
      <c r="HC246" t="s">
        <v>313</v>
      </c>
      <c r="HD246" t="s">
        <v>313</v>
      </c>
      <c r="HE246" t="s">
        <v>5404</v>
      </c>
      <c r="HF246">
        <v>0</v>
      </c>
      <c r="HG246">
        <v>11</v>
      </c>
      <c r="HH246">
        <v>20</v>
      </c>
      <c r="HI246" t="s">
        <v>275</v>
      </c>
      <c r="HK246" t="s">
        <v>492</v>
      </c>
      <c r="HL246" t="s">
        <v>4564</v>
      </c>
      <c r="HM246" t="s">
        <v>4291</v>
      </c>
      <c r="HO246" t="s">
        <v>5405</v>
      </c>
      <c r="HP246" t="s">
        <v>5406</v>
      </c>
      <c r="HQ246" t="s">
        <v>5407</v>
      </c>
      <c r="HR246" t="s">
        <v>5408</v>
      </c>
      <c r="HT246" t="s">
        <v>1772</v>
      </c>
      <c r="HW246">
        <v>-25</v>
      </c>
      <c r="HX246">
        <v>4033279</v>
      </c>
      <c r="HY246" t="s">
        <v>5310</v>
      </c>
      <c r="HZ246">
        <v>4033252</v>
      </c>
      <c r="IC246">
        <v>1</v>
      </c>
      <c r="ID246">
        <v>1</v>
      </c>
      <c r="IM246">
        <v>140</v>
      </c>
      <c r="IU246">
        <v>4</v>
      </c>
      <c r="IV246">
        <f>IF(AND(Table1[[#This Row],[R/P]]="P",Table1[[#This Row],[PaRes]]&lt;&gt;"SCRBL",Table1[[#This Row],[PaRes]]&lt;&gt;"RUN",Table1[[#This Row],[Penalty]]&lt;&gt;1),1,0)</f>
        <v>1</v>
      </c>
      <c r="IW246">
        <f>IF(AND(Table1[[#This Row],[Pass Play]]=1,Table1[[#This Row],[PaRes]]&lt;&gt;"SAC"),1,0)</f>
        <v>1</v>
      </c>
      <c r="IX246">
        <f>IF(Table1[[#This Row],[PaRes]]="COM",1,0)</f>
        <v>0</v>
      </c>
      <c r="IY246">
        <f>IF(Table1[[#This Row],[Pass Play]]=1,Table1[[#This Row],[Gn]],0)</f>
        <v>0</v>
      </c>
      <c r="IZ246">
        <f>IF(AND(Table1[[#This Row],[Pass Play]]=1,Table1[[#This Row],[EFF]]="Y"),1,0)</f>
        <v>0</v>
      </c>
      <c r="JA246">
        <f>IF(AND(Table1[[#This Row],[Pass Play]]=1,Table1[[#This Row],[EFF]]="Y"),Table1[[#This Row],[Gn]],0)</f>
        <v>0</v>
      </c>
      <c r="JB246">
        <f>IF(AND(Table1[[#This Row],[Pass Play]]=1,Table1[[#This Row],[Gn]]&gt;=15),1,0)</f>
        <v>0</v>
      </c>
      <c r="JC246">
        <f>IF(AND(Table1[[#This Row],[Pass Play]]=1,Table1[[#This Row],[Big Play Passes]]=1),Table1[[#This Row],[Gn]],0)</f>
        <v>0</v>
      </c>
      <c r="JD246">
        <f>IF(AND(OR(Table1[[#This Row],[R/P]]="R",Table1[[#This Row],[PaRes]]="SCRBL",Table1[[#This Row],[PaRes]]="RUN"),Table1[[#This Row],[Penalty]]&lt;&gt;1),1,0)</f>
        <v>0</v>
      </c>
      <c r="JE246">
        <f>IF(Table1[[#This Row],[Rush Attempts]]=1,Table1[[#This Row],[Gn]],0)</f>
        <v>0</v>
      </c>
      <c r="JF246">
        <f>IF(AND(Table1[[#This Row],[Rush Attempts]]=1,Table1[[#This Row],[EFF]]="Y"),1,0)</f>
        <v>0</v>
      </c>
      <c r="JG246">
        <f>IF(AND(Table1[[#This Row],[Rush Attempts]]=1,Table1[[#This Row],[EFF]]="Y"),Table1[[#This Row],[Gn]],0)</f>
        <v>0</v>
      </c>
      <c r="JH246">
        <f>IF(AND(Table1[[#This Row],[Rush Attempts]]=1,Table1[[#This Row],[Gn]]&gt;=10),1,0)</f>
        <v>0</v>
      </c>
      <c r="JI246">
        <f>IF(AND(Table1[[#This Row],[Rush Attempts]]=1,Table1[[#This Row],[Big Play Run]]=1),Table1[[#This Row],[Gn]],0)</f>
        <v>0</v>
      </c>
      <c r="JJ246">
        <f>IF(Table1[[#This Row],[PaRes]]="SAC",1,0)</f>
        <v>0</v>
      </c>
      <c r="JK246">
        <f>IF(Table1[[#This Row],[Sacks]]=1,Table1[[#This Row],[Gn]],0)</f>
        <v>0</v>
      </c>
      <c r="JL246">
        <f>IF(Table1[[#This Row],[PaRes]]="INT",1,0)</f>
        <v>0</v>
      </c>
      <c r="JM246">
        <f>IF(Table1[[#This Row],[pff_PENALTY]]&lt;&gt;"",1,0)</f>
        <v>0</v>
      </c>
      <c r="JN246">
        <f>Table1[[#This Row],[pff_PENYARDS]]</f>
        <v>0</v>
      </c>
      <c r="JO246">
        <f>IF(Table1[[#This Row],[S/End]]="TD",1,0)</f>
        <v>0</v>
      </c>
      <c r="JP246">
        <f>IF(OR(Table1[[#This Row],[S/End]]="FGGD"),1,0)</f>
        <v>0</v>
      </c>
      <c r="JQ246">
        <f>IF(OR(Table1[[#This Row],[S/End]]="FUM",Table1[[#This Row],[S/End]]="INT"),1,0)</f>
        <v>0</v>
      </c>
      <c r="JR246">
        <f>IF(AND(Table1[[#This Row],[Touchdown]]=1,Table1[[#This Row],[Pass Play]]=1),1,0)</f>
        <v>0</v>
      </c>
      <c r="JS246">
        <f t="shared" si="11"/>
        <v>0</v>
      </c>
      <c r="JT246">
        <f>IF(AND(OR(Table1[[#This Row],[Pass Play]]=1,Table1[[#This Row],[Rush Attempts]]=1),Table1[[#This Row],[Dn]]=3),1,0)</f>
        <v>1</v>
      </c>
      <c r="JU246">
        <f>IF(AND(Table1[[#This Row],[3rd down attempt]]=1,Table1[[#This Row],[EFF]]="Y"),1,0)</f>
        <v>0</v>
      </c>
      <c r="JV246">
        <f>IF(AND(Table1[[#This Row],[3rd down attempt]]=1,Table1[[#This Row],[Dist]]&gt;=7),1,0)</f>
        <v>1</v>
      </c>
      <c r="JW246">
        <f>IF(AND(OR(Table1[[#This Row],[Pass Play]]=1,Table1[[#This Row],[Rush Attempts]]=1),Table1[[#This Row],[Dn]]=4),1,0)</f>
        <v>0</v>
      </c>
      <c r="JX246">
        <f>IF(AND(Table1[[#This Row],[4th down attempt]]=1,Table1[[#This Row],[EFF]]="Y"),1,0)</f>
        <v>0</v>
      </c>
      <c r="JY246">
        <f>IF(AND(OR(Table1[[#This Row],[Pass Play]]=1,Table1[[#This Row],[Rush Attempts]]=1),Table1[[#This Row],[FPos]]&gt;=0,Table1[[#This Row],[FPos]]&lt;=20),1,0)</f>
        <v>0</v>
      </c>
      <c r="JZ246">
        <f>IF(AND(OR(Table1[[#This Row],[Pass Play]]=1,Table1[[#This Row],[Rush Attempts]]=1),Table1[[#This Row],[Dist]]&lt;=Table1[[#This Row],[Gn]]),1,0)</f>
        <v>0</v>
      </c>
      <c r="KA246">
        <f>IF(Table1[[#This Row],[S/End]]&lt;&gt;"",1,0)</f>
        <v>1</v>
      </c>
      <c r="KB246">
        <f>IF(Table1[[#This Row],[S/End]]="TD",1,0)</f>
        <v>0</v>
      </c>
      <c r="KC246">
        <f>IF(Table1[[#This Row],[S/End]]="FGGD",1,0)</f>
        <v>0</v>
      </c>
      <c r="KD246">
        <f>IF(AND(OR(Table1[[#This Row],[Pass Play]]=1,Table1[[#This Row],[Rush Attempts]]=1),Table1[[#This Row],[Gn]]&lt;0),1,0)</f>
        <v>0</v>
      </c>
      <c r="KE246" s="375">
        <f>IF(AND(Table1[[#This Row],[pff_DRVENDPSN]]=3,Table1[[#This Row],[pff_DRVENDEVENT]]="PUNT"),1,0)</f>
        <v>1</v>
      </c>
    </row>
    <row r="247" spans="1:291" hidden="1">
      <c r="A247">
        <v>55</v>
      </c>
      <c r="B247">
        <v>2104</v>
      </c>
      <c r="C247" t="s">
        <v>14478</v>
      </c>
      <c r="D247">
        <v>4</v>
      </c>
      <c r="E247">
        <v>1</v>
      </c>
      <c r="F247">
        <v>10</v>
      </c>
      <c r="G247">
        <v>6</v>
      </c>
      <c r="H247">
        <v>-7</v>
      </c>
      <c r="I247" t="s">
        <v>253</v>
      </c>
      <c r="J247" t="s">
        <v>254</v>
      </c>
      <c r="K247">
        <v>11</v>
      </c>
      <c r="L247">
        <v>11</v>
      </c>
      <c r="M247" t="s">
        <v>1429</v>
      </c>
      <c r="N247" t="s">
        <v>827</v>
      </c>
      <c r="P247" t="s">
        <v>1430</v>
      </c>
      <c r="W247" t="s">
        <v>257</v>
      </c>
      <c r="X247" t="s">
        <v>4865</v>
      </c>
      <c r="AE247" t="s">
        <v>4866</v>
      </c>
      <c r="AF247" t="s">
        <v>4867</v>
      </c>
      <c r="AG247" t="s">
        <v>4865</v>
      </c>
      <c r="AH247" t="s">
        <v>257</v>
      </c>
      <c r="AJ247">
        <v>5</v>
      </c>
      <c r="AP247">
        <v>5</v>
      </c>
      <c r="BJ247" t="s">
        <v>274</v>
      </c>
      <c r="BQ247">
        <f t="shared" si="9"/>
        <v>0</v>
      </c>
      <c r="BR247">
        <f t="shared" si="10"/>
        <v>2</v>
      </c>
      <c r="BT247" t="s">
        <v>275</v>
      </c>
      <c r="BV247">
        <v>20</v>
      </c>
      <c r="BX247">
        <v>0</v>
      </c>
      <c r="BY247" t="s">
        <v>5410</v>
      </c>
      <c r="CD247" s="3">
        <v>0.54375000000000007</v>
      </c>
      <c r="CF247" t="s">
        <v>5411</v>
      </c>
      <c r="CJ247">
        <v>0</v>
      </c>
      <c r="CK247" t="s">
        <v>5412</v>
      </c>
      <c r="CL247" s="4">
        <v>38414</v>
      </c>
      <c r="CM247" t="s">
        <v>5413</v>
      </c>
      <c r="CN247" t="s">
        <v>5414</v>
      </c>
      <c r="CO247">
        <v>31</v>
      </c>
      <c r="CP247" t="s">
        <v>268</v>
      </c>
      <c r="CQ247" t="s">
        <v>418</v>
      </c>
      <c r="CR247" t="s">
        <v>4290</v>
      </c>
      <c r="CU247" t="s">
        <v>4768</v>
      </c>
      <c r="CW247">
        <v>1</v>
      </c>
      <c r="CY247">
        <v>1</v>
      </c>
      <c r="CZ247" t="s">
        <v>614</v>
      </c>
      <c r="DA247">
        <v>-13</v>
      </c>
      <c r="DB247">
        <v>3</v>
      </c>
      <c r="DC247" t="s">
        <v>554</v>
      </c>
      <c r="DD247">
        <v>-7</v>
      </c>
      <c r="DF247" t="s">
        <v>5217</v>
      </c>
      <c r="DK247">
        <v>6</v>
      </c>
      <c r="DL247" s="4">
        <v>44463</v>
      </c>
      <c r="DM247">
        <v>20177</v>
      </c>
      <c r="DN247">
        <v>2021</v>
      </c>
      <c r="DO247">
        <v>0</v>
      </c>
      <c r="DQ247">
        <v>79539</v>
      </c>
      <c r="DR247">
        <v>156</v>
      </c>
      <c r="DU247" t="s">
        <v>274</v>
      </c>
      <c r="DV247" t="s">
        <v>257</v>
      </c>
      <c r="DX247">
        <v>31</v>
      </c>
      <c r="DY247" t="s">
        <v>4290</v>
      </c>
      <c r="EE247">
        <v>0</v>
      </c>
      <c r="EF247" t="s">
        <v>1223</v>
      </c>
      <c r="EG247" t="s">
        <v>383</v>
      </c>
      <c r="EH247">
        <v>0</v>
      </c>
      <c r="EI247" t="s">
        <v>1441</v>
      </c>
      <c r="EJ247" t="s">
        <v>340</v>
      </c>
      <c r="EK247" t="s">
        <v>5415</v>
      </c>
      <c r="EL247" t="s">
        <v>5416</v>
      </c>
      <c r="EM247" t="s">
        <v>5417</v>
      </c>
      <c r="EN247" t="s">
        <v>268</v>
      </c>
      <c r="EO247" t="s">
        <v>418</v>
      </c>
      <c r="EP247" t="s">
        <v>4736</v>
      </c>
      <c r="EQ247">
        <v>0</v>
      </c>
      <c r="ET247" t="s">
        <v>5418</v>
      </c>
      <c r="FE247">
        <v>0</v>
      </c>
      <c r="FF247">
        <v>16</v>
      </c>
      <c r="FG247" t="s">
        <v>310</v>
      </c>
      <c r="FI247" t="s">
        <v>310</v>
      </c>
      <c r="FL247">
        <v>0</v>
      </c>
      <c r="FN247">
        <v>0</v>
      </c>
      <c r="FQ247">
        <v>0</v>
      </c>
      <c r="FS247" t="s">
        <v>395</v>
      </c>
      <c r="FU247" t="s">
        <v>257</v>
      </c>
      <c r="FV247" t="s">
        <v>496</v>
      </c>
      <c r="FW247" t="s">
        <v>4875</v>
      </c>
      <c r="FX247" t="s">
        <v>1897</v>
      </c>
      <c r="FY247">
        <v>1</v>
      </c>
      <c r="GA247">
        <v>31.2</v>
      </c>
      <c r="GB247">
        <v>-11</v>
      </c>
      <c r="GC247">
        <v>0</v>
      </c>
      <c r="GE247" t="s">
        <v>355</v>
      </c>
      <c r="GF247">
        <v>0</v>
      </c>
      <c r="GJ247">
        <v>0</v>
      </c>
      <c r="GK247">
        <v>0</v>
      </c>
      <c r="GM247" t="s">
        <v>5419</v>
      </c>
      <c r="GO247">
        <v>0</v>
      </c>
      <c r="HA247" t="s">
        <v>4791</v>
      </c>
      <c r="HC247" t="s">
        <v>294</v>
      </c>
      <c r="HD247" t="s">
        <v>294</v>
      </c>
      <c r="HF247">
        <v>0</v>
      </c>
      <c r="HG247">
        <v>11</v>
      </c>
      <c r="HH247">
        <v>20</v>
      </c>
      <c r="HI247" t="s">
        <v>275</v>
      </c>
      <c r="HL247">
        <v>1</v>
      </c>
      <c r="HP247" t="s">
        <v>5420</v>
      </c>
      <c r="HQ247" t="s">
        <v>4879</v>
      </c>
      <c r="HR247" t="s">
        <v>5421</v>
      </c>
      <c r="HW247">
        <v>-13</v>
      </c>
      <c r="HX247">
        <v>4033682</v>
      </c>
      <c r="HZ247">
        <v>4033623</v>
      </c>
      <c r="IC247">
        <v>0</v>
      </c>
      <c r="ID247">
        <v>0</v>
      </c>
      <c r="IM247">
        <v>148</v>
      </c>
      <c r="IQ247" t="s">
        <v>5217</v>
      </c>
      <c r="IU247">
        <v>4</v>
      </c>
      <c r="IV247">
        <f>IF(AND(Table1[[#This Row],[R/P]]="P",Table1[[#This Row],[PaRes]]&lt;&gt;"SCRBL",Table1[[#This Row],[PaRes]]&lt;&gt;"RUN",Table1[[#This Row],[Penalty]]&lt;&gt;1),1,0)</f>
        <v>0</v>
      </c>
      <c r="IW247">
        <f>IF(AND(Table1[[#This Row],[Pass Play]]=1,Table1[[#This Row],[PaRes]]&lt;&gt;"SAC"),1,0)</f>
        <v>0</v>
      </c>
      <c r="IX247">
        <f>IF(Table1[[#This Row],[PaRes]]="COM",1,0)</f>
        <v>0</v>
      </c>
      <c r="IY247">
        <f>IF(Table1[[#This Row],[Pass Play]]=1,Table1[[#This Row],[Gn]],0)</f>
        <v>0</v>
      </c>
      <c r="IZ247">
        <f>IF(AND(Table1[[#This Row],[Pass Play]]=1,Table1[[#This Row],[EFF]]="Y"),1,0)</f>
        <v>0</v>
      </c>
      <c r="JA247">
        <f>IF(AND(Table1[[#This Row],[Pass Play]]=1,Table1[[#This Row],[EFF]]="Y"),Table1[[#This Row],[Gn]],0)</f>
        <v>0</v>
      </c>
      <c r="JB247">
        <f>IF(AND(Table1[[#This Row],[Pass Play]]=1,Table1[[#This Row],[Gn]]&gt;=15),1,0)</f>
        <v>0</v>
      </c>
      <c r="JC247">
        <f>IF(AND(Table1[[#This Row],[Pass Play]]=1,Table1[[#This Row],[Big Play Passes]]=1),Table1[[#This Row],[Gn]],0)</f>
        <v>0</v>
      </c>
      <c r="JD247">
        <f>IF(AND(OR(Table1[[#This Row],[R/P]]="R",Table1[[#This Row],[PaRes]]="SCRBL",Table1[[#This Row],[PaRes]]="RUN"),Table1[[#This Row],[Penalty]]&lt;&gt;1),1,0)</f>
        <v>1</v>
      </c>
      <c r="JE247">
        <f>IF(Table1[[#This Row],[Rush Attempts]]=1,Table1[[#This Row],[Gn]],0)</f>
        <v>6</v>
      </c>
      <c r="JF247">
        <f>IF(AND(Table1[[#This Row],[Rush Attempts]]=1,Table1[[#This Row],[EFF]]="Y"),1,0)</f>
        <v>1</v>
      </c>
      <c r="JG247">
        <f>IF(AND(Table1[[#This Row],[Rush Attempts]]=1,Table1[[#This Row],[EFF]]="Y"),Table1[[#This Row],[Gn]],0)</f>
        <v>6</v>
      </c>
      <c r="JH247">
        <f>IF(AND(Table1[[#This Row],[Rush Attempts]]=1,Table1[[#This Row],[Gn]]&gt;=10),1,0)</f>
        <v>0</v>
      </c>
      <c r="JI247">
        <f>IF(AND(Table1[[#This Row],[Rush Attempts]]=1,Table1[[#This Row],[Big Play Run]]=1),Table1[[#This Row],[Gn]],0)</f>
        <v>0</v>
      </c>
      <c r="JJ247">
        <f>IF(Table1[[#This Row],[PaRes]]="SAC",1,0)</f>
        <v>0</v>
      </c>
      <c r="JK247">
        <f>IF(Table1[[#This Row],[Sacks]]=1,Table1[[#This Row],[Gn]],0)</f>
        <v>0</v>
      </c>
      <c r="JL247">
        <f>IF(Table1[[#This Row],[PaRes]]="INT",1,0)</f>
        <v>0</v>
      </c>
      <c r="JM247">
        <f>IF(Table1[[#This Row],[pff_PENALTY]]&lt;&gt;"",1,0)</f>
        <v>0</v>
      </c>
      <c r="JN247">
        <f>Table1[[#This Row],[pff_PENYARDS]]</f>
        <v>0</v>
      </c>
      <c r="JO247">
        <f>IF(Table1[[#This Row],[S/End]]="TD",1,0)</f>
        <v>0</v>
      </c>
      <c r="JP247">
        <f>IF(OR(Table1[[#This Row],[S/End]]="FGGD"),1,0)</f>
        <v>0</v>
      </c>
      <c r="JQ247">
        <f>IF(OR(Table1[[#This Row],[S/End]]="FUM",Table1[[#This Row],[S/End]]="INT"),1,0)</f>
        <v>0</v>
      </c>
      <c r="JR247">
        <f>IF(AND(Table1[[#This Row],[Touchdown]]=1,Table1[[#This Row],[Pass Play]]=1),1,0)</f>
        <v>0</v>
      </c>
      <c r="JS247">
        <f t="shared" si="11"/>
        <v>0</v>
      </c>
      <c r="JT247">
        <f>IF(AND(OR(Table1[[#This Row],[Pass Play]]=1,Table1[[#This Row],[Rush Attempts]]=1),Table1[[#This Row],[Dn]]=3),1,0)</f>
        <v>0</v>
      </c>
      <c r="JU247">
        <f>IF(AND(Table1[[#This Row],[3rd down attempt]]=1,Table1[[#This Row],[EFF]]="Y"),1,0)</f>
        <v>0</v>
      </c>
      <c r="JV247">
        <f>IF(AND(Table1[[#This Row],[3rd down attempt]]=1,Table1[[#This Row],[Dist]]&gt;=7),1,0)</f>
        <v>0</v>
      </c>
      <c r="JW247">
        <f>IF(AND(OR(Table1[[#This Row],[Pass Play]]=1,Table1[[#This Row],[Rush Attempts]]=1),Table1[[#This Row],[Dn]]=4),1,0)</f>
        <v>0</v>
      </c>
      <c r="JX247">
        <f>IF(AND(Table1[[#This Row],[4th down attempt]]=1,Table1[[#This Row],[EFF]]="Y"),1,0)</f>
        <v>0</v>
      </c>
      <c r="JY247">
        <f>IF(AND(OR(Table1[[#This Row],[Pass Play]]=1,Table1[[#This Row],[Rush Attempts]]=1),Table1[[#This Row],[FPos]]&gt;=0,Table1[[#This Row],[FPos]]&lt;=20),1,0)</f>
        <v>0</v>
      </c>
      <c r="JZ247">
        <f>IF(AND(OR(Table1[[#This Row],[Pass Play]]=1,Table1[[#This Row],[Rush Attempts]]=1),Table1[[#This Row],[Dist]]&lt;=Table1[[#This Row],[Gn]]),1,0)</f>
        <v>0</v>
      </c>
      <c r="KA247">
        <f>IF(Table1[[#This Row],[S/End]]&lt;&gt;"",1,0)</f>
        <v>0</v>
      </c>
      <c r="KB247">
        <f>IF(Table1[[#This Row],[S/End]]="TD",1,0)</f>
        <v>0</v>
      </c>
      <c r="KC247">
        <f>IF(Table1[[#This Row],[S/End]]="FGGD",1,0)</f>
        <v>0</v>
      </c>
      <c r="KD247">
        <f>IF(AND(OR(Table1[[#This Row],[Pass Play]]=1,Table1[[#This Row],[Rush Attempts]]=1),Table1[[#This Row],[Gn]]&lt;0),1,0)</f>
        <v>0</v>
      </c>
      <c r="KE247" s="375">
        <f>IF(AND(Table1[[#This Row],[pff_DRVENDPSN]]=3,Table1[[#This Row],[pff_DRVENDEVENT]]="PUNT"),1,0)</f>
        <v>1</v>
      </c>
    </row>
    <row r="248" spans="1:291" hidden="1">
      <c r="A248">
        <v>56</v>
      </c>
      <c r="B248">
        <v>2104</v>
      </c>
      <c r="C248" t="s">
        <v>14478</v>
      </c>
      <c r="D248">
        <v>4</v>
      </c>
      <c r="E248">
        <v>2</v>
      </c>
      <c r="F248">
        <v>4</v>
      </c>
      <c r="G248">
        <v>0</v>
      </c>
      <c r="H248">
        <v>-13</v>
      </c>
      <c r="J248" t="s">
        <v>298</v>
      </c>
      <c r="K248">
        <v>11</v>
      </c>
      <c r="L248" t="s">
        <v>1826</v>
      </c>
      <c r="M248" t="s">
        <v>4485</v>
      </c>
      <c r="N248" t="s">
        <v>1095</v>
      </c>
      <c r="P248" t="s">
        <v>3415</v>
      </c>
      <c r="S248" t="s">
        <v>1014</v>
      </c>
      <c r="T248" t="s">
        <v>872</v>
      </c>
      <c r="W248" t="s">
        <v>257</v>
      </c>
      <c r="X248" t="s">
        <v>3710</v>
      </c>
      <c r="AE248" t="s">
        <v>1098</v>
      </c>
      <c r="AF248" t="s">
        <v>1099</v>
      </c>
      <c r="AG248" t="s">
        <v>3710</v>
      </c>
      <c r="AH248" t="s">
        <v>274</v>
      </c>
      <c r="AJ248">
        <v>22</v>
      </c>
      <c r="AP248">
        <v>5</v>
      </c>
      <c r="BJ248" t="s">
        <v>261</v>
      </c>
      <c r="BQ248">
        <f t="shared" si="9"/>
        <v>0</v>
      </c>
      <c r="BR248">
        <f t="shared" si="10"/>
        <v>10</v>
      </c>
      <c r="BT248" t="s">
        <v>275</v>
      </c>
      <c r="BV248">
        <v>20</v>
      </c>
      <c r="BX248">
        <v>0</v>
      </c>
      <c r="BY248" t="s">
        <v>5423</v>
      </c>
      <c r="CD248" s="3">
        <v>0.51527777777777783</v>
      </c>
      <c r="CF248" t="s">
        <v>5424</v>
      </c>
      <c r="CJ248">
        <v>0</v>
      </c>
      <c r="CK248" t="s">
        <v>5425</v>
      </c>
      <c r="CL248" s="4">
        <v>38414</v>
      </c>
      <c r="CM248" t="s">
        <v>5426</v>
      </c>
      <c r="CN248" t="s">
        <v>5427</v>
      </c>
      <c r="CO248">
        <v>31</v>
      </c>
      <c r="CQ248" t="s">
        <v>282</v>
      </c>
      <c r="CR248" t="s">
        <v>4290</v>
      </c>
      <c r="CU248" t="s">
        <v>5428</v>
      </c>
      <c r="CW248">
        <v>0</v>
      </c>
      <c r="CY248">
        <v>2</v>
      </c>
      <c r="CZ248" t="s">
        <v>614</v>
      </c>
      <c r="DA248">
        <v>-13</v>
      </c>
      <c r="DB248">
        <v>3</v>
      </c>
      <c r="DC248" t="s">
        <v>554</v>
      </c>
      <c r="DD248">
        <v>-7</v>
      </c>
      <c r="DF248" t="s">
        <v>5217</v>
      </c>
      <c r="DK248">
        <v>0</v>
      </c>
      <c r="DL248" s="4">
        <v>44463</v>
      </c>
      <c r="DM248">
        <v>20177</v>
      </c>
      <c r="DN248">
        <v>2021</v>
      </c>
      <c r="DO248">
        <v>0</v>
      </c>
      <c r="DQ248">
        <v>79539</v>
      </c>
      <c r="DR248">
        <v>157</v>
      </c>
      <c r="DU248" t="s">
        <v>294</v>
      </c>
      <c r="DV248" t="s">
        <v>294</v>
      </c>
      <c r="DX248">
        <v>31</v>
      </c>
      <c r="DY248" t="s">
        <v>4290</v>
      </c>
      <c r="EE248">
        <v>0</v>
      </c>
      <c r="EF248" t="s">
        <v>5429</v>
      </c>
      <c r="EG248" t="s">
        <v>383</v>
      </c>
      <c r="EH248">
        <v>1</v>
      </c>
      <c r="EJ248" t="s">
        <v>340</v>
      </c>
      <c r="EK248" t="s">
        <v>1149</v>
      </c>
      <c r="EL248" t="s">
        <v>5430</v>
      </c>
      <c r="EM248" t="s">
        <v>5431</v>
      </c>
      <c r="EN248" t="s">
        <v>5095</v>
      </c>
      <c r="EO248" t="s">
        <v>269</v>
      </c>
      <c r="EP248" t="s">
        <v>1152</v>
      </c>
      <c r="EQ248">
        <v>1</v>
      </c>
      <c r="ET248" t="s">
        <v>5432</v>
      </c>
      <c r="FE248">
        <v>0</v>
      </c>
      <c r="FF248">
        <v>6</v>
      </c>
      <c r="FG248" t="s">
        <v>429</v>
      </c>
      <c r="FI248" t="s">
        <v>429</v>
      </c>
      <c r="FJ248" t="s">
        <v>5433</v>
      </c>
      <c r="FL248">
        <v>0</v>
      </c>
      <c r="FN248">
        <v>0</v>
      </c>
      <c r="FQ248">
        <v>0</v>
      </c>
      <c r="FS248" t="s">
        <v>462</v>
      </c>
      <c r="FU248" t="s">
        <v>274</v>
      </c>
      <c r="FV248" t="s">
        <v>777</v>
      </c>
      <c r="FW248" t="s">
        <v>431</v>
      </c>
      <c r="FX248" t="s">
        <v>432</v>
      </c>
      <c r="FY248">
        <v>0</v>
      </c>
      <c r="GA248">
        <v>31.2</v>
      </c>
      <c r="GB248">
        <v>-11</v>
      </c>
      <c r="GC248">
        <v>0</v>
      </c>
      <c r="GD248" t="s">
        <v>5434</v>
      </c>
      <c r="GE248" t="s">
        <v>355</v>
      </c>
      <c r="GF248">
        <v>0</v>
      </c>
      <c r="GG248" t="s">
        <v>257</v>
      </c>
      <c r="GJ248">
        <v>1</v>
      </c>
      <c r="GK248">
        <v>0</v>
      </c>
      <c r="GM248" t="s">
        <v>5435</v>
      </c>
      <c r="GO248">
        <v>2</v>
      </c>
      <c r="HA248" t="s">
        <v>5436</v>
      </c>
      <c r="HC248" t="s">
        <v>294</v>
      </c>
      <c r="HD248" t="s">
        <v>294</v>
      </c>
      <c r="HE248" t="s">
        <v>5437</v>
      </c>
      <c r="HF248">
        <v>0</v>
      </c>
      <c r="HG248">
        <v>11</v>
      </c>
      <c r="HH248">
        <v>20</v>
      </c>
      <c r="HI248" t="s">
        <v>275</v>
      </c>
      <c r="HL248">
        <v>1</v>
      </c>
      <c r="HV248">
        <v>0</v>
      </c>
      <c r="HW248">
        <v>-13</v>
      </c>
      <c r="HX248">
        <v>4033724</v>
      </c>
      <c r="HY248" t="s">
        <v>5438</v>
      </c>
      <c r="HZ248">
        <v>4033682</v>
      </c>
      <c r="IC248">
        <v>0</v>
      </c>
      <c r="ID248">
        <v>0</v>
      </c>
      <c r="IM248">
        <v>149</v>
      </c>
      <c r="IO248" t="s">
        <v>4918</v>
      </c>
      <c r="IQ248" t="s">
        <v>4918</v>
      </c>
      <c r="IU248">
        <v>4</v>
      </c>
      <c r="IV248">
        <f>IF(AND(Table1[[#This Row],[R/P]]="P",Table1[[#This Row],[PaRes]]&lt;&gt;"SCRBL",Table1[[#This Row],[PaRes]]&lt;&gt;"RUN",Table1[[#This Row],[Penalty]]&lt;&gt;1),1,0)</f>
        <v>0</v>
      </c>
      <c r="IW248">
        <f>IF(AND(Table1[[#This Row],[Pass Play]]=1,Table1[[#This Row],[PaRes]]&lt;&gt;"SAC"),1,0)</f>
        <v>0</v>
      </c>
      <c r="IX248">
        <f>IF(Table1[[#This Row],[PaRes]]="COM",1,0)</f>
        <v>0</v>
      </c>
      <c r="IY248">
        <f>IF(Table1[[#This Row],[Pass Play]]=1,Table1[[#This Row],[Gn]],0)</f>
        <v>0</v>
      </c>
      <c r="IZ248">
        <f>IF(AND(Table1[[#This Row],[Pass Play]]=1,Table1[[#This Row],[EFF]]="Y"),1,0)</f>
        <v>0</v>
      </c>
      <c r="JA248">
        <f>IF(AND(Table1[[#This Row],[Pass Play]]=1,Table1[[#This Row],[EFF]]="Y"),Table1[[#This Row],[Gn]],0)</f>
        <v>0</v>
      </c>
      <c r="JB248">
        <f>IF(AND(Table1[[#This Row],[Pass Play]]=1,Table1[[#This Row],[Gn]]&gt;=15),1,0)</f>
        <v>0</v>
      </c>
      <c r="JC248">
        <f>IF(AND(Table1[[#This Row],[Pass Play]]=1,Table1[[#This Row],[Big Play Passes]]=1),Table1[[#This Row],[Gn]],0)</f>
        <v>0</v>
      </c>
      <c r="JD248">
        <f>IF(AND(OR(Table1[[#This Row],[R/P]]="R",Table1[[#This Row],[PaRes]]="SCRBL",Table1[[#This Row],[PaRes]]="RUN"),Table1[[#This Row],[Penalty]]&lt;&gt;1),1,0)</f>
        <v>1</v>
      </c>
      <c r="JE248">
        <f>IF(Table1[[#This Row],[Rush Attempts]]=1,Table1[[#This Row],[Gn]],0)</f>
        <v>0</v>
      </c>
      <c r="JF248">
        <f>IF(AND(Table1[[#This Row],[Rush Attempts]]=1,Table1[[#This Row],[EFF]]="Y"),1,0)</f>
        <v>0</v>
      </c>
      <c r="JG248">
        <f>IF(AND(Table1[[#This Row],[Rush Attempts]]=1,Table1[[#This Row],[EFF]]="Y"),Table1[[#This Row],[Gn]],0)</f>
        <v>0</v>
      </c>
      <c r="JH248">
        <f>IF(AND(Table1[[#This Row],[Rush Attempts]]=1,Table1[[#This Row],[Gn]]&gt;=10),1,0)</f>
        <v>0</v>
      </c>
      <c r="JI248">
        <f>IF(AND(Table1[[#This Row],[Rush Attempts]]=1,Table1[[#This Row],[Big Play Run]]=1),Table1[[#This Row],[Gn]],0)</f>
        <v>0</v>
      </c>
      <c r="JJ248">
        <f>IF(Table1[[#This Row],[PaRes]]="SAC",1,0)</f>
        <v>0</v>
      </c>
      <c r="JK248">
        <f>IF(Table1[[#This Row],[Sacks]]=1,Table1[[#This Row],[Gn]],0)</f>
        <v>0</v>
      </c>
      <c r="JL248">
        <f>IF(Table1[[#This Row],[PaRes]]="INT",1,0)</f>
        <v>0</v>
      </c>
      <c r="JM248">
        <f>IF(Table1[[#This Row],[pff_PENALTY]]&lt;&gt;"",1,0)</f>
        <v>0</v>
      </c>
      <c r="JN248">
        <f>Table1[[#This Row],[pff_PENYARDS]]</f>
        <v>0</v>
      </c>
      <c r="JO248">
        <f>IF(Table1[[#This Row],[S/End]]="TD",1,0)</f>
        <v>0</v>
      </c>
      <c r="JP248">
        <f>IF(OR(Table1[[#This Row],[S/End]]="FGGD"),1,0)</f>
        <v>0</v>
      </c>
      <c r="JQ248">
        <f>IF(OR(Table1[[#This Row],[S/End]]="FUM",Table1[[#This Row],[S/End]]="INT"),1,0)</f>
        <v>0</v>
      </c>
      <c r="JR248">
        <f>IF(AND(Table1[[#This Row],[Touchdown]]=1,Table1[[#This Row],[Pass Play]]=1),1,0)</f>
        <v>0</v>
      </c>
      <c r="JS248">
        <f t="shared" si="11"/>
        <v>0</v>
      </c>
      <c r="JT248">
        <f>IF(AND(OR(Table1[[#This Row],[Pass Play]]=1,Table1[[#This Row],[Rush Attempts]]=1),Table1[[#This Row],[Dn]]=3),1,0)</f>
        <v>0</v>
      </c>
      <c r="JU248">
        <f>IF(AND(Table1[[#This Row],[3rd down attempt]]=1,Table1[[#This Row],[EFF]]="Y"),1,0)</f>
        <v>0</v>
      </c>
      <c r="JV248">
        <f>IF(AND(Table1[[#This Row],[3rd down attempt]]=1,Table1[[#This Row],[Dist]]&gt;=7),1,0)</f>
        <v>0</v>
      </c>
      <c r="JW248">
        <f>IF(AND(OR(Table1[[#This Row],[Pass Play]]=1,Table1[[#This Row],[Rush Attempts]]=1),Table1[[#This Row],[Dn]]=4),1,0)</f>
        <v>0</v>
      </c>
      <c r="JX248">
        <f>IF(AND(Table1[[#This Row],[4th down attempt]]=1,Table1[[#This Row],[EFF]]="Y"),1,0)</f>
        <v>0</v>
      </c>
      <c r="JY248">
        <f>IF(AND(OR(Table1[[#This Row],[Pass Play]]=1,Table1[[#This Row],[Rush Attempts]]=1),Table1[[#This Row],[FPos]]&gt;=0,Table1[[#This Row],[FPos]]&lt;=20),1,0)</f>
        <v>0</v>
      </c>
      <c r="JZ248">
        <f>IF(AND(OR(Table1[[#This Row],[Pass Play]]=1,Table1[[#This Row],[Rush Attempts]]=1),Table1[[#This Row],[Dist]]&lt;=Table1[[#This Row],[Gn]]),1,0)</f>
        <v>0</v>
      </c>
      <c r="KA248">
        <f>IF(Table1[[#This Row],[S/End]]&lt;&gt;"",1,0)</f>
        <v>0</v>
      </c>
      <c r="KB248">
        <f>IF(Table1[[#This Row],[S/End]]="TD",1,0)</f>
        <v>0</v>
      </c>
      <c r="KC248">
        <f>IF(Table1[[#This Row],[S/End]]="FGGD",1,0)</f>
        <v>0</v>
      </c>
      <c r="KD248">
        <f>IF(AND(OR(Table1[[#This Row],[Pass Play]]=1,Table1[[#This Row],[Rush Attempts]]=1),Table1[[#This Row],[Gn]]&lt;0),1,0)</f>
        <v>0</v>
      </c>
      <c r="KE248" s="375">
        <f>IF(AND(Table1[[#This Row],[pff_DRVENDPSN]]=3,Table1[[#This Row],[pff_DRVENDEVENT]]="PUNT"),1,0)</f>
        <v>1</v>
      </c>
    </row>
    <row r="249" spans="1:291" hidden="1">
      <c r="A249">
        <v>57</v>
      </c>
      <c r="B249">
        <v>2104</v>
      </c>
      <c r="C249" t="s">
        <v>14478</v>
      </c>
      <c r="D249">
        <v>4</v>
      </c>
      <c r="E249">
        <v>3</v>
      </c>
      <c r="F249">
        <v>4</v>
      </c>
      <c r="G249">
        <v>0</v>
      </c>
      <c r="H249">
        <v>-13</v>
      </c>
      <c r="J249" t="s">
        <v>298</v>
      </c>
      <c r="K249">
        <v>11</v>
      </c>
      <c r="L249" t="s">
        <v>4436</v>
      </c>
      <c r="M249" t="s">
        <v>1215</v>
      </c>
      <c r="N249" t="s">
        <v>827</v>
      </c>
      <c r="P249" t="s">
        <v>1216</v>
      </c>
      <c r="W249" t="s">
        <v>253</v>
      </c>
      <c r="X249" t="s">
        <v>5440</v>
      </c>
      <c r="Y249" t="s">
        <v>1232</v>
      </c>
      <c r="Z249" t="s">
        <v>5441</v>
      </c>
      <c r="AB249" t="s">
        <v>325</v>
      </c>
      <c r="AC249" t="s">
        <v>326</v>
      </c>
      <c r="AK249" t="s">
        <v>756</v>
      </c>
      <c r="AL249" t="s">
        <v>614</v>
      </c>
      <c r="AP249">
        <v>5</v>
      </c>
      <c r="AY249">
        <v>4</v>
      </c>
      <c r="BJ249" t="s">
        <v>274</v>
      </c>
      <c r="BQ249">
        <f t="shared" si="9"/>
        <v>1</v>
      </c>
      <c r="BR249">
        <f t="shared" si="10"/>
        <v>0</v>
      </c>
      <c r="BT249" t="s">
        <v>275</v>
      </c>
      <c r="BV249">
        <v>20</v>
      </c>
      <c r="BX249">
        <v>0</v>
      </c>
      <c r="BY249" t="s">
        <v>5442</v>
      </c>
      <c r="CA249">
        <v>0</v>
      </c>
      <c r="CD249" s="3">
        <v>0.49513888888888885</v>
      </c>
      <c r="CE249" t="s">
        <v>257</v>
      </c>
      <c r="CF249" t="s">
        <v>5443</v>
      </c>
      <c r="CG249">
        <v>8</v>
      </c>
      <c r="CI249" t="s">
        <v>331</v>
      </c>
      <c r="CJ249">
        <v>0</v>
      </c>
      <c r="CK249" t="s">
        <v>5444</v>
      </c>
      <c r="CL249" s="4">
        <v>38387</v>
      </c>
      <c r="CM249" t="s">
        <v>5445</v>
      </c>
      <c r="CN249" t="s">
        <v>5446</v>
      </c>
      <c r="CO249">
        <v>31</v>
      </c>
      <c r="CP249" t="s">
        <v>4821</v>
      </c>
      <c r="CQ249" t="s">
        <v>282</v>
      </c>
      <c r="CR249" t="s">
        <v>4290</v>
      </c>
      <c r="CU249" t="s">
        <v>5447</v>
      </c>
      <c r="CW249">
        <v>0</v>
      </c>
      <c r="CY249">
        <v>3</v>
      </c>
      <c r="CZ249" t="s">
        <v>614</v>
      </c>
      <c r="DA249">
        <v>-13</v>
      </c>
      <c r="DB249">
        <v>3</v>
      </c>
      <c r="DC249" t="s">
        <v>554</v>
      </c>
      <c r="DD249">
        <v>-7</v>
      </c>
      <c r="DK249">
        <v>0</v>
      </c>
      <c r="DL249" s="4">
        <v>44463</v>
      </c>
      <c r="DM249">
        <v>20177</v>
      </c>
      <c r="DN249">
        <v>2021</v>
      </c>
      <c r="DO249">
        <v>0</v>
      </c>
      <c r="DQ249">
        <v>79539</v>
      </c>
      <c r="DR249">
        <v>158</v>
      </c>
      <c r="DU249" t="s">
        <v>274</v>
      </c>
      <c r="DV249" t="s">
        <v>257</v>
      </c>
      <c r="DX249">
        <v>31</v>
      </c>
      <c r="DY249" t="s">
        <v>4290</v>
      </c>
      <c r="EB249" t="s">
        <v>2002</v>
      </c>
      <c r="EE249">
        <v>0</v>
      </c>
      <c r="EF249" t="s">
        <v>3233</v>
      </c>
      <c r="EG249" t="s">
        <v>383</v>
      </c>
      <c r="EH249">
        <v>0</v>
      </c>
      <c r="EI249" t="s">
        <v>1224</v>
      </c>
      <c r="EJ249" t="s">
        <v>340</v>
      </c>
      <c r="EK249" t="s">
        <v>1149</v>
      </c>
      <c r="EL249" t="s">
        <v>5448</v>
      </c>
      <c r="EM249" t="s">
        <v>5449</v>
      </c>
      <c r="EO249" t="s">
        <v>269</v>
      </c>
      <c r="EP249" t="s">
        <v>490</v>
      </c>
      <c r="EQ249">
        <v>0</v>
      </c>
      <c r="ER249" t="s">
        <v>491</v>
      </c>
      <c r="ET249" t="s">
        <v>5450</v>
      </c>
      <c r="EU249">
        <v>16</v>
      </c>
      <c r="EV249" t="s">
        <v>348</v>
      </c>
      <c r="EW249" t="s">
        <v>3431</v>
      </c>
      <c r="EX249" t="s">
        <v>709</v>
      </c>
      <c r="EY249" t="s">
        <v>351</v>
      </c>
      <c r="FB249" t="s">
        <v>3452</v>
      </c>
      <c r="FC249" t="s">
        <v>5451</v>
      </c>
      <c r="FE249">
        <v>0</v>
      </c>
      <c r="FF249">
        <v>3</v>
      </c>
      <c r="FJ249" t="s">
        <v>5452</v>
      </c>
      <c r="FL249">
        <v>0</v>
      </c>
      <c r="FN249">
        <v>0</v>
      </c>
      <c r="FQ249">
        <v>0</v>
      </c>
      <c r="FS249" t="s">
        <v>395</v>
      </c>
      <c r="FV249" t="s">
        <v>496</v>
      </c>
      <c r="FY249">
        <v>0</v>
      </c>
      <c r="GA249">
        <v>31.2</v>
      </c>
      <c r="GB249">
        <v>-11</v>
      </c>
      <c r="GC249">
        <v>0</v>
      </c>
      <c r="GE249" t="s">
        <v>355</v>
      </c>
      <c r="GF249">
        <v>1</v>
      </c>
      <c r="GI249">
        <v>2.2000000000000002</v>
      </c>
      <c r="GJ249">
        <v>0</v>
      </c>
      <c r="GK249">
        <v>0</v>
      </c>
      <c r="GM249" t="s">
        <v>5453</v>
      </c>
      <c r="GP249">
        <v>4</v>
      </c>
      <c r="GR249">
        <v>27</v>
      </c>
      <c r="HA249" t="s">
        <v>5454</v>
      </c>
      <c r="HC249" t="s">
        <v>294</v>
      </c>
      <c r="HD249" t="s">
        <v>313</v>
      </c>
      <c r="HE249" t="s">
        <v>5455</v>
      </c>
      <c r="HF249">
        <v>0</v>
      </c>
      <c r="HG249">
        <v>11</v>
      </c>
      <c r="HH249">
        <v>20</v>
      </c>
      <c r="HI249" t="s">
        <v>275</v>
      </c>
      <c r="HL249">
        <v>1</v>
      </c>
      <c r="HM249" t="s">
        <v>4312</v>
      </c>
      <c r="HN249" t="s">
        <v>4740</v>
      </c>
      <c r="HO249" t="s">
        <v>4299</v>
      </c>
      <c r="HP249" t="s">
        <v>5456</v>
      </c>
      <c r="HQ249" t="s">
        <v>5457</v>
      </c>
      <c r="HR249" t="s">
        <v>5458</v>
      </c>
      <c r="HT249" t="s">
        <v>1772</v>
      </c>
      <c r="HW249">
        <v>-13</v>
      </c>
      <c r="HX249">
        <v>4033758</v>
      </c>
      <c r="HZ249">
        <v>4033724</v>
      </c>
      <c r="IC249">
        <v>-1.5</v>
      </c>
      <c r="ID249">
        <v>1</v>
      </c>
      <c r="IM249">
        <v>150</v>
      </c>
      <c r="IU249">
        <v>4</v>
      </c>
      <c r="IV249">
        <f>IF(AND(Table1[[#This Row],[R/P]]="P",Table1[[#This Row],[PaRes]]&lt;&gt;"SCRBL",Table1[[#This Row],[PaRes]]&lt;&gt;"RUN",Table1[[#This Row],[Penalty]]&lt;&gt;1),1,0)</f>
        <v>1</v>
      </c>
      <c r="IW249">
        <f>IF(AND(Table1[[#This Row],[Pass Play]]=1,Table1[[#This Row],[PaRes]]&lt;&gt;"SAC"),1,0)</f>
        <v>1</v>
      </c>
      <c r="IX249">
        <f>IF(Table1[[#This Row],[PaRes]]="COM",1,0)</f>
        <v>0</v>
      </c>
      <c r="IY249">
        <f>IF(Table1[[#This Row],[Pass Play]]=1,Table1[[#This Row],[Gn]],0)</f>
        <v>0</v>
      </c>
      <c r="IZ249">
        <f>IF(AND(Table1[[#This Row],[Pass Play]]=1,Table1[[#This Row],[EFF]]="Y"),1,0)</f>
        <v>0</v>
      </c>
      <c r="JA249">
        <f>IF(AND(Table1[[#This Row],[Pass Play]]=1,Table1[[#This Row],[EFF]]="Y"),Table1[[#This Row],[Gn]],0)</f>
        <v>0</v>
      </c>
      <c r="JB249">
        <f>IF(AND(Table1[[#This Row],[Pass Play]]=1,Table1[[#This Row],[Gn]]&gt;=15),1,0)</f>
        <v>0</v>
      </c>
      <c r="JC249">
        <f>IF(AND(Table1[[#This Row],[Pass Play]]=1,Table1[[#This Row],[Big Play Passes]]=1),Table1[[#This Row],[Gn]],0)</f>
        <v>0</v>
      </c>
      <c r="JD249">
        <f>IF(AND(OR(Table1[[#This Row],[R/P]]="R",Table1[[#This Row],[PaRes]]="SCRBL",Table1[[#This Row],[PaRes]]="RUN"),Table1[[#This Row],[Penalty]]&lt;&gt;1),1,0)</f>
        <v>0</v>
      </c>
      <c r="JE249">
        <f>IF(Table1[[#This Row],[Rush Attempts]]=1,Table1[[#This Row],[Gn]],0)</f>
        <v>0</v>
      </c>
      <c r="JF249">
        <f>IF(AND(Table1[[#This Row],[Rush Attempts]]=1,Table1[[#This Row],[EFF]]="Y"),1,0)</f>
        <v>0</v>
      </c>
      <c r="JG249">
        <f>IF(AND(Table1[[#This Row],[Rush Attempts]]=1,Table1[[#This Row],[EFF]]="Y"),Table1[[#This Row],[Gn]],0)</f>
        <v>0</v>
      </c>
      <c r="JH249">
        <f>IF(AND(Table1[[#This Row],[Rush Attempts]]=1,Table1[[#This Row],[Gn]]&gt;=10),1,0)</f>
        <v>0</v>
      </c>
      <c r="JI249">
        <f>IF(AND(Table1[[#This Row],[Rush Attempts]]=1,Table1[[#This Row],[Big Play Run]]=1),Table1[[#This Row],[Gn]],0)</f>
        <v>0</v>
      </c>
      <c r="JJ249">
        <f>IF(Table1[[#This Row],[PaRes]]="SAC",1,0)</f>
        <v>0</v>
      </c>
      <c r="JK249">
        <f>IF(Table1[[#This Row],[Sacks]]=1,Table1[[#This Row],[Gn]],0)</f>
        <v>0</v>
      </c>
      <c r="JL249">
        <f>IF(Table1[[#This Row],[PaRes]]="INT",1,0)</f>
        <v>0</v>
      </c>
      <c r="JM249">
        <f>IF(Table1[[#This Row],[pff_PENALTY]]&lt;&gt;"",1,0)</f>
        <v>0</v>
      </c>
      <c r="JN249">
        <f>Table1[[#This Row],[pff_PENYARDS]]</f>
        <v>0</v>
      </c>
      <c r="JO249">
        <f>IF(Table1[[#This Row],[S/End]]="TD",1,0)</f>
        <v>0</v>
      </c>
      <c r="JP249">
        <f>IF(OR(Table1[[#This Row],[S/End]]="FGGD"),1,0)</f>
        <v>0</v>
      </c>
      <c r="JQ249">
        <f>IF(OR(Table1[[#This Row],[S/End]]="FUM",Table1[[#This Row],[S/End]]="INT"),1,0)</f>
        <v>0</v>
      </c>
      <c r="JR249">
        <f>IF(AND(Table1[[#This Row],[Touchdown]]=1,Table1[[#This Row],[Pass Play]]=1),1,0)</f>
        <v>0</v>
      </c>
      <c r="JS249">
        <f t="shared" si="11"/>
        <v>0</v>
      </c>
      <c r="JT249">
        <f>IF(AND(OR(Table1[[#This Row],[Pass Play]]=1,Table1[[#This Row],[Rush Attempts]]=1),Table1[[#This Row],[Dn]]=3),1,0)</f>
        <v>1</v>
      </c>
      <c r="JU249">
        <f>IF(AND(Table1[[#This Row],[3rd down attempt]]=1,Table1[[#This Row],[EFF]]="Y"),1,0)</f>
        <v>0</v>
      </c>
      <c r="JV249">
        <f>IF(AND(Table1[[#This Row],[3rd down attempt]]=1,Table1[[#This Row],[Dist]]&gt;=7),1,0)</f>
        <v>0</v>
      </c>
      <c r="JW249">
        <f>IF(AND(OR(Table1[[#This Row],[Pass Play]]=1,Table1[[#This Row],[Rush Attempts]]=1),Table1[[#This Row],[Dn]]=4),1,0)</f>
        <v>0</v>
      </c>
      <c r="JX249">
        <f>IF(AND(Table1[[#This Row],[4th down attempt]]=1,Table1[[#This Row],[EFF]]="Y"),1,0)</f>
        <v>0</v>
      </c>
      <c r="JY249">
        <f>IF(AND(OR(Table1[[#This Row],[Pass Play]]=1,Table1[[#This Row],[Rush Attempts]]=1),Table1[[#This Row],[FPos]]&gt;=0,Table1[[#This Row],[FPos]]&lt;=20),1,0)</f>
        <v>0</v>
      </c>
      <c r="JZ249">
        <f>IF(AND(OR(Table1[[#This Row],[Pass Play]]=1,Table1[[#This Row],[Rush Attempts]]=1),Table1[[#This Row],[Dist]]&lt;=Table1[[#This Row],[Gn]]),1,0)</f>
        <v>0</v>
      </c>
      <c r="KA249">
        <f>IF(Table1[[#This Row],[S/End]]&lt;&gt;"",1,0)</f>
        <v>1</v>
      </c>
      <c r="KB249">
        <f>IF(Table1[[#This Row],[S/End]]="TD",1,0)</f>
        <v>0</v>
      </c>
      <c r="KC249">
        <f>IF(Table1[[#This Row],[S/End]]="FGGD",1,0)</f>
        <v>0</v>
      </c>
      <c r="KD249">
        <f>IF(AND(OR(Table1[[#This Row],[Pass Play]]=1,Table1[[#This Row],[Rush Attempts]]=1),Table1[[#This Row],[Gn]]&lt;0),1,0)</f>
        <v>0</v>
      </c>
      <c r="KE249" s="375">
        <f>IF(AND(Table1[[#This Row],[pff_DRVENDPSN]]=3,Table1[[#This Row],[pff_DRVENDEVENT]]="PUNT"),1,0)</f>
        <v>1</v>
      </c>
    </row>
    <row r="250" spans="1:291" hidden="1">
      <c r="A250">
        <v>58</v>
      </c>
      <c r="B250">
        <v>2104</v>
      </c>
      <c r="C250" t="s">
        <v>14478</v>
      </c>
      <c r="D250">
        <v>4</v>
      </c>
      <c r="E250">
        <v>1</v>
      </c>
      <c r="F250">
        <v>10</v>
      </c>
      <c r="G250">
        <v>0</v>
      </c>
      <c r="H250">
        <v>-32</v>
      </c>
      <c r="I250" t="s">
        <v>253</v>
      </c>
      <c r="J250" t="s">
        <v>298</v>
      </c>
      <c r="K250">
        <v>11</v>
      </c>
      <c r="L250">
        <v>11</v>
      </c>
      <c r="M250" t="s">
        <v>5460</v>
      </c>
      <c r="N250" t="s">
        <v>1095</v>
      </c>
      <c r="P250" t="s">
        <v>1096</v>
      </c>
      <c r="T250" t="s">
        <v>5070</v>
      </c>
      <c r="W250" t="s">
        <v>253</v>
      </c>
      <c r="X250" t="s">
        <v>5461</v>
      </c>
      <c r="Y250" t="s">
        <v>370</v>
      </c>
      <c r="Z250" t="s">
        <v>5072</v>
      </c>
      <c r="AB250" t="s">
        <v>372</v>
      </c>
      <c r="AC250" t="s">
        <v>373</v>
      </c>
      <c r="AK250" t="s">
        <v>756</v>
      </c>
      <c r="AP250">
        <v>5</v>
      </c>
      <c r="BJ250" t="s">
        <v>274</v>
      </c>
      <c r="BQ250">
        <f t="shared" si="9"/>
        <v>2</v>
      </c>
      <c r="BR250">
        <f t="shared" si="10"/>
        <v>0</v>
      </c>
      <c r="BT250" t="s">
        <v>275</v>
      </c>
      <c r="BV250">
        <v>20</v>
      </c>
      <c r="BX250">
        <v>0</v>
      </c>
      <c r="BY250" t="s">
        <v>5462</v>
      </c>
      <c r="CA250">
        <v>0</v>
      </c>
      <c r="CD250" s="3">
        <v>0.2902777777777778</v>
      </c>
      <c r="CE250" t="s">
        <v>257</v>
      </c>
      <c r="CF250" t="s">
        <v>5463</v>
      </c>
      <c r="CG250">
        <v>7</v>
      </c>
      <c r="CI250" t="s">
        <v>331</v>
      </c>
      <c r="CJ250">
        <v>0</v>
      </c>
      <c r="CK250" t="s">
        <v>5464</v>
      </c>
      <c r="CL250" s="4">
        <v>38414</v>
      </c>
      <c r="CM250" t="s">
        <v>5465</v>
      </c>
      <c r="CN250" t="s">
        <v>5466</v>
      </c>
      <c r="CO250">
        <v>31</v>
      </c>
      <c r="CP250" t="s">
        <v>268</v>
      </c>
      <c r="CQ250" t="s">
        <v>282</v>
      </c>
      <c r="CR250" t="s">
        <v>4290</v>
      </c>
      <c r="CU250" t="s">
        <v>5467</v>
      </c>
      <c r="CW250">
        <v>0</v>
      </c>
      <c r="CY250">
        <v>1</v>
      </c>
      <c r="CZ250" t="s">
        <v>614</v>
      </c>
      <c r="DA250">
        <v>-20</v>
      </c>
      <c r="DB250">
        <v>3</v>
      </c>
      <c r="DC250" t="s">
        <v>2789</v>
      </c>
      <c r="DD250">
        <v>-32</v>
      </c>
      <c r="DK250">
        <v>0</v>
      </c>
      <c r="DL250" s="4">
        <v>44463</v>
      </c>
      <c r="DM250">
        <v>20177</v>
      </c>
      <c r="DN250">
        <v>2021</v>
      </c>
      <c r="DO250">
        <v>0</v>
      </c>
      <c r="DQ250">
        <v>79539</v>
      </c>
      <c r="DR250">
        <v>169</v>
      </c>
      <c r="DU250" t="s">
        <v>274</v>
      </c>
      <c r="DV250" t="s">
        <v>257</v>
      </c>
      <c r="DX250">
        <v>31</v>
      </c>
      <c r="DY250" t="s">
        <v>4290</v>
      </c>
      <c r="EB250" t="s">
        <v>2385</v>
      </c>
      <c r="EE250">
        <v>0</v>
      </c>
      <c r="EF250" t="s">
        <v>382</v>
      </c>
      <c r="EG250" t="s">
        <v>383</v>
      </c>
      <c r="EH250">
        <v>0</v>
      </c>
      <c r="EJ250" t="s">
        <v>340</v>
      </c>
      <c r="EK250" t="s">
        <v>1149</v>
      </c>
      <c r="EL250" t="s">
        <v>5468</v>
      </c>
      <c r="EM250" t="s">
        <v>5469</v>
      </c>
      <c r="EN250" t="s">
        <v>268</v>
      </c>
      <c r="EO250" t="s">
        <v>269</v>
      </c>
      <c r="EP250" t="s">
        <v>1110</v>
      </c>
      <c r="EQ250">
        <v>0</v>
      </c>
      <c r="ER250" t="s">
        <v>491</v>
      </c>
      <c r="ES250" t="s">
        <v>4312</v>
      </c>
      <c r="ET250" t="s">
        <v>5470</v>
      </c>
      <c r="EU250">
        <v>12</v>
      </c>
      <c r="EV250" t="s">
        <v>257</v>
      </c>
      <c r="EW250" t="s">
        <v>3431</v>
      </c>
      <c r="EX250" t="s">
        <v>395</v>
      </c>
      <c r="EY250" t="s">
        <v>492</v>
      </c>
      <c r="FB250" t="s">
        <v>1845</v>
      </c>
      <c r="FC250" t="s">
        <v>5471</v>
      </c>
      <c r="FE250">
        <v>1</v>
      </c>
      <c r="FF250">
        <v>17</v>
      </c>
      <c r="FL250">
        <v>0</v>
      </c>
      <c r="FN250">
        <v>1</v>
      </c>
      <c r="FQ250">
        <v>0</v>
      </c>
      <c r="FS250" t="s">
        <v>395</v>
      </c>
      <c r="FV250" t="s">
        <v>496</v>
      </c>
      <c r="FW250" t="s">
        <v>397</v>
      </c>
      <c r="FY250">
        <v>0</v>
      </c>
      <c r="GA250">
        <v>31.2</v>
      </c>
      <c r="GB250">
        <v>-11</v>
      </c>
      <c r="GC250">
        <v>0</v>
      </c>
      <c r="GD250" t="s">
        <v>1518</v>
      </c>
      <c r="GE250" t="s">
        <v>355</v>
      </c>
      <c r="GF250">
        <v>0</v>
      </c>
      <c r="GG250" t="s">
        <v>257</v>
      </c>
      <c r="GH250">
        <v>2.9</v>
      </c>
      <c r="GI250">
        <v>5.7</v>
      </c>
      <c r="GJ250">
        <v>0</v>
      </c>
      <c r="GK250">
        <v>0</v>
      </c>
      <c r="GM250" t="s">
        <v>5472</v>
      </c>
      <c r="GP250" t="s">
        <v>529</v>
      </c>
      <c r="GR250">
        <v>52</v>
      </c>
      <c r="HA250" t="s">
        <v>5473</v>
      </c>
      <c r="HC250" t="s">
        <v>313</v>
      </c>
      <c r="HD250" t="s">
        <v>294</v>
      </c>
      <c r="HF250">
        <v>0</v>
      </c>
      <c r="HG250">
        <v>11</v>
      </c>
      <c r="HH250">
        <v>20</v>
      </c>
      <c r="HI250" t="s">
        <v>275</v>
      </c>
      <c r="HK250" t="s">
        <v>492</v>
      </c>
      <c r="HL250">
        <v>4</v>
      </c>
      <c r="HM250" t="s">
        <v>4312</v>
      </c>
      <c r="HO250" t="s">
        <v>5474</v>
      </c>
      <c r="HP250" t="s">
        <v>5475</v>
      </c>
      <c r="HQ250" t="s">
        <v>5476</v>
      </c>
      <c r="HR250" t="s">
        <v>5477</v>
      </c>
      <c r="HT250" t="s">
        <v>5478</v>
      </c>
      <c r="HW250">
        <v>-32</v>
      </c>
      <c r="HX250">
        <v>4034218</v>
      </c>
      <c r="HY250" t="s">
        <v>4312</v>
      </c>
      <c r="HZ250">
        <v>4034204</v>
      </c>
      <c r="IC250">
        <v>0</v>
      </c>
      <c r="ID250">
        <v>0</v>
      </c>
      <c r="IM250">
        <v>161</v>
      </c>
      <c r="IU250">
        <v>4</v>
      </c>
      <c r="IV250">
        <f>IF(AND(Table1[[#This Row],[R/P]]="P",Table1[[#This Row],[PaRes]]&lt;&gt;"SCRBL",Table1[[#This Row],[PaRes]]&lt;&gt;"RUN",Table1[[#This Row],[Penalty]]&lt;&gt;1),1,0)</f>
        <v>1</v>
      </c>
      <c r="IW250">
        <f>IF(AND(Table1[[#This Row],[Pass Play]]=1,Table1[[#This Row],[PaRes]]&lt;&gt;"SAC"),1,0)</f>
        <v>1</v>
      </c>
      <c r="IX250">
        <f>IF(Table1[[#This Row],[PaRes]]="COM",1,0)</f>
        <v>0</v>
      </c>
      <c r="IY250">
        <f>IF(Table1[[#This Row],[Pass Play]]=1,Table1[[#This Row],[Gn]],0)</f>
        <v>0</v>
      </c>
      <c r="IZ250">
        <f>IF(AND(Table1[[#This Row],[Pass Play]]=1,Table1[[#This Row],[EFF]]="Y"),1,0)</f>
        <v>0</v>
      </c>
      <c r="JA250">
        <f>IF(AND(Table1[[#This Row],[Pass Play]]=1,Table1[[#This Row],[EFF]]="Y"),Table1[[#This Row],[Gn]],0)</f>
        <v>0</v>
      </c>
      <c r="JB250">
        <f>IF(AND(Table1[[#This Row],[Pass Play]]=1,Table1[[#This Row],[Gn]]&gt;=15),1,0)</f>
        <v>0</v>
      </c>
      <c r="JC250">
        <f>IF(AND(Table1[[#This Row],[Pass Play]]=1,Table1[[#This Row],[Big Play Passes]]=1),Table1[[#This Row],[Gn]],0)</f>
        <v>0</v>
      </c>
      <c r="JD250">
        <f>IF(AND(OR(Table1[[#This Row],[R/P]]="R",Table1[[#This Row],[PaRes]]="SCRBL",Table1[[#This Row],[PaRes]]="RUN"),Table1[[#This Row],[Penalty]]&lt;&gt;1),1,0)</f>
        <v>0</v>
      </c>
      <c r="JE250">
        <f>IF(Table1[[#This Row],[Rush Attempts]]=1,Table1[[#This Row],[Gn]],0)</f>
        <v>0</v>
      </c>
      <c r="JF250">
        <f>IF(AND(Table1[[#This Row],[Rush Attempts]]=1,Table1[[#This Row],[EFF]]="Y"),1,0)</f>
        <v>0</v>
      </c>
      <c r="JG250">
        <f>IF(AND(Table1[[#This Row],[Rush Attempts]]=1,Table1[[#This Row],[EFF]]="Y"),Table1[[#This Row],[Gn]],0)</f>
        <v>0</v>
      </c>
      <c r="JH250">
        <f>IF(AND(Table1[[#This Row],[Rush Attempts]]=1,Table1[[#This Row],[Gn]]&gt;=10),1,0)</f>
        <v>0</v>
      </c>
      <c r="JI250">
        <f>IF(AND(Table1[[#This Row],[Rush Attempts]]=1,Table1[[#This Row],[Big Play Run]]=1),Table1[[#This Row],[Gn]],0)</f>
        <v>0</v>
      </c>
      <c r="JJ250">
        <f>IF(Table1[[#This Row],[PaRes]]="SAC",1,0)</f>
        <v>0</v>
      </c>
      <c r="JK250">
        <f>IF(Table1[[#This Row],[Sacks]]=1,Table1[[#This Row],[Gn]],0)</f>
        <v>0</v>
      </c>
      <c r="JL250">
        <f>IF(Table1[[#This Row],[PaRes]]="INT",1,0)</f>
        <v>0</v>
      </c>
      <c r="JM250">
        <f>IF(Table1[[#This Row],[pff_PENALTY]]&lt;&gt;"",1,0)</f>
        <v>0</v>
      </c>
      <c r="JN250">
        <f>Table1[[#This Row],[pff_PENYARDS]]</f>
        <v>0</v>
      </c>
      <c r="JO250">
        <f>IF(Table1[[#This Row],[S/End]]="TD",1,0)</f>
        <v>0</v>
      </c>
      <c r="JP250">
        <f>IF(OR(Table1[[#This Row],[S/End]]="FGGD"),1,0)</f>
        <v>0</v>
      </c>
      <c r="JQ250">
        <f>IF(OR(Table1[[#This Row],[S/End]]="FUM",Table1[[#This Row],[S/End]]="INT"),1,0)</f>
        <v>0</v>
      </c>
      <c r="JR250">
        <f>IF(AND(Table1[[#This Row],[Touchdown]]=1,Table1[[#This Row],[Pass Play]]=1),1,0)</f>
        <v>0</v>
      </c>
      <c r="JS250">
        <f t="shared" si="11"/>
        <v>0</v>
      </c>
      <c r="JT250">
        <f>IF(AND(OR(Table1[[#This Row],[Pass Play]]=1,Table1[[#This Row],[Rush Attempts]]=1),Table1[[#This Row],[Dn]]=3),1,0)</f>
        <v>0</v>
      </c>
      <c r="JU250">
        <f>IF(AND(Table1[[#This Row],[3rd down attempt]]=1,Table1[[#This Row],[EFF]]="Y"),1,0)</f>
        <v>0</v>
      </c>
      <c r="JV250">
        <f>IF(AND(Table1[[#This Row],[3rd down attempt]]=1,Table1[[#This Row],[Dist]]&gt;=7),1,0)</f>
        <v>0</v>
      </c>
      <c r="JW250">
        <f>IF(AND(OR(Table1[[#This Row],[Pass Play]]=1,Table1[[#This Row],[Rush Attempts]]=1),Table1[[#This Row],[Dn]]=4),1,0)</f>
        <v>0</v>
      </c>
      <c r="JX250">
        <f>IF(AND(Table1[[#This Row],[4th down attempt]]=1,Table1[[#This Row],[EFF]]="Y"),1,0)</f>
        <v>0</v>
      </c>
      <c r="JY250">
        <f>IF(AND(OR(Table1[[#This Row],[Pass Play]]=1,Table1[[#This Row],[Rush Attempts]]=1),Table1[[#This Row],[FPos]]&gt;=0,Table1[[#This Row],[FPos]]&lt;=20),1,0)</f>
        <v>0</v>
      </c>
      <c r="JZ250">
        <f>IF(AND(OR(Table1[[#This Row],[Pass Play]]=1,Table1[[#This Row],[Rush Attempts]]=1),Table1[[#This Row],[Dist]]&lt;=Table1[[#This Row],[Gn]]),1,0)</f>
        <v>0</v>
      </c>
      <c r="KA250">
        <f>IF(Table1[[#This Row],[S/End]]&lt;&gt;"",1,0)</f>
        <v>0</v>
      </c>
      <c r="KB250">
        <f>IF(Table1[[#This Row],[S/End]]="TD",1,0)</f>
        <v>0</v>
      </c>
      <c r="KC250">
        <f>IF(Table1[[#This Row],[S/End]]="FGGD",1,0)</f>
        <v>0</v>
      </c>
      <c r="KD250">
        <f>IF(AND(OR(Table1[[#This Row],[Pass Play]]=1,Table1[[#This Row],[Rush Attempts]]=1),Table1[[#This Row],[Gn]]&lt;0),1,0)</f>
        <v>0</v>
      </c>
      <c r="KE250" s="375">
        <f>IF(AND(Table1[[#This Row],[pff_DRVENDPSN]]=3,Table1[[#This Row],[pff_DRVENDEVENT]]="PUNT"),1,0)</f>
        <v>1</v>
      </c>
    </row>
    <row r="251" spans="1:291" hidden="1">
      <c r="A251">
        <v>59</v>
      </c>
      <c r="B251">
        <v>2104</v>
      </c>
      <c r="C251" t="s">
        <v>14478</v>
      </c>
      <c r="D251">
        <v>4</v>
      </c>
      <c r="E251">
        <v>2</v>
      </c>
      <c r="F251">
        <v>10</v>
      </c>
      <c r="G251">
        <v>-12</v>
      </c>
      <c r="H251">
        <v>-32</v>
      </c>
      <c r="J251" t="s">
        <v>298</v>
      </c>
      <c r="K251">
        <v>11</v>
      </c>
      <c r="L251">
        <v>11</v>
      </c>
      <c r="M251" t="s">
        <v>2375</v>
      </c>
      <c r="N251" t="s">
        <v>978</v>
      </c>
      <c r="P251" t="s">
        <v>1750</v>
      </c>
      <c r="W251" t="s">
        <v>253</v>
      </c>
      <c r="X251" t="s">
        <v>5480</v>
      </c>
      <c r="Y251" t="s">
        <v>1232</v>
      </c>
      <c r="Z251" t="s">
        <v>1232</v>
      </c>
      <c r="AB251" t="s">
        <v>325</v>
      </c>
      <c r="AC251" t="s">
        <v>326</v>
      </c>
      <c r="AJ251">
        <v>5</v>
      </c>
      <c r="AK251" t="s">
        <v>668</v>
      </c>
      <c r="AP251">
        <v>5</v>
      </c>
      <c r="BJ251" t="s">
        <v>274</v>
      </c>
      <c r="BQ251">
        <f t="shared" si="9"/>
        <v>1</v>
      </c>
      <c r="BR251">
        <f t="shared" si="10"/>
        <v>0</v>
      </c>
      <c r="BT251" t="s">
        <v>275</v>
      </c>
      <c r="BV251">
        <v>20</v>
      </c>
      <c r="BX251">
        <v>0</v>
      </c>
      <c r="BY251" t="s">
        <v>5481</v>
      </c>
      <c r="CA251">
        <v>0</v>
      </c>
      <c r="CD251" s="3">
        <v>0.28472222222222221</v>
      </c>
      <c r="CE251" t="s">
        <v>294</v>
      </c>
      <c r="CF251" t="s">
        <v>5482</v>
      </c>
      <c r="CG251">
        <v>7</v>
      </c>
      <c r="CI251" t="s">
        <v>331</v>
      </c>
      <c r="CJ251">
        <v>0</v>
      </c>
      <c r="CK251" t="s">
        <v>5483</v>
      </c>
      <c r="CL251" s="4">
        <v>38414</v>
      </c>
      <c r="CM251" t="s">
        <v>5484</v>
      </c>
      <c r="CN251" t="s">
        <v>5485</v>
      </c>
      <c r="CO251">
        <v>31</v>
      </c>
      <c r="CQ251" t="s">
        <v>282</v>
      </c>
      <c r="CR251" t="s">
        <v>4290</v>
      </c>
      <c r="CU251" t="s">
        <v>5486</v>
      </c>
      <c r="CW251">
        <v>0</v>
      </c>
      <c r="CY251">
        <v>2</v>
      </c>
      <c r="CZ251" t="s">
        <v>614</v>
      </c>
      <c r="DA251">
        <v>-20</v>
      </c>
      <c r="DB251">
        <v>3</v>
      </c>
      <c r="DC251" t="s">
        <v>2789</v>
      </c>
      <c r="DD251">
        <v>-32</v>
      </c>
      <c r="DF251" t="s">
        <v>4376</v>
      </c>
      <c r="DG251" t="s">
        <v>4376</v>
      </c>
      <c r="DH251" t="s">
        <v>4859</v>
      </c>
      <c r="DI251" t="s">
        <v>1057</v>
      </c>
      <c r="DK251">
        <v>-12</v>
      </c>
      <c r="DL251" s="4">
        <v>44463</v>
      </c>
      <c r="DM251">
        <v>20177</v>
      </c>
      <c r="DN251">
        <v>2021</v>
      </c>
      <c r="DO251">
        <v>0</v>
      </c>
      <c r="DQ251">
        <v>79539</v>
      </c>
      <c r="DR251">
        <v>170</v>
      </c>
      <c r="DU251" t="s">
        <v>274</v>
      </c>
      <c r="DV251" t="s">
        <v>257</v>
      </c>
      <c r="DX251">
        <v>31</v>
      </c>
      <c r="DY251" t="s">
        <v>4290</v>
      </c>
      <c r="EA251" t="s">
        <v>4918</v>
      </c>
      <c r="EE251">
        <v>0</v>
      </c>
      <c r="EF251" t="s">
        <v>1840</v>
      </c>
      <c r="EG251" t="s">
        <v>383</v>
      </c>
      <c r="EH251">
        <v>0</v>
      </c>
      <c r="EJ251" t="s">
        <v>340</v>
      </c>
      <c r="EK251" t="s">
        <v>2554</v>
      </c>
      <c r="EL251" t="s">
        <v>5487</v>
      </c>
      <c r="EM251" t="s">
        <v>5488</v>
      </c>
      <c r="EN251" t="s">
        <v>1982</v>
      </c>
      <c r="EO251" t="s">
        <v>269</v>
      </c>
      <c r="EP251" t="s">
        <v>490</v>
      </c>
      <c r="EQ251">
        <v>0</v>
      </c>
      <c r="ER251" t="s">
        <v>491</v>
      </c>
      <c r="ET251" t="s">
        <v>5489</v>
      </c>
      <c r="EU251">
        <v>0</v>
      </c>
      <c r="EV251" t="s">
        <v>679</v>
      </c>
      <c r="EW251" t="s">
        <v>3431</v>
      </c>
      <c r="FC251" t="s">
        <v>5490</v>
      </c>
      <c r="FE251">
        <v>0</v>
      </c>
      <c r="FF251">
        <v>6</v>
      </c>
      <c r="FK251" t="s">
        <v>5491</v>
      </c>
      <c r="FL251">
        <v>0</v>
      </c>
      <c r="FN251">
        <v>1</v>
      </c>
      <c r="FO251" t="s">
        <v>5492</v>
      </c>
      <c r="FP251" t="s">
        <v>5268</v>
      </c>
      <c r="FQ251">
        <v>0</v>
      </c>
      <c r="FS251" t="s">
        <v>395</v>
      </c>
      <c r="FT251" t="s">
        <v>1029</v>
      </c>
      <c r="FV251" t="s">
        <v>496</v>
      </c>
      <c r="FY251">
        <v>0</v>
      </c>
      <c r="FZ251" t="s">
        <v>4376</v>
      </c>
      <c r="GA251">
        <v>31.2</v>
      </c>
      <c r="GB251">
        <v>-11</v>
      </c>
      <c r="GC251">
        <v>0</v>
      </c>
      <c r="GE251" t="s">
        <v>355</v>
      </c>
      <c r="GF251">
        <v>0</v>
      </c>
      <c r="GG251" t="s">
        <v>274</v>
      </c>
      <c r="GH251">
        <v>2.1</v>
      </c>
      <c r="GI251">
        <v>3.9</v>
      </c>
      <c r="GJ251">
        <v>0</v>
      </c>
      <c r="GK251">
        <v>0</v>
      </c>
      <c r="GM251" t="s">
        <v>5493</v>
      </c>
      <c r="GQ251" t="s">
        <v>685</v>
      </c>
      <c r="HA251" t="s">
        <v>5494</v>
      </c>
      <c r="HC251" t="s">
        <v>294</v>
      </c>
      <c r="HD251" t="s">
        <v>313</v>
      </c>
      <c r="HE251" t="s">
        <v>5268</v>
      </c>
      <c r="HF251">
        <v>0</v>
      </c>
      <c r="HG251">
        <v>11</v>
      </c>
      <c r="HH251">
        <v>20</v>
      </c>
      <c r="HI251" t="s">
        <v>275</v>
      </c>
      <c r="HL251">
        <v>3</v>
      </c>
      <c r="HO251" t="s">
        <v>5495</v>
      </c>
      <c r="HP251" t="s">
        <v>5496</v>
      </c>
      <c r="HQ251" t="s">
        <v>5497</v>
      </c>
      <c r="HR251" t="s">
        <v>5498</v>
      </c>
      <c r="HW251">
        <v>-20</v>
      </c>
      <c r="HX251">
        <v>4034257</v>
      </c>
      <c r="HY251" t="s">
        <v>5492</v>
      </c>
      <c r="HZ251">
        <v>4034218</v>
      </c>
      <c r="IC251">
        <v>-1.5</v>
      </c>
      <c r="ID251">
        <v>1</v>
      </c>
      <c r="IM251">
        <v>162</v>
      </c>
      <c r="IO251" t="s">
        <v>4376</v>
      </c>
      <c r="IU251">
        <v>4</v>
      </c>
      <c r="IV251">
        <f>IF(AND(Table1[[#This Row],[R/P]]="P",Table1[[#This Row],[PaRes]]&lt;&gt;"SCRBL",Table1[[#This Row],[PaRes]]&lt;&gt;"RUN",Table1[[#This Row],[Penalty]]&lt;&gt;1),1,0)</f>
        <v>1</v>
      </c>
      <c r="IW251">
        <f>IF(AND(Table1[[#This Row],[Pass Play]]=1,Table1[[#This Row],[PaRes]]&lt;&gt;"SAC"),1,0)</f>
        <v>0</v>
      </c>
      <c r="IX251">
        <f>IF(Table1[[#This Row],[PaRes]]="COM",1,0)</f>
        <v>0</v>
      </c>
      <c r="IY251">
        <f>IF(Table1[[#This Row],[Pass Play]]=1,Table1[[#This Row],[Gn]],0)</f>
        <v>-12</v>
      </c>
      <c r="IZ251">
        <f>IF(AND(Table1[[#This Row],[Pass Play]]=1,Table1[[#This Row],[EFF]]="Y"),1,0)</f>
        <v>0</v>
      </c>
      <c r="JA251">
        <f>IF(AND(Table1[[#This Row],[Pass Play]]=1,Table1[[#This Row],[EFF]]="Y"),Table1[[#This Row],[Gn]],0)</f>
        <v>0</v>
      </c>
      <c r="JB251">
        <f>IF(AND(Table1[[#This Row],[Pass Play]]=1,Table1[[#This Row],[Gn]]&gt;=15),1,0)</f>
        <v>0</v>
      </c>
      <c r="JC251">
        <f>IF(AND(Table1[[#This Row],[Pass Play]]=1,Table1[[#This Row],[Big Play Passes]]=1),Table1[[#This Row],[Gn]],0)</f>
        <v>0</v>
      </c>
      <c r="JD251">
        <f>IF(AND(OR(Table1[[#This Row],[R/P]]="R",Table1[[#This Row],[PaRes]]="SCRBL",Table1[[#This Row],[PaRes]]="RUN"),Table1[[#This Row],[Penalty]]&lt;&gt;1),1,0)</f>
        <v>0</v>
      </c>
      <c r="JE251">
        <f>IF(Table1[[#This Row],[Rush Attempts]]=1,Table1[[#This Row],[Gn]],0)</f>
        <v>0</v>
      </c>
      <c r="JF251">
        <f>IF(AND(Table1[[#This Row],[Rush Attempts]]=1,Table1[[#This Row],[EFF]]="Y"),1,0)</f>
        <v>0</v>
      </c>
      <c r="JG251">
        <f>IF(AND(Table1[[#This Row],[Rush Attempts]]=1,Table1[[#This Row],[EFF]]="Y"),Table1[[#This Row],[Gn]],0)</f>
        <v>0</v>
      </c>
      <c r="JH251">
        <f>IF(AND(Table1[[#This Row],[Rush Attempts]]=1,Table1[[#This Row],[Gn]]&gt;=10),1,0)</f>
        <v>0</v>
      </c>
      <c r="JI251">
        <f>IF(AND(Table1[[#This Row],[Rush Attempts]]=1,Table1[[#This Row],[Big Play Run]]=1),Table1[[#This Row],[Gn]],0)</f>
        <v>0</v>
      </c>
      <c r="JJ251">
        <f>IF(Table1[[#This Row],[PaRes]]="SAC",1,0)</f>
        <v>1</v>
      </c>
      <c r="JK251">
        <f>IF(Table1[[#This Row],[Sacks]]=1,Table1[[#This Row],[Gn]],0)</f>
        <v>-12</v>
      </c>
      <c r="JL251">
        <f>IF(Table1[[#This Row],[PaRes]]="INT",1,0)</f>
        <v>0</v>
      </c>
      <c r="JM251">
        <f>IF(Table1[[#This Row],[pff_PENALTY]]&lt;&gt;"",1,0)</f>
        <v>0</v>
      </c>
      <c r="JN251">
        <f>Table1[[#This Row],[pff_PENYARDS]]</f>
        <v>0</v>
      </c>
      <c r="JO251">
        <f>IF(Table1[[#This Row],[S/End]]="TD",1,0)</f>
        <v>0</v>
      </c>
      <c r="JP251">
        <f>IF(OR(Table1[[#This Row],[S/End]]="FGGD"),1,0)</f>
        <v>0</v>
      </c>
      <c r="JQ251">
        <f>IF(OR(Table1[[#This Row],[S/End]]="FUM",Table1[[#This Row],[S/End]]="INT"),1,0)</f>
        <v>0</v>
      </c>
      <c r="JR251">
        <f>IF(AND(Table1[[#This Row],[Touchdown]]=1,Table1[[#This Row],[Pass Play]]=1),1,0)</f>
        <v>0</v>
      </c>
      <c r="JS251">
        <f t="shared" si="11"/>
        <v>0</v>
      </c>
      <c r="JT251">
        <f>IF(AND(OR(Table1[[#This Row],[Pass Play]]=1,Table1[[#This Row],[Rush Attempts]]=1),Table1[[#This Row],[Dn]]=3),1,0)</f>
        <v>0</v>
      </c>
      <c r="JU251">
        <f>IF(AND(Table1[[#This Row],[3rd down attempt]]=1,Table1[[#This Row],[EFF]]="Y"),1,0)</f>
        <v>0</v>
      </c>
      <c r="JV251">
        <f>IF(AND(Table1[[#This Row],[3rd down attempt]]=1,Table1[[#This Row],[Dist]]&gt;=7),1,0)</f>
        <v>0</v>
      </c>
      <c r="JW251">
        <f>IF(AND(OR(Table1[[#This Row],[Pass Play]]=1,Table1[[#This Row],[Rush Attempts]]=1),Table1[[#This Row],[Dn]]=4),1,0)</f>
        <v>0</v>
      </c>
      <c r="JX251">
        <f>IF(AND(Table1[[#This Row],[4th down attempt]]=1,Table1[[#This Row],[EFF]]="Y"),1,0)</f>
        <v>0</v>
      </c>
      <c r="JY251">
        <f>IF(AND(OR(Table1[[#This Row],[Pass Play]]=1,Table1[[#This Row],[Rush Attempts]]=1),Table1[[#This Row],[FPos]]&gt;=0,Table1[[#This Row],[FPos]]&lt;=20),1,0)</f>
        <v>0</v>
      </c>
      <c r="JZ251">
        <f>IF(AND(OR(Table1[[#This Row],[Pass Play]]=1,Table1[[#This Row],[Rush Attempts]]=1),Table1[[#This Row],[Dist]]&lt;=Table1[[#This Row],[Gn]]),1,0)</f>
        <v>0</v>
      </c>
      <c r="KA251">
        <f>IF(Table1[[#This Row],[S/End]]&lt;&gt;"",1,0)</f>
        <v>0</v>
      </c>
      <c r="KB251">
        <f>IF(Table1[[#This Row],[S/End]]="TD",1,0)</f>
        <v>0</v>
      </c>
      <c r="KC251">
        <f>IF(Table1[[#This Row],[S/End]]="FGGD",1,0)</f>
        <v>0</v>
      </c>
      <c r="KD251">
        <f>IF(AND(OR(Table1[[#This Row],[Pass Play]]=1,Table1[[#This Row],[Rush Attempts]]=1),Table1[[#This Row],[Gn]]&lt;0),1,0)</f>
        <v>1</v>
      </c>
      <c r="KE251" s="375">
        <f>IF(AND(Table1[[#This Row],[pff_DRVENDPSN]]=3,Table1[[#This Row],[pff_DRVENDEVENT]]="PUNT"),1,0)</f>
        <v>1</v>
      </c>
    </row>
    <row r="252" spans="1:291" hidden="1">
      <c r="A252">
        <v>60</v>
      </c>
      <c r="B252">
        <v>2104</v>
      </c>
      <c r="C252" t="s">
        <v>14478</v>
      </c>
      <c r="D252">
        <v>4</v>
      </c>
      <c r="E252">
        <v>3</v>
      </c>
      <c r="F252">
        <v>22</v>
      </c>
      <c r="G252">
        <v>0</v>
      </c>
      <c r="H252">
        <v>-20</v>
      </c>
      <c r="J252" t="s">
        <v>298</v>
      </c>
      <c r="K252">
        <v>11</v>
      </c>
      <c r="L252" t="s">
        <v>5500</v>
      </c>
      <c r="M252" t="s">
        <v>5501</v>
      </c>
      <c r="N252" t="s">
        <v>827</v>
      </c>
      <c r="P252" t="s">
        <v>4637</v>
      </c>
      <c r="T252" t="s">
        <v>571</v>
      </c>
      <c r="W252" t="s">
        <v>253</v>
      </c>
      <c r="X252" t="s">
        <v>5502</v>
      </c>
      <c r="Y252" t="s">
        <v>1432</v>
      </c>
      <c r="Z252" t="s">
        <v>5503</v>
      </c>
      <c r="AB252" t="s">
        <v>666</v>
      </c>
      <c r="AC252" t="s">
        <v>667</v>
      </c>
      <c r="AK252" t="s">
        <v>756</v>
      </c>
      <c r="AL252" t="s">
        <v>614</v>
      </c>
      <c r="AP252">
        <v>5</v>
      </c>
      <c r="AY252">
        <v>4</v>
      </c>
      <c r="BJ252" t="s">
        <v>274</v>
      </c>
      <c r="BQ252">
        <f t="shared" si="9"/>
        <v>3</v>
      </c>
      <c r="BR252">
        <f t="shared" si="10"/>
        <v>0</v>
      </c>
      <c r="BT252" t="s">
        <v>275</v>
      </c>
      <c r="BV252">
        <v>20</v>
      </c>
      <c r="BX252">
        <v>0</v>
      </c>
      <c r="BY252" t="s">
        <v>5504</v>
      </c>
      <c r="BZ252" t="s">
        <v>5505</v>
      </c>
      <c r="CA252">
        <v>0</v>
      </c>
      <c r="CD252" s="3">
        <v>0.24861111111111112</v>
      </c>
      <c r="CE252" t="s">
        <v>257</v>
      </c>
      <c r="CF252" t="s">
        <v>5506</v>
      </c>
      <c r="CG252">
        <v>8</v>
      </c>
      <c r="CI252" t="s">
        <v>331</v>
      </c>
      <c r="CJ252">
        <v>0</v>
      </c>
      <c r="CK252" t="s">
        <v>5507</v>
      </c>
      <c r="CL252" s="4">
        <v>38387</v>
      </c>
      <c r="CM252" t="s">
        <v>5508</v>
      </c>
      <c r="CN252" t="s">
        <v>5509</v>
      </c>
      <c r="CO252">
        <v>31</v>
      </c>
      <c r="CP252" t="s">
        <v>5510</v>
      </c>
      <c r="CQ252" t="s">
        <v>282</v>
      </c>
      <c r="CR252" t="s">
        <v>4290</v>
      </c>
      <c r="CU252" t="s">
        <v>5511</v>
      </c>
      <c r="CW252">
        <v>0</v>
      </c>
      <c r="CY252">
        <v>3</v>
      </c>
      <c r="CZ252" t="s">
        <v>614</v>
      </c>
      <c r="DA252">
        <v>-20</v>
      </c>
      <c r="DB252">
        <v>3</v>
      </c>
      <c r="DC252" t="s">
        <v>2789</v>
      </c>
      <c r="DD252">
        <v>-32</v>
      </c>
      <c r="DK252">
        <v>0</v>
      </c>
      <c r="DL252" s="4">
        <v>44463</v>
      </c>
      <c r="DM252">
        <v>20177</v>
      </c>
      <c r="DN252">
        <v>2021</v>
      </c>
      <c r="DO252">
        <v>0</v>
      </c>
      <c r="DQ252">
        <v>79539</v>
      </c>
      <c r="DR252">
        <v>171</v>
      </c>
      <c r="DU252" t="s">
        <v>274</v>
      </c>
      <c r="DV252" t="s">
        <v>257</v>
      </c>
      <c r="DX252">
        <v>31</v>
      </c>
      <c r="DY252" t="s">
        <v>4290</v>
      </c>
      <c r="EB252" t="s">
        <v>2930</v>
      </c>
      <c r="EE252">
        <v>0</v>
      </c>
      <c r="EF252" t="s">
        <v>3233</v>
      </c>
      <c r="EG252" t="s">
        <v>383</v>
      </c>
      <c r="EH252">
        <v>0</v>
      </c>
      <c r="EI252" t="s">
        <v>1224</v>
      </c>
      <c r="EJ252" t="s">
        <v>340</v>
      </c>
      <c r="EK252" t="s">
        <v>5512</v>
      </c>
      <c r="EL252" t="s">
        <v>5513</v>
      </c>
      <c r="EM252" t="s">
        <v>5514</v>
      </c>
      <c r="EN252" t="s">
        <v>3894</v>
      </c>
      <c r="EO252" t="s">
        <v>269</v>
      </c>
      <c r="EP252" t="s">
        <v>2935</v>
      </c>
      <c r="EQ252">
        <v>0</v>
      </c>
      <c r="ER252" t="s">
        <v>491</v>
      </c>
      <c r="ET252" t="s">
        <v>3431</v>
      </c>
      <c r="EU252">
        <v>6</v>
      </c>
      <c r="EV252" t="s">
        <v>348</v>
      </c>
      <c r="EW252" t="s">
        <v>3431</v>
      </c>
      <c r="EX252" t="s">
        <v>709</v>
      </c>
      <c r="EY252" t="s">
        <v>351</v>
      </c>
      <c r="FB252" t="s">
        <v>4519</v>
      </c>
      <c r="FC252" t="s">
        <v>5515</v>
      </c>
      <c r="FE252">
        <v>0</v>
      </c>
      <c r="FF252">
        <v>5</v>
      </c>
      <c r="FJ252" t="s">
        <v>4983</v>
      </c>
      <c r="FL252">
        <v>0</v>
      </c>
      <c r="FN252">
        <v>0</v>
      </c>
      <c r="FQ252">
        <v>0</v>
      </c>
      <c r="FS252" t="s">
        <v>395</v>
      </c>
      <c r="FT252" t="s">
        <v>1029</v>
      </c>
      <c r="FV252" t="s">
        <v>496</v>
      </c>
      <c r="FY252">
        <v>0</v>
      </c>
      <c r="GA252">
        <v>31.2</v>
      </c>
      <c r="GB252">
        <v>-11</v>
      </c>
      <c r="GC252">
        <v>0</v>
      </c>
      <c r="GD252" t="s">
        <v>1206</v>
      </c>
      <c r="GE252" t="s">
        <v>355</v>
      </c>
      <c r="GF252">
        <v>0</v>
      </c>
      <c r="GI252">
        <v>2.8</v>
      </c>
      <c r="GJ252">
        <v>0</v>
      </c>
      <c r="GK252">
        <v>0</v>
      </c>
      <c r="GM252" t="s">
        <v>5516</v>
      </c>
      <c r="GP252">
        <v>4</v>
      </c>
      <c r="GR252">
        <v>27</v>
      </c>
      <c r="HA252" t="s">
        <v>5517</v>
      </c>
      <c r="HC252" t="s">
        <v>294</v>
      </c>
      <c r="HD252" t="s">
        <v>313</v>
      </c>
      <c r="HE252" t="s">
        <v>4859</v>
      </c>
      <c r="HF252">
        <v>0</v>
      </c>
      <c r="HG252">
        <v>11</v>
      </c>
      <c r="HH252">
        <v>20</v>
      </c>
      <c r="HI252" t="s">
        <v>275</v>
      </c>
      <c r="HL252">
        <v>1</v>
      </c>
      <c r="HM252" t="s">
        <v>4731</v>
      </c>
      <c r="HO252" t="s">
        <v>5474</v>
      </c>
      <c r="HP252" t="s">
        <v>5518</v>
      </c>
      <c r="HQ252" t="s">
        <v>5519</v>
      </c>
      <c r="HR252" t="s">
        <v>5520</v>
      </c>
      <c r="HT252" t="s">
        <v>5521</v>
      </c>
      <c r="HW252">
        <v>-20</v>
      </c>
      <c r="HX252">
        <v>4034305</v>
      </c>
      <c r="HZ252">
        <v>4034257</v>
      </c>
      <c r="IC252">
        <v>-0.5</v>
      </c>
      <c r="ID252">
        <v>1</v>
      </c>
      <c r="IM252">
        <v>163</v>
      </c>
      <c r="IU252">
        <v>4</v>
      </c>
      <c r="IV252">
        <f>IF(AND(Table1[[#This Row],[R/P]]="P",Table1[[#This Row],[PaRes]]&lt;&gt;"SCRBL",Table1[[#This Row],[PaRes]]&lt;&gt;"RUN",Table1[[#This Row],[Penalty]]&lt;&gt;1),1,0)</f>
        <v>1</v>
      </c>
      <c r="IW252">
        <f>IF(AND(Table1[[#This Row],[Pass Play]]=1,Table1[[#This Row],[PaRes]]&lt;&gt;"SAC"),1,0)</f>
        <v>1</v>
      </c>
      <c r="IX252">
        <f>IF(Table1[[#This Row],[PaRes]]="COM",1,0)</f>
        <v>0</v>
      </c>
      <c r="IY252">
        <f>IF(Table1[[#This Row],[Pass Play]]=1,Table1[[#This Row],[Gn]],0)</f>
        <v>0</v>
      </c>
      <c r="IZ252">
        <f>IF(AND(Table1[[#This Row],[Pass Play]]=1,Table1[[#This Row],[EFF]]="Y"),1,0)</f>
        <v>0</v>
      </c>
      <c r="JA252">
        <f>IF(AND(Table1[[#This Row],[Pass Play]]=1,Table1[[#This Row],[EFF]]="Y"),Table1[[#This Row],[Gn]],0)</f>
        <v>0</v>
      </c>
      <c r="JB252">
        <f>IF(AND(Table1[[#This Row],[Pass Play]]=1,Table1[[#This Row],[Gn]]&gt;=15),1,0)</f>
        <v>0</v>
      </c>
      <c r="JC252">
        <f>IF(AND(Table1[[#This Row],[Pass Play]]=1,Table1[[#This Row],[Big Play Passes]]=1),Table1[[#This Row],[Gn]],0)</f>
        <v>0</v>
      </c>
      <c r="JD252">
        <f>IF(AND(OR(Table1[[#This Row],[R/P]]="R",Table1[[#This Row],[PaRes]]="SCRBL",Table1[[#This Row],[PaRes]]="RUN"),Table1[[#This Row],[Penalty]]&lt;&gt;1),1,0)</f>
        <v>0</v>
      </c>
      <c r="JE252">
        <f>IF(Table1[[#This Row],[Rush Attempts]]=1,Table1[[#This Row],[Gn]],0)</f>
        <v>0</v>
      </c>
      <c r="JF252">
        <f>IF(AND(Table1[[#This Row],[Rush Attempts]]=1,Table1[[#This Row],[EFF]]="Y"),1,0)</f>
        <v>0</v>
      </c>
      <c r="JG252">
        <f>IF(AND(Table1[[#This Row],[Rush Attempts]]=1,Table1[[#This Row],[EFF]]="Y"),Table1[[#This Row],[Gn]],0)</f>
        <v>0</v>
      </c>
      <c r="JH252">
        <f>IF(AND(Table1[[#This Row],[Rush Attempts]]=1,Table1[[#This Row],[Gn]]&gt;=10),1,0)</f>
        <v>0</v>
      </c>
      <c r="JI252">
        <f>IF(AND(Table1[[#This Row],[Rush Attempts]]=1,Table1[[#This Row],[Big Play Run]]=1),Table1[[#This Row],[Gn]],0)</f>
        <v>0</v>
      </c>
      <c r="JJ252">
        <f>IF(Table1[[#This Row],[PaRes]]="SAC",1,0)</f>
        <v>0</v>
      </c>
      <c r="JK252">
        <f>IF(Table1[[#This Row],[Sacks]]=1,Table1[[#This Row],[Gn]],0)</f>
        <v>0</v>
      </c>
      <c r="JL252">
        <f>IF(Table1[[#This Row],[PaRes]]="INT",1,0)</f>
        <v>0</v>
      </c>
      <c r="JM252">
        <f>IF(Table1[[#This Row],[pff_PENALTY]]&lt;&gt;"",1,0)</f>
        <v>0</v>
      </c>
      <c r="JN252">
        <f>Table1[[#This Row],[pff_PENYARDS]]</f>
        <v>0</v>
      </c>
      <c r="JO252">
        <f>IF(Table1[[#This Row],[S/End]]="TD",1,0)</f>
        <v>0</v>
      </c>
      <c r="JP252">
        <f>IF(OR(Table1[[#This Row],[S/End]]="FGGD"),1,0)</f>
        <v>0</v>
      </c>
      <c r="JQ252">
        <f>IF(OR(Table1[[#This Row],[S/End]]="FUM",Table1[[#This Row],[S/End]]="INT"),1,0)</f>
        <v>0</v>
      </c>
      <c r="JR252">
        <f>IF(AND(Table1[[#This Row],[Touchdown]]=1,Table1[[#This Row],[Pass Play]]=1),1,0)</f>
        <v>0</v>
      </c>
      <c r="JS252">
        <f t="shared" si="11"/>
        <v>0</v>
      </c>
      <c r="JT252">
        <f>IF(AND(OR(Table1[[#This Row],[Pass Play]]=1,Table1[[#This Row],[Rush Attempts]]=1),Table1[[#This Row],[Dn]]=3),1,0)</f>
        <v>1</v>
      </c>
      <c r="JU252">
        <f>IF(AND(Table1[[#This Row],[3rd down attempt]]=1,Table1[[#This Row],[EFF]]="Y"),1,0)</f>
        <v>0</v>
      </c>
      <c r="JV252">
        <f>IF(AND(Table1[[#This Row],[3rd down attempt]]=1,Table1[[#This Row],[Dist]]&gt;=7),1,0)</f>
        <v>1</v>
      </c>
      <c r="JW252">
        <f>IF(AND(OR(Table1[[#This Row],[Pass Play]]=1,Table1[[#This Row],[Rush Attempts]]=1),Table1[[#This Row],[Dn]]=4),1,0)</f>
        <v>0</v>
      </c>
      <c r="JX252">
        <f>IF(AND(Table1[[#This Row],[4th down attempt]]=1,Table1[[#This Row],[EFF]]="Y"),1,0)</f>
        <v>0</v>
      </c>
      <c r="JY252">
        <f>IF(AND(OR(Table1[[#This Row],[Pass Play]]=1,Table1[[#This Row],[Rush Attempts]]=1),Table1[[#This Row],[FPos]]&gt;=0,Table1[[#This Row],[FPos]]&lt;=20),1,0)</f>
        <v>0</v>
      </c>
      <c r="JZ252">
        <f>IF(AND(OR(Table1[[#This Row],[Pass Play]]=1,Table1[[#This Row],[Rush Attempts]]=1),Table1[[#This Row],[Dist]]&lt;=Table1[[#This Row],[Gn]]),1,0)</f>
        <v>0</v>
      </c>
      <c r="KA252">
        <f>IF(Table1[[#This Row],[S/End]]&lt;&gt;"",1,0)</f>
        <v>1</v>
      </c>
      <c r="KB252">
        <f>IF(Table1[[#This Row],[S/End]]="TD",1,0)</f>
        <v>0</v>
      </c>
      <c r="KC252">
        <f>IF(Table1[[#This Row],[S/End]]="FGGD",1,0)</f>
        <v>0</v>
      </c>
      <c r="KD252">
        <f>IF(AND(OR(Table1[[#This Row],[Pass Play]]=1,Table1[[#This Row],[Rush Attempts]]=1),Table1[[#This Row],[Gn]]&lt;0),1,0)</f>
        <v>0</v>
      </c>
      <c r="KE252" s="375">
        <f>IF(AND(Table1[[#This Row],[pff_DRVENDPSN]]=3,Table1[[#This Row],[pff_DRVENDEVENT]]="PUNT"),1,0)</f>
        <v>1</v>
      </c>
    </row>
    <row r="253" spans="1:291" hidden="1">
      <c r="A253">
        <v>1</v>
      </c>
      <c r="B253">
        <v>2105</v>
      </c>
      <c r="C253" t="s">
        <v>14479</v>
      </c>
      <c r="D253">
        <v>1</v>
      </c>
      <c r="E253">
        <v>1</v>
      </c>
      <c r="F253">
        <v>10</v>
      </c>
      <c r="G253">
        <v>7</v>
      </c>
      <c r="H253">
        <v>-27</v>
      </c>
      <c r="I253" t="s">
        <v>253</v>
      </c>
      <c r="J253" t="s">
        <v>254</v>
      </c>
      <c r="K253">
        <v>12</v>
      </c>
      <c r="L253">
        <v>12</v>
      </c>
      <c r="M253" t="s">
        <v>5523</v>
      </c>
      <c r="N253" t="s">
        <v>1163</v>
      </c>
      <c r="P253" t="s">
        <v>1162</v>
      </c>
      <c r="W253" t="s">
        <v>257</v>
      </c>
      <c r="X253" t="s">
        <v>5524</v>
      </c>
      <c r="AE253" t="s">
        <v>573</v>
      </c>
      <c r="AF253" t="s">
        <v>2590</v>
      </c>
      <c r="AG253" t="s">
        <v>5524</v>
      </c>
      <c r="AH253" t="s">
        <v>274</v>
      </c>
      <c r="AJ253">
        <v>22</v>
      </c>
      <c r="AP253">
        <v>7</v>
      </c>
      <c r="BJ253" t="s">
        <v>257</v>
      </c>
      <c r="BQ253">
        <f t="shared" si="9"/>
        <v>0</v>
      </c>
      <c r="BR253">
        <f t="shared" si="10"/>
        <v>3</v>
      </c>
      <c r="BT253" t="s">
        <v>5525</v>
      </c>
      <c r="BV253">
        <v>0</v>
      </c>
      <c r="BX253">
        <v>0</v>
      </c>
      <c r="BY253" t="s">
        <v>5526</v>
      </c>
      <c r="CD253" s="3">
        <v>0.62222222222222223</v>
      </c>
      <c r="CF253" t="s">
        <v>5527</v>
      </c>
      <c r="CJ253">
        <v>0</v>
      </c>
      <c r="CK253" t="s">
        <v>5528</v>
      </c>
      <c r="CL253" s="4">
        <v>38414</v>
      </c>
      <c r="CM253" t="s">
        <v>5529</v>
      </c>
      <c r="CN253" t="s">
        <v>5530</v>
      </c>
      <c r="CO253">
        <v>0</v>
      </c>
      <c r="CP253" t="s">
        <v>268</v>
      </c>
      <c r="CQ253" t="s">
        <v>269</v>
      </c>
      <c r="CR253" t="s">
        <v>5525</v>
      </c>
      <c r="CU253" t="s">
        <v>5531</v>
      </c>
      <c r="CW253">
        <v>0</v>
      </c>
      <c r="CY253">
        <v>1</v>
      </c>
      <c r="CZ253" t="s">
        <v>2209</v>
      </c>
      <c r="DA253">
        <v>-19</v>
      </c>
      <c r="DB253">
        <v>13</v>
      </c>
      <c r="DC253" t="s">
        <v>1953</v>
      </c>
      <c r="DD253">
        <v>-27</v>
      </c>
      <c r="DF253" t="s">
        <v>5532</v>
      </c>
      <c r="DK253">
        <v>7</v>
      </c>
      <c r="DL253" s="4">
        <v>44470</v>
      </c>
      <c r="DM253">
        <v>20248</v>
      </c>
      <c r="DN253">
        <v>2021</v>
      </c>
      <c r="DO253">
        <v>0</v>
      </c>
      <c r="DQ253">
        <v>79809</v>
      </c>
      <c r="DR253">
        <v>3</v>
      </c>
      <c r="DU253" t="s">
        <v>257</v>
      </c>
      <c r="DV253" t="s">
        <v>274</v>
      </c>
      <c r="DX253">
        <v>0</v>
      </c>
      <c r="DY253" t="s">
        <v>275</v>
      </c>
      <c r="EE253">
        <v>0</v>
      </c>
      <c r="EF253" t="s">
        <v>2581</v>
      </c>
      <c r="EG253" t="s">
        <v>422</v>
      </c>
      <c r="EH253">
        <v>0</v>
      </c>
      <c r="EJ253" t="s">
        <v>454</v>
      </c>
      <c r="EK253" t="s">
        <v>2889</v>
      </c>
      <c r="EL253" t="s">
        <v>5533</v>
      </c>
      <c r="EM253" t="s">
        <v>5534</v>
      </c>
      <c r="EN253" t="s">
        <v>268</v>
      </c>
      <c r="EO253" t="s">
        <v>282</v>
      </c>
      <c r="EP253" t="s">
        <v>3331</v>
      </c>
      <c r="EQ253">
        <v>1</v>
      </c>
      <c r="ET253" t="s">
        <v>5535</v>
      </c>
      <c r="FE253">
        <v>0</v>
      </c>
      <c r="FF253">
        <v>13</v>
      </c>
      <c r="FG253" t="s">
        <v>285</v>
      </c>
      <c r="FI253" t="s">
        <v>285</v>
      </c>
      <c r="FJ253" t="s">
        <v>5536</v>
      </c>
      <c r="FL253">
        <v>0</v>
      </c>
      <c r="FN253">
        <v>0</v>
      </c>
      <c r="FQ253">
        <v>0</v>
      </c>
      <c r="FS253" t="s">
        <v>462</v>
      </c>
      <c r="FU253" t="s">
        <v>274</v>
      </c>
      <c r="FV253" t="s">
        <v>777</v>
      </c>
      <c r="FW253" t="s">
        <v>431</v>
      </c>
      <c r="FX253" t="s">
        <v>432</v>
      </c>
      <c r="FY253">
        <v>0</v>
      </c>
      <c r="GA253">
        <v>0</v>
      </c>
      <c r="GB253">
        <v>0</v>
      </c>
      <c r="GC253">
        <v>0</v>
      </c>
      <c r="GE253" t="s">
        <v>355</v>
      </c>
      <c r="GF253">
        <v>0</v>
      </c>
      <c r="GG253" t="s">
        <v>1179</v>
      </c>
      <c r="GJ253">
        <v>0</v>
      </c>
      <c r="GK253">
        <v>0</v>
      </c>
      <c r="GM253" t="s">
        <v>5537</v>
      </c>
      <c r="GO253">
        <v>6</v>
      </c>
      <c r="HA253" t="s">
        <v>5538</v>
      </c>
      <c r="HB253" t="s">
        <v>5532</v>
      </c>
      <c r="HC253" t="s">
        <v>313</v>
      </c>
      <c r="HD253" t="s">
        <v>313</v>
      </c>
      <c r="HE253" t="s">
        <v>5539</v>
      </c>
      <c r="HF253">
        <v>0</v>
      </c>
      <c r="HG253">
        <v>12</v>
      </c>
      <c r="HH253">
        <v>0</v>
      </c>
      <c r="HI253" t="s">
        <v>275</v>
      </c>
      <c r="HL253">
        <v>4</v>
      </c>
      <c r="HW253">
        <v>-34</v>
      </c>
      <c r="HX253">
        <v>4055557</v>
      </c>
      <c r="HY253" t="s">
        <v>5540</v>
      </c>
      <c r="HZ253">
        <v>4055297</v>
      </c>
      <c r="IC253">
        <v>0</v>
      </c>
      <c r="ID253">
        <v>0</v>
      </c>
      <c r="IM253">
        <v>2</v>
      </c>
      <c r="IQ253" t="s">
        <v>5541</v>
      </c>
      <c r="IU253">
        <v>5</v>
      </c>
      <c r="IV253">
        <f>IF(AND(Table1[[#This Row],[R/P]]="P",Table1[[#This Row],[PaRes]]&lt;&gt;"SCRBL",Table1[[#This Row],[PaRes]]&lt;&gt;"RUN",Table1[[#This Row],[Penalty]]&lt;&gt;1),1,0)</f>
        <v>0</v>
      </c>
      <c r="IW253">
        <f>IF(AND(Table1[[#This Row],[Pass Play]]=1,Table1[[#This Row],[PaRes]]&lt;&gt;"SAC"),1,0)</f>
        <v>0</v>
      </c>
      <c r="IX253">
        <f>IF(Table1[[#This Row],[PaRes]]="COM",1,0)</f>
        <v>0</v>
      </c>
      <c r="IY253">
        <f>IF(Table1[[#This Row],[Pass Play]]=1,Table1[[#This Row],[Gn]],0)</f>
        <v>0</v>
      </c>
      <c r="IZ253">
        <f>IF(AND(Table1[[#This Row],[Pass Play]]=1,Table1[[#This Row],[EFF]]="Y"),1,0)</f>
        <v>0</v>
      </c>
      <c r="JA253">
        <f>IF(AND(Table1[[#This Row],[Pass Play]]=1,Table1[[#This Row],[EFF]]="Y"),Table1[[#This Row],[Gn]],0)</f>
        <v>0</v>
      </c>
      <c r="JB253">
        <f>IF(AND(Table1[[#This Row],[Pass Play]]=1,Table1[[#This Row],[Gn]]&gt;=15),1,0)</f>
        <v>0</v>
      </c>
      <c r="JC253">
        <f>IF(AND(Table1[[#This Row],[Pass Play]]=1,Table1[[#This Row],[Big Play Passes]]=1),Table1[[#This Row],[Gn]],0)</f>
        <v>0</v>
      </c>
      <c r="JD253">
        <f>IF(AND(OR(Table1[[#This Row],[R/P]]="R",Table1[[#This Row],[PaRes]]="SCRBL",Table1[[#This Row],[PaRes]]="RUN"),Table1[[#This Row],[Penalty]]&lt;&gt;1),1,0)</f>
        <v>1</v>
      </c>
      <c r="JE253">
        <f>IF(Table1[[#This Row],[Rush Attempts]]=1,Table1[[#This Row],[Gn]],0)</f>
        <v>7</v>
      </c>
      <c r="JF253">
        <f>IF(AND(Table1[[#This Row],[Rush Attempts]]=1,Table1[[#This Row],[EFF]]="Y"),1,0)</f>
        <v>1</v>
      </c>
      <c r="JG253">
        <f>IF(AND(Table1[[#This Row],[Rush Attempts]]=1,Table1[[#This Row],[EFF]]="Y"),Table1[[#This Row],[Gn]],0)</f>
        <v>7</v>
      </c>
      <c r="JH253">
        <f>IF(AND(Table1[[#This Row],[Rush Attempts]]=1,Table1[[#This Row],[Gn]]&gt;=10),1,0)</f>
        <v>0</v>
      </c>
      <c r="JI253">
        <f>IF(AND(Table1[[#This Row],[Rush Attempts]]=1,Table1[[#This Row],[Big Play Run]]=1),Table1[[#This Row],[Gn]],0)</f>
        <v>0</v>
      </c>
      <c r="JJ253">
        <f>IF(Table1[[#This Row],[PaRes]]="SAC",1,0)</f>
        <v>0</v>
      </c>
      <c r="JK253">
        <f>IF(Table1[[#This Row],[Sacks]]=1,Table1[[#This Row],[Gn]],0)</f>
        <v>0</v>
      </c>
      <c r="JL253">
        <f>IF(Table1[[#This Row],[PaRes]]="INT",1,0)</f>
        <v>0</v>
      </c>
      <c r="JM253">
        <f>IF(Table1[[#This Row],[pff_PENALTY]]&lt;&gt;"",1,0)</f>
        <v>0</v>
      </c>
      <c r="JN253">
        <f>Table1[[#This Row],[pff_PENYARDS]]</f>
        <v>0</v>
      </c>
      <c r="JO253">
        <f>IF(Table1[[#This Row],[S/End]]="TD",1,0)</f>
        <v>0</v>
      </c>
      <c r="JP253">
        <f>IF(OR(Table1[[#This Row],[S/End]]="FGGD"),1,0)</f>
        <v>0</v>
      </c>
      <c r="JQ253">
        <f>IF(OR(Table1[[#This Row],[S/End]]="FUM",Table1[[#This Row],[S/End]]="INT"),1,0)</f>
        <v>0</v>
      </c>
      <c r="JR253">
        <f>IF(AND(Table1[[#This Row],[Touchdown]]=1,Table1[[#This Row],[Pass Play]]=1),1,0)</f>
        <v>0</v>
      </c>
      <c r="JS253">
        <f t="shared" si="11"/>
        <v>0</v>
      </c>
      <c r="JT253">
        <f>IF(AND(OR(Table1[[#This Row],[Pass Play]]=1,Table1[[#This Row],[Rush Attempts]]=1),Table1[[#This Row],[Dn]]=3),1,0)</f>
        <v>0</v>
      </c>
      <c r="JU253">
        <f>IF(AND(Table1[[#This Row],[3rd down attempt]]=1,Table1[[#This Row],[EFF]]="Y"),1,0)</f>
        <v>0</v>
      </c>
      <c r="JV253">
        <f>IF(AND(Table1[[#This Row],[3rd down attempt]]=1,Table1[[#This Row],[Dist]]&gt;=7),1,0)</f>
        <v>0</v>
      </c>
      <c r="JW253">
        <f>IF(AND(OR(Table1[[#This Row],[Pass Play]]=1,Table1[[#This Row],[Rush Attempts]]=1),Table1[[#This Row],[Dn]]=4),1,0)</f>
        <v>0</v>
      </c>
      <c r="JX253">
        <f>IF(AND(Table1[[#This Row],[4th down attempt]]=1,Table1[[#This Row],[EFF]]="Y"),1,0)</f>
        <v>0</v>
      </c>
      <c r="JY253">
        <f>IF(AND(OR(Table1[[#This Row],[Pass Play]]=1,Table1[[#This Row],[Rush Attempts]]=1),Table1[[#This Row],[FPos]]&gt;=0,Table1[[#This Row],[FPos]]&lt;=20),1,0)</f>
        <v>0</v>
      </c>
      <c r="JZ253">
        <f>IF(AND(OR(Table1[[#This Row],[Pass Play]]=1,Table1[[#This Row],[Rush Attempts]]=1),Table1[[#This Row],[Dist]]&lt;=Table1[[#This Row],[Gn]]),1,0)</f>
        <v>0</v>
      </c>
      <c r="KA253">
        <f>IF(Table1[[#This Row],[S/End]]&lt;&gt;"",1,0)</f>
        <v>0</v>
      </c>
      <c r="KB253">
        <f>IF(Table1[[#This Row],[S/End]]="TD",1,0)</f>
        <v>0</v>
      </c>
      <c r="KC253">
        <f>IF(Table1[[#This Row],[S/End]]="FGGD",1,0)</f>
        <v>0</v>
      </c>
      <c r="KD253">
        <f>IF(AND(OR(Table1[[#This Row],[Pass Play]]=1,Table1[[#This Row],[Rush Attempts]]=1),Table1[[#This Row],[Gn]]&lt;0),1,0)</f>
        <v>0</v>
      </c>
      <c r="KE253" s="375">
        <f>IF(AND(Table1[[#This Row],[pff_DRVENDPSN]]=3,Table1[[#This Row],[pff_DRVENDEVENT]]="PUNT"),1,0)</f>
        <v>0</v>
      </c>
    </row>
    <row r="254" spans="1:291" hidden="1">
      <c r="A254">
        <v>2</v>
      </c>
      <c r="B254">
        <v>2105</v>
      </c>
      <c r="C254" t="s">
        <v>14479</v>
      </c>
      <c r="D254">
        <v>1</v>
      </c>
      <c r="E254">
        <v>2</v>
      </c>
      <c r="F254">
        <v>3</v>
      </c>
      <c r="G254">
        <v>0</v>
      </c>
      <c r="H254">
        <v>-34</v>
      </c>
      <c r="J254" t="s">
        <v>298</v>
      </c>
      <c r="K254">
        <v>11</v>
      </c>
      <c r="L254" t="s">
        <v>471</v>
      </c>
      <c r="M254" t="s">
        <v>721</v>
      </c>
      <c r="N254" t="s">
        <v>319</v>
      </c>
      <c r="P254" t="s">
        <v>722</v>
      </c>
      <c r="W254" t="s">
        <v>253</v>
      </c>
      <c r="X254" t="s">
        <v>5543</v>
      </c>
      <c r="Y254" t="s">
        <v>4639</v>
      </c>
      <c r="Z254" t="s">
        <v>5544</v>
      </c>
      <c r="AB254" t="s">
        <v>325</v>
      </c>
      <c r="AC254" t="s">
        <v>326</v>
      </c>
      <c r="AK254" t="s">
        <v>726</v>
      </c>
      <c r="AP254">
        <v>7</v>
      </c>
      <c r="BJ254" t="s">
        <v>257</v>
      </c>
      <c r="BQ254">
        <f t="shared" si="9"/>
        <v>3</v>
      </c>
      <c r="BR254">
        <f t="shared" si="10"/>
        <v>0</v>
      </c>
      <c r="BT254" t="s">
        <v>5525</v>
      </c>
      <c r="BV254">
        <v>0</v>
      </c>
      <c r="BX254">
        <v>0</v>
      </c>
      <c r="BY254" t="s">
        <v>5545</v>
      </c>
      <c r="CA254">
        <v>1</v>
      </c>
      <c r="CD254" s="3">
        <v>0.59722222222222221</v>
      </c>
      <c r="CE254" t="s">
        <v>274</v>
      </c>
      <c r="CF254" t="s">
        <v>5546</v>
      </c>
      <c r="CG254">
        <v>9</v>
      </c>
      <c r="CI254" t="s">
        <v>331</v>
      </c>
      <c r="CJ254">
        <v>0</v>
      </c>
      <c r="CK254" t="s">
        <v>5547</v>
      </c>
      <c r="CL254" s="4">
        <v>38414</v>
      </c>
      <c r="CM254" t="s">
        <v>5548</v>
      </c>
      <c r="CN254" t="s">
        <v>5549</v>
      </c>
      <c r="CO254">
        <v>0</v>
      </c>
      <c r="CQ254" t="s">
        <v>282</v>
      </c>
      <c r="CR254" t="s">
        <v>5525</v>
      </c>
      <c r="CU254" t="s">
        <v>5550</v>
      </c>
      <c r="CW254">
        <v>0</v>
      </c>
      <c r="CY254">
        <v>2</v>
      </c>
      <c r="CZ254" t="s">
        <v>2209</v>
      </c>
      <c r="DA254">
        <v>-19</v>
      </c>
      <c r="DB254">
        <v>13</v>
      </c>
      <c r="DC254" t="s">
        <v>1953</v>
      </c>
      <c r="DD254">
        <v>-27</v>
      </c>
      <c r="DK254">
        <v>0</v>
      </c>
      <c r="DL254" s="4">
        <v>44470</v>
      </c>
      <c r="DM254">
        <v>20248</v>
      </c>
      <c r="DN254">
        <v>2021</v>
      </c>
      <c r="DO254">
        <v>0</v>
      </c>
      <c r="DQ254">
        <v>79809</v>
      </c>
      <c r="DR254">
        <v>4</v>
      </c>
      <c r="DU254" t="s">
        <v>257</v>
      </c>
      <c r="DV254" t="s">
        <v>274</v>
      </c>
      <c r="DX254">
        <v>0</v>
      </c>
      <c r="DY254" t="s">
        <v>275</v>
      </c>
      <c r="EA254" t="s">
        <v>5551</v>
      </c>
      <c r="EB254" t="s">
        <v>735</v>
      </c>
      <c r="EE254">
        <v>0</v>
      </c>
      <c r="EF254" t="s">
        <v>736</v>
      </c>
      <c r="EG254" t="s">
        <v>338</v>
      </c>
      <c r="EH254">
        <v>0</v>
      </c>
      <c r="EI254" t="s">
        <v>737</v>
      </c>
      <c r="EJ254" t="s">
        <v>340</v>
      </c>
      <c r="EK254" t="s">
        <v>486</v>
      </c>
      <c r="EL254" t="s">
        <v>5552</v>
      </c>
      <c r="EM254" t="s">
        <v>5553</v>
      </c>
      <c r="EN254" t="s">
        <v>649</v>
      </c>
      <c r="EO254" t="s">
        <v>269</v>
      </c>
      <c r="EP254" t="s">
        <v>490</v>
      </c>
      <c r="EQ254">
        <v>0</v>
      </c>
      <c r="ER254" t="s">
        <v>491</v>
      </c>
      <c r="ET254" t="s">
        <v>5554</v>
      </c>
      <c r="EU254">
        <v>3</v>
      </c>
      <c r="EV254" t="s">
        <v>348</v>
      </c>
      <c r="EW254" t="s">
        <v>349</v>
      </c>
      <c r="EX254" t="s">
        <v>2977</v>
      </c>
      <c r="EY254" t="s">
        <v>492</v>
      </c>
      <c r="FB254" t="s">
        <v>4652</v>
      </c>
      <c r="FC254" t="s">
        <v>5555</v>
      </c>
      <c r="FE254">
        <v>0</v>
      </c>
      <c r="FF254">
        <v>10</v>
      </c>
      <c r="FK254" t="s">
        <v>5556</v>
      </c>
      <c r="FL254">
        <v>0</v>
      </c>
      <c r="FN254">
        <v>0</v>
      </c>
      <c r="FO254" t="s">
        <v>5551</v>
      </c>
      <c r="FP254" t="s">
        <v>1057</v>
      </c>
      <c r="FQ254">
        <v>0</v>
      </c>
      <c r="FS254" t="s">
        <v>354</v>
      </c>
      <c r="FY254">
        <v>0</v>
      </c>
      <c r="GA254">
        <v>0</v>
      </c>
      <c r="GB254">
        <v>0</v>
      </c>
      <c r="GC254">
        <v>0</v>
      </c>
      <c r="GE254" t="s">
        <v>355</v>
      </c>
      <c r="GF254">
        <v>1</v>
      </c>
      <c r="GH254">
        <v>2.4</v>
      </c>
      <c r="GI254">
        <v>2.5</v>
      </c>
      <c r="GJ254">
        <v>0</v>
      </c>
      <c r="GK254">
        <v>0</v>
      </c>
      <c r="GM254" t="s">
        <v>5557</v>
      </c>
      <c r="GP254" t="s">
        <v>713</v>
      </c>
      <c r="GQ254" t="s">
        <v>779</v>
      </c>
      <c r="GR254">
        <v>40</v>
      </c>
      <c r="HA254" t="s">
        <v>5558</v>
      </c>
      <c r="HC254" t="s">
        <v>294</v>
      </c>
      <c r="HD254" t="s">
        <v>313</v>
      </c>
      <c r="HE254" t="s">
        <v>4168</v>
      </c>
      <c r="HF254">
        <v>0</v>
      </c>
      <c r="HG254">
        <v>11</v>
      </c>
      <c r="HH254">
        <v>0</v>
      </c>
      <c r="HI254" t="s">
        <v>275</v>
      </c>
      <c r="HL254">
        <v>3</v>
      </c>
      <c r="HM254" t="s">
        <v>5532</v>
      </c>
      <c r="HO254" t="s">
        <v>5559</v>
      </c>
      <c r="HP254" t="s">
        <v>5560</v>
      </c>
      <c r="HQ254" t="s">
        <v>5561</v>
      </c>
      <c r="HR254" t="s">
        <v>5562</v>
      </c>
      <c r="HT254" t="s">
        <v>5563</v>
      </c>
      <c r="HW254">
        <v>-34</v>
      </c>
      <c r="HX254">
        <v>4055587</v>
      </c>
      <c r="HY254" t="s">
        <v>5551</v>
      </c>
      <c r="HZ254">
        <v>4055557</v>
      </c>
      <c r="IC254">
        <v>0</v>
      </c>
      <c r="ID254">
        <v>0</v>
      </c>
      <c r="IM254">
        <v>3</v>
      </c>
      <c r="IU254">
        <v>5</v>
      </c>
      <c r="IV254">
        <f>IF(AND(Table1[[#This Row],[R/P]]="P",Table1[[#This Row],[PaRes]]&lt;&gt;"SCRBL",Table1[[#This Row],[PaRes]]&lt;&gt;"RUN",Table1[[#This Row],[Penalty]]&lt;&gt;1),1,0)</f>
        <v>1</v>
      </c>
      <c r="IW254">
        <f>IF(AND(Table1[[#This Row],[Pass Play]]=1,Table1[[#This Row],[PaRes]]&lt;&gt;"SAC"),1,0)</f>
        <v>1</v>
      </c>
      <c r="IX254">
        <f>IF(Table1[[#This Row],[PaRes]]="COM",1,0)</f>
        <v>0</v>
      </c>
      <c r="IY254">
        <f>IF(Table1[[#This Row],[Pass Play]]=1,Table1[[#This Row],[Gn]],0)</f>
        <v>0</v>
      </c>
      <c r="IZ254">
        <f>IF(AND(Table1[[#This Row],[Pass Play]]=1,Table1[[#This Row],[EFF]]="Y"),1,0)</f>
        <v>0</v>
      </c>
      <c r="JA254">
        <f>IF(AND(Table1[[#This Row],[Pass Play]]=1,Table1[[#This Row],[EFF]]="Y"),Table1[[#This Row],[Gn]],0)</f>
        <v>0</v>
      </c>
      <c r="JB254">
        <f>IF(AND(Table1[[#This Row],[Pass Play]]=1,Table1[[#This Row],[Gn]]&gt;=15),1,0)</f>
        <v>0</v>
      </c>
      <c r="JC254">
        <f>IF(AND(Table1[[#This Row],[Pass Play]]=1,Table1[[#This Row],[Big Play Passes]]=1),Table1[[#This Row],[Gn]],0)</f>
        <v>0</v>
      </c>
      <c r="JD254">
        <f>IF(AND(OR(Table1[[#This Row],[R/P]]="R",Table1[[#This Row],[PaRes]]="SCRBL",Table1[[#This Row],[PaRes]]="RUN"),Table1[[#This Row],[Penalty]]&lt;&gt;1),1,0)</f>
        <v>0</v>
      </c>
      <c r="JE254">
        <f>IF(Table1[[#This Row],[Rush Attempts]]=1,Table1[[#This Row],[Gn]],0)</f>
        <v>0</v>
      </c>
      <c r="JF254">
        <f>IF(AND(Table1[[#This Row],[Rush Attempts]]=1,Table1[[#This Row],[EFF]]="Y"),1,0)</f>
        <v>0</v>
      </c>
      <c r="JG254">
        <f>IF(AND(Table1[[#This Row],[Rush Attempts]]=1,Table1[[#This Row],[EFF]]="Y"),Table1[[#This Row],[Gn]],0)</f>
        <v>0</v>
      </c>
      <c r="JH254">
        <f>IF(AND(Table1[[#This Row],[Rush Attempts]]=1,Table1[[#This Row],[Gn]]&gt;=10),1,0)</f>
        <v>0</v>
      </c>
      <c r="JI254">
        <f>IF(AND(Table1[[#This Row],[Rush Attempts]]=1,Table1[[#This Row],[Big Play Run]]=1),Table1[[#This Row],[Gn]],0)</f>
        <v>0</v>
      </c>
      <c r="JJ254">
        <f>IF(Table1[[#This Row],[PaRes]]="SAC",1,0)</f>
        <v>0</v>
      </c>
      <c r="JK254">
        <f>IF(Table1[[#This Row],[Sacks]]=1,Table1[[#This Row],[Gn]],0)</f>
        <v>0</v>
      </c>
      <c r="JL254">
        <f>IF(Table1[[#This Row],[PaRes]]="INT",1,0)</f>
        <v>0</v>
      </c>
      <c r="JM254">
        <f>IF(Table1[[#This Row],[pff_PENALTY]]&lt;&gt;"",1,0)</f>
        <v>0</v>
      </c>
      <c r="JN254">
        <f>Table1[[#This Row],[pff_PENYARDS]]</f>
        <v>0</v>
      </c>
      <c r="JO254">
        <f>IF(Table1[[#This Row],[S/End]]="TD",1,0)</f>
        <v>0</v>
      </c>
      <c r="JP254">
        <f>IF(OR(Table1[[#This Row],[S/End]]="FGGD"),1,0)</f>
        <v>0</v>
      </c>
      <c r="JQ254">
        <f>IF(OR(Table1[[#This Row],[S/End]]="FUM",Table1[[#This Row],[S/End]]="INT"),1,0)</f>
        <v>0</v>
      </c>
      <c r="JR254">
        <f>IF(AND(Table1[[#This Row],[Touchdown]]=1,Table1[[#This Row],[Pass Play]]=1),1,0)</f>
        <v>0</v>
      </c>
      <c r="JS254">
        <f t="shared" si="11"/>
        <v>0</v>
      </c>
      <c r="JT254">
        <f>IF(AND(OR(Table1[[#This Row],[Pass Play]]=1,Table1[[#This Row],[Rush Attempts]]=1),Table1[[#This Row],[Dn]]=3),1,0)</f>
        <v>0</v>
      </c>
      <c r="JU254">
        <f>IF(AND(Table1[[#This Row],[3rd down attempt]]=1,Table1[[#This Row],[EFF]]="Y"),1,0)</f>
        <v>0</v>
      </c>
      <c r="JV254">
        <f>IF(AND(Table1[[#This Row],[3rd down attempt]]=1,Table1[[#This Row],[Dist]]&gt;=7),1,0)</f>
        <v>0</v>
      </c>
      <c r="JW254">
        <f>IF(AND(OR(Table1[[#This Row],[Pass Play]]=1,Table1[[#This Row],[Rush Attempts]]=1),Table1[[#This Row],[Dn]]=4),1,0)</f>
        <v>0</v>
      </c>
      <c r="JX254">
        <f>IF(AND(Table1[[#This Row],[4th down attempt]]=1,Table1[[#This Row],[EFF]]="Y"),1,0)</f>
        <v>0</v>
      </c>
      <c r="JY254">
        <f>IF(AND(OR(Table1[[#This Row],[Pass Play]]=1,Table1[[#This Row],[Rush Attempts]]=1),Table1[[#This Row],[FPos]]&gt;=0,Table1[[#This Row],[FPos]]&lt;=20),1,0)</f>
        <v>0</v>
      </c>
      <c r="JZ254">
        <f>IF(AND(OR(Table1[[#This Row],[Pass Play]]=1,Table1[[#This Row],[Rush Attempts]]=1),Table1[[#This Row],[Dist]]&lt;=Table1[[#This Row],[Gn]]),1,0)</f>
        <v>0</v>
      </c>
      <c r="KA254">
        <f>IF(Table1[[#This Row],[S/End]]&lt;&gt;"",1,0)</f>
        <v>0</v>
      </c>
      <c r="KB254">
        <f>IF(Table1[[#This Row],[S/End]]="TD",1,0)</f>
        <v>0</v>
      </c>
      <c r="KC254">
        <f>IF(Table1[[#This Row],[S/End]]="FGGD",1,0)</f>
        <v>0</v>
      </c>
      <c r="KD254">
        <f>IF(AND(OR(Table1[[#This Row],[Pass Play]]=1,Table1[[#This Row],[Rush Attempts]]=1),Table1[[#This Row],[Gn]]&lt;0),1,0)</f>
        <v>0</v>
      </c>
      <c r="KE254" s="375">
        <f>IF(AND(Table1[[#This Row],[pff_DRVENDPSN]]=3,Table1[[#This Row],[pff_DRVENDEVENT]]="PUNT"),1,0)</f>
        <v>0</v>
      </c>
    </row>
    <row r="255" spans="1:291" hidden="1">
      <c r="A255">
        <v>3</v>
      </c>
      <c r="B255">
        <v>2105</v>
      </c>
      <c r="C255" t="s">
        <v>14479</v>
      </c>
      <c r="D255">
        <v>1</v>
      </c>
      <c r="E255">
        <v>3</v>
      </c>
      <c r="F255">
        <v>3</v>
      </c>
      <c r="G255">
        <v>5</v>
      </c>
      <c r="H255">
        <v>-34</v>
      </c>
      <c r="J255" t="s">
        <v>254</v>
      </c>
      <c r="K255">
        <v>11</v>
      </c>
      <c r="L255" t="s">
        <v>471</v>
      </c>
      <c r="M255" t="s">
        <v>721</v>
      </c>
      <c r="N255" t="s">
        <v>319</v>
      </c>
      <c r="P255" t="s">
        <v>722</v>
      </c>
      <c r="W255" t="s">
        <v>253</v>
      </c>
      <c r="X255" t="s">
        <v>5565</v>
      </c>
      <c r="Y255" t="s">
        <v>5566</v>
      </c>
      <c r="Z255" t="s">
        <v>5567</v>
      </c>
      <c r="AB255" t="s">
        <v>325</v>
      </c>
      <c r="AC255" t="s">
        <v>326</v>
      </c>
      <c r="AJ255">
        <v>22</v>
      </c>
      <c r="AK255" t="s">
        <v>327</v>
      </c>
      <c r="AP255">
        <v>7</v>
      </c>
      <c r="AY255">
        <v>4</v>
      </c>
      <c r="BJ255" t="s">
        <v>257</v>
      </c>
      <c r="BQ255">
        <f t="shared" si="9"/>
        <v>1</v>
      </c>
      <c r="BR255">
        <f t="shared" si="10"/>
        <v>0</v>
      </c>
      <c r="BT255" t="s">
        <v>5525</v>
      </c>
      <c r="BV255">
        <v>0</v>
      </c>
      <c r="BX255">
        <v>0</v>
      </c>
      <c r="BY255" t="s">
        <v>5568</v>
      </c>
      <c r="CA255">
        <v>1</v>
      </c>
      <c r="CD255" s="3">
        <v>0.59375</v>
      </c>
      <c r="CE255" t="s">
        <v>274</v>
      </c>
      <c r="CF255" t="s">
        <v>5569</v>
      </c>
      <c r="CG255">
        <v>7</v>
      </c>
      <c r="CI255" t="s">
        <v>331</v>
      </c>
      <c r="CJ255">
        <v>0</v>
      </c>
      <c r="CK255" t="s">
        <v>5570</v>
      </c>
      <c r="CL255" s="4">
        <v>38414</v>
      </c>
      <c r="CM255" t="s">
        <v>5548</v>
      </c>
      <c r="CN255" t="s">
        <v>5571</v>
      </c>
      <c r="CO255">
        <v>0</v>
      </c>
      <c r="CQ255" t="s">
        <v>269</v>
      </c>
      <c r="CR255" t="s">
        <v>5525</v>
      </c>
      <c r="CU255" t="s">
        <v>5572</v>
      </c>
      <c r="CW255">
        <v>0</v>
      </c>
      <c r="CY255">
        <v>3</v>
      </c>
      <c r="CZ255" t="s">
        <v>2209</v>
      </c>
      <c r="DA255">
        <v>-19</v>
      </c>
      <c r="DB255">
        <v>13</v>
      </c>
      <c r="DC255" t="s">
        <v>1953</v>
      </c>
      <c r="DD255">
        <v>-27</v>
      </c>
      <c r="DF255" t="s">
        <v>5532</v>
      </c>
      <c r="DK255">
        <v>5</v>
      </c>
      <c r="DL255" s="4">
        <v>44470</v>
      </c>
      <c r="DM255">
        <v>20248</v>
      </c>
      <c r="DN255">
        <v>2021</v>
      </c>
      <c r="DO255">
        <v>0</v>
      </c>
      <c r="DQ255">
        <v>79809</v>
      </c>
      <c r="DR255">
        <v>5</v>
      </c>
      <c r="DU255" t="s">
        <v>257</v>
      </c>
      <c r="DV255" t="s">
        <v>274</v>
      </c>
      <c r="DX255">
        <v>0</v>
      </c>
      <c r="DY255" t="s">
        <v>275</v>
      </c>
      <c r="EE255">
        <v>0</v>
      </c>
      <c r="EF255" t="s">
        <v>736</v>
      </c>
      <c r="EG255" t="s">
        <v>338</v>
      </c>
      <c r="EH255">
        <v>0</v>
      </c>
      <c r="EI255" t="s">
        <v>737</v>
      </c>
      <c r="EJ255" t="s">
        <v>340</v>
      </c>
      <c r="EK255" t="s">
        <v>486</v>
      </c>
      <c r="EL255" t="s">
        <v>5552</v>
      </c>
      <c r="EM255" t="s">
        <v>5573</v>
      </c>
      <c r="EO255" t="s">
        <v>282</v>
      </c>
      <c r="EP255" t="s">
        <v>490</v>
      </c>
      <c r="EQ255">
        <v>0</v>
      </c>
      <c r="ER255" t="s">
        <v>491</v>
      </c>
      <c r="ET255" t="s">
        <v>5574</v>
      </c>
      <c r="EU255">
        <v>5</v>
      </c>
      <c r="EV255" t="s">
        <v>257</v>
      </c>
      <c r="EW255" t="s">
        <v>349</v>
      </c>
      <c r="EX255" t="s">
        <v>2977</v>
      </c>
      <c r="EY255" t="s">
        <v>492</v>
      </c>
      <c r="FB255" t="s">
        <v>269</v>
      </c>
      <c r="FC255" t="s">
        <v>5555</v>
      </c>
      <c r="FE255">
        <v>0</v>
      </c>
      <c r="FF255">
        <v>3</v>
      </c>
      <c r="FJ255" t="s">
        <v>5575</v>
      </c>
      <c r="FK255" t="s">
        <v>5576</v>
      </c>
      <c r="FL255">
        <v>0</v>
      </c>
      <c r="FN255">
        <v>0</v>
      </c>
      <c r="FQ255">
        <v>0</v>
      </c>
      <c r="FS255" t="s">
        <v>354</v>
      </c>
      <c r="FY255">
        <v>0</v>
      </c>
      <c r="GA255">
        <v>0</v>
      </c>
      <c r="GB255">
        <v>0</v>
      </c>
      <c r="GC255">
        <v>0</v>
      </c>
      <c r="GE255" t="s">
        <v>355</v>
      </c>
      <c r="GF255">
        <v>1</v>
      </c>
      <c r="GI255">
        <v>1.8</v>
      </c>
      <c r="GJ255">
        <v>0</v>
      </c>
      <c r="GK255">
        <v>0</v>
      </c>
      <c r="GM255" t="s">
        <v>5577</v>
      </c>
      <c r="GN255">
        <v>0</v>
      </c>
      <c r="GO255">
        <v>0</v>
      </c>
      <c r="GP255" t="s">
        <v>499</v>
      </c>
      <c r="GR255">
        <v>49</v>
      </c>
      <c r="HA255" t="s">
        <v>5558</v>
      </c>
      <c r="HC255" t="s">
        <v>294</v>
      </c>
      <c r="HD255" t="s">
        <v>313</v>
      </c>
      <c r="HE255" t="s">
        <v>5578</v>
      </c>
      <c r="HF255">
        <v>0</v>
      </c>
      <c r="HG255">
        <v>11</v>
      </c>
      <c r="HH255">
        <v>0</v>
      </c>
      <c r="HI255" t="s">
        <v>275</v>
      </c>
      <c r="HL255">
        <v>1</v>
      </c>
      <c r="HM255" t="s">
        <v>5532</v>
      </c>
      <c r="HO255" t="s">
        <v>5559</v>
      </c>
      <c r="HP255" t="s">
        <v>5579</v>
      </c>
      <c r="HQ255" t="s">
        <v>5580</v>
      </c>
      <c r="HR255" t="s">
        <v>5581</v>
      </c>
      <c r="HT255" t="s">
        <v>2985</v>
      </c>
      <c r="HW255">
        <v>-39</v>
      </c>
      <c r="HX255">
        <v>4055612</v>
      </c>
      <c r="HY255" t="s">
        <v>5582</v>
      </c>
      <c r="HZ255">
        <v>4055587</v>
      </c>
      <c r="IC255">
        <v>0.5</v>
      </c>
      <c r="ID255">
        <v>1</v>
      </c>
      <c r="IM255">
        <v>4</v>
      </c>
      <c r="IQ255" t="s">
        <v>5532</v>
      </c>
      <c r="IU255">
        <v>5</v>
      </c>
      <c r="IV255">
        <f>IF(AND(Table1[[#This Row],[R/P]]="P",Table1[[#This Row],[PaRes]]&lt;&gt;"SCRBL",Table1[[#This Row],[PaRes]]&lt;&gt;"RUN",Table1[[#This Row],[Penalty]]&lt;&gt;1),1,0)</f>
        <v>1</v>
      </c>
      <c r="IW255">
        <f>IF(AND(Table1[[#This Row],[Pass Play]]=1,Table1[[#This Row],[PaRes]]&lt;&gt;"SAC"),1,0)</f>
        <v>1</v>
      </c>
      <c r="IX255">
        <f>IF(Table1[[#This Row],[PaRes]]="COM",1,0)</f>
        <v>1</v>
      </c>
      <c r="IY255">
        <f>IF(Table1[[#This Row],[Pass Play]]=1,Table1[[#This Row],[Gn]],0)</f>
        <v>5</v>
      </c>
      <c r="IZ255">
        <f>IF(AND(Table1[[#This Row],[Pass Play]]=1,Table1[[#This Row],[EFF]]="Y"),1,0)</f>
        <v>1</v>
      </c>
      <c r="JA255">
        <f>IF(AND(Table1[[#This Row],[Pass Play]]=1,Table1[[#This Row],[EFF]]="Y"),Table1[[#This Row],[Gn]],0)</f>
        <v>5</v>
      </c>
      <c r="JB255">
        <f>IF(AND(Table1[[#This Row],[Pass Play]]=1,Table1[[#This Row],[Gn]]&gt;=15),1,0)</f>
        <v>0</v>
      </c>
      <c r="JC255">
        <f>IF(AND(Table1[[#This Row],[Pass Play]]=1,Table1[[#This Row],[Big Play Passes]]=1),Table1[[#This Row],[Gn]],0)</f>
        <v>0</v>
      </c>
      <c r="JD255">
        <f>IF(AND(OR(Table1[[#This Row],[R/P]]="R",Table1[[#This Row],[PaRes]]="SCRBL",Table1[[#This Row],[PaRes]]="RUN"),Table1[[#This Row],[Penalty]]&lt;&gt;1),1,0)</f>
        <v>0</v>
      </c>
      <c r="JE255">
        <f>IF(Table1[[#This Row],[Rush Attempts]]=1,Table1[[#This Row],[Gn]],0)</f>
        <v>0</v>
      </c>
      <c r="JF255">
        <f>IF(AND(Table1[[#This Row],[Rush Attempts]]=1,Table1[[#This Row],[EFF]]="Y"),1,0)</f>
        <v>0</v>
      </c>
      <c r="JG255">
        <f>IF(AND(Table1[[#This Row],[Rush Attempts]]=1,Table1[[#This Row],[EFF]]="Y"),Table1[[#This Row],[Gn]],0)</f>
        <v>0</v>
      </c>
      <c r="JH255">
        <f>IF(AND(Table1[[#This Row],[Rush Attempts]]=1,Table1[[#This Row],[Gn]]&gt;=10),1,0)</f>
        <v>0</v>
      </c>
      <c r="JI255">
        <f>IF(AND(Table1[[#This Row],[Rush Attempts]]=1,Table1[[#This Row],[Big Play Run]]=1),Table1[[#This Row],[Gn]],0)</f>
        <v>0</v>
      </c>
      <c r="JJ255">
        <f>IF(Table1[[#This Row],[PaRes]]="SAC",1,0)</f>
        <v>0</v>
      </c>
      <c r="JK255">
        <f>IF(Table1[[#This Row],[Sacks]]=1,Table1[[#This Row],[Gn]],0)</f>
        <v>0</v>
      </c>
      <c r="JL255">
        <f>IF(Table1[[#This Row],[PaRes]]="INT",1,0)</f>
        <v>0</v>
      </c>
      <c r="JM255">
        <f>IF(Table1[[#This Row],[pff_PENALTY]]&lt;&gt;"",1,0)</f>
        <v>0</v>
      </c>
      <c r="JN255">
        <f>Table1[[#This Row],[pff_PENYARDS]]</f>
        <v>0</v>
      </c>
      <c r="JO255">
        <f>IF(Table1[[#This Row],[S/End]]="TD",1,0)</f>
        <v>0</v>
      </c>
      <c r="JP255">
        <f>IF(OR(Table1[[#This Row],[S/End]]="FGGD"),1,0)</f>
        <v>0</v>
      </c>
      <c r="JQ255">
        <f>IF(OR(Table1[[#This Row],[S/End]]="FUM",Table1[[#This Row],[S/End]]="INT"),1,0)</f>
        <v>0</v>
      </c>
      <c r="JR255">
        <f>IF(AND(Table1[[#This Row],[Touchdown]]=1,Table1[[#This Row],[Pass Play]]=1),1,0)</f>
        <v>0</v>
      </c>
      <c r="JS255">
        <f t="shared" si="11"/>
        <v>0</v>
      </c>
      <c r="JT255">
        <f>IF(AND(OR(Table1[[#This Row],[Pass Play]]=1,Table1[[#This Row],[Rush Attempts]]=1),Table1[[#This Row],[Dn]]=3),1,0)</f>
        <v>1</v>
      </c>
      <c r="JU255">
        <f>IF(AND(Table1[[#This Row],[3rd down attempt]]=1,Table1[[#This Row],[EFF]]="Y"),1,0)</f>
        <v>1</v>
      </c>
      <c r="JV255">
        <f>IF(AND(Table1[[#This Row],[3rd down attempt]]=1,Table1[[#This Row],[Dist]]&gt;=7),1,0)</f>
        <v>0</v>
      </c>
      <c r="JW255">
        <f>IF(AND(OR(Table1[[#This Row],[Pass Play]]=1,Table1[[#This Row],[Rush Attempts]]=1),Table1[[#This Row],[Dn]]=4),1,0)</f>
        <v>0</v>
      </c>
      <c r="JX255">
        <f>IF(AND(Table1[[#This Row],[4th down attempt]]=1,Table1[[#This Row],[EFF]]="Y"),1,0)</f>
        <v>0</v>
      </c>
      <c r="JY255">
        <f>IF(AND(OR(Table1[[#This Row],[Pass Play]]=1,Table1[[#This Row],[Rush Attempts]]=1),Table1[[#This Row],[FPos]]&gt;=0,Table1[[#This Row],[FPos]]&lt;=20),1,0)</f>
        <v>0</v>
      </c>
      <c r="JZ255">
        <f>IF(AND(OR(Table1[[#This Row],[Pass Play]]=1,Table1[[#This Row],[Rush Attempts]]=1),Table1[[#This Row],[Dist]]&lt;=Table1[[#This Row],[Gn]]),1,0)</f>
        <v>1</v>
      </c>
      <c r="KA255">
        <f>IF(Table1[[#This Row],[S/End]]&lt;&gt;"",1,0)</f>
        <v>0</v>
      </c>
      <c r="KB255">
        <f>IF(Table1[[#This Row],[S/End]]="TD",1,0)</f>
        <v>0</v>
      </c>
      <c r="KC255">
        <f>IF(Table1[[#This Row],[S/End]]="FGGD",1,0)</f>
        <v>0</v>
      </c>
      <c r="KD255">
        <f>IF(AND(OR(Table1[[#This Row],[Pass Play]]=1,Table1[[#This Row],[Rush Attempts]]=1),Table1[[#This Row],[Gn]]&lt;0),1,0)</f>
        <v>0</v>
      </c>
      <c r="KE255" s="375">
        <f>IF(AND(Table1[[#This Row],[pff_DRVENDPSN]]=3,Table1[[#This Row],[pff_DRVENDEVENT]]="PUNT"),1,0)</f>
        <v>0</v>
      </c>
    </row>
    <row r="256" spans="1:291" hidden="1">
      <c r="A256">
        <v>4</v>
      </c>
      <c r="B256">
        <v>2105</v>
      </c>
      <c r="C256" t="s">
        <v>14479</v>
      </c>
      <c r="D256">
        <v>1</v>
      </c>
      <c r="E256">
        <v>1</v>
      </c>
      <c r="F256">
        <v>10</v>
      </c>
      <c r="H256">
        <v>-39</v>
      </c>
      <c r="W256" t="s">
        <v>679</v>
      </c>
      <c r="AP256">
        <v>7</v>
      </c>
      <c r="BQ256">
        <f t="shared" si="9"/>
        <v>0</v>
      </c>
      <c r="BR256">
        <f t="shared" si="10"/>
        <v>0</v>
      </c>
      <c r="BT256" t="s">
        <v>5525</v>
      </c>
      <c r="BV256">
        <v>0</v>
      </c>
      <c r="BX256">
        <v>0</v>
      </c>
      <c r="BY256" t="s">
        <v>5584</v>
      </c>
      <c r="CD256" s="3">
        <v>0.57500000000000007</v>
      </c>
      <c r="CF256" t="s">
        <v>5585</v>
      </c>
      <c r="CJ256">
        <v>0</v>
      </c>
      <c r="CK256" t="s">
        <v>5586</v>
      </c>
      <c r="CL256" s="4">
        <v>38414</v>
      </c>
      <c r="CM256" t="s">
        <v>5587</v>
      </c>
      <c r="CN256" t="s">
        <v>5588</v>
      </c>
      <c r="CO256">
        <v>0</v>
      </c>
      <c r="CP256" t="s">
        <v>5589</v>
      </c>
      <c r="CR256" t="s">
        <v>5525</v>
      </c>
      <c r="CU256" t="s">
        <v>5590</v>
      </c>
      <c r="CW256">
        <v>0</v>
      </c>
      <c r="CY256">
        <v>4</v>
      </c>
      <c r="CZ256" t="s">
        <v>2209</v>
      </c>
      <c r="DA256">
        <v>-19</v>
      </c>
      <c r="DB256">
        <v>13</v>
      </c>
      <c r="DC256" t="s">
        <v>1953</v>
      </c>
      <c r="DD256">
        <v>-27</v>
      </c>
      <c r="DK256">
        <v>-5</v>
      </c>
      <c r="DL256" s="4">
        <v>44470</v>
      </c>
      <c r="DM256">
        <v>20248</v>
      </c>
      <c r="DN256">
        <v>2021</v>
      </c>
      <c r="DO256">
        <v>0</v>
      </c>
      <c r="DQ256">
        <v>79809</v>
      </c>
      <c r="DR256">
        <v>6</v>
      </c>
      <c r="DU256" t="s">
        <v>257</v>
      </c>
      <c r="DV256" t="s">
        <v>274</v>
      </c>
      <c r="DX256">
        <v>0</v>
      </c>
      <c r="DY256" t="s">
        <v>275</v>
      </c>
      <c r="EE256">
        <v>0</v>
      </c>
      <c r="EF256" t="s">
        <v>5591</v>
      </c>
      <c r="EH256">
        <v>1</v>
      </c>
      <c r="EJ256" t="s">
        <v>454</v>
      </c>
      <c r="EK256" t="s">
        <v>5378</v>
      </c>
      <c r="EL256" t="s">
        <v>5592</v>
      </c>
      <c r="EM256" t="s">
        <v>5593</v>
      </c>
      <c r="EN256" t="s">
        <v>5381</v>
      </c>
      <c r="EP256" t="s">
        <v>427</v>
      </c>
      <c r="EQ256">
        <v>0</v>
      </c>
      <c r="ET256" t="s">
        <v>5594</v>
      </c>
      <c r="FE256">
        <v>0</v>
      </c>
      <c r="FF256">
        <v>11</v>
      </c>
      <c r="FJ256" t="s">
        <v>5595</v>
      </c>
      <c r="FL256">
        <v>0</v>
      </c>
      <c r="FN256">
        <v>0</v>
      </c>
      <c r="FQ256">
        <v>0</v>
      </c>
      <c r="FS256" t="s">
        <v>1177</v>
      </c>
      <c r="FV256" t="s">
        <v>1374</v>
      </c>
      <c r="FY256">
        <v>0</v>
      </c>
      <c r="GA256">
        <v>0</v>
      </c>
      <c r="GB256">
        <v>0</v>
      </c>
      <c r="GC256">
        <v>0</v>
      </c>
      <c r="GD256" t="s">
        <v>1518</v>
      </c>
      <c r="GF256">
        <v>0</v>
      </c>
      <c r="GG256" t="s">
        <v>466</v>
      </c>
      <c r="GJ256">
        <v>0</v>
      </c>
      <c r="GK256">
        <v>0</v>
      </c>
      <c r="GM256" t="s">
        <v>5596</v>
      </c>
      <c r="HA256" t="s">
        <v>5597</v>
      </c>
      <c r="HE256" t="s">
        <v>588</v>
      </c>
      <c r="HF256">
        <v>1</v>
      </c>
      <c r="HG256">
        <v>12</v>
      </c>
      <c r="HH256">
        <v>0</v>
      </c>
      <c r="HI256" t="s">
        <v>275</v>
      </c>
      <c r="HU256" t="s">
        <v>5598</v>
      </c>
      <c r="HV256">
        <v>-5</v>
      </c>
      <c r="HW256">
        <v>-34</v>
      </c>
      <c r="HX256">
        <v>4055654</v>
      </c>
      <c r="HZ256">
        <v>4055612</v>
      </c>
      <c r="IC256">
        <v>0</v>
      </c>
      <c r="ID256">
        <v>0</v>
      </c>
      <c r="IM256">
        <v>5</v>
      </c>
      <c r="IU256">
        <v>5</v>
      </c>
      <c r="IV256">
        <f>IF(AND(Table1[[#This Row],[R/P]]="P",Table1[[#This Row],[PaRes]]&lt;&gt;"SCRBL",Table1[[#This Row],[PaRes]]&lt;&gt;"RUN",Table1[[#This Row],[Penalty]]&lt;&gt;1),1,0)</f>
        <v>0</v>
      </c>
      <c r="IW256">
        <f>IF(AND(Table1[[#This Row],[Pass Play]]=1,Table1[[#This Row],[PaRes]]&lt;&gt;"SAC"),1,0)</f>
        <v>0</v>
      </c>
      <c r="IX256">
        <f>IF(Table1[[#This Row],[PaRes]]="COM",1,0)</f>
        <v>0</v>
      </c>
      <c r="IY256">
        <f>IF(Table1[[#This Row],[Pass Play]]=1,Table1[[#This Row],[Gn]],0)</f>
        <v>0</v>
      </c>
      <c r="IZ256">
        <f>IF(AND(Table1[[#This Row],[Pass Play]]=1,Table1[[#This Row],[EFF]]="Y"),1,0)</f>
        <v>0</v>
      </c>
      <c r="JA256">
        <f>IF(AND(Table1[[#This Row],[Pass Play]]=1,Table1[[#This Row],[EFF]]="Y"),Table1[[#This Row],[Gn]],0)</f>
        <v>0</v>
      </c>
      <c r="JB256">
        <f>IF(AND(Table1[[#This Row],[Pass Play]]=1,Table1[[#This Row],[Gn]]&gt;=15),1,0)</f>
        <v>0</v>
      </c>
      <c r="JC256">
        <f>IF(AND(Table1[[#This Row],[Pass Play]]=1,Table1[[#This Row],[Big Play Passes]]=1),Table1[[#This Row],[Gn]],0)</f>
        <v>0</v>
      </c>
      <c r="JD256">
        <f>IF(AND(OR(Table1[[#This Row],[R/P]]="R",Table1[[#This Row],[PaRes]]="SCRBL",Table1[[#This Row],[PaRes]]="RUN"),Table1[[#This Row],[Penalty]]&lt;&gt;1),1,0)</f>
        <v>0</v>
      </c>
      <c r="JE256">
        <f>IF(Table1[[#This Row],[Rush Attempts]]=1,Table1[[#This Row],[Gn]],0)</f>
        <v>0</v>
      </c>
      <c r="JF256">
        <f>IF(AND(Table1[[#This Row],[Rush Attempts]]=1,Table1[[#This Row],[EFF]]="Y"),1,0)</f>
        <v>0</v>
      </c>
      <c r="JG256">
        <f>IF(AND(Table1[[#This Row],[Rush Attempts]]=1,Table1[[#This Row],[EFF]]="Y"),Table1[[#This Row],[Gn]],0)</f>
        <v>0</v>
      </c>
      <c r="JH256">
        <f>IF(AND(Table1[[#This Row],[Rush Attempts]]=1,Table1[[#This Row],[Gn]]&gt;=10),1,0)</f>
        <v>0</v>
      </c>
      <c r="JI256">
        <f>IF(AND(Table1[[#This Row],[Rush Attempts]]=1,Table1[[#This Row],[Big Play Run]]=1),Table1[[#This Row],[Gn]],0)</f>
        <v>0</v>
      </c>
      <c r="JJ256">
        <f>IF(Table1[[#This Row],[PaRes]]="SAC",1,0)</f>
        <v>0</v>
      </c>
      <c r="JK256">
        <f>IF(Table1[[#This Row],[Sacks]]=1,Table1[[#This Row],[Gn]],0)</f>
        <v>0</v>
      </c>
      <c r="JL256">
        <f>IF(Table1[[#This Row],[PaRes]]="INT",1,0)</f>
        <v>0</v>
      </c>
      <c r="JM256">
        <f>IF(Table1[[#This Row],[pff_PENALTY]]&lt;&gt;"",1,0)</f>
        <v>1</v>
      </c>
      <c r="JN256">
        <f>Table1[[#This Row],[pff_PENYARDS]]</f>
        <v>-5</v>
      </c>
      <c r="JO256">
        <f>IF(Table1[[#This Row],[S/End]]="TD",1,0)</f>
        <v>0</v>
      </c>
      <c r="JP256">
        <f>IF(OR(Table1[[#This Row],[S/End]]="FGGD"),1,0)</f>
        <v>0</v>
      </c>
      <c r="JQ256">
        <f>IF(OR(Table1[[#This Row],[S/End]]="FUM",Table1[[#This Row],[S/End]]="INT"),1,0)</f>
        <v>0</v>
      </c>
      <c r="JR256">
        <f>IF(AND(Table1[[#This Row],[Touchdown]]=1,Table1[[#This Row],[Pass Play]]=1),1,0)</f>
        <v>0</v>
      </c>
      <c r="JS256">
        <f t="shared" si="11"/>
        <v>0</v>
      </c>
      <c r="JT256">
        <f>IF(AND(OR(Table1[[#This Row],[Pass Play]]=1,Table1[[#This Row],[Rush Attempts]]=1),Table1[[#This Row],[Dn]]=3),1,0)</f>
        <v>0</v>
      </c>
      <c r="JU256">
        <f>IF(AND(Table1[[#This Row],[3rd down attempt]]=1,Table1[[#This Row],[EFF]]="Y"),1,0)</f>
        <v>0</v>
      </c>
      <c r="JV256">
        <f>IF(AND(Table1[[#This Row],[3rd down attempt]]=1,Table1[[#This Row],[Dist]]&gt;=7),1,0)</f>
        <v>0</v>
      </c>
      <c r="JW256">
        <f>IF(AND(OR(Table1[[#This Row],[Pass Play]]=1,Table1[[#This Row],[Rush Attempts]]=1),Table1[[#This Row],[Dn]]=4),1,0)</f>
        <v>0</v>
      </c>
      <c r="JX256">
        <f>IF(AND(Table1[[#This Row],[4th down attempt]]=1,Table1[[#This Row],[EFF]]="Y"),1,0)</f>
        <v>0</v>
      </c>
      <c r="JY256">
        <f>IF(AND(OR(Table1[[#This Row],[Pass Play]]=1,Table1[[#This Row],[Rush Attempts]]=1),Table1[[#This Row],[FPos]]&gt;=0,Table1[[#This Row],[FPos]]&lt;=20),1,0)</f>
        <v>0</v>
      </c>
      <c r="JZ256">
        <f>IF(AND(OR(Table1[[#This Row],[Pass Play]]=1,Table1[[#This Row],[Rush Attempts]]=1),Table1[[#This Row],[Dist]]&lt;=Table1[[#This Row],[Gn]]),1,0)</f>
        <v>0</v>
      </c>
      <c r="KA256">
        <f>IF(Table1[[#This Row],[S/End]]&lt;&gt;"",1,0)</f>
        <v>0</v>
      </c>
      <c r="KB256">
        <f>IF(Table1[[#This Row],[S/End]]="TD",1,0)</f>
        <v>0</v>
      </c>
      <c r="KC256">
        <f>IF(Table1[[#This Row],[S/End]]="FGGD",1,0)</f>
        <v>0</v>
      </c>
      <c r="KD256">
        <f>IF(AND(OR(Table1[[#This Row],[Pass Play]]=1,Table1[[#This Row],[Rush Attempts]]=1),Table1[[#This Row],[Gn]]&lt;0),1,0)</f>
        <v>0</v>
      </c>
      <c r="KE256" s="375">
        <f>IF(AND(Table1[[#This Row],[pff_DRVENDPSN]]=3,Table1[[#This Row],[pff_DRVENDEVENT]]="PUNT"),1,0)</f>
        <v>0</v>
      </c>
    </row>
    <row r="257" spans="1:291" hidden="1">
      <c r="A257">
        <v>5</v>
      </c>
      <c r="B257">
        <v>2105</v>
      </c>
      <c r="C257" t="s">
        <v>14479</v>
      </c>
      <c r="D257">
        <v>1</v>
      </c>
      <c r="E257">
        <v>1</v>
      </c>
      <c r="F257">
        <v>15</v>
      </c>
      <c r="G257">
        <v>1</v>
      </c>
      <c r="H257">
        <v>-34</v>
      </c>
      <c r="J257" t="s">
        <v>298</v>
      </c>
      <c r="K257">
        <v>12</v>
      </c>
      <c r="L257" t="s">
        <v>5600</v>
      </c>
      <c r="M257" t="s">
        <v>5601</v>
      </c>
      <c r="N257" t="s">
        <v>568</v>
      </c>
      <c r="P257" t="s">
        <v>1066</v>
      </c>
      <c r="Q257" t="s">
        <v>570</v>
      </c>
      <c r="W257" t="s">
        <v>253</v>
      </c>
      <c r="X257" t="s">
        <v>5602</v>
      </c>
      <c r="Y257" t="s">
        <v>2761</v>
      </c>
      <c r="Z257" t="s">
        <v>5603</v>
      </c>
      <c r="AB257" t="s">
        <v>5604</v>
      </c>
      <c r="AC257">
        <v>5</v>
      </c>
      <c r="AJ257">
        <v>4</v>
      </c>
      <c r="AK257" t="s">
        <v>327</v>
      </c>
      <c r="AP257">
        <v>7</v>
      </c>
      <c r="AU257" t="s">
        <v>254</v>
      </c>
      <c r="BJ257" t="s">
        <v>257</v>
      </c>
      <c r="BQ257">
        <f t="shared" si="9"/>
        <v>1</v>
      </c>
      <c r="BR257">
        <f t="shared" si="10"/>
        <v>0</v>
      </c>
      <c r="BT257" t="s">
        <v>5525</v>
      </c>
      <c r="BV257">
        <v>0</v>
      </c>
      <c r="BX257">
        <v>0</v>
      </c>
      <c r="BY257" t="s">
        <v>5605</v>
      </c>
      <c r="CA257">
        <v>1</v>
      </c>
      <c r="CD257" s="3">
        <v>0.55972222222222223</v>
      </c>
      <c r="CE257" t="s">
        <v>274</v>
      </c>
      <c r="CF257" t="s">
        <v>5606</v>
      </c>
      <c r="CG257">
        <v>6</v>
      </c>
      <c r="CI257" t="s">
        <v>331</v>
      </c>
      <c r="CJ257">
        <v>0</v>
      </c>
      <c r="CK257" t="s">
        <v>5607</v>
      </c>
      <c r="CL257" s="4">
        <v>38414</v>
      </c>
      <c r="CM257" t="s">
        <v>5608</v>
      </c>
      <c r="CN257" t="s">
        <v>5609</v>
      </c>
      <c r="CO257">
        <v>0</v>
      </c>
      <c r="CQ257" t="s">
        <v>282</v>
      </c>
      <c r="CR257" t="s">
        <v>5525</v>
      </c>
      <c r="CU257" t="s">
        <v>5610</v>
      </c>
      <c r="CW257">
        <v>0</v>
      </c>
      <c r="CY257">
        <v>5</v>
      </c>
      <c r="CZ257" t="s">
        <v>2209</v>
      </c>
      <c r="DA257">
        <v>-19</v>
      </c>
      <c r="DB257">
        <v>13</v>
      </c>
      <c r="DC257" t="s">
        <v>1953</v>
      </c>
      <c r="DD257">
        <v>-27</v>
      </c>
      <c r="DF257" t="s">
        <v>5532</v>
      </c>
      <c r="DK257">
        <v>1</v>
      </c>
      <c r="DL257" s="4">
        <v>44470</v>
      </c>
      <c r="DM257">
        <v>20248</v>
      </c>
      <c r="DN257">
        <v>2021</v>
      </c>
      <c r="DO257">
        <v>0</v>
      </c>
      <c r="DQ257">
        <v>79809</v>
      </c>
      <c r="DR257">
        <v>8</v>
      </c>
      <c r="DU257" t="s">
        <v>257</v>
      </c>
      <c r="DV257" t="s">
        <v>274</v>
      </c>
      <c r="DX257">
        <v>0</v>
      </c>
      <c r="DY257" t="s">
        <v>275</v>
      </c>
      <c r="EE257">
        <v>0</v>
      </c>
      <c r="EF257" t="s">
        <v>5611</v>
      </c>
      <c r="EG257" t="s">
        <v>422</v>
      </c>
      <c r="EH257">
        <v>0</v>
      </c>
      <c r="EJ257" t="s">
        <v>454</v>
      </c>
      <c r="EK257" t="s">
        <v>5612</v>
      </c>
      <c r="EL257" t="s">
        <v>5613</v>
      </c>
      <c r="EM257" t="s">
        <v>5614</v>
      </c>
      <c r="EN257" t="s">
        <v>5615</v>
      </c>
      <c r="EO257" t="s">
        <v>269</v>
      </c>
      <c r="EP257" t="s">
        <v>283</v>
      </c>
      <c r="EQ257">
        <v>0</v>
      </c>
      <c r="ER257" t="s">
        <v>491</v>
      </c>
      <c r="ET257" t="s">
        <v>5616</v>
      </c>
      <c r="EU257">
        <v>0</v>
      </c>
      <c r="EV257" t="s">
        <v>257</v>
      </c>
      <c r="EW257" t="s">
        <v>349</v>
      </c>
      <c r="EX257" t="s">
        <v>771</v>
      </c>
      <c r="EY257" t="s">
        <v>898</v>
      </c>
      <c r="FB257" t="s">
        <v>999</v>
      </c>
      <c r="FC257" t="s">
        <v>5617</v>
      </c>
      <c r="FE257">
        <v>1</v>
      </c>
      <c r="FF257">
        <v>20</v>
      </c>
      <c r="FJ257" t="s">
        <v>5618</v>
      </c>
      <c r="FL257">
        <v>0</v>
      </c>
      <c r="FN257">
        <v>0</v>
      </c>
      <c r="FQ257">
        <v>0</v>
      </c>
      <c r="FS257" t="s">
        <v>462</v>
      </c>
      <c r="FV257" t="s">
        <v>683</v>
      </c>
      <c r="FW257" t="s">
        <v>431</v>
      </c>
      <c r="FY257">
        <v>0</v>
      </c>
      <c r="GA257">
        <v>0</v>
      </c>
      <c r="GB257">
        <v>0</v>
      </c>
      <c r="GC257">
        <v>1</v>
      </c>
      <c r="GE257" t="s">
        <v>355</v>
      </c>
      <c r="GF257">
        <v>0</v>
      </c>
      <c r="GG257" t="s">
        <v>895</v>
      </c>
      <c r="GI257">
        <v>1.4</v>
      </c>
      <c r="GJ257">
        <v>0</v>
      </c>
      <c r="GK257">
        <v>0</v>
      </c>
      <c r="GM257" t="s">
        <v>5619</v>
      </c>
      <c r="GN257">
        <v>1</v>
      </c>
      <c r="GO257">
        <v>2</v>
      </c>
      <c r="GP257" t="s">
        <v>499</v>
      </c>
      <c r="GR257">
        <v>48</v>
      </c>
      <c r="HA257" t="s">
        <v>5620</v>
      </c>
      <c r="HB257" t="s">
        <v>5532</v>
      </c>
      <c r="HC257" t="s">
        <v>294</v>
      </c>
      <c r="HD257" t="s">
        <v>313</v>
      </c>
      <c r="HE257" t="s">
        <v>5621</v>
      </c>
      <c r="HF257">
        <v>0</v>
      </c>
      <c r="HG257">
        <v>12</v>
      </c>
      <c r="HH257">
        <v>0</v>
      </c>
      <c r="HI257" t="s">
        <v>275</v>
      </c>
      <c r="HK257" t="s">
        <v>1281</v>
      </c>
      <c r="HL257">
        <v>1</v>
      </c>
      <c r="HM257" t="s">
        <v>5541</v>
      </c>
      <c r="HO257" t="s">
        <v>5559</v>
      </c>
      <c r="HP257" t="s">
        <v>5622</v>
      </c>
      <c r="HQ257" t="s">
        <v>5623</v>
      </c>
      <c r="HR257" t="s">
        <v>5624</v>
      </c>
      <c r="HT257" t="s">
        <v>1991</v>
      </c>
      <c r="HW257">
        <v>-35</v>
      </c>
      <c r="HX257">
        <v>4055697</v>
      </c>
      <c r="HY257" t="s">
        <v>5625</v>
      </c>
      <c r="HZ257">
        <v>4055654</v>
      </c>
      <c r="IC257">
        <v>0</v>
      </c>
      <c r="ID257">
        <v>0</v>
      </c>
      <c r="IM257">
        <v>6</v>
      </c>
      <c r="IO257" t="s">
        <v>5626</v>
      </c>
      <c r="IQ257" t="s">
        <v>5626</v>
      </c>
      <c r="IR257" t="s">
        <v>5541</v>
      </c>
      <c r="IU257">
        <v>5</v>
      </c>
      <c r="IV257">
        <f>IF(AND(Table1[[#This Row],[R/P]]="P",Table1[[#This Row],[PaRes]]&lt;&gt;"SCRBL",Table1[[#This Row],[PaRes]]&lt;&gt;"RUN",Table1[[#This Row],[Penalty]]&lt;&gt;1),1,0)</f>
        <v>1</v>
      </c>
      <c r="IW257">
        <f>IF(AND(Table1[[#This Row],[Pass Play]]=1,Table1[[#This Row],[PaRes]]&lt;&gt;"SAC"),1,0)</f>
        <v>1</v>
      </c>
      <c r="IX257">
        <f>IF(Table1[[#This Row],[PaRes]]="COM",1,0)</f>
        <v>1</v>
      </c>
      <c r="IY257">
        <f>IF(Table1[[#This Row],[Pass Play]]=1,Table1[[#This Row],[Gn]],0)</f>
        <v>1</v>
      </c>
      <c r="IZ257">
        <f>IF(AND(Table1[[#This Row],[Pass Play]]=1,Table1[[#This Row],[EFF]]="Y"),1,0)</f>
        <v>0</v>
      </c>
      <c r="JA257">
        <f>IF(AND(Table1[[#This Row],[Pass Play]]=1,Table1[[#This Row],[EFF]]="Y"),Table1[[#This Row],[Gn]],0)</f>
        <v>0</v>
      </c>
      <c r="JB257">
        <f>IF(AND(Table1[[#This Row],[Pass Play]]=1,Table1[[#This Row],[Gn]]&gt;=15),1,0)</f>
        <v>0</v>
      </c>
      <c r="JC257">
        <f>IF(AND(Table1[[#This Row],[Pass Play]]=1,Table1[[#This Row],[Big Play Passes]]=1),Table1[[#This Row],[Gn]],0)</f>
        <v>0</v>
      </c>
      <c r="JD257">
        <f>IF(AND(OR(Table1[[#This Row],[R/P]]="R",Table1[[#This Row],[PaRes]]="SCRBL",Table1[[#This Row],[PaRes]]="RUN"),Table1[[#This Row],[Penalty]]&lt;&gt;1),1,0)</f>
        <v>0</v>
      </c>
      <c r="JE257">
        <f>IF(Table1[[#This Row],[Rush Attempts]]=1,Table1[[#This Row],[Gn]],0)</f>
        <v>0</v>
      </c>
      <c r="JF257">
        <f>IF(AND(Table1[[#This Row],[Rush Attempts]]=1,Table1[[#This Row],[EFF]]="Y"),1,0)</f>
        <v>0</v>
      </c>
      <c r="JG257">
        <f>IF(AND(Table1[[#This Row],[Rush Attempts]]=1,Table1[[#This Row],[EFF]]="Y"),Table1[[#This Row],[Gn]],0)</f>
        <v>0</v>
      </c>
      <c r="JH257">
        <f>IF(AND(Table1[[#This Row],[Rush Attempts]]=1,Table1[[#This Row],[Gn]]&gt;=10),1,0)</f>
        <v>0</v>
      </c>
      <c r="JI257">
        <f>IF(AND(Table1[[#This Row],[Rush Attempts]]=1,Table1[[#This Row],[Big Play Run]]=1),Table1[[#This Row],[Gn]],0)</f>
        <v>0</v>
      </c>
      <c r="JJ257">
        <f>IF(Table1[[#This Row],[PaRes]]="SAC",1,0)</f>
        <v>0</v>
      </c>
      <c r="JK257">
        <f>IF(Table1[[#This Row],[Sacks]]=1,Table1[[#This Row],[Gn]],0)</f>
        <v>0</v>
      </c>
      <c r="JL257">
        <f>IF(Table1[[#This Row],[PaRes]]="INT",1,0)</f>
        <v>0</v>
      </c>
      <c r="JM257">
        <f>IF(Table1[[#This Row],[pff_PENALTY]]&lt;&gt;"",1,0)</f>
        <v>0</v>
      </c>
      <c r="JN257">
        <f>Table1[[#This Row],[pff_PENYARDS]]</f>
        <v>0</v>
      </c>
      <c r="JO257">
        <f>IF(Table1[[#This Row],[S/End]]="TD",1,0)</f>
        <v>0</v>
      </c>
      <c r="JP257">
        <f>IF(OR(Table1[[#This Row],[S/End]]="FGGD"),1,0)</f>
        <v>0</v>
      </c>
      <c r="JQ257">
        <f>IF(OR(Table1[[#This Row],[S/End]]="FUM",Table1[[#This Row],[S/End]]="INT"),1,0)</f>
        <v>0</v>
      </c>
      <c r="JR257">
        <f>IF(AND(Table1[[#This Row],[Touchdown]]=1,Table1[[#This Row],[Pass Play]]=1),1,0)</f>
        <v>0</v>
      </c>
      <c r="JS257">
        <f t="shared" si="11"/>
        <v>0</v>
      </c>
      <c r="JT257">
        <f>IF(AND(OR(Table1[[#This Row],[Pass Play]]=1,Table1[[#This Row],[Rush Attempts]]=1),Table1[[#This Row],[Dn]]=3),1,0)</f>
        <v>0</v>
      </c>
      <c r="JU257">
        <f>IF(AND(Table1[[#This Row],[3rd down attempt]]=1,Table1[[#This Row],[EFF]]="Y"),1,0)</f>
        <v>0</v>
      </c>
      <c r="JV257">
        <f>IF(AND(Table1[[#This Row],[3rd down attempt]]=1,Table1[[#This Row],[Dist]]&gt;=7),1,0)</f>
        <v>0</v>
      </c>
      <c r="JW257">
        <f>IF(AND(OR(Table1[[#This Row],[Pass Play]]=1,Table1[[#This Row],[Rush Attempts]]=1),Table1[[#This Row],[Dn]]=4),1,0)</f>
        <v>0</v>
      </c>
      <c r="JX257">
        <f>IF(AND(Table1[[#This Row],[4th down attempt]]=1,Table1[[#This Row],[EFF]]="Y"),1,0)</f>
        <v>0</v>
      </c>
      <c r="JY257">
        <f>IF(AND(OR(Table1[[#This Row],[Pass Play]]=1,Table1[[#This Row],[Rush Attempts]]=1),Table1[[#This Row],[FPos]]&gt;=0,Table1[[#This Row],[FPos]]&lt;=20),1,0)</f>
        <v>0</v>
      </c>
      <c r="JZ257">
        <f>IF(AND(OR(Table1[[#This Row],[Pass Play]]=1,Table1[[#This Row],[Rush Attempts]]=1),Table1[[#This Row],[Dist]]&lt;=Table1[[#This Row],[Gn]]),1,0)</f>
        <v>0</v>
      </c>
      <c r="KA257">
        <f>IF(Table1[[#This Row],[S/End]]&lt;&gt;"",1,0)</f>
        <v>0</v>
      </c>
      <c r="KB257">
        <f>IF(Table1[[#This Row],[S/End]]="TD",1,0)</f>
        <v>0</v>
      </c>
      <c r="KC257">
        <f>IF(Table1[[#This Row],[S/End]]="FGGD",1,0)</f>
        <v>0</v>
      </c>
      <c r="KD257">
        <f>IF(AND(OR(Table1[[#This Row],[Pass Play]]=1,Table1[[#This Row],[Rush Attempts]]=1),Table1[[#This Row],[Gn]]&lt;0),1,0)</f>
        <v>0</v>
      </c>
      <c r="KE257" s="375">
        <f>IF(AND(Table1[[#This Row],[pff_DRVENDPSN]]=3,Table1[[#This Row],[pff_DRVENDEVENT]]="PUNT"),1,0)</f>
        <v>0</v>
      </c>
    </row>
    <row r="258" spans="1:291" hidden="1">
      <c r="A258">
        <v>6</v>
      </c>
      <c r="B258">
        <v>2105</v>
      </c>
      <c r="C258" t="s">
        <v>14479</v>
      </c>
      <c r="D258">
        <v>1</v>
      </c>
      <c r="E258">
        <v>2</v>
      </c>
      <c r="F258">
        <v>14</v>
      </c>
      <c r="G258">
        <v>0</v>
      </c>
      <c r="H258">
        <v>-35</v>
      </c>
      <c r="J258" t="s">
        <v>298</v>
      </c>
      <c r="K258" t="s">
        <v>2048</v>
      </c>
      <c r="L258" t="s">
        <v>2048</v>
      </c>
      <c r="M258" t="s">
        <v>5628</v>
      </c>
      <c r="N258" t="s">
        <v>2729</v>
      </c>
      <c r="P258" t="s">
        <v>2730</v>
      </c>
      <c r="R258" t="s">
        <v>3321</v>
      </c>
      <c r="W258" t="s">
        <v>253</v>
      </c>
      <c r="X258" t="s">
        <v>5629</v>
      </c>
      <c r="Y258">
        <v>3</v>
      </c>
      <c r="Z258" t="s">
        <v>5630</v>
      </c>
      <c r="AB258" t="s">
        <v>4283</v>
      </c>
      <c r="AC258" t="s">
        <v>5631</v>
      </c>
      <c r="AK258" t="s">
        <v>756</v>
      </c>
      <c r="AP258">
        <v>7</v>
      </c>
      <c r="BJ258" t="s">
        <v>257</v>
      </c>
      <c r="BQ258">
        <f t="shared" ref="BQ258:BQ321" si="12">COUNTIFS(N:N,N258,Z:Z,Z258)</f>
        <v>1</v>
      </c>
      <c r="BR258">
        <f t="shared" ref="BR258:BR321" si="13">COUNTIFS(N:N,N258,AF:AF,AF258)</f>
        <v>0</v>
      </c>
      <c r="BT258" t="s">
        <v>5525</v>
      </c>
      <c r="BV258">
        <v>0</v>
      </c>
      <c r="BX258">
        <v>0</v>
      </c>
      <c r="BY258" t="s">
        <v>5632</v>
      </c>
      <c r="CA258">
        <v>0</v>
      </c>
      <c r="CD258" s="3">
        <v>0.53402777777777777</v>
      </c>
      <c r="CE258" t="s">
        <v>257</v>
      </c>
      <c r="CF258" t="s">
        <v>5633</v>
      </c>
      <c r="CG258">
        <v>8</v>
      </c>
      <c r="CI258" t="s">
        <v>331</v>
      </c>
      <c r="CJ258">
        <v>0</v>
      </c>
      <c r="CK258" t="s">
        <v>5634</v>
      </c>
      <c r="CL258" s="4">
        <v>38414</v>
      </c>
      <c r="CM258" t="s">
        <v>5635</v>
      </c>
      <c r="CN258" t="s">
        <v>5588</v>
      </c>
      <c r="CO258">
        <v>0</v>
      </c>
      <c r="CQ258" t="s">
        <v>282</v>
      </c>
      <c r="CR258" t="s">
        <v>5525</v>
      </c>
      <c r="CU258" t="s">
        <v>5636</v>
      </c>
      <c r="CW258">
        <v>0</v>
      </c>
      <c r="CY258">
        <v>6</v>
      </c>
      <c r="CZ258" t="s">
        <v>2209</v>
      </c>
      <c r="DA258">
        <v>-19</v>
      </c>
      <c r="DB258">
        <v>13</v>
      </c>
      <c r="DC258" t="s">
        <v>1953</v>
      </c>
      <c r="DD258">
        <v>-27</v>
      </c>
      <c r="DK258">
        <v>0</v>
      </c>
      <c r="DL258" s="4">
        <v>44470</v>
      </c>
      <c r="DM258">
        <v>20248</v>
      </c>
      <c r="DN258">
        <v>2021</v>
      </c>
      <c r="DO258">
        <v>0</v>
      </c>
      <c r="DQ258">
        <v>79809</v>
      </c>
      <c r="DR258">
        <v>9</v>
      </c>
      <c r="DU258" t="s">
        <v>257</v>
      </c>
      <c r="DV258" t="s">
        <v>274</v>
      </c>
      <c r="DX258">
        <v>0</v>
      </c>
      <c r="DY258" t="s">
        <v>275</v>
      </c>
      <c r="EB258" t="s">
        <v>2002</v>
      </c>
      <c r="EE258">
        <v>0</v>
      </c>
      <c r="EF258" t="s">
        <v>2737</v>
      </c>
      <c r="EG258" t="s">
        <v>2738</v>
      </c>
      <c r="EH258">
        <v>0</v>
      </c>
      <c r="EJ258" t="s">
        <v>2056</v>
      </c>
      <c r="EK258" t="s">
        <v>5637</v>
      </c>
      <c r="EL258" t="s">
        <v>5638</v>
      </c>
      <c r="EM258" t="s">
        <v>5639</v>
      </c>
      <c r="EN258" t="s">
        <v>5640</v>
      </c>
      <c r="EO258" t="s">
        <v>269</v>
      </c>
      <c r="EP258" t="s">
        <v>5641</v>
      </c>
      <c r="EQ258">
        <v>0</v>
      </c>
      <c r="ER258" t="s">
        <v>5642</v>
      </c>
      <c r="ET258" t="s">
        <v>349</v>
      </c>
      <c r="EU258">
        <v>8</v>
      </c>
      <c r="EV258" t="s">
        <v>274</v>
      </c>
      <c r="EW258" t="s">
        <v>349</v>
      </c>
      <c r="EX258" t="s">
        <v>1251</v>
      </c>
      <c r="EY258" t="s">
        <v>898</v>
      </c>
      <c r="FB258" t="s">
        <v>269</v>
      </c>
      <c r="FC258" t="s">
        <v>5617</v>
      </c>
      <c r="FD258" t="s">
        <v>253</v>
      </c>
      <c r="FE258">
        <v>1</v>
      </c>
      <c r="FF258">
        <v>9</v>
      </c>
      <c r="FJ258" t="s">
        <v>5643</v>
      </c>
      <c r="FL258">
        <v>0</v>
      </c>
      <c r="FN258">
        <v>0</v>
      </c>
      <c r="FQ258">
        <v>0</v>
      </c>
      <c r="FS258" t="s">
        <v>1675</v>
      </c>
      <c r="FU258" t="s">
        <v>5644</v>
      </c>
      <c r="FV258" t="s">
        <v>5645</v>
      </c>
      <c r="FW258" t="s">
        <v>2037</v>
      </c>
      <c r="FY258">
        <v>0</v>
      </c>
      <c r="GA258">
        <v>0</v>
      </c>
      <c r="GB258">
        <v>0</v>
      </c>
      <c r="GC258">
        <v>0</v>
      </c>
      <c r="GE258" t="s">
        <v>355</v>
      </c>
      <c r="GF258">
        <v>1</v>
      </c>
      <c r="GI258">
        <v>2.7</v>
      </c>
      <c r="GJ258">
        <v>0</v>
      </c>
      <c r="GK258">
        <v>0</v>
      </c>
      <c r="GM258" t="s">
        <v>5646</v>
      </c>
      <c r="GP258" t="s">
        <v>2349</v>
      </c>
      <c r="GR258">
        <v>7</v>
      </c>
      <c r="HA258" t="s">
        <v>5647</v>
      </c>
      <c r="HC258" t="s">
        <v>294</v>
      </c>
      <c r="HD258" t="s">
        <v>294</v>
      </c>
      <c r="HE258" t="s">
        <v>600</v>
      </c>
      <c r="HF258">
        <v>0</v>
      </c>
      <c r="HG258">
        <v>30</v>
      </c>
      <c r="HH258">
        <v>0</v>
      </c>
      <c r="HI258" t="s">
        <v>275</v>
      </c>
      <c r="HL258">
        <v>3</v>
      </c>
      <c r="HM258" t="s">
        <v>5648</v>
      </c>
      <c r="HO258" t="s">
        <v>5559</v>
      </c>
      <c r="HP258" t="s">
        <v>5649</v>
      </c>
      <c r="HQ258" t="s">
        <v>5650</v>
      </c>
      <c r="HR258" t="s">
        <v>5651</v>
      </c>
      <c r="HT258" t="s">
        <v>5652</v>
      </c>
      <c r="HW258">
        <v>-35</v>
      </c>
      <c r="HX258">
        <v>4055741</v>
      </c>
      <c r="HZ258">
        <v>4055697</v>
      </c>
      <c r="IC258">
        <v>-0.5</v>
      </c>
      <c r="ID258">
        <v>1</v>
      </c>
      <c r="IM258">
        <v>7</v>
      </c>
      <c r="IU258">
        <v>5</v>
      </c>
      <c r="IV258">
        <f>IF(AND(Table1[[#This Row],[R/P]]="P",Table1[[#This Row],[PaRes]]&lt;&gt;"SCRBL",Table1[[#This Row],[PaRes]]&lt;&gt;"RUN",Table1[[#This Row],[Penalty]]&lt;&gt;1),1,0)</f>
        <v>1</v>
      </c>
      <c r="IW258">
        <f>IF(AND(Table1[[#This Row],[Pass Play]]=1,Table1[[#This Row],[PaRes]]&lt;&gt;"SAC"),1,0)</f>
        <v>1</v>
      </c>
      <c r="IX258">
        <f>IF(Table1[[#This Row],[PaRes]]="COM",1,0)</f>
        <v>0</v>
      </c>
      <c r="IY258">
        <f>IF(Table1[[#This Row],[Pass Play]]=1,Table1[[#This Row],[Gn]],0)</f>
        <v>0</v>
      </c>
      <c r="IZ258">
        <f>IF(AND(Table1[[#This Row],[Pass Play]]=1,Table1[[#This Row],[EFF]]="Y"),1,0)</f>
        <v>0</v>
      </c>
      <c r="JA258">
        <f>IF(AND(Table1[[#This Row],[Pass Play]]=1,Table1[[#This Row],[EFF]]="Y"),Table1[[#This Row],[Gn]],0)</f>
        <v>0</v>
      </c>
      <c r="JB258">
        <f>IF(AND(Table1[[#This Row],[Pass Play]]=1,Table1[[#This Row],[Gn]]&gt;=15),1,0)</f>
        <v>0</v>
      </c>
      <c r="JC258">
        <f>IF(AND(Table1[[#This Row],[Pass Play]]=1,Table1[[#This Row],[Big Play Passes]]=1),Table1[[#This Row],[Gn]],0)</f>
        <v>0</v>
      </c>
      <c r="JD258">
        <f>IF(AND(OR(Table1[[#This Row],[R/P]]="R",Table1[[#This Row],[PaRes]]="SCRBL",Table1[[#This Row],[PaRes]]="RUN"),Table1[[#This Row],[Penalty]]&lt;&gt;1),1,0)</f>
        <v>0</v>
      </c>
      <c r="JE258">
        <f>IF(Table1[[#This Row],[Rush Attempts]]=1,Table1[[#This Row],[Gn]],0)</f>
        <v>0</v>
      </c>
      <c r="JF258">
        <f>IF(AND(Table1[[#This Row],[Rush Attempts]]=1,Table1[[#This Row],[EFF]]="Y"),1,0)</f>
        <v>0</v>
      </c>
      <c r="JG258">
        <f>IF(AND(Table1[[#This Row],[Rush Attempts]]=1,Table1[[#This Row],[EFF]]="Y"),Table1[[#This Row],[Gn]],0)</f>
        <v>0</v>
      </c>
      <c r="JH258">
        <f>IF(AND(Table1[[#This Row],[Rush Attempts]]=1,Table1[[#This Row],[Gn]]&gt;=10),1,0)</f>
        <v>0</v>
      </c>
      <c r="JI258">
        <f>IF(AND(Table1[[#This Row],[Rush Attempts]]=1,Table1[[#This Row],[Big Play Run]]=1),Table1[[#This Row],[Gn]],0)</f>
        <v>0</v>
      </c>
      <c r="JJ258">
        <f>IF(Table1[[#This Row],[PaRes]]="SAC",1,0)</f>
        <v>0</v>
      </c>
      <c r="JK258">
        <f>IF(Table1[[#This Row],[Sacks]]=1,Table1[[#This Row],[Gn]],0)</f>
        <v>0</v>
      </c>
      <c r="JL258">
        <f>IF(Table1[[#This Row],[PaRes]]="INT",1,0)</f>
        <v>0</v>
      </c>
      <c r="JM258">
        <f>IF(Table1[[#This Row],[pff_PENALTY]]&lt;&gt;"",1,0)</f>
        <v>0</v>
      </c>
      <c r="JN258">
        <f>Table1[[#This Row],[pff_PENYARDS]]</f>
        <v>0</v>
      </c>
      <c r="JO258">
        <f>IF(Table1[[#This Row],[S/End]]="TD",1,0)</f>
        <v>0</v>
      </c>
      <c r="JP258">
        <f>IF(OR(Table1[[#This Row],[S/End]]="FGGD"),1,0)</f>
        <v>0</v>
      </c>
      <c r="JQ258">
        <f>IF(OR(Table1[[#This Row],[S/End]]="FUM",Table1[[#This Row],[S/End]]="INT"),1,0)</f>
        <v>0</v>
      </c>
      <c r="JR258">
        <f>IF(AND(Table1[[#This Row],[Touchdown]]=1,Table1[[#This Row],[Pass Play]]=1),1,0)</f>
        <v>0</v>
      </c>
      <c r="JS258">
        <f t="shared" ref="JS258:JS321" si="14">IF(BY259=1,G259,0)</f>
        <v>0</v>
      </c>
      <c r="JT258">
        <f>IF(AND(OR(Table1[[#This Row],[Pass Play]]=1,Table1[[#This Row],[Rush Attempts]]=1),Table1[[#This Row],[Dn]]=3),1,0)</f>
        <v>0</v>
      </c>
      <c r="JU258">
        <f>IF(AND(Table1[[#This Row],[3rd down attempt]]=1,Table1[[#This Row],[EFF]]="Y"),1,0)</f>
        <v>0</v>
      </c>
      <c r="JV258">
        <f>IF(AND(Table1[[#This Row],[3rd down attempt]]=1,Table1[[#This Row],[Dist]]&gt;=7),1,0)</f>
        <v>0</v>
      </c>
      <c r="JW258">
        <f>IF(AND(OR(Table1[[#This Row],[Pass Play]]=1,Table1[[#This Row],[Rush Attempts]]=1),Table1[[#This Row],[Dn]]=4),1,0)</f>
        <v>0</v>
      </c>
      <c r="JX258">
        <f>IF(AND(Table1[[#This Row],[4th down attempt]]=1,Table1[[#This Row],[EFF]]="Y"),1,0)</f>
        <v>0</v>
      </c>
      <c r="JY258">
        <f>IF(AND(OR(Table1[[#This Row],[Pass Play]]=1,Table1[[#This Row],[Rush Attempts]]=1),Table1[[#This Row],[FPos]]&gt;=0,Table1[[#This Row],[FPos]]&lt;=20),1,0)</f>
        <v>0</v>
      </c>
      <c r="JZ258">
        <f>IF(AND(OR(Table1[[#This Row],[Pass Play]]=1,Table1[[#This Row],[Rush Attempts]]=1),Table1[[#This Row],[Dist]]&lt;=Table1[[#This Row],[Gn]]),1,0)</f>
        <v>0</v>
      </c>
      <c r="KA258">
        <f>IF(Table1[[#This Row],[S/End]]&lt;&gt;"",1,0)</f>
        <v>0</v>
      </c>
      <c r="KB258">
        <f>IF(Table1[[#This Row],[S/End]]="TD",1,0)</f>
        <v>0</v>
      </c>
      <c r="KC258">
        <f>IF(Table1[[#This Row],[S/End]]="FGGD",1,0)</f>
        <v>0</v>
      </c>
      <c r="KD258">
        <f>IF(AND(OR(Table1[[#This Row],[Pass Play]]=1,Table1[[#This Row],[Rush Attempts]]=1),Table1[[#This Row],[Gn]]&lt;0),1,0)</f>
        <v>0</v>
      </c>
      <c r="KE258" s="375">
        <f>IF(AND(Table1[[#This Row],[pff_DRVENDPSN]]=3,Table1[[#This Row],[pff_DRVENDEVENT]]="PUNT"),1,0)</f>
        <v>0</v>
      </c>
    </row>
    <row r="259" spans="1:291" hidden="1">
      <c r="A259">
        <v>7</v>
      </c>
      <c r="B259">
        <v>2105</v>
      </c>
      <c r="C259" t="s">
        <v>14479</v>
      </c>
      <c r="D259">
        <v>1</v>
      </c>
      <c r="E259">
        <v>3</v>
      </c>
      <c r="F259">
        <v>14</v>
      </c>
      <c r="G259">
        <v>20</v>
      </c>
      <c r="H259">
        <v>-35</v>
      </c>
      <c r="J259" t="s">
        <v>254</v>
      </c>
      <c r="K259">
        <v>11</v>
      </c>
      <c r="L259" t="s">
        <v>317</v>
      </c>
      <c r="M259" t="s">
        <v>5654</v>
      </c>
      <c r="N259" t="s">
        <v>1037</v>
      </c>
      <c r="P259" t="s">
        <v>257</v>
      </c>
      <c r="W259" t="s">
        <v>253</v>
      </c>
      <c r="X259" t="s">
        <v>5655</v>
      </c>
      <c r="Y259" t="s">
        <v>5656</v>
      </c>
      <c r="Z259" t="s">
        <v>5657</v>
      </c>
      <c r="AB259" t="s">
        <v>666</v>
      </c>
      <c r="AC259" t="s">
        <v>667</v>
      </c>
      <c r="AJ259">
        <v>22</v>
      </c>
      <c r="AK259" t="s">
        <v>327</v>
      </c>
      <c r="AP259">
        <v>7</v>
      </c>
      <c r="AY259">
        <v>4</v>
      </c>
      <c r="BJ259" t="s">
        <v>257</v>
      </c>
      <c r="BQ259">
        <f t="shared" si="12"/>
        <v>1</v>
      </c>
      <c r="BR259">
        <f t="shared" si="13"/>
        <v>0</v>
      </c>
      <c r="BT259" t="s">
        <v>5525</v>
      </c>
      <c r="BV259">
        <v>0</v>
      </c>
      <c r="BX259">
        <v>0</v>
      </c>
      <c r="BY259" t="s">
        <v>5658</v>
      </c>
      <c r="CA259">
        <v>1</v>
      </c>
      <c r="CB259" t="s">
        <v>492</v>
      </c>
      <c r="CD259" s="3">
        <v>0.53055555555555556</v>
      </c>
      <c r="CE259" t="s">
        <v>274</v>
      </c>
      <c r="CF259" t="s">
        <v>5659</v>
      </c>
      <c r="CG259">
        <v>9</v>
      </c>
      <c r="CI259" t="s">
        <v>331</v>
      </c>
      <c r="CJ259">
        <v>0</v>
      </c>
      <c r="CK259" t="s">
        <v>5660</v>
      </c>
      <c r="CL259" s="4">
        <v>38414</v>
      </c>
      <c r="CM259" t="s">
        <v>5661</v>
      </c>
      <c r="CN259" t="s">
        <v>5662</v>
      </c>
      <c r="CO259">
        <v>0</v>
      </c>
      <c r="CP259" t="s">
        <v>5663</v>
      </c>
      <c r="CQ259" t="s">
        <v>269</v>
      </c>
      <c r="CR259" t="s">
        <v>5525</v>
      </c>
      <c r="CU259" t="s">
        <v>5664</v>
      </c>
      <c r="CW259">
        <v>0</v>
      </c>
      <c r="CY259">
        <v>7</v>
      </c>
      <c r="CZ259" t="s">
        <v>2209</v>
      </c>
      <c r="DA259">
        <v>-19</v>
      </c>
      <c r="DB259">
        <v>13</v>
      </c>
      <c r="DC259" t="s">
        <v>1953</v>
      </c>
      <c r="DD259">
        <v>-27</v>
      </c>
      <c r="DF259" t="s">
        <v>5665</v>
      </c>
      <c r="DK259">
        <v>20</v>
      </c>
      <c r="DL259" s="4">
        <v>44470</v>
      </c>
      <c r="DM259">
        <v>20248</v>
      </c>
      <c r="DN259">
        <v>2021</v>
      </c>
      <c r="DO259">
        <v>0</v>
      </c>
      <c r="DQ259">
        <v>79809</v>
      </c>
      <c r="DR259">
        <v>10</v>
      </c>
      <c r="DU259" t="s">
        <v>257</v>
      </c>
      <c r="DV259" t="s">
        <v>274</v>
      </c>
      <c r="DX259">
        <v>0</v>
      </c>
      <c r="DY259" t="s">
        <v>275</v>
      </c>
      <c r="EA259" t="s">
        <v>5551</v>
      </c>
      <c r="EE259">
        <v>0</v>
      </c>
      <c r="EF259" t="s">
        <v>1978</v>
      </c>
      <c r="EG259" t="s">
        <v>422</v>
      </c>
      <c r="EH259">
        <v>0</v>
      </c>
      <c r="EI259" t="s">
        <v>1979</v>
      </c>
      <c r="EJ259" t="s">
        <v>340</v>
      </c>
      <c r="EK259" t="s">
        <v>703</v>
      </c>
      <c r="EL259" t="s">
        <v>5666</v>
      </c>
      <c r="EM259" t="s">
        <v>5667</v>
      </c>
      <c r="EN259" t="s">
        <v>5668</v>
      </c>
      <c r="EO259" t="s">
        <v>282</v>
      </c>
      <c r="EP259" t="s">
        <v>707</v>
      </c>
      <c r="EQ259">
        <v>0</v>
      </c>
      <c r="ER259" t="s">
        <v>491</v>
      </c>
      <c r="ET259" t="s">
        <v>5669</v>
      </c>
      <c r="EU259">
        <v>1</v>
      </c>
      <c r="EV259" t="s">
        <v>348</v>
      </c>
      <c r="EW259" t="s">
        <v>349</v>
      </c>
      <c r="EX259" t="s">
        <v>462</v>
      </c>
      <c r="EY259" t="s">
        <v>492</v>
      </c>
      <c r="FB259" t="s">
        <v>5670</v>
      </c>
      <c r="FC259" t="s">
        <v>5671</v>
      </c>
      <c r="FE259">
        <v>0</v>
      </c>
      <c r="FF259">
        <v>3</v>
      </c>
      <c r="FJ259" t="s">
        <v>5672</v>
      </c>
      <c r="FK259" t="s">
        <v>5673</v>
      </c>
      <c r="FL259">
        <v>0</v>
      </c>
      <c r="FN259">
        <v>1</v>
      </c>
      <c r="FO259" t="s">
        <v>5551</v>
      </c>
      <c r="FP259" t="s">
        <v>1083</v>
      </c>
      <c r="FQ259">
        <v>0</v>
      </c>
      <c r="FS259" t="s">
        <v>462</v>
      </c>
      <c r="FU259" t="s">
        <v>257</v>
      </c>
      <c r="FV259" t="s">
        <v>777</v>
      </c>
      <c r="FY259">
        <v>0</v>
      </c>
      <c r="GA259">
        <v>0</v>
      </c>
      <c r="GB259">
        <v>0</v>
      </c>
      <c r="GC259">
        <v>0</v>
      </c>
      <c r="GE259" t="s">
        <v>355</v>
      </c>
      <c r="GF259">
        <v>1</v>
      </c>
      <c r="GH259">
        <v>2.2999999999999998</v>
      </c>
      <c r="GI259">
        <v>3.5</v>
      </c>
      <c r="GJ259">
        <v>0</v>
      </c>
      <c r="GK259">
        <v>0</v>
      </c>
      <c r="GM259" t="s">
        <v>5674</v>
      </c>
      <c r="GN259">
        <v>19</v>
      </c>
      <c r="GO259">
        <v>6</v>
      </c>
      <c r="GP259" t="s">
        <v>713</v>
      </c>
      <c r="GQ259" t="s">
        <v>779</v>
      </c>
      <c r="GR259">
        <v>37</v>
      </c>
      <c r="HA259" t="s">
        <v>5675</v>
      </c>
      <c r="HB259" t="s">
        <v>5665</v>
      </c>
      <c r="HC259" t="s">
        <v>313</v>
      </c>
      <c r="HD259" t="s">
        <v>313</v>
      </c>
      <c r="HE259" t="s">
        <v>5676</v>
      </c>
      <c r="HF259">
        <v>0</v>
      </c>
      <c r="HG259">
        <v>11</v>
      </c>
      <c r="HH259">
        <v>0</v>
      </c>
      <c r="HI259" t="s">
        <v>275</v>
      </c>
      <c r="HL259">
        <v>2</v>
      </c>
      <c r="HM259" t="s">
        <v>5541</v>
      </c>
      <c r="HO259" t="s">
        <v>5559</v>
      </c>
      <c r="HP259" t="s">
        <v>5677</v>
      </c>
      <c r="HQ259" t="s">
        <v>5678</v>
      </c>
      <c r="HR259" t="s">
        <v>5679</v>
      </c>
      <c r="HT259" t="s">
        <v>5680</v>
      </c>
      <c r="HW259">
        <v>45</v>
      </c>
      <c r="HX259">
        <v>4055764</v>
      </c>
      <c r="HY259" t="s">
        <v>5681</v>
      </c>
      <c r="HZ259">
        <v>4055741</v>
      </c>
      <c r="IC259">
        <v>0</v>
      </c>
      <c r="ID259">
        <v>0</v>
      </c>
      <c r="IM259">
        <v>8</v>
      </c>
      <c r="IQ259" t="s">
        <v>5682</v>
      </c>
      <c r="IU259">
        <v>5</v>
      </c>
      <c r="IV259">
        <f>IF(AND(Table1[[#This Row],[R/P]]="P",Table1[[#This Row],[PaRes]]&lt;&gt;"SCRBL",Table1[[#This Row],[PaRes]]&lt;&gt;"RUN",Table1[[#This Row],[Penalty]]&lt;&gt;1),1,0)</f>
        <v>1</v>
      </c>
      <c r="IW259">
        <f>IF(AND(Table1[[#This Row],[Pass Play]]=1,Table1[[#This Row],[PaRes]]&lt;&gt;"SAC"),1,0)</f>
        <v>1</v>
      </c>
      <c r="IX259">
        <f>IF(Table1[[#This Row],[PaRes]]="COM",1,0)</f>
        <v>1</v>
      </c>
      <c r="IY259">
        <f>IF(Table1[[#This Row],[Pass Play]]=1,Table1[[#This Row],[Gn]],0)</f>
        <v>20</v>
      </c>
      <c r="IZ259">
        <f>IF(AND(Table1[[#This Row],[Pass Play]]=1,Table1[[#This Row],[EFF]]="Y"),1,0)</f>
        <v>1</v>
      </c>
      <c r="JA259">
        <f>IF(AND(Table1[[#This Row],[Pass Play]]=1,Table1[[#This Row],[EFF]]="Y"),Table1[[#This Row],[Gn]],0)</f>
        <v>20</v>
      </c>
      <c r="JB259">
        <f>IF(AND(Table1[[#This Row],[Pass Play]]=1,Table1[[#This Row],[Gn]]&gt;=15),1,0)</f>
        <v>1</v>
      </c>
      <c r="JC259">
        <f>IF(AND(Table1[[#This Row],[Pass Play]]=1,Table1[[#This Row],[Big Play Passes]]=1),Table1[[#This Row],[Gn]],0)</f>
        <v>20</v>
      </c>
      <c r="JD259">
        <f>IF(AND(OR(Table1[[#This Row],[R/P]]="R",Table1[[#This Row],[PaRes]]="SCRBL",Table1[[#This Row],[PaRes]]="RUN"),Table1[[#This Row],[Penalty]]&lt;&gt;1),1,0)</f>
        <v>0</v>
      </c>
      <c r="JE259">
        <f>IF(Table1[[#This Row],[Rush Attempts]]=1,Table1[[#This Row],[Gn]],0)</f>
        <v>0</v>
      </c>
      <c r="JF259">
        <f>IF(AND(Table1[[#This Row],[Rush Attempts]]=1,Table1[[#This Row],[EFF]]="Y"),1,0)</f>
        <v>0</v>
      </c>
      <c r="JG259">
        <f>IF(AND(Table1[[#This Row],[Rush Attempts]]=1,Table1[[#This Row],[EFF]]="Y"),Table1[[#This Row],[Gn]],0)</f>
        <v>0</v>
      </c>
      <c r="JH259">
        <f>IF(AND(Table1[[#This Row],[Rush Attempts]]=1,Table1[[#This Row],[Gn]]&gt;=10),1,0)</f>
        <v>0</v>
      </c>
      <c r="JI259">
        <f>IF(AND(Table1[[#This Row],[Rush Attempts]]=1,Table1[[#This Row],[Big Play Run]]=1),Table1[[#This Row],[Gn]],0)</f>
        <v>0</v>
      </c>
      <c r="JJ259">
        <f>IF(Table1[[#This Row],[PaRes]]="SAC",1,0)</f>
        <v>0</v>
      </c>
      <c r="JK259">
        <f>IF(Table1[[#This Row],[Sacks]]=1,Table1[[#This Row],[Gn]],0)</f>
        <v>0</v>
      </c>
      <c r="JL259">
        <f>IF(Table1[[#This Row],[PaRes]]="INT",1,0)</f>
        <v>0</v>
      </c>
      <c r="JM259">
        <f>IF(Table1[[#This Row],[pff_PENALTY]]&lt;&gt;"",1,0)</f>
        <v>0</v>
      </c>
      <c r="JN259">
        <f>Table1[[#This Row],[pff_PENYARDS]]</f>
        <v>0</v>
      </c>
      <c r="JO259">
        <f>IF(Table1[[#This Row],[S/End]]="TD",1,0)</f>
        <v>0</v>
      </c>
      <c r="JP259">
        <f>IF(OR(Table1[[#This Row],[S/End]]="FGGD"),1,0)</f>
        <v>0</v>
      </c>
      <c r="JQ259">
        <f>IF(OR(Table1[[#This Row],[S/End]]="FUM",Table1[[#This Row],[S/End]]="INT"),1,0)</f>
        <v>0</v>
      </c>
      <c r="JR259">
        <f>IF(AND(Table1[[#This Row],[Touchdown]]=1,Table1[[#This Row],[Pass Play]]=1),1,0)</f>
        <v>0</v>
      </c>
      <c r="JS259">
        <f t="shared" si="14"/>
        <v>0</v>
      </c>
      <c r="JT259">
        <f>IF(AND(OR(Table1[[#This Row],[Pass Play]]=1,Table1[[#This Row],[Rush Attempts]]=1),Table1[[#This Row],[Dn]]=3),1,0)</f>
        <v>1</v>
      </c>
      <c r="JU259">
        <f>IF(AND(Table1[[#This Row],[3rd down attempt]]=1,Table1[[#This Row],[EFF]]="Y"),1,0)</f>
        <v>1</v>
      </c>
      <c r="JV259">
        <f>IF(AND(Table1[[#This Row],[3rd down attempt]]=1,Table1[[#This Row],[Dist]]&gt;=7),1,0)</f>
        <v>1</v>
      </c>
      <c r="JW259">
        <f>IF(AND(OR(Table1[[#This Row],[Pass Play]]=1,Table1[[#This Row],[Rush Attempts]]=1),Table1[[#This Row],[Dn]]=4),1,0)</f>
        <v>0</v>
      </c>
      <c r="JX259">
        <f>IF(AND(Table1[[#This Row],[4th down attempt]]=1,Table1[[#This Row],[EFF]]="Y"),1,0)</f>
        <v>0</v>
      </c>
      <c r="JY259">
        <f>IF(AND(OR(Table1[[#This Row],[Pass Play]]=1,Table1[[#This Row],[Rush Attempts]]=1),Table1[[#This Row],[FPos]]&gt;=0,Table1[[#This Row],[FPos]]&lt;=20),1,0)</f>
        <v>0</v>
      </c>
      <c r="JZ259">
        <f>IF(AND(OR(Table1[[#This Row],[Pass Play]]=1,Table1[[#This Row],[Rush Attempts]]=1),Table1[[#This Row],[Dist]]&lt;=Table1[[#This Row],[Gn]]),1,0)</f>
        <v>1</v>
      </c>
      <c r="KA259">
        <f>IF(Table1[[#This Row],[S/End]]&lt;&gt;"",1,0)</f>
        <v>0</v>
      </c>
      <c r="KB259">
        <f>IF(Table1[[#This Row],[S/End]]="TD",1,0)</f>
        <v>0</v>
      </c>
      <c r="KC259">
        <f>IF(Table1[[#This Row],[S/End]]="FGGD",1,0)</f>
        <v>0</v>
      </c>
      <c r="KD259">
        <f>IF(AND(OR(Table1[[#This Row],[Pass Play]]=1,Table1[[#This Row],[Rush Attempts]]=1),Table1[[#This Row],[Gn]]&lt;0),1,0)</f>
        <v>0</v>
      </c>
      <c r="KE259" s="375">
        <f>IF(AND(Table1[[#This Row],[pff_DRVENDPSN]]=3,Table1[[#This Row],[pff_DRVENDEVENT]]="PUNT"),1,0)</f>
        <v>0</v>
      </c>
    </row>
    <row r="260" spans="1:291" hidden="1">
      <c r="A260">
        <v>8</v>
      </c>
      <c r="B260">
        <v>2105</v>
      </c>
      <c r="C260" t="s">
        <v>14479</v>
      </c>
      <c r="D260">
        <v>1</v>
      </c>
      <c r="E260">
        <v>1</v>
      </c>
      <c r="F260">
        <v>10</v>
      </c>
      <c r="G260">
        <v>3</v>
      </c>
      <c r="H260">
        <v>45</v>
      </c>
      <c r="J260" t="s">
        <v>298</v>
      </c>
      <c r="K260">
        <v>11</v>
      </c>
      <c r="L260" t="s">
        <v>471</v>
      </c>
      <c r="M260" t="s">
        <v>5684</v>
      </c>
      <c r="N260" t="s">
        <v>1095</v>
      </c>
      <c r="P260" t="s">
        <v>1096</v>
      </c>
      <c r="W260" t="s">
        <v>257</v>
      </c>
      <c r="X260" t="s">
        <v>5685</v>
      </c>
      <c r="AE260" t="s">
        <v>807</v>
      </c>
      <c r="AF260" t="s">
        <v>808</v>
      </c>
      <c r="AG260" t="s">
        <v>5685</v>
      </c>
      <c r="AH260" t="s">
        <v>274</v>
      </c>
      <c r="AJ260">
        <v>20</v>
      </c>
      <c r="AP260">
        <v>7</v>
      </c>
      <c r="AU260" t="s">
        <v>254</v>
      </c>
      <c r="BJ260" t="s">
        <v>257</v>
      </c>
      <c r="BQ260">
        <f t="shared" si="12"/>
        <v>0</v>
      </c>
      <c r="BR260">
        <f t="shared" si="13"/>
        <v>5</v>
      </c>
      <c r="BT260" t="s">
        <v>5525</v>
      </c>
      <c r="BV260">
        <v>0</v>
      </c>
      <c r="BX260">
        <v>0</v>
      </c>
      <c r="BY260" t="s">
        <v>5686</v>
      </c>
      <c r="CD260" s="3">
        <v>0.50624999999999998</v>
      </c>
      <c r="CF260" t="s">
        <v>5687</v>
      </c>
      <c r="CJ260">
        <v>0</v>
      </c>
      <c r="CK260" t="s">
        <v>5688</v>
      </c>
      <c r="CL260" s="4">
        <v>38414</v>
      </c>
      <c r="CM260" t="s">
        <v>5689</v>
      </c>
      <c r="CN260" t="s">
        <v>5690</v>
      </c>
      <c r="CO260">
        <v>0</v>
      </c>
      <c r="CP260" t="s">
        <v>5691</v>
      </c>
      <c r="CQ260" t="s">
        <v>418</v>
      </c>
      <c r="CR260" t="s">
        <v>5525</v>
      </c>
      <c r="CU260" t="s">
        <v>1508</v>
      </c>
      <c r="CW260">
        <v>0</v>
      </c>
      <c r="CY260">
        <v>8</v>
      </c>
      <c r="CZ260" t="s">
        <v>2209</v>
      </c>
      <c r="DA260">
        <v>-19</v>
      </c>
      <c r="DB260">
        <v>13</v>
      </c>
      <c r="DC260" t="s">
        <v>1953</v>
      </c>
      <c r="DD260">
        <v>-27</v>
      </c>
      <c r="DF260" t="s">
        <v>5692</v>
      </c>
      <c r="DK260">
        <v>3</v>
      </c>
      <c r="DL260" s="4">
        <v>44470</v>
      </c>
      <c r="DM260">
        <v>20248</v>
      </c>
      <c r="DN260">
        <v>2021</v>
      </c>
      <c r="DO260">
        <v>0</v>
      </c>
      <c r="DQ260">
        <v>79809</v>
      </c>
      <c r="DR260">
        <v>11</v>
      </c>
      <c r="DU260" t="s">
        <v>257</v>
      </c>
      <c r="DV260" t="s">
        <v>274</v>
      </c>
      <c r="DX260">
        <v>0</v>
      </c>
      <c r="DY260" t="s">
        <v>275</v>
      </c>
      <c r="EE260">
        <v>0</v>
      </c>
      <c r="EF260" t="s">
        <v>1105</v>
      </c>
      <c r="EG260" t="s">
        <v>422</v>
      </c>
      <c r="EH260">
        <v>0</v>
      </c>
      <c r="EJ260" t="s">
        <v>340</v>
      </c>
      <c r="EK260" t="s">
        <v>5693</v>
      </c>
      <c r="EL260" t="s">
        <v>5694</v>
      </c>
      <c r="EM260" t="s">
        <v>5695</v>
      </c>
      <c r="EN260" t="s">
        <v>5696</v>
      </c>
      <c r="EO260" t="s">
        <v>418</v>
      </c>
      <c r="EP260" t="s">
        <v>1303</v>
      </c>
      <c r="EQ260">
        <v>0</v>
      </c>
      <c r="ET260" t="s">
        <v>5697</v>
      </c>
      <c r="FE260">
        <v>0</v>
      </c>
      <c r="FF260">
        <v>8</v>
      </c>
      <c r="FG260" t="s">
        <v>590</v>
      </c>
      <c r="FI260" t="s">
        <v>590</v>
      </c>
      <c r="FJ260" t="s">
        <v>5698</v>
      </c>
      <c r="FL260">
        <v>0</v>
      </c>
      <c r="FN260">
        <v>0</v>
      </c>
      <c r="FQ260">
        <v>0</v>
      </c>
      <c r="FS260" t="s">
        <v>395</v>
      </c>
      <c r="FU260" t="s">
        <v>257</v>
      </c>
      <c r="FV260" t="s">
        <v>396</v>
      </c>
      <c r="FW260" t="s">
        <v>431</v>
      </c>
      <c r="FY260">
        <v>1</v>
      </c>
      <c r="GA260">
        <v>0</v>
      </c>
      <c r="GB260">
        <v>0</v>
      </c>
      <c r="GC260">
        <v>0</v>
      </c>
      <c r="GE260" t="s">
        <v>355</v>
      </c>
      <c r="GF260">
        <v>0</v>
      </c>
      <c r="GG260" t="s">
        <v>274</v>
      </c>
      <c r="GJ260">
        <v>0</v>
      </c>
      <c r="GK260">
        <v>0</v>
      </c>
      <c r="GM260" t="s">
        <v>5699</v>
      </c>
      <c r="GO260">
        <v>2</v>
      </c>
      <c r="HA260" t="s">
        <v>5700</v>
      </c>
      <c r="HC260" t="s">
        <v>294</v>
      </c>
      <c r="HD260" t="s">
        <v>313</v>
      </c>
      <c r="HE260" t="s">
        <v>1057</v>
      </c>
      <c r="HF260">
        <v>0</v>
      </c>
      <c r="HG260">
        <v>11</v>
      </c>
      <c r="HH260">
        <v>0</v>
      </c>
      <c r="HI260" t="s">
        <v>275</v>
      </c>
      <c r="HL260">
        <v>1</v>
      </c>
      <c r="HP260" t="s">
        <v>5701</v>
      </c>
      <c r="HQ260" t="s">
        <v>3476</v>
      </c>
      <c r="HR260" t="s">
        <v>5702</v>
      </c>
      <c r="HW260">
        <v>42</v>
      </c>
      <c r="HX260">
        <v>4055804</v>
      </c>
      <c r="HY260" t="s">
        <v>5692</v>
      </c>
      <c r="HZ260">
        <v>4055764</v>
      </c>
      <c r="IC260">
        <v>0</v>
      </c>
      <c r="ID260">
        <v>0</v>
      </c>
      <c r="IM260">
        <v>9</v>
      </c>
      <c r="IO260" t="s">
        <v>5703</v>
      </c>
      <c r="IQ260" t="s">
        <v>5703</v>
      </c>
      <c r="IR260" t="s">
        <v>5692</v>
      </c>
      <c r="IU260">
        <v>5</v>
      </c>
      <c r="IV260">
        <f>IF(AND(Table1[[#This Row],[R/P]]="P",Table1[[#This Row],[PaRes]]&lt;&gt;"SCRBL",Table1[[#This Row],[PaRes]]&lt;&gt;"RUN",Table1[[#This Row],[Penalty]]&lt;&gt;1),1,0)</f>
        <v>0</v>
      </c>
      <c r="IW260">
        <f>IF(AND(Table1[[#This Row],[Pass Play]]=1,Table1[[#This Row],[PaRes]]&lt;&gt;"SAC"),1,0)</f>
        <v>0</v>
      </c>
      <c r="IX260">
        <f>IF(Table1[[#This Row],[PaRes]]="COM",1,0)</f>
        <v>0</v>
      </c>
      <c r="IY260">
        <f>IF(Table1[[#This Row],[Pass Play]]=1,Table1[[#This Row],[Gn]],0)</f>
        <v>0</v>
      </c>
      <c r="IZ260">
        <f>IF(AND(Table1[[#This Row],[Pass Play]]=1,Table1[[#This Row],[EFF]]="Y"),1,0)</f>
        <v>0</v>
      </c>
      <c r="JA260">
        <f>IF(AND(Table1[[#This Row],[Pass Play]]=1,Table1[[#This Row],[EFF]]="Y"),Table1[[#This Row],[Gn]],0)</f>
        <v>0</v>
      </c>
      <c r="JB260">
        <f>IF(AND(Table1[[#This Row],[Pass Play]]=1,Table1[[#This Row],[Gn]]&gt;=15),1,0)</f>
        <v>0</v>
      </c>
      <c r="JC260">
        <f>IF(AND(Table1[[#This Row],[Pass Play]]=1,Table1[[#This Row],[Big Play Passes]]=1),Table1[[#This Row],[Gn]],0)</f>
        <v>0</v>
      </c>
      <c r="JD260">
        <f>IF(AND(OR(Table1[[#This Row],[R/P]]="R",Table1[[#This Row],[PaRes]]="SCRBL",Table1[[#This Row],[PaRes]]="RUN"),Table1[[#This Row],[Penalty]]&lt;&gt;1),1,0)</f>
        <v>1</v>
      </c>
      <c r="JE260">
        <f>IF(Table1[[#This Row],[Rush Attempts]]=1,Table1[[#This Row],[Gn]],0)</f>
        <v>3</v>
      </c>
      <c r="JF260">
        <f>IF(AND(Table1[[#This Row],[Rush Attempts]]=1,Table1[[#This Row],[EFF]]="Y"),1,0)</f>
        <v>0</v>
      </c>
      <c r="JG260">
        <f>IF(AND(Table1[[#This Row],[Rush Attempts]]=1,Table1[[#This Row],[EFF]]="Y"),Table1[[#This Row],[Gn]],0)</f>
        <v>0</v>
      </c>
      <c r="JH260">
        <f>IF(AND(Table1[[#This Row],[Rush Attempts]]=1,Table1[[#This Row],[Gn]]&gt;=10),1,0)</f>
        <v>0</v>
      </c>
      <c r="JI260">
        <f>IF(AND(Table1[[#This Row],[Rush Attempts]]=1,Table1[[#This Row],[Big Play Run]]=1),Table1[[#This Row],[Gn]],0)</f>
        <v>0</v>
      </c>
      <c r="JJ260">
        <f>IF(Table1[[#This Row],[PaRes]]="SAC",1,0)</f>
        <v>0</v>
      </c>
      <c r="JK260">
        <f>IF(Table1[[#This Row],[Sacks]]=1,Table1[[#This Row],[Gn]],0)</f>
        <v>0</v>
      </c>
      <c r="JL260">
        <f>IF(Table1[[#This Row],[PaRes]]="INT",1,0)</f>
        <v>0</v>
      </c>
      <c r="JM260">
        <f>IF(Table1[[#This Row],[pff_PENALTY]]&lt;&gt;"",1,0)</f>
        <v>0</v>
      </c>
      <c r="JN260">
        <f>Table1[[#This Row],[pff_PENYARDS]]</f>
        <v>0</v>
      </c>
      <c r="JO260">
        <f>IF(Table1[[#This Row],[S/End]]="TD",1,0)</f>
        <v>0</v>
      </c>
      <c r="JP260">
        <f>IF(OR(Table1[[#This Row],[S/End]]="FGGD"),1,0)</f>
        <v>0</v>
      </c>
      <c r="JQ260">
        <f>IF(OR(Table1[[#This Row],[S/End]]="FUM",Table1[[#This Row],[S/End]]="INT"),1,0)</f>
        <v>0</v>
      </c>
      <c r="JR260">
        <f>IF(AND(Table1[[#This Row],[Touchdown]]=1,Table1[[#This Row],[Pass Play]]=1),1,0)</f>
        <v>0</v>
      </c>
      <c r="JS260">
        <f t="shared" si="14"/>
        <v>0</v>
      </c>
      <c r="JT260">
        <f>IF(AND(OR(Table1[[#This Row],[Pass Play]]=1,Table1[[#This Row],[Rush Attempts]]=1),Table1[[#This Row],[Dn]]=3),1,0)</f>
        <v>0</v>
      </c>
      <c r="JU260">
        <f>IF(AND(Table1[[#This Row],[3rd down attempt]]=1,Table1[[#This Row],[EFF]]="Y"),1,0)</f>
        <v>0</v>
      </c>
      <c r="JV260">
        <f>IF(AND(Table1[[#This Row],[3rd down attempt]]=1,Table1[[#This Row],[Dist]]&gt;=7),1,0)</f>
        <v>0</v>
      </c>
      <c r="JW260">
        <f>IF(AND(OR(Table1[[#This Row],[Pass Play]]=1,Table1[[#This Row],[Rush Attempts]]=1),Table1[[#This Row],[Dn]]=4),1,0)</f>
        <v>0</v>
      </c>
      <c r="JX260">
        <f>IF(AND(Table1[[#This Row],[4th down attempt]]=1,Table1[[#This Row],[EFF]]="Y"),1,0)</f>
        <v>0</v>
      </c>
      <c r="JY260">
        <f>IF(AND(OR(Table1[[#This Row],[Pass Play]]=1,Table1[[#This Row],[Rush Attempts]]=1),Table1[[#This Row],[FPos]]&gt;=0,Table1[[#This Row],[FPos]]&lt;=20),1,0)</f>
        <v>0</v>
      </c>
      <c r="JZ260">
        <f>IF(AND(OR(Table1[[#This Row],[Pass Play]]=1,Table1[[#This Row],[Rush Attempts]]=1),Table1[[#This Row],[Dist]]&lt;=Table1[[#This Row],[Gn]]),1,0)</f>
        <v>0</v>
      </c>
      <c r="KA260">
        <f>IF(Table1[[#This Row],[S/End]]&lt;&gt;"",1,0)</f>
        <v>0</v>
      </c>
      <c r="KB260">
        <f>IF(Table1[[#This Row],[S/End]]="TD",1,0)</f>
        <v>0</v>
      </c>
      <c r="KC260">
        <f>IF(Table1[[#This Row],[S/End]]="FGGD",1,0)</f>
        <v>0</v>
      </c>
      <c r="KD260">
        <f>IF(AND(OR(Table1[[#This Row],[Pass Play]]=1,Table1[[#This Row],[Rush Attempts]]=1),Table1[[#This Row],[Gn]]&lt;0),1,0)</f>
        <v>0</v>
      </c>
      <c r="KE260" s="375">
        <f>IF(AND(Table1[[#This Row],[pff_DRVENDPSN]]=3,Table1[[#This Row],[pff_DRVENDEVENT]]="PUNT"),1,0)</f>
        <v>0</v>
      </c>
    </row>
    <row r="261" spans="1:291" hidden="1">
      <c r="A261">
        <v>9</v>
      </c>
      <c r="B261">
        <v>2105</v>
      </c>
      <c r="C261" t="s">
        <v>14479</v>
      </c>
      <c r="D261">
        <v>1</v>
      </c>
      <c r="E261">
        <v>2</v>
      </c>
      <c r="F261">
        <v>7</v>
      </c>
      <c r="G261">
        <v>-4</v>
      </c>
      <c r="H261">
        <v>42</v>
      </c>
      <c r="J261" t="s">
        <v>298</v>
      </c>
      <c r="K261">
        <v>12</v>
      </c>
      <c r="L261">
        <v>12</v>
      </c>
      <c r="M261" t="s">
        <v>5705</v>
      </c>
      <c r="N261" t="s">
        <v>440</v>
      </c>
      <c r="P261" t="s">
        <v>3187</v>
      </c>
      <c r="Q261" t="s">
        <v>1067</v>
      </c>
      <c r="S261" t="s">
        <v>5706</v>
      </c>
      <c r="W261" t="s">
        <v>257</v>
      </c>
      <c r="X261" t="s">
        <v>5707</v>
      </c>
      <c r="AE261" t="s">
        <v>259</v>
      </c>
      <c r="AF261" t="s">
        <v>260</v>
      </c>
      <c r="AG261" t="s">
        <v>5707</v>
      </c>
      <c r="AH261" t="s">
        <v>257</v>
      </c>
      <c r="AJ261">
        <v>20</v>
      </c>
      <c r="AP261">
        <v>7</v>
      </c>
      <c r="AU261" t="s">
        <v>254</v>
      </c>
      <c r="BJ261" t="s">
        <v>607</v>
      </c>
      <c r="BQ261">
        <f t="shared" si="12"/>
        <v>0</v>
      </c>
      <c r="BR261">
        <f t="shared" si="13"/>
        <v>2</v>
      </c>
      <c r="BT261" t="s">
        <v>5525</v>
      </c>
      <c r="BV261">
        <v>0</v>
      </c>
      <c r="BX261">
        <v>0</v>
      </c>
      <c r="BY261" t="s">
        <v>5708</v>
      </c>
      <c r="CD261" s="3">
        <v>0.4826388888888889</v>
      </c>
      <c r="CF261" t="s">
        <v>5709</v>
      </c>
      <c r="CJ261">
        <v>0</v>
      </c>
      <c r="CK261" t="s">
        <v>5710</v>
      </c>
      <c r="CL261" s="4">
        <v>38414</v>
      </c>
      <c r="CM261" t="s">
        <v>5711</v>
      </c>
      <c r="CN261" t="s">
        <v>5712</v>
      </c>
      <c r="CO261">
        <v>0</v>
      </c>
      <c r="CQ261" t="s">
        <v>282</v>
      </c>
      <c r="CR261" t="s">
        <v>5525</v>
      </c>
      <c r="CU261" t="s">
        <v>5713</v>
      </c>
      <c r="CW261">
        <v>0</v>
      </c>
      <c r="CY261">
        <v>9</v>
      </c>
      <c r="CZ261" t="s">
        <v>2209</v>
      </c>
      <c r="DA261">
        <v>-19</v>
      </c>
      <c r="DB261">
        <v>13</v>
      </c>
      <c r="DC261" t="s">
        <v>1953</v>
      </c>
      <c r="DD261">
        <v>-27</v>
      </c>
      <c r="DF261" t="s">
        <v>5692</v>
      </c>
      <c r="DK261">
        <v>-4</v>
      </c>
      <c r="DL261" s="4">
        <v>44470</v>
      </c>
      <c r="DM261">
        <v>20248</v>
      </c>
      <c r="DN261">
        <v>2021</v>
      </c>
      <c r="DO261">
        <v>0</v>
      </c>
      <c r="DQ261">
        <v>79809</v>
      </c>
      <c r="DR261">
        <v>12</v>
      </c>
      <c r="DU261" t="s">
        <v>257</v>
      </c>
      <c r="DV261" t="s">
        <v>274</v>
      </c>
      <c r="DX261">
        <v>0</v>
      </c>
      <c r="DY261" t="s">
        <v>275</v>
      </c>
      <c r="EE261">
        <v>0</v>
      </c>
      <c r="EF261" t="s">
        <v>5591</v>
      </c>
      <c r="EG261" t="s">
        <v>1299</v>
      </c>
      <c r="EH261">
        <v>1</v>
      </c>
      <c r="EJ261" t="s">
        <v>454</v>
      </c>
      <c r="EK261" t="s">
        <v>1911</v>
      </c>
      <c r="EL261" t="s">
        <v>5714</v>
      </c>
      <c r="EM261" t="s">
        <v>5715</v>
      </c>
      <c r="EN261" t="s">
        <v>1914</v>
      </c>
      <c r="EO261" t="s">
        <v>269</v>
      </c>
      <c r="EP261" t="s">
        <v>427</v>
      </c>
      <c r="EQ261">
        <v>0</v>
      </c>
      <c r="ET261" t="s">
        <v>5716</v>
      </c>
      <c r="FE261">
        <v>0</v>
      </c>
      <c r="FF261">
        <v>11</v>
      </c>
      <c r="FG261" t="s">
        <v>285</v>
      </c>
      <c r="FI261" t="s">
        <v>285</v>
      </c>
      <c r="FJ261" t="s">
        <v>5717</v>
      </c>
      <c r="FL261">
        <v>0</v>
      </c>
      <c r="FN261">
        <v>0</v>
      </c>
      <c r="FQ261">
        <v>0</v>
      </c>
      <c r="FS261" t="s">
        <v>1177</v>
      </c>
      <c r="FU261" t="s">
        <v>257</v>
      </c>
      <c r="FV261" t="s">
        <v>1178</v>
      </c>
      <c r="FW261" t="s">
        <v>290</v>
      </c>
      <c r="FY261">
        <v>0</v>
      </c>
      <c r="GA261">
        <v>0</v>
      </c>
      <c r="GB261">
        <v>0</v>
      </c>
      <c r="GC261">
        <v>0</v>
      </c>
      <c r="GD261" t="s">
        <v>1518</v>
      </c>
      <c r="GF261">
        <v>0</v>
      </c>
      <c r="GG261" t="s">
        <v>466</v>
      </c>
      <c r="GJ261">
        <v>0</v>
      </c>
      <c r="GK261">
        <v>0</v>
      </c>
      <c r="GM261" t="s">
        <v>5718</v>
      </c>
      <c r="GO261">
        <v>0</v>
      </c>
      <c r="HA261" t="s">
        <v>5719</v>
      </c>
      <c r="HC261" t="s">
        <v>294</v>
      </c>
      <c r="HD261" t="s">
        <v>294</v>
      </c>
      <c r="HE261" t="s">
        <v>5720</v>
      </c>
      <c r="HF261">
        <v>0</v>
      </c>
      <c r="HG261">
        <v>12</v>
      </c>
      <c r="HH261">
        <v>0</v>
      </c>
      <c r="HI261" t="s">
        <v>275</v>
      </c>
      <c r="HL261">
        <v>1</v>
      </c>
      <c r="HW261">
        <v>46</v>
      </c>
      <c r="HX261">
        <v>4055825</v>
      </c>
      <c r="HY261" t="s">
        <v>5721</v>
      </c>
      <c r="HZ261">
        <v>4055804</v>
      </c>
      <c r="IC261">
        <v>0</v>
      </c>
      <c r="ID261">
        <v>0</v>
      </c>
      <c r="IM261">
        <v>10</v>
      </c>
      <c r="IO261" t="s">
        <v>5722</v>
      </c>
      <c r="IQ261" t="s">
        <v>5722</v>
      </c>
      <c r="IU261">
        <v>5</v>
      </c>
      <c r="IV261">
        <f>IF(AND(Table1[[#This Row],[R/P]]="P",Table1[[#This Row],[PaRes]]&lt;&gt;"SCRBL",Table1[[#This Row],[PaRes]]&lt;&gt;"RUN",Table1[[#This Row],[Penalty]]&lt;&gt;1),1,0)</f>
        <v>0</v>
      </c>
      <c r="IW261">
        <f>IF(AND(Table1[[#This Row],[Pass Play]]=1,Table1[[#This Row],[PaRes]]&lt;&gt;"SAC"),1,0)</f>
        <v>0</v>
      </c>
      <c r="IX261">
        <f>IF(Table1[[#This Row],[PaRes]]="COM",1,0)</f>
        <v>0</v>
      </c>
      <c r="IY261">
        <f>IF(Table1[[#This Row],[Pass Play]]=1,Table1[[#This Row],[Gn]],0)</f>
        <v>0</v>
      </c>
      <c r="IZ261">
        <f>IF(AND(Table1[[#This Row],[Pass Play]]=1,Table1[[#This Row],[EFF]]="Y"),1,0)</f>
        <v>0</v>
      </c>
      <c r="JA261">
        <f>IF(AND(Table1[[#This Row],[Pass Play]]=1,Table1[[#This Row],[EFF]]="Y"),Table1[[#This Row],[Gn]],0)</f>
        <v>0</v>
      </c>
      <c r="JB261">
        <f>IF(AND(Table1[[#This Row],[Pass Play]]=1,Table1[[#This Row],[Gn]]&gt;=15),1,0)</f>
        <v>0</v>
      </c>
      <c r="JC261">
        <f>IF(AND(Table1[[#This Row],[Pass Play]]=1,Table1[[#This Row],[Big Play Passes]]=1),Table1[[#This Row],[Gn]],0)</f>
        <v>0</v>
      </c>
      <c r="JD261">
        <f>IF(AND(OR(Table1[[#This Row],[R/P]]="R",Table1[[#This Row],[PaRes]]="SCRBL",Table1[[#This Row],[PaRes]]="RUN"),Table1[[#This Row],[Penalty]]&lt;&gt;1),1,0)</f>
        <v>1</v>
      </c>
      <c r="JE261">
        <f>IF(Table1[[#This Row],[Rush Attempts]]=1,Table1[[#This Row],[Gn]],0)</f>
        <v>-4</v>
      </c>
      <c r="JF261">
        <f>IF(AND(Table1[[#This Row],[Rush Attempts]]=1,Table1[[#This Row],[EFF]]="Y"),1,0)</f>
        <v>0</v>
      </c>
      <c r="JG261">
        <f>IF(AND(Table1[[#This Row],[Rush Attempts]]=1,Table1[[#This Row],[EFF]]="Y"),Table1[[#This Row],[Gn]],0)</f>
        <v>0</v>
      </c>
      <c r="JH261">
        <f>IF(AND(Table1[[#This Row],[Rush Attempts]]=1,Table1[[#This Row],[Gn]]&gt;=10),1,0)</f>
        <v>0</v>
      </c>
      <c r="JI261">
        <f>IF(AND(Table1[[#This Row],[Rush Attempts]]=1,Table1[[#This Row],[Big Play Run]]=1),Table1[[#This Row],[Gn]],0)</f>
        <v>0</v>
      </c>
      <c r="JJ261">
        <f>IF(Table1[[#This Row],[PaRes]]="SAC",1,0)</f>
        <v>0</v>
      </c>
      <c r="JK261">
        <f>IF(Table1[[#This Row],[Sacks]]=1,Table1[[#This Row],[Gn]],0)</f>
        <v>0</v>
      </c>
      <c r="JL261">
        <f>IF(Table1[[#This Row],[PaRes]]="INT",1,0)</f>
        <v>0</v>
      </c>
      <c r="JM261">
        <f>IF(Table1[[#This Row],[pff_PENALTY]]&lt;&gt;"",1,0)</f>
        <v>0</v>
      </c>
      <c r="JN261">
        <f>Table1[[#This Row],[pff_PENYARDS]]</f>
        <v>0</v>
      </c>
      <c r="JO261">
        <f>IF(Table1[[#This Row],[S/End]]="TD",1,0)</f>
        <v>0</v>
      </c>
      <c r="JP261">
        <f>IF(OR(Table1[[#This Row],[S/End]]="FGGD"),1,0)</f>
        <v>0</v>
      </c>
      <c r="JQ261">
        <f>IF(OR(Table1[[#This Row],[S/End]]="FUM",Table1[[#This Row],[S/End]]="INT"),1,0)</f>
        <v>0</v>
      </c>
      <c r="JR261">
        <f>IF(AND(Table1[[#This Row],[Touchdown]]=1,Table1[[#This Row],[Pass Play]]=1),1,0)</f>
        <v>0</v>
      </c>
      <c r="JS261">
        <f t="shared" si="14"/>
        <v>0</v>
      </c>
      <c r="JT261">
        <f>IF(AND(OR(Table1[[#This Row],[Pass Play]]=1,Table1[[#This Row],[Rush Attempts]]=1),Table1[[#This Row],[Dn]]=3),1,0)</f>
        <v>0</v>
      </c>
      <c r="JU261">
        <f>IF(AND(Table1[[#This Row],[3rd down attempt]]=1,Table1[[#This Row],[EFF]]="Y"),1,0)</f>
        <v>0</v>
      </c>
      <c r="JV261">
        <f>IF(AND(Table1[[#This Row],[3rd down attempt]]=1,Table1[[#This Row],[Dist]]&gt;=7),1,0)</f>
        <v>0</v>
      </c>
      <c r="JW261">
        <f>IF(AND(OR(Table1[[#This Row],[Pass Play]]=1,Table1[[#This Row],[Rush Attempts]]=1),Table1[[#This Row],[Dn]]=4),1,0)</f>
        <v>0</v>
      </c>
      <c r="JX261">
        <f>IF(AND(Table1[[#This Row],[4th down attempt]]=1,Table1[[#This Row],[EFF]]="Y"),1,0)</f>
        <v>0</v>
      </c>
      <c r="JY261">
        <f>IF(AND(OR(Table1[[#This Row],[Pass Play]]=1,Table1[[#This Row],[Rush Attempts]]=1),Table1[[#This Row],[FPos]]&gt;=0,Table1[[#This Row],[FPos]]&lt;=20),1,0)</f>
        <v>0</v>
      </c>
      <c r="JZ261">
        <f>IF(AND(OR(Table1[[#This Row],[Pass Play]]=1,Table1[[#This Row],[Rush Attempts]]=1),Table1[[#This Row],[Dist]]&lt;=Table1[[#This Row],[Gn]]),1,0)</f>
        <v>0</v>
      </c>
      <c r="KA261">
        <f>IF(Table1[[#This Row],[S/End]]&lt;&gt;"",1,0)</f>
        <v>0</v>
      </c>
      <c r="KB261">
        <f>IF(Table1[[#This Row],[S/End]]="TD",1,0)</f>
        <v>0</v>
      </c>
      <c r="KC261">
        <f>IF(Table1[[#This Row],[S/End]]="FGGD",1,0)</f>
        <v>0</v>
      </c>
      <c r="KD261">
        <f>IF(AND(OR(Table1[[#This Row],[Pass Play]]=1,Table1[[#This Row],[Rush Attempts]]=1),Table1[[#This Row],[Gn]]&lt;0),1,0)</f>
        <v>1</v>
      </c>
      <c r="KE261" s="375">
        <f>IF(AND(Table1[[#This Row],[pff_DRVENDPSN]]=3,Table1[[#This Row],[pff_DRVENDEVENT]]="PUNT"),1,0)</f>
        <v>0</v>
      </c>
    </row>
    <row r="262" spans="1:291" hidden="1">
      <c r="A262">
        <v>10</v>
      </c>
      <c r="B262">
        <v>2105</v>
      </c>
      <c r="C262" t="s">
        <v>14479</v>
      </c>
      <c r="D262">
        <v>1</v>
      </c>
      <c r="E262">
        <v>3</v>
      </c>
      <c r="F262">
        <v>11</v>
      </c>
      <c r="G262">
        <v>6</v>
      </c>
      <c r="H262">
        <v>46</v>
      </c>
      <c r="J262" t="s">
        <v>298</v>
      </c>
      <c r="K262">
        <v>11</v>
      </c>
      <c r="L262" t="s">
        <v>1826</v>
      </c>
      <c r="M262" t="s">
        <v>2015</v>
      </c>
      <c r="N262" t="s">
        <v>2016</v>
      </c>
      <c r="P262" t="s">
        <v>2017</v>
      </c>
      <c r="W262" t="s">
        <v>253</v>
      </c>
      <c r="X262" t="s">
        <v>5318</v>
      </c>
      <c r="Y262" t="s">
        <v>754</v>
      </c>
      <c r="Z262" t="s">
        <v>5319</v>
      </c>
      <c r="AB262" t="s">
        <v>666</v>
      </c>
      <c r="AC262" t="s">
        <v>667</v>
      </c>
      <c r="AJ262">
        <v>19</v>
      </c>
      <c r="AK262" t="s">
        <v>327</v>
      </c>
      <c r="AP262">
        <v>7</v>
      </c>
      <c r="AY262">
        <v>4</v>
      </c>
      <c r="BJ262" t="s">
        <v>257</v>
      </c>
      <c r="BQ262">
        <f t="shared" si="12"/>
        <v>2</v>
      </c>
      <c r="BR262">
        <f t="shared" si="13"/>
        <v>0</v>
      </c>
      <c r="BT262" t="s">
        <v>5525</v>
      </c>
      <c r="BV262">
        <v>0</v>
      </c>
      <c r="BX262">
        <v>0</v>
      </c>
      <c r="BY262" t="s">
        <v>5724</v>
      </c>
      <c r="CA262">
        <v>1</v>
      </c>
      <c r="CB262" t="s">
        <v>492</v>
      </c>
      <c r="CD262" s="3">
        <v>0.45069444444444445</v>
      </c>
      <c r="CE262" t="s">
        <v>274</v>
      </c>
      <c r="CF262" t="s">
        <v>5725</v>
      </c>
      <c r="CG262">
        <v>9</v>
      </c>
      <c r="CI262" t="s">
        <v>331</v>
      </c>
      <c r="CJ262">
        <v>0</v>
      </c>
      <c r="CK262" t="s">
        <v>5726</v>
      </c>
      <c r="CL262" s="4">
        <v>38414</v>
      </c>
      <c r="CM262" t="s">
        <v>5727</v>
      </c>
      <c r="CN262" t="s">
        <v>5728</v>
      </c>
      <c r="CO262">
        <v>0</v>
      </c>
      <c r="CP262" t="s">
        <v>5729</v>
      </c>
      <c r="CQ262" t="s">
        <v>418</v>
      </c>
      <c r="CR262" t="s">
        <v>5525</v>
      </c>
      <c r="CU262" t="s">
        <v>5730</v>
      </c>
      <c r="CW262">
        <v>0</v>
      </c>
      <c r="CY262">
        <v>10</v>
      </c>
      <c r="CZ262" t="s">
        <v>2209</v>
      </c>
      <c r="DA262">
        <v>-19</v>
      </c>
      <c r="DB262">
        <v>13</v>
      </c>
      <c r="DC262" t="s">
        <v>1953</v>
      </c>
      <c r="DD262">
        <v>-27</v>
      </c>
      <c r="DF262" t="s">
        <v>5722</v>
      </c>
      <c r="DK262">
        <v>6</v>
      </c>
      <c r="DL262" s="4">
        <v>44470</v>
      </c>
      <c r="DM262">
        <v>20248</v>
      </c>
      <c r="DN262">
        <v>2021</v>
      </c>
      <c r="DO262">
        <v>0</v>
      </c>
      <c r="DQ262">
        <v>79809</v>
      </c>
      <c r="DR262">
        <v>13</v>
      </c>
      <c r="DU262" t="s">
        <v>257</v>
      </c>
      <c r="DV262" t="s">
        <v>274</v>
      </c>
      <c r="DX262">
        <v>0</v>
      </c>
      <c r="DY262" t="s">
        <v>275</v>
      </c>
      <c r="EE262">
        <v>0</v>
      </c>
      <c r="EF262" t="s">
        <v>2553</v>
      </c>
      <c r="EG262" t="s">
        <v>675</v>
      </c>
      <c r="EH262">
        <v>0</v>
      </c>
      <c r="EJ262" t="s">
        <v>340</v>
      </c>
      <c r="EK262" t="s">
        <v>486</v>
      </c>
      <c r="EL262" t="s">
        <v>5731</v>
      </c>
      <c r="EM262" t="s">
        <v>488</v>
      </c>
      <c r="EN262" t="s">
        <v>1934</v>
      </c>
      <c r="EO262" t="s">
        <v>418</v>
      </c>
      <c r="EP262" t="s">
        <v>388</v>
      </c>
      <c r="EQ262">
        <v>0</v>
      </c>
      <c r="ER262" t="s">
        <v>491</v>
      </c>
      <c r="ET262" t="s">
        <v>5732</v>
      </c>
      <c r="EU262">
        <v>3</v>
      </c>
      <c r="EV262" t="s">
        <v>348</v>
      </c>
      <c r="EW262" t="s">
        <v>349</v>
      </c>
      <c r="EX262" t="s">
        <v>5083</v>
      </c>
      <c r="EY262" t="s">
        <v>1914</v>
      </c>
      <c r="FB262" t="s">
        <v>392</v>
      </c>
      <c r="FC262" t="s">
        <v>5733</v>
      </c>
      <c r="FE262">
        <v>0</v>
      </c>
      <c r="FF262">
        <v>1</v>
      </c>
      <c r="FJ262" t="s">
        <v>5734</v>
      </c>
      <c r="FL262">
        <v>0</v>
      </c>
      <c r="FN262">
        <v>0</v>
      </c>
      <c r="FQ262">
        <v>0</v>
      </c>
      <c r="FS262" t="s">
        <v>462</v>
      </c>
      <c r="FU262" t="s">
        <v>257</v>
      </c>
      <c r="FV262" t="s">
        <v>777</v>
      </c>
      <c r="FY262">
        <v>0</v>
      </c>
      <c r="GA262">
        <v>0</v>
      </c>
      <c r="GB262">
        <v>0</v>
      </c>
      <c r="GC262">
        <v>0</v>
      </c>
      <c r="GE262" t="s">
        <v>355</v>
      </c>
      <c r="GF262">
        <v>1</v>
      </c>
      <c r="GG262" t="s">
        <v>274</v>
      </c>
      <c r="GI262">
        <v>2.2000000000000002</v>
      </c>
      <c r="GJ262">
        <v>0</v>
      </c>
      <c r="GK262">
        <v>0</v>
      </c>
      <c r="GM262" t="s">
        <v>5735</v>
      </c>
      <c r="GN262">
        <v>3</v>
      </c>
      <c r="GO262">
        <v>2</v>
      </c>
      <c r="GP262" t="s">
        <v>713</v>
      </c>
      <c r="GR262">
        <v>43</v>
      </c>
      <c r="HA262" t="s">
        <v>5736</v>
      </c>
      <c r="HC262" t="s">
        <v>294</v>
      </c>
      <c r="HD262" t="s">
        <v>313</v>
      </c>
      <c r="HF262">
        <v>0</v>
      </c>
      <c r="HG262">
        <v>11</v>
      </c>
      <c r="HH262">
        <v>0</v>
      </c>
      <c r="HI262" t="s">
        <v>275</v>
      </c>
      <c r="HL262">
        <v>1</v>
      </c>
      <c r="HM262" t="s">
        <v>5722</v>
      </c>
      <c r="HO262" t="s">
        <v>5737</v>
      </c>
      <c r="HP262" t="s">
        <v>5738</v>
      </c>
      <c r="HQ262" t="s">
        <v>5739</v>
      </c>
      <c r="HR262" t="s">
        <v>5740</v>
      </c>
      <c r="HT262" t="s">
        <v>1454</v>
      </c>
      <c r="HW262">
        <v>40</v>
      </c>
      <c r="HX262">
        <v>4055844</v>
      </c>
      <c r="HZ262">
        <v>4055825</v>
      </c>
      <c r="IC262">
        <v>0</v>
      </c>
      <c r="ID262">
        <v>0</v>
      </c>
      <c r="IM262">
        <v>11</v>
      </c>
      <c r="IO262" t="s">
        <v>5722</v>
      </c>
      <c r="IQ262" t="s">
        <v>5722</v>
      </c>
      <c r="IR262" t="s">
        <v>5665</v>
      </c>
      <c r="IU262">
        <v>5</v>
      </c>
      <c r="IV262">
        <f>IF(AND(Table1[[#This Row],[R/P]]="P",Table1[[#This Row],[PaRes]]&lt;&gt;"SCRBL",Table1[[#This Row],[PaRes]]&lt;&gt;"RUN",Table1[[#This Row],[Penalty]]&lt;&gt;1),1,0)</f>
        <v>1</v>
      </c>
      <c r="IW262">
        <f>IF(AND(Table1[[#This Row],[Pass Play]]=1,Table1[[#This Row],[PaRes]]&lt;&gt;"SAC"),1,0)</f>
        <v>1</v>
      </c>
      <c r="IX262">
        <f>IF(Table1[[#This Row],[PaRes]]="COM",1,0)</f>
        <v>1</v>
      </c>
      <c r="IY262">
        <f>IF(Table1[[#This Row],[Pass Play]]=1,Table1[[#This Row],[Gn]],0)</f>
        <v>6</v>
      </c>
      <c r="IZ262">
        <f>IF(AND(Table1[[#This Row],[Pass Play]]=1,Table1[[#This Row],[EFF]]="Y"),1,0)</f>
        <v>0</v>
      </c>
      <c r="JA262">
        <f>IF(AND(Table1[[#This Row],[Pass Play]]=1,Table1[[#This Row],[EFF]]="Y"),Table1[[#This Row],[Gn]],0)</f>
        <v>0</v>
      </c>
      <c r="JB262">
        <f>IF(AND(Table1[[#This Row],[Pass Play]]=1,Table1[[#This Row],[Gn]]&gt;=15),1,0)</f>
        <v>0</v>
      </c>
      <c r="JC262">
        <f>IF(AND(Table1[[#This Row],[Pass Play]]=1,Table1[[#This Row],[Big Play Passes]]=1),Table1[[#This Row],[Gn]],0)</f>
        <v>0</v>
      </c>
      <c r="JD262">
        <f>IF(AND(OR(Table1[[#This Row],[R/P]]="R",Table1[[#This Row],[PaRes]]="SCRBL",Table1[[#This Row],[PaRes]]="RUN"),Table1[[#This Row],[Penalty]]&lt;&gt;1),1,0)</f>
        <v>0</v>
      </c>
      <c r="JE262">
        <f>IF(Table1[[#This Row],[Rush Attempts]]=1,Table1[[#This Row],[Gn]],0)</f>
        <v>0</v>
      </c>
      <c r="JF262">
        <f>IF(AND(Table1[[#This Row],[Rush Attempts]]=1,Table1[[#This Row],[EFF]]="Y"),1,0)</f>
        <v>0</v>
      </c>
      <c r="JG262">
        <f>IF(AND(Table1[[#This Row],[Rush Attempts]]=1,Table1[[#This Row],[EFF]]="Y"),Table1[[#This Row],[Gn]],0)</f>
        <v>0</v>
      </c>
      <c r="JH262">
        <f>IF(AND(Table1[[#This Row],[Rush Attempts]]=1,Table1[[#This Row],[Gn]]&gt;=10),1,0)</f>
        <v>0</v>
      </c>
      <c r="JI262">
        <f>IF(AND(Table1[[#This Row],[Rush Attempts]]=1,Table1[[#This Row],[Big Play Run]]=1),Table1[[#This Row],[Gn]],0)</f>
        <v>0</v>
      </c>
      <c r="JJ262">
        <f>IF(Table1[[#This Row],[PaRes]]="SAC",1,0)</f>
        <v>0</v>
      </c>
      <c r="JK262">
        <f>IF(Table1[[#This Row],[Sacks]]=1,Table1[[#This Row],[Gn]],0)</f>
        <v>0</v>
      </c>
      <c r="JL262">
        <f>IF(Table1[[#This Row],[PaRes]]="INT",1,0)</f>
        <v>0</v>
      </c>
      <c r="JM262">
        <f>IF(Table1[[#This Row],[pff_PENALTY]]&lt;&gt;"",1,0)</f>
        <v>0</v>
      </c>
      <c r="JN262">
        <f>Table1[[#This Row],[pff_PENYARDS]]</f>
        <v>0</v>
      </c>
      <c r="JO262">
        <f>IF(Table1[[#This Row],[S/End]]="TD",1,0)</f>
        <v>0</v>
      </c>
      <c r="JP262">
        <f>IF(OR(Table1[[#This Row],[S/End]]="FGGD"),1,0)</f>
        <v>0</v>
      </c>
      <c r="JQ262">
        <f>IF(OR(Table1[[#This Row],[S/End]]="FUM",Table1[[#This Row],[S/End]]="INT"),1,0)</f>
        <v>0</v>
      </c>
      <c r="JR262">
        <f>IF(AND(Table1[[#This Row],[Touchdown]]=1,Table1[[#This Row],[Pass Play]]=1),1,0)</f>
        <v>0</v>
      </c>
      <c r="JS262">
        <f t="shared" si="14"/>
        <v>0</v>
      </c>
      <c r="JT262">
        <f>IF(AND(OR(Table1[[#This Row],[Pass Play]]=1,Table1[[#This Row],[Rush Attempts]]=1),Table1[[#This Row],[Dn]]=3),1,0)</f>
        <v>1</v>
      </c>
      <c r="JU262">
        <f>IF(AND(Table1[[#This Row],[3rd down attempt]]=1,Table1[[#This Row],[EFF]]="Y"),1,0)</f>
        <v>0</v>
      </c>
      <c r="JV262">
        <f>IF(AND(Table1[[#This Row],[3rd down attempt]]=1,Table1[[#This Row],[Dist]]&gt;=7),1,0)</f>
        <v>1</v>
      </c>
      <c r="JW262">
        <f>IF(AND(OR(Table1[[#This Row],[Pass Play]]=1,Table1[[#This Row],[Rush Attempts]]=1),Table1[[#This Row],[Dn]]=4),1,0)</f>
        <v>0</v>
      </c>
      <c r="JX262">
        <f>IF(AND(Table1[[#This Row],[4th down attempt]]=1,Table1[[#This Row],[EFF]]="Y"),1,0)</f>
        <v>0</v>
      </c>
      <c r="JY262">
        <f>IF(AND(OR(Table1[[#This Row],[Pass Play]]=1,Table1[[#This Row],[Rush Attempts]]=1),Table1[[#This Row],[FPos]]&gt;=0,Table1[[#This Row],[FPos]]&lt;=20),1,0)</f>
        <v>0</v>
      </c>
      <c r="JZ262">
        <f>IF(AND(OR(Table1[[#This Row],[Pass Play]]=1,Table1[[#This Row],[Rush Attempts]]=1),Table1[[#This Row],[Dist]]&lt;=Table1[[#This Row],[Gn]]),1,0)</f>
        <v>0</v>
      </c>
      <c r="KA262">
        <f>IF(Table1[[#This Row],[S/End]]&lt;&gt;"",1,0)</f>
        <v>0</v>
      </c>
      <c r="KB262">
        <f>IF(Table1[[#This Row],[S/End]]="TD",1,0)</f>
        <v>0</v>
      </c>
      <c r="KC262">
        <f>IF(Table1[[#This Row],[S/End]]="FGGD",1,0)</f>
        <v>0</v>
      </c>
      <c r="KD262">
        <f>IF(AND(OR(Table1[[#This Row],[Pass Play]]=1,Table1[[#This Row],[Rush Attempts]]=1),Table1[[#This Row],[Gn]]&lt;0),1,0)</f>
        <v>0</v>
      </c>
      <c r="KE262" s="375">
        <f>IF(AND(Table1[[#This Row],[pff_DRVENDPSN]]=3,Table1[[#This Row],[pff_DRVENDEVENT]]="PUNT"),1,0)</f>
        <v>0</v>
      </c>
    </row>
    <row r="263" spans="1:291" hidden="1">
      <c r="A263">
        <v>11</v>
      </c>
      <c r="B263">
        <v>2105</v>
      </c>
      <c r="C263" t="s">
        <v>14479</v>
      </c>
      <c r="D263">
        <v>1</v>
      </c>
      <c r="E263">
        <v>4</v>
      </c>
      <c r="F263">
        <v>5</v>
      </c>
      <c r="G263">
        <v>11</v>
      </c>
      <c r="H263">
        <v>40</v>
      </c>
      <c r="J263" t="s">
        <v>254</v>
      </c>
      <c r="K263">
        <v>11</v>
      </c>
      <c r="L263" t="s">
        <v>317</v>
      </c>
      <c r="M263" t="s">
        <v>5742</v>
      </c>
      <c r="N263" t="s">
        <v>2016</v>
      </c>
      <c r="P263" t="s">
        <v>2272</v>
      </c>
      <c r="Q263" t="s">
        <v>442</v>
      </c>
      <c r="R263" t="s">
        <v>2574</v>
      </c>
      <c r="T263" t="s">
        <v>1904</v>
      </c>
      <c r="W263" t="s">
        <v>253</v>
      </c>
      <c r="X263" t="s">
        <v>5743</v>
      </c>
      <c r="Y263" t="s">
        <v>1140</v>
      </c>
      <c r="Z263" t="s">
        <v>5744</v>
      </c>
      <c r="AB263" t="s">
        <v>325</v>
      </c>
      <c r="AC263" t="s">
        <v>326</v>
      </c>
      <c r="AJ263">
        <v>0</v>
      </c>
      <c r="AK263" t="s">
        <v>327</v>
      </c>
      <c r="AP263">
        <v>7</v>
      </c>
      <c r="AU263" t="s">
        <v>254</v>
      </c>
      <c r="BJ263" t="s">
        <v>257</v>
      </c>
      <c r="BQ263">
        <f t="shared" si="12"/>
        <v>2</v>
      </c>
      <c r="BR263">
        <f t="shared" si="13"/>
        <v>0</v>
      </c>
      <c r="BT263" t="s">
        <v>5525</v>
      </c>
      <c r="BV263">
        <v>0</v>
      </c>
      <c r="BX263">
        <v>0</v>
      </c>
      <c r="BY263" t="s">
        <v>5745</v>
      </c>
      <c r="BZ263" t="s">
        <v>1026</v>
      </c>
      <c r="CA263">
        <v>1</v>
      </c>
      <c r="CD263" s="3">
        <v>0.42083333333333334</v>
      </c>
      <c r="CE263" t="s">
        <v>274</v>
      </c>
      <c r="CF263" t="s">
        <v>5746</v>
      </c>
      <c r="CG263">
        <v>8</v>
      </c>
      <c r="CI263" t="s">
        <v>331</v>
      </c>
      <c r="CJ263">
        <v>0</v>
      </c>
      <c r="CK263" t="s">
        <v>5747</v>
      </c>
      <c r="CL263" s="4">
        <v>38414</v>
      </c>
      <c r="CM263" t="s">
        <v>5748</v>
      </c>
      <c r="CN263" t="s">
        <v>5749</v>
      </c>
      <c r="CO263">
        <v>0</v>
      </c>
      <c r="CP263" t="s">
        <v>5682</v>
      </c>
      <c r="CQ263" t="s">
        <v>269</v>
      </c>
      <c r="CR263" t="s">
        <v>5525</v>
      </c>
      <c r="CU263" t="s">
        <v>1508</v>
      </c>
      <c r="CW263">
        <v>0</v>
      </c>
      <c r="CY263">
        <v>11</v>
      </c>
      <c r="CZ263" t="s">
        <v>2209</v>
      </c>
      <c r="DA263">
        <v>-19</v>
      </c>
      <c r="DB263">
        <v>13</v>
      </c>
      <c r="DC263" t="s">
        <v>1953</v>
      </c>
      <c r="DD263">
        <v>-27</v>
      </c>
      <c r="DF263" t="s">
        <v>5665</v>
      </c>
      <c r="DK263">
        <v>11</v>
      </c>
      <c r="DL263" s="4">
        <v>44470</v>
      </c>
      <c r="DM263">
        <v>20248</v>
      </c>
      <c r="DN263">
        <v>2021</v>
      </c>
      <c r="DO263">
        <v>0</v>
      </c>
      <c r="DQ263">
        <v>79809</v>
      </c>
      <c r="DR263">
        <v>14</v>
      </c>
      <c r="DU263" t="s">
        <v>257</v>
      </c>
      <c r="DV263" t="s">
        <v>274</v>
      </c>
      <c r="DX263">
        <v>0</v>
      </c>
      <c r="DY263" t="s">
        <v>275</v>
      </c>
      <c r="EE263">
        <v>0</v>
      </c>
      <c r="EF263" t="s">
        <v>5750</v>
      </c>
      <c r="EG263" t="s">
        <v>383</v>
      </c>
      <c r="EH263">
        <v>0</v>
      </c>
      <c r="EJ263" t="s">
        <v>340</v>
      </c>
      <c r="EK263" t="s">
        <v>341</v>
      </c>
      <c r="EL263" t="s">
        <v>5751</v>
      </c>
      <c r="EM263" t="s">
        <v>5752</v>
      </c>
      <c r="EN263" t="s">
        <v>391</v>
      </c>
      <c r="EO263" t="s">
        <v>282</v>
      </c>
      <c r="EP263" t="s">
        <v>1025</v>
      </c>
      <c r="EQ263">
        <v>0</v>
      </c>
      <c r="ER263" t="s">
        <v>491</v>
      </c>
      <c r="ET263" t="s">
        <v>5753</v>
      </c>
      <c r="EU263">
        <v>10</v>
      </c>
      <c r="EV263" t="s">
        <v>348</v>
      </c>
      <c r="EW263" t="s">
        <v>349</v>
      </c>
      <c r="EX263" t="s">
        <v>390</v>
      </c>
      <c r="EY263" t="s">
        <v>391</v>
      </c>
      <c r="FB263" t="s">
        <v>499</v>
      </c>
      <c r="FC263" t="s">
        <v>5733</v>
      </c>
      <c r="FE263">
        <v>1</v>
      </c>
      <c r="FF263">
        <v>4</v>
      </c>
      <c r="FJ263" t="s">
        <v>5536</v>
      </c>
      <c r="FL263">
        <v>0</v>
      </c>
      <c r="FN263">
        <v>0</v>
      </c>
      <c r="FQ263">
        <v>0</v>
      </c>
      <c r="FS263" t="s">
        <v>462</v>
      </c>
      <c r="FV263" t="s">
        <v>777</v>
      </c>
      <c r="FW263" t="s">
        <v>464</v>
      </c>
      <c r="FY263">
        <v>0</v>
      </c>
      <c r="GA263">
        <v>0</v>
      </c>
      <c r="GB263">
        <v>0</v>
      </c>
      <c r="GC263">
        <v>0</v>
      </c>
      <c r="GD263" t="s">
        <v>4475</v>
      </c>
      <c r="GE263" t="s">
        <v>355</v>
      </c>
      <c r="GF263">
        <v>1</v>
      </c>
      <c r="GG263" t="s">
        <v>257</v>
      </c>
      <c r="GI263">
        <v>3.1</v>
      </c>
      <c r="GJ263">
        <v>1</v>
      </c>
      <c r="GK263">
        <v>0</v>
      </c>
      <c r="GM263" t="s">
        <v>5754</v>
      </c>
      <c r="GN263">
        <v>1</v>
      </c>
      <c r="GO263">
        <v>0</v>
      </c>
      <c r="GP263">
        <v>4</v>
      </c>
      <c r="GR263">
        <v>32</v>
      </c>
      <c r="HA263" t="s">
        <v>5755</v>
      </c>
      <c r="HC263" t="s">
        <v>313</v>
      </c>
      <c r="HD263" t="s">
        <v>313</v>
      </c>
      <c r="HE263" t="s">
        <v>5665</v>
      </c>
      <c r="HF263">
        <v>0</v>
      </c>
      <c r="HG263">
        <v>11</v>
      </c>
      <c r="HH263">
        <v>0</v>
      </c>
      <c r="HI263" t="s">
        <v>275</v>
      </c>
      <c r="HL263">
        <v>2</v>
      </c>
      <c r="HM263" t="s">
        <v>5665</v>
      </c>
      <c r="HO263" t="s">
        <v>5559</v>
      </c>
      <c r="HP263" t="s">
        <v>5756</v>
      </c>
      <c r="HQ263" t="s">
        <v>5757</v>
      </c>
      <c r="HR263" t="s">
        <v>5758</v>
      </c>
      <c r="HT263" t="s">
        <v>5759</v>
      </c>
      <c r="HW263">
        <v>29</v>
      </c>
      <c r="HX263">
        <v>4055886</v>
      </c>
      <c r="HY263" t="s">
        <v>5760</v>
      </c>
      <c r="HZ263">
        <v>4055844</v>
      </c>
      <c r="IC263">
        <v>0.5</v>
      </c>
      <c r="ID263">
        <v>1</v>
      </c>
      <c r="IM263">
        <v>12</v>
      </c>
      <c r="IQ263" t="s">
        <v>5665</v>
      </c>
      <c r="IU263">
        <v>5</v>
      </c>
      <c r="IV263">
        <f>IF(AND(Table1[[#This Row],[R/P]]="P",Table1[[#This Row],[PaRes]]&lt;&gt;"SCRBL",Table1[[#This Row],[PaRes]]&lt;&gt;"RUN",Table1[[#This Row],[Penalty]]&lt;&gt;1),1,0)</f>
        <v>1</v>
      </c>
      <c r="IW263">
        <f>IF(AND(Table1[[#This Row],[Pass Play]]=1,Table1[[#This Row],[PaRes]]&lt;&gt;"SAC"),1,0)</f>
        <v>1</v>
      </c>
      <c r="IX263">
        <f>IF(Table1[[#This Row],[PaRes]]="COM",1,0)</f>
        <v>1</v>
      </c>
      <c r="IY263">
        <f>IF(Table1[[#This Row],[Pass Play]]=1,Table1[[#This Row],[Gn]],0)</f>
        <v>11</v>
      </c>
      <c r="IZ263">
        <f>IF(AND(Table1[[#This Row],[Pass Play]]=1,Table1[[#This Row],[EFF]]="Y"),1,0)</f>
        <v>1</v>
      </c>
      <c r="JA263">
        <f>IF(AND(Table1[[#This Row],[Pass Play]]=1,Table1[[#This Row],[EFF]]="Y"),Table1[[#This Row],[Gn]],0)</f>
        <v>11</v>
      </c>
      <c r="JB263">
        <f>IF(AND(Table1[[#This Row],[Pass Play]]=1,Table1[[#This Row],[Gn]]&gt;=15),1,0)</f>
        <v>0</v>
      </c>
      <c r="JC263">
        <f>IF(AND(Table1[[#This Row],[Pass Play]]=1,Table1[[#This Row],[Big Play Passes]]=1),Table1[[#This Row],[Gn]],0)</f>
        <v>0</v>
      </c>
      <c r="JD263">
        <f>IF(AND(OR(Table1[[#This Row],[R/P]]="R",Table1[[#This Row],[PaRes]]="SCRBL",Table1[[#This Row],[PaRes]]="RUN"),Table1[[#This Row],[Penalty]]&lt;&gt;1),1,0)</f>
        <v>0</v>
      </c>
      <c r="JE263">
        <f>IF(Table1[[#This Row],[Rush Attempts]]=1,Table1[[#This Row],[Gn]],0)</f>
        <v>0</v>
      </c>
      <c r="JF263">
        <f>IF(AND(Table1[[#This Row],[Rush Attempts]]=1,Table1[[#This Row],[EFF]]="Y"),1,0)</f>
        <v>0</v>
      </c>
      <c r="JG263">
        <f>IF(AND(Table1[[#This Row],[Rush Attempts]]=1,Table1[[#This Row],[EFF]]="Y"),Table1[[#This Row],[Gn]],0)</f>
        <v>0</v>
      </c>
      <c r="JH263">
        <f>IF(AND(Table1[[#This Row],[Rush Attempts]]=1,Table1[[#This Row],[Gn]]&gt;=10),1,0)</f>
        <v>0</v>
      </c>
      <c r="JI263">
        <f>IF(AND(Table1[[#This Row],[Rush Attempts]]=1,Table1[[#This Row],[Big Play Run]]=1),Table1[[#This Row],[Gn]],0)</f>
        <v>0</v>
      </c>
      <c r="JJ263">
        <f>IF(Table1[[#This Row],[PaRes]]="SAC",1,0)</f>
        <v>0</v>
      </c>
      <c r="JK263">
        <f>IF(Table1[[#This Row],[Sacks]]=1,Table1[[#This Row],[Gn]],0)</f>
        <v>0</v>
      </c>
      <c r="JL263">
        <f>IF(Table1[[#This Row],[PaRes]]="INT",1,0)</f>
        <v>0</v>
      </c>
      <c r="JM263">
        <f>IF(Table1[[#This Row],[pff_PENALTY]]&lt;&gt;"",1,0)</f>
        <v>0</v>
      </c>
      <c r="JN263">
        <f>Table1[[#This Row],[pff_PENYARDS]]</f>
        <v>0</v>
      </c>
      <c r="JO263">
        <f>IF(Table1[[#This Row],[S/End]]="TD",1,0)</f>
        <v>0</v>
      </c>
      <c r="JP263">
        <f>IF(OR(Table1[[#This Row],[S/End]]="FGGD"),1,0)</f>
        <v>0</v>
      </c>
      <c r="JQ263">
        <f>IF(OR(Table1[[#This Row],[S/End]]="FUM",Table1[[#This Row],[S/End]]="INT"),1,0)</f>
        <v>0</v>
      </c>
      <c r="JR263">
        <f>IF(AND(Table1[[#This Row],[Touchdown]]=1,Table1[[#This Row],[Pass Play]]=1),1,0)</f>
        <v>0</v>
      </c>
      <c r="JS263">
        <f t="shared" si="14"/>
        <v>0</v>
      </c>
      <c r="JT263">
        <f>IF(AND(OR(Table1[[#This Row],[Pass Play]]=1,Table1[[#This Row],[Rush Attempts]]=1),Table1[[#This Row],[Dn]]=3),1,0)</f>
        <v>0</v>
      </c>
      <c r="JU263">
        <f>IF(AND(Table1[[#This Row],[3rd down attempt]]=1,Table1[[#This Row],[EFF]]="Y"),1,0)</f>
        <v>0</v>
      </c>
      <c r="JV263">
        <f>IF(AND(Table1[[#This Row],[3rd down attempt]]=1,Table1[[#This Row],[Dist]]&gt;=7),1,0)</f>
        <v>0</v>
      </c>
      <c r="JW263">
        <f>IF(AND(OR(Table1[[#This Row],[Pass Play]]=1,Table1[[#This Row],[Rush Attempts]]=1),Table1[[#This Row],[Dn]]=4),1,0)</f>
        <v>1</v>
      </c>
      <c r="JX263">
        <f>IF(AND(Table1[[#This Row],[4th down attempt]]=1,Table1[[#This Row],[EFF]]="Y"),1,0)</f>
        <v>1</v>
      </c>
      <c r="JY263">
        <f>IF(AND(OR(Table1[[#This Row],[Pass Play]]=1,Table1[[#This Row],[Rush Attempts]]=1),Table1[[#This Row],[FPos]]&gt;=0,Table1[[#This Row],[FPos]]&lt;=20),1,0)</f>
        <v>0</v>
      </c>
      <c r="JZ263">
        <f>IF(AND(OR(Table1[[#This Row],[Pass Play]]=1,Table1[[#This Row],[Rush Attempts]]=1),Table1[[#This Row],[Dist]]&lt;=Table1[[#This Row],[Gn]]),1,0)</f>
        <v>1</v>
      </c>
      <c r="KA263">
        <f>IF(Table1[[#This Row],[S/End]]&lt;&gt;"",1,0)</f>
        <v>0</v>
      </c>
      <c r="KB263">
        <f>IF(Table1[[#This Row],[S/End]]="TD",1,0)</f>
        <v>0</v>
      </c>
      <c r="KC263">
        <f>IF(Table1[[#This Row],[S/End]]="FGGD",1,0)</f>
        <v>0</v>
      </c>
      <c r="KD263">
        <f>IF(AND(OR(Table1[[#This Row],[Pass Play]]=1,Table1[[#This Row],[Rush Attempts]]=1),Table1[[#This Row],[Gn]]&lt;0),1,0)</f>
        <v>0</v>
      </c>
      <c r="KE263" s="375">
        <f>IF(AND(Table1[[#This Row],[pff_DRVENDPSN]]=3,Table1[[#This Row],[pff_DRVENDEVENT]]="PUNT"),1,0)</f>
        <v>0</v>
      </c>
    </row>
    <row r="264" spans="1:291" hidden="1">
      <c r="A264">
        <v>12</v>
      </c>
      <c r="B264">
        <v>2105</v>
      </c>
      <c r="C264" t="s">
        <v>14479</v>
      </c>
      <c r="D264">
        <v>1</v>
      </c>
      <c r="E264">
        <v>1</v>
      </c>
      <c r="F264">
        <v>10</v>
      </c>
      <c r="G264">
        <v>16</v>
      </c>
      <c r="H264">
        <v>29</v>
      </c>
      <c r="J264" t="s">
        <v>254</v>
      </c>
      <c r="K264">
        <v>12</v>
      </c>
      <c r="L264" t="s">
        <v>5762</v>
      </c>
      <c r="M264" t="s">
        <v>5763</v>
      </c>
      <c r="N264" t="s">
        <v>440</v>
      </c>
      <c r="P264" t="s">
        <v>870</v>
      </c>
      <c r="Q264" t="s">
        <v>1067</v>
      </c>
      <c r="R264" t="s">
        <v>1188</v>
      </c>
      <c r="T264" t="s">
        <v>4346</v>
      </c>
      <c r="W264" t="s">
        <v>253</v>
      </c>
      <c r="X264" t="s">
        <v>5764</v>
      </c>
      <c r="Y264" t="s">
        <v>4969</v>
      </c>
      <c r="Z264" t="s">
        <v>5765</v>
      </c>
      <c r="AB264" t="s">
        <v>876</v>
      </c>
      <c r="AC264" t="s">
        <v>877</v>
      </c>
      <c r="AJ264">
        <v>4</v>
      </c>
      <c r="AK264" t="s">
        <v>327</v>
      </c>
      <c r="AP264">
        <v>7</v>
      </c>
      <c r="BJ264" t="s">
        <v>257</v>
      </c>
      <c r="BQ264">
        <f t="shared" si="12"/>
        <v>4</v>
      </c>
      <c r="BR264">
        <f t="shared" si="13"/>
        <v>0</v>
      </c>
      <c r="BT264" t="s">
        <v>5525</v>
      </c>
      <c r="BV264">
        <v>0</v>
      </c>
      <c r="BX264">
        <v>0</v>
      </c>
      <c r="BY264" t="s">
        <v>5766</v>
      </c>
      <c r="CA264">
        <v>1</v>
      </c>
      <c r="CD264" s="3">
        <v>0.39513888888888887</v>
      </c>
      <c r="CE264" t="s">
        <v>257</v>
      </c>
      <c r="CF264" t="s">
        <v>5767</v>
      </c>
      <c r="CG264">
        <v>7</v>
      </c>
      <c r="CI264" t="s">
        <v>331</v>
      </c>
      <c r="CJ264">
        <v>0</v>
      </c>
      <c r="CK264" t="s">
        <v>5768</v>
      </c>
      <c r="CL264" s="4">
        <v>38414</v>
      </c>
      <c r="CM264" t="s">
        <v>5769</v>
      </c>
      <c r="CN264" t="s">
        <v>5770</v>
      </c>
      <c r="CO264">
        <v>0</v>
      </c>
      <c r="CP264" t="s">
        <v>5771</v>
      </c>
      <c r="CQ264" t="s">
        <v>269</v>
      </c>
      <c r="CR264" t="s">
        <v>5525</v>
      </c>
      <c r="CU264" t="s">
        <v>5730</v>
      </c>
      <c r="CW264">
        <v>0</v>
      </c>
      <c r="CY264">
        <v>12</v>
      </c>
      <c r="CZ264" t="s">
        <v>2209</v>
      </c>
      <c r="DA264">
        <v>-19</v>
      </c>
      <c r="DB264">
        <v>13</v>
      </c>
      <c r="DC264" t="s">
        <v>1953</v>
      </c>
      <c r="DD264">
        <v>-27</v>
      </c>
      <c r="DF264" t="s">
        <v>5682</v>
      </c>
      <c r="DK264">
        <v>16</v>
      </c>
      <c r="DL264" s="4">
        <v>44470</v>
      </c>
      <c r="DM264">
        <v>20248</v>
      </c>
      <c r="DN264">
        <v>2021</v>
      </c>
      <c r="DO264">
        <v>0</v>
      </c>
      <c r="DQ264">
        <v>79809</v>
      </c>
      <c r="DR264">
        <v>15</v>
      </c>
      <c r="DU264" t="s">
        <v>257</v>
      </c>
      <c r="DV264" t="s">
        <v>274</v>
      </c>
      <c r="DX264">
        <v>0</v>
      </c>
      <c r="DY264" t="s">
        <v>275</v>
      </c>
      <c r="EE264">
        <v>0</v>
      </c>
      <c r="EF264" t="s">
        <v>5772</v>
      </c>
      <c r="EG264" t="s">
        <v>675</v>
      </c>
      <c r="EH264">
        <v>1</v>
      </c>
      <c r="EJ264" t="s">
        <v>454</v>
      </c>
      <c r="EK264" t="s">
        <v>5773</v>
      </c>
      <c r="EL264" t="s">
        <v>5774</v>
      </c>
      <c r="EM264" t="s">
        <v>5775</v>
      </c>
      <c r="EN264" t="s">
        <v>5776</v>
      </c>
      <c r="EO264" t="s">
        <v>282</v>
      </c>
      <c r="EP264" t="s">
        <v>427</v>
      </c>
      <c r="EQ264">
        <v>0</v>
      </c>
      <c r="ER264" t="s">
        <v>5777</v>
      </c>
      <c r="ET264" t="s">
        <v>5778</v>
      </c>
      <c r="EU264">
        <v>15</v>
      </c>
      <c r="EV264" t="s">
        <v>257</v>
      </c>
      <c r="EW264" t="s">
        <v>349</v>
      </c>
      <c r="EX264" t="s">
        <v>771</v>
      </c>
      <c r="EY264" t="s">
        <v>898</v>
      </c>
      <c r="FB264" t="s">
        <v>269</v>
      </c>
      <c r="FC264" t="s">
        <v>5779</v>
      </c>
      <c r="FE264">
        <v>1</v>
      </c>
      <c r="FF264">
        <v>3</v>
      </c>
      <c r="FJ264" t="s">
        <v>5780</v>
      </c>
      <c r="FK264" t="s">
        <v>5556</v>
      </c>
      <c r="FL264">
        <v>0</v>
      </c>
      <c r="FN264">
        <v>0</v>
      </c>
      <c r="FQ264">
        <v>0</v>
      </c>
      <c r="FS264" t="s">
        <v>462</v>
      </c>
      <c r="FU264" t="s">
        <v>274</v>
      </c>
      <c r="FV264" t="s">
        <v>777</v>
      </c>
      <c r="FW264" t="s">
        <v>2037</v>
      </c>
      <c r="FY264">
        <v>0</v>
      </c>
      <c r="GA264">
        <v>0</v>
      </c>
      <c r="GB264">
        <v>0</v>
      </c>
      <c r="GC264">
        <v>0</v>
      </c>
      <c r="GD264" t="s">
        <v>5781</v>
      </c>
      <c r="GE264" t="s">
        <v>355</v>
      </c>
      <c r="GF264">
        <v>0</v>
      </c>
      <c r="GG264" t="s">
        <v>895</v>
      </c>
      <c r="GI264">
        <v>2.5</v>
      </c>
      <c r="GJ264">
        <v>0</v>
      </c>
      <c r="GK264">
        <v>0</v>
      </c>
      <c r="GM264" t="s">
        <v>5782</v>
      </c>
      <c r="GN264">
        <v>1</v>
      </c>
      <c r="GO264">
        <v>0</v>
      </c>
      <c r="GP264" t="s">
        <v>499</v>
      </c>
      <c r="GR264">
        <v>49</v>
      </c>
      <c r="HA264" t="s">
        <v>5783</v>
      </c>
      <c r="HC264" t="s">
        <v>294</v>
      </c>
      <c r="HD264" t="s">
        <v>294</v>
      </c>
      <c r="HE264" t="s">
        <v>5784</v>
      </c>
      <c r="HF264">
        <v>0</v>
      </c>
      <c r="HG264">
        <v>12</v>
      </c>
      <c r="HH264">
        <v>0</v>
      </c>
      <c r="HI264" t="s">
        <v>275</v>
      </c>
      <c r="HK264" t="s">
        <v>492</v>
      </c>
      <c r="HL264">
        <v>1</v>
      </c>
      <c r="HM264" t="s">
        <v>5682</v>
      </c>
      <c r="HO264" t="s">
        <v>5785</v>
      </c>
      <c r="HP264" t="s">
        <v>5786</v>
      </c>
      <c r="HQ264" t="s">
        <v>5787</v>
      </c>
      <c r="HR264" t="s">
        <v>5788</v>
      </c>
      <c r="HT264" t="s">
        <v>5789</v>
      </c>
      <c r="HW264">
        <v>13</v>
      </c>
      <c r="HX264">
        <v>4055943</v>
      </c>
      <c r="HY264" t="s">
        <v>5790</v>
      </c>
      <c r="HZ264">
        <v>4055886</v>
      </c>
      <c r="IC264">
        <v>0.5</v>
      </c>
      <c r="ID264">
        <v>1</v>
      </c>
      <c r="IM264">
        <v>13</v>
      </c>
      <c r="IQ264" t="s">
        <v>5682</v>
      </c>
      <c r="IU264">
        <v>5</v>
      </c>
      <c r="IV264">
        <f>IF(AND(Table1[[#This Row],[R/P]]="P",Table1[[#This Row],[PaRes]]&lt;&gt;"SCRBL",Table1[[#This Row],[PaRes]]&lt;&gt;"RUN",Table1[[#This Row],[Penalty]]&lt;&gt;1),1,0)</f>
        <v>1</v>
      </c>
      <c r="IW264">
        <f>IF(AND(Table1[[#This Row],[Pass Play]]=1,Table1[[#This Row],[PaRes]]&lt;&gt;"SAC"),1,0)</f>
        <v>1</v>
      </c>
      <c r="IX264">
        <f>IF(Table1[[#This Row],[PaRes]]="COM",1,0)</f>
        <v>1</v>
      </c>
      <c r="IY264">
        <f>IF(Table1[[#This Row],[Pass Play]]=1,Table1[[#This Row],[Gn]],0)</f>
        <v>16</v>
      </c>
      <c r="IZ264">
        <f>IF(AND(Table1[[#This Row],[Pass Play]]=1,Table1[[#This Row],[EFF]]="Y"),1,0)</f>
        <v>1</v>
      </c>
      <c r="JA264">
        <f>IF(AND(Table1[[#This Row],[Pass Play]]=1,Table1[[#This Row],[EFF]]="Y"),Table1[[#This Row],[Gn]],0)</f>
        <v>16</v>
      </c>
      <c r="JB264">
        <f>IF(AND(Table1[[#This Row],[Pass Play]]=1,Table1[[#This Row],[Gn]]&gt;=15),1,0)</f>
        <v>1</v>
      </c>
      <c r="JC264">
        <f>IF(AND(Table1[[#This Row],[Pass Play]]=1,Table1[[#This Row],[Big Play Passes]]=1),Table1[[#This Row],[Gn]],0)</f>
        <v>16</v>
      </c>
      <c r="JD264">
        <f>IF(AND(OR(Table1[[#This Row],[R/P]]="R",Table1[[#This Row],[PaRes]]="SCRBL",Table1[[#This Row],[PaRes]]="RUN"),Table1[[#This Row],[Penalty]]&lt;&gt;1),1,0)</f>
        <v>0</v>
      </c>
      <c r="JE264">
        <f>IF(Table1[[#This Row],[Rush Attempts]]=1,Table1[[#This Row],[Gn]],0)</f>
        <v>0</v>
      </c>
      <c r="JF264">
        <f>IF(AND(Table1[[#This Row],[Rush Attempts]]=1,Table1[[#This Row],[EFF]]="Y"),1,0)</f>
        <v>0</v>
      </c>
      <c r="JG264">
        <f>IF(AND(Table1[[#This Row],[Rush Attempts]]=1,Table1[[#This Row],[EFF]]="Y"),Table1[[#This Row],[Gn]],0)</f>
        <v>0</v>
      </c>
      <c r="JH264">
        <f>IF(AND(Table1[[#This Row],[Rush Attempts]]=1,Table1[[#This Row],[Gn]]&gt;=10),1,0)</f>
        <v>0</v>
      </c>
      <c r="JI264">
        <f>IF(AND(Table1[[#This Row],[Rush Attempts]]=1,Table1[[#This Row],[Big Play Run]]=1),Table1[[#This Row],[Gn]],0)</f>
        <v>0</v>
      </c>
      <c r="JJ264">
        <f>IF(Table1[[#This Row],[PaRes]]="SAC",1,0)</f>
        <v>0</v>
      </c>
      <c r="JK264">
        <f>IF(Table1[[#This Row],[Sacks]]=1,Table1[[#This Row],[Gn]],0)</f>
        <v>0</v>
      </c>
      <c r="JL264">
        <f>IF(Table1[[#This Row],[PaRes]]="INT",1,0)</f>
        <v>0</v>
      </c>
      <c r="JM264">
        <f>IF(Table1[[#This Row],[pff_PENALTY]]&lt;&gt;"",1,0)</f>
        <v>0</v>
      </c>
      <c r="JN264">
        <f>Table1[[#This Row],[pff_PENYARDS]]</f>
        <v>0</v>
      </c>
      <c r="JO264">
        <f>IF(Table1[[#This Row],[S/End]]="TD",1,0)</f>
        <v>0</v>
      </c>
      <c r="JP264">
        <f>IF(OR(Table1[[#This Row],[S/End]]="FGGD"),1,0)</f>
        <v>0</v>
      </c>
      <c r="JQ264">
        <f>IF(OR(Table1[[#This Row],[S/End]]="FUM",Table1[[#This Row],[S/End]]="INT"),1,0)</f>
        <v>0</v>
      </c>
      <c r="JR264">
        <f>IF(AND(Table1[[#This Row],[Touchdown]]=1,Table1[[#This Row],[Pass Play]]=1),1,0)</f>
        <v>0</v>
      </c>
      <c r="JS264">
        <f t="shared" si="14"/>
        <v>0</v>
      </c>
      <c r="JT264">
        <f>IF(AND(OR(Table1[[#This Row],[Pass Play]]=1,Table1[[#This Row],[Rush Attempts]]=1),Table1[[#This Row],[Dn]]=3),1,0)</f>
        <v>0</v>
      </c>
      <c r="JU264">
        <f>IF(AND(Table1[[#This Row],[3rd down attempt]]=1,Table1[[#This Row],[EFF]]="Y"),1,0)</f>
        <v>0</v>
      </c>
      <c r="JV264">
        <f>IF(AND(Table1[[#This Row],[3rd down attempt]]=1,Table1[[#This Row],[Dist]]&gt;=7),1,0)</f>
        <v>0</v>
      </c>
      <c r="JW264">
        <f>IF(AND(OR(Table1[[#This Row],[Pass Play]]=1,Table1[[#This Row],[Rush Attempts]]=1),Table1[[#This Row],[Dn]]=4),1,0)</f>
        <v>0</v>
      </c>
      <c r="JX264">
        <f>IF(AND(Table1[[#This Row],[4th down attempt]]=1,Table1[[#This Row],[EFF]]="Y"),1,0)</f>
        <v>0</v>
      </c>
      <c r="JY264">
        <f>IF(AND(OR(Table1[[#This Row],[Pass Play]]=1,Table1[[#This Row],[Rush Attempts]]=1),Table1[[#This Row],[FPos]]&gt;=0,Table1[[#This Row],[FPos]]&lt;=20),1,0)</f>
        <v>0</v>
      </c>
      <c r="JZ264">
        <f>IF(AND(OR(Table1[[#This Row],[Pass Play]]=1,Table1[[#This Row],[Rush Attempts]]=1),Table1[[#This Row],[Dist]]&lt;=Table1[[#This Row],[Gn]]),1,0)</f>
        <v>1</v>
      </c>
      <c r="KA264">
        <f>IF(Table1[[#This Row],[S/End]]&lt;&gt;"",1,0)</f>
        <v>0</v>
      </c>
      <c r="KB264">
        <f>IF(Table1[[#This Row],[S/End]]="TD",1,0)</f>
        <v>0</v>
      </c>
      <c r="KC264">
        <f>IF(Table1[[#This Row],[S/End]]="FGGD",1,0)</f>
        <v>0</v>
      </c>
      <c r="KD264">
        <f>IF(AND(OR(Table1[[#This Row],[Pass Play]]=1,Table1[[#This Row],[Rush Attempts]]=1),Table1[[#This Row],[Gn]]&lt;0),1,0)</f>
        <v>0</v>
      </c>
      <c r="KE264" s="375">
        <f>IF(AND(Table1[[#This Row],[pff_DRVENDPSN]]=3,Table1[[#This Row],[pff_DRVENDEVENT]]="PUNT"),1,0)</f>
        <v>0</v>
      </c>
    </row>
    <row r="265" spans="1:291" hidden="1">
      <c r="A265">
        <v>13</v>
      </c>
      <c r="B265">
        <v>2105</v>
      </c>
      <c r="C265" t="s">
        <v>14479</v>
      </c>
      <c r="D265">
        <v>1</v>
      </c>
      <c r="E265">
        <v>1</v>
      </c>
      <c r="F265">
        <v>10</v>
      </c>
      <c r="G265">
        <v>2</v>
      </c>
      <c r="H265">
        <v>13</v>
      </c>
      <c r="J265" t="s">
        <v>298</v>
      </c>
      <c r="K265">
        <v>21</v>
      </c>
      <c r="L265" t="s">
        <v>5792</v>
      </c>
      <c r="M265" t="s">
        <v>3187</v>
      </c>
      <c r="N265" t="s">
        <v>440</v>
      </c>
      <c r="P265" t="s">
        <v>3187</v>
      </c>
      <c r="W265" t="s">
        <v>257</v>
      </c>
      <c r="X265" t="s">
        <v>5793</v>
      </c>
      <c r="AE265" t="s">
        <v>259</v>
      </c>
      <c r="AF265" t="s">
        <v>260</v>
      </c>
      <c r="AG265" t="s">
        <v>5793</v>
      </c>
      <c r="AH265" t="s">
        <v>274</v>
      </c>
      <c r="AJ265">
        <v>9</v>
      </c>
      <c r="AL265" t="s">
        <v>2202</v>
      </c>
      <c r="AP265">
        <v>7</v>
      </c>
      <c r="AU265" t="s">
        <v>254</v>
      </c>
      <c r="BJ265" t="s">
        <v>257</v>
      </c>
      <c r="BQ265">
        <f t="shared" si="12"/>
        <v>0</v>
      </c>
      <c r="BR265">
        <f t="shared" si="13"/>
        <v>2</v>
      </c>
      <c r="BT265" t="s">
        <v>5525</v>
      </c>
      <c r="BV265">
        <v>0</v>
      </c>
      <c r="BX265">
        <v>0</v>
      </c>
      <c r="BY265" t="s">
        <v>5794</v>
      </c>
      <c r="CD265" s="3">
        <v>0.37708333333333338</v>
      </c>
      <c r="CF265" t="s">
        <v>5795</v>
      </c>
      <c r="CJ265">
        <v>0</v>
      </c>
      <c r="CK265" t="s">
        <v>5796</v>
      </c>
      <c r="CL265" s="4">
        <v>38414</v>
      </c>
      <c r="CM265" t="s">
        <v>5797</v>
      </c>
      <c r="CN265" t="s">
        <v>5798</v>
      </c>
      <c r="CO265">
        <v>0</v>
      </c>
      <c r="CQ265" t="s">
        <v>282</v>
      </c>
      <c r="CR265" t="s">
        <v>5525</v>
      </c>
      <c r="CU265" t="s">
        <v>5799</v>
      </c>
      <c r="CW265">
        <v>0</v>
      </c>
      <c r="CY265">
        <v>13</v>
      </c>
      <c r="CZ265" t="s">
        <v>2209</v>
      </c>
      <c r="DA265">
        <v>-19</v>
      </c>
      <c r="DB265">
        <v>13</v>
      </c>
      <c r="DC265" t="s">
        <v>1953</v>
      </c>
      <c r="DD265">
        <v>-27</v>
      </c>
      <c r="DF265" t="s">
        <v>5800</v>
      </c>
      <c r="DG265" t="s">
        <v>5801</v>
      </c>
      <c r="DH265" t="s">
        <v>1281</v>
      </c>
      <c r="DI265" t="s">
        <v>5551</v>
      </c>
      <c r="DK265">
        <v>-68</v>
      </c>
      <c r="DL265" s="4">
        <v>44470</v>
      </c>
      <c r="DM265">
        <v>20248</v>
      </c>
      <c r="DN265">
        <v>2021</v>
      </c>
      <c r="DO265">
        <v>0</v>
      </c>
      <c r="DQ265">
        <v>79809</v>
      </c>
      <c r="DR265">
        <v>16</v>
      </c>
      <c r="DU265" t="s">
        <v>257</v>
      </c>
      <c r="DV265" t="s">
        <v>274</v>
      </c>
      <c r="DX265">
        <v>0</v>
      </c>
      <c r="DY265" t="s">
        <v>275</v>
      </c>
      <c r="EE265">
        <v>0</v>
      </c>
      <c r="EF265" t="s">
        <v>4259</v>
      </c>
      <c r="EG265" t="s">
        <v>3198</v>
      </c>
      <c r="EH265">
        <v>1</v>
      </c>
      <c r="EJ265" t="s">
        <v>454</v>
      </c>
      <c r="EK265" t="s">
        <v>5802</v>
      </c>
      <c r="EL265" t="s">
        <v>5803</v>
      </c>
      <c r="EM265" t="s">
        <v>5804</v>
      </c>
      <c r="EN265" t="s">
        <v>5805</v>
      </c>
      <c r="EO265" t="s">
        <v>269</v>
      </c>
      <c r="EP265" t="s">
        <v>283</v>
      </c>
      <c r="EQ265">
        <v>0</v>
      </c>
      <c r="ET265" t="s">
        <v>5806</v>
      </c>
      <c r="FE265">
        <v>0</v>
      </c>
      <c r="FF265">
        <v>9</v>
      </c>
      <c r="FG265" t="s">
        <v>429</v>
      </c>
      <c r="FH265" t="s">
        <v>309</v>
      </c>
      <c r="FI265" t="s">
        <v>590</v>
      </c>
      <c r="FJ265" t="s">
        <v>5618</v>
      </c>
      <c r="FL265">
        <v>0</v>
      </c>
      <c r="FN265">
        <v>0</v>
      </c>
      <c r="FQ265">
        <v>0</v>
      </c>
      <c r="FS265" t="s">
        <v>287</v>
      </c>
      <c r="FU265" t="s">
        <v>274</v>
      </c>
      <c r="FV265" t="s">
        <v>5807</v>
      </c>
      <c r="FW265" t="s">
        <v>290</v>
      </c>
      <c r="FX265" t="s">
        <v>291</v>
      </c>
      <c r="FY265">
        <v>0</v>
      </c>
      <c r="GA265">
        <v>0</v>
      </c>
      <c r="GB265">
        <v>0</v>
      </c>
      <c r="GC265">
        <v>0</v>
      </c>
      <c r="GF265">
        <v>0</v>
      </c>
      <c r="GG265" t="s">
        <v>257</v>
      </c>
      <c r="GJ265">
        <v>0</v>
      </c>
      <c r="GK265">
        <v>0</v>
      </c>
      <c r="GM265" t="s">
        <v>5808</v>
      </c>
      <c r="GO265">
        <v>6</v>
      </c>
      <c r="HA265" t="s">
        <v>5809</v>
      </c>
      <c r="HB265" t="s">
        <v>5800</v>
      </c>
      <c r="HC265" t="s">
        <v>313</v>
      </c>
      <c r="HD265" t="s">
        <v>313</v>
      </c>
      <c r="HE265" t="s">
        <v>5810</v>
      </c>
      <c r="HF265">
        <v>0</v>
      </c>
      <c r="HG265">
        <v>12</v>
      </c>
      <c r="HH265">
        <v>0</v>
      </c>
      <c r="HI265" t="s">
        <v>275</v>
      </c>
      <c r="HL265" t="s">
        <v>499</v>
      </c>
      <c r="HW265">
        <v>-19</v>
      </c>
      <c r="HX265">
        <v>4055971</v>
      </c>
      <c r="HY265" t="s">
        <v>5811</v>
      </c>
      <c r="HZ265">
        <v>4055943</v>
      </c>
      <c r="IC265">
        <v>0</v>
      </c>
      <c r="ID265">
        <v>0</v>
      </c>
      <c r="IM265">
        <v>14</v>
      </c>
      <c r="IO265" t="s">
        <v>5801</v>
      </c>
      <c r="IQ265" t="s">
        <v>5801</v>
      </c>
      <c r="IR265" t="s">
        <v>5722</v>
      </c>
      <c r="IU265">
        <v>5</v>
      </c>
      <c r="IV265">
        <f>IF(AND(Table1[[#This Row],[R/P]]="P",Table1[[#This Row],[PaRes]]&lt;&gt;"SCRBL",Table1[[#This Row],[PaRes]]&lt;&gt;"RUN",Table1[[#This Row],[Penalty]]&lt;&gt;1),1,0)</f>
        <v>0</v>
      </c>
      <c r="IW265">
        <f>IF(AND(Table1[[#This Row],[Pass Play]]=1,Table1[[#This Row],[PaRes]]&lt;&gt;"SAC"),1,0)</f>
        <v>0</v>
      </c>
      <c r="IX265">
        <f>IF(Table1[[#This Row],[PaRes]]="COM",1,0)</f>
        <v>0</v>
      </c>
      <c r="IY265">
        <f>IF(Table1[[#This Row],[Pass Play]]=1,Table1[[#This Row],[Gn]],0)</f>
        <v>0</v>
      </c>
      <c r="IZ265">
        <f>IF(AND(Table1[[#This Row],[Pass Play]]=1,Table1[[#This Row],[EFF]]="Y"),1,0)</f>
        <v>0</v>
      </c>
      <c r="JA265">
        <f>IF(AND(Table1[[#This Row],[Pass Play]]=1,Table1[[#This Row],[EFF]]="Y"),Table1[[#This Row],[Gn]],0)</f>
        <v>0</v>
      </c>
      <c r="JB265">
        <f>IF(AND(Table1[[#This Row],[Pass Play]]=1,Table1[[#This Row],[Gn]]&gt;=15),1,0)</f>
        <v>0</v>
      </c>
      <c r="JC265">
        <f>IF(AND(Table1[[#This Row],[Pass Play]]=1,Table1[[#This Row],[Big Play Passes]]=1),Table1[[#This Row],[Gn]],0)</f>
        <v>0</v>
      </c>
      <c r="JD265">
        <f>IF(AND(OR(Table1[[#This Row],[R/P]]="R",Table1[[#This Row],[PaRes]]="SCRBL",Table1[[#This Row],[PaRes]]="RUN"),Table1[[#This Row],[Penalty]]&lt;&gt;1),1,0)</f>
        <v>1</v>
      </c>
      <c r="JE265">
        <f>IF(Table1[[#This Row],[Rush Attempts]]=1,Table1[[#This Row],[Gn]],0)</f>
        <v>2</v>
      </c>
      <c r="JF265">
        <f>IF(AND(Table1[[#This Row],[Rush Attempts]]=1,Table1[[#This Row],[EFF]]="Y"),1,0)</f>
        <v>0</v>
      </c>
      <c r="JG265">
        <f>IF(AND(Table1[[#This Row],[Rush Attempts]]=1,Table1[[#This Row],[EFF]]="Y"),Table1[[#This Row],[Gn]],0)</f>
        <v>0</v>
      </c>
      <c r="JH265">
        <f>IF(AND(Table1[[#This Row],[Rush Attempts]]=1,Table1[[#This Row],[Gn]]&gt;=10),1,0)</f>
        <v>0</v>
      </c>
      <c r="JI265">
        <f>IF(AND(Table1[[#This Row],[Rush Attempts]]=1,Table1[[#This Row],[Big Play Run]]=1),Table1[[#This Row],[Gn]],0)</f>
        <v>0</v>
      </c>
      <c r="JJ265">
        <f>IF(Table1[[#This Row],[PaRes]]="SAC",1,0)</f>
        <v>0</v>
      </c>
      <c r="JK265">
        <f>IF(Table1[[#This Row],[Sacks]]=1,Table1[[#This Row],[Gn]],0)</f>
        <v>0</v>
      </c>
      <c r="JL265">
        <f>IF(Table1[[#This Row],[PaRes]]="INT",1,0)</f>
        <v>0</v>
      </c>
      <c r="JM265">
        <f>IF(Table1[[#This Row],[pff_PENALTY]]&lt;&gt;"",1,0)</f>
        <v>0</v>
      </c>
      <c r="JN265">
        <f>Table1[[#This Row],[pff_PENYARDS]]</f>
        <v>0</v>
      </c>
      <c r="JO265">
        <f>IF(Table1[[#This Row],[S/End]]="TD",1,0)</f>
        <v>0</v>
      </c>
      <c r="JP265">
        <f>IF(OR(Table1[[#This Row],[S/End]]="FGGD"),1,0)</f>
        <v>0</v>
      </c>
      <c r="JQ265">
        <f>IF(OR(Table1[[#This Row],[S/End]]="FUM",Table1[[#This Row],[S/End]]="INT"),1,0)</f>
        <v>1</v>
      </c>
      <c r="JR265">
        <f>IF(AND(Table1[[#This Row],[Touchdown]]=1,Table1[[#This Row],[Pass Play]]=1),1,0)</f>
        <v>0</v>
      </c>
      <c r="JS265">
        <f t="shared" si="14"/>
        <v>0</v>
      </c>
      <c r="JT265">
        <f>IF(AND(OR(Table1[[#This Row],[Pass Play]]=1,Table1[[#This Row],[Rush Attempts]]=1),Table1[[#This Row],[Dn]]=3),1,0)</f>
        <v>0</v>
      </c>
      <c r="JU265">
        <f>IF(AND(Table1[[#This Row],[3rd down attempt]]=1,Table1[[#This Row],[EFF]]="Y"),1,0)</f>
        <v>0</v>
      </c>
      <c r="JV265">
        <f>IF(AND(Table1[[#This Row],[3rd down attempt]]=1,Table1[[#This Row],[Dist]]&gt;=7),1,0)</f>
        <v>0</v>
      </c>
      <c r="JW265">
        <f>IF(AND(OR(Table1[[#This Row],[Pass Play]]=1,Table1[[#This Row],[Rush Attempts]]=1),Table1[[#This Row],[Dn]]=4),1,0)</f>
        <v>0</v>
      </c>
      <c r="JX265">
        <f>IF(AND(Table1[[#This Row],[4th down attempt]]=1,Table1[[#This Row],[EFF]]="Y"),1,0)</f>
        <v>0</v>
      </c>
      <c r="JY265">
        <f>IF(AND(OR(Table1[[#This Row],[Pass Play]]=1,Table1[[#This Row],[Rush Attempts]]=1),Table1[[#This Row],[FPos]]&gt;=0,Table1[[#This Row],[FPos]]&lt;=20),1,0)</f>
        <v>1</v>
      </c>
      <c r="JZ265">
        <f>IF(AND(OR(Table1[[#This Row],[Pass Play]]=1,Table1[[#This Row],[Rush Attempts]]=1),Table1[[#This Row],[Dist]]&lt;=Table1[[#This Row],[Gn]]),1,0)</f>
        <v>0</v>
      </c>
      <c r="KA265">
        <f>IF(Table1[[#This Row],[S/End]]&lt;&gt;"",1,0)</f>
        <v>1</v>
      </c>
      <c r="KB265">
        <f>IF(Table1[[#This Row],[S/End]]="TD",1,0)</f>
        <v>0</v>
      </c>
      <c r="KC265">
        <f>IF(Table1[[#This Row],[S/End]]="FGGD",1,0)</f>
        <v>0</v>
      </c>
      <c r="KD265">
        <f>IF(AND(OR(Table1[[#This Row],[Pass Play]]=1,Table1[[#This Row],[Rush Attempts]]=1),Table1[[#This Row],[Gn]]&lt;0),1,0)</f>
        <v>0</v>
      </c>
      <c r="KE265" s="375">
        <f>IF(AND(Table1[[#This Row],[pff_DRVENDPSN]]=3,Table1[[#This Row],[pff_DRVENDEVENT]]="PUNT"),1,0)</f>
        <v>0</v>
      </c>
    </row>
    <row r="266" spans="1:291" hidden="1">
      <c r="A266">
        <v>14</v>
      </c>
      <c r="B266">
        <v>2105</v>
      </c>
      <c r="C266" t="s">
        <v>14479</v>
      </c>
      <c r="D266">
        <v>1</v>
      </c>
      <c r="E266">
        <v>1</v>
      </c>
      <c r="F266">
        <v>10</v>
      </c>
      <c r="G266">
        <v>3</v>
      </c>
      <c r="H266">
        <v>-25</v>
      </c>
      <c r="I266" t="s">
        <v>253</v>
      </c>
      <c r="J266" t="s">
        <v>298</v>
      </c>
      <c r="K266">
        <v>21</v>
      </c>
      <c r="L266">
        <v>21</v>
      </c>
      <c r="M266" t="s">
        <v>5813</v>
      </c>
      <c r="N266" t="s">
        <v>440</v>
      </c>
      <c r="P266" t="s">
        <v>870</v>
      </c>
      <c r="T266" t="s">
        <v>5814</v>
      </c>
      <c r="W266" t="s">
        <v>257</v>
      </c>
      <c r="X266" t="s">
        <v>5815</v>
      </c>
      <c r="AE266" t="s">
        <v>397</v>
      </c>
      <c r="AF266" t="s">
        <v>2903</v>
      </c>
      <c r="AG266" t="s">
        <v>5815</v>
      </c>
      <c r="AH266" t="s">
        <v>274</v>
      </c>
      <c r="AJ266">
        <v>22</v>
      </c>
      <c r="AP266">
        <v>7</v>
      </c>
      <c r="AU266" t="s">
        <v>254</v>
      </c>
      <c r="BJ266" t="s">
        <v>261</v>
      </c>
      <c r="BQ266">
        <f t="shared" si="12"/>
        <v>0</v>
      </c>
      <c r="BR266">
        <f t="shared" si="13"/>
        <v>1</v>
      </c>
      <c r="BT266" t="s">
        <v>5525</v>
      </c>
      <c r="BV266">
        <v>3</v>
      </c>
      <c r="BX266">
        <v>0</v>
      </c>
      <c r="BY266" t="s">
        <v>5816</v>
      </c>
      <c r="CD266" s="3">
        <v>0.19583333333333333</v>
      </c>
      <c r="CF266" t="s">
        <v>5817</v>
      </c>
      <c r="CJ266">
        <v>0</v>
      </c>
      <c r="CK266" t="s">
        <v>5818</v>
      </c>
      <c r="CL266" s="4">
        <v>38414</v>
      </c>
      <c r="CM266" t="s">
        <v>5819</v>
      </c>
      <c r="CN266" t="s">
        <v>5820</v>
      </c>
      <c r="CO266">
        <v>3</v>
      </c>
      <c r="CP266" t="s">
        <v>268</v>
      </c>
      <c r="CQ266" t="s">
        <v>418</v>
      </c>
      <c r="CR266" t="s">
        <v>5525</v>
      </c>
      <c r="CU266" t="s">
        <v>5821</v>
      </c>
      <c r="CW266">
        <v>0</v>
      </c>
      <c r="CY266">
        <v>1</v>
      </c>
      <c r="CZ266" t="s">
        <v>553</v>
      </c>
      <c r="DA266">
        <v>0</v>
      </c>
      <c r="DB266">
        <v>11</v>
      </c>
      <c r="DC266" t="s">
        <v>1609</v>
      </c>
      <c r="DD266">
        <v>-25</v>
      </c>
      <c r="DF266" t="s">
        <v>5822</v>
      </c>
      <c r="DK266">
        <v>3</v>
      </c>
      <c r="DL266" s="4">
        <v>44470</v>
      </c>
      <c r="DM266">
        <v>20248</v>
      </c>
      <c r="DN266">
        <v>2021</v>
      </c>
      <c r="DO266">
        <v>0</v>
      </c>
      <c r="DQ266">
        <v>79809</v>
      </c>
      <c r="DR266">
        <v>26</v>
      </c>
      <c r="DU266" t="s">
        <v>294</v>
      </c>
      <c r="DV266" t="s">
        <v>294</v>
      </c>
      <c r="DX266">
        <v>0</v>
      </c>
      <c r="DY266" t="s">
        <v>275</v>
      </c>
      <c r="EE266">
        <v>0</v>
      </c>
      <c r="EF266" t="s">
        <v>5823</v>
      </c>
      <c r="EG266" t="s">
        <v>4158</v>
      </c>
      <c r="EH266">
        <v>1</v>
      </c>
      <c r="EJ266" t="s">
        <v>278</v>
      </c>
      <c r="EK266" t="s">
        <v>5824</v>
      </c>
      <c r="EL266" t="s">
        <v>5825</v>
      </c>
      <c r="EM266" t="s">
        <v>5826</v>
      </c>
      <c r="EN266" t="s">
        <v>268</v>
      </c>
      <c r="EO266" t="s">
        <v>418</v>
      </c>
      <c r="EP266" t="s">
        <v>5827</v>
      </c>
      <c r="EQ266">
        <v>0</v>
      </c>
      <c r="ET266" t="s">
        <v>5828</v>
      </c>
      <c r="FE266">
        <v>0</v>
      </c>
      <c r="FF266">
        <v>18</v>
      </c>
      <c r="FG266" t="s">
        <v>255</v>
      </c>
      <c r="FI266" t="s">
        <v>255</v>
      </c>
      <c r="FL266">
        <v>0</v>
      </c>
      <c r="FN266">
        <v>0</v>
      </c>
      <c r="FQ266">
        <v>0</v>
      </c>
      <c r="FS266" t="s">
        <v>287</v>
      </c>
      <c r="FU266" t="s">
        <v>274</v>
      </c>
      <c r="FV266" t="s">
        <v>5829</v>
      </c>
      <c r="FW266" t="s">
        <v>397</v>
      </c>
      <c r="FX266" t="s">
        <v>291</v>
      </c>
      <c r="FY266">
        <v>0</v>
      </c>
      <c r="GA266">
        <v>0.03</v>
      </c>
      <c r="GB266">
        <v>-3</v>
      </c>
      <c r="GC266">
        <v>0</v>
      </c>
      <c r="GD266" t="s">
        <v>5830</v>
      </c>
      <c r="GF266">
        <v>0</v>
      </c>
      <c r="GG266" t="s">
        <v>274</v>
      </c>
      <c r="GJ266">
        <v>0</v>
      </c>
      <c r="GK266">
        <v>0</v>
      </c>
      <c r="GM266" t="s">
        <v>5831</v>
      </c>
      <c r="GO266">
        <v>2</v>
      </c>
      <c r="HA266" t="s">
        <v>5832</v>
      </c>
      <c r="HC266" t="s">
        <v>294</v>
      </c>
      <c r="HD266" t="s">
        <v>294</v>
      </c>
      <c r="HF266">
        <v>0</v>
      </c>
      <c r="HG266">
        <v>21</v>
      </c>
      <c r="HH266">
        <v>0</v>
      </c>
      <c r="HI266" t="s">
        <v>275</v>
      </c>
      <c r="HL266">
        <v>3</v>
      </c>
      <c r="HW266">
        <v>-28</v>
      </c>
      <c r="HX266">
        <v>4056406</v>
      </c>
      <c r="HZ266">
        <v>4056366</v>
      </c>
      <c r="IC266">
        <v>0</v>
      </c>
      <c r="ID266">
        <v>0</v>
      </c>
      <c r="IM266">
        <v>24</v>
      </c>
      <c r="IO266" t="s">
        <v>5822</v>
      </c>
      <c r="IQ266" t="s">
        <v>5822</v>
      </c>
      <c r="IU266">
        <v>5</v>
      </c>
      <c r="IV266">
        <f>IF(AND(Table1[[#This Row],[R/P]]="P",Table1[[#This Row],[PaRes]]&lt;&gt;"SCRBL",Table1[[#This Row],[PaRes]]&lt;&gt;"RUN",Table1[[#This Row],[Penalty]]&lt;&gt;1),1,0)</f>
        <v>0</v>
      </c>
      <c r="IW266">
        <f>IF(AND(Table1[[#This Row],[Pass Play]]=1,Table1[[#This Row],[PaRes]]&lt;&gt;"SAC"),1,0)</f>
        <v>0</v>
      </c>
      <c r="IX266">
        <f>IF(Table1[[#This Row],[PaRes]]="COM",1,0)</f>
        <v>0</v>
      </c>
      <c r="IY266">
        <f>IF(Table1[[#This Row],[Pass Play]]=1,Table1[[#This Row],[Gn]],0)</f>
        <v>0</v>
      </c>
      <c r="IZ266">
        <f>IF(AND(Table1[[#This Row],[Pass Play]]=1,Table1[[#This Row],[EFF]]="Y"),1,0)</f>
        <v>0</v>
      </c>
      <c r="JA266">
        <f>IF(AND(Table1[[#This Row],[Pass Play]]=1,Table1[[#This Row],[EFF]]="Y"),Table1[[#This Row],[Gn]],0)</f>
        <v>0</v>
      </c>
      <c r="JB266">
        <f>IF(AND(Table1[[#This Row],[Pass Play]]=1,Table1[[#This Row],[Gn]]&gt;=15),1,0)</f>
        <v>0</v>
      </c>
      <c r="JC266">
        <f>IF(AND(Table1[[#This Row],[Pass Play]]=1,Table1[[#This Row],[Big Play Passes]]=1),Table1[[#This Row],[Gn]],0)</f>
        <v>0</v>
      </c>
      <c r="JD266">
        <f>IF(AND(OR(Table1[[#This Row],[R/P]]="R",Table1[[#This Row],[PaRes]]="SCRBL",Table1[[#This Row],[PaRes]]="RUN"),Table1[[#This Row],[Penalty]]&lt;&gt;1),1,0)</f>
        <v>1</v>
      </c>
      <c r="JE266">
        <f>IF(Table1[[#This Row],[Rush Attempts]]=1,Table1[[#This Row],[Gn]],0)</f>
        <v>3</v>
      </c>
      <c r="JF266">
        <f>IF(AND(Table1[[#This Row],[Rush Attempts]]=1,Table1[[#This Row],[EFF]]="Y"),1,0)</f>
        <v>0</v>
      </c>
      <c r="JG266">
        <f>IF(AND(Table1[[#This Row],[Rush Attempts]]=1,Table1[[#This Row],[EFF]]="Y"),Table1[[#This Row],[Gn]],0)</f>
        <v>0</v>
      </c>
      <c r="JH266">
        <f>IF(AND(Table1[[#This Row],[Rush Attempts]]=1,Table1[[#This Row],[Gn]]&gt;=10),1,0)</f>
        <v>0</v>
      </c>
      <c r="JI266">
        <f>IF(AND(Table1[[#This Row],[Rush Attempts]]=1,Table1[[#This Row],[Big Play Run]]=1),Table1[[#This Row],[Gn]],0)</f>
        <v>0</v>
      </c>
      <c r="JJ266">
        <f>IF(Table1[[#This Row],[PaRes]]="SAC",1,0)</f>
        <v>0</v>
      </c>
      <c r="JK266">
        <f>IF(Table1[[#This Row],[Sacks]]=1,Table1[[#This Row],[Gn]],0)</f>
        <v>0</v>
      </c>
      <c r="JL266">
        <f>IF(Table1[[#This Row],[PaRes]]="INT",1,0)</f>
        <v>0</v>
      </c>
      <c r="JM266">
        <f>IF(Table1[[#This Row],[pff_PENALTY]]&lt;&gt;"",1,0)</f>
        <v>0</v>
      </c>
      <c r="JN266">
        <f>Table1[[#This Row],[pff_PENYARDS]]</f>
        <v>0</v>
      </c>
      <c r="JO266">
        <f>IF(Table1[[#This Row],[S/End]]="TD",1,0)</f>
        <v>0</v>
      </c>
      <c r="JP266">
        <f>IF(OR(Table1[[#This Row],[S/End]]="FGGD"),1,0)</f>
        <v>0</v>
      </c>
      <c r="JQ266">
        <f>IF(OR(Table1[[#This Row],[S/End]]="FUM",Table1[[#This Row],[S/End]]="INT"),1,0)</f>
        <v>0</v>
      </c>
      <c r="JR266">
        <f>IF(AND(Table1[[#This Row],[Touchdown]]=1,Table1[[#This Row],[Pass Play]]=1),1,0)</f>
        <v>0</v>
      </c>
      <c r="JS266">
        <f t="shared" si="14"/>
        <v>0</v>
      </c>
      <c r="JT266">
        <f>IF(AND(OR(Table1[[#This Row],[Pass Play]]=1,Table1[[#This Row],[Rush Attempts]]=1),Table1[[#This Row],[Dn]]=3),1,0)</f>
        <v>0</v>
      </c>
      <c r="JU266">
        <f>IF(AND(Table1[[#This Row],[3rd down attempt]]=1,Table1[[#This Row],[EFF]]="Y"),1,0)</f>
        <v>0</v>
      </c>
      <c r="JV266">
        <f>IF(AND(Table1[[#This Row],[3rd down attempt]]=1,Table1[[#This Row],[Dist]]&gt;=7),1,0)</f>
        <v>0</v>
      </c>
      <c r="JW266">
        <f>IF(AND(OR(Table1[[#This Row],[Pass Play]]=1,Table1[[#This Row],[Rush Attempts]]=1),Table1[[#This Row],[Dn]]=4),1,0)</f>
        <v>0</v>
      </c>
      <c r="JX266">
        <f>IF(AND(Table1[[#This Row],[4th down attempt]]=1,Table1[[#This Row],[EFF]]="Y"),1,0)</f>
        <v>0</v>
      </c>
      <c r="JY266">
        <f>IF(AND(OR(Table1[[#This Row],[Pass Play]]=1,Table1[[#This Row],[Rush Attempts]]=1),Table1[[#This Row],[FPos]]&gt;=0,Table1[[#This Row],[FPos]]&lt;=20),1,0)</f>
        <v>0</v>
      </c>
      <c r="JZ266">
        <f>IF(AND(OR(Table1[[#This Row],[Pass Play]]=1,Table1[[#This Row],[Rush Attempts]]=1),Table1[[#This Row],[Dist]]&lt;=Table1[[#This Row],[Gn]]),1,0)</f>
        <v>0</v>
      </c>
      <c r="KA266">
        <f>IF(Table1[[#This Row],[S/End]]&lt;&gt;"",1,0)</f>
        <v>0</v>
      </c>
      <c r="KB266">
        <f>IF(Table1[[#This Row],[S/End]]="TD",1,0)</f>
        <v>0</v>
      </c>
      <c r="KC266">
        <f>IF(Table1[[#This Row],[S/End]]="FGGD",1,0)</f>
        <v>0</v>
      </c>
      <c r="KD266">
        <f>IF(AND(OR(Table1[[#This Row],[Pass Play]]=1,Table1[[#This Row],[Rush Attempts]]=1),Table1[[#This Row],[Gn]]&lt;0),1,0)</f>
        <v>0</v>
      </c>
      <c r="KE266" s="375">
        <f>IF(AND(Table1[[#This Row],[pff_DRVENDPSN]]=3,Table1[[#This Row],[pff_DRVENDEVENT]]="PUNT"),1,0)</f>
        <v>0</v>
      </c>
    </row>
    <row r="267" spans="1:291" hidden="1">
      <c r="A267">
        <v>15</v>
      </c>
      <c r="B267">
        <v>2105</v>
      </c>
      <c r="C267" t="s">
        <v>14479</v>
      </c>
      <c r="D267">
        <v>1</v>
      </c>
      <c r="E267">
        <v>2</v>
      </c>
      <c r="F267">
        <v>7</v>
      </c>
      <c r="G267">
        <v>16</v>
      </c>
      <c r="H267">
        <v>-28</v>
      </c>
      <c r="J267" t="s">
        <v>254</v>
      </c>
      <c r="K267">
        <v>11</v>
      </c>
      <c r="L267" t="s">
        <v>631</v>
      </c>
      <c r="M267" t="s">
        <v>5834</v>
      </c>
      <c r="N267" t="s">
        <v>440</v>
      </c>
      <c r="P267" t="s">
        <v>1013</v>
      </c>
      <c r="Q267" t="s">
        <v>442</v>
      </c>
      <c r="W267" t="s">
        <v>257</v>
      </c>
      <c r="X267" t="s">
        <v>5835</v>
      </c>
      <c r="AE267" t="s">
        <v>1476</v>
      </c>
      <c r="AF267" t="s">
        <v>1477</v>
      </c>
      <c r="AG267" t="s">
        <v>5835</v>
      </c>
      <c r="AH267" t="s">
        <v>257</v>
      </c>
      <c r="AJ267">
        <v>4</v>
      </c>
      <c r="AP267">
        <v>7</v>
      </c>
      <c r="BJ267" t="s">
        <v>607</v>
      </c>
      <c r="BQ267">
        <f t="shared" si="12"/>
        <v>0</v>
      </c>
      <c r="BR267">
        <f t="shared" si="13"/>
        <v>2</v>
      </c>
      <c r="BT267" t="s">
        <v>5525</v>
      </c>
      <c r="BV267">
        <v>3</v>
      </c>
      <c r="BX267">
        <v>0</v>
      </c>
      <c r="BY267" t="s">
        <v>5836</v>
      </c>
      <c r="CD267" s="3">
        <v>0.17152777777777775</v>
      </c>
      <c r="CF267" t="s">
        <v>5837</v>
      </c>
      <c r="CJ267">
        <v>0</v>
      </c>
      <c r="CK267" t="s">
        <v>5838</v>
      </c>
      <c r="CL267" s="4">
        <v>38414</v>
      </c>
      <c r="CM267" t="s">
        <v>5839</v>
      </c>
      <c r="CN267" t="s">
        <v>5840</v>
      </c>
      <c r="CO267">
        <v>3</v>
      </c>
      <c r="CQ267" t="s">
        <v>269</v>
      </c>
      <c r="CR267" t="s">
        <v>5525</v>
      </c>
      <c r="CU267" t="s">
        <v>5841</v>
      </c>
      <c r="CW267">
        <v>0</v>
      </c>
      <c r="CY267">
        <v>2</v>
      </c>
      <c r="CZ267" t="s">
        <v>553</v>
      </c>
      <c r="DA267">
        <v>0</v>
      </c>
      <c r="DB267">
        <v>11</v>
      </c>
      <c r="DC267" t="s">
        <v>1609</v>
      </c>
      <c r="DD267">
        <v>-25</v>
      </c>
      <c r="DF267" t="s">
        <v>5729</v>
      </c>
      <c r="DK267">
        <v>16</v>
      </c>
      <c r="DL267" s="4">
        <v>44470</v>
      </c>
      <c r="DM267">
        <v>20248</v>
      </c>
      <c r="DN267">
        <v>2021</v>
      </c>
      <c r="DO267">
        <v>0</v>
      </c>
      <c r="DQ267">
        <v>79809</v>
      </c>
      <c r="DR267">
        <v>27</v>
      </c>
      <c r="DU267" t="s">
        <v>294</v>
      </c>
      <c r="DV267" t="s">
        <v>294</v>
      </c>
      <c r="DX267">
        <v>0</v>
      </c>
      <c r="DY267" t="s">
        <v>275</v>
      </c>
      <c r="EE267">
        <v>0</v>
      </c>
      <c r="EF267" t="s">
        <v>1022</v>
      </c>
      <c r="EG267" t="s">
        <v>675</v>
      </c>
      <c r="EH267">
        <v>1</v>
      </c>
      <c r="EJ267" t="s">
        <v>340</v>
      </c>
      <c r="EK267" t="s">
        <v>854</v>
      </c>
      <c r="EL267" t="s">
        <v>5842</v>
      </c>
      <c r="EM267" t="s">
        <v>5843</v>
      </c>
      <c r="EN267" t="s">
        <v>3373</v>
      </c>
      <c r="EO267" t="s">
        <v>282</v>
      </c>
      <c r="EP267" t="s">
        <v>1026</v>
      </c>
      <c r="EQ267">
        <v>1</v>
      </c>
      <c r="ET267" t="s">
        <v>5844</v>
      </c>
      <c r="FE267">
        <v>0</v>
      </c>
      <c r="FF267">
        <v>11</v>
      </c>
      <c r="FG267" t="s">
        <v>1617</v>
      </c>
      <c r="FI267" t="s">
        <v>1617</v>
      </c>
      <c r="FJ267" t="s">
        <v>5672</v>
      </c>
      <c r="FL267">
        <v>0</v>
      </c>
      <c r="FN267">
        <v>0</v>
      </c>
      <c r="FQ267">
        <v>0</v>
      </c>
      <c r="FS267" t="s">
        <v>395</v>
      </c>
      <c r="FU267" t="s">
        <v>257</v>
      </c>
      <c r="FV267" t="s">
        <v>496</v>
      </c>
      <c r="FW267" t="s">
        <v>1700</v>
      </c>
      <c r="FX267" t="s">
        <v>1030</v>
      </c>
      <c r="FY267">
        <v>0</v>
      </c>
      <c r="GA267">
        <v>0.03</v>
      </c>
      <c r="GB267">
        <v>-3</v>
      </c>
      <c r="GC267">
        <v>0</v>
      </c>
      <c r="GD267" t="s">
        <v>2128</v>
      </c>
      <c r="GE267" t="s">
        <v>355</v>
      </c>
      <c r="GF267">
        <v>0</v>
      </c>
      <c r="GG267" t="s">
        <v>274</v>
      </c>
      <c r="GJ267">
        <v>1</v>
      </c>
      <c r="GK267">
        <v>1</v>
      </c>
      <c r="GM267" t="s">
        <v>5845</v>
      </c>
      <c r="GO267">
        <v>21</v>
      </c>
      <c r="HA267" t="s">
        <v>686</v>
      </c>
      <c r="HB267" t="s">
        <v>5846</v>
      </c>
      <c r="HC267" t="s">
        <v>294</v>
      </c>
      <c r="HD267" t="s">
        <v>294</v>
      </c>
      <c r="HE267" t="s">
        <v>5847</v>
      </c>
      <c r="HF267">
        <v>0</v>
      </c>
      <c r="HG267">
        <v>11</v>
      </c>
      <c r="HH267">
        <v>0</v>
      </c>
      <c r="HI267" t="s">
        <v>275</v>
      </c>
      <c r="HL267">
        <v>1</v>
      </c>
      <c r="HW267">
        <v>-44</v>
      </c>
      <c r="HX267">
        <v>4056425</v>
      </c>
      <c r="HY267" t="s">
        <v>898</v>
      </c>
      <c r="HZ267">
        <v>4056406</v>
      </c>
      <c r="IC267">
        <v>0</v>
      </c>
      <c r="ID267">
        <v>0</v>
      </c>
      <c r="IM267">
        <v>25</v>
      </c>
      <c r="IQ267" t="s">
        <v>5822</v>
      </c>
      <c r="IU267">
        <v>5</v>
      </c>
      <c r="IV267">
        <f>IF(AND(Table1[[#This Row],[R/P]]="P",Table1[[#This Row],[PaRes]]&lt;&gt;"SCRBL",Table1[[#This Row],[PaRes]]&lt;&gt;"RUN",Table1[[#This Row],[Penalty]]&lt;&gt;1),1,0)</f>
        <v>0</v>
      </c>
      <c r="IW267">
        <f>IF(AND(Table1[[#This Row],[Pass Play]]=1,Table1[[#This Row],[PaRes]]&lt;&gt;"SAC"),1,0)</f>
        <v>0</v>
      </c>
      <c r="IX267">
        <f>IF(Table1[[#This Row],[PaRes]]="COM",1,0)</f>
        <v>0</v>
      </c>
      <c r="IY267">
        <f>IF(Table1[[#This Row],[Pass Play]]=1,Table1[[#This Row],[Gn]],0)</f>
        <v>0</v>
      </c>
      <c r="IZ267">
        <f>IF(AND(Table1[[#This Row],[Pass Play]]=1,Table1[[#This Row],[EFF]]="Y"),1,0)</f>
        <v>0</v>
      </c>
      <c r="JA267">
        <f>IF(AND(Table1[[#This Row],[Pass Play]]=1,Table1[[#This Row],[EFF]]="Y"),Table1[[#This Row],[Gn]],0)</f>
        <v>0</v>
      </c>
      <c r="JB267">
        <f>IF(AND(Table1[[#This Row],[Pass Play]]=1,Table1[[#This Row],[Gn]]&gt;=15),1,0)</f>
        <v>0</v>
      </c>
      <c r="JC267">
        <f>IF(AND(Table1[[#This Row],[Pass Play]]=1,Table1[[#This Row],[Big Play Passes]]=1),Table1[[#This Row],[Gn]],0)</f>
        <v>0</v>
      </c>
      <c r="JD267">
        <f>IF(AND(OR(Table1[[#This Row],[R/P]]="R",Table1[[#This Row],[PaRes]]="SCRBL",Table1[[#This Row],[PaRes]]="RUN"),Table1[[#This Row],[Penalty]]&lt;&gt;1),1,0)</f>
        <v>1</v>
      </c>
      <c r="JE267">
        <f>IF(Table1[[#This Row],[Rush Attempts]]=1,Table1[[#This Row],[Gn]],0)</f>
        <v>16</v>
      </c>
      <c r="JF267">
        <f>IF(AND(Table1[[#This Row],[Rush Attempts]]=1,Table1[[#This Row],[EFF]]="Y"),1,0)</f>
        <v>1</v>
      </c>
      <c r="JG267">
        <f>IF(AND(Table1[[#This Row],[Rush Attempts]]=1,Table1[[#This Row],[EFF]]="Y"),Table1[[#This Row],[Gn]],0)</f>
        <v>16</v>
      </c>
      <c r="JH267">
        <f>IF(AND(Table1[[#This Row],[Rush Attempts]]=1,Table1[[#This Row],[Gn]]&gt;=10),1,0)</f>
        <v>1</v>
      </c>
      <c r="JI267">
        <f>IF(AND(Table1[[#This Row],[Rush Attempts]]=1,Table1[[#This Row],[Big Play Run]]=1),Table1[[#This Row],[Gn]],0)</f>
        <v>16</v>
      </c>
      <c r="JJ267">
        <f>IF(Table1[[#This Row],[PaRes]]="SAC",1,0)</f>
        <v>0</v>
      </c>
      <c r="JK267">
        <f>IF(Table1[[#This Row],[Sacks]]=1,Table1[[#This Row],[Gn]],0)</f>
        <v>0</v>
      </c>
      <c r="JL267">
        <f>IF(Table1[[#This Row],[PaRes]]="INT",1,0)</f>
        <v>0</v>
      </c>
      <c r="JM267">
        <f>IF(Table1[[#This Row],[pff_PENALTY]]&lt;&gt;"",1,0)</f>
        <v>0</v>
      </c>
      <c r="JN267">
        <f>Table1[[#This Row],[pff_PENYARDS]]</f>
        <v>0</v>
      </c>
      <c r="JO267">
        <f>IF(Table1[[#This Row],[S/End]]="TD",1,0)</f>
        <v>0</v>
      </c>
      <c r="JP267">
        <f>IF(OR(Table1[[#This Row],[S/End]]="FGGD"),1,0)</f>
        <v>0</v>
      </c>
      <c r="JQ267">
        <f>IF(OR(Table1[[#This Row],[S/End]]="FUM",Table1[[#This Row],[S/End]]="INT"),1,0)</f>
        <v>0</v>
      </c>
      <c r="JR267">
        <f>IF(AND(Table1[[#This Row],[Touchdown]]=1,Table1[[#This Row],[Pass Play]]=1),1,0)</f>
        <v>0</v>
      </c>
      <c r="JS267">
        <f t="shared" si="14"/>
        <v>0</v>
      </c>
      <c r="JT267">
        <f>IF(AND(OR(Table1[[#This Row],[Pass Play]]=1,Table1[[#This Row],[Rush Attempts]]=1),Table1[[#This Row],[Dn]]=3),1,0)</f>
        <v>0</v>
      </c>
      <c r="JU267">
        <f>IF(AND(Table1[[#This Row],[3rd down attempt]]=1,Table1[[#This Row],[EFF]]="Y"),1,0)</f>
        <v>0</v>
      </c>
      <c r="JV267">
        <f>IF(AND(Table1[[#This Row],[3rd down attempt]]=1,Table1[[#This Row],[Dist]]&gt;=7),1,0)</f>
        <v>0</v>
      </c>
      <c r="JW267">
        <f>IF(AND(OR(Table1[[#This Row],[Pass Play]]=1,Table1[[#This Row],[Rush Attempts]]=1),Table1[[#This Row],[Dn]]=4),1,0)</f>
        <v>0</v>
      </c>
      <c r="JX267">
        <f>IF(AND(Table1[[#This Row],[4th down attempt]]=1,Table1[[#This Row],[EFF]]="Y"),1,0)</f>
        <v>0</v>
      </c>
      <c r="JY267">
        <f>IF(AND(OR(Table1[[#This Row],[Pass Play]]=1,Table1[[#This Row],[Rush Attempts]]=1),Table1[[#This Row],[FPos]]&gt;=0,Table1[[#This Row],[FPos]]&lt;=20),1,0)</f>
        <v>0</v>
      </c>
      <c r="JZ267">
        <f>IF(AND(OR(Table1[[#This Row],[Pass Play]]=1,Table1[[#This Row],[Rush Attempts]]=1),Table1[[#This Row],[Dist]]&lt;=Table1[[#This Row],[Gn]]),1,0)</f>
        <v>1</v>
      </c>
      <c r="KA267">
        <f>IF(Table1[[#This Row],[S/End]]&lt;&gt;"",1,0)</f>
        <v>0</v>
      </c>
      <c r="KB267">
        <f>IF(Table1[[#This Row],[S/End]]="TD",1,0)</f>
        <v>0</v>
      </c>
      <c r="KC267">
        <f>IF(Table1[[#This Row],[S/End]]="FGGD",1,0)</f>
        <v>0</v>
      </c>
      <c r="KD267">
        <f>IF(AND(OR(Table1[[#This Row],[Pass Play]]=1,Table1[[#This Row],[Rush Attempts]]=1),Table1[[#This Row],[Gn]]&lt;0),1,0)</f>
        <v>0</v>
      </c>
      <c r="KE267" s="375">
        <f>IF(AND(Table1[[#This Row],[pff_DRVENDPSN]]=3,Table1[[#This Row],[pff_DRVENDEVENT]]="PUNT"),1,0)</f>
        <v>0</v>
      </c>
    </row>
    <row r="268" spans="1:291" hidden="1">
      <c r="A268">
        <v>16</v>
      </c>
      <c r="B268">
        <v>2105</v>
      </c>
      <c r="C268" t="s">
        <v>14479</v>
      </c>
      <c r="D268">
        <v>1</v>
      </c>
      <c r="E268">
        <v>1</v>
      </c>
      <c r="F268">
        <v>10</v>
      </c>
      <c r="G268">
        <v>25</v>
      </c>
      <c r="H268">
        <v>-44</v>
      </c>
      <c r="J268" t="s">
        <v>254</v>
      </c>
      <c r="K268">
        <v>11</v>
      </c>
      <c r="L268">
        <v>11</v>
      </c>
      <c r="M268" t="s">
        <v>1429</v>
      </c>
      <c r="N268" t="s">
        <v>827</v>
      </c>
      <c r="P268" t="s">
        <v>1430</v>
      </c>
      <c r="W268" t="s">
        <v>253</v>
      </c>
      <c r="X268" t="s">
        <v>5849</v>
      </c>
      <c r="Y268" t="s">
        <v>5850</v>
      </c>
      <c r="Z268" t="s">
        <v>5851</v>
      </c>
      <c r="AA268" t="s">
        <v>5850</v>
      </c>
      <c r="AB268" t="s">
        <v>666</v>
      </c>
      <c r="AC268" t="s">
        <v>667</v>
      </c>
      <c r="AJ268">
        <v>12</v>
      </c>
      <c r="AK268" t="s">
        <v>327</v>
      </c>
      <c r="AP268">
        <v>7</v>
      </c>
      <c r="BJ268" t="s">
        <v>274</v>
      </c>
      <c r="BQ268">
        <f t="shared" si="12"/>
        <v>1</v>
      </c>
      <c r="BR268">
        <f t="shared" si="13"/>
        <v>0</v>
      </c>
      <c r="BT268" t="s">
        <v>5525</v>
      </c>
      <c r="BV268">
        <v>3</v>
      </c>
      <c r="BX268">
        <v>0</v>
      </c>
      <c r="BY268" t="s">
        <v>5852</v>
      </c>
      <c r="CA268">
        <v>1</v>
      </c>
      <c r="CD268" s="3">
        <v>0.15069444444444444</v>
      </c>
      <c r="CE268" t="s">
        <v>257</v>
      </c>
      <c r="CF268" t="s">
        <v>5853</v>
      </c>
      <c r="CG268">
        <v>10</v>
      </c>
      <c r="CI268" t="s">
        <v>331</v>
      </c>
      <c r="CJ268">
        <v>0</v>
      </c>
      <c r="CK268" t="s">
        <v>5854</v>
      </c>
      <c r="CL268" s="4">
        <v>38414</v>
      </c>
      <c r="CM268" t="s">
        <v>5855</v>
      </c>
      <c r="CN268" t="s">
        <v>5856</v>
      </c>
      <c r="CO268">
        <v>3</v>
      </c>
      <c r="CQ268" t="s">
        <v>269</v>
      </c>
      <c r="CR268" t="s">
        <v>5525</v>
      </c>
      <c r="CU268" t="s">
        <v>5857</v>
      </c>
      <c r="CW268">
        <v>0</v>
      </c>
      <c r="CY268">
        <v>3</v>
      </c>
      <c r="CZ268" t="s">
        <v>553</v>
      </c>
      <c r="DA268">
        <v>0</v>
      </c>
      <c r="DB268">
        <v>11</v>
      </c>
      <c r="DC268" t="s">
        <v>1609</v>
      </c>
      <c r="DD268">
        <v>-25</v>
      </c>
      <c r="DF268" t="s">
        <v>5858</v>
      </c>
      <c r="DK268">
        <v>25</v>
      </c>
      <c r="DL268" s="4">
        <v>44470</v>
      </c>
      <c r="DM268">
        <v>20248</v>
      </c>
      <c r="DN268">
        <v>2021</v>
      </c>
      <c r="DO268">
        <v>0</v>
      </c>
      <c r="DQ268">
        <v>79809</v>
      </c>
      <c r="DR268">
        <v>28</v>
      </c>
      <c r="DU268" t="s">
        <v>274</v>
      </c>
      <c r="DV268" t="s">
        <v>257</v>
      </c>
      <c r="DX268">
        <v>0</v>
      </c>
      <c r="DY268" t="s">
        <v>275</v>
      </c>
      <c r="EA268" t="s">
        <v>5859</v>
      </c>
      <c r="EE268">
        <v>0</v>
      </c>
      <c r="EF268" t="s">
        <v>1223</v>
      </c>
      <c r="EG268" t="s">
        <v>383</v>
      </c>
      <c r="EH268">
        <v>0</v>
      </c>
      <c r="EI268" t="s">
        <v>1441</v>
      </c>
      <c r="EJ268" t="s">
        <v>340</v>
      </c>
      <c r="EK268" t="s">
        <v>854</v>
      </c>
      <c r="EL268" t="s">
        <v>5860</v>
      </c>
      <c r="EM268" t="s">
        <v>5861</v>
      </c>
      <c r="EO268" t="s">
        <v>282</v>
      </c>
      <c r="EP268" t="s">
        <v>283</v>
      </c>
      <c r="EQ268">
        <v>0</v>
      </c>
      <c r="ER268" t="s">
        <v>491</v>
      </c>
      <c r="ET268" t="s">
        <v>5862</v>
      </c>
      <c r="EU268">
        <v>4</v>
      </c>
      <c r="EV268" t="s">
        <v>257</v>
      </c>
      <c r="EW268" t="s">
        <v>349</v>
      </c>
      <c r="EX268" t="s">
        <v>771</v>
      </c>
      <c r="EY268" t="s">
        <v>1005</v>
      </c>
      <c r="FB268" t="s">
        <v>499</v>
      </c>
      <c r="FC268" t="s">
        <v>5863</v>
      </c>
      <c r="FE268">
        <v>0</v>
      </c>
      <c r="FF268">
        <v>8</v>
      </c>
      <c r="FJ268" t="s">
        <v>5864</v>
      </c>
      <c r="FK268" t="s">
        <v>5865</v>
      </c>
      <c r="FL268">
        <v>0</v>
      </c>
      <c r="FN268">
        <v>1</v>
      </c>
      <c r="FO268" t="s">
        <v>5859</v>
      </c>
      <c r="FP268" t="s">
        <v>3810</v>
      </c>
      <c r="FQ268">
        <v>1</v>
      </c>
      <c r="FS268" t="s">
        <v>395</v>
      </c>
      <c r="FV268" t="s">
        <v>496</v>
      </c>
      <c r="FY268">
        <v>0</v>
      </c>
      <c r="GA268">
        <v>0.03</v>
      </c>
      <c r="GB268">
        <v>-3</v>
      </c>
      <c r="GC268">
        <v>0</v>
      </c>
      <c r="GE268" t="s">
        <v>355</v>
      </c>
      <c r="GF268">
        <v>1</v>
      </c>
      <c r="GH268">
        <v>3.2</v>
      </c>
      <c r="GI268">
        <v>4.3</v>
      </c>
      <c r="GJ268">
        <v>0</v>
      </c>
      <c r="GK268">
        <v>0</v>
      </c>
      <c r="GM268" t="s">
        <v>5866</v>
      </c>
      <c r="GN268">
        <v>21</v>
      </c>
      <c r="GO268">
        <v>1</v>
      </c>
      <c r="GP268" t="s">
        <v>499</v>
      </c>
      <c r="GQ268" t="s">
        <v>779</v>
      </c>
      <c r="GR268">
        <v>50</v>
      </c>
      <c r="HA268" t="s">
        <v>5867</v>
      </c>
      <c r="HC268" t="s">
        <v>294</v>
      </c>
      <c r="HD268" t="s">
        <v>313</v>
      </c>
      <c r="HE268" t="s">
        <v>5868</v>
      </c>
      <c r="HF268">
        <v>0</v>
      </c>
      <c r="HG268">
        <v>11</v>
      </c>
      <c r="HH268">
        <v>0</v>
      </c>
      <c r="HI268" t="s">
        <v>275</v>
      </c>
      <c r="HL268">
        <v>3</v>
      </c>
      <c r="HM268" t="s">
        <v>5703</v>
      </c>
      <c r="HO268" t="s">
        <v>5869</v>
      </c>
      <c r="HP268" t="s">
        <v>5870</v>
      </c>
      <c r="HQ268" t="s">
        <v>5031</v>
      </c>
      <c r="HR268" t="s">
        <v>5871</v>
      </c>
      <c r="HT268" t="s">
        <v>5872</v>
      </c>
      <c r="HW268">
        <v>31</v>
      </c>
      <c r="HX268">
        <v>4056454</v>
      </c>
      <c r="HY268" t="s">
        <v>5873</v>
      </c>
      <c r="HZ268">
        <v>4056425</v>
      </c>
      <c r="IC268">
        <v>0</v>
      </c>
      <c r="ID268">
        <v>0</v>
      </c>
      <c r="IM268">
        <v>26</v>
      </c>
      <c r="IQ268" t="s">
        <v>5858</v>
      </c>
      <c r="IU268">
        <v>5</v>
      </c>
      <c r="IV268">
        <f>IF(AND(Table1[[#This Row],[R/P]]="P",Table1[[#This Row],[PaRes]]&lt;&gt;"SCRBL",Table1[[#This Row],[PaRes]]&lt;&gt;"RUN",Table1[[#This Row],[Penalty]]&lt;&gt;1),1,0)</f>
        <v>1</v>
      </c>
      <c r="IW268">
        <f>IF(AND(Table1[[#This Row],[Pass Play]]=1,Table1[[#This Row],[PaRes]]&lt;&gt;"SAC"),1,0)</f>
        <v>1</v>
      </c>
      <c r="IX268">
        <f>IF(Table1[[#This Row],[PaRes]]="COM",1,0)</f>
        <v>1</v>
      </c>
      <c r="IY268">
        <f>IF(Table1[[#This Row],[Pass Play]]=1,Table1[[#This Row],[Gn]],0)</f>
        <v>25</v>
      </c>
      <c r="IZ268">
        <f>IF(AND(Table1[[#This Row],[Pass Play]]=1,Table1[[#This Row],[EFF]]="Y"),1,0)</f>
        <v>1</v>
      </c>
      <c r="JA268">
        <f>IF(AND(Table1[[#This Row],[Pass Play]]=1,Table1[[#This Row],[EFF]]="Y"),Table1[[#This Row],[Gn]],0)</f>
        <v>25</v>
      </c>
      <c r="JB268">
        <f>IF(AND(Table1[[#This Row],[Pass Play]]=1,Table1[[#This Row],[Gn]]&gt;=15),1,0)</f>
        <v>1</v>
      </c>
      <c r="JC268">
        <f>IF(AND(Table1[[#This Row],[Pass Play]]=1,Table1[[#This Row],[Big Play Passes]]=1),Table1[[#This Row],[Gn]],0)</f>
        <v>25</v>
      </c>
      <c r="JD268">
        <f>IF(AND(OR(Table1[[#This Row],[R/P]]="R",Table1[[#This Row],[PaRes]]="SCRBL",Table1[[#This Row],[PaRes]]="RUN"),Table1[[#This Row],[Penalty]]&lt;&gt;1),1,0)</f>
        <v>0</v>
      </c>
      <c r="JE268">
        <f>IF(Table1[[#This Row],[Rush Attempts]]=1,Table1[[#This Row],[Gn]],0)</f>
        <v>0</v>
      </c>
      <c r="JF268">
        <f>IF(AND(Table1[[#This Row],[Rush Attempts]]=1,Table1[[#This Row],[EFF]]="Y"),1,0)</f>
        <v>0</v>
      </c>
      <c r="JG268">
        <f>IF(AND(Table1[[#This Row],[Rush Attempts]]=1,Table1[[#This Row],[EFF]]="Y"),Table1[[#This Row],[Gn]],0)</f>
        <v>0</v>
      </c>
      <c r="JH268">
        <f>IF(AND(Table1[[#This Row],[Rush Attempts]]=1,Table1[[#This Row],[Gn]]&gt;=10),1,0)</f>
        <v>0</v>
      </c>
      <c r="JI268">
        <f>IF(AND(Table1[[#This Row],[Rush Attempts]]=1,Table1[[#This Row],[Big Play Run]]=1),Table1[[#This Row],[Gn]],0)</f>
        <v>0</v>
      </c>
      <c r="JJ268">
        <f>IF(Table1[[#This Row],[PaRes]]="SAC",1,0)</f>
        <v>0</v>
      </c>
      <c r="JK268">
        <f>IF(Table1[[#This Row],[Sacks]]=1,Table1[[#This Row],[Gn]],0)</f>
        <v>0</v>
      </c>
      <c r="JL268">
        <f>IF(Table1[[#This Row],[PaRes]]="INT",1,0)</f>
        <v>0</v>
      </c>
      <c r="JM268">
        <f>IF(Table1[[#This Row],[pff_PENALTY]]&lt;&gt;"",1,0)</f>
        <v>0</v>
      </c>
      <c r="JN268">
        <f>Table1[[#This Row],[pff_PENYARDS]]</f>
        <v>0</v>
      </c>
      <c r="JO268">
        <f>IF(Table1[[#This Row],[S/End]]="TD",1,0)</f>
        <v>0</v>
      </c>
      <c r="JP268">
        <f>IF(OR(Table1[[#This Row],[S/End]]="FGGD"),1,0)</f>
        <v>0</v>
      </c>
      <c r="JQ268">
        <f>IF(OR(Table1[[#This Row],[S/End]]="FUM",Table1[[#This Row],[S/End]]="INT"),1,0)</f>
        <v>0</v>
      </c>
      <c r="JR268">
        <f>IF(AND(Table1[[#This Row],[Touchdown]]=1,Table1[[#This Row],[Pass Play]]=1),1,0)</f>
        <v>0</v>
      </c>
      <c r="JS268">
        <f t="shared" si="14"/>
        <v>0</v>
      </c>
      <c r="JT268">
        <f>IF(AND(OR(Table1[[#This Row],[Pass Play]]=1,Table1[[#This Row],[Rush Attempts]]=1),Table1[[#This Row],[Dn]]=3),1,0)</f>
        <v>0</v>
      </c>
      <c r="JU268">
        <f>IF(AND(Table1[[#This Row],[3rd down attempt]]=1,Table1[[#This Row],[EFF]]="Y"),1,0)</f>
        <v>0</v>
      </c>
      <c r="JV268">
        <f>IF(AND(Table1[[#This Row],[3rd down attempt]]=1,Table1[[#This Row],[Dist]]&gt;=7),1,0)</f>
        <v>0</v>
      </c>
      <c r="JW268">
        <f>IF(AND(OR(Table1[[#This Row],[Pass Play]]=1,Table1[[#This Row],[Rush Attempts]]=1),Table1[[#This Row],[Dn]]=4),1,0)</f>
        <v>0</v>
      </c>
      <c r="JX268">
        <f>IF(AND(Table1[[#This Row],[4th down attempt]]=1,Table1[[#This Row],[EFF]]="Y"),1,0)</f>
        <v>0</v>
      </c>
      <c r="JY268">
        <f>IF(AND(OR(Table1[[#This Row],[Pass Play]]=1,Table1[[#This Row],[Rush Attempts]]=1),Table1[[#This Row],[FPos]]&gt;=0,Table1[[#This Row],[FPos]]&lt;=20),1,0)</f>
        <v>0</v>
      </c>
      <c r="JZ268">
        <f>IF(AND(OR(Table1[[#This Row],[Pass Play]]=1,Table1[[#This Row],[Rush Attempts]]=1),Table1[[#This Row],[Dist]]&lt;=Table1[[#This Row],[Gn]]),1,0)</f>
        <v>1</v>
      </c>
      <c r="KA268">
        <f>IF(Table1[[#This Row],[S/End]]&lt;&gt;"",1,0)</f>
        <v>0</v>
      </c>
      <c r="KB268">
        <f>IF(Table1[[#This Row],[S/End]]="TD",1,0)</f>
        <v>0</v>
      </c>
      <c r="KC268">
        <f>IF(Table1[[#This Row],[S/End]]="FGGD",1,0)</f>
        <v>0</v>
      </c>
      <c r="KD268">
        <f>IF(AND(OR(Table1[[#This Row],[Pass Play]]=1,Table1[[#This Row],[Rush Attempts]]=1),Table1[[#This Row],[Gn]]&lt;0),1,0)</f>
        <v>0</v>
      </c>
      <c r="KE268" s="375">
        <f>IF(AND(Table1[[#This Row],[pff_DRVENDPSN]]=3,Table1[[#This Row],[pff_DRVENDEVENT]]="PUNT"),1,0)</f>
        <v>0</v>
      </c>
    </row>
    <row r="269" spans="1:291" hidden="1">
      <c r="A269">
        <v>17</v>
      </c>
      <c r="B269">
        <v>2105</v>
      </c>
      <c r="C269" t="s">
        <v>14479</v>
      </c>
      <c r="D269">
        <v>1</v>
      </c>
      <c r="E269">
        <v>1</v>
      </c>
      <c r="F269">
        <v>10</v>
      </c>
      <c r="G269">
        <v>0</v>
      </c>
      <c r="H269">
        <v>31</v>
      </c>
      <c r="J269" t="s">
        <v>298</v>
      </c>
      <c r="K269">
        <v>11</v>
      </c>
      <c r="L269" t="s">
        <v>4436</v>
      </c>
      <c r="M269" t="s">
        <v>5875</v>
      </c>
      <c r="N269" t="s">
        <v>827</v>
      </c>
      <c r="P269" t="s">
        <v>905</v>
      </c>
      <c r="T269" t="s">
        <v>5876</v>
      </c>
      <c r="W269" t="s">
        <v>253</v>
      </c>
      <c r="X269" t="s">
        <v>5877</v>
      </c>
      <c r="Y269" t="s">
        <v>511</v>
      </c>
      <c r="Z269" t="s">
        <v>5878</v>
      </c>
      <c r="AB269" t="s">
        <v>1627</v>
      </c>
      <c r="AC269" t="s">
        <v>1628</v>
      </c>
      <c r="AK269" t="s">
        <v>756</v>
      </c>
      <c r="AP269">
        <v>7</v>
      </c>
      <c r="BJ269" t="s">
        <v>257</v>
      </c>
      <c r="BQ269">
        <f t="shared" si="12"/>
        <v>1</v>
      </c>
      <c r="BR269">
        <f t="shared" si="13"/>
        <v>0</v>
      </c>
      <c r="BT269" t="s">
        <v>5525</v>
      </c>
      <c r="BV269">
        <v>3</v>
      </c>
      <c r="BX269">
        <v>0</v>
      </c>
      <c r="BY269" t="s">
        <v>5879</v>
      </c>
      <c r="CA269">
        <v>0</v>
      </c>
      <c r="CB269" t="s">
        <v>2934</v>
      </c>
      <c r="CD269" s="3">
        <v>0.12083333333333333</v>
      </c>
      <c r="CE269" t="s">
        <v>274</v>
      </c>
      <c r="CF269" t="s">
        <v>5880</v>
      </c>
      <c r="CG269">
        <v>7</v>
      </c>
      <c r="CI269" t="s">
        <v>331</v>
      </c>
      <c r="CJ269">
        <v>1</v>
      </c>
      <c r="CK269" t="s">
        <v>5881</v>
      </c>
      <c r="CL269" s="4">
        <v>38414</v>
      </c>
      <c r="CM269" t="s">
        <v>5882</v>
      </c>
      <c r="CN269" t="s">
        <v>5883</v>
      </c>
      <c r="CO269">
        <v>3</v>
      </c>
      <c r="CP269" t="s">
        <v>5884</v>
      </c>
      <c r="CQ269" t="s">
        <v>282</v>
      </c>
      <c r="CR269" t="s">
        <v>5525</v>
      </c>
      <c r="CU269" t="s">
        <v>5550</v>
      </c>
      <c r="CW269">
        <v>0</v>
      </c>
      <c r="CY269">
        <v>4</v>
      </c>
      <c r="CZ269" t="s">
        <v>553</v>
      </c>
      <c r="DA269">
        <v>0</v>
      </c>
      <c r="DB269">
        <v>11</v>
      </c>
      <c r="DC269" t="s">
        <v>1609</v>
      </c>
      <c r="DD269">
        <v>-25</v>
      </c>
      <c r="DK269">
        <v>0</v>
      </c>
      <c r="DL269" s="4">
        <v>44470</v>
      </c>
      <c r="DM269">
        <v>20248</v>
      </c>
      <c r="DN269">
        <v>2021</v>
      </c>
      <c r="DO269">
        <v>0</v>
      </c>
      <c r="DQ269">
        <v>79809</v>
      </c>
      <c r="DR269">
        <v>29</v>
      </c>
      <c r="DU269" t="s">
        <v>257</v>
      </c>
      <c r="DV269" t="s">
        <v>274</v>
      </c>
      <c r="DX269">
        <v>0</v>
      </c>
      <c r="DY269" t="s">
        <v>275</v>
      </c>
      <c r="EB269" t="s">
        <v>2930</v>
      </c>
      <c r="EC269" t="s">
        <v>1057</v>
      </c>
      <c r="EE269">
        <v>0</v>
      </c>
      <c r="EF269" t="s">
        <v>2553</v>
      </c>
      <c r="EG269" t="s">
        <v>675</v>
      </c>
      <c r="EH269">
        <v>0</v>
      </c>
      <c r="EJ269" t="s">
        <v>340</v>
      </c>
      <c r="EK269" t="s">
        <v>5885</v>
      </c>
      <c r="EL269" t="s">
        <v>5886</v>
      </c>
      <c r="EM269" t="s">
        <v>5887</v>
      </c>
      <c r="EN269" t="s">
        <v>5888</v>
      </c>
      <c r="EO269" t="s">
        <v>269</v>
      </c>
      <c r="EP269" t="s">
        <v>1109</v>
      </c>
      <c r="EQ269">
        <v>0</v>
      </c>
      <c r="ER269" t="s">
        <v>5889</v>
      </c>
      <c r="ET269" t="s">
        <v>5890</v>
      </c>
      <c r="EU269">
        <v>27</v>
      </c>
      <c r="EV269" t="s">
        <v>274</v>
      </c>
      <c r="EW269" t="s">
        <v>349</v>
      </c>
      <c r="EX269" t="s">
        <v>528</v>
      </c>
      <c r="EY269" t="s">
        <v>351</v>
      </c>
      <c r="FB269" t="s">
        <v>5891</v>
      </c>
      <c r="FC269" t="s">
        <v>5892</v>
      </c>
      <c r="FE269">
        <v>1</v>
      </c>
      <c r="FF269">
        <v>1</v>
      </c>
      <c r="FJ269" t="s">
        <v>5893</v>
      </c>
      <c r="FK269" t="s">
        <v>5894</v>
      </c>
      <c r="FL269">
        <v>0</v>
      </c>
      <c r="FN269">
        <v>0</v>
      </c>
      <c r="FQ269">
        <v>0</v>
      </c>
      <c r="FS269" t="s">
        <v>462</v>
      </c>
      <c r="FU269" t="s">
        <v>257</v>
      </c>
      <c r="FV269" t="s">
        <v>777</v>
      </c>
      <c r="FW269" t="s">
        <v>2037</v>
      </c>
      <c r="FY269">
        <v>0</v>
      </c>
      <c r="GA269">
        <v>0.03</v>
      </c>
      <c r="GB269">
        <v>-3</v>
      </c>
      <c r="GC269">
        <v>0</v>
      </c>
      <c r="GD269" t="s">
        <v>5895</v>
      </c>
      <c r="GE269" t="s">
        <v>355</v>
      </c>
      <c r="GF269">
        <v>1</v>
      </c>
      <c r="GG269" t="s">
        <v>274</v>
      </c>
      <c r="GI269">
        <v>2.9</v>
      </c>
      <c r="GJ269">
        <v>0</v>
      </c>
      <c r="GK269">
        <v>0</v>
      </c>
      <c r="GM269" t="s">
        <v>5896</v>
      </c>
      <c r="GP269" t="s">
        <v>2349</v>
      </c>
      <c r="GR269">
        <v>6</v>
      </c>
      <c r="HA269" t="s">
        <v>5897</v>
      </c>
      <c r="HC269" t="s">
        <v>294</v>
      </c>
      <c r="HD269" t="s">
        <v>313</v>
      </c>
      <c r="HE269" t="s">
        <v>5898</v>
      </c>
      <c r="HF269">
        <v>0</v>
      </c>
      <c r="HG269">
        <v>11</v>
      </c>
      <c r="HH269">
        <v>0</v>
      </c>
      <c r="HI269" t="s">
        <v>275</v>
      </c>
      <c r="HK269" t="s">
        <v>492</v>
      </c>
      <c r="HL269">
        <v>1</v>
      </c>
      <c r="HM269" t="s">
        <v>5703</v>
      </c>
      <c r="HN269" t="s">
        <v>5858</v>
      </c>
      <c r="HO269" t="s">
        <v>5899</v>
      </c>
      <c r="HP269" t="s">
        <v>5900</v>
      </c>
      <c r="HQ269" t="s">
        <v>5901</v>
      </c>
      <c r="HR269" t="s">
        <v>5902</v>
      </c>
      <c r="HT269" t="s">
        <v>786</v>
      </c>
      <c r="HW269">
        <v>31</v>
      </c>
      <c r="HX269">
        <v>4056488</v>
      </c>
      <c r="HY269" t="s">
        <v>5903</v>
      </c>
      <c r="HZ269">
        <v>4056454</v>
      </c>
      <c r="IC269">
        <v>-1</v>
      </c>
      <c r="ID269">
        <v>1</v>
      </c>
      <c r="IM269">
        <v>27</v>
      </c>
      <c r="IU269">
        <v>5</v>
      </c>
      <c r="IV269">
        <f>IF(AND(Table1[[#This Row],[R/P]]="P",Table1[[#This Row],[PaRes]]&lt;&gt;"SCRBL",Table1[[#This Row],[PaRes]]&lt;&gt;"RUN",Table1[[#This Row],[Penalty]]&lt;&gt;1),1,0)</f>
        <v>1</v>
      </c>
      <c r="IW269">
        <f>IF(AND(Table1[[#This Row],[Pass Play]]=1,Table1[[#This Row],[PaRes]]&lt;&gt;"SAC"),1,0)</f>
        <v>1</v>
      </c>
      <c r="IX269">
        <f>IF(Table1[[#This Row],[PaRes]]="COM",1,0)</f>
        <v>0</v>
      </c>
      <c r="IY269">
        <f>IF(Table1[[#This Row],[Pass Play]]=1,Table1[[#This Row],[Gn]],0)</f>
        <v>0</v>
      </c>
      <c r="IZ269">
        <f>IF(AND(Table1[[#This Row],[Pass Play]]=1,Table1[[#This Row],[EFF]]="Y"),1,0)</f>
        <v>0</v>
      </c>
      <c r="JA269">
        <f>IF(AND(Table1[[#This Row],[Pass Play]]=1,Table1[[#This Row],[EFF]]="Y"),Table1[[#This Row],[Gn]],0)</f>
        <v>0</v>
      </c>
      <c r="JB269">
        <f>IF(AND(Table1[[#This Row],[Pass Play]]=1,Table1[[#This Row],[Gn]]&gt;=15),1,0)</f>
        <v>0</v>
      </c>
      <c r="JC269">
        <f>IF(AND(Table1[[#This Row],[Pass Play]]=1,Table1[[#This Row],[Big Play Passes]]=1),Table1[[#This Row],[Gn]],0)</f>
        <v>0</v>
      </c>
      <c r="JD269">
        <f>IF(AND(OR(Table1[[#This Row],[R/P]]="R",Table1[[#This Row],[PaRes]]="SCRBL",Table1[[#This Row],[PaRes]]="RUN"),Table1[[#This Row],[Penalty]]&lt;&gt;1),1,0)</f>
        <v>0</v>
      </c>
      <c r="JE269">
        <f>IF(Table1[[#This Row],[Rush Attempts]]=1,Table1[[#This Row],[Gn]],0)</f>
        <v>0</v>
      </c>
      <c r="JF269">
        <f>IF(AND(Table1[[#This Row],[Rush Attempts]]=1,Table1[[#This Row],[EFF]]="Y"),1,0)</f>
        <v>0</v>
      </c>
      <c r="JG269">
        <f>IF(AND(Table1[[#This Row],[Rush Attempts]]=1,Table1[[#This Row],[EFF]]="Y"),Table1[[#This Row],[Gn]],0)</f>
        <v>0</v>
      </c>
      <c r="JH269">
        <f>IF(AND(Table1[[#This Row],[Rush Attempts]]=1,Table1[[#This Row],[Gn]]&gt;=10),1,0)</f>
        <v>0</v>
      </c>
      <c r="JI269">
        <f>IF(AND(Table1[[#This Row],[Rush Attempts]]=1,Table1[[#This Row],[Big Play Run]]=1),Table1[[#This Row],[Gn]],0)</f>
        <v>0</v>
      </c>
      <c r="JJ269">
        <f>IF(Table1[[#This Row],[PaRes]]="SAC",1,0)</f>
        <v>0</v>
      </c>
      <c r="JK269">
        <f>IF(Table1[[#This Row],[Sacks]]=1,Table1[[#This Row],[Gn]],0)</f>
        <v>0</v>
      </c>
      <c r="JL269">
        <f>IF(Table1[[#This Row],[PaRes]]="INT",1,0)</f>
        <v>0</v>
      </c>
      <c r="JM269">
        <f>IF(Table1[[#This Row],[pff_PENALTY]]&lt;&gt;"",1,0)</f>
        <v>0</v>
      </c>
      <c r="JN269">
        <f>Table1[[#This Row],[pff_PENYARDS]]</f>
        <v>0</v>
      </c>
      <c r="JO269">
        <f>IF(Table1[[#This Row],[S/End]]="TD",1,0)</f>
        <v>0</v>
      </c>
      <c r="JP269">
        <f>IF(OR(Table1[[#This Row],[S/End]]="FGGD"),1,0)</f>
        <v>0</v>
      </c>
      <c r="JQ269">
        <f>IF(OR(Table1[[#This Row],[S/End]]="FUM",Table1[[#This Row],[S/End]]="INT"),1,0)</f>
        <v>0</v>
      </c>
      <c r="JR269">
        <f>IF(AND(Table1[[#This Row],[Touchdown]]=1,Table1[[#This Row],[Pass Play]]=1),1,0)</f>
        <v>0</v>
      </c>
      <c r="JS269">
        <f t="shared" si="14"/>
        <v>0</v>
      </c>
      <c r="JT269">
        <f>IF(AND(OR(Table1[[#This Row],[Pass Play]]=1,Table1[[#This Row],[Rush Attempts]]=1),Table1[[#This Row],[Dn]]=3),1,0)</f>
        <v>0</v>
      </c>
      <c r="JU269">
        <f>IF(AND(Table1[[#This Row],[3rd down attempt]]=1,Table1[[#This Row],[EFF]]="Y"),1,0)</f>
        <v>0</v>
      </c>
      <c r="JV269">
        <f>IF(AND(Table1[[#This Row],[3rd down attempt]]=1,Table1[[#This Row],[Dist]]&gt;=7),1,0)</f>
        <v>0</v>
      </c>
      <c r="JW269">
        <f>IF(AND(OR(Table1[[#This Row],[Pass Play]]=1,Table1[[#This Row],[Rush Attempts]]=1),Table1[[#This Row],[Dn]]=4),1,0)</f>
        <v>0</v>
      </c>
      <c r="JX269">
        <f>IF(AND(Table1[[#This Row],[4th down attempt]]=1,Table1[[#This Row],[EFF]]="Y"),1,0)</f>
        <v>0</v>
      </c>
      <c r="JY269">
        <f>IF(AND(OR(Table1[[#This Row],[Pass Play]]=1,Table1[[#This Row],[Rush Attempts]]=1),Table1[[#This Row],[FPos]]&gt;=0,Table1[[#This Row],[FPos]]&lt;=20),1,0)</f>
        <v>0</v>
      </c>
      <c r="JZ269">
        <f>IF(AND(OR(Table1[[#This Row],[Pass Play]]=1,Table1[[#This Row],[Rush Attempts]]=1),Table1[[#This Row],[Dist]]&lt;=Table1[[#This Row],[Gn]]),1,0)</f>
        <v>0</v>
      </c>
      <c r="KA269">
        <f>IF(Table1[[#This Row],[S/End]]&lt;&gt;"",1,0)</f>
        <v>0</v>
      </c>
      <c r="KB269">
        <f>IF(Table1[[#This Row],[S/End]]="TD",1,0)</f>
        <v>0</v>
      </c>
      <c r="KC269">
        <f>IF(Table1[[#This Row],[S/End]]="FGGD",1,0)</f>
        <v>0</v>
      </c>
      <c r="KD269">
        <f>IF(AND(OR(Table1[[#This Row],[Pass Play]]=1,Table1[[#This Row],[Rush Attempts]]=1),Table1[[#This Row],[Gn]]&lt;0),1,0)</f>
        <v>0</v>
      </c>
      <c r="KE269" s="375">
        <f>IF(AND(Table1[[#This Row],[pff_DRVENDPSN]]=3,Table1[[#This Row],[pff_DRVENDEVENT]]="PUNT"),1,0)</f>
        <v>0</v>
      </c>
    </row>
    <row r="270" spans="1:291" hidden="1">
      <c r="A270">
        <v>18</v>
      </c>
      <c r="B270">
        <v>2105</v>
      </c>
      <c r="C270" t="s">
        <v>14479</v>
      </c>
      <c r="D270">
        <v>1</v>
      </c>
      <c r="E270">
        <v>2</v>
      </c>
      <c r="F270">
        <v>10</v>
      </c>
      <c r="G270">
        <v>11</v>
      </c>
      <c r="H270">
        <v>31</v>
      </c>
      <c r="J270" t="s">
        <v>254</v>
      </c>
      <c r="K270" t="s">
        <v>2652</v>
      </c>
      <c r="L270" t="s">
        <v>2652</v>
      </c>
      <c r="M270" t="s">
        <v>5905</v>
      </c>
      <c r="N270" t="s">
        <v>1471</v>
      </c>
      <c r="P270" t="s">
        <v>5906</v>
      </c>
      <c r="W270" t="s">
        <v>253</v>
      </c>
      <c r="X270" t="s">
        <v>5907</v>
      </c>
      <c r="Y270" t="s">
        <v>475</v>
      </c>
      <c r="Z270" t="s">
        <v>5908</v>
      </c>
      <c r="AB270" t="s">
        <v>5297</v>
      </c>
      <c r="AC270" t="s">
        <v>3418</v>
      </c>
      <c r="AJ270">
        <v>22</v>
      </c>
      <c r="AK270" t="s">
        <v>327</v>
      </c>
      <c r="AP270">
        <v>7</v>
      </c>
      <c r="BJ270" t="s">
        <v>257</v>
      </c>
      <c r="BQ270">
        <f t="shared" si="12"/>
        <v>1</v>
      </c>
      <c r="BR270">
        <f t="shared" si="13"/>
        <v>0</v>
      </c>
      <c r="BT270" t="s">
        <v>5525</v>
      </c>
      <c r="BV270">
        <v>3</v>
      </c>
      <c r="BX270">
        <v>0</v>
      </c>
      <c r="BY270" t="s">
        <v>5909</v>
      </c>
      <c r="CA270">
        <v>1</v>
      </c>
      <c r="CD270" s="3">
        <v>0.11597222222222221</v>
      </c>
      <c r="CE270" t="s">
        <v>257</v>
      </c>
      <c r="CF270" t="s">
        <v>5910</v>
      </c>
      <c r="CG270">
        <v>6</v>
      </c>
      <c r="CI270" t="s">
        <v>331</v>
      </c>
      <c r="CJ270">
        <v>0</v>
      </c>
      <c r="CK270" t="s">
        <v>5911</v>
      </c>
      <c r="CL270" s="4">
        <v>38414</v>
      </c>
      <c r="CM270" t="s">
        <v>5912</v>
      </c>
      <c r="CN270" t="s">
        <v>5913</v>
      </c>
      <c r="CO270">
        <v>3</v>
      </c>
      <c r="CP270" t="s">
        <v>5722</v>
      </c>
      <c r="CQ270" t="s">
        <v>269</v>
      </c>
      <c r="CR270" t="s">
        <v>5525</v>
      </c>
      <c r="CU270" t="s">
        <v>5914</v>
      </c>
      <c r="CW270">
        <v>0</v>
      </c>
      <c r="CY270">
        <v>5</v>
      </c>
      <c r="CZ270" t="s">
        <v>553</v>
      </c>
      <c r="DA270">
        <v>0</v>
      </c>
      <c r="DB270">
        <v>11</v>
      </c>
      <c r="DC270" t="s">
        <v>1609</v>
      </c>
      <c r="DD270">
        <v>-25</v>
      </c>
      <c r="DF270" t="s">
        <v>5858</v>
      </c>
      <c r="DK270">
        <v>11</v>
      </c>
      <c r="DL270" s="4">
        <v>44470</v>
      </c>
      <c r="DM270">
        <v>20248</v>
      </c>
      <c r="DN270">
        <v>2021</v>
      </c>
      <c r="DO270">
        <v>0</v>
      </c>
      <c r="DQ270">
        <v>79809</v>
      </c>
      <c r="DR270">
        <v>30</v>
      </c>
      <c r="DU270" t="s">
        <v>257</v>
      </c>
      <c r="DV270" t="s">
        <v>274</v>
      </c>
      <c r="DX270">
        <v>0</v>
      </c>
      <c r="DY270" t="s">
        <v>275</v>
      </c>
      <c r="EE270">
        <v>0</v>
      </c>
      <c r="EF270" t="s">
        <v>5915</v>
      </c>
      <c r="EG270" t="s">
        <v>277</v>
      </c>
      <c r="EH270">
        <v>0</v>
      </c>
      <c r="EJ270" t="s">
        <v>2663</v>
      </c>
      <c r="EK270" t="s">
        <v>5916</v>
      </c>
      <c r="EL270" t="s">
        <v>5917</v>
      </c>
      <c r="EM270" t="s">
        <v>5918</v>
      </c>
      <c r="EN270" t="s">
        <v>5919</v>
      </c>
      <c r="EO270" t="s">
        <v>282</v>
      </c>
      <c r="EP270" t="s">
        <v>1109</v>
      </c>
      <c r="EQ270">
        <v>0</v>
      </c>
      <c r="ER270" t="s">
        <v>346</v>
      </c>
      <c r="ET270" t="s">
        <v>5920</v>
      </c>
      <c r="EU270">
        <v>-3</v>
      </c>
      <c r="EV270" t="s">
        <v>348</v>
      </c>
      <c r="EW270" t="s">
        <v>349</v>
      </c>
      <c r="EX270" t="s">
        <v>1817</v>
      </c>
      <c r="EY270" t="s">
        <v>492</v>
      </c>
      <c r="FB270" t="s">
        <v>1144</v>
      </c>
      <c r="FC270" t="s">
        <v>5892</v>
      </c>
      <c r="FE270">
        <v>1</v>
      </c>
      <c r="FJ270" t="s">
        <v>5921</v>
      </c>
      <c r="FL270">
        <v>0</v>
      </c>
      <c r="FN270">
        <v>0</v>
      </c>
      <c r="FQ270">
        <v>0</v>
      </c>
      <c r="FS270" t="s">
        <v>592</v>
      </c>
      <c r="FV270" t="s">
        <v>5922</v>
      </c>
      <c r="FW270" t="s">
        <v>431</v>
      </c>
      <c r="FY270">
        <v>0</v>
      </c>
      <c r="GA270">
        <v>0.03</v>
      </c>
      <c r="GB270">
        <v>-3</v>
      </c>
      <c r="GC270">
        <v>1</v>
      </c>
      <c r="GE270" t="s">
        <v>355</v>
      </c>
      <c r="GF270">
        <v>0</v>
      </c>
      <c r="GI270">
        <v>1.9</v>
      </c>
      <c r="GJ270">
        <v>0</v>
      </c>
      <c r="GK270">
        <v>0</v>
      </c>
      <c r="GM270" t="s">
        <v>5923</v>
      </c>
      <c r="GN270">
        <v>14</v>
      </c>
      <c r="GO270">
        <v>6</v>
      </c>
      <c r="GP270">
        <v>4</v>
      </c>
      <c r="GR270">
        <v>21</v>
      </c>
      <c r="HA270" t="s">
        <v>5924</v>
      </c>
      <c r="HB270" t="s">
        <v>5858</v>
      </c>
      <c r="HC270" t="s">
        <v>294</v>
      </c>
      <c r="HD270" t="s">
        <v>313</v>
      </c>
      <c r="HE270" t="s">
        <v>5858</v>
      </c>
      <c r="HF270">
        <v>0</v>
      </c>
      <c r="HG270">
        <v>20</v>
      </c>
      <c r="HH270">
        <v>0</v>
      </c>
      <c r="HI270" t="s">
        <v>275</v>
      </c>
      <c r="HK270" t="s">
        <v>387</v>
      </c>
      <c r="HL270" t="s">
        <v>658</v>
      </c>
      <c r="HM270" t="s">
        <v>5722</v>
      </c>
      <c r="HO270" t="s">
        <v>5925</v>
      </c>
      <c r="HP270" t="s">
        <v>5926</v>
      </c>
      <c r="HQ270" t="s">
        <v>5927</v>
      </c>
      <c r="HR270" t="s">
        <v>5928</v>
      </c>
      <c r="HT270" t="s">
        <v>5929</v>
      </c>
      <c r="HW270">
        <v>20</v>
      </c>
      <c r="HX270">
        <v>4056548</v>
      </c>
      <c r="HY270" t="s">
        <v>492</v>
      </c>
      <c r="HZ270">
        <v>4056488</v>
      </c>
      <c r="IC270">
        <v>0</v>
      </c>
      <c r="ID270">
        <v>0</v>
      </c>
      <c r="IM270">
        <v>28</v>
      </c>
      <c r="IQ270" t="s">
        <v>5682</v>
      </c>
      <c r="IU270">
        <v>5</v>
      </c>
      <c r="IV270">
        <f>IF(AND(Table1[[#This Row],[R/P]]="P",Table1[[#This Row],[PaRes]]&lt;&gt;"SCRBL",Table1[[#This Row],[PaRes]]&lt;&gt;"RUN",Table1[[#This Row],[Penalty]]&lt;&gt;1),1,0)</f>
        <v>1</v>
      </c>
      <c r="IW270">
        <f>IF(AND(Table1[[#This Row],[Pass Play]]=1,Table1[[#This Row],[PaRes]]&lt;&gt;"SAC"),1,0)</f>
        <v>1</v>
      </c>
      <c r="IX270">
        <f>IF(Table1[[#This Row],[PaRes]]="COM",1,0)</f>
        <v>1</v>
      </c>
      <c r="IY270">
        <f>IF(Table1[[#This Row],[Pass Play]]=1,Table1[[#This Row],[Gn]],0)</f>
        <v>11</v>
      </c>
      <c r="IZ270">
        <f>IF(AND(Table1[[#This Row],[Pass Play]]=1,Table1[[#This Row],[EFF]]="Y"),1,0)</f>
        <v>1</v>
      </c>
      <c r="JA270">
        <f>IF(AND(Table1[[#This Row],[Pass Play]]=1,Table1[[#This Row],[EFF]]="Y"),Table1[[#This Row],[Gn]],0)</f>
        <v>11</v>
      </c>
      <c r="JB270">
        <f>IF(AND(Table1[[#This Row],[Pass Play]]=1,Table1[[#This Row],[Gn]]&gt;=15),1,0)</f>
        <v>0</v>
      </c>
      <c r="JC270">
        <f>IF(AND(Table1[[#This Row],[Pass Play]]=1,Table1[[#This Row],[Big Play Passes]]=1),Table1[[#This Row],[Gn]],0)</f>
        <v>0</v>
      </c>
      <c r="JD270">
        <f>IF(AND(OR(Table1[[#This Row],[R/P]]="R",Table1[[#This Row],[PaRes]]="SCRBL",Table1[[#This Row],[PaRes]]="RUN"),Table1[[#This Row],[Penalty]]&lt;&gt;1),1,0)</f>
        <v>0</v>
      </c>
      <c r="JE270">
        <f>IF(Table1[[#This Row],[Rush Attempts]]=1,Table1[[#This Row],[Gn]],0)</f>
        <v>0</v>
      </c>
      <c r="JF270">
        <f>IF(AND(Table1[[#This Row],[Rush Attempts]]=1,Table1[[#This Row],[EFF]]="Y"),1,0)</f>
        <v>0</v>
      </c>
      <c r="JG270">
        <f>IF(AND(Table1[[#This Row],[Rush Attempts]]=1,Table1[[#This Row],[EFF]]="Y"),Table1[[#This Row],[Gn]],0)</f>
        <v>0</v>
      </c>
      <c r="JH270">
        <f>IF(AND(Table1[[#This Row],[Rush Attempts]]=1,Table1[[#This Row],[Gn]]&gt;=10),1,0)</f>
        <v>0</v>
      </c>
      <c r="JI270">
        <f>IF(AND(Table1[[#This Row],[Rush Attempts]]=1,Table1[[#This Row],[Big Play Run]]=1),Table1[[#This Row],[Gn]],0)</f>
        <v>0</v>
      </c>
      <c r="JJ270">
        <f>IF(Table1[[#This Row],[PaRes]]="SAC",1,0)</f>
        <v>0</v>
      </c>
      <c r="JK270">
        <f>IF(Table1[[#This Row],[Sacks]]=1,Table1[[#This Row],[Gn]],0)</f>
        <v>0</v>
      </c>
      <c r="JL270">
        <f>IF(Table1[[#This Row],[PaRes]]="INT",1,0)</f>
        <v>0</v>
      </c>
      <c r="JM270">
        <f>IF(Table1[[#This Row],[pff_PENALTY]]&lt;&gt;"",1,0)</f>
        <v>0</v>
      </c>
      <c r="JN270">
        <f>Table1[[#This Row],[pff_PENYARDS]]</f>
        <v>0</v>
      </c>
      <c r="JO270">
        <f>IF(Table1[[#This Row],[S/End]]="TD",1,0)</f>
        <v>0</v>
      </c>
      <c r="JP270">
        <f>IF(OR(Table1[[#This Row],[S/End]]="FGGD"),1,0)</f>
        <v>0</v>
      </c>
      <c r="JQ270">
        <f>IF(OR(Table1[[#This Row],[S/End]]="FUM",Table1[[#This Row],[S/End]]="INT"),1,0)</f>
        <v>0</v>
      </c>
      <c r="JR270">
        <f>IF(AND(Table1[[#This Row],[Touchdown]]=1,Table1[[#This Row],[Pass Play]]=1),1,0)</f>
        <v>0</v>
      </c>
      <c r="JS270">
        <f t="shared" si="14"/>
        <v>0</v>
      </c>
      <c r="JT270">
        <f>IF(AND(OR(Table1[[#This Row],[Pass Play]]=1,Table1[[#This Row],[Rush Attempts]]=1),Table1[[#This Row],[Dn]]=3),1,0)</f>
        <v>0</v>
      </c>
      <c r="JU270">
        <f>IF(AND(Table1[[#This Row],[3rd down attempt]]=1,Table1[[#This Row],[EFF]]="Y"),1,0)</f>
        <v>0</v>
      </c>
      <c r="JV270">
        <f>IF(AND(Table1[[#This Row],[3rd down attempt]]=1,Table1[[#This Row],[Dist]]&gt;=7),1,0)</f>
        <v>0</v>
      </c>
      <c r="JW270">
        <f>IF(AND(OR(Table1[[#This Row],[Pass Play]]=1,Table1[[#This Row],[Rush Attempts]]=1),Table1[[#This Row],[Dn]]=4),1,0)</f>
        <v>0</v>
      </c>
      <c r="JX270">
        <f>IF(AND(Table1[[#This Row],[4th down attempt]]=1,Table1[[#This Row],[EFF]]="Y"),1,0)</f>
        <v>0</v>
      </c>
      <c r="JY270">
        <f>IF(AND(OR(Table1[[#This Row],[Pass Play]]=1,Table1[[#This Row],[Rush Attempts]]=1),Table1[[#This Row],[FPos]]&gt;=0,Table1[[#This Row],[FPos]]&lt;=20),1,0)</f>
        <v>0</v>
      </c>
      <c r="JZ270">
        <f>IF(AND(OR(Table1[[#This Row],[Pass Play]]=1,Table1[[#This Row],[Rush Attempts]]=1),Table1[[#This Row],[Dist]]&lt;=Table1[[#This Row],[Gn]]),1,0)</f>
        <v>1</v>
      </c>
      <c r="KA270">
        <f>IF(Table1[[#This Row],[S/End]]&lt;&gt;"",1,0)</f>
        <v>0</v>
      </c>
      <c r="KB270">
        <f>IF(Table1[[#This Row],[S/End]]="TD",1,0)</f>
        <v>0</v>
      </c>
      <c r="KC270">
        <f>IF(Table1[[#This Row],[S/End]]="FGGD",1,0)</f>
        <v>0</v>
      </c>
      <c r="KD270">
        <f>IF(AND(OR(Table1[[#This Row],[Pass Play]]=1,Table1[[#This Row],[Rush Attempts]]=1),Table1[[#This Row],[Gn]]&lt;0),1,0)</f>
        <v>0</v>
      </c>
      <c r="KE270" s="375">
        <f>IF(AND(Table1[[#This Row],[pff_DRVENDPSN]]=3,Table1[[#This Row],[pff_DRVENDEVENT]]="PUNT"),1,0)</f>
        <v>0</v>
      </c>
    </row>
    <row r="271" spans="1:291" hidden="1">
      <c r="A271">
        <v>19</v>
      </c>
      <c r="B271">
        <v>2105</v>
      </c>
      <c r="C271" t="s">
        <v>14479</v>
      </c>
      <c r="D271">
        <v>1</v>
      </c>
      <c r="E271">
        <v>1</v>
      </c>
      <c r="F271">
        <v>10</v>
      </c>
      <c r="G271">
        <v>13</v>
      </c>
      <c r="H271">
        <v>20</v>
      </c>
      <c r="J271" t="s">
        <v>254</v>
      </c>
      <c r="K271" t="s">
        <v>2652</v>
      </c>
      <c r="L271" t="s">
        <v>2652</v>
      </c>
      <c r="M271" t="s">
        <v>2653</v>
      </c>
      <c r="N271" t="s">
        <v>1471</v>
      </c>
      <c r="P271" t="s">
        <v>1472</v>
      </c>
      <c r="W271" t="s">
        <v>257</v>
      </c>
      <c r="X271" t="s">
        <v>5931</v>
      </c>
      <c r="AE271" t="s">
        <v>635</v>
      </c>
      <c r="AF271" t="s">
        <v>1685</v>
      </c>
      <c r="AG271" t="s">
        <v>5931</v>
      </c>
      <c r="AH271" t="s">
        <v>274</v>
      </c>
      <c r="AJ271">
        <v>20</v>
      </c>
      <c r="AP271">
        <v>7</v>
      </c>
      <c r="BJ271" t="s">
        <v>274</v>
      </c>
      <c r="BQ271">
        <f t="shared" si="12"/>
        <v>0</v>
      </c>
      <c r="BR271">
        <f t="shared" si="13"/>
        <v>10</v>
      </c>
      <c r="BT271" t="s">
        <v>5525</v>
      </c>
      <c r="BV271">
        <v>3</v>
      </c>
      <c r="BX271">
        <v>0</v>
      </c>
      <c r="BY271" t="s">
        <v>5932</v>
      </c>
      <c r="CD271" s="3">
        <v>9.375E-2</v>
      </c>
      <c r="CF271" t="s">
        <v>5933</v>
      </c>
      <c r="CJ271">
        <v>0</v>
      </c>
      <c r="CK271" t="s">
        <v>5934</v>
      </c>
      <c r="CL271" s="4">
        <v>38414</v>
      </c>
      <c r="CM271" t="s">
        <v>5935</v>
      </c>
      <c r="CN271" t="s">
        <v>5936</v>
      </c>
      <c r="CO271">
        <v>3</v>
      </c>
      <c r="CQ271" t="s">
        <v>269</v>
      </c>
      <c r="CR271" t="s">
        <v>5525</v>
      </c>
      <c r="CU271" t="s">
        <v>5937</v>
      </c>
      <c r="CW271">
        <v>0</v>
      </c>
      <c r="CY271">
        <v>6</v>
      </c>
      <c r="CZ271" t="s">
        <v>553</v>
      </c>
      <c r="DA271">
        <v>0</v>
      </c>
      <c r="DB271">
        <v>11</v>
      </c>
      <c r="DC271" t="s">
        <v>1609</v>
      </c>
      <c r="DD271">
        <v>-25</v>
      </c>
      <c r="DF271" t="s">
        <v>5532</v>
      </c>
      <c r="DK271">
        <v>13</v>
      </c>
      <c r="DL271" s="4">
        <v>44470</v>
      </c>
      <c r="DM271">
        <v>20248</v>
      </c>
      <c r="DN271">
        <v>2021</v>
      </c>
      <c r="DO271">
        <v>0</v>
      </c>
      <c r="DQ271">
        <v>79809</v>
      </c>
      <c r="DR271">
        <v>31</v>
      </c>
      <c r="DU271" t="s">
        <v>274</v>
      </c>
      <c r="DV271" t="s">
        <v>257</v>
      </c>
      <c r="DX271">
        <v>0</v>
      </c>
      <c r="DY271" t="s">
        <v>275</v>
      </c>
      <c r="EE271">
        <v>0</v>
      </c>
      <c r="EF271" t="s">
        <v>3216</v>
      </c>
      <c r="EG271" t="s">
        <v>1485</v>
      </c>
      <c r="EH271">
        <v>0</v>
      </c>
      <c r="EJ271" t="s">
        <v>2663</v>
      </c>
      <c r="EK271" t="s">
        <v>5916</v>
      </c>
      <c r="EL271" t="s">
        <v>5938</v>
      </c>
      <c r="EM271" t="s">
        <v>5939</v>
      </c>
      <c r="EO271" t="s">
        <v>282</v>
      </c>
      <c r="EP271" t="s">
        <v>1109</v>
      </c>
      <c r="EQ271">
        <v>0</v>
      </c>
      <c r="ET271" t="s">
        <v>5940</v>
      </c>
      <c r="FE271">
        <v>0</v>
      </c>
      <c r="FF271">
        <v>4</v>
      </c>
      <c r="FG271" t="s">
        <v>590</v>
      </c>
      <c r="FI271" t="s">
        <v>590</v>
      </c>
      <c r="FJ271" t="s">
        <v>5941</v>
      </c>
      <c r="FL271">
        <v>0</v>
      </c>
      <c r="FN271">
        <v>0</v>
      </c>
      <c r="FQ271">
        <v>0</v>
      </c>
      <c r="FS271" t="s">
        <v>651</v>
      </c>
      <c r="FU271" t="s">
        <v>274</v>
      </c>
      <c r="FV271" t="s">
        <v>2671</v>
      </c>
      <c r="FW271" t="s">
        <v>1700</v>
      </c>
      <c r="FX271" t="s">
        <v>291</v>
      </c>
      <c r="FY271">
        <v>0</v>
      </c>
      <c r="GA271">
        <v>0.03</v>
      </c>
      <c r="GB271">
        <v>-3</v>
      </c>
      <c r="GC271">
        <v>0</v>
      </c>
      <c r="GE271" t="s">
        <v>355</v>
      </c>
      <c r="GF271">
        <v>0</v>
      </c>
      <c r="GJ271">
        <v>0</v>
      </c>
      <c r="GK271">
        <v>0</v>
      </c>
      <c r="GM271" t="s">
        <v>5942</v>
      </c>
      <c r="GO271">
        <v>4</v>
      </c>
      <c r="HA271" t="s">
        <v>5943</v>
      </c>
      <c r="HC271" t="s">
        <v>294</v>
      </c>
      <c r="HD271" t="s">
        <v>313</v>
      </c>
      <c r="HE271" t="s">
        <v>5944</v>
      </c>
      <c r="HF271">
        <v>0</v>
      </c>
      <c r="HG271">
        <v>20</v>
      </c>
      <c r="HH271">
        <v>0</v>
      </c>
      <c r="HI271" t="s">
        <v>275</v>
      </c>
      <c r="HL271" t="s">
        <v>658</v>
      </c>
      <c r="HW271">
        <v>7</v>
      </c>
      <c r="HX271">
        <v>4056589</v>
      </c>
      <c r="HY271" t="s">
        <v>1788</v>
      </c>
      <c r="HZ271">
        <v>4056548</v>
      </c>
      <c r="IC271">
        <v>0</v>
      </c>
      <c r="ID271">
        <v>0</v>
      </c>
      <c r="IM271">
        <v>29</v>
      </c>
      <c r="IQ271" t="s">
        <v>5532</v>
      </c>
      <c r="IU271">
        <v>5</v>
      </c>
      <c r="IV271">
        <f>IF(AND(Table1[[#This Row],[R/P]]="P",Table1[[#This Row],[PaRes]]&lt;&gt;"SCRBL",Table1[[#This Row],[PaRes]]&lt;&gt;"RUN",Table1[[#This Row],[Penalty]]&lt;&gt;1),1,0)</f>
        <v>0</v>
      </c>
      <c r="IW271">
        <f>IF(AND(Table1[[#This Row],[Pass Play]]=1,Table1[[#This Row],[PaRes]]&lt;&gt;"SAC"),1,0)</f>
        <v>0</v>
      </c>
      <c r="IX271">
        <f>IF(Table1[[#This Row],[PaRes]]="COM",1,0)</f>
        <v>0</v>
      </c>
      <c r="IY271">
        <f>IF(Table1[[#This Row],[Pass Play]]=1,Table1[[#This Row],[Gn]],0)</f>
        <v>0</v>
      </c>
      <c r="IZ271">
        <f>IF(AND(Table1[[#This Row],[Pass Play]]=1,Table1[[#This Row],[EFF]]="Y"),1,0)</f>
        <v>0</v>
      </c>
      <c r="JA271">
        <f>IF(AND(Table1[[#This Row],[Pass Play]]=1,Table1[[#This Row],[EFF]]="Y"),Table1[[#This Row],[Gn]],0)</f>
        <v>0</v>
      </c>
      <c r="JB271">
        <f>IF(AND(Table1[[#This Row],[Pass Play]]=1,Table1[[#This Row],[Gn]]&gt;=15),1,0)</f>
        <v>0</v>
      </c>
      <c r="JC271">
        <f>IF(AND(Table1[[#This Row],[Pass Play]]=1,Table1[[#This Row],[Big Play Passes]]=1),Table1[[#This Row],[Gn]],0)</f>
        <v>0</v>
      </c>
      <c r="JD271">
        <f>IF(AND(OR(Table1[[#This Row],[R/P]]="R",Table1[[#This Row],[PaRes]]="SCRBL",Table1[[#This Row],[PaRes]]="RUN"),Table1[[#This Row],[Penalty]]&lt;&gt;1),1,0)</f>
        <v>1</v>
      </c>
      <c r="JE271">
        <f>IF(Table1[[#This Row],[Rush Attempts]]=1,Table1[[#This Row],[Gn]],0)</f>
        <v>13</v>
      </c>
      <c r="JF271">
        <f>IF(AND(Table1[[#This Row],[Rush Attempts]]=1,Table1[[#This Row],[EFF]]="Y"),1,0)</f>
        <v>1</v>
      </c>
      <c r="JG271">
        <f>IF(AND(Table1[[#This Row],[Rush Attempts]]=1,Table1[[#This Row],[EFF]]="Y"),Table1[[#This Row],[Gn]],0)</f>
        <v>13</v>
      </c>
      <c r="JH271">
        <f>IF(AND(Table1[[#This Row],[Rush Attempts]]=1,Table1[[#This Row],[Gn]]&gt;=10),1,0)</f>
        <v>1</v>
      </c>
      <c r="JI271">
        <f>IF(AND(Table1[[#This Row],[Rush Attempts]]=1,Table1[[#This Row],[Big Play Run]]=1),Table1[[#This Row],[Gn]],0)</f>
        <v>13</v>
      </c>
      <c r="JJ271">
        <f>IF(Table1[[#This Row],[PaRes]]="SAC",1,0)</f>
        <v>0</v>
      </c>
      <c r="JK271">
        <f>IF(Table1[[#This Row],[Sacks]]=1,Table1[[#This Row],[Gn]],0)</f>
        <v>0</v>
      </c>
      <c r="JL271">
        <f>IF(Table1[[#This Row],[PaRes]]="INT",1,0)</f>
        <v>0</v>
      </c>
      <c r="JM271">
        <f>IF(Table1[[#This Row],[pff_PENALTY]]&lt;&gt;"",1,0)</f>
        <v>0</v>
      </c>
      <c r="JN271">
        <f>Table1[[#This Row],[pff_PENYARDS]]</f>
        <v>0</v>
      </c>
      <c r="JO271">
        <f>IF(Table1[[#This Row],[S/End]]="TD",1,0)</f>
        <v>0</v>
      </c>
      <c r="JP271">
        <f>IF(OR(Table1[[#This Row],[S/End]]="FGGD"),1,0)</f>
        <v>0</v>
      </c>
      <c r="JQ271">
        <f>IF(OR(Table1[[#This Row],[S/End]]="FUM",Table1[[#This Row],[S/End]]="INT"),1,0)</f>
        <v>0</v>
      </c>
      <c r="JR271">
        <f>IF(AND(Table1[[#This Row],[Touchdown]]=1,Table1[[#This Row],[Pass Play]]=1),1,0)</f>
        <v>0</v>
      </c>
      <c r="JS271">
        <f t="shared" si="14"/>
        <v>0</v>
      </c>
      <c r="JT271">
        <f>IF(AND(OR(Table1[[#This Row],[Pass Play]]=1,Table1[[#This Row],[Rush Attempts]]=1),Table1[[#This Row],[Dn]]=3),1,0)</f>
        <v>0</v>
      </c>
      <c r="JU271">
        <f>IF(AND(Table1[[#This Row],[3rd down attempt]]=1,Table1[[#This Row],[EFF]]="Y"),1,0)</f>
        <v>0</v>
      </c>
      <c r="JV271">
        <f>IF(AND(Table1[[#This Row],[3rd down attempt]]=1,Table1[[#This Row],[Dist]]&gt;=7),1,0)</f>
        <v>0</v>
      </c>
      <c r="JW271">
        <f>IF(AND(OR(Table1[[#This Row],[Pass Play]]=1,Table1[[#This Row],[Rush Attempts]]=1),Table1[[#This Row],[Dn]]=4),1,0)</f>
        <v>0</v>
      </c>
      <c r="JX271">
        <f>IF(AND(Table1[[#This Row],[4th down attempt]]=1,Table1[[#This Row],[EFF]]="Y"),1,0)</f>
        <v>0</v>
      </c>
      <c r="JY271">
        <f>IF(AND(OR(Table1[[#This Row],[Pass Play]]=1,Table1[[#This Row],[Rush Attempts]]=1),Table1[[#This Row],[FPos]]&gt;=0,Table1[[#This Row],[FPos]]&lt;=20),1,0)</f>
        <v>1</v>
      </c>
      <c r="JZ271">
        <f>IF(AND(OR(Table1[[#This Row],[Pass Play]]=1,Table1[[#This Row],[Rush Attempts]]=1),Table1[[#This Row],[Dist]]&lt;=Table1[[#This Row],[Gn]]),1,0)</f>
        <v>1</v>
      </c>
      <c r="KA271">
        <f>IF(Table1[[#This Row],[S/End]]&lt;&gt;"",1,0)</f>
        <v>0</v>
      </c>
      <c r="KB271">
        <f>IF(Table1[[#This Row],[S/End]]="TD",1,0)</f>
        <v>0</v>
      </c>
      <c r="KC271">
        <f>IF(Table1[[#This Row],[S/End]]="FGGD",1,0)</f>
        <v>0</v>
      </c>
      <c r="KD271">
        <f>IF(AND(OR(Table1[[#This Row],[Pass Play]]=1,Table1[[#This Row],[Rush Attempts]]=1),Table1[[#This Row],[Gn]]&lt;0),1,0)</f>
        <v>0</v>
      </c>
      <c r="KE271" s="375">
        <f>IF(AND(Table1[[#This Row],[pff_DRVENDPSN]]=3,Table1[[#This Row],[pff_DRVENDEVENT]]="PUNT"),1,0)</f>
        <v>0</v>
      </c>
    </row>
    <row r="272" spans="1:291" hidden="1">
      <c r="A272">
        <v>20</v>
      </c>
      <c r="B272">
        <v>2105</v>
      </c>
      <c r="C272" t="s">
        <v>14479</v>
      </c>
      <c r="D272">
        <v>1</v>
      </c>
      <c r="E272">
        <v>1</v>
      </c>
      <c r="F272">
        <v>7</v>
      </c>
      <c r="G272">
        <v>0</v>
      </c>
      <c r="H272">
        <v>7</v>
      </c>
      <c r="J272" t="s">
        <v>298</v>
      </c>
      <c r="K272">
        <v>11</v>
      </c>
      <c r="L272" t="s">
        <v>1826</v>
      </c>
      <c r="M272" t="s">
        <v>5946</v>
      </c>
      <c r="N272" t="s">
        <v>2016</v>
      </c>
      <c r="P272" t="s">
        <v>2272</v>
      </c>
      <c r="Q272" t="s">
        <v>442</v>
      </c>
      <c r="W272" t="s">
        <v>253</v>
      </c>
      <c r="X272" t="s">
        <v>5947</v>
      </c>
      <c r="Y272" t="s">
        <v>2804</v>
      </c>
      <c r="Z272" t="s">
        <v>5948</v>
      </c>
      <c r="AB272" t="s">
        <v>5949</v>
      </c>
      <c r="AC272" t="s">
        <v>5950</v>
      </c>
      <c r="AK272" t="s">
        <v>756</v>
      </c>
      <c r="AP272">
        <v>7</v>
      </c>
      <c r="BJ272" t="s">
        <v>274</v>
      </c>
      <c r="BQ272">
        <f t="shared" si="12"/>
        <v>1</v>
      </c>
      <c r="BR272">
        <f t="shared" si="13"/>
        <v>0</v>
      </c>
      <c r="BT272" t="s">
        <v>5525</v>
      </c>
      <c r="BV272">
        <v>3</v>
      </c>
      <c r="BX272">
        <v>0</v>
      </c>
      <c r="BY272" t="s">
        <v>5951</v>
      </c>
      <c r="CA272">
        <v>1</v>
      </c>
      <c r="CD272" s="3">
        <v>7.1527777777777787E-2</v>
      </c>
      <c r="CE272" t="s">
        <v>257</v>
      </c>
      <c r="CF272" t="s">
        <v>5952</v>
      </c>
      <c r="CG272">
        <v>0</v>
      </c>
      <c r="CI272" t="s">
        <v>481</v>
      </c>
      <c r="CJ272">
        <v>0</v>
      </c>
      <c r="CK272" t="s">
        <v>5953</v>
      </c>
      <c r="CL272" s="4">
        <v>38414</v>
      </c>
      <c r="CM272" t="s">
        <v>5954</v>
      </c>
      <c r="CN272" t="s">
        <v>5955</v>
      </c>
      <c r="CO272">
        <v>3</v>
      </c>
      <c r="CP272" t="s">
        <v>5956</v>
      </c>
      <c r="CQ272" t="s">
        <v>282</v>
      </c>
      <c r="CR272" t="s">
        <v>5525</v>
      </c>
      <c r="CU272" t="s">
        <v>5957</v>
      </c>
      <c r="CW272">
        <v>0</v>
      </c>
      <c r="CY272">
        <v>7</v>
      </c>
      <c r="CZ272" t="s">
        <v>553</v>
      </c>
      <c r="DA272">
        <v>0</v>
      </c>
      <c r="DB272">
        <v>11</v>
      </c>
      <c r="DC272" t="s">
        <v>1609</v>
      </c>
      <c r="DD272">
        <v>-25</v>
      </c>
      <c r="DK272">
        <v>0</v>
      </c>
      <c r="DL272" s="4">
        <v>44470</v>
      </c>
      <c r="DM272">
        <v>20248</v>
      </c>
      <c r="DN272">
        <v>2021</v>
      </c>
      <c r="DO272">
        <v>0</v>
      </c>
      <c r="DQ272">
        <v>79809</v>
      </c>
      <c r="DR272">
        <v>32</v>
      </c>
      <c r="DU272" t="s">
        <v>274</v>
      </c>
      <c r="DV272" t="s">
        <v>257</v>
      </c>
      <c r="DX272">
        <v>0</v>
      </c>
      <c r="DY272" t="s">
        <v>275</v>
      </c>
      <c r="EB272" t="s">
        <v>285</v>
      </c>
      <c r="EE272">
        <v>0</v>
      </c>
      <c r="EF272" t="s">
        <v>5750</v>
      </c>
      <c r="EG272" t="s">
        <v>383</v>
      </c>
      <c r="EH272">
        <v>0</v>
      </c>
      <c r="EJ272" t="s">
        <v>340</v>
      </c>
      <c r="EK272" t="s">
        <v>815</v>
      </c>
      <c r="EL272" t="s">
        <v>5958</v>
      </c>
      <c r="EM272" t="s">
        <v>5959</v>
      </c>
      <c r="EN272" t="s">
        <v>1843</v>
      </c>
      <c r="EO272" t="s">
        <v>269</v>
      </c>
      <c r="EP272" t="s">
        <v>388</v>
      </c>
      <c r="EQ272">
        <v>0</v>
      </c>
      <c r="ER272" t="s">
        <v>346</v>
      </c>
      <c r="ET272" t="s">
        <v>5960</v>
      </c>
      <c r="EU272">
        <v>16</v>
      </c>
      <c r="EV272" t="s">
        <v>348</v>
      </c>
      <c r="EW272" t="s">
        <v>349</v>
      </c>
      <c r="EX272" t="s">
        <v>390</v>
      </c>
      <c r="EY272" t="s">
        <v>1914</v>
      </c>
      <c r="FB272" t="s">
        <v>741</v>
      </c>
      <c r="FC272" t="s">
        <v>5961</v>
      </c>
      <c r="FE272">
        <v>0</v>
      </c>
      <c r="FF272">
        <v>3</v>
      </c>
      <c r="FJ272" t="s">
        <v>5962</v>
      </c>
      <c r="FL272">
        <v>0</v>
      </c>
      <c r="FN272">
        <v>0</v>
      </c>
      <c r="FQ272">
        <v>0</v>
      </c>
      <c r="FS272" t="s">
        <v>462</v>
      </c>
      <c r="FV272" t="s">
        <v>463</v>
      </c>
      <c r="FY272">
        <v>0</v>
      </c>
      <c r="GA272">
        <v>0.03</v>
      </c>
      <c r="GB272">
        <v>-3</v>
      </c>
      <c r="GC272">
        <v>0</v>
      </c>
      <c r="GE272" t="s">
        <v>355</v>
      </c>
      <c r="GF272">
        <v>0</v>
      </c>
      <c r="GG272" t="s">
        <v>257</v>
      </c>
      <c r="GI272">
        <v>2.2999999999999998</v>
      </c>
      <c r="GJ272">
        <v>0</v>
      </c>
      <c r="GK272">
        <v>0</v>
      </c>
      <c r="GM272" t="s">
        <v>5963</v>
      </c>
      <c r="GP272">
        <v>4</v>
      </c>
      <c r="GR272">
        <v>30</v>
      </c>
      <c r="HA272" t="s">
        <v>5964</v>
      </c>
      <c r="HC272" t="s">
        <v>294</v>
      </c>
      <c r="HD272" t="s">
        <v>294</v>
      </c>
      <c r="HE272" t="s">
        <v>5965</v>
      </c>
      <c r="HF272">
        <v>0</v>
      </c>
      <c r="HG272">
        <v>11</v>
      </c>
      <c r="HH272">
        <v>0</v>
      </c>
      <c r="HI272" t="s">
        <v>275</v>
      </c>
      <c r="HL272">
        <v>1</v>
      </c>
      <c r="HM272" t="s">
        <v>5532</v>
      </c>
      <c r="HN272" t="s">
        <v>5858</v>
      </c>
      <c r="HO272" t="s">
        <v>5925</v>
      </c>
      <c r="HP272" t="s">
        <v>5966</v>
      </c>
      <c r="HQ272" t="s">
        <v>5967</v>
      </c>
      <c r="HR272" t="s">
        <v>5968</v>
      </c>
      <c r="HT272" t="s">
        <v>749</v>
      </c>
      <c r="HW272">
        <v>7</v>
      </c>
      <c r="HX272">
        <v>4056615</v>
      </c>
      <c r="HY272" t="s">
        <v>600</v>
      </c>
      <c r="HZ272">
        <v>4056589</v>
      </c>
      <c r="IC272">
        <v>1</v>
      </c>
      <c r="ID272">
        <v>1</v>
      </c>
      <c r="IM272">
        <v>30</v>
      </c>
      <c r="IU272">
        <v>5</v>
      </c>
      <c r="IV272">
        <f>IF(AND(Table1[[#This Row],[R/P]]="P",Table1[[#This Row],[PaRes]]&lt;&gt;"SCRBL",Table1[[#This Row],[PaRes]]&lt;&gt;"RUN",Table1[[#This Row],[Penalty]]&lt;&gt;1),1,0)</f>
        <v>1</v>
      </c>
      <c r="IW272">
        <f>IF(AND(Table1[[#This Row],[Pass Play]]=1,Table1[[#This Row],[PaRes]]&lt;&gt;"SAC"),1,0)</f>
        <v>1</v>
      </c>
      <c r="IX272">
        <f>IF(Table1[[#This Row],[PaRes]]="COM",1,0)</f>
        <v>0</v>
      </c>
      <c r="IY272">
        <f>IF(Table1[[#This Row],[Pass Play]]=1,Table1[[#This Row],[Gn]],0)</f>
        <v>0</v>
      </c>
      <c r="IZ272">
        <f>IF(AND(Table1[[#This Row],[Pass Play]]=1,Table1[[#This Row],[EFF]]="Y"),1,0)</f>
        <v>0</v>
      </c>
      <c r="JA272">
        <f>IF(AND(Table1[[#This Row],[Pass Play]]=1,Table1[[#This Row],[EFF]]="Y"),Table1[[#This Row],[Gn]],0)</f>
        <v>0</v>
      </c>
      <c r="JB272">
        <f>IF(AND(Table1[[#This Row],[Pass Play]]=1,Table1[[#This Row],[Gn]]&gt;=15),1,0)</f>
        <v>0</v>
      </c>
      <c r="JC272">
        <f>IF(AND(Table1[[#This Row],[Pass Play]]=1,Table1[[#This Row],[Big Play Passes]]=1),Table1[[#This Row],[Gn]],0)</f>
        <v>0</v>
      </c>
      <c r="JD272">
        <f>IF(AND(OR(Table1[[#This Row],[R/P]]="R",Table1[[#This Row],[PaRes]]="SCRBL",Table1[[#This Row],[PaRes]]="RUN"),Table1[[#This Row],[Penalty]]&lt;&gt;1),1,0)</f>
        <v>0</v>
      </c>
      <c r="JE272">
        <f>IF(Table1[[#This Row],[Rush Attempts]]=1,Table1[[#This Row],[Gn]],0)</f>
        <v>0</v>
      </c>
      <c r="JF272">
        <f>IF(AND(Table1[[#This Row],[Rush Attempts]]=1,Table1[[#This Row],[EFF]]="Y"),1,0)</f>
        <v>0</v>
      </c>
      <c r="JG272">
        <f>IF(AND(Table1[[#This Row],[Rush Attempts]]=1,Table1[[#This Row],[EFF]]="Y"),Table1[[#This Row],[Gn]],0)</f>
        <v>0</v>
      </c>
      <c r="JH272">
        <f>IF(AND(Table1[[#This Row],[Rush Attempts]]=1,Table1[[#This Row],[Gn]]&gt;=10),1,0)</f>
        <v>0</v>
      </c>
      <c r="JI272">
        <f>IF(AND(Table1[[#This Row],[Rush Attempts]]=1,Table1[[#This Row],[Big Play Run]]=1),Table1[[#This Row],[Gn]],0)</f>
        <v>0</v>
      </c>
      <c r="JJ272">
        <f>IF(Table1[[#This Row],[PaRes]]="SAC",1,0)</f>
        <v>0</v>
      </c>
      <c r="JK272">
        <f>IF(Table1[[#This Row],[Sacks]]=1,Table1[[#This Row],[Gn]],0)</f>
        <v>0</v>
      </c>
      <c r="JL272">
        <f>IF(Table1[[#This Row],[PaRes]]="INT",1,0)</f>
        <v>0</v>
      </c>
      <c r="JM272">
        <f>IF(Table1[[#This Row],[pff_PENALTY]]&lt;&gt;"",1,0)</f>
        <v>0</v>
      </c>
      <c r="JN272">
        <f>Table1[[#This Row],[pff_PENYARDS]]</f>
        <v>0</v>
      </c>
      <c r="JO272">
        <f>IF(Table1[[#This Row],[S/End]]="TD",1,0)</f>
        <v>0</v>
      </c>
      <c r="JP272">
        <f>IF(OR(Table1[[#This Row],[S/End]]="FGGD"),1,0)</f>
        <v>0</v>
      </c>
      <c r="JQ272">
        <f>IF(OR(Table1[[#This Row],[S/End]]="FUM",Table1[[#This Row],[S/End]]="INT"),1,0)</f>
        <v>0</v>
      </c>
      <c r="JR272">
        <f>IF(AND(Table1[[#This Row],[Touchdown]]=1,Table1[[#This Row],[Pass Play]]=1),1,0)</f>
        <v>0</v>
      </c>
      <c r="JS272">
        <f t="shared" si="14"/>
        <v>0</v>
      </c>
      <c r="JT272">
        <f>IF(AND(OR(Table1[[#This Row],[Pass Play]]=1,Table1[[#This Row],[Rush Attempts]]=1),Table1[[#This Row],[Dn]]=3),1,0)</f>
        <v>0</v>
      </c>
      <c r="JU272">
        <f>IF(AND(Table1[[#This Row],[3rd down attempt]]=1,Table1[[#This Row],[EFF]]="Y"),1,0)</f>
        <v>0</v>
      </c>
      <c r="JV272">
        <f>IF(AND(Table1[[#This Row],[3rd down attempt]]=1,Table1[[#This Row],[Dist]]&gt;=7),1,0)</f>
        <v>0</v>
      </c>
      <c r="JW272">
        <f>IF(AND(OR(Table1[[#This Row],[Pass Play]]=1,Table1[[#This Row],[Rush Attempts]]=1),Table1[[#This Row],[Dn]]=4),1,0)</f>
        <v>0</v>
      </c>
      <c r="JX272">
        <f>IF(AND(Table1[[#This Row],[4th down attempt]]=1,Table1[[#This Row],[EFF]]="Y"),1,0)</f>
        <v>0</v>
      </c>
      <c r="JY272">
        <f>IF(AND(OR(Table1[[#This Row],[Pass Play]]=1,Table1[[#This Row],[Rush Attempts]]=1),Table1[[#This Row],[FPos]]&gt;=0,Table1[[#This Row],[FPos]]&lt;=20),1,0)</f>
        <v>1</v>
      </c>
      <c r="JZ272">
        <f>IF(AND(OR(Table1[[#This Row],[Pass Play]]=1,Table1[[#This Row],[Rush Attempts]]=1),Table1[[#This Row],[Dist]]&lt;=Table1[[#This Row],[Gn]]),1,0)</f>
        <v>0</v>
      </c>
      <c r="KA272">
        <f>IF(Table1[[#This Row],[S/End]]&lt;&gt;"",1,0)</f>
        <v>0</v>
      </c>
      <c r="KB272">
        <f>IF(Table1[[#This Row],[S/End]]="TD",1,0)</f>
        <v>0</v>
      </c>
      <c r="KC272">
        <f>IF(Table1[[#This Row],[S/End]]="FGGD",1,0)</f>
        <v>0</v>
      </c>
      <c r="KD272">
        <f>IF(AND(OR(Table1[[#This Row],[Pass Play]]=1,Table1[[#This Row],[Rush Attempts]]=1),Table1[[#This Row],[Gn]]&lt;0),1,0)</f>
        <v>0</v>
      </c>
      <c r="KE272" s="375">
        <f>IF(AND(Table1[[#This Row],[pff_DRVENDPSN]]=3,Table1[[#This Row],[pff_DRVENDEVENT]]="PUNT"),1,0)</f>
        <v>0</v>
      </c>
    </row>
    <row r="273" spans="1:291" hidden="1">
      <c r="A273">
        <v>21</v>
      </c>
      <c r="B273">
        <v>2105</v>
      </c>
      <c r="C273" t="s">
        <v>14479</v>
      </c>
      <c r="D273">
        <v>1</v>
      </c>
      <c r="E273">
        <v>2</v>
      </c>
      <c r="F273">
        <v>12</v>
      </c>
      <c r="G273">
        <v>6</v>
      </c>
      <c r="H273">
        <v>7</v>
      </c>
      <c r="J273" t="s">
        <v>254</v>
      </c>
      <c r="K273">
        <v>11</v>
      </c>
      <c r="L273">
        <v>11</v>
      </c>
      <c r="M273" t="s">
        <v>407</v>
      </c>
      <c r="N273" t="s">
        <v>408</v>
      </c>
      <c r="P273" t="s">
        <v>409</v>
      </c>
      <c r="W273" t="s">
        <v>253</v>
      </c>
      <c r="X273" t="s">
        <v>5970</v>
      </c>
      <c r="Y273" t="s">
        <v>1069</v>
      </c>
      <c r="Z273" t="s">
        <v>5971</v>
      </c>
      <c r="AB273" t="s">
        <v>325</v>
      </c>
      <c r="AC273" t="s">
        <v>326</v>
      </c>
      <c r="AP273">
        <v>7</v>
      </c>
      <c r="BJ273" t="s">
        <v>274</v>
      </c>
      <c r="BQ273">
        <f t="shared" si="12"/>
        <v>2</v>
      </c>
      <c r="BR273">
        <f t="shared" si="13"/>
        <v>0</v>
      </c>
      <c r="BT273" t="s">
        <v>5525</v>
      </c>
      <c r="BV273">
        <v>3</v>
      </c>
      <c r="BX273">
        <v>0</v>
      </c>
      <c r="BY273" t="s">
        <v>5972</v>
      </c>
      <c r="CD273" s="3">
        <v>6.7361111111111108E-2</v>
      </c>
      <c r="CF273" t="s">
        <v>5973</v>
      </c>
      <c r="CJ273">
        <v>0</v>
      </c>
      <c r="CK273" t="s">
        <v>5974</v>
      </c>
      <c r="CL273" s="4">
        <v>38414</v>
      </c>
      <c r="CM273" t="s">
        <v>5975</v>
      </c>
      <c r="CN273" t="s">
        <v>5976</v>
      </c>
      <c r="CO273">
        <v>3</v>
      </c>
      <c r="CR273" t="s">
        <v>5525</v>
      </c>
      <c r="CU273" t="s">
        <v>5977</v>
      </c>
      <c r="CW273">
        <v>0</v>
      </c>
      <c r="CY273">
        <v>8</v>
      </c>
      <c r="CZ273" t="s">
        <v>553</v>
      </c>
      <c r="DA273">
        <v>0</v>
      </c>
      <c r="DB273">
        <v>11</v>
      </c>
      <c r="DC273" t="s">
        <v>1609</v>
      </c>
      <c r="DD273">
        <v>-25</v>
      </c>
      <c r="DK273">
        <v>-5</v>
      </c>
      <c r="DL273" s="4">
        <v>44470</v>
      </c>
      <c r="DM273">
        <v>20248</v>
      </c>
      <c r="DN273">
        <v>2021</v>
      </c>
      <c r="DO273">
        <v>0</v>
      </c>
      <c r="DQ273">
        <v>79809</v>
      </c>
      <c r="DR273">
        <v>33</v>
      </c>
      <c r="DU273" t="s">
        <v>274</v>
      </c>
      <c r="DV273" t="s">
        <v>257</v>
      </c>
      <c r="DX273">
        <v>0</v>
      </c>
      <c r="DY273" t="s">
        <v>275</v>
      </c>
      <c r="EE273">
        <v>0</v>
      </c>
      <c r="EF273" t="s">
        <v>5978</v>
      </c>
      <c r="EH273">
        <v>0</v>
      </c>
      <c r="EJ273" t="s">
        <v>992</v>
      </c>
      <c r="EK273" t="s">
        <v>5979</v>
      </c>
      <c r="EL273" t="s">
        <v>5980</v>
      </c>
      <c r="EM273" t="s">
        <v>5981</v>
      </c>
      <c r="EN273" t="s">
        <v>3893</v>
      </c>
      <c r="EP273" t="s">
        <v>2935</v>
      </c>
      <c r="EQ273">
        <v>0</v>
      </c>
      <c r="FE273">
        <v>0</v>
      </c>
      <c r="FJ273" t="s">
        <v>5982</v>
      </c>
      <c r="FL273">
        <v>0</v>
      </c>
      <c r="FN273">
        <v>0</v>
      </c>
      <c r="FQ273">
        <v>0</v>
      </c>
      <c r="FS273" t="s">
        <v>651</v>
      </c>
      <c r="FV273" t="s">
        <v>5983</v>
      </c>
      <c r="FY273">
        <v>0</v>
      </c>
      <c r="GA273">
        <v>0.03</v>
      </c>
      <c r="GB273">
        <v>-3</v>
      </c>
      <c r="GC273">
        <v>0</v>
      </c>
      <c r="GE273" t="s">
        <v>355</v>
      </c>
      <c r="GF273">
        <v>0</v>
      </c>
      <c r="GG273" t="s">
        <v>274</v>
      </c>
      <c r="GJ273">
        <v>0</v>
      </c>
      <c r="GK273">
        <v>0</v>
      </c>
      <c r="GM273" t="s">
        <v>5984</v>
      </c>
      <c r="HA273" t="s">
        <v>5985</v>
      </c>
      <c r="HF273">
        <v>1</v>
      </c>
      <c r="HG273">
        <v>21</v>
      </c>
      <c r="HH273">
        <v>0</v>
      </c>
      <c r="HI273" t="s">
        <v>275</v>
      </c>
      <c r="HU273" t="s">
        <v>5986</v>
      </c>
      <c r="HV273">
        <v>-5</v>
      </c>
      <c r="HW273">
        <v>12</v>
      </c>
      <c r="HX273">
        <v>4056634</v>
      </c>
      <c r="HZ273">
        <v>4056615</v>
      </c>
      <c r="IC273">
        <v>0</v>
      </c>
      <c r="ID273">
        <v>0</v>
      </c>
      <c r="IM273">
        <v>31</v>
      </c>
      <c r="IU273">
        <v>5</v>
      </c>
      <c r="IV273">
        <f>IF(AND(Table1[[#This Row],[R/P]]="P",Table1[[#This Row],[PaRes]]&lt;&gt;"SCRBL",Table1[[#This Row],[PaRes]]&lt;&gt;"RUN",Table1[[#This Row],[Penalty]]&lt;&gt;1),1,0)</f>
        <v>0</v>
      </c>
      <c r="IW273">
        <f>IF(AND(Table1[[#This Row],[Pass Play]]=1,Table1[[#This Row],[PaRes]]&lt;&gt;"SAC"),1,0)</f>
        <v>0</v>
      </c>
      <c r="IX273">
        <f>IF(Table1[[#This Row],[PaRes]]="COM",1,0)</f>
        <v>0</v>
      </c>
      <c r="IY273">
        <f>IF(Table1[[#This Row],[Pass Play]]=1,Table1[[#This Row],[Gn]],0)</f>
        <v>0</v>
      </c>
      <c r="IZ273">
        <f>IF(AND(Table1[[#This Row],[Pass Play]]=1,Table1[[#This Row],[EFF]]="Y"),1,0)</f>
        <v>0</v>
      </c>
      <c r="JA273">
        <f>IF(AND(Table1[[#This Row],[Pass Play]]=1,Table1[[#This Row],[EFF]]="Y"),Table1[[#This Row],[Gn]],0)</f>
        <v>0</v>
      </c>
      <c r="JB273">
        <f>IF(AND(Table1[[#This Row],[Pass Play]]=1,Table1[[#This Row],[Gn]]&gt;=15),1,0)</f>
        <v>0</v>
      </c>
      <c r="JC273">
        <f>IF(AND(Table1[[#This Row],[Pass Play]]=1,Table1[[#This Row],[Big Play Passes]]=1),Table1[[#This Row],[Gn]],0)</f>
        <v>0</v>
      </c>
      <c r="JD273">
        <f>IF(AND(OR(Table1[[#This Row],[R/P]]="R",Table1[[#This Row],[PaRes]]="SCRBL",Table1[[#This Row],[PaRes]]="RUN"),Table1[[#This Row],[Penalty]]&lt;&gt;1),1,0)</f>
        <v>0</v>
      </c>
      <c r="JE273">
        <f>IF(Table1[[#This Row],[Rush Attempts]]=1,Table1[[#This Row],[Gn]],0)</f>
        <v>0</v>
      </c>
      <c r="JF273">
        <f>IF(AND(Table1[[#This Row],[Rush Attempts]]=1,Table1[[#This Row],[EFF]]="Y"),1,0)</f>
        <v>0</v>
      </c>
      <c r="JG273">
        <f>IF(AND(Table1[[#This Row],[Rush Attempts]]=1,Table1[[#This Row],[EFF]]="Y"),Table1[[#This Row],[Gn]],0)</f>
        <v>0</v>
      </c>
      <c r="JH273">
        <f>IF(AND(Table1[[#This Row],[Rush Attempts]]=1,Table1[[#This Row],[Gn]]&gt;=10),1,0)</f>
        <v>0</v>
      </c>
      <c r="JI273">
        <f>IF(AND(Table1[[#This Row],[Rush Attempts]]=1,Table1[[#This Row],[Big Play Run]]=1),Table1[[#This Row],[Gn]],0)</f>
        <v>0</v>
      </c>
      <c r="JJ273">
        <f>IF(Table1[[#This Row],[PaRes]]="SAC",1,0)</f>
        <v>0</v>
      </c>
      <c r="JK273">
        <f>IF(Table1[[#This Row],[Sacks]]=1,Table1[[#This Row],[Gn]],0)</f>
        <v>0</v>
      </c>
      <c r="JL273">
        <f>IF(Table1[[#This Row],[PaRes]]="INT",1,0)</f>
        <v>0</v>
      </c>
      <c r="JM273">
        <f>IF(Table1[[#This Row],[pff_PENALTY]]&lt;&gt;"",1,0)</f>
        <v>1</v>
      </c>
      <c r="JN273">
        <f>Table1[[#This Row],[pff_PENYARDS]]</f>
        <v>-5</v>
      </c>
      <c r="JO273">
        <f>IF(Table1[[#This Row],[S/End]]="TD",1,0)</f>
        <v>0</v>
      </c>
      <c r="JP273">
        <f>IF(OR(Table1[[#This Row],[S/End]]="FGGD"),1,0)</f>
        <v>0</v>
      </c>
      <c r="JQ273">
        <f>IF(OR(Table1[[#This Row],[S/End]]="FUM",Table1[[#This Row],[S/End]]="INT"),1,0)</f>
        <v>0</v>
      </c>
      <c r="JR273">
        <f>IF(AND(Table1[[#This Row],[Touchdown]]=1,Table1[[#This Row],[Pass Play]]=1),1,0)</f>
        <v>0</v>
      </c>
      <c r="JS273">
        <f t="shared" si="14"/>
        <v>0</v>
      </c>
      <c r="JT273">
        <f>IF(AND(OR(Table1[[#This Row],[Pass Play]]=1,Table1[[#This Row],[Rush Attempts]]=1),Table1[[#This Row],[Dn]]=3),1,0)</f>
        <v>0</v>
      </c>
      <c r="JU273">
        <f>IF(AND(Table1[[#This Row],[3rd down attempt]]=1,Table1[[#This Row],[EFF]]="Y"),1,0)</f>
        <v>0</v>
      </c>
      <c r="JV273">
        <f>IF(AND(Table1[[#This Row],[3rd down attempt]]=1,Table1[[#This Row],[Dist]]&gt;=7),1,0)</f>
        <v>0</v>
      </c>
      <c r="JW273">
        <f>IF(AND(OR(Table1[[#This Row],[Pass Play]]=1,Table1[[#This Row],[Rush Attempts]]=1),Table1[[#This Row],[Dn]]=4),1,0)</f>
        <v>0</v>
      </c>
      <c r="JX273">
        <f>IF(AND(Table1[[#This Row],[4th down attempt]]=1,Table1[[#This Row],[EFF]]="Y"),1,0)</f>
        <v>0</v>
      </c>
      <c r="JY273">
        <f>IF(AND(OR(Table1[[#This Row],[Pass Play]]=1,Table1[[#This Row],[Rush Attempts]]=1),Table1[[#This Row],[FPos]]&gt;=0,Table1[[#This Row],[FPos]]&lt;=20),1,0)</f>
        <v>0</v>
      </c>
      <c r="JZ273">
        <f>IF(AND(OR(Table1[[#This Row],[Pass Play]]=1,Table1[[#This Row],[Rush Attempts]]=1),Table1[[#This Row],[Dist]]&lt;=Table1[[#This Row],[Gn]]),1,0)</f>
        <v>0</v>
      </c>
      <c r="KA273">
        <f>IF(Table1[[#This Row],[S/End]]&lt;&gt;"",1,0)</f>
        <v>0</v>
      </c>
      <c r="KB273">
        <f>IF(Table1[[#This Row],[S/End]]="TD",1,0)</f>
        <v>0</v>
      </c>
      <c r="KC273">
        <f>IF(Table1[[#This Row],[S/End]]="FGGD",1,0)</f>
        <v>0</v>
      </c>
      <c r="KD273">
        <f>IF(AND(OR(Table1[[#This Row],[Pass Play]]=1,Table1[[#This Row],[Rush Attempts]]=1),Table1[[#This Row],[Gn]]&lt;0),1,0)</f>
        <v>0</v>
      </c>
      <c r="KE273" s="375">
        <f>IF(AND(Table1[[#This Row],[pff_DRVENDPSN]]=3,Table1[[#This Row],[pff_DRVENDEVENT]]="PUNT"),1,0)</f>
        <v>0</v>
      </c>
    </row>
    <row r="274" spans="1:291" hidden="1">
      <c r="A274">
        <v>22</v>
      </c>
      <c r="B274">
        <v>2105</v>
      </c>
      <c r="C274" t="s">
        <v>14479</v>
      </c>
      <c r="D274">
        <v>1</v>
      </c>
      <c r="E274">
        <v>3</v>
      </c>
      <c r="F274">
        <v>6</v>
      </c>
      <c r="G274">
        <v>4</v>
      </c>
      <c r="H274">
        <v>12</v>
      </c>
      <c r="J274" t="s">
        <v>298</v>
      </c>
      <c r="K274">
        <v>11</v>
      </c>
      <c r="L274">
        <v>11</v>
      </c>
      <c r="M274" t="s">
        <v>2271</v>
      </c>
      <c r="N274" t="s">
        <v>2016</v>
      </c>
      <c r="P274" t="s">
        <v>2272</v>
      </c>
      <c r="W274" t="s">
        <v>253</v>
      </c>
      <c r="X274" t="s">
        <v>5988</v>
      </c>
      <c r="Y274" t="s">
        <v>370</v>
      </c>
      <c r="Z274" t="s">
        <v>5989</v>
      </c>
      <c r="AB274" t="s">
        <v>325</v>
      </c>
      <c r="AC274" t="s">
        <v>326</v>
      </c>
      <c r="AJ274">
        <v>12</v>
      </c>
      <c r="AK274" t="s">
        <v>327</v>
      </c>
      <c r="AP274">
        <v>7</v>
      </c>
      <c r="AY274">
        <v>4</v>
      </c>
      <c r="BJ274" t="s">
        <v>274</v>
      </c>
      <c r="BQ274">
        <f t="shared" si="12"/>
        <v>2</v>
      </c>
      <c r="BR274">
        <f t="shared" si="13"/>
        <v>0</v>
      </c>
      <c r="BT274" t="s">
        <v>5525</v>
      </c>
      <c r="BV274">
        <v>3</v>
      </c>
      <c r="BX274">
        <v>0</v>
      </c>
      <c r="BY274" t="s">
        <v>5990</v>
      </c>
      <c r="CA274">
        <v>1</v>
      </c>
      <c r="CD274" s="3">
        <v>6.7361111111111108E-2</v>
      </c>
      <c r="CE274" t="s">
        <v>257</v>
      </c>
      <c r="CF274" t="s">
        <v>5991</v>
      </c>
      <c r="CG274">
        <v>8</v>
      </c>
      <c r="CI274" t="s">
        <v>331</v>
      </c>
      <c r="CJ274">
        <v>0</v>
      </c>
      <c r="CK274" t="s">
        <v>5992</v>
      </c>
      <c r="CL274" s="4">
        <v>38414</v>
      </c>
      <c r="CM274" t="s">
        <v>5993</v>
      </c>
      <c r="CN274" t="s">
        <v>5994</v>
      </c>
      <c r="CO274">
        <v>3</v>
      </c>
      <c r="CQ274" t="s">
        <v>418</v>
      </c>
      <c r="CR274" t="s">
        <v>5525</v>
      </c>
      <c r="CU274" t="s">
        <v>5995</v>
      </c>
      <c r="CW274">
        <v>0</v>
      </c>
      <c r="CY274">
        <v>9</v>
      </c>
      <c r="CZ274" t="s">
        <v>553</v>
      </c>
      <c r="DA274">
        <v>0</v>
      </c>
      <c r="DB274">
        <v>11</v>
      </c>
      <c r="DC274" t="s">
        <v>1609</v>
      </c>
      <c r="DD274">
        <v>-25</v>
      </c>
      <c r="DF274" t="s">
        <v>5648</v>
      </c>
      <c r="DK274">
        <v>6</v>
      </c>
      <c r="DL274" s="4">
        <v>44470</v>
      </c>
      <c r="DM274">
        <v>20248</v>
      </c>
      <c r="DN274">
        <v>2021</v>
      </c>
      <c r="DO274">
        <v>0</v>
      </c>
      <c r="DQ274">
        <v>79809</v>
      </c>
      <c r="DR274">
        <v>34</v>
      </c>
      <c r="DU274" t="s">
        <v>274</v>
      </c>
      <c r="DV274" t="s">
        <v>257</v>
      </c>
      <c r="DW274" t="s">
        <v>5729</v>
      </c>
      <c r="DX274">
        <v>0</v>
      </c>
      <c r="DY274" t="s">
        <v>275</v>
      </c>
      <c r="EE274">
        <v>0</v>
      </c>
      <c r="EF274" t="s">
        <v>421</v>
      </c>
      <c r="EG274" t="s">
        <v>422</v>
      </c>
      <c r="EH274">
        <v>0</v>
      </c>
      <c r="EJ274" t="s">
        <v>340</v>
      </c>
      <c r="EK274" t="s">
        <v>3736</v>
      </c>
      <c r="EL274" t="s">
        <v>5996</v>
      </c>
      <c r="EM274" t="s">
        <v>5997</v>
      </c>
      <c r="EN274" t="s">
        <v>351</v>
      </c>
      <c r="EO274" t="s">
        <v>418</v>
      </c>
      <c r="EP274" t="s">
        <v>2935</v>
      </c>
      <c r="EQ274">
        <v>0</v>
      </c>
      <c r="ER274" t="s">
        <v>346</v>
      </c>
      <c r="ET274" t="s">
        <v>5998</v>
      </c>
      <c r="EU274">
        <v>4</v>
      </c>
      <c r="EV274" t="s">
        <v>348</v>
      </c>
      <c r="EW274" t="s">
        <v>349</v>
      </c>
      <c r="EX274" t="s">
        <v>1251</v>
      </c>
      <c r="EY274" t="s">
        <v>1005</v>
      </c>
      <c r="FB274" t="s">
        <v>499</v>
      </c>
      <c r="FC274" t="s">
        <v>5999</v>
      </c>
      <c r="FE274">
        <v>0</v>
      </c>
      <c r="FF274">
        <v>10</v>
      </c>
      <c r="FJ274" t="s">
        <v>5962</v>
      </c>
      <c r="FK274" t="s">
        <v>6000</v>
      </c>
      <c r="FL274">
        <v>0</v>
      </c>
      <c r="FN274">
        <v>0</v>
      </c>
      <c r="FO274" t="s">
        <v>5729</v>
      </c>
      <c r="FP274" t="s">
        <v>1115</v>
      </c>
      <c r="FQ274">
        <v>0</v>
      </c>
      <c r="FS274" t="s">
        <v>395</v>
      </c>
      <c r="FV274" t="s">
        <v>496</v>
      </c>
      <c r="FY274">
        <v>0</v>
      </c>
      <c r="GA274">
        <v>0.03</v>
      </c>
      <c r="GB274">
        <v>-3</v>
      </c>
      <c r="GC274">
        <v>0</v>
      </c>
      <c r="GE274" t="s">
        <v>355</v>
      </c>
      <c r="GF274">
        <v>1</v>
      </c>
      <c r="GG274" t="s">
        <v>274</v>
      </c>
      <c r="GH274">
        <v>2.2000000000000002</v>
      </c>
      <c r="GI274">
        <v>2.2999999999999998</v>
      </c>
      <c r="GJ274">
        <v>0</v>
      </c>
      <c r="GK274">
        <v>0</v>
      </c>
      <c r="GM274" t="s">
        <v>6001</v>
      </c>
      <c r="GN274">
        <v>2</v>
      </c>
      <c r="GO274">
        <v>2</v>
      </c>
      <c r="GP274" t="s">
        <v>357</v>
      </c>
      <c r="GQ274" t="s">
        <v>1403</v>
      </c>
      <c r="GR274">
        <v>14</v>
      </c>
      <c r="HA274" t="s">
        <v>6002</v>
      </c>
      <c r="HC274" t="s">
        <v>313</v>
      </c>
      <c r="HD274" t="s">
        <v>313</v>
      </c>
      <c r="HE274" t="s">
        <v>1115</v>
      </c>
      <c r="HF274">
        <v>0</v>
      </c>
      <c r="HG274">
        <v>11</v>
      </c>
      <c r="HH274">
        <v>0</v>
      </c>
      <c r="HI274" t="s">
        <v>275</v>
      </c>
      <c r="HL274" t="s">
        <v>58</v>
      </c>
      <c r="HM274" t="s">
        <v>5648</v>
      </c>
      <c r="HO274" t="s">
        <v>5925</v>
      </c>
      <c r="HP274" t="s">
        <v>6003</v>
      </c>
      <c r="HQ274" t="s">
        <v>6004</v>
      </c>
      <c r="HR274" t="s">
        <v>6005</v>
      </c>
      <c r="HT274" t="s">
        <v>6006</v>
      </c>
      <c r="HW274">
        <v>6</v>
      </c>
      <c r="HX274">
        <v>4056654</v>
      </c>
      <c r="HY274" t="s">
        <v>5729</v>
      </c>
      <c r="HZ274">
        <v>4056634</v>
      </c>
      <c r="IC274">
        <v>0</v>
      </c>
      <c r="ID274">
        <v>0</v>
      </c>
      <c r="IM274">
        <v>32</v>
      </c>
      <c r="IO274" t="s">
        <v>5648</v>
      </c>
      <c r="IQ274" t="s">
        <v>5648</v>
      </c>
      <c r="IU274">
        <v>5</v>
      </c>
      <c r="IV274">
        <f>IF(AND(Table1[[#This Row],[R/P]]="P",Table1[[#This Row],[PaRes]]&lt;&gt;"SCRBL",Table1[[#This Row],[PaRes]]&lt;&gt;"RUN",Table1[[#This Row],[Penalty]]&lt;&gt;1),1,0)</f>
        <v>1</v>
      </c>
      <c r="IW274">
        <f>IF(AND(Table1[[#This Row],[Pass Play]]=1,Table1[[#This Row],[PaRes]]&lt;&gt;"SAC"),1,0)</f>
        <v>1</v>
      </c>
      <c r="IX274">
        <f>IF(Table1[[#This Row],[PaRes]]="COM",1,0)</f>
        <v>1</v>
      </c>
      <c r="IY274">
        <f>IF(Table1[[#This Row],[Pass Play]]=1,Table1[[#This Row],[Gn]],0)</f>
        <v>4</v>
      </c>
      <c r="IZ274">
        <f>IF(AND(Table1[[#This Row],[Pass Play]]=1,Table1[[#This Row],[EFF]]="Y"),1,0)</f>
        <v>0</v>
      </c>
      <c r="JA274">
        <f>IF(AND(Table1[[#This Row],[Pass Play]]=1,Table1[[#This Row],[EFF]]="Y"),Table1[[#This Row],[Gn]],0)</f>
        <v>0</v>
      </c>
      <c r="JB274">
        <f>IF(AND(Table1[[#This Row],[Pass Play]]=1,Table1[[#This Row],[Gn]]&gt;=15),1,0)</f>
        <v>0</v>
      </c>
      <c r="JC274">
        <f>IF(AND(Table1[[#This Row],[Pass Play]]=1,Table1[[#This Row],[Big Play Passes]]=1),Table1[[#This Row],[Gn]],0)</f>
        <v>0</v>
      </c>
      <c r="JD274">
        <f>IF(AND(OR(Table1[[#This Row],[R/P]]="R",Table1[[#This Row],[PaRes]]="SCRBL",Table1[[#This Row],[PaRes]]="RUN"),Table1[[#This Row],[Penalty]]&lt;&gt;1),1,0)</f>
        <v>0</v>
      </c>
      <c r="JE274">
        <f>IF(Table1[[#This Row],[Rush Attempts]]=1,Table1[[#This Row],[Gn]],0)</f>
        <v>0</v>
      </c>
      <c r="JF274">
        <f>IF(AND(Table1[[#This Row],[Rush Attempts]]=1,Table1[[#This Row],[EFF]]="Y"),1,0)</f>
        <v>0</v>
      </c>
      <c r="JG274">
        <f>IF(AND(Table1[[#This Row],[Rush Attempts]]=1,Table1[[#This Row],[EFF]]="Y"),Table1[[#This Row],[Gn]],0)</f>
        <v>0</v>
      </c>
      <c r="JH274">
        <f>IF(AND(Table1[[#This Row],[Rush Attempts]]=1,Table1[[#This Row],[Gn]]&gt;=10),1,0)</f>
        <v>0</v>
      </c>
      <c r="JI274">
        <f>IF(AND(Table1[[#This Row],[Rush Attempts]]=1,Table1[[#This Row],[Big Play Run]]=1),Table1[[#This Row],[Gn]],0)</f>
        <v>0</v>
      </c>
      <c r="JJ274">
        <f>IF(Table1[[#This Row],[PaRes]]="SAC",1,0)</f>
        <v>0</v>
      </c>
      <c r="JK274">
        <f>IF(Table1[[#This Row],[Sacks]]=1,Table1[[#This Row],[Gn]],0)</f>
        <v>0</v>
      </c>
      <c r="JL274">
        <f>IF(Table1[[#This Row],[PaRes]]="INT",1,0)</f>
        <v>0</v>
      </c>
      <c r="JM274">
        <f>IF(Table1[[#This Row],[pff_PENALTY]]&lt;&gt;"",1,0)</f>
        <v>0</v>
      </c>
      <c r="JN274">
        <f>Table1[[#This Row],[pff_PENYARDS]]</f>
        <v>0</v>
      </c>
      <c r="JO274">
        <f>IF(Table1[[#This Row],[S/End]]="TD",1,0)</f>
        <v>0</v>
      </c>
      <c r="JP274">
        <f>IF(OR(Table1[[#This Row],[S/End]]="FGGD"),1,0)</f>
        <v>0</v>
      </c>
      <c r="JQ274">
        <f>IF(OR(Table1[[#This Row],[S/End]]="FUM",Table1[[#This Row],[S/End]]="INT"),1,0)</f>
        <v>0</v>
      </c>
      <c r="JR274">
        <f>IF(AND(Table1[[#This Row],[Touchdown]]=1,Table1[[#This Row],[Pass Play]]=1),1,0)</f>
        <v>0</v>
      </c>
      <c r="JS274">
        <f t="shared" si="14"/>
        <v>0</v>
      </c>
      <c r="JT274">
        <f>IF(AND(OR(Table1[[#This Row],[Pass Play]]=1,Table1[[#This Row],[Rush Attempts]]=1),Table1[[#This Row],[Dn]]=3),1,0)</f>
        <v>1</v>
      </c>
      <c r="JU274">
        <f>IF(AND(Table1[[#This Row],[3rd down attempt]]=1,Table1[[#This Row],[EFF]]="Y"),1,0)</f>
        <v>0</v>
      </c>
      <c r="JV274">
        <f>IF(AND(Table1[[#This Row],[3rd down attempt]]=1,Table1[[#This Row],[Dist]]&gt;=7),1,0)</f>
        <v>0</v>
      </c>
      <c r="JW274">
        <f>IF(AND(OR(Table1[[#This Row],[Pass Play]]=1,Table1[[#This Row],[Rush Attempts]]=1),Table1[[#This Row],[Dn]]=4),1,0)</f>
        <v>0</v>
      </c>
      <c r="JX274">
        <f>IF(AND(Table1[[#This Row],[4th down attempt]]=1,Table1[[#This Row],[EFF]]="Y"),1,0)</f>
        <v>0</v>
      </c>
      <c r="JY274">
        <f>IF(AND(OR(Table1[[#This Row],[Pass Play]]=1,Table1[[#This Row],[Rush Attempts]]=1),Table1[[#This Row],[FPos]]&gt;=0,Table1[[#This Row],[FPos]]&lt;=20),1,0)</f>
        <v>1</v>
      </c>
      <c r="JZ274">
        <f>IF(AND(OR(Table1[[#This Row],[Pass Play]]=1,Table1[[#This Row],[Rush Attempts]]=1),Table1[[#This Row],[Dist]]&lt;=Table1[[#This Row],[Gn]]),1,0)</f>
        <v>0</v>
      </c>
      <c r="KA274">
        <f>IF(Table1[[#This Row],[S/End]]&lt;&gt;"",1,0)</f>
        <v>0</v>
      </c>
      <c r="KB274">
        <f>IF(Table1[[#This Row],[S/End]]="TD",1,0)</f>
        <v>0</v>
      </c>
      <c r="KC274">
        <f>IF(Table1[[#This Row],[S/End]]="FGGD",1,0)</f>
        <v>0</v>
      </c>
      <c r="KD274">
        <f>IF(AND(OR(Table1[[#This Row],[Pass Play]]=1,Table1[[#This Row],[Rush Attempts]]=1),Table1[[#This Row],[Gn]]&lt;0),1,0)</f>
        <v>0</v>
      </c>
      <c r="KE274" s="375">
        <f>IF(AND(Table1[[#This Row],[pff_DRVENDPSN]]=3,Table1[[#This Row],[pff_DRVENDEVENT]]="PUNT"),1,0)</f>
        <v>0</v>
      </c>
    </row>
    <row r="275" spans="1:291" hidden="1">
      <c r="A275">
        <v>23</v>
      </c>
      <c r="B275">
        <v>2105</v>
      </c>
      <c r="C275" t="s">
        <v>14479</v>
      </c>
      <c r="D275">
        <v>1</v>
      </c>
      <c r="E275">
        <v>3</v>
      </c>
      <c r="F275">
        <v>6</v>
      </c>
      <c r="G275">
        <v>4</v>
      </c>
      <c r="H275">
        <v>6</v>
      </c>
      <c r="W275" t="s">
        <v>679</v>
      </c>
      <c r="AJ275">
        <v>22</v>
      </c>
      <c r="AK275" t="s">
        <v>327</v>
      </c>
      <c r="AP275">
        <v>7</v>
      </c>
      <c r="BQ275">
        <f t="shared" si="12"/>
        <v>0</v>
      </c>
      <c r="BR275">
        <f t="shared" si="13"/>
        <v>0</v>
      </c>
      <c r="BT275" t="s">
        <v>5525</v>
      </c>
      <c r="BV275">
        <v>3</v>
      </c>
      <c r="BX275">
        <v>0</v>
      </c>
      <c r="BY275" t="s">
        <v>6008</v>
      </c>
      <c r="CA275">
        <v>1</v>
      </c>
      <c r="CC275" t="s">
        <v>2934</v>
      </c>
      <c r="CD275" s="3">
        <v>3.9583333333333331E-2</v>
      </c>
      <c r="CE275" t="s">
        <v>257</v>
      </c>
      <c r="CF275" t="s">
        <v>6009</v>
      </c>
      <c r="CG275">
        <v>8</v>
      </c>
      <c r="CI275" t="s">
        <v>331</v>
      </c>
      <c r="CJ275">
        <v>0</v>
      </c>
      <c r="CK275" t="s">
        <v>6010</v>
      </c>
      <c r="CL275" s="4">
        <v>38414</v>
      </c>
      <c r="CM275" t="s">
        <v>6011</v>
      </c>
      <c r="CN275" t="s">
        <v>6012</v>
      </c>
      <c r="CO275">
        <v>3</v>
      </c>
      <c r="CQ275" t="s">
        <v>282</v>
      </c>
      <c r="CR275" t="s">
        <v>5525</v>
      </c>
      <c r="CU275" t="s">
        <v>6013</v>
      </c>
      <c r="CW275">
        <v>0</v>
      </c>
      <c r="CY275">
        <v>10</v>
      </c>
      <c r="CZ275" t="s">
        <v>553</v>
      </c>
      <c r="DA275">
        <v>0</v>
      </c>
      <c r="DB275">
        <v>11</v>
      </c>
      <c r="DC275" t="s">
        <v>1609</v>
      </c>
      <c r="DD275">
        <v>-25</v>
      </c>
      <c r="DF275" t="s">
        <v>5541</v>
      </c>
      <c r="DK275">
        <v>4</v>
      </c>
      <c r="DL275" s="4">
        <v>44470</v>
      </c>
      <c r="DM275">
        <v>20248</v>
      </c>
      <c r="DN275">
        <v>2021</v>
      </c>
      <c r="DO275">
        <v>0</v>
      </c>
      <c r="DQ275">
        <v>79809</v>
      </c>
      <c r="DR275">
        <v>35</v>
      </c>
      <c r="DU275" t="s">
        <v>274</v>
      </c>
      <c r="DV275" t="s">
        <v>257</v>
      </c>
      <c r="DX275">
        <v>0</v>
      </c>
      <c r="DY275" t="s">
        <v>275</v>
      </c>
      <c r="EA275" t="s">
        <v>5729</v>
      </c>
      <c r="EE275">
        <v>0</v>
      </c>
      <c r="EF275" t="s">
        <v>382</v>
      </c>
      <c r="EG275" t="s">
        <v>383</v>
      </c>
      <c r="EH275">
        <v>0</v>
      </c>
      <c r="EJ275" t="s">
        <v>340</v>
      </c>
      <c r="EK275" t="s">
        <v>3736</v>
      </c>
      <c r="EL275" t="s">
        <v>6014</v>
      </c>
      <c r="EM275" t="s">
        <v>5997</v>
      </c>
      <c r="EO275" t="s">
        <v>269</v>
      </c>
      <c r="EP275" t="s">
        <v>388</v>
      </c>
      <c r="EQ275">
        <v>0</v>
      </c>
      <c r="ER275" t="s">
        <v>346</v>
      </c>
      <c r="ET275" t="s">
        <v>6015</v>
      </c>
      <c r="EU275">
        <v>3</v>
      </c>
      <c r="EV275" t="s">
        <v>348</v>
      </c>
      <c r="EW275" t="s">
        <v>349</v>
      </c>
      <c r="EX275" t="s">
        <v>395</v>
      </c>
      <c r="EY275" t="s">
        <v>492</v>
      </c>
      <c r="FB275" t="s">
        <v>2258</v>
      </c>
      <c r="FC275" t="s">
        <v>6016</v>
      </c>
      <c r="FE275">
        <v>0</v>
      </c>
      <c r="FF275">
        <v>8</v>
      </c>
      <c r="FJ275" t="s">
        <v>6017</v>
      </c>
      <c r="FK275" t="s">
        <v>6000</v>
      </c>
      <c r="FL275">
        <v>0</v>
      </c>
      <c r="FN275">
        <v>0</v>
      </c>
      <c r="FO275" t="s">
        <v>5729</v>
      </c>
      <c r="FP275" t="s">
        <v>1115</v>
      </c>
      <c r="FQ275">
        <v>0</v>
      </c>
      <c r="FS275" t="s">
        <v>395</v>
      </c>
      <c r="FV275" t="s">
        <v>496</v>
      </c>
      <c r="FY275">
        <v>0</v>
      </c>
      <c r="GA275">
        <v>0.03</v>
      </c>
      <c r="GB275">
        <v>-3</v>
      </c>
      <c r="GC275">
        <v>0</v>
      </c>
      <c r="GE275" t="s">
        <v>355</v>
      </c>
      <c r="GF275">
        <v>1</v>
      </c>
      <c r="GG275" t="s">
        <v>257</v>
      </c>
      <c r="GH275">
        <v>2.5</v>
      </c>
      <c r="GI275">
        <v>2.7</v>
      </c>
      <c r="GJ275">
        <v>0</v>
      </c>
      <c r="GK275">
        <v>0</v>
      </c>
      <c r="GM275" t="s">
        <v>6018</v>
      </c>
      <c r="GN275">
        <v>1</v>
      </c>
      <c r="GO275">
        <v>0</v>
      </c>
      <c r="GP275" t="s">
        <v>357</v>
      </c>
      <c r="GQ275" t="s">
        <v>779</v>
      </c>
      <c r="GR275">
        <v>17</v>
      </c>
      <c r="HA275" t="s">
        <v>6019</v>
      </c>
      <c r="HE275" t="s">
        <v>1115</v>
      </c>
      <c r="HF275">
        <v>0</v>
      </c>
      <c r="HG275">
        <v>11</v>
      </c>
      <c r="HH275">
        <v>0</v>
      </c>
      <c r="HI275" t="s">
        <v>275</v>
      </c>
      <c r="HM275" t="s">
        <v>5541</v>
      </c>
      <c r="HO275" t="s">
        <v>5925</v>
      </c>
      <c r="HP275" t="s">
        <v>6020</v>
      </c>
      <c r="HQ275" t="s">
        <v>6021</v>
      </c>
      <c r="HR275" t="s">
        <v>6022</v>
      </c>
      <c r="HT275" t="s">
        <v>6023</v>
      </c>
      <c r="HW275">
        <v>2</v>
      </c>
      <c r="HX275">
        <v>4056688</v>
      </c>
      <c r="HY275" t="s">
        <v>6024</v>
      </c>
      <c r="HZ275">
        <v>4056654</v>
      </c>
      <c r="IC275">
        <v>0</v>
      </c>
      <c r="ID275">
        <v>0</v>
      </c>
      <c r="IM275">
        <v>33</v>
      </c>
      <c r="IO275" t="s">
        <v>5541</v>
      </c>
      <c r="IQ275" t="s">
        <v>5541</v>
      </c>
      <c r="IU275">
        <v>5</v>
      </c>
      <c r="IV275">
        <f>IF(AND(Table1[[#This Row],[R/P]]="P",Table1[[#This Row],[PaRes]]&lt;&gt;"SCRBL",Table1[[#This Row],[PaRes]]&lt;&gt;"RUN",Table1[[#This Row],[Penalty]]&lt;&gt;1),1,0)</f>
        <v>0</v>
      </c>
      <c r="IW275">
        <f>IF(AND(Table1[[#This Row],[Pass Play]]=1,Table1[[#This Row],[PaRes]]&lt;&gt;"SAC"),1,0)</f>
        <v>0</v>
      </c>
      <c r="IX275">
        <f>IF(Table1[[#This Row],[PaRes]]="COM",1,0)</f>
        <v>1</v>
      </c>
      <c r="IY275">
        <f>IF(Table1[[#This Row],[Pass Play]]=1,Table1[[#This Row],[Gn]],0)</f>
        <v>0</v>
      </c>
      <c r="IZ275">
        <f>IF(AND(Table1[[#This Row],[Pass Play]]=1,Table1[[#This Row],[EFF]]="Y"),1,0)</f>
        <v>0</v>
      </c>
      <c r="JA275">
        <f>IF(AND(Table1[[#This Row],[Pass Play]]=1,Table1[[#This Row],[EFF]]="Y"),Table1[[#This Row],[Gn]],0)</f>
        <v>0</v>
      </c>
      <c r="JB275">
        <f>IF(AND(Table1[[#This Row],[Pass Play]]=1,Table1[[#This Row],[Gn]]&gt;=15),1,0)</f>
        <v>0</v>
      </c>
      <c r="JC275">
        <f>IF(AND(Table1[[#This Row],[Pass Play]]=1,Table1[[#This Row],[Big Play Passes]]=1),Table1[[#This Row],[Gn]],0)</f>
        <v>0</v>
      </c>
      <c r="JD275">
        <f>IF(AND(OR(Table1[[#This Row],[R/P]]="R",Table1[[#This Row],[PaRes]]="SCRBL",Table1[[#This Row],[PaRes]]="RUN"),Table1[[#This Row],[Penalty]]&lt;&gt;1),1,0)</f>
        <v>0</v>
      </c>
      <c r="JE275">
        <f>IF(Table1[[#This Row],[Rush Attempts]]=1,Table1[[#This Row],[Gn]],0)</f>
        <v>0</v>
      </c>
      <c r="JF275">
        <f>IF(AND(Table1[[#This Row],[Rush Attempts]]=1,Table1[[#This Row],[EFF]]="Y"),1,0)</f>
        <v>0</v>
      </c>
      <c r="JG275">
        <f>IF(AND(Table1[[#This Row],[Rush Attempts]]=1,Table1[[#This Row],[EFF]]="Y"),Table1[[#This Row],[Gn]],0)</f>
        <v>0</v>
      </c>
      <c r="JH275">
        <f>IF(AND(Table1[[#This Row],[Rush Attempts]]=1,Table1[[#This Row],[Gn]]&gt;=10),1,0)</f>
        <v>0</v>
      </c>
      <c r="JI275">
        <f>IF(AND(Table1[[#This Row],[Rush Attempts]]=1,Table1[[#This Row],[Big Play Run]]=1),Table1[[#This Row],[Gn]],0)</f>
        <v>0</v>
      </c>
      <c r="JJ275">
        <f>IF(Table1[[#This Row],[PaRes]]="SAC",1,0)</f>
        <v>0</v>
      </c>
      <c r="JK275">
        <f>IF(Table1[[#This Row],[Sacks]]=1,Table1[[#This Row],[Gn]],0)</f>
        <v>0</v>
      </c>
      <c r="JL275">
        <f>IF(Table1[[#This Row],[PaRes]]="INT",1,0)</f>
        <v>0</v>
      </c>
      <c r="JM275">
        <f>IF(Table1[[#This Row],[pff_PENALTY]]&lt;&gt;"",1,0)</f>
        <v>0</v>
      </c>
      <c r="JN275">
        <f>Table1[[#This Row],[pff_PENYARDS]]</f>
        <v>0</v>
      </c>
      <c r="JO275">
        <f>IF(Table1[[#This Row],[S/End]]="TD",1,0)</f>
        <v>0</v>
      </c>
      <c r="JP275">
        <f>IF(OR(Table1[[#This Row],[S/End]]="FGGD"),1,0)</f>
        <v>0</v>
      </c>
      <c r="JQ275">
        <f>IF(OR(Table1[[#This Row],[S/End]]="FUM",Table1[[#This Row],[S/End]]="INT"),1,0)</f>
        <v>0</v>
      </c>
      <c r="JR275">
        <f>IF(AND(Table1[[#This Row],[Touchdown]]=1,Table1[[#This Row],[Pass Play]]=1),1,0)</f>
        <v>0</v>
      </c>
      <c r="JS275">
        <f t="shared" si="14"/>
        <v>0</v>
      </c>
      <c r="JT275">
        <f>IF(AND(OR(Table1[[#This Row],[Pass Play]]=1,Table1[[#This Row],[Rush Attempts]]=1),Table1[[#This Row],[Dn]]=3),1,0)</f>
        <v>0</v>
      </c>
      <c r="JU275">
        <f>IF(AND(Table1[[#This Row],[3rd down attempt]]=1,Table1[[#This Row],[EFF]]="Y"),1,0)</f>
        <v>0</v>
      </c>
      <c r="JV275">
        <f>IF(AND(Table1[[#This Row],[3rd down attempt]]=1,Table1[[#This Row],[Dist]]&gt;=7),1,0)</f>
        <v>0</v>
      </c>
      <c r="JW275">
        <f>IF(AND(OR(Table1[[#This Row],[Pass Play]]=1,Table1[[#This Row],[Rush Attempts]]=1),Table1[[#This Row],[Dn]]=4),1,0)</f>
        <v>0</v>
      </c>
      <c r="JX275">
        <f>IF(AND(Table1[[#This Row],[4th down attempt]]=1,Table1[[#This Row],[EFF]]="Y"),1,0)</f>
        <v>0</v>
      </c>
      <c r="JY275">
        <f>IF(AND(OR(Table1[[#This Row],[Pass Play]]=1,Table1[[#This Row],[Rush Attempts]]=1),Table1[[#This Row],[FPos]]&gt;=0,Table1[[#This Row],[FPos]]&lt;=20),1,0)</f>
        <v>0</v>
      </c>
      <c r="JZ275">
        <f>IF(AND(OR(Table1[[#This Row],[Pass Play]]=1,Table1[[#This Row],[Rush Attempts]]=1),Table1[[#This Row],[Dist]]&lt;=Table1[[#This Row],[Gn]]),1,0)</f>
        <v>0</v>
      </c>
      <c r="KA275">
        <f>IF(Table1[[#This Row],[S/End]]&lt;&gt;"",1,0)</f>
        <v>0</v>
      </c>
      <c r="KB275">
        <f>IF(Table1[[#This Row],[S/End]]="TD",1,0)</f>
        <v>0</v>
      </c>
      <c r="KC275">
        <f>IF(Table1[[#This Row],[S/End]]="FGGD",1,0)</f>
        <v>0</v>
      </c>
      <c r="KD275">
        <f>IF(AND(OR(Table1[[#This Row],[Pass Play]]=1,Table1[[#This Row],[Rush Attempts]]=1),Table1[[#This Row],[Gn]]&lt;0),1,0)</f>
        <v>0</v>
      </c>
      <c r="KE275" s="375">
        <f>IF(AND(Table1[[#This Row],[pff_DRVENDPSN]]=3,Table1[[#This Row],[pff_DRVENDEVENT]]="PUNT"),1,0)</f>
        <v>0</v>
      </c>
    </row>
    <row r="276" spans="1:291" hidden="1">
      <c r="A276">
        <v>24</v>
      </c>
      <c r="B276">
        <v>2105</v>
      </c>
      <c r="C276" t="s">
        <v>14479</v>
      </c>
      <c r="D276">
        <v>1</v>
      </c>
      <c r="E276">
        <v>4</v>
      </c>
      <c r="F276">
        <v>2</v>
      </c>
      <c r="G276">
        <v>2</v>
      </c>
      <c r="H276">
        <v>2</v>
      </c>
      <c r="J276" t="s">
        <v>254</v>
      </c>
      <c r="K276">
        <v>12</v>
      </c>
      <c r="L276" t="s">
        <v>6026</v>
      </c>
      <c r="M276" t="s">
        <v>6027</v>
      </c>
      <c r="N276" t="s">
        <v>2695</v>
      </c>
      <c r="P276" t="s">
        <v>2696</v>
      </c>
      <c r="Q276" t="s">
        <v>509</v>
      </c>
      <c r="T276" t="s">
        <v>6028</v>
      </c>
      <c r="W276" t="s">
        <v>253</v>
      </c>
      <c r="X276" t="s">
        <v>6029</v>
      </c>
      <c r="Y276" t="s">
        <v>6030</v>
      </c>
      <c r="Z276" t="s">
        <v>6030</v>
      </c>
      <c r="AB276" t="s">
        <v>981</v>
      </c>
      <c r="AC276" t="s">
        <v>5114</v>
      </c>
      <c r="AJ276">
        <v>88</v>
      </c>
      <c r="AK276" t="s">
        <v>327</v>
      </c>
      <c r="AL276" t="s">
        <v>575</v>
      </c>
      <c r="AP276">
        <v>7</v>
      </c>
      <c r="BJ276" t="s">
        <v>274</v>
      </c>
      <c r="BQ276">
        <f t="shared" si="12"/>
        <v>1</v>
      </c>
      <c r="BR276">
        <f t="shared" si="13"/>
        <v>0</v>
      </c>
      <c r="BT276" t="s">
        <v>5525</v>
      </c>
      <c r="BV276">
        <v>3</v>
      </c>
      <c r="BX276">
        <v>0</v>
      </c>
      <c r="BY276" t="s">
        <v>6031</v>
      </c>
      <c r="CA276">
        <v>1</v>
      </c>
      <c r="CD276" s="3">
        <v>1.1111111111111112E-2</v>
      </c>
      <c r="CE276" t="s">
        <v>274</v>
      </c>
      <c r="CF276" t="s">
        <v>6032</v>
      </c>
      <c r="CG276">
        <v>5</v>
      </c>
      <c r="CI276" t="s">
        <v>331</v>
      </c>
      <c r="CJ276">
        <v>0</v>
      </c>
      <c r="CK276" t="s">
        <v>6033</v>
      </c>
      <c r="CL276" s="4">
        <v>38414</v>
      </c>
      <c r="CM276" t="s">
        <v>6034</v>
      </c>
      <c r="CN276" t="s">
        <v>6035</v>
      </c>
      <c r="CO276">
        <v>3</v>
      </c>
      <c r="CP276" t="s">
        <v>6036</v>
      </c>
      <c r="CQ276" t="s">
        <v>269</v>
      </c>
      <c r="CR276" t="s">
        <v>5525</v>
      </c>
      <c r="CU276" t="s">
        <v>6037</v>
      </c>
      <c r="CW276">
        <v>0</v>
      </c>
      <c r="CY276">
        <v>11</v>
      </c>
      <c r="CZ276" t="s">
        <v>553</v>
      </c>
      <c r="DA276">
        <v>0</v>
      </c>
      <c r="DB276">
        <v>11</v>
      </c>
      <c r="DC276" t="s">
        <v>1609</v>
      </c>
      <c r="DD276">
        <v>-25</v>
      </c>
      <c r="DF276" t="s">
        <v>5682</v>
      </c>
      <c r="DK276">
        <v>2</v>
      </c>
      <c r="DL276" s="4">
        <v>44470</v>
      </c>
      <c r="DM276">
        <v>20248</v>
      </c>
      <c r="DN276">
        <v>2021</v>
      </c>
      <c r="DO276">
        <v>0</v>
      </c>
      <c r="DQ276">
        <v>79809</v>
      </c>
      <c r="DR276">
        <v>37</v>
      </c>
      <c r="DU276" t="s">
        <v>274</v>
      </c>
      <c r="DV276" t="s">
        <v>257</v>
      </c>
      <c r="DX276">
        <v>0</v>
      </c>
      <c r="DY276" t="s">
        <v>275</v>
      </c>
      <c r="EE276">
        <v>0</v>
      </c>
      <c r="EF276" t="s">
        <v>5121</v>
      </c>
      <c r="EG276" t="s">
        <v>422</v>
      </c>
      <c r="EH276">
        <v>0</v>
      </c>
      <c r="EJ276" t="s">
        <v>454</v>
      </c>
      <c r="EK276" t="s">
        <v>2889</v>
      </c>
      <c r="EL276" t="s">
        <v>6038</v>
      </c>
      <c r="EM276" t="s">
        <v>6039</v>
      </c>
      <c r="EN276" t="s">
        <v>588</v>
      </c>
      <c r="EO276" t="s">
        <v>282</v>
      </c>
      <c r="EP276" t="s">
        <v>283</v>
      </c>
      <c r="EQ276">
        <v>0</v>
      </c>
      <c r="ER276" t="s">
        <v>346</v>
      </c>
      <c r="ET276" t="s">
        <v>6040</v>
      </c>
      <c r="EU276">
        <v>-5</v>
      </c>
      <c r="EV276" t="s">
        <v>348</v>
      </c>
      <c r="EW276" t="s">
        <v>349</v>
      </c>
      <c r="EX276" t="s">
        <v>2977</v>
      </c>
      <c r="EY276" t="s">
        <v>351</v>
      </c>
      <c r="FB276" t="s">
        <v>2511</v>
      </c>
      <c r="FC276" t="s">
        <v>6041</v>
      </c>
      <c r="FE276">
        <v>1</v>
      </c>
      <c r="FF276">
        <v>16</v>
      </c>
      <c r="FJ276" t="s">
        <v>5618</v>
      </c>
      <c r="FL276">
        <v>0</v>
      </c>
      <c r="FN276">
        <v>0</v>
      </c>
      <c r="FQ276">
        <v>0</v>
      </c>
      <c r="FS276" t="s">
        <v>462</v>
      </c>
      <c r="FV276" t="s">
        <v>777</v>
      </c>
      <c r="FW276" t="s">
        <v>431</v>
      </c>
      <c r="FY276">
        <v>1</v>
      </c>
      <c r="GA276">
        <v>0.03</v>
      </c>
      <c r="GB276">
        <v>-3</v>
      </c>
      <c r="GC276">
        <v>1</v>
      </c>
      <c r="GD276" t="s">
        <v>497</v>
      </c>
      <c r="GE276" t="s">
        <v>355</v>
      </c>
      <c r="GF276">
        <v>0</v>
      </c>
      <c r="GG276" t="s">
        <v>895</v>
      </c>
      <c r="GI276">
        <v>1.4</v>
      </c>
      <c r="GJ276">
        <v>1</v>
      </c>
      <c r="GK276">
        <v>0</v>
      </c>
      <c r="GM276" t="s">
        <v>6042</v>
      </c>
      <c r="GN276">
        <v>7</v>
      </c>
      <c r="GO276">
        <v>1</v>
      </c>
      <c r="GP276">
        <v>4</v>
      </c>
      <c r="GR276">
        <v>33</v>
      </c>
      <c r="HA276" t="s">
        <v>6043</v>
      </c>
      <c r="HC276" t="s">
        <v>313</v>
      </c>
      <c r="HD276" t="s">
        <v>313</v>
      </c>
      <c r="HE276" t="s">
        <v>5682</v>
      </c>
      <c r="HF276">
        <v>0</v>
      </c>
      <c r="HG276">
        <v>12</v>
      </c>
      <c r="HH276">
        <v>0</v>
      </c>
      <c r="HI276" t="s">
        <v>275</v>
      </c>
      <c r="HK276" t="s">
        <v>492</v>
      </c>
      <c r="HL276">
        <v>0</v>
      </c>
      <c r="HM276" t="s">
        <v>5722</v>
      </c>
      <c r="HO276" t="s">
        <v>5925</v>
      </c>
      <c r="HP276" t="s">
        <v>6044</v>
      </c>
      <c r="HQ276" t="s">
        <v>6045</v>
      </c>
      <c r="HR276" t="s">
        <v>6046</v>
      </c>
      <c r="HT276" t="s">
        <v>6047</v>
      </c>
      <c r="HW276">
        <v>0</v>
      </c>
      <c r="HX276">
        <v>4056738</v>
      </c>
      <c r="HY276" t="s">
        <v>351</v>
      </c>
      <c r="HZ276">
        <v>4056688</v>
      </c>
      <c r="IC276">
        <v>0</v>
      </c>
      <c r="ID276">
        <v>0</v>
      </c>
      <c r="IM276">
        <v>34</v>
      </c>
      <c r="IS276" t="s">
        <v>351</v>
      </c>
      <c r="IU276">
        <v>5</v>
      </c>
      <c r="IV276">
        <f>IF(AND(Table1[[#This Row],[R/P]]="P",Table1[[#This Row],[PaRes]]&lt;&gt;"SCRBL",Table1[[#This Row],[PaRes]]&lt;&gt;"RUN",Table1[[#This Row],[Penalty]]&lt;&gt;1),1,0)</f>
        <v>1</v>
      </c>
      <c r="IW276">
        <f>IF(AND(Table1[[#This Row],[Pass Play]]=1,Table1[[#This Row],[PaRes]]&lt;&gt;"SAC"),1,0)</f>
        <v>1</v>
      </c>
      <c r="IX276">
        <f>IF(Table1[[#This Row],[PaRes]]="COM",1,0)</f>
        <v>1</v>
      </c>
      <c r="IY276">
        <f>IF(Table1[[#This Row],[Pass Play]]=1,Table1[[#This Row],[Gn]],0)</f>
        <v>2</v>
      </c>
      <c r="IZ276">
        <f>IF(AND(Table1[[#This Row],[Pass Play]]=1,Table1[[#This Row],[EFF]]="Y"),1,0)</f>
        <v>1</v>
      </c>
      <c r="JA276">
        <f>IF(AND(Table1[[#This Row],[Pass Play]]=1,Table1[[#This Row],[EFF]]="Y"),Table1[[#This Row],[Gn]],0)</f>
        <v>2</v>
      </c>
      <c r="JB276">
        <f>IF(AND(Table1[[#This Row],[Pass Play]]=1,Table1[[#This Row],[Gn]]&gt;=15),1,0)</f>
        <v>0</v>
      </c>
      <c r="JC276">
        <f>IF(AND(Table1[[#This Row],[Pass Play]]=1,Table1[[#This Row],[Big Play Passes]]=1),Table1[[#This Row],[Gn]],0)</f>
        <v>0</v>
      </c>
      <c r="JD276">
        <f>IF(AND(OR(Table1[[#This Row],[R/P]]="R",Table1[[#This Row],[PaRes]]="SCRBL",Table1[[#This Row],[PaRes]]="RUN"),Table1[[#This Row],[Penalty]]&lt;&gt;1),1,0)</f>
        <v>0</v>
      </c>
      <c r="JE276">
        <f>IF(Table1[[#This Row],[Rush Attempts]]=1,Table1[[#This Row],[Gn]],0)</f>
        <v>0</v>
      </c>
      <c r="JF276">
        <f>IF(AND(Table1[[#This Row],[Rush Attempts]]=1,Table1[[#This Row],[EFF]]="Y"),1,0)</f>
        <v>0</v>
      </c>
      <c r="JG276">
        <f>IF(AND(Table1[[#This Row],[Rush Attempts]]=1,Table1[[#This Row],[EFF]]="Y"),Table1[[#This Row],[Gn]],0)</f>
        <v>0</v>
      </c>
      <c r="JH276">
        <f>IF(AND(Table1[[#This Row],[Rush Attempts]]=1,Table1[[#This Row],[Gn]]&gt;=10),1,0)</f>
        <v>0</v>
      </c>
      <c r="JI276">
        <f>IF(AND(Table1[[#This Row],[Rush Attempts]]=1,Table1[[#This Row],[Big Play Run]]=1),Table1[[#This Row],[Gn]],0)</f>
        <v>0</v>
      </c>
      <c r="JJ276">
        <f>IF(Table1[[#This Row],[PaRes]]="SAC",1,0)</f>
        <v>0</v>
      </c>
      <c r="JK276">
        <f>IF(Table1[[#This Row],[Sacks]]=1,Table1[[#This Row],[Gn]],0)</f>
        <v>0</v>
      </c>
      <c r="JL276">
        <f>IF(Table1[[#This Row],[PaRes]]="INT",1,0)</f>
        <v>0</v>
      </c>
      <c r="JM276">
        <f>IF(Table1[[#This Row],[pff_PENALTY]]&lt;&gt;"",1,0)</f>
        <v>0</v>
      </c>
      <c r="JN276">
        <f>Table1[[#This Row],[pff_PENYARDS]]</f>
        <v>0</v>
      </c>
      <c r="JO276">
        <f>IF(Table1[[#This Row],[S/End]]="TD",1,0)</f>
        <v>1</v>
      </c>
      <c r="JP276">
        <f>IF(OR(Table1[[#This Row],[S/End]]="FGGD"),1,0)</f>
        <v>0</v>
      </c>
      <c r="JQ276">
        <f>IF(OR(Table1[[#This Row],[S/End]]="FUM",Table1[[#This Row],[S/End]]="INT"),1,0)</f>
        <v>0</v>
      </c>
      <c r="JR276">
        <f>IF(AND(Table1[[#This Row],[Touchdown]]=1,Table1[[#This Row],[Pass Play]]=1),1,0)</f>
        <v>1</v>
      </c>
      <c r="JS276">
        <f t="shared" si="14"/>
        <v>0</v>
      </c>
      <c r="JT276">
        <f>IF(AND(OR(Table1[[#This Row],[Pass Play]]=1,Table1[[#This Row],[Rush Attempts]]=1),Table1[[#This Row],[Dn]]=3),1,0)</f>
        <v>0</v>
      </c>
      <c r="JU276">
        <f>IF(AND(Table1[[#This Row],[3rd down attempt]]=1,Table1[[#This Row],[EFF]]="Y"),1,0)</f>
        <v>0</v>
      </c>
      <c r="JV276">
        <f>IF(AND(Table1[[#This Row],[3rd down attempt]]=1,Table1[[#This Row],[Dist]]&gt;=7),1,0)</f>
        <v>0</v>
      </c>
      <c r="JW276">
        <f>IF(AND(OR(Table1[[#This Row],[Pass Play]]=1,Table1[[#This Row],[Rush Attempts]]=1),Table1[[#This Row],[Dn]]=4),1,0)</f>
        <v>1</v>
      </c>
      <c r="JX276">
        <f>IF(AND(Table1[[#This Row],[4th down attempt]]=1,Table1[[#This Row],[EFF]]="Y"),1,0)</f>
        <v>1</v>
      </c>
      <c r="JY276">
        <f>IF(AND(OR(Table1[[#This Row],[Pass Play]]=1,Table1[[#This Row],[Rush Attempts]]=1),Table1[[#This Row],[FPos]]&gt;=0,Table1[[#This Row],[FPos]]&lt;=20),1,0)</f>
        <v>1</v>
      </c>
      <c r="JZ276">
        <f>IF(AND(OR(Table1[[#This Row],[Pass Play]]=1,Table1[[#This Row],[Rush Attempts]]=1),Table1[[#This Row],[Dist]]&lt;=Table1[[#This Row],[Gn]]),1,0)</f>
        <v>1</v>
      </c>
      <c r="KA276">
        <f>IF(Table1[[#This Row],[S/End]]&lt;&gt;"",1,0)</f>
        <v>1</v>
      </c>
      <c r="KB276">
        <f>IF(Table1[[#This Row],[S/End]]="TD",1,0)</f>
        <v>1</v>
      </c>
      <c r="KC276">
        <f>IF(Table1[[#This Row],[S/End]]="FGGD",1,0)</f>
        <v>0</v>
      </c>
      <c r="KD276">
        <f>IF(AND(OR(Table1[[#This Row],[Pass Play]]=1,Table1[[#This Row],[Rush Attempts]]=1),Table1[[#This Row],[Gn]]&lt;0),1,0)</f>
        <v>0</v>
      </c>
      <c r="KE276" s="375">
        <f>IF(AND(Table1[[#This Row],[pff_DRVENDPSN]]=3,Table1[[#This Row],[pff_DRVENDEVENT]]="PUNT"),1,0)</f>
        <v>0</v>
      </c>
    </row>
    <row r="277" spans="1:291" hidden="1">
      <c r="A277">
        <v>25</v>
      </c>
      <c r="B277">
        <v>2105</v>
      </c>
      <c r="C277" t="s">
        <v>14479</v>
      </c>
      <c r="D277">
        <v>2</v>
      </c>
      <c r="E277">
        <v>1</v>
      </c>
      <c r="F277">
        <v>10</v>
      </c>
      <c r="G277">
        <v>11</v>
      </c>
      <c r="H277">
        <v>-25</v>
      </c>
      <c r="I277" t="s">
        <v>253</v>
      </c>
      <c r="J277" t="s">
        <v>254</v>
      </c>
      <c r="K277" t="s">
        <v>2652</v>
      </c>
      <c r="L277" t="s">
        <v>2652</v>
      </c>
      <c r="M277" t="s">
        <v>2653</v>
      </c>
      <c r="N277" t="s">
        <v>1471</v>
      </c>
      <c r="P277" t="s">
        <v>1472</v>
      </c>
      <c r="W277" t="s">
        <v>257</v>
      </c>
      <c r="X277" t="s">
        <v>5931</v>
      </c>
      <c r="AE277" t="s">
        <v>635</v>
      </c>
      <c r="AF277" t="s">
        <v>1685</v>
      </c>
      <c r="AG277" t="s">
        <v>5931</v>
      </c>
      <c r="AH277" t="s">
        <v>274</v>
      </c>
      <c r="AJ277">
        <v>20</v>
      </c>
      <c r="AP277">
        <v>7</v>
      </c>
      <c r="BJ277" t="s">
        <v>261</v>
      </c>
      <c r="BQ277">
        <f t="shared" si="12"/>
        <v>0</v>
      </c>
      <c r="BR277">
        <f t="shared" si="13"/>
        <v>10</v>
      </c>
      <c r="BT277" t="s">
        <v>5525</v>
      </c>
      <c r="BV277">
        <v>10</v>
      </c>
      <c r="BX277">
        <v>0</v>
      </c>
      <c r="BY277" t="s">
        <v>6049</v>
      </c>
      <c r="CD277" s="3">
        <v>0.42986111111111108</v>
      </c>
      <c r="CF277" t="s">
        <v>6050</v>
      </c>
      <c r="CJ277">
        <v>0</v>
      </c>
      <c r="CK277" t="s">
        <v>6051</v>
      </c>
      <c r="CL277" s="4">
        <v>38414</v>
      </c>
      <c r="CM277" t="s">
        <v>6052</v>
      </c>
      <c r="CN277" t="s">
        <v>6053</v>
      </c>
      <c r="CO277">
        <v>10</v>
      </c>
      <c r="CP277" t="s">
        <v>268</v>
      </c>
      <c r="CQ277" t="s">
        <v>269</v>
      </c>
      <c r="CR277" t="s">
        <v>5525</v>
      </c>
      <c r="CU277" t="s">
        <v>6054</v>
      </c>
      <c r="CW277">
        <v>0</v>
      </c>
      <c r="CY277">
        <v>1</v>
      </c>
      <c r="CZ277" t="s">
        <v>1242</v>
      </c>
      <c r="DA277">
        <v>12</v>
      </c>
      <c r="DB277">
        <v>19</v>
      </c>
      <c r="DC277" t="s">
        <v>1609</v>
      </c>
      <c r="DD277">
        <v>-25</v>
      </c>
      <c r="DF277" t="s">
        <v>5800</v>
      </c>
      <c r="DK277">
        <v>11</v>
      </c>
      <c r="DL277" s="4">
        <v>44470</v>
      </c>
      <c r="DM277">
        <v>20248</v>
      </c>
      <c r="DN277">
        <v>2021</v>
      </c>
      <c r="DO277">
        <v>0</v>
      </c>
      <c r="DQ277">
        <v>79809</v>
      </c>
      <c r="DR277">
        <v>56</v>
      </c>
      <c r="DU277" t="s">
        <v>274</v>
      </c>
      <c r="DV277" t="s">
        <v>257</v>
      </c>
      <c r="DX277">
        <v>7</v>
      </c>
      <c r="DY277" t="s">
        <v>275</v>
      </c>
      <c r="EE277">
        <v>0</v>
      </c>
      <c r="EF277" t="s">
        <v>3216</v>
      </c>
      <c r="EG277" t="s">
        <v>1485</v>
      </c>
      <c r="EH277">
        <v>0</v>
      </c>
      <c r="EJ277" t="s">
        <v>2663</v>
      </c>
      <c r="EK277" t="s">
        <v>5916</v>
      </c>
      <c r="EL277" t="s">
        <v>6055</v>
      </c>
      <c r="EM277" t="s">
        <v>6056</v>
      </c>
      <c r="EN277" t="s">
        <v>268</v>
      </c>
      <c r="EO277" t="s">
        <v>282</v>
      </c>
      <c r="EP277" t="s">
        <v>1109</v>
      </c>
      <c r="EQ277">
        <v>0</v>
      </c>
      <c r="ET277" t="s">
        <v>6057</v>
      </c>
      <c r="FE277">
        <v>0</v>
      </c>
      <c r="FF277">
        <v>12</v>
      </c>
      <c r="FG277" t="s">
        <v>308</v>
      </c>
      <c r="FI277" t="s">
        <v>308</v>
      </c>
      <c r="FJ277" t="s">
        <v>6058</v>
      </c>
      <c r="FL277">
        <v>0</v>
      </c>
      <c r="FN277">
        <v>0</v>
      </c>
      <c r="FQ277">
        <v>0</v>
      </c>
      <c r="FS277" t="s">
        <v>651</v>
      </c>
      <c r="FU277" t="s">
        <v>274</v>
      </c>
      <c r="FV277" t="s">
        <v>2671</v>
      </c>
      <c r="FW277" t="s">
        <v>1700</v>
      </c>
      <c r="FX277" t="s">
        <v>291</v>
      </c>
      <c r="FY277">
        <v>1</v>
      </c>
      <c r="GA277">
        <v>7.1</v>
      </c>
      <c r="GB277">
        <v>-3</v>
      </c>
      <c r="GC277">
        <v>0</v>
      </c>
      <c r="GE277" t="s">
        <v>355</v>
      </c>
      <c r="GF277">
        <v>0</v>
      </c>
      <c r="GJ277">
        <v>0</v>
      </c>
      <c r="GK277">
        <v>0</v>
      </c>
      <c r="GM277" t="s">
        <v>6059</v>
      </c>
      <c r="GO277">
        <v>3</v>
      </c>
      <c r="HA277" t="s">
        <v>6060</v>
      </c>
      <c r="HC277" t="s">
        <v>294</v>
      </c>
      <c r="HD277" t="s">
        <v>313</v>
      </c>
      <c r="HE277" t="s">
        <v>6061</v>
      </c>
      <c r="HF277">
        <v>0</v>
      </c>
      <c r="HG277">
        <v>20</v>
      </c>
      <c r="HH277">
        <v>7</v>
      </c>
      <c r="HI277" t="s">
        <v>275</v>
      </c>
      <c r="HL277" t="s">
        <v>658</v>
      </c>
      <c r="HW277">
        <v>-36</v>
      </c>
      <c r="HX277">
        <v>4057310</v>
      </c>
      <c r="HY277" t="s">
        <v>6062</v>
      </c>
      <c r="HZ277">
        <v>4057247</v>
      </c>
      <c r="IC277">
        <v>0</v>
      </c>
      <c r="ID277">
        <v>0</v>
      </c>
      <c r="IM277">
        <v>51</v>
      </c>
      <c r="IQ277" t="s">
        <v>5800</v>
      </c>
      <c r="IU277">
        <v>5</v>
      </c>
      <c r="IV277">
        <f>IF(AND(Table1[[#This Row],[R/P]]="P",Table1[[#This Row],[PaRes]]&lt;&gt;"SCRBL",Table1[[#This Row],[PaRes]]&lt;&gt;"RUN",Table1[[#This Row],[Penalty]]&lt;&gt;1),1,0)</f>
        <v>0</v>
      </c>
      <c r="IW277">
        <f>IF(AND(Table1[[#This Row],[Pass Play]]=1,Table1[[#This Row],[PaRes]]&lt;&gt;"SAC"),1,0)</f>
        <v>0</v>
      </c>
      <c r="IX277">
        <f>IF(Table1[[#This Row],[PaRes]]="COM",1,0)</f>
        <v>0</v>
      </c>
      <c r="IY277">
        <f>IF(Table1[[#This Row],[Pass Play]]=1,Table1[[#This Row],[Gn]],0)</f>
        <v>0</v>
      </c>
      <c r="IZ277">
        <f>IF(AND(Table1[[#This Row],[Pass Play]]=1,Table1[[#This Row],[EFF]]="Y"),1,0)</f>
        <v>0</v>
      </c>
      <c r="JA277">
        <f>IF(AND(Table1[[#This Row],[Pass Play]]=1,Table1[[#This Row],[EFF]]="Y"),Table1[[#This Row],[Gn]],0)</f>
        <v>0</v>
      </c>
      <c r="JB277">
        <f>IF(AND(Table1[[#This Row],[Pass Play]]=1,Table1[[#This Row],[Gn]]&gt;=15),1,0)</f>
        <v>0</v>
      </c>
      <c r="JC277">
        <f>IF(AND(Table1[[#This Row],[Pass Play]]=1,Table1[[#This Row],[Big Play Passes]]=1),Table1[[#This Row],[Gn]],0)</f>
        <v>0</v>
      </c>
      <c r="JD277">
        <f>IF(AND(OR(Table1[[#This Row],[R/P]]="R",Table1[[#This Row],[PaRes]]="SCRBL",Table1[[#This Row],[PaRes]]="RUN"),Table1[[#This Row],[Penalty]]&lt;&gt;1),1,0)</f>
        <v>1</v>
      </c>
      <c r="JE277">
        <f>IF(Table1[[#This Row],[Rush Attempts]]=1,Table1[[#This Row],[Gn]],0)</f>
        <v>11</v>
      </c>
      <c r="JF277">
        <f>IF(AND(Table1[[#This Row],[Rush Attempts]]=1,Table1[[#This Row],[EFF]]="Y"),1,0)</f>
        <v>1</v>
      </c>
      <c r="JG277">
        <f>IF(AND(Table1[[#This Row],[Rush Attempts]]=1,Table1[[#This Row],[EFF]]="Y"),Table1[[#This Row],[Gn]],0)</f>
        <v>11</v>
      </c>
      <c r="JH277">
        <f>IF(AND(Table1[[#This Row],[Rush Attempts]]=1,Table1[[#This Row],[Gn]]&gt;=10),1,0)</f>
        <v>1</v>
      </c>
      <c r="JI277">
        <f>IF(AND(Table1[[#This Row],[Rush Attempts]]=1,Table1[[#This Row],[Big Play Run]]=1),Table1[[#This Row],[Gn]],0)</f>
        <v>11</v>
      </c>
      <c r="JJ277">
        <f>IF(Table1[[#This Row],[PaRes]]="SAC",1,0)</f>
        <v>0</v>
      </c>
      <c r="JK277">
        <f>IF(Table1[[#This Row],[Sacks]]=1,Table1[[#This Row],[Gn]],0)</f>
        <v>0</v>
      </c>
      <c r="JL277">
        <f>IF(Table1[[#This Row],[PaRes]]="INT",1,0)</f>
        <v>0</v>
      </c>
      <c r="JM277">
        <f>IF(Table1[[#This Row],[pff_PENALTY]]&lt;&gt;"",1,0)</f>
        <v>0</v>
      </c>
      <c r="JN277">
        <f>Table1[[#This Row],[pff_PENYARDS]]</f>
        <v>0</v>
      </c>
      <c r="JO277">
        <f>IF(Table1[[#This Row],[S/End]]="TD",1,0)</f>
        <v>0</v>
      </c>
      <c r="JP277">
        <f>IF(OR(Table1[[#This Row],[S/End]]="FGGD"),1,0)</f>
        <v>0</v>
      </c>
      <c r="JQ277">
        <f>IF(OR(Table1[[#This Row],[S/End]]="FUM",Table1[[#This Row],[S/End]]="INT"),1,0)</f>
        <v>0</v>
      </c>
      <c r="JR277">
        <f>IF(AND(Table1[[#This Row],[Touchdown]]=1,Table1[[#This Row],[Pass Play]]=1),1,0)</f>
        <v>0</v>
      </c>
      <c r="JS277">
        <f t="shared" si="14"/>
        <v>0</v>
      </c>
      <c r="JT277">
        <f>IF(AND(OR(Table1[[#This Row],[Pass Play]]=1,Table1[[#This Row],[Rush Attempts]]=1),Table1[[#This Row],[Dn]]=3),1,0)</f>
        <v>0</v>
      </c>
      <c r="JU277">
        <f>IF(AND(Table1[[#This Row],[3rd down attempt]]=1,Table1[[#This Row],[EFF]]="Y"),1,0)</f>
        <v>0</v>
      </c>
      <c r="JV277">
        <f>IF(AND(Table1[[#This Row],[3rd down attempt]]=1,Table1[[#This Row],[Dist]]&gt;=7),1,0)</f>
        <v>0</v>
      </c>
      <c r="JW277">
        <f>IF(AND(OR(Table1[[#This Row],[Pass Play]]=1,Table1[[#This Row],[Rush Attempts]]=1),Table1[[#This Row],[Dn]]=4),1,0)</f>
        <v>0</v>
      </c>
      <c r="JX277">
        <f>IF(AND(Table1[[#This Row],[4th down attempt]]=1,Table1[[#This Row],[EFF]]="Y"),1,0)</f>
        <v>0</v>
      </c>
      <c r="JY277">
        <f>IF(AND(OR(Table1[[#This Row],[Pass Play]]=1,Table1[[#This Row],[Rush Attempts]]=1),Table1[[#This Row],[FPos]]&gt;=0,Table1[[#This Row],[FPos]]&lt;=20),1,0)</f>
        <v>0</v>
      </c>
      <c r="JZ277">
        <f>IF(AND(OR(Table1[[#This Row],[Pass Play]]=1,Table1[[#This Row],[Rush Attempts]]=1),Table1[[#This Row],[Dist]]&lt;=Table1[[#This Row],[Gn]]),1,0)</f>
        <v>1</v>
      </c>
      <c r="KA277">
        <f>IF(Table1[[#This Row],[S/End]]&lt;&gt;"",1,0)</f>
        <v>0</v>
      </c>
      <c r="KB277">
        <f>IF(Table1[[#This Row],[S/End]]="TD",1,0)</f>
        <v>0</v>
      </c>
      <c r="KC277">
        <f>IF(Table1[[#This Row],[S/End]]="FGGD",1,0)</f>
        <v>0</v>
      </c>
      <c r="KD277">
        <f>IF(AND(OR(Table1[[#This Row],[Pass Play]]=1,Table1[[#This Row],[Rush Attempts]]=1),Table1[[#This Row],[Gn]]&lt;0),1,0)</f>
        <v>0</v>
      </c>
      <c r="KE277" s="375">
        <f>IF(AND(Table1[[#This Row],[pff_DRVENDPSN]]=3,Table1[[#This Row],[pff_DRVENDEVENT]]="PUNT"),1,0)</f>
        <v>0</v>
      </c>
    </row>
    <row r="278" spans="1:291" hidden="1">
      <c r="A278">
        <v>26</v>
      </c>
      <c r="B278">
        <v>2105</v>
      </c>
      <c r="C278" t="s">
        <v>14479</v>
      </c>
      <c r="D278">
        <v>2</v>
      </c>
      <c r="E278">
        <v>1</v>
      </c>
      <c r="F278">
        <v>10</v>
      </c>
      <c r="G278">
        <v>9</v>
      </c>
      <c r="H278">
        <v>-36</v>
      </c>
      <c r="J278" t="s">
        <v>254</v>
      </c>
      <c r="K278">
        <v>11</v>
      </c>
      <c r="L278" t="s">
        <v>6064</v>
      </c>
      <c r="M278" t="s">
        <v>4996</v>
      </c>
      <c r="N278" t="s">
        <v>319</v>
      </c>
      <c r="P278" t="s">
        <v>4997</v>
      </c>
      <c r="W278" t="s">
        <v>253</v>
      </c>
      <c r="X278" t="s">
        <v>6065</v>
      </c>
      <c r="Y278" t="s">
        <v>664</v>
      </c>
      <c r="Z278" t="s">
        <v>6066</v>
      </c>
      <c r="AB278" t="s">
        <v>325</v>
      </c>
      <c r="AC278" t="s">
        <v>326</v>
      </c>
      <c r="AJ278">
        <v>4</v>
      </c>
      <c r="AK278" t="s">
        <v>327</v>
      </c>
      <c r="AP278">
        <v>7</v>
      </c>
      <c r="BJ278" t="s">
        <v>274</v>
      </c>
      <c r="BQ278">
        <f t="shared" si="12"/>
        <v>1</v>
      </c>
      <c r="BR278">
        <f t="shared" si="13"/>
        <v>0</v>
      </c>
      <c r="BT278" t="s">
        <v>5525</v>
      </c>
      <c r="BV278">
        <v>10</v>
      </c>
      <c r="BX278">
        <v>0</v>
      </c>
      <c r="BY278" t="s">
        <v>6067</v>
      </c>
      <c r="CA278">
        <v>1</v>
      </c>
      <c r="CD278" s="3">
        <v>0.40625</v>
      </c>
      <c r="CE278" t="s">
        <v>257</v>
      </c>
      <c r="CF278" t="s">
        <v>6068</v>
      </c>
      <c r="CG278">
        <v>8</v>
      </c>
      <c r="CI278" t="s">
        <v>331</v>
      </c>
      <c r="CJ278">
        <v>0</v>
      </c>
      <c r="CK278" t="s">
        <v>6069</v>
      </c>
      <c r="CL278" s="4">
        <v>38414</v>
      </c>
      <c r="CM278" t="s">
        <v>6070</v>
      </c>
      <c r="CN278" t="s">
        <v>6071</v>
      </c>
      <c r="CO278">
        <v>10</v>
      </c>
      <c r="CQ278" t="s">
        <v>269</v>
      </c>
      <c r="CR278" t="s">
        <v>5525</v>
      </c>
      <c r="CU278" t="s">
        <v>5937</v>
      </c>
      <c r="CW278">
        <v>0</v>
      </c>
      <c r="CY278">
        <v>2</v>
      </c>
      <c r="CZ278" t="s">
        <v>1242</v>
      </c>
      <c r="DA278">
        <v>12</v>
      </c>
      <c r="DB278">
        <v>19</v>
      </c>
      <c r="DC278" t="s">
        <v>1609</v>
      </c>
      <c r="DD278">
        <v>-25</v>
      </c>
      <c r="DF278" t="s">
        <v>6072</v>
      </c>
      <c r="DK278">
        <v>9</v>
      </c>
      <c r="DL278" s="4">
        <v>44470</v>
      </c>
      <c r="DM278">
        <v>20248</v>
      </c>
      <c r="DN278">
        <v>2021</v>
      </c>
      <c r="DO278">
        <v>0</v>
      </c>
      <c r="DQ278">
        <v>79809</v>
      </c>
      <c r="DR278">
        <v>57</v>
      </c>
      <c r="DU278" t="s">
        <v>274</v>
      </c>
      <c r="DV278" t="s">
        <v>257</v>
      </c>
      <c r="DX278">
        <v>7</v>
      </c>
      <c r="DY278" t="s">
        <v>275</v>
      </c>
      <c r="EE278">
        <v>0</v>
      </c>
      <c r="EF278" t="s">
        <v>6073</v>
      </c>
      <c r="EG278" t="s">
        <v>701</v>
      </c>
      <c r="EH278">
        <v>0</v>
      </c>
      <c r="EI278" t="s">
        <v>5008</v>
      </c>
      <c r="EJ278" t="s">
        <v>340</v>
      </c>
      <c r="EK278" t="s">
        <v>5512</v>
      </c>
      <c r="EL278" t="s">
        <v>6074</v>
      </c>
      <c r="EM278" t="s">
        <v>6075</v>
      </c>
      <c r="EN278" t="s">
        <v>3739</v>
      </c>
      <c r="EO278" t="s">
        <v>282</v>
      </c>
      <c r="EP278" t="s">
        <v>1110</v>
      </c>
      <c r="EQ278">
        <v>0</v>
      </c>
      <c r="ER278" t="s">
        <v>491</v>
      </c>
      <c r="ET278" t="s">
        <v>6076</v>
      </c>
      <c r="EU278">
        <v>9</v>
      </c>
      <c r="EV278" t="s">
        <v>274</v>
      </c>
      <c r="EW278" t="s">
        <v>349</v>
      </c>
      <c r="EX278" t="s">
        <v>1251</v>
      </c>
      <c r="EY278" t="s">
        <v>898</v>
      </c>
      <c r="FB278" t="s">
        <v>499</v>
      </c>
      <c r="FC278" t="s">
        <v>6077</v>
      </c>
      <c r="FE278">
        <v>0</v>
      </c>
      <c r="FF278">
        <v>4</v>
      </c>
      <c r="FJ278" t="s">
        <v>6078</v>
      </c>
      <c r="FK278" t="s">
        <v>6079</v>
      </c>
      <c r="FL278">
        <v>0</v>
      </c>
      <c r="FN278">
        <v>0</v>
      </c>
      <c r="FQ278">
        <v>0</v>
      </c>
      <c r="FS278" t="s">
        <v>354</v>
      </c>
      <c r="FY278">
        <v>0</v>
      </c>
      <c r="GA278">
        <v>7.1</v>
      </c>
      <c r="GB278">
        <v>-3</v>
      </c>
      <c r="GC278">
        <v>0</v>
      </c>
      <c r="GE278" t="s">
        <v>355</v>
      </c>
      <c r="GF278">
        <v>0</v>
      </c>
      <c r="GI278">
        <v>3</v>
      </c>
      <c r="GJ278">
        <v>0</v>
      </c>
      <c r="GK278">
        <v>0</v>
      </c>
      <c r="GM278" t="s">
        <v>6080</v>
      </c>
      <c r="GN278">
        <v>0</v>
      </c>
      <c r="GO278">
        <v>0</v>
      </c>
      <c r="GP278" t="s">
        <v>2349</v>
      </c>
      <c r="GR278">
        <v>2</v>
      </c>
      <c r="HA278" t="s">
        <v>714</v>
      </c>
      <c r="HC278" t="s">
        <v>294</v>
      </c>
      <c r="HD278" t="s">
        <v>313</v>
      </c>
      <c r="HE278" t="s">
        <v>6081</v>
      </c>
      <c r="HF278">
        <v>0</v>
      </c>
      <c r="HG278">
        <v>11</v>
      </c>
      <c r="HH278">
        <v>7</v>
      </c>
      <c r="HI278" t="s">
        <v>275</v>
      </c>
      <c r="HL278" t="s">
        <v>658</v>
      </c>
      <c r="HM278" t="s">
        <v>6072</v>
      </c>
      <c r="HO278" t="s">
        <v>6082</v>
      </c>
      <c r="HP278" t="s">
        <v>6083</v>
      </c>
      <c r="HQ278" t="s">
        <v>6084</v>
      </c>
      <c r="HR278" t="s">
        <v>6085</v>
      </c>
      <c r="HT278" t="s">
        <v>6086</v>
      </c>
      <c r="HW278">
        <v>-45</v>
      </c>
      <c r="HX278">
        <v>4057332</v>
      </c>
      <c r="HY278" t="s">
        <v>6087</v>
      </c>
      <c r="HZ278">
        <v>4057310</v>
      </c>
      <c r="IC278">
        <v>0.5</v>
      </c>
      <c r="ID278">
        <v>1</v>
      </c>
      <c r="IM278">
        <v>52</v>
      </c>
      <c r="IQ278" t="s">
        <v>6072</v>
      </c>
      <c r="IU278">
        <v>5</v>
      </c>
      <c r="IV278">
        <f>IF(AND(Table1[[#This Row],[R/P]]="P",Table1[[#This Row],[PaRes]]&lt;&gt;"SCRBL",Table1[[#This Row],[PaRes]]&lt;&gt;"RUN",Table1[[#This Row],[Penalty]]&lt;&gt;1),1,0)</f>
        <v>1</v>
      </c>
      <c r="IW278">
        <f>IF(AND(Table1[[#This Row],[Pass Play]]=1,Table1[[#This Row],[PaRes]]&lt;&gt;"SAC"),1,0)</f>
        <v>1</v>
      </c>
      <c r="IX278">
        <f>IF(Table1[[#This Row],[PaRes]]="COM",1,0)</f>
        <v>1</v>
      </c>
      <c r="IY278">
        <f>IF(Table1[[#This Row],[Pass Play]]=1,Table1[[#This Row],[Gn]],0)</f>
        <v>9</v>
      </c>
      <c r="IZ278">
        <f>IF(AND(Table1[[#This Row],[Pass Play]]=1,Table1[[#This Row],[EFF]]="Y"),1,0)</f>
        <v>1</v>
      </c>
      <c r="JA278">
        <f>IF(AND(Table1[[#This Row],[Pass Play]]=1,Table1[[#This Row],[EFF]]="Y"),Table1[[#This Row],[Gn]],0)</f>
        <v>9</v>
      </c>
      <c r="JB278">
        <f>IF(AND(Table1[[#This Row],[Pass Play]]=1,Table1[[#This Row],[Gn]]&gt;=15),1,0)</f>
        <v>0</v>
      </c>
      <c r="JC278">
        <f>IF(AND(Table1[[#This Row],[Pass Play]]=1,Table1[[#This Row],[Big Play Passes]]=1),Table1[[#This Row],[Gn]],0)</f>
        <v>0</v>
      </c>
      <c r="JD278">
        <f>IF(AND(OR(Table1[[#This Row],[R/P]]="R",Table1[[#This Row],[PaRes]]="SCRBL",Table1[[#This Row],[PaRes]]="RUN"),Table1[[#This Row],[Penalty]]&lt;&gt;1),1,0)</f>
        <v>0</v>
      </c>
      <c r="JE278">
        <f>IF(Table1[[#This Row],[Rush Attempts]]=1,Table1[[#This Row],[Gn]],0)</f>
        <v>0</v>
      </c>
      <c r="JF278">
        <f>IF(AND(Table1[[#This Row],[Rush Attempts]]=1,Table1[[#This Row],[EFF]]="Y"),1,0)</f>
        <v>0</v>
      </c>
      <c r="JG278">
        <f>IF(AND(Table1[[#This Row],[Rush Attempts]]=1,Table1[[#This Row],[EFF]]="Y"),Table1[[#This Row],[Gn]],0)</f>
        <v>0</v>
      </c>
      <c r="JH278">
        <f>IF(AND(Table1[[#This Row],[Rush Attempts]]=1,Table1[[#This Row],[Gn]]&gt;=10),1,0)</f>
        <v>0</v>
      </c>
      <c r="JI278">
        <f>IF(AND(Table1[[#This Row],[Rush Attempts]]=1,Table1[[#This Row],[Big Play Run]]=1),Table1[[#This Row],[Gn]],0)</f>
        <v>0</v>
      </c>
      <c r="JJ278">
        <f>IF(Table1[[#This Row],[PaRes]]="SAC",1,0)</f>
        <v>0</v>
      </c>
      <c r="JK278">
        <f>IF(Table1[[#This Row],[Sacks]]=1,Table1[[#This Row],[Gn]],0)</f>
        <v>0</v>
      </c>
      <c r="JL278">
        <f>IF(Table1[[#This Row],[PaRes]]="INT",1,0)</f>
        <v>0</v>
      </c>
      <c r="JM278">
        <f>IF(Table1[[#This Row],[pff_PENALTY]]&lt;&gt;"",1,0)</f>
        <v>0</v>
      </c>
      <c r="JN278">
        <f>Table1[[#This Row],[pff_PENYARDS]]</f>
        <v>0</v>
      </c>
      <c r="JO278">
        <f>IF(Table1[[#This Row],[S/End]]="TD",1,0)</f>
        <v>0</v>
      </c>
      <c r="JP278">
        <f>IF(OR(Table1[[#This Row],[S/End]]="FGGD"),1,0)</f>
        <v>0</v>
      </c>
      <c r="JQ278">
        <f>IF(OR(Table1[[#This Row],[S/End]]="FUM",Table1[[#This Row],[S/End]]="INT"),1,0)</f>
        <v>0</v>
      </c>
      <c r="JR278">
        <f>IF(AND(Table1[[#This Row],[Touchdown]]=1,Table1[[#This Row],[Pass Play]]=1),1,0)</f>
        <v>0</v>
      </c>
      <c r="JS278">
        <f t="shared" si="14"/>
        <v>0</v>
      </c>
      <c r="JT278">
        <f>IF(AND(OR(Table1[[#This Row],[Pass Play]]=1,Table1[[#This Row],[Rush Attempts]]=1),Table1[[#This Row],[Dn]]=3),1,0)</f>
        <v>0</v>
      </c>
      <c r="JU278">
        <f>IF(AND(Table1[[#This Row],[3rd down attempt]]=1,Table1[[#This Row],[EFF]]="Y"),1,0)</f>
        <v>0</v>
      </c>
      <c r="JV278">
        <f>IF(AND(Table1[[#This Row],[3rd down attempt]]=1,Table1[[#This Row],[Dist]]&gt;=7),1,0)</f>
        <v>0</v>
      </c>
      <c r="JW278">
        <f>IF(AND(OR(Table1[[#This Row],[Pass Play]]=1,Table1[[#This Row],[Rush Attempts]]=1),Table1[[#This Row],[Dn]]=4),1,0)</f>
        <v>0</v>
      </c>
      <c r="JX278">
        <f>IF(AND(Table1[[#This Row],[4th down attempt]]=1,Table1[[#This Row],[EFF]]="Y"),1,0)</f>
        <v>0</v>
      </c>
      <c r="JY278">
        <f>IF(AND(OR(Table1[[#This Row],[Pass Play]]=1,Table1[[#This Row],[Rush Attempts]]=1),Table1[[#This Row],[FPos]]&gt;=0,Table1[[#This Row],[FPos]]&lt;=20),1,0)</f>
        <v>0</v>
      </c>
      <c r="JZ278">
        <f>IF(AND(OR(Table1[[#This Row],[Pass Play]]=1,Table1[[#This Row],[Rush Attempts]]=1),Table1[[#This Row],[Dist]]&lt;=Table1[[#This Row],[Gn]]),1,0)</f>
        <v>0</v>
      </c>
      <c r="KA278">
        <f>IF(Table1[[#This Row],[S/End]]&lt;&gt;"",1,0)</f>
        <v>0</v>
      </c>
      <c r="KB278">
        <f>IF(Table1[[#This Row],[S/End]]="TD",1,0)</f>
        <v>0</v>
      </c>
      <c r="KC278">
        <f>IF(Table1[[#This Row],[S/End]]="FGGD",1,0)</f>
        <v>0</v>
      </c>
      <c r="KD278">
        <f>IF(AND(OR(Table1[[#This Row],[Pass Play]]=1,Table1[[#This Row],[Rush Attempts]]=1),Table1[[#This Row],[Gn]]&lt;0),1,0)</f>
        <v>0</v>
      </c>
      <c r="KE278" s="375">
        <f>IF(AND(Table1[[#This Row],[pff_DRVENDPSN]]=3,Table1[[#This Row],[pff_DRVENDEVENT]]="PUNT"),1,0)</f>
        <v>0</v>
      </c>
    </row>
    <row r="279" spans="1:291" hidden="1">
      <c r="A279">
        <v>27</v>
      </c>
      <c r="B279">
        <v>2105</v>
      </c>
      <c r="C279" t="s">
        <v>14479</v>
      </c>
      <c r="D279">
        <v>2</v>
      </c>
      <c r="E279">
        <v>2</v>
      </c>
      <c r="F279">
        <v>1</v>
      </c>
      <c r="G279">
        <v>3</v>
      </c>
      <c r="H279">
        <v>-45</v>
      </c>
      <c r="J279" t="s">
        <v>254</v>
      </c>
      <c r="K279">
        <v>21</v>
      </c>
      <c r="L279">
        <v>21</v>
      </c>
      <c r="M279" t="s">
        <v>1066</v>
      </c>
      <c r="N279" t="s">
        <v>568</v>
      </c>
      <c r="P279" t="s">
        <v>1066</v>
      </c>
      <c r="W279" t="s">
        <v>257</v>
      </c>
      <c r="X279" t="s">
        <v>2589</v>
      </c>
      <c r="AE279" t="s">
        <v>573</v>
      </c>
      <c r="AF279" t="s">
        <v>2590</v>
      </c>
      <c r="AG279" t="s">
        <v>2589</v>
      </c>
      <c r="AH279" t="s">
        <v>257</v>
      </c>
      <c r="AJ279">
        <v>22</v>
      </c>
      <c r="AP279">
        <v>7</v>
      </c>
      <c r="BJ279" t="s">
        <v>274</v>
      </c>
      <c r="BQ279">
        <f t="shared" si="12"/>
        <v>0</v>
      </c>
      <c r="BR279">
        <f t="shared" si="13"/>
        <v>3</v>
      </c>
      <c r="BT279" t="s">
        <v>5525</v>
      </c>
      <c r="BV279">
        <v>10</v>
      </c>
      <c r="BX279">
        <v>0</v>
      </c>
      <c r="BY279" t="s">
        <v>6089</v>
      </c>
      <c r="CD279" s="3">
        <v>0.37847222222222227</v>
      </c>
      <c r="CF279" t="s">
        <v>6090</v>
      </c>
      <c r="CJ279">
        <v>0</v>
      </c>
      <c r="CK279" t="s">
        <v>6091</v>
      </c>
      <c r="CL279" s="4">
        <v>38414</v>
      </c>
      <c r="CM279" t="s">
        <v>6092</v>
      </c>
      <c r="CN279" t="s">
        <v>6093</v>
      </c>
      <c r="CO279">
        <v>10</v>
      </c>
      <c r="CQ279" t="s">
        <v>269</v>
      </c>
      <c r="CR279" t="s">
        <v>5525</v>
      </c>
      <c r="CU279" t="s">
        <v>5821</v>
      </c>
      <c r="CW279">
        <v>0</v>
      </c>
      <c r="CY279">
        <v>3</v>
      </c>
      <c r="CZ279" t="s">
        <v>1242</v>
      </c>
      <c r="DA279">
        <v>12</v>
      </c>
      <c r="DB279">
        <v>19</v>
      </c>
      <c r="DC279" t="s">
        <v>1609</v>
      </c>
      <c r="DD279">
        <v>-25</v>
      </c>
      <c r="DF279" t="s">
        <v>5551</v>
      </c>
      <c r="DK279">
        <v>3</v>
      </c>
      <c r="DL279" s="4">
        <v>44470</v>
      </c>
      <c r="DM279">
        <v>20248</v>
      </c>
      <c r="DN279">
        <v>2021</v>
      </c>
      <c r="DO279">
        <v>0</v>
      </c>
      <c r="DQ279">
        <v>79809</v>
      </c>
      <c r="DR279">
        <v>58</v>
      </c>
      <c r="DU279" t="s">
        <v>274</v>
      </c>
      <c r="DV279" t="s">
        <v>257</v>
      </c>
      <c r="DX279">
        <v>7</v>
      </c>
      <c r="DY279" t="s">
        <v>275</v>
      </c>
      <c r="EE279">
        <v>0</v>
      </c>
      <c r="EF279" t="s">
        <v>1533</v>
      </c>
      <c r="EG279" t="s">
        <v>1485</v>
      </c>
      <c r="EH279">
        <v>0</v>
      </c>
      <c r="EJ279" t="s">
        <v>454</v>
      </c>
      <c r="EK279" t="s">
        <v>6094</v>
      </c>
      <c r="EL279" t="s">
        <v>6095</v>
      </c>
      <c r="EM279" t="s">
        <v>6096</v>
      </c>
      <c r="EN279" t="s">
        <v>6097</v>
      </c>
      <c r="EO279" t="s">
        <v>282</v>
      </c>
      <c r="EP279" t="s">
        <v>283</v>
      </c>
      <c r="EQ279">
        <v>0</v>
      </c>
      <c r="ET279" t="s">
        <v>6098</v>
      </c>
      <c r="FE279">
        <v>0</v>
      </c>
      <c r="FF279">
        <v>7</v>
      </c>
      <c r="FG279" t="s">
        <v>255</v>
      </c>
      <c r="FI279" t="s">
        <v>255</v>
      </c>
      <c r="FJ279" t="s">
        <v>6099</v>
      </c>
      <c r="FL279">
        <v>0</v>
      </c>
      <c r="FN279">
        <v>0</v>
      </c>
      <c r="FQ279">
        <v>0</v>
      </c>
      <c r="FS279" t="s">
        <v>287</v>
      </c>
      <c r="FU279" t="s">
        <v>257</v>
      </c>
      <c r="FV279" t="s">
        <v>6100</v>
      </c>
      <c r="FW279" t="s">
        <v>431</v>
      </c>
      <c r="FX279" t="s">
        <v>291</v>
      </c>
      <c r="FY279">
        <v>0</v>
      </c>
      <c r="GA279">
        <v>7.1</v>
      </c>
      <c r="GB279">
        <v>-3</v>
      </c>
      <c r="GC279">
        <v>0</v>
      </c>
      <c r="GF279">
        <v>0</v>
      </c>
      <c r="GG279" t="s">
        <v>274</v>
      </c>
      <c r="GJ279">
        <v>0</v>
      </c>
      <c r="GK279">
        <v>0</v>
      </c>
      <c r="GM279" t="s">
        <v>2169</v>
      </c>
      <c r="GO279">
        <v>0</v>
      </c>
      <c r="HA279" t="s">
        <v>5985</v>
      </c>
      <c r="HC279" t="s">
        <v>294</v>
      </c>
      <c r="HD279" t="s">
        <v>294</v>
      </c>
      <c r="HE279" t="s">
        <v>6101</v>
      </c>
      <c r="HF279">
        <v>0</v>
      </c>
      <c r="HG279">
        <v>12</v>
      </c>
      <c r="HH279">
        <v>7</v>
      </c>
      <c r="HI279" t="s">
        <v>275</v>
      </c>
      <c r="HL279">
        <v>1</v>
      </c>
      <c r="HW279">
        <v>-48</v>
      </c>
      <c r="HX279">
        <v>4057359</v>
      </c>
      <c r="HY279" t="s">
        <v>6102</v>
      </c>
      <c r="HZ279">
        <v>4057332</v>
      </c>
      <c r="IC279">
        <v>0</v>
      </c>
      <c r="ID279">
        <v>0</v>
      </c>
      <c r="IM279">
        <v>53</v>
      </c>
      <c r="IQ279" t="s">
        <v>5551</v>
      </c>
      <c r="IU279">
        <v>5</v>
      </c>
      <c r="IV279">
        <f>IF(AND(Table1[[#This Row],[R/P]]="P",Table1[[#This Row],[PaRes]]&lt;&gt;"SCRBL",Table1[[#This Row],[PaRes]]&lt;&gt;"RUN",Table1[[#This Row],[Penalty]]&lt;&gt;1),1,0)</f>
        <v>0</v>
      </c>
      <c r="IW279">
        <f>IF(AND(Table1[[#This Row],[Pass Play]]=1,Table1[[#This Row],[PaRes]]&lt;&gt;"SAC"),1,0)</f>
        <v>0</v>
      </c>
      <c r="IX279">
        <f>IF(Table1[[#This Row],[PaRes]]="COM",1,0)</f>
        <v>0</v>
      </c>
      <c r="IY279">
        <f>IF(Table1[[#This Row],[Pass Play]]=1,Table1[[#This Row],[Gn]],0)</f>
        <v>0</v>
      </c>
      <c r="IZ279">
        <f>IF(AND(Table1[[#This Row],[Pass Play]]=1,Table1[[#This Row],[EFF]]="Y"),1,0)</f>
        <v>0</v>
      </c>
      <c r="JA279">
        <f>IF(AND(Table1[[#This Row],[Pass Play]]=1,Table1[[#This Row],[EFF]]="Y"),Table1[[#This Row],[Gn]],0)</f>
        <v>0</v>
      </c>
      <c r="JB279">
        <f>IF(AND(Table1[[#This Row],[Pass Play]]=1,Table1[[#This Row],[Gn]]&gt;=15),1,0)</f>
        <v>0</v>
      </c>
      <c r="JC279">
        <f>IF(AND(Table1[[#This Row],[Pass Play]]=1,Table1[[#This Row],[Big Play Passes]]=1),Table1[[#This Row],[Gn]],0)</f>
        <v>0</v>
      </c>
      <c r="JD279">
        <f>IF(AND(OR(Table1[[#This Row],[R/P]]="R",Table1[[#This Row],[PaRes]]="SCRBL",Table1[[#This Row],[PaRes]]="RUN"),Table1[[#This Row],[Penalty]]&lt;&gt;1),1,0)</f>
        <v>1</v>
      </c>
      <c r="JE279">
        <f>IF(Table1[[#This Row],[Rush Attempts]]=1,Table1[[#This Row],[Gn]],0)</f>
        <v>3</v>
      </c>
      <c r="JF279">
        <f>IF(AND(Table1[[#This Row],[Rush Attempts]]=1,Table1[[#This Row],[EFF]]="Y"),1,0)</f>
        <v>1</v>
      </c>
      <c r="JG279">
        <f>IF(AND(Table1[[#This Row],[Rush Attempts]]=1,Table1[[#This Row],[EFF]]="Y"),Table1[[#This Row],[Gn]],0)</f>
        <v>3</v>
      </c>
      <c r="JH279">
        <f>IF(AND(Table1[[#This Row],[Rush Attempts]]=1,Table1[[#This Row],[Gn]]&gt;=10),1,0)</f>
        <v>0</v>
      </c>
      <c r="JI279">
        <f>IF(AND(Table1[[#This Row],[Rush Attempts]]=1,Table1[[#This Row],[Big Play Run]]=1),Table1[[#This Row],[Gn]],0)</f>
        <v>0</v>
      </c>
      <c r="JJ279">
        <f>IF(Table1[[#This Row],[PaRes]]="SAC",1,0)</f>
        <v>0</v>
      </c>
      <c r="JK279">
        <f>IF(Table1[[#This Row],[Sacks]]=1,Table1[[#This Row],[Gn]],0)</f>
        <v>0</v>
      </c>
      <c r="JL279">
        <f>IF(Table1[[#This Row],[PaRes]]="INT",1,0)</f>
        <v>0</v>
      </c>
      <c r="JM279">
        <f>IF(Table1[[#This Row],[pff_PENALTY]]&lt;&gt;"",1,0)</f>
        <v>0</v>
      </c>
      <c r="JN279">
        <f>Table1[[#This Row],[pff_PENYARDS]]</f>
        <v>0</v>
      </c>
      <c r="JO279">
        <f>IF(Table1[[#This Row],[S/End]]="TD",1,0)</f>
        <v>0</v>
      </c>
      <c r="JP279">
        <f>IF(OR(Table1[[#This Row],[S/End]]="FGGD"),1,0)</f>
        <v>0</v>
      </c>
      <c r="JQ279">
        <f>IF(OR(Table1[[#This Row],[S/End]]="FUM",Table1[[#This Row],[S/End]]="INT"),1,0)</f>
        <v>0</v>
      </c>
      <c r="JR279">
        <f>IF(AND(Table1[[#This Row],[Touchdown]]=1,Table1[[#This Row],[Pass Play]]=1),1,0)</f>
        <v>0</v>
      </c>
      <c r="JS279">
        <f t="shared" si="14"/>
        <v>0</v>
      </c>
      <c r="JT279">
        <f>IF(AND(OR(Table1[[#This Row],[Pass Play]]=1,Table1[[#This Row],[Rush Attempts]]=1),Table1[[#This Row],[Dn]]=3),1,0)</f>
        <v>0</v>
      </c>
      <c r="JU279">
        <f>IF(AND(Table1[[#This Row],[3rd down attempt]]=1,Table1[[#This Row],[EFF]]="Y"),1,0)</f>
        <v>0</v>
      </c>
      <c r="JV279">
        <f>IF(AND(Table1[[#This Row],[3rd down attempt]]=1,Table1[[#This Row],[Dist]]&gt;=7),1,0)</f>
        <v>0</v>
      </c>
      <c r="JW279">
        <f>IF(AND(OR(Table1[[#This Row],[Pass Play]]=1,Table1[[#This Row],[Rush Attempts]]=1),Table1[[#This Row],[Dn]]=4),1,0)</f>
        <v>0</v>
      </c>
      <c r="JX279">
        <f>IF(AND(Table1[[#This Row],[4th down attempt]]=1,Table1[[#This Row],[EFF]]="Y"),1,0)</f>
        <v>0</v>
      </c>
      <c r="JY279">
        <f>IF(AND(OR(Table1[[#This Row],[Pass Play]]=1,Table1[[#This Row],[Rush Attempts]]=1),Table1[[#This Row],[FPos]]&gt;=0,Table1[[#This Row],[FPos]]&lt;=20),1,0)</f>
        <v>0</v>
      </c>
      <c r="JZ279">
        <f>IF(AND(OR(Table1[[#This Row],[Pass Play]]=1,Table1[[#This Row],[Rush Attempts]]=1),Table1[[#This Row],[Dist]]&lt;=Table1[[#This Row],[Gn]]),1,0)</f>
        <v>1</v>
      </c>
      <c r="KA279">
        <f>IF(Table1[[#This Row],[S/End]]&lt;&gt;"",1,0)</f>
        <v>0</v>
      </c>
      <c r="KB279">
        <f>IF(Table1[[#This Row],[S/End]]="TD",1,0)</f>
        <v>0</v>
      </c>
      <c r="KC279">
        <f>IF(Table1[[#This Row],[S/End]]="FGGD",1,0)</f>
        <v>0</v>
      </c>
      <c r="KD279">
        <f>IF(AND(OR(Table1[[#This Row],[Pass Play]]=1,Table1[[#This Row],[Rush Attempts]]=1),Table1[[#This Row],[Gn]]&lt;0),1,0)</f>
        <v>0</v>
      </c>
      <c r="KE279" s="375">
        <f>IF(AND(Table1[[#This Row],[pff_DRVENDPSN]]=3,Table1[[#This Row],[pff_DRVENDEVENT]]="PUNT"),1,0)</f>
        <v>0</v>
      </c>
    </row>
    <row r="280" spans="1:291" hidden="1">
      <c r="A280">
        <v>28</v>
      </c>
      <c r="B280">
        <v>2105</v>
      </c>
      <c r="C280" t="s">
        <v>14479</v>
      </c>
      <c r="D280">
        <v>2</v>
      </c>
      <c r="E280">
        <v>1</v>
      </c>
      <c r="F280">
        <v>10</v>
      </c>
      <c r="G280">
        <v>2</v>
      </c>
      <c r="H280">
        <v>-48</v>
      </c>
      <c r="J280" t="s">
        <v>298</v>
      </c>
      <c r="K280">
        <v>21</v>
      </c>
      <c r="L280" t="s">
        <v>6104</v>
      </c>
      <c r="M280" t="s">
        <v>1066</v>
      </c>
      <c r="N280" t="s">
        <v>568</v>
      </c>
      <c r="P280" t="s">
        <v>1066</v>
      </c>
      <c r="W280" t="s">
        <v>257</v>
      </c>
      <c r="X280" t="s">
        <v>6105</v>
      </c>
      <c r="AE280" t="s">
        <v>397</v>
      </c>
      <c r="AF280" t="s">
        <v>2903</v>
      </c>
      <c r="AG280" t="s">
        <v>6105</v>
      </c>
      <c r="AH280" t="s">
        <v>274</v>
      </c>
      <c r="AJ280">
        <v>22</v>
      </c>
      <c r="AP280">
        <v>7</v>
      </c>
      <c r="BJ280" t="s">
        <v>274</v>
      </c>
      <c r="BQ280">
        <f t="shared" si="12"/>
        <v>0</v>
      </c>
      <c r="BR280">
        <f t="shared" si="13"/>
        <v>2</v>
      </c>
      <c r="BT280" t="s">
        <v>5525</v>
      </c>
      <c r="BV280">
        <v>10</v>
      </c>
      <c r="BX280">
        <v>0</v>
      </c>
      <c r="BY280" t="s">
        <v>6106</v>
      </c>
      <c r="CD280" s="3">
        <v>0.36249999999999999</v>
      </c>
      <c r="CF280" t="s">
        <v>6107</v>
      </c>
      <c r="CJ280">
        <v>0</v>
      </c>
      <c r="CK280" t="s">
        <v>6108</v>
      </c>
      <c r="CL280" s="4">
        <v>38414</v>
      </c>
      <c r="CM280" t="s">
        <v>6109</v>
      </c>
      <c r="CN280" t="s">
        <v>6110</v>
      </c>
      <c r="CO280">
        <v>10</v>
      </c>
      <c r="CP280" t="s">
        <v>6111</v>
      </c>
      <c r="CQ280" t="s">
        <v>282</v>
      </c>
      <c r="CR280" t="s">
        <v>5525</v>
      </c>
      <c r="CU280" t="s">
        <v>6112</v>
      </c>
      <c r="CW280">
        <v>0</v>
      </c>
      <c r="CY280">
        <v>4</v>
      </c>
      <c r="CZ280" t="s">
        <v>1242</v>
      </c>
      <c r="DA280">
        <v>12</v>
      </c>
      <c r="DB280">
        <v>19</v>
      </c>
      <c r="DC280" t="s">
        <v>1609</v>
      </c>
      <c r="DD280">
        <v>-25</v>
      </c>
      <c r="DF280" t="s">
        <v>5800</v>
      </c>
      <c r="DK280">
        <v>2</v>
      </c>
      <c r="DL280" s="4">
        <v>44470</v>
      </c>
      <c r="DM280">
        <v>20248</v>
      </c>
      <c r="DN280">
        <v>2021</v>
      </c>
      <c r="DO280">
        <v>0</v>
      </c>
      <c r="DQ280">
        <v>79809</v>
      </c>
      <c r="DR280">
        <v>59</v>
      </c>
      <c r="DU280" t="s">
        <v>274</v>
      </c>
      <c r="DV280" t="s">
        <v>257</v>
      </c>
      <c r="DX280">
        <v>7</v>
      </c>
      <c r="DY280" t="s">
        <v>275</v>
      </c>
      <c r="EE280">
        <v>0</v>
      </c>
      <c r="EF280" t="s">
        <v>1533</v>
      </c>
      <c r="EG280" t="s">
        <v>1485</v>
      </c>
      <c r="EH280">
        <v>0</v>
      </c>
      <c r="EJ280" t="s">
        <v>278</v>
      </c>
      <c r="EK280" t="s">
        <v>6113</v>
      </c>
      <c r="EL280" t="s">
        <v>6114</v>
      </c>
      <c r="EM280" t="s">
        <v>6115</v>
      </c>
      <c r="EN280" t="s">
        <v>6116</v>
      </c>
      <c r="EO280" t="s">
        <v>269</v>
      </c>
      <c r="EP280" t="s">
        <v>283</v>
      </c>
      <c r="EQ280">
        <v>0</v>
      </c>
      <c r="ET280" t="s">
        <v>6117</v>
      </c>
      <c r="FE280">
        <v>0</v>
      </c>
      <c r="FF280">
        <v>5</v>
      </c>
      <c r="FG280" t="s">
        <v>308</v>
      </c>
      <c r="FI280" t="s">
        <v>308</v>
      </c>
      <c r="FJ280" t="s">
        <v>6118</v>
      </c>
      <c r="FL280">
        <v>0</v>
      </c>
      <c r="FN280">
        <v>0</v>
      </c>
      <c r="FQ280">
        <v>0</v>
      </c>
      <c r="FS280" t="s">
        <v>287</v>
      </c>
      <c r="FU280" t="s">
        <v>274</v>
      </c>
      <c r="FV280" t="s">
        <v>5829</v>
      </c>
      <c r="FW280" t="s">
        <v>397</v>
      </c>
      <c r="FX280" t="s">
        <v>291</v>
      </c>
      <c r="FY280">
        <v>0</v>
      </c>
      <c r="GA280">
        <v>7.1</v>
      </c>
      <c r="GB280">
        <v>-3</v>
      </c>
      <c r="GC280">
        <v>0</v>
      </c>
      <c r="GF280">
        <v>0</v>
      </c>
      <c r="GG280" t="s">
        <v>274</v>
      </c>
      <c r="GJ280">
        <v>0</v>
      </c>
      <c r="GK280">
        <v>0</v>
      </c>
      <c r="GM280" t="s">
        <v>2169</v>
      </c>
      <c r="GO280">
        <v>1</v>
      </c>
      <c r="HA280" t="s">
        <v>5494</v>
      </c>
      <c r="HC280" t="s">
        <v>294</v>
      </c>
      <c r="HD280" t="s">
        <v>294</v>
      </c>
      <c r="HE280" t="s">
        <v>6119</v>
      </c>
      <c r="HF280">
        <v>0</v>
      </c>
      <c r="HG280">
        <v>21</v>
      </c>
      <c r="HH280">
        <v>7</v>
      </c>
      <c r="HI280" t="s">
        <v>275</v>
      </c>
      <c r="HL280" t="s">
        <v>658</v>
      </c>
      <c r="HW280">
        <v>50</v>
      </c>
      <c r="HX280">
        <v>4057390</v>
      </c>
      <c r="HY280" t="s">
        <v>6120</v>
      </c>
      <c r="HZ280">
        <v>4057359</v>
      </c>
      <c r="IC280">
        <v>0</v>
      </c>
      <c r="ID280">
        <v>0</v>
      </c>
      <c r="IM280">
        <v>54</v>
      </c>
      <c r="IO280" t="s">
        <v>5800</v>
      </c>
      <c r="IQ280" t="s">
        <v>5800</v>
      </c>
      <c r="IU280">
        <v>5</v>
      </c>
      <c r="IV280">
        <f>IF(AND(Table1[[#This Row],[R/P]]="P",Table1[[#This Row],[PaRes]]&lt;&gt;"SCRBL",Table1[[#This Row],[PaRes]]&lt;&gt;"RUN",Table1[[#This Row],[Penalty]]&lt;&gt;1),1,0)</f>
        <v>0</v>
      </c>
      <c r="IW280">
        <f>IF(AND(Table1[[#This Row],[Pass Play]]=1,Table1[[#This Row],[PaRes]]&lt;&gt;"SAC"),1,0)</f>
        <v>0</v>
      </c>
      <c r="IX280">
        <f>IF(Table1[[#This Row],[PaRes]]="COM",1,0)</f>
        <v>0</v>
      </c>
      <c r="IY280">
        <f>IF(Table1[[#This Row],[Pass Play]]=1,Table1[[#This Row],[Gn]],0)</f>
        <v>0</v>
      </c>
      <c r="IZ280">
        <f>IF(AND(Table1[[#This Row],[Pass Play]]=1,Table1[[#This Row],[EFF]]="Y"),1,0)</f>
        <v>0</v>
      </c>
      <c r="JA280">
        <f>IF(AND(Table1[[#This Row],[Pass Play]]=1,Table1[[#This Row],[EFF]]="Y"),Table1[[#This Row],[Gn]],0)</f>
        <v>0</v>
      </c>
      <c r="JB280">
        <f>IF(AND(Table1[[#This Row],[Pass Play]]=1,Table1[[#This Row],[Gn]]&gt;=15),1,0)</f>
        <v>0</v>
      </c>
      <c r="JC280">
        <f>IF(AND(Table1[[#This Row],[Pass Play]]=1,Table1[[#This Row],[Big Play Passes]]=1),Table1[[#This Row],[Gn]],0)</f>
        <v>0</v>
      </c>
      <c r="JD280">
        <f>IF(AND(OR(Table1[[#This Row],[R/P]]="R",Table1[[#This Row],[PaRes]]="SCRBL",Table1[[#This Row],[PaRes]]="RUN"),Table1[[#This Row],[Penalty]]&lt;&gt;1),1,0)</f>
        <v>1</v>
      </c>
      <c r="JE280">
        <f>IF(Table1[[#This Row],[Rush Attempts]]=1,Table1[[#This Row],[Gn]],0)</f>
        <v>2</v>
      </c>
      <c r="JF280">
        <f>IF(AND(Table1[[#This Row],[Rush Attempts]]=1,Table1[[#This Row],[EFF]]="Y"),1,0)</f>
        <v>0</v>
      </c>
      <c r="JG280">
        <f>IF(AND(Table1[[#This Row],[Rush Attempts]]=1,Table1[[#This Row],[EFF]]="Y"),Table1[[#This Row],[Gn]],0)</f>
        <v>0</v>
      </c>
      <c r="JH280">
        <f>IF(AND(Table1[[#This Row],[Rush Attempts]]=1,Table1[[#This Row],[Gn]]&gt;=10),1,0)</f>
        <v>0</v>
      </c>
      <c r="JI280">
        <f>IF(AND(Table1[[#This Row],[Rush Attempts]]=1,Table1[[#This Row],[Big Play Run]]=1),Table1[[#This Row],[Gn]],0)</f>
        <v>0</v>
      </c>
      <c r="JJ280">
        <f>IF(Table1[[#This Row],[PaRes]]="SAC",1,0)</f>
        <v>0</v>
      </c>
      <c r="JK280">
        <f>IF(Table1[[#This Row],[Sacks]]=1,Table1[[#This Row],[Gn]],0)</f>
        <v>0</v>
      </c>
      <c r="JL280">
        <f>IF(Table1[[#This Row],[PaRes]]="INT",1,0)</f>
        <v>0</v>
      </c>
      <c r="JM280">
        <f>IF(Table1[[#This Row],[pff_PENALTY]]&lt;&gt;"",1,0)</f>
        <v>0</v>
      </c>
      <c r="JN280">
        <f>Table1[[#This Row],[pff_PENYARDS]]</f>
        <v>0</v>
      </c>
      <c r="JO280">
        <f>IF(Table1[[#This Row],[S/End]]="TD",1,0)</f>
        <v>0</v>
      </c>
      <c r="JP280">
        <f>IF(OR(Table1[[#This Row],[S/End]]="FGGD"),1,0)</f>
        <v>0</v>
      </c>
      <c r="JQ280">
        <f>IF(OR(Table1[[#This Row],[S/End]]="FUM",Table1[[#This Row],[S/End]]="INT"),1,0)</f>
        <v>0</v>
      </c>
      <c r="JR280">
        <f>IF(AND(Table1[[#This Row],[Touchdown]]=1,Table1[[#This Row],[Pass Play]]=1),1,0)</f>
        <v>0</v>
      </c>
      <c r="JS280">
        <f t="shared" si="14"/>
        <v>0</v>
      </c>
      <c r="JT280">
        <f>IF(AND(OR(Table1[[#This Row],[Pass Play]]=1,Table1[[#This Row],[Rush Attempts]]=1),Table1[[#This Row],[Dn]]=3),1,0)</f>
        <v>0</v>
      </c>
      <c r="JU280">
        <f>IF(AND(Table1[[#This Row],[3rd down attempt]]=1,Table1[[#This Row],[EFF]]="Y"),1,0)</f>
        <v>0</v>
      </c>
      <c r="JV280">
        <f>IF(AND(Table1[[#This Row],[3rd down attempt]]=1,Table1[[#This Row],[Dist]]&gt;=7),1,0)</f>
        <v>0</v>
      </c>
      <c r="JW280">
        <f>IF(AND(OR(Table1[[#This Row],[Pass Play]]=1,Table1[[#This Row],[Rush Attempts]]=1),Table1[[#This Row],[Dn]]=4),1,0)</f>
        <v>0</v>
      </c>
      <c r="JX280">
        <f>IF(AND(Table1[[#This Row],[4th down attempt]]=1,Table1[[#This Row],[EFF]]="Y"),1,0)</f>
        <v>0</v>
      </c>
      <c r="JY280">
        <f>IF(AND(OR(Table1[[#This Row],[Pass Play]]=1,Table1[[#This Row],[Rush Attempts]]=1),Table1[[#This Row],[FPos]]&gt;=0,Table1[[#This Row],[FPos]]&lt;=20),1,0)</f>
        <v>0</v>
      </c>
      <c r="JZ280">
        <f>IF(AND(OR(Table1[[#This Row],[Pass Play]]=1,Table1[[#This Row],[Rush Attempts]]=1),Table1[[#This Row],[Dist]]&lt;=Table1[[#This Row],[Gn]]),1,0)</f>
        <v>0</v>
      </c>
      <c r="KA280">
        <f>IF(Table1[[#This Row],[S/End]]&lt;&gt;"",1,0)</f>
        <v>0</v>
      </c>
      <c r="KB280">
        <f>IF(Table1[[#This Row],[S/End]]="TD",1,0)</f>
        <v>0</v>
      </c>
      <c r="KC280">
        <f>IF(Table1[[#This Row],[S/End]]="FGGD",1,0)</f>
        <v>0</v>
      </c>
      <c r="KD280">
        <f>IF(AND(OR(Table1[[#This Row],[Pass Play]]=1,Table1[[#This Row],[Rush Attempts]]=1),Table1[[#This Row],[Gn]]&lt;0),1,0)</f>
        <v>0</v>
      </c>
      <c r="KE280" s="375">
        <f>IF(AND(Table1[[#This Row],[pff_DRVENDPSN]]=3,Table1[[#This Row],[pff_DRVENDEVENT]]="PUNT"),1,0)</f>
        <v>0</v>
      </c>
    </row>
    <row r="281" spans="1:291" hidden="1">
      <c r="A281">
        <v>29</v>
      </c>
      <c r="B281">
        <v>2105</v>
      </c>
      <c r="C281" t="s">
        <v>14479</v>
      </c>
      <c r="D281">
        <v>2</v>
      </c>
      <c r="E281">
        <v>2</v>
      </c>
      <c r="F281">
        <v>8</v>
      </c>
      <c r="G281">
        <v>0</v>
      </c>
      <c r="H281">
        <v>50</v>
      </c>
      <c r="J281" t="s">
        <v>298</v>
      </c>
      <c r="K281">
        <v>12</v>
      </c>
      <c r="L281" t="s">
        <v>438</v>
      </c>
      <c r="M281" t="s">
        <v>6122</v>
      </c>
      <c r="N281" t="s">
        <v>440</v>
      </c>
      <c r="P281" t="s">
        <v>2462</v>
      </c>
      <c r="Q281" t="s">
        <v>1067</v>
      </c>
      <c r="R281" t="s">
        <v>1188</v>
      </c>
      <c r="T281" t="s">
        <v>4346</v>
      </c>
      <c r="W281" t="s">
        <v>253</v>
      </c>
      <c r="X281" t="s">
        <v>6123</v>
      </c>
      <c r="Y281" t="s">
        <v>4969</v>
      </c>
      <c r="Z281" t="s">
        <v>5765</v>
      </c>
      <c r="AB281" t="s">
        <v>876</v>
      </c>
      <c r="AC281" t="s">
        <v>1996</v>
      </c>
      <c r="AK281" t="s">
        <v>726</v>
      </c>
      <c r="AP281">
        <v>7</v>
      </c>
      <c r="BJ281" t="s">
        <v>274</v>
      </c>
      <c r="BQ281">
        <f t="shared" si="12"/>
        <v>4</v>
      </c>
      <c r="BR281">
        <f t="shared" si="13"/>
        <v>0</v>
      </c>
      <c r="BT281" t="s">
        <v>5525</v>
      </c>
      <c r="BV281">
        <v>10</v>
      </c>
      <c r="BX281">
        <v>1</v>
      </c>
      <c r="BY281" t="s">
        <v>6124</v>
      </c>
      <c r="CA281">
        <v>1</v>
      </c>
      <c r="CD281" s="3">
        <v>0.33749999999999997</v>
      </c>
      <c r="CE281" t="s">
        <v>274</v>
      </c>
      <c r="CF281" t="s">
        <v>6125</v>
      </c>
      <c r="CG281">
        <v>8</v>
      </c>
      <c r="CI281" t="s">
        <v>331</v>
      </c>
      <c r="CJ281">
        <v>0</v>
      </c>
      <c r="CK281" t="s">
        <v>6126</v>
      </c>
      <c r="CL281" s="4">
        <v>38414</v>
      </c>
      <c r="CM281" t="s">
        <v>6127</v>
      </c>
      <c r="CN281" t="s">
        <v>6128</v>
      </c>
      <c r="CO281">
        <v>10</v>
      </c>
      <c r="CP281" t="s">
        <v>6129</v>
      </c>
      <c r="CQ281" t="s">
        <v>282</v>
      </c>
      <c r="CR281" t="s">
        <v>5525</v>
      </c>
      <c r="CU281" t="s">
        <v>6130</v>
      </c>
      <c r="CW281">
        <v>0</v>
      </c>
      <c r="CY281">
        <v>5</v>
      </c>
      <c r="CZ281" t="s">
        <v>1242</v>
      </c>
      <c r="DA281">
        <v>12</v>
      </c>
      <c r="DB281">
        <v>19</v>
      </c>
      <c r="DC281" t="s">
        <v>1609</v>
      </c>
      <c r="DD281">
        <v>-25</v>
      </c>
      <c r="DK281">
        <v>0</v>
      </c>
      <c r="DL281" s="4">
        <v>44470</v>
      </c>
      <c r="DM281">
        <v>20248</v>
      </c>
      <c r="DN281">
        <v>2021</v>
      </c>
      <c r="DO281">
        <v>0</v>
      </c>
      <c r="DQ281">
        <v>79809</v>
      </c>
      <c r="DR281">
        <v>60</v>
      </c>
      <c r="DU281" t="s">
        <v>274</v>
      </c>
      <c r="DV281" t="s">
        <v>257</v>
      </c>
      <c r="DX281">
        <v>7</v>
      </c>
      <c r="DY281" t="s">
        <v>275</v>
      </c>
      <c r="EB281" t="s">
        <v>735</v>
      </c>
      <c r="EE281">
        <v>0</v>
      </c>
      <c r="EF281" t="s">
        <v>2597</v>
      </c>
      <c r="EG281" t="s">
        <v>383</v>
      </c>
      <c r="EH281">
        <v>1</v>
      </c>
      <c r="EJ281" t="s">
        <v>454</v>
      </c>
      <c r="EK281" t="s">
        <v>1077</v>
      </c>
      <c r="EL281" t="s">
        <v>6131</v>
      </c>
      <c r="EM281" t="s">
        <v>6132</v>
      </c>
      <c r="EN281" t="s">
        <v>1914</v>
      </c>
      <c r="EO281" t="s">
        <v>269</v>
      </c>
      <c r="EP281" t="s">
        <v>890</v>
      </c>
      <c r="EQ281">
        <v>0</v>
      </c>
      <c r="ER281" t="s">
        <v>6133</v>
      </c>
      <c r="ET281" t="s">
        <v>6134</v>
      </c>
      <c r="EU281">
        <v>13</v>
      </c>
      <c r="EV281" t="s">
        <v>274</v>
      </c>
      <c r="EW281" t="s">
        <v>349</v>
      </c>
      <c r="EX281" t="s">
        <v>1251</v>
      </c>
      <c r="EY281" t="s">
        <v>898</v>
      </c>
      <c r="FB281" t="s">
        <v>269</v>
      </c>
      <c r="FC281" t="s">
        <v>6135</v>
      </c>
      <c r="FE281">
        <v>1</v>
      </c>
      <c r="FF281">
        <v>9</v>
      </c>
      <c r="FL281">
        <v>0</v>
      </c>
      <c r="FN281">
        <v>0</v>
      </c>
      <c r="FQ281">
        <v>0</v>
      </c>
      <c r="FS281" t="s">
        <v>395</v>
      </c>
      <c r="FT281" t="s">
        <v>1029</v>
      </c>
      <c r="FU281" t="s">
        <v>257</v>
      </c>
      <c r="FV281" t="s">
        <v>496</v>
      </c>
      <c r="FW281" t="s">
        <v>2037</v>
      </c>
      <c r="FY281">
        <v>0</v>
      </c>
      <c r="GA281">
        <v>7.1</v>
      </c>
      <c r="GB281">
        <v>-3</v>
      </c>
      <c r="GC281">
        <v>0</v>
      </c>
      <c r="GD281" t="s">
        <v>465</v>
      </c>
      <c r="GE281" t="s">
        <v>355</v>
      </c>
      <c r="GF281">
        <v>1</v>
      </c>
      <c r="GG281" t="s">
        <v>466</v>
      </c>
      <c r="GI281">
        <v>2.8</v>
      </c>
      <c r="GJ281">
        <v>0</v>
      </c>
      <c r="GK281">
        <v>0</v>
      </c>
      <c r="GM281" t="s">
        <v>6136</v>
      </c>
      <c r="GP281" t="s">
        <v>2349</v>
      </c>
      <c r="GR281">
        <v>4</v>
      </c>
      <c r="HA281" t="s">
        <v>6137</v>
      </c>
      <c r="HC281" t="s">
        <v>294</v>
      </c>
      <c r="HD281" t="s">
        <v>294</v>
      </c>
      <c r="HE281" t="s">
        <v>6138</v>
      </c>
      <c r="HF281">
        <v>0</v>
      </c>
      <c r="HG281">
        <v>12</v>
      </c>
      <c r="HH281">
        <v>7</v>
      </c>
      <c r="HI281" t="s">
        <v>275</v>
      </c>
      <c r="HK281" t="s">
        <v>492</v>
      </c>
      <c r="HL281" t="s">
        <v>1256</v>
      </c>
      <c r="HM281" t="s">
        <v>6072</v>
      </c>
      <c r="HO281" t="s">
        <v>6139</v>
      </c>
      <c r="HP281" t="s">
        <v>6140</v>
      </c>
      <c r="HQ281" t="s">
        <v>6141</v>
      </c>
      <c r="HR281" t="s">
        <v>6142</v>
      </c>
      <c r="HT281" t="s">
        <v>6143</v>
      </c>
      <c r="HW281">
        <v>50</v>
      </c>
      <c r="HX281">
        <v>4057409</v>
      </c>
      <c r="HY281" t="s">
        <v>600</v>
      </c>
      <c r="HZ281">
        <v>4057390</v>
      </c>
      <c r="IC281">
        <v>0.5</v>
      </c>
      <c r="ID281">
        <v>1</v>
      </c>
      <c r="IM281">
        <v>55</v>
      </c>
      <c r="IU281">
        <v>5</v>
      </c>
      <c r="IV281">
        <f>IF(AND(Table1[[#This Row],[R/P]]="P",Table1[[#This Row],[PaRes]]&lt;&gt;"SCRBL",Table1[[#This Row],[PaRes]]&lt;&gt;"RUN",Table1[[#This Row],[Penalty]]&lt;&gt;1),1,0)</f>
        <v>1</v>
      </c>
      <c r="IW281">
        <f>IF(AND(Table1[[#This Row],[Pass Play]]=1,Table1[[#This Row],[PaRes]]&lt;&gt;"SAC"),1,0)</f>
        <v>1</v>
      </c>
      <c r="IX281">
        <f>IF(Table1[[#This Row],[PaRes]]="COM",1,0)</f>
        <v>0</v>
      </c>
      <c r="IY281">
        <f>IF(Table1[[#This Row],[Pass Play]]=1,Table1[[#This Row],[Gn]],0)</f>
        <v>0</v>
      </c>
      <c r="IZ281">
        <f>IF(AND(Table1[[#This Row],[Pass Play]]=1,Table1[[#This Row],[EFF]]="Y"),1,0)</f>
        <v>0</v>
      </c>
      <c r="JA281">
        <f>IF(AND(Table1[[#This Row],[Pass Play]]=1,Table1[[#This Row],[EFF]]="Y"),Table1[[#This Row],[Gn]],0)</f>
        <v>0</v>
      </c>
      <c r="JB281">
        <f>IF(AND(Table1[[#This Row],[Pass Play]]=1,Table1[[#This Row],[Gn]]&gt;=15),1,0)</f>
        <v>0</v>
      </c>
      <c r="JC281">
        <f>IF(AND(Table1[[#This Row],[Pass Play]]=1,Table1[[#This Row],[Big Play Passes]]=1),Table1[[#This Row],[Gn]],0)</f>
        <v>0</v>
      </c>
      <c r="JD281">
        <f>IF(AND(OR(Table1[[#This Row],[R/P]]="R",Table1[[#This Row],[PaRes]]="SCRBL",Table1[[#This Row],[PaRes]]="RUN"),Table1[[#This Row],[Penalty]]&lt;&gt;1),1,0)</f>
        <v>0</v>
      </c>
      <c r="JE281">
        <f>IF(Table1[[#This Row],[Rush Attempts]]=1,Table1[[#This Row],[Gn]],0)</f>
        <v>0</v>
      </c>
      <c r="JF281">
        <f>IF(AND(Table1[[#This Row],[Rush Attempts]]=1,Table1[[#This Row],[EFF]]="Y"),1,0)</f>
        <v>0</v>
      </c>
      <c r="JG281">
        <f>IF(AND(Table1[[#This Row],[Rush Attempts]]=1,Table1[[#This Row],[EFF]]="Y"),Table1[[#This Row],[Gn]],0)</f>
        <v>0</v>
      </c>
      <c r="JH281">
        <f>IF(AND(Table1[[#This Row],[Rush Attempts]]=1,Table1[[#This Row],[Gn]]&gt;=10),1,0)</f>
        <v>0</v>
      </c>
      <c r="JI281">
        <f>IF(AND(Table1[[#This Row],[Rush Attempts]]=1,Table1[[#This Row],[Big Play Run]]=1),Table1[[#This Row],[Gn]],0)</f>
        <v>0</v>
      </c>
      <c r="JJ281">
        <f>IF(Table1[[#This Row],[PaRes]]="SAC",1,0)</f>
        <v>0</v>
      </c>
      <c r="JK281">
        <f>IF(Table1[[#This Row],[Sacks]]=1,Table1[[#This Row],[Gn]],0)</f>
        <v>0</v>
      </c>
      <c r="JL281">
        <f>IF(Table1[[#This Row],[PaRes]]="INT",1,0)</f>
        <v>0</v>
      </c>
      <c r="JM281">
        <f>IF(Table1[[#This Row],[pff_PENALTY]]&lt;&gt;"",1,0)</f>
        <v>0</v>
      </c>
      <c r="JN281">
        <f>Table1[[#This Row],[pff_PENYARDS]]</f>
        <v>0</v>
      </c>
      <c r="JO281">
        <f>IF(Table1[[#This Row],[S/End]]="TD",1,0)</f>
        <v>0</v>
      </c>
      <c r="JP281">
        <f>IF(OR(Table1[[#This Row],[S/End]]="FGGD"),1,0)</f>
        <v>0</v>
      </c>
      <c r="JQ281">
        <f>IF(OR(Table1[[#This Row],[S/End]]="FUM",Table1[[#This Row],[S/End]]="INT"),1,0)</f>
        <v>0</v>
      </c>
      <c r="JR281">
        <f>IF(AND(Table1[[#This Row],[Touchdown]]=1,Table1[[#This Row],[Pass Play]]=1),1,0)</f>
        <v>0</v>
      </c>
      <c r="JS281">
        <f t="shared" si="14"/>
        <v>0</v>
      </c>
      <c r="JT281">
        <f>IF(AND(OR(Table1[[#This Row],[Pass Play]]=1,Table1[[#This Row],[Rush Attempts]]=1),Table1[[#This Row],[Dn]]=3),1,0)</f>
        <v>0</v>
      </c>
      <c r="JU281">
        <f>IF(AND(Table1[[#This Row],[3rd down attempt]]=1,Table1[[#This Row],[EFF]]="Y"),1,0)</f>
        <v>0</v>
      </c>
      <c r="JV281">
        <f>IF(AND(Table1[[#This Row],[3rd down attempt]]=1,Table1[[#This Row],[Dist]]&gt;=7),1,0)</f>
        <v>0</v>
      </c>
      <c r="JW281">
        <f>IF(AND(OR(Table1[[#This Row],[Pass Play]]=1,Table1[[#This Row],[Rush Attempts]]=1),Table1[[#This Row],[Dn]]=4),1,0)</f>
        <v>0</v>
      </c>
      <c r="JX281">
        <f>IF(AND(Table1[[#This Row],[4th down attempt]]=1,Table1[[#This Row],[EFF]]="Y"),1,0)</f>
        <v>0</v>
      </c>
      <c r="JY281">
        <f>IF(AND(OR(Table1[[#This Row],[Pass Play]]=1,Table1[[#This Row],[Rush Attempts]]=1),Table1[[#This Row],[FPos]]&gt;=0,Table1[[#This Row],[FPos]]&lt;=20),1,0)</f>
        <v>0</v>
      </c>
      <c r="JZ281">
        <f>IF(AND(OR(Table1[[#This Row],[Pass Play]]=1,Table1[[#This Row],[Rush Attempts]]=1),Table1[[#This Row],[Dist]]&lt;=Table1[[#This Row],[Gn]]),1,0)</f>
        <v>0</v>
      </c>
      <c r="KA281">
        <f>IF(Table1[[#This Row],[S/End]]&lt;&gt;"",1,0)</f>
        <v>0</v>
      </c>
      <c r="KB281">
        <f>IF(Table1[[#This Row],[S/End]]="TD",1,0)</f>
        <v>0</v>
      </c>
      <c r="KC281">
        <f>IF(Table1[[#This Row],[S/End]]="FGGD",1,0)</f>
        <v>0</v>
      </c>
      <c r="KD281">
        <f>IF(AND(OR(Table1[[#This Row],[Pass Play]]=1,Table1[[#This Row],[Rush Attempts]]=1),Table1[[#This Row],[Gn]]&lt;0),1,0)</f>
        <v>0</v>
      </c>
      <c r="KE281" s="375">
        <f>IF(AND(Table1[[#This Row],[pff_DRVENDPSN]]=3,Table1[[#This Row],[pff_DRVENDEVENT]]="PUNT"),1,0)</f>
        <v>0</v>
      </c>
    </row>
    <row r="282" spans="1:291" hidden="1">
      <c r="A282">
        <v>30</v>
      </c>
      <c r="B282">
        <v>2105</v>
      </c>
      <c r="C282" t="s">
        <v>14479</v>
      </c>
      <c r="D282">
        <v>2</v>
      </c>
      <c r="E282">
        <v>3</v>
      </c>
      <c r="F282">
        <v>8</v>
      </c>
      <c r="G282">
        <v>4</v>
      </c>
      <c r="H282">
        <v>50</v>
      </c>
      <c r="J282" t="s">
        <v>298</v>
      </c>
      <c r="K282">
        <v>11</v>
      </c>
      <c r="L282">
        <v>11</v>
      </c>
      <c r="M282" t="s">
        <v>6145</v>
      </c>
      <c r="N282" t="s">
        <v>827</v>
      </c>
      <c r="P282" t="s">
        <v>1216</v>
      </c>
      <c r="R282" t="s">
        <v>1188</v>
      </c>
      <c r="W282" t="s">
        <v>253</v>
      </c>
      <c r="X282" t="s">
        <v>3161</v>
      </c>
      <c r="Y282" t="s">
        <v>3162</v>
      </c>
      <c r="Z282" t="s">
        <v>3163</v>
      </c>
      <c r="AB282" t="s">
        <v>666</v>
      </c>
      <c r="AC282" t="s">
        <v>667</v>
      </c>
      <c r="AJ282">
        <v>88</v>
      </c>
      <c r="AK282" t="s">
        <v>327</v>
      </c>
      <c r="AP282">
        <v>7</v>
      </c>
      <c r="AY282">
        <v>3</v>
      </c>
      <c r="BJ282" t="s">
        <v>274</v>
      </c>
      <c r="BQ282">
        <f t="shared" si="12"/>
        <v>2</v>
      </c>
      <c r="BR282">
        <f t="shared" si="13"/>
        <v>0</v>
      </c>
      <c r="BT282" t="s">
        <v>5525</v>
      </c>
      <c r="BV282">
        <v>10</v>
      </c>
      <c r="BX282">
        <v>1</v>
      </c>
      <c r="BY282" t="s">
        <v>6146</v>
      </c>
      <c r="BZ282" t="s">
        <v>2388</v>
      </c>
      <c r="CA282">
        <v>1</v>
      </c>
      <c r="CD282" s="3">
        <v>0.33402777777777781</v>
      </c>
      <c r="CE282" t="s">
        <v>257</v>
      </c>
      <c r="CF282" t="s">
        <v>6147</v>
      </c>
      <c r="CG282">
        <v>9</v>
      </c>
      <c r="CI282" t="s">
        <v>331</v>
      </c>
      <c r="CJ282">
        <v>0</v>
      </c>
      <c r="CK282" t="s">
        <v>6148</v>
      </c>
      <c r="CL282" s="4">
        <v>38414</v>
      </c>
      <c r="CM282" t="s">
        <v>6149</v>
      </c>
      <c r="CN282" t="s">
        <v>6150</v>
      </c>
      <c r="CO282">
        <v>10</v>
      </c>
      <c r="CP282" t="s">
        <v>6151</v>
      </c>
      <c r="CQ282" t="s">
        <v>282</v>
      </c>
      <c r="CR282" t="s">
        <v>5525</v>
      </c>
      <c r="CU282" t="s">
        <v>6152</v>
      </c>
      <c r="CW282">
        <v>0</v>
      </c>
      <c r="CY282">
        <v>6</v>
      </c>
      <c r="CZ282" t="s">
        <v>1242</v>
      </c>
      <c r="DA282">
        <v>12</v>
      </c>
      <c r="DB282">
        <v>19</v>
      </c>
      <c r="DC282" t="s">
        <v>1609</v>
      </c>
      <c r="DD282">
        <v>-25</v>
      </c>
      <c r="DF282" t="s">
        <v>5722</v>
      </c>
      <c r="DK282">
        <v>4</v>
      </c>
      <c r="DL282" s="4">
        <v>44470</v>
      </c>
      <c r="DM282">
        <v>20248</v>
      </c>
      <c r="DN282">
        <v>2021</v>
      </c>
      <c r="DO282">
        <v>0</v>
      </c>
      <c r="DQ282">
        <v>79809</v>
      </c>
      <c r="DR282">
        <v>61</v>
      </c>
      <c r="DU282" t="s">
        <v>274</v>
      </c>
      <c r="DV282" t="s">
        <v>257</v>
      </c>
      <c r="DW282" t="s">
        <v>5729</v>
      </c>
      <c r="DX282">
        <v>7</v>
      </c>
      <c r="DY282" t="s">
        <v>275</v>
      </c>
      <c r="EE282">
        <v>0</v>
      </c>
      <c r="EF282" t="s">
        <v>3233</v>
      </c>
      <c r="EG282" t="s">
        <v>383</v>
      </c>
      <c r="EH282">
        <v>0</v>
      </c>
      <c r="EI282" t="s">
        <v>1224</v>
      </c>
      <c r="EJ282" t="s">
        <v>340</v>
      </c>
      <c r="EK282" t="s">
        <v>486</v>
      </c>
      <c r="EL282" t="s">
        <v>6153</v>
      </c>
      <c r="EM282" t="s">
        <v>6154</v>
      </c>
      <c r="EN282" t="s">
        <v>1005</v>
      </c>
      <c r="EO282" t="s">
        <v>269</v>
      </c>
      <c r="EP282" t="s">
        <v>490</v>
      </c>
      <c r="EQ282">
        <v>0</v>
      </c>
      <c r="ER282" t="s">
        <v>491</v>
      </c>
      <c r="ET282" t="s">
        <v>6155</v>
      </c>
      <c r="EU282">
        <v>3</v>
      </c>
      <c r="EV282" t="s">
        <v>348</v>
      </c>
      <c r="EW282" t="s">
        <v>349</v>
      </c>
      <c r="EX282" t="s">
        <v>709</v>
      </c>
      <c r="EY282" t="s">
        <v>351</v>
      </c>
      <c r="FB282" t="s">
        <v>269</v>
      </c>
      <c r="FC282" t="s">
        <v>6156</v>
      </c>
      <c r="FE282">
        <v>0</v>
      </c>
      <c r="FF282">
        <v>5</v>
      </c>
      <c r="FJ282" t="s">
        <v>6157</v>
      </c>
      <c r="FK282" t="s">
        <v>6158</v>
      </c>
      <c r="FL282">
        <v>0</v>
      </c>
      <c r="FN282">
        <v>0</v>
      </c>
      <c r="FO282" t="s">
        <v>5729</v>
      </c>
      <c r="FP282" t="s">
        <v>1057</v>
      </c>
      <c r="FQ282">
        <v>0</v>
      </c>
      <c r="FS282" t="s">
        <v>395</v>
      </c>
      <c r="FT282" t="s">
        <v>1029</v>
      </c>
      <c r="FV282" t="s">
        <v>496</v>
      </c>
      <c r="FY282">
        <v>0</v>
      </c>
      <c r="GA282">
        <v>7.1</v>
      </c>
      <c r="GB282">
        <v>-3</v>
      </c>
      <c r="GC282">
        <v>0</v>
      </c>
      <c r="GE282" t="s">
        <v>355</v>
      </c>
      <c r="GF282">
        <v>1</v>
      </c>
      <c r="GH282">
        <v>2.4</v>
      </c>
      <c r="GI282">
        <v>2.5</v>
      </c>
      <c r="GJ282">
        <v>0</v>
      </c>
      <c r="GK282">
        <v>0</v>
      </c>
      <c r="GM282" t="s">
        <v>6159</v>
      </c>
      <c r="GN282">
        <v>1</v>
      </c>
      <c r="GO282">
        <v>1</v>
      </c>
      <c r="GP282" t="s">
        <v>713</v>
      </c>
      <c r="GQ282" t="s">
        <v>1403</v>
      </c>
      <c r="GR282">
        <v>41</v>
      </c>
      <c r="HA282" t="s">
        <v>6160</v>
      </c>
      <c r="HC282" t="s">
        <v>294</v>
      </c>
      <c r="HD282" t="s">
        <v>313</v>
      </c>
      <c r="HE282" t="s">
        <v>1057</v>
      </c>
      <c r="HF282">
        <v>0</v>
      </c>
      <c r="HG282">
        <v>11</v>
      </c>
      <c r="HH282">
        <v>7</v>
      </c>
      <c r="HI282" t="s">
        <v>275</v>
      </c>
      <c r="HL282" t="s">
        <v>1256</v>
      </c>
      <c r="HM282" t="s">
        <v>5722</v>
      </c>
      <c r="HO282" t="s">
        <v>6161</v>
      </c>
      <c r="HP282" t="s">
        <v>6162</v>
      </c>
      <c r="HQ282" t="s">
        <v>6163</v>
      </c>
      <c r="HR282" t="s">
        <v>6164</v>
      </c>
      <c r="HT282">
        <v>1</v>
      </c>
      <c r="HW282">
        <v>46</v>
      </c>
      <c r="HX282">
        <v>4057442</v>
      </c>
      <c r="HY282" t="s">
        <v>6165</v>
      </c>
      <c r="HZ282">
        <v>4057409</v>
      </c>
      <c r="IC282">
        <v>0</v>
      </c>
      <c r="ID282">
        <v>0</v>
      </c>
      <c r="IM282">
        <v>56</v>
      </c>
      <c r="IO282" t="s">
        <v>5722</v>
      </c>
      <c r="IQ282" t="s">
        <v>5722</v>
      </c>
      <c r="IU282">
        <v>5</v>
      </c>
      <c r="IV282">
        <f>IF(AND(Table1[[#This Row],[R/P]]="P",Table1[[#This Row],[PaRes]]&lt;&gt;"SCRBL",Table1[[#This Row],[PaRes]]&lt;&gt;"RUN",Table1[[#This Row],[Penalty]]&lt;&gt;1),1,0)</f>
        <v>1</v>
      </c>
      <c r="IW282">
        <f>IF(AND(Table1[[#This Row],[Pass Play]]=1,Table1[[#This Row],[PaRes]]&lt;&gt;"SAC"),1,0)</f>
        <v>1</v>
      </c>
      <c r="IX282">
        <f>IF(Table1[[#This Row],[PaRes]]="COM",1,0)</f>
        <v>1</v>
      </c>
      <c r="IY282">
        <f>IF(Table1[[#This Row],[Pass Play]]=1,Table1[[#This Row],[Gn]],0)</f>
        <v>4</v>
      </c>
      <c r="IZ282">
        <f>IF(AND(Table1[[#This Row],[Pass Play]]=1,Table1[[#This Row],[EFF]]="Y"),1,0)</f>
        <v>0</v>
      </c>
      <c r="JA282">
        <f>IF(AND(Table1[[#This Row],[Pass Play]]=1,Table1[[#This Row],[EFF]]="Y"),Table1[[#This Row],[Gn]],0)</f>
        <v>0</v>
      </c>
      <c r="JB282">
        <f>IF(AND(Table1[[#This Row],[Pass Play]]=1,Table1[[#This Row],[Gn]]&gt;=15),1,0)</f>
        <v>0</v>
      </c>
      <c r="JC282">
        <f>IF(AND(Table1[[#This Row],[Pass Play]]=1,Table1[[#This Row],[Big Play Passes]]=1),Table1[[#This Row],[Gn]],0)</f>
        <v>0</v>
      </c>
      <c r="JD282">
        <f>IF(AND(OR(Table1[[#This Row],[R/P]]="R",Table1[[#This Row],[PaRes]]="SCRBL",Table1[[#This Row],[PaRes]]="RUN"),Table1[[#This Row],[Penalty]]&lt;&gt;1),1,0)</f>
        <v>0</v>
      </c>
      <c r="JE282">
        <f>IF(Table1[[#This Row],[Rush Attempts]]=1,Table1[[#This Row],[Gn]],0)</f>
        <v>0</v>
      </c>
      <c r="JF282">
        <f>IF(AND(Table1[[#This Row],[Rush Attempts]]=1,Table1[[#This Row],[EFF]]="Y"),1,0)</f>
        <v>0</v>
      </c>
      <c r="JG282">
        <f>IF(AND(Table1[[#This Row],[Rush Attempts]]=1,Table1[[#This Row],[EFF]]="Y"),Table1[[#This Row],[Gn]],0)</f>
        <v>0</v>
      </c>
      <c r="JH282">
        <f>IF(AND(Table1[[#This Row],[Rush Attempts]]=1,Table1[[#This Row],[Gn]]&gt;=10),1,0)</f>
        <v>0</v>
      </c>
      <c r="JI282">
        <f>IF(AND(Table1[[#This Row],[Rush Attempts]]=1,Table1[[#This Row],[Big Play Run]]=1),Table1[[#This Row],[Gn]],0)</f>
        <v>0</v>
      </c>
      <c r="JJ282">
        <f>IF(Table1[[#This Row],[PaRes]]="SAC",1,0)</f>
        <v>0</v>
      </c>
      <c r="JK282">
        <f>IF(Table1[[#This Row],[Sacks]]=1,Table1[[#This Row],[Gn]],0)</f>
        <v>0</v>
      </c>
      <c r="JL282">
        <f>IF(Table1[[#This Row],[PaRes]]="INT",1,0)</f>
        <v>0</v>
      </c>
      <c r="JM282">
        <f>IF(Table1[[#This Row],[pff_PENALTY]]&lt;&gt;"",1,0)</f>
        <v>0</v>
      </c>
      <c r="JN282">
        <f>Table1[[#This Row],[pff_PENYARDS]]</f>
        <v>0</v>
      </c>
      <c r="JO282">
        <f>IF(Table1[[#This Row],[S/End]]="TD",1,0)</f>
        <v>0</v>
      </c>
      <c r="JP282">
        <f>IF(OR(Table1[[#This Row],[S/End]]="FGGD"),1,0)</f>
        <v>0</v>
      </c>
      <c r="JQ282">
        <f>IF(OR(Table1[[#This Row],[S/End]]="FUM",Table1[[#This Row],[S/End]]="INT"),1,0)</f>
        <v>0</v>
      </c>
      <c r="JR282">
        <f>IF(AND(Table1[[#This Row],[Touchdown]]=1,Table1[[#This Row],[Pass Play]]=1),1,0)</f>
        <v>0</v>
      </c>
      <c r="JS282">
        <f t="shared" si="14"/>
        <v>0</v>
      </c>
      <c r="JT282">
        <f>IF(AND(OR(Table1[[#This Row],[Pass Play]]=1,Table1[[#This Row],[Rush Attempts]]=1),Table1[[#This Row],[Dn]]=3),1,0)</f>
        <v>1</v>
      </c>
      <c r="JU282">
        <f>IF(AND(Table1[[#This Row],[3rd down attempt]]=1,Table1[[#This Row],[EFF]]="Y"),1,0)</f>
        <v>0</v>
      </c>
      <c r="JV282">
        <f>IF(AND(Table1[[#This Row],[3rd down attempt]]=1,Table1[[#This Row],[Dist]]&gt;=7),1,0)</f>
        <v>1</v>
      </c>
      <c r="JW282">
        <f>IF(AND(OR(Table1[[#This Row],[Pass Play]]=1,Table1[[#This Row],[Rush Attempts]]=1),Table1[[#This Row],[Dn]]=4),1,0)</f>
        <v>0</v>
      </c>
      <c r="JX282">
        <f>IF(AND(Table1[[#This Row],[4th down attempt]]=1,Table1[[#This Row],[EFF]]="Y"),1,0)</f>
        <v>0</v>
      </c>
      <c r="JY282">
        <f>IF(AND(OR(Table1[[#This Row],[Pass Play]]=1,Table1[[#This Row],[Rush Attempts]]=1),Table1[[#This Row],[FPos]]&gt;=0,Table1[[#This Row],[FPos]]&lt;=20),1,0)</f>
        <v>0</v>
      </c>
      <c r="JZ282">
        <f>IF(AND(OR(Table1[[#This Row],[Pass Play]]=1,Table1[[#This Row],[Rush Attempts]]=1),Table1[[#This Row],[Dist]]&lt;=Table1[[#This Row],[Gn]]),1,0)</f>
        <v>0</v>
      </c>
      <c r="KA282">
        <f>IF(Table1[[#This Row],[S/End]]&lt;&gt;"",1,0)</f>
        <v>0</v>
      </c>
      <c r="KB282">
        <f>IF(Table1[[#This Row],[S/End]]="TD",1,0)</f>
        <v>0</v>
      </c>
      <c r="KC282">
        <f>IF(Table1[[#This Row],[S/End]]="FGGD",1,0)</f>
        <v>0</v>
      </c>
      <c r="KD282">
        <f>IF(AND(OR(Table1[[#This Row],[Pass Play]]=1,Table1[[#This Row],[Rush Attempts]]=1),Table1[[#This Row],[Gn]]&lt;0),1,0)</f>
        <v>0</v>
      </c>
      <c r="KE282" s="375">
        <f>IF(AND(Table1[[#This Row],[pff_DRVENDPSN]]=3,Table1[[#This Row],[pff_DRVENDEVENT]]="PUNT"),1,0)</f>
        <v>0</v>
      </c>
    </row>
    <row r="283" spans="1:291" hidden="1">
      <c r="A283">
        <v>31</v>
      </c>
      <c r="B283">
        <v>2105</v>
      </c>
      <c r="C283" t="s">
        <v>14479</v>
      </c>
      <c r="D283">
        <v>2</v>
      </c>
      <c r="E283">
        <v>4</v>
      </c>
      <c r="F283">
        <v>4</v>
      </c>
      <c r="G283">
        <v>8</v>
      </c>
      <c r="H283">
        <v>46</v>
      </c>
      <c r="J283" t="s">
        <v>254</v>
      </c>
      <c r="K283">
        <v>12</v>
      </c>
      <c r="L283" t="s">
        <v>5230</v>
      </c>
      <c r="M283" t="s">
        <v>3111</v>
      </c>
      <c r="N283" t="s">
        <v>568</v>
      </c>
      <c r="P283" t="s">
        <v>569</v>
      </c>
      <c r="Q283" t="s">
        <v>1067</v>
      </c>
      <c r="W283" t="s">
        <v>253</v>
      </c>
      <c r="X283" t="s">
        <v>6167</v>
      </c>
      <c r="Y283" t="s">
        <v>6168</v>
      </c>
      <c r="Z283" t="s">
        <v>6169</v>
      </c>
      <c r="AB283" t="s">
        <v>325</v>
      </c>
      <c r="AC283" t="s">
        <v>326</v>
      </c>
      <c r="AJ283">
        <v>88</v>
      </c>
      <c r="AK283" t="s">
        <v>327</v>
      </c>
      <c r="AP283">
        <v>7</v>
      </c>
      <c r="BJ283" t="s">
        <v>257</v>
      </c>
      <c r="BQ283">
        <f t="shared" si="12"/>
        <v>1</v>
      </c>
      <c r="BR283">
        <f t="shared" si="13"/>
        <v>0</v>
      </c>
      <c r="BT283" t="s">
        <v>5525</v>
      </c>
      <c r="BV283">
        <v>10</v>
      </c>
      <c r="BX283">
        <v>0</v>
      </c>
      <c r="BY283" t="s">
        <v>6170</v>
      </c>
      <c r="CA283">
        <v>1</v>
      </c>
      <c r="CD283" s="3">
        <v>0.31111111111111112</v>
      </c>
      <c r="CE283" t="s">
        <v>274</v>
      </c>
      <c r="CF283" t="s">
        <v>6171</v>
      </c>
      <c r="CG283">
        <v>6</v>
      </c>
      <c r="CI283" t="s">
        <v>331</v>
      </c>
      <c r="CJ283">
        <v>0</v>
      </c>
      <c r="CK283" t="s">
        <v>6172</v>
      </c>
      <c r="CL283" s="4">
        <v>38414</v>
      </c>
      <c r="CM283" t="s">
        <v>6173</v>
      </c>
      <c r="CN283" t="s">
        <v>6174</v>
      </c>
      <c r="CO283">
        <v>10</v>
      </c>
      <c r="CQ283" t="s">
        <v>269</v>
      </c>
      <c r="CR283" t="s">
        <v>5525</v>
      </c>
      <c r="CU283" t="s">
        <v>1508</v>
      </c>
      <c r="CW283">
        <v>0</v>
      </c>
      <c r="CY283">
        <v>7</v>
      </c>
      <c r="CZ283" t="s">
        <v>1242</v>
      </c>
      <c r="DA283">
        <v>12</v>
      </c>
      <c r="DB283">
        <v>19</v>
      </c>
      <c r="DC283" t="s">
        <v>1609</v>
      </c>
      <c r="DD283">
        <v>-25</v>
      </c>
      <c r="DF283" t="s">
        <v>5703</v>
      </c>
      <c r="DK283">
        <v>8</v>
      </c>
      <c r="DL283" s="4">
        <v>44470</v>
      </c>
      <c r="DM283">
        <v>20248</v>
      </c>
      <c r="DN283">
        <v>2021</v>
      </c>
      <c r="DO283">
        <v>0</v>
      </c>
      <c r="DQ283">
        <v>79809</v>
      </c>
      <c r="DR283">
        <v>62</v>
      </c>
      <c r="DU283" t="s">
        <v>257</v>
      </c>
      <c r="DV283" t="s">
        <v>274</v>
      </c>
      <c r="DX283">
        <v>7</v>
      </c>
      <c r="DY283" t="s">
        <v>275</v>
      </c>
      <c r="EE283">
        <v>0</v>
      </c>
      <c r="EF283" t="s">
        <v>1637</v>
      </c>
      <c r="EG283" t="s">
        <v>422</v>
      </c>
      <c r="EH283">
        <v>0</v>
      </c>
      <c r="EJ283" t="s">
        <v>454</v>
      </c>
      <c r="EK283" t="s">
        <v>1077</v>
      </c>
      <c r="EL283" t="s">
        <v>6175</v>
      </c>
      <c r="EM283" t="s">
        <v>6176</v>
      </c>
      <c r="EN283" t="s">
        <v>588</v>
      </c>
      <c r="EO283" t="s">
        <v>282</v>
      </c>
      <c r="EP283" t="s">
        <v>283</v>
      </c>
      <c r="EQ283">
        <v>0</v>
      </c>
      <c r="ER283" t="s">
        <v>491</v>
      </c>
      <c r="ET283" t="s">
        <v>6177</v>
      </c>
      <c r="EU283">
        <v>4</v>
      </c>
      <c r="EV283" t="s">
        <v>348</v>
      </c>
      <c r="EW283" t="s">
        <v>349</v>
      </c>
      <c r="EX283" t="s">
        <v>528</v>
      </c>
      <c r="EY283" t="s">
        <v>351</v>
      </c>
      <c r="FB283" t="s">
        <v>4519</v>
      </c>
      <c r="FC283" t="s">
        <v>6178</v>
      </c>
      <c r="FE283">
        <v>0</v>
      </c>
      <c r="FF283">
        <v>5</v>
      </c>
      <c r="FJ283" t="s">
        <v>5575</v>
      </c>
      <c r="FL283">
        <v>0</v>
      </c>
      <c r="FN283">
        <v>0</v>
      </c>
      <c r="FQ283">
        <v>0</v>
      </c>
      <c r="FS283" t="s">
        <v>462</v>
      </c>
      <c r="FV283" t="s">
        <v>777</v>
      </c>
      <c r="FY283">
        <v>0</v>
      </c>
      <c r="GA283">
        <v>7.1</v>
      </c>
      <c r="GB283">
        <v>-3</v>
      </c>
      <c r="GC283">
        <v>0</v>
      </c>
      <c r="GE283" t="s">
        <v>355</v>
      </c>
      <c r="GF283">
        <v>0</v>
      </c>
      <c r="GG283" t="s">
        <v>466</v>
      </c>
      <c r="GI283">
        <v>2</v>
      </c>
      <c r="GJ283">
        <v>0</v>
      </c>
      <c r="GK283">
        <v>0</v>
      </c>
      <c r="GM283" t="s">
        <v>4166</v>
      </c>
      <c r="GN283">
        <v>4</v>
      </c>
      <c r="GO283">
        <v>2</v>
      </c>
      <c r="GP283">
        <v>4</v>
      </c>
      <c r="GR283">
        <v>24</v>
      </c>
      <c r="HA283" t="s">
        <v>6179</v>
      </c>
      <c r="HC283" t="s">
        <v>313</v>
      </c>
      <c r="HD283" t="s">
        <v>313</v>
      </c>
      <c r="HE283" t="s">
        <v>5703</v>
      </c>
      <c r="HF283">
        <v>0</v>
      </c>
      <c r="HG283">
        <v>12</v>
      </c>
      <c r="HH283">
        <v>7</v>
      </c>
      <c r="HI283" t="s">
        <v>275</v>
      </c>
      <c r="HL283" t="s">
        <v>6180</v>
      </c>
      <c r="HM283" t="s">
        <v>5703</v>
      </c>
      <c r="HO283" t="s">
        <v>5785</v>
      </c>
      <c r="HP283" t="s">
        <v>6181</v>
      </c>
      <c r="HQ283" t="s">
        <v>6182</v>
      </c>
      <c r="HR283" t="s">
        <v>6183</v>
      </c>
      <c r="HT283" t="s">
        <v>6184</v>
      </c>
      <c r="HW283">
        <v>38</v>
      </c>
      <c r="HX283">
        <v>4057471</v>
      </c>
      <c r="HY283" t="s">
        <v>565</v>
      </c>
      <c r="HZ283">
        <v>4057442</v>
      </c>
      <c r="IC283">
        <v>0.5</v>
      </c>
      <c r="ID283">
        <v>1</v>
      </c>
      <c r="IM283">
        <v>57</v>
      </c>
      <c r="IQ283" t="s">
        <v>5703</v>
      </c>
      <c r="IU283">
        <v>5</v>
      </c>
      <c r="IV283">
        <f>IF(AND(Table1[[#This Row],[R/P]]="P",Table1[[#This Row],[PaRes]]&lt;&gt;"SCRBL",Table1[[#This Row],[PaRes]]&lt;&gt;"RUN",Table1[[#This Row],[Penalty]]&lt;&gt;1),1,0)</f>
        <v>1</v>
      </c>
      <c r="IW283">
        <f>IF(AND(Table1[[#This Row],[Pass Play]]=1,Table1[[#This Row],[PaRes]]&lt;&gt;"SAC"),1,0)</f>
        <v>1</v>
      </c>
      <c r="IX283">
        <f>IF(Table1[[#This Row],[PaRes]]="COM",1,0)</f>
        <v>1</v>
      </c>
      <c r="IY283">
        <f>IF(Table1[[#This Row],[Pass Play]]=1,Table1[[#This Row],[Gn]],0)</f>
        <v>8</v>
      </c>
      <c r="IZ283">
        <f>IF(AND(Table1[[#This Row],[Pass Play]]=1,Table1[[#This Row],[EFF]]="Y"),1,0)</f>
        <v>1</v>
      </c>
      <c r="JA283">
        <f>IF(AND(Table1[[#This Row],[Pass Play]]=1,Table1[[#This Row],[EFF]]="Y"),Table1[[#This Row],[Gn]],0)</f>
        <v>8</v>
      </c>
      <c r="JB283">
        <f>IF(AND(Table1[[#This Row],[Pass Play]]=1,Table1[[#This Row],[Gn]]&gt;=15),1,0)</f>
        <v>0</v>
      </c>
      <c r="JC283">
        <f>IF(AND(Table1[[#This Row],[Pass Play]]=1,Table1[[#This Row],[Big Play Passes]]=1),Table1[[#This Row],[Gn]],0)</f>
        <v>0</v>
      </c>
      <c r="JD283">
        <f>IF(AND(OR(Table1[[#This Row],[R/P]]="R",Table1[[#This Row],[PaRes]]="SCRBL",Table1[[#This Row],[PaRes]]="RUN"),Table1[[#This Row],[Penalty]]&lt;&gt;1),1,0)</f>
        <v>0</v>
      </c>
      <c r="JE283">
        <f>IF(Table1[[#This Row],[Rush Attempts]]=1,Table1[[#This Row],[Gn]],0)</f>
        <v>0</v>
      </c>
      <c r="JF283">
        <f>IF(AND(Table1[[#This Row],[Rush Attempts]]=1,Table1[[#This Row],[EFF]]="Y"),1,0)</f>
        <v>0</v>
      </c>
      <c r="JG283">
        <f>IF(AND(Table1[[#This Row],[Rush Attempts]]=1,Table1[[#This Row],[EFF]]="Y"),Table1[[#This Row],[Gn]],0)</f>
        <v>0</v>
      </c>
      <c r="JH283">
        <f>IF(AND(Table1[[#This Row],[Rush Attempts]]=1,Table1[[#This Row],[Gn]]&gt;=10),1,0)</f>
        <v>0</v>
      </c>
      <c r="JI283">
        <f>IF(AND(Table1[[#This Row],[Rush Attempts]]=1,Table1[[#This Row],[Big Play Run]]=1),Table1[[#This Row],[Gn]],0)</f>
        <v>0</v>
      </c>
      <c r="JJ283">
        <f>IF(Table1[[#This Row],[PaRes]]="SAC",1,0)</f>
        <v>0</v>
      </c>
      <c r="JK283">
        <f>IF(Table1[[#This Row],[Sacks]]=1,Table1[[#This Row],[Gn]],0)</f>
        <v>0</v>
      </c>
      <c r="JL283">
        <f>IF(Table1[[#This Row],[PaRes]]="INT",1,0)</f>
        <v>0</v>
      </c>
      <c r="JM283">
        <f>IF(Table1[[#This Row],[pff_PENALTY]]&lt;&gt;"",1,0)</f>
        <v>0</v>
      </c>
      <c r="JN283">
        <f>Table1[[#This Row],[pff_PENYARDS]]</f>
        <v>0</v>
      </c>
      <c r="JO283">
        <f>IF(Table1[[#This Row],[S/End]]="TD",1,0)</f>
        <v>0</v>
      </c>
      <c r="JP283">
        <f>IF(OR(Table1[[#This Row],[S/End]]="FGGD"),1,0)</f>
        <v>0</v>
      </c>
      <c r="JQ283">
        <f>IF(OR(Table1[[#This Row],[S/End]]="FUM",Table1[[#This Row],[S/End]]="INT"),1,0)</f>
        <v>0</v>
      </c>
      <c r="JR283">
        <f>IF(AND(Table1[[#This Row],[Touchdown]]=1,Table1[[#This Row],[Pass Play]]=1),1,0)</f>
        <v>0</v>
      </c>
      <c r="JS283">
        <f t="shared" si="14"/>
        <v>0</v>
      </c>
      <c r="JT283">
        <f>IF(AND(OR(Table1[[#This Row],[Pass Play]]=1,Table1[[#This Row],[Rush Attempts]]=1),Table1[[#This Row],[Dn]]=3),1,0)</f>
        <v>0</v>
      </c>
      <c r="JU283">
        <f>IF(AND(Table1[[#This Row],[3rd down attempt]]=1,Table1[[#This Row],[EFF]]="Y"),1,0)</f>
        <v>0</v>
      </c>
      <c r="JV283">
        <f>IF(AND(Table1[[#This Row],[3rd down attempt]]=1,Table1[[#This Row],[Dist]]&gt;=7),1,0)</f>
        <v>0</v>
      </c>
      <c r="JW283">
        <f>IF(AND(OR(Table1[[#This Row],[Pass Play]]=1,Table1[[#This Row],[Rush Attempts]]=1),Table1[[#This Row],[Dn]]=4),1,0)</f>
        <v>1</v>
      </c>
      <c r="JX283">
        <f>IF(AND(Table1[[#This Row],[4th down attempt]]=1,Table1[[#This Row],[EFF]]="Y"),1,0)</f>
        <v>1</v>
      </c>
      <c r="JY283">
        <f>IF(AND(OR(Table1[[#This Row],[Pass Play]]=1,Table1[[#This Row],[Rush Attempts]]=1),Table1[[#This Row],[FPos]]&gt;=0,Table1[[#This Row],[FPos]]&lt;=20),1,0)</f>
        <v>0</v>
      </c>
      <c r="JZ283">
        <f>IF(AND(OR(Table1[[#This Row],[Pass Play]]=1,Table1[[#This Row],[Rush Attempts]]=1),Table1[[#This Row],[Dist]]&lt;=Table1[[#This Row],[Gn]]),1,0)</f>
        <v>1</v>
      </c>
      <c r="KA283">
        <f>IF(Table1[[#This Row],[S/End]]&lt;&gt;"",1,0)</f>
        <v>0</v>
      </c>
      <c r="KB283">
        <f>IF(Table1[[#This Row],[S/End]]="TD",1,0)</f>
        <v>0</v>
      </c>
      <c r="KC283">
        <f>IF(Table1[[#This Row],[S/End]]="FGGD",1,0)</f>
        <v>0</v>
      </c>
      <c r="KD283">
        <f>IF(AND(OR(Table1[[#This Row],[Pass Play]]=1,Table1[[#This Row],[Rush Attempts]]=1),Table1[[#This Row],[Gn]]&lt;0),1,0)</f>
        <v>0</v>
      </c>
      <c r="KE283" s="375">
        <f>IF(AND(Table1[[#This Row],[pff_DRVENDPSN]]=3,Table1[[#This Row],[pff_DRVENDEVENT]]="PUNT"),1,0)</f>
        <v>0</v>
      </c>
    </row>
    <row r="284" spans="1:291" hidden="1">
      <c r="A284">
        <v>32</v>
      </c>
      <c r="B284">
        <v>2105</v>
      </c>
      <c r="C284" t="s">
        <v>14479</v>
      </c>
      <c r="D284">
        <v>2</v>
      </c>
      <c r="E284">
        <v>1</v>
      </c>
      <c r="F284">
        <v>10</v>
      </c>
      <c r="H284">
        <v>38</v>
      </c>
      <c r="W284" t="s">
        <v>679</v>
      </c>
      <c r="AP284">
        <v>7</v>
      </c>
      <c r="BQ284">
        <f t="shared" si="12"/>
        <v>0</v>
      </c>
      <c r="BR284">
        <f t="shared" si="13"/>
        <v>0</v>
      </c>
      <c r="BT284" t="s">
        <v>5525</v>
      </c>
      <c r="BV284">
        <v>10</v>
      </c>
      <c r="BX284">
        <v>0</v>
      </c>
      <c r="BY284" t="s">
        <v>6186</v>
      </c>
      <c r="BZ284" t="s">
        <v>890</v>
      </c>
      <c r="CD284" s="3">
        <v>0.28541666666666665</v>
      </c>
      <c r="CF284" t="s">
        <v>6187</v>
      </c>
      <c r="CJ284">
        <v>0</v>
      </c>
      <c r="CK284" t="s">
        <v>6188</v>
      </c>
      <c r="CL284" s="4">
        <v>38414</v>
      </c>
      <c r="CM284" t="s">
        <v>6189</v>
      </c>
      <c r="CN284" t="s">
        <v>6190</v>
      </c>
      <c r="CO284">
        <v>10</v>
      </c>
      <c r="CP284" t="s">
        <v>6191</v>
      </c>
      <c r="CR284" t="s">
        <v>5525</v>
      </c>
      <c r="CU284" t="s">
        <v>6192</v>
      </c>
      <c r="CW284">
        <v>0</v>
      </c>
      <c r="CY284">
        <v>8</v>
      </c>
      <c r="CZ284" t="s">
        <v>1242</v>
      </c>
      <c r="DA284">
        <v>12</v>
      </c>
      <c r="DB284">
        <v>19</v>
      </c>
      <c r="DC284" t="s">
        <v>1609</v>
      </c>
      <c r="DD284">
        <v>-25</v>
      </c>
      <c r="DK284">
        <v>-5</v>
      </c>
      <c r="DL284" s="4">
        <v>44470</v>
      </c>
      <c r="DM284">
        <v>20248</v>
      </c>
      <c r="DN284">
        <v>2021</v>
      </c>
      <c r="DO284">
        <v>0</v>
      </c>
      <c r="DQ284">
        <v>79809</v>
      </c>
      <c r="DR284">
        <v>63</v>
      </c>
      <c r="DU284" t="s">
        <v>294</v>
      </c>
      <c r="DV284" t="s">
        <v>294</v>
      </c>
      <c r="DX284">
        <v>7</v>
      </c>
      <c r="DY284" t="s">
        <v>275</v>
      </c>
      <c r="EE284">
        <v>0</v>
      </c>
      <c r="EF284" t="s">
        <v>700</v>
      </c>
      <c r="EH284">
        <v>0</v>
      </c>
      <c r="EI284" t="s">
        <v>702</v>
      </c>
      <c r="EJ284" t="s">
        <v>340</v>
      </c>
      <c r="EK284" t="s">
        <v>6193</v>
      </c>
      <c r="EL284" t="s">
        <v>6194</v>
      </c>
      <c r="EM284" t="s">
        <v>6195</v>
      </c>
      <c r="EN284" t="s">
        <v>1303</v>
      </c>
      <c r="EP284" t="s">
        <v>427</v>
      </c>
      <c r="EQ284">
        <v>0</v>
      </c>
      <c r="ET284" t="s">
        <v>6196</v>
      </c>
      <c r="FE284">
        <v>0</v>
      </c>
      <c r="FF284">
        <v>4</v>
      </c>
      <c r="FJ284" t="s">
        <v>6197</v>
      </c>
      <c r="FL284">
        <v>0</v>
      </c>
      <c r="FN284">
        <v>0</v>
      </c>
      <c r="FQ284">
        <v>0</v>
      </c>
      <c r="FS284" t="s">
        <v>354</v>
      </c>
      <c r="FY284">
        <v>0</v>
      </c>
      <c r="GA284">
        <v>7.1</v>
      </c>
      <c r="GB284">
        <v>-3</v>
      </c>
      <c r="GC284">
        <v>0</v>
      </c>
      <c r="GE284" t="s">
        <v>355</v>
      </c>
      <c r="GF284">
        <v>0</v>
      </c>
      <c r="GJ284">
        <v>0</v>
      </c>
      <c r="GK284">
        <v>0</v>
      </c>
      <c r="GM284" t="s">
        <v>6198</v>
      </c>
      <c r="HA284" t="s">
        <v>6199</v>
      </c>
      <c r="HE284" t="s">
        <v>1057</v>
      </c>
      <c r="HF284">
        <v>1</v>
      </c>
      <c r="HG284">
        <v>11</v>
      </c>
      <c r="HH284">
        <v>7</v>
      </c>
      <c r="HI284" t="s">
        <v>275</v>
      </c>
      <c r="HU284" t="s">
        <v>6200</v>
      </c>
      <c r="HV284">
        <v>-5</v>
      </c>
      <c r="HW284">
        <v>43</v>
      </c>
      <c r="HX284">
        <v>4057503</v>
      </c>
      <c r="HZ284">
        <v>4057471</v>
      </c>
      <c r="IC284">
        <v>0</v>
      </c>
      <c r="ID284">
        <v>0</v>
      </c>
      <c r="IM284">
        <v>58</v>
      </c>
      <c r="IU284">
        <v>5</v>
      </c>
      <c r="IV284">
        <f>IF(AND(Table1[[#This Row],[R/P]]="P",Table1[[#This Row],[PaRes]]&lt;&gt;"SCRBL",Table1[[#This Row],[PaRes]]&lt;&gt;"RUN",Table1[[#This Row],[Penalty]]&lt;&gt;1),1,0)</f>
        <v>0</v>
      </c>
      <c r="IW284">
        <f>IF(AND(Table1[[#This Row],[Pass Play]]=1,Table1[[#This Row],[PaRes]]&lt;&gt;"SAC"),1,0)</f>
        <v>0</v>
      </c>
      <c r="IX284">
        <f>IF(Table1[[#This Row],[PaRes]]="COM",1,0)</f>
        <v>0</v>
      </c>
      <c r="IY284">
        <f>IF(Table1[[#This Row],[Pass Play]]=1,Table1[[#This Row],[Gn]],0)</f>
        <v>0</v>
      </c>
      <c r="IZ284">
        <f>IF(AND(Table1[[#This Row],[Pass Play]]=1,Table1[[#This Row],[EFF]]="Y"),1,0)</f>
        <v>0</v>
      </c>
      <c r="JA284">
        <f>IF(AND(Table1[[#This Row],[Pass Play]]=1,Table1[[#This Row],[EFF]]="Y"),Table1[[#This Row],[Gn]],0)</f>
        <v>0</v>
      </c>
      <c r="JB284">
        <f>IF(AND(Table1[[#This Row],[Pass Play]]=1,Table1[[#This Row],[Gn]]&gt;=15),1,0)</f>
        <v>0</v>
      </c>
      <c r="JC284">
        <f>IF(AND(Table1[[#This Row],[Pass Play]]=1,Table1[[#This Row],[Big Play Passes]]=1),Table1[[#This Row],[Gn]],0)</f>
        <v>0</v>
      </c>
      <c r="JD284">
        <f>IF(AND(OR(Table1[[#This Row],[R/P]]="R",Table1[[#This Row],[PaRes]]="SCRBL",Table1[[#This Row],[PaRes]]="RUN"),Table1[[#This Row],[Penalty]]&lt;&gt;1),1,0)</f>
        <v>0</v>
      </c>
      <c r="JE284">
        <f>IF(Table1[[#This Row],[Rush Attempts]]=1,Table1[[#This Row],[Gn]],0)</f>
        <v>0</v>
      </c>
      <c r="JF284">
        <f>IF(AND(Table1[[#This Row],[Rush Attempts]]=1,Table1[[#This Row],[EFF]]="Y"),1,0)</f>
        <v>0</v>
      </c>
      <c r="JG284">
        <f>IF(AND(Table1[[#This Row],[Rush Attempts]]=1,Table1[[#This Row],[EFF]]="Y"),Table1[[#This Row],[Gn]],0)</f>
        <v>0</v>
      </c>
      <c r="JH284">
        <f>IF(AND(Table1[[#This Row],[Rush Attempts]]=1,Table1[[#This Row],[Gn]]&gt;=10),1,0)</f>
        <v>0</v>
      </c>
      <c r="JI284">
        <f>IF(AND(Table1[[#This Row],[Rush Attempts]]=1,Table1[[#This Row],[Big Play Run]]=1),Table1[[#This Row],[Gn]],0)</f>
        <v>0</v>
      </c>
      <c r="JJ284">
        <f>IF(Table1[[#This Row],[PaRes]]="SAC",1,0)</f>
        <v>0</v>
      </c>
      <c r="JK284">
        <f>IF(Table1[[#This Row],[Sacks]]=1,Table1[[#This Row],[Gn]],0)</f>
        <v>0</v>
      </c>
      <c r="JL284">
        <f>IF(Table1[[#This Row],[PaRes]]="INT",1,0)</f>
        <v>0</v>
      </c>
      <c r="JM284">
        <f>IF(Table1[[#This Row],[pff_PENALTY]]&lt;&gt;"",1,0)</f>
        <v>1</v>
      </c>
      <c r="JN284">
        <f>Table1[[#This Row],[pff_PENYARDS]]</f>
        <v>-5</v>
      </c>
      <c r="JO284">
        <f>IF(Table1[[#This Row],[S/End]]="TD",1,0)</f>
        <v>0</v>
      </c>
      <c r="JP284">
        <f>IF(OR(Table1[[#This Row],[S/End]]="FGGD"),1,0)</f>
        <v>0</v>
      </c>
      <c r="JQ284">
        <f>IF(OR(Table1[[#This Row],[S/End]]="FUM",Table1[[#This Row],[S/End]]="INT"),1,0)</f>
        <v>0</v>
      </c>
      <c r="JR284">
        <f>IF(AND(Table1[[#This Row],[Touchdown]]=1,Table1[[#This Row],[Pass Play]]=1),1,0)</f>
        <v>0</v>
      </c>
      <c r="JS284">
        <f t="shared" si="14"/>
        <v>0</v>
      </c>
      <c r="JT284">
        <f>IF(AND(OR(Table1[[#This Row],[Pass Play]]=1,Table1[[#This Row],[Rush Attempts]]=1),Table1[[#This Row],[Dn]]=3),1,0)</f>
        <v>0</v>
      </c>
      <c r="JU284">
        <f>IF(AND(Table1[[#This Row],[3rd down attempt]]=1,Table1[[#This Row],[EFF]]="Y"),1,0)</f>
        <v>0</v>
      </c>
      <c r="JV284">
        <f>IF(AND(Table1[[#This Row],[3rd down attempt]]=1,Table1[[#This Row],[Dist]]&gt;=7),1,0)</f>
        <v>0</v>
      </c>
      <c r="JW284">
        <f>IF(AND(OR(Table1[[#This Row],[Pass Play]]=1,Table1[[#This Row],[Rush Attempts]]=1),Table1[[#This Row],[Dn]]=4),1,0)</f>
        <v>0</v>
      </c>
      <c r="JX284">
        <f>IF(AND(Table1[[#This Row],[4th down attempt]]=1,Table1[[#This Row],[EFF]]="Y"),1,0)</f>
        <v>0</v>
      </c>
      <c r="JY284">
        <f>IF(AND(OR(Table1[[#This Row],[Pass Play]]=1,Table1[[#This Row],[Rush Attempts]]=1),Table1[[#This Row],[FPos]]&gt;=0,Table1[[#This Row],[FPos]]&lt;=20),1,0)</f>
        <v>0</v>
      </c>
      <c r="JZ284">
        <f>IF(AND(OR(Table1[[#This Row],[Pass Play]]=1,Table1[[#This Row],[Rush Attempts]]=1),Table1[[#This Row],[Dist]]&lt;=Table1[[#This Row],[Gn]]),1,0)</f>
        <v>0</v>
      </c>
      <c r="KA284">
        <f>IF(Table1[[#This Row],[S/End]]&lt;&gt;"",1,0)</f>
        <v>0</v>
      </c>
      <c r="KB284">
        <f>IF(Table1[[#This Row],[S/End]]="TD",1,0)</f>
        <v>0</v>
      </c>
      <c r="KC284">
        <f>IF(Table1[[#This Row],[S/End]]="FGGD",1,0)</f>
        <v>0</v>
      </c>
      <c r="KD284">
        <f>IF(AND(OR(Table1[[#This Row],[Pass Play]]=1,Table1[[#This Row],[Rush Attempts]]=1),Table1[[#This Row],[Gn]]&lt;0),1,0)</f>
        <v>0</v>
      </c>
      <c r="KE284" s="375">
        <f>IF(AND(Table1[[#This Row],[pff_DRVENDPSN]]=3,Table1[[#This Row],[pff_DRVENDEVENT]]="PUNT"),1,0)</f>
        <v>0</v>
      </c>
    </row>
    <row r="285" spans="1:291" hidden="1">
      <c r="A285">
        <v>33</v>
      </c>
      <c r="B285">
        <v>2105</v>
      </c>
      <c r="C285" t="s">
        <v>14479</v>
      </c>
      <c r="D285">
        <v>2</v>
      </c>
      <c r="E285">
        <v>1</v>
      </c>
      <c r="F285">
        <v>15</v>
      </c>
      <c r="G285">
        <v>0</v>
      </c>
      <c r="H285">
        <v>43</v>
      </c>
      <c r="J285" t="s">
        <v>298</v>
      </c>
      <c r="K285">
        <v>11</v>
      </c>
      <c r="L285" t="s">
        <v>471</v>
      </c>
      <c r="M285" t="s">
        <v>6202</v>
      </c>
      <c r="N285" t="s">
        <v>319</v>
      </c>
      <c r="P285" t="s">
        <v>6203</v>
      </c>
      <c r="W285" t="s">
        <v>253</v>
      </c>
      <c r="X285" t="s">
        <v>6204</v>
      </c>
      <c r="Y285" t="s">
        <v>6205</v>
      </c>
      <c r="Z285" t="s">
        <v>6206</v>
      </c>
      <c r="AB285" t="s">
        <v>325</v>
      </c>
      <c r="AC285" t="s">
        <v>326</v>
      </c>
      <c r="AK285" t="s">
        <v>756</v>
      </c>
      <c r="AP285">
        <v>7</v>
      </c>
      <c r="BJ285" t="s">
        <v>261</v>
      </c>
      <c r="BQ285">
        <f t="shared" si="12"/>
        <v>2</v>
      </c>
      <c r="BR285">
        <f t="shared" si="13"/>
        <v>0</v>
      </c>
      <c r="BT285" t="s">
        <v>5525</v>
      </c>
      <c r="BV285">
        <v>10</v>
      </c>
      <c r="BX285">
        <v>1</v>
      </c>
      <c r="BY285" t="s">
        <v>6207</v>
      </c>
      <c r="BZ285" t="s">
        <v>459</v>
      </c>
      <c r="CA285">
        <v>0</v>
      </c>
      <c r="CD285" s="3">
        <v>0.27013888888888887</v>
      </c>
      <c r="CE285" t="s">
        <v>294</v>
      </c>
      <c r="CF285" t="s">
        <v>6208</v>
      </c>
      <c r="CG285">
        <v>8</v>
      </c>
      <c r="CI285" t="s">
        <v>331</v>
      </c>
      <c r="CJ285">
        <v>0</v>
      </c>
      <c r="CK285" t="s">
        <v>6209</v>
      </c>
      <c r="CL285" s="4">
        <v>38414</v>
      </c>
      <c r="CM285" t="s">
        <v>6210</v>
      </c>
      <c r="CN285" t="s">
        <v>6211</v>
      </c>
      <c r="CO285">
        <v>10</v>
      </c>
      <c r="CP285" t="s">
        <v>6212</v>
      </c>
      <c r="CQ285" t="s">
        <v>282</v>
      </c>
      <c r="CR285" t="s">
        <v>5525</v>
      </c>
      <c r="CU285" t="s">
        <v>6213</v>
      </c>
      <c r="CW285">
        <v>0</v>
      </c>
      <c r="CY285">
        <v>9</v>
      </c>
      <c r="CZ285" t="s">
        <v>1242</v>
      </c>
      <c r="DA285">
        <v>12</v>
      </c>
      <c r="DB285">
        <v>19</v>
      </c>
      <c r="DC285" t="s">
        <v>1609</v>
      </c>
      <c r="DD285">
        <v>-25</v>
      </c>
      <c r="DK285">
        <v>0</v>
      </c>
      <c r="DL285" s="4">
        <v>44470</v>
      </c>
      <c r="DM285">
        <v>20248</v>
      </c>
      <c r="DN285">
        <v>2021</v>
      </c>
      <c r="DO285">
        <v>0</v>
      </c>
      <c r="DQ285">
        <v>79809</v>
      </c>
      <c r="DR285">
        <v>64</v>
      </c>
      <c r="DU285" t="s">
        <v>294</v>
      </c>
      <c r="DV285" t="s">
        <v>294</v>
      </c>
      <c r="DW285" t="s">
        <v>5822</v>
      </c>
      <c r="DX285">
        <v>7</v>
      </c>
      <c r="DY285" t="s">
        <v>275</v>
      </c>
      <c r="EA285" t="s">
        <v>6214</v>
      </c>
      <c r="EB285" t="s">
        <v>6215</v>
      </c>
      <c r="EE285">
        <v>0</v>
      </c>
      <c r="EF285" t="s">
        <v>700</v>
      </c>
      <c r="EG285" t="s">
        <v>701</v>
      </c>
      <c r="EH285">
        <v>0</v>
      </c>
      <c r="EI285" t="s">
        <v>702</v>
      </c>
      <c r="EJ285" t="s">
        <v>340</v>
      </c>
      <c r="EK285" t="s">
        <v>6216</v>
      </c>
      <c r="EL285" t="s">
        <v>6217</v>
      </c>
      <c r="EM285" t="s">
        <v>6218</v>
      </c>
      <c r="EN285" t="s">
        <v>1982</v>
      </c>
      <c r="EO285" t="s">
        <v>269</v>
      </c>
      <c r="EP285" t="s">
        <v>427</v>
      </c>
      <c r="EQ285">
        <v>0</v>
      </c>
      <c r="ER285" t="s">
        <v>491</v>
      </c>
      <c r="ET285" t="s">
        <v>6219</v>
      </c>
      <c r="EU285">
        <v>0</v>
      </c>
      <c r="EV285" t="s">
        <v>679</v>
      </c>
      <c r="EW285" t="s">
        <v>349</v>
      </c>
      <c r="FC285" t="s">
        <v>6220</v>
      </c>
      <c r="FE285">
        <v>0</v>
      </c>
      <c r="FF285">
        <v>3</v>
      </c>
      <c r="FJ285" t="s">
        <v>6221</v>
      </c>
      <c r="FK285" t="s">
        <v>6222</v>
      </c>
      <c r="FL285">
        <v>0</v>
      </c>
      <c r="FN285">
        <v>0</v>
      </c>
      <c r="FO285" t="s">
        <v>6223</v>
      </c>
      <c r="FP285" t="s">
        <v>1541</v>
      </c>
      <c r="FQ285">
        <v>0</v>
      </c>
      <c r="FS285" t="s">
        <v>354</v>
      </c>
      <c r="FY285">
        <v>0</v>
      </c>
      <c r="GA285">
        <v>7.1</v>
      </c>
      <c r="GB285">
        <v>-3</v>
      </c>
      <c r="GC285">
        <v>0</v>
      </c>
      <c r="GE285" t="s">
        <v>355</v>
      </c>
      <c r="GF285">
        <v>1</v>
      </c>
      <c r="GH285">
        <v>1.9</v>
      </c>
      <c r="GI285">
        <v>3.3</v>
      </c>
      <c r="GJ285">
        <v>0</v>
      </c>
      <c r="GK285">
        <v>0</v>
      </c>
      <c r="GL285" t="s">
        <v>6224</v>
      </c>
      <c r="GM285" t="s">
        <v>6225</v>
      </c>
      <c r="GQ285" t="s">
        <v>1403</v>
      </c>
      <c r="HA285" t="s">
        <v>6199</v>
      </c>
      <c r="HB285" t="s">
        <v>6214</v>
      </c>
      <c r="HC285" t="s">
        <v>313</v>
      </c>
      <c r="HD285" t="s">
        <v>313</v>
      </c>
      <c r="HE285" t="s">
        <v>1541</v>
      </c>
      <c r="HF285">
        <v>0</v>
      </c>
      <c r="HG285">
        <v>11</v>
      </c>
      <c r="HH285">
        <v>7</v>
      </c>
      <c r="HI285" t="s">
        <v>275</v>
      </c>
      <c r="HL285" t="s">
        <v>4564</v>
      </c>
      <c r="HO285" t="s">
        <v>6226</v>
      </c>
      <c r="HP285" t="s">
        <v>6227</v>
      </c>
      <c r="HQ285" t="s">
        <v>6228</v>
      </c>
      <c r="HR285" t="s">
        <v>6229</v>
      </c>
      <c r="HW285">
        <v>43</v>
      </c>
      <c r="HX285">
        <v>4057528</v>
      </c>
      <c r="HY285" t="s">
        <v>5822</v>
      </c>
      <c r="HZ285">
        <v>4057503</v>
      </c>
      <c r="IC285">
        <v>0</v>
      </c>
      <c r="ID285">
        <v>1</v>
      </c>
      <c r="IM285">
        <v>59</v>
      </c>
      <c r="IU285">
        <v>5</v>
      </c>
      <c r="IV285">
        <f>IF(AND(Table1[[#This Row],[R/P]]="P",Table1[[#This Row],[PaRes]]&lt;&gt;"SCRBL",Table1[[#This Row],[PaRes]]&lt;&gt;"RUN",Table1[[#This Row],[Penalty]]&lt;&gt;1),1,0)</f>
        <v>1</v>
      </c>
      <c r="IW285">
        <f>IF(AND(Table1[[#This Row],[Pass Play]]=1,Table1[[#This Row],[PaRes]]&lt;&gt;"SAC"),1,0)</f>
        <v>1</v>
      </c>
      <c r="IX285">
        <f>IF(Table1[[#This Row],[PaRes]]="COM",1,0)</f>
        <v>0</v>
      </c>
      <c r="IY285">
        <f>IF(Table1[[#This Row],[Pass Play]]=1,Table1[[#This Row],[Gn]],0)</f>
        <v>0</v>
      </c>
      <c r="IZ285">
        <f>IF(AND(Table1[[#This Row],[Pass Play]]=1,Table1[[#This Row],[EFF]]="Y"),1,0)</f>
        <v>0</v>
      </c>
      <c r="JA285">
        <f>IF(AND(Table1[[#This Row],[Pass Play]]=1,Table1[[#This Row],[EFF]]="Y"),Table1[[#This Row],[Gn]],0)</f>
        <v>0</v>
      </c>
      <c r="JB285">
        <f>IF(AND(Table1[[#This Row],[Pass Play]]=1,Table1[[#This Row],[Gn]]&gt;=15),1,0)</f>
        <v>0</v>
      </c>
      <c r="JC285">
        <f>IF(AND(Table1[[#This Row],[Pass Play]]=1,Table1[[#This Row],[Big Play Passes]]=1),Table1[[#This Row],[Gn]],0)</f>
        <v>0</v>
      </c>
      <c r="JD285">
        <f>IF(AND(OR(Table1[[#This Row],[R/P]]="R",Table1[[#This Row],[PaRes]]="SCRBL",Table1[[#This Row],[PaRes]]="RUN"),Table1[[#This Row],[Penalty]]&lt;&gt;1),1,0)</f>
        <v>0</v>
      </c>
      <c r="JE285">
        <f>IF(Table1[[#This Row],[Rush Attempts]]=1,Table1[[#This Row],[Gn]],0)</f>
        <v>0</v>
      </c>
      <c r="JF285">
        <f>IF(AND(Table1[[#This Row],[Rush Attempts]]=1,Table1[[#This Row],[EFF]]="Y"),1,0)</f>
        <v>0</v>
      </c>
      <c r="JG285">
        <f>IF(AND(Table1[[#This Row],[Rush Attempts]]=1,Table1[[#This Row],[EFF]]="Y"),Table1[[#This Row],[Gn]],0)</f>
        <v>0</v>
      </c>
      <c r="JH285">
        <f>IF(AND(Table1[[#This Row],[Rush Attempts]]=1,Table1[[#This Row],[Gn]]&gt;=10),1,0)</f>
        <v>0</v>
      </c>
      <c r="JI285">
        <f>IF(AND(Table1[[#This Row],[Rush Attempts]]=1,Table1[[#This Row],[Big Play Run]]=1),Table1[[#This Row],[Gn]],0)</f>
        <v>0</v>
      </c>
      <c r="JJ285">
        <f>IF(Table1[[#This Row],[PaRes]]="SAC",1,0)</f>
        <v>0</v>
      </c>
      <c r="JK285">
        <f>IF(Table1[[#This Row],[Sacks]]=1,Table1[[#This Row],[Gn]],0)</f>
        <v>0</v>
      </c>
      <c r="JL285">
        <f>IF(Table1[[#This Row],[PaRes]]="INT",1,0)</f>
        <v>0</v>
      </c>
      <c r="JM285">
        <f>IF(Table1[[#This Row],[pff_PENALTY]]&lt;&gt;"",1,0)</f>
        <v>0</v>
      </c>
      <c r="JN285">
        <f>Table1[[#This Row],[pff_PENYARDS]]</f>
        <v>0</v>
      </c>
      <c r="JO285">
        <f>IF(Table1[[#This Row],[S/End]]="TD",1,0)</f>
        <v>0</v>
      </c>
      <c r="JP285">
        <f>IF(OR(Table1[[#This Row],[S/End]]="FGGD"),1,0)</f>
        <v>0</v>
      </c>
      <c r="JQ285">
        <f>IF(OR(Table1[[#This Row],[S/End]]="FUM",Table1[[#This Row],[S/End]]="INT"),1,0)</f>
        <v>0</v>
      </c>
      <c r="JR285">
        <f>IF(AND(Table1[[#This Row],[Touchdown]]=1,Table1[[#This Row],[Pass Play]]=1),1,0)</f>
        <v>0</v>
      </c>
      <c r="JS285">
        <f t="shared" si="14"/>
        <v>0</v>
      </c>
      <c r="JT285">
        <f>IF(AND(OR(Table1[[#This Row],[Pass Play]]=1,Table1[[#This Row],[Rush Attempts]]=1),Table1[[#This Row],[Dn]]=3),1,0)</f>
        <v>0</v>
      </c>
      <c r="JU285">
        <f>IF(AND(Table1[[#This Row],[3rd down attempt]]=1,Table1[[#This Row],[EFF]]="Y"),1,0)</f>
        <v>0</v>
      </c>
      <c r="JV285">
        <f>IF(AND(Table1[[#This Row],[3rd down attempt]]=1,Table1[[#This Row],[Dist]]&gt;=7),1,0)</f>
        <v>0</v>
      </c>
      <c r="JW285">
        <f>IF(AND(OR(Table1[[#This Row],[Pass Play]]=1,Table1[[#This Row],[Rush Attempts]]=1),Table1[[#This Row],[Dn]]=4),1,0)</f>
        <v>0</v>
      </c>
      <c r="JX285">
        <f>IF(AND(Table1[[#This Row],[4th down attempt]]=1,Table1[[#This Row],[EFF]]="Y"),1,0)</f>
        <v>0</v>
      </c>
      <c r="JY285">
        <f>IF(AND(OR(Table1[[#This Row],[Pass Play]]=1,Table1[[#This Row],[Rush Attempts]]=1),Table1[[#This Row],[FPos]]&gt;=0,Table1[[#This Row],[FPos]]&lt;=20),1,0)</f>
        <v>0</v>
      </c>
      <c r="JZ285">
        <f>IF(AND(OR(Table1[[#This Row],[Pass Play]]=1,Table1[[#This Row],[Rush Attempts]]=1),Table1[[#This Row],[Dist]]&lt;=Table1[[#This Row],[Gn]]),1,0)</f>
        <v>0</v>
      </c>
      <c r="KA285">
        <f>IF(Table1[[#This Row],[S/End]]&lt;&gt;"",1,0)</f>
        <v>0</v>
      </c>
      <c r="KB285">
        <f>IF(Table1[[#This Row],[S/End]]="TD",1,0)</f>
        <v>0</v>
      </c>
      <c r="KC285">
        <f>IF(Table1[[#This Row],[S/End]]="FGGD",1,0)</f>
        <v>0</v>
      </c>
      <c r="KD285">
        <f>IF(AND(OR(Table1[[#This Row],[Pass Play]]=1,Table1[[#This Row],[Rush Attempts]]=1),Table1[[#This Row],[Gn]]&lt;0),1,0)</f>
        <v>0</v>
      </c>
      <c r="KE285" s="375">
        <f>IF(AND(Table1[[#This Row],[pff_DRVENDPSN]]=3,Table1[[#This Row],[pff_DRVENDEVENT]]="PUNT"),1,0)</f>
        <v>0</v>
      </c>
    </row>
    <row r="286" spans="1:291" hidden="1">
      <c r="A286">
        <v>34</v>
      </c>
      <c r="B286">
        <v>2105</v>
      </c>
      <c r="C286" t="s">
        <v>14479</v>
      </c>
      <c r="D286">
        <v>2</v>
      </c>
      <c r="E286">
        <v>2</v>
      </c>
      <c r="F286">
        <v>15</v>
      </c>
      <c r="G286">
        <v>4</v>
      </c>
      <c r="H286">
        <v>43</v>
      </c>
      <c r="J286" t="s">
        <v>298</v>
      </c>
      <c r="K286">
        <v>11</v>
      </c>
      <c r="L286">
        <v>11</v>
      </c>
      <c r="M286" t="s">
        <v>407</v>
      </c>
      <c r="N286" t="s">
        <v>408</v>
      </c>
      <c r="P286" t="s">
        <v>409</v>
      </c>
      <c r="W286" t="s">
        <v>253</v>
      </c>
      <c r="X286" t="s">
        <v>5970</v>
      </c>
      <c r="Y286" t="s">
        <v>6168</v>
      </c>
      <c r="Z286" t="s">
        <v>5971</v>
      </c>
      <c r="AB286" t="s">
        <v>325</v>
      </c>
      <c r="AC286" t="s">
        <v>326</v>
      </c>
      <c r="AJ286">
        <v>85</v>
      </c>
      <c r="AK286" t="s">
        <v>327</v>
      </c>
      <c r="AP286">
        <v>7</v>
      </c>
      <c r="BJ286" t="s">
        <v>261</v>
      </c>
      <c r="BQ286">
        <f t="shared" si="12"/>
        <v>2</v>
      </c>
      <c r="BR286">
        <f t="shared" si="13"/>
        <v>0</v>
      </c>
      <c r="BT286" t="s">
        <v>5525</v>
      </c>
      <c r="BV286">
        <v>10</v>
      </c>
      <c r="BX286">
        <v>0</v>
      </c>
      <c r="BY286" t="s">
        <v>6231</v>
      </c>
      <c r="CA286">
        <v>1</v>
      </c>
      <c r="CD286" s="3">
        <v>0.26666666666666666</v>
      </c>
      <c r="CE286" t="s">
        <v>274</v>
      </c>
      <c r="CF286" t="s">
        <v>6232</v>
      </c>
      <c r="CG286">
        <v>7</v>
      </c>
      <c r="CI286" t="s">
        <v>331</v>
      </c>
      <c r="CJ286">
        <v>0</v>
      </c>
      <c r="CK286" t="s">
        <v>6233</v>
      </c>
      <c r="CL286" s="4">
        <v>38414</v>
      </c>
      <c r="CM286" t="s">
        <v>6234</v>
      </c>
      <c r="CN286" t="s">
        <v>6235</v>
      </c>
      <c r="CO286">
        <v>10</v>
      </c>
      <c r="CQ286" t="s">
        <v>282</v>
      </c>
      <c r="CR286" t="s">
        <v>5525</v>
      </c>
      <c r="CU286" t="s">
        <v>6236</v>
      </c>
      <c r="CW286">
        <v>0</v>
      </c>
      <c r="CY286">
        <v>10</v>
      </c>
      <c r="CZ286" t="s">
        <v>1242</v>
      </c>
      <c r="DA286">
        <v>12</v>
      </c>
      <c r="DB286">
        <v>19</v>
      </c>
      <c r="DC286" t="s">
        <v>1609</v>
      </c>
      <c r="DD286">
        <v>-25</v>
      </c>
      <c r="DF286" t="s">
        <v>5722</v>
      </c>
      <c r="DK286">
        <v>4</v>
      </c>
      <c r="DL286" s="4">
        <v>44470</v>
      </c>
      <c r="DM286">
        <v>20248</v>
      </c>
      <c r="DN286">
        <v>2021</v>
      </c>
      <c r="DO286">
        <v>0</v>
      </c>
      <c r="DQ286">
        <v>79809</v>
      </c>
      <c r="DR286">
        <v>65</v>
      </c>
      <c r="DU286" t="s">
        <v>294</v>
      </c>
      <c r="DV286" t="s">
        <v>294</v>
      </c>
      <c r="DX286">
        <v>7</v>
      </c>
      <c r="DY286" t="s">
        <v>275</v>
      </c>
      <c r="EE286">
        <v>0</v>
      </c>
      <c r="EF286" t="s">
        <v>421</v>
      </c>
      <c r="EG286" t="s">
        <v>422</v>
      </c>
      <c r="EH286">
        <v>0</v>
      </c>
      <c r="EJ286" t="s">
        <v>340</v>
      </c>
      <c r="EK286" t="s">
        <v>6237</v>
      </c>
      <c r="EL286" t="s">
        <v>6238</v>
      </c>
      <c r="EM286" t="s">
        <v>6239</v>
      </c>
      <c r="EN286" t="s">
        <v>387</v>
      </c>
      <c r="EO286" t="s">
        <v>269</v>
      </c>
      <c r="EP286" t="s">
        <v>427</v>
      </c>
      <c r="EQ286">
        <v>0</v>
      </c>
      <c r="ER286" t="s">
        <v>491</v>
      </c>
      <c r="ET286" t="s">
        <v>6240</v>
      </c>
      <c r="EU286">
        <v>4</v>
      </c>
      <c r="EV286" t="s">
        <v>348</v>
      </c>
      <c r="EW286" t="s">
        <v>349</v>
      </c>
      <c r="EX286" t="s">
        <v>2977</v>
      </c>
      <c r="EY286" t="s">
        <v>1982</v>
      </c>
      <c r="FB286" t="s">
        <v>4519</v>
      </c>
      <c r="FC286" t="s">
        <v>6241</v>
      </c>
      <c r="FE286">
        <v>0</v>
      </c>
      <c r="FF286">
        <v>2</v>
      </c>
      <c r="FJ286" t="s">
        <v>6242</v>
      </c>
      <c r="FL286">
        <v>0</v>
      </c>
      <c r="FN286">
        <v>0</v>
      </c>
      <c r="FQ286">
        <v>0</v>
      </c>
      <c r="FS286" t="s">
        <v>395</v>
      </c>
      <c r="FV286" t="s">
        <v>396</v>
      </c>
      <c r="FY286">
        <v>0</v>
      </c>
      <c r="GA286">
        <v>7.1</v>
      </c>
      <c r="GB286">
        <v>-3</v>
      </c>
      <c r="GC286">
        <v>0</v>
      </c>
      <c r="GE286" t="s">
        <v>355</v>
      </c>
      <c r="GF286">
        <v>1</v>
      </c>
      <c r="GG286" t="s">
        <v>274</v>
      </c>
      <c r="GI286">
        <v>1.8</v>
      </c>
      <c r="GJ286">
        <v>0</v>
      </c>
      <c r="GK286">
        <v>0</v>
      </c>
      <c r="GM286" t="s">
        <v>6243</v>
      </c>
      <c r="GN286">
        <v>0</v>
      </c>
      <c r="GO286">
        <v>0</v>
      </c>
      <c r="GP286">
        <v>4</v>
      </c>
      <c r="GR286">
        <v>32</v>
      </c>
      <c r="HA286" t="s">
        <v>6244</v>
      </c>
      <c r="HC286" t="s">
        <v>294</v>
      </c>
      <c r="HD286" t="s">
        <v>313</v>
      </c>
      <c r="HF286">
        <v>0</v>
      </c>
      <c r="HG286">
        <v>11</v>
      </c>
      <c r="HH286">
        <v>7</v>
      </c>
      <c r="HI286" t="s">
        <v>275</v>
      </c>
      <c r="HL286">
        <v>1</v>
      </c>
      <c r="HM286" t="s">
        <v>5722</v>
      </c>
      <c r="HO286" t="s">
        <v>6245</v>
      </c>
      <c r="HP286" t="s">
        <v>6246</v>
      </c>
      <c r="HQ286" t="s">
        <v>6004</v>
      </c>
      <c r="HR286" t="s">
        <v>6247</v>
      </c>
      <c r="HT286" t="s">
        <v>6248</v>
      </c>
      <c r="HW286">
        <v>39</v>
      </c>
      <c r="HX286">
        <v>4057553</v>
      </c>
      <c r="HY286" t="s">
        <v>5722</v>
      </c>
      <c r="HZ286">
        <v>4057528</v>
      </c>
      <c r="IC286">
        <v>0</v>
      </c>
      <c r="ID286">
        <v>0</v>
      </c>
      <c r="IM286">
        <v>60</v>
      </c>
      <c r="IO286" t="s">
        <v>5722</v>
      </c>
      <c r="IQ286" t="s">
        <v>5722</v>
      </c>
      <c r="IU286">
        <v>5</v>
      </c>
      <c r="IV286">
        <f>IF(AND(Table1[[#This Row],[R/P]]="P",Table1[[#This Row],[PaRes]]&lt;&gt;"SCRBL",Table1[[#This Row],[PaRes]]&lt;&gt;"RUN",Table1[[#This Row],[Penalty]]&lt;&gt;1),1,0)</f>
        <v>1</v>
      </c>
      <c r="IW286">
        <f>IF(AND(Table1[[#This Row],[Pass Play]]=1,Table1[[#This Row],[PaRes]]&lt;&gt;"SAC"),1,0)</f>
        <v>1</v>
      </c>
      <c r="IX286">
        <f>IF(Table1[[#This Row],[PaRes]]="COM",1,0)</f>
        <v>1</v>
      </c>
      <c r="IY286">
        <f>IF(Table1[[#This Row],[Pass Play]]=1,Table1[[#This Row],[Gn]],0)</f>
        <v>4</v>
      </c>
      <c r="IZ286">
        <f>IF(AND(Table1[[#This Row],[Pass Play]]=1,Table1[[#This Row],[EFF]]="Y"),1,0)</f>
        <v>0</v>
      </c>
      <c r="JA286">
        <f>IF(AND(Table1[[#This Row],[Pass Play]]=1,Table1[[#This Row],[EFF]]="Y"),Table1[[#This Row],[Gn]],0)</f>
        <v>0</v>
      </c>
      <c r="JB286">
        <f>IF(AND(Table1[[#This Row],[Pass Play]]=1,Table1[[#This Row],[Gn]]&gt;=15),1,0)</f>
        <v>0</v>
      </c>
      <c r="JC286">
        <f>IF(AND(Table1[[#This Row],[Pass Play]]=1,Table1[[#This Row],[Big Play Passes]]=1),Table1[[#This Row],[Gn]],0)</f>
        <v>0</v>
      </c>
      <c r="JD286">
        <f>IF(AND(OR(Table1[[#This Row],[R/P]]="R",Table1[[#This Row],[PaRes]]="SCRBL",Table1[[#This Row],[PaRes]]="RUN"),Table1[[#This Row],[Penalty]]&lt;&gt;1),1,0)</f>
        <v>0</v>
      </c>
      <c r="JE286">
        <f>IF(Table1[[#This Row],[Rush Attempts]]=1,Table1[[#This Row],[Gn]],0)</f>
        <v>0</v>
      </c>
      <c r="JF286">
        <f>IF(AND(Table1[[#This Row],[Rush Attempts]]=1,Table1[[#This Row],[EFF]]="Y"),1,0)</f>
        <v>0</v>
      </c>
      <c r="JG286">
        <f>IF(AND(Table1[[#This Row],[Rush Attempts]]=1,Table1[[#This Row],[EFF]]="Y"),Table1[[#This Row],[Gn]],0)</f>
        <v>0</v>
      </c>
      <c r="JH286">
        <f>IF(AND(Table1[[#This Row],[Rush Attempts]]=1,Table1[[#This Row],[Gn]]&gt;=10),1,0)</f>
        <v>0</v>
      </c>
      <c r="JI286">
        <f>IF(AND(Table1[[#This Row],[Rush Attempts]]=1,Table1[[#This Row],[Big Play Run]]=1),Table1[[#This Row],[Gn]],0)</f>
        <v>0</v>
      </c>
      <c r="JJ286">
        <f>IF(Table1[[#This Row],[PaRes]]="SAC",1,0)</f>
        <v>0</v>
      </c>
      <c r="JK286">
        <f>IF(Table1[[#This Row],[Sacks]]=1,Table1[[#This Row],[Gn]],0)</f>
        <v>0</v>
      </c>
      <c r="JL286">
        <f>IF(Table1[[#This Row],[PaRes]]="INT",1,0)</f>
        <v>0</v>
      </c>
      <c r="JM286">
        <f>IF(Table1[[#This Row],[pff_PENALTY]]&lt;&gt;"",1,0)</f>
        <v>0</v>
      </c>
      <c r="JN286">
        <f>Table1[[#This Row],[pff_PENYARDS]]</f>
        <v>0</v>
      </c>
      <c r="JO286">
        <f>IF(Table1[[#This Row],[S/End]]="TD",1,0)</f>
        <v>0</v>
      </c>
      <c r="JP286">
        <f>IF(OR(Table1[[#This Row],[S/End]]="FGGD"),1,0)</f>
        <v>0</v>
      </c>
      <c r="JQ286">
        <f>IF(OR(Table1[[#This Row],[S/End]]="FUM",Table1[[#This Row],[S/End]]="INT"),1,0)</f>
        <v>0</v>
      </c>
      <c r="JR286">
        <f>IF(AND(Table1[[#This Row],[Touchdown]]=1,Table1[[#This Row],[Pass Play]]=1),1,0)</f>
        <v>0</v>
      </c>
      <c r="JS286">
        <f t="shared" si="14"/>
        <v>0</v>
      </c>
      <c r="JT286">
        <f>IF(AND(OR(Table1[[#This Row],[Pass Play]]=1,Table1[[#This Row],[Rush Attempts]]=1),Table1[[#This Row],[Dn]]=3),1,0)</f>
        <v>0</v>
      </c>
      <c r="JU286">
        <f>IF(AND(Table1[[#This Row],[3rd down attempt]]=1,Table1[[#This Row],[EFF]]="Y"),1,0)</f>
        <v>0</v>
      </c>
      <c r="JV286">
        <f>IF(AND(Table1[[#This Row],[3rd down attempt]]=1,Table1[[#This Row],[Dist]]&gt;=7),1,0)</f>
        <v>0</v>
      </c>
      <c r="JW286">
        <f>IF(AND(OR(Table1[[#This Row],[Pass Play]]=1,Table1[[#This Row],[Rush Attempts]]=1),Table1[[#This Row],[Dn]]=4),1,0)</f>
        <v>0</v>
      </c>
      <c r="JX286">
        <f>IF(AND(Table1[[#This Row],[4th down attempt]]=1,Table1[[#This Row],[EFF]]="Y"),1,0)</f>
        <v>0</v>
      </c>
      <c r="JY286">
        <f>IF(AND(OR(Table1[[#This Row],[Pass Play]]=1,Table1[[#This Row],[Rush Attempts]]=1),Table1[[#This Row],[FPos]]&gt;=0,Table1[[#This Row],[FPos]]&lt;=20),1,0)</f>
        <v>0</v>
      </c>
      <c r="JZ286">
        <f>IF(AND(OR(Table1[[#This Row],[Pass Play]]=1,Table1[[#This Row],[Rush Attempts]]=1),Table1[[#This Row],[Dist]]&lt;=Table1[[#This Row],[Gn]]),1,0)</f>
        <v>0</v>
      </c>
      <c r="KA286">
        <f>IF(Table1[[#This Row],[S/End]]&lt;&gt;"",1,0)</f>
        <v>0</v>
      </c>
      <c r="KB286">
        <f>IF(Table1[[#This Row],[S/End]]="TD",1,0)</f>
        <v>0</v>
      </c>
      <c r="KC286">
        <f>IF(Table1[[#This Row],[S/End]]="FGGD",1,0)</f>
        <v>0</v>
      </c>
      <c r="KD286">
        <f>IF(AND(OR(Table1[[#This Row],[Pass Play]]=1,Table1[[#This Row],[Rush Attempts]]=1),Table1[[#This Row],[Gn]]&lt;0),1,0)</f>
        <v>0</v>
      </c>
      <c r="KE286" s="375">
        <f>IF(AND(Table1[[#This Row],[pff_DRVENDPSN]]=3,Table1[[#This Row],[pff_DRVENDEVENT]]="PUNT"),1,0)</f>
        <v>0</v>
      </c>
    </row>
    <row r="287" spans="1:291" hidden="1">
      <c r="A287">
        <v>35</v>
      </c>
      <c r="B287">
        <v>2105</v>
      </c>
      <c r="C287" t="s">
        <v>14479</v>
      </c>
      <c r="D287">
        <v>2</v>
      </c>
      <c r="E287">
        <v>3</v>
      </c>
      <c r="F287">
        <v>11</v>
      </c>
      <c r="G287">
        <v>12</v>
      </c>
      <c r="H287">
        <v>39</v>
      </c>
      <c r="J287" t="s">
        <v>254</v>
      </c>
      <c r="K287">
        <v>11</v>
      </c>
      <c r="L287" t="s">
        <v>471</v>
      </c>
      <c r="M287" t="s">
        <v>4437</v>
      </c>
      <c r="N287" t="s">
        <v>827</v>
      </c>
      <c r="P287" t="s">
        <v>4438</v>
      </c>
      <c r="W287" t="s">
        <v>257</v>
      </c>
      <c r="X287" t="s">
        <v>6250</v>
      </c>
      <c r="AE287" t="s">
        <v>6251</v>
      </c>
      <c r="AF287" t="s">
        <v>6252</v>
      </c>
      <c r="AG287" t="s">
        <v>6250</v>
      </c>
      <c r="AH287" t="s">
        <v>274</v>
      </c>
      <c r="AJ287">
        <v>22</v>
      </c>
      <c r="AP287">
        <v>7</v>
      </c>
      <c r="AY287">
        <v>3</v>
      </c>
      <c r="BJ287" t="s">
        <v>607</v>
      </c>
      <c r="BQ287">
        <f t="shared" si="12"/>
        <v>0</v>
      </c>
      <c r="BR287">
        <f t="shared" si="13"/>
        <v>3</v>
      </c>
      <c r="BT287" t="s">
        <v>5525</v>
      </c>
      <c r="BV287">
        <v>10</v>
      </c>
      <c r="BX287">
        <v>0</v>
      </c>
      <c r="BY287" t="s">
        <v>6253</v>
      </c>
      <c r="BZ287" t="s">
        <v>2388</v>
      </c>
      <c r="CD287" s="3">
        <v>0.23750000000000002</v>
      </c>
      <c r="CF287" t="s">
        <v>6254</v>
      </c>
      <c r="CJ287">
        <v>0</v>
      </c>
      <c r="CK287" t="s">
        <v>6255</v>
      </c>
      <c r="CL287" s="4">
        <v>38414</v>
      </c>
      <c r="CM287" t="s">
        <v>6256</v>
      </c>
      <c r="CN287" t="s">
        <v>6257</v>
      </c>
      <c r="CO287">
        <v>10</v>
      </c>
      <c r="CP287" t="s">
        <v>6258</v>
      </c>
      <c r="CQ287" t="s">
        <v>282</v>
      </c>
      <c r="CR287" t="s">
        <v>5525</v>
      </c>
      <c r="CU287" t="s">
        <v>6259</v>
      </c>
      <c r="CW287">
        <v>1</v>
      </c>
      <c r="CY287">
        <v>11</v>
      </c>
      <c r="CZ287" t="s">
        <v>1242</v>
      </c>
      <c r="DA287">
        <v>12</v>
      </c>
      <c r="DB287">
        <v>19</v>
      </c>
      <c r="DC287" t="s">
        <v>1609</v>
      </c>
      <c r="DD287">
        <v>-25</v>
      </c>
      <c r="DF287" t="s">
        <v>5532</v>
      </c>
      <c r="DK287">
        <v>-3</v>
      </c>
      <c r="DL287" s="4">
        <v>44470</v>
      </c>
      <c r="DM287">
        <v>20248</v>
      </c>
      <c r="DN287">
        <v>2021</v>
      </c>
      <c r="DO287">
        <v>0</v>
      </c>
      <c r="DQ287">
        <v>79809</v>
      </c>
      <c r="DR287">
        <v>66</v>
      </c>
      <c r="DU287" t="s">
        <v>257</v>
      </c>
      <c r="DV287" t="s">
        <v>274</v>
      </c>
      <c r="DX287">
        <v>7</v>
      </c>
      <c r="DY287" t="s">
        <v>275</v>
      </c>
      <c r="EE287">
        <v>0</v>
      </c>
      <c r="EF287" t="s">
        <v>836</v>
      </c>
      <c r="EG287" t="s">
        <v>675</v>
      </c>
      <c r="EH287">
        <v>0</v>
      </c>
      <c r="EI287" t="s">
        <v>837</v>
      </c>
      <c r="EJ287" t="s">
        <v>340</v>
      </c>
      <c r="EK287" t="s">
        <v>486</v>
      </c>
      <c r="EL287" t="s">
        <v>6260</v>
      </c>
      <c r="EM287" t="s">
        <v>6261</v>
      </c>
      <c r="EN287" t="s">
        <v>6262</v>
      </c>
      <c r="EO287" t="s">
        <v>269</v>
      </c>
      <c r="EP287" t="s">
        <v>490</v>
      </c>
      <c r="EQ287">
        <v>0</v>
      </c>
      <c r="ET287" t="s">
        <v>6263</v>
      </c>
      <c r="FE287">
        <v>0</v>
      </c>
      <c r="FF287">
        <v>3</v>
      </c>
      <c r="FG287" t="s">
        <v>308</v>
      </c>
      <c r="FI287" t="s">
        <v>308</v>
      </c>
      <c r="FJ287" t="s">
        <v>6264</v>
      </c>
      <c r="FL287">
        <v>0</v>
      </c>
      <c r="FN287">
        <v>0</v>
      </c>
      <c r="FQ287">
        <v>0</v>
      </c>
      <c r="FS287" t="s">
        <v>462</v>
      </c>
      <c r="FU287" t="s">
        <v>257</v>
      </c>
      <c r="FV287" t="s">
        <v>777</v>
      </c>
      <c r="FW287" t="s">
        <v>4875</v>
      </c>
      <c r="FY287">
        <v>1</v>
      </c>
      <c r="GA287">
        <v>7.1</v>
      </c>
      <c r="GB287">
        <v>-3</v>
      </c>
      <c r="GC287">
        <v>0</v>
      </c>
      <c r="GE287" t="s">
        <v>355</v>
      </c>
      <c r="GF287">
        <v>0</v>
      </c>
      <c r="GJ287">
        <v>0</v>
      </c>
      <c r="GK287">
        <v>0</v>
      </c>
      <c r="GM287" t="s">
        <v>6265</v>
      </c>
      <c r="GO287">
        <v>1</v>
      </c>
      <c r="HA287" t="s">
        <v>6266</v>
      </c>
      <c r="HC287" t="s">
        <v>313</v>
      </c>
      <c r="HD287" t="s">
        <v>313</v>
      </c>
      <c r="HE287" t="s">
        <v>6267</v>
      </c>
      <c r="HF287">
        <v>0</v>
      </c>
      <c r="HG287">
        <v>11</v>
      </c>
      <c r="HH287">
        <v>7</v>
      </c>
      <c r="HI287" t="s">
        <v>275</v>
      </c>
      <c r="HL287">
        <v>2</v>
      </c>
      <c r="HU287" t="s">
        <v>6268</v>
      </c>
      <c r="HV287">
        <v>-15</v>
      </c>
      <c r="HW287">
        <v>42</v>
      </c>
      <c r="HX287">
        <v>4057589</v>
      </c>
      <c r="HY287" t="s">
        <v>6269</v>
      </c>
      <c r="HZ287">
        <v>4057553</v>
      </c>
      <c r="IC287">
        <v>0</v>
      </c>
      <c r="ID287">
        <v>0</v>
      </c>
      <c r="IM287">
        <v>61</v>
      </c>
      <c r="IQ287" t="s">
        <v>5532</v>
      </c>
      <c r="IU287">
        <v>5</v>
      </c>
      <c r="IV287">
        <f>IF(AND(Table1[[#This Row],[R/P]]="P",Table1[[#This Row],[PaRes]]&lt;&gt;"SCRBL",Table1[[#This Row],[PaRes]]&lt;&gt;"RUN",Table1[[#This Row],[Penalty]]&lt;&gt;1),1,0)</f>
        <v>0</v>
      </c>
      <c r="IW287">
        <f>IF(AND(Table1[[#This Row],[Pass Play]]=1,Table1[[#This Row],[PaRes]]&lt;&gt;"SAC"),1,0)</f>
        <v>0</v>
      </c>
      <c r="IX287">
        <f>IF(Table1[[#This Row],[PaRes]]="COM",1,0)</f>
        <v>0</v>
      </c>
      <c r="IY287">
        <f>IF(Table1[[#This Row],[Pass Play]]=1,Table1[[#This Row],[Gn]],0)</f>
        <v>0</v>
      </c>
      <c r="IZ287">
        <f>IF(AND(Table1[[#This Row],[Pass Play]]=1,Table1[[#This Row],[EFF]]="Y"),1,0)</f>
        <v>0</v>
      </c>
      <c r="JA287">
        <f>IF(AND(Table1[[#This Row],[Pass Play]]=1,Table1[[#This Row],[EFF]]="Y"),Table1[[#This Row],[Gn]],0)</f>
        <v>0</v>
      </c>
      <c r="JB287">
        <f>IF(AND(Table1[[#This Row],[Pass Play]]=1,Table1[[#This Row],[Gn]]&gt;=15),1,0)</f>
        <v>0</v>
      </c>
      <c r="JC287">
        <f>IF(AND(Table1[[#This Row],[Pass Play]]=1,Table1[[#This Row],[Big Play Passes]]=1),Table1[[#This Row],[Gn]],0)</f>
        <v>0</v>
      </c>
      <c r="JD287">
        <f>IF(AND(OR(Table1[[#This Row],[R/P]]="R",Table1[[#This Row],[PaRes]]="SCRBL",Table1[[#This Row],[PaRes]]="RUN"),Table1[[#This Row],[Penalty]]&lt;&gt;1),1,0)</f>
        <v>0</v>
      </c>
      <c r="JE287">
        <f>IF(Table1[[#This Row],[Rush Attempts]]=1,Table1[[#This Row],[Gn]],0)</f>
        <v>0</v>
      </c>
      <c r="JF287">
        <f>IF(AND(Table1[[#This Row],[Rush Attempts]]=1,Table1[[#This Row],[EFF]]="Y"),1,0)</f>
        <v>0</v>
      </c>
      <c r="JG287">
        <f>IF(AND(Table1[[#This Row],[Rush Attempts]]=1,Table1[[#This Row],[EFF]]="Y"),Table1[[#This Row],[Gn]],0)</f>
        <v>0</v>
      </c>
      <c r="JH287">
        <f>IF(AND(Table1[[#This Row],[Rush Attempts]]=1,Table1[[#This Row],[Gn]]&gt;=10),1,0)</f>
        <v>0</v>
      </c>
      <c r="JI287">
        <f>IF(AND(Table1[[#This Row],[Rush Attempts]]=1,Table1[[#This Row],[Big Play Run]]=1),Table1[[#This Row],[Gn]],0)</f>
        <v>0</v>
      </c>
      <c r="JJ287">
        <f>IF(Table1[[#This Row],[PaRes]]="SAC",1,0)</f>
        <v>0</v>
      </c>
      <c r="JK287">
        <f>IF(Table1[[#This Row],[Sacks]]=1,Table1[[#This Row],[Gn]],0)</f>
        <v>0</v>
      </c>
      <c r="JL287">
        <f>IF(Table1[[#This Row],[PaRes]]="INT",1,0)</f>
        <v>0</v>
      </c>
      <c r="JM287">
        <f>IF(Table1[[#This Row],[pff_PENALTY]]&lt;&gt;"",1,0)</f>
        <v>1</v>
      </c>
      <c r="JN287">
        <f>Table1[[#This Row],[pff_PENYARDS]]</f>
        <v>-15</v>
      </c>
      <c r="JO287">
        <f>IF(Table1[[#This Row],[S/End]]="TD",1,0)</f>
        <v>0</v>
      </c>
      <c r="JP287">
        <f>IF(OR(Table1[[#This Row],[S/End]]="FGGD"),1,0)</f>
        <v>0</v>
      </c>
      <c r="JQ287">
        <f>IF(OR(Table1[[#This Row],[S/End]]="FUM",Table1[[#This Row],[S/End]]="INT"),1,0)</f>
        <v>0</v>
      </c>
      <c r="JR287">
        <f>IF(AND(Table1[[#This Row],[Touchdown]]=1,Table1[[#This Row],[Pass Play]]=1),1,0)</f>
        <v>0</v>
      </c>
      <c r="JS287">
        <f t="shared" si="14"/>
        <v>0</v>
      </c>
      <c r="JT287">
        <f>IF(AND(OR(Table1[[#This Row],[Pass Play]]=1,Table1[[#This Row],[Rush Attempts]]=1),Table1[[#This Row],[Dn]]=3),1,0)</f>
        <v>0</v>
      </c>
      <c r="JU287">
        <f>IF(AND(Table1[[#This Row],[3rd down attempt]]=1,Table1[[#This Row],[EFF]]="Y"),1,0)</f>
        <v>0</v>
      </c>
      <c r="JV287">
        <f>IF(AND(Table1[[#This Row],[3rd down attempt]]=1,Table1[[#This Row],[Dist]]&gt;=7),1,0)</f>
        <v>0</v>
      </c>
      <c r="JW287">
        <f>IF(AND(OR(Table1[[#This Row],[Pass Play]]=1,Table1[[#This Row],[Rush Attempts]]=1),Table1[[#This Row],[Dn]]=4),1,0)</f>
        <v>0</v>
      </c>
      <c r="JX287">
        <f>IF(AND(Table1[[#This Row],[4th down attempt]]=1,Table1[[#This Row],[EFF]]="Y"),1,0)</f>
        <v>0</v>
      </c>
      <c r="JY287">
        <f>IF(AND(OR(Table1[[#This Row],[Pass Play]]=1,Table1[[#This Row],[Rush Attempts]]=1),Table1[[#This Row],[FPos]]&gt;=0,Table1[[#This Row],[FPos]]&lt;=20),1,0)</f>
        <v>0</v>
      </c>
      <c r="JZ287">
        <f>IF(AND(OR(Table1[[#This Row],[Pass Play]]=1,Table1[[#This Row],[Rush Attempts]]=1),Table1[[#This Row],[Dist]]&lt;=Table1[[#This Row],[Gn]]),1,0)</f>
        <v>0</v>
      </c>
      <c r="KA287">
        <f>IF(Table1[[#This Row],[S/End]]&lt;&gt;"",1,0)</f>
        <v>0</v>
      </c>
      <c r="KB287">
        <f>IF(Table1[[#This Row],[S/End]]="TD",1,0)</f>
        <v>0</v>
      </c>
      <c r="KC287">
        <f>IF(Table1[[#This Row],[S/End]]="FGGD",1,0)</f>
        <v>0</v>
      </c>
      <c r="KD287">
        <f>IF(AND(OR(Table1[[#This Row],[Pass Play]]=1,Table1[[#This Row],[Rush Attempts]]=1),Table1[[#This Row],[Gn]]&lt;0),1,0)</f>
        <v>0</v>
      </c>
      <c r="KE287" s="375">
        <f>IF(AND(Table1[[#This Row],[pff_DRVENDPSN]]=3,Table1[[#This Row],[pff_DRVENDEVENT]]="PUNT"),1,0)</f>
        <v>0</v>
      </c>
    </row>
    <row r="288" spans="1:291" hidden="1">
      <c r="A288">
        <v>36</v>
      </c>
      <c r="B288">
        <v>2105</v>
      </c>
      <c r="C288" t="s">
        <v>14479</v>
      </c>
      <c r="D288">
        <v>2</v>
      </c>
      <c r="E288">
        <v>1</v>
      </c>
      <c r="F288">
        <v>10</v>
      </c>
      <c r="G288">
        <v>9</v>
      </c>
      <c r="H288">
        <v>42</v>
      </c>
      <c r="J288" t="s">
        <v>254</v>
      </c>
      <c r="K288">
        <v>11</v>
      </c>
      <c r="L288">
        <v>11</v>
      </c>
      <c r="M288" t="s">
        <v>366</v>
      </c>
      <c r="N288" t="s">
        <v>367</v>
      </c>
      <c r="P288" t="s">
        <v>368</v>
      </c>
      <c r="W288" t="s">
        <v>257</v>
      </c>
      <c r="X288" t="s">
        <v>6271</v>
      </c>
      <c r="AE288" t="s">
        <v>2623</v>
      </c>
      <c r="AF288" t="s">
        <v>1601</v>
      </c>
      <c r="AG288" t="s">
        <v>6271</v>
      </c>
      <c r="AH288" t="s">
        <v>257</v>
      </c>
      <c r="AJ288">
        <v>22</v>
      </c>
      <c r="AP288">
        <v>7</v>
      </c>
      <c r="AU288" t="s">
        <v>254</v>
      </c>
      <c r="BJ288" t="s">
        <v>607</v>
      </c>
      <c r="BQ288">
        <f t="shared" si="12"/>
        <v>0</v>
      </c>
      <c r="BR288">
        <f t="shared" si="13"/>
        <v>2</v>
      </c>
      <c r="BT288" t="s">
        <v>5525</v>
      </c>
      <c r="BV288">
        <v>10</v>
      </c>
      <c r="BX288">
        <v>0</v>
      </c>
      <c r="BY288" t="s">
        <v>6272</v>
      </c>
      <c r="CD288" s="3">
        <v>0.22777777777777777</v>
      </c>
      <c r="CF288" t="s">
        <v>6273</v>
      </c>
      <c r="CJ288">
        <v>0</v>
      </c>
      <c r="CK288" t="s">
        <v>6274</v>
      </c>
      <c r="CL288" s="4">
        <v>38414</v>
      </c>
      <c r="CM288" t="s">
        <v>6275</v>
      </c>
      <c r="CN288" t="s">
        <v>6276</v>
      </c>
      <c r="CO288">
        <v>10</v>
      </c>
      <c r="CP288" t="s">
        <v>6277</v>
      </c>
      <c r="CQ288" t="s">
        <v>269</v>
      </c>
      <c r="CR288" t="s">
        <v>5525</v>
      </c>
      <c r="CU288" t="s">
        <v>6278</v>
      </c>
      <c r="CW288">
        <v>0</v>
      </c>
      <c r="CY288">
        <v>12</v>
      </c>
      <c r="CZ288" t="s">
        <v>1242</v>
      </c>
      <c r="DA288">
        <v>12</v>
      </c>
      <c r="DB288">
        <v>19</v>
      </c>
      <c r="DC288" t="s">
        <v>1609</v>
      </c>
      <c r="DD288">
        <v>-25</v>
      </c>
      <c r="DF288" t="s">
        <v>5665</v>
      </c>
      <c r="DK288">
        <v>9</v>
      </c>
      <c r="DL288" s="4">
        <v>44470</v>
      </c>
      <c r="DM288">
        <v>20248</v>
      </c>
      <c r="DN288">
        <v>2021</v>
      </c>
      <c r="DO288">
        <v>0</v>
      </c>
      <c r="DQ288">
        <v>79809</v>
      </c>
      <c r="DR288">
        <v>67</v>
      </c>
      <c r="DU288" t="s">
        <v>257</v>
      </c>
      <c r="DV288" t="s">
        <v>274</v>
      </c>
      <c r="DX288">
        <v>7</v>
      </c>
      <c r="DY288" t="s">
        <v>275</v>
      </c>
      <c r="EE288">
        <v>0</v>
      </c>
      <c r="EF288" t="s">
        <v>1270</v>
      </c>
      <c r="EG288" t="s">
        <v>383</v>
      </c>
      <c r="EH288">
        <v>0</v>
      </c>
      <c r="EJ288" t="s">
        <v>340</v>
      </c>
      <c r="EK288" t="s">
        <v>854</v>
      </c>
      <c r="EL288" t="s">
        <v>6279</v>
      </c>
      <c r="EM288" t="s">
        <v>6280</v>
      </c>
      <c r="EN288" t="s">
        <v>6281</v>
      </c>
      <c r="EO288" t="s">
        <v>282</v>
      </c>
      <c r="EP288" t="s">
        <v>283</v>
      </c>
      <c r="EQ288">
        <v>1</v>
      </c>
      <c r="ET288" t="s">
        <v>6282</v>
      </c>
      <c r="FE288">
        <v>0</v>
      </c>
      <c r="FF288">
        <v>18</v>
      </c>
      <c r="FG288" t="s">
        <v>285</v>
      </c>
      <c r="FI288" t="s">
        <v>285</v>
      </c>
      <c r="FJ288" t="s">
        <v>6283</v>
      </c>
      <c r="FL288">
        <v>0</v>
      </c>
      <c r="FN288">
        <v>0</v>
      </c>
      <c r="FQ288">
        <v>0</v>
      </c>
      <c r="FS288" t="s">
        <v>395</v>
      </c>
      <c r="FU288" t="s">
        <v>257</v>
      </c>
      <c r="FV288" t="s">
        <v>496</v>
      </c>
      <c r="FW288" t="s">
        <v>1700</v>
      </c>
      <c r="FX288" t="s">
        <v>432</v>
      </c>
      <c r="FY288">
        <v>0</v>
      </c>
      <c r="GA288">
        <v>7.1</v>
      </c>
      <c r="GB288">
        <v>-3</v>
      </c>
      <c r="GC288">
        <v>0</v>
      </c>
      <c r="GE288" t="s">
        <v>355</v>
      </c>
      <c r="GF288">
        <v>0</v>
      </c>
      <c r="GG288" t="s">
        <v>257</v>
      </c>
      <c r="GJ288">
        <v>0</v>
      </c>
      <c r="GK288">
        <v>0</v>
      </c>
      <c r="GM288" t="s">
        <v>6284</v>
      </c>
      <c r="GO288">
        <v>3</v>
      </c>
      <c r="HA288" t="s">
        <v>5897</v>
      </c>
      <c r="HC288" t="s">
        <v>313</v>
      </c>
      <c r="HD288" t="s">
        <v>313</v>
      </c>
      <c r="HE288" t="s">
        <v>6285</v>
      </c>
      <c r="HF288">
        <v>0</v>
      </c>
      <c r="HG288">
        <v>11</v>
      </c>
      <c r="HH288">
        <v>7</v>
      </c>
      <c r="HI288" t="s">
        <v>275</v>
      </c>
      <c r="HL288" t="s">
        <v>2040</v>
      </c>
      <c r="HW288">
        <v>33</v>
      </c>
      <c r="HX288">
        <v>4057669</v>
      </c>
      <c r="HY288" t="s">
        <v>6269</v>
      </c>
      <c r="HZ288">
        <v>4057589</v>
      </c>
      <c r="IC288">
        <v>0</v>
      </c>
      <c r="ID288">
        <v>0</v>
      </c>
      <c r="IM288">
        <v>62</v>
      </c>
      <c r="IQ288" t="s">
        <v>5665</v>
      </c>
      <c r="IU288">
        <v>5</v>
      </c>
      <c r="IV288">
        <f>IF(AND(Table1[[#This Row],[R/P]]="P",Table1[[#This Row],[PaRes]]&lt;&gt;"SCRBL",Table1[[#This Row],[PaRes]]&lt;&gt;"RUN",Table1[[#This Row],[Penalty]]&lt;&gt;1),1,0)</f>
        <v>0</v>
      </c>
      <c r="IW288">
        <f>IF(AND(Table1[[#This Row],[Pass Play]]=1,Table1[[#This Row],[PaRes]]&lt;&gt;"SAC"),1,0)</f>
        <v>0</v>
      </c>
      <c r="IX288">
        <f>IF(Table1[[#This Row],[PaRes]]="COM",1,0)</f>
        <v>0</v>
      </c>
      <c r="IY288">
        <f>IF(Table1[[#This Row],[Pass Play]]=1,Table1[[#This Row],[Gn]],0)</f>
        <v>0</v>
      </c>
      <c r="IZ288">
        <f>IF(AND(Table1[[#This Row],[Pass Play]]=1,Table1[[#This Row],[EFF]]="Y"),1,0)</f>
        <v>0</v>
      </c>
      <c r="JA288">
        <f>IF(AND(Table1[[#This Row],[Pass Play]]=1,Table1[[#This Row],[EFF]]="Y"),Table1[[#This Row],[Gn]],0)</f>
        <v>0</v>
      </c>
      <c r="JB288">
        <f>IF(AND(Table1[[#This Row],[Pass Play]]=1,Table1[[#This Row],[Gn]]&gt;=15),1,0)</f>
        <v>0</v>
      </c>
      <c r="JC288">
        <f>IF(AND(Table1[[#This Row],[Pass Play]]=1,Table1[[#This Row],[Big Play Passes]]=1),Table1[[#This Row],[Gn]],0)</f>
        <v>0</v>
      </c>
      <c r="JD288">
        <f>IF(AND(OR(Table1[[#This Row],[R/P]]="R",Table1[[#This Row],[PaRes]]="SCRBL",Table1[[#This Row],[PaRes]]="RUN"),Table1[[#This Row],[Penalty]]&lt;&gt;1),1,0)</f>
        <v>1</v>
      </c>
      <c r="JE288">
        <f>IF(Table1[[#This Row],[Rush Attempts]]=1,Table1[[#This Row],[Gn]],0)</f>
        <v>9</v>
      </c>
      <c r="JF288">
        <f>IF(AND(Table1[[#This Row],[Rush Attempts]]=1,Table1[[#This Row],[EFF]]="Y"),1,0)</f>
        <v>1</v>
      </c>
      <c r="JG288">
        <f>IF(AND(Table1[[#This Row],[Rush Attempts]]=1,Table1[[#This Row],[EFF]]="Y"),Table1[[#This Row],[Gn]],0)</f>
        <v>9</v>
      </c>
      <c r="JH288">
        <f>IF(AND(Table1[[#This Row],[Rush Attempts]]=1,Table1[[#This Row],[Gn]]&gt;=10),1,0)</f>
        <v>0</v>
      </c>
      <c r="JI288">
        <f>IF(AND(Table1[[#This Row],[Rush Attempts]]=1,Table1[[#This Row],[Big Play Run]]=1),Table1[[#This Row],[Gn]],0)</f>
        <v>0</v>
      </c>
      <c r="JJ288">
        <f>IF(Table1[[#This Row],[PaRes]]="SAC",1,0)</f>
        <v>0</v>
      </c>
      <c r="JK288">
        <f>IF(Table1[[#This Row],[Sacks]]=1,Table1[[#This Row],[Gn]],0)</f>
        <v>0</v>
      </c>
      <c r="JL288">
        <f>IF(Table1[[#This Row],[PaRes]]="INT",1,0)</f>
        <v>0</v>
      </c>
      <c r="JM288">
        <f>IF(Table1[[#This Row],[pff_PENALTY]]&lt;&gt;"",1,0)</f>
        <v>0</v>
      </c>
      <c r="JN288">
        <f>Table1[[#This Row],[pff_PENYARDS]]</f>
        <v>0</v>
      </c>
      <c r="JO288">
        <f>IF(Table1[[#This Row],[S/End]]="TD",1,0)</f>
        <v>0</v>
      </c>
      <c r="JP288">
        <f>IF(OR(Table1[[#This Row],[S/End]]="FGGD"),1,0)</f>
        <v>0</v>
      </c>
      <c r="JQ288">
        <f>IF(OR(Table1[[#This Row],[S/End]]="FUM",Table1[[#This Row],[S/End]]="INT"),1,0)</f>
        <v>0</v>
      </c>
      <c r="JR288">
        <f>IF(AND(Table1[[#This Row],[Touchdown]]=1,Table1[[#This Row],[Pass Play]]=1),1,0)</f>
        <v>0</v>
      </c>
      <c r="JS288">
        <f t="shared" si="14"/>
        <v>0</v>
      </c>
      <c r="JT288">
        <f>IF(AND(OR(Table1[[#This Row],[Pass Play]]=1,Table1[[#This Row],[Rush Attempts]]=1),Table1[[#This Row],[Dn]]=3),1,0)</f>
        <v>0</v>
      </c>
      <c r="JU288">
        <f>IF(AND(Table1[[#This Row],[3rd down attempt]]=1,Table1[[#This Row],[EFF]]="Y"),1,0)</f>
        <v>0</v>
      </c>
      <c r="JV288">
        <f>IF(AND(Table1[[#This Row],[3rd down attempt]]=1,Table1[[#This Row],[Dist]]&gt;=7),1,0)</f>
        <v>0</v>
      </c>
      <c r="JW288">
        <f>IF(AND(OR(Table1[[#This Row],[Pass Play]]=1,Table1[[#This Row],[Rush Attempts]]=1),Table1[[#This Row],[Dn]]=4),1,0)</f>
        <v>0</v>
      </c>
      <c r="JX288">
        <f>IF(AND(Table1[[#This Row],[4th down attempt]]=1,Table1[[#This Row],[EFF]]="Y"),1,0)</f>
        <v>0</v>
      </c>
      <c r="JY288">
        <f>IF(AND(OR(Table1[[#This Row],[Pass Play]]=1,Table1[[#This Row],[Rush Attempts]]=1),Table1[[#This Row],[FPos]]&gt;=0,Table1[[#This Row],[FPos]]&lt;=20),1,0)</f>
        <v>0</v>
      </c>
      <c r="JZ288">
        <f>IF(AND(OR(Table1[[#This Row],[Pass Play]]=1,Table1[[#This Row],[Rush Attempts]]=1),Table1[[#This Row],[Dist]]&lt;=Table1[[#This Row],[Gn]]),1,0)</f>
        <v>0</v>
      </c>
      <c r="KA288">
        <f>IF(Table1[[#This Row],[S/End]]&lt;&gt;"",1,0)</f>
        <v>0</v>
      </c>
      <c r="KB288">
        <f>IF(Table1[[#This Row],[S/End]]="TD",1,0)</f>
        <v>0</v>
      </c>
      <c r="KC288">
        <f>IF(Table1[[#This Row],[S/End]]="FGGD",1,0)</f>
        <v>0</v>
      </c>
      <c r="KD288">
        <f>IF(AND(OR(Table1[[#This Row],[Pass Play]]=1,Table1[[#This Row],[Rush Attempts]]=1),Table1[[#This Row],[Gn]]&lt;0),1,0)</f>
        <v>0</v>
      </c>
      <c r="KE288" s="375">
        <f>IF(AND(Table1[[#This Row],[pff_DRVENDPSN]]=3,Table1[[#This Row],[pff_DRVENDEVENT]]="PUNT"),1,0)</f>
        <v>0</v>
      </c>
    </row>
    <row r="289" spans="1:291" hidden="1">
      <c r="A289">
        <v>37</v>
      </c>
      <c r="B289">
        <v>2105</v>
      </c>
      <c r="C289" t="s">
        <v>14479</v>
      </c>
      <c r="D289">
        <v>2</v>
      </c>
      <c r="E289">
        <v>2</v>
      </c>
      <c r="F289">
        <v>1</v>
      </c>
      <c r="G289">
        <v>-1</v>
      </c>
      <c r="H289">
        <v>33</v>
      </c>
      <c r="J289" t="s">
        <v>298</v>
      </c>
      <c r="K289">
        <v>21</v>
      </c>
      <c r="L289" t="s">
        <v>6287</v>
      </c>
      <c r="M289" t="s">
        <v>6288</v>
      </c>
      <c r="N289" t="s">
        <v>440</v>
      </c>
      <c r="P289" t="s">
        <v>2462</v>
      </c>
      <c r="Q289" t="s">
        <v>1067</v>
      </c>
      <c r="R289" t="s">
        <v>1188</v>
      </c>
      <c r="T289" t="s">
        <v>872</v>
      </c>
      <c r="W289" t="s">
        <v>253</v>
      </c>
      <c r="X289" t="s">
        <v>6289</v>
      </c>
      <c r="Y289" t="s">
        <v>874</v>
      </c>
      <c r="Z289" t="s">
        <v>6290</v>
      </c>
      <c r="AB289" t="s">
        <v>876</v>
      </c>
      <c r="AC289" t="s">
        <v>1996</v>
      </c>
      <c r="AJ289">
        <v>4</v>
      </c>
      <c r="AK289" t="s">
        <v>327</v>
      </c>
      <c r="AP289">
        <v>7</v>
      </c>
      <c r="AU289" t="s">
        <v>254</v>
      </c>
      <c r="BJ289" t="s">
        <v>257</v>
      </c>
      <c r="BQ289">
        <f t="shared" si="12"/>
        <v>2</v>
      </c>
      <c r="BR289">
        <f t="shared" si="13"/>
        <v>0</v>
      </c>
      <c r="BT289" t="s">
        <v>5525</v>
      </c>
      <c r="BV289">
        <v>10</v>
      </c>
      <c r="BX289">
        <v>0</v>
      </c>
      <c r="BY289" t="s">
        <v>6291</v>
      </c>
      <c r="CA289">
        <v>1</v>
      </c>
      <c r="CD289" s="3">
        <v>0.21041666666666667</v>
      </c>
      <c r="CE289" t="s">
        <v>274</v>
      </c>
      <c r="CF289" t="s">
        <v>6292</v>
      </c>
      <c r="CG289">
        <v>8</v>
      </c>
      <c r="CI289" t="s">
        <v>331</v>
      </c>
      <c r="CJ289">
        <v>0</v>
      </c>
      <c r="CK289" t="s">
        <v>6293</v>
      </c>
      <c r="CL289" s="4">
        <v>38414</v>
      </c>
      <c r="CM289" t="s">
        <v>6294</v>
      </c>
      <c r="CN289" t="s">
        <v>6295</v>
      </c>
      <c r="CO289">
        <v>10</v>
      </c>
      <c r="CQ289" t="s">
        <v>282</v>
      </c>
      <c r="CR289" t="s">
        <v>5525</v>
      </c>
      <c r="CU289" t="s">
        <v>4355</v>
      </c>
      <c r="CW289">
        <v>0</v>
      </c>
      <c r="CY289">
        <v>13</v>
      </c>
      <c r="CZ289" t="s">
        <v>1242</v>
      </c>
      <c r="DA289">
        <v>12</v>
      </c>
      <c r="DB289">
        <v>19</v>
      </c>
      <c r="DC289" t="s">
        <v>1609</v>
      </c>
      <c r="DD289">
        <v>-25</v>
      </c>
      <c r="DF289" t="s">
        <v>5858</v>
      </c>
      <c r="DK289">
        <v>-1</v>
      </c>
      <c r="DL289" s="4">
        <v>44470</v>
      </c>
      <c r="DM289">
        <v>20248</v>
      </c>
      <c r="DN289">
        <v>2021</v>
      </c>
      <c r="DO289">
        <v>0</v>
      </c>
      <c r="DQ289">
        <v>79809</v>
      </c>
      <c r="DR289">
        <v>68</v>
      </c>
      <c r="DU289" t="s">
        <v>257</v>
      </c>
      <c r="DV289" t="s">
        <v>274</v>
      </c>
      <c r="DX289">
        <v>7</v>
      </c>
      <c r="DY289" t="s">
        <v>275</v>
      </c>
      <c r="EE289">
        <v>0</v>
      </c>
      <c r="EF289" t="s">
        <v>6296</v>
      </c>
      <c r="EG289" t="s">
        <v>383</v>
      </c>
      <c r="EH289">
        <v>1</v>
      </c>
      <c r="EJ289" t="s">
        <v>454</v>
      </c>
      <c r="EK289" t="s">
        <v>6297</v>
      </c>
      <c r="EL289" t="s">
        <v>6298</v>
      </c>
      <c r="EM289" t="s">
        <v>6299</v>
      </c>
      <c r="EN289" t="s">
        <v>6300</v>
      </c>
      <c r="EO289" t="s">
        <v>269</v>
      </c>
      <c r="EP289" t="s">
        <v>890</v>
      </c>
      <c r="EQ289">
        <v>0</v>
      </c>
      <c r="ER289" t="s">
        <v>6301</v>
      </c>
      <c r="ET289" t="s">
        <v>6302</v>
      </c>
      <c r="EU289">
        <v>-3</v>
      </c>
      <c r="EV289" t="s">
        <v>257</v>
      </c>
      <c r="EW289" t="s">
        <v>349</v>
      </c>
      <c r="EX289" t="s">
        <v>1251</v>
      </c>
      <c r="EY289" t="s">
        <v>898</v>
      </c>
      <c r="FB289" t="s">
        <v>2511</v>
      </c>
      <c r="FC289" t="s">
        <v>5617</v>
      </c>
      <c r="FE289">
        <v>1</v>
      </c>
      <c r="FF289">
        <v>7</v>
      </c>
      <c r="FK289" t="s">
        <v>6303</v>
      </c>
      <c r="FL289">
        <v>0</v>
      </c>
      <c r="FN289">
        <v>0</v>
      </c>
      <c r="FQ289">
        <v>0</v>
      </c>
      <c r="FS289" t="s">
        <v>1177</v>
      </c>
      <c r="FU289" t="s">
        <v>257</v>
      </c>
      <c r="FV289" t="s">
        <v>1178</v>
      </c>
      <c r="FW289" t="s">
        <v>1721</v>
      </c>
      <c r="FY289">
        <v>0</v>
      </c>
      <c r="GA289">
        <v>7.1</v>
      </c>
      <c r="GB289">
        <v>-3</v>
      </c>
      <c r="GC289">
        <v>0</v>
      </c>
      <c r="GD289" t="s">
        <v>465</v>
      </c>
      <c r="GF289">
        <v>1</v>
      </c>
      <c r="GG289" t="s">
        <v>466</v>
      </c>
      <c r="GI289">
        <v>3</v>
      </c>
      <c r="GJ289">
        <v>1</v>
      </c>
      <c r="GK289">
        <v>0</v>
      </c>
      <c r="GM289" t="s">
        <v>6304</v>
      </c>
      <c r="GN289">
        <v>2</v>
      </c>
      <c r="GO289">
        <v>0</v>
      </c>
      <c r="GP289" t="s">
        <v>499</v>
      </c>
      <c r="GR289">
        <v>49</v>
      </c>
      <c r="HA289" t="s">
        <v>6305</v>
      </c>
      <c r="HB289" t="s">
        <v>5858</v>
      </c>
      <c r="HC289" t="s">
        <v>313</v>
      </c>
      <c r="HD289" t="s">
        <v>313</v>
      </c>
      <c r="HE289" t="s">
        <v>6306</v>
      </c>
      <c r="HF289">
        <v>0</v>
      </c>
      <c r="HG289">
        <v>12</v>
      </c>
      <c r="HH289">
        <v>7</v>
      </c>
      <c r="HI289" t="s">
        <v>275</v>
      </c>
      <c r="HK289" t="s">
        <v>387</v>
      </c>
      <c r="HL289">
        <v>4</v>
      </c>
      <c r="HM289" t="s">
        <v>5858</v>
      </c>
      <c r="HO289" t="s">
        <v>5899</v>
      </c>
      <c r="HP289" t="s">
        <v>6307</v>
      </c>
      <c r="HQ289" t="s">
        <v>6308</v>
      </c>
      <c r="HR289" t="s">
        <v>6309</v>
      </c>
      <c r="HT289" t="s">
        <v>6310</v>
      </c>
      <c r="HW289">
        <v>34</v>
      </c>
      <c r="HX289">
        <v>4057699</v>
      </c>
      <c r="HY289" t="s">
        <v>6311</v>
      </c>
      <c r="HZ289">
        <v>4057669</v>
      </c>
      <c r="IC289">
        <v>0</v>
      </c>
      <c r="ID289">
        <v>0</v>
      </c>
      <c r="IM289">
        <v>63</v>
      </c>
      <c r="IO289" t="s">
        <v>5703</v>
      </c>
      <c r="IQ289" t="s">
        <v>5703</v>
      </c>
      <c r="IU289">
        <v>5</v>
      </c>
      <c r="IV289">
        <f>IF(AND(Table1[[#This Row],[R/P]]="P",Table1[[#This Row],[PaRes]]&lt;&gt;"SCRBL",Table1[[#This Row],[PaRes]]&lt;&gt;"RUN",Table1[[#This Row],[Penalty]]&lt;&gt;1),1,0)</f>
        <v>1</v>
      </c>
      <c r="IW289">
        <f>IF(AND(Table1[[#This Row],[Pass Play]]=1,Table1[[#This Row],[PaRes]]&lt;&gt;"SAC"),1,0)</f>
        <v>1</v>
      </c>
      <c r="IX289">
        <f>IF(Table1[[#This Row],[PaRes]]="COM",1,0)</f>
        <v>1</v>
      </c>
      <c r="IY289">
        <f>IF(Table1[[#This Row],[Pass Play]]=1,Table1[[#This Row],[Gn]],0)</f>
        <v>-1</v>
      </c>
      <c r="IZ289">
        <f>IF(AND(Table1[[#This Row],[Pass Play]]=1,Table1[[#This Row],[EFF]]="Y"),1,0)</f>
        <v>0</v>
      </c>
      <c r="JA289">
        <f>IF(AND(Table1[[#This Row],[Pass Play]]=1,Table1[[#This Row],[EFF]]="Y"),Table1[[#This Row],[Gn]],0)</f>
        <v>0</v>
      </c>
      <c r="JB289">
        <f>IF(AND(Table1[[#This Row],[Pass Play]]=1,Table1[[#This Row],[Gn]]&gt;=15),1,0)</f>
        <v>0</v>
      </c>
      <c r="JC289">
        <f>IF(AND(Table1[[#This Row],[Pass Play]]=1,Table1[[#This Row],[Big Play Passes]]=1),Table1[[#This Row],[Gn]],0)</f>
        <v>0</v>
      </c>
      <c r="JD289">
        <f>IF(AND(OR(Table1[[#This Row],[R/P]]="R",Table1[[#This Row],[PaRes]]="SCRBL",Table1[[#This Row],[PaRes]]="RUN"),Table1[[#This Row],[Penalty]]&lt;&gt;1),1,0)</f>
        <v>0</v>
      </c>
      <c r="JE289">
        <f>IF(Table1[[#This Row],[Rush Attempts]]=1,Table1[[#This Row],[Gn]],0)</f>
        <v>0</v>
      </c>
      <c r="JF289">
        <f>IF(AND(Table1[[#This Row],[Rush Attempts]]=1,Table1[[#This Row],[EFF]]="Y"),1,0)</f>
        <v>0</v>
      </c>
      <c r="JG289">
        <f>IF(AND(Table1[[#This Row],[Rush Attempts]]=1,Table1[[#This Row],[EFF]]="Y"),Table1[[#This Row],[Gn]],0)</f>
        <v>0</v>
      </c>
      <c r="JH289">
        <f>IF(AND(Table1[[#This Row],[Rush Attempts]]=1,Table1[[#This Row],[Gn]]&gt;=10),1,0)</f>
        <v>0</v>
      </c>
      <c r="JI289">
        <f>IF(AND(Table1[[#This Row],[Rush Attempts]]=1,Table1[[#This Row],[Big Play Run]]=1),Table1[[#This Row],[Gn]],0)</f>
        <v>0</v>
      </c>
      <c r="JJ289">
        <f>IF(Table1[[#This Row],[PaRes]]="SAC",1,0)</f>
        <v>0</v>
      </c>
      <c r="JK289">
        <f>IF(Table1[[#This Row],[Sacks]]=1,Table1[[#This Row],[Gn]],0)</f>
        <v>0</v>
      </c>
      <c r="JL289">
        <f>IF(Table1[[#This Row],[PaRes]]="INT",1,0)</f>
        <v>0</v>
      </c>
      <c r="JM289">
        <f>IF(Table1[[#This Row],[pff_PENALTY]]&lt;&gt;"",1,0)</f>
        <v>0</v>
      </c>
      <c r="JN289">
        <f>Table1[[#This Row],[pff_PENYARDS]]</f>
        <v>0</v>
      </c>
      <c r="JO289">
        <f>IF(Table1[[#This Row],[S/End]]="TD",1,0)</f>
        <v>0</v>
      </c>
      <c r="JP289">
        <f>IF(OR(Table1[[#This Row],[S/End]]="FGGD"),1,0)</f>
        <v>0</v>
      </c>
      <c r="JQ289">
        <f>IF(OR(Table1[[#This Row],[S/End]]="FUM",Table1[[#This Row],[S/End]]="INT"),1,0)</f>
        <v>0</v>
      </c>
      <c r="JR289">
        <f>IF(AND(Table1[[#This Row],[Touchdown]]=1,Table1[[#This Row],[Pass Play]]=1),1,0)</f>
        <v>0</v>
      </c>
      <c r="JS289">
        <f t="shared" si="14"/>
        <v>0</v>
      </c>
      <c r="JT289">
        <f>IF(AND(OR(Table1[[#This Row],[Pass Play]]=1,Table1[[#This Row],[Rush Attempts]]=1),Table1[[#This Row],[Dn]]=3),1,0)</f>
        <v>0</v>
      </c>
      <c r="JU289">
        <f>IF(AND(Table1[[#This Row],[3rd down attempt]]=1,Table1[[#This Row],[EFF]]="Y"),1,0)</f>
        <v>0</v>
      </c>
      <c r="JV289">
        <f>IF(AND(Table1[[#This Row],[3rd down attempt]]=1,Table1[[#This Row],[Dist]]&gt;=7),1,0)</f>
        <v>0</v>
      </c>
      <c r="JW289">
        <f>IF(AND(OR(Table1[[#This Row],[Pass Play]]=1,Table1[[#This Row],[Rush Attempts]]=1),Table1[[#This Row],[Dn]]=4),1,0)</f>
        <v>0</v>
      </c>
      <c r="JX289">
        <f>IF(AND(Table1[[#This Row],[4th down attempt]]=1,Table1[[#This Row],[EFF]]="Y"),1,0)</f>
        <v>0</v>
      </c>
      <c r="JY289">
        <f>IF(AND(OR(Table1[[#This Row],[Pass Play]]=1,Table1[[#This Row],[Rush Attempts]]=1),Table1[[#This Row],[FPos]]&gt;=0,Table1[[#This Row],[FPos]]&lt;=20),1,0)</f>
        <v>0</v>
      </c>
      <c r="JZ289">
        <f>IF(AND(OR(Table1[[#This Row],[Pass Play]]=1,Table1[[#This Row],[Rush Attempts]]=1),Table1[[#This Row],[Dist]]&lt;=Table1[[#This Row],[Gn]]),1,0)</f>
        <v>0</v>
      </c>
      <c r="KA289">
        <f>IF(Table1[[#This Row],[S/End]]&lt;&gt;"",1,0)</f>
        <v>0</v>
      </c>
      <c r="KB289">
        <f>IF(Table1[[#This Row],[S/End]]="TD",1,0)</f>
        <v>0</v>
      </c>
      <c r="KC289">
        <f>IF(Table1[[#This Row],[S/End]]="FGGD",1,0)</f>
        <v>0</v>
      </c>
      <c r="KD289">
        <f>IF(AND(OR(Table1[[#This Row],[Pass Play]]=1,Table1[[#This Row],[Rush Attempts]]=1),Table1[[#This Row],[Gn]]&lt;0),1,0)</f>
        <v>1</v>
      </c>
      <c r="KE289" s="375">
        <f>IF(AND(Table1[[#This Row],[pff_DRVENDPSN]]=3,Table1[[#This Row],[pff_DRVENDEVENT]]="PUNT"),1,0)</f>
        <v>0</v>
      </c>
    </row>
    <row r="290" spans="1:291" hidden="1">
      <c r="A290">
        <v>38</v>
      </c>
      <c r="B290">
        <v>2105</v>
      </c>
      <c r="C290" t="s">
        <v>14479</v>
      </c>
      <c r="D290">
        <v>2</v>
      </c>
      <c r="E290">
        <v>3</v>
      </c>
      <c r="F290">
        <v>2</v>
      </c>
      <c r="G290">
        <v>4</v>
      </c>
      <c r="H290">
        <v>34</v>
      </c>
      <c r="J290" t="s">
        <v>254</v>
      </c>
      <c r="K290">
        <v>22</v>
      </c>
      <c r="L290">
        <v>22</v>
      </c>
      <c r="M290" t="s">
        <v>6313</v>
      </c>
      <c r="N290" t="s">
        <v>2135</v>
      </c>
      <c r="P290" t="s">
        <v>3338</v>
      </c>
      <c r="S290" t="s">
        <v>443</v>
      </c>
      <c r="W290" t="s">
        <v>257</v>
      </c>
      <c r="X290" t="s">
        <v>6314</v>
      </c>
      <c r="AE290" t="s">
        <v>1526</v>
      </c>
      <c r="AF290" t="s">
        <v>1527</v>
      </c>
      <c r="AG290" t="s">
        <v>6314</v>
      </c>
      <c r="AH290" t="s">
        <v>257</v>
      </c>
      <c r="AJ290">
        <v>20</v>
      </c>
      <c r="AP290">
        <v>7</v>
      </c>
      <c r="AY290">
        <v>4</v>
      </c>
      <c r="BJ290" t="s">
        <v>257</v>
      </c>
      <c r="BQ290">
        <f t="shared" si="12"/>
        <v>0</v>
      </c>
      <c r="BR290">
        <f t="shared" si="13"/>
        <v>2</v>
      </c>
      <c r="BT290" t="s">
        <v>5525</v>
      </c>
      <c r="BV290">
        <v>10</v>
      </c>
      <c r="BX290">
        <v>0</v>
      </c>
      <c r="BY290" t="s">
        <v>6315</v>
      </c>
      <c r="CD290" s="3">
        <v>0.18263888888888891</v>
      </c>
      <c r="CF290" t="s">
        <v>6316</v>
      </c>
      <c r="CJ290">
        <v>0</v>
      </c>
      <c r="CK290" t="s">
        <v>6317</v>
      </c>
      <c r="CL290" s="4">
        <v>38414</v>
      </c>
      <c r="CM290" t="s">
        <v>6318</v>
      </c>
      <c r="CN290" t="s">
        <v>6319</v>
      </c>
      <c r="CO290">
        <v>10</v>
      </c>
      <c r="CP290" t="s">
        <v>6320</v>
      </c>
      <c r="CQ290" t="s">
        <v>269</v>
      </c>
      <c r="CR290" t="s">
        <v>5525</v>
      </c>
      <c r="CU290" t="s">
        <v>5841</v>
      </c>
      <c r="CW290">
        <v>0</v>
      </c>
      <c r="CY290">
        <v>14</v>
      </c>
      <c r="CZ290" t="s">
        <v>1242</v>
      </c>
      <c r="DA290">
        <v>12</v>
      </c>
      <c r="DB290">
        <v>19</v>
      </c>
      <c r="DC290" t="s">
        <v>1609</v>
      </c>
      <c r="DD290">
        <v>-25</v>
      </c>
      <c r="DF290" t="s">
        <v>5541</v>
      </c>
      <c r="DK290">
        <v>4</v>
      </c>
      <c r="DL290" s="4">
        <v>44470</v>
      </c>
      <c r="DM290">
        <v>20248</v>
      </c>
      <c r="DN290">
        <v>2021</v>
      </c>
      <c r="DO290">
        <v>0</v>
      </c>
      <c r="DQ290">
        <v>79809</v>
      </c>
      <c r="DR290">
        <v>69</v>
      </c>
      <c r="DU290" t="s">
        <v>257</v>
      </c>
      <c r="DV290" t="s">
        <v>274</v>
      </c>
      <c r="DX290">
        <v>7</v>
      </c>
      <c r="DY290" t="s">
        <v>275</v>
      </c>
      <c r="EE290">
        <v>0</v>
      </c>
      <c r="EF290" t="s">
        <v>6321</v>
      </c>
      <c r="EG290" t="s">
        <v>1485</v>
      </c>
      <c r="EH290">
        <v>0</v>
      </c>
      <c r="EJ290" t="s">
        <v>6322</v>
      </c>
      <c r="EK290" t="s">
        <v>6323</v>
      </c>
      <c r="EL290" t="s">
        <v>6324</v>
      </c>
      <c r="EM290" t="s">
        <v>6325</v>
      </c>
      <c r="EN290" t="s">
        <v>6326</v>
      </c>
      <c r="EO290" t="s">
        <v>282</v>
      </c>
      <c r="EP290" t="s">
        <v>3352</v>
      </c>
      <c r="EQ290">
        <v>0</v>
      </c>
      <c r="ET290" t="s">
        <v>6327</v>
      </c>
      <c r="FE290">
        <v>0</v>
      </c>
      <c r="FF290">
        <v>9</v>
      </c>
      <c r="FG290" t="s">
        <v>285</v>
      </c>
      <c r="FI290" t="s">
        <v>285</v>
      </c>
      <c r="FJ290" t="s">
        <v>6328</v>
      </c>
      <c r="FL290">
        <v>0</v>
      </c>
      <c r="FN290">
        <v>0</v>
      </c>
      <c r="FQ290">
        <v>0</v>
      </c>
      <c r="FS290" t="s">
        <v>287</v>
      </c>
      <c r="FU290" t="s">
        <v>257</v>
      </c>
      <c r="FV290" t="s">
        <v>1539</v>
      </c>
      <c r="FW290" t="s">
        <v>397</v>
      </c>
      <c r="FX290" t="s">
        <v>291</v>
      </c>
      <c r="FY290">
        <v>0</v>
      </c>
      <c r="GA290">
        <v>7.1</v>
      </c>
      <c r="GB290">
        <v>-3</v>
      </c>
      <c r="GC290">
        <v>0</v>
      </c>
      <c r="GD290" t="s">
        <v>6329</v>
      </c>
      <c r="GF290">
        <v>0</v>
      </c>
      <c r="GG290" t="s">
        <v>466</v>
      </c>
      <c r="GJ290">
        <v>0</v>
      </c>
      <c r="GK290">
        <v>0</v>
      </c>
      <c r="GM290" t="s">
        <v>6330</v>
      </c>
      <c r="GO290">
        <v>5</v>
      </c>
      <c r="HA290" t="s">
        <v>6331</v>
      </c>
      <c r="HB290" t="s">
        <v>6332</v>
      </c>
      <c r="HC290" t="s">
        <v>294</v>
      </c>
      <c r="HD290" t="s">
        <v>294</v>
      </c>
      <c r="HE290" t="s">
        <v>6333</v>
      </c>
      <c r="HF290">
        <v>0</v>
      </c>
      <c r="HG290">
        <v>13</v>
      </c>
      <c r="HH290">
        <v>7</v>
      </c>
      <c r="HI290" t="s">
        <v>275</v>
      </c>
      <c r="HL290">
        <v>1</v>
      </c>
      <c r="HW290">
        <v>30</v>
      </c>
      <c r="HX290">
        <v>4057734</v>
      </c>
      <c r="HY290" t="s">
        <v>387</v>
      </c>
      <c r="HZ290">
        <v>4057699</v>
      </c>
      <c r="IC290">
        <v>0</v>
      </c>
      <c r="ID290">
        <v>0</v>
      </c>
      <c r="IM290">
        <v>64</v>
      </c>
      <c r="IQ290" t="s">
        <v>5858</v>
      </c>
      <c r="IU290">
        <v>5</v>
      </c>
      <c r="IV290">
        <f>IF(AND(Table1[[#This Row],[R/P]]="P",Table1[[#This Row],[PaRes]]&lt;&gt;"SCRBL",Table1[[#This Row],[PaRes]]&lt;&gt;"RUN",Table1[[#This Row],[Penalty]]&lt;&gt;1),1,0)</f>
        <v>0</v>
      </c>
      <c r="IW290">
        <f>IF(AND(Table1[[#This Row],[Pass Play]]=1,Table1[[#This Row],[PaRes]]&lt;&gt;"SAC"),1,0)</f>
        <v>0</v>
      </c>
      <c r="IX290">
        <f>IF(Table1[[#This Row],[PaRes]]="COM",1,0)</f>
        <v>0</v>
      </c>
      <c r="IY290">
        <f>IF(Table1[[#This Row],[Pass Play]]=1,Table1[[#This Row],[Gn]],0)</f>
        <v>0</v>
      </c>
      <c r="IZ290">
        <f>IF(AND(Table1[[#This Row],[Pass Play]]=1,Table1[[#This Row],[EFF]]="Y"),1,0)</f>
        <v>0</v>
      </c>
      <c r="JA290">
        <f>IF(AND(Table1[[#This Row],[Pass Play]]=1,Table1[[#This Row],[EFF]]="Y"),Table1[[#This Row],[Gn]],0)</f>
        <v>0</v>
      </c>
      <c r="JB290">
        <f>IF(AND(Table1[[#This Row],[Pass Play]]=1,Table1[[#This Row],[Gn]]&gt;=15),1,0)</f>
        <v>0</v>
      </c>
      <c r="JC290">
        <f>IF(AND(Table1[[#This Row],[Pass Play]]=1,Table1[[#This Row],[Big Play Passes]]=1),Table1[[#This Row],[Gn]],0)</f>
        <v>0</v>
      </c>
      <c r="JD290">
        <f>IF(AND(OR(Table1[[#This Row],[R/P]]="R",Table1[[#This Row],[PaRes]]="SCRBL",Table1[[#This Row],[PaRes]]="RUN"),Table1[[#This Row],[Penalty]]&lt;&gt;1),1,0)</f>
        <v>1</v>
      </c>
      <c r="JE290">
        <f>IF(Table1[[#This Row],[Rush Attempts]]=1,Table1[[#This Row],[Gn]],0)</f>
        <v>4</v>
      </c>
      <c r="JF290">
        <f>IF(AND(Table1[[#This Row],[Rush Attempts]]=1,Table1[[#This Row],[EFF]]="Y"),1,0)</f>
        <v>1</v>
      </c>
      <c r="JG290">
        <f>IF(AND(Table1[[#This Row],[Rush Attempts]]=1,Table1[[#This Row],[EFF]]="Y"),Table1[[#This Row],[Gn]],0)</f>
        <v>4</v>
      </c>
      <c r="JH290">
        <f>IF(AND(Table1[[#This Row],[Rush Attempts]]=1,Table1[[#This Row],[Gn]]&gt;=10),1,0)</f>
        <v>0</v>
      </c>
      <c r="JI290">
        <f>IF(AND(Table1[[#This Row],[Rush Attempts]]=1,Table1[[#This Row],[Big Play Run]]=1),Table1[[#This Row],[Gn]],0)</f>
        <v>0</v>
      </c>
      <c r="JJ290">
        <f>IF(Table1[[#This Row],[PaRes]]="SAC",1,0)</f>
        <v>0</v>
      </c>
      <c r="JK290">
        <f>IF(Table1[[#This Row],[Sacks]]=1,Table1[[#This Row],[Gn]],0)</f>
        <v>0</v>
      </c>
      <c r="JL290">
        <f>IF(Table1[[#This Row],[PaRes]]="INT",1,0)</f>
        <v>0</v>
      </c>
      <c r="JM290">
        <f>IF(Table1[[#This Row],[pff_PENALTY]]&lt;&gt;"",1,0)</f>
        <v>0</v>
      </c>
      <c r="JN290">
        <f>Table1[[#This Row],[pff_PENYARDS]]</f>
        <v>0</v>
      </c>
      <c r="JO290">
        <f>IF(Table1[[#This Row],[S/End]]="TD",1,0)</f>
        <v>0</v>
      </c>
      <c r="JP290">
        <f>IF(OR(Table1[[#This Row],[S/End]]="FGGD"),1,0)</f>
        <v>0</v>
      </c>
      <c r="JQ290">
        <f>IF(OR(Table1[[#This Row],[S/End]]="FUM",Table1[[#This Row],[S/End]]="INT"),1,0)</f>
        <v>0</v>
      </c>
      <c r="JR290">
        <f>IF(AND(Table1[[#This Row],[Touchdown]]=1,Table1[[#This Row],[Pass Play]]=1),1,0)</f>
        <v>0</v>
      </c>
      <c r="JS290">
        <f t="shared" si="14"/>
        <v>0</v>
      </c>
      <c r="JT290">
        <f>IF(AND(OR(Table1[[#This Row],[Pass Play]]=1,Table1[[#This Row],[Rush Attempts]]=1),Table1[[#This Row],[Dn]]=3),1,0)</f>
        <v>1</v>
      </c>
      <c r="JU290">
        <f>IF(AND(Table1[[#This Row],[3rd down attempt]]=1,Table1[[#This Row],[EFF]]="Y"),1,0)</f>
        <v>1</v>
      </c>
      <c r="JV290">
        <f>IF(AND(Table1[[#This Row],[3rd down attempt]]=1,Table1[[#This Row],[Dist]]&gt;=7),1,0)</f>
        <v>0</v>
      </c>
      <c r="JW290">
        <f>IF(AND(OR(Table1[[#This Row],[Pass Play]]=1,Table1[[#This Row],[Rush Attempts]]=1),Table1[[#This Row],[Dn]]=4),1,0)</f>
        <v>0</v>
      </c>
      <c r="JX290">
        <f>IF(AND(Table1[[#This Row],[4th down attempt]]=1,Table1[[#This Row],[EFF]]="Y"),1,0)</f>
        <v>0</v>
      </c>
      <c r="JY290">
        <f>IF(AND(OR(Table1[[#This Row],[Pass Play]]=1,Table1[[#This Row],[Rush Attempts]]=1),Table1[[#This Row],[FPos]]&gt;=0,Table1[[#This Row],[FPos]]&lt;=20),1,0)</f>
        <v>0</v>
      </c>
      <c r="JZ290">
        <f>IF(AND(OR(Table1[[#This Row],[Pass Play]]=1,Table1[[#This Row],[Rush Attempts]]=1),Table1[[#This Row],[Dist]]&lt;=Table1[[#This Row],[Gn]]),1,0)</f>
        <v>1</v>
      </c>
      <c r="KA290">
        <f>IF(Table1[[#This Row],[S/End]]&lt;&gt;"",1,0)</f>
        <v>0</v>
      </c>
      <c r="KB290">
        <f>IF(Table1[[#This Row],[S/End]]="TD",1,0)</f>
        <v>0</v>
      </c>
      <c r="KC290">
        <f>IF(Table1[[#This Row],[S/End]]="FGGD",1,0)</f>
        <v>0</v>
      </c>
      <c r="KD290">
        <f>IF(AND(OR(Table1[[#This Row],[Pass Play]]=1,Table1[[#This Row],[Rush Attempts]]=1),Table1[[#This Row],[Gn]]&lt;0),1,0)</f>
        <v>0</v>
      </c>
      <c r="KE290" s="375">
        <f>IF(AND(Table1[[#This Row],[pff_DRVENDPSN]]=3,Table1[[#This Row],[pff_DRVENDEVENT]]="PUNT"),1,0)</f>
        <v>0</v>
      </c>
    </row>
    <row r="291" spans="1:291" hidden="1">
      <c r="A291">
        <v>39</v>
      </c>
      <c r="B291">
        <v>2105</v>
      </c>
      <c r="C291" t="s">
        <v>14479</v>
      </c>
      <c r="D291">
        <v>2</v>
      </c>
      <c r="E291">
        <v>1</v>
      </c>
      <c r="F291">
        <v>10</v>
      </c>
      <c r="G291">
        <v>0</v>
      </c>
      <c r="H291">
        <v>30</v>
      </c>
      <c r="J291" t="s">
        <v>298</v>
      </c>
      <c r="K291">
        <v>21</v>
      </c>
      <c r="L291" t="s">
        <v>6335</v>
      </c>
      <c r="M291" t="s">
        <v>6336</v>
      </c>
      <c r="N291" t="s">
        <v>256</v>
      </c>
      <c r="P291" t="s">
        <v>255</v>
      </c>
      <c r="T291" t="s">
        <v>1708</v>
      </c>
      <c r="W291" t="s">
        <v>253</v>
      </c>
      <c r="X291" t="s">
        <v>6337</v>
      </c>
      <c r="Y291" t="s">
        <v>1069</v>
      </c>
      <c r="Z291" t="s">
        <v>6338</v>
      </c>
      <c r="AB291" t="s">
        <v>2806</v>
      </c>
      <c r="AC291" t="s">
        <v>4815</v>
      </c>
      <c r="AK291" t="s">
        <v>756</v>
      </c>
      <c r="AP291">
        <v>7</v>
      </c>
      <c r="BJ291" t="s">
        <v>257</v>
      </c>
      <c r="BQ291">
        <f t="shared" si="12"/>
        <v>1</v>
      </c>
      <c r="BR291">
        <f t="shared" si="13"/>
        <v>0</v>
      </c>
      <c r="BT291" t="s">
        <v>5525</v>
      </c>
      <c r="BV291">
        <v>10</v>
      </c>
      <c r="BX291">
        <v>0</v>
      </c>
      <c r="BY291" t="s">
        <v>6339</v>
      </c>
      <c r="CA291">
        <v>1</v>
      </c>
      <c r="CD291" s="3">
        <v>0.15833333333333333</v>
      </c>
      <c r="CE291" t="s">
        <v>257</v>
      </c>
      <c r="CF291" t="s">
        <v>6340</v>
      </c>
      <c r="CG291">
        <v>9</v>
      </c>
      <c r="CI291" t="s">
        <v>331</v>
      </c>
      <c r="CJ291">
        <v>0</v>
      </c>
      <c r="CK291" t="s">
        <v>6341</v>
      </c>
      <c r="CL291" s="4">
        <v>38414</v>
      </c>
      <c r="CM291" t="s">
        <v>6342</v>
      </c>
      <c r="CN291" t="s">
        <v>6343</v>
      </c>
      <c r="CO291">
        <v>10</v>
      </c>
      <c r="CP291" t="s">
        <v>5663</v>
      </c>
      <c r="CQ291" t="s">
        <v>282</v>
      </c>
      <c r="CR291" t="s">
        <v>5525</v>
      </c>
      <c r="CU291" t="s">
        <v>6344</v>
      </c>
      <c r="CW291">
        <v>0</v>
      </c>
      <c r="CY291">
        <v>15</v>
      </c>
      <c r="CZ291" t="s">
        <v>1242</v>
      </c>
      <c r="DA291">
        <v>12</v>
      </c>
      <c r="DB291">
        <v>19</v>
      </c>
      <c r="DC291" t="s">
        <v>1609</v>
      </c>
      <c r="DD291">
        <v>-25</v>
      </c>
      <c r="DK291">
        <v>0</v>
      </c>
      <c r="DL291" s="4">
        <v>44470</v>
      </c>
      <c r="DM291">
        <v>20248</v>
      </c>
      <c r="DN291">
        <v>2021</v>
      </c>
      <c r="DO291">
        <v>0</v>
      </c>
      <c r="DQ291">
        <v>79809</v>
      </c>
      <c r="DR291">
        <v>70</v>
      </c>
      <c r="DU291" t="s">
        <v>257</v>
      </c>
      <c r="DV291" t="s">
        <v>274</v>
      </c>
      <c r="DX291">
        <v>7</v>
      </c>
      <c r="DY291" t="s">
        <v>275</v>
      </c>
      <c r="EB291" t="s">
        <v>735</v>
      </c>
      <c r="EE291">
        <v>0</v>
      </c>
      <c r="EF291" t="s">
        <v>276</v>
      </c>
      <c r="EG291" t="s">
        <v>277</v>
      </c>
      <c r="EH291">
        <v>0</v>
      </c>
      <c r="EI291" t="s">
        <v>2814</v>
      </c>
      <c r="EJ291" t="s">
        <v>454</v>
      </c>
      <c r="EK291" t="s">
        <v>2889</v>
      </c>
      <c r="EL291" t="s">
        <v>6345</v>
      </c>
      <c r="EM291" t="s">
        <v>6346</v>
      </c>
      <c r="EN291" t="s">
        <v>1321</v>
      </c>
      <c r="EO291" t="s">
        <v>269</v>
      </c>
      <c r="EP291" t="s">
        <v>283</v>
      </c>
      <c r="EQ291">
        <v>0</v>
      </c>
      <c r="ER291" t="s">
        <v>6347</v>
      </c>
      <c r="ET291" t="s">
        <v>6348</v>
      </c>
      <c r="EU291">
        <v>1</v>
      </c>
      <c r="EV291" t="s">
        <v>348</v>
      </c>
      <c r="EW291" t="s">
        <v>349</v>
      </c>
      <c r="EX291" t="s">
        <v>6349</v>
      </c>
      <c r="EY291" t="s">
        <v>2934</v>
      </c>
      <c r="FB291" t="s">
        <v>1818</v>
      </c>
      <c r="FC291" t="s">
        <v>6350</v>
      </c>
      <c r="FE291">
        <v>1</v>
      </c>
      <c r="FF291">
        <v>1</v>
      </c>
      <c r="FJ291" t="s">
        <v>6351</v>
      </c>
      <c r="FL291">
        <v>0</v>
      </c>
      <c r="FN291">
        <v>0</v>
      </c>
      <c r="FQ291">
        <v>0</v>
      </c>
      <c r="FS291" t="s">
        <v>287</v>
      </c>
      <c r="FU291" t="s">
        <v>274</v>
      </c>
      <c r="FV291" t="s">
        <v>6352</v>
      </c>
      <c r="FW291" t="s">
        <v>1721</v>
      </c>
      <c r="FY291">
        <v>0</v>
      </c>
      <c r="GA291">
        <v>7.1</v>
      </c>
      <c r="GB291">
        <v>-3</v>
      </c>
      <c r="GC291">
        <v>0</v>
      </c>
      <c r="GD291" t="s">
        <v>1644</v>
      </c>
      <c r="GF291">
        <v>1</v>
      </c>
      <c r="GG291" t="s">
        <v>274</v>
      </c>
      <c r="GI291">
        <v>2.5</v>
      </c>
      <c r="GJ291">
        <v>0</v>
      </c>
      <c r="GK291">
        <v>0</v>
      </c>
      <c r="GM291" t="s">
        <v>6353</v>
      </c>
      <c r="GP291" t="s">
        <v>357</v>
      </c>
      <c r="GR291">
        <v>14</v>
      </c>
      <c r="HA291" t="s">
        <v>6354</v>
      </c>
      <c r="HC291" t="s">
        <v>294</v>
      </c>
      <c r="HD291" t="s">
        <v>294</v>
      </c>
      <c r="HE291" t="s">
        <v>6355</v>
      </c>
      <c r="HF291">
        <v>0</v>
      </c>
      <c r="HG291">
        <v>12</v>
      </c>
      <c r="HH291">
        <v>7</v>
      </c>
      <c r="HI291" t="s">
        <v>275</v>
      </c>
      <c r="HL291">
        <v>1</v>
      </c>
      <c r="HM291" t="s">
        <v>5665</v>
      </c>
      <c r="HO291" t="s">
        <v>5899</v>
      </c>
      <c r="HP291" t="s">
        <v>6356</v>
      </c>
      <c r="HQ291" t="s">
        <v>6357</v>
      </c>
      <c r="HR291" t="s">
        <v>6358</v>
      </c>
      <c r="HT291" t="s">
        <v>6359</v>
      </c>
      <c r="HW291">
        <v>30</v>
      </c>
      <c r="HX291">
        <v>4057759</v>
      </c>
      <c r="HZ291">
        <v>4057734</v>
      </c>
      <c r="IC291">
        <v>-0.5</v>
      </c>
      <c r="ID291">
        <v>1</v>
      </c>
      <c r="IM291">
        <v>65</v>
      </c>
      <c r="IU291">
        <v>5</v>
      </c>
      <c r="IV291">
        <f>IF(AND(Table1[[#This Row],[R/P]]="P",Table1[[#This Row],[PaRes]]&lt;&gt;"SCRBL",Table1[[#This Row],[PaRes]]&lt;&gt;"RUN",Table1[[#This Row],[Penalty]]&lt;&gt;1),1,0)</f>
        <v>1</v>
      </c>
      <c r="IW291">
        <f>IF(AND(Table1[[#This Row],[Pass Play]]=1,Table1[[#This Row],[PaRes]]&lt;&gt;"SAC"),1,0)</f>
        <v>1</v>
      </c>
      <c r="IX291">
        <f>IF(Table1[[#This Row],[PaRes]]="COM",1,0)</f>
        <v>0</v>
      </c>
      <c r="IY291">
        <f>IF(Table1[[#This Row],[Pass Play]]=1,Table1[[#This Row],[Gn]],0)</f>
        <v>0</v>
      </c>
      <c r="IZ291">
        <f>IF(AND(Table1[[#This Row],[Pass Play]]=1,Table1[[#This Row],[EFF]]="Y"),1,0)</f>
        <v>0</v>
      </c>
      <c r="JA291">
        <f>IF(AND(Table1[[#This Row],[Pass Play]]=1,Table1[[#This Row],[EFF]]="Y"),Table1[[#This Row],[Gn]],0)</f>
        <v>0</v>
      </c>
      <c r="JB291">
        <f>IF(AND(Table1[[#This Row],[Pass Play]]=1,Table1[[#This Row],[Gn]]&gt;=15),1,0)</f>
        <v>0</v>
      </c>
      <c r="JC291">
        <f>IF(AND(Table1[[#This Row],[Pass Play]]=1,Table1[[#This Row],[Big Play Passes]]=1),Table1[[#This Row],[Gn]],0)</f>
        <v>0</v>
      </c>
      <c r="JD291">
        <f>IF(AND(OR(Table1[[#This Row],[R/P]]="R",Table1[[#This Row],[PaRes]]="SCRBL",Table1[[#This Row],[PaRes]]="RUN"),Table1[[#This Row],[Penalty]]&lt;&gt;1),1,0)</f>
        <v>0</v>
      </c>
      <c r="JE291">
        <f>IF(Table1[[#This Row],[Rush Attempts]]=1,Table1[[#This Row],[Gn]],0)</f>
        <v>0</v>
      </c>
      <c r="JF291">
        <f>IF(AND(Table1[[#This Row],[Rush Attempts]]=1,Table1[[#This Row],[EFF]]="Y"),1,0)</f>
        <v>0</v>
      </c>
      <c r="JG291">
        <f>IF(AND(Table1[[#This Row],[Rush Attempts]]=1,Table1[[#This Row],[EFF]]="Y"),Table1[[#This Row],[Gn]],0)</f>
        <v>0</v>
      </c>
      <c r="JH291">
        <f>IF(AND(Table1[[#This Row],[Rush Attempts]]=1,Table1[[#This Row],[Gn]]&gt;=10),1,0)</f>
        <v>0</v>
      </c>
      <c r="JI291">
        <f>IF(AND(Table1[[#This Row],[Rush Attempts]]=1,Table1[[#This Row],[Big Play Run]]=1),Table1[[#This Row],[Gn]],0)</f>
        <v>0</v>
      </c>
      <c r="JJ291">
        <f>IF(Table1[[#This Row],[PaRes]]="SAC",1,0)</f>
        <v>0</v>
      </c>
      <c r="JK291">
        <f>IF(Table1[[#This Row],[Sacks]]=1,Table1[[#This Row],[Gn]],0)</f>
        <v>0</v>
      </c>
      <c r="JL291">
        <f>IF(Table1[[#This Row],[PaRes]]="INT",1,0)</f>
        <v>0</v>
      </c>
      <c r="JM291">
        <f>IF(Table1[[#This Row],[pff_PENALTY]]&lt;&gt;"",1,0)</f>
        <v>0</v>
      </c>
      <c r="JN291">
        <f>Table1[[#This Row],[pff_PENYARDS]]</f>
        <v>0</v>
      </c>
      <c r="JO291">
        <f>IF(Table1[[#This Row],[S/End]]="TD",1,0)</f>
        <v>0</v>
      </c>
      <c r="JP291">
        <f>IF(OR(Table1[[#This Row],[S/End]]="FGGD"),1,0)</f>
        <v>0</v>
      </c>
      <c r="JQ291">
        <f>IF(OR(Table1[[#This Row],[S/End]]="FUM",Table1[[#This Row],[S/End]]="INT"),1,0)</f>
        <v>0</v>
      </c>
      <c r="JR291">
        <f>IF(AND(Table1[[#This Row],[Touchdown]]=1,Table1[[#This Row],[Pass Play]]=1),1,0)</f>
        <v>0</v>
      </c>
      <c r="JS291">
        <f t="shared" si="14"/>
        <v>0</v>
      </c>
      <c r="JT291">
        <f>IF(AND(OR(Table1[[#This Row],[Pass Play]]=1,Table1[[#This Row],[Rush Attempts]]=1),Table1[[#This Row],[Dn]]=3),1,0)</f>
        <v>0</v>
      </c>
      <c r="JU291">
        <f>IF(AND(Table1[[#This Row],[3rd down attempt]]=1,Table1[[#This Row],[EFF]]="Y"),1,0)</f>
        <v>0</v>
      </c>
      <c r="JV291">
        <f>IF(AND(Table1[[#This Row],[3rd down attempt]]=1,Table1[[#This Row],[Dist]]&gt;=7),1,0)</f>
        <v>0</v>
      </c>
      <c r="JW291">
        <f>IF(AND(OR(Table1[[#This Row],[Pass Play]]=1,Table1[[#This Row],[Rush Attempts]]=1),Table1[[#This Row],[Dn]]=4),1,0)</f>
        <v>0</v>
      </c>
      <c r="JX291">
        <f>IF(AND(Table1[[#This Row],[4th down attempt]]=1,Table1[[#This Row],[EFF]]="Y"),1,0)</f>
        <v>0</v>
      </c>
      <c r="JY291">
        <f>IF(AND(OR(Table1[[#This Row],[Pass Play]]=1,Table1[[#This Row],[Rush Attempts]]=1),Table1[[#This Row],[FPos]]&gt;=0,Table1[[#This Row],[FPos]]&lt;=20),1,0)</f>
        <v>0</v>
      </c>
      <c r="JZ291">
        <f>IF(AND(OR(Table1[[#This Row],[Pass Play]]=1,Table1[[#This Row],[Rush Attempts]]=1),Table1[[#This Row],[Dist]]&lt;=Table1[[#This Row],[Gn]]),1,0)</f>
        <v>0</v>
      </c>
      <c r="KA291">
        <f>IF(Table1[[#This Row],[S/End]]&lt;&gt;"",1,0)</f>
        <v>0</v>
      </c>
      <c r="KB291">
        <f>IF(Table1[[#This Row],[S/End]]="TD",1,0)</f>
        <v>0</v>
      </c>
      <c r="KC291">
        <f>IF(Table1[[#This Row],[S/End]]="FGGD",1,0)</f>
        <v>0</v>
      </c>
      <c r="KD291">
        <f>IF(AND(OR(Table1[[#This Row],[Pass Play]]=1,Table1[[#This Row],[Rush Attempts]]=1),Table1[[#This Row],[Gn]]&lt;0),1,0)</f>
        <v>0</v>
      </c>
      <c r="KE291" s="375">
        <f>IF(AND(Table1[[#This Row],[pff_DRVENDPSN]]=3,Table1[[#This Row],[pff_DRVENDEVENT]]="PUNT"),1,0)</f>
        <v>0</v>
      </c>
    </row>
    <row r="292" spans="1:291" hidden="1">
      <c r="A292">
        <v>40</v>
      </c>
      <c r="B292">
        <v>2105</v>
      </c>
      <c r="C292" t="s">
        <v>14479</v>
      </c>
      <c r="D292">
        <v>2</v>
      </c>
      <c r="E292">
        <v>2</v>
      </c>
      <c r="F292">
        <v>10</v>
      </c>
      <c r="G292">
        <v>20</v>
      </c>
      <c r="H292">
        <v>30</v>
      </c>
      <c r="J292" t="s">
        <v>254</v>
      </c>
      <c r="K292">
        <v>11</v>
      </c>
      <c r="L292" t="s">
        <v>471</v>
      </c>
      <c r="M292" t="s">
        <v>6361</v>
      </c>
      <c r="N292" t="s">
        <v>1037</v>
      </c>
      <c r="P292" t="s">
        <v>274</v>
      </c>
      <c r="R292" t="s">
        <v>6362</v>
      </c>
      <c r="W292" t="s">
        <v>253</v>
      </c>
      <c r="X292" t="s">
        <v>6363</v>
      </c>
      <c r="Y292" t="s">
        <v>2804</v>
      </c>
      <c r="Z292" t="s">
        <v>6364</v>
      </c>
      <c r="AB292" t="s">
        <v>325</v>
      </c>
      <c r="AC292" t="s">
        <v>326</v>
      </c>
      <c r="AJ292">
        <v>88</v>
      </c>
      <c r="AK292" t="s">
        <v>327</v>
      </c>
      <c r="AP292">
        <v>7</v>
      </c>
      <c r="BJ292" t="s">
        <v>257</v>
      </c>
      <c r="BQ292">
        <f t="shared" si="12"/>
        <v>1</v>
      </c>
      <c r="BR292">
        <f t="shared" si="13"/>
        <v>0</v>
      </c>
      <c r="BT292" t="s">
        <v>5525</v>
      </c>
      <c r="BV292">
        <v>10</v>
      </c>
      <c r="BX292">
        <v>0</v>
      </c>
      <c r="BY292" t="s">
        <v>6365</v>
      </c>
      <c r="BZ292" t="s">
        <v>6366</v>
      </c>
      <c r="CA292">
        <v>1</v>
      </c>
      <c r="CD292" s="3">
        <v>0.15486111111111112</v>
      </c>
      <c r="CE292" t="s">
        <v>257</v>
      </c>
      <c r="CF292" t="s">
        <v>6367</v>
      </c>
      <c r="CG292">
        <v>9</v>
      </c>
      <c r="CI292" t="s">
        <v>331</v>
      </c>
      <c r="CJ292">
        <v>1</v>
      </c>
      <c r="CK292" t="s">
        <v>6368</v>
      </c>
      <c r="CL292" s="4">
        <v>38414</v>
      </c>
      <c r="CM292" t="s">
        <v>6369</v>
      </c>
      <c r="CN292" t="s">
        <v>6370</v>
      </c>
      <c r="CO292">
        <v>10</v>
      </c>
      <c r="CP292" t="s">
        <v>6072</v>
      </c>
      <c r="CQ292" t="s">
        <v>269</v>
      </c>
      <c r="CR292" t="s">
        <v>5525</v>
      </c>
      <c r="CU292" t="s">
        <v>6278</v>
      </c>
      <c r="CW292">
        <v>0</v>
      </c>
      <c r="CY292">
        <v>16</v>
      </c>
      <c r="CZ292" t="s">
        <v>1242</v>
      </c>
      <c r="DA292">
        <v>12</v>
      </c>
      <c r="DB292">
        <v>19</v>
      </c>
      <c r="DC292" t="s">
        <v>1609</v>
      </c>
      <c r="DD292">
        <v>-25</v>
      </c>
      <c r="DF292" t="s">
        <v>5532</v>
      </c>
      <c r="DK292">
        <v>20</v>
      </c>
      <c r="DL292" s="4">
        <v>44470</v>
      </c>
      <c r="DM292">
        <v>20248</v>
      </c>
      <c r="DN292">
        <v>2021</v>
      </c>
      <c r="DO292">
        <v>0</v>
      </c>
      <c r="DQ292">
        <v>79809</v>
      </c>
      <c r="DR292">
        <v>71</v>
      </c>
      <c r="DU292" t="s">
        <v>257</v>
      </c>
      <c r="DV292" t="s">
        <v>274</v>
      </c>
      <c r="DX292">
        <v>7</v>
      </c>
      <c r="DY292" t="s">
        <v>275</v>
      </c>
      <c r="EE292">
        <v>0</v>
      </c>
      <c r="EF292" t="s">
        <v>6371</v>
      </c>
      <c r="EG292" t="s">
        <v>422</v>
      </c>
      <c r="EH292">
        <v>0</v>
      </c>
      <c r="EI292" t="s">
        <v>2341</v>
      </c>
      <c r="EJ292" t="s">
        <v>340</v>
      </c>
      <c r="EK292" t="s">
        <v>3736</v>
      </c>
      <c r="EL292" t="s">
        <v>6372</v>
      </c>
      <c r="EM292" t="s">
        <v>6373</v>
      </c>
      <c r="EN292" t="s">
        <v>1005</v>
      </c>
      <c r="EO292" t="s">
        <v>282</v>
      </c>
      <c r="EP292" t="s">
        <v>4713</v>
      </c>
      <c r="EQ292">
        <v>0</v>
      </c>
      <c r="ER292" t="s">
        <v>491</v>
      </c>
      <c r="ET292" t="s">
        <v>6374</v>
      </c>
      <c r="EU292">
        <v>21</v>
      </c>
      <c r="EV292" t="s">
        <v>257</v>
      </c>
      <c r="EW292" t="s">
        <v>349</v>
      </c>
      <c r="EX292" t="s">
        <v>2977</v>
      </c>
      <c r="EY292" t="s">
        <v>351</v>
      </c>
      <c r="FB292" t="s">
        <v>269</v>
      </c>
      <c r="FC292" t="s">
        <v>6350</v>
      </c>
      <c r="FE292">
        <v>0</v>
      </c>
      <c r="FF292">
        <v>7</v>
      </c>
      <c r="FJ292" t="s">
        <v>6375</v>
      </c>
      <c r="FL292">
        <v>0</v>
      </c>
      <c r="FN292">
        <v>0</v>
      </c>
      <c r="FQ292">
        <v>0</v>
      </c>
      <c r="FS292" t="s">
        <v>395</v>
      </c>
      <c r="FV292" t="s">
        <v>496</v>
      </c>
      <c r="FY292">
        <v>0</v>
      </c>
      <c r="GA292">
        <v>7.1</v>
      </c>
      <c r="GB292">
        <v>-3</v>
      </c>
      <c r="GC292">
        <v>0</v>
      </c>
      <c r="GE292" t="s">
        <v>355</v>
      </c>
      <c r="GF292">
        <v>0</v>
      </c>
      <c r="GI292">
        <v>3.2</v>
      </c>
      <c r="GJ292">
        <v>0</v>
      </c>
      <c r="GK292">
        <v>0</v>
      </c>
      <c r="GM292" t="s">
        <v>6376</v>
      </c>
      <c r="GN292">
        <v>-1</v>
      </c>
      <c r="GO292">
        <v>0</v>
      </c>
      <c r="GP292" t="s">
        <v>499</v>
      </c>
      <c r="GR292">
        <v>48</v>
      </c>
      <c r="HA292" t="s">
        <v>6377</v>
      </c>
      <c r="HC292" t="s">
        <v>313</v>
      </c>
      <c r="HD292" t="s">
        <v>313</v>
      </c>
      <c r="HE292" t="s">
        <v>5532</v>
      </c>
      <c r="HF292">
        <v>0</v>
      </c>
      <c r="HG292">
        <v>11</v>
      </c>
      <c r="HH292">
        <v>7</v>
      </c>
      <c r="HI292" t="s">
        <v>275</v>
      </c>
      <c r="HL292">
        <v>4</v>
      </c>
      <c r="HM292" t="s">
        <v>5532</v>
      </c>
      <c r="HO292" t="s">
        <v>6378</v>
      </c>
      <c r="HP292" t="s">
        <v>6379</v>
      </c>
      <c r="HQ292" t="s">
        <v>6380</v>
      </c>
      <c r="HR292" t="s">
        <v>6381</v>
      </c>
      <c r="HT292" t="s">
        <v>6382</v>
      </c>
      <c r="HW292">
        <v>10</v>
      </c>
      <c r="HX292">
        <v>4057781</v>
      </c>
      <c r="HY292" t="s">
        <v>565</v>
      </c>
      <c r="HZ292">
        <v>4057759</v>
      </c>
      <c r="IC292">
        <v>0.5</v>
      </c>
      <c r="ID292">
        <v>1</v>
      </c>
      <c r="IM292">
        <v>66</v>
      </c>
      <c r="IQ292" t="s">
        <v>5532</v>
      </c>
      <c r="IU292">
        <v>5</v>
      </c>
      <c r="IV292">
        <f>IF(AND(Table1[[#This Row],[R/P]]="P",Table1[[#This Row],[PaRes]]&lt;&gt;"SCRBL",Table1[[#This Row],[PaRes]]&lt;&gt;"RUN",Table1[[#This Row],[Penalty]]&lt;&gt;1),1,0)</f>
        <v>1</v>
      </c>
      <c r="IW292">
        <f>IF(AND(Table1[[#This Row],[Pass Play]]=1,Table1[[#This Row],[PaRes]]&lt;&gt;"SAC"),1,0)</f>
        <v>1</v>
      </c>
      <c r="IX292">
        <f>IF(Table1[[#This Row],[PaRes]]="COM",1,0)</f>
        <v>1</v>
      </c>
      <c r="IY292">
        <f>IF(Table1[[#This Row],[Pass Play]]=1,Table1[[#This Row],[Gn]],0)</f>
        <v>20</v>
      </c>
      <c r="IZ292">
        <f>IF(AND(Table1[[#This Row],[Pass Play]]=1,Table1[[#This Row],[EFF]]="Y"),1,0)</f>
        <v>1</v>
      </c>
      <c r="JA292">
        <f>IF(AND(Table1[[#This Row],[Pass Play]]=1,Table1[[#This Row],[EFF]]="Y"),Table1[[#This Row],[Gn]],0)</f>
        <v>20</v>
      </c>
      <c r="JB292">
        <f>IF(AND(Table1[[#This Row],[Pass Play]]=1,Table1[[#This Row],[Gn]]&gt;=15),1,0)</f>
        <v>1</v>
      </c>
      <c r="JC292">
        <f>IF(AND(Table1[[#This Row],[Pass Play]]=1,Table1[[#This Row],[Big Play Passes]]=1),Table1[[#This Row],[Gn]],0)</f>
        <v>20</v>
      </c>
      <c r="JD292">
        <f>IF(AND(OR(Table1[[#This Row],[R/P]]="R",Table1[[#This Row],[PaRes]]="SCRBL",Table1[[#This Row],[PaRes]]="RUN"),Table1[[#This Row],[Penalty]]&lt;&gt;1),1,0)</f>
        <v>0</v>
      </c>
      <c r="JE292">
        <f>IF(Table1[[#This Row],[Rush Attempts]]=1,Table1[[#This Row],[Gn]],0)</f>
        <v>0</v>
      </c>
      <c r="JF292">
        <f>IF(AND(Table1[[#This Row],[Rush Attempts]]=1,Table1[[#This Row],[EFF]]="Y"),1,0)</f>
        <v>0</v>
      </c>
      <c r="JG292">
        <f>IF(AND(Table1[[#This Row],[Rush Attempts]]=1,Table1[[#This Row],[EFF]]="Y"),Table1[[#This Row],[Gn]],0)</f>
        <v>0</v>
      </c>
      <c r="JH292">
        <f>IF(AND(Table1[[#This Row],[Rush Attempts]]=1,Table1[[#This Row],[Gn]]&gt;=10),1,0)</f>
        <v>0</v>
      </c>
      <c r="JI292">
        <f>IF(AND(Table1[[#This Row],[Rush Attempts]]=1,Table1[[#This Row],[Big Play Run]]=1),Table1[[#This Row],[Gn]],0)</f>
        <v>0</v>
      </c>
      <c r="JJ292">
        <f>IF(Table1[[#This Row],[PaRes]]="SAC",1,0)</f>
        <v>0</v>
      </c>
      <c r="JK292">
        <f>IF(Table1[[#This Row],[Sacks]]=1,Table1[[#This Row],[Gn]],0)</f>
        <v>0</v>
      </c>
      <c r="JL292">
        <f>IF(Table1[[#This Row],[PaRes]]="INT",1,0)</f>
        <v>0</v>
      </c>
      <c r="JM292">
        <f>IF(Table1[[#This Row],[pff_PENALTY]]&lt;&gt;"",1,0)</f>
        <v>0</v>
      </c>
      <c r="JN292">
        <f>Table1[[#This Row],[pff_PENYARDS]]</f>
        <v>0</v>
      </c>
      <c r="JO292">
        <f>IF(Table1[[#This Row],[S/End]]="TD",1,0)</f>
        <v>0</v>
      </c>
      <c r="JP292">
        <f>IF(OR(Table1[[#This Row],[S/End]]="FGGD"),1,0)</f>
        <v>0</v>
      </c>
      <c r="JQ292">
        <f>IF(OR(Table1[[#This Row],[S/End]]="FUM",Table1[[#This Row],[S/End]]="INT"),1,0)</f>
        <v>0</v>
      </c>
      <c r="JR292">
        <f>IF(AND(Table1[[#This Row],[Touchdown]]=1,Table1[[#This Row],[Pass Play]]=1),1,0)</f>
        <v>0</v>
      </c>
      <c r="JS292">
        <f t="shared" si="14"/>
        <v>0</v>
      </c>
      <c r="JT292">
        <f>IF(AND(OR(Table1[[#This Row],[Pass Play]]=1,Table1[[#This Row],[Rush Attempts]]=1),Table1[[#This Row],[Dn]]=3),1,0)</f>
        <v>0</v>
      </c>
      <c r="JU292">
        <f>IF(AND(Table1[[#This Row],[3rd down attempt]]=1,Table1[[#This Row],[EFF]]="Y"),1,0)</f>
        <v>0</v>
      </c>
      <c r="JV292">
        <f>IF(AND(Table1[[#This Row],[3rd down attempt]]=1,Table1[[#This Row],[Dist]]&gt;=7),1,0)</f>
        <v>0</v>
      </c>
      <c r="JW292">
        <f>IF(AND(OR(Table1[[#This Row],[Pass Play]]=1,Table1[[#This Row],[Rush Attempts]]=1),Table1[[#This Row],[Dn]]=4),1,0)</f>
        <v>0</v>
      </c>
      <c r="JX292">
        <f>IF(AND(Table1[[#This Row],[4th down attempt]]=1,Table1[[#This Row],[EFF]]="Y"),1,0)</f>
        <v>0</v>
      </c>
      <c r="JY292">
        <f>IF(AND(OR(Table1[[#This Row],[Pass Play]]=1,Table1[[#This Row],[Rush Attempts]]=1),Table1[[#This Row],[FPos]]&gt;=0,Table1[[#This Row],[FPos]]&lt;=20),1,0)</f>
        <v>0</v>
      </c>
      <c r="JZ292">
        <f>IF(AND(OR(Table1[[#This Row],[Pass Play]]=1,Table1[[#This Row],[Rush Attempts]]=1),Table1[[#This Row],[Dist]]&lt;=Table1[[#This Row],[Gn]]),1,0)</f>
        <v>1</v>
      </c>
      <c r="KA292">
        <f>IF(Table1[[#This Row],[S/End]]&lt;&gt;"",1,0)</f>
        <v>0</v>
      </c>
      <c r="KB292">
        <f>IF(Table1[[#This Row],[S/End]]="TD",1,0)</f>
        <v>0</v>
      </c>
      <c r="KC292">
        <f>IF(Table1[[#This Row],[S/End]]="FGGD",1,0)</f>
        <v>0</v>
      </c>
      <c r="KD292">
        <f>IF(AND(OR(Table1[[#This Row],[Pass Play]]=1,Table1[[#This Row],[Rush Attempts]]=1),Table1[[#This Row],[Gn]]&lt;0),1,0)</f>
        <v>0</v>
      </c>
      <c r="KE292" s="375">
        <f>IF(AND(Table1[[#This Row],[pff_DRVENDPSN]]=3,Table1[[#This Row],[pff_DRVENDEVENT]]="PUNT"),1,0)</f>
        <v>0</v>
      </c>
    </row>
    <row r="293" spans="1:291" hidden="1">
      <c r="A293">
        <v>41</v>
      </c>
      <c r="B293">
        <v>2105</v>
      </c>
      <c r="C293" t="s">
        <v>14479</v>
      </c>
      <c r="D293">
        <v>2</v>
      </c>
      <c r="E293">
        <v>1</v>
      </c>
      <c r="F293">
        <v>10</v>
      </c>
      <c r="G293">
        <v>0</v>
      </c>
      <c r="H293">
        <v>10</v>
      </c>
      <c r="J293" t="s">
        <v>298</v>
      </c>
      <c r="K293">
        <v>12</v>
      </c>
      <c r="L293">
        <v>12</v>
      </c>
      <c r="M293" t="s">
        <v>6384</v>
      </c>
      <c r="N293" t="s">
        <v>4118</v>
      </c>
      <c r="P293" t="s">
        <v>6385</v>
      </c>
      <c r="W293" t="s">
        <v>257</v>
      </c>
      <c r="X293" t="s">
        <v>6386</v>
      </c>
      <c r="AE293" t="s">
        <v>635</v>
      </c>
      <c r="AF293" t="s">
        <v>1685</v>
      </c>
      <c r="AG293" t="s">
        <v>6386</v>
      </c>
      <c r="AH293" t="s">
        <v>274</v>
      </c>
      <c r="AJ293">
        <v>22</v>
      </c>
      <c r="AP293">
        <v>7</v>
      </c>
      <c r="BJ293" t="s">
        <v>257</v>
      </c>
      <c r="BQ293">
        <f t="shared" si="12"/>
        <v>0</v>
      </c>
      <c r="BR293">
        <f t="shared" si="13"/>
        <v>2</v>
      </c>
      <c r="BT293" t="s">
        <v>5525</v>
      </c>
      <c r="BV293">
        <v>10</v>
      </c>
      <c r="BX293">
        <v>0</v>
      </c>
      <c r="BY293" t="s">
        <v>6387</v>
      </c>
      <c r="CD293" s="3">
        <v>0.13680555555555554</v>
      </c>
      <c r="CF293" t="s">
        <v>6388</v>
      </c>
      <c r="CJ293">
        <v>0</v>
      </c>
      <c r="CK293" t="s">
        <v>6389</v>
      </c>
      <c r="CL293" s="4">
        <v>38414</v>
      </c>
      <c r="CM293" t="s">
        <v>6390</v>
      </c>
      <c r="CN293" t="s">
        <v>6391</v>
      </c>
      <c r="CO293">
        <v>10</v>
      </c>
      <c r="CP293" t="s">
        <v>6392</v>
      </c>
      <c r="CQ293" t="s">
        <v>282</v>
      </c>
      <c r="CR293" t="s">
        <v>5525</v>
      </c>
      <c r="CU293" t="s">
        <v>6344</v>
      </c>
      <c r="CW293">
        <v>0</v>
      </c>
      <c r="CY293">
        <v>17</v>
      </c>
      <c r="CZ293" t="s">
        <v>1242</v>
      </c>
      <c r="DA293">
        <v>12</v>
      </c>
      <c r="DB293">
        <v>19</v>
      </c>
      <c r="DC293" t="s">
        <v>1609</v>
      </c>
      <c r="DD293">
        <v>-25</v>
      </c>
      <c r="DF293" t="s">
        <v>5722</v>
      </c>
      <c r="DK293">
        <v>0</v>
      </c>
      <c r="DL293" s="4">
        <v>44470</v>
      </c>
      <c r="DM293">
        <v>20248</v>
      </c>
      <c r="DN293">
        <v>2021</v>
      </c>
      <c r="DO293">
        <v>0</v>
      </c>
      <c r="DQ293">
        <v>79809</v>
      </c>
      <c r="DR293">
        <v>72</v>
      </c>
      <c r="DU293" t="s">
        <v>257</v>
      </c>
      <c r="DV293" t="s">
        <v>274</v>
      </c>
      <c r="DX293">
        <v>7</v>
      </c>
      <c r="DY293" t="s">
        <v>275</v>
      </c>
      <c r="EE293">
        <v>0</v>
      </c>
      <c r="EF293" t="s">
        <v>6393</v>
      </c>
      <c r="EG293" t="s">
        <v>675</v>
      </c>
      <c r="EH293">
        <v>0</v>
      </c>
      <c r="EJ293" t="s">
        <v>454</v>
      </c>
      <c r="EK293" t="s">
        <v>5195</v>
      </c>
      <c r="EL293" t="s">
        <v>6394</v>
      </c>
      <c r="EM293" t="s">
        <v>6395</v>
      </c>
      <c r="EN293" t="s">
        <v>1914</v>
      </c>
      <c r="EO293" t="s">
        <v>269</v>
      </c>
      <c r="EP293" t="s">
        <v>3912</v>
      </c>
      <c r="EQ293">
        <v>0</v>
      </c>
      <c r="ET293" t="s">
        <v>6396</v>
      </c>
      <c r="FE293">
        <v>0</v>
      </c>
      <c r="FF293">
        <v>11</v>
      </c>
      <c r="FG293" t="s">
        <v>590</v>
      </c>
      <c r="FI293" t="s">
        <v>590</v>
      </c>
      <c r="FJ293" t="s">
        <v>6397</v>
      </c>
      <c r="FL293">
        <v>0</v>
      </c>
      <c r="FN293">
        <v>0</v>
      </c>
      <c r="FQ293">
        <v>0</v>
      </c>
      <c r="FS293" t="s">
        <v>462</v>
      </c>
      <c r="FU293" t="s">
        <v>274</v>
      </c>
      <c r="FV293" t="s">
        <v>777</v>
      </c>
      <c r="FW293" t="s">
        <v>1700</v>
      </c>
      <c r="FY293">
        <v>0</v>
      </c>
      <c r="GA293">
        <v>7.1</v>
      </c>
      <c r="GB293">
        <v>-3</v>
      </c>
      <c r="GC293">
        <v>0</v>
      </c>
      <c r="GE293" t="s">
        <v>355</v>
      </c>
      <c r="GF293">
        <v>0</v>
      </c>
      <c r="GG293" t="s">
        <v>1179</v>
      </c>
      <c r="GJ293">
        <v>0</v>
      </c>
      <c r="GK293">
        <v>0</v>
      </c>
      <c r="GM293" t="s">
        <v>6398</v>
      </c>
      <c r="GO293">
        <v>0</v>
      </c>
      <c r="HA293" t="s">
        <v>6399</v>
      </c>
      <c r="HC293" t="s">
        <v>294</v>
      </c>
      <c r="HD293" t="s">
        <v>294</v>
      </c>
      <c r="HE293" t="s">
        <v>6400</v>
      </c>
      <c r="HF293">
        <v>0</v>
      </c>
      <c r="HG293">
        <v>12</v>
      </c>
      <c r="HH293">
        <v>7</v>
      </c>
      <c r="HI293" t="s">
        <v>275</v>
      </c>
      <c r="HL293">
        <v>1</v>
      </c>
      <c r="HW293">
        <v>10</v>
      </c>
      <c r="HX293">
        <v>4057813</v>
      </c>
      <c r="HY293" t="s">
        <v>6401</v>
      </c>
      <c r="HZ293">
        <v>4057781</v>
      </c>
      <c r="IC293">
        <v>0</v>
      </c>
      <c r="ID293">
        <v>0</v>
      </c>
      <c r="IM293">
        <v>67</v>
      </c>
      <c r="IO293" t="s">
        <v>5532</v>
      </c>
      <c r="IQ293" t="s">
        <v>5532</v>
      </c>
      <c r="IR293" t="s">
        <v>5722</v>
      </c>
      <c r="IU293">
        <v>5</v>
      </c>
      <c r="IV293">
        <f>IF(AND(Table1[[#This Row],[R/P]]="P",Table1[[#This Row],[PaRes]]&lt;&gt;"SCRBL",Table1[[#This Row],[PaRes]]&lt;&gt;"RUN",Table1[[#This Row],[Penalty]]&lt;&gt;1),1,0)</f>
        <v>0</v>
      </c>
      <c r="IW293">
        <f>IF(AND(Table1[[#This Row],[Pass Play]]=1,Table1[[#This Row],[PaRes]]&lt;&gt;"SAC"),1,0)</f>
        <v>0</v>
      </c>
      <c r="IX293">
        <f>IF(Table1[[#This Row],[PaRes]]="COM",1,0)</f>
        <v>0</v>
      </c>
      <c r="IY293">
        <f>IF(Table1[[#This Row],[Pass Play]]=1,Table1[[#This Row],[Gn]],0)</f>
        <v>0</v>
      </c>
      <c r="IZ293">
        <f>IF(AND(Table1[[#This Row],[Pass Play]]=1,Table1[[#This Row],[EFF]]="Y"),1,0)</f>
        <v>0</v>
      </c>
      <c r="JA293">
        <f>IF(AND(Table1[[#This Row],[Pass Play]]=1,Table1[[#This Row],[EFF]]="Y"),Table1[[#This Row],[Gn]],0)</f>
        <v>0</v>
      </c>
      <c r="JB293">
        <f>IF(AND(Table1[[#This Row],[Pass Play]]=1,Table1[[#This Row],[Gn]]&gt;=15),1,0)</f>
        <v>0</v>
      </c>
      <c r="JC293">
        <f>IF(AND(Table1[[#This Row],[Pass Play]]=1,Table1[[#This Row],[Big Play Passes]]=1),Table1[[#This Row],[Gn]],0)</f>
        <v>0</v>
      </c>
      <c r="JD293">
        <f>IF(AND(OR(Table1[[#This Row],[R/P]]="R",Table1[[#This Row],[PaRes]]="SCRBL",Table1[[#This Row],[PaRes]]="RUN"),Table1[[#This Row],[Penalty]]&lt;&gt;1),1,0)</f>
        <v>1</v>
      </c>
      <c r="JE293">
        <f>IF(Table1[[#This Row],[Rush Attempts]]=1,Table1[[#This Row],[Gn]],0)</f>
        <v>0</v>
      </c>
      <c r="JF293">
        <f>IF(AND(Table1[[#This Row],[Rush Attempts]]=1,Table1[[#This Row],[EFF]]="Y"),1,0)</f>
        <v>0</v>
      </c>
      <c r="JG293">
        <f>IF(AND(Table1[[#This Row],[Rush Attempts]]=1,Table1[[#This Row],[EFF]]="Y"),Table1[[#This Row],[Gn]],0)</f>
        <v>0</v>
      </c>
      <c r="JH293">
        <f>IF(AND(Table1[[#This Row],[Rush Attempts]]=1,Table1[[#This Row],[Gn]]&gt;=10),1,0)</f>
        <v>0</v>
      </c>
      <c r="JI293">
        <f>IF(AND(Table1[[#This Row],[Rush Attempts]]=1,Table1[[#This Row],[Big Play Run]]=1),Table1[[#This Row],[Gn]],0)</f>
        <v>0</v>
      </c>
      <c r="JJ293">
        <f>IF(Table1[[#This Row],[PaRes]]="SAC",1,0)</f>
        <v>0</v>
      </c>
      <c r="JK293">
        <f>IF(Table1[[#This Row],[Sacks]]=1,Table1[[#This Row],[Gn]],0)</f>
        <v>0</v>
      </c>
      <c r="JL293">
        <f>IF(Table1[[#This Row],[PaRes]]="INT",1,0)</f>
        <v>0</v>
      </c>
      <c r="JM293">
        <f>IF(Table1[[#This Row],[pff_PENALTY]]&lt;&gt;"",1,0)</f>
        <v>0</v>
      </c>
      <c r="JN293">
        <f>Table1[[#This Row],[pff_PENYARDS]]</f>
        <v>0</v>
      </c>
      <c r="JO293">
        <f>IF(Table1[[#This Row],[S/End]]="TD",1,0)</f>
        <v>0</v>
      </c>
      <c r="JP293">
        <f>IF(OR(Table1[[#This Row],[S/End]]="FGGD"),1,0)</f>
        <v>0</v>
      </c>
      <c r="JQ293">
        <f>IF(OR(Table1[[#This Row],[S/End]]="FUM",Table1[[#This Row],[S/End]]="INT"),1,0)</f>
        <v>0</v>
      </c>
      <c r="JR293">
        <f>IF(AND(Table1[[#This Row],[Touchdown]]=1,Table1[[#This Row],[Pass Play]]=1),1,0)</f>
        <v>0</v>
      </c>
      <c r="JS293">
        <f t="shared" si="14"/>
        <v>0</v>
      </c>
      <c r="JT293">
        <f>IF(AND(OR(Table1[[#This Row],[Pass Play]]=1,Table1[[#This Row],[Rush Attempts]]=1),Table1[[#This Row],[Dn]]=3),1,0)</f>
        <v>0</v>
      </c>
      <c r="JU293">
        <f>IF(AND(Table1[[#This Row],[3rd down attempt]]=1,Table1[[#This Row],[EFF]]="Y"),1,0)</f>
        <v>0</v>
      </c>
      <c r="JV293">
        <f>IF(AND(Table1[[#This Row],[3rd down attempt]]=1,Table1[[#This Row],[Dist]]&gt;=7),1,0)</f>
        <v>0</v>
      </c>
      <c r="JW293">
        <f>IF(AND(OR(Table1[[#This Row],[Pass Play]]=1,Table1[[#This Row],[Rush Attempts]]=1),Table1[[#This Row],[Dn]]=4),1,0)</f>
        <v>0</v>
      </c>
      <c r="JX293">
        <f>IF(AND(Table1[[#This Row],[4th down attempt]]=1,Table1[[#This Row],[EFF]]="Y"),1,0)</f>
        <v>0</v>
      </c>
      <c r="JY293">
        <f>IF(AND(OR(Table1[[#This Row],[Pass Play]]=1,Table1[[#This Row],[Rush Attempts]]=1),Table1[[#This Row],[FPos]]&gt;=0,Table1[[#This Row],[FPos]]&lt;=20),1,0)</f>
        <v>1</v>
      </c>
      <c r="JZ293">
        <f>IF(AND(OR(Table1[[#This Row],[Pass Play]]=1,Table1[[#This Row],[Rush Attempts]]=1),Table1[[#This Row],[Dist]]&lt;=Table1[[#This Row],[Gn]]),1,0)</f>
        <v>0</v>
      </c>
      <c r="KA293">
        <f>IF(Table1[[#This Row],[S/End]]&lt;&gt;"",1,0)</f>
        <v>0</v>
      </c>
      <c r="KB293">
        <f>IF(Table1[[#This Row],[S/End]]="TD",1,0)</f>
        <v>0</v>
      </c>
      <c r="KC293">
        <f>IF(Table1[[#This Row],[S/End]]="FGGD",1,0)</f>
        <v>0</v>
      </c>
      <c r="KD293">
        <f>IF(AND(OR(Table1[[#This Row],[Pass Play]]=1,Table1[[#This Row],[Rush Attempts]]=1),Table1[[#This Row],[Gn]]&lt;0),1,0)</f>
        <v>0</v>
      </c>
      <c r="KE293" s="375">
        <f>IF(AND(Table1[[#This Row],[pff_DRVENDPSN]]=3,Table1[[#This Row],[pff_DRVENDEVENT]]="PUNT"),1,0)</f>
        <v>0</v>
      </c>
    </row>
    <row r="294" spans="1:291" hidden="1">
      <c r="A294">
        <v>42</v>
      </c>
      <c r="B294">
        <v>2105</v>
      </c>
      <c r="C294" t="s">
        <v>14479</v>
      </c>
      <c r="D294">
        <v>2</v>
      </c>
      <c r="E294">
        <v>2</v>
      </c>
      <c r="F294">
        <v>10</v>
      </c>
      <c r="G294">
        <v>-9</v>
      </c>
      <c r="H294">
        <v>10</v>
      </c>
      <c r="J294" t="s">
        <v>298</v>
      </c>
      <c r="K294">
        <v>11</v>
      </c>
      <c r="L294" t="s">
        <v>631</v>
      </c>
      <c r="M294" t="s">
        <v>6403</v>
      </c>
      <c r="N294" t="s">
        <v>408</v>
      </c>
      <c r="P294" t="s">
        <v>409</v>
      </c>
      <c r="T294" t="s">
        <v>1708</v>
      </c>
      <c r="W294" t="s">
        <v>253</v>
      </c>
      <c r="X294" t="s">
        <v>6404</v>
      </c>
      <c r="Y294" t="s">
        <v>511</v>
      </c>
      <c r="Z294" t="s">
        <v>6405</v>
      </c>
      <c r="AB294" t="s">
        <v>325</v>
      </c>
      <c r="AC294" t="s">
        <v>326</v>
      </c>
      <c r="AJ294">
        <v>7</v>
      </c>
      <c r="AK294" t="s">
        <v>668</v>
      </c>
      <c r="AP294">
        <v>7</v>
      </c>
      <c r="BJ294" t="s">
        <v>274</v>
      </c>
      <c r="BQ294">
        <f t="shared" si="12"/>
        <v>1</v>
      </c>
      <c r="BR294">
        <f t="shared" si="13"/>
        <v>0</v>
      </c>
      <c r="BT294" t="s">
        <v>5525</v>
      </c>
      <c r="BV294">
        <v>10</v>
      </c>
      <c r="BX294">
        <v>1</v>
      </c>
      <c r="BY294" t="s">
        <v>6406</v>
      </c>
      <c r="CA294">
        <v>0</v>
      </c>
      <c r="CD294" s="3">
        <v>0.10694444444444444</v>
      </c>
      <c r="CE294" t="s">
        <v>274</v>
      </c>
      <c r="CF294" t="s">
        <v>6407</v>
      </c>
      <c r="CG294">
        <v>8</v>
      </c>
      <c r="CI294" t="s">
        <v>331</v>
      </c>
      <c r="CJ294">
        <v>0</v>
      </c>
      <c r="CK294" t="s">
        <v>6408</v>
      </c>
      <c r="CL294" s="4">
        <v>38414</v>
      </c>
      <c r="CM294" t="s">
        <v>6409</v>
      </c>
      <c r="CN294" t="s">
        <v>6410</v>
      </c>
      <c r="CO294">
        <v>10</v>
      </c>
      <c r="CP294" t="s">
        <v>6411</v>
      </c>
      <c r="CQ294" t="s">
        <v>282</v>
      </c>
      <c r="CR294" t="s">
        <v>5525</v>
      </c>
      <c r="CU294" t="s">
        <v>6412</v>
      </c>
      <c r="CW294">
        <v>0</v>
      </c>
      <c r="CY294">
        <v>18</v>
      </c>
      <c r="CZ294" t="s">
        <v>1242</v>
      </c>
      <c r="DA294">
        <v>12</v>
      </c>
      <c r="DB294">
        <v>19</v>
      </c>
      <c r="DC294" t="s">
        <v>1609</v>
      </c>
      <c r="DD294">
        <v>-25</v>
      </c>
      <c r="DF294" t="s">
        <v>5729</v>
      </c>
      <c r="DK294">
        <v>-9</v>
      </c>
      <c r="DL294" s="4">
        <v>44470</v>
      </c>
      <c r="DM294">
        <v>20248</v>
      </c>
      <c r="DN294">
        <v>2021</v>
      </c>
      <c r="DO294">
        <v>0</v>
      </c>
      <c r="DQ294">
        <v>79809</v>
      </c>
      <c r="DR294">
        <v>73</v>
      </c>
      <c r="DU294" t="s">
        <v>274</v>
      </c>
      <c r="DV294" t="s">
        <v>257</v>
      </c>
      <c r="DX294">
        <v>7</v>
      </c>
      <c r="DY294" t="s">
        <v>275</v>
      </c>
      <c r="EE294">
        <v>0</v>
      </c>
      <c r="EF294" t="s">
        <v>421</v>
      </c>
      <c r="EG294" t="s">
        <v>422</v>
      </c>
      <c r="EH294">
        <v>0</v>
      </c>
      <c r="EJ294" t="s">
        <v>340</v>
      </c>
      <c r="EK294" t="s">
        <v>486</v>
      </c>
      <c r="EL294" t="s">
        <v>6413</v>
      </c>
      <c r="EM294" t="s">
        <v>6414</v>
      </c>
      <c r="EN294" t="s">
        <v>1005</v>
      </c>
      <c r="EO294" t="s">
        <v>269</v>
      </c>
      <c r="EP294" t="s">
        <v>1152</v>
      </c>
      <c r="EQ294">
        <v>0</v>
      </c>
      <c r="ER294" t="s">
        <v>491</v>
      </c>
      <c r="ET294" t="s">
        <v>6415</v>
      </c>
      <c r="EU294">
        <v>0</v>
      </c>
      <c r="EV294" t="s">
        <v>679</v>
      </c>
      <c r="EW294" t="s">
        <v>349</v>
      </c>
      <c r="FC294" t="s">
        <v>6416</v>
      </c>
      <c r="FE294">
        <v>0</v>
      </c>
      <c r="FF294">
        <v>4</v>
      </c>
      <c r="FJ294" t="s">
        <v>6417</v>
      </c>
      <c r="FK294" t="s">
        <v>6418</v>
      </c>
      <c r="FL294">
        <v>0</v>
      </c>
      <c r="FN294">
        <v>0</v>
      </c>
      <c r="FO294" t="s">
        <v>5729</v>
      </c>
      <c r="FP294" t="s">
        <v>1057</v>
      </c>
      <c r="FQ294">
        <v>0</v>
      </c>
      <c r="FS294" t="s">
        <v>395</v>
      </c>
      <c r="FV294" t="s">
        <v>496</v>
      </c>
      <c r="FY294">
        <v>0</v>
      </c>
      <c r="FZ294" t="s">
        <v>5729</v>
      </c>
      <c r="GA294">
        <v>7.1</v>
      </c>
      <c r="GB294">
        <v>-3</v>
      </c>
      <c r="GC294">
        <v>0</v>
      </c>
      <c r="GE294" t="s">
        <v>355</v>
      </c>
      <c r="GF294">
        <v>0</v>
      </c>
      <c r="GG294" t="s">
        <v>274</v>
      </c>
      <c r="GH294">
        <v>2</v>
      </c>
      <c r="GI294">
        <v>2.2000000000000002</v>
      </c>
      <c r="GJ294">
        <v>0</v>
      </c>
      <c r="GK294">
        <v>0</v>
      </c>
      <c r="GL294" t="s">
        <v>6419</v>
      </c>
      <c r="GM294" t="s">
        <v>6420</v>
      </c>
      <c r="GQ294" t="s">
        <v>685</v>
      </c>
      <c r="HA294" t="s">
        <v>6421</v>
      </c>
      <c r="HC294" t="s">
        <v>313</v>
      </c>
      <c r="HD294" t="s">
        <v>313</v>
      </c>
      <c r="HE294" t="s">
        <v>6422</v>
      </c>
      <c r="HF294">
        <v>0</v>
      </c>
      <c r="HG294">
        <v>11</v>
      </c>
      <c r="HH294">
        <v>7</v>
      </c>
      <c r="HI294" t="s">
        <v>275</v>
      </c>
      <c r="HL294" t="s">
        <v>2943</v>
      </c>
      <c r="HO294" t="s">
        <v>6423</v>
      </c>
      <c r="HP294" t="s">
        <v>6424</v>
      </c>
      <c r="HQ294" t="s">
        <v>6425</v>
      </c>
      <c r="HR294" t="s">
        <v>6426</v>
      </c>
      <c r="HW294">
        <v>19</v>
      </c>
      <c r="HX294">
        <v>4057838</v>
      </c>
      <c r="HY294" t="s">
        <v>6427</v>
      </c>
      <c r="HZ294">
        <v>4057813</v>
      </c>
      <c r="IC294">
        <v>0</v>
      </c>
      <c r="ID294">
        <v>0</v>
      </c>
      <c r="IM294">
        <v>68</v>
      </c>
      <c r="IO294" t="s">
        <v>5729</v>
      </c>
      <c r="IU294">
        <v>5</v>
      </c>
      <c r="IV294">
        <f>IF(AND(Table1[[#This Row],[R/P]]="P",Table1[[#This Row],[PaRes]]&lt;&gt;"SCRBL",Table1[[#This Row],[PaRes]]&lt;&gt;"RUN",Table1[[#This Row],[Penalty]]&lt;&gt;1),1,0)</f>
        <v>1</v>
      </c>
      <c r="IW294">
        <f>IF(AND(Table1[[#This Row],[Pass Play]]=1,Table1[[#This Row],[PaRes]]&lt;&gt;"SAC"),1,0)</f>
        <v>0</v>
      </c>
      <c r="IX294">
        <f>IF(Table1[[#This Row],[PaRes]]="COM",1,0)</f>
        <v>0</v>
      </c>
      <c r="IY294">
        <f>IF(Table1[[#This Row],[Pass Play]]=1,Table1[[#This Row],[Gn]],0)</f>
        <v>-9</v>
      </c>
      <c r="IZ294">
        <f>IF(AND(Table1[[#This Row],[Pass Play]]=1,Table1[[#This Row],[EFF]]="Y"),1,0)</f>
        <v>0</v>
      </c>
      <c r="JA294">
        <f>IF(AND(Table1[[#This Row],[Pass Play]]=1,Table1[[#This Row],[EFF]]="Y"),Table1[[#This Row],[Gn]],0)</f>
        <v>0</v>
      </c>
      <c r="JB294">
        <f>IF(AND(Table1[[#This Row],[Pass Play]]=1,Table1[[#This Row],[Gn]]&gt;=15),1,0)</f>
        <v>0</v>
      </c>
      <c r="JC294">
        <f>IF(AND(Table1[[#This Row],[Pass Play]]=1,Table1[[#This Row],[Big Play Passes]]=1),Table1[[#This Row],[Gn]],0)</f>
        <v>0</v>
      </c>
      <c r="JD294">
        <f>IF(AND(OR(Table1[[#This Row],[R/P]]="R",Table1[[#This Row],[PaRes]]="SCRBL",Table1[[#This Row],[PaRes]]="RUN"),Table1[[#This Row],[Penalty]]&lt;&gt;1),1,0)</f>
        <v>0</v>
      </c>
      <c r="JE294">
        <f>IF(Table1[[#This Row],[Rush Attempts]]=1,Table1[[#This Row],[Gn]],0)</f>
        <v>0</v>
      </c>
      <c r="JF294">
        <f>IF(AND(Table1[[#This Row],[Rush Attempts]]=1,Table1[[#This Row],[EFF]]="Y"),1,0)</f>
        <v>0</v>
      </c>
      <c r="JG294">
        <f>IF(AND(Table1[[#This Row],[Rush Attempts]]=1,Table1[[#This Row],[EFF]]="Y"),Table1[[#This Row],[Gn]],0)</f>
        <v>0</v>
      </c>
      <c r="JH294">
        <f>IF(AND(Table1[[#This Row],[Rush Attempts]]=1,Table1[[#This Row],[Gn]]&gt;=10),1,0)</f>
        <v>0</v>
      </c>
      <c r="JI294">
        <f>IF(AND(Table1[[#This Row],[Rush Attempts]]=1,Table1[[#This Row],[Big Play Run]]=1),Table1[[#This Row],[Gn]],0)</f>
        <v>0</v>
      </c>
      <c r="JJ294">
        <f>IF(Table1[[#This Row],[PaRes]]="SAC",1,0)</f>
        <v>1</v>
      </c>
      <c r="JK294">
        <f>IF(Table1[[#This Row],[Sacks]]=1,Table1[[#This Row],[Gn]],0)</f>
        <v>-9</v>
      </c>
      <c r="JL294">
        <f>IF(Table1[[#This Row],[PaRes]]="INT",1,0)</f>
        <v>0</v>
      </c>
      <c r="JM294">
        <f>IF(Table1[[#This Row],[pff_PENALTY]]&lt;&gt;"",1,0)</f>
        <v>0</v>
      </c>
      <c r="JN294">
        <f>Table1[[#This Row],[pff_PENYARDS]]</f>
        <v>0</v>
      </c>
      <c r="JO294">
        <f>IF(Table1[[#This Row],[S/End]]="TD",1,0)</f>
        <v>0</v>
      </c>
      <c r="JP294">
        <f>IF(OR(Table1[[#This Row],[S/End]]="FGGD"),1,0)</f>
        <v>0</v>
      </c>
      <c r="JQ294">
        <f>IF(OR(Table1[[#This Row],[S/End]]="FUM",Table1[[#This Row],[S/End]]="INT"),1,0)</f>
        <v>0</v>
      </c>
      <c r="JR294">
        <f>IF(AND(Table1[[#This Row],[Touchdown]]=1,Table1[[#This Row],[Pass Play]]=1),1,0)</f>
        <v>0</v>
      </c>
      <c r="JS294">
        <f t="shared" si="14"/>
        <v>0</v>
      </c>
      <c r="JT294">
        <f>IF(AND(OR(Table1[[#This Row],[Pass Play]]=1,Table1[[#This Row],[Rush Attempts]]=1),Table1[[#This Row],[Dn]]=3),1,0)</f>
        <v>0</v>
      </c>
      <c r="JU294">
        <f>IF(AND(Table1[[#This Row],[3rd down attempt]]=1,Table1[[#This Row],[EFF]]="Y"),1,0)</f>
        <v>0</v>
      </c>
      <c r="JV294">
        <f>IF(AND(Table1[[#This Row],[3rd down attempt]]=1,Table1[[#This Row],[Dist]]&gt;=7),1,0)</f>
        <v>0</v>
      </c>
      <c r="JW294">
        <f>IF(AND(OR(Table1[[#This Row],[Pass Play]]=1,Table1[[#This Row],[Rush Attempts]]=1),Table1[[#This Row],[Dn]]=4),1,0)</f>
        <v>0</v>
      </c>
      <c r="JX294">
        <f>IF(AND(Table1[[#This Row],[4th down attempt]]=1,Table1[[#This Row],[EFF]]="Y"),1,0)</f>
        <v>0</v>
      </c>
      <c r="JY294">
        <f>IF(AND(OR(Table1[[#This Row],[Pass Play]]=1,Table1[[#This Row],[Rush Attempts]]=1),Table1[[#This Row],[FPos]]&gt;=0,Table1[[#This Row],[FPos]]&lt;=20),1,0)</f>
        <v>1</v>
      </c>
      <c r="JZ294">
        <f>IF(AND(OR(Table1[[#This Row],[Pass Play]]=1,Table1[[#This Row],[Rush Attempts]]=1),Table1[[#This Row],[Dist]]&lt;=Table1[[#This Row],[Gn]]),1,0)</f>
        <v>0</v>
      </c>
      <c r="KA294">
        <f>IF(Table1[[#This Row],[S/End]]&lt;&gt;"",1,0)</f>
        <v>0</v>
      </c>
      <c r="KB294">
        <f>IF(Table1[[#This Row],[S/End]]="TD",1,0)</f>
        <v>0</v>
      </c>
      <c r="KC294">
        <f>IF(Table1[[#This Row],[S/End]]="FGGD",1,0)</f>
        <v>0</v>
      </c>
      <c r="KD294">
        <f>IF(AND(OR(Table1[[#This Row],[Pass Play]]=1,Table1[[#This Row],[Rush Attempts]]=1),Table1[[#This Row],[Gn]]&lt;0),1,0)</f>
        <v>1</v>
      </c>
      <c r="KE294" s="375">
        <f>IF(AND(Table1[[#This Row],[pff_DRVENDPSN]]=3,Table1[[#This Row],[pff_DRVENDEVENT]]="PUNT"),1,0)</f>
        <v>0</v>
      </c>
    </row>
    <row r="295" spans="1:291" hidden="1">
      <c r="A295">
        <v>43</v>
      </c>
      <c r="B295">
        <v>2105</v>
      </c>
      <c r="C295" t="s">
        <v>14479</v>
      </c>
      <c r="D295">
        <v>2</v>
      </c>
      <c r="E295">
        <v>3</v>
      </c>
      <c r="F295">
        <v>19</v>
      </c>
      <c r="G295">
        <v>7</v>
      </c>
      <c r="H295">
        <v>19</v>
      </c>
      <c r="J295" t="s">
        <v>298</v>
      </c>
      <c r="K295">
        <v>11</v>
      </c>
      <c r="L295" t="s">
        <v>471</v>
      </c>
      <c r="M295" t="s">
        <v>6429</v>
      </c>
      <c r="N295" t="s">
        <v>827</v>
      </c>
      <c r="P295" t="s">
        <v>4637</v>
      </c>
      <c r="W295" t="s">
        <v>253</v>
      </c>
      <c r="X295" t="s">
        <v>6430</v>
      </c>
      <c r="Y295" t="s">
        <v>981</v>
      </c>
      <c r="Z295" t="s">
        <v>6431</v>
      </c>
      <c r="AB295" t="s">
        <v>981</v>
      </c>
      <c r="AC295" t="s">
        <v>6432</v>
      </c>
      <c r="AJ295">
        <v>88</v>
      </c>
      <c r="AK295" t="s">
        <v>327</v>
      </c>
      <c r="AL295" t="s">
        <v>1434</v>
      </c>
      <c r="AP295">
        <v>7</v>
      </c>
      <c r="AY295">
        <v>3</v>
      </c>
      <c r="BJ295" t="s">
        <v>257</v>
      </c>
      <c r="BQ295">
        <f t="shared" si="12"/>
        <v>1</v>
      </c>
      <c r="BR295">
        <f t="shared" si="13"/>
        <v>0</v>
      </c>
      <c r="BT295" t="s">
        <v>5525</v>
      </c>
      <c r="BV295">
        <v>10</v>
      </c>
      <c r="BX295">
        <v>0</v>
      </c>
      <c r="BY295" t="s">
        <v>6433</v>
      </c>
      <c r="BZ295" t="s">
        <v>2388</v>
      </c>
      <c r="CA295">
        <v>1</v>
      </c>
      <c r="CD295" s="3">
        <v>7.7083333333333337E-2</v>
      </c>
      <c r="CE295" t="s">
        <v>294</v>
      </c>
      <c r="CF295" t="s">
        <v>6434</v>
      </c>
      <c r="CG295">
        <v>6</v>
      </c>
      <c r="CI295" t="s">
        <v>331</v>
      </c>
      <c r="CJ295">
        <v>0</v>
      </c>
      <c r="CK295" t="s">
        <v>6435</v>
      </c>
      <c r="CL295" s="4">
        <v>38414</v>
      </c>
      <c r="CM295" t="s">
        <v>6436</v>
      </c>
      <c r="CN295" t="s">
        <v>6437</v>
      </c>
      <c r="CO295">
        <v>10</v>
      </c>
      <c r="CP295" t="s">
        <v>6438</v>
      </c>
      <c r="CQ295" t="s">
        <v>282</v>
      </c>
      <c r="CR295" t="s">
        <v>5525</v>
      </c>
      <c r="CU295" t="s">
        <v>6439</v>
      </c>
      <c r="CW295">
        <v>0</v>
      </c>
      <c r="CY295">
        <v>19</v>
      </c>
      <c r="CZ295" t="s">
        <v>1242</v>
      </c>
      <c r="DA295">
        <v>12</v>
      </c>
      <c r="DB295">
        <v>19</v>
      </c>
      <c r="DC295" t="s">
        <v>1609</v>
      </c>
      <c r="DD295">
        <v>-25</v>
      </c>
      <c r="DF295" t="s">
        <v>5648</v>
      </c>
      <c r="DK295">
        <v>7</v>
      </c>
      <c r="DL295" s="4">
        <v>44470</v>
      </c>
      <c r="DM295">
        <v>20248</v>
      </c>
      <c r="DN295">
        <v>2021</v>
      </c>
      <c r="DO295">
        <v>0</v>
      </c>
      <c r="DQ295">
        <v>79809</v>
      </c>
      <c r="DR295">
        <v>74</v>
      </c>
      <c r="DU295" t="s">
        <v>274</v>
      </c>
      <c r="DV295" t="s">
        <v>257</v>
      </c>
      <c r="DX295">
        <v>7</v>
      </c>
      <c r="DY295" t="s">
        <v>275</v>
      </c>
      <c r="EE295">
        <v>0</v>
      </c>
      <c r="EF295" t="s">
        <v>3233</v>
      </c>
      <c r="EG295" t="s">
        <v>383</v>
      </c>
      <c r="EH295">
        <v>0</v>
      </c>
      <c r="EI295" t="s">
        <v>1224</v>
      </c>
      <c r="EJ295" t="s">
        <v>340</v>
      </c>
      <c r="EK295" t="s">
        <v>486</v>
      </c>
      <c r="EL295" t="s">
        <v>6153</v>
      </c>
      <c r="EM295" t="s">
        <v>6440</v>
      </c>
      <c r="EO295" t="s">
        <v>269</v>
      </c>
      <c r="EP295" t="s">
        <v>490</v>
      </c>
      <c r="EQ295">
        <v>0</v>
      </c>
      <c r="ER295" t="s">
        <v>2344</v>
      </c>
      <c r="ET295" t="s">
        <v>6441</v>
      </c>
      <c r="EU295">
        <v>-2</v>
      </c>
      <c r="EV295" t="s">
        <v>348</v>
      </c>
      <c r="EW295" t="s">
        <v>349</v>
      </c>
      <c r="EX295" t="s">
        <v>709</v>
      </c>
      <c r="EY295" t="s">
        <v>351</v>
      </c>
      <c r="FB295" t="s">
        <v>999</v>
      </c>
      <c r="FC295" t="s">
        <v>6442</v>
      </c>
      <c r="FE295">
        <v>0</v>
      </c>
      <c r="FF295">
        <v>2</v>
      </c>
      <c r="FJ295" t="s">
        <v>6078</v>
      </c>
      <c r="FL295">
        <v>0</v>
      </c>
      <c r="FN295">
        <v>0</v>
      </c>
      <c r="FQ295">
        <v>0</v>
      </c>
      <c r="FS295" t="s">
        <v>395</v>
      </c>
      <c r="FU295" t="s">
        <v>274</v>
      </c>
      <c r="FV295" t="s">
        <v>496</v>
      </c>
      <c r="FY295">
        <v>0</v>
      </c>
      <c r="GA295">
        <v>7.1</v>
      </c>
      <c r="GB295">
        <v>-3</v>
      </c>
      <c r="GC295">
        <v>1</v>
      </c>
      <c r="GE295" t="s">
        <v>355</v>
      </c>
      <c r="GF295">
        <v>0</v>
      </c>
      <c r="GI295">
        <v>1.4</v>
      </c>
      <c r="GJ295">
        <v>0</v>
      </c>
      <c r="GK295">
        <v>0</v>
      </c>
      <c r="GM295" t="s">
        <v>6443</v>
      </c>
      <c r="GN295">
        <v>9</v>
      </c>
      <c r="GO295">
        <v>1</v>
      </c>
      <c r="GP295" t="s">
        <v>713</v>
      </c>
      <c r="GR295">
        <v>42</v>
      </c>
      <c r="HA295" t="s">
        <v>6444</v>
      </c>
      <c r="HC295" t="s">
        <v>313</v>
      </c>
      <c r="HD295" t="s">
        <v>313</v>
      </c>
      <c r="HE295" t="s">
        <v>649</v>
      </c>
      <c r="HF295">
        <v>0</v>
      </c>
      <c r="HG295">
        <v>11</v>
      </c>
      <c r="HH295">
        <v>7</v>
      </c>
      <c r="HI295" t="s">
        <v>275</v>
      </c>
      <c r="HL295">
        <v>2</v>
      </c>
      <c r="HM295" t="s">
        <v>5648</v>
      </c>
      <c r="HO295" t="s">
        <v>6445</v>
      </c>
      <c r="HP295" t="s">
        <v>6446</v>
      </c>
      <c r="HQ295" t="s">
        <v>6447</v>
      </c>
      <c r="HR295" t="s">
        <v>6448</v>
      </c>
      <c r="HT295" t="s">
        <v>3707</v>
      </c>
      <c r="HW295">
        <v>12</v>
      </c>
      <c r="HX295">
        <v>4057859</v>
      </c>
      <c r="HY295" t="s">
        <v>5648</v>
      </c>
      <c r="HZ295">
        <v>4057838</v>
      </c>
      <c r="IC295">
        <v>0</v>
      </c>
      <c r="ID295">
        <v>0</v>
      </c>
      <c r="IM295">
        <v>69</v>
      </c>
      <c r="IO295" t="s">
        <v>5648</v>
      </c>
      <c r="IQ295" t="s">
        <v>5648</v>
      </c>
      <c r="IR295" t="s">
        <v>5858</v>
      </c>
      <c r="IU295">
        <v>5</v>
      </c>
      <c r="IV295">
        <f>IF(AND(Table1[[#This Row],[R/P]]="P",Table1[[#This Row],[PaRes]]&lt;&gt;"SCRBL",Table1[[#This Row],[PaRes]]&lt;&gt;"RUN",Table1[[#This Row],[Penalty]]&lt;&gt;1),1,0)</f>
        <v>1</v>
      </c>
      <c r="IW295">
        <f>IF(AND(Table1[[#This Row],[Pass Play]]=1,Table1[[#This Row],[PaRes]]&lt;&gt;"SAC"),1,0)</f>
        <v>1</v>
      </c>
      <c r="IX295">
        <f>IF(Table1[[#This Row],[PaRes]]="COM",1,0)</f>
        <v>1</v>
      </c>
      <c r="IY295">
        <f>IF(Table1[[#This Row],[Pass Play]]=1,Table1[[#This Row],[Gn]],0)</f>
        <v>7</v>
      </c>
      <c r="IZ295">
        <f>IF(AND(Table1[[#This Row],[Pass Play]]=1,Table1[[#This Row],[EFF]]="Y"),1,0)</f>
        <v>0</v>
      </c>
      <c r="JA295">
        <f>IF(AND(Table1[[#This Row],[Pass Play]]=1,Table1[[#This Row],[EFF]]="Y"),Table1[[#This Row],[Gn]],0)</f>
        <v>0</v>
      </c>
      <c r="JB295">
        <f>IF(AND(Table1[[#This Row],[Pass Play]]=1,Table1[[#This Row],[Gn]]&gt;=15),1,0)</f>
        <v>0</v>
      </c>
      <c r="JC295">
        <f>IF(AND(Table1[[#This Row],[Pass Play]]=1,Table1[[#This Row],[Big Play Passes]]=1),Table1[[#This Row],[Gn]],0)</f>
        <v>0</v>
      </c>
      <c r="JD295">
        <f>IF(AND(OR(Table1[[#This Row],[R/P]]="R",Table1[[#This Row],[PaRes]]="SCRBL",Table1[[#This Row],[PaRes]]="RUN"),Table1[[#This Row],[Penalty]]&lt;&gt;1),1,0)</f>
        <v>0</v>
      </c>
      <c r="JE295">
        <f>IF(Table1[[#This Row],[Rush Attempts]]=1,Table1[[#This Row],[Gn]],0)</f>
        <v>0</v>
      </c>
      <c r="JF295">
        <f>IF(AND(Table1[[#This Row],[Rush Attempts]]=1,Table1[[#This Row],[EFF]]="Y"),1,0)</f>
        <v>0</v>
      </c>
      <c r="JG295">
        <f>IF(AND(Table1[[#This Row],[Rush Attempts]]=1,Table1[[#This Row],[EFF]]="Y"),Table1[[#This Row],[Gn]],0)</f>
        <v>0</v>
      </c>
      <c r="JH295">
        <f>IF(AND(Table1[[#This Row],[Rush Attempts]]=1,Table1[[#This Row],[Gn]]&gt;=10),1,0)</f>
        <v>0</v>
      </c>
      <c r="JI295">
        <f>IF(AND(Table1[[#This Row],[Rush Attempts]]=1,Table1[[#This Row],[Big Play Run]]=1),Table1[[#This Row],[Gn]],0)</f>
        <v>0</v>
      </c>
      <c r="JJ295">
        <f>IF(Table1[[#This Row],[PaRes]]="SAC",1,0)</f>
        <v>0</v>
      </c>
      <c r="JK295">
        <f>IF(Table1[[#This Row],[Sacks]]=1,Table1[[#This Row],[Gn]],0)</f>
        <v>0</v>
      </c>
      <c r="JL295">
        <f>IF(Table1[[#This Row],[PaRes]]="INT",1,0)</f>
        <v>0</v>
      </c>
      <c r="JM295">
        <f>IF(Table1[[#This Row],[pff_PENALTY]]&lt;&gt;"",1,0)</f>
        <v>0</v>
      </c>
      <c r="JN295">
        <f>Table1[[#This Row],[pff_PENYARDS]]</f>
        <v>0</v>
      </c>
      <c r="JO295">
        <f>IF(Table1[[#This Row],[S/End]]="TD",1,0)</f>
        <v>0</v>
      </c>
      <c r="JP295">
        <f>IF(OR(Table1[[#This Row],[S/End]]="FGGD"),1,0)</f>
        <v>1</v>
      </c>
      <c r="JQ295">
        <f>IF(OR(Table1[[#This Row],[S/End]]="FUM",Table1[[#This Row],[S/End]]="INT"),1,0)</f>
        <v>0</v>
      </c>
      <c r="JR295">
        <f>IF(AND(Table1[[#This Row],[Touchdown]]=1,Table1[[#This Row],[Pass Play]]=1),1,0)</f>
        <v>0</v>
      </c>
      <c r="JS295">
        <f t="shared" si="14"/>
        <v>0</v>
      </c>
      <c r="JT295">
        <f>IF(AND(OR(Table1[[#This Row],[Pass Play]]=1,Table1[[#This Row],[Rush Attempts]]=1),Table1[[#This Row],[Dn]]=3),1,0)</f>
        <v>1</v>
      </c>
      <c r="JU295">
        <f>IF(AND(Table1[[#This Row],[3rd down attempt]]=1,Table1[[#This Row],[EFF]]="Y"),1,0)</f>
        <v>0</v>
      </c>
      <c r="JV295">
        <f>IF(AND(Table1[[#This Row],[3rd down attempt]]=1,Table1[[#This Row],[Dist]]&gt;=7),1,0)</f>
        <v>1</v>
      </c>
      <c r="JW295">
        <f>IF(AND(OR(Table1[[#This Row],[Pass Play]]=1,Table1[[#This Row],[Rush Attempts]]=1),Table1[[#This Row],[Dn]]=4),1,0)</f>
        <v>0</v>
      </c>
      <c r="JX295">
        <f>IF(AND(Table1[[#This Row],[4th down attempt]]=1,Table1[[#This Row],[EFF]]="Y"),1,0)</f>
        <v>0</v>
      </c>
      <c r="JY295">
        <f>IF(AND(OR(Table1[[#This Row],[Pass Play]]=1,Table1[[#This Row],[Rush Attempts]]=1),Table1[[#This Row],[FPos]]&gt;=0,Table1[[#This Row],[FPos]]&lt;=20),1,0)</f>
        <v>1</v>
      </c>
      <c r="JZ295">
        <f>IF(AND(OR(Table1[[#This Row],[Pass Play]]=1,Table1[[#This Row],[Rush Attempts]]=1),Table1[[#This Row],[Dist]]&lt;=Table1[[#This Row],[Gn]]),1,0)</f>
        <v>0</v>
      </c>
      <c r="KA295">
        <f>IF(Table1[[#This Row],[S/End]]&lt;&gt;"",1,0)</f>
        <v>1</v>
      </c>
      <c r="KB295">
        <f>IF(Table1[[#This Row],[S/End]]="TD",1,0)</f>
        <v>0</v>
      </c>
      <c r="KC295">
        <f>IF(Table1[[#This Row],[S/End]]="FGGD",1,0)</f>
        <v>1</v>
      </c>
      <c r="KD295">
        <f>IF(AND(OR(Table1[[#This Row],[Pass Play]]=1,Table1[[#This Row],[Rush Attempts]]=1),Table1[[#This Row],[Gn]]&lt;0),1,0)</f>
        <v>0</v>
      </c>
      <c r="KE295" s="375">
        <f>IF(AND(Table1[[#This Row],[pff_DRVENDPSN]]=3,Table1[[#This Row],[pff_DRVENDEVENT]]="PUNT"),1,0)</f>
        <v>0</v>
      </c>
    </row>
    <row r="296" spans="1:291" hidden="1">
      <c r="A296">
        <v>44</v>
      </c>
      <c r="B296">
        <v>2105</v>
      </c>
      <c r="C296" t="s">
        <v>14479</v>
      </c>
      <c r="D296">
        <v>2</v>
      </c>
      <c r="E296">
        <v>1</v>
      </c>
      <c r="F296">
        <v>10</v>
      </c>
      <c r="G296">
        <v>-2</v>
      </c>
      <c r="H296">
        <v>-28</v>
      </c>
      <c r="W296" t="s">
        <v>679</v>
      </c>
      <c r="AJ296">
        <v>7</v>
      </c>
      <c r="AL296" t="s">
        <v>958</v>
      </c>
      <c r="AP296">
        <v>7</v>
      </c>
      <c r="BQ296">
        <f t="shared" si="12"/>
        <v>0</v>
      </c>
      <c r="BR296">
        <f t="shared" si="13"/>
        <v>0</v>
      </c>
      <c r="BT296" t="s">
        <v>5525</v>
      </c>
      <c r="BV296">
        <v>13</v>
      </c>
      <c r="BX296">
        <v>0</v>
      </c>
      <c r="BY296" t="s">
        <v>6450</v>
      </c>
      <c r="CD296" s="3">
        <v>6.9444444444444447E-4</v>
      </c>
      <c r="CF296" t="s">
        <v>6451</v>
      </c>
      <c r="CJ296">
        <v>0</v>
      </c>
      <c r="CK296" t="s">
        <v>6452</v>
      </c>
      <c r="CL296" s="4">
        <v>38414</v>
      </c>
      <c r="CM296" t="s">
        <v>6453</v>
      </c>
      <c r="CN296" t="s">
        <v>6454</v>
      </c>
      <c r="CO296">
        <v>13</v>
      </c>
      <c r="CP296" t="s">
        <v>268</v>
      </c>
      <c r="CQ296" t="s">
        <v>282</v>
      </c>
      <c r="CR296" t="s">
        <v>5525</v>
      </c>
      <c r="CU296" t="s">
        <v>6455</v>
      </c>
      <c r="CW296">
        <v>0</v>
      </c>
      <c r="CY296">
        <v>1</v>
      </c>
      <c r="CZ296" t="s">
        <v>853</v>
      </c>
      <c r="DA296">
        <v>-26</v>
      </c>
      <c r="DB296">
        <v>1</v>
      </c>
      <c r="DC296" t="s">
        <v>1953</v>
      </c>
      <c r="DD296">
        <v>-28</v>
      </c>
      <c r="DK296">
        <v>-2</v>
      </c>
      <c r="DL296" s="4">
        <v>44470</v>
      </c>
      <c r="DM296">
        <v>20248</v>
      </c>
      <c r="DN296">
        <v>2021</v>
      </c>
      <c r="DO296">
        <v>0</v>
      </c>
      <c r="DQ296">
        <v>79809</v>
      </c>
      <c r="DR296">
        <v>91</v>
      </c>
      <c r="DU296" t="s">
        <v>274</v>
      </c>
      <c r="DV296" t="s">
        <v>257</v>
      </c>
      <c r="DX296">
        <v>10</v>
      </c>
      <c r="DY296" t="s">
        <v>275</v>
      </c>
      <c r="EE296">
        <v>0</v>
      </c>
      <c r="EF296" t="s">
        <v>3079</v>
      </c>
      <c r="EG296" t="s">
        <v>2738</v>
      </c>
      <c r="EH296">
        <v>0</v>
      </c>
      <c r="EI296" t="s">
        <v>3080</v>
      </c>
      <c r="EJ296" t="s">
        <v>6322</v>
      </c>
      <c r="EK296" t="s">
        <v>6456</v>
      </c>
      <c r="EL296" t="s">
        <v>6457</v>
      </c>
      <c r="EM296" t="s">
        <v>6458</v>
      </c>
      <c r="EN296" t="s">
        <v>268</v>
      </c>
      <c r="EO296" t="s">
        <v>269</v>
      </c>
      <c r="EP296" t="s">
        <v>3331</v>
      </c>
      <c r="EQ296">
        <v>0</v>
      </c>
      <c r="FE296">
        <v>0</v>
      </c>
      <c r="FF296">
        <v>7</v>
      </c>
      <c r="FG296" t="s">
        <v>3084</v>
      </c>
      <c r="FI296" t="s">
        <v>3084</v>
      </c>
      <c r="FL296">
        <v>0</v>
      </c>
      <c r="FN296">
        <v>0</v>
      </c>
      <c r="FQ296">
        <v>0</v>
      </c>
      <c r="FS296" t="s">
        <v>1675</v>
      </c>
      <c r="FU296" t="s">
        <v>1938</v>
      </c>
      <c r="FV296" t="s">
        <v>6459</v>
      </c>
      <c r="FW296" t="s">
        <v>2037</v>
      </c>
      <c r="FY296">
        <v>0</v>
      </c>
      <c r="GA296">
        <v>10.130000000000001</v>
      </c>
      <c r="GB296">
        <v>-3</v>
      </c>
      <c r="GC296">
        <v>0</v>
      </c>
      <c r="GF296">
        <v>0</v>
      </c>
      <c r="GG296" t="s">
        <v>1179</v>
      </c>
      <c r="GJ296">
        <v>0</v>
      </c>
      <c r="GK296">
        <v>0</v>
      </c>
      <c r="GO296">
        <v>0</v>
      </c>
      <c r="HA296" t="s">
        <v>6460</v>
      </c>
      <c r="HF296">
        <v>0</v>
      </c>
      <c r="HG296">
        <v>13</v>
      </c>
      <c r="HH296">
        <v>10</v>
      </c>
      <c r="HI296" t="s">
        <v>275</v>
      </c>
      <c r="HW296">
        <v>-26</v>
      </c>
      <c r="HX296">
        <v>4058390</v>
      </c>
      <c r="HZ296">
        <v>4058338</v>
      </c>
      <c r="IC296">
        <v>0</v>
      </c>
      <c r="ID296">
        <v>0</v>
      </c>
      <c r="IM296">
        <v>84</v>
      </c>
      <c r="IU296">
        <v>5</v>
      </c>
      <c r="IV296">
        <f>IF(AND(Table1[[#This Row],[R/P]]="P",Table1[[#This Row],[PaRes]]&lt;&gt;"SCRBL",Table1[[#This Row],[PaRes]]&lt;&gt;"RUN",Table1[[#This Row],[Penalty]]&lt;&gt;1),1,0)</f>
        <v>0</v>
      </c>
      <c r="IW296">
        <f>IF(AND(Table1[[#This Row],[Pass Play]]=1,Table1[[#This Row],[PaRes]]&lt;&gt;"SAC"),1,0)</f>
        <v>0</v>
      </c>
      <c r="IX296">
        <f>IF(Table1[[#This Row],[PaRes]]="COM",1,0)</f>
        <v>0</v>
      </c>
      <c r="IY296">
        <f>IF(Table1[[#This Row],[Pass Play]]=1,Table1[[#This Row],[Gn]],0)</f>
        <v>0</v>
      </c>
      <c r="IZ296">
        <f>IF(AND(Table1[[#This Row],[Pass Play]]=1,Table1[[#This Row],[EFF]]="Y"),1,0)</f>
        <v>0</v>
      </c>
      <c r="JA296">
        <f>IF(AND(Table1[[#This Row],[Pass Play]]=1,Table1[[#This Row],[EFF]]="Y"),Table1[[#This Row],[Gn]],0)</f>
        <v>0</v>
      </c>
      <c r="JB296">
        <f>IF(AND(Table1[[#This Row],[Pass Play]]=1,Table1[[#This Row],[Gn]]&gt;=15),1,0)</f>
        <v>0</v>
      </c>
      <c r="JC296">
        <f>IF(AND(Table1[[#This Row],[Pass Play]]=1,Table1[[#This Row],[Big Play Passes]]=1),Table1[[#This Row],[Gn]],0)</f>
        <v>0</v>
      </c>
      <c r="JD296">
        <f>IF(AND(OR(Table1[[#This Row],[R/P]]="R",Table1[[#This Row],[PaRes]]="SCRBL",Table1[[#This Row],[PaRes]]="RUN"),Table1[[#This Row],[Penalty]]&lt;&gt;1),1,0)</f>
        <v>0</v>
      </c>
      <c r="JE296">
        <f>IF(Table1[[#This Row],[Rush Attempts]]=1,Table1[[#This Row],[Gn]],0)</f>
        <v>0</v>
      </c>
      <c r="JF296">
        <f>IF(AND(Table1[[#This Row],[Rush Attempts]]=1,Table1[[#This Row],[EFF]]="Y"),1,0)</f>
        <v>0</v>
      </c>
      <c r="JG296">
        <f>IF(AND(Table1[[#This Row],[Rush Attempts]]=1,Table1[[#This Row],[EFF]]="Y"),Table1[[#This Row],[Gn]],0)</f>
        <v>0</v>
      </c>
      <c r="JH296">
        <f>IF(AND(Table1[[#This Row],[Rush Attempts]]=1,Table1[[#This Row],[Gn]]&gt;=10),1,0)</f>
        <v>0</v>
      </c>
      <c r="JI296">
        <f>IF(AND(Table1[[#This Row],[Rush Attempts]]=1,Table1[[#This Row],[Big Play Run]]=1),Table1[[#This Row],[Gn]],0)</f>
        <v>0</v>
      </c>
      <c r="JJ296">
        <f>IF(Table1[[#This Row],[PaRes]]="SAC",1,0)</f>
        <v>0</v>
      </c>
      <c r="JK296">
        <f>IF(Table1[[#This Row],[Sacks]]=1,Table1[[#This Row],[Gn]],0)</f>
        <v>0</v>
      </c>
      <c r="JL296">
        <f>IF(Table1[[#This Row],[PaRes]]="INT",1,0)</f>
        <v>0</v>
      </c>
      <c r="JM296">
        <f>IF(Table1[[#This Row],[pff_PENALTY]]&lt;&gt;"",1,0)</f>
        <v>0</v>
      </c>
      <c r="JN296">
        <f>Table1[[#This Row],[pff_PENYARDS]]</f>
        <v>0</v>
      </c>
      <c r="JO296">
        <f>IF(Table1[[#This Row],[S/End]]="TD",1,0)</f>
        <v>0</v>
      </c>
      <c r="JP296">
        <f>IF(OR(Table1[[#This Row],[S/End]]="FGGD"),1,0)</f>
        <v>0</v>
      </c>
      <c r="JQ296">
        <f>IF(OR(Table1[[#This Row],[S/End]]="FUM",Table1[[#This Row],[S/End]]="INT"),1,0)</f>
        <v>0</v>
      </c>
      <c r="JR296">
        <f>IF(AND(Table1[[#This Row],[Touchdown]]=1,Table1[[#This Row],[Pass Play]]=1),1,0)</f>
        <v>0</v>
      </c>
      <c r="JS296">
        <f t="shared" si="14"/>
        <v>0</v>
      </c>
      <c r="JT296">
        <f>IF(AND(OR(Table1[[#This Row],[Pass Play]]=1,Table1[[#This Row],[Rush Attempts]]=1),Table1[[#This Row],[Dn]]=3),1,0)</f>
        <v>0</v>
      </c>
      <c r="JU296">
        <f>IF(AND(Table1[[#This Row],[3rd down attempt]]=1,Table1[[#This Row],[EFF]]="Y"),1,0)</f>
        <v>0</v>
      </c>
      <c r="JV296">
        <f>IF(AND(Table1[[#This Row],[3rd down attempt]]=1,Table1[[#This Row],[Dist]]&gt;=7),1,0)</f>
        <v>0</v>
      </c>
      <c r="JW296">
        <f>IF(AND(OR(Table1[[#This Row],[Pass Play]]=1,Table1[[#This Row],[Rush Attempts]]=1),Table1[[#This Row],[Dn]]=4),1,0)</f>
        <v>0</v>
      </c>
      <c r="JX296">
        <f>IF(AND(Table1[[#This Row],[4th down attempt]]=1,Table1[[#This Row],[EFF]]="Y"),1,0)</f>
        <v>0</v>
      </c>
      <c r="JY296">
        <f>IF(AND(OR(Table1[[#This Row],[Pass Play]]=1,Table1[[#This Row],[Rush Attempts]]=1),Table1[[#This Row],[FPos]]&gt;=0,Table1[[#This Row],[FPos]]&lt;=20),1,0)</f>
        <v>0</v>
      </c>
      <c r="JZ296">
        <f>IF(AND(OR(Table1[[#This Row],[Pass Play]]=1,Table1[[#This Row],[Rush Attempts]]=1),Table1[[#This Row],[Dist]]&lt;=Table1[[#This Row],[Gn]]),1,0)</f>
        <v>0</v>
      </c>
      <c r="KA296">
        <f>IF(Table1[[#This Row],[S/End]]&lt;&gt;"",1,0)</f>
        <v>1</v>
      </c>
      <c r="KB296">
        <f>IF(Table1[[#This Row],[S/End]]="TD",1,0)</f>
        <v>0</v>
      </c>
      <c r="KC296">
        <f>IF(Table1[[#This Row],[S/End]]="FGGD",1,0)</f>
        <v>0</v>
      </c>
      <c r="KD296">
        <f>IF(AND(OR(Table1[[#This Row],[Pass Play]]=1,Table1[[#This Row],[Rush Attempts]]=1),Table1[[#This Row],[Gn]]&lt;0),1,0)</f>
        <v>0</v>
      </c>
      <c r="KE296" s="375">
        <f>IF(AND(Table1[[#This Row],[pff_DRVENDPSN]]=3,Table1[[#This Row],[pff_DRVENDEVENT]]="PUNT"),1,0)</f>
        <v>0</v>
      </c>
    </row>
    <row r="297" spans="1:291" hidden="1">
      <c r="A297">
        <v>45</v>
      </c>
      <c r="B297">
        <v>2105</v>
      </c>
      <c r="C297" t="s">
        <v>14479</v>
      </c>
      <c r="D297">
        <v>3</v>
      </c>
      <c r="E297">
        <v>1</v>
      </c>
      <c r="F297">
        <v>10</v>
      </c>
      <c r="G297">
        <v>-2</v>
      </c>
      <c r="H297">
        <v>-17</v>
      </c>
      <c r="I297" t="s">
        <v>253</v>
      </c>
      <c r="J297" t="s">
        <v>298</v>
      </c>
      <c r="K297">
        <v>11</v>
      </c>
      <c r="L297">
        <v>11</v>
      </c>
      <c r="M297" t="s">
        <v>661</v>
      </c>
      <c r="N297" t="s">
        <v>367</v>
      </c>
      <c r="P297" t="s">
        <v>662</v>
      </c>
      <c r="W297" t="s">
        <v>257</v>
      </c>
      <c r="X297" t="s">
        <v>6462</v>
      </c>
      <c r="AE297" t="s">
        <v>2623</v>
      </c>
      <c r="AF297" t="s">
        <v>1601</v>
      </c>
      <c r="AG297" t="s">
        <v>6462</v>
      </c>
      <c r="AH297" t="s">
        <v>274</v>
      </c>
      <c r="AJ297">
        <v>22</v>
      </c>
      <c r="AP297">
        <v>7</v>
      </c>
      <c r="BJ297" t="s">
        <v>261</v>
      </c>
      <c r="BQ297">
        <f t="shared" si="12"/>
        <v>0</v>
      </c>
      <c r="BR297">
        <f t="shared" si="13"/>
        <v>2</v>
      </c>
      <c r="BT297" t="s">
        <v>5525</v>
      </c>
      <c r="BV297">
        <v>20</v>
      </c>
      <c r="BX297">
        <v>0</v>
      </c>
      <c r="BY297" t="s">
        <v>6463</v>
      </c>
      <c r="CD297" s="3">
        <v>0.48194444444444445</v>
      </c>
      <c r="CF297" t="s">
        <v>6464</v>
      </c>
      <c r="CJ297">
        <v>0</v>
      </c>
      <c r="CK297" t="s">
        <v>6465</v>
      </c>
      <c r="CL297" s="4">
        <v>38414</v>
      </c>
      <c r="CM297" t="s">
        <v>6466</v>
      </c>
      <c r="CN297" t="s">
        <v>6467</v>
      </c>
      <c r="CO297">
        <v>20</v>
      </c>
      <c r="CP297" t="s">
        <v>268</v>
      </c>
      <c r="CQ297" t="s">
        <v>282</v>
      </c>
      <c r="CR297" t="s">
        <v>5525</v>
      </c>
      <c r="CU297" t="s">
        <v>6344</v>
      </c>
      <c r="CW297">
        <v>0</v>
      </c>
      <c r="CY297">
        <v>1</v>
      </c>
      <c r="CZ297" t="s">
        <v>614</v>
      </c>
      <c r="DA297">
        <v>-20</v>
      </c>
      <c r="DB297">
        <v>3</v>
      </c>
      <c r="DC297" t="s">
        <v>1953</v>
      </c>
      <c r="DD297">
        <v>-17</v>
      </c>
      <c r="DF297" t="s">
        <v>5551</v>
      </c>
      <c r="DK297">
        <v>-2</v>
      </c>
      <c r="DL297" s="4">
        <v>44470</v>
      </c>
      <c r="DM297">
        <v>20248</v>
      </c>
      <c r="DN297">
        <v>2021</v>
      </c>
      <c r="DO297">
        <v>0</v>
      </c>
      <c r="DQ297">
        <v>79809</v>
      </c>
      <c r="DR297">
        <v>105</v>
      </c>
      <c r="DU297" t="s">
        <v>294</v>
      </c>
      <c r="DV297" t="s">
        <v>294</v>
      </c>
      <c r="DX297">
        <v>10</v>
      </c>
      <c r="DY297" t="s">
        <v>275</v>
      </c>
      <c r="EE297">
        <v>0</v>
      </c>
      <c r="EF297" t="s">
        <v>3172</v>
      </c>
      <c r="EG297" t="s">
        <v>675</v>
      </c>
      <c r="EH297">
        <v>0</v>
      </c>
      <c r="EJ297" t="s">
        <v>340</v>
      </c>
      <c r="EK297" t="s">
        <v>6468</v>
      </c>
      <c r="EL297" t="s">
        <v>6469</v>
      </c>
      <c r="EM297" t="s">
        <v>6470</v>
      </c>
      <c r="EN297" t="s">
        <v>268</v>
      </c>
      <c r="EO297" t="s">
        <v>269</v>
      </c>
      <c r="EP297" t="s">
        <v>427</v>
      </c>
      <c r="EQ297">
        <v>0</v>
      </c>
      <c r="ET297" t="s">
        <v>6471</v>
      </c>
      <c r="FE297">
        <v>0</v>
      </c>
      <c r="FF297">
        <v>8</v>
      </c>
      <c r="FG297" t="s">
        <v>590</v>
      </c>
      <c r="FI297" t="s">
        <v>590</v>
      </c>
      <c r="FJ297" t="s">
        <v>6472</v>
      </c>
      <c r="FL297">
        <v>0</v>
      </c>
      <c r="FN297">
        <v>0</v>
      </c>
      <c r="FQ297">
        <v>0</v>
      </c>
      <c r="FS297" t="s">
        <v>462</v>
      </c>
      <c r="FT297" t="s">
        <v>1002</v>
      </c>
      <c r="FU297" t="s">
        <v>274</v>
      </c>
      <c r="FV297" t="s">
        <v>777</v>
      </c>
      <c r="FW297" t="s">
        <v>1700</v>
      </c>
      <c r="FY297">
        <v>0</v>
      </c>
      <c r="GA297">
        <v>10.199999999999999</v>
      </c>
      <c r="GB297">
        <v>-10</v>
      </c>
      <c r="GC297">
        <v>0</v>
      </c>
      <c r="GE297" t="s">
        <v>355</v>
      </c>
      <c r="GF297">
        <v>0</v>
      </c>
      <c r="GG297" t="s">
        <v>274</v>
      </c>
      <c r="GJ297">
        <v>0</v>
      </c>
      <c r="GK297">
        <v>0</v>
      </c>
      <c r="GM297" t="s">
        <v>6473</v>
      </c>
      <c r="GO297">
        <v>1</v>
      </c>
      <c r="HA297" t="s">
        <v>5736</v>
      </c>
      <c r="HC297" t="s">
        <v>313</v>
      </c>
      <c r="HD297" t="s">
        <v>313</v>
      </c>
      <c r="HE297" t="s">
        <v>588</v>
      </c>
      <c r="HF297">
        <v>0</v>
      </c>
      <c r="HG297">
        <v>11</v>
      </c>
      <c r="HH297">
        <v>10</v>
      </c>
      <c r="HI297" t="s">
        <v>275</v>
      </c>
      <c r="HL297">
        <v>1</v>
      </c>
      <c r="HW297">
        <v>-15</v>
      </c>
      <c r="HX297">
        <v>4058880</v>
      </c>
      <c r="HY297" t="s">
        <v>6427</v>
      </c>
      <c r="HZ297">
        <v>4058800</v>
      </c>
      <c r="IC297">
        <v>0</v>
      </c>
      <c r="ID297">
        <v>0</v>
      </c>
      <c r="IM297">
        <v>97</v>
      </c>
      <c r="IO297" t="s">
        <v>5551</v>
      </c>
      <c r="IQ297" t="s">
        <v>5551</v>
      </c>
      <c r="IR297" t="s">
        <v>5729</v>
      </c>
      <c r="IU297">
        <v>5</v>
      </c>
      <c r="IV297">
        <f>IF(AND(Table1[[#This Row],[R/P]]="P",Table1[[#This Row],[PaRes]]&lt;&gt;"SCRBL",Table1[[#This Row],[PaRes]]&lt;&gt;"RUN",Table1[[#This Row],[Penalty]]&lt;&gt;1),1,0)</f>
        <v>0</v>
      </c>
      <c r="IW297">
        <f>IF(AND(Table1[[#This Row],[Pass Play]]=1,Table1[[#This Row],[PaRes]]&lt;&gt;"SAC"),1,0)</f>
        <v>0</v>
      </c>
      <c r="IX297">
        <f>IF(Table1[[#This Row],[PaRes]]="COM",1,0)</f>
        <v>0</v>
      </c>
      <c r="IY297">
        <f>IF(Table1[[#This Row],[Pass Play]]=1,Table1[[#This Row],[Gn]],0)</f>
        <v>0</v>
      </c>
      <c r="IZ297">
        <f>IF(AND(Table1[[#This Row],[Pass Play]]=1,Table1[[#This Row],[EFF]]="Y"),1,0)</f>
        <v>0</v>
      </c>
      <c r="JA297">
        <f>IF(AND(Table1[[#This Row],[Pass Play]]=1,Table1[[#This Row],[EFF]]="Y"),Table1[[#This Row],[Gn]],0)</f>
        <v>0</v>
      </c>
      <c r="JB297">
        <f>IF(AND(Table1[[#This Row],[Pass Play]]=1,Table1[[#This Row],[Gn]]&gt;=15),1,0)</f>
        <v>0</v>
      </c>
      <c r="JC297">
        <f>IF(AND(Table1[[#This Row],[Pass Play]]=1,Table1[[#This Row],[Big Play Passes]]=1),Table1[[#This Row],[Gn]],0)</f>
        <v>0</v>
      </c>
      <c r="JD297">
        <f>IF(AND(OR(Table1[[#This Row],[R/P]]="R",Table1[[#This Row],[PaRes]]="SCRBL",Table1[[#This Row],[PaRes]]="RUN"),Table1[[#This Row],[Penalty]]&lt;&gt;1),1,0)</f>
        <v>1</v>
      </c>
      <c r="JE297">
        <f>IF(Table1[[#This Row],[Rush Attempts]]=1,Table1[[#This Row],[Gn]],0)</f>
        <v>-2</v>
      </c>
      <c r="JF297">
        <f>IF(AND(Table1[[#This Row],[Rush Attempts]]=1,Table1[[#This Row],[EFF]]="Y"),1,0)</f>
        <v>0</v>
      </c>
      <c r="JG297">
        <f>IF(AND(Table1[[#This Row],[Rush Attempts]]=1,Table1[[#This Row],[EFF]]="Y"),Table1[[#This Row],[Gn]],0)</f>
        <v>0</v>
      </c>
      <c r="JH297">
        <f>IF(AND(Table1[[#This Row],[Rush Attempts]]=1,Table1[[#This Row],[Gn]]&gt;=10),1,0)</f>
        <v>0</v>
      </c>
      <c r="JI297">
        <f>IF(AND(Table1[[#This Row],[Rush Attempts]]=1,Table1[[#This Row],[Big Play Run]]=1),Table1[[#This Row],[Gn]],0)</f>
        <v>0</v>
      </c>
      <c r="JJ297">
        <f>IF(Table1[[#This Row],[PaRes]]="SAC",1,0)</f>
        <v>0</v>
      </c>
      <c r="JK297">
        <f>IF(Table1[[#This Row],[Sacks]]=1,Table1[[#This Row],[Gn]],0)</f>
        <v>0</v>
      </c>
      <c r="JL297">
        <f>IF(Table1[[#This Row],[PaRes]]="INT",1,0)</f>
        <v>0</v>
      </c>
      <c r="JM297">
        <f>IF(Table1[[#This Row],[pff_PENALTY]]&lt;&gt;"",1,0)</f>
        <v>0</v>
      </c>
      <c r="JN297">
        <f>Table1[[#This Row],[pff_PENYARDS]]</f>
        <v>0</v>
      </c>
      <c r="JO297">
        <f>IF(Table1[[#This Row],[S/End]]="TD",1,0)</f>
        <v>0</v>
      </c>
      <c r="JP297">
        <f>IF(OR(Table1[[#This Row],[S/End]]="FGGD"),1,0)</f>
        <v>0</v>
      </c>
      <c r="JQ297">
        <f>IF(OR(Table1[[#This Row],[S/End]]="FUM",Table1[[#This Row],[S/End]]="INT"),1,0)</f>
        <v>0</v>
      </c>
      <c r="JR297">
        <f>IF(AND(Table1[[#This Row],[Touchdown]]=1,Table1[[#This Row],[Pass Play]]=1),1,0)</f>
        <v>0</v>
      </c>
      <c r="JS297">
        <f t="shared" si="14"/>
        <v>0</v>
      </c>
      <c r="JT297">
        <f>IF(AND(OR(Table1[[#This Row],[Pass Play]]=1,Table1[[#This Row],[Rush Attempts]]=1),Table1[[#This Row],[Dn]]=3),1,0)</f>
        <v>0</v>
      </c>
      <c r="JU297">
        <f>IF(AND(Table1[[#This Row],[3rd down attempt]]=1,Table1[[#This Row],[EFF]]="Y"),1,0)</f>
        <v>0</v>
      </c>
      <c r="JV297">
        <f>IF(AND(Table1[[#This Row],[3rd down attempt]]=1,Table1[[#This Row],[Dist]]&gt;=7),1,0)</f>
        <v>0</v>
      </c>
      <c r="JW297">
        <f>IF(AND(OR(Table1[[#This Row],[Pass Play]]=1,Table1[[#This Row],[Rush Attempts]]=1),Table1[[#This Row],[Dn]]=4),1,0)</f>
        <v>0</v>
      </c>
      <c r="JX297">
        <f>IF(AND(Table1[[#This Row],[4th down attempt]]=1,Table1[[#This Row],[EFF]]="Y"),1,0)</f>
        <v>0</v>
      </c>
      <c r="JY297">
        <f>IF(AND(OR(Table1[[#This Row],[Pass Play]]=1,Table1[[#This Row],[Rush Attempts]]=1),Table1[[#This Row],[FPos]]&gt;=0,Table1[[#This Row],[FPos]]&lt;=20),1,0)</f>
        <v>0</v>
      </c>
      <c r="JZ297">
        <f>IF(AND(OR(Table1[[#This Row],[Pass Play]]=1,Table1[[#This Row],[Rush Attempts]]=1),Table1[[#This Row],[Dist]]&lt;=Table1[[#This Row],[Gn]]),1,0)</f>
        <v>0</v>
      </c>
      <c r="KA297">
        <f>IF(Table1[[#This Row],[S/End]]&lt;&gt;"",1,0)</f>
        <v>0</v>
      </c>
      <c r="KB297">
        <f>IF(Table1[[#This Row],[S/End]]="TD",1,0)</f>
        <v>0</v>
      </c>
      <c r="KC297">
        <f>IF(Table1[[#This Row],[S/End]]="FGGD",1,0)</f>
        <v>0</v>
      </c>
      <c r="KD297">
        <f>IF(AND(OR(Table1[[#This Row],[Pass Play]]=1,Table1[[#This Row],[Rush Attempts]]=1),Table1[[#This Row],[Gn]]&lt;0),1,0)</f>
        <v>1</v>
      </c>
      <c r="KE297" s="375">
        <f>IF(AND(Table1[[#This Row],[pff_DRVENDPSN]]=3,Table1[[#This Row],[pff_DRVENDEVENT]]="PUNT"),1,0)</f>
        <v>1</v>
      </c>
    </row>
    <row r="298" spans="1:291" hidden="1">
      <c r="A298">
        <v>46</v>
      </c>
      <c r="B298">
        <v>2105</v>
      </c>
      <c r="C298" t="s">
        <v>14479</v>
      </c>
      <c r="D298">
        <v>3</v>
      </c>
      <c r="E298">
        <v>2</v>
      </c>
      <c r="F298">
        <v>12</v>
      </c>
      <c r="G298">
        <v>5</v>
      </c>
      <c r="H298">
        <v>-15</v>
      </c>
      <c r="J298" t="s">
        <v>298</v>
      </c>
      <c r="K298">
        <v>11</v>
      </c>
      <c r="L298">
        <v>11</v>
      </c>
      <c r="M298" t="s">
        <v>6145</v>
      </c>
      <c r="N298" t="s">
        <v>827</v>
      </c>
      <c r="P298" t="s">
        <v>1216</v>
      </c>
      <c r="R298" t="s">
        <v>1188</v>
      </c>
      <c r="W298" t="s">
        <v>253</v>
      </c>
      <c r="X298" t="s">
        <v>3161</v>
      </c>
      <c r="Y298" t="s">
        <v>3162</v>
      </c>
      <c r="Z298" t="s">
        <v>3163</v>
      </c>
      <c r="AB298" t="s">
        <v>666</v>
      </c>
      <c r="AC298" t="s">
        <v>667</v>
      </c>
      <c r="AJ298">
        <v>22</v>
      </c>
      <c r="AK298" t="s">
        <v>327</v>
      </c>
      <c r="AP298">
        <v>7</v>
      </c>
      <c r="BJ298" t="s">
        <v>274</v>
      </c>
      <c r="BQ298">
        <f t="shared" si="12"/>
        <v>2</v>
      </c>
      <c r="BR298">
        <f t="shared" si="13"/>
        <v>0</v>
      </c>
      <c r="BT298" t="s">
        <v>5525</v>
      </c>
      <c r="BV298">
        <v>20</v>
      </c>
      <c r="BX298">
        <v>0</v>
      </c>
      <c r="BY298" t="s">
        <v>6475</v>
      </c>
      <c r="BZ298" t="s">
        <v>6476</v>
      </c>
      <c r="CA298">
        <v>1</v>
      </c>
      <c r="CB298" t="s">
        <v>492</v>
      </c>
      <c r="CD298" s="3">
        <v>0.45555555555555555</v>
      </c>
      <c r="CE298" t="s">
        <v>294</v>
      </c>
      <c r="CF298" t="s">
        <v>6477</v>
      </c>
      <c r="CG298">
        <v>8</v>
      </c>
      <c r="CI298" t="s">
        <v>331</v>
      </c>
      <c r="CJ298">
        <v>0</v>
      </c>
      <c r="CK298" t="s">
        <v>6478</v>
      </c>
      <c r="CL298" s="4">
        <v>38414</v>
      </c>
      <c r="CM298" t="s">
        <v>6479</v>
      </c>
      <c r="CN298" t="s">
        <v>6480</v>
      </c>
      <c r="CO298">
        <v>20</v>
      </c>
      <c r="CQ298" t="s">
        <v>418</v>
      </c>
      <c r="CR298" t="s">
        <v>5525</v>
      </c>
      <c r="CU298" t="s">
        <v>5531</v>
      </c>
      <c r="CW298">
        <v>0</v>
      </c>
      <c r="CY298">
        <v>2</v>
      </c>
      <c r="CZ298" t="s">
        <v>614</v>
      </c>
      <c r="DA298">
        <v>-20</v>
      </c>
      <c r="DB298">
        <v>3</v>
      </c>
      <c r="DC298" t="s">
        <v>1953</v>
      </c>
      <c r="DD298">
        <v>-17</v>
      </c>
      <c r="DF298" t="s">
        <v>5551</v>
      </c>
      <c r="DK298">
        <v>5</v>
      </c>
      <c r="DL298" s="4">
        <v>44470</v>
      </c>
      <c r="DM298">
        <v>20248</v>
      </c>
      <c r="DN298">
        <v>2021</v>
      </c>
      <c r="DO298">
        <v>0</v>
      </c>
      <c r="DQ298">
        <v>79809</v>
      </c>
      <c r="DR298">
        <v>106</v>
      </c>
      <c r="DU298" t="s">
        <v>274</v>
      </c>
      <c r="DV298" t="s">
        <v>257</v>
      </c>
      <c r="DX298">
        <v>10</v>
      </c>
      <c r="DY298" t="s">
        <v>275</v>
      </c>
      <c r="EE298">
        <v>0</v>
      </c>
      <c r="EF298" t="s">
        <v>3233</v>
      </c>
      <c r="EG298" t="s">
        <v>383</v>
      </c>
      <c r="EH298">
        <v>0</v>
      </c>
      <c r="EI298" t="s">
        <v>1224</v>
      </c>
      <c r="EJ298" t="s">
        <v>340</v>
      </c>
      <c r="EK298" t="s">
        <v>854</v>
      </c>
      <c r="EL298" t="s">
        <v>6481</v>
      </c>
      <c r="EM298" t="s">
        <v>6482</v>
      </c>
      <c r="EN298" t="s">
        <v>3373</v>
      </c>
      <c r="EO298" t="s">
        <v>418</v>
      </c>
      <c r="EP298" t="s">
        <v>283</v>
      </c>
      <c r="EQ298">
        <v>0</v>
      </c>
      <c r="ER298" t="s">
        <v>491</v>
      </c>
      <c r="ET298" t="s">
        <v>6483</v>
      </c>
      <c r="EU298">
        <v>-4</v>
      </c>
      <c r="EV298" t="s">
        <v>274</v>
      </c>
      <c r="EW298" t="s">
        <v>349</v>
      </c>
      <c r="EX298" t="s">
        <v>395</v>
      </c>
      <c r="EY298" t="s">
        <v>492</v>
      </c>
      <c r="FB298" t="s">
        <v>1818</v>
      </c>
      <c r="FC298" t="s">
        <v>6484</v>
      </c>
      <c r="FE298">
        <v>0</v>
      </c>
      <c r="FF298">
        <v>7</v>
      </c>
      <c r="FJ298" t="s">
        <v>6485</v>
      </c>
      <c r="FL298">
        <v>0</v>
      </c>
      <c r="FN298">
        <v>0</v>
      </c>
      <c r="FQ298">
        <v>0</v>
      </c>
      <c r="FS298" t="s">
        <v>395</v>
      </c>
      <c r="FT298" t="s">
        <v>1029</v>
      </c>
      <c r="FU298" t="s">
        <v>274</v>
      </c>
      <c r="FV298" t="s">
        <v>496</v>
      </c>
      <c r="FY298">
        <v>0</v>
      </c>
      <c r="GA298">
        <v>10.199999999999999</v>
      </c>
      <c r="GB298">
        <v>-10</v>
      </c>
      <c r="GC298">
        <v>0</v>
      </c>
      <c r="GE298" t="s">
        <v>355</v>
      </c>
      <c r="GF298">
        <v>1</v>
      </c>
      <c r="GI298">
        <v>3.2</v>
      </c>
      <c r="GJ298">
        <v>0</v>
      </c>
      <c r="GK298">
        <v>0</v>
      </c>
      <c r="GM298" t="s">
        <v>6486</v>
      </c>
      <c r="GN298">
        <v>9</v>
      </c>
      <c r="GO298">
        <v>2</v>
      </c>
      <c r="GP298" t="s">
        <v>2349</v>
      </c>
      <c r="GR298">
        <v>7</v>
      </c>
      <c r="HA298" t="s">
        <v>3071</v>
      </c>
      <c r="HC298" t="s">
        <v>294</v>
      </c>
      <c r="HD298" t="s">
        <v>313</v>
      </c>
      <c r="HE298" t="s">
        <v>5551</v>
      </c>
      <c r="HF298">
        <v>0</v>
      </c>
      <c r="HG298">
        <v>11</v>
      </c>
      <c r="HH298">
        <v>10</v>
      </c>
      <c r="HI298" t="s">
        <v>275</v>
      </c>
      <c r="HL298" t="s">
        <v>2010</v>
      </c>
      <c r="HM298" t="s">
        <v>5551</v>
      </c>
      <c r="HO298" t="s">
        <v>6487</v>
      </c>
      <c r="HP298" t="s">
        <v>6488</v>
      </c>
      <c r="HQ298" t="s">
        <v>6163</v>
      </c>
      <c r="HR298" t="s">
        <v>6489</v>
      </c>
      <c r="HT298" t="s">
        <v>6490</v>
      </c>
      <c r="HW298">
        <v>-20</v>
      </c>
      <c r="HX298">
        <v>4058905</v>
      </c>
      <c r="HY298" t="s">
        <v>492</v>
      </c>
      <c r="HZ298">
        <v>4058880</v>
      </c>
      <c r="IC298">
        <v>0</v>
      </c>
      <c r="ID298">
        <v>0</v>
      </c>
      <c r="IM298">
        <v>98</v>
      </c>
      <c r="IO298" t="s">
        <v>5541</v>
      </c>
      <c r="IQ298" t="s">
        <v>5541</v>
      </c>
      <c r="IU298">
        <v>5</v>
      </c>
      <c r="IV298">
        <f>IF(AND(Table1[[#This Row],[R/P]]="P",Table1[[#This Row],[PaRes]]&lt;&gt;"SCRBL",Table1[[#This Row],[PaRes]]&lt;&gt;"RUN",Table1[[#This Row],[Penalty]]&lt;&gt;1),1,0)</f>
        <v>1</v>
      </c>
      <c r="IW298">
        <f>IF(AND(Table1[[#This Row],[Pass Play]]=1,Table1[[#This Row],[PaRes]]&lt;&gt;"SAC"),1,0)</f>
        <v>1</v>
      </c>
      <c r="IX298">
        <f>IF(Table1[[#This Row],[PaRes]]="COM",1,0)</f>
        <v>1</v>
      </c>
      <c r="IY298">
        <f>IF(Table1[[#This Row],[Pass Play]]=1,Table1[[#This Row],[Gn]],0)</f>
        <v>5</v>
      </c>
      <c r="IZ298">
        <f>IF(AND(Table1[[#This Row],[Pass Play]]=1,Table1[[#This Row],[EFF]]="Y"),1,0)</f>
        <v>0</v>
      </c>
      <c r="JA298">
        <f>IF(AND(Table1[[#This Row],[Pass Play]]=1,Table1[[#This Row],[EFF]]="Y"),Table1[[#This Row],[Gn]],0)</f>
        <v>0</v>
      </c>
      <c r="JB298">
        <f>IF(AND(Table1[[#This Row],[Pass Play]]=1,Table1[[#This Row],[Gn]]&gt;=15),1,0)</f>
        <v>0</v>
      </c>
      <c r="JC298">
        <f>IF(AND(Table1[[#This Row],[Pass Play]]=1,Table1[[#This Row],[Big Play Passes]]=1),Table1[[#This Row],[Gn]],0)</f>
        <v>0</v>
      </c>
      <c r="JD298">
        <f>IF(AND(OR(Table1[[#This Row],[R/P]]="R",Table1[[#This Row],[PaRes]]="SCRBL",Table1[[#This Row],[PaRes]]="RUN"),Table1[[#This Row],[Penalty]]&lt;&gt;1),1,0)</f>
        <v>0</v>
      </c>
      <c r="JE298">
        <f>IF(Table1[[#This Row],[Rush Attempts]]=1,Table1[[#This Row],[Gn]],0)</f>
        <v>0</v>
      </c>
      <c r="JF298">
        <f>IF(AND(Table1[[#This Row],[Rush Attempts]]=1,Table1[[#This Row],[EFF]]="Y"),1,0)</f>
        <v>0</v>
      </c>
      <c r="JG298">
        <f>IF(AND(Table1[[#This Row],[Rush Attempts]]=1,Table1[[#This Row],[EFF]]="Y"),Table1[[#This Row],[Gn]],0)</f>
        <v>0</v>
      </c>
      <c r="JH298">
        <f>IF(AND(Table1[[#This Row],[Rush Attempts]]=1,Table1[[#This Row],[Gn]]&gt;=10),1,0)</f>
        <v>0</v>
      </c>
      <c r="JI298">
        <f>IF(AND(Table1[[#This Row],[Rush Attempts]]=1,Table1[[#This Row],[Big Play Run]]=1),Table1[[#This Row],[Gn]],0)</f>
        <v>0</v>
      </c>
      <c r="JJ298">
        <f>IF(Table1[[#This Row],[PaRes]]="SAC",1,0)</f>
        <v>0</v>
      </c>
      <c r="JK298">
        <f>IF(Table1[[#This Row],[Sacks]]=1,Table1[[#This Row],[Gn]],0)</f>
        <v>0</v>
      </c>
      <c r="JL298">
        <f>IF(Table1[[#This Row],[PaRes]]="INT",1,0)</f>
        <v>0</v>
      </c>
      <c r="JM298">
        <f>IF(Table1[[#This Row],[pff_PENALTY]]&lt;&gt;"",1,0)</f>
        <v>0</v>
      </c>
      <c r="JN298">
        <f>Table1[[#This Row],[pff_PENYARDS]]</f>
        <v>0</v>
      </c>
      <c r="JO298">
        <f>IF(Table1[[#This Row],[S/End]]="TD",1,0)</f>
        <v>0</v>
      </c>
      <c r="JP298">
        <f>IF(OR(Table1[[#This Row],[S/End]]="FGGD"),1,0)</f>
        <v>0</v>
      </c>
      <c r="JQ298">
        <f>IF(OR(Table1[[#This Row],[S/End]]="FUM",Table1[[#This Row],[S/End]]="INT"),1,0)</f>
        <v>0</v>
      </c>
      <c r="JR298">
        <f>IF(AND(Table1[[#This Row],[Touchdown]]=1,Table1[[#This Row],[Pass Play]]=1),1,0)</f>
        <v>0</v>
      </c>
      <c r="JS298">
        <f t="shared" si="14"/>
        <v>0</v>
      </c>
      <c r="JT298">
        <f>IF(AND(OR(Table1[[#This Row],[Pass Play]]=1,Table1[[#This Row],[Rush Attempts]]=1),Table1[[#This Row],[Dn]]=3),1,0)</f>
        <v>0</v>
      </c>
      <c r="JU298">
        <f>IF(AND(Table1[[#This Row],[3rd down attempt]]=1,Table1[[#This Row],[EFF]]="Y"),1,0)</f>
        <v>0</v>
      </c>
      <c r="JV298">
        <f>IF(AND(Table1[[#This Row],[3rd down attempt]]=1,Table1[[#This Row],[Dist]]&gt;=7),1,0)</f>
        <v>0</v>
      </c>
      <c r="JW298">
        <f>IF(AND(OR(Table1[[#This Row],[Pass Play]]=1,Table1[[#This Row],[Rush Attempts]]=1),Table1[[#This Row],[Dn]]=4),1,0)</f>
        <v>0</v>
      </c>
      <c r="JX298">
        <f>IF(AND(Table1[[#This Row],[4th down attempt]]=1,Table1[[#This Row],[EFF]]="Y"),1,0)</f>
        <v>0</v>
      </c>
      <c r="JY298">
        <f>IF(AND(OR(Table1[[#This Row],[Pass Play]]=1,Table1[[#This Row],[Rush Attempts]]=1),Table1[[#This Row],[FPos]]&gt;=0,Table1[[#This Row],[FPos]]&lt;=20),1,0)</f>
        <v>0</v>
      </c>
      <c r="JZ298">
        <f>IF(AND(OR(Table1[[#This Row],[Pass Play]]=1,Table1[[#This Row],[Rush Attempts]]=1),Table1[[#This Row],[Dist]]&lt;=Table1[[#This Row],[Gn]]),1,0)</f>
        <v>0</v>
      </c>
      <c r="KA298">
        <f>IF(Table1[[#This Row],[S/End]]&lt;&gt;"",1,0)</f>
        <v>0</v>
      </c>
      <c r="KB298">
        <f>IF(Table1[[#This Row],[S/End]]="TD",1,0)</f>
        <v>0</v>
      </c>
      <c r="KC298">
        <f>IF(Table1[[#This Row],[S/End]]="FGGD",1,0)</f>
        <v>0</v>
      </c>
      <c r="KD298">
        <f>IF(AND(OR(Table1[[#This Row],[Pass Play]]=1,Table1[[#This Row],[Rush Attempts]]=1),Table1[[#This Row],[Gn]]&lt;0),1,0)</f>
        <v>0</v>
      </c>
      <c r="KE298" s="375">
        <f>IF(AND(Table1[[#This Row],[pff_DRVENDPSN]]=3,Table1[[#This Row],[pff_DRVENDEVENT]]="PUNT"),1,0)</f>
        <v>1</v>
      </c>
    </row>
    <row r="299" spans="1:291" hidden="1">
      <c r="A299">
        <v>47</v>
      </c>
      <c r="B299">
        <v>2105</v>
      </c>
      <c r="C299" t="s">
        <v>14479</v>
      </c>
      <c r="D299">
        <v>3</v>
      </c>
      <c r="E299">
        <v>3</v>
      </c>
      <c r="F299">
        <v>7</v>
      </c>
      <c r="G299">
        <v>0</v>
      </c>
      <c r="H299">
        <v>-20</v>
      </c>
      <c r="J299" t="s">
        <v>298</v>
      </c>
      <c r="K299">
        <v>11</v>
      </c>
      <c r="L299">
        <v>11</v>
      </c>
      <c r="M299" t="s">
        <v>6492</v>
      </c>
      <c r="N299" t="s">
        <v>319</v>
      </c>
      <c r="P299" t="s">
        <v>4997</v>
      </c>
      <c r="R299" t="s">
        <v>1188</v>
      </c>
      <c r="W299" t="s">
        <v>253</v>
      </c>
      <c r="X299" t="s">
        <v>5543</v>
      </c>
      <c r="Y299" t="s">
        <v>4639</v>
      </c>
      <c r="Z299" t="s">
        <v>5544</v>
      </c>
      <c r="AB299" t="s">
        <v>325</v>
      </c>
      <c r="AC299" t="s">
        <v>326</v>
      </c>
      <c r="AK299" t="s">
        <v>756</v>
      </c>
      <c r="AL299" t="s">
        <v>614</v>
      </c>
      <c r="AP299">
        <v>7</v>
      </c>
      <c r="AY299">
        <v>3</v>
      </c>
      <c r="BJ299" t="s">
        <v>274</v>
      </c>
      <c r="BQ299">
        <f t="shared" si="12"/>
        <v>3</v>
      </c>
      <c r="BR299">
        <f t="shared" si="13"/>
        <v>0</v>
      </c>
      <c r="BT299" t="s">
        <v>5525</v>
      </c>
      <c r="BV299">
        <v>20</v>
      </c>
      <c r="BX299">
        <v>1</v>
      </c>
      <c r="BY299" t="s">
        <v>6493</v>
      </c>
      <c r="CA299">
        <v>0</v>
      </c>
      <c r="CD299" s="3">
        <v>0.42499999999999999</v>
      </c>
      <c r="CE299" t="s">
        <v>294</v>
      </c>
      <c r="CF299" t="s">
        <v>6494</v>
      </c>
      <c r="CG299">
        <v>9</v>
      </c>
      <c r="CI299" t="s">
        <v>331</v>
      </c>
      <c r="CJ299">
        <v>0</v>
      </c>
      <c r="CK299" t="s">
        <v>6495</v>
      </c>
      <c r="CL299" s="4">
        <v>38414</v>
      </c>
      <c r="CM299" t="s">
        <v>6496</v>
      </c>
      <c r="CN299" t="s">
        <v>6454</v>
      </c>
      <c r="CO299">
        <v>20</v>
      </c>
      <c r="CQ299" t="s">
        <v>282</v>
      </c>
      <c r="CR299" t="s">
        <v>5525</v>
      </c>
      <c r="CU299" t="s">
        <v>270</v>
      </c>
      <c r="CW299">
        <v>0</v>
      </c>
      <c r="CY299">
        <v>3</v>
      </c>
      <c r="CZ299" t="s">
        <v>614</v>
      </c>
      <c r="DA299">
        <v>-20</v>
      </c>
      <c r="DB299">
        <v>3</v>
      </c>
      <c r="DC299" t="s">
        <v>1953</v>
      </c>
      <c r="DD299">
        <v>-17</v>
      </c>
      <c r="DK299">
        <v>0</v>
      </c>
      <c r="DL299" s="4">
        <v>44470</v>
      </c>
      <c r="DM299">
        <v>20248</v>
      </c>
      <c r="DN299">
        <v>2021</v>
      </c>
      <c r="DO299">
        <v>0</v>
      </c>
      <c r="DQ299">
        <v>79809</v>
      </c>
      <c r="DR299">
        <v>107</v>
      </c>
      <c r="DU299" t="s">
        <v>274</v>
      </c>
      <c r="DV299" t="s">
        <v>257</v>
      </c>
      <c r="DX299">
        <v>10</v>
      </c>
      <c r="DY299" t="s">
        <v>275</v>
      </c>
      <c r="EB299" t="s">
        <v>2363</v>
      </c>
      <c r="EE299">
        <v>0</v>
      </c>
      <c r="EF299" t="s">
        <v>5007</v>
      </c>
      <c r="EG299" t="s">
        <v>701</v>
      </c>
      <c r="EH299">
        <v>0</v>
      </c>
      <c r="EI299" t="s">
        <v>5008</v>
      </c>
      <c r="EJ299" t="s">
        <v>340</v>
      </c>
      <c r="EK299" t="s">
        <v>486</v>
      </c>
      <c r="EL299" t="s">
        <v>6497</v>
      </c>
      <c r="EM299" t="s">
        <v>488</v>
      </c>
      <c r="EN299" t="s">
        <v>1914</v>
      </c>
      <c r="EO299" t="s">
        <v>269</v>
      </c>
      <c r="EP299" t="s">
        <v>490</v>
      </c>
      <c r="EQ299">
        <v>0</v>
      </c>
      <c r="ER299" t="s">
        <v>491</v>
      </c>
      <c r="EU299">
        <v>5</v>
      </c>
      <c r="EV299" t="s">
        <v>348</v>
      </c>
      <c r="EW299" t="s">
        <v>349</v>
      </c>
      <c r="EX299" t="s">
        <v>528</v>
      </c>
      <c r="EY299" t="s">
        <v>492</v>
      </c>
      <c r="FB299" t="s">
        <v>4652</v>
      </c>
      <c r="FC299" t="s">
        <v>6498</v>
      </c>
      <c r="FE299">
        <v>0</v>
      </c>
      <c r="FF299">
        <v>5</v>
      </c>
      <c r="FJ299" t="s">
        <v>6499</v>
      </c>
      <c r="FL299">
        <v>0</v>
      </c>
      <c r="FN299">
        <v>0</v>
      </c>
      <c r="FQ299">
        <v>0</v>
      </c>
      <c r="FS299" t="s">
        <v>354</v>
      </c>
      <c r="FY299">
        <v>0</v>
      </c>
      <c r="GA299">
        <v>10.199999999999999</v>
      </c>
      <c r="GB299">
        <v>-10</v>
      </c>
      <c r="GC299">
        <v>0</v>
      </c>
      <c r="GE299" t="s">
        <v>355</v>
      </c>
      <c r="GF299">
        <v>1</v>
      </c>
      <c r="GI299">
        <v>2.5</v>
      </c>
      <c r="GJ299">
        <v>0</v>
      </c>
      <c r="GK299">
        <v>0</v>
      </c>
      <c r="GM299" t="s">
        <v>6500</v>
      </c>
      <c r="GP299" t="s">
        <v>357</v>
      </c>
      <c r="GR299">
        <v>17</v>
      </c>
      <c r="HA299" t="s">
        <v>6501</v>
      </c>
      <c r="HC299" t="s">
        <v>313</v>
      </c>
      <c r="HD299" t="s">
        <v>313</v>
      </c>
      <c r="HF299">
        <v>0</v>
      </c>
      <c r="HG299">
        <v>11</v>
      </c>
      <c r="HH299">
        <v>10</v>
      </c>
      <c r="HI299" t="s">
        <v>275</v>
      </c>
      <c r="HL299" t="s">
        <v>4564</v>
      </c>
      <c r="HM299" t="s">
        <v>5532</v>
      </c>
      <c r="HO299" t="s">
        <v>6502</v>
      </c>
      <c r="HP299" t="s">
        <v>6503</v>
      </c>
      <c r="HQ299" t="s">
        <v>6504</v>
      </c>
      <c r="HR299" t="s">
        <v>6505</v>
      </c>
      <c r="HT299" t="s">
        <v>5563</v>
      </c>
      <c r="HW299">
        <v>-20</v>
      </c>
      <c r="HX299">
        <v>4058954</v>
      </c>
      <c r="HZ299">
        <v>4058905</v>
      </c>
      <c r="IC299">
        <v>0</v>
      </c>
      <c r="ID299">
        <v>0</v>
      </c>
      <c r="IM299">
        <v>99</v>
      </c>
      <c r="IU299">
        <v>5</v>
      </c>
      <c r="IV299">
        <f>IF(AND(Table1[[#This Row],[R/P]]="P",Table1[[#This Row],[PaRes]]&lt;&gt;"SCRBL",Table1[[#This Row],[PaRes]]&lt;&gt;"RUN",Table1[[#This Row],[Penalty]]&lt;&gt;1),1,0)</f>
        <v>1</v>
      </c>
      <c r="IW299">
        <f>IF(AND(Table1[[#This Row],[Pass Play]]=1,Table1[[#This Row],[PaRes]]&lt;&gt;"SAC"),1,0)</f>
        <v>1</v>
      </c>
      <c r="IX299">
        <f>IF(Table1[[#This Row],[PaRes]]="COM",1,0)</f>
        <v>0</v>
      </c>
      <c r="IY299">
        <f>IF(Table1[[#This Row],[Pass Play]]=1,Table1[[#This Row],[Gn]],0)</f>
        <v>0</v>
      </c>
      <c r="IZ299">
        <f>IF(AND(Table1[[#This Row],[Pass Play]]=1,Table1[[#This Row],[EFF]]="Y"),1,0)</f>
        <v>0</v>
      </c>
      <c r="JA299">
        <f>IF(AND(Table1[[#This Row],[Pass Play]]=1,Table1[[#This Row],[EFF]]="Y"),Table1[[#This Row],[Gn]],0)</f>
        <v>0</v>
      </c>
      <c r="JB299">
        <f>IF(AND(Table1[[#This Row],[Pass Play]]=1,Table1[[#This Row],[Gn]]&gt;=15),1,0)</f>
        <v>0</v>
      </c>
      <c r="JC299">
        <f>IF(AND(Table1[[#This Row],[Pass Play]]=1,Table1[[#This Row],[Big Play Passes]]=1),Table1[[#This Row],[Gn]],0)</f>
        <v>0</v>
      </c>
      <c r="JD299">
        <f>IF(AND(OR(Table1[[#This Row],[R/P]]="R",Table1[[#This Row],[PaRes]]="SCRBL",Table1[[#This Row],[PaRes]]="RUN"),Table1[[#This Row],[Penalty]]&lt;&gt;1),1,0)</f>
        <v>0</v>
      </c>
      <c r="JE299">
        <f>IF(Table1[[#This Row],[Rush Attempts]]=1,Table1[[#This Row],[Gn]],0)</f>
        <v>0</v>
      </c>
      <c r="JF299">
        <f>IF(AND(Table1[[#This Row],[Rush Attempts]]=1,Table1[[#This Row],[EFF]]="Y"),1,0)</f>
        <v>0</v>
      </c>
      <c r="JG299">
        <f>IF(AND(Table1[[#This Row],[Rush Attempts]]=1,Table1[[#This Row],[EFF]]="Y"),Table1[[#This Row],[Gn]],0)</f>
        <v>0</v>
      </c>
      <c r="JH299">
        <f>IF(AND(Table1[[#This Row],[Rush Attempts]]=1,Table1[[#This Row],[Gn]]&gt;=10),1,0)</f>
        <v>0</v>
      </c>
      <c r="JI299">
        <f>IF(AND(Table1[[#This Row],[Rush Attempts]]=1,Table1[[#This Row],[Big Play Run]]=1),Table1[[#This Row],[Gn]],0)</f>
        <v>0</v>
      </c>
      <c r="JJ299">
        <f>IF(Table1[[#This Row],[PaRes]]="SAC",1,0)</f>
        <v>0</v>
      </c>
      <c r="JK299">
        <f>IF(Table1[[#This Row],[Sacks]]=1,Table1[[#This Row],[Gn]],0)</f>
        <v>0</v>
      </c>
      <c r="JL299">
        <f>IF(Table1[[#This Row],[PaRes]]="INT",1,0)</f>
        <v>0</v>
      </c>
      <c r="JM299">
        <f>IF(Table1[[#This Row],[pff_PENALTY]]&lt;&gt;"",1,0)</f>
        <v>0</v>
      </c>
      <c r="JN299">
        <f>Table1[[#This Row],[pff_PENYARDS]]</f>
        <v>0</v>
      </c>
      <c r="JO299">
        <f>IF(Table1[[#This Row],[S/End]]="TD",1,0)</f>
        <v>0</v>
      </c>
      <c r="JP299">
        <f>IF(OR(Table1[[#This Row],[S/End]]="FGGD"),1,0)</f>
        <v>0</v>
      </c>
      <c r="JQ299">
        <f>IF(OR(Table1[[#This Row],[S/End]]="FUM",Table1[[#This Row],[S/End]]="INT"),1,0)</f>
        <v>0</v>
      </c>
      <c r="JR299">
        <f>IF(AND(Table1[[#This Row],[Touchdown]]=1,Table1[[#This Row],[Pass Play]]=1),1,0)</f>
        <v>0</v>
      </c>
      <c r="JS299">
        <f t="shared" si="14"/>
        <v>0</v>
      </c>
      <c r="JT299">
        <f>IF(AND(OR(Table1[[#This Row],[Pass Play]]=1,Table1[[#This Row],[Rush Attempts]]=1),Table1[[#This Row],[Dn]]=3),1,0)</f>
        <v>1</v>
      </c>
      <c r="JU299">
        <f>IF(AND(Table1[[#This Row],[3rd down attempt]]=1,Table1[[#This Row],[EFF]]="Y"),1,0)</f>
        <v>0</v>
      </c>
      <c r="JV299">
        <f>IF(AND(Table1[[#This Row],[3rd down attempt]]=1,Table1[[#This Row],[Dist]]&gt;=7),1,0)</f>
        <v>1</v>
      </c>
      <c r="JW299">
        <f>IF(AND(OR(Table1[[#This Row],[Pass Play]]=1,Table1[[#This Row],[Rush Attempts]]=1),Table1[[#This Row],[Dn]]=4),1,0)</f>
        <v>0</v>
      </c>
      <c r="JX299">
        <f>IF(AND(Table1[[#This Row],[4th down attempt]]=1,Table1[[#This Row],[EFF]]="Y"),1,0)</f>
        <v>0</v>
      </c>
      <c r="JY299">
        <f>IF(AND(OR(Table1[[#This Row],[Pass Play]]=1,Table1[[#This Row],[Rush Attempts]]=1),Table1[[#This Row],[FPos]]&gt;=0,Table1[[#This Row],[FPos]]&lt;=20),1,0)</f>
        <v>0</v>
      </c>
      <c r="JZ299">
        <f>IF(AND(OR(Table1[[#This Row],[Pass Play]]=1,Table1[[#This Row],[Rush Attempts]]=1),Table1[[#This Row],[Dist]]&lt;=Table1[[#This Row],[Gn]]),1,0)</f>
        <v>0</v>
      </c>
      <c r="KA299">
        <f>IF(Table1[[#This Row],[S/End]]&lt;&gt;"",1,0)</f>
        <v>1</v>
      </c>
      <c r="KB299">
        <f>IF(Table1[[#This Row],[S/End]]="TD",1,0)</f>
        <v>0</v>
      </c>
      <c r="KC299">
        <f>IF(Table1[[#This Row],[S/End]]="FGGD",1,0)</f>
        <v>0</v>
      </c>
      <c r="KD299">
        <f>IF(AND(OR(Table1[[#This Row],[Pass Play]]=1,Table1[[#This Row],[Rush Attempts]]=1),Table1[[#This Row],[Gn]]&lt;0),1,0)</f>
        <v>0</v>
      </c>
      <c r="KE299" s="375">
        <f>IF(AND(Table1[[#This Row],[pff_DRVENDPSN]]=3,Table1[[#This Row],[pff_DRVENDEVENT]]="PUNT"),1,0)</f>
        <v>1</v>
      </c>
    </row>
    <row r="300" spans="1:291" hidden="1">
      <c r="A300">
        <v>48</v>
      </c>
      <c r="B300">
        <v>2105</v>
      </c>
      <c r="C300" t="s">
        <v>14479</v>
      </c>
      <c r="D300">
        <v>3</v>
      </c>
      <c r="E300">
        <v>1</v>
      </c>
      <c r="F300">
        <v>10</v>
      </c>
      <c r="G300">
        <v>54</v>
      </c>
      <c r="H300">
        <v>-25</v>
      </c>
      <c r="I300" t="s">
        <v>253</v>
      </c>
      <c r="J300" t="s">
        <v>254</v>
      </c>
      <c r="K300">
        <v>12</v>
      </c>
      <c r="L300" t="s">
        <v>6507</v>
      </c>
      <c r="M300" t="s">
        <v>6508</v>
      </c>
      <c r="N300" t="s">
        <v>256</v>
      </c>
      <c r="P300" t="s">
        <v>1357</v>
      </c>
      <c r="Q300" t="s">
        <v>6509</v>
      </c>
      <c r="R300" t="s">
        <v>1188</v>
      </c>
      <c r="W300" t="s">
        <v>253</v>
      </c>
      <c r="X300" t="s">
        <v>6510</v>
      </c>
      <c r="Y300" t="s">
        <v>6511</v>
      </c>
      <c r="Z300" t="s">
        <v>6512</v>
      </c>
      <c r="AB300" t="s">
        <v>876</v>
      </c>
      <c r="AC300" t="s">
        <v>1996</v>
      </c>
      <c r="AJ300">
        <v>1</v>
      </c>
      <c r="AK300" t="s">
        <v>327</v>
      </c>
      <c r="AP300">
        <v>7</v>
      </c>
      <c r="BJ300" t="s">
        <v>607</v>
      </c>
      <c r="BQ300">
        <f t="shared" si="12"/>
        <v>1</v>
      </c>
      <c r="BR300">
        <f t="shared" si="13"/>
        <v>0</v>
      </c>
      <c r="BT300" t="s">
        <v>5525</v>
      </c>
      <c r="BV300">
        <v>27</v>
      </c>
      <c r="BX300">
        <v>0</v>
      </c>
      <c r="BY300" t="s">
        <v>6513</v>
      </c>
      <c r="CA300">
        <v>1</v>
      </c>
      <c r="CC300" t="s">
        <v>2934</v>
      </c>
      <c r="CD300" s="3">
        <v>0.22916666666666666</v>
      </c>
      <c r="CE300" t="s">
        <v>274</v>
      </c>
      <c r="CF300" t="s">
        <v>6514</v>
      </c>
      <c r="CG300">
        <v>9</v>
      </c>
      <c r="CI300" t="s">
        <v>331</v>
      </c>
      <c r="CJ300">
        <v>1</v>
      </c>
      <c r="CK300" t="s">
        <v>6515</v>
      </c>
      <c r="CL300" s="4">
        <v>38414</v>
      </c>
      <c r="CM300" t="s">
        <v>6516</v>
      </c>
      <c r="CN300" t="s">
        <v>6517</v>
      </c>
      <c r="CO300">
        <v>27</v>
      </c>
      <c r="CP300" t="s">
        <v>268</v>
      </c>
      <c r="CQ300" t="s">
        <v>269</v>
      </c>
      <c r="CR300" t="s">
        <v>5525</v>
      </c>
      <c r="CU300" t="s">
        <v>5730</v>
      </c>
      <c r="CW300">
        <v>0</v>
      </c>
      <c r="CY300">
        <v>1</v>
      </c>
      <c r="CZ300" t="s">
        <v>553</v>
      </c>
      <c r="DA300">
        <v>0</v>
      </c>
      <c r="DB300">
        <v>5</v>
      </c>
      <c r="DC300" t="s">
        <v>1609</v>
      </c>
      <c r="DD300">
        <v>-25</v>
      </c>
      <c r="DF300" t="s">
        <v>6518</v>
      </c>
      <c r="DK300">
        <v>54</v>
      </c>
      <c r="DL300" s="4">
        <v>44470</v>
      </c>
      <c r="DM300">
        <v>20248</v>
      </c>
      <c r="DN300">
        <v>2021</v>
      </c>
      <c r="DO300">
        <v>0</v>
      </c>
      <c r="DQ300">
        <v>79809</v>
      </c>
      <c r="DR300">
        <v>120</v>
      </c>
      <c r="DU300" t="s">
        <v>257</v>
      </c>
      <c r="DV300" t="s">
        <v>274</v>
      </c>
      <c r="DX300">
        <v>10</v>
      </c>
      <c r="DY300" t="s">
        <v>275</v>
      </c>
      <c r="EA300" t="s">
        <v>5692</v>
      </c>
      <c r="EE300">
        <v>0</v>
      </c>
      <c r="EF300" t="s">
        <v>6519</v>
      </c>
      <c r="EG300" t="s">
        <v>422</v>
      </c>
      <c r="EH300">
        <v>0</v>
      </c>
      <c r="EJ300" t="s">
        <v>454</v>
      </c>
      <c r="EK300" t="s">
        <v>2706</v>
      </c>
      <c r="EL300" t="s">
        <v>6520</v>
      </c>
      <c r="EM300" t="s">
        <v>6521</v>
      </c>
      <c r="EN300" t="s">
        <v>268</v>
      </c>
      <c r="EO300" t="s">
        <v>282</v>
      </c>
      <c r="EP300" t="s">
        <v>2793</v>
      </c>
      <c r="EQ300">
        <v>0</v>
      </c>
      <c r="ER300" t="s">
        <v>6522</v>
      </c>
      <c r="ET300" t="s">
        <v>6523</v>
      </c>
      <c r="EU300">
        <v>39</v>
      </c>
      <c r="EV300" t="s">
        <v>348</v>
      </c>
      <c r="EW300" t="s">
        <v>349</v>
      </c>
      <c r="EX300" t="s">
        <v>1251</v>
      </c>
      <c r="EY300" t="s">
        <v>772</v>
      </c>
      <c r="FB300" t="s">
        <v>2285</v>
      </c>
      <c r="FC300" t="s">
        <v>6524</v>
      </c>
      <c r="FE300">
        <v>1</v>
      </c>
      <c r="FF300">
        <v>8</v>
      </c>
      <c r="FJ300" t="s">
        <v>6525</v>
      </c>
      <c r="FK300" t="s">
        <v>6526</v>
      </c>
      <c r="FL300">
        <v>0</v>
      </c>
      <c r="FN300">
        <v>0</v>
      </c>
      <c r="FO300" t="s">
        <v>5692</v>
      </c>
      <c r="FP300" t="s">
        <v>588</v>
      </c>
      <c r="FQ300">
        <v>0</v>
      </c>
      <c r="FS300" t="s">
        <v>395</v>
      </c>
      <c r="FT300" t="s">
        <v>1029</v>
      </c>
      <c r="FU300" t="s">
        <v>257</v>
      </c>
      <c r="FV300" t="s">
        <v>496</v>
      </c>
      <c r="FW300" t="s">
        <v>2037</v>
      </c>
      <c r="FY300">
        <v>0</v>
      </c>
      <c r="GA300">
        <v>10.27</v>
      </c>
      <c r="GB300">
        <v>-17</v>
      </c>
      <c r="GC300">
        <v>0</v>
      </c>
      <c r="GE300" t="s">
        <v>355</v>
      </c>
      <c r="GF300">
        <v>0</v>
      </c>
      <c r="GG300" t="s">
        <v>1179</v>
      </c>
      <c r="GH300">
        <v>3.9</v>
      </c>
      <c r="GI300">
        <v>4</v>
      </c>
      <c r="GJ300">
        <v>0</v>
      </c>
      <c r="GK300">
        <v>0</v>
      </c>
      <c r="GM300" t="s">
        <v>6527</v>
      </c>
      <c r="GN300">
        <v>15</v>
      </c>
      <c r="GO300">
        <v>5</v>
      </c>
      <c r="GP300" t="s">
        <v>713</v>
      </c>
      <c r="GQ300" t="s">
        <v>779</v>
      </c>
      <c r="GR300">
        <v>40</v>
      </c>
      <c r="HA300" t="s">
        <v>6528</v>
      </c>
      <c r="HC300" t="s">
        <v>294</v>
      </c>
      <c r="HD300" t="s">
        <v>313</v>
      </c>
      <c r="HE300" t="s">
        <v>6518</v>
      </c>
      <c r="HF300">
        <v>0</v>
      </c>
      <c r="HG300">
        <v>12</v>
      </c>
      <c r="HH300">
        <v>10</v>
      </c>
      <c r="HI300" t="s">
        <v>275</v>
      </c>
      <c r="HK300" t="s">
        <v>492</v>
      </c>
      <c r="HL300">
        <v>3</v>
      </c>
      <c r="HM300" t="s">
        <v>6518</v>
      </c>
      <c r="HO300" t="s">
        <v>6529</v>
      </c>
      <c r="HP300" t="s">
        <v>6530</v>
      </c>
      <c r="HQ300" t="s">
        <v>6531</v>
      </c>
      <c r="HR300" t="s">
        <v>6532</v>
      </c>
      <c r="HT300" t="s">
        <v>6533</v>
      </c>
      <c r="HW300">
        <v>21</v>
      </c>
      <c r="HX300">
        <v>4059464</v>
      </c>
      <c r="HY300" t="s">
        <v>6534</v>
      </c>
      <c r="HZ300">
        <v>4059436</v>
      </c>
      <c r="IC300">
        <v>1</v>
      </c>
      <c r="ID300">
        <v>1</v>
      </c>
      <c r="IM300">
        <v>112</v>
      </c>
      <c r="IQ300" t="s">
        <v>6518</v>
      </c>
      <c r="IU300">
        <v>5</v>
      </c>
      <c r="IV300">
        <f>IF(AND(Table1[[#This Row],[R/P]]="P",Table1[[#This Row],[PaRes]]&lt;&gt;"SCRBL",Table1[[#This Row],[PaRes]]&lt;&gt;"RUN",Table1[[#This Row],[Penalty]]&lt;&gt;1),1,0)</f>
        <v>1</v>
      </c>
      <c r="IW300">
        <f>IF(AND(Table1[[#This Row],[Pass Play]]=1,Table1[[#This Row],[PaRes]]&lt;&gt;"SAC"),1,0)</f>
        <v>1</v>
      </c>
      <c r="IX300">
        <f>IF(Table1[[#This Row],[PaRes]]="COM",1,0)</f>
        <v>1</v>
      </c>
      <c r="IY300">
        <f>IF(Table1[[#This Row],[Pass Play]]=1,Table1[[#This Row],[Gn]],0)</f>
        <v>54</v>
      </c>
      <c r="IZ300">
        <f>IF(AND(Table1[[#This Row],[Pass Play]]=1,Table1[[#This Row],[EFF]]="Y"),1,0)</f>
        <v>1</v>
      </c>
      <c r="JA300">
        <f>IF(AND(Table1[[#This Row],[Pass Play]]=1,Table1[[#This Row],[EFF]]="Y"),Table1[[#This Row],[Gn]],0)</f>
        <v>54</v>
      </c>
      <c r="JB300">
        <f>IF(AND(Table1[[#This Row],[Pass Play]]=1,Table1[[#This Row],[Gn]]&gt;=15),1,0)</f>
        <v>1</v>
      </c>
      <c r="JC300">
        <f>IF(AND(Table1[[#This Row],[Pass Play]]=1,Table1[[#This Row],[Big Play Passes]]=1),Table1[[#This Row],[Gn]],0)</f>
        <v>54</v>
      </c>
      <c r="JD300">
        <f>IF(AND(OR(Table1[[#This Row],[R/P]]="R",Table1[[#This Row],[PaRes]]="SCRBL",Table1[[#This Row],[PaRes]]="RUN"),Table1[[#This Row],[Penalty]]&lt;&gt;1),1,0)</f>
        <v>0</v>
      </c>
      <c r="JE300">
        <f>IF(Table1[[#This Row],[Rush Attempts]]=1,Table1[[#This Row],[Gn]],0)</f>
        <v>0</v>
      </c>
      <c r="JF300">
        <f>IF(AND(Table1[[#This Row],[Rush Attempts]]=1,Table1[[#This Row],[EFF]]="Y"),1,0)</f>
        <v>0</v>
      </c>
      <c r="JG300">
        <f>IF(AND(Table1[[#This Row],[Rush Attempts]]=1,Table1[[#This Row],[EFF]]="Y"),Table1[[#This Row],[Gn]],0)</f>
        <v>0</v>
      </c>
      <c r="JH300">
        <f>IF(AND(Table1[[#This Row],[Rush Attempts]]=1,Table1[[#This Row],[Gn]]&gt;=10),1,0)</f>
        <v>0</v>
      </c>
      <c r="JI300">
        <f>IF(AND(Table1[[#This Row],[Rush Attempts]]=1,Table1[[#This Row],[Big Play Run]]=1),Table1[[#This Row],[Gn]],0)</f>
        <v>0</v>
      </c>
      <c r="JJ300">
        <f>IF(Table1[[#This Row],[PaRes]]="SAC",1,0)</f>
        <v>0</v>
      </c>
      <c r="JK300">
        <f>IF(Table1[[#This Row],[Sacks]]=1,Table1[[#This Row],[Gn]],0)</f>
        <v>0</v>
      </c>
      <c r="JL300">
        <f>IF(Table1[[#This Row],[PaRes]]="INT",1,0)</f>
        <v>0</v>
      </c>
      <c r="JM300">
        <f>IF(Table1[[#This Row],[pff_PENALTY]]&lt;&gt;"",1,0)</f>
        <v>0</v>
      </c>
      <c r="JN300">
        <f>Table1[[#This Row],[pff_PENYARDS]]</f>
        <v>0</v>
      </c>
      <c r="JO300">
        <f>IF(Table1[[#This Row],[S/End]]="TD",1,0)</f>
        <v>0</v>
      </c>
      <c r="JP300">
        <f>IF(OR(Table1[[#This Row],[S/End]]="FGGD"),1,0)</f>
        <v>0</v>
      </c>
      <c r="JQ300">
        <f>IF(OR(Table1[[#This Row],[S/End]]="FUM",Table1[[#This Row],[S/End]]="INT"),1,0)</f>
        <v>0</v>
      </c>
      <c r="JR300">
        <f>IF(AND(Table1[[#This Row],[Touchdown]]=1,Table1[[#This Row],[Pass Play]]=1),1,0)</f>
        <v>0</v>
      </c>
      <c r="JS300">
        <f t="shared" si="14"/>
        <v>0</v>
      </c>
      <c r="JT300">
        <f>IF(AND(OR(Table1[[#This Row],[Pass Play]]=1,Table1[[#This Row],[Rush Attempts]]=1),Table1[[#This Row],[Dn]]=3),1,0)</f>
        <v>0</v>
      </c>
      <c r="JU300">
        <f>IF(AND(Table1[[#This Row],[3rd down attempt]]=1,Table1[[#This Row],[EFF]]="Y"),1,0)</f>
        <v>0</v>
      </c>
      <c r="JV300">
        <f>IF(AND(Table1[[#This Row],[3rd down attempt]]=1,Table1[[#This Row],[Dist]]&gt;=7),1,0)</f>
        <v>0</v>
      </c>
      <c r="JW300">
        <f>IF(AND(OR(Table1[[#This Row],[Pass Play]]=1,Table1[[#This Row],[Rush Attempts]]=1),Table1[[#This Row],[Dn]]=4),1,0)</f>
        <v>0</v>
      </c>
      <c r="JX300">
        <f>IF(AND(Table1[[#This Row],[4th down attempt]]=1,Table1[[#This Row],[EFF]]="Y"),1,0)</f>
        <v>0</v>
      </c>
      <c r="JY300">
        <f>IF(AND(OR(Table1[[#This Row],[Pass Play]]=1,Table1[[#This Row],[Rush Attempts]]=1),Table1[[#This Row],[FPos]]&gt;=0,Table1[[#This Row],[FPos]]&lt;=20),1,0)</f>
        <v>0</v>
      </c>
      <c r="JZ300">
        <f>IF(AND(OR(Table1[[#This Row],[Pass Play]]=1,Table1[[#This Row],[Rush Attempts]]=1),Table1[[#This Row],[Dist]]&lt;=Table1[[#This Row],[Gn]]),1,0)</f>
        <v>1</v>
      </c>
      <c r="KA300">
        <f>IF(Table1[[#This Row],[S/End]]&lt;&gt;"",1,0)</f>
        <v>0</v>
      </c>
      <c r="KB300">
        <f>IF(Table1[[#This Row],[S/End]]="TD",1,0)</f>
        <v>0</v>
      </c>
      <c r="KC300">
        <f>IF(Table1[[#This Row],[S/End]]="FGGD",1,0)</f>
        <v>0</v>
      </c>
      <c r="KD300">
        <f>IF(AND(OR(Table1[[#This Row],[Pass Play]]=1,Table1[[#This Row],[Rush Attempts]]=1),Table1[[#This Row],[Gn]]&lt;0),1,0)</f>
        <v>0</v>
      </c>
      <c r="KE300" s="375">
        <f>IF(AND(Table1[[#This Row],[pff_DRVENDPSN]]=3,Table1[[#This Row],[pff_DRVENDEVENT]]="PUNT"),1,0)</f>
        <v>0</v>
      </c>
    </row>
    <row r="301" spans="1:291" hidden="1">
      <c r="A301">
        <v>49</v>
      </c>
      <c r="B301">
        <v>2105</v>
      </c>
      <c r="C301" t="s">
        <v>14479</v>
      </c>
      <c r="D301">
        <v>3</v>
      </c>
      <c r="E301">
        <v>1</v>
      </c>
      <c r="F301">
        <v>10</v>
      </c>
      <c r="G301">
        <v>13</v>
      </c>
      <c r="H301">
        <v>21</v>
      </c>
      <c r="J301" t="s">
        <v>254</v>
      </c>
      <c r="K301">
        <v>11</v>
      </c>
      <c r="L301" t="s">
        <v>471</v>
      </c>
      <c r="M301" t="s">
        <v>4437</v>
      </c>
      <c r="N301" t="s">
        <v>827</v>
      </c>
      <c r="P301" t="s">
        <v>4438</v>
      </c>
      <c r="W301" t="s">
        <v>257</v>
      </c>
      <c r="X301" t="s">
        <v>6536</v>
      </c>
      <c r="AE301" t="s">
        <v>6251</v>
      </c>
      <c r="AF301" t="s">
        <v>6252</v>
      </c>
      <c r="AG301" t="s">
        <v>6536</v>
      </c>
      <c r="AH301" t="s">
        <v>274</v>
      </c>
      <c r="AJ301">
        <v>22</v>
      </c>
      <c r="AP301">
        <v>7</v>
      </c>
      <c r="BJ301" t="s">
        <v>257</v>
      </c>
      <c r="BQ301">
        <f t="shared" si="12"/>
        <v>0</v>
      </c>
      <c r="BR301">
        <f t="shared" si="13"/>
        <v>3</v>
      </c>
      <c r="BT301" t="s">
        <v>5525</v>
      </c>
      <c r="BV301">
        <v>27</v>
      </c>
      <c r="BX301">
        <v>0</v>
      </c>
      <c r="BY301" t="s">
        <v>6537</v>
      </c>
      <c r="BZ301" t="s">
        <v>6476</v>
      </c>
      <c r="CD301" s="3">
        <v>0.20486111111111113</v>
      </c>
      <c r="CF301" t="s">
        <v>6538</v>
      </c>
      <c r="CJ301">
        <v>0</v>
      </c>
      <c r="CK301" t="s">
        <v>6539</v>
      </c>
      <c r="CL301" s="4">
        <v>38414</v>
      </c>
      <c r="CM301" t="s">
        <v>6540</v>
      </c>
      <c r="CN301" t="s">
        <v>6541</v>
      </c>
      <c r="CO301">
        <v>27</v>
      </c>
      <c r="CQ301" t="s">
        <v>269</v>
      </c>
      <c r="CR301" t="s">
        <v>5525</v>
      </c>
      <c r="CU301" t="s">
        <v>6542</v>
      </c>
      <c r="CW301">
        <v>1</v>
      </c>
      <c r="CY301">
        <v>2</v>
      </c>
      <c r="CZ301" t="s">
        <v>553</v>
      </c>
      <c r="DA301">
        <v>0</v>
      </c>
      <c r="DB301">
        <v>5</v>
      </c>
      <c r="DC301" t="s">
        <v>1609</v>
      </c>
      <c r="DD301">
        <v>-25</v>
      </c>
      <c r="DF301" t="s">
        <v>5682</v>
      </c>
      <c r="DK301">
        <v>13</v>
      </c>
      <c r="DL301" s="4">
        <v>44470</v>
      </c>
      <c r="DM301">
        <v>20248</v>
      </c>
      <c r="DN301">
        <v>2021</v>
      </c>
      <c r="DO301">
        <v>0</v>
      </c>
      <c r="DQ301">
        <v>79809</v>
      </c>
      <c r="DR301">
        <v>121</v>
      </c>
      <c r="DU301" t="s">
        <v>257</v>
      </c>
      <c r="DV301" t="s">
        <v>274</v>
      </c>
      <c r="DX301">
        <v>10</v>
      </c>
      <c r="DY301" t="s">
        <v>275</v>
      </c>
      <c r="EE301">
        <v>0</v>
      </c>
      <c r="EF301" t="s">
        <v>836</v>
      </c>
      <c r="EG301" t="s">
        <v>675</v>
      </c>
      <c r="EH301">
        <v>0</v>
      </c>
      <c r="EI301" t="s">
        <v>837</v>
      </c>
      <c r="EJ301" t="s">
        <v>340</v>
      </c>
      <c r="EK301" t="s">
        <v>854</v>
      </c>
      <c r="EL301" t="s">
        <v>6543</v>
      </c>
      <c r="EM301" t="s">
        <v>6482</v>
      </c>
      <c r="EN301" t="s">
        <v>1026</v>
      </c>
      <c r="EO301" t="s">
        <v>282</v>
      </c>
      <c r="EP301" t="s">
        <v>283</v>
      </c>
      <c r="EQ301">
        <v>0</v>
      </c>
      <c r="ET301" t="s">
        <v>6544</v>
      </c>
      <c r="FE301">
        <v>0</v>
      </c>
      <c r="FF301">
        <v>4</v>
      </c>
      <c r="FG301" t="s">
        <v>310</v>
      </c>
      <c r="FI301" t="s">
        <v>310</v>
      </c>
      <c r="FJ301" t="s">
        <v>6485</v>
      </c>
      <c r="FL301">
        <v>0</v>
      </c>
      <c r="FN301">
        <v>0</v>
      </c>
      <c r="FQ301">
        <v>0</v>
      </c>
      <c r="FS301" t="s">
        <v>462</v>
      </c>
      <c r="FT301" t="s">
        <v>1002</v>
      </c>
      <c r="FU301" t="s">
        <v>257</v>
      </c>
      <c r="FV301" t="s">
        <v>777</v>
      </c>
      <c r="FW301" t="s">
        <v>4875</v>
      </c>
      <c r="FY301">
        <v>1</v>
      </c>
      <c r="GA301">
        <v>10.27</v>
      </c>
      <c r="GB301">
        <v>-17</v>
      </c>
      <c r="GC301">
        <v>0</v>
      </c>
      <c r="GE301" t="s">
        <v>355</v>
      </c>
      <c r="GF301">
        <v>0</v>
      </c>
      <c r="GJ301">
        <v>0</v>
      </c>
      <c r="GK301">
        <v>0</v>
      </c>
      <c r="GM301" t="s">
        <v>6545</v>
      </c>
      <c r="GO301">
        <v>9</v>
      </c>
      <c r="HA301" t="s">
        <v>5897</v>
      </c>
      <c r="HB301" t="s">
        <v>5682</v>
      </c>
      <c r="HC301" t="s">
        <v>313</v>
      </c>
      <c r="HD301" t="s">
        <v>313</v>
      </c>
      <c r="HE301" t="s">
        <v>5682</v>
      </c>
      <c r="HF301">
        <v>0</v>
      </c>
      <c r="HG301">
        <v>11</v>
      </c>
      <c r="HH301">
        <v>10</v>
      </c>
      <c r="HI301" t="s">
        <v>275</v>
      </c>
      <c r="HL301">
        <v>4</v>
      </c>
      <c r="HP301" t="s">
        <v>6546</v>
      </c>
      <c r="HQ301" t="s">
        <v>1008</v>
      </c>
      <c r="HR301" t="s">
        <v>6547</v>
      </c>
      <c r="HW301">
        <v>8</v>
      </c>
      <c r="HX301">
        <v>4059503</v>
      </c>
      <c r="HY301" t="s">
        <v>492</v>
      </c>
      <c r="HZ301">
        <v>4059464</v>
      </c>
      <c r="IC301">
        <v>0</v>
      </c>
      <c r="ID301">
        <v>0</v>
      </c>
      <c r="IM301">
        <v>113</v>
      </c>
      <c r="IQ301" t="s">
        <v>5858</v>
      </c>
      <c r="IU301">
        <v>5</v>
      </c>
      <c r="IV301">
        <f>IF(AND(Table1[[#This Row],[R/P]]="P",Table1[[#This Row],[PaRes]]&lt;&gt;"SCRBL",Table1[[#This Row],[PaRes]]&lt;&gt;"RUN",Table1[[#This Row],[Penalty]]&lt;&gt;1),1,0)</f>
        <v>0</v>
      </c>
      <c r="IW301">
        <f>IF(AND(Table1[[#This Row],[Pass Play]]=1,Table1[[#This Row],[PaRes]]&lt;&gt;"SAC"),1,0)</f>
        <v>0</v>
      </c>
      <c r="IX301">
        <f>IF(Table1[[#This Row],[PaRes]]="COM",1,0)</f>
        <v>0</v>
      </c>
      <c r="IY301">
        <f>IF(Table1[[#This Row],[Pass Play]]=1,Table1[[#This Row],[Gn]],0)</f>
        <v>0</v>
      </c>
      <c r="IZ301">
        <f>IF(AND(Table1[[#This Row],[Pass Play]]=1,Table1[[#This Row],[EFF]]="Y"),1,0)</f>
        <v>0</v>
      </c>
      <c r="JA301">
        <f>IF(AND(Table1[[#This Row],[Pass Play]]=1,Table1[[#This Row],[EFF]]="Y"),Table1[[#This Row],[Gn]],0)</f>
        <v>0</v>
      </c>
      <c r="JB301">
        <f>IF(AND(Table1[[#This Row],[Pass Play]]=1,Table1[[#This Row],[Gn]]&gt;=15),1,0)</f>
        <v>0</v>
      </c>
      <c r="JC301">
        <f>IF(AND(Table1[[#This Row],[Pass Play]]=1,Table1[[#This Row],[Big Play Passes]]=1),Table1[[#This Row],[Gn]],0)</f>
        <v>0</v>
      </c>
      <c r="JD301">
        <f>IF(AND(OR(Table1[[#This Row],[R/P]]="R",Table1[[#This Row],[PaRes]]="SCRBL",Table1[[#This Row],[PaRes]]="RUN"),Table1[[#This Row],[Penalty]]&lt;&gt;1),1,0)</f>
        <v>1</v>
      </c>
      <c r="JE301">
        <f>IF(Table1[[#This Row],[Rush Attempts]]=1,Table1[[#This Row],[Gn]],0)</f>
        <v>13</v>
      </c>
      <c r="JF301">
        <f>IF(AND(Table1[[#This Row],[Rush Attempts]]=1,Table1[[#This Row],[EFF]]="Y"),1,0)</f>
        <v>1</v>
      </c>
      <c r="JG301">
        <f>IF(AND(Table1[[#This Row],[Rush Attempts]]=1,Table1[[#This Row],[EFF]]="Y"),Table1[[#This Row],[Gn]],0)</f>
        <v>13</v>
      </c>
      <c r="JH301">
        <f>IF(AND(Table1[[#This Row],[Rush Attempts]]=1,Table1[[#This Row],[Gn]]&gt;=10),1,0)</f>
        <v>1</v>
      </c>
      <c r="JI301">
        <f>IF(AND(Table1[[#This Row],[Rush Attempts]]=1,Table1[[#This Row],[Big Play Run]]=1),Table1[[#This Row],[Gn]],0)</f>
        <v>13</v>
      </c>
      <c r="JJ301">
        <f>IF(Table1[[#This Row],[PaRes]]="SAC",1,0)</f>
        <v>0</v>
      </c>
      <c r="JK301">
        <f>IF(Table1[[#This Row],[Sacks]]=1,Table1[[#This Row],[Gn]],0)</f>
        <v>0</v>
      </c>
      <c r="JL301">
        <f>IF(Table1[[#This Row],[PaRes]]="INT",1,0)</f>
        <v>0</v>
      </c>
      <c r="JM301">
        <f>IF(Table1[[#This Row],[pff_PENALTY]]&lt;&gt;"",1,0)</f>
        <v>0</v>
      </c>
      <c r="JN301">
        <f>Table1[[#This Row],[pff_PENYARDS]]</f>
        <v>0</v>
      </c>
      <c r="JO301">
        <f>IF(Table1[[#This Row],[S/End]]="TD",1,0)</f>
        <v>0</v>
      </c>
      <c r="JP301">
        <f>IF(OR(Table1[[#This Row],[S/End]]="FGGD"),1,0)</f>
        <v>0</v>
      </c>
      <c r="JQ301">
        <f>IF(OR(Table1[[#This Row],[S/End]]="FUM",Table1[[#This Row],[S/End]]="INT"),1,0)</f>
        <v>0</v>
      </c>
      <c r="JR301">
        <f>IF(AND(Table1[[#This Row],[Touchdown]]=1,Table1[[#This Row],[Pass Play]]=1),1,0)</f>
        <v>0</v>
      </c>
      <c r="JS301">
        <f t="shared" si="14"/>
        <v>0</v>
      </c>
      <c r="JT301">
        <f>IF(AND(OR(Table1[[#This Row],[Pass Play]]=1,Table1[[#This Row],[Rush Attempts]]=1),Table1[[#This Row],[Dn]]=3),1,0)</f>
        <v>0</v>
      </c>
      <c r="JU301">
        <f>IF(AND(Table1[[#This Row],[3rd down attempt]]=1,Table1[[#This Row],[EFF]]="Y"),1,0)</f>
        <v>0</v>
      </c>
      <c r="JV301">
        <f>IF(AND(Table1[[#This Row],[3rd down attempt]]=1,Table1[[#This Row],[Dist]]&gt;=7),1,0)</f>
        <v>0</v>
      </c>
      <c r="JW301">
        <f>IF(AND(OR(Table1[[#This Row],[Pass Play]]=1,Table1[[#This Row],[Rush Attempts]]=1),Table1[[#This Row],[Dn]]=4),1,0)</f>
        <v>0</v>
      </c>
      <c r="JX301">
        <f>IF(AND(Table1[[#This Row],[4th down attempt]]=1,Table1[[#This Row],[EFF]]="Y"),1,0)</f>
        <v>0</v>
      </c>
      <c r="JY301">
        <f>IF(AND(OR(Table1[[#This Row],[Pass Play]]=1,Table1[[#This Row],[Rush Attempts]]=1),Table1[[#This Row],[FPos]]&gt;=0,Table1[[#This Row],[FPos]]&lt;=20),1,0)</f>
        <v>0</v>
      </c>
      <c r="JZ301">
        <f>IF(AND(OR(Table1[[#This Row],[Pass Play]]=1,Table1[[#This Row],[Rush Attempts]]=1),Table1[[#This Row],[Dist]]&lt;=Table1[[#This Row],[Gn]]),1,0)</f>
        <v>1</v>
      </c>
      <c r="KA301">
        <f>IF(Table1[[#This Row],[S/End]]&lt;&gt;"",1,0)</f>
        <v>0</v>
      </c>
      <c r="KB301">
        <f>IF(Table1[[#This Row],[S/End]]="TD",1,0)</f>
        <v>0</v>
      </c>
      <c r="KC301">
        <f>IF(Table1[[#This Row],[S/End]]="FGGD",1,0)</f>
        <v>0</v>
      </c>
      <c r="KD301">
        <f>IF(AND(OR(Table1[[#This Row],[Pass Play]]=1,Table1[[#This Row],[Rush Attempts]]=1),Table1[[#This Row],[Gn]]&lt;0),1,0)</f>
        <v>0</v>
      </c>
      <c r="KE301" s="375">
        <f>IF(AND(Table1[[#This Row],[pff_DRVENDPSN]]=3,Table1[[#This Row],[pff_DRVENDEVENT]]="PUNT"),1,0)</f>
        <v>0</v>
      </c>
    </row>
    <row r="302" spans="1:291" hidden="1">
      <c r="A302">
        <v>50</v>
      </c>
      <c r="B302">
        <v>2105</v>
      </c>
      <c r="C302" t="s">
        <v>14479</v>
      </c>
      <c r="D302">
        <v>3</v>
      </c>
      <c r="E302">
        <v>1</v>
      </c>
      <c r="F302">
        <v>8</v>
      </c>
      <c r="G302">
        <v>1</v>
      </c>
      <c r="H302">
        <v>8</v>
      </c>
      <c r="J302" t="s">
        <v>298</v>
      </c>
      <c r="K302">
        <v>12</v>
      </c>
      <c r="L302">
        <v>12</v>
      </c>
      <c r="M302" t="s">
        <v>6549</v>
      </c>
      <c r="N302" t="s">
        <v>1163</v>
      </c>
      <c r="P302" t="s">
        <v>1162</v>
      </c>
      <c r="S302" t="s">
        <v>6550</v>
      </c>
      <c r="W302" t="s">
        <v>257</v>
      </c>
      <c r="X302" t="s">
        <v>6551</v>
      </c>
      <c r="AE302" t="s">
        <v>573</v>
      </c>
      <c r="AF302" t="s">
        <v>2590</v>
      </c>
      <c r="AG302" t="s">
        <v>6551</v>
      </c>
      <c r="AH302" t="s">
        <v>274</v>
      </c>
      <c r="AJ302">
        <v>22</v>
      </c>
      <c r="AP302">
        <v>7</v>
      </c>
      <c r="BJ302" t="s">
        <v>257</v>
      </c>
      <c r="BQ302">
        <f t="shared" si="12"/>
        <v>0</v>
      </c>
      <c r="BR302">
        <f t="shared" si="13"/>
        <v>3</v>
      </c>
      <c r="BT302" t="s">
        <v>5525</v>
      </c>
      <c r="BV302">
        <v>27</v>
      </c>
      <c r="BX302">
        <v>0</v>
      </c>
      <c r="BY302" t="s">
        <v>6552</v>
      </c>
      <c r="CD302" s="3">
        <v>0.17777777777777778</v>
      </c>
      <c r="CF302" t="s">
        <v>6553</v>
      </c>
      <c r="CJ302">
        <v>0</v>
      </c>
      <c r="CK302" t="s">
        <v>6554</v>
      </c>
      <c r="CL302" s="4">
        <v>38414</v>
      </c>
      <c r="CM302" t="s">
        <v>6555</v>
      </c>
      <c r="CN302" t="s">
        <v>6556</v>
      </c>
      <c r="CO302">
        <v>27</v>
      </c>
      <c r="CP302" t="s">
        <v>5648</v>
      </c>
      <c r="CQ302" t="s">
        <v>282</v>
      </c>
      <c r="CR302" t="s">
        <v>5525</v>
      </c>
      <c r="CU302" t="s">
        <v>5730</v>
      </c>
      <c r="CW302">
        <v>0</v>
      </c>
      <c r="CY302">
        <v>3</v>
      </c>
      <c r="CZ302" t="s">
        <v>553</v>
      </c>
      <c r="DA302">
        <v>0</v>
      </c>
      <c r="DB302">
        <v>5</v>
      </c>
      <c r="DC302" t="s">
        <v>1609</v>
      </c>
      <c r="DD302">
        <v>-25</v>
      </c>
      <c r="DF302" t="s">
        <v>5800</v>
      </c>
      <c r="DK302">
        <v>1</v>
      </c>
      <c r="DL302" s="4">
        <v>44470</v>
      </c>
      <c r="DM302">
        <v>20248</v>
      </c>
      <c r="DN302">
        <v>2021</v>
      </c>
      <c r="DO302">
        <v>0</v>
      </c>
      <c r="DQ302">
        <v>79809</v>
      </c>
      <c r="DR302">
        <v>122</v>
      </c>
      <c r="DU302" t="s">
        <v>257</v>
      </c>
      <c r="DV302" t="s">
        <v>274</v>
      </c>
      <c r="DX302">
        <v>10</v>
      </c>
      <c r="DY302" t="s">
        <v>275</v>
      </c>
      <c r="EE302">
        <v>0</v>
      </c>
      <c r="EF302" t="s">
        <v>2581</v>
      </c>
      <c r="EG302" t="s">
        <v>422</v>
      </c>
      <c r="EH302">
        <v>0</v>
      </c>
      <c r="EJ302" t="s">
        <v>454</v>
      </c>
      <c r="EK302" t="s">
        <v>1077</v>
      </c>
      <c r="EL302" t="s">
        <v>6557</v>
      </c>
      <c r="EM302" t="s">
        <v>6558</v>
      </c>
      <c r="EN302" t="s">
        <v>1914</v>
      </c>
      <c r="EO302" t="s">
        <v>269</v>
      </c>
      <c r="EP302" t="s">
        <v>1175</v>
      </c>
      <c r="EQ302">
        <v>1</v>
      </c>
      <c r="ET302" t="s">
        <v>6559</v>
      </c>
      <c r="FE302">
        <v>0</v>
      </c>
      <c r="FF302">
        <v>1</v>
      </c>
      <c r="FG302" t="s">
        <v>621</v>
      </c>
      <c r="FI302" t="s">
        <v>621</v>
      </c>
      <c r="FJ302" t="s">
        <v>5536</v>
      </c>
      <c r="FL302">
        <v>0</v>
      </c>
      <c r="FN302">
        <v>0</v>
      </c>
      <c r="FQ302">
        <v>0</v>
      </c>
      <c r="FS302" t="s">
        <v>462</v>
      </c>
      <c r="FT302" t="s">
        <v>1002</v>
      </c>
      <c r="FU302" t="s">
        <v>274</v>
      </c>
      <c r="FV302" t="s">
        <v>777</v>
      </c>
      <c r="FW302" t="s">
        <v>431</v>
      </c>
      <c r="FX302" t="s">
        <v>432</v>
      </c>
      <c r="FY302">
        <v>0</v>
      </c>
      <c r="GA302">
        <v>10.27</v>
      </c>
      <c r="GB302">
        <v>-17</v>
      </c>
      <c r="GC302">
        <v>0</v>
      </c>
      <c r="GD302" t="s">
        <v>6560</v>
      </c>
      <c r="GE302" t="s">
        <v>355</v>
      </c>
      <c r="GF302">
        <v>0</v>
      </c>
      <c r="GG302" t="s">
        <v>1179</v>
      </c>
      <c r="GJ302">
        <v>0</v>
      </c>
      <c r="GK302">
        <v>0</v>
      </c>
      <c r="GM302" t="s">
        <v>6561</v>
      </c>
      <c r="GO302">
        <v>1</v>
      </c>
      <c r="HA302" t="s">
        <v>6562</v>
      </c>
      <c r="HC302" t="s">
        <v>294</v>
      </c>
      <c r="HD302" t="s">
        <v>294</v>
      </c>
      <c r="HE302" t="s">
        <v>6563</v>
      </c>
      <c r="HF302">
        <v>0</v>
      </c>
      <c r="HG302">
        <v>12</v>
      </c>
      <c r="HH302">
        <v>10</v>
      </c>
      <c r="HI302" t="s">
        <v>275</v>
      </c>
      <c r="HL302">
        <v>1</v>
      </c>
      <c r="HW302">
        <v>7</v>
      </c>
      <c r="HX302">
        <v>4059540</v>
      </c>
      <c r="HY302" t="s">
        <v>6564</v>
      </c>
      <c r="HZ302">
        <v>4059503</v>
      </c>
      <c r="IC302">
        <v>0</v>
      </c>
      <c r="ID302">
        <v>0</v>
      </c>
      <c r="IM302">
        <v>114</v>
      </c>
      <c r="IO302" t="s">
        <v>5822</v>
      </c>
      <c r="IQ302" t="s">
        <v>5822</v>
      </c>
      <c r="IR302" t="s">
        <v>6565</v>
      </c>
      <c r="IU302">
        <v>5</v>
      </c>
      <c r="IV302">
        <f>IF(AND(Table1[[#This Row],[R/P]]="P",Table1[[#This Row],[PaRes]]&lt;&gt;"SCRBL",Table1[[#This Row],[PaRes]]&lt;&gt;"RUN",Table1[[#This Row],[Penalty]]&lt;&gt;1),1,0)</f>
        <v>0</v>
      </c>
      <c r="IW302">
        <f>IF(AND(Table1[[#This Row],[Pass Play]]=1,Table1[[#This Row],[PaRes]]&lt;&gt;"SAC"),1,0)</f>
        <v>0</v>
      </c>
      <c r="IX302">
        <f>IF(Table1[[#This Row],[PaRes]]="COM",1,0)</f>
        <v>0</v>
      </c>
      <c r="IY302">
        <f>IF(Table1[[#This Row],[Pass Play]]=1,Table1[[#This Row],[Gn]],0)</f>
        <v>0</v>
      </c>
      <c r="IZ302">
        <f>IF(AND(Table1[[#This Row],[Pass Play]]=1,Table1[[#This Row],[EFF]]="Y"),1,0)</f>
        <v>0</v>
      </c>
      <c r="JA302">
        <f>IF(AND(Table1[[#This Row],[Pass Play]]=1,Table1[[#This Row],[EFF]]="Y"),Table1[[#This Row],[Gn]],0)</f>
        <v>0</v>
      </c>
      <c r="JB302">
        <f>IF(AND(Table1[[#This Row],[Pass Play]]=1,Table1[[#This Row],[Gn]]&gt;=15),1,0)</f>
        <v>0</v>
      </c>
      <c r="JC302">
        <f>IF(AND(Table1[[#This Row],[Pass Play]]=1,Table1[[#This Row],[Big Play Passes]]=1),Table1[[#This Row],[Gn]],0)</f>
        <v>0</v>
      </c>
      <c r="JD302">
        <f>IF(AND(OR(Table1[[#This Row],[R/P]]="R",Table1[[#This Row],[PaRes]]="SCRBL",Table1[[#This Row],[PaRes]]="RUN"),Table1[[#This Row],[Penalty]]&lt;&gt;1),1,0)</f>
        <v>1</v>
      </c>
      <c r="JE302">
        <f>IF(Table1[[#This Row],[Rush Attempts]]=1,Table1[[#This Row],[Gn]],0)</f>
        <v>1</v>
      </c>
      <c r="JF302">
        <f>IF(AND(Table1[[#This Row],[Rush Attempts]]=1,Table1[[#This Row],[EFF]]="Y"),1,0)</f>
        <v>0</v>
      </c>
      <c r="JG302">
        <f>IF(AND(Table1[[#This Row],[Rush Attempts]]=1,Table1[[#This Row],[EFF]]="Y"),Table1[[#This Row],[Gn]],0)</f>
        <v>0</v>
      </c>
      <c r="JH302">
        <f>IF(AND(Table1[[#This Row],[Rush Attempts]]=1,Table1[[#This Row],[Gn]]&gt;=10),1,0)</f>
        <v>0</v>
      </c>
      <c r="JI302">
        <f>IF(AND(Table1[[#This Row],[Rush Attempts]]=1,Table1[[#This Row],[Big Play Run]]=1),Table1[[#This Row],[Gn]],0)</f>
        <v>0</v>
      </c>
      <c r="JJ302">
        <f>IF(Table1[[#This Row],[PaRes]]="SAC",1,0)</f>
        <v>0</v>
      </c>
      <c r="JK302">
        <f>IF(Table1[[#This Row],[Sacks]]=1,Table1[[#This Row],[Gn]],0)</f>
        <v>0</v>
      </c>
      <c r="JL302">
        <f>IF(Table1[[#This Row],[PaRes]]="INT",1,0)</f>
        <v>0</v>
      </c>
      <c r="JM302">
        <f>IF(Table1[[#This Row],[pff_PENALTY]]&lt;&gt;"",1,0)</f>
        <v>0</v>
      </c>
      <c r="JN302">
        <f>Table1[[#This Row],[pff_PENYARDS]]</f>
        <v>0</v>
      </c>
      <c r="JO302">
        <f>IF(Table1[[#This Row],[S/End]]="TD",1,0)</f>
        <v>0</v>
      </c>
      <c r="JP302">
        <f>IF(OR(Table1[[#This Row],[S/End]]="FGGD"),1,0)</f>
        <v>0</v>
      </c>
      <c r="JQ302">
        <f>IF(OR(Table1[[#This Row],[S/End]]="FUM",Table1[[#This Row],[S/End]]="INT"),1,0)</f>
        <v>0</v>
      </c>
      <c r="JR302">
        <f>IF(AND(Table1[[#This Row],[Touchdown]]=1,Table1[[#This Row],[Pass Play]]=1),1,0)</f>
        <v>0</v>
      </c>
      <c r="JS302">
        <f t="shared" si="14"/>
        <v>0</v>
      </c>
      <c r="JT302">
        <f>IF(AND(OR(Table1[[#This Row],[Pass Play]]=1,Table1[[#This Row],[Rush Attempts]]=1),Table1[[#This Row],[Dn]]=3),1,0)</f>
        <v>0</v>
      </c>
      <c r="JU302">
        <f>IF(AND(Table1[[#This Row],[3rd down attempt]]=1,Table1[[#This Row],[EFF]]="Y"),1,0)</f>
        <v>0</v>
      </c>
      <c r="JV302">
        <f>IF(AND(Table1[[#This Row],[3rd down attempt]]=1,Table1[[#This Row],[Dist]]&gt;=7),1,0)</f>
        <v>0</v>
      </c>
      <c r="JW302">
        <f>IF(AND(OR(Table1[[#This Row],[Pass Play]]=1,Table1[[#This Row],[Rush Attempts]]=1),Table1[[#This Row],[Dn]]=4),1,0)</f>
        <v>0</v>
      </c>
      <c r="JX302">
        <f>IF(AND(Table1[[#This Row],[4th down attempt]]=1,Table1[[#This Row],[EFF]]="Y"),1,0)</f>
        <v>0</v>
      </c>
      <c r="JY302">
        <f>IF(AND(OR(Table1[[#This Row],[Pass Play]]=1,Table1[[#This Row],[Rush Attempts]]=1),Table1[[#This Row],[FPos]]&gt;=0,Table1[[#This Row],[FPos]]&lt;=20),1,0)</f>
        <v>1</v>
      </c>
      <c r="JZ302">
        <f>IF(AND(OR(Table1[[#This Row],[Pass Play]]=1,Table1[[#This Row],[Rush Attempts]]=1),Table1[[#This Row],[Dist]]&lt;=Table1[[#This Row],[Gn]]),1,0)</f>
        <v>0</v>
      </c>
      <c r="KA302">
        <f>IF(Table1[[#This Row],[S/End]]&lt;&gt;"",1,0)</f>
        <v>0</v>
      </c>
      <c r="KB302">
        <f>IF(Table1[[#This Row],[S/End]]="TD",1,0)</f>
        <v>0</v>
      </c>
      <c r="KC302">
        <f>IF(Table1[[#This Row],[S/End]]="FGGD",1,0)</f>
        <v>0</v>
      </c>
      <c r="KD302">
        <f>IF(AND(OR(Table1[[#This Row],[Pass Play]]=1,Table1[[#This Row],[Rush Attempts]]=1),Table1[[#This Row],[Gn]]&lt;0),1,0)</f>
        <v>0</v>
      </c>
      <c r="KE302" s="375">
        <f>IF(AND(Table1[[#This Row],[pff_DRVENDPSN]]=3,Table1[[#This Row],[pff_DRVENDEVENT]]="PUNT"),1,0)</f>
        <v>0</v>
      </c>
    </row>
    <row r="303" spans="1:291" hidden="1">
      <c r="A303">
        <v>51</v>
      </c>
      <c r="B303">
        <v>2105</v>
      </c>
      <c r="C303" t="s">
        <v>14479</v>
      </c>
      <c r="D303">
        <v>3</v>
      </c>
      <c r="E303">
        <v>2</v>
      </c>
      <c r="F303">
        <v>7</v>
      </c>
      <c r="G303">
        <v>0</v>
      </c>
      <c r="H303">
        <v>7</v>
      </c>
      <c r="J303" t="s">
        <v>298</v>
      </c>
      <c r="K303">
        <v>12</v>
      </c>
      <c r="L303" t="s">
        <v>5230</v>
      </c>
      <c r="M303" t="s">
        <v>3767</v>
      </c>
      <c r="N303" t="s">
        <v>568</v>
      </c>
      <c r="P303" t="s">
        <v>1066</v>
      </c>
      <c r="Q303" t="s">
        <v>1067</v>
      </c>
      <c r="W303" t="s">
        <v>253</v>
      </c>
      <c r="X303" t="s">
        <v>6567</v>
      </c>
      <c r="Y303" t="s">
        <v>6168</v>
      </c>
      <c r="Z303" t="s">
        <v>6568</v>
      </c>
      <c r="AB303" t="s">
        <v>325</v>
      </c>
      <c r="AC303" t="s">
        <v>326</v>
      </c>
      <c r="AK303" t="s">
        <v>756</v>
      </c>
      <c r="AP303">
        <v>7</v>
      </c>
      <c r="BJ303" t="s">
        <v>261</v>
      </c>
      <c r="BQ303">
        <f t="shared" si="12"/>
        <v>2</v>
      </c>
      <c r="BR303">
        <f t="shared" si="13"/>
        <v>0</v>
      </c>
      <c r="BT303" t="s">
        <v>5525</v>
      </c>
      <c r="BV303">
        <v>27</v>
      </c>
      <c r="BX303">
        <v>1</v>
      </c>
      <c r="BY303" t="s">
        <v>6569</v>
      </c>
      <c r="CA303">
        <v>0</v>
      </c>
      <c r="CD303" s="3">
        <v>0.14652777777777778</v>
      </c>
      <c r="CE303" t="s">
        <v>257</v>
      </c>
      <c r="CF303" t="s">
        <v>6570</v>
      </c>
      <c r="CG303">
        <v>7</v>
      </c>
      <c r="CI303" t="s">
        <v>331</v>
      </c>
      <c r="CJ303">
        <v>0</v>
      </c>
      <c r="CK303" t="s">
        <v>6571</v>
      </c>
      <c r="CL303" s="4">
        <v>38414</v>
      </c>
      <c r="CM303" t="s">
        <v>6572</v>
      </c>
      <c r="CN303" t="s">
        <v>6573</v>
      </c>
      <c r="CO303">
        <v>27</v>
      </c>
      <c r="CP303" t="s">
        <v>6574</v>
      </c>
      <c r="CQ303" t="s">
        <v>282</v>
      </c>
      <c r="CR303" t="s">
        <v>5525</v>
      </c>
      <c r="CU303" t="s">
        <v>6412</v>
      </c>
      <c r="CW303">
        <v>0</v>
      </c>
      <c r="CY303">
        <v>4</v>
      </c>
      <c r="CZ303" t="s">
        <v>553</v>
      </c>
      <c r="DA303">
        <v>0</v>
      </c>
      <c r="DB303">
        <v>5</v>
      </c>
      <c r="DC303" t="s">
        <v>1609</v>
      </c>
      <c r="DD303">
        <v>-25</v>
      </c>
      <c r="DK303">
        <v>0</v>
      </c>
      <c r="DL303" s="4">
        <v>44470</v>
      </c>
      <c r="DM303">
        <v>20248</v>
      </c>
      <c r="DN303">
        <v>2021</v>
      </c>
      <c r="DO303">
        <v>0</v>
      </c>
      <c r="DQ303">
        <v>79809</v>
      </c>
      <c r="DR303">
        <v>123</v>
      </c>
      <c r="DU303" t="s">
        <v>294</v>
      </c>
      <c r="DV303" t="s">
        <v>294</v>
      </c>
      <c r="DX303">
        <v>10</v>
      </c>
      <c r="DY303" t="s">
        <v>275</v>
      </c>
      <c r="EB303" t="s">
        <v>2385</v>
      </c>
      <c r="EE303">
        <v>0</v>
      </c>
      <c r="EF303" t="s">
        <v>1076</v>
      </c>
      <c r="EG303" t="s">
        <v>422</v>
      </c>
      <c r="EH303">
        <v>0</v>
      </c>
      <c r="EJ303" t="s">
        <v>454</v>
      </c>
      <c r="EK303" t="s">
        <v>1077</v>
      </c>
      <c r="EL303" t="s">
        <v>1078</v>
      </c>
      <c r="EM303" t="s">
        <v>6575</v>
      </c>
      <c r="EO303" t="s">
        <v>269</v>
      </c>
      <c r="EP303" t="s">
        <v>283</v>
      </c>
      <c r="EQ303">
        <v>0</v>
      </c>
      <c r="ER303" t="s">
        <v>491</v>
      </c>
      <c r="ES303" t="s">
        <v>5682</v>
      </c>
      <c r="ET303" t="s">
        <v>6576</v>
      </c>
      <c r="EU303">
        <v>5</v>
      </c>
      <c r="EV303" t="s">
        <v>348</v>
      </c>
      <c r="EW303" t="s">
        <v>349</v>
      </c>
      <c r="EX303" t="s">
        <v>771</v>
      </c>
      <c r="EY303" t="s">
        <v>898</v>
      </c>
      <c r="FB303" t="s">
        <v>4519</v>
      </c>
      <c r="FC303" t="s">
        <v>6577</v>
      </c>
      <c r="FE303">
        <v>0</v>
      </c>
      <c r="FF303">
        <v>2</v>
      </c>
      <c r="FJ303" t="s">
        <v>5575</v>
      </c>
      <c r="FK303" t="s">
        <v>6578</v>
      </c>
      <c r="FL303">
        <v>0</v>
      </c>
      <c r="FN303">
        <v>0</v>
      </c>
      <c r="FQ303">
        <v>0</v>
      </c>
      <c r="FS303" t="s">
        <v>395</v>
      </c>
      <c r="FV303" t="s">
        <v>496</v>
      </c>
      <c r="FY303">
        <v>0</v>
      </c>
      <c r="GA303">
        <v>10.27</v>
      </c>
      <c r="GB303">
        <v>-17</v>
      </c>
      <c r="GC303">
        <v>0</v>
      </c>
      <c r="GE303" t="s">
        <v>355</v>
      </c>
      <c r="GF303">
        <v>1</v>
      </c>
      <c r="GG303" t="s">
        <v>895</v>
      </c>
      <c r="GI303">
        <v>2.2000000000000002</v>
      </c>
      <c r="GJ303">
        <v>0</v>
      </c>
      <c r="GK303">
        <v>0</v>
      </c>
      <c r="GM303" t="s">
        <v>5984</v>
      </c>
      <c r="GP303" t="s">
        <v>713</v>
      </c>
      <c r="GR303">
        <v>37</v>
      </c>
      <c r="HA303" t="s">
        <v>6579</v>
      </c>
      <c r="HC303" t="s">
        <v>294</v>
      </c>
      <c r="HD303" t="s">
        <v>313</v>
      </c>
      <c r="HE303" t="s">
        <v>6580</v>
      </c>
      <c r="HF303">
        <v>0</v>
      </c>
      <c r="HG303">
        <v>12</v>
      </c>
      <c r="HH303">
        <v>10</v>
      </c>
      <c r="HI303" t="s">
        <v>275</v>
      </c>
      <c r="HL303" t="s">
        <v>1256</v>
      </c>
      <c r="HM303" t="s">
        <v>5682</v>
      </c>
      <c r="HO303" t="s">
        <v>6581</v>
      </c>
      <c r="HP303" t="s">
        <v>6582</v>
      </c>
      <c r="HQ303" t="s">
        <v>6583</v>
      </c>
      <c r="HR303" t="s">
        <v>6584</v>
      </c>
      <c r="HT303" t="s">
        <v>5018</v>
      </c>
      <c r="HW303">
        <v>7</v>
      </c>
      <c r="HX303">
        <v>4059571</v>
      </c>
      <c r="HZ303">
        <v>4059540</v>
      </c>
      <c r="IC303">
        <v>0</v>
      </c>
      <c r="ID303">
        <v>1</v>
      </c>
      <c r="IM303">
        <v>115</v>
      </c>
      <c r="IU303">
        <v>5</v>
      </c>
      <c r="IV303">
        <f>IF(AND(Table1[[#This Row],[R/P]]="P",Table1[[#This Row],[PaRes]]&lt;&gt;"SCRBL",Table1[[#This Row],[PaRes]]&lt;&gt;"RUN",Table1[[#This Row],[Penalty]]&lt;&gt;1),1,0)</f>
        <v>1</v>
      </c>
      <c r="IW303">
        <f>IF(AND(Table1[[#This Row],[Pass Play]]=1,Table1[[#This Row],[PaRes]]&lt;&gt;"SAC"),1,0)</f>
        <v>1</v>
      </c>
      <c r="IX303">
        <f>IF(Table1[[#This Row],[PaRes]]="COM",1,0)</f>
        <v>0</v>
      </c>
      <c r="IY303">
        <f>IF(Table1[[#This Row],[Pass Play]]=1,Table1[[#This Row],[Gn]],0)</f>
        <v>0</v>
      </c>
      <c r="IZ303">
        <f>IF(AND(Table1[[#This Row],[Pass Play]]=1,Table1[[#This Row],[EFF]]="Y"),1,0)</f>
        <v>0</v>
      </c>
      <c r="JA303">
        <f>IF(AND(Table1[[#This Row],[Pass Play]]=1,Table1[[#This Row],[EFF]]="Y"),Table1[[#This Row],[Gn]],0)</f>
        <v>0</v>
      </c>
      <c r="JB303">
        <f>IF(AND(Table1[[#This Row],[Pass Play]]=1,Table1[[#This Row],[Gn]]&gt;=15),1,0)</f>
        <v>0</v>
      </c>
      <c r="JC303">
        <f>IF(AND(Table1[[#This Row],[Pass Play]]=1,Table1[[#This Row],[Big Play Passes]]=1),Table1[[#This Row],[Gn]],0)</f>
        <v>0</v>
      </c>
      <c r="JD303">
        <f>IF(AND(OR(Table1[[#This Row],[R/P]]="R",Table1[[#This Row],[PaRes]]="SCRBL",Table1[[#This Row],[PaRes]]="RUN"),Table1[[#This Row],[Penalty]]&lt;&gt;1),1,0)</f>
        <v>0</v>
      </c>
      <c r="JE303">
        <f>IF(Table1[[#This Row],[Rush Attempts]]=1,Table1[[#This Row],[Gn]],0)</f>
        <v>0</v>
      </c>
      <c r="JF303">
        <f>IF(AND(Table1[[#This Row],[Rush Attempts]]=1,Table1[[#This Row],[EFF]]="Y"),1,0)</f>
        <v>0</v>
      </c>
      <c r="JG303">
        <f>IF(AND(Table1[[#This Row],[Rush Attempts]]=1,Table1[[#This Row],[EFF]]="Y"),Table1[[#This Row],[Gn]],0)</f>
        <v>0</v>
      </c>
      <c r="JH303">
        <f>IF(AND(Table1[[#This Row],[Rush Attempts]]=1,Table1[[#This Row],[Gn]]&gt;=10),1,0)</f>
        <v>0</v>
      </c>
      <c r="JI303">
        <f>IF(AND(Table1[[#This Row],[Rush Attempts]]=1,Table1[[#This Row],[Big Play Run]]=1),Table1[[#This Row],[Gn]],0)</f>
        <v>0</v>
      </c>
      <c r="JJ303">
        <f>IF(Table1[[#This Row],[PaRes]]="SAC",1,0)</f>
        <v>0</v>
      </c>
      <c r="JK303">
        <f>IF(Table1[[#This Row],[Sacks]]=1,Table1[[#This Row],[Gn]],0)</f>
        <v>0</v>
      </c>
      <c r="JL303">
        <f>IF(Table1[[#This Row],[PaRes]]="INT",1,0)</f>
        <v>0</v>
      </c>
      <c r="JM303">
        <f>IF(Table1[[#This Row],[pff_PENALTY]]&lt;&gt;"",1,0)</f>
        <v>0</v>
      </c>
      <c r="JN303">
        <f>Table1[[#This Row],[pff_PENYARDS]]</f>
        <v>0</v>
      </c>
      <c r="JO303">
        <f>IF(Table1[[#This Row],[S/End]]="TD",1,0)</f>
        <v>0</v>
      </c>
      <c r="JP303">
        <f>IF(OR(Table1[[#This Row],[S/End]]="FGGD"),1,0)</f>
        <v>0</v>
      </c>
      <c r="JQ303">
        <f>IF(OR(Table1[[#This Row],[S/End]]="FUM",Table1[[#This Row],[S/End]]="INT"),1,0)</f>
        <v>0</v>
      </c>
      <c r="JR303">
        <f>IF(AND(Table1[[#This Row],[Touchdown]]=1,Table1[[#This Row],[Pass Play]]=1),1,0)</f>
        <v>0</v>
      </c>
      <c r="JS303">
        <f t="shared" si="14"/>
        <v>0</v>
      </c>
      <c r="JT303">
        <f>IF(AND(OR(Table1[[#This Row],[Pass Play]]=1,Table1[[#This Row],[Rush Attempts]]=1),Table1[[#This Row],[Dn]]=3),1,0)</f>
        <v>0</v>
      </c>
      <c r="JU303">
        <f>IF(AND(Table1[[#This Row],[3rd down attempt]]=1,Table1[[#This Row],[EFF]]="Y"),1,0)</f>
        <v>0</v>
      </c>
      <c r="JV303">
        <f>IF(AND(Table1[[#This Row],[3rd down attempt]]=1,Table1[[#This Row],[Dist]]&gt;=7),1,0)</f>
        <v>0</v>
      </c>
      <c r="JW303">
        <f>IF(AND(OR(Table1[[#This Row],[Pass Play]]=1,Table1[[#This Row],[Rush Attempts]]=1),Table1[[#This Row],[Dn]]=4),1,0)</f>
        <v>0</v>
      </c>
      <c r="JX303">
        <f>IF(AND(Table1[[#This Row],[4th down attempt]]=1,Table1[[#This Row],[EFF]]="Y"),1,0)</f>
        <v>0</v>
      </c>
      <c r="JY303">
        <f>IF(AND(OR(Table1[[#This Row],[Pass Play]]=1,Table1[[#This Row],[Rush Attempts]]=1),Table1[[#This Row],[FPos]]&gt;=0,Table1[[#This Row],[FPos]]&lt;=20),1,0)</f>
        <v>1</v>
      </c>
      <c r="JZ303">
        <f>IF(AND(OR(Table1[[#This Row],[Pass Play]]=1,Table1[[#This Row],[Rush Attempts]]=1),Table1[[#This Row],[Dist]]&lt;=Table1[[#This Row],[Gn]]),1,0)</f>
        <v>0</v>
      </c>
      <c r="KA303">
        <f>IF(Table1[[#This Row],[S/End]]&lt;&gt;"",1,0)</f>
        <v>0</v>
      </c>
      <c r="KB303">
        <f>IF(Table1[[#This Row],[S/End]]="TD",1,0)</f>
        <v>0</v>
      </c>
      <c r="KC303">
        <f>IF(Table1[[#This Row],[S/End]]="FGGD",1,0)</f>
        <v>0</v>
      </c>
      <c r="KD303">
        <f>IF(AND(OR(Table1[[#This Row],[Pass Play]]=1,Table1[[#This Row],[Rush Attempts]]=1),Table1[[#This Row],[Gn]]&lt;0),1,0)</f>
        <v>0</v>
      </c>
      <c r="KE303" s="375">
        <f>IF(AND(Table1[[#This Row],[pff_DRVENDPSN]]=3,Table1[[#This Row],[pff_DRVENDEVENT]]="PUNT"),1,0)</f>
        <v>0</v>
      </c>
    </row>
    <row r="304" spans="1:291" hidden="1">
      <c r="A304">
        <v>52</v>
      </c>
      <c r="B304">
        <v>2105</v>
      </c>
      <c r="C304" t="s">
        <v>14479</v>
      </c>
      <c r="D304">
        <v>3</v>
      </c>
      <c r="E304">
        <v>3</v>
      </c>
      <c r="F304">
        <v>7</v>
      </c>
      <c r="G304">
        <v>7</v>
      </c>
      <c r="H304">
        <v>7</v>
      </c>
      <c r="J304" t="s">
        <v>254</v>
      </c>
      <c r="K304">
        <v>12</v>
      </c>
      <c r="L304" t="s">
        <v>6586</v>
      </c>
      <c r="M304" t="s">
        <v>6587</v>
      </c>
      <c r="N304" t="s">
        <v>256</v>
      </c>
      <c r="P304" t="s">
        <v>255</v>
      </c>
      <c r="Q304" t="s">
        <v>1336</v>
      </c>
      <c r="R304" t="s">
        <v>3321</v>
      </c>
      <c r="W304" t="s">
        <v>253</v>
      </c>
      <c r="X304" t="s">
        <v>6588</v>
      </c>
      <c r="Y304" t="s">
        <v>1140</v>
      </c>
      <c r="Z304" t="s">
        <v>6589</v>
      </c>
      <c r="AA304" t="s">
        <v>6590</v>
      </c>
      <c r="AB304" t="s">
        <v>666</v>
      </c>
      <c r="AC304" t="s">
        <v>667</v>
      </c>
      <c r="AJ304">
        <v>22</v>
      </c>
      <c r="AK304" t="s">
        <v>327</v>
      </c>
      <c r="AL304" t="s">
        <v>575</v>
      </c>
      <c r="AP304">
        <v>7</v>
      </c>
      <c r="AY304">
        <v>4</v>
      </c>
      <c r="BJ304" t="s">
        <v>261</v>
      </c>
      <c r="BQ304">
        <f t="shared" si="12"/>
        <v>1</v>
      </c>
      <c r="BR304">
        <f t="shared" si="13"/>
        <v>0</v>
      </c>
      <c r="BT304" t="s">
        <v>5525</v>
      </c>
      <c r="BV304">
        <v>27</v>
      </c>
      <c r="BX304">
        <v>0</v>
      </c>
      <c r="BY304" t="s">
        <v>6591</v>
      </c>
      <c r="CA304">
        <v>1</v>
      </c>
      <c r="CB304" t="s">
        <v>492</v>
      </c>
      <c r="CD304" s="3">
        <v>0.14375000000000002</v>
      </c>
      <c r="CE304" t="s">
        <v>274</v>
      </c>
      <c r="CF304" t="s">
        <v>6592</v>
      </c>
      <c r="CG304">
        <v>10</v>
      </c>
      <c r="CI304" t="s">
        <v>331</v>
      </c>
      <c r="CJ304">
        <v>0</v>
      </c>
      <c r="CK304" t="s">
        <v>6593</v>
      </c>
      <c r="CL304" s="4">
        <v>38414</v>
      </c>
      <c r="CM304" t="s">
        <v>6594</v>
      </c>
      <c r="CN304" t="s">
        <v>6595</v>
      </c>
      <c r="CO304">
        <v>27</v>
      </c>
      <c r="CP304" t="s">
        <v>6596</v>
      </c>
      <c r="CQ304" t="s">
        <v>269</v>
      </c>
      <c r="CR304" t="s">
        <v>5525</v>
      </c>
      <c r="CU304" t="s">
        <v>6112</v>
      </c>
      <c r="CW304">
        <v>0</v>
      </c>
      <c r="CY304">
        <v>5</v>
      </c>
      <c r="CZ304" t="s">
        <v>553</v>
      </c>
      <c r="DA304">
        <v>0</v>
      </c>
      <c r="DB304">
        <v>5</v>
      </c>
      <c r="DC304" t="s">
        <v>1609</v>
      </c>
      <c r="DD304">
        <v>-25</v>
      </c>
      <c r="DF304" t="s">
        <v>5822</v>
      </c>
      <c r="DK304">
        <v>7</v>
      </c>
      <c r="DL304" s="4">
        <v>44470</v>
      </c>
      <c r="DM304">
        <v>20248</v>
      </c>
      <c r="DN304">
        <v>2021</v>
      </c>
      <c r="DO304">
        <v>0</v>
      </c>
      <c r="DQ304">
        <v>79809</v>
      </c>
      <c r="DR304">
        <v>124</v>
      </c>
      <c r="DU304" t="s">
        <v>294</v>
      </c>
      <c r="DV304" t="s">
        <v>294</v>
      </c>
      <c r="DX304">
        <v>10</v>
      </c>
      <c r="DY304" t="s">
        <v>275</v>
      </c>
      <c r="EE304">
        <v>0</v>
      </c>
      <c r="EF304" t="s">
        <v>1345</v>
      </c>
      <c r="EG304" t="s">
        <v>422</v>
      </c>
      <c r="EH304">
        <v>0</v>
      </c>
      <c r="EJ304" t="s">
        <v>454</v>
      </c>
      <c r="EK304" t="s">
        <v>1077</v>
      </c>
      <c r="EL304" t="s">
        <v>6597</v>
      </c>
      <c r="EM304" t="s">
        <v>1465</v>
      </c>
      <c r="EO304" t="s">
        <v>282</v>
      </c>
      <c r="EP304" t="s">
        <v>283</v>
      </c>
      <c r="EQ304">
        <v>0</v>
      </c>
      <c r="ER304" t="s">
        <v>491</v>
      </c>
      <c r="ET304" t="s">
        <v>6598</v>
      </c>
      <c r="EU304">
        <v>1</v>
      </c>
      <c r="EV304" t="s">
        <v>274</v>
      </c>
      <c r="EW304" t="s">
        <v>349</v>
      </c>
      <c r="EX304" t="s">
        <v>395</v>
      </c>
      <c r="EY304" t="s">
        <v>492</v>
      </c>
      <c r="FB304" t="s">
        <v>1818</v>
      </c>
      <c r="FC304" t="s">
        <v>6599</v>
      </c>
      <c r="FE304">
        <v>0</v>
      </c>
      <c r="FF304">
        <v>2</v>
      </c>
      <c r="FJ304" t="s">
        <v>5618</v>
      </c>
      <c r="FL304">
        <v>0</v>
      </c>
      <c r="FN304">
        <v>0</v>
      </c>
      <c r="FQ304">
        <v>0</v>
      </c>
      <c r="FS304" t="s">
        <v>395</v>
      </c>
      <c r="FU304" t="s">
        <v>274</v>
      </c>
      <c r="FV304" t="s">
        <v>496</v>
      </c>
      <c r="FY304">
        <v>0</v>
      </c>
      <c r="GA304">
        <v>10.27</v>
      </c>
      <c r="GB304">
        <v>-17</v>
      </c>
      <c r="GC304">
        <v>0</v>
      </c>
      <c r="GE304" t="s">
        <v>355</v>
      </c>
      <c r="GF304">
        <v>1</v>
      </c>
      <c r="GG304" t="s">
        <v>1179</v>
      </c>
      <c r="GI304">
        <v>2.9</v>
      </c>
      <c r="GJ304">
        <v>0</v>
      </c>
      <c r="GK304">
        <v>0</v>
      </c>
      <c r="GM304" t="s">
        <v>6600</v>
      </c>
      <c r="GN304">
        <v>6</v>
      </c>
      <c r="GO304">
        <v>1</v>
      </c>
      <c r="GP304" t="s">
        <v>2349</v>
      </c>
      <c r="GR304">
        <v>8</v>
      </c>
      <c r="HA304" t="s">
        <v>6601</v>
      </c>
      <c r="HC304" t="s">
        <v>294</v>
      </c>
      <c r="HD304" t="s">
        <v>294</v>
      </c>
      <c r="HE304" t="s">
        <v>5822</v>
      </c>
      <c r="HF304">
        <v>0</v>
      </c>
      <c r="HG304">
        <v>12</v>
      </c>
      <c r="HH304">
        <v>10</v>
      </c>
      <c r="HI304" t="s">
        <v>275</v>
      </c>
      <c r="HL304">
        <v>1</v>
      </c>
      <c r="HM304" t="s">
        <v>5822</v>
      </c>
      <c r="HO304" t="s">
        <v>5869</v>
      </c>
      <c r="HP304" t="s">
        <v>6602</v>
      </c>
      <c r="HQ304" t="s">
        <v>6603</v>
      </c>
      <c r="HR304" t="s">
        <v>6604</v>
      </c>
      <c r="HT304" t="s">
        <v>6605</v>
      </c>
      <c r="HW304">
        <v>0</v>
      </c>
      <c r="HX304">
        <v>4059593</v>
      </c>
      <c r="HY304" t="s">
        <v>492</v>
      </c>
      <c r="HZ304">
        <v>4059571</v>
      </c>
      <c r="IC304">
        <v>0</v>
      </c>
      <c r="ID304">
        <v>0</v>
      </c>
      <c r="IM304">
        <v>116</v>
      </c>
      <c r="IS304" t="s">
        <v>492</v>
      </c>
      <c r="IU304">
        <v>5</v>
      </c>
      <c r="IV304">
        <f>IF(AND(Table1[[#This Row],[R/P]]="P",Table1[[#This Row],[PaRes]]&lt;&gt;"SCRBL",Table1[[#This Row],[PaRes]]&lt;&gt;"RUN",Table1[[#This Row],[Penalty]]&lt;&gt;1),1,0)</f>
        <v>1</v>
      </c>
      <c r="IW304">
        <f>IF(AND(Table1[[#This Row],[Pass Play]]=1,Table1[[#This Row],[PaRes]]&lt;&gt;"SAC"),1,0)</f>
        <v>1</v>
      </c>
      <c r="IX304">
        <f>IF(Table1[[#This Row],[PaRes]]="COM",1,0)</f>
        <v>1</v>
      </c>
      <c r="IY304">
        <f>IF(Table1[[#This Row],[Pass Play]]=1,Table1[[#This Row],[Gn]],0)</f>
        <v>7</v>
      </c>
      <c r="IZ304">
        <f>IF(AND(Table1[[#This Row],[Pass Play]]=1,Table1[[#This Row],[EFF]]="Y"),1,0)</f>
        <v>1</v>
      </c>
      <c r="JA304">
        <f>IF(AND(Table1[[#This Row],[Pass Play]]=1,Table1[[#This Row],[EFF]]="Y"),Table1[[#This Row],[Gn]],0)</f>
        <v>7</v>
      </c>
      <c r="JB304">
        <f>IF(AND(Table1[[#This Row],[Pass Play]]=1,Table1[[#This Row],[Gn]]&gt;=15),1,0)</f>
        <v>0</v>
      </c>
      <c r="JC304">
        <f>IF(AND(Table1[[#This Row],[Pass Play]]=1,Table1[[#This Row],[Big Play Passes]]=1),Table1[[#This Row],[Gn]],0)</f>
        <v>0</v>
      </c>
      <c r="JD304">
        <f>IF(AND(OR(Table1[[#This Row],[R/P]]="R",Table1[[#This Row],[PaRes]]="SCRBL",Table1[[#This Row],[PaRes]]="RUN"),Table1[[#This Row],[Penalty]]&lt;&gt;1),1,0)</f>
        <v>0</v>
      </c>
      <c r="JE304">
        <f>IF(Table1[[#This Row],[Rush Attempts]]=1,Table1[[#This Row],[Gn]],0)</f>
        <v>0</v>
      </c>
      <c r="JF304">
        <f>IF(AND(Table1[[#This Row],[Rush Attempts]]=1,Table1[[#This Row],[EFF]]="Y"),1,0)</f>
        <v>0</v>
      </c>
      <c r="JG304">
        <f>IF(AND(Table1[[#This Row],[Rush Attempts]]=1,Table1[[#This Row],[EFF]]="Y"),Table1[[#This Row],[Gn]],0)</f>
        <v>0</v>
      </c>
      <c r="JH304">
        <f>IF(AND(Table1[[#This Row],[Rush Attempts]]=1,Table1[[#This Row],[Gn]]&gt;=10),1,0)</f>
        <v>0</v>
      </c>
      <c r="JI304">
        <f>IF(AND(Table1[[#This Row],[Rush Attempts]]=1,Table1[[#This Row],[Big Play Run]]=1),Table1[[#This Row],[Gn]],0)</f>
        <v>0</v>
      </c>
      <c r="JJ304">
        <f>IF(Table1[[#This Row],[PaRes]]="SAC",1,0)</f>
        <v>0</v>
      </c>
      <c r="JK304">
        <f>IF(Table1[[#This Row],[Sacks]]=1,Table1[[#This Row],[Gn]],0)</f>
        <v>0</v>
      </c>
      <c r="JL304">
        <f>IF(Table1[[#This Row],[PaRes]]="INT",1,0)</f>
        <v>0</v>
      </c>
      <c r="JM304">
        <f>IF(Table1[[#This Row],[pff_PENALTY]]&lt;&gt;"",1,0)</f>
        <v>0</v>
      </c>
      <c r="JN304">
        <f>Table1[[#This Row],[pff_PENYARDS]]</f>
        <v>0</v>
      </c>
      <c r="JO304">
        <f>IF(Table1[[#This Row],[S/End]]="TD",1,0)</f>
        <v>1</v>
      </c>
      <c r="JP304">
        <f>IF(OR(Table1[[#This Row],[S/End]]="FGGD"),1,0)</f>
        <v>0</v>
      </c>
      <c r="JQ304">
        <f>IF(OR(Table1[[#This Row],[S/End]]="FUM",Table1[[#This Row],[S/End]]="INT"),1,0)</f>
        <v>0</v>
      </c>
      <c r="JR304">
        <f>IF(AND(Table1[[#This Row],[Touchdown]]=1,Table1[[#This Row],[Pass Play]]=1),1,0)</f>
        <v>1</v>
      </c>
      <c r="JS304">
        <f t="shared" si="14"/>
        <v>0</v>
      </c>
      <c r="JT304">
        <f>IF(AND(OR(Table1[[#This Row],[Pass Play]]=1,Table1[[#This Row],[Rush Attempts]]=1),Table1[[#This Row],[Dn]]=3),1,0)</f>
        <v>1</v>
      </c>
      <c r="JU304">
        <f>IF(AND(Table1[[#This Row],[3rd down attempt]]=1,Table1[[#This Row],[EFF]]="Y"),1,0)</f>
        <v>1</v>
      </c>
      <c r="JV304">
        <f>IF(AND(Table1[[#This Row],[3rd down attempt]]=1,Table1[[#This Row],[Dist]]&gt;=7),1,0)</f>
        <v>1</v>
      </c>
      <c r="JW304">
        <f>IF(AND(OR(Table1[[#This Row],[Pass Play]]=1,Table1[[#This Row],[Rush Attempts]]=1),Table1[[#This Row],[Dn]]=4),1,0)</f>
        <v>0</v>
      </c>
      <c r="JX304">
        <f>IF(AND(Table1[[#This Row],[4th down attempt]]=1,Table1[[#This Row],[EFF]]="Y"),1,0)</f>
        <v>0</v>
      </c>
      <c r="JY304">
        <f>IF(AND(OR(Table1[[#This Row],[Pass Play]]=1,Table1[[#This Row],[Rush Attempts]]=1),Table1[[#This Row],[FPos]]&gt;=0,Table1[[#This Row],[FPos]]&lt;=20),1,0)</f>
        <v>1</v>
      </c>
      <c r="JZ304">
        <f>IF(AND(OR(Table1[[#This Row],[Pass Play]]=1,Table1[[#This Row],[Rush Attempts]]=1),Table1[[#This Row],[Dist]]&lt;=Table1[[#This Row],[Gn]]),1,0)</f>
        <v>1</v>
      </c>
      <c r="KA304">
        <f>IF(Table1[[#This Row],[S/End]]&lt;&gt;"",1,0)</f>
        <v>1</v>
      </c>
      <c r="KB304">
        <f>IF(Table1[[#This Row],[S/End]]="TD",1,0)</f>
        <v>1</v>
      </c>
      <c r="KC304">
        <f>IF(Table1[[#This Row],[S/End]]="FGGD",1,0)</f>
        <v>0</v>
      </c>
      <c r="KD304">
        <f>IF(AND(OR(Table1[[#This Row],[Pass Play]]=1,Table1[[#This Row],[Rush Attempts]]=1),Table1[[#This Row],[Gn]]&lt;0),1,0)</f>
        <v>0</v>
      </c>
      <c r="KE304" s="375">
        <f>IF(AND(Table1[[#This Row],[pff_DRVENDPSN]]=3,Table1[[#This Row],[pff_DRVENDEVENT]]="PUNT"),1,0)</f>
        <v>0</v>
      </c>
    </row>
    <row r="305" spans="1:291" hidden="1">
      <c r="A305">
        <v>53</v>
      </c>
      <c r="B305">
        <v>2105</v>
      </c>
      <c r="C305" t="s">
        <v>14479</v>
      </c>
      <c r="D305">
        <v>3</v>
      </c>
      <c r="E305">
        <v>1</v>
      </c>
      <c r="F305">
        <v>10</v>
      </c>
      <c r="G305">
        <v>0</v>
      </c>
      <c r="H305">
        <v>-7</v>
      </c>
      <c r="I305" t="s">
        <v>253</v>
      </c>
      <c r="J305" t="s">
        <v>298</v>
      </c>
      <c r="K305">
        <v>12</v>
      </c>
      <c r="L305" t="s">
        <v>5230</v>
      </c>
      <c r="M305" t="s">
        <v>3767</v>
      </c>
      <c r="N305" t="s">
        <v>568</v>
      </c>
      <c r="P305" t="s">
        <v>1066</v>
      </c>
      <c r="Q305" t="s">
        <v>1067</v>
      </c>
      <c r="W305" t="s">
        <v>253</v>
      </c>
      <c r="X305" t="s">
        <v>6567</v>
      </c>
      <c r="Y305" t="s">
        <v>6168</v>
      </c>
      <c r="Z305" t="s">
        <v>6568</v>
      </c>
      <c r="AB305" t="s">
        <v>325</v>
      </c>
      <c r="AC305" t="s">
        <v>326</v>
      </c>
      <c r="AK305" t="s">
        <v>756</v>
      </c>
      <c r="AP305">
        <v>7</v>
      </c>
      <c r="BJ305" t="s">
        <v>274</v>
      </c>
      <c r="BQ305">
        <f t="shared" si="12"/>
        <v>2</v>
      </c>
      <c r="BR305">
        <f t="shared" si="13"/>
        <v>0</v>
      </c>
      <c r="BT305" t="s">
        <v>5525</v>
      </c>
      <c r="BV305">
        <v>27</v>
      </c>
      <c r="BX305">
        <v>0</v>
      </c>
      <c r="BY305" t="s">
        <v>6607</v>
      </c>
      <c r="CA305">
        <v>0</v>
      </c>
      <c r="CD305" s="3">
        <v>6.1805555555555558E-2</v>
      </c>
      <c r="CE305" t="s">
        <v>274</v>
      </c>
      <c r="CF305" t="s">
        <v>6608</v>
      </c>
      <c r="CG305">
        <v>6</v>
      </c>
      <c r="CI305" t="s">
        <v>331</v>
      </c>
      <c r="CJ305">
        <v>0</v>
      </c>
      <c r="CK305" t="s">
        <v>6609</v>
      </c>
      <c r="CL305" s="4">
        <v>38414</v>
      </c>
      <c r="CM305" t="s">
        <v>6610</v>
      </c>
      <c r="CN305" t="s">
        <v>6611</v>
      </c>
      <c r="CO305">
        <v>27</v>
      </c>
      <c r="CP305" t="s">
        <v>268</v>
      </c>
      <c r="CQ305" t="s">
        <v>282</v>
      </c>
      <c r="CR305" t="s">
        <v>5525</v>
      </c>
      <c r="CU305" t="s">
        <v>5995</v>
      </c>
      <c r="CW305">
        <v>0</v>
      </c>
      <c r="CY305">
        <v>1</v>
      </c>
      <c r="CZ305" t="s">
        <v>2703</v>
      </c>
      <c r="DA305">
        <v>48</v>
      </c>
      <c r="DB305">
        <v>8</v>
      </c>
      <c r="DC305" t="s">
        <v>271</v>
      </c>
      <c r="DD305">
        <v>-7</v>
      </c>
      <c r="DK305">
        <v>0</v>
      </c>
      <c r="DL305" s="4">
        <v>44470</v>
      </c>
      <c r="DM305">
        <v>20248</v>
      </c>
      <c r="DN305">
        <v>2021</v>
      </c>
      <c r="DO305">
        <v>0</v>
      </c>
      <c r="DQ305">
        <v>79809</v>
      </c>
      <c r="DR305">
        <v>132</v>
      </c>
      <c r="DU305" t="s">
        <v>274</v>
      </c>
      <c r="DV305" t="s">
        <v>257</v>
      </c>
      <c r="DX305">
        <v>17</v>
      </c>
      <c r="DY305" t="s">
        <v>275</v>
      </c>
      <c r="EB305" t="s">
        <v>989</v>
      </c>
      <c r="EE305">
        <v>0</v>
      </c>
      <c r="EF305" t="s">
        <v>1076</v>
      </c>
      <c r="EG305" t="s">
        <v>422</v>
      </c>
      <c r="EH305">
        <v>0</v>
      </c>
      <c r="EJ305" t="s">
        <v>454</v>
      </c>
      <c r="EK305" t="s">
        <v>1077</v>
      </c>
      <c r="EL305" t="s">
        <v>1078</v>
      </c>
      <c r="EM305" t="s">
        <v>6612</v>
      </c>
      <c r="EN305" t="s">
        <v>268</v>
      </c>
      <c r="EO305" t="s">
        <v>269</v>
      </c>
      <c r="EP305" t="s">
        <v>283</v>
      </c>
      <c r="EQ305">
        <v>0</v>
      </c>
      <c r="ER305" t="s">
        <v>491</v>
      </c>
      <c r="ET305" t="s">
        <v>6613</v>
      </c>
      <c r="EU305">
        <v>3</v>
      </c>
      <c r="EV305" t="s">
        <v>348</v>
      </c>
      <c r="EW305" t="s">
        <v>349</v>
      </c>
      <c r="EX305" t="s">
        <v>2977</v>
      </c>
      <c r="EY305" t="s">
        <v>351</v>
      </c>
      <c r="FB305" t="s">
        <v>4519</v>
      </c>
      <c r="FC305" t="s">
        <v>5999</v>
      </c>
      <c r="FE305">
        <v>0</v>
      </c>
      <c r="FF305">
        <v>11</v>
      </c>
      <c r="FJ305" t="s">
        <v>6118</v>
      </c>
      <c r="FL305">
        <v>0</v>
      </c>
      <c r="FN305">
        <v>0</v>
      </c>
      <c r="FQ305">
        <v>0</v>
      </c>
      <c r="FS305" t="s">
        <v>395</v>
      </c>
      <c r="FT305" t="s">
        <v>1029</v>
      </c>
      <c r="FV305" t="s">
        <v>496</v>
      </c>
      <c r="FY305">
        <v>0</v>
      </c>
      <c r="GA305">
        <v>17.27</v>
      </c>
      <c r="GB305">
        <v>-10</v>
      </c>
      <c r="GC305">
        <v>0</v>
      </c>
      <c r="GE305" t="s">
        <v>355</v>
      </c>
      <c r="GF305">
        <v>1</v>
      </c>
      <c r="GG305" t="s">
        <v>895</v>
      </c>
      <c r="GI305">
        <v>1.8</v>
      </c>
      <c r="GJ305">
        <v>0</v>
      </c>
      <c r="GK305">
        <v>0</v>
      </c>
      <c r="GM305" t="s">
        <v>3881</v>
      </c>
      <c r="GP305">
        <v>4</v>
      </c>
      <c r="GR305">
        <v>29</v>
      </c>
      <c r="HA305" t="s">
        <v>6614</v>
      </c>
      <c r="HC305" t="s">
        <v>313</v>
      </c>
      <c r="HD305" t="s">
        <v>313</v>
      </c>
      <c r="HE305" t="s">
        <v>600</v>
      </c>
      <c r="HF305">
        <v>0</v>
      </c>
      <c r="HG305">
        <v>12</v>
      </c>
      <c r="HH305">
        <v>17</v>
      </c>
      <c r="HI305" t="s">
        <v>275</v>
      </c>
      <c r="HL305">
        <v>4</v>
      </c>
      <c r="HM305" t="s">
        <v>5703</v>
      </c>
      <c r="HO305" t="s">
        <v>5559</v>
      </c>
      <c r="HP305" t="s">
        <v>6615</v>
      </c>
      <c r="HQ305" t="s">
        <v>6616</v>
      </c>
      <c r="HR305" t="s">
        <v>6617</v>
      </c>
      <c r="HT305" t="s">
        <v>6184</v>
      </c>
      <c r="HW305">
        <v>-7</v>
      </c>
      <c r="HX305">
        <v>4060016</v>
      </c>
      <c r="HY305" t="s">
        <v>5703</v>
      </c>
      <c r="HZ305">
        <v>4059973</v>
      </c>
      <c r="IC305">
        <v>-0.5</v>
      </c>
      <c r="ID305">
        <v>1</v>
      </c>
      <c r="IM305">
        <v>124</v>
      </c>
      <c r="IU305">
        <v>5</v>
      </c>
      <c r="IV305">
        <f>IF(AND(Table1[[#This Row],[R/P]]="P",Table1[[#This Row],[PaRes]]&lt;&gt;"SCRBL",Table1[[#This Row],[PaRes]]&lt;&gt;"RUN",Table1[[#This Row],[Penalty]]&lt;&gt;1),1,0)</f>
        <v>1</v>
      </c>
      <c r="IW305">
        <f>IF(AND(Table1[[#This Row],[Pass Play]]=1,Table1[[#This Row],[PaRes]]&lt;&gt;"SAC"),1,0)</f>
        <v>1</v>
      </c>
      <c r="IX305">
        <f>IF(Table1[[#This Row],[PaRes]]="COM",1,0)</f>
        <v>0</v>
      </c>
      <c r="IY305">
        <f>IF(Table1[[#This Row],[Pass Play]]=1,Table1[[#This Row],[Gn]],0)</f>
        <v>0</v>
      </c>
      <c r="IZ305">
        <f>IF(AND(Table1[[#This Row],[Pass Play]]=1,Table1[[#This Row],[EFF]]="Y"),1,0)</f>
        <v>0</v>
      </c>
      <c r="JA305">
        <f>IF(AND(Table1[[#This Row],[Pass Play]]=1,Table1[[#This Row],[EFF]]="Y"),Table1[[#This Row],[Gn]],0)</f>
        <v>0</v>
      </c>
      <c r="JB305">
        <f>IF(AND(Table1[[#This Row],[Pass Play]]=1,Table1[[#This Row],[Gn]]&gt;=15),1,0)</f>
        <v>0</v>
      </c>
      <c r="JC305">
        <f>IF(AND(Table1[[#This Row],[Pass Play]]=1,Table1[[#This Row],[Big Play Passes]]=1),Table1[[#This Row],[Gn]],0)</f>
        <v>0</v>
      </c>
      <c r="JD305">
        <f>IF(AND(OR(Table1[[#This Row],[R/P]]="R",Table1[[#This Row],[PaRes]]="SCRBL",Table1[[#This Row],[PaRes]]="RUN"),Table1[[#This Row],[Penalty]]&lt;&gt;1),1,0)</f>
        <v>0</v>
      </c>
      <c r="JE305">
        <f>IF(Table1[[#This Row],[Rush Attempts]]=1,Table1[[#This Row],[Gn]],0)</f>
        <v>0</v>
      </c>
      <c r="JF305">
        <f>IF(AND(Table1[[#This Row],[Rush Attempts]]=1,Table1[[#This Row],[EFF]]="Y"),1,0)</f>
        <v>0</v>
      </c>
      <c r="JG305">
        <f>IF(AND(Table1[[#This Row],[Rush Attempts]]=1,Table1[[#This Row],[EFF]]="Y"),Table1[[#This Row],[Gn]],0)</f>
        <v>0</v>
      </c>
      <c r="JH305">
        <f>IF(AND(Table1[[#This Row],[Rush Attempts]]=1,Table1[[#This Row],[Gn]]&gt;=10),1,0)</f>
        <v>0</v>
      </c>
      <c r="JI305">
        <f>IF(AND(Table1[[#This Row],[Rush Attempts]]=1,Table1[[#This Row],[Big Play Run]]=1),Table1[[#This Row],[Gn]],0)</f>
        <v>0</v>
      </c>
      <c r="JJ305">
        <f>IF(Table1[[#This Row],[PaRes]]="SAC",1,0)</f>
        <v>0</v>
      </c>
      <c r="JK305">
        <f>IF(Table1[[#This Row],[Sacks]]=1,Table1[[#This Row],[Gn]],0)</f>
        <v>0</v>
      </c>
      <c r="JL305">
        <f>IF(Table1[[#This Row],[PaRes]]="INT",1,0)</f>
        <v>0</v>
      </c>
      <c r="JM305">
        <f>IF(Table1[[#This Row],[pff_PENALTY]]&lt;&gt;"",1,0)</f>
        <v>0</v>
      </c>
      <c r="JN305">
        <f>Table1[[#This Row],[pff_PENYARDS]]</f>
        <v>0</v>
      </c>
      <c r="JO305">
        <f>IF(Table1[[#This Row],[S/End]]="TD",1,0)</f>
        <v>0</v>
      </c>
      <c r="JP305">
        <f>IF(OR(Table1[[#This Row],[S/End]]="FGGD"),1,0)</f>
        <v>0</v>
      </c>
      <c r="JQ305">
        <f>IF(OR(Table1[[#This Row],[S/End]]="FUM",Table1[[#This Row],[S/End]]="INT"),1,0)</f>
        <v>0</v>
      </c>
      <c r="JR305">
        <f>IF(AND(Table1[[#This Row],[Touchdown]]=1,Table1[[#This Row],[Pass Play]]=1),1,0)</f>
        <v>0</v>
      </c>
      <c r="JS305">
        <f t="shared" si="14"/>
        <v>0</v>
      </c>
      <c r="JT305">
        <f>IF(AND(OR(Table1[[#This Row],[Pass Play]]=1,Table1[[#This Row],[Rush Attempts]]=1),Table1[[#This Row],[Dn]]=3),1,0)</f>
        <v>0</v>
      </c>
      <c r="JU305">
        <f>IF(AND(Table1[[#This Row],[3rd down attempt]]=1,Table1[[#This Row],[EFF]]="Y"),1,0)</f>
        <v>0</v>
      </c>
      <c r="JV305">
        <f>IF(AND(Table1[[#This Row],[3rd down attempt]]=1,Table1[[#This Row],[Dist]]&gt;=7),1,0)</f>
        <v>0</v>
      </c>
      <c r="JW305">
        <f>IF(AND(OR(Table1[[#This Row],[Pass Play]]=1,Table1[[#This Row],[Rush Attempts]]=1),Table1[[#This Row],[Dn]]=4),1,0)</f>
        <v>0</v>
      </c>
      <c r="JX305">
        <f>IF(AND(Table1[[#This Row],[4th down attempt]]=1,Table1[[#This Row],[EFF]]="Y"),1,0)</f>
        <v>0</v>
      </c>
      <c r="JY305">
        <f>IF(AND(OR(Table1[[#This Row],[Pass Play]]=1,Table1[[#This Row],[Rush Attempts]]=1),Table1[[#This Row],[FPos]]&gt;=0,Table1[[#This Row],[FPos]]&lt;=20),1,0)</f>
        <v>0</v>
      </c>
      <c r="JZ305">
        <f>IF(AND(OR(Table1[[#This Row],[Pass Play]]=1,Table1[[#This Row],[Rush Attempts]]=1),Table1[[#This Row],[Dist]]&lt;=Table1[[#This Row],[Gn]]),1,0)</f>
        <v>0</v>
      </c>
      <c r="KA305">
        <f>IF(Table1[[#This Row],[S/End]]&lt;&gt;"",1,0)</f>
        <v>0</v>
      </c>
      <c r="KB305">
        <f>IF(Table1[[#This Row],[S/End]]="TD",1,0)</f>
        <v>0</v>
      </c>
      <c r="KC305">
        <f>IF(Table1[[#This Row],[S/End]]="FGGD",1,0)</f>
        <v>0</v>
      </c>
      <c r="KD305">
        <f>IF(AND(OR(Table1[[#This Row],[Pass Play]]=1,Table1[[#This Row],[Rush Attempts]]=1),Table1[[#This Row],[Gn]]&lt;0),1,0)</f>
        <v>0</v>
      </c>
      <c r="KE305" s="375">
        <f>IF(AND(Table1[[#This Row],[pff_DRVENDPSN]]=3,Table1[[#This Row],[pff_DRVENDEVENT]]="PUNT"),1,0)</f>
        <v>0</v>
      </c>
    </row>
    <row r="306" spans="1:291" hidden="1">
      <c r="A306">
        <v>54</v>
      </c>
      <c r="B306">
        <v>2105</v>
      </c>
      <c r="C306" t="s">
        <v>14479</v>
      </c>
      <c r="D306">
        <v>3</v>
      </c>
      <c r="E306">
        <v>2</v>
      </c>
      <c r="F306">
        <v>10</v>
      </c>
      <c r="G306">
        <v>6</v>
      </c>
      <c r="H306">
        <v>-7</v>
      </c>
      <c r="J306" t="s">
        <v>254</v>
      </c>
      <c r="K306">
        <v>11</v>
      </c>
      <c r="L306">
        <v>11</v>
      </c>
      <c r="M306" t="s">
        <v>6619</v>
      </c>
      <c r="N306" t="s">
        <v>978</v>
      </c>
      <c r="P306" t="s">
        <v>1750</v>
      </c>
      <c r="Q306" t="s">
        <v>509</v>
      </c>
      <c r="T306" t="s">
        <v>4664</v>
      </c>
      <c r="W306" t="s">
        <v>253</v>
      </c>
      <c r="X306" t="s">
        <v>6620</v>
      </c>
      <c r="Y306" t="s">
        <v>475</v>
      </c>
      <c r="Z306" t="s">
        <v>6621</v>
      </c>
      <c r="AB306" t="s">
        <v>477</v>
      </c>
      <c r="AC306" t="s">
        <v>6622</v>
      </c>
      <c r="AJ306">
        <v>22</v>
      </c>
      <c r="AK306" t="s">
        <v>327</v>
      </c>
      <c r="AP306">
        <v>7</v>
      </c>
      <c r="BJ306" t="s">
        <v>274</v>
      </c>
      <c r="BQ306">
        <f t="shared" si="12"/>
        <v>1</v>
      </c>
      <c r="BR306">
        <f t="shared" si="13"/>
        <v>0</v>
      </c>
      <c r="BT306" t="s">
        <v>5525</v>
      </c>
      <c r="BV306">
        <v>27</v>
      </c>
      <c r="BX306">
        <v>0</v>
      </c>
      <c r="BY306" t="s">
        <v>6623</v>
      </c>
      <c r="CA306">
        <v>1</v>
      </c>
      <c r="CD306" s="3">
        <v>5.9722222222222225E-2</v>
      </c>
      <c r="CE306" t="s">
        <v>257</v>
      </c>
      <c r="CF306" t="s">
        <v>6624</v>
      </c>
      <c r="CG306">
        <v>0</v>
      </c>
      <c r="CI306" t="s">
        <v>6625</v>
      </c>
      <c r="CJ306">
        <v>0</v>
      </c>
      <c r="CK306" t="s">
        <v>6626</v>
      </c>
      <c r="CL306" s="4">
        <v>38414</v>
      </c>
      <c r="CM306" t="s">
        <v>6627</v>
      </c>
      <c r="CN306" t="s">
        <v>5588</v>
      </c>
      <c r="CO306">
        <v>27</v>
      </c>
      <c r="CQ306" t="s">
        <v>418</v>
      </c>
      <c r="CR306" t="s">
        <v>5525</v>
      </c>
      <c r="CU306" t="s">
        <v>6628</v>
      </c>
      <c r="CW306">
        <v>0</v>
      </c>
      <c r="CY306">
        <v>2</v>
      </c>
      <c r="CZ306" t="s">
        <v>2703</v>
      </c>
      <c r="DA306">
        <v>48</v>
      </c>
      <c r="DB306">
        <v>8</v>
      </c>
      <c r="DC306" t="s">
        <v>271</v>
      </c>
      <c r="DD306">
        <v>-7</v>
      </c>
      <c r="DF306" t="s">
        <v>5665</v>
      </c>
      <c r="DK306">
        <v>6</v>
      </c>
      <c r="DL306" s="4">
        <v>44470</v>
      </c>
      <c r="DM306">
        <v>20248</v>
      </c>
      <c r="DN306">
        <v>2021</v>
      </c>
      <c r="DO306">
        <v>0</v>
      </c>
      <c r="DQ306">
        <v>79809</v>
      </c>
      <c r="DR306">
        <v>133</v>
      </c>
      <c r="DU306" t="s">
        <v>274</v>
      </c>
      <c r="DV306" t="s">
        <v>257</v>
      </c>
      <c r="DX306">
        <v>17</v>
      </c>
      <c r="DY306" t="s">
        <v>275</v>
      </c>
      <c r="EE306">
        <v>0</v>
      </c>
      <c r="EF306" t="s">
        <v>4466</v>
      </c>
      <c r="EG306" t="s">
        <v>422</v>
      </c>
      <c r="EH306">
        <v>0</v>
      </c>
      <c r="EJ306" t="s">
        <v>340</v>
      </c>
      <c r="EK306" t="s">
        <v>854</v>
      </c>
      <c r="EL306" t="s">
        <v>6629</v>
      </c>
      <c r="EM306" t="s">
        <v>6630</v>
      </c>
      <c r="EN306" t="s">
        <v>1005</v>
      </c>
      <c r="EO306" t="s">
        <v>418</v>
      </c>
      <c r="EP306" t="s">
        <v>890</v>
      </c>
      <c r="EQ306">
        <v>0</v>
      </c>
      <c r="ER306" t="s">
        <v>491</v>
      </c>
      <c r="EU306">
        <v>4</v>
      </c>
      <c r="EV306" t="s">
        <v>274</v>
      </c>
      <c r="EW306" t="s">
        <v>349</v>
      </c>
      <c r="EX306" t="s">
        <v>462</v>
      </c>
      <c r="EY306" t="s">
        <v>492</v>
      </c>
      <c r="FB306" t="s">
        <v>1818</v>
      </c>
      <c r="FC306" t="s">
        <v>5961</v>
      </c>
      <c r="FE306">
        <v>1</v>
      </c>
      <c r="FF306">
        <v>1</v>
      </c>
      <c r="FJ306" t="s">
        <v>6118</v>
      </c>
      <c r="FL306">
        <v>0</v>
      </c>
      <c r="FN306">
        <v>0</v>
      </c>
      <c r="FQ306">
        <v>1</v>
      </c>
      <c r="FS306" t="s">
        <v>462</v>
      </c>
      <c r="FV306" t="s">
        <v>777</v>
      </c>
      <c r="FW306" t="s">
        <v>464</v>
      </c>
      <c r="FY306">
        <v>0</v>
      </c>
      <c r="GA306">
        <v>17.27</v>
      </c>
      <c r="GB306">
        <v>-10</v>
      </c>
      <c r="GC306">
        <v>0</v>
      </c>
      <c r="GD306" t="s">
        <v>6631</v>
      </c>
      <c r="GE306" t="s">
        <v>355</v>
      </c>
      <c r="GF306">
        <v>0</v>
      </c>
      <c r="GG306" t="s">
        <v>274</v>
      </c>
      <c r="GI306">
        <v>2.7</v>
      </c>
      <c r="GJ306">
        <v>1</v>
      </c>
      <c r="GK306">
        <v>0</v>
      </c>
      <c r="GM306" t="s">
        <v>6632</v>
      </c>
      <c r="GN306">
        <v>2</v>
      </c>
      <c r="GO306">
        <v>1</v>
      </c>
      <c r="GP306" t="s">
        <v>2349</v>
      </c>
      <c r="GR306">
        <v>7</v>
      </c>
      <c r="HA306" t="s">
        <v>6633</v>
      </c>
      <c r="HC306" t="s">
        <v>294</v>
      </c>
      <c r="HD306" t="s">
        <v>313</v>
      </c>
      <c r="HF306">
        <v>0</v>
      </c>
      <c r="HG306">
        <v>11</v>
      </c>
      <c r="HH306">
        <v>17</v>
      </c>
      <c r="HI306" t="s">
        <v>275</v>
      </c>
      <c r="HK306" t="s">
        <v>1005</v>
      </c>
      <c r="HL306">
        <v>1</v>
      </c>
      <c r="HM306" t="s">
        <v>5665</v>
      </c>
      <c r="HO306" t="s">
        <v>5559</v>
      </c>
      <c r="HP306" t="s">
        <v>6634</v>
      </c>
      <c r="HQ306" t="s">
        <v>6635</v>
      </c>
      <c r="HR306" t="s">
        <v>6636</v>
      </c>
      <c r="HT306" t="s">
        <v>6637</v>
      </c>
      <c r="HW306">
        <v>-13</v>
      </c>
      <c r="HX306">
        <v>4060040</v>
      </c>
      <c r="HZ306">
        <v>4060016</v>
      </c>
      <c r="IC306">
        <v>0</v>
      </c>
      <c r="ID306">
        <v>0</v>
      </c>
      <c r="IM306">
        <v>125</v>
      </c>
      <c r="IO306" t="s">
        <v>5665</v>
      </c>
      <c r="IQ306" t="s">
        <v>5665</v>
      </c>
      <c r="IU306">
        <v>5</v>
      </c>
      <c r="IV306">
        <f>IF(AND(Table1[[#This Row],[R/P]]="P",Table1[[#This Row],[PaRes]]&lt;&gt;"SCRBL",Table1[[#This Row],[PaRes]]&lt;&gt;"RUN",Table1[[#This Row],[Penalty]]&lt;&gt;1),1,0)</f>
        <v>1</v>
      </c>
      <c r="IW306">
        <f>IF(AND(Table1[[#This Row],[Pass Play]]=1,Table1[[#This Row],[PaRes]]&lt;&gt;"SAC"),1,0)</f>
        <v>1</v>
      </c>
      <c r="IX306">
        <f>IF(Table1[[#This Row],[PaRes]]="COM",1,0)</f>
        <v>1</v>
      </c>
      <c r="IY306">
        <f>IF(Table1[[#This Row],[Pass Play]]=1,Table1[[#This Row],[Gn]],0)</f>
        <v>6</v>
      </c>
      <c r="IZ306">
        <f>IF(AND(Table1[[#This Row],[Pass Play]]=1,Table1[[#This Row],[EFF]]="Y"),1,0)</f>
        <v>1</v>
      </c>
      <c r="JA306">
        <f>IF(AND(Table1[[#This Row],[Pass Play]]=1,Table1[[#This Row],[EFF]]="Y"),Table1[[#This Row],[Gn]],0)</f>
        <v>6</v>
      </c>
      <c r="JB306">
        <f>IF(AND(Table1[[#This Row],[Pass Play]]=1,Table1[[#This Row],[Gn]]&gt;=15),1,0)</f>
        <v>0</v>
      </c>
      <c r="JC306">
        <f>IF(AND(Table1[[#This Row],[Pass Play]]=1,Table1[[#This Row],[Big Play Passes]]=1),Table1[[#This Row],[Gn]],0)</f>
        <v>0</v>
      </c>
      <c r="JD306">
        <f>IF(AND(OR(Table1[[#This Row],[R/P]]="R",Table1[[#This Row],[PaRes]]="SCRBL",Table1[[#This Row],[PaRes]]="RUN"),Table1[[#This Row],[Penalty]]&lt;&gt;1),1,0)</f>
        <v>0</v>
      </c>
      <c r="JE306">
        <f>IF(Table1[[#This Row],[Rush Attempts]]=1,Table1[[#This Row],[Gn]],0)</f>
        <v>0</v>
      </c>
      <c r="JF306">
        <f>IF(AND(Table1[[#This Row],[Rush Attempts]]=1,Table1[[#This Row],[EFF]]="Y"),1,0)</f>
        <v>0</v>
      </c>
      <c r="JG306">
        <f>IF(AND(Table1[[#This Row],[Rush Attempts]]=1,Table1[[#This Row],[EFF]]="Y"),Table1[[#This Row],[Gn]],0)</f>
        <v>0</v>
      </c>
      <c r="JH306">
        <f>IF(AND(Table1[[#This Row],[Rush Attempts]]=1,Table1[[#This Row],[Gn]]&gt;=10),1,0)</f>
        <v>0</v>
      </c>
      <c r="JI306">
        <f>IF(AND(Table1[[#This Row],[Rush Attempts]]=1,Table1[[#This Row],[Big Play Run]]=1),Table1[[#This Row],[Gn]],0)</f>
        <v>0</v>
      </c>
      <c r="JJ306">
        <f>IF(Table1[[#This Row],[PaRes]]="SAC",1,0)</f>
        <v>0</v>
      </c>
      <c r="JK306">
        <f>IF(Table1[[#This Row],[Sacks]]=1,Table1[[#This Row],[Gn]],0)</f>
        <v>0</v>
      </c>
      <c r="JL306">
        <f>IF(Table1[[#This Row],[PaRes]]="INT",1,0)</f>
        <v>0</v>
      </c>
      <c r="JM306">
        <f>IF(Table1[[#This Row],[pff_PENALTY]]&lt;&gt;"",1,0)</f>
        <v>0</v>
      </c>
      <c r="JN306">
        <f>Table1[[#This Row],[pff_PENYARDS]]</f>
        <v>0</v>
      </c>
      <c r="JO306">
        <f>IF(Table1[[#This Row],[S/End]]="TD",1,0)</f>
        <v>0</v>
      </c>
      <c r="JP306">
        <f>IF(OR(Table1[[#This Row],[S/End]]="FGGD"),1,0)</f>
        <v>0</v>
      </c>
      <c r="JQ306">
        <f>IF(OR(Table1[[#This Row],[S/End]]="FUM",Table1[[#This Row],[S/End]]="INT"),1,0)</f>
        <v>0</v>
      </c>
      <c r="JR306">
        <f>IF(AND(Table1[[#This Row],[Touchdown]]=1,Table1[[#This Row],[Pass Play]]=1),1,0)</f>
        <v>0</v>
      </c>
      <c r="JS306">
        <f t="shared" si="14"/>
        <v>0</v>
      </c>
      <c r="JT306">
        <f>IF(AND(OR(Table1[[#This Row],[Pass Play]]=1,Table1[[#This Row],[Rush Attempts]]=1),Table1[[#This Row],[Dn]]=3),1,0)</f>
        <v>0</v>
      </c>
      <c r="JU306">
        <f>IF(AND(Table1[[#This Row],[3rd down attempt]]=1,Table1[[#This Row],[EFF]]="Y"),1,0)</f>
        <v>0</v>
      </c>
      <c r="JV306">
        <f>IF(AND(Table1[[#This Row],[3rd down attempt]]=1,Table1[[#This Row],[Dist]]&gt;=7),1,0)</f>
        <v>0</v>
      </c>
      <c r="JW306">
        <f>IF(AND(OR(Table1[[#This Row],[Pass Play]]=1,Table1[[#This Row],[Rush Attempts]]=1),Table1[[#This Row],[Dn]]=4),1,0)</f>
        <v>0</v>
      </c>
      <c r="JX306">
        <f>IF(AND(Table1[[#This Row],[4th down attempt]]=1,Table1[[#This Row],[EFF]]="Y"),1,0)</f>
        <v>0</v>
      </c>
      <c r="JY306">
        <f>IF(AND(OR(Table1[[#This Row],[Pass Play]]=1,Table1[[#This Row],[Rush Attempts]]=1),Table1[[#This Row],[FPos]]&gt;=0,Table1[[#This Row],[FPos]]&lt;=20),1,0)</f>
        <v>0</v>
      </c>
      <c r="JZ306">
        <f>IF(AND(OR(Table1[[#This Row],[Pass Play]]=1,Table1[[#This Row],[Rush Attempts]]=1),Table1[[#This Row],[Dist]]&lt;=Table1[[#This Row],[Gn]]),1,0)</f>
        <v>0</v>
      </c>
      <c r="KA306">
        <f>IF(Table1[[#This Row],[S/End]]&lt;&gt;"",1,0)</f>
        <v>0</v>
      </c>
      <c r="KB306">
        <f>IF(Table1[[#This Row],[S/End]]="TD",1,0)</f>
        <v>0</v>
      </c>
      <c r="KC306">
        <f>IF(Table1[[#This Row],[S/End]]="FGGD",1,0)</f>
        <v>0</v>
      </c>
      <c r="KD306">
        <f>IF(AND(OR(Table1[[#This Row],[Pass Play]]=1,Table1[[#This Row],[Rush Attempts]]=1),Table1[[#This Row],[Gn]]&lt;0),1,0)</f>
        <v>0</v>
      </c>
      <c r="KE306" s="375">
        <f>IF(AND(Table1[[#This Row],[pff_DRVENDPSN]]=3,Table1[[#This Row],[pff_DRVENDEVENT]]="PUNT"),1,0)</f>
        <v>0</v>
      </c>
    </row>
    <row r="307" spans="1:291" hidden="1">
      <c r="A307">
        <v>55</v>
      </c>
      <c r="B307">
        <v>2105</v>
      </c>
      <c r="C307" t="s">
        <v>14479</v>
      </c>
      <c r="D307">
        <v>3</v>
      </c>
      <c r="E307">
        <v>3</v>
      </c>
      <c r="F307">
        <v>4</v>
      </c>
      <c r="G307">
        <v>14</v>
      </c>
      <c r="H307">
        <v>-13</v>
      </c>
      <c r="J307" t="s">
        <v>254</v>
      </c>
      <c r="K307">
        <v>21</v>
      </c>
      <c r="L307" t="s">
        <v>6335</v>
      </c>
      <c r="M307" t="s">
        <v>6639</v>
      </c>
      <c r="N307" t="s">
        <v>568</v>
      </c>
      <c r="P307" t="s">
        <v>1066</v>
      </c>
      <c r="Q307" t="s">
        <v>1067</v>
      </c>
      <c r="R307" t="s">
        <v>2574</v>
      </c>
      <c r="W307" t="s">
        <v>253</v>
      </c>
      <c r="X307" t="s">
        <v>6640</v>
      </c>
      <c r="Y307" t="s">
        <v>1140</v>
      </c>
      <c r="Z307" t="s">
        <v>6641</v>
      </c>
      <c r="AB307" t="s">
        <v>325</v>
      </c>
      <c r="AC307" t="s">
        <v>326</v>
      </c>
      <c r="AJ307">
        <v>88</v>
      </c>
      <c r="AK307" t="s">
        <v>327</v>
      </c>
      <c r="AP307">
        <v>7</v>
      </c>
      <c r="AY307">
        <v>4</v>
      </c>
      <c r="BJ307" t="s">
        <v>274</v>
      </c>
      <c r="BQ307">
        <f t="shared" si="12"/>
        <v>1</v>
      </c>
      <c r="BR307">
        <f t="shared" si="13"/>
        <v>0</v>
      </c>
      <c r="BT307" t="s">
        <v>5525</v>
      </c>
      <c r="BV307">
        <v>27</v>
      </c>
      <c r="BX307">
        <v>0</v>
      </c>
      <c r="BY307" t="s">
        <v>6642</v>
      </c>
      <c r="BZ307" t="s">
        <v>1025</v>
      </c>
      <c r="CA307">
        <v>1</v>
      </c>
      <c r="CD307" s="3">
        <v>3.6805555555555557E-2</v>
      </c>
      <c r="CE307" t="s">
        <v>257</v>
      </c>
      <c r="CF307" t="s">
        <v>6643</v>
      </c>
      <c r="CG307">
        <v>9</v>
      </c>
      <c r="CI307" t="s">
        <v>331</v>
      </c>
      <c r="CJ307">
        <v>0</v>
      </c>
      <c r="CK307" t="s">
        <v>6644</v>
      </c>
      <c r="CL307" s="4">
        <v>38414</v>
      </c>
      <c r="CM307" t="s">
        <v>6645</v>
      </c>
      <c r="CN307" t="s">
        <v>6646</v>
      </c>
      <c r="CO307">
        <v>27</v>
      </c>
      <c r="CQ307" t="s">
        <v>269</v>
      </c>
      <c r="CR307" t="s">
        <v>5525</v>
      </c>
      <c r="CU307" t="s">
        <v>5937</v>
      </c>
      <c r="CW307">
        <v>0</v>
      </c>
      <c r="CY307">
        <v>3</v>
      </c>
      <c r="CZ307" t="s">
        <v>2703</v>
      </c>
      <c r="DA307">
        <v>48</v>
      </c>
      <c r="DB307">
        <v>8</v>
      </c>
      <c r="DC307" t="s">
        <v>271</v>
      </c>
      <c r="DD307">
        <v>-7</v>
      </c>
      <c r="DK307">
        <v>14</v>
      </c>
      <c r="DL307" s="4">
        <v>44470</v>
      </c>
      <c r="DM307">
        <v>20248</v>
      </c>
      <c r="DN307">
        <v>2021</v>
      </c>
      <c r="DO307">
        <v>0</v>
      </c>
      <c r="DQ307">
        <v>79809</v>
      </c>
      <c r="DR307">
        <v>134</v>
      </c>
      <c r="DU307" t="s">
        <v>274</v>
      </c>
      <c r="DV307" t="s">
        <v>257</v>
      </c>
      <c r="DX307">
        <v>17</v>
      </c>
      <c r="DY307" t="s">
        <v>275</v>
      </c>
      <c r="EA307" t="s">
        <v>5729</v>
      </c>
      <c r="EE307">
        <v>0</v>
      </c>
      <c r="EF307" t="s">
        <v>1076</v>
      </c>
      <c r="EG307" t="s">
        <v>422</v>
      </c>
      <c r="EH307">
        <v>0</v>
      </c>
      <c r="EJ307" t="s">
        <v>454</v>
      </c>
      <c r="EK307" t="s">
        <v>2889</v>
      </c>
      <c r="EL307" t="s">
        <v>6647</v>
      </c>
      <c r="EM307" t="s">
        <v>6648</v>
      </c>
      <c r="EN307" t="s">
        <v>2934</v>
      </c>
      <c r="EO307" t="s">
        <v>282</v>
      </c>
      <c r="EP307" t="s">
        <v>283</v>
      </c>
      <c r="EQ307">
        <v>0</v>
      </c>
      <c r="ER307" t="s">
        <v>491</v>
      </c>
      <c r="ET307" t="s">
        <v>6649</v>
      </c>
      <c r="EU307">
        <v>5</v>
      </c>
      <c r="EV307" t="s">
        <v>274</v>
      </c>
      <c r="EW307" t="s">
        <v>349</v>
      </c>
      <c r="EX307" t="s">
        <v>2977</v>
      </c>
      <c r="EY307" t="s">
        <v>351</v>
      </c>
      <c r="FB307" t="s">
        <v>392</v>
      </c>
      <c r="FC307" t="s">
        <v>5961</v>
      </c>
      <c r="FE307">
        <v>0</v>
      </c>
      <c r="FF307">
        <v>4</v>
      </c>
      <c r="FJ307" t="s">
        <v>6118</v>
      </c>
      <c r="FK307" t="s">
        <v>6650</v>
      </c>
      <c r="FL307">
        <v>0</v>
      </c>
      <c r="FN307">
        <v>0</v>
      </c>
      <c r="FO307" t="s">
        <v>5729</v>
      </c>
      <c r="FP307" t="s">
        <v>1057</v>
      </c>
      <c r="FQ307">
        <v>0</v>
      </c>
      <c r="FS307" t="s">
        <v>395</v>
      </c>
      <c r="FV307" t="s">
        <v>496</v>
      </c>
      <c r="FY307">
        <v>0</v>
      </c>
      <c r="GA307">
        <v>17.27</v>
      </c>
      <c r="GB307">
        <v>-10</v>
      </c>
      <c r="GC307">
        <v>0</v>
      </c>
      <c r="GE307" t="s">
        <v>355</v>
      </c>
      <c r="GF307">
        <v>1</v>
      </c>
      <c r="GG307" t="s">
        <v>895</v>
      </c>
      <c r="GH307">
        <v>2.5</v>
      </c>
      <c r="GI307">
        <v>3.8</v>
      </c>
      <c r="GJ307">
        <v>0</v>
      </c>
      <c r="GK307">
        <v>0</v>
      </c>
      <c r="GM307" t="s">
        <v>6651</v>
      </c>
      <c r="GN307">
        <v>9</v>
      </c>
      <c r="GO307">
        <v>0</v>
      </c>
      <c r="GP307" t="s">
        <v>2349</v>
      </c>
      <c r="GQ307" t="s">
        <v>779</v>
      </c>
      <c r="GR307">
        <v>8</v>
      </c>
      <c r="HA307" t="s">
        <v>6652</v>
      </c>
      <c r="HC307" t="s">
        <v>313</v>
      </c>
      <c r="HD307" t="s">
        <v>313</v>
      </c>
      <c r="HE307" t="s">
        <v>6653</v>
      </c>
      <c r="HF307">
        <v>0</v>
      </c>
      <c r="HG307">
        <v>12</v>
      </c>
      <c r="HH307">
        <v>17</v>
      </c>
      <c r="HI307" t="s">
        <v>275</v>
      </c>
      <c r="HL307">
        <v>2</v>
      </c>
      <c r="HM307" t="s">
        <v>5541</v>
      </c>
      <c r="HO307" t="s">
        <v>5559</v>
      </c>
      <c r="HP307" t="s">
        <v>6654</v>
      </c>
      <c r="HQ307" t="s">
        <v>6655</v>
      </c>
      <c r="HR307" t="s">
        <v>6656</v>
      </c>
      <c r="HT307" t="s">
        <v>405</v>
      </c>
      <c r="HW307">
        <v>-27</v>
      </c>
      <c r="HX307">
        <v>4060087</v>
      </c>
      <c r="HY307" t="s">
        <v>6657</v>
      </c>
      <c r="HZ307">
        <v>4060040</v>
      </c>
      <c r="IC307">
        <v>0.5</v>
      </c>
      <c r="ID307">
        <v>1</v>
      </c>
      <c r="IM307">
        <v>126</v>
      </c>
      <c r="IQ307" t="s">
        <v>5541</v>
      </c>
      <c r="IU307">
        <v>5</v>
      </c>
      <c r="IV307">
        <f>IF(AND(Table1[[#This Row],[R/P]]="P",Table1[[#This Row],[PaRes]]&lt;&gt;"SCRBL",Table1[[#This Row],[PaRes]]&lt;&gt;"RUN",Table1[[#This Row],[Penalty]]&lt;&gt;1),1,0)</f>
        <v>1</v>
      </c>
      <c r="IW307">
        <f>IF(AND(Table1[[#This Row],[Pass Play]]=1,Table1[[#This Row],[PaRes]]&lt;&gt;"SAC"),1,0)</f>
        <v>1</v>
      </c>
      <c r="IX307">
        <f>IF(Table1[[#This Row],[PaRes]]="COM",1,0)</f>
        <v>1</v>
      </c>
      <c r="IY307">
        <f>IF(Table1[[#This Row],[Pass Play]]=1,Table1[[#This Row],[Gn]],0)</f>
        <v>14</v>
      </c>
      <c r="IZ307">
        <f>IF(AND(Table1[[#This Row],[Pass Play]]=1,Table1[[#This Row],[EFF]]="Y"),1,0)</f>
        <v>1</v>
      </c>
      <c r="JA307">
        <f>IF(AND(Table1[[#This Row],[Pass Play]]=1,Table1[[#This Row],[EFF]]="Y"),Table1[[#This Row],[Gn]],0)</f>
        <v>14</v>
      </c>
      <c r="JB307">
        <f>IF(AND(Table1[[#This Row],[Pass Play]]=1,Table1[[#This Row],[Gn]]&gt;=15),1,0)</f>
        <v>0</v>
      </c>
      <c r="JC307">
        <f>IF(AND(Table1[[#This Row],[Pass Play]]=1,Table1[[#This Row],[Big Play Passes]]=1),Table1[[#This Row],[Gn]],0)</f>
        <v>0</v>
      </c>
      <c r="JD307">
        <f>IF(AND(OR(Table1[[#This Row],[R/P]]="R",Table1[[#This Row],[PaRes]]="SCRBL",Table1[[#This Row],[PaRes]]="RUN"),Table1[[#This Row],[Penalty]]&lt;&gt;1),1,0)</f>
        <v>0</v>
      </c>
      <c r="JE307">
        <f>IF(Table1[[#This Row],[Rush Attempts]]=1,Table1[[#This Row],[Gn]],0)</f>
        <v>0</v>
      </c>
      <c r="JF307">
        <f>IF(AND(Table1[[#This Row],[Rush Attempts]]=1,Table1[[#This Row],[EFF]]="Y"),1,0)</f>
        <v>0</v>
      </c>
      <c r="JG307">
        <f>IF(AND(Table1[[#This Row],[Rush Attempts]]=1,Table1[[#This Row],[EFF]]="Y"),Table1[[#This Row],[Gn]],0)</f>
        <v>0</v>
      </c>
      <c r="JH307">
        <f>IF(AND(Table1[[#This Row],[Rush Attempts]]=1,Table1[[#This Row],[Gn]]&gt;=10),1,0)</f>
        <v>0</v>
      </c>
      <c r="JI307">
        <f>IF(AND(Table1[[#This Row],[Rush Attempts]]=1,Table1[[#This Row],[Big Play Run]]=1),Table1[[#This Row],[Gn]],0)</f>
        <v>0</v>
      </c>
      <c r="JJ307">
        <f>IF(Table1[[#This Row],[PaRes]]="SAC",1,0)</f>
        <v>0</v>
      </c>
      <c r="JK307">
        <f>IF(Table1[[#This Row],[Sacks]]=1,Table1[[#This Row],[Gn]],0)</f>
        <v>0</v>
      </c>
      <c r="JL307">
        <f>IF(Table1[[#This Row],[PaRes]]="INT",1,0)</f>
        <v>0</v>
      </c>
      <c r="JM307">
        <f>IF(Table1[[#This Row],[pff_PENALTY]]&lt;&gt;"",1,0)</f>
        <v>0</v>
      </c>
      <c r="JN307">
        <f>Table1[[#This Row],[pff_PENYARDS]]</f>
        <v>0</v>
      </c>
      <c r="JO307">
        <f>IF(Table1[[#This Row],[S/End]]="TD",1,0)</f>
        <v>0</v>
      </c>
      <c r="JP307">
        <f>IF(OR(Table1[[#This Row],[S/End]]="FGGD"),1,0)</f>
        <v>0</v>
      </c>
      <c r="JQ307">
        <f>IF(OR(Table1[[#This Row],[S/End]]="FUM",Table1[[#This Row],[S/End]]="INT"),1,0)</f>
        <v>0</v>
      </c>
      <c r="JR307">
        <f>IF(AND(Table1[[#This Row],[Touchdown]]=1,Table1[[#This Row],[Pass Play]]=1),1,0)</f>
        <v>0</v>
      </c>
      <c r="JS307">
        <f t="shared" si="14"/>
        <v>0</v>
      </c>
      <c r="JT307">
        <f>IF(AND(OR(Table1[[#This Row],[Pass Play]]=1,Table1[[#This Row],[Rush Attempts]]=1),Table1[[#This Row],[Dn]]=3),1,0)</f>
        <v>1</v>
      </c>
      <c r="JU307">
        <f>IF(AND(Table1[[#This Row],[3rd down attempt]]=1,Table1[[#This Row],[EFF]]="Y"),1,0)</f>
        <v>1</v>
      </c>
      <c r="JV307">
        <f>IF(AND(Table1[[#This Row],[3rd down attempt]]=1,Table1[[#This Row],[Dist]]&gt;=7),1,0)</f>
        <v>0</v>
      </c>
      <c r="JW307">
        <f>IF(AND(OR(Table1[[#This Row],[Pass Play]]=1,Table1[[#This Row],[Rush Attempts]]=1),Table1[[#This Row],[Dn]]=4),1,0)</f>
        <v>0</v>
      </c>
      <c r="JX307">
        <f>IF(AND(Table1[[#This Row],[4th down attempt]]=1,Table1[[#This Row],[EFF]]="Y"),1,0)</f>
        <v>0</v>
      </c>
      <c r="JY307">
        <f>IF(AND(OR(Table1[[#This Row],[Pass Play]]=1,Table1[[#This Row],[Rush Attempts]]=1),Table1[[#This Row],[FPos]]&gt;=0,Table1[[#This Row],[FPos]]&lt;=20),1,0)</f>
        <v>0</v>
      </c>
      <c r="JZ307">
        <f>IF(AND(OR(Table1[[#This Row],[Pass Play]]=1,Table1[[#This Row],[Rush Attempts]]=1),Table1[[#This Row],[Dist]]&lt;=Table1[[#This Row],[Gn]]),1,0)</f>
        <v>1</v>
      </c>
      <c r="KA307">
        <f>IF(Table1[[#This Row],[S/End]]&lt;&gt;"",1,0)</f>
        <v>0</v>
      </c>
      <c r="KB307">
        <f>IF(Table1[[#This Row],[S/End]]="TD",1,0)</f>
        <v>0</v>
      </c>
      <c r="KC307">
        <f>IF(Table1[[#This Row],[S/End]]="FGGD",1,0)</f>
        <v>0</v>
      </c>
      <c r="KD307">
        <f>IF(AND(OR(Table1[[#This Row],[Pass Play]]=1,Table1[[#This Row],[Rush Attempts]]=1),Table1[[#This Row],[Gn]]&lt;0),1,0)</f>
        <v>0</v>
      </c>
      <c r="KE307" s="375">
        <f>IF(AND(Table1[[#This Row],[pff_DRVENDPSN]]=3,Table1[[#This Row],[pff_DRVENDEVENT]]="PUNT"),1,0)</f>
        <v>0</v>
      </c>
    </row>
    <row r="308" spans="1:291" hidden="1">
      <c r="A308">
        <v>56</v>
      </c>
      <c r="B308">
        <v>2105</v>
      </c>
      <c r="C308" t="s">
        <v>14479</v>
      </c>
      <c r="D308">
        <v>3</v>
      </c>
      <c r="E308">
        <v>1</v>
      </c>
      <c r="F308">
        <v>10</v>
      </c>
      <c r="G308">
        <v>28</v>
      </c>
      <c r="H308">
        <v>-27</v>
      </c>
      <c r="J308" t="s">
        <v>254</v>
      </c>
      <c r="K308" t="s">
        <v>2652</v>
      </c>
      <c r="L308" t="s">
        <v>2652</v>
      </c>
      <c r="M308" t="s">
        <v>2653</v>
      </c>
      <c r="N308" t="s">
        <v>1471</v>
      </c>
      <c r="P308" t="s">
        <v>1472</v>
      </c>
      <c r="W308" t="s">
        <v>253</v>
      </c>
      <c r="X308" t="s">
        <v>1752</v>
      </c>
      <c r="Y308" t="s">
        <v>664</v>
      </c>
      <c r="Z308" t="s">
        <v>664</v>
      </c>
      <c r="AB308" t="s">
        <v>372</v>
      </c>
      <c r="AC308" t="s">
        <v>1753</v>
      </c>
      <c r="AJ308">
        <v>12</v>
      </c>
      <c r="AK308" t="s">
        <v>327</v>
      </c>
      <c r="AP308">
        <v>7</v>
      </c>
      <c r="BJ308" t="s">
        <v>274</v>
      </c>
      <c r="BQ308">
        <f t="shared" si="12"/>
        <v>1</v>
      </c>
      <c r="BR308">
        <f t="shared" si="13"/>
        <v>0</v>
      </c>
      <c r="BT308" t="s">
        <v>5525</v>
      </c>
      <c r="BV308">
        <v>27</v>
      </c>
      <c r="BX308">
        <v>0</v>
      </c>
      <c r="BY308" t="s">
        <v>6659</v>
      </c>
      <c r="CA308">
        <v>1</v>
      </c>
      <c r="CD308" s="3">
        <v>2.0833333333333332E-2</v>
      </c>
      <c r="CE308" t="s">
        <v>274</v>
      </c>
      <c r="CF308" t="s">
        <v>6660</v>
      </c>
      <c r="CG308">
        <v>7</v>
      </c>
      <c r="CI308" t="s">
        <v>493</v>
      </c>
      <c r="CJ308">
        <v>0</v>
      </c>
      <c r="CK308" t="s">
        <v>6661</v>
      </c>
      <c r="CL308" s="4">
        <v>38414</v>
      </c>
      <c r="CM308" t="s">
        <v>6662</v>
      </c>
      <c r="CN308" t="s">
        <v>6663</v>
      </c>
      <c r="CO308">
        <v>27</v>
      </c>
      <c r="CP308" t="s">
        <v>6664</v>
      </c>
      <c r="CQ308" t="s">
        <v>269</v>
      </c>
      <c r="CR308" t="s">
        <v>5525</v>
      </c>
      <c r="CU308" t="s">
        <v>6054</v>
      </c>
      <c r="CW308">
        <v>0</v>
      </c>
      <c r="CY308">
        <v>4</v>
      </c>
      <c r="CZ308" t="s">
        <v>2703</v>
      </c>
      <c r="DA308">
        <v>48</v>
      </c>
      <c r="DB308">
        <v>8</v>
      </c>
      <c r="DC308" t="s">
        <v>271</v>
      </c>
      <c r="DD308">
        <v>-7</v>
      </c>
      <c r="DF308" t="s">
        <v>5648</v>
      </c>
      <c r="DK308">
        <v>28</v>
      </c>
      <c r="DL308" s="4">
        <v>44470</v>
      </c>
      <c r="DM308">
        <v>20248</v>
      </c>
      <c r="DN308">
        <v>2021</v>
      </c>
      <c r="DO308">
        <v>0</v>
      </c>
      <c r="DQ308">
        <v>79809</v>
      </c>
      <c r="DR308">
        <v>135</v>
      </c>
      <c r="DU308" t="s">
        <v>274</v>
      </c>
      <c r="DV308" t="s">
        <v>257</v>
      </c>
      <c r="DX308">
        <v>17</v>
      </c>
      <c r="DY308" t="s">
        <v>275</v>
      </c>
      <c r="EA308" t="s">
        <v>6665</v>
      </c>
      <c r="EE308">
        <v>0</v>
      </c>
      <c r="EF308" t="s">
        <v>1484</v>
      </c>
      <c r="EG308" t="s">
        <v>1485</v>
      </c>
      <c r="EH308">
        <v>0</v>
      </c>
      <c r="EJ308" t="s">
        <v>2663</v>
      </c>
      <c r="EK308" t="s">
        <v>6666</v>
      </c>
      <c r="EL308" t="s">
        <v>6667</v>
      </c>
      <c r="EM308" t="s">
        <v>6668</v>
      </c>
      <c r="EN308" t="s">
        <v>2633</v>
      </c>
      <c r="EO308" t="s">
        <v>282</v>
      </c>
      <c r="EP308" t="s">
        <v>388</v>
      </c>
      <c r="EQ308">
        <v>0</v>
      </c>
      <c r="ER308" t="s">
        <v>491</v>
      </c>
      <c r="ET308" t="s">
        <v>6669</v>
      </c>
      <c r="EU308">
        <v>10</v>
      </c>
      <c r="EV308" t="s">
        <v>257</v>
      </c>
      <c r="EW308" t="s">
        <v>349</v>
      </c>
      <c r="EX308" t="s">
        <v>771</v>
      </c>
      <c r="EY308" t="s">
        <v>1005</v>
      </c>
      <c r="FB308" t="s">
        <v>499</v>
      </c>
      <c r="FC308" t="s">
        <v>6670</v>
      </c>
      <c r="FE308">
        <v>1</v>
      </c>
      <c r="FF308">
        <v>10</v>
      </c>
      <c r="FJ308" t="s">
        <v>6499</v>
      </c>
      <c r="FK308" t="s">
        <v>6671</v>
      </c>
      <c r="FL308">
        <v>0</v>
      </c>
      <c r="FN308">
        <v>1</v>
      </c>
      <c r="FO308" t="s">
        <v>6665</v>
      </c>
      <c r="FP308" t="s">
        <v>3764</v>
      </c>
      <c r="FQ308">
        <v>0</v>
      </c>
      <c r="FS308" t="s">
        <v>651</v>
      </c>
      <c r="FT308" t="s">
        <v>2670</v>
      </c>
      <c r="FV308" t="s">
        <v>2671</v>
      </c>
      <c r="FW308" t="s">
        <v>397</v>
      </c>
      <c r="FY308">
        <v>0</v>
      </c>
      <c r="GA308">
        <v>17.27</v>
      </c>
      <c r="GB308">
        <v>-10</v>
      </c>
      <c r="GC308">
        <v>0</v>
      </c>
      <c r="GE308" t="s">
        <v>355</v>
      </c>
      <c r="GF308">
        <v>0</v>
      </c>
      <c r="GH308">
        <v>2.4</v>
      </c>
      <c r="GI308">
        <v>4.5999999999999996</v>
      </c>
      <c r="GJ308">
        <v>0</v>
      </c>
      <c r="GK308">
        <v>0</v>
      </c>
      <c r="GM308" t="s">
        <v>6672</v>
      </c>
      <c r="GN308">
        <v>18</v>
      </c>
      <c r="GO308">
        <v>15</v>
      </c>
      <c r="GP308" t="s">
        <v>499</v>
      </c>
      <c r="GQ308" t="s">
        <v>779</v>
      </c>
      <c r="GR308">
        <v>50</v>
      </c>
      <c r="HA308" t="s">
        <v>6673</v>
      </c>
      <c r="HB308" t="s">
        <v>5648</v>
      </c>
      <c r="HC308" t="s">
        <v>294</v>
      </c>
      <c r="HD308" t="s">
        <v>313</v>
      </c>
      <c r="HE308" t="s">
        <v>6674</v>
      </c>
      <c r="HF308">
        <v>0</v>
      </c>
      <c r="HG308">
        <v>20</v>
      </c>
      <c r="HH308">
        <v>17</v>
      </c>
      <c r="HI308" t="s">
        <v>275</v>
      </c>
      <c r="HK308" t="s">
        <v>387</v>
      </c>
      <c r="HL308" t="s">
        <v>658</v>
      </c>
      <c r="HM308" t="s">
        <v>5648</v>
      </c>
      <c r="HO308" t="s">
        <v>6675</v>
      </c>
      <c r="HP308" t="s">
        <v>6676</v>
      </c>
      <c r="HQ308" t="s">
        <v>6677</v>
      </c>
      <c r="HR308" t="s">
        <v>6678</v>
      </c>
      <c r="HT308" t="s">
        <v>6679</v>
      </c>
      <c r="HW308">
        <v>45</v>
      </c>
      <c r="HX308">
        <v>4060119</v>
      </c>
      <c r="HY308" t="s">
        <v>6680</v>
      </c>
      <c r="HZ308">
        <v>4060087</v>
      </c>
      <c r="IC308">
        <v>0.5</v>
      </c>
      <c r="ID308">
        <v>1</v>
      </c>
      <c r="IM308">
        <v>127</v>
      </c>
      <c r="IQ308" t="s">
        <v>5532</v>
      </c>
      <c r="IU308">
        <v>5</v>
      </c>
      <c r="IV308">
        <f>IF(AND(Table1[[#This Row],[R/P]]="P",Table1[[#This Row],[PaRes]]&lt;&gt;"SCRBL",Table1[[#This Row],[PaRes]]&lt;&gt;"RUN",Table1[[#This Row],[Penalty]]&lt;&gt;1),1,0)</f>
        <v>1</v>
      </c>
      <c r="IW308">
        <f>IF(AND(Table1[[#This Row],[Pass Play]]=1,Table1[[#This Row],[PaRes]]&lt;&gt;"SAC"),1,0)</f>
        <v>1</v>
      </c>
      <c r="IX308">
        <f>IF(Table1[[#This Row],[PaRes]]="COM",1,0)</f>
        <v>1</v>
      </c>
      <c r="IY308">
        <f>IF(Table1[[#This Row],[Pass Play]]=1,Table1[[#This Row],[Gn]],0)</f>
        <v>28</v>
      </c>
      <c r="IZ308">
        <f>IF(AND(Table1[[#This Row],[Pass Play]]=1,Table1[[#This Row],[EFF]]="Y"),1,0)</f>
        <v>1</v>
      </c>
      <c r="JA308">
        <f>IF(AND(Table1[[#This Row],[Pass Play]]=1,Table1[[#This Row],[EFF]]="Y"),Table1[[#This Row],[Gn]],0)</f>
        <v>28</v>
      </c>
      <c r="JB308">
        <f>IF(AND(Table1[[#This Row],[Pass Play]]=1,Table1[[#This Row],[Gn]]&gt;=15),1,0)</f>
        <v>1</v>
      </c>
      <c r="JC308">
        <f>IF(AND(Table1[[#This Row],[Pass Play]]=1,Table1[[#This Row],[Big Play Passes]]=1),Table1[[#This Row],[Gn]],0)</f>
        <v>28</v>
      </c>
      <c r="JD308">
        <f>IF(AND(OR(Table1[[#This Row],[R/P]]="R",Table1[[#This Row],[PaRes]]="SCRBL",Table1[[#This Row],[PaRes]]="RUN"),Table1[[#This Row],[Penalty]]&lt;&gt;1),1,0)</f>
        <v>0</v>
      </c>
      <c r="JE308">
        <f>IF(Table1[[#This Row],[Rush Attempts]]=1,Table1[[#This Row],[Gn]],0)</f>
        <v>0</v>
      </c>
      <c r="JF308">
        <f>IF(AND(Table1[[#This Row],[Rush Attempts]]=1,Table1[[#This Row],[EFF]]="Y"),1,0)</f>
        <v>0</v>
      </c>
      <c r="JG308">
        <f>IF(AND(Table1[[#This Row],[Rush Attempts]]=1,Table1[[#This Row],[EFF]]="Y"),Table1[[#This Row],[Gn]],0)</f>
        <v>0</v>
      </c>
      <c r="JH308">
        <f>IF(AND(Table1[[#This Row],[Rush Attempts]]=1,Table1[[#This Row],[Gn]]&gt;=10),1,0)</f>
        <v>0</v>
      </c>
      <c r="JI308">
        <f>IF(AND(Table1[[#This Row],[Rush Attempts]]=1,Table1[[#This Row],[Big Play Run]]=1),Table1[[#This Row],[Gn]],0)</f>
        <v>0</v>
      </c>
      <c r="JJ308">
        <f>IF(Table1[[#This Row],[PaRes]]="SAC",1,0)</f>
        <v>0</v>
      </c>
      <c r="JK308">
        <f>IF(Table1[[#This Row],[Sacks]]=1,Table1[[#This Row],[Gn]],0)</f>
        <v>0</v>
      </c>
      <c r="JL308">
        <f>IF(Table1[[#This Row],[PaRes]]="INT",1,0)</f>
        <v>0</v>
      </c>
      <c r="JM308">
        <f>IF(Table1[[#This Row],[pff_PENALTY]]&lt;&gt;"",1,0)</f>
        <v>0</v>
      </c>
      <c r="JN308">
        <f>Table1[[#This Row],[pff_PENYARDS]]</f>
        <v>0</v>
      </c>
      <c r="JO308">
        <f>IF(Table1[[#This Row],[S/End]]="TD",1,0)</f>
        <v>0</v>
      </c>
      <c r="JP308">
        <f>IF(OR(Table1[[#This Row],[S/End]]="FGGD"),1,0)</f>
        <v>0</v>
      </c>
      <c r="JQ308">
        <f>IF(OR(Table1[[#This Row],[S/End]]="FUM",Table1[[#This Row],[S/End]]="INT"),1,0)</f>
        <v>0</v>
      </c>
      <c r="JR308">
        <f>IF(AND(Table1[[#This Row],[Touchdown]]=1,Table1[[#This Row],[Pass Play]]=1),1,0)</f>
        <v>0</v>
      </c>
      <c r="JS308">
        <f t="shared" si="14"/>
        <v>0</v>
      </c>
      <c r="JT308">
        <f>IF(AND(OR(Table1[[#This Row],[Pass Play]]=1,Table1[[#This Row],[Rush Attempts]]=1),Table1[[#This Row],[Dn]]=3),1,0)</f>
        <v>0</v>
      </c>
      <c r="JU308">
        <f>IF(AND(Table1[[#This Row],[3rd down attempt]]=1,Table1[[#This Row],[EFF]]="Y"),1,0)</f>
        <v>0</v>
      </c>
      <c r="JV308">
        <f>IF(AND(Table1[[#This Row],[3rd down attempt]]=1,Table1[[#This Row],[Dist]]&gt;=7),1,0)</f>
        <v>0</v>
      </c>
      <c r="JW308">
        <f>IF(AND(OR(Table1[[#This Row],[Pass Play]]=1,Table1[[#This Row],[Rush Attempts]]=1),Table1[[#This Row],[Dn]]=4),1,0)</f>
        <v>0</v>
      </c>
      <c r="JX308">
        <f>IF(AND(Table1[[#This Row],[4th down attempt]]=1,Table1[[#This Row],[EFF]]="Y"),1,0)</f>
        <v>0</v>
      </c>
      <c r="JY308">
        <f>IF(AND(OR(Table1[[#This Row],[Pass Play]]=1,Table1[[#This Row],[Rush Attempts]]=1),Table1[[#This Row],[FPos]]&gt;=0,Table1[[#This Row],[FPos]]&lt;=20),1,0)</f>
        <v>0</v>
      </c>
      <c r="JZ308">
        <f>IF(AND(OR(Table1[[#This Row],[Pass Play]]=1,Table1[[#This Row],[Rush Attempts]]=1),Table1[[#This Row],[Dist]]&lt;=Table1[[#This Row],[Gn]]),1,0)</f>
        <v>1</v>
      </c>
      <c r="KA308">
        <f>IF(Table1[[#This Row],[S/End]]&lt;&gt;"",1,0)</f>
        <v>0</v>
      </c>
      <c r="KB308">
        <f>IF(Table1[[#This Row],[S/End]]="TD",1,0)</f>
        <v>0</v>
      </c>
      <c r="KC308">
        <f>IF(Table1[[#This Row],[S/End]]="FGGD",1,0)</f>
        <v>0</v>
      </c>
      <c r="KD308">
        <f>IF(AND(OR(Table1[[#This Row],[Pass Play]]=1,Table1[[#This Row],[Rush Attempts]]=1),Table1[[#This Row],[Gn]]&lt;0),1,0)</f>
        <v>0</v>
      </c>
      <c r="KE308" s="375">
        <f>IF(AND(Table1[[#This Row],[pff_DRVENDPSN]]=3,Table1[[#This Row],[pff_DRVENDEVENT]]="PUNT"),1,0)</f>
        <v>0</v>
      </c>
    </row>
    <row r="309" spans="1:291" hidden="1">
      <c r="A309">
        <v>57</v>
      </c>
      <c r="B309">
        <v>2105</v>
      </c>
      <c r="C309" t="s">
        <v>14479</v>
      </c>
      <c r="D309">
        <v>4</v>
      </c>
      <c r="E309">
        <v>1</v>
      </c>
      <c r="F309">
        <v>10</v>
      </c>
      <c r="G309">
        <v>-1</v>
      </c>
      <c r="H309">
        <v>45</v>
      </c>
      <c r="J309" t="s">
        <v>298</v>
      </c>
      <c r="K309">
        <v>12</v>
      </c>
      <c r="L309">
        <v>12</v>
      </c>
      <c r="M309" t="s">
        <v>6384</v>
      </c>
      <c r="N309" t="s">
        <v>4118</v>
      </c>
      <c r="P309" t="s">
        <v>6385</v>
      </c>
      <c r="W309" t="s">
        <v>257</v>
      </c>
      <c r="X309" t="s">
        <v>6386</v>
      </c>
      <c r="AE309" t="s">
        <v>635</v>
      </c>
      <c r="AF309" t="s">
        <v>1685</v>
      </c>
      <c r="AG309" t="s">
        <v>6386</v>
      </c>
      <c r="AH309" t="s">
        <v>274</v>
      </c>
      <c r="AJ309">
        <v>20</v>
      </c>
      <c r="AP309">
        <v>7</v>
      </c>
      <c r="BJ309" t="s">
        <v>257</v>
      </c>
      <c r="BQ309">
        <f t="shared" si="12"/>
        <v>0</v>
      </c>
      <c r="BR309">
        <f t="shared" si="13"/>
        <v>2</v>
      </c>
      <c r="BT309" t="s">
        <v>5525</v>
      </c>
      <c r="BV309">
        <v>27</v>
      </c>
      <c r="BX309">
        <v>0</v>
      </c>
      <c r="BY309" t="s">
        <v>6682</v>
      </c>
      <c r="CD309" s="3">
        <v>0.625</v>
      </c>
      <c r="CF309" t="s">
        <v>6683</v>
      </c>
      <c r="CJ309">
        <v>0</v>
      </c>
      <c r="CK309" t="s">
        <v>6684</v>
      </c>
      <c r="CL309" s="4">
        <v>38414</v>
      </c>
      <c r="CM309" t="s">
        <v>6685</v>
      </c>
      <c r="CN309" t="s">
        <v>6686</v>
      </c>
      <c r="CO309">
        <v>27</v>
      </c>
      <c r="CQ309" t="s">
        <v>282</v>
      </c>
      <c r="CR309" t="s">
        <v>5525</v>
      </c>
      <c r="CU309" t="s">
        <v>5531</v>
      </c>
      <c r="CW309">
        <v>0</v>
      </c>
      <c r="CY309">
        <v>5</v>
      </c>
      <c r="CZ309" t="s">
        <v>2703</v>
      </c>
      <c r="DA309">
        <v>48</v>
      </c>
      <c r="DB309">
        <v>8</v>
      </c>
      <c r="DC309" t="s">
        <v>271</v>
      </c>
      <c r="DD309">
        <v>-7</v>
      </c>
      <c r="DF309" t="s">
        <v>5665</v>
      </c>
      <c r="DK309">
        <v>-1</v>
      </c>
      <c r="DL309" s="4">
        <v>44470</v>
      </c>
      <c r="DM309">
        <v>20248</v>
      </c>
      <c r="DN309">
        <v>2021</v>
      </c>
      <c r="DO309">
        <v>0</v>
      </c>
      <c r="DQ309">
        <v>79809</v>
      </c>
      <c r="DR309">
        <v>137</v>
      </c>
      <c r="DU309" t="s">
        <v>257</v>
      </c>
      <c r="DV309" t="s">
        <v>274</v>
      </c>
      <c r="DX309">
        <v>17</v>
      </c>
      <c r="DY309" t="s">
        <v>275</v>
      </c>
      <c r="EE309">
        <v>0</v>
      </c>
      <c r="EF309" t="s">
        <v>6393</v>
      </c>
      <c r="EG309" t="s">
        <v>675</v>
      </c>
      <c r="EH309">
        <v>0</v>
      </c>
      <c r="EJ309" t="s">
        <v>454</v>
      </c>
      <c r="EK309" t="s">
        <v>6687</v>
      </c>
      <c r="EL309" t="s">
        <v>6688</v>
      </c>
      <c r="EM309" t="s">
        <v>6689</v>
      </c>
      <c r="EN309" t="s">
        <v>6690</v>
      </c>
      <c r="EO309" t="s">
        <v>269</v>
      </c>
      <c r="EP309" t="s">
        <v>1175</v>
      </c>
      <c r="EQ309">
        <v>1</v>
      </c>
      <c r="ET309" t="s">
        <v>6691</v>
      </c>
      <c r="FE309">
        <v>0</v>
      </c>
      <c r="FF309">
        <v>18</v>
      </c>
      <c r="FG309" t="s">
        <v>590</v>
      </c>
      <c r="FI309" t="s">
        <v>590</v>
      </c>
      <c r="FJ309" t="s">
        <v>6692</v>
      </c>
      <c r="FL309">
        <v>0</v>
      </c>
      <c r="FN309">
        <v>0</v>
      </c>
      <c r="FQ309">
        <v>0</v>
      </c>
      <c r="FS309" t="s">
        <v>462</v>
      </c>
      <c r="FT309" t="s">
        <v>1002</v>
      </c>
      <c r="FU309" t="s">
        <v>274</v>
      </c>
      <c r="FV309" t="s">
        <v>463</v>
      </c>
      <c r="FW309" t="s">
        <v>1700</v>
      </c>
      <c r="FX309" t="s">
        <v>432</v>
      </c>
      <c r="FY309">
        <v>0</v>
      </c>
      <c r="GA309">
        <v>17.27</v>
      </c>
      <c r="GB309">
        <v>-10</v>
      </c>
      <c r="GC309">
        <v>0</v>
      </c>
      <c r="GE309" t="s">
        <v>355</v>
      </c>
      <c r="GF309">
        <v>0</v>
      </c>
      <c r="GG309" t="s">
        <v>1179</v>
      </c>
      <c r="GJ309">
        <v>0</v>
      </c>
      <c r="GK309">
        <v>0</v>
      </c>
      <c r="GM309" t="s">
        <v>6693</v>
      </c>
      <c r="GO309">
        <v>1</v>
      </c>
      <c r="HA309" t="s">
        <v>6694</v>
      </c>
      <c r="HC309" t="s">
        <v>294</v>
      </c>
      <c r="HD309" t="s">
        <v>313</v>
      </c>
      <c r="HE309" t="s">
        <v>3810</v>
      </c>
      <c r="HF309">
        <v>0</v>
      </c>
      <c r="HG309">
        <v>12</v>
      </c>
      <c r="HH309">
        <v>17</v>
      </c>
      <c r="HI309" t="s">
        <v>275</v>
      </c>
      <c r="HL309">
        <v>1</v>
      </c>
      <c r="HW309">
        <v>46</v>
      </c>
      <c r="HX309">
        <v>4060181</v>
      </c>
      <c r="HY309" t="s">
        <v>6695</v>
      </c>
      <c r="HZ309">
        <v>4060119</v>
      </c>
      <c r="IC309">
        <v>0</v>
      </c>
      <c r="ID309">
        <v>0</v>
      </c>
      <c r="IM309">
        <v>128</v>
      </c>
      <c r="IO309" t="s">
        <v>5903</v>
      </c>
      <c r="IQ309" t="s">
        <v>5903</v>
      </c>
      <c r="IR309" t="s">
        <v>6696</v>
      </c>
      <c r="IU309">
        <v>5</v>
      </c>
      <c r="IV309">
        <f>IF(AND(Table1[[#This Row],[R/P]]="P",Table1[[#This Row],[PaRes]]&lt;&gt;"SCRBL",Table1[[#This Row],[PaRes]]&lt;&gt;"RUN",Table1[[#This Row],[Penalty]]&lt;&gt;1),1,0)</f>
        <v>0</v>
      </c>
      <c r="IW309">
        <f>IF(AND(Table1[[#This Row],[Pass Play]]=1,Table1[[#This Row],[PaRes]]&lt;&gt;"SAC"),1,0)</f>
        <v>0</v>
      </c>
      <c r="IX309">
        <f>IF(Table1[[#This Row],[PaRes]]="COM",1,0)</f>
        <v>0</v>
      </c>
      <c r="IY309">
        <f>IF(Table1[[#This Row],[Pass Play]]=1,Table1[[#This Row],[Gn]],0)</f>
        <v>0</v>
      </c>
      <c r="IZ309">
        <f>IF(AND(Table1[[#This Row],[Pass Play]]=1,Table1[[#This Row],[EFF]]="Y"),1,0)</f>
        <v>0</v>
      </c>
      <c r="JA309">
        <f>IF(AND(Table1[[#This Row],[Pass Play]]=1,Table1[[#This Row],[EFF]]="Y"),Table1[[#This Row],[Gn]],0)</f>
        <v>0</v>
      </c>
      <c r="JB309">
        <f>IF(AND(Table1[[#This Row],[Pass Play]]=1,Table1[[#This Row],[Gn]]&gt;=15),1,0)</f>
        <v>0</v>
      </c>
      <c r="JC309">
        <f>IF(AND(Table1[[#This Row],[Pass Play]]=1,Table1[[#This Row],[Big Play Passes]]=1),Table1[[#This Row],[Gn]],0)</f>
        <v>0</v>
      </c>
      <c r="JD309">
        <f>IF(AND(OR(Table1[[#This Row],[R/P]]="R",Table1[[#This Row],[PaRes]]="SCRBL",Table1[[#This Row],[PaRes]]="RUN"),Table1[[#This Row],[Penalty]]&lt;&gt;1),1,0)</f>
        <v>1</v>
      </c>
      <c r="JE309">
        <f>IF(Table1[[#This Row],[Rush Attempts]]=1,Table1[[#This Row],[Gn]],0)</f>
        <v>-1</v>
      </c>
      <c r="JF309">
        <f>IF(AND(Table1[[#This Row],[Rush Attempts]]=1,Table1[[#This Row],[EFF]]="Y"),1,0)</f>
        <v>0</v>
      </c>
      <c r="JG309">
        <f>IF(AND(Table1[[#This Row],[Rush Attempts]]=1,Table1[[#This Row],[EFF]]="Y"),Table1[[#This Row],[Gn]],0)</f>
        <v>0</v>
      </c>
      <c r="JH309">
        <f>IF(AND(Table1[[#This Row],[Rush Attempts]]=1,Table1[[#This Row],[Gn]]&gt;=10),1,0)</f>
        <v>0</v>
      </c>
      <c r="JI309">
        <f>IF(AND(Table1[[#This Row],[Rush Attempts]]=1,Table1[[#This Row],[Big Play Run]]=1),Table1[[#This Row],[Gn]],0)</f>
        <v>0</v>
      </c>
      <c r="JJ309">
        <f>IF(Table1[[#This Row],[PaRes]]="SAC",1,0)</f>
        <v>0</v>
      </c>
      <c r="JK309">
        <f>IF(Table1[[#This Row],[Sacks]]=1,Table1[[#This Row],[Gn]],0)</f>
        <v>0</v>
      </c>
      <c r="JL309">
        <f>IF(Table1[[#This Row],[PaRes]]="INT",1,0)</f>
        <v>0</v>
      </c>
      <c r="JM309">
        <f>IF(Table1[[#This Row],[pff_PENALTY]]&lt;&gt;"",1,0)</f>
        <v>0</v>
      </c>
      <c r="JN309">
        <f>Table1[[#This Row],[pff_PENYARDS]]</f>
        <v>0</v>
      </c>
      <c r="JO309">
        <f>IF(Table1[[#This Row],[S/End]]="TD",1,0)</f>
        <v>0</v>
      </c>
      <c r="JP309">
        <f>IF(OR(Table1[[#This Row],[S/End]]="FGGD"),1,0)</f>
        <v>0</v>
      </c>
      <c r="JQ309">
        <f>IF(OR(Table1[[#This Row],[S/End]]="FUM",Table1[[#This Row],[S/End]]="INT"),1,0)</f>
        <v>0</v>
      </c>
      <c r="JR309">
        <f>IF(AND(Table1[[#This Row],[Touchdown]]=1,Table1[[#This Row],[Pass Play]]=1),1,0)</f>
        <v>0</v>
      </c>
      <c r="JS309">
        <f t="shared" si="14"/>
        <v>0</v>
      </c>
      <c r="JT309">
        <f>IF(AND(OR(Table1[[#This Row],[Pass Play]]=1,Table1[[#This Row],[Rush Attempts]]=1),Table1[[#This Row],[Dn]]=3),1,0)</f>
        <v>0</v>
      </c>
      <c r="JU309">
        <f>IF(AND(Table1[[#This Row],[3rd down attempt]]=1,Table1[[#This Row],[EFF]]="Y"),1,0)</f>
        <v>0</v>
      </c>
      <c r="JV309">
        <f>IF(AND(Table1[[#This Row],[3rd down attempt]]=1,Table1[[#This Row],[Dist]]&gt;=7),1,0)</f>
        <v>0</v>
      </c>
      <c r="JW309">
        <f>IF(AND(OR(Table1[[#This Row],[Pass Play]]=1,Table1[[#This Row],[Rush Attempts]]=1),Table1[[#This Row],[Dn]]=4),1,0)</f>
        <v>0</v>
      </c>
      <c r="JX309">
        <f>IF(AND(Table1[[#This Row],[4th down attempt]]=1,Table1[[#This Row],[EFF]]="Y"),1,0)</f>
        <v>0</v>
      </c>
      <c r="JY309">
        <f>IF(AND(OR(Table1[[#This Row],[Pass Play]]=1,Table1[[#This Row],[Rush Attempts]]=1),Table1[[#This Row],[FPos]]&gt;=0,Table1[[#This Row],[FPos]]&lt;=20),1,0)</f>
        <v>0</v>
      </c>
      <c r="JZ309">
        <f>IF(AND(OR(Table1[[#This Row],[Pass Play]]=1,Table1[[#This Row],[Rush Attempts]]=1),Table1[[#This Row],[Dist]]&lt;=Table1[[#This Row],[Gn]]),1,0)</f>
        <v>0</v>
      </c>
      <c r="KA309">
        <f>IF(Table1[[#This Row],[S/End]]&lt;&gt;"",1,0)</f>
        <v>0</v>
      </c>
      <c r="KB309">
        <f>IF(Table1[[#This Row],[S/End]]="TD",1,0)</f>
        <v>0</v>
      </c>
      <c r="KC309">
        <f>IF(Table1[[#This Row],[S/End]]="FGGD",1,0)</f>
        <v>0</v>
      </c>
      <c r="KD309">
        <f>IF(AND(OR(Table1[[#This Row],[Pass Play]]=1,Table1[[#This Row],[Rush Attempts]]=1),Table1[[#This Row],[Gn]]&lt;0),1,0)</f>
        <v>1</v>
      </c>
      <c r="KE309" s="375">
        <f>IF(AND(Table1[[#This Row],[pff_DRVENDPSN]]=3,Table1[[#This Row],[pff_DRVENDEVENT]]="PUNT"),1,0)</f>
        <v>0</v>
      </c>
    </row>
    <row r="310" spans="1:291" hidden="1">
      <c r="A310">
        <v>58</v>
      </c>
      <c r="B310">
        <v>2105</v>
      </c>
      <c r="C310" t="s">
        <v>14479</v>
      </c>
      <c r="D310">
        <v>4</v>
      </c>
      <c r="E310">
        <v>2</v>
      </c>
      <c r="F310">
        <v>11</v>
      </c>
      <c r="G310">
        <v>0</v>
      </c>
      <c r="H310">
        <v>46</v>
      </c>
      <c r="J310" t="s">
        <v>298</v>
      </c>
      <c r="K310">
        <v>11</v>
      </c>
      <c r="L310" t="s">
        <v>6698</v>
      </c>
      <c r="M310" t="s">
        <v>4996</v>
      </c>
      <c r="N310" t="s">
        <v>319</v>
      </c>
      <c r="P310" t="s">
        <v>4997</v>
      </c>
      <c r="W310" t="s">
        <v>253</v>
      </c>
      <c r="X310" t="s">
        <v>6204</v>
      </c>
      <c r="Y310" t="s">
        <v>2244</v>
      </c>
      <c r="Z310" t="s">
        <v>6206</v>
      </c>
      <c r="AB310" t="s">
        <v>325</v>
      </c>
      <c r="AC310" t="s">
        <v>326</v>
      </c>
      <c r="AK310" t="s">
        <v>756</v>
      </c>
      <c r="AP310">
        <v>7</v>
      </c>
      <c r="BJ310" t="s">
        <v>274</v>
      </c>
      <c r="BQ310">
        <f t="shared" si="12"/>
        <v>2</v>
      </c>
      <c r="BR310">
        <f t="shared" si="13"/>
        <v>0</v>
      </c>
      <c r="BT310" t="s">
        <v>5525</v>
      </c>
      <c r="BV310">
        <v>27</v>
      </c>
      <c r="BX310">
        <v>1</v>
      </c>
      <c r="BY310" t="s">
        <v>6699</v>
      </c>
      <c r="CA310">
        <v>0</v>
      </c>
      <c r="CD310" s="3">
        <v>0.59444444444444444</v>
      </c>
      <c r="CE310" t="s">
        <v>257</v>
      </c>
      <c r="CF310" t="s">
        <v>6700</v>
      </c>
      <c r="CG310">
        <v>9</v>
      </c>
      <c r="CI310" t="s">
        <v>331</v>
      </c>
      <c r="CJ310">
        <v>0</v>
      </c>
      <c r="CK310" t="s">
        <v>6701</v>
      </c>
      <c r="CL310" s="4">
        <v>38414</v>
      </c>
      <c r="CM310" t="s">
        <v>6702</v>
      </c>
      <c r="CN310" t="s">
        <v>6703</v>
      </c>
      <c r="CO310">
        <v>27</v>
      </c>
      <c r="CP310" t="s">
        <v>6427</v>
      </c>
      <c r="CQ310" t="s">
        <v>282</v>
      </c>
      <c r="CR310" t="s">
        <v>5525</v>
      </c>
      <c r="CU310" t="s">
        <v>6704</v>
      </c>
      <c r="CW310">
        <v>0</v>
      </c>
      <c r="CY310">
        <v>6</v>
      </c>
      <c r="CZ310" t="s">
        <v>2703</v>
      </c>
      <c r="DA310">
        <v>48</v>
      </c>
      <c r="DB310">
        <v>8</v>
      </c>
      <c r="DC310" t="s">
        <v>271</v>
      </c>
      <c r="DD310">
        <v>-7</v>
      </c>
      <c r="DK310">
        <v>0</v>
      </c>
      <c r="DL310" s="4">
        <v>44470</v>
      </c>
      <c r="DM310">
        <v>20248</v>
      </c>
      <c r="DN310">
        <v>2021</v>
      </c>
      <c r="DO310">
        <v>0</v>
      </c>
      <c r="DQ310">
        <v>79809</v>
      </c>
      <c r="DR310">
        <v>138</v>
      </c>
      <c r="DU310" t="s">
        <v>274</v>
      </c>
      <c r="DV310" t="s">
        <v>257</v>
      </c>
      <c r="DX310">
        <v>17</v>
      </c>
      <c r="DY310" t="s">
        <v>275</v>
      </c>
      <c r="EB310" t="s">
        <v>2385</v>
      </c>
      <c r="EE310">
        <v>0</v>
      </c>
      <c r="EF310" t="s">
        <v>700</v>
      </c>
      <c r="EG310" t="s">
        <v>701</v>
      </c>
      <c r="EH310">
        <v>0</v>
      </c>
      <c r="EI310" t="s">
        <v>702</v>
      </c>
      <c r="EJ310" t="s">
        <v>340</v>
      </c>
      <c r="EK310" t="s">
        <v>486</v>
      </c>
      <c r="EL310" t="s">
        <v>6705</v>
      </c>
      <c r="EM310" t="s">
        <v>488</v>
      </c>
      <c r="EN310" t="s">
        <v>6706</v>
      </c>
      <c r="EO310" t="s">
        <v>269</v>
      </c>
      <c r="EP310" t="s">
        <v>490</v>
      </c>
      <c r="EQ310">
        <v>0</v>
      </c>
      <c r="ER310" t="s">
        <v>491</v>
      </c>
      <c r="ES310" t="s">
        <v>5541</v>
      </c>
      <c r="ET310" t="s">
        <v>6707</v>
      </c>
      <c r="EU310">
        <v>8</v>
      </c>
      <c r="EV310" t="s">
        <v>348</v>
      </c>
      <c r="EW310" t="s">
        <v>349</v>
      </c>
      <c r="EX310" t="s">
        <v>528</v>
      </c>
      <c r="EY310" t="s">
        <v>492</v>
      </c>
      <c r="FB310" t="s">
        <v>4519</v>
      </c>
      <c r="FC310" t="s">
        <v>6708</v>
      </c>
      <c r="FE310">
        <v>0</v>
      </c>
      <c r="FF310">
        <v>3</v>
      </c>
      <c r="FJ310" t="s">
        <v>6709</v>
      </c>
      <c r="FL310">
        <v>0</v>
      </c>
      <c r="FN310">
        <v>0</v>
      </c>
      <c r="FQ310">
        <v>0</v>
      </c>
      <c r="FS310" t="s">
        <v>354</v>
      </c>
      <c r="FY310">
        <v>0</v>
      </c>
      <c r="GA310">
        <v>17.27</v>
      </c>
      <c r="GB310">
        <v>-10</v>
      </c>
      <c r="GC310">
        <v>0</v>
      </c>
      <c r="GE310" t="s">
        <v>355</v>
      </c>
      <c r="GF310">
        <v>1</v>
      </c>
      <c r="GI310">
        <v>2.5</v>
      </c>
      <c r="GJ310">
        <v>0</v>
      </c>
      <c r="GK310">
        <v>0</v>
      </c>
      <c r="GM310" t="s">
        <v>6710</v>
      </c>
      <c r="GP310">
        <v>4</v>
      </c>
      <c r="GR310">
        <v>23</v>
      </c>
      <c r="HA310" t="s">
        <v>6711</v>
      </c>
      <c r="HC310" t="s">
        <v>313</v>
      </c>
      <c r="HD310" t="s">
        <v>313</v>
      </c>
      <c r="HF310">
        <v>0</v>
      </c>
      <c r="HG310">
        <v>11</v>
      </c>
      <c r="HH310">
        <v>17</v>
      </c>
      <c r="HI310" t="s">
        <v>275</v>
      </c>
      <c r="HL310" t="s">
        <v>4564</v>
      </c>
      <c r="HM310" t="s">
        <v>5532</v>
      </c>
      <c r="HO310" t="s">
        <v>6712</v>
      </c>
      <c r="HP310" t="s">
        <v>6713</v>
      </c>
      <c r="HQ310" t="s">
        <v>6714</v>
      </c>
      <c r="HR310" t="s">
        <v>6715</v>
      </c>
      <c r="HT310" t="s">
        <v>6716</v>
      </c>
      <c r="HW310">
        <v>46</v>
      </c>
      <c r="HX310">
        <v>4060204</v>
      </c>
      <c r="HY310" t="s">
        <v>5541</v>
      </c>
      <c r="HZ310">
        <v>4060181</v>
      </c>
      <c r="IC310">
        <v>0</v>
      </c>
      <c r="ID310">
        <v>1</v>
      </c>
      <c r="IM310">
        <v>129</v>
      </c>
      <c r="IU310">
        <v>5</v>
      </c>
      <c r="IV310">
        <f>IF(AND(Table1[[#This Row],[R/P]]="P",Table1[[#This Row],[PaRes]]&lt;&gt;"SCRBL",Table1[[#This Row],[PaRes]]&lt;&gt;"RUN",Table1[[#This Row],[Penalty]]&lt;&gt;1),1,0)</f>
        <v>1</v>
      </c>
      <c r="IW310">
        <f>IF(AND(Table1[[#This Row],[Pass Play]]=1,Table1[[#This Row],[PaRes]]&lt;&gt;"SAC"),1,0)</f>
        <v>1</v>
      </c>
      <c r="IX310">
        <f>IF(Table1[[#This Row],[PaRes]]="COM",1,0)</f>
        <v>0</v>
      </c>
      <c r="IY310">
        <f>IF(Table1[[#This Row],[Pass Play]]=1,Table1[[#This Row],[Gn]],0)</f>
        <v>0</v>
      </c>
      <c r="IZ310">
        <f>IF(AND(Table1[[#This Row],[Pass Play]]=1,Table1[[#This Row],[EFF]]="Y"),1,0)</f>
        <v>0</v>
      </c>
      <c r="JA310">
        <f>IF(AND(Table1[[#This Row],[Pass Play]]=1,Table1[[#This Row],[EFF]]="Y"),Table1[[#This Row],[Gn]],0)</f>
        <v>0</v>
      </c>
      <c r="JB310">
        <f>IF(AND(Table1[[#This Row],[Pass Play]]=1,Table1[[#This Row],[Gn]]&gt;=15),1,0)</f>
        <v>0</v>
      </c>
      <c r="JC310">
        <f>IF(AND(Table1[[#This Row],[Pass Play]]=1,Table1[[#This Row],[Big Play Passes]]=1),Table1[[#This Row],[Gn]],0)</f>
        <v>0</v>
      </c>
      <c r="JD310">
        <f>IF(AND(OR(Table1[[#This Row],[R/P]]="R",Table1[[#This Row],[PaRes]]="SCRBL",Table1[[#This Row],[PaRes]]="RUN"),Table1[[#This Row],[Penalty]]&lt;&gt;1),1,0)</f>
        <v>0</v>
      </c>
      <c r="JE310">
        <f>IF(Table1[[#This Row],[Rush Attempts]]=1,Table1[[#This Row],[Gn]],0)</f>
        <v>0</v>
      </c>
      <c r="JF310">
        <f>IF(AND(Table1[[#This Row],[Rush Attempts]]=1,Table1[[#This Row],[EFF]]="Y"),1,0)</f>
        <v>0</v>
      </c>
      <c r="JG310">
        <f>IF(AND(Table1[[#This Row],[Rush Attempts]]=1,Table1[[#This Row],[EFF]]="Y"),Table1[[#This Row],[Gn]],0)</f>
        <v>0</v>
      </c>
      <c r="JH310">
        <f>IF(AND(Table1[[#This Row],[Rush Attempts]]=1,Table1[[#This Row],[Gn]]&gt;=10),1,0)</f>
        <v>0</v>
      </c>
      <c r="JI310">
        <f>IF(AND(Table1[[#This Row],[Rush Attempts]]=1,Table1[[#This Row],[Big Play Run]]=1),Table1[[#This Row],[Gn]],0)</f>
        <v>0</v>
      </c>
      <c r="JJ310">
        <f>IF(Table1[[#This Row],[PaRes]]="SAC",1,0)</f>
        <v>0</v>
      </c>
      <c r="JK310">
        <f>IF(Table1[[#This Row],[Sacks]]=1,Table1[[#This Row],[Gn]],0)</f>
        <v>0</v>
      </c>
      <c r="JL310">
        <f>IF(Table1[[#This Row],[PaRes]]="INT",1,0)</f>
        <v>0</v>
      </c>
      <c r="JM310">
        <f>IF(Table1[[#This Row],[pff_PENALTY]]&lt;&gt;"",1,0)</f>
        <v>0</v>
      </c>
      <c r="JN310">
        <f>Table1[[#This Row],[pff_PENYARDS]]</f>
        <v>0</v>
      </c>
      <c r="JO310">
        <f>IF(Table1[[#This Row],[S/End]]="TD",1,0)</f>
        <v>0</v>
      </c>
      <c r="JP310">
        <f>IF(OR(Table1[[#This Row],[S/End]]="FGGD"),1,0)</f>
        <v>0</v>
      </c>
      <c r="JQ310">
        <f>IF(OR(Table1[[#This Row],[S/End]]="FUM",Table1[[#This Row],[S/End]]="INT"),1,0)</f>
        <v>0</v>
      </c>
      <c r="JR310">
        <f>IF(AND(Table1[[#This Row],[Touchdown]]=1,Table1[[#This Row],[Pass Play]]=1),1,0)</f>
        <v>0</v>
      </c>
      <c r="JS310">
        <f t="shared" si="14"/>
        <v>0</v>
      </c>
      <c r="JT310">
        <f>IF(AND(OR(Table1[[#This Row],[Pass Play]]=1,Table1[[#This Row],[Rush Attempts]]=1),Table1[[#This Row],[Dn]]=3),1,0)</f>
        <v>0</v>
      </c>
      <c r="JU310">
        <f>IF(AND(Table1[[#This Row],[3rd down attempt]]=1,Table1[[#This Row],[EFF]]="Y"),1,0)</f>
        <v>0</v>
      </c>
      <c r="JV310">
        <f>IF(AND(Table1[[#This Row],[3rd down attempt]]=1,Table1[[#This Row],[Dist]]&gt;=7),1,0)</f>
        <v>0</v>
      </c>
      <c r="JW310">
        <f>IF(AND(OR(Table1[[#This Row],[Pass Play]]=1,Table1[[#This Row],[Rush Attempts]]=1),Table1[[#This Row],[Dn]]=4),1,0)</f>
        <v>0</v>
      </c>
      <c r="JX310">
        <f>IF(AND(Table1[[#This Row],[4th down attempt]]=1,Table1[[#This Row],[EFF]]="Y"),1,0)</f>
        <v>0</v>
      </c>
      <c r="JY310">
        <f>IF(AND(OR(Table1[[#This Row],[Pass Play]]=1,Table1[[#This Row],[Rush Attempts]]=1),Table1[[#This Row],[FPos]]&gt;=0,Table1[[#This Row],[FPos]]&lt;=20),1,0)</f>
        <v>0</v>
      </c>
      <c r="JZ310">
        <f>IF(AND(OR(Table1[[#This Row],[Pass Play]]=1,Table1[[#This Row],[Rush Attempts]]=1),Table1[[#This Row],[Dist]]&lt;=Table1[[#This Row],[Gn]]),1,0)</f>
        <v>0</v>
      </c>
      <c r="KA310">
        <f>IF(Table1[[#This Row],[S/End]]&lt;&gt;"",1,0)</f>
        <v>0</v>
      </c>
      <c r="KB310">
        <f>IF(Table1[[#This Row],[S/End]]="TD",1,0)</f>
        <v>0</v>
      </c>
      <c r="KC310">
        <f>IF(Table1[[#This Row],[S/End]]="FGGD",1,0)</f>
        <v>0</v>
      </c>
      <c r="KD310">
        <f>IF(AND(OR(Table1[[#This Row],[Pass Play]]=1,Table1[[#This Row],[Rush Attempts]]=1),Table1[[#This Row],[Gn]]&lt;0),1,0)</f>
        <v>0</v>
      </c>
      <c r="KE310" s="375">
        <f>IF(AND(Table1[[#This Row],[pff_DRVENDPSN]]=3,Table1[[#This Row],[pff_DRVENDEVENT]]="PUNT"),1,0)</f>
        <v>0</v>
      </c>
    </row>
    <row r="311" spans="1:291" hidden="1">
      <c r="A311">
        <v>59</v>
      </c>
      <c r="B311">
        <v>2105</v>
      </c>
      <c r="C311" t="s">
        <v>14479</v>
      </c>
      <c r="D311">
        <v>4</v>
      </c>
      <c r="E311">
        <v>3</v>
      </c>
      <c r="F311">
        <v>11</v>
      </c>
      <c r="G311">
        <v>-2</v>
      </c>
      <c r="H311">
        <v>46</v>
      </c>
      <c r="J311" t="s">
        <v>298</v>
      </c>
      <c r="K311">
        <v>11</v>
      </c>
      <c r="L311" t="s">
        <v>6698</v>
      </c>
      <c r="M311" t="s">
        <v>6429</v>
      </c>
      <c r="N311" t="s">
        <v>827</v>
      </c>
      <c r="P311" t="s">
        <v>4637</v>
      </c>
      <c r="W311" t="s">
        <v>257</v>
      </c>
      <c r="X311" t="s">
        <v>6718</v>
      </c>
      <c r="AE311" t="s">
        <v>6251</v>
      </c>
      <c r="AF311" t="s">
        <v>6252</v>
      </c>
      <c r="AG311" t="s">
        <v>6718</v>
      </c>
      <c r="AH311" t="s">
        <v>257</v>
      </c>
      <c r="AJ311">
        <v>22</v>
      </c>
      <c r="AP311">
        <v>7</v>
      </c>
      <c r="AY311">
        <v>3</v>
      </c>
      <c r="BJ311" t="s">
        <v>274</v>
      </c>
      <c r="BQ311">
        <f t="shared" si="12"/>
        <v>0</v>
      </c>
      <c r="BR311">
        <f t="shared" si="13"/>
        <v>3</v>
      </c>
      <c r="BT311" t="s">
        <v>5525</v>
      </c>
      <c r="BV311">
        <v>27</v>
      </c>
      <c r="BX311">
        <v>0</v>
      </c>
      <c r="BY311" t="s">
        <v>6719</v>
      </c>
      <c r="BZ311" t="s">
        <v>2388</v>
      </c>
      <c r="CD311" s="3">
        <v>0.59166666666666667</v>
      </c>
      <c r="CF311" t="s">
        <v>6720</v>
      </c>
      <c r="CJ311">
        <v>0</v>
      </c>
      <c r="CK311" t="s">
        <v>6721</v>
      </c>
      <c r="CL311" s="4">
        <v>38414</v>
      </c>
      <c r="CM311" t="s">
        <v>6722</v>
      </c>
      <c r="CN311" t="s">
        <v>6723</v>
      </c>
      <c r="CO311">
        <v>27</v>
      </c>
      <c r="CQ311" t="s">
        <v>282</v>
      </c>
      <c r="CR311" t="s">
        <v>5525</v>
      </c>
      <c r="CU311" t="s">
        <v>6236</v>
      </c>
      <c r="CW311">
        <v>1</v>
      </c>
      <c r="CY311">
        <v>7</v>
      </c>
      <c r="CZ311" t="s">
        <v>2703</v>
      </c>
      <c r="DA311">
        <v>48</v>
      </c>
      <c r="DB311">
        <v>8</v>
      </c>
      <c r="DC311" t="s">
        <v>271</v>
      </c>
      <c r="DD311">
        <v>-7</v>
      </c>
      <c r="DF311" t="s">
        <v>6696</v>
      </c>
      <c r="DK311">
        <v>-2</v>
      </c>
      <c r="DL311" s="4">
        <v>44470</v>
      </c>
      <c r="DM311">
        <v>20248</v>
      </c>
      <c r="DN311">
        <v>2021</v>
      </c>
      <c r="DO311">
        <v>0</v>
      </c>
      <c r="DQ311">
        <v>79809</v>
      </c>
      <c r="DR311">
        <v>139</v>
      </c>
      <c r="DU311" t="s">
        <v>274</v>
      </c>
      <c r="DV311" t="s">
        <v>257</v>
      </c>
      <c r="DX311">
        <v>17</v>
      </c>
      <c r="DY311" t="s">
        <v>275</v>
      </c>
      <c r="EE311">
        <v>0</v>
      </c>
      <c r="EF311" t="s">
        <v>3233</v>
      </c>
      <c r="EG311" t="s">
        <v>383</v>
      </c>
      <c r="EH311">
        <v>0</v>
      </c>
      <c r="EI311" t="s">
        <v>1224</v>
      </c>
      <c r="EJ311" t="s">
        <v>340</v>
      </c>
      <c r="EK311" t="s">
        <v>486</v>
      </c>
      <c r="EL311" t="s">
        <v>6153</v>
      </c>
      <c r="EM311" t="s">
        <v>6724</v>
      </c>
      <c r="EO311" t="s">
        <v>269</v>
      </c>
      <c r="EP311" t="s">
        <v>490</v>
      </c>
      <c r="EQ311">
        <v>0</v>
      </c>
      <c r="ET311" t="s">
        <v>6725</v>
      </c>
      <c r="FE311">
        <v>0</v>
      </c>
      <c r="FF311">
        <v>3</v>
      </c>
      <c r="FG311" t="s">
        <v>255</v>
      </c>
      <c r="FH311" t="s">
        <v>309</v>
      </c>
      <c r="FI311" t="s">
        <v>308</v>
      </c>
      <c r="FJ311" t="s">
        <v>6726</v>
      </c>
      <c r="FL311">
        <v>0</v>
      </c>
      <c r="FN311">
        <v>0</v>
      </c>
      <c r="FQ311">
        <v>0</v>
      </c>
      <c r="FS311" t="s">
        <v>395</v>
      </c>
      <c r="FU311" t="s">
        <v>274</v>
      </c>
      <c r="FV311" t="s">
        <v>496</v>
      </c>
      <c r="FW311" t="s">
        <v>4875</v>
      </c>
      <c r="FY311">
        <v>0</v>
      </c>
      <c r="GA311">
        <v>17.27</v>
      </c>
      <c r="GB311">
        <v>-10</v>
      </c>
      <c r="GC311">
        <v>0</v>
      </c>
      <c r="GE311" t="s">
        <v>355</v>
      </c>
      <c r="GF311">
        <v>0</v>
      </c>
      <c r="GJ311">
        <v>0</v>
      </c>
      <c r="GK311">
        <v>0</v>
      </c>
      <c r="GM311" t="s">
        <v>6727</v>
      </c>
      <c r="GO311">
        <v>0</v>
      </c>
      <c r="HA311" t="s">
        <v>6728</v>
      </c>
      <c r="HC311" t="s">
        <v>294</v>
      </c>
      <c r="HD311" t="s">
        <v>313</v>
      </c>
      <c r="HE311" t="s">
        <v>1541</v>
      </c>
      <c r="HF311">
        <v>0</v>
      </c>
      <c r="HG311">
        <v>11</v>
      </c>
      <c r="HH311">
        <v>17</v>
      </c>
      <c r="HI311" t="s">
        <v>275</v>
      </c>
      <c r="HL311">
        <v>3</v>
      </c>
      <c r="HW311">
        <v>48</v>
      </c>
      <c r="HX311">
        <v>4060230</v>
      </c>
      <c r="HY311" t="s">
        <v>6729</v>
      </c>
      <c r="HZ311">
        <v>4060204</v>
      </c>
      <c r="IC311">
        <v>0</v>
      </c>
      <c r="ID311">
        <v>0</v>
      </c>
      <c r="IM311">
        <v>130</v>
      </c>
      <c r="IO311" t="s">
        <v>5551</v>
      </c>
      <c r="IQ311" t="s">
        <v>5551</v>
      </c>
      <c r="IU311">
        <v>5</v>
      </c>
      <c r="IV311">
        <f>IF(AND(Table1[[#This Row],[R/P]]="P",Table1[[#This Row],[PaRes]]&lt;&gt;"SCRBL",Table1[[#This Row],[PaRes]]&lt;&gt;"RUN",Table1[[#This Row],[Penalty]]&lt;&gt;1),1,0)</f>
        <v>0</v>
      </c>
      <c r="IW311">
        <f>IF(AND(Table1[[#This Row],[Pass Play]]=1,Table1[[#This Row],[PaRes]]&lt;&gt;"SAC"),1,0)</f>
        <v>0</v>
      </c>
      <c r="IX311">
        <f>IF(Table1[[#This Row],[PaRes]]="COM",1,0)</f>
        <v>0</v>
      </c>
      <c r="IY311">
        <f>IF(Table1[[#This Row],[Pass Play]]=1,Table1[[#This Row],[Gn]],0)</f>
        <v>0</v>
      </c>
      <c r="IZ311">
        <f>IF(AND(Table1[[#This Row],[Pass Play]]=1,Table1[[#This Row],[EFF]]="Y"),1,0)</f>
        <v>0</v>
      </c>
      <c r="JA311">
        <f>IF(AND(Table1[[#This Row],[Pass Play]]=1,Table1[[#This Row],[EFF]]="Y"),Table1[[#This Row],[Gn]],0)</f>
        <v>0</v>
      </c>
      <c r="JB311">
        <f>IF(AND(Table1[[#This Row],[Pass Play]]=1,Table1[[#This Row],[Gn]]&gt;=15),1,0)</f>
        <v>0</v>
      </c>
      <c r="JC311">
        <f>IF(AND(Table1[[#This Row],[Pass Play]]=1,Table1[[#This Row],[Big Play Passes]]=1),Table1[[#This Row],[Gn]],0)</f>
        <v>0</v>
      </c>
      <c r="JD311">
        <f>IF(AND(OR(Table1[[#This Row],[R/P]]="R",Table1[[#This Row],[PaRes]]="SCRBL",Table1[[#This Row],[PaRes]]="RUN"),Table1[[#This Row],[Penalty]]&lt;&gt;1),1,0)</f>
        <v>1</v>
      </c>
      <c r="JE311">
        <f>IF(Table1[[#This Row],[Rush Attempts]]=1,Table1[[#This Row],[Gn]],0)</f>
        <v>-2</v>
      </c>
      <c r="JF311">
        <f>IF(AND(Table1[[#This Row],[Rush Attempts]]=1,Table1[[#This Row],[EFF]]="Y"),1,0)</f>
        <v>0</v>
      </c>
      <c r="JG311">
        <f>IF(AND(Table1[[#This Row],[Rush Attempts]]=1,Table1[[#This Row],[EFF]]="Y"),Table1[[#This Row],[Gn]],0)</f>
        <v>0</v>
      </c>
      <c r="JH311">
        <f>IF(AND(Table1[[#This Row],[Rush Attempts]]=1,Table1[[#This Row],[Gn]]&gt;=10),1,0)</f>
        <v>0</v>
      </c>
      <c r="JI311">
        <f>IF(AND(Table1[[#This Row],[Rush Attempts]]=1,Table1[[#This Row],[Big Play Run]]=1),Table1[[#This Row],[Gn]],0)</f>
        <v>0</v>
      </c>
      <c r="JJ311">
        <f>IF(Table1[[#This Row],[PaRes]]="SAC",1,0)</f>
        <v>0</v>
      </c>
      <c r="JK311">
        <f>IF(Table1[[#This Row],[Sacks]]=1,Table1[[#This Row],[Gn]],0)</f>
        <v>0</v>
      </c>
      <c r="JL311">
        <f>IF(Table1[[#This Row],[PaRes]]="INT",1,0)</f>
        <v>0</v>
      </c>
      <c r="JM311">
        <f>IF(Table1[[#This Row],[pff_PENALTY]]&lt;&gt;"",1,0)</f>
        <v>0</v>
      </c>
      <c r="JN311">
        <f>Table1[[#This Row],[pff_PENYARDS]]</f>
        <v>0</v>
      </c>
      <c r="JO311">
        <f>IF(Table1[[#This Row],[S/End]]="TD",1,0)</f>
        <v>0</v>
      </c>
      <c r="JP311">
        <f>IF(OR(Table1[[#This Row],[S/End]]="FGGD"),1,0)</f>
        <v>0</v>
      </c>
      <c r="JQ311">
        <f>IF(OR(Table1[[#This Row],[S/End]]="FUM",Table1[[#This Row],[S/End]]="INT"),1,0)</f>
        <v>0</v>
      </c>
      <c r="JR311">
        <f>IF(AND(Table1[[#This Row],[Touchdown]]=1,Table1[[#This Row],[Pass Play]]=1),1,0)</f>
        <v>0</v>
      </c>
      <c r="JS311">
        <f t="shared" si="14"/>
        <v>0</v>
      </c>
      <c r="JT311">
        <f>IF(AND(OR(Table1[[#This Row],[Pass Play]]=1,Table1[[#This Row],[Rush Attempts]]=1),Table1[[#This Row],[Dn]]=3),1,0)</f>
        <v>1</v>
      </c>
      <c r="JU311">
        <f>IF(AND(Table1[[#This Row],[3rd down attempt]]=1,Table1[[#This Row],[EFF]]="Y"),1,0)</f>
        <v>0</v>
      </c>
      <c r="JV311">
        <f>IF(AND(Table1[[#This Row],[3rd down attempt]]=1,Table1[[#This Row],[Dist]]&gt;=7),1,0)</f>
        <v>1</v>
      </c>
      <c r="JW311">
        <f>IF(AND(OR(Table1[[#This Row],[Pass Play]]=1,Table1[[#This Row],[Rush Attempts]]=1),Table1[[#This Row],[Dn]]=4),1,0)</f>
        <v>0</v>
      </c>
      <c r="JX311">
        <f>IF(AND(Table1[[#This Row],[4th down attempt]]=1,Table1[[#This Row],[EFF]]="Y"),1,0)</f>
        <v>0</v>
      </c>
      <c r="JY311">
        <f>IF(AND(OR(Table1[[#This Row],[Pass Play]]=1,Table1[[#This Row],[Rush Attempts]]=1),Table1[[#This Row],[FPos]]&gt;=0,Table1[[#This Row],[FPos]]&lt;=20),1,0)</f>
        <v>0</v>
      </c>
      <c r="JZ311">
        <f>IF(AND(OR(Table1[[#This Row],[Pass Play]]=1,Table1[[#This Row],[Rush Attempts]]=1),Table1[[#This Row],[Dist]]&lt;=Table1[[#This Row],[Gn]]),1,0)</f>
        <v>0</v>
      </c>
      <c r="KA311">
        <f>IF(Table1[[#This Row],[S/End]]&lt;&gt;"",1,0)</f>
        <v>0</v>
      </c>
      <c r="KB311">
        <f>IF(Table1[[#This Row],[S/End]]="TD",1,0)</f>
        <v>0</v>
      </c>
      <c r="KC311">
        <f>IF(Table1[[#This Row],[S/End]]="FGGD",1,0)</f>
        <v>0</v>
      </c>
      <c r="KD311">
        <f>IF(AND(OR(Table1[[#This Row],[Pass Play]]=1,Table1[[#This Row],[Rush Attempts]]=1),Table1[[#This Row],[Gn]]&lt;0),1,0)</f>
        <v>1</v>
      </c>
      <c r="KE311" s="375">
        <f>IF(AND(Table1[[#This Row],[pff_DRVENDPSN]]=3,Table1[[#This Row],[pff_DRVENDEVENT]]="PUNT"),1,0)</f>
        <v>0</v>
      </c>
    </row>
    <row r="312" spans="1:291" hidden="1">
      <c r="A312">
        <v>60</v>
      </c>
      <c r="B312">
        <v>2105</v>
      </c>
      <c r="C312" t="s">
        <v>14479</v>
      </c>
      <c r="D312">
        <v>4</v>
      </c>
      <c r="E312">
        <v>4</v>
      </c>
      <c r="F312">
        <v>13</v>
      </c>
      <c r="G312">
        <v>0</v>
      </c>
      <c r="H312">
        <v>48</v>
      </c>
      <c r="J312" t="s">
        <v>298</v>
      </c>
      <c r="K312">
        <v>11</v>
      </c>
      <c r="L312" t="s">
        <v>1184</v>
      </c>
      <c r="M312" t="s">
        <v>6731</v>
      </c>
      <c r="N312" t="s">
        <v>827</v>
      </c>
      <c r="P312" t="s">
        <v>1430</v>
      </c>
      <c r="T312" t="s">
        <v>1708</v>
      </c>
      <c r="W312" t="s">
        <v>253</v>
      </c>
      <c r="X312" t="s">
        <v>3292</v>
      </c>
      <c r="Y312" t="s">
        <v>3293</v>
      </c>
      <c r="Z312" t="s">
        <v>3293</v>
      </c>
      <c r="AB312" t="s">
        <v>666</v>
      </c>
      <c r="AC312" t="s">
        <v>667</v>
      </c>
      <c r="AK312" t="s">
        <v>756</v>
      </c>
      <c r="AL312" t="s">
        <v>2703</v>
      </c>
      <c r="AP312">
        <v>7</v>
      </c>
      <c r="BJ312" t="s">
        <v>274</v>
      </c>
      <c r="BQ312">
        <f t="shared" si="12"/>
        <v>3</v>
      </c>
      <c r="BR312">
        <f t="shared" si="13"/>
        <v>0</v>
      </c>
      <c r="BT312" t="s">
        <v>5525</v>
      </c>
      <c r="BV312">
        <v>27</v>
      </c>
      <c r="BX312">
        <v>1</v>
      </c>
      <c r="BY312" t="s">
        <v>6732</v>
      </c>
      <c r="BZ312" t="s">
        <v>2388</v>
      </c>
      <c r="CA312">
        <v>1</v>
      </c>
      <c r="CD312" s="3">
        <v>0.55972222222222223</v>
      </c>
      <c r="CE312" t="s">
        <v>294</v>
      </c>
      <c r="CF312" t="s">
        <v>6733</v>
      </c>
      <c r="CG312">
        <v>10</v>
      </c>
      <c r="CI312" t="s">
        <v>493</v>
      </c>
      <c r="CJ312">
        <v>0</v>
      </c>
      <c r="CK312" t="s">
        <v>6734</v>
      </c>
      <c r="CL312" s="4">
        <v>38414</v>
      </c>
      <c r="CM312" t="s">
        <v>6735</v>
      </c>
      <c r="CN312" t="s">
        <v>6736</v>
      </c>
      <c r="CO312">
        <v>27</v>
      </c>
      <c r="CP312" t="s">
        <v>5801</v>
      </c>
      <c r="CQ312" t="s">
        <v>282</v>
      </c>
      <c r="CR312" t="s">
        <v>5525</v>
      </c>
      <c r="CU312" t="s">
        <v>613</v>
      </c>
      <c r="CW312">
        <v>0</v>
      </c>
      <c r="CY312">
        <v>8</v>
      </c>
      <c r="CZ312" t="s">
        <v>2703</v>
      </c>
      <c r="DA312">
        <v>48</v>
      </c>
      <c r="DB312">
        <v>8</v>
      </c>
      <c r="DC312" t="s">
        <v>271</v>
      </c>
      <c r="DD312">
        <v>-7</v>
      </c>
      <c r="DK312">
        <v>0</v>
      </c>
      <c r="DL312" s="4">
        <v>44470</v>
      </c>
      <c r="DM312">
        <v>20248</v>
      </c>
      <c r="DN312">
        <v>2021</v>
      </c>
      <c r="DO312">
        <v>0</v>
      </c>
      <c r="DQ312">
        <v>79809</v>
      </c>
      <c r="DR312">
        <v>140</v>
      </c>
      <c r="DU312" t="s">
        <v>274</v>
      </c>
      <c r="DV312" t="s">
        <v>257</v>
      </c>
      <c r="DX312">
        <v>17</v>
      </c>
      <c r="DY312" t="s">
        <v>275</v>
      </c>
      <c r="EB312" t="s">
        <v>3302</v>
      </c>
      <c r="EE312">
        <v>0</v>
      </c>
      <c r="EF312" t="s">
        <v>1223</v>
      </c>
      <c r="EG312" t="s">
        <v>383</v>
      </c>
      <c r="EH312">
        <v>0</v>
      </c>
      <c r="EI312" t="s">
        <v>1441</v>
      </c>
      <c r="EJ312" t="s">
        <v>340</v>
      </c>
      <c r="EK312" t="s">
        <v>486</v>
      </c>
      <c r="EL312" t="s">
        <v>6737</v>
      </c>
      <c r="EM312" t="s">
        <v>488</v>
      </c>
      <c r="EO312" t="s">
        <v>269</v>
      </c>
      <c r="EP312" t="s">
        <v>490</v>
      </c>
      <c r="EQ312">
        <v>0</v>
      </c>
      <c r="ER312" t="s">
        <v>2344</v>
      </c>
      <c r="ET312" t="s">
        <v>6738</v>
      </c>
      <c r="EU312">
        <v>17</v>
      </c>
      <c r="EV312" t="s">
        <v>348</v>
      </c>
      <c r="EW312" t="s">
        <v>349</v>
      </c>
      <c r="EX312" t="s">
        <v>5044</v>
      </c>
      <c r="EY312" t="s">
        <v>1005</v>
      </c>
      <c r="FB312" t="s">
        <v>1845</v>
      </c>
      <c r="FC312" t="s">
        <v>6739</v>
      </c>
      <c r="FE312">
        <v>0</v>
      </c>
      <c r="FF312">
        <v>1</v>
      </c>
      <c r="FJ312" t="s">
        <v>6740</v>
      </c>
      <c r="FL312">
        <v>0</v>
      </c>
      <c r="FN312">
        <v>1</v>
      </c>
      <c r="FQ312">
        <v>0</v>
      </c>
      <c r="FS312" t="s">
        <v>395</v>
      </c>
      <c r="FU312" t="s">
        <v>274</v>
      </c>
      <c r="FV312" t="s">
        <v>496</v>
      </c>
      <c r="FY312">
        <v>0</v>
      </c>
      <c r="GA312">
        <v>17.27</v>
      </c>
      <c r="GB312">
        <v>-10</v>
      </c>
      <c r="GC312">
        <v>0</v>
      </c>
      <c r="GD312" t="s">
        <v>4475</v>
      </c>
      <c r="GE312" t="s">
        <v>355</v>
      </c>
      <c r="GF312">
        <v>0</v>
      </c>
      <c r="GH312">
        <v>2.4</v>
      </c>
      <c r="GI312">
        <v>5.2</v>
      </c>
      <c r="GJ312">
        <v>0</v>
      </c>
      <c r="GK312">
        <v>0</v>
      </c>
      <c r="GM312" t="s">
        <v>6741</v>
      </c>
      <c r="GP312" t="s">
        <v>713</v>
      </c>
      <c r="GR312">
        <v>37</v>
      </c>
      <c r="HA312" t="s">
        <v>6742</v>
      </c>
      <c r="HC312" t="s">
        <v>294</v>
      </c>
      <c r="HD312" t="s">
        <v>294</v>
      </c>
      <c r="HE312" t="s">
        <v>5703</v>
      </c>
      <c r="HF312">
        <v>0</v>
      </c>
      <c r="HG312">
        <v>11</v>
      </c>
      <c r="HH312">
        <v>17</v>
      </c>
      <c r="HI312" t="s">
        <v>275</v>
      </c>
      <c r="HL312" t="s">
        <v>1256</v>
      </c>
      <c r="HM312" t="s">
        <v>5703</v>
      </c>
      <c r="HO312" t="s">
        <v>6743</v>
      </c>
      <c r="HP312" t="s">
        <v>6744</v>
      </c>
      <c r="HQ312" t="s">
        <v>6745</v>
      </c>
      <c r="HR312" t="s">
        <v>6746</v>
      </c>
      <c r="HT312" t="s">
        <v>5050</v>
      </c>
      <c r="HW312">
        <v>48</v>
      </c>
      <c r="HX312">
        <v>4060252</v>
      </c>
      <c r="HZ312">
        <v>4060230</v>
      </c>
      <c r="IC312">
        <v>0</v>
      </c>
      <c r="ID312">
        <v>0</v>
      </c>
      <c r="IM312">
        <v>131</v>
      </c>
      <c r="IU312">
        <v>5</v>
      </c>
      <c r="IV312">
        <f>IF(AND(Table1[[#This Row],[R/P]]="P",Table1[[#This Row],[PaRes]]&lt;&gt;"SCRBL",Table1[[#This Row],[PaRes]]&lt;&gt;"RUN",Table1[[#This Row],[Penalty]]&lt;&gt;1),1,0)</f>
        <v>1</v>
      </c>
      <c r="IW312">
        <f>IF(AND(Table1[[#This Row],[Pass Play]]=1,Table1[[#This Row],[PaRes]]&lt;&gt;"SAC"),1,0)</f>
        <v>1</v>
      </c>
      <c r="IX312">
        <f>IF(Table1[[#This Row],[PaRes]]="COM",1,0)</f>
        <v>0</v>
      </c>
      <c r="IY312">
        <f>IF(Table1[[#This Row],[Pass Play]]=1,Table1[[#This Row],[Gn]],0)</f>
        <v>0</v>
      </c>
      <c r="IZ312">
        <f>IF(AND(Table1[[#This Row],[Pass Play]]=1,Table1[[#This Row],[EFF]]="Y"),1,0)</f>
        <v>0</v>
      </c>
      <c r="JA312">
        <f>IF(AND(Table1[[#This Row],[Pass Play]]=1,Table1[[#This Row],[EFF]]="Y"),Table1[[#This Row],[Gn]],0)</f>
        <v>0</v>
      </c>
      <c r="JB312">
        <f>IF(AND(Table1[[#This Row],[Pass Play]]=1,Table1[[#This Row],[Gn]]&gt;=15),1,0)</f>
        <v>0</v>
      </c>
      <c r="JC312">
        <f>IF(AND(Table1[[#This Row],[Pass Play]]=1,Table1[[#This Row],[Big Play Passes]]=1),Table1[[#This Row],[Gn]],0)</f>
        <v>0</v>
      </c>
      <c r="JD312">
        <f>IF(AND(OR(Table1[[#This Row],[R/P]]="R",Table1[[#This Row],[PaRes]]="SCRBL",Table1[[#This Row],[PaRes]]="RUN"),Table1[[#This Row],[Penalty]]&lt;&gt;1),1,0)</f>
        <v>0</v>
      </c>
      <c r="JE312">
        <f>IF(Table1[[#This Row],[Rush Attempts]]=1,Table1[[#This Row],[Gn]],0)</f>
        <v>0</v>
      </c>
      <c r="JF312">
        <f>IF(AND(Table1[[#This Row],[Rush Attempts]]=1,Table1[[#This Row],[EFF]]="Y"),1,0)</f>
        <v>0</v>
      </c>
      <c r="JG312">
        <f>IF(AND(Table1[[#This Row],[Rush Attempts]]=1,Table1[[#This Row],[EFF]]="Y"),Table1[[#This Row],[Gn]],0)</f>
        <v>0</v>
      </c>
      <c r="JH312">
        <f>IF(AND(Table1[[#This Row],[Rush Attempts]]=1,Table1[[#This Row],[Gn]]&gt;=10),1,0)</f>
        <v>0</v>
      </c>
      <c r="JI312">
        <f>IF(AND(Table1[[#This Row],[Rush Attempts]]=1,Table1[[#This Row],[Big Play Run]]=1),Table1[[#This Row],[Gn]],0)</f>
        <v>0</v>
      </c>
      <c r="JJ312">
        <f>IF(Table1[[#This Row],[PaRes]]="SAC",1,0)</f>
        <v>0</v>
      </c>
      <c r="JK312">
        <f>IF(Table1[[#This Row],[Sacks]]=1,Table1[[#This Row],[Gn]],0)</f>
        <v>0</v>
      </c>
      <c r="JL312">
        <f>IF(Table1[[#This Row],[PaRes]]="INT",1,0)</f>
        <v>0</v>
      </c>
      <c r="JM312">
        <f>IF(Table1[[#This Row],[pff_PENALTY]]&lt;&gt;"",1,0)</f>
        <v>0</v>
      </c>
      <c r="JN312">
        <f>Table1[[#This Row],[pff_PENYARDS]]</f>
        <v>0</v>
      </c>
      <c r="JO312">
        <f>IF(Table1[[#This Row],[S/End]]="TD",1,0)</f>
        <v>0</v>
      </c>
      <c r="JP312">
        <f>IF(OR(Table1[[#This Row],[S/End]]="FGGD"),1,0)</f>
        <v>0</v>
      </c>
      <c r="JQ312">
        <f>IF(OR(Table1[[#This Row],[S/End]]="FUM",Table1[[#This Row],[S/End]]="INT"),1,0)</f>
        <v>0</v>
      </c>
      <c r="JR312">
        <f>IF(AND(Table1[[#This Row],[Touchdown]]=1,Table1[[#This Row],[Pass Play]]=1),1,0)</f>
        <v>0</v>
      </c>
      <c r="JS312">
        <f t="shared" si="14"/>
        <v>0</v>
      </c>
      <c r="JT312">
        <f>IF(AND(OR(Table1[[#This Row],[Pass Play]]=1,Table1[[#This Row],[Rush Attempts]]=1),Table1[[#This Row],[Dn]]=3),1,0)</f>
        <v>0</v>
      </c>
      <c r="JU312">
        <f>IF(AND(Table1[[#This Row],[3rd down attempt]]=1,Table1[[#This Row],[EFF]]="Y"),1,0)</f>
        <v>0</v>
      </c>
      <c r="JV312">
        <f>IF(AND(Table1[[#This Row],[3rd down attempt]]=1,Table1[[#This Row],[Dist]]&gt;=7),1,0)</f>
        <v>0</v>
      </c>
      <c r="JW312">
        <f>IF(AND(OR(Table1[[#This Row],[Pass Play]]=1,Table1[[#This Row],[Rush Attempts]]=1),Table1[[#This Row],[Dn]]=4),1,0)</f>
        <v>1</v>
      </c>
      <c r="JX312">
        <f>IF(AND(Table1[[#This Row],[4th down attempt]]=1,Table1[[#This Row],[EFF]]="Y"),1,0)</f>
        <v>0</v>
      </c>
      <c r="JY312">
        <f>IF(AND(OR(Table1[[#This Row],[Pass Play]]=1,Table1[[#This Row],[Rush Attempts]]=1),Table1[[#This Row],[FPos]]&gt;=0,Table1[[#This Row],[FPos]]&lt;=20),1,0)</f>
        <v>0</v>
      </c>
      <c r="JZ312">
        <f>IF(AND(OR(Table1[[#This Row],[Pass Play]]=1,Table1[[#This Row],[Rush Attempts]]=1),Table1[[#This Row],[Dist]]&lt;=Table1[[#This Row],[Gn]]),1,0)</f>
        <v>0</v>
      </c>
      <c r="KA312">
        <f>IF(Table1[[#This Row],[S/End]]&lt;&gt;"",1,0)</f>
        <v>1</v>
      </c>
      <c r="KB312">
        <f>IF(Table1[[#This Row],[S/End]]="TD",1,0)</f>
        <v>0</v>
      </c>
      <c r="KC312">
        <f>IF(Table1[[#This Row],[S/End]]="FGGD",1,0)</f>
        <v>0</v>
      </c>
      <c r="KD312">
        <f>IF(AND(OR(Table1[[#This Row],[Pass Play]]=1,Table1[[#This Row],[Rush Attempts]]=1),Table1[[#This Row],[Gn]]&lt;0),1,0)</f>
        <v>0</v>
      </c>
      <c r="KE312" s="375">
        <f>IF(AND(Table1[[#This Row],[pff_DRVENDPSN]]=3,Table1[[#This Row],[pff_DRVENDEVENT]]="PUNT"),1,0)</f>
        <v>0</v>
      </c>
    </row>
    <row r="313" spans="1:291" hidden="1">
      <c r="A313">
        <v>61</v>
      </c>
      <c r="B313">
        <v>2105</v>
      </c>
      <c r="C313" t="s">
        <v>14479</v>
      </c>
      <c r="D313">
        <v>4</v>
      </c>
      <c r="E313">
        <v>1</v>
      </c>
      <c r="F313">
        <v>10</v>
      </c>
      <c r="G313">
        <v>0</v>
      </c>
      <c r="H313">
        <v>-25</v>
      </c>
      <c r="I313" t="s">
        <v>253</v>
      </c>
      <c r="J313" t="s">
        <v>298</v>
      </c>
      <c r="K313">
        <v>12</v>
      </c>
      <c r="L313" t="s">
        <v>6748</v>
      </c>
      <c r="M313" t="s">
        <v>6749</v>
      </c>
      <c r="N313" t="s">
        <v>1186</v>
      </c>
      <c r="P313" t="s">
        <v>3621</v>
      </c>
      <c r="R313" t="s">
        <v>3321</v>
      </c>
      <c r="W313" t="s">
        <v>253</v>
      </c>
      <c r="X313" t="s">
        <v>6750</v>
      </c>
      <c r="Y313" t="s">
        <v>6511</v>
      </c>
      <c r="Z313" t="s">
        <v>6511</v>
      </c>
      <c r="AB313" t="s">
        <v>3266</v>
      </c>
      <c r="AC313" t="s">
        <v>3267</v>
      </c>
      <c r="AJ313">
        <v>22</v>
      </c>
      <c r="AK313" t="s">
        <v>327</v>
      </c>
      <c r="AP313">
        <v>7</v>
      </c>
      <c r="BJ313" t="s">
        <v>257</v>
      </c>
      <c r="BQ313">
        <f t="shared" si="12"/>
        <v>1</v>
      </c>
      <c r="BR313">
        <f t="shared" si="13"/>
        <v>0</v>
      </c>
      <c r="BT313" t="s">
        <v>5525</v>
      </c>
      <c r="BV313">
        <v>34</v>
      </c>
      <c r="BX313">
        <v>0</v>
      </c>
      <c r="BY313" t="s">
        <v>6751</v>
      </c>
      <c r="CA313">
        <v>1</v>
      </c>
      <c r="CD313" s="3">
        <v>0.40902777777777777</v>
      </c>
      <c r="CE313" t="s">
        <v>257</v>
      </c>
      <c r="CF313" t="s">
        <v>6752</v>
      </c>
      <c r="CG313">
        <v>7</v>
      </c>
      <c r="CI313" t="s">
        <v>331</v>
      </c>
      <c r="CJ313">
        <v>0</v>
      </c>
      <c r="CK313" t="s">
        <v>6753</v>
      </c>
      <c r="CL313" s="4">
        <v>38414</v>
      </c>
      <c r="CM313" t="s">
        <v>6754</v>
      </c>
      <c r="CN313" t="s">
        <v>6755</v>
      </c>
      <c r="CO313">
        <v>34</v>
      </c>
      <c r="CP313" t="s">
        <v>268</v>
      </c>
      <c r="CQ313" t="s">
        <v>282</v>
      </c>
      <c r="CR313" t="s">
        <v>5525</v>
      </c>
      <c r="CU313" t="s">
        <v>5730</v>
      </c>
      <c r="CW313">
        <v>0</v>
      </c>
      <c r="CY313">
        <v>1</v>
      </c>
      <c r="CZ313" t="s">
        <v>553</v>
      </c>
      <c r="DA313">
        <v>0</v>
      </c>
      <c r="DB313">
        <v>11</v>
      </c>
      <c r="DC313" t="s">
        <v>1609</v>
      </c>
      <c r="DD313">
        <v>-25</v>
      </c>
      <c r="DF313" t="s">
        <v>5541</v>
      </c>
      <c r="DK313">
        <v>0</v>
      </c>
      <c r="DL313" s="4">
        <v>44470</v>
      </c>
      <c r="DM313">
        <v>20248</v>
      </c>
      <c r="DN313">
        <v>2021</v>
      </c>
      <c r="DO313">
        <v>0</v>
      </c>
      <c r="DQ313">
        <v>79809</v>
      </c>
      <c r="DR313">
        <v>149</v>
      </c>
      <c r="DU313" t="s">
        <v>257</v>
      </c>
      <c r="DV313" t="s">
        <v>274</v>
      </c>
      <c r="DX313">
        <v>17</v>
      </c>
      <c r="DY313" t="s">
        <v>275</v>
      </c>
      <c r="EE313">
        <v>0</v>
      </c>
      <c r="EF313" t="s">
        <v>6756</v>
      </c>
      <c r="EG313" t="s">
        <v>675</v>
      </c>
      <c r="EH313">
        <v>0</v>
      </c>
      <c r="EJ313" t="s">
        <v>454</v>
      </c>
      <c r="EK313" t="s">
        <v>1346</v>
      </c>
      <c r="EL313" t="s">
        <v>6757</v>
      </c>
      <c r="EM313" t="s">
        <v>6758</v>
      </c>
      <c r="EN313" t="s">
        <v>268</v>
      </c>
      <c r="EO313" t="s">
        <v>269</v>
      </c>
      <c r="EP313" t="s">
        <v>2793</v>
      </c>
      <c r="EQ313">
        <v>0</v>
      </c>
      <c r="ER313" t="s">
        <v>6759</v>
      </c>
      <c r="ET313" t="s">
        <v>6760</v>
      </c>
      <c r="EU313">
        <v>0</v>
      </c>
      <c r="EV313" t="s">
        <v>257</v>
      </c>
      <c r="EW313" t="s">
        <v>349</v>
      </c>
      <c r="EX313" t="s">
        <v>1177</v>
      </c>
      <c r="EY313" t="s">
        <v>492</v>
      </c>
      <c r="FB313" t="s">
        <v>2937</v>
      </c>
      <c r="FC313" t="s">
        <v>5555</v>
      </c>
      <c r="FE313">
        <v>1</v>
      </c>
      <c r="FF313">
        <v>12</v>
      </c>
      <c r="FJ313" t="s">
        <v>6761</v>
      </c>
      <c r="FL313">
        <v>0</v>
      </c>
      <c r="FN313">
        <v>0</v>
      </c>
      <c r="FQ313">
        <v>0</v>
      </c>
      <c r="FS313" t="s">
        <v>1177</v>
      </c>
      <c r="FT313" t="s">
        <v>1516</v>
      </c>
      <c r="FV313" t="s">
        <v>1374</v>
      </c>
      <c r="FW313" t="s">
        <v>431</v>
      </c>
      <c r="FY313">
        <v>0</v>
      </c>
      <c r="GA313">
        <v>17.34</v>
      </c>
      <c r="GB313">
        <v>-17</v>
      </c>
      <c r="GC313">
        <v>0</v>
      </c>
      <c r="GF313">
        <v>0</v>
      </c>
      <c r="GG313" t="s">
        <v>895</v>
      </c>
      <c r="GI313">
        <v>3.3</v>
      </c>
      <c r="GJ313">
        <v>0</v>
      </c>
      <c r="GK313">
        <v>0</v>
      </c>
      <c r="GM313" t="s">
        <v>6762</v>
      </c>
      <c r="GN313">
        <v>0</v>
      </c>
      <c r="GO313">
        <v>0</v>
      </c>
      <c r="GP313" t="s">
        <v>499</v>
      </c>
      <c r="GR313">
        <v>51</v>
      </c>
      <c r="HA313" t="s">
        <v>6763</v>
      </c>
      <c r="HC313" t="s">
        <v>313</v>
      </c>
      <c r="HD313" t="s">
        <v>313</v>
      </c>
      <c r="HE313" t="s">
        <v>600</v>
      </c>
      <c r="HF313">
        <v>0</v>
      </c>
      <c r="HG313">
        <v>12</v>
      </c>
      <c r="HH313">
        <v>17</v>
      </c>
      <c r="HI313" t="s">
        <v>275</v>
      </c>
      <c r="HL313" t="s">
        <v>2040</v>
      </c>
      <c r="HM313" t="s">
        <v>5541</v>
      </c>
      <c r="HO313" t="s">
        <v>6764</v>
      </c>
      <c r="HP313" t="s">
        <v>6765</v>
      </c>
      <c r="HQ313" t="s">
        <v>6766</v>
      </c>
      <c r="HR313" t="s">
        <v>6767</v>
      </c>
      <c r="HT313" t="s">
        <v>6768</v>
      </c>
      <c r="HW313">
        <v>-25</v>
      </c>
      <c r="HX313">
        <v>4060620</v>
      </c>
      <c r="HY313" t="s">
        <v>5541</v>
      </c>
      <c r="HZ313">
        <v>4060600</v>
      </c>
      <c r="IC313">
        <v>-0.5</v>
      </c>
      <c r="ID313">
        <v>1</v>
      </c>
      <c r="IM313">
        <v>140</v>
      </c>
      <c r="IO313" t="s">
        <v>5541</v>
      </c>
      <c r="IQ313" t="s">
        <v>5541</v>
      </c>
      <c r="IU313">
        <v>5</v>
      </c>
      <c r="IV313">
        <f>IF(AND(Table1[[#This Row],[R/P]]="P",Table1[[#This Row],[PaRes]]&lt;&gt;"SCRBL",Table1[[#This Row],[PaRes]]&lt;&gt;"RUN",Table1[[#This Row],[Penalty]]&lt;&gt;1),1,0)</f>
        <v>1</v>
      </c>
      <c r="IW313">
        <f>IF(AND(Table1[[#This Row],[Pass Play]]=1,Table1[[#This Row],[PaRes]]&lt;&gt;"SAC"),1,0)</f>
        <v>1</v>
      </c>
      <c r="IX313">
        <f>IF(Table1[[#This Row],[PaRes]]="COM",1,0)</f>
        <v>1</v>
      </c>
      <c r="IY313">
        <f>IF(Table1[[#This Row],[Pass Play]]=1,Table1[[#This Row],[Gn]],0)</f>
        <v>0</v>
      </c>
      <c r="IZ313">
        <f>IF(AND(Table1[[#This Row],[Pass Play]]=1,Table1[[#This Row],[EFF]]="Y"),1,0)</f>
        <v>0</v>
      </c>
      <c r="JA313">
        <f>IF(AND(Table1[[#This Row],[Pass Play]]=1,Table1[[#This Row],[EFF]]="Y"),Table1[[#This Row],[Gn]],0)</f>
        <v>0</v>
      </c>
      <c r="JB313">
        <f>IF(AND(Table1[[#This Row],[Pass Play]]=1,Table1[[#This Row],[Gn]]&gt;=15),1,0)</f>
        <v>0</v>
      </c>
      <c r="JC313">
        <f>IF(AND(Table1[[#This Row],[Pass Play]]=1,Table1[[#This Row],[Big Play Passes]]=1),Table1[[#This Row],[Gn]],0)</f>
        <v>0</v>
      </c>
      <c r="JD313">
        <f>IF(AND(OR(Table1[[#This Row],[R/P]]="R",Table1[[#This Row],[PaRes]]="SCRBL",Table1[[#This Row],[PaRes]]="RUN"),Table1[[#This Row],[Penalty]]&lt;&gt;1),1,0)</f>
        <v>0</v>
      </c>
      <c r="JE313">
        <f>IF(Table1[[#This Row],[Rush Attempts]]=1,Table1[[#This Row],[Gn]],0)</f>
        <v>0</v>
      </c>
      <c r="JF313">
        <f>IF(AND(Table1[[#This Row],[Rush Attempts]]=1,Table1[[#This Row],[EFF]]="Y"),1,0)</f>
        <v>0</v>
      </c>
      <c r="JG313">
        <f>IF(AND(Table1[[#This Row],[Rush Attempts]]=1,Table1[[#This Row],[EFF]]="Y"),Table1[[#This Row],[Gn]],0)</f>
        <v>0</v>
      </c>
      <c r="JH313">
        <f>IF(AND(Table1[[#This Row],[Rush Attempts]]=1,Table1[[#This Row],[Gn]]&gt;=10),1,0)</f>
        <v>0</v>
      </c>
      <c r="JI313">
        <f>IF(AND(Table1[[#This Row],[Rush Attempts]]=1,Table1[[#This Row],[Big Play Run]]=1),Table1[[#This Row],[Gn]],0)</f>
        <v>0</v>
      </c>
      <c r="JJ313">
        <f>IF(Table1[[#This Row],[PaRes]]="SAC",1,0)</f>
        <v>0</v>
      </c>
      <c r="JK313">
        <f>IF(Table1[[#This Row],[Sacks]]=1,Table1[[#This Row],[Gn]],0)</f>
        <v>0</v>
      </c>
      <c r="JL313">
        <f>IF(Table1[[#This Row],[PaRes]]="INT",1,0)</f>
        <v>0</v>
      </c>
      <c r="JM313">
        <f>IF(Table1[[#This Row],[pff_PENALTY]]&lt;&gt;"",1,0)</f>
        <v>0</v>
      </c>
      <c r="JN313">
        <f>Table1[[#This Row],[pff_PENYARDS]]</f>
        <v>0</v>
      </c>
      <c r="JO313">
        <f>IF(Table1[[#This Row],[S/End]]="TD",1,0)</f>
        <v>0</v>
      </c>
      <c r="JP313">
        <f>IF(OR(Table1[[#This Row],[S/End]]="FGGD"),1,0)</f>
        <v>0</v>
      </c>
      <c r="JQ313">
        <f>IF(OR(Table1[[#This Row],[S/End]]="FUM",Table1[[#This Row],[S/End]]="INT"),1,0)</f>
        <v>0</v>
      </c>
      <c r="JR313">
        <f>IF(AND(Table1[[#This Row],[Touchdown]]=1,Table1[[#This Row],[Pass Play]]=1),1,0)</f>
        <v>0</v>
      </c>
      <c r="JS313">
        <f t="shared" si="14"/>
        <v>0</v>
      </c>
      <c r="JT313">
        <f>IF(AND(OR(Table1[[#This Row],[Pass Play]]=1,Table1[[#This Row],[Rush Attempts]]=1),Table1[[#This Row],[Dn]]=3),1,0)</f>
        <v>0</v>
      </c>
      <c r="JU313">
        <f>IF(AND(Table1[[#This Row],[3rd down attempt]]=1,Table1[[#This Row],[EFF]]="Y"),1,0)</f>
        <v>0</v>
      </c>
      <c r="JV313">
        <f>IF(AND(Table1[[#This Row],[3rd down attempt]]=1,Table1[[#This Row],[Dist]]&gt;=7),1,0)</f>
        <v>0</v>
      </c>
      <c r="JW313">
        <f>IF(AND(OR(Table1[[#This Row],[Pass Play]]=1,Table1[[#This Row],[Rush Attempts]]=1),Table1[[#This Row],[Dn]]=4),1,0)</f>
        <v>0</v>
      </c>
      <c r="JX313">
        <f>IF(AND(Table1[[#This Row],[4th down attempt]]=1,Table1[[#This Row],[EFF]]="Y"),1,0)</f>
        <v>0</v>
      </c>
      <c r="JY313">
        <f>IF(AND(OR(Table1[[#This Row],[Pass Play]]=1,Table1[[#This Row],[Rush Attempts]]=1),Table1[[#This Row],[FPos]]&gt;=0,Table1[[#This Row],[FPos]]&lt;=20),1,0)</f>
        <v>0</v>
      </c>
      <c r="JZ313">
        <f>IF(AND(OR(Table1[[#This Row],[Pass Play]]=1,Table1[[#This Row],[Rush Attempts]]=1),Table1[[#This Row],[Dist]]&lt;=Table1[[#This Row],[Gn]]),1,0)</f>
        <v>0</v>
      </c>
      <c r="KA313">
        <f>IF(Table1[[#This Row],[S/End]]&lt;&gt;"",1,0)</f>
        <v>0</v>
      </c>
      <c r="KB313">
        <f>IF(Table1[[#This Row],[S/End]]="TD",1,0)</f>
        <v>0</v>
      </c>
      <c r="KC313">
        <f>IF(Table1[[#This Row],[S/End]]="FGGD",1,0)</f>
        <v>0</v>
      </c>
      <c r="KD313">
        <f>IF(AND(OR(Table1[[#This Row],[Pass Play]]=1,Table1[[#This Row],[Rush Attempts]]=1),Table1[[#This Row],[Gn]]&lt;0),1,0)</f>
        <v>0</v>
      </c>
      <c r="KE313" s="375">
        <f>IF(AND(Table1[[#This Row],[pff_DRVENDPSN]]=3,Table1[[#This Row],[pff_DRVENDEVENT]]="PUNT"),1,0)</f>
        <v>0</v>
      </c>
    </row>
    <row r="314" spans="1:291" hidden="1">
      <c r="A314">
        <v>62</v>
      </c>
      <c r="B314">
        <v>2105</v>
      </c>
      <c r="C314" t="s">
        <v>14479</v>
      </c>
      <c r="D314">
        <v>4</v>
      </c>
      <c r="E314">
        <v>2</v>
      </c>
      <c r="F314">
        <v>10</v>
      </c>
      <c r="G314">
        <v>7</v>
      </c>
      <c r="H314">
        <v>-25</v>
      </c>
      <c r="J314" t="s">
        <v>254</v>
      </c>
      <c r="K314" t="s">
        <v>2652</v>
      </c>
      <c r="L314" t="s">
        <v>2652</v>
      </c>
      <c r="M314" t="s">
        <v>5905</v>
      </c>
      <c r="N314" t="s">
        <v>1471</v>
      </c>
      <c r="P314" t="s">
        <v>5906</v>
      </c>
      <c r="W314" t="s">
        <v>257</v>
      </c>
      <c r="X314" t="s">
        <v>4306</v>
      </c>
      <c r="AE314" t="s">
        <v>635</v>
      </c>
      <c r="AF314" t="s">
        <v>1685</v>
      </c>
      <c r="AG314" t="s">
        <v>4306</v>
      </c>
      <c r="AH314" t="s">
        <v>257</v>
      </c>
      <c r="AJ314">
        <v>20</v>
      </c>
      <c r="AP314">
        <v>7</v>
      </c>
      <c r="BJ314" t="s">
        <v>257</v>
      </c>
      <c r="BQ314">
        <f t="shared" si="12"/>
        <v>0</v>
      </c>
      <c r="BR314">
        <f t="shared" si="13"/>
        <v>10</v>
      </c>
      <c r="BT314" t="s">
        <v>5525</v>
      </c>
      <c r="BV314">
        <v>34</v>
      </c>
      <c r="BX314">
        <v>0</v>
      </c>
      <c r="BY314" t="s">
        <v>6770</v>
      </c>
      <c r="CD314" s="3">
        <v>0.38125000000000003</v>
      </c>
      <c r="CF314" t="s">
        <v>6771</v>
      </c>
      <c r="CJ314">
        <v>0</v>
      </c>
      <c r="CK314" t="s">
        <v>6772</v>
      </c>
      <c r="CL314" s="4">
        <v>38414</v>
      </c>
      <c r="CM314" t="s">
        <v>6773</v>
      </c>
      <c r="CN314" t="s">
        <v>6774</v>
      </c>
      <c r="CO314">
        <v>34</v>
      </c>
      <c r="CQ314" t="s">
        <v>418</v>
      </c>
      <c r="CR314" t="s">
        <v>5525</v>
      </c>
      <c r="CU314" t="s">
        <v>6775</v>
      </c>
      <c r="CW314">
        <v>0</v>
      </c>
      <c r="CY314">
        <v>2</v>
      </c>
      <c r="CZ314" t="s">
        <v>553</v>
      </c>
      <c r="DA314">
        <v>0</v>
      </c>
      <c r="DB314">
        <v>11</v>
      </c>
      <c r="DC314" t="s">
        <v>1609</v>
      </c>
      <c r="DD314">
        <v>-25</v>
      </c>
      <c r="DF314" t="s">
        <v>5532</v>
      </c>
      <c r="DK314">
        <v>7</v>
      </c>
      <c r="DL314" s="4">
        <v>44470</v>
      </c>
      <c r="DM314">
        <v>20248</v>
      </c>
      <c r="DN314">
        <v>2021</v>
      </c>
      <c r="DO314">
        <v>0</v>
      </c>
      <c r="DQ314">
        <v>79809</v>
      </c>
      <c r="DR314">
        <v>150</v>
      </c>
      <c r="DU314" t="s">
        <v>257</v>
      </c>
      <c r="DV314" t="s">
        <v>274</v>
      </c>
      <c r="DX314">
        <v>17</v>
      </c>
      <c r="DY314" t="s">
        <v>275</v>
      </c>
      <c r="EE314">
        <v>0</v>
      </c>
      <c r="EF314" t="s">
        <v>6776</v>
      </c>
      <c r="EG314" t="s">
        <v>277</v>
      </c>
      <c r="EH314">
        <v>0</v>
      </c>
      <c r="EJ314" t="s">
        <v>2663</v>
      </c>
      <c r="EK314" t="s">
        <v>5916</v>
      </c>
      <c r="EL314" t="s">
        <v>6777</v>
      </c>
      <c r="EM314" t="s">
        <v>6778</v>
      </c>
      <c r="EN314" t="s">
        <v>6779</v>
      </c>
      <c r="EO314" t="s">
        <v>418</v>
      </c>
      <c r="EP314" t="s">
        <v>1109</v>
      </c>
      <c r="EQ314">
        <v>0</v>
      </c>
      <c r="ET314" t="s">
        <v>6780</v>
      </c>
      <c r="FE314">
        <v>0</v>
      </c>
      <c r="FF314">
        <v>7</v>
      </c>
      <c r="FG314" t="s">
        <v>621</v>
      </c>
      <c r="FH314" t="s">
        <v>309</v>
      </c>
      <c r="FI314" t="s">
        <v>310</v>
      </c>
      <c r="FJ314" t="s">
        <v>6781</v>
      </c>
      <c r="FL314">
        <v>0</v>
      </c>
      <c r="FN314">
        <v>0</v>
      </c>
      <c r="FQ314">
        <v>0</v>
      </c>
      <c r="FS314" t="s">
        <v>651</v>
      </c>
      <c r="FU314" t="s">
        <v>257</v>
      </c>
      <c r="FV314" t="s">
        <v>5983</v>
      </c>
      <c r="FW314" t="s">
        <v>1700</v>
      </c>
      <c r="FX314" t="s">
        <v>291</v>
      </c>
      <c r="FY314">
        <v>0</v>
      </c>
      <c r="GA314">
        <v>17.34</v>
      </c>
      <c r="GB314">
        <v>-17</v>
      </c>
      <c r="GC314">
        <v>0</v>
      </c>
      <c r="GE314" t="s">
        <v>355</v>
      </c>
      <c r="GF314">
        <v>0</v>
      </c>
      <c r="GJ314">
        <v>0</v>
      </c>
      <c r="GK314">
        <v>0</v>
      </c>
      <c r="GM314" t="s">
        <v>6782</v>
      </c>
      <c r="GO314">
        <v>1</v>
      </c>
      <c r="HA314" t="s">
        <v>5897</v>
      </c>
      <c r="HC314" t="s">
        <v>294</v>
      </c>
      <c r="HD314" t="s">
        <v>313</v>
      </c>
      <c r="HE314" t="s">
        <v>6783</v>
      </c>
      <c r="HF314">
        <v>0</v>
      </c>
      <c r="HG314">
        <v>20</v>
      </c>
      <c r="HH314">
        <v>17</v>
      </c>
      <c r="HI314" t="s">
        <v>275</v>
      </c>
      <c r="HL314">
        <v>3</v>
      </c>
      <c r="HW314">
        <v>-32</v>
      </c>
      <c r="HX314">
        <v>4060656</v>
      </c>
      <c r="HY314" t="s">
        <v>6784</v>
      </c>
      <c r="HZ314">
        <v>4060620</v>
      </c>
      <c r="IC314">
        <v>0</v>
      </c>
      <c r="ID314">
        <v>0</v>
      </c>
      <c r="IM314">
        <v>141</v>
      </c>
      <c r="IQ314" t="s">
        <v>5532</v>
      </c>
      <c r="IU314">
        <v>5</v>
      </c>
      <c r="IV314">
        <f>IF(AND(Table1[[#This Row],[R/P]]="P",Table1[[#This Row],[PaRes]]&lt;&gt;"SCRBL",Table1[[#This Row],[PaRes]]&lt;&gt;"RUN",Table1[[#This Row],[Penalty]]&lt;&gt;1),1,0)</f>
        <v>0</v>
      </c>
      <c r="IW314">
        <f>IF(AND(Table1[[#This Row],[Pass Play]]=1,Table1[[#This Row],[PaRes]]&lt;&gt;"SAC"),1,0)</f>
        <v>0</v>
      </c>
      <c r="IX314">
        <f>IF(Table1[[#This Row],[PaRes]]="COM",1,0)</f>
        <v>0</v>
      </c>
      <c r="IY314">
        <f>IF(Table1[[#This Row],[Pass Play]]=1,Table1[[#This Row],[Gn]],0)</f>
        <v>0</v>
      </c>
      <c r="IZ314">
        <f>IF(AND(Table1[[#This Row],[Pass Play]]=1,Table1[[#This Row],[EFF]]="Y"),1,0)</f>
        <v>0</v>
      </c>
      <c r="JA314">
        <f>IF(AND(Table1[[#This Row],[Pass Play]]=1,Table1[[#This Row],[EFF]]="Y"),Table1[[#This Row],[Gn]],0)</f>
        <v>0</v>
      </c>
      <c r="JB314">
        <f>IF(AND(Table1[[#This Row],[Pass Play]]=1,Table1[[#This Row],[Gn]]&gt;=15),1,0)</f>
        <v>0</v>
      </c>
      <c r="JC314">
        <f>IF(AND(Table1[[#This Row],[Pass Play]]=1,Table1[[#This Row],[Big Play Passes]]=1),Table1[[#This Row],[Gn]],0)</f>
        <v>0</v>
      </c>
      <c r="JD314">
        <f>IF(AND(OR(Table1[[#This Row],[R/P]]="R",Table1[[#This Row],[PaRes]]="SCRBL",Table1[[#This Row],[PaRes]]="RUN"),Table1[[#This Row],[Penalty]]&lt;&gt;1),1,0)</f>
        <v>1</v>
      </c>
      <c r="JE314">
        <f>IF(Table1[[#This Row],[Rush Attempts]]=1,Table1[[#This Row],[Gn]],0)</f>
        <v>7</v>
      </c>
      <c r="JF314">
        <f>IF(AND(Table1[[#This Row],[Rush Attempts]]=1,Table1[[#This Row],[EFF]]="Y"),1,0)</f>
        <v>1</v>
      </c>
      <c r="JG314">
        <f>IF(AND(Table1[[#This Row],[Rush Attempts]]=1,Table1[[#This Row],[EFF]]="Y"),Table1[[#This Row],[Gn]],0)</f>
        <v>7</v>
      </c>
      <c r="JH314">
        <f>IF(AND(Table1[[#This Row],[Rush Attempts]]=1,Table1[[#This Row],[Gn]]&gt;=10),1,0)</f>
        <v>0</v>
      </c>
      <c r="JI314">
        <f>IF(AND(Table1[[#This Row],[Rush Attempts]]=1,Table1[[#This Row],[Big Play Run]]=1),Table1[[#This Row],[Gn]],0)</f>
        <v>0</v>
      </c>
      <c r="JJ314">
        <f>IF(Table1[[#This Row],[PaRes]]="SAC",1,0)</f>
        <v>0</v>
      </c>
      <c r="JK314">
        <f>IF(Table1[[#This Row],[Sacks]]=1,Table1[[#This Row],[Gn]],0)</f>
        <v>0</v>
      </c>
      <c r="JL314">
        <f>IF(Table1[[#This Row],[PaRes]]="INT",1,0)</f>
        <v>0</v>
      </c>
      <c r="JM314">
        <f>IF(Table1[[#This Row],[pff_PENALTY]]&lt;&gt;"",1,0)</f>
        <v>0</v>
      </c>
      <c r="JN314">
        <f>Table1[[#This Row],[pff_PENYARDS]]</f>
        <v>0</v>
      </c>
      <c r="JO314">
        <f>IF(Table1[[#This Row],[S/End]]="TD",1,0)</f>
        <v>0</v>
      </c>
      <c r="JP314">
        <f>IF(OR(Table1[[#This Row],[S/End]]="FGGD"),1,0)</f>
        <v>0</v>
      </c>
      <c r="JQ314">
        <f>IF(OR(Table1[[#This Row],[S/End]]="FUM",Table1[[#This Row],[S/End]]="INT"),1,0)</f>
        <v>0</v>
      </c>
      <c r="JR314">
        <f>IF(AND(Table1[[#This Row],[Touchdown]]=1,Table1[[#This Row],[Pass Play]]=1),1,0)</f>
        <v>0</v>
      </c>
      <c r="JS314">
        <f t="shared" si="14"/>
        <v>0</v>
      </c>
      <c r="JT314">
        <f>IF(AND(OR(Table1[[#This Row],[Pass Play]]=1,Table1[[#This Row],[Rush Attempts]]=1),Table1[[#This Row],[Dn]]=3),1,0)</f>
        <v>0</v>
      </c>
      <c r="JU314">
        <f>IF(AND(Table1[[#This Row],[3rd down attempt]]=1,Table1[[#This Row],[EFF]]="Y"),1,0)</f>
        <v>0</v>
      </c>
      <c r="JV314">
        <f>IF(AND(Table1[[#This Row],[3rd down attempt]]=1,Table1[[#This Row],[Dist]]&gt;=7),1,0)</f>
        <v>0</v>
      </c>
      <c r="JW314">
        <f>IF(AND(OR(Table1[[#This Row],[Pass Play]]=1,Table1[[#This Row],[Rush Attempts]]=1),Table1[[#This Row],[Dn]]=4),1,0)</f>
        <v>0</v>
      </c>
      <c r="JX314">
        <f>IF(AND(Table1[[#This Row],[4th down attempt]]=1,Table1[[#This Row],[EFF]]="Y"),1,0)</f>
        <v>0</v>
      </c>
      <c r="JY314">
        <f>IF(AND(OR(Table1[[#This Row],[Pass Play]]=1,Table1[[#This Row],[Rush Attempts]]=1),Table1[[#This Row],[FPos]]&gt;=0,Table1[[#This Row],[FPos]]&lt;=20),1,0)</f>
        <v>0</v>
      </c>
      <c r="JZ314">
        <f>IF(AND(OR(Table1[[#This Row],[Pass Play]]=1,Table1[[#This Row],[Rush Attempts]]=1),Table1[[#This Row],[Dist]]&lt;=Table1[[#This Row],[Gn]]),1,0)</f>
        <v>0</v>
      </c>
      <c r="KA314">
        <f>IF(Table1[[#This Row],[S/End]]&lt;&gt;"",1,0)</f>
        <v>0</v>
      </c>
      <c r="KB314">
        <f>IF(Table1[[#This Row],[S/End]]="TD",1,0)</f>
        <v>0</v>
      </c>
      <c r="KC314">
        <f>IF(Table1[[#This Row],[S/End]]="FGGD",1,0)</f>
        <v>0</v>
      </c>
      <c r="KD314">
        <f>IF(AND(OR(Table1[[#This Row],[Pass Play]]=1,Table1[[#This Row],[Rush Attempts]]=1),Table1[[#This Row],[Gn]]&lt;0),1,0)</f>
        <v>0</v>
      </c>
      <c r="KE314" s="375">
        <f>IF(AND(Table1[[#This Row],[pff_DRVENDPSN]]=3,Table1[[#This Row],[pff_DRVENDEVENT]]="PUNT"),1,0)</f>
        <v>0</v>
      </c>
    </row>
    <row r="315" spans="1:291" hidden="1">
      <c r="A315">
        <v>63</v>
      </c>
      <c r="B315">
        <v>2105</v>
      </c>
      <c r="C315" t="s">
        <v>14479</v>
      </c>
      <c r="D315">
        <v>4</v>
      </c>
      <c r="E315">
        <v>3</v>
      </c>
      <c r="F315">
        <v>3</v>
      </c>
      <c r="G315">
        <v>9</v>
      </c>
      <c r="H315">
        <v>-32</v>
      </c>
      <c r="J315" t="s">
        <v>254</v>
      </c>
      <c r="K315">
        <v>22</v>
      </c>
      <c r="L315" t="s">
        <v>6786</v>
      </c>
      <c r="M315" t="s">
        <v>3338</v>
      </c>
      <c r="N315" t="s">
        <v>2135</v>
      </c>
      <c r="P315" t="s">
        <v>3338</v>
      </c>
      <c r="W315" t="s">
        <v>257</v>
      </c>
      <c r="X315" t="s">
        <v>6787</v>
      </c>
      <c r="AE315" t="s">
        <v>6788</v>
      </c>
      <c r="AF315" t="s">
        <v>6789</v>
      </c>
      <c r="AG315" t="s">
        <v>6787</v>
      </c>
      <c r="AH315" t="s">
        <v>257</v>
      </c>
      <c r="AJ315">
        <v>34</v>
      </c>
      <c r="AP315">
        <v>7</v>
      </c>
      <c r="AY315">
        <v>4</v>
      </c>
      <c r="BJ315" t="s">
        <v>257</v>
      </c>
      <c r="BQ315">
        <f t="shared" si="12"/>
        <v>0</v>
      </c>
      <c r="BR315">
        <f t="shared" si="13"/>
        <v>1</v>
      </c>
      <c r="BT315" t="s">
        <v>5525</v>
      </c>
      <c r="BV315">
        <v>34</v>
      </c>
      <c r="BX315">
        <v>0</v>
      </c>
      <c r="BY315" t="s">
        <v>6790</v>
      </c>
      <c r="CD315" s="3">
        <v>0.35416666666666669</v>
      </c>
      <c r="CF315" t="s">
        <v>6791</v>
      </c>
      <c r="CJ315">
        <v>0</v>
      </c>
      <c r="CK315" t="s">
        <v>6792</v>
      </c>
      <c r="CL315" s="4">
        <v>38414</v>
      </c>
      <c r="CM315" t="s">
        <v>6793</v>
      </c>
      <c r="CN315" t="s">
        <v>6794</v>
      </c>
      <c r="CO315">
        <v>34</v>
      </c>
      <c r="CP315" t="s">
        <v>6795</v>
      </c>
      <c r="CQ315" t="s">
        <v>269</v>
      </c>
      <c r="CR315" t="s">
        <v>5525</v>
      </c>
      <c r="CU315" t="s">
        <v>6796</v>
      </c>
      <c r="CW315">
        <v>0</v>
      </c>
      <c r="CY315">
        <v>3</v>
      </c>
      <c r="CZ315" t="s">
        <v>553</v>
      </c>
      <c r="DA315">
        <v>0</v>
      </c>
      <c r="DB315">
        <v>11</v>
      </c>
      <c r="DC315" t="s">
        <v>1609</v>
      </c>
      <c r="DD315">
        <v>-25</v>
      </c>
      <c r="DF315" t="s">
        <v>5541</v>
      </c>
      <c r="DK315">
        <v>9</v>
      </c>
      <c r="DL315" s="4">
        <v>44470</v>
      </c>
      <c r="DM315">
        <v>20248</v>
      </c>
      <c r="DN315">
        <v>2021</v>
      </c>
      <c r="DO315">
        <v>0</v>
      </c>
      <c r="DQ315">
        <v>79809</v>
      </c>
      <c r="DR315">
        <v>151</v>
      </c>
      <c r="DU315" t="s">
        <v>257</v>
      </c>
      <c r="DV315" t="s">
        <v>274</v>
      </c>
      <c r="DX315">
        <v>17</v>
      </c>
      <c r="DY315" t="s">
        <v>275</v>
      </c>
      <c r="EE315">
        <v>0</v>
      </c>
      <c r="EF315" t="s">
        <v>6321</v>
      </c>
      <c r="EG315" t="s">
        <v>1485</v>
      </c>
      <c r="EH315">
        <v>0</v>
      </c>
      <c r="EI315" t="s">
        <v>6797</v>
      </c>
      <c r="EJ315" t="s">
        <v>6322</v>
      </c>
      <c r="EK315" t="s">
        <v>6456</v>
      </c>
      <c r="EL315" t="s">
        <v>6798</v>
      </c>
      <c r="EM315" t="s">
        <v>6799</v>
      </c>
      <c r="EN315" t="s">
        <v>6800</v>
      </c>
      <c r="EO315" t="s">
        <v>282</v>
      </c>
      <c r="EP315" t="s">
        <v>3352</v>
      </c>
      <c r="EQ315">
        <v>0</v>
      </c>
      <c r="ET315" t="s">
        <v>6801</v>
      </c>
      <c r="FE315">
        <v>0</v>
      </c>
      <c r="FF315">
        <v>8</v>
      </c>
      <c r="FG315" t="s">
        <v>285</v>
      </c>
      <c r="FI315" t="s">
        <v>285</v>
      </c>
      <c r="FL315">
        <v>0</v>
      </c>
      <c r="FN315">
        <v>0</v>
      </c>
      <c r="FQ315">
        <v>0</v>
      </c>
      <c r="FS315" t="s">
        <v>287</v>
      </c>
      <c r="FU315" t="s">
        <v>257</v>
      </c>
      <c r="FV315" t="s">
        <v>6352</v>
      </c>
      <c r="FW315" t="s">
        <v>6802</v>
      </c>
      <c r="FY315">
        <v>0</v>
      </c>
      <c r="GA315">
        <v>17.34</v>
      </c>
      <c r="GB315">
        <v>-17</v>
      </c>
      <c r="GC315">
        <v>0</v>
      </c>
      <c r="GF315">
        <v>0</v>
      </c>
      <c r="GG315" t="s">
        <v>466</v>
      </c>
      <c r="GJ315">
        <v>0</v>
      </c>
      <c r="GK315">
        <v>0</v>
      </c>
      <c r="GM315" t="s">
        <v>6803</v>
      </c>
      <c r="GO315">
        <v>8</v>
      </c>
      <c r="HA315" t="s">
        <v>6804</v>
      </c>
      <c r="HC315" t="s">
        <v>313</v>
      </c>
      <c r="HD315" t="s">
        <v>313</v>
      </c>
      <c r="HE315" t="s">
        <v>1568</v>
      </c>
      <c r="HF315">
        <v>0</v>
      </c>
      <c r="HG315">
        <v>13</v>
      </c>
      <c r="HH315">
        <v>17</v>
      </c>
      <c r="HI315" t="s">
        <v>275</v>
      </c>
      <c r="HL315">
        <v>4</v>
      </c>
      <c r="HW315">
        <v>-41</v>
      </c>
      <c r="HX315">
        <v>4060683</v>
      </c>
      <c r="HY315" t="s">
        <v>2934</v>
      </c>
      <c r="HZ315">
        <v>4060656</v>
      </c>
      <c r="IC315">
        <v>0</v>
      </c>
      <c r="ID315">
        <v>0</v>
      </c>
      <c r="IM315">
        <v>142</v>
      </c>
      <c r="IQ315" t="s">
        <v>5541</v>
      </c>
      <c r="IR315" t="s">
        <v>5800</v>
      </c>
      <c r="IU315">
        <v>5</v>
      </c>
      <c r="IV315">
        <f>IF(AND(Table1[[#This Row],[R/P]]="P",Table1[[#This Row],[PaRes]]&lt;&gt;"SCRBL",Table1[[#This Row],[PaRes]]&lt;&gt;"RUN",Table1[[#This Row],[Penalty]]&lt;&gt;1),1,0)</f>
        <v>0</v>
      </c>
      <c r="IW315">
        <f>IF(AND(Table1[[#This Row],[Pass Play]]=1,Table1[[#This Row],[PaRes]]&lt;&gt;"SAC"),1,0)</f>
        <v>0</v>
      </c>
      <c r="IX315">
        <f>IF(Table1[[#This Row],[PaRes]]="COM",1,0)</f>
        <v>0</v>
      </c>
      <c r="IY315">
        <f>IF(Table1[[#This Row],[Pass Play]]=1,Table1[[#This Row],[Gn]],0)</f>
        <v>0</v>
      </c>
      <c r="IZ315">
        <f>IF(AND(Table1[[#This Row],[Pass Play]]=1,Table1[[#This Row],[EFF]]="Y"),1,0)</f>
        <v>0</v>
      </c>
      <c r="JA315">
        <f>IF(AND(Table1[[#This Row],[Pass Play]]=1,Table1[[#This Row],[EFF]]="Y"),Table1[[#This Row],[Gn]],0)</f>
        <v>0</v>
      </c>
      <c r="JB315">
        <f>IF(AND(Table1[[#This Row],[Pass Play]]=1,Table1[[#This Row],[Gn]]&gt;=15),1,0)</f>
        <v>0</v>
      </c>
      <c r="JC315">
        <f>IF(AND(Table1[[#This Row],[Pass Play]]=1,Table1[[#This Row],[Big Play Passes]]=1),Table1[[#This Row],[Gn]],0)</f>
        <v>0</v>
      </c>
      <c r="JD315">
        <f>IF(AND(OR(Table1[[#This Row],[R/P]]="R",Table1[[#This Row],[PaRes]]="SCRBL",Table1[[#This Row],[PaRes]]="RUN"),Table1[[#This Row],[Penalty]]&lt;&gt;1),1,0)</f>
        <v>1</v>
      </c>
      <c r="JE315">
        <f>IF(Table1[[#This Row],[Rush Attempts]]=1,Table1[[#This Row],[Gn]],0)</f>
        <v>9</v>
      </c>
      <c r="JF315">
        <f>IF(AND(Table1[[#This Row],[Rush Attempts]]=1,Table1[[#This Row],[EFF]]="Y"),1,0)</f>
        <v>1</v>
      </c>
      <c r="JG315">
        <f>IF(AND(Table1[[#This Row],[Rush Attempts]]=1,Table1[[#This Row],[EFF]]="Y"),Table1[[#This Row],[Gn]],0)</f>
        <v>9</v>
      </c>
      <c r="JH315">
        <f>IF(AND(Table1[[#This Row],[Rush Attempts]]=1,Table1[[#This Row],[Gn]]&gt;=10),1,0)</f>
        <v>0</v>
      </c>
      <c r="JI315">
        <f>IF(AND(Table1[[#This Row],[Rush Attempts]]=1,Table1[[#This Row],[Big Play Run]]=1),Table1[[#This Row],[Gn]],0)</f>
        <v>0</v>
      </c>
      <c r="JJ315">
        <f>IF(Table1[[#This Row],[PaRes]]="SAC",1,0)</f>
        <v>0</v>
      </c>
      <c r="JK315">
        <f>IF(Table1[[#This Row],[Sacks]]=1,Table1[[#This Row],[Gn]],0)</f>
        <v>0</v>
      </c>
      <c r="JL315">
        <f>IF(Table1[[#This Row],[PaRes]]="INT",1,0)</f>
        <v>0</v>
      </c>
      <c r="JM315">
        <f>IF(Table1[[#This Row],[pff_PENALTY]]&lt;&gt;"",1,0)</f>
        <v>0</v>
      </c>
      <c r="JN315">
        <f>Table1[[#This Row],[pff_PENYARDS]]</f>
        <v>0</v>
      </c>
      <c r="JO315">
        <f>IF(Table1[[#This Row],[S/End]]="TD",1,0)</f>
        <v>0</v>
      </c>
      <c r="JP315">
        <f>IF(OR(Table1[[#This Row],[S/End]]="FGGD"),1,0)</f>
        <v>0</v>
      </c>
      <c r="JQ315">
        <f>IF(OR(Table1[[#This Row],[S/End]]="FUM",Table1[[#This Row],[S/End]]="INT"),1,0)</f>
        <v>0</v>
      </c>
      <c r="JR315">
        <f>IF(AND(Table1[[#This Row],[Touchdown]]=1,Table1[[#This Row],[Pass Play]]=1),1,0)</f>
        <v>0</v>
      </c>
      <c r="JS315">
        <f t="shared" si="14"/>
        <v>0</v>
      </c>
      <c r="JT315">
        <f>IF(AND(OR(Table1[[#This Row],[Pass Play]]=1,Table1[[#This Row],[Rush Attempts]]=1),Table1[[#This Row],[Dn]]=3),1,0)</f>
        <v>1</v>
      </c>
      <c r="JU315">
        <f>IF(AND(Table1[[#This Row],[3rd down attempt]]=1,Table1[[#This Row],[EFF]]="Y"),1,0)</f>
        <v>1</v>
      </c>
      <c r="JV315">
        <f>IF(AND(Table1[[#This Row],[3rd down attempt]]=1,Table1[[#This Row],[Dist]]&gt;=7),1,0)</f>
        <v>0</v>
      </c>
      <c r="JW315">
        <f>IF(AND(OR(Table1[[#This Row],[Pass Play]]=1,Table1[[#This Row],[Rush Attempts]]=1),Table1[[#This Row],[Dn]]=4),1,0)</f>
        <v>0</v>
      </c>
      <c r="JX315">
        <f>IF(AND(Table1[[#This Row],[4th down attempt]]=1,Table1[[#This Row],[EFF]]="Y"),1,0)</f>
        <v>0</v>
      </c>
      <c r="JY315">
        <f>IF(AND(OR(Table1[[#This Row],[Pass Play]]=1,Table1[[#This Row],[Rush Attempts]]=1),Table1[[#This Row],[FPos]]&gt;=0,Table1[[#This Row],[FPos]]&lt;=20),1,0)</f>
        <v>0</v>
      </c>
      <c r="JZ315">
        <f>IF(AND(OR(Table1[[#This Row],[Pass Play]]=1,Table1[[#This Row],[Rush Attempts]]=1),Table1[[#This Row],[Dist]]&lt;=Table1[[#This Row],[Gn]]),1,0)</f>
        <v>1</v>
      </c>
      <c r="KA315">
        <f>IF(Table1[[#This Row],[S/End]]&lt;&gt;"",1,0)</f>
        <v>0</v>
      </c>
      <c r="KB315">
        <f>IF(Table1[[#This Row],[S/End]]="TD",1,0)</f>
        <v>0</v>
      </c>
      <c r="KC315">
        <f>IF(Table1[[#This Row],[S/End]]="FGGD",1,0)</f>
        <v>0</v>
      </c>
      <c r="KD315">
        <f>IF(AND(OR(Table1[[#This Row],[Pass Play]]=1,Table1[[#This Row],[Rush Attempts]]=1),Table1[[#This Row],[Gn]]&lt;0),1,0)</f>
        <v>0</v>
      </c>
      <c r="KE315" s="375">
        <f>IF(AND(Table1[[#This Row],[pff_DRVENDPSN]]=3,Table1[[#This Row],[pff_DRVENDEVENT]]="PUNT"),1,0)</f>
        <v>0</v>
      </c>
    </row>
    <row r="316" spans="1:291" hidden="1">
      <c r="A316">
        <v>64</v>
      </c>
      <c r="B316">
        <v>2105</v>
      </c>
      <c r="C316" t="s">
        <v>14479</v>
      </c>
      <c r="D316">
        <v>4</v>
      </c>
      <c r="E316">
        <v>1</v>
      </c>
      <c r="F316">
        <v>10</v>
      </c>
      <c r="G316">
        <v>-4</v>
      </c>
      <c r="H316">
        <v>-41</v>
      </c>
      <c r="J316" t="s">
        <v>298</v>
      </c>
      <c r="K316">
        <v>21</v>
      </c>
      <c r="L316" t="s">
        <v>6287</v>
      </c>
      <c r="M316" t="s">
        <v>6806</v>
      </c>
      <c r="N316" t="s">
        <v>440</v>
      </c>
      <c r="P316" t="s">
        <v>2462</v>
      </c>
      <c r="Q316" t="s">
        <v>6807</v>
      </c>
      <c r="T316" t="s">
        <v>872</v>
      </c>
      <c r="W316" t="s">
        <v>253</v>
      </c>
      <c r="X316" t="s">
        <v>6289</v>
      </c>
      <c r="Y316" t="s">
        <v>874</v>
      </c>
      <c r="Z316" t="s">
        <v>6290</v>
      </c>
      <c r="AB316" t="s">
        <v>876</v>
      </c>
      <c r="AC316" t="s">
        <v>1996</v>
      </c>
      <c r="AJ316">
        <v>4</v>
      </c>
      <c r="AK316" t="s">
        <v>327</v>
      </c>
      <c r="AP316">
        <v>7</v>
      </c>
      <c r="BJ316" t="s">
        <v>257</v>
      </c>
      <c r="BQ316">
        <f t="shared" si="12"/>
        <v>2</v>
      </c>
      <c r="BR316">
        <f t="shared" si="13"/>
        <v>0</v>
      </c>
      <c r="BT316" t="s">
        <v>5525</v>
      </c>
      <c r="BV316">
        <v>34</v>
      </c>
      <c r="BX316">
        <v>0</v>
      </c>
      <c r="BY316" t="s">
        <v>6808</v>
      </c>
      <c r="CA316">
        <v>1</v>
      </c>
      <c r="CD316" s="3">
        <v>0.3347222222222222</v>
      </c>
      <c r="CE316" t="s">
        <v>274</v>
      </c>
      <c r="CF316" t="s">
        <v>6809</v>
      </c>
      <c r="CG316">
        <v>9</v>
      </c>
      <c r="CI316" t="s">
        <v>331</v>
      </c>
      <c r="CJ316">
        <v>0</v>
      </c>
      <c r="CK316" t="s">
        <v>6810</v>
      </c>
      <c r="CL316" s="4">
        <v>38414</v>
      </c>
      <c r="CM316" t="s">
        <v>6811</v>
      </c>
      <c r="CN316" t="s">
        <v>6812</v>
      </c>
      <c r="CO316">
        <v>34</v>
      </c>
      <c r="CP316" t="s">
        <v>6813</v>
      </c>
      <c r="CQ316" t="s">
        <v>282</v>
      </c>
      <c r="CR316" t="s">
        <v>5525</v>
      </c>
      <c r="CU316" t="s">
        <v>6814</v>
      </c>
      <c r="CW316">
        <v>0</v>
      </c>
      <c r="CY316">
        <v>4</v>
      </c>
      <c r="CZ316" t="s">
        <v>553</v>
      </c>
      <c r="DA316">
        <v>0</v>
      </c>
      <c r="DB316">
        <v>11</v>
      </c>
      <c r="DC316" t="s">
        <v>1609</v>
      </c>
      <c r="DD316">
        <v>-25</v>
      </c>
      <c r="DF316" t="s">
        <v>5722</v>
      </c>
      <c r="DK316">
        <v>-4</v>
      </c>
      <c r="DL316" s="4">
        <v>44470</v>
      </c>
      <c r="DM316">
        <v>20248</v>
      </c>
      <c r="DN316">
        <v>2021</v>
      </c>
      <c r="DO316">
        <v>0</v>
      </c>
      <c r="DQ316">
        <v>79809</v>
      </c>
      <c r="DR316">
        <v>152</v>
      </c>
      <c r="DU316" t="s">
        <v>257</v>
      </c>
      <c r="DV316" t="s">
        <v>274</v>
      </c>
      <c r="DW316" t="s">
        <v>5626</v>
      </c>
      <c r="DX316">
        <v>17</v>
      </c>
      <c r="DY316" t="s">
        <v>275</v>
      </c>
      <c r="EA316" t="s">
        <v>5801</v>
      </c>
      <c r="EE316">
        <v>0</v>
      </c>
      <c r="EF316" t="s">
        <v>6296</v>
      </c>
      <c r="EG316" t="s">
        <v>383</v>
      </c>
      <c r="EH316">
        <v>1</v>
      </c>
      <c r="EJ316" t="s">
        <v>454</v>
      </c>
      <c r="EK316" t="s">
        <v>2889</v>
      </c>
      <c r="EL316" t="s">
        <v>6815</v>
      </c>
      <c r="EM316" t="s">
        <v>6816</v>
      </c>
      <c r="EN316" t="s">
        <v>1025</v>
      </c>
      <c r="EO316" t="s">
        <v>269</v>
      </c>
      <c r="EP316" t="s">
        <v>890</v>
      </c>
      <c r="EQ316">
        <v>0</v>
      </c>
      <c r="ER316" t="s">
        <v>6817</v>
      </c>
      <c r="ET316" t="s">
        <v>6818</v>
      </c>
      <c r="EU316">
        <v>-4</v>
      </c>
      <c r="EV316" t="s">
        <v>257</v>
      </c>
      <c r="EW316" t="s">
        <v>349</v>
      </c>
      <c r="EX316" t="s">
        <v>1251</v>
      </c>
      <c r="EY316" t="s">
        <v>898</v>
      </c>
      <c r="FB316" t="s">
        <v>2511</v>
      </c>
      <c r="FC316" t="s">
        <v>6819</v>
      </c>
      <c r="FE316">
        <v>1</v>
      </c>
      <c r="FF316">
        <v>8</v>
      </c>
      <c r="FK316" t="s">
        <v>6820</v>
      </c>
      <c r="FL316">
        <v>0</v>
      </c>
      <c r="FN316">
        <v>1</v>
      </c>
      <c r="FO316" t="s">
        <v>6821</v>
      </c>
      <c r="FP316" t="s">
        <v>4697</v>
      </c>
      <c r="FQ316">
        <v>0</v>
      </c>
      <c r="FS316" t="s">
        <v>1177</v>
      </c>
      <c r="FT316" t="s">
        <v>1516</v>
      </c>
      <c r="FU316" t="s">
        <v>257</v>
      </c>
      <c r="FV316" t="s">
        <v>1374</v>
      </c>
      <c r="FW316" t="s">
        <v>1721</v>
      </c>
      <c r="FY316">
        <v>0</v>
      </c>
      <c r="GA316">
        <v>17.34</v>
      </c>
      <c r="GB316">
        <v>-17</v>
      </c>
      <c r="GC316">
        <v>0</v>
      </c>
      <c r="GD316" t="s">
        <v>465</v>
      </c>
      <c r="GF316">
        <v>0</v>
      </c>
      <c r="GG316" t="s">
        <v>466</v>
      </c>
      <c r="GH316">
        <v>2.9</v>
      </c>
      <c r="GI316">
        <v>3.5</v>
      </c>
      <c r="GJ316">
        <v>1</v>
      </c>
      <c r="GK316">
        <v>0</v>
      </c>
      <c r="GM316" t="s">
        <v>6822</v>
      </c>
      <c r="GN316">
        <v>0</v>
      </c>
      <c r="GO316">
        <v>0</v>
      </c>
      <c r="GP316" t="s">
        <v>499</v>
      </c>
      <c r="GQ316" t="s">
        <v>1403</v>
      </c>
      <c r="GR316">
        <v>49</v>
      </c>
      <c r="HA316" t="s">
        <v>6823</v>
      </c>
      <c r="HC316" t="s">
        <v>294</v>
      </c>
      <c r="HD316" t="s">
        <v>313</v>
      </c>
      <c r="HE316" t="s">
        <v>4697</v>
      </c>
      <c r="HF316">
        <v>0</v>
      </c>
      <c r="HG316">
        <v>12</v>
      </c>
      <c r="HH316">
        <v>17</v>
      </c>
      <c r="HI316" t="s">
        <v>275</v>
      </c>
      <c r="HK316" t="s">
        <v>492</v>
      </c>
      <c r="HL316">
        <v>1</v>
      </c>
      <c r="HM316" t="s">
        <v>5722</v>
      </c>
      <c r="HO316" t="s">
        <v>6764</v>
      </c>
      <c r="HP316" t="s">
        <v>6824</v>
      </c>
      <c r="HQ316" t="s">
        <v>6308</v>
      </c>
      <c r="HR316" t="s">
        <v>6825</v>
      </c>
      <c r="HT316" t="s">
        <v>6310</v>
      </c>
      <c r="HW316">
        <v>-37</v>
      </c>
      <c r="HX316">
        <v>4060715</v>
      </c>
      <c r="HY316" t="s">
        <v>6826</v>
      </c>
      <c r="HZ316">
        <v>4060683</v>
      </c>
      <c r="IC316">
        <v>0</v>
      </c>
      <c r="ID316">
        <v>0</v>
      </c>
      <c r="IM316">
        <v>143</v>
      </c>
      <c r="IO316" t="s">
        <v>5722</v>
      </c>
      <c r="IQ316" t="s">
        <v>5722</v>
      </c>
      <c r="IU316">
        <v>5</v>
      </c>
      <c r="IV316">
        <f>IF(AND(Table1[[#This Row],[R/P]]="P",Table1[[#This Row],[PaRes]]&lt;&gt;"SCRBL",Table1[[#This Row],[PaRes]]&lt;&gt;"RUN",Table1[[#This Row],[Penalty]]&lt;&gt;1),1,0)</f>
        <v>1</v>
      </c>
      <c r="IW316">
        <f>IF(AND(Table1[[#This Row],[Pass Play]]=1,Table1[[#This Row],[PaRes]]&lt;&gt;"SAC"),1,0)</f>
        <v>1</v>
      </c>
      <c r="IX316">
        <f>IF(Table1[[#This Row],[PaRes]]="COM",1,0)</f>
        <v>1</v>
      </c>
      <c r="IY316">
        <f>IF(Table1[[#This Row],[Pass Play]]=1,Table1[[#This Row],[Gn]],0)</f>
        <v>-4</v>
      </c>
      <c r="IZ316">
        <f>IF(AND(Table1[[#This Row],[Pass Play]]=1,Table1[[#This Row],[EFF]]="Y"),1,0)</f>
        <v>0</v>
      </c>
      <c r="JA316">
        <f>IF(AND(Table1[[#This Row],[Pass Play]]=1,Table1[[#This Row],[EFF]]="Y"),Table1[[#This Row],[Gn]],0)</f>
        <v>0</v>
      </c>
      <c r="JB316">
        <f>IF(AND(Table1[[#This Row],[Pass Play]]=1,Table1[[#This Row],[Gn]]&gt;=15),1,0)</f>
        <v>0</v>
      </c>
      <c r="JC316">
        <f>IF(AND(Table1[[#This Row],[Pass Play]]=1,Table1[[#This Row],[Big Play Passes]]=1),Table1[[#This Row],[Gn]],0)</f>
        <v>0</v>
      </c>
      <c r="JD316">
        <f>IF(AND(OR(Table1[[#This Row],[R/P]]="R",Table1[[#This Row],[PaRes]]="SCRBL",Table1[[#This Row],[PaRes]]="RUN"),Table1[[#This Row],[Penalty]]&lt;&gt;1),1,0)</f>
        <v>0</v>
      </c>
      <c r="JE316">
        <f>IF(Table1[[#This Row],[Rush Attempts]]=1,Table1[[#This Row],[Gn]],0)</f>
        <v>0</v>
      </c>
      <c r="JF316">
        <f>IF(AND(Table1[[#This Row],[Rush Attempts]]=1,Table1[[#This Row],[EFF]]="Y"),1,0)</f>
        <v>0</v>
      </c>
      <c r="JG316">
        <f>IF(AND(Table1[[#This Row],[Rush Attempts]]=1,Table1[[#This Row],[EFF]]="Y"),Table1[[#This Row],[Gn]],0)</f>
        <v>0</v>
      </c>
      <c r="JH316">
        <f>IF(AND(Table1[[#This Row],[Rush Attempts]]=1,Table1[[#This Row],[Gn]]&gt;=10),1,0)</f>
        <v>0</v>
      </c>
      <c r="JI316">
        <f>IF(AND(Table1[[#This Row],[Rush Attempts]]=1,Table1[[#This Row],[Big Play Run]]=1),Table1[[#This Row],[Gn]],0)</f>
        <v>0</v>
      </c>
      <c r="JJ316">
        <f>IF(Table1[[#This Row],[PaRes]]="SAC",1,0)</f>
        <v>0</v>
      </c>
      <c r="JK316">
        <f>IF(Table1[[#This Row],[Sacks]]=1,Table1[[#This Row],[Gn]],0)</f>
        <v>0</v>
      </c>
      <c r="JL316">
        <f>IF(Table1[[#This Row],[PaRes]]="INT",1,0)</f>
        <v>0</v>
      </c>
      <c r="JM316">
        <f>IF(Table1[[#This Row],[pff_PENALTY]]&lt;&gt;"",1,0)</f>
        <v>0</v>
      </c>
      <c r="JN316">
        <f>Table1[[#This Row],[pff_PENYARDS]]</f>
        <v>0</v>
      </c>
      <c r="JO316">
        <f>IF(Table1[[#This Row],[S/End]]="TD",1,0)</f>
        <v>0</v>
      </c>
      <c r="JP316">
        <f>IF(OR(Table1[[#This Row],[S/End]]="FGGD"),1,0)</f>
        <v>0</v>
      </c>
      <c r="JQ316">
        <f>IF(OR(Table1[[#This Row],[S/End]]="FUM",Table1[[#This Row],[S/End]]="INT"),1,0)</f>
        <v>0</v>
      </c>
      <c r="JR316">
        <f>IF(AND(Table1[[#This Row],[Touchdown]]=1,Table1[[#This Row],[Pass Play]]=1),1,0)</f>
        <v>0</v>
      </c>
      <c r="JS316">
        <f t="shared" si="14"/>
        <v>0</v>
      </c>
      <c r="JT316">
        <f>IF(AND(OR(Table1[[#This Row],[Pass Play]]=1,Table1[[#This Row],[Rush Attempts]]=1),Table1[[#This Row],[Dn]]=3),1,0)</f>
        <v>0</v>
      </c>
      <c r="JU316">
        <f>IF(AND(Table1[[#This Row],[3rd down attempt]]=1,Table1[[#This Row],[EFF]]="Y"),1,0)</f>
        <v>0</v>
      </c>
      <c r="JV316">
        <f>IF(AND(Table1[[#This Row],[3rd down attempt]]=1,Table1[[#This Row],[Dist]]&gt;=7),1,0)</f>
        <v>0</v>
      </c>
      <c r="JW316">
        <f>IF(AND(OR(Table1[[#This Row],[Pass Play]]=1,Table1[[#This Row],[Rush Attempts]]=1),Table1[[#This Row],[Dn]]=4),1,0)</f>
        <v>0</v>
      </c>
      <c r="JX316">
        <f>IF(AND(Table1[[#This Row],[4th down attempt]]=1,Table1[[#This Row],[EFF]]="Y"),1,0)</f>
        <v>0</v>
      </c>
      <c r="JY316">
        <f>IF(AND(OR(Table1[[#This Row],[Pass Play]]=1,Table1[[#This Row],[Rush Attempts]]=1),Table1[[#This Row],[FPos]]&gt;=0,Table1[[#This Row],[FPos]]&lt;=20),1,0)</f>
        <v>0</v>
      </c>
      <c r="JZ316">
        <f>IF(AND(OR(Table1[[#This Row],[Pass Play]]=1,Table1[[#This Row],[Rush Attempts]]=1),Table1[[#This Row],[Dist]]&lt;=Table1[[#This Row],[Gn]]),1,0)</f>
        <v>0</v>
      </c>
      <c r="KA316">
        <f>IF(Table1[[#This Row],[S/End]]&lt;&gt;"",1,0)</f>
        <v>0</v>
      </c>
      <c r="KB316">
        <f>IF(Table1[[#This Row],[S/End]]="TD",1,0)</f>
        <v>0</v>
      </c>
      <c r="KC316">
        <f>IF(Table1[[#This Row],[S/End]]="FGGD",1,0)</f>
        <v>0</v>
      </c>
      <c r="KD316">
        <f>IF(AND(OR(Table1[[#This Row],[Pass Play]]=1,Table1[[#This Row],[Rush Attempts]]=1),Table1[[#This Row],[Gn]]&lt;0),1,0)</f>
        <v>1</v>
      </c>
      <c r="KE316" s="375">
        <f>IF(AND(Table1[[#This Row],[pff_DRVENDPSN]]=3,Table1[[#This Row],[pff_DRVENDEVENT]]="PUNT"),1,0)</f>
        <v>0</v>
      </c>
    </row>
    <row r="317" spans="1:291" hidden="1">
      <c r="A317">
        <v>65</v>
      </c>
      <c r="B317">
        <v>2105</v>
      </c>
      <c r="C317" t="s">
        <v>14479</v>
      </c>
      <c r="D317">
        <v>4</v>
      </c>
      <c r="E317">
        <v>2</v>
      </c>
      <c r="F317">
        <v>14</v>
      </c>
      <c r="G317">
        <v>13</v>
      </c>
      <c r="H317">
        <v>-37</v>
      </c>
      <c r="J317" t="s">
        <v>254</v>
      </c>
      <c r="K317">
        <v>11</v>
      </c>
      <c r="L317" t="s">
        <v>471</v>
      </c>
      <c r="M317" t="s">
        <v>6828</v>
      </c>
      <c r="N317" t="s">
        <v>319</v>
      </c>
      <c r="P317" t="s">
        <v>6829</v>
      </c>
      <c r="T317" t="s">
        <v>6830</v>
      </c>
      <c r="W317" t="s">
        <v>253</v>
      </c>
      <c r="X317" t="s">
        <v>5543</v>
      </c>
      <c r="Y317" t="s">
        <v>4639</v>
      </c>
      <c r="Z317" t="s">
        <v>5544</v>
      </c>
      <c r="AB317" t="s">
        <v>325</v>
      </c>
      <c r="AC317" t="s">
        <v>326</v>
      </c>
      <c r="AJ317">
        <v>22</v>
      </c>
      <c r="AK317" t="s">
        <v>327</v>
      </c>
      <c r="AP317">
        <v>7</v>
      </c>
      <c r="BJ317" t="s">
        <v>257</v>
      </c>
      <c r="BQ317">
        <f t="shared" si="12"/>
        <v>3</v>
      </c>
      <c r="BR317">
        <f t="shared" si="13"/>
        <v>0</v>
      </c>
      <c r="BT317" t="s">
        <v>5525</v>
      </c>
      <c r="BV317">
        <v>34</v>
      </c>
      <c r="BX317">
        <v>0</v>
      </c>
      <c r="BY317" t="s">
        <v>6831</v>
      </c>
      <c r="CA317">
        <v>1</v>
      </c>
      <c r="CD317" s="3">
        <v>0.30486111111111108</v>
      </c>
      <c r="CE317" t="s">
        <v>257</v>
      </c>
      <c r="CF317" t="s">
        <v>6832</v>
      </c>
      <c r="CG317">
        <v>8</v>
      </c>
      <c r="CI317" t="s">
        <v>331</v>
      </c>
      <c r="CJ317">
        <v>0</v>
      </c>
      <c r="CK317" t="s">
        <v>6833</v>
      </c>
      <c r="CL317" s="4">
        <v>38414</v>
      </c>
      <c r="CM317" t="s">
        <v>6834</v>
      </c>
      <c r="CN317" t="s">
        <v>6835</v>
      </c>
      <c r="CO317">
        <v>34</v>
      </c>
      <c r="CQ317" t="s">
        <v>269</v>
      </c>
      <c r="CR317" t="s">
        <v>5525</v>
      </c>
      <c r="CU317" t="s">
        <v>6836</v>
      </c>
      <c r="CW317">
        <v>0</v>
      </c>
      <c r="CY317">
        <v>5</v>
      </c>
      <c r="CZ317" t="s">
        <v>553</v>
      </c>
      <c r="DA317">
        <v>0</v>
      </c>
      <c r="DB317">
        <v>11</v>
      </c>
      <c r="DC317" t="s">
        <v>1609</v>
      </c>
      <c r="DD317">
        <v>-25</v>
      </c>
      <c r="DF317" t="s">
        <v>5800</v>
      </c>
      <c r="DK317">
        <v>13</v>
      </c>
      <c r="DL317" s="4">
        <v>44470</v>
      </c>
      <c r="DM317">
        <v>20248</v>
      </c>
      <c r="DN317">
        <v>2021</v>
      </c>
      <c r="DO317">
        <v>0</v>
      </c>
      <c r="DQ317">
        <v>79809</v>
      </c>
      <c r="DR317">
        <v>153</v>
      </c>
      <c r="DU317" t="s">
        <v>257</v>
      </c>
      <c r="DV317" t="s">
        <v>274</v>
      </c>
      <c r="DX317">
        <v>17</v>
      </c>
      <c r="DY317" t="s">
        <v>275</v>
      </c>
      <c r="EC317" t="s">
        <v>5722</v>
      </c>
      <c r="EE317">
        <v>0</v>
      </c>
      <c r="EF317" t="s">
        <v>6837</v>
      </c>
      <c r="EG317" t="s">
        <v>338</v>
      </c>
      <c r="EH317">
        <v>0</v>
      </c>
      <c r="EI317" t="s">
        <v>6838</v>
      </c>
      <c r="EJ317" t="s">
        <v>340</v>
      </c>
      <c r="EK317" t="s">
        <v>3736</v>
      </c>
      <c r="EL317" t="s">
        <v>6839</v>
      </c>
      <c r="EM317" t="s">
        <v>6840</v>
      </c>
      <c r="EN317" t="s">
        <v>1005</v>
      </c>
      <c r="EO317" t="s">
        <v>282</v>
      </c>
      <c r="EP317" t="s">
        <v>388</v>
      </c>
      <c r="EQ317">
        <v>0</v>
      </c>
      <c r="ER317" t="s">
        <v>491</v>
      </c>
      <c r="ET317" t="s">
        <v>6841</v>
      </c>
      <c r="EU317">
        <v>3</v>
      </c>
      <c r="EV317" t="s">
        <v>348</v>
      </c>
      <c r="EW317" t="s">
        <v>349</v>
      </c>
      <c r="EX317" t="s">
        <v>4383</v>
      </c>
      <c r="EY317" t="s">
        <v>492</v>
      </c>
      <c r="FB317" t="s">
        <v>499</v>
      </c>
      <c r="FC317" t="s">
        <v>6819</v>
      </c>
      <c r="FE317">
        <v>0</v>
      </c>
      <c r="FF317">
        <v>5</v>
      </c>
      <c r="FJ317" t="s">
        <v>6842</v>
      </c>
      <c r="FL317">
        <v>0</v>
      </c>
      <c r="FN317">
        <v>0</v>
      </c>
      <c r="FQ317">
        <v>0</v>
      </c>
      <c r="FS317" t="s">
        <v>354</v>
      </c>
      <c r="FY317">
        <v>0</v>
      </c>
      <c r="GA317">
        <v>17.34</v>
      </c>
      <c r="GB317">
        <v>-17</v>
      </c>
      <c r="GC317">
        <v>0</v>
      </c>
      <c r="GD317" t="s">
        <v>6843</v>
      </c>
      <c r="GE317" t="s">
        <v>355</v>
      </c>
      <c r="GF317">
        <v>1</v>
      </c>
      <c r="GI317">
        <v>2.8</v>
      </c>
      <c r="GJ317">
        <v>0</v>
      </c>
      <c r="GK317">
        <v>0</v>
      </c>
      <c r="GM317" t="s">
        <v>6844</v>
      </c>
      <c r="GN317">
        <v>10</v>
      </c>
      <c r="GO317">
        <v>5</v>
      </c>
      <c r="GP317">
        <v>4</v>
      </c>
      <c r="GR317">
        <v>29</v>
      </c>
      <c r="HA317" t="s">
        <v>6845</v>
      </c>
      <c r="HB317" t="s">
        <v>5800</v>
      </c>
      <c r="HC317" t="s">
        <v>313</v>
      </c>
      <c r="HD317" t="s">
        <v>313</v>
      </c>
      <c r="HE317" t="s">
        <v>5800</v>
      </c>
      <c r="HF317">
        <v>0</v>
      </c>
      <c r="HG317">
        <v>11</v>
      </c>
      <c r="HH317">
        <v>17</v>
      </c>
      <c r="HI317" t="s">
        <v>275</v>
      </c>
      <c r="HL317" t="s">
        <v>2040</v>
      </c>
      <c r="HM317" t="s">
        <v>5800</v>
      </c>
      <c r="HO317" t="s">
        <v>6764</v>
      </c>
      <c r="HP317" t="s">
        <v>6846</v>
      </c>
      <c r="HQ317" t="s">
        <v>6847</v>
      </c>
      <c r="HR317" t="s">
        <v>6848</v>
      </c>
      <c r="HT317" t="s">
        <v>6849</v>
      </c>
      <c r="HW317">
        <v>50</v>
      </c>
      <c r="HX317">
        <v>4060750</v>
      </c>
      <c r="HY317" t="s">
        <v>492</v>
      </c>
      <c r="HZ317">
        <v>4060715</v>
      </c>
      <c r="IC317">
        <v>0</v>
      </c>
      <c r="ID317">
        <v>0</v>
      </c>
      <c r="IM317">
        <v>144</v>
      </c>
      <c r="IQ317" t="s">
        <v>5722</v>
      </c>
      <c r="IU317">
        <v>5</v>
      </c>
      <c r="IV317">
        <f>IF(AND(Table1[[#This Row],[R/P]]="P",Table1[[#This Row],[PaRes]]&lt;&gt;"SCRBL",Table1[[#This Row],[PaRes]]&lt;&gt;"RUN",Table1[[#This Row],[Penalty]]&lt;&gt;1),1,0)</f>
        <v>1</v>
      </c>
      <c r="IW317">
        <f>IF(AND(Table1[[#This Row],[Pass Play]]=1,Table1[[#This Row],[PaRes]]&lt;&gt;"SAC"),1,0)</f>
        <v>1</v>
      </c>
      <c r="IX317">
        <f>IF(Table1[[#This Row],[PaRes]]="COM",1,0)</f>
        <v>1</v>
      </c>
      <c r="IY317">
        <f>IF(Table1[[#This Row],[Pass Play]]=1,Table1[[#This Row],[Gn]],0)</f>
        <v>13</v>
      </c>
      <c r="IZ317">
        <f>IF(AND(Table1[[#This Row],[Pass Play]]=1,Table1[[#This Row],[EFF]]="Y"),1,0)</f>
        <v>1</v>
      </c>
      <c r="JA317">
        <f>IF(AND(Table1[[#This Row],[Pass Play]]=1,Table1[[#This Row],[EFF]]="Y"),Table1[[#This Row],[Gn]],0)</f>
        <v>13</v>
      </c>
      <c r="JB317">
        <f>IF(AND(Table1[[#This Row],[Pass Play]]=1,Table1[[#This Row],[Gn]]&gt;=15),1,0)</f>
        <v>0</v>
      </c>
      <c r="JC317">
        <f>IF(AND(Table1[[#This Row],[Pass Play]]=1,Table1[[#This Row],[Big Play Passes]]=1),Table1[[#This Row],[Gn]],0)</f>
        <v>0</v>
      </c>
      <c r="JD317">
        <f>IF(AND(OR(Table1[[#This Row],[R/P]]="R",Table1[[#This Row],[PaRes]]="SCRBL",Table1[[#This Row],[PaRes]]="RUN"),Table1[[#This Row],[Penalty]]&lt;&gt;1),1,0)</f>
        <v>0</v>
      </c>
      <c r="JE317">
        <f>IF(Table1[[#This Row],[Rush Attempts]]=1,Table1[[#This Row],[Gn]],0)</f>
        <v>0</v>
      </c>
      <c r="JF317">
        <f>IF(AND(Table1[[#This Row],[Rush Attempts]]=1,Table1[[#This Row],[EFF]]="Y"),1,0)</f>
        <v>0</v>
      </c>
      <c r="JG317">
        <f>IF(AND(Table1[[#This Row],[Rush Attempts]]=1,Table1[[#This Row],[EFF]]="Y"),Table1[[#This Row],[Gn]],0)</f>
        <v>0</v>
      </c>
      <c r="JH317">
        <f>IF(AND(Table1[[#This Row],[Rush Attempts]]=1,Table1[[#This Row],[Gn]]&gt;=10),1,0)</f>
        <v>0</v>
      </c>
      <c r="JI317">
        <f>IF(AND(Table1[[#This Row],[Rush Attempts]]=1,Table1[[#This Row],[Big Play Run]]=1),Table1[[#This Row],[Gn]],0)</f>
        <v>0</v>
      </c>
      <c r="JJ317">
        <f>IF(Table1[[#This Row],[PaRes]]="SAC",1,0)</f>
        <v>0</v>
      </c>
      <c r="JK317">
        <f>IF(Table1[[#This Row],[Sacks]]=1,Table1[[#This Row],[Gn]],0)</f>
        <v>0</v>
      </c>
      <c r="JL317">
        <f>IF(Table1[[#This Row],[PaRes]]="INT",1,0)</f>
        <v>0</v>
      </c>
      <c r="JM317">
        <f>IF(Table1[[#This Row],[pff_PENALTY]]&lt;&gt;"",1,0)</f>
        <v>0</v>
      </c>
      <c r="JN317">
        <f>Table1[[#This Row],[pff_PENYARDS]]</f>
        <v>0</v>
      </c>
      <c r="JO317">
        <f>IF(Table1[[#This Row],[S/End]]="TD",1,0)</f>
        <v>0</v>
      </c>
      <c r="JP317">
        <f>IF(OR(Table1[[#This Row],[S/End]]="FGGD"),1,0)</f>
        <v>0</v>
      </c>
      <c r="JQ317">
        <f>IF(OR(Table1[[#This Row],[S/End]]="FUM",Table1[[#This Row],[S/End]]="INT"),1,0)</f>
        <v>0</v>
      </c>
      <c r="JR317">
        <f>IF(AND(Table1[[#This Row],[Touchdown]]=1,Table1[[#This Row],[Pass Play]]=1),1,0)</f>
        <v>0</v>
      </c>
      <c r="JS317">
        <f t="shared" si="14"/>
        <v>0</v>
      </c>
      <c r="JT317">
        <f>IF(AND(OR(Table1[[#This Row],[Pass Play]]=1,Table1[[#This Row],[Rush Attempts]]=1),Table1[[#This Row],[Dn]]=3),1,0)</f>
        <v>0</v>
      </c>
      <c r="JU317">
        <f>IF(AND(Table1[[#This Row],[3rd down attempt]]=1,Table1[[#This Row],[EFF]]="Y"),1,0)</f>
        <v>0</v>
      </c>
      <c r="JV317">
        <f>IF(AND(Table1[[#This Row],[3rd down attempt]]=1,Table1[[#This Row],[Dist]]&gt;=7),1,0)</f>
        <v>0</v>
      </c>
      <c r="JW317">
        <f>IF(AND(OR(Table1[[#This Row],[Pass Play]]=1,Table1[[#This Row],[Rush Attempts]]=1),Table1[[#This Row],[Dn]]=4),1,0)</f>
        <v>0</v>
      </c>
      <c r="JX317">
        <f>IF(AND(Table1[[#This Row],[4th down attempt]]=1,Table1[[#This Row],[EFF]]="Y"),1,0)</f>
        <v>0</v>
      </c>
      <c r="JY317">
        <f>IF(AND(OR(Table1[[#This Row],[Pass Play]]=1,Table1[[#This Row],[Rush Attempts]]=1),Table1[[#This Row],[FPos]]&gt;=0,Table1[[#This Row],[FPos]]&lt;=20),1,0)</f>
        <v>0</v>
      </c>
      <c r="JZ317">
        <f>IF(AND(OR(Table1[[#This Row],[Pass Play]]=1,Table1[[#This Row],[Rush Attempts]]=1),Table1[[#This Row],[Dist]]&lt;=Table1[[#This Row],[Gn]]),1,0)</f>
        <v>0</v>
      </c>
      <c r="KA317">
        <f>IF(Table1[[#This Row],[S/End]]&lt;&gt;"",1,0)</f>
        <v>0</v>
      </c>
      <c r="KB317">
        <f>IF(Table1[[#This Row],[S/End]]="TD",1,0)</f>
        <v>0</v>
      </c>
      <c r="KC317">
        <f>IF(Table1[[#This Row],[S/End]]="FGGD",1,0)</f>
        <v>0</v>
      </c>
      <c r="KD317">
        <f>IF(AND(OR(Table1[[#This Row],[Pass Play]]=1,Table1[[#This Row],[Rush Attempts]]=1),Table1[[#This Row],[Gn]]&lt;0),1,0)</f>
        <v>0</v>
      </c>
      <c r="KE317" s="375">
        <f>IF(AND(Table1[[#This Row],[pff_DRVENDPSN]]=3,Table1[[#This Row],[pff_DRVENDEVENT]]="PUNT"),1,0)</f>
        <v>0</v>
      </c>
    </row>
    <row r="318" spans="1:291" hidden="1">
      <c r="A318">
        <v>66</v>
      </c>
      <c r="B318">
        <v>2105</v>
      </c>
      <c r="C318" t="s">
        <v>14479</v>
      </c>
      <c r="D318">
        <v>4</v>
      </c>
      <c r="E318">
        <v>3</v>
      </c>
      <c r="F318">
        <v>1</v>
      </c>
      <c r="G318">
        <v>0</v>
      </c>
      <c r="H318">
        <v>50</v>
      </c>
      <c r="J318" t="s">
        <v>298</v>
      </c>
      <c r="K318">
        <v>11</v>
      </c>
      <c r="L318">
        <v>11</v>
      </c>
      <c r="M318" t="s">
        <v>5684</v>
      </c>
      <c r="N318" t="s">
        <v>1095</v>
      </c>
      <c r="P318" t="s">
        <v>1096</v>
      </c>
      <c r="W318" t="s">
        <v>257</v>
      </c>
      <c r="X318" t="s">
        <v>6851</v>
      </c>
      <c r="AE318" t="s">
        <v>807</v>
      </c>
      <c r="AF318" t="s">
        <v>808</v>
      </c>
      <c r="AG318" t="s">
        <v>6851</v>
      </c>
      <c r="AH318" t="s">
        <v>274</v>
      </c>
      <c r="AJ318">
        <v>22</v>
      </c>
      <c r="AP318">
        <v>7</v>
      </c>
      <c r="AU318" t="s">
        <v>254</v>
      </c>
      <c r="AY318">
        <v>3</v>
      </c>
      <c r="BJ318" t="s">
        <v>257</v>
      </c>
      <c r="BQ318">
        <f t="shared" si="12"/>
        <v>0</v>
      </c>
      <c r="BR318">
        <f t="shared" si="13"/>
        <v>5</v>
      </c>
      <c r="BT318" t="s">
        <v>5525</v>
      </c>
      <c r="BV318">
        <v>34</v>
      </c>
      <c r="BX318">
        <v>0</v>
      </c>
      <c r="BY318" t="s">
        <v>6852</v>
      </c>
      <c r="CD318" s="3">
        <v>0.29097222222222224</v>
      </c>
      <c r="CF318" t="s">
        <v>6853</v>
      </c>
      <c r="CJ318">
        <v>0</v>
      </c>
      <c r="CK318" t="s">
        <v>6854</v>
      </c>
      <c r="CL318" s="4">
        <v>38414</v>
      </c>
      <c r="CM318" t="s">
        <v>6855</v>
      </c>
      <c r="CN318" t="s">
        <v>6856</v>
      </c>
      <c r="CO318">
        <v>34</v>
      </c>
      <c r="CP318" t="s">
        <v>6857</v>
      </c>
      <c r="CQ318" t="s">
        <v>282</v>
      </c>
      <c r="CR318" t="s">
        <v>5525</v>
      </c>
      <c r="CU318" t="s">
        <v>6455</v>
      </c>
      <c r="CW318">
        <v>0</v>
      </c>
      <c r="CY318">
        <v>6</v>
      </c>
      <c r="CZ318" t="s">
        <v>553</v>
      </c>
      <c r="DA318">
        <v>0</v>
      </c>
      <c r="DB318">
        <v>11</v>
      </c>
      <c r="DC318" t="s">
        <v>1609</v>
      </c>
      <c r="DD318">
        <v>-25</v>
      </c>
      <c r="DF318" t="s">
        <v>5703</v>
      </c>
      <c r="DK318">
        <v>0</v>
      </c>
      <c r="DL318" s="4">
        <v>44470</v>
      </c>
      <c r="DM318">
        <v>20248</v>
      </c>
      <c r="DN318">
        <v>2021</v>
      </c>
      <c r="DO318">
        <v>0</v>
      </c>
      <c r="DQ318">
        <v>79809</v>
      </c>
      <c r="DR318">
        <v>154</v>
      </c>
      <c r="DU318" t="s">
        <v>257</v>
      </c>
      <c r="DV318" t="s">
        <v>274</v>
      </c>
      <c r="DX318">
        <v>17</v>
      </c>
      <c r="DY318" t="s">
        <v>275</v>
      </c>
      <c r="EE318">
        <v>0</v>
      </c>
      <c r="EF318" t="s">
        <v>1105</v>
      </c>
      <c r="EG318" t="s">
        <v>422</v>
      </c>
      <c r="EH318">
        <v>0</v>
      </c>
      <c r="EJ318" t="s">
        <v>340</v>
      </c>
      <c r="EK318" t="s">
        <v>6216</v>
      </c>
      <c r="EL318" t="s">
        <v>6858</v>
      </c>
      <c r="EM318" t="s">
        <v>6859</v>
      </c>
      <c r="EN318" t="s">
        <v>5381</v>
      </c>
      <c r="EO318" t="s">
        <v>269</v>
      </c>
      <c r="EP318" t="s">
        <v>1303</v>
      </c>
      <c r="EQ318">
        <v>0</v>
      </c>
      <c r="ET318" t="s">
        <v>6860</v>
      </c>
      <c r="FE318">
        <v>0</v>
      </c>
      <c r="FF318">
        <v>35</v>
      </c>
      <c r="FG318" t="s">
        <v>590</v>
      </c>
      <c r="FI318" t="s">
        <v>590</v>
      </c>
      <c r="FJ318" t="s">
        <v>6861</v>
      </c>
      <c r="FL318">
        <v>0</v>
      </c>
      <c r="FN318">
        <v>0</v>
      </c>
      <c r="FQ318">
        <v>0</v>
      </c>
      <c r="FS318" t="s">
        <v>395</v>
      </c>
      <c r="FT318" t="s">
        <v>1029</v>
      </c>
      <c r="FU318" t="s">
        <v>274</v>
      </c>
      <c r="FV318" t="s">
        <v>496</v>
      </c>
      <c r="FW318" t="s">
        <v>1721</v>
      </c>
      <c r="FY318">
        <v>1</v>
      </c>
      <c r="GA318">
        <v>17.34</v>
      </c>
      <c r="GB318">
        <v>-17</v>
      </c>
      <c r="GC318">
        <v>0</v>
      </c>
      <c r="GE318" t="s">
        <v>355</v>
      </c>
      <c r="GF318">
        <v>0</v>
      </c>
      <c r="GG318" t="s">
        <v>274</v>
      </c>
      <c r="GJ318">
        <v>0</v>
      </c>
      <c r="GK318">
        <v>0</v>
      </c>
      <c r="GM318" t="s">
        <v>6862</v>
      </c>
      <c r="GO318">
        <v>0</v>
      </c>
      <c r="HA318" t="s">
        <v>6863</v>
      </c>
      <c r="HC318" t="s">
        <v>294</v>
      </c>
      <c r="HD318" t="s">
        <v>294</v>
      </c>
      <c r="HE318" t="s">
        <v>5801</v>
      </c>
      <c r="HF318">
        <v>0</v>
      </c>
      <c r="HG318">
        <v>11</v>
      </c>
      <c r="HH318">
        <v>17</v>
      </c>
      <c r="HI318" t="s">
        <v>275</v>
      </c>
      <c r="HL318">
        <v>1</v>
      </c>
      <c r="HP318" t="s">
        <v>5701</v>
      </c>
      <c r="HQ318" t="s">
        <v>3476</v>
      </c>
      <c r="HR318" t="s">
        <v>6864</v>
      </c>
      <c r="HW318">
        <v>50</v>
      </c>
      <c r="HX318">
        <v>4060790</v>
      </c>
      <c r="HY318" t="s">
        <v>6865</v>
      </c>
      <c r="HZ318">
        <v>4060750</v>
      </c>
      <c r="IC318">
        <v>0</v>
      </c>
      <c r="ID318">
        <v>0</v>
      </c>
      <c r="IM318">
        <v>145</v>
      </c>
      <c r="IO318" t="s">
        <v>5703</v>
      </c>
      <c r="IQ318" t="s">
        <v>5703</v>
      </c>
      <c r="IU318">
        <v>5</v>
      </c>
      <c r="IV318">
        <f>IF(AND(Table1[[#This Row],[R/P]]="P",Table1[[#This Row],[PaRes]]&lt;&gt;"SCRBL",Table1[[#This Row],[PaRes]]&lt;&gt;"RUN",Table1[[#This Row],[Penalty]]&lt;&gt;1),1,0)</f>
        <v>0</v>
      </c>
      <c r="IW318">
        <f>IF(AND(Table1[[#This Row],[Pass Play]]=1,Table1[[#This Row],[PaRes]]&lt;&gt;"SAC"),1,0)</f>
        <v>0</v>
      </c>
      <c r="IX318">
        <f>IF(Table1[[#This Row],[PaRes]]="COM",1,0)</f>
        <v>0</v>
      </c>
      <c r="IY318">
        <f>IF(Table1[[#This Row],[Pass Play]]=1,Table1[[#This Row],[Gn]],0)</f>
        <v>0</v>
      </c>
      <c r="IZ318">
        <f>IF(AND(Table1[[#This Row],[Pass Play]]=1,Table1[[#This Row],[EFF]]="Y"),1,0)</f>
        <v>0</v>
      </c>
      <c r="JA318">
        <f>IF(AND(Table1[[#This Row],[Pass Play]]=1,Table1[[#This Row],[EFF]]="Y"),Table1[[#This Row],[Gn]],0)</f>
        <v>0</v>
      </c>
      <c r="JB318">
        <f>IF(AND(Table1[[#This Row],[Pass Play]]=1,Table1[[#This Row],[Gn]]&gt;=15),1,0)</f>
        <v>0</v>
      </c>
      <c r="JC318">
        <f>IF(AND(Table1[[#This Row],[Pass Play]]=1,Table1[[#This Row],[Big Play Passes]]=1),Table1[[#This Row],[Gn]],0)</f>
        <v>0</v>
      </c>
      <c r="JD318">
        <f>IF(AND(OR(Table1[[#This Row],[R/P]]="R",Table1[[#This Row],[PaRes]]="SCRBL",Table1[[#This Row],[PaRes]]="RUN"),Table1[[#This Row],[Penalty]]&lt;&gt;1),1,0)</f>
        <v>1</v>
      </c>
      <c r="JE318">
        <f>IF(Table1[[#This Row],[Rush Attempts]]=1,Table1[[#This Row],[Gn]],0)</f>
        <v>0</v>
      </c>
      <c r="JF318">
        <f>IF(AND(Table1[[#This Row],[Rush Attempts]]=1,Table1[[#This Row],[EFF]]="Y"),1,0)</f>
        <v>0</v>
      </c>
      <c r="JG318">
        <f>IF(AND(Table1[[#This Row],[Rush Attempts]]=1,Table1[[#This Row],[EFF]]="Y"),Table1[[#This Row],[Gn]],0)</f>
        <v>0</v>
      </c>
      <c r="JH318">
        <f>IF(AND(Table1[[#This Row],[Rush Attempts]]=1,Table1[[#This Row],[Gn]]&gt;=10),1,0)</f>
        <v>0</v>
      </c>
      <c r="JI318">
        <f>IF(AND(Table1[[#This Row],[Rush Attempts]]=1,Table1[[#This Row],[Big Play Run]]=1),Table1[[#This Row],[Gn]],0)</f>
        <v>0</v>
      </c>
      <c r="JJ318">
        <f>IF(Table1[[#This Row],[PaRes]]="SAC",1,0)</f>
        <v>0</v>
      </c>
      <c r="JK318">
        <f>IF(Table1[[#This Row],[Sacks]]=1,Table1[[#This Row],[Gn]],0)</f>
        <v>0</v>
      </c>
      <c r="JL318">
        <f>IF(Table1[[#This Row],[PaRes]]="INT",1,0)</f>
        <v>0</v>
      </c>
      <c r="JM318">
        <f>IF(Table1[[#This Row],[pff_PENALTY]]&lt;&gt;"",1,0)</f>
        <v>0</v>
      </c>
      <c r="JN318">
        <f>Table1[[#This Row],[pff_PENYARDS]]</f>
        <v>0</v>
      </c>
      <c r="JO318">
        <f>IF(Table1[[#This Row],[S/End]]="TD",1,0)</f>
        <v>0</v>
      </c>
      <c r="JP318">
        <f>IF(OR(Table1[[#This Row],[S/End]]="FGGD"),1,0)</f>
        <v>0</v>
      </c>
      <c r="JQ318">
        <f>IF(OR(Table1[[#This Row],[S/End]]="FUM",Table1[[#This Row],[S/End]]="INT"),1,0)</f>
        <v>0</v>
      </c>
      <c r="JR318">
        <f>IF(AND(Table1[[#This Row],[Touchdown]]=1,Table1[[#This Row],[Pass Play]]=1),1,0)</f>
        <v>0</v>
      </c>
      <c r="JS318">
        <f t="shared" si="14"/>
        <v>0</v>
      </c>
      <c r="JT318">
        <f>IF(AND(OR(Table1[[#This Row],[Pass Play]]=1,Table1[[#This Row],[Rush Attempts]]=1),Table1[[#This Row],[Dn]]=3),1,0)</f>
        <v>1</v>
      </c>
      <c r="JU318">
        <f>IF(AND(Table1[[#This Row],[3rd down attempt]]=1,Table1[[#This Row],[EFF]]="Y"),1,0)</f>
        <v>0</v>
      </c>
      <c r="JV318">
        <f>IF(AND(Table1[[#This Row],[3rd down attempt]]=1,Table1[[#This Row],[Dist]]&gt;=7),1,0)</f>
        <v>0</v>
      </c>
      <c r="JW318">
        <f>IF(AND(OR(Table1[[#This Row],[Pass Play]]=1,Table1[[#This Row],[Rush Attempts]]=1),Table1[[#This Row],[Dn]]=4),1,0)</f>
        <v>0</v>
      </c>
      <c r="JX318">
        <f>IF(AND(Table1[[#This Row],[4th down attempt]]=1,Table1[[#This Row],[EFF]]="Y"),1,0)</f>
        <v>0</v>
      </c>
      <c r="JY318">
        <f>IF(AND(OR(Table1[[#This Row],[Pass Play]]=1,Table1[[#This Row],[Rush Attempts]]=1),Table1[[#This Row],[FPos]]&gt;=0,Table1[[#This Row],[FPos]]&lt;=20),1,0)</f>
        <v>0</v>
      </c>
      <c r="JZ318">
        <f>IF(AND(OR(Table1[[#This Row],[Pass Play]]=1,Table1[[#This Row],[Rush Attempts]]=1),Table1[[#This Row],[Dist]]&lt;=Table1[[#This Row],[Gn]]),1,0)</f>
        <v>0</v>
      </c>
      <c r="KA318">
        <f>IF(Table1[[#This Row],[S/End]]&lt;&gt;"",1,0)</f>
        <v>0</v>
      </c>
      <c r="KB318">
        <f>IF(Table1[[#This Row],[S/End]]="TD",1,0)</f>
        <v>0</v>
      </c>
      <c r="KC318">
        <f>IF(Table1[[#This Row],[S/End]]="FGGD",1,0)</f>
        <v>0</v>
      </c>
      <c r="KD318">
        <f>IF(AND(OR(Table1[[#This Row],[Pass Play]]=1,Table1[[#This Row],[Rush Attempts]]=1),Table1[[#This Row],[Gn]]&lt;0),1,0)</f>
        <v>0</v>
      </c>
      <c r="KE318" s="375">
        <f>IF(AND(Table1[[#This Row],[pff_DRVENDPSN]]=3,Table1[[#This Row],[pff_DRVENDEVENT]]="PUNT"),1,0)</f>
        <v>0</v>
      </c>
    </row>
    <row r="319" spans="1:291" hidden="1">
      <c r="A319">
        <v>67</v>
      </c>
      <c r="B319">
        <v>2105</v>
      </c>
      <c r="C319" t="s">
        <v>14479</v>
      </c>
      <c r="D319">
        <v>4</v>
      </c>
      <c r="E319">
        <v>4</v>
      </c>
      <c r="F319">
        <v>1</v>
      </c>
      <c r="G319">
        <v>5</v>
      </c>
      <c r="H319">
        <v>50</v>
      </c>
      <c r="J319" t="s">
        <v>254</v>
      </c>
      <c r="K319">
        <v>12</v>
      </c>
      <c r="L319" t="s">
        <v>438</v>
      </c>
      <c r="M319" t="s">
        <v>6867</v>
      </c>
      <c r="N319" t="s">
        <v>440</v>
      </c>
      <c r="P319" t="s">
        <v>441</v>
      </c>
      <c r="S319" t="s">
        <v>443</v>
      </c>
      <c r="T319" t="s">
        <v>872</v>
      </c>
      <c r="W319" t="s">
        <v>257</v>
      </c>
      <c r="X319" t="s">
        <v>572</v>
      </c>
      <c r="AE319" t="s">
        <v>573</v>
      </c>
      <c r="AF319" t="s">
        <v>574</v>
      </c>
      <c r="AG319" t="s">
        <v>572</v>
      </c>
      <c r="AH319" t="s">
        <v>257</v>
      </c>
      <c r="AJ319">
        <v>22</v>
      </c>
      <c r="AP319">
        <v>7</v>
      </c>
      <c r="BJ319" t="s">
        <v>607</v>
      </c>
      <c r="BQ319">
        <f t="shared" si="12"/>
        <v>0</v>
      </c>
      <c r="BR319">
        <f t="shared" si="13"/>
        <v>1</v>
      </c>
      <c r="BT319" t="s">
        <v>5525</v>
      </c>
      <c r="BV319">
        <v>34</v>
      </c>
      <c r="BX319">
        <v>0</v>
      </c>
      <c r="BY319" t="s">
        <v>6868</v>
      </c>
      <c r="CD319" s="3">
        <v>0.26111111111111113</v>
      </c>
      <c r="CF319" t="s">
        <v>6869</v>
      </c>
      <c r="CJ319">
        <v>0</v>
      </c>
      <c r="CK319" t="s">
        <v>6870</v>
      </c>
      <c r="CL319" s="4">
        <v>38414</v>
      </c>
      <c r="CM319" t="s">
        <v>6871</v>
      </c>
      <c r="CN319" t="s">
        <v>6872</v>
      </c>
      <c r="CO319">
        <v>34</v>
      </c>
      <c r="CQ319" t="s">
        <v>269</v>
      </c>
      <c r="CR319" t="s">
        <v>5525</v>
      </c>
      <c r="CU319" t="s">
        <v>1508</v>
      </c>
      <c r="CW319">
        <v>0</v>
      </c>
      <c r="CY319">
        <v>7</v>
      </c>
      <c r="CZ319" t="s">
        <v>553</v>
      </c>
      <c r="DA319">
        <v>0</v>
      </c>
      <c r="DB319">
        <v>11</v>
      </c>
      <c r="DC319" t="s">
        <v>1609</v>
      </c>
      <c r="DD319">
        <v>-25</v>
      </c>
      <c r="DF319" t="s">
        <v>5541</v>
      </c>
      <c r="DK319">
        <v>5</v>
      </c>
      <c r="DL319" s="4">
        <v>44470</v>
      </c>
      <c r="DM319">
        <v>20248</v>
      </c>
      <c r="DN319">
        <v>2021</v>
      </c>
      <c r="DO319">
        <v>0</v>
      </c>
      <c r="DQ319">
        <v>79809</v>
      </c>
      <c r="DR319">
        <v>155</v>
      </c>
      <c r="DU319" t="s">
        <v>294</v>
      </c>
      <c r="DV319" t="s">
        <v>294</v>
      </c>
      <c r="DX319">
        <v>17</v>
      </c>
      <c r="DY319" t="s">
        <v>275</v>
      </c>
      <c r="EC319" t="s">
        <v>5626</v>
      </c>
      <c r="EE319">
        <v>0</v>
      </c>
      <c r="EF319" t="s">
        <v>1463</v>
      </c>
      <c r="EG319" t="s">
        <v>383</v>
      </c>
      <c r="EH319">
        <v>1</v>
      </c>
      <c r="EJ319" t="s">
        <v>454</v>
      </c>
      <c r="EK319" t="s">
        <v>1931</v>
      </c>
      <c r="EL319" t="s">
        <v>6873</v>
      </c>
      <c r="EM319" t="s">
        <v>6874</v>
      </c>
      <c r="EN319" t="s">
        <v>490</v>
      </c>
      <c r="EO319" t="s">
        <v>282</v>
      </c>
      <c r="EP319" t="s">
        <v>649</v>
      </c>
      <c r="EQ319">
        <v>1</v>
      </c>
      <c r="ET319" t="s">
        <v>6875</v>
      </c>
      <c r="FE319">
        <v>0</v>
      </c>
      <c r="FF319">
        <v>2</v>
      </c>
      <c r="FG319" t="s">
        <v>255</v>
      </c>
      <c r="FI319" t="s">
        <v>255</v>
      </c>
      <c r="FJ319" t="s">
        <v>6842</v>
      </c>
      <c r="FL319">
        <v>0</v>
      </c>
      <c r="FN319">
        <v>0</v>
      </c>
      <c r="FQ319">
        <v>0</v>
      </c>
      <c r="FS319" t="s">
        <v>395</v>
      </c>
      <c r="FT319" t="s">
        <v>1029</v>
      </c>
      <c r="FU319" t="s">
        <v>257</v>
      </c>
      <c r="FV319" t="s">
        <v>496</v>
      </c>
      <c r="FW319" t="s">
        <v>431</v>
      </c>
      <c r="FX319" t="s">
        <v>594</v>
      </c>
      <c r="FY319">
        <v>0</v>
      </c>
      <c r="GA319">
        <v>17.34</v>
      </c>
      <c r="GB319">
        <v>-17</v>
      </c>
      <c r="GC319">
        <v>0</v>
      </c>
      <c r="GD319" t="s">
        <v>2414</v>
      </c>
      <c r="GE319" t="s">
        <v>355</v>
      </c>
      <c r="GF319">
        <v>0</v>
      </c>
      <c r="GG319" t="s">
        <v>466</v>
      </c>
      <c r="GJ319">
        <v>1</v>
      </c>
      <c r="GK319">
        <v>0</v>
      </c>
      <c r="GM319" t="s">
        <v>6876</v>
      </c>
      <c r="GO319">
        <v>3</v>
      </c>
      <c r="HA319" t="s">
        <v>6877</v>
      </c>
      <c r="HC319" t="s">
        <v>294</v>
      </c>
      <c r="HD319" t="s">
        <v>294</v>
      </c>
      <c r="HE319" t="s">
        <v>6878</v>
      </c>
      <c r="HF319">
        <v>0</v>
      </c>
      <c r="HG319">
        <v>12</v>
      </c>
      <c r="HH319">
        <v>17</v>
      </c>
      <c r="HI319" t="s">
        <v>275</v>
      </c>
      <c r="HL319">
        <v>1</v>
      </c>
      <c r="HW319">
        <v>45</v>
      </c>
      <c r="HX319">
        <v>4060814</v>
      </c>
      <c r="HY319" t="s">
        <v>3478</v>
      </c>
      <c r="HZ319">
        <v>4060790</v>
      </c>
      <c r="IC319">
        <v>0</v>
      </c>
      <c r="ID319">
        <v>0</v>
      </c>
      <c r="IM319">
        <v>146</v>
      </c>
      <c r="IQ319" t="s">
        <v>5665</v>
      </c>
      <c r="IU319">
        <v>5</v>
      </c>
      <c r="IV319">
        <f>IF(AND(Table1[[#This Row],[R/P]]="P",Table1[[#This Row],[PaRes]]&lt;&gt;"SCRBL",Table1[[#This Row],[PaRes]]&lt;&gt;"RUN",Table1[[#This Row],[Penalty]]&lt;&gt;1),1,0)</f>
        <v>0</v>
      </c>
      <c r="IW319">
        <f>IF(AND(Table1[[#This Row],[Pass Play]]=1,Table1[[#This Row],[PaRes]]&lt;&gt;"SAC"),1,0)</f>
        <v>0</v>
      </c>
      <c r="IX319">
        <f>IF(Table1[[#This Row],[PaRes]]="COM",1,0)</f>
        <v>0</v>
      </c>
      <c r="IY319">
        <f>IF(Table1[[#This Row],[Pass Play]]=1,Table1[[#This Row],[Gn]],0)</f>
        <v>0</v>
      </c>
      <c r="IZ319">
        <f>IF(AND(Table1[[#This Row],[Pass Play]]=1,Table1[[#This Row],[EFF]]="Y"),1,0)</f>
        <v>0</v>
      </c>
      <c r="JA319">
        <f>IF(AND(Table1[[#This Row],[Pass Play]]=1,Table1[[#This Row],[EFF]]="Y"),Table1[[#This Row],[Gn]],0)</f>
        <v>0</v>
      </c>
      <c r="JB319">
        <f>IF(AND(Table1[[#This Row],[Pass Play]]=1,Table1[[#This Row],[Gn]]&gt;=15),1,0)</f>
        <v>0</v>
      </c>
      <c r="JC319">
        <f>IF(AND(Table1[[#This Row],[Pass Play]]=1,Table1[[#This Row],[Big Play Passes]]=1),Table1[[#This Row],[Gn]],0)</f>
        <v>0</v>
      </c>
      <c r="JD319">
        <f>IF(AND(OR(Table1[[#This Row],[R/P]]="R",Table1[[#This Row],[PaRes]]="SCRBL",Table1[[#This Row],[PaRes]]="RUN"),Table1[[#This Row],[Penalty]]&lt;&gt;1),1,0)</f>
        <v>1</v>
      </c>
      <c r="JE319">
        <f>IF(Table1[[#This Row],[Rush Attempts]]=1,Table1[[#This Row],[Gn]],0)</f>
        <v>5</v>
      </c>
      <c r="JF319">
        <f>IF(AND(Table1[[#This Row],[Rush Attempts]]=1,Table1[[#This Row],[EFF]]="Y"),1,0)</f>
        <v>1</v>
      </c>
      <c r="JG319">
        <f>IF(AND(Table1[[#This Row],[Rush Attempts]]=1,Table1[[#This Row],[EFF]]="Y"),Table1[[#This Row],[Gn]],0)</f>
        <v>5</v>
      </c>
      <c r="JH319">
        <f>IF(AND(Table1[[#This Row],[Rush Attempts]]=1,Table1[[#This Row],[Gn]]&gt;=10),1,0)</f>
        <v>0</v>
      </c>
      <c r="JI319">
        <f>IF(AND(Table1[[#This Row],[Rush Attempts]]=1,Table1[[#This Row],[Big Play Run]]=1),Table1[[#This Row],[Gn]],0)</f>
        <v>0</v>
      </c>
      <c r="JJ319">
        <f>IF(Table1[[#This Row],[PaRes]]="SAC",1,0)</f>
        <v>0</v>
      </c>
      <c r="JK319">
        <f>IF(Table1[[#This Row],[Sacks]]=1,Table1[[#This Row],[Gn]],0)</f>
        <v>0</v>
      </c>
      <c r="JL319">
        <f>IF(Table1[[#This Row],[PaRes]]="INT",1,0)</f>
        <v>0</v>
      </c>
      <c r="JM319">
        <f>IF(Table1[[#This Row],[pff_PENALTY]]&lt;&gt;"",1,0)</f>
        <v>0</v>
      </c>
      <c r="JN319">
        <f>Table1[[#This Row],[pff_PENYARDS]]</f>
        <v>0</v>
      </c>
      <c r="JO319">
        <f>IF(Table1[[#This Row],[S/End]]="TD",1,0)</f>
        <v>0</v>
      </c>
      <c r="JP319">
        <f>IF(OR(Table1[[#This Row],[S/End]]="FGGD"),1,0)</f>
        <v>0</v>
      </c>
      <c r="JQ319">
        <f>IF(OR(Table1[[#This Row],[S/End]]="FUM",Table1[[#This Row],[S/End]]="INT"),1,0)</f>
        <v>0</v>
      </c>
      <c r="JR319">
        <f>IF(AND(Table1[[#This Row],[Touchdown]]=1,Table1[[#This Row],[Pass Play]]=1),1,0)</f>
        <v>0</v>
      </c>
      <c r="JS319">
        <f t="shared" si="14"/>
        <v>0</v>
      </c>
      <c r="JT319">
        <f>IF(AND(OR(Table1[[#This Row],[Pass Play]]=1,Table1[[#This Row],[Rush Attempts]]=1),Table1[[#This Row],[Dn]]=3),1,0)</f>
        <v>0</v>
      </c>
      <c r="JU319">
        <f>IF(AND(Table1[[#This Row],[3rd down attempt]]=1,Table1[[#This Row],[EFF]]="Y"),1,0)</f>
        <v>0</v>
      </c>
      <c r="JV319">
        <f>IF(AND(Table1[[#This Row],[3rd down attempt]]=1,Table1[[#This Row],[Dist]]&gt;=7),1,0)</f>
        <v>0</v>
      </c>
      <c r="JW319">
        <f>IF(AND(OR(Table1[[#This Row],[Pass Play]]=1,Table1[[#This Row],[Rush Attempts]]=1),Table1[[#This Row],[Dn]]=4),1,0)</f>
        <v>1</v>
      </c>
      <c r="JX319">
        <f>IF(AND(Table1[[#This Row],[4th down attempt]]=1,Table1[[#This Row],[EFF]]="Y"),1,0)</f>
        <v>1</v>
      </c>
      <c r="JY319">
        <f>IF(AND(OR(Table1[[#This Row],[Pass Play]]=1,Table1[[#This Row],[Rush Attempts]]=1),Table1[[#This Row],[FPos]]&gt;=0,Table1[[#This Row],[FPos]]&lt;=20),1,0)</f>
        <v>0</v>
      </c>
      <c r="JZ319">
        <f>IF(AND(OR(Table1[[#This Row],[Pass Play]]=1,Table1[[#This Row],[Rush Attempts]]=1),Table1[[#This Row],[Dist]]&lt;=Table1[[#This Row],[Gn]]),1,0)</f>
        <v>1</v>
      </c>
      <c r="KA319">
        <f>IF(Table1[[#This Row],[S/End]]&lt;&gt;"",1,0)</f>
        <v>0</v>
      </c>
      <c r="KB319">
        <f>IF(Table1[[#This Row],[S/End]]="TD",1,0)</f>
        <v>0</v>
      </c>
      <c r="KC319">
        <f>IF(Table1[[#This Row],[S/End]]="FGGD",1,0)</f>
        <v>0</v>
      </c>
      <c r="KD319">
        <f>IF(AND(OR(Table1[[#This Row],[Pass Play]]=1,Table1[[#This Row],[Rush Attempts]]=1),Table1[[#This Row],[Gn]]&lt;0),1,0)</f>
        <v>0</v>
      </c>
      <c r="KE319" s="375">
        <f>IF(AND(Table1[[#This Row],[pff_DRVENDPSN]]=3,Table1[[#This Row],[pff_DRVENDEVENT]]="PUNT"),1,0)</f>
        <v>0</v>
      </c>
    </row>
    <row r="320" spans="1:291" hidden="1">
      <c r="A320">
        <v>68</v>
      </c>
      <c r="B320">
        <v>2105</v>
      </c>
      <c r="C320" t="s">
        <v>14479</v>
      </c>
      <c r="D320">
        <v>4</v>
      </c>
      <c r="E320">
        <v>1</v>
      </c>
      <c r="F320">
        <v>10</v>
      </c>
      <c r="G320">
        <v>33</v>
      </c>
      <c r="H320">
        <v>45</v>
      </c>
      <c r="J320" t="s">
        <v>254</v>
      </c>
      <c r="K320">
        <v>11</v>
      </c>
      <c r="L320" t="s">
        <v>6698</v>
      </c>
      <c r="M320" t="s">
        <v>1215</v>
      </c>
      <c r="N320" t="s">
        <v>827</v>
      </c>
      <c r="P320" t="s">
        <v>1216</v>
      </c>
      <c r="W320" t="s">
        <v>253</v>
      </c>
      <c r="X320" t="s">
        <v>6880</v>
      </c>
      <c r="Y320" t="s">
        <v>1040</v>
      </c>
      <c r="Z320" t="s">
        <v>6881</v>
      </c>
      <c r="AB320" t="s">
        <v>666</v>
      </c>
      <c r="AC320" t="s">
        <v>667</v>
      </c>
      <c r="AJ320">
        <v>22</v>
      </c>
      <c r="AK320" t="s">
        <v>327</v>
      </c>
      <c r="AP320">
        <v>7</v>
      </c>
      <c r="BJ320" t="s">
        <v>261</v>
      </c>
      <c r="BQ320">
        <f t="shared" si="12"/>
        <v>1</v>
      </c>
      <c r="BR320">
        <f t="shared" si="13"/>
        <v>0</v>
      </c>
      <c r="BT320" t="s">
        <v>5525</v>
      </c>
      <c r="BV320">
        <v>34</v>
      </c>
      <c r="BX320">
        <v>0</v>
      </c>
      <c r="BY320" t="s">
        <v>6882</v>
      </c>
      <c r="CA320">
        <v>1</v>
      </c>
      <c r="CB320" t="s">
        <v>492</v>
      </c>
      <c r="CD320" s="3">
        <v>0.24583333333333335</v>
      </c>
      <c r="CE320" t="s">
        <v>257</v>
      </c>
      <c r="CF320" t="s">
        <v>6883</v>
      </c>
      <c r="CG320">
        <v>8</v>
      </c>
      <c r="CI320" t="s">
        <v>331</v>
      </c>
      <c r="CJ320">
        <v>0</v>
      </c>
      <c r="CK320" t="s">
        <v>6884</v>
      </c>
      <c r="CL320" s="4">
        <v>38414</v>
      </c>
      <c r="CM320" t="s">
        <v>6885</v>
      </c>
      <c r="CN320" t="s">
        <v>6886</v>
      </c>
      <c r="CO320">
        <v>34</v>
      </c>
      <c r="CP320" t="s">
        <v>6887</v>
      </c>
      <c r="CQ320" t="s">
        <v>269</v>
      </c>
      <c r="CR320" t="s">
        <v>5525</v>
      </c>
      <c r="CU320" t="s">
        <v>5857</v>
      </c>
      <c r="CW320">
        <v>0</v>
      </c>
      <c r="CY320">
        <v>8</v>
      </c>
      <c r="CZ320" t="s">
        <v>553</v>
      </c>
      <c r="DA320">
        <v>0</v>
      </c>
      <c r="DB320">
        <v>11</v>
      </c>
      <c r="DC320" t="s">
        <v>1609</v>
      </c>
      <c r="DD320">
        <v>-25</v>
      </c>
      <c r="DF320" t="s">
        <v>5648</v>
      </c>
      <c r="DK320">
        <v>39</v>
      </c>
      <c r="DL320" s="4">
        <v>44470</v>
      </c>
      <c r="DM320">
        <v>20248</v>
      </c>
      <c r="DN320">
        <v>2021</v>
      </c>
      <c r="DO320">
        <v>0</v>
      </c>
      <c r="DQ320">
        <v>79809</v>
      </c>
      <c r="DR320">
        <v>156</v>
      </c>
      <c r="DU320" t="s">
        <v>274</v>
      </c>
      <c r="DV320" t="s">
        <v>257</v>
      </c>
      <c r="DX320">
        <v>17</v>
      </c>
      <c r="DY320" t="s">
        <v>275</v>
      </c>
      <c r="EE320">
        <v>0</v>
      </c>
      <c r="EF320" t="s">
        <v>1223</v>
      </c>
      <c r="EG320" t="s">
        <v>383</v>
      </c>
      <c r="EH320">
        <v>0</v>
      </c>
      <c r="EI320" t="s">
        <v>1224</v>
      </c>
      <c r="EJ320" t="s">
        <v>340</v>
      </c>
      <c r="EK320" t="s">
        <v>486</v>
      </c>
      <c r="EL320" t="s">
        <v>6153</v>
      </c>
      <c r="EM320" t="s">
        <v>6888</v>
      </c>
      <c r="EN320" t="s">
        <v>351</v>
      </c>
      <c r="EO320" t="s">
        <v>282</v>
      </c>
      <c r="EP320" t="s">
        <v>1025</v>
      </c>
      <c r="EQ320">
        <v>0</v>
      </c>
      <c r="ER320" t="s">
        <v>491</v>
      </c>
      <c r="ET320" t="s">
        <v>6889</v>
      </c>
      <c r="EU320">
        <v>6</v>
      </c>
      <c r="EV320" t="s">
        <v>348</v>
      </c>
      <c r="EW320" t="s">
        <v>349</v>
      </c>
      <c r="EX320" t="s">
        <v>395</v>
      </c>
      <c r="EY320" t="s">
        <v>492</v>
      </c>
      <c r="FB320" t="s">
        <v>2258</v>
      </c>
      <c r="FC320" t="s">
        <v>6890</v>
      </c>
      <c r="FE320">
        <v>0</v>
      </c>
      <c r="FF320">
        <v>30</v>
      </c>
      <c r="FJ320" t="s">
        <v>6842</v>
      </c>
      <c r="FK320" t="s">
        <v>6650</v>
      </c>
      <c r="FL320">
        <v>0</v>
      </c>
      <c r="FN320">
        <v>0</v>
      </c>
      <c r="FQ320">
        <v>0</v>
      </c>
      <c r="FS320" t="s">
        <v>395</v>
      </c>
      <c r="FU320" t="s">
        <v>274</v>
      </c>
      <c r="FV320" t="s">
        <v>496</v>
      </c>
      <c r="FY320">
        <v>0</v>
      </c>
      <c r="GA320">
        <v>17.34</v>
      </c>
      <c r="GB320">
        <v>-17</v>
      </c>
      <c r="GC320">
        <v>0</v>
      </c>
      <c r="GE320" t="s">
        <v>355</v>
      </c>
      <c r="GF320">
        <v>0</v>
      </c>
      <c r="GI320">
        <v>3.9</v>
      </c>
      <c r="GJ320">
        <v>0</v>
      </c>
      <c r="GK320">
        <v>0</v>
      </c>
      <c r="GM320" t="s">
        <v>6891</v>
      </c>
      <c r="GN320">
        <v>27</v>
      </c>
      <c r="GO320">
        <v>11</v>
      </c>
      <c r="GP320" t="s">
        <v>357</v>
      </c>
      <c r="GR320">
        <v>18</v>
      </c>
      <c r="HA320" t="s">
        <v>6892</v>
      </c>
      <c r="HB320" t="s">
        <v>5648</v>
      </c>
      <c r="HC320" t="s">
        <v>313</v>
      </c>
      <c r="HD320" t="s">
        <v>313</v>
      </c>
      <c r="HE320" t="s">
        <v>6893</v>
      </c>
      <c r="HF320">
        <v>0</v>
      </c>
      <c r="HG320">
        <v>11</v>
      </c>
      <c r="HH320">
        <v>17</v>
      </c>
      <c r="HI320" t="s">
        <v>275</v>
      </c>
      <c r="HL320">
        <v>4</v>
      </c>
      <c r="HM320" t="s">
        <v>5541</v>
      </c>
      <c r="HO320" t="s">
        <v>6894</v>
      </c>
      <c r="HP320" t="s">
        <v>6895</v>
      </c>
      <c r="HQ320" t="s">
        <v>6896</v>
      </c>
      <c r="HR320" t="s">
        <v>6897</v>
      </c>
      <c r="HT320" t="s">
        <v>6898</v>
      </c>
      <c r="HU320" t="s">
        <v>6899</v>
      </c>
      <c r="HV320">
        <v>6</v>
      </c>
      <c r="HW320">
        <v>6</v>
      </c>
      <c r="HX320">
        <v>4060870</v>
      </c>
      <c r="HY320" t="s">
        <v>6900</v>
      </c>
      <c r="HZ320">
        <v>4060814</v>
      </c>
      <c r="IC320">
        <v>0.5</v>
      </c>
      <c r="ID320">
        <v>1</v>
      </c>
      <c r="IM320">
        <v>147</v>
      </c>
      <c r="IQ320" t="s">
        <v>5532</v>
      </c>
      <c r="IU320">
        <v>5</v>
      </c>
      <c r="IV320">
        <f>IF(AND(Table1[[#This Row],[R/P]]="P",Table1[[#This Row],[PaRes]]&lt;&gt;"SCRBL",Table1[[#This Row],[PaRes]]&lt;&gt;"RUN",Table1[[#This Row],[Penalty]]&lt;&gt;1),1,0)</f>
        <v>0</v>
      </c>
      <c r="IW320">
        <f>IF(AND(Table1[[#This Row],[Pass Play]]=1,Table1[[#This Row],[PaRes]]&lt;&gt;"SAC"),1,0)</f>
        <v>0</v>
      </c>
      <c r="IX320">
        <f>IF(Table1[[#This Row],[PaRes]]="COM",1,0)</f>
        <v>1</v>
      </c>
      <c r="IY320">
        <f>IF(Table1[[#This Row],[Pass Play]]=1,Table1[[#This Row],[Gn]],0)</f>
        <v>0</v>
      </c>
      <c r="IZ320">
        <f>IF(AND(Table1[[#This Row],[Pass Play]]=1,Table1[[#This Row],[EFF]]="Y"),1,0)</f>
        <v>0</v>
      </c>
      <c r="JA320">
        <f>IF(AND(Table1[[#This Row],[Pass Play]]=1,Table1[[#This Row],[EFF]]="Y"),Table1[[#This Row],[Gn]],0)</f>
        <v>0</v>
      </c>
      <c r="JB320">
        <f>IF(AND(Table1[[#This Row],[Pass Play]]=1,Table1[[#This Row],[Gn]]&gt;=15),1,0)</f>
        <v>0</v>
      </c>
      <c r="JC320">
        <f>IF(AND(Table1[[#This Row],[Pass Play]]=1,Table1[[#This Row],[Big Play Passes]]=1),Table1[[#This Row],[Gn]],0)</f>
        <v>0</v>
      </c>
      <c r="JD320">
        <f>IF(AND(OR(Table1[[#This Row],[R/P]]="R",Table1[[#This Row],[PaRes]]="SCRBL",Table1[[#This Row],[PaRes]]="RUN"),Table1[[#This Row],[Penalty]]&lt;&gt;1),1,0)</f>
        <v>0</v>
      </c>
      <c r="JE320">
        <f>IF(Table1[[#This Row],[Rush Attempts]]=1,Table1[[#This Row],[Gn]],0)</f>
        <v>0</v>
      </c>
      <c r="JF320">
        <f>IF(AND(Table1[[#This Row],[Rush Attempts]]=1,Table1[[#This Row],[EFF]]="Y"),1,0)</f>
        <v>0</v>
      </c>
      <c r="JG320">
        <f>IF(AND(Table1[[#This Row],[Rush Attempts]]=1,Table1[[#This Row],[EFF]]="Y"),Table1[[#This Row],[Gn]],0)</f>
        <v>0</v>
      </c>
      <c r="JH320">
        <f>IF(AND(Table1[[#This Row],[Rush Attempts]]=1,Table1[[#This Row],[Gn]]&gt;=10),1,0)</f>
        <v>0</v>
      </c>
      <c r="JI320">
        <f>IF(AND(Table1[[#This Row],[Rush Attempts]]=1,Table1[[#This Row],[Big Play Run]]=1),Table1[[#This Row],[Gn]],0)</f>
        <v>0</v>
      </c>
      <c r="JJ320">
        <f>IF(Table1[[#This Row],[PaRes]]="SAC",1,0)</f>
        <v>0</v>
      </c>
      <c r="JK320">
        <f>IF(Table1[[#This Row],[Sacks]]=1,Table1[[#This Row],[Gn]],0)</f>
        <v>0</v>
      </c>
      <c r="JL320">
        <f>IF(Table1[[#This Row],[PaRes]]="INT",1,0)</f>
        <v>0</v>
      </c>
      <c r="JM320">
        <f>IF(Table1[[#This Row],[pff_PENALTY]]&lt;&gt;"",1,0)</f>
        <v>1</v>
      </c>
      <c r="JN320">
        <f>Table1[[#This Row],[pff_PENYARDS]]</f>
        <v>6</v>
      </c>
      <c r="JO320">
        <f>IF(Table1[[#This Row],[S/End]]="TD",1,0)</f>
        <v>0</v>
      </c>
      <c r="JP320">
        <f>IF(OR(Table1[[#This Row],[S/End]]="FGGD"),1,0)</f>
        <v>0</v>
      </c>
      <c r="JQ320">
        <f>IF(OR(Table1[[#This Row],[S/End]]="FUM",Table1[[#This Row],[S/End]]="INT"),1,0)</f>
        <v>0</v>
      </c>
      <c r="JR320">
        <f>IF(AND(Table1[[#This Row],[Touchdown]]=1,Table1[[#This Row],[Pass Play]]=1),1,0)</f>
        <v>0</v>
      </c>
      <c r="JS320">
        <f t="shared" si="14"/>
        <v>0</v>
      </c>
      <c r="JT320">
        <f>IF(AND(OR(Table1[[#This Row],[Pass Play]]=1,Table1[[#This Row],[Rush Attempts]]=1),Table1[[#This Row],[Dn]]=3),1,0)</f>
        <v>0</v>
      </c>
      <c r="JU320">
        <f>IF(AND(Table1[[#This Row],[3rd down attempt]]=1,Table1[[#This Row],[EFF]]="Y"),1,0)</f>
        <v>0</v>
      </c>
      <c r="JV320">
        <f>IF(AND(Table1[[#This Row],[3rd down attempt]]=1,Table1[[#This Row],[Dist]]&gt;=7),1,0)</f>
        <v>0</v>
      </c>
      <c r="JW320">
        <f>IF(AND(OR(Table1[[#This Row],[Pass Play]]=1,Table1[[#This Row],[Rush Attempts]]=1),Table1[[#This Row],[Dn]]=4),1,0)</f>
        <v>0</v>
      </c>
      <c r="JX320">
        <f>IF(AND(Table1[[#This Row],[4th down attempt]]=1,Table1[[#This Row],[EFF]]="Y"),1,0)</f>
        <v>0</v>
      </c>
      <c r="JY320">
        <f>IF(AND(OR(Table1[[#This Row],[Pass Play]]=1,Table1[[#This Row],[Rush Attempts]]=1),Table1[[#This Row],[FPos]]&gt;=0,Table1[[#This Row],[FPos]]&lt;=20),1,0)</f>
        <v>0</v>
      </c>
      <c r="JZ320">
        <f>IF(AND(OR(Table1[[#This Row],[Pass Play]]=1,Table1[[#This Row],[Rush Attempts]]=1),Table1[[#This Row],[Dist]]&lt;=Table1[[#This Row],[Gn]]),1,0)</f>
        <v>0</v>
      </c>
      <c r="KA320">
        <f>IF(Table1[[#This Row],[S/End]]&lt;&gt;"",1,0)</f>
        <v>0</v>
      </c>
      <c r="KB320">
        <f>IF(Table1[[#This Row],[S/End]]="TD",1,0)</f>
        <v>0</v>
      </c>
      <c r="KC320">
        <f>IF(Table1[[#This Row],[S/End]]="FGGD",1,0)</f>
        <v>0</v>
      </c>
      <c r="KD320">
        <f>IF(AND(OR(Table1[[#This Row],[Pass Play]]=1,Table1[[#This Row],[Rush Attempts]]=1),Table1[[#This Row],[Gn]]&lt;0),1,0)</f>
        <v>0</v>
      </c>
      <c r="KE320" s="375">
        <f>IF(AND(Table1[[#This Row],[pff_DRVENDPSN]]=3,Table1[[#This Row],[pff_DRVENDEVENT]]="PUNT"),1,0)</f>
        <v>0</v>
      </c>
    </row>
    <row r="321" spans="1:291" hidden="1">
      <c r="A321">
        <v>69</v>
      </c>
      <c r="B321">
        <v>2105</v>
      </c>
      <c r="C321" t="s">
        <v>14479</v>
      </c>
      <c r="D321">
        <v>4</v>
      </c>
      <c r="E321">
        <v>1</v>
      </c>
      <c r="F321">
        <v>6</v>
      </c>
      <c r="G321">
        <v>3</v>
      </c>
      <c r="H321">
        <v>6</v>
      </c>
      <c r="J321" t="s">
        <v>254</v>
      </c>
      <c r="K321">
        <v>11</v>
      </c>
      <c r="L321">
        <v>11</v>
      </c>
      <c r="M321" t="s">
        <v>1728</v>
      </c>
      <c r="N321" t="s">
        <v>440</v>
      </c>
      <c r="P321" t="s">
        <v>1289</v>
      </c>
      <c r="Q321" t="s">
        <v>442</v>
      </c>
      <c r="W321" t="s">
        <v>257</v>
      </c>
      <c r="X321" t="s">
        <v>6902</v>
      </c>
      <c r="AE321" t="s">
        <v>411</v>
      </c>
      <c r="AF321" t="s">
        <v>412</v>
      </c>
      <c r="AG321" t="s">
        <v>6902</v>
      </c>
      <c r="AH321" t="s">
        <v>274</v>
      </c>
      <c r="AJ321">
        <v>22</v>
      </c>
      <c r="AP321">
        <v>7</v>
      </c>
      <c r="BJ321" t="s">
        <v>274</v>
      </c>
      <c r="BQ321">
        <f t="shared" si="12"/>
        <v>0</v>
      </c>
      <c r="BR321">
        <f t="shared" si="13"/>
        <v>2</v>
      </c>
      <c r="BT321" t="s">
        <v>5525</v>
      </c>
      <c r="BV321">
        <v>34</v>
      </c>
      <c r="BX321">
        <v>0</v>
      </c>
      <c r="BY321" t="s">
        <v>6903</v>
      </c>
      <c r="CD321" s="3">
        <v>0.22430555555555556</v>
      </c>
      <c r="CF321" t="s">
        <v>6904</v>
      </c>
      <c r="CJ321">
        <v>0</v>
      </c>
      <c r="CK321" t="s">
        <v>6905</v>
      </c>
      <c r="CL321" s="4">
        <v>38414</v>
      </c>
      <c r="CM321" t="s">
        <v>6906</v>
      </c>
      <c r="CN321" t="s">
        <v>6907</v>
      </c>
      <c r="CO321">
        <v>34</v>
      </c>
      <c r="CQ321" t="s">
        <v>418</v>
      </c>
      <c r="CR321" t="s">
        <v>5525</v>
      </c>
      <c r="CU321" t="s">
        <v>6908</v>
      </c>
      <c r="CW321">
        <v>0</v>
      </c>
      <c r="CY321">
        <v>9</v>
      </c>
      <c r="CZ321" t="s">
        <v>553</v>
      </c>
      <c r="DA321">
        <v>0</v>
      </c>
      <c r="DB321">
        <v>11</v>
      </c>
      <c r="DC321" t="s">
        <v>1609</v>
      </c>
      <c r="DD321">
        <v>-25</v>
      </c>
      <c r="DF321" t="s">
        <v>5665</v>
      </c>
      <c r="DK321">
        <v>3</v>
      </c>
      <c r="DL321" s="4">
        <v>44470</v>
      </c>
      <c r="DM321">
        <v>20248</v>
      </c>
      <c r="DN321">
        <v>2021</v>
      </c>
      <c r="DO321">
        <v>0</v>
      </c>
      <c r="DQ321">
        <v>79809</v>
      </c>
      <c r="DR321">
        <v>157</v>
      </c>
      <c r="DU321" t="s">
        <v>274</v>
      </c>
      <c r="DV321" t="s">
        <v>257</v>
      </c>
      <c r="DX321">
        <v>17</v>
      </c>
      <c r="DY321" t="s">
        <v>275</v>
      </c>
      <c r="EE321">
        <v>0</v>
      </c>
      <c r="EF321" t="s">
        <v>1738</v>
      </c>
      <c r="EG321" t="s">
        <v>1299</v>
      </c>
      <c r="EH321">
        <v>1</v>
      </c>
      <c r="EJ321" t="s">
        <v>340</v>
      </c>
      <c r="EK321" t="s">
        <v>486</v>
      </c>
      <c r="EL321" t="s">
        <v>1739</v>
      </c>
      <c r="EM321" t="s">
        <v>6909</v>
      </c>
      <c r="EO321" t="s">
        <v>418</v>
      </c>
      <c r="EP321" t="s">
        <v>388</v>
      </c>
      <c r="EQ321">
        <v>0</v>
      </c>
      <c r="ET321" t="s">
        <v>6910</v>
      </c>
      <c r="FE321">
        <v>0</v>
      </c>
      <c r="FF321">
        <v>7</v>
      </c>
      <c r="FG321" t="s">
        <v>310</v>
      </c>
      <c r="FI321" t="s">
        <v>310</v>
      </c>
      <c r="FJ321" t="s">
        <v>6078</v>
      </c>
      <c r="FL321">
        <v>0</v>
      </c>
      <c r="FN321">
        <v>0</v>
      </c>
      <c r="FQ321">
        <v>0</v>
      </c>
      <c r="FS321" t="s">
        <v>462</v>
      </c>
      <c r="FU321" t="s">
        <v>274</v>
      </c>
      <c r="FV321" t="s">
        <v>777</v>
      </c>
      <c r="FW321" t="s">
        <v>431</v>
      </c>
      <c r="FY321">
        <v>1</v>
      </c>
      <c r="GA321">
        <v>17.34</v>
      </c>
      <c r="GB321">
        <v>-17</v>
      </c>
      <c r="GC321">
        <v>0</v>
      </c>
      <c r="GE321" t="s">
        <v>355</v>
      </c>
      <c r="GF321">
        <v>0</v>
      </c>
      <c r="GG321" t="s">
        <v>257</v>
      </c>
      <c r="GJ321">
        <v>0</v>
      </c>
      <c r="GK321">
        <v>0</v>
      </c>
      <c r="GM321" t="s">
        <v>6911</v>
      </c>
      <c r="GO321">
        <v>2</v>
      </c>
      <c r="HA321" t="s">
        <v>6912</v>
      </c>
      <c r="HC321" t="s">
        <v>313</v>
      </c>
      <c r="HD321" t="s">
        <v>313</v>
      </c>
      <c r="HE321" t="s">
        <v>6913</v>
      </c>
      <c r="HF321">
        <v>0</v>
      </c>
      <c r="HG321">
        <v>11</v>
      </c>
      <c r="HH321">
        <v>17</v>
      </c>
      <c r="HI321" t="s">
        <v>275</v>
      </c>
      <c r="HL321">
        <v>0</v>
      </c>
      <c r="HP321" t="s">
        <v>6914</v>
      </c>
      <c r="HQ321" t="s">
        <v>6915</v>
      </c>
      <c r="HR321" t="s">
        <v>6916</v>
      </c>
      <c r="HW321">
        <v>3</v>
      </c>
      <c r="HX321">
        <v>4060928</v>
      </c>
      <c r="HY321" t="s">
        <v>6917</v>
      </c>
      <c r="HZ321">
        <v>4060870</v>
      </c>
      <c r="IC321">
        <v>0</v>
      </c>
      <c r="ID321">
        <v>0</v>
      </c>
      <c r="IM321">
        <v>148</v>
      </c>
      <c r="IQ321" t="s">
        <v>5729</v>
      </c>
      <c r="IU321">
        <v>5</v>
      </c>
      <c r="IV321">
        <f>IF(AND(Table1[[#This Row],[R/P]]="P",Table1[[#This Row],[PaRes]]&lt;&gt;"SCRBL",Table1[[#This Row],[PaRes]]&lt;&gt;"RUN",Table1[[#This Row],[Penalty]]&lt;&gt;1),1,0)</f>
        <v>0</v>
      </c>
      <c r="IW321">
        <f>IF(AND(Table1[[#This Row],[Pass Play]]=1,Table1[[#This Row],[PaRes]]&lt;&gt;"SAC"),1,0)</f>
        <v>0</v>
      </c>
      <c r="IX321">
        <f>IF(Table1[[#This Row],[PaRes]]="COM",1,0)</f>
        <v>0</v>
      </c>
      <c r="IY321">
        <f>IF(Table1[[#This Row],[Pass Play]]=1,Table1[[#This Row],[Gn]],0)</f>
        <v>0</v>
      </c>
      <c r="IZ321">
        <f>IF(AND(Table1[[#This Row],[Pass Play]]=1,Table1[[#This Row],[EFF]]="Y"),1,0)</f>
        <v>0</v>
      </c>
      <c r="JA321">
        <f>IF(AND(Table1[[#This Row],[Pass Play]]=1,Table1[[#This Row],[EFF]]="Y"),Table1[[#This Row],[Gn]],0)</f>
        <v>0</v>
      </c>
      <c r="JB321">
        <f>IF(AND(Table1[[#This Row],[Pass Play]]=1,Table1[[#This Row],[Gn]]&gt;=15),1,0)</f>
        <v>0</v>
      </c>
      <c r="JC321">
        <f>IF(AND(Table1[[#This Row],[Pass Play]]=1,Table1[[#This Row],[Big Play Passes]]=1),Table1[[#This Row],[Gn]],0)</f>
        <v>0</v>
      </c>
      <c r="JD321">
        <f>IF(AND(OR(Table1[[#This Row],[R/P]]="R",Table1[[#This Row],[PaRes]]="SCRBL",Table1[[#This Row],[PaRes]]="RUN"),Table1[[#This Row],[Penalty]]&lt;&gt;1),1,0)</f>
        <v>1</v>
      </c>
      <c r="JE321">
        <f>IF(Table1[[#This Row],[Rush Attempts]]=1,Table1[[#This Row],[Gn]],0)</f>
        <v>3</v>
      </c>
      <c r="JF321">
        <f>IF(AND(Table1[[#This Row],[Rush Attempts]]=1,Table1[[#This Row],[EFF]]="Y"),1,0)</f>
        <v>1</v>
      </c>
      <c r="JG321">
        <f>IF(AND(Table1[[#This Row],[Rush Attempts]]=1,Table1[[#This Row],[EFF]]="Y"),Table1[[#This Row],[Gn]],0)</f>
        <v>3</v>
      </c>
      <c r="JH321">
        <f>IF(AND(Table1[[#This Row],[Rush Attempts]]=1,Table1[[#This Row],[Gn]]&gt;=10),1,0)</f>
        <v>0</v>
      </c>
      <c r="JI321">
        <f>IF(AND(Table1[[#This Row],[Rush Attempts]]=1,Table1[[#This Row],[Big Play Run]]=1),Table1[[#This Row],[Gn]],0)</f>
        <v>0</v>
      </c>
      <c r="JJ321">
        <f>IF(Table1[[#This Row],[PaRes]]="SAC",1,0)</f>
        <v>0</v>
      </c>
      <c r="JK321">
        <f>IF(Table1[[#This Row],[Sacks]]=1,Table1[[#This Row],[Gn]],0)</f>
        <v>0</v>
      </c>
      <c r="JL321">
        <f>IF(Table1[[#This Row],[PaRes]]="INT",1,0)</f>
        <v>0</v>
      </c>
      <c r="JM321">
        <f>IF(Table1[[#This Row],[pff_PENALTY]]&lt;&gt;"",1,0)</f>
        <v>0</v>
      </c>
      <c r="JN321">
        <f>Table1[[#This Row],[pff_PENYARDS]]</f>
        <v>0</v>
      </c>
      <c r="JO321">
        <f>IF(Table1[[#This Row],[S/End]]="TD",1,0)</f>
        <v>0</v>
      </c>
      <c r="JP321">
        <f>IF(OR(Table1[[#This Row],[S/End]]="FGGD"),1,0)</f>
        <v>0</v>
      </c>
      <c r="JQ321">
        <f>IF(OR(Table1[[#This Row],[S/End]]="FUM",Table1[[#This Row],[S/End]]="INT"),1,0)</f>
        <v>0</v>
      </c>
      <c r="JR321">
        <f>IF(AND(Table1[[#This Row],[Touchdown]]=1,Table1[[#This Row],[Pass Play]]=1),1,0)</f>
        <v>0</v>
      </c>
      <c r="JS321">
        <f t="shared" si="14"/>
        <v>0</v>
      </c>
      <c r="JT321">
        <f>IF(AND(OR(Table1[[#This Row],[Pass Play]]=1,Table1[[#This Row],[Rush Attempts]]=1),Table1[[#This Row],[Dn]]=3),1,0)</f>
        <v>0</v>
      </c>
      <c r="JU321">
        <f>IF(AND(Table1[[#This Row],[3rd down attempt]]=1,Table1[[#This Row],[EFF]]="Y"),1,0)</f>
        <v>0</v>
      </c>
      <c r="JV321">
        <f>IF(AND(Table1[[#This Row],[3rd down attempt]]=1,Table1[[#This Row],[Dist]]&gt;=7),1,0)</f>
        <v>0</v>
      </c>
      <c r="JW321">
        <f>IF(AND(OR(Table1[[#This Row],[Pass Play]]=1,Table1[[#This Row],[Rush Attempts]]=1),Table1[[#This Row],[Dn]]=4),1,0)</f>
        <v>0</v>
      </c>
      <c r="JX321">
        <f>IF(AND(Table1[[#This Row],[4th down attempt]]=1,Table1[[#This Row],[EFF]]="Y"),1,0)</f>
        <v>0</v>
      </c>
      <c r="JY321">
        <f>IF(AND(OR(Table1[[#This Row],[Pass Play]]=1,Table1[[#This Row],[Rush Attempts]]=1),Table1[[#This Row],[FPos]]&gt;=0,Table1[[#This Row],[FPos]]&lt;=20),1,0)</f>
        <v>1</v>
      </c>
      <c r="JZ321">
        <f>IF(AND(OR(Table1[[#This Row],[Pass Play]]=1,Table1[[#This Row],[Rush Attempts]]=1),Table1[[#This Row],[Dist]]&lt;=Table1[[#This Row],[Gn]]),1,0)</f>
        <v>0</v>
      </c>
      <c r="KA321">
        <f>IF(Table1[[#This Row],[S/End]]&lt;&gt;"",1,0)</f>
        <v>0</v>
      </c>
      <c r="KB321">
        <f>IF(Table1[[#This Row],[S/End]]="TD",1,0)</f>
        <v>0</v>
      </c>
      <c r="KC321">
        <f>IF(Table1[[#This Row],[S/End]]="FGGD",1,0)</f>
        <v>0</v>
      </c>
      <c r="KD321">
        <f>IF(AND(OR(Table1[[#This Row],[Pass Play]]=1,Table1[[#This Row],[Rush Attempts]]=1),Table1[[#This Row],[Gn]]&lt;0),1,0)</f>
        <v>0</v>
      </c>
      <c r="KE321" s="375">
        <f>IF(AND(Table1[[#This Row],[pff_DRVENDPSN]]=3,Table1[[#This Row],[pff_DRVENDEVENT]]="PUNT"),1,0)</f>
        <v>0</v>
      </c>
    </row>
    <row r="322" spans="1:291" hidden="1">
      <c r="A322">
        <v>70</v>
      </c>
      <c r="B322">
        <v>2105</v>
      </c>
      <c r="C322" t="s">
        <v>14479</v>
      </c>
      <c r="D322">
        <v>4</v>
      </c>
      <c r="E322">
        <v>2</v>
      </c>
      <c r="F322">
        <v>3</v>
      </c>
      <c r="G322">
        <v>-3</v>
      </c>
      <c r="H322">
        <v>3</v>
      </c>
      <c r="J322" t="s">
        <v>298</v>
      </c>
      <c r="K322">
        <v>11</v>
      </c>
      <c r="L322">
        <v>11</v>
      </c>
      <c r="M322" t="s">
        <v>1728</v>
      </c>
      <c r="N322" t="s">
        <v>440</v>
      </c>
      <c r="P322" t="s">
        <v>1289</v>
      </c>
      <c r="Q322" t="s">
        <v>442</v>
      </c>
      <c r="W322" t="s">
        <v>257</v>
      </c>
      <c r="X322" t="s">
        <v>6919</v>
      </c>
      <c r="AE322" t="s">
        <v>1476</v>
      </c>
      <c r="AF322" t="s">
        <v>6920</v>
      </c>
      <c r="AG322" t="s">
        <v>6919</v>
      </c>
      <c r="AH322" t="s">
        <v>274</v>
      </c>
      <c r="AJ322">
        <v>22</v>
      </c>
      <c r="AP322">
        <v>7</v>
      </c>
      <c r="BJ322" t="s">
        <v>274</v>
      </c>
      <c r="BQ322">
        <f t="shared" ref="BQ322:BQ385" si="15">COUNTIFS(N:N,N322,Z:Z,Z322)</f>
        <v>0</v>
      </c>
      <c r="BR322">
        <f t="shared" ref="BR322:BR385" si="16">COUNTIFS(N:N,N322,AF:AF,AF322)</f>
        <v>1</v>
      </c>
      <c r="BT322" t="s">
        <v>5525</v>
      </c>
      <c r="BV322">
        <v>34</v>
      </c>
      <c r="BX322">
        <v>0</v>
      </c>
      <c r="BY322" t="s">
        <v>6921</v>
      </c>
      <c r="CD322" s="3">
        <v>0.20069444444444443</v>
      </c>
      <c r="CF322" t="s">
        <v>6922</v>
      </c>
      <c r="CJ322">
        <v>0</v>
      </c>
      <c r="CK322" t="s">
        <v>6923</v>
      </c>
      <c r="CL322" s="4">
        <v>38414</v>
      </c>
      <c r="CM322" t="s">
        <v>6924</v>
      </c>
      <c r="CN322" t="s">
        <v>6925</v>
      </c>
      <c r="CO322">
        <v>34</v>
      </c>
      <c r="CQ322" t="s">
        <v>282</v>
      </c>
      <c r="CR322" t="s">
        <v>5525</v>
      </c>
      <c r="CU322" t="s">
        <v>6926</v>
      </c>
      <c r="CW322">
        <v>0</v>
      </c>
      <c r="CY322">
        <v>10</v>
      </c>
      <c r="CZ322" t="s">
        <v>553</v>
      </c>
      <c r="DA322">
        <v>0</v>
      </c>
      <c r="DB322">
        <v>11</v>
      </c>
      <c r="DC322" t="s">
        <v>1609</v>
      </c>
      <c r="DD322">
        <v>-25</v>
      </c>
      <c r="DF322" t="s">
        <v>5729</v>
      </c>
      <c r="DK322">
        <v>-3</v>
      </c>
      <c r="DL322" s="4">
        <v>44470</v>
      </c>
      <c r="DM322">
        <v>20248</v>
      </c>
      <c r="DN322">
        <v>2021</v>
      </c>
      <c r="DO322">
        <v>0</v>
      </c>
      <c r="DQ322">
        <v>79809</v>
      </c>
      <c r="DR322">
        <v>158</v>
      </c>
      <c r="DU322" t="s">
        <v>274</v>
      </c>
      <c r="DV322" t="s">
        <v>257</v>
      </c>
      <c r="DX322">
        <v>17</v>
      </c>
      <c r="DY322" t="s">
        <v>275</v>
      </c>
      <c r="EE322">
        <v>0</v>
      </c>
      <c r="EF322" t="s">
        <v>1738</v>
      </c>
      <c r="EG322" t="s">
        <v>1299</v>
      </c>
      <c r="EH322">
        <v>1</v>
      </c>
      <c r="EJ322" t="s">
        <v>340</v>
      </c>
      <c r="EK322" t="s">
        <v>486</v>
      </c>
      <c r="EL322" t="s">
        <v>1739</v>
      </c>
      <c r="EM322" t="s">
        <v>6927</v>
      </c>
      <c r="EO322" t="s">
        <v>269</v>
      </c>
      <c r="EP322" t="s">
        <v>388</v>
      </c>
      <c r="EQ322">
        <v>1</v>
      </c>
      <c r="ET322" t="s">
        <v>6928</v>
      </c>
      <c r="FE322">
        <v>0</v>
      </c>
      <c r="FF322">
        <v>11</v>
      </c>
      <c r="FG322" t="s">
        <v>308</v>
      </c>
      <c r="FI322" t="s">
        <v>308</v>
      </c>
      <c r="FJ322" t="s">
        <v>6078</v>
      </c>
      <c r="FL322">
        <v>0</v>
      </c>
      <c r="FN322">
        <v>0</v>
      </c>
      <c r="FQ322">
        <v>0</v>
      </c>
      <c r="FS322" t="s">
        <v>462</v>
      </c>
      <c r="FU322" t="s">
        <v>274</v>
      </c>
      <c r="FV322" t="s">
        <v>777</v>
      </c>
      <c r="FW322" t="s">
        <v>1291</v>
      </c>
      <c r="FX322" t="s">
        <v>432</v>
      </c>
      <c r="FY322">
        <v>1</v>
      </c>
      <c r="GA322">
        <v>17.34</v>
      </c>
      <c r="GB322">
        <v>-17</v>
      </c>
      <c r="GC322">
        <v>0</v>
      </c>
      <c r="GE322" t="s">
        <v>355</v>
      </c>
      <c r="GF322">
        <v>0</v>
      </c>
      <c r="GG322" t="s">
        <v>257</v>
      </c>
      <c r="GJ322">
        <v>0</v>
      </c>
      <c r="GK322">
        <v>0</v>
      </c>
      <c r="GM322" t="s">
        <v>6929</v>
      </c>
      <c r="GO322">
        <v>1</v>
      </c>
      <c r="HA322" t="s">
        <v>6930</v>
      </c>
      <c r="HC322" t="s">
        <v>313</v>
      </c>
      <c r="HD322" t="s">
        <v>313</v>
      </c>
      <c r="HE322" t="s">
        <v>1115</v>
      </c>
      <c r="HF322">
        <v>0</v>
      </c>
      <c r="HG322">
        <v>11</v>
      </c>
      <c r="HH322">
        <v>17</v>
      </c>
      <c r="HI322" t="s">
        <v>275</v>
      </c>
      <c r="HL322">
        <v>0</v>
      </c>
      <c r="HP322" t="s">
        <v>6931</v>
      </c>
      <c r="HQ322" t="s">
        <v>6932</v>
      </c>
      <c r="HR322" t="s">
        <v>6933</v>
      </c>
      <c r="HW322">
        <v>6</v>
      </c>
      <c r="HX322">
        <v>4060954</v>
      </c>
      <c r="HY322" t="s">
        <v>6427</v>
      </c>
      <c r="HZ322">
        <v>4060928</v>
      </c>
      <c r="IC322">
        <v>0</v>
      </c>
      <c r="ID322">
        <v>0</v>
      </c>
      <c r="IM322">
        <v>149</v>
      </c>
      <c r="IO322" t="s">
        <v>5729</v>
      </c>
      <c r="IQ322" t="s">
        <v>5729</v>
      </c>
      <c r="IR322" t="s">
        <v>5551</v>
      </c>
      <c r="IU322">
        <v>5</v>
      </c>
      <c r="IV322">
        <f>IF(AND(Table1[[#This Row],[R/P]]="P",Table1[[#This Row],[PaRes]]&lt;&gt;"SCRBL",Table1[[#This Row],[PaRes]]&lt;&gt;"RUN",Table1[[#This Row],[Penalty]]&lt;&gt;1),1,0)</f>
        <v>0</v>
      </c>
      <c r="IW322">
        <f>IF(AND(Table1[[#This Row],[Pass Play]]=1,Table1[[#This Row],[PaRes]]&lt;&gt;"SAC"),1,0)</f>
        <v>0</v>
      </c>
      <c r="IX322">
        <f>IF(Table1[[#This Row],[PaRes]]="COM",1,0)</f>
        <v>0</v>
      </c>
      <c r="IY322">
        <f>IF(Table1[[#This Row],[Pass Play]]=1,Table1[[#This Row],[Gn]],0)</f>
        <v>0</v>
      </c>
      <c r="IZ322">
        <f>IF(AND(Table1[[#This Row],[Pass Play]]=1,Table1[[#This Row],[EFF]]="Y"),1,0)</f>
        <v>0</v>
      </c>
      <c r="JA322">
        <f>IF(AND(Table1[[#This Row],[Pass Play]]=1,Table1[[#This Row],[EFF]]="Y"),Table1[[#This Row],[Gn]],0)</f>
        <v>0</v>
      </c>
      <c r="JB322">
        <f>IF(AND(Table1[[#This Row],[Pass Play]]=1,Table1[[#This Row],[Gn]]&gt;=15),1,0)</f>
        <v>0</v>
      </c>
      <c r="JC322">
        <f>IF(AND(Table1[[#This Row],[Pass Play]]=1,Table1[[#This Row],[Big Play Passes]]=1),Table1[[#This Row],[Gn]],0)</f>
        <v>0</v>
      </c>
      <c r="JD322">
        <f>IF(AND(OR(Table1[[#This Row],[R/P]]="R",Table1[[#This Row],[PaRes]]="SCRBL",Table1[[#This Row],[PaRes]]="RUN"),Table1[[#This Row],[Penalty]]&lt;&gt;1),1,0)</f>
        <v>1</v>
      </c>
      <c r="JE322">
        <f>IF(Table1[[#This Row],[Rush Attempts]]=1,Table1[[#This Row],[Gn]],0)</f>
        <v>-3</v>
      </c>
      <c r="JF322">
        <f>IF(AND(Table1[[#This Row],[Rush Attempts]]=1,Table1[[#This Row],[EFF]]="Y"),1,0)</f>
        <v>0</v>
      </c>
      <c r="JG322">
        <f>IF(AND(Table1[[#This Row],[Rush Attempts]]=1,Table1[[#This Row],[EFF]]="Y"),Table1[[#This Row],[Gn]],0)</f>
        <v>0</v>
      </c>
      <c r="JH322">
        <f>IF(AND(Table1[[#This Row],[Rush Attempts]]=1,Table1[[#This Row],[Gn]]&gt;=10),1,0)</f>
        <v>0</v>
      </c>
      <c r="JI322">
        <f>IF(AND(Table1[[#This Row],[Rush Attempts]]=1,Table1[[#This Row],[Big Play Run]]=1),Table1[[#This Row],[Gn]],0)</f>
        <v>0</v>
      </c>
      <c r="JJ322">
        <f>IF(Table1[[#This Row],[PaRes]]="SAC",1,0)</f>
        <v>0</v>
      </c>
      <c r="JK322">
        <f>IF(Table1[[#This Row],[Sacks]]=1,Table1[[#This Row],[Gn]],0)</f>
        <v>0</v>
      </c>
      <c r="JL322">
        <f>IF(Table1[[#This Row],[PaRes]]="INT",1,0)</f>
        <v>0</v>
      </c>
      <c r="JM322">
        <f>IF(Table1[[#This Row],[pff_PENALTY]]&lt;&gt;"",1,0)</f>
        <v>0</v>
      </c>
      <c r="JN322">
        <f>Table1[[#This Row],[pff_PENYARDS]]</f>
        <v>0</v>
      </c>
      <c r="JO322">
        <f>IF(Table1[[#This Row],[S/End]]="TD",1,0)</f>
        <v>0</v>
      </c>
      <c r="JP322">
        <f>IF(OR(Table1[[#This Row],[S/End]]="FGGD"),1,0)</f>
        <v>0</v>
      </c>
      <c r="JQ322">
        <f>IF(OR(Table1[[#This Row],[S/End]]="FUM",Table1[[#This Row],[S/End]]="INT"),1,0)</f>
        <v>0</v>
      </c>
      <c r="JR322">
        <f>IF(AND(Table1[[#This Row],[Touchdown]]=1,Table1[[#This Row],[Pass Play]]=1),1,0)</f>
        <v>0</v>
      </c>
      <c r="JS322">
        <f t="shared" ref="JS322:JS385" si="17">IF(BY323=1,G323,0)</f>
        <v>0</v>
      </c>
      <c r="JT322">
        <f>IF(AND(OR(Table1[[#This Row],[Pass Play]]=1,Table1[[#This Row],[Rush Attempts]]=1),Table1[[#This Row],[Dn]]=3),1,0)</f>
        <v>0</v>
      </c>
      <c r="JU322">
        <f>IF(AND(Table1[[#This Row],[3rd down attempt]]=1,Table1[[#This Row],[EFF]]="Y"),1,0)</f>
        <v>0</v>
      </c>
      <c r="JV322">
        <f>IF(AND(Table1[[#This Row],[3rd down attempt]]=1,Table1[[#This Row],[Dist]]&gt;=7),1,0)</f>
        <v>0</v>
      </c>
      <c r="JW322">
        <f>IF(AND(OR(Table1[[#This Row],[Pass Play]]=1,Table1[[#This Row],[Rush Attempts]]=1),Table1[[#This Row],[Dn]]=4),1,0)</f>
        <v>0</v>
      </c>
      <c r="JX322">
        <f>IF(AND(Table1[[#This Row],[4th down attempt]]=1,Table1[[#This Row],[EFF]]="Y"),1,0)</f>
        <v>0</v>
      </c>
      <c r="JY322">
        <f>IF(AND(OR(Table1[[#This Row],[Pass Play]]=1,Table1[[#This Row],[Rush Attempts]]=1),Table1[[#This Row],[FPos]]&gt;=0,Table1[[#This Row],[FPos]]&lt;=20),1,0)</f>
        <v>1</v>
      </c>
      <c r="JZ322">
        <f>IF(AND(OR(Table1[[#This Row],[Pass Play]]=1,Table1[[#This Row],[Rush Attempts]]=1),Table1[[#This Row],[Dist]]&lt;=Table1[[#This Row],[Gn]]),1,0)</f>
        <v>0</v>
      </c>
      <c r="KA322">
        <f>IF(Table1[[#This Row],[S/End]]&lt;&gt;"",1,0)</f>
        <v>0</v>
      </c>
      <c r="KB322">
        <f>IF(Table1[[#This Row],[S/End]]="TD",1,0)</f>
        <v>0</v>
      </c>
      <c r="KC322">
        <f>IF(Table1[[#This Row],[S/End]]="FGGD",1,0)</f>
        <v>0</v>
      </c>
      <c r="KD322">
        <f>IF(AND(OR(Table1[[#This Row],[Pass Play]]=1,Table1[[#This Row],[Rush Attempts]]=1),Table1[[#This Row],[Gn]]&lt;0),1,0)</f>
        <v>1</v>
      </c>
      <c r="KE322" s="375">
        <f>IF(AND(Table1[[#This Row],[pff_DRVENDPSN]]=3,Table1[[#This Row],[pff_DRVENDEVENT]]="PUNT"),1,0)</f>
        <v>0</v>
      </c>
    </row>
    <row r="323" spans="1:291" hidden="1">
      <c r="A323">
        <v>71</v>
      </c>
      <c r="B323">
        <v>2105</v>
      </c>
      <c r="C323" t="s">
        <v>14479</v>
      </c>
      <c r="D323">
        <v>4</v>
      </c>
      <c r="E323">
        <v>3</v>
      </c>
      <c r="F323">
        <v>6</v>
      </c>
      <c r="G323">
        <v>6</v>
      </c>
      <c r="H323">
        <v>6</v>
      </c>
      <c r="J323" t="s">
        <v>254</v>
      </c>
      <c r="K323">
        <v>11</v>
      </c>
      <c r="L323">
        <v>11</v>
      </c>
      <c r="M323" t="s">
        <v>407</v>
      </c>
      <c r="N323" t="s">
        <v>408</v>
      </c>
      <c r="P323" t="s">
        <v>409</v>
      </c>
      <c r="W323" t="s">
        <v>253</v>
      </c>
      <c r="X323" t="s">
        <v>6935</v>
      </c>
      <c r="Y323" t="s">
        <v>2804</v>
      </c>
      <c r="Z323" t="s">
        <v>6936</v>
      </c>
      <c r="AB323" t="s">
        <v>666</v>
      </c>
      <c r="AC323" t="s">
        <v>667</v>
      </c>
      <c r="AJ323">
        <v>12</v>
      </c>
      <c r="AK323" t="s">
        <v>327</v>
      </c>
      <c r="AL323" t="s">
        <v>575</v>
      </c>
      <c r="AP323">
        <v>7</v>
      </c>
      <c r="AY323">
        <v>4</v>
      </c>
      <c r="BJ323" t="s">
        <v>274</v>
      </c>
      <c r="BQ323">
        <f t="shared" si="15"/>
        <v>1</v>
      </c>
      <c r="BR323">
        <f t="shared" si="16"/>
        <v>0</v>
      </c>
      <c r="BT323" t="s">
        <v>5525</v>
      </c>
      <c r="BV323">
        <v>34</v>
      </c>
      <c r="BX323">
        <v>0</v>
      </c>
      <c r="BY323" t="s">
        <v>6937</v>
      </c>
      <c r="CA323">
        <v>1</v>
      </c>
      <c r="CB323" t="s">
        <v>492</v>
      </c>
      <c r="CD323" s="3">
        <v>0.18055555555555555</v>
      </c>
      <c r="CE323" t="s">
        <v>257</v>
      </c>
      <c r="CF323" t="s">
        <v>6938</v>
      </c>
      <c r="CG323">
        <v>8</v>
      </c>
      <c r="CI323" t="s">
        <v>331</v>
      </c>
      <c r="CJ323">
        <v>0</v>
      </c>
      <c r="CK323" t="s">
        <v>6939</v>
      </c>
      <c r="CL323" s="4">
        <v>38414</v>
      </c>
      <c r="CM323" t="s">
        <v>6940</v>
      </c>
      <c r="CN323" t="s">
        <v>6941</v>
      </c>
      <c r="CO323">
        <v>34</v>
      </c>
      <c r="CP323" t="s">
        <v>5682</v>
      </c>
      <c r="CQ323" t="s">
        <v>269</v>
      </c>
      <c r="CR323" t="s">
        <v>5525</v>
      </c>
      <c r="CU323" t="s">
        <v>6942</v>
      </c>
      <c r="CW323">
        <v>0</v>
      </c>
      <c r="CY323">
        <v>11</v>
      </c>
      <c r="CZ323" t="s">
        <v>553</v>
      </c>
      <c r="DA323">
        <v>0</v>
      </c>
      <c r="DB323">
        <v>11</v>
      </c>
      <c r="DC323" t="s">
        <v>1609</v>
      </c>
      <c r="DD323">
        <v>-25</v>
      </c>
      <c r="DK323">
        <v>6</v>
      </c>
      <c r="DL323" s="4">
        <v>44470</v>
      </c>
      <c r="DM323">
        <v>20248</v>
      </c>
      <c r="DN323">
        <v>2021</v>
      </c>
      <c r="DO323">
        <v>0</v>
      </c>
      <c r="DQ323">
        <v>79809</v>
      </c>
      <c r="DR323">
        <v>159</v>
      </c>
      <c r="DU323" t="s">
        <v>274</v>
      </c>
      <c r="DV323" t="s">
        <v>257</v>
      </c>
      <c r="DX323">
        <v>17</v>
      </c>
      <c r="DY323" t="s">
        <v>275</v>
      </c>
      <c r="EE323">
        <v>0</v>
      </c>
      <c r="EF323" t="s">
        <v>421</v>
      </c>
      <c r="EG323" t="s">
        <v>422</v>
      </c>
      <c r="EH323">
        <v>0</v>
      </c>
      <c r="EJ323" t="s">
        <v>340</v>
      </c>
      <c r="EK323" t="s">
        <v>486</v>
      </c>
      <c r="EL323" t="s">
        <v>487</v>
      </c>
      <c r="EM323" t="s">
        <v>6943</v>
      </c>
      <c r="EO323" t="s">
        <v>282</v>
      </c>
      <c r="EP323" t="s">
        <v>490</v>
      </c>
      <c r="EQ323">
        <v>0</v>
      </c>
      <c r="ER323" t="s">
        <v>491</v>
      </c>
      <c r="ET323" t="s">
        <v>6944</v>
      </c>
      <c r="EU323">
        <v>6</v>
      </c>
      <c r="EV323" t="s">
        <v>274</v>
      </c>
      <c r="EW323" t="s">
        <v>349</v>
      </c>
      <c r="EX323" t="s">
        <v>1251</v>
      </c>
      <c r="EY323" t="s">
        <v>1005</v>
      </c>
      <c r="FB323" t="s">
        <v>499</v>
      </c>
      <c r="FC323" t="s">
        <v>6945</v>
      </c>
      <c r="FE323">
        <v>0</v>
      </c>
      <c r="FF323">
        <v>15</v>
      </c>
      <c r="FJ323" t="s">
        <v>6946</v>
      </c>
      <c r="FL323">
        <v>0</v>
      </c>
      <c r="FN323">
        <v>0</v>
      </c>
      <c r="FQ323">
        <v>0</v>
      </c>
      <c r="FS323" t="s">
        <v>395</v>
      </c>
      <c r="FU323" t="s">
        <v>274</v>
      </c>
      <c r="FV323" t="s">
        <v>496</v>
      </c>
      <c r="FY323">
        <v>0</v>
      </c>
      <c r="GA323">
        <v>17.34</v>
      </c>
      <c r="GB323">
        <v>-17</v>
      </c>
      <c r="GC323">
        <v>0</v>
      </c>
      <c r="GE323" t="s">
        <v>355</v>
      </c>
      <c r="GF323">
        <v>1</v>
      </c>
      <c r="GG323" t="s">
        <v>274</v>
      </c>
      <c r="GI323">
        <v>2.7</v>
      </c>
      <c r="GJ323">
        <v>0</v>
      </c>
      <c r="GK323">
        <v>0</v>
      </c>
      <c r="GM323" t="s">
        <v>6947</v>
      </c>
      <c r="GN323">
        <v>0</v>
      </c>
      <c r="GO323">
        <v>0</v>
      </c>
      <c r="GP323" t="s">
        <v>2349</v>
      </c>
      <c r="GR323">
        <v>2</v>
      </c>
      <c r="HA323" t="s">
        <v>6948</v>
      </c>
      <c r="HC323" t="s">
        <v>313</v>
      </c>
      <c r="HD323" t="s">
        <v>313</v>
      </c>
      <c r="HE323" t="s">
        <v>5682</v>
      </c>
      <c r="HF323">
        <v>0</v>
      </c>
      <c r="HG323">
        <v>11</v>
      </c>
      <c r="HH323">
        <v>17</v>
      </c>
      <c r="HI323" t="s">
        <v>275</v>
      </c>
      <c r="HL323" t="s">
        <v>58</v>
      </c>
      <c r="HM323" t="s">
        <v>5682</v>
      </c>
      <c r="HO323" t="s">
        <v>6378</v>
      </c>
      <c r="HP323" t="s">
        <v>6949</v>
      </c>
      <c r="HQ323" t="s">
        <v>6950</v>
      </c>
      <c r="HR323" t="s">
        <v>6951</v>
      </c>
      <c r="HT323" t="s">
        <v>6952</v>
      </c>
      <c r="HW323">
        <v>0</v>
      </c>
      <c r="HX323">
        <v>4060972</v>
      </c>
      <c r="HY323" t="s">
        <v>6953</v>
      </c>
      <c r="HZ323">
        <v>4060954</v>
      </c>
      <c r="IC323">
        <v>0.5</v>
      </c>
      <c r="ID323">
        <v>1</v>
      </c>
      <c r="IM323">
        <v>150</v>
      </c>
      <c r="IS323" t="s">
        <v>1005</v>
      </c>
      <c r="IU323">
        <v>5</v>
      </c>
      <c r="IV323">
        <f>IF(AND(Table1[[#This Row],[R/P]]="P",Table1[[#This Row],[PaRes]]&lt;&gt;"SCRBL",Table1[[#This Row],[PaRes]]&lt;&gt;"RUN",Table1[[#This Row],[Penalty]]&lt;&gt;1),1,0)</f>
        <v>1</v>
      </c>
      <c r="IW323">
        <f>IF(AND(Table1[[#This Row],[Pass Play]]=1,Table1[[#This Row],[PaRes]]&lt;&gt;"SAC"),1,0)</f>
        <v>1</v>
      </c>
      <c r="IX323">
        <f>IF(Table1[[#This Row],[PaRes]]="COM",1,0)</f>
        <v>1</v>
      </c>
      <c r="IY323">
        <f>IF(Table1[[#This Row],[Pass Play]]=1,Table1[[#This Row],[Gn]],0)</f>
        <v>6</v>
      </c>
      <c r="IZ323">
        <f>IF(AND(Table1[[#This Row],[Pass Play]]=1,Table1[[#This Row],[EFF]]="Y"),1,0)</f>
        <v>1</v>
      </c>
      <c r="JA323">
        <f>IF(AND(Table1[[#This Row],[Pass Play]]=1,Table1[[#This Row],[EFF]]="Y"),Table1[[#This Row],[Gn]],0)</f>
        <v>6</v>
      </c>
      <c r="JB323">
        <f>IF(AND(Table1[[#This Row],[Pass Play]]=1,Table1[[#This Row],[Gn]]&gt;=15),1,0)</f>
        <v>0</v>
      </c>
      <c r="JC323">
        <f>IF(AND(Table1[[#This Row],[Pass Play]]=1,Table1[[#This Row],[Big Play Passes]]=1),Table1[[#This Row],[Gn]],0)</f>
        <v>0</v>
      </c>
      <c r="JD323">
        <f>IF(AND(OR(Table1[[#This Row],[R/P]]="R",Table1[[#This Row],[PaRes]]="SCRBL",Table1[[#This Row],[PaRes]]="RUN"),Table1[[#This Row],[Penalty]]&lt;&gt;1),1,0)</f>
        <v>0</v>
      </c>
      <c r="JE323">
        <f>IF(Table1[[#This Row],[Rush Attempts]]=1,Table1[[#This Row],[Gn]],0)</f>
        <v>0</v>
      </c>
      <c r="JF323">
        <f>IF(AND(Table1[[#This Row],[Rush Attempts]]=1,Table1[[#This Row],[EFF]]="Y"),1,0)</f>
        <v>0</v>
      </c>
      <c r="JG323">
        <f>IF(AND(Table1[[#This Row],[Rush Attempts]]=1,Table1[[#This Row],[EFF]]="Y"),Table1[[#This Row],[Gn]],0)</f>
        <v>0</v>
      </c>
      <c r="JH323">
        <f>IF(AND(Table1[[#This Row],[Rush Attempts]]=1,Table1[[#This Row],[Gn]]&gt;=10),1,0)</f>
        <v>0</v>
      </c>
      <c r="JI323">
        <f>IF(AND(Table1[[#This Row],[Rush Attempts]]=1,Table1[[#This Row],[Big Play Run]]=1),Table1[[#This Row],[Gn]],0)</f>
        <v>0</v>
      </c>
      <c r="JJ323">
        <f>IF(Table1[[#This Row],[PaRes]]="SAC",1,0)</f>
        <v>0</v>
      </c>
      <c r="JK323">
        <f>IF(Table1[[#This Row],[Sacks]]=1,Table1[[#This Row],[Gn]],0)</f>
        <v>0</v>
      </c>
      <c r="JL323">
        <f>IF(Table1[[#This Row],[PaRes]]="INT",1,0)</f>
        <v>0</v>
      </c>
      <c r="JM323">
        <f>IF(Table1[[#This Row],[pff_PENALTY]]&lt;&gt;"",1,0)</f>
        <v>0</v>
      </c>
      <c r="JN323">
        <f>Table1[[#This Row],[pff_PENYARDS]]</f>
        <v>0</v>
      </c>
      <c r="JO323">
        <f>IF(Table1[[#This Row],[S/End]]="TD",1,0)</f>
        <v>1</v>
      </c>
      <c r="JP323">
        <f>IF(OR(Table1[[#This Row],[S/End]]="FGGD"),1,0)</f>
        <v>0</v>
      </c>
      <c r="JQ323">
        <f>IF(OR(Table1[[#This Row],[S/End]]="FUM",Table1[[#This Row],[S/End]]="INT"),1,0)</f>
        <v>0</v>
      </c>
      <c r="JR323">
        <f>IF(AND(Table1[[#This Row],[Touchdown]]=1,Table1[[#This Row],[Pass Play]]=1),1,0)</f>
        <v>1</v>
      </c>
      <c r="JS323">
        <f t="shared" si="17"/>
        <v>0</v>
      </c>
      <c r="JT323">
        <f>IF(AND(OR(Table1[[#This Row],[Pass Play]]=1,Table1[[#This Row],[Rush Attempts]]=1),Table1[[#This Row],[Dn]]=3),1,0)</f>
        <v>1</v>
      </c>
      <c r="JU323">
        <f>IF(AND(Table1[[#This Row],[3rd down attempt]]=1,Table1[[#This Row],[EFF]]="Y"),1,0)</f>
        <v>1</v>
      </c>
      <c r="JV323">
        <f>IF(AND(Table1[[#This Row],[3rd down attempt]]=1,Table1[[#This Row],[Dist]]&gt;=7),1,0)</f>
        <v>0</v>
      </c>
      <c r="JW323">
        <f>IF(AND(OR(Table1[[#This Row],[Pass Play]]=1,Table1[[#This Row],[Rush Attempts]]=1),Table1[[#This Row],[Dn]]=4),1,0)</f>
        <v>0</v>
      </c>
      <c r="JX323">
        <f>IF(AND(Table1[[#This Row],[4th down attempt]]=1,Table1[[#This Row],[EFF]]="Y"),1,0)</f>
        <v>0</v>
      </c>
      <c r="JY323">
        <f>IF(AND(OR(Table1[[#This Row],[Pass Play]]=1,Table1[[#This Row],[Rush Attempts]]=1),Table1[[#This Row],[FPos]]&gt;=0,Table1[[#This Row],[FPos]]&lt;=20),1,0)</f>
        <v>1</v>
      </c>
      <c r="JZ323">
        <f>IF(AND(OR(Table1[[#This Row],[Pass Play]]=1,Table1[[#This Row],[Rush Attempts]]=1),Table1[[#This Row],[Dist]]&lt;=Table1[[#This Row],[Gn]]),1,0)</f>
        <v>1</v>
      </c>
      <c r="KA323">
        <f>IF(Table1[[#This Row],[S/End]]&lt;&gt;"",1,0)</f>
        <v>1</v>
      </c>
      <c r="KB323">
        <f>IF(Table1[[#This Row],[S/End]]="TD",1,0)</f>
        <v>1</v>
      </c>
      <c r="KC323">
        <f>IF(Table1[[#This Row],[S/End]]="FGGD",1,0)</f>
        <v>0</v>
      </c>
      <c r="KD323">
        <f>IF(AND(OR(Table1[[#This Row],[Pass Play]]=1,Table1[[#This Row],[Rush Attempts]]=1),Table1[[#This Row],[Gn]]&lt;0),1,0)</f>
        <v>0</v>
      </c>
      <c r="KE323" s="375">
        <f>IF(AND(Table1[[#This Row],[pff_DRVENDPSN]]=3,Table1[[#This Row],[pff_DRVENDEVENT]]="PUNT"),1,0)</f>
        <v>0</v>
      </c>
    </row>
    <row r="324" spans="1:291" hidden="1">
      <c r="A324">
        <v>1</v>
      </c>
      <c r="B324">
        <v>2106</v>
      </c>
      <c r="C324" t="s">
        <v>14480</v>
      </c>
      <c r="D324">
        <v>1</v>
      </c>
      <c r="E324">
        <v>1</v>
      </c>
      <c r="F324">
        <v>10</v>
      </c>
      <c r="G324">
        <v>3</v>
      </c>
      <c r="H324">
        <v>-35</v>
      </c>
      <c r="I324" t="s">
        <v>253</v>
      </c>
      <c r="J324" t="s">
        <v>298</v>
      </c>
      <c r="K324">
        <v>21</v>
      </c>
      <c r="L324" t="s">
        <v>6955</v>
      </c>
      <c r="M324" t="s">
        <v>6956</v>
      </c>
      <c r="N324" t="s">
        <v>440</v>
      </c>
      <c r="O324" t="s">
        <v>254</v>
      </c>
      <c r="P324" t="s">
        <v>3187</v>
      </c>
      <c r="W324" t="s">
        <v>257</v>
      </c>
      <c r="X324" t="s">
        <v>6957</v>
      </c>
      <c r="AE324" t="s">
        <v>573</v>
      </c>
      <c r="AF324" t="s">
        <v>2590</v>
      </c>
      <c r="AG324" t="s">
        <v>6957</v>
      </c>
      <c r="AH324" t="s">
        <v>257</v>
      </c>
      <c r="AJ324">
        <v>22</v>
      </c>
      <c r="AP324">
        <v>7</v>
      </c>
      <c r="BJ324" t="s">
        <v>274</v>
      </c>
      <c r="BQ324">
        <f t="shared" si="15"/>
        <v>0</v>
      </c>
      <c r="BR324">
        <f t="shared" si="16"/>
        <v>3</v>
      </c>
      <c r="BT324" t="s">
        <v>6958</v>
      </c>
      <c r="BV324">
        <v>7</v>
      </c>
      <c r="BX324">
        <v>0</v>
      </c>
      <c r="BY324" t="s">
        <v>6959</v>
      </c>
      <c r="CD324" s="3">
        <v>0.6118055555555556</v>
      </c>
      <c r="CF324" t="s">
        <v>6960</v>
      </c>
      <c r="CJ324">
        <v>0</v>
      </c>
      <c r="CK324" t="s">
        <v>6961</v>
      </c>
      <c r="CL324" s="4">
        <v>38414</v>
      </c>
      <c r="CM324" t="s">
        <v>6962</v>
      </c>
      <c r="CN324" t="s">
        <v>6963</v>
      </c>
      <c r="CO324">
        <v>7</v>
      </c>
      <c r="CP324" t="s">
        <v>268</v>
      </c>
      <c r="CQ324" t="s">
        <v>418</v>
      </c>
      <c r="CR324" t="s">
        <v>6958</v>
      </c>
      <c r="CU324" t="s">
        <v>6964</v>
      </c>
      <c r="CW324">
        <v>0</v>
      </c>
      <c r="CY324">
        <v>1</v>
      </c>
      <c r="CZ324" t="s">
        <v>614</v>
      </c>
      <c r="DA324">
        <v>-41</v>
      </c>
      <c r="DB324">
        <v>3</v>
      </c>
      <c r="DC324" t="s">
        <v>1953</v>
      </c>
      <c r="DD324">
        <v>-35</v>
      </c>
      <c r="DF324" t="s">
        <v>6965</v>
      </c>
      <c r="DK324">
        <v>3</v>
      </c>
      <c r="DL324" s="4">
        <v>44484</v>
      </c>
      <c r="DM324">
        <v>20369</v>
      </c>
      <c r="DN324">
        <v>2021</v>
      </c>
      <c r="DO324">
        <v>0</v>
      </c>
      <c r="DQ324">
        <v>80401</v>
      </c>
      <c r="DR324">
        <v>6</v>
      </c>
      <c r="DU324" t="s">
        <v>274</v>
      </c>
      <c r="DV324" t="s">
        <v>257</v>
      </c>
      <c r="DX324">
        <v>0</v>
      </c>
      <c r="DY324" t="s">
        <v>275</v>
      </c>
      <c r="EE324">
        <v>0</v>
      </c>
      <c r="EF324" t="s">
        <v>6966</v>
      </c>
      <c r="EG324" t="s">
        <v>3198</v>
      </c>
      <c r="EH324">
        <v>1</v>
      </c>
      <c r="EJ324" t="s">
        <v>278</v>
      </c>
      <c r="EK324" t="s">
        <v>279</v>
      </c>
      <c r="EL324" t="s">
        <v>6967</v>
      </c>
      <c r="EM324" t="s">
        <v>6968</v>
      </c>
      <c r="EN324" t="s">
        <v>268</v>
      </c>
      <c r="EO324" t="s">
        <v>418</v>
      </c>
      <c r="EP324" t="s">
        <v>283</v>
      </c>
      <c r="EQ324">
        <v>0</v>
      </c>
      <c r="ET324" t="s">
        <v>6969</v>
      </c>
      <c r="FE324">
        <v>0</v>
      </c>
      <c r="FF324">
        <v>10</v>
      </c>
      <c r="FG324" t="s">
        <v>285</v>
      </c>
      <c r="FI324" t="s">
        <v>285</v>
      </c>
      <c r="FL324">
        <v>0</v>
      </c>
      <c r="FN324">
        <v>0</v>
      </c>
      <c r="FQ324">
        <v>0</v>
      </c>
      <c r="FS324" t="s">
        <v>651</v>
      </c>
      <c r="FU324" t="s">
        <v>257</v>
      </c>
      <c r="FV324" t="s">
        <v>1492</v>
      </c>
      <c r="FW324" t="s">
        <v>431</v>
      </c>
      <c r="FX324" t="s">
        <v>1517</v>
      </c>
      <c r="FY324">
        <v>1</v>
      </c>
      <c r="GA324">
        <v>7.0000000000000007E-2</v>
      </c>
      <c r="GB324">
        <v>-7</v>
      </c>
      <c r="GC324">
        <v>0</v>
      </c>
      <c r="GE324" t="s">
        <v>355</v>
      </c>
      <c r="GF324">
        <v>0</v>
      </c>
      <c r="GG324" t="s">
        <v>257</v>
      </c>
      <c r="GJ324">
        <v>0</v>
      </c>
      <c r="GK324">
        <v>0</v>
      </c>
      <c r="GM324" t="s">
        <v>6970</v>
      </c>
      <c r="GO324">
        <v>2</v>
      </c>
      <c r="HA324" t="s">
        <v>6971</v>
      </c>
      <c r="HB324" t="s">
        <v>6965</v>
      </c>
      <c r="HC324" t="s">
        <v>313</v>
      </c>
      <c r="HD324" t="s">
        <v>294</v>
      </c>
      <c r="HE324" t="s">
        <v>6972</v>
      </c>
      <c r="HF324">
        <v>0</v>
      </c>
      <c r="HG324">
        <v>21</v>
      </c>
      <c r="HH324">
        <v>0</v>
      </c>
      <c r="HI324" t="s">
        <v>275</v>
      </c>
      <c r="HL324">
        <v>4</v>
      </c>
      <c r="HW324">
        <v>-38</v>
      </c>
      <c r="HX324">
        <v>4132429</v>
      </c>
      <c r="HY324" t="s">
        <v>6973</v>
      </c>
      <c r="HZ324">
        <v>4132389</v>
      </c>
      <c r="IC324">
        <v>0</v>
      </c>
      <c r="ID324">
        <v>0</v>
      </c>
      <c r="IM324">
        <v>5</v>
      </c>
      <c r="IO324" t="s">
        <v>6974</v>
      </c>
      <c r="IQ324" t="s">
        <v>6974</v>
      </c>
      <c r="IU324">
        <v>7</v>
      </c>
      <c r="IV324">
        <f>IF(AND(Table1[[#This Row],[R/P]]="P",Table1[[#This Row],[PaRes]]&lt;&gt;"SCRBL",Table1[[#This Row],[PaRes]]&lt;&gt;"RUN",Table1[[#This Row],[Penalty]]&lt;&gt;1),1,0)</f>
        <v>0</v>
      </c>
      <c r="IW324">
        <f>IF(AND(Table1[[#This Row],[Pass Play]]=1,Table1[[#This Row],[PaRes]]&lt;&gt;"SAC"),1,0)</f>
        <v>0</v>
      </c>
      <c r="IX324">
        <f>IF(Table1[[#This Row],[PaRes]]="COM",1,0)</f>
        <v>0</v>
      </c>
      <c r="IY324">
        <f>IF(Table1[[#This Row],[Pass Play]]=1,Table1[[#This Row],[Gn]],0)</f>
        <v>0</v>
      </c>
      <c r="IZ324">
        <f>IF(AND(Table1[[#This Row],[Pass Play]]=1,Table1[[#This Row],[EFF]]="Y"),1,0)</f>
        <v>0</v>
      </c>
      <c r="JA324">
        <f>IF(AND(Table1[[#This Row],[Pass Play]]=1,Table1[[#This Row],[EFF]]="Y"),Table1[[#This Row],[Gn]],0)</f>
        <v>0</v>
      </c>
      <c r="JB324">
        <f>IF(AND(Table1[[#This Row],[Pass Play]]=1,Table1[[#This Row],[Gn]]&gt;=15),1,0)</f>
        <v>0</v>
      </c>
      <c r="JC324">
        <f>IF(AND(Table1[[#This Row],[Pass Play]]=1,Table1[[#This Row],[Big Play Passes]]=1),Table1[[#This Row],[Gn]],0)</f>
        <v>0</v>
      </c>
      <c r="JD324">
        <f>IF(AND(OR(Table1[[#This Row],[R/P]]="R",Table1[[#This Row],[PaRes]]="SCRBL",Table1[[#This Row],[PaRes]]="RUN"),Table1[[#This Row],[Penalty]]&lt;&gt;1),1,0)</f>
        <v>1</v>
      </c>
      <c r="JE324">
        <f>IF(Table1[[#This Row],[Rush Attempts]]=1,Table1[[#This Row],[Gn]],0)</f>
        <v>3</v>
      </c>
      <c r="JF324">
        <f>IF(AND(Table1[[#This Row],[Rush Attempts]]=1,Table1[[#This Row],[EFF]]="Y"),1,0)</f>
        <v>0</v>
      </c>
      <c r="JG324">
        <f>IF(AND(Table1[[#This Row],[Rush Attempts]]=1,Table1[[#This Row],[EFF]]="Y"),Table1[[#This Row],[Gn]],0)</f>
        <v>0</v>
      </c>
      <c r="JH324">
        <f>IF(AND(Table1[[#This Row],[Rush Attempts]]=1,Table1[[#This Row],[Gn]]&gt;=10),1,0)</f>
        <v>0</v>
      </c>
      <c r="JI324">
        <f>IF(AND(Table1[[#This Row],[Rush Attempts]]=1,Table1[[#This Row],[Big Play Run]]=1),Table1[[#This Row],[Gn]],0)</f>
        <v>0</v>
      </c>
      <c r="JJ324">
        <f>IF(Table1[[#This Row],[PaRes]]="SAC",1,0)</f>
        <v>0</v>
      </c>
      <c r="JK324">
        <f>IF(Table1[[#This Row],[Sacks]]=1,Table1[[#This Row],[Gn]],0)</f>
        <v>0</v>
      </c>
      <c r="JL324">
        <f>IF(Table1[[#This Row],[PaRes]]="INT",1,0)</f>
        <v>0</v>
      </c>
      <c r="JM324">
        <f>IF(Table1[[#This Row],[pff_PENALTY]]&lt;&gt;"",1,0)</f>
        <v>0</v>
      </c>
      <c r="JN324">
        <f>Table1[[#This Row],[pff_PENYARDS]]</f>
        <v>0</v>
      </c>
      <c r="JO324">
        <f>IF(Table1[[#This Row],[S/End]]="TD",1,0)</f>
        <v>0</v>
      </c>
      <c r="JP324">
        <f>IF(OR(Table1[[#This Row],[S/End]]="FGGD"),1,0)</f>
        <v>0</v>
      </c>
      <c r="JQ324">
        <f>IF(OR(Table1[[#This Row],[S/End]]="FUM",Table1[[#This Row],[S/End]]="INT"),1,0)</f>
        <v>0</v>
      </c>
      <c r="JR324">
        <f>IF(AND(Table1[[#This Row],[Touchdown]]=1,Table1[[#This Row],[Pass Play]]=1),1,0)</f>
        <v>0</v>
      </c>
      <c r="JS324">
        <f t="shared" si="17"/>
        <v>0</v>
      </c>
      <c r="JT324">
        <f>IF(AND(OR(Table1[[#This Row],[Pass Play]]=1,Table1[[#This Row],[Rush Attempts]]=1),Table1[[#This Row],[Dn]]=3),1,0)</f>
        <v>0</v>
      </c>
      <c r="JU324">
        <f>IF(AND(Table1[[#This Row],[3rd down attempt]]=1,Table1[[#This Row],[EFF]]="Y"),1,0)</f>
        <v>0</v>
      </c>
      <c r="JV324">
        <f>IF(AND(Table1[[#This Row],[3rd down attempt]]=1,Table1[[#This Row],[Dist]]&gt;=7),1,0)</f>
        <v>0</v>
      </c>
      <c r="JW324">
        <f>IF(AND(OR(Table1[[#This Row],[Pass Play]]=1,Table1[[#This Row],[Rush Attempts]]=1),Table1[[#This Row],[Dn]]=4),1,0)</f>
        <v>0</v>
      </c>
      <c r="JX324">
        <f>IF(AND(Table1[[#This Row],[4th down attempt]]=1,Table1[[#This Row],[EFF]]="Y"),1,0)</f>
        <v>0</v>
      </c>
      <c r="JY324">
        <f>IF(AND(OR(Table1[[#This Row],[Pass Play]]=1,Table1[[#This Row],[Rush Attempts]]=1),Table1[[#This Row],[FPos]]&gt;=0,Table1[[#This Row],[FPos]]&lt;=20),1,0)</f>
        <v>0</v>
      </c>
      <c r="JZ324">
        <f>IF(AND(OR(Table1[[#This Row],[Pass Play]]=1,Table1[[#This Row],[Rush Attempts]]=1),Table1[[#This Row],[Dist]]&lt;=Table1[[#This Row],[Gn]]),1,0)</f>
        <v>0</v>
      </c>
      <c r="KA324">
        <f>IF(Table1[[#This Row],[S/End]]&lt;&gt;"",1,0)</f>
        <v>0</v>
      </c>
      <c r="KB324">
        <f>IF(Table1[[#This Row],[S/End]]="TD",1,0)</f>
        <v>0</v>
      </c>
      <c r="KC324">
        <f>IF(Table1[[#This Row],[S/End]]="FGGD",1,0)</f>
        <v>0</v>
      </c>
      <c r="KD324">
        <f>IF(AND(OR(Table1[[#This Row],[Pass Play]]=1,Table1[[#This Row],[Rush Attempts]]=1),Table1[[#This Row],[Gn]]&lt;0),1,0)</f>
        <v>0</v>
      </c>
      <c r="KE324" s="375">
        <f>IF(AND(Table1[[#This Row],[pff_DRVENDPSN]]=3,Table1[[#This Row],[pff_DRVENDEVENT]]="PUNT"),1,0)</f>
        <v>1</v>
      </c>
    </row>
    <row r="325" spans="1:291" hidden="1">
      <c r="A325">
        <v>2</v>
      </c>
      <c r="B325">
        <v>2106</v>
      </c>
      <c r="C325" t="s">
        <v>14480</v>
      </c>
      <c r="D325">
        <v>1</v>
      </c>
      <c r="E325">
        <v>2</v>
      </c>
      <c r="F325">
        <v>7</v>
      </c>
      <c r="G325">
        <v>3</v>
      </c>
      <c r="H325">
        <v>-38</v>
      </c>
      <c r="J325" t="s">
        <v>298</v>
      </c>
      <c r="K325">
        <v>20</v>
      </c>
      <c r="L325">
        <v>20</v>
      </c>
      <c r="M325" t="s">
        <v>6976</v>
      </c>
      <c r="N325" t="s">
        <v>1471</v>
      </c>
      <c r="P325" t="s">
        <v>1472</v>
      </c>
      <c r="R325" t="s">
        <v>2574</v>
      </c>
      <c r="W325" t="s">
        <v>257</v>
      </c>
      <c r="X325" t="s">
        <v>6977</v>
      </c>
      <c r="AE325" t="s">
        <v>635</v>
      </c>
      <c r="AF325" t="s">
        <v>1685</v>
      </c>
      <c r="AG325" t="s">
        <v>6977</v>
      </c>
      <c r="AH325" t="s">
        <v>274</v>
      </c>
      <c r="AJ325">
        <v>22</v>
      </c>
      <c r="AP325">
        <v>7</v>
      </c>
      <c r="AU325" t="s">
        <v>254</v>
      </c>
      <c r="BJ325" t="s">
        <v>257</v>
      </c>
      <c r="BQ325">
        <f t="shared" si="15"/>
        <v>0</v>
      </c>
      <c r="BR325">
        <f t="shared" si="16"/>
        <v>10</v>
      </c>
      <c r="BT325" t="s">
        <v>6958</v>
      </c>
      <c r="BV325">
        <v>7</v>
      </c>
      <c r="BX325">
        <v>0</v>
      </c>
      <c r="BY325" t="s">
        <v>6978</v>
      </c>
      <c r="CD325" s="3">
        <v>0.58680555555555558</v>
      </c>
      <c r="CF325" t="s">
        <v>6979</v>
      </c>
      <c r="CJ325">
        <v>0</v>
      </c>
      <c r="CK325" t="s">
        <v>6980</v>
      </c>
      <c r="CL325" s="4">
        <v>38414</v>
      </c>
      <c r="CM325" t="s">
        <v>6981</v>
      </c>
      <c r="CN325" t="s">
        <v>6982</v>
      </c>
      <c r="CO325">
        <v>7</v>
      </c>
      <c r="CQ325" t="s">
        <v>282</v>
      </c>
      <c r="CR325" t="s">
        <v>6958</v>
      </c>
      <c r="CU325" t="s">
        <v>6964</v>
      </c>
      <c r="CW325">
        <v>0</v>
      </c>
      <c r="CY325">
        <v>2</v>
      </c>
      <c r="CZ325" t="s">
        <v>614</v>
      </c>
      <c r="DA325">
        <v>-41</v>
      </c>
      <c r="DB325">
        <v>3</v>
      </c>
      <c r="DC325" t="s">
        <v>1953</v>
      </c>
      <c r="DD325">
        <v>-35</v>
      </c>
      <c r="DF325" t="s">
        <v>6965</v>
      </c>
      <c r="DK325">
        <v>3</v>
      </c>
      <c r="DL325" s="4">
        <v>44484</v>
      </c>
      <c r="DM325">
        <v>20369</v>
      </c>
      <c r="DN325">
        <v>2021</v>
      </c>
      <c r="DO325">
        <v>0</v>
      </c>
      <c r="DQ325">
        <v>80401</v>
      </c>
      <c r="DR325">
        <v>7</v>
      </c>
      <c r="DU325" t="s">
        <v>257</v>
      </c>
      <c r="DV325" t="s">
        <v>274</v>
      </c>
      <c r="DX325">
        <v>0</v>
      </c>
      <c r="DY325" t="s">
        <v>275</v>
      </c>
      <c r="EE325">
        <v>0</v>
      </c>
      <c r="EF325" t="s">
        <v>3216</v>
      </c>
      <c r="EG325" t="s">
        <v>1485</v>
      </c>
      <c r="EH325">
        <v>0</v>
      </c>
      <c r="EJ325" t="s">
        <v>1486</v>
      </c>
      <c r="EK325" t="s">
        <v>6983</v>
      </c>
      <c r="EL325" t="s">
        <v>6984</v>
      </c>
      <c r="EM325" t="s">
        <v>6985</v>
      </c>
      <c r="EN325" t="s">
        <v>3721</v>
      </c>
      <c r="EO325" t="s">
        <v>269</v>
      </c>
      <c r="EP325" t="s">
        <v>968</v>
      </c>
      <c r="EQ325">
        <v>0</v>
      </c>
      <c r="ET325" t="s">
        <v>6986</v>
      </c>
      <c r="FE325">
        <v>0</v>
      </c>
      <c r="FF325">
        <v>10</v>
      </c>
      <c r="FG325" t="s">
        <v>590</v>
      </c>
      <c r="FI325" t="s">
        <v>590</v>
      </c>
      <c r="FJ325" t="s">
        <v>6987</v>
      </c>
      <c r="FL325">
        <v>0</v>
      </c>
      <c r="FN325">
        <v>0</v>
      </c>
      <c r="FQ325">
        <v>0</v>
      </c>
      <c r="FS325" t="s">
        <v>651</v>
      </c>
      <c r="FU325" t="s">
        <v>274</v>
      </c>
      <c r="FV325" t="s">
        <v>6988</v>
      </c>
      <c r="FW325" t="s">
        <v>1700</v>
      </c>
      <c r="FX325" t="s">
        <v>291</v>
      </c>
      <c r="FY325">
        <v>0</v>
      </c>
      <c r="GA325">
        <v>7.0000000000000007E-2</v>
      </c>
      <c r="GB325">
        <v>-7</v>
      </c>
      <c r="GC325">
        <v>0</v>
      </c>
      <c r="GE325" t="s">
        <v>355</v>
      </c>
      <c r="GF325">
        <v>0</v>
      </c>
      <c r="GJ325">
        <v>0</v>
      </c>
      <c r="GK325">
        <v>0</v>
      </c>
      <c r="GM325" t="s">
        <v>6989</v>
      </c>
      <c r="GO325">
        <v>2</v>
      </c>
      <c r="HA325" t="s">
        <v>6990</v>
      </c>
      <c r="HC325" t="s">
        <v>313</v>
      </c>
      <c r="HD325" t="s">
        <v>313</v>
      </c>
      <c r="HE325" t="s">
        <v>6991</v>
      </c>
      <c r="HF325">
        <v>0</v>
      </c>
      <c r="HG325">
        <v>20</v>
      </c>
      <c r="HH325">
        <v>0</v>
      </c>
      <c r="HI325" t="s">
        <v>275</v>
      </c>
      <c r="HL325" t="s">
        <v>499</v>
      </c>
      <c r="HW325">
        <v>-41</v>
      </c>
      <c r="HX325">
        <v>4132442</v>
      </c>
      <c r="HY325" t="s">
        <v>6992</v>
      </c>
      <c r="HZ325">
        <v>4132429</v>
      </c>
      <c r="IC325">
        <v>0</v>
      </c>
      <c r="ID325">
        <v>0</v>
      </c>
      <c r="IM325">
        <v>6</v>
      </c>
      <c r="IO325" t="s">
        <v>6965</v>
      </c>
      <c r="IQ325" t="s">
        <v>6965</v>
      </c>
      <c r="IR325" t="s">
        <v>6993</v>
      </c>
      <c r="IU325">
        <v>7</v>
      </c>
      <c r="IV325">
        <f>IF(AND(Table1[[#This Row],[R/P]]="P",Table1[[#This Row],[PaRes]]&lt;&gt;"SCRBL",Table1[[#This Row],[PaRes]]&lt;&gt;"RUN",Table1[[#This Row],[Penalty]]&lt;&gt;1),1,0)</f>
        <v>0</v>
      </c>
      <c r="IW325">
        <f>IF(AND(Table1[[#This Row],[Pass Play]]=1,Table1[[#This Row],[PaRes]]&lt;&gt;"SAC"),1,0)</f>
        <v>0</v>
      </c>
      <c r="IX325">
        <f>IF(Table1[[#This Row],[PaRes]]="COM",1,0)</f>
        <v>0</v>
      </c>
      <c r="IY325">
        <f>IF(Table1[[#This Row],[Pass Play]]=1,Table1[[#This Row],[Gn]],0)</f>
        <v>0</v>
      </c>
      <c r="IZ325">
        <f>IF(AND(Table1[[#This Row],[Pass Play]]=1,Table1[[#This Row],[EFF]]="Y"),1,0)</f>
        <v>0</v>
      </c>
      <c r="JA325">
        <f>IF(AND(Table1[[#This Row],[Pass Play]]=1,Table1[[#This Row],[EFF]]="Y"),Table1[[#This Row],[Gn]],0)</f>
        <v>0</v>
      </c>
      <c r="JB325">
        <f>IF(AND(Table1[[#This Row],[Pass Play]]=1,Table1[[#This Row],[Gn]]&gt;=15),1,0)</f>
        <v>0</v>
      </c>
      <c r="JC325">
        <f>IF(AND(Table1[[#This Row],[Pass Play]]=1,Table1[[#This Row],[Big Play Passes]]=1),Table1[[#This Row],[Gn]],0)</f>
        <v>0</v>
      </c>
      <c r="JD325">
        <f>IF(AND(OR(Table1[[#This Row],[R/P]]="R",Table1[[#This Row],[PaRes]]="SCRBL",Table1[[#This Row],[PaRes]]="RUN"),Table1[[#This Row],[Penalty]]&lt;&gt;1),1,0)</f>
        <v>1</v>
      </c>
      <c r="JE325">
        <f>IF(Table1[[#This Row],[Rush Attempts]]=1,Table1[[#This Row],[Gn]],0)</f>
        <v>3</v>
      </c>
      <c r="JF325">
        <f>IF(AND(Table1[[#This Row],[Rush Attempts]]=1,Table1[[#This Row],[EFF]]="Y"),1,0)</f>
        <v>0</v>
      </c>
      <c r="JG325">
        <f>IF(AND(Table1[[#This Row],[Rush Attempts]]=1,Table1[[#This Row],[EFF]]="Y"),Table1[[#This Row],[Gn]],0)</f>
        <v>0</v>
      </c>
      <c r="JH325">
        <f>IF(AND(Table1[[#This Row],[Rush Attempts]]=1,Table1[[#This Row],[Gn]]&gt;=10),1,0)</f>
        <v>0</v>
      </c>
      <c r="JI325">
        <f>IF(AND(Table1[[#This Row],[Rush Attempts]]=1,Table1[[#This Row],[Big Play Run]]=1),Table1[[#This Row],[Gn]],0)</f>
        <v>0</v>
      </c>
      <c r="JJ325">
        <f>IF(Table1[[#This Row],[PaRes]]="SAC",1,0)</f>
        <v>0</v>
      </c>
      <c r="JK325">
        <f>IF(Table1[[#This Row],[Sacks]]=1,Table1[[#This Row],[Gn]],0)</f>
        <v>0</v>
      </c>
      <c r="JL325">
        <f>IF(Table1[[#This Row],[PaRes]]="INT",1,0)</f>
        <v>0</v>
      </c>
      <c r="JM325">
        <f>IF(Table1[[#This Row],[pff_PENALTY]]&lt;&gt;"",1,0)</f>
        <v>0</v>
      </c>
      <c r="JN325">
        <f>Table1[[#This Row],[pff_PENYARDS]]</f>
        <v>0</v>
      </c>
      <c r="JO325">
        <f>IF(Table1[[#This Row],[S/End]]="TD",1,0)</f>
        <v>0</v>
      </c>
      <c r="JP325">
        <f>IF(OR(Table1[[#This Row],[S/End]]="FGGD"),1,0)</f>
        <v>0</v>
      </c>
      <c r="JQ325">
        <f>IF(OR(Table1[[#This Row],[S/End]]="FUM",Table1[[#This Row],[S/End]]="INT"),1,0)</f>
        <v>0</v>
      </c>
      <c r="JR325">
        <f>IF(AND(Table1[[#This Row],[Touchdown]]=1,Table1[[#This Row],[Pass Play]]=1),1,0)</f>
        <v>0</v>
      </c>
      <c r="JS325">
        <f t="shared" si="17"/>
        <v>0</v>
      </c>
      <c r="JT325">
        <f>IF(AND(OR(Table1[[#This Row],[Pass Play]]=1,Table1[[#This Row],[Rush Attempts]]=1),Table1[[#This Row],[Dn]]=3),1,0)</f>
        <v>0</v>
      </c>
      <c r="JU325">
        <f>IF(AND(Table1[[#This Row],[3rd down attempt]]=1,Table1[[#This Row],[EFF]]="Y"),1,0)</f>
        <v>0</v>
      </c>
      <c r="JV325">
        <f>IF(AND(Table1[[#This Row],[3rd down attempt]]=1,Table1[[#This Row],[Dist]]&gt;=7),1,0)</f>
        <v>0</v>
      </c>
      <c r="JW325">
        <f>IF(AND(OR(Table1[[#This Row],[Pass Play]]=1,Table1[[#This Row],[Rush Attempts]]=1),Table1[[#This Row],[Dn]]=4),1,0)</f>
        <v>0</v>
      </c>
      <c r="JX325">
        <f>IF(AND(Table1[[#This Row],[4th down attempt]]=1,Table1[[#This Row],[EFF]]="Y"),1,0)</f>
        <v>0</v>
      </c>
      <c r="JY325">
        <f>IF(AND(OR(Table1[[#This Row],[Pass Play]]=1,Table1[[#This Row],[Rush Attempts]]=1),Table1[[#This Row],[FPos]]&gt;=0,Table1[[#This Row],[FPos]]&lt;=20),1,0)</f>
        <v>0</v>
      </c>
      <c r="JZ325">
        <f>IF(AND(OR(Table1[[#This Row],[Pass Play]]=1,Table1[[#This Row],[Rush Attempts]]=1),Table1[[#This Row],[Dist]]&lt;=Table1[[#This Row],[Gn]]),1,0)</f>
        <v>0</v>
      </c>
      <c r="KA325">
        <f>IF(Table1[[#This Row],[S/End]]&lt;&gt;"",1,0)</f>
        <v>0</v>
      </c>
      <c r="KB325">
        <f>IF(Table1[[#This Row],[S/End]]="TD",1,0)</f>
        <v>0</v>
      </c>
      <c r="KC325">
        <f>IF(Table1[[#This Row],[S/End]]="FGGD",1,0)</f>
        <v>0</v>
      </c>
      <c r="KD325">
        <f>IF(AND(OR(Table1[[#This Row],[Pass Play]]=1,Table1[[#This Row],[Rush Attempts]]=1),Table1[[#This Row],[Gn]]&lt;0),1,0)</f>
        <v>0</v>
      </c>
      <c r="KE325" s="375">
        <f>IF(AND(Table1[[#This Row],[pff_DRVENDPSN]]=3,Table1[[#This Row],[pff_DRVENDEVENT]]="PUNT"),1,0)</f>
        <v>1</v>
      </c>
    </row>
    <row r="326" spans="1:291" hidden="1">
      <c r="A326">
        <v>3</v>
      </c>
      <c r="B326">
        <v>2106</v>
      </c>
      <c r="C326" t="s">
        <v>14480</v>
      </c>
      <c r="D326">
        <v>1</v>
      </c>
      <c r="E326">
        <v>3</v>
      </c>
      <c r="F326">
        <v>4</v>
      </c>
      <c r="G326">
        <v>0</v>
      </c>
      <c r="H326">
        <v>-41</v>
      </c>
      <c r="J326" t="s">
        <v>298</v>
      </c>
      <c r="K326">
        <v>11</v>
      </c>
      <c r="L326" t="s">
        <v>6698</v>
      </c>
      <c r="M326" t="s">
        <v>4996</v>
      </c>
      <c r="N326" t="s">
        <v>319</v>
      </c>
      <c r="P326" t="s">
        <v>4997</v>
      </c>
      <c r="W326" t="s">
        <v>253</v>
      </c>
      <c r="X326" t="s">
        <v>6995</v>
      </c>
      <c r="Y326" t="s">
        <v>3162</v>
      </c>
      <c r="Z326" t="s">
        <v>3162</v>
      </c>
      <c r="AB326" t="s">
        <v>325</v>
      </c>
      <c r="AC326" t="s">
        <v>326</v>
      </c>
      <c r="AK326" t="s">
        <v>756</v>
      </c>
      <c r="AL326" t="s">
        <v>614</v>
      </c>
      <c r="AP326">
        <v>7</v>
      </c>
      <c r="BJ326" t="s">
        <v>274</v>
      </c>
      <c r="BQ326">
        <f t="shared" si="15"/>
        <v>1</v>
      </c>
      <c r="BR326">
        <f t="shared" si="16"/>
        <v>0</v>
      </c>
      <c r="BT326" t="s">
        <v>6958</v>
      </c>
      <c r="BV326">
        <v>7</v>
      </c>
      <c r="BX326">
        <v>1</v>
      </c>
      <c r="BY326" t="s">
        <v>6996</v>
      </c>
      <c r="CA326">
        <v>0</v>
      </c>
      <c r="CD326" s="3">
        <v>0.55555555555555558</v>
      </c>
      <c r="CE326" t="s">
        <v>274</v>
      </c>
      <c r="CF326" t="s">
        <v>6997</v>
      </c>
      <c r="CG326">
        <v>7</v>
      </c>
      <c r="CI326" t="s">
        <v>331</v>
      </c>
      <c r="CJ326">
        <v>0</v>
      </c>
      <c r="CK326" t="s">
        <v>6998</v>
      </c>
      <c r="CL326" s="4">
        <v>38414</v>
      </c>
      <c r="CM326" t="s">
        <v>6999</v>
      </c>
      <c r="CN326" t="s">
        <v>7000</v>
      </c>
      <c r="CO326">
        <v>7</v>
      </c>
      <c r="CQ326" t="s">
        <v>282</v>
      </c>
      <c r="CR326" t="s">
        <v>6958</v>
      </c>
      <c r="CU326" t="s">
        <v>7001</v>
      </c>
      <c r="CW326">
        <v>0</v>
      </c>
      <c r="CY326">
        <v>3</v>
      </c>
      <c r="CZ326" t="s">
        <v>614</v>
      </c>
      <c r="DA326">
        <v>-41</v>
      </c>
      <c r="DB326">
        <v>3</v>
      </c>
      <c r="DC326" t="s">
        <v>1953</v>
      </c>
      <c r="DD326">
        <v>-35</v>
      </c>
      <c r="DK326">
        <v>0</v>
      </c>
      <c r="DL326" s="4">
        <v>44484</v>
      </c>
      <c r="DM326">
        <v>20369</v>
      </c>
      <c r="DN326">
        <v>2021</v>
      </c>
      <c r="DO326">
        <v>0</v>
      </c>
      <c r="DQ326">
        <v>80401</v>
      </c>
      <c r="DR326">
        <v>8</v>
      </c>
      <c r="DU326" t="s">
        <v>274</v>
      </c>
      <c r="DV326" t="s">
        <v>257</v>
      </c>
      <c r="DX326">
        <v>0</v>
      </c>
      <c r="DY326" t="s">
        <v>275</v>
      </c>
      <c r="EB326" t="s">
        <v>2385</v>
      </c>
      <c r="EE326">
        <v>0</v>
      </c>
      <c r="EF326" t="s">
        <v>5007</v>
      </c>
      <c r="EG326" t="s">
        <v>701</v>
      </c>
      <c r="EH326">
        <v>0</v>
      </c>
      <c r="EI326" t="s">
        <v>5008</v>
      </c>
      <c r="EJ326" t="s">
        <v>340</v>
      </c>
      <c r="EK326" t="s">
        <v>703</v>
      </c>
      <c r="EL326" t="s">
        <v>7002</v>
      </c>
      <c r="EM326" t="s">
        <v>705</v>
      </c>
      <c r="EN326" t="s">
        <v>7003</v>
      </c>
      <c r="EO326" t="s">
        <v>269</v>
      </c>
      <c r="EP326" t="s">
        <v>707</v>
      </c>
      <c r="EQ326">
        <v>0</v>
      </c>
      <c r="ER326" t="s">
        <v>491</v>
      </c>
      <c r="ES326" t="s">
        <v>7004</v>
      </c>
      <c r="ET326" t="s">
        <v>7005</v>
      </c>
      <c r="EU326">
        <v>5</v>
      </c>
      <c r="EV326" t="s">
        <v>348</v>
      </c>
      <c r="EW326" t="s">
        <v>349</v>
      </c>
      <c r="EX326" t="s">
        <v>709</v>
      </c>
      <c r="EY326" t="s">
        <v>391</v>
      </c>
      <c r="FB326" t="s">
        <v>499</v>
      </c>
      <c r="FC326" t="s">
        <v>7006</v>
      </c>
      <c r="FE326">
        <v>0</v>
      </c>
      <c r="FF326">
        <v>2</v>
      </c>
      <c r="FJ326" t="s">
        <v>7007</v>
      </c>
      <c r="FL326">
        <v>0</v>
      </c>
      <c r="FN326">
        <v>0</v>
      </c>
      <c r="FQ326">
        <v>0</v>
      </c>
      <c r="FS326" t="s">
        <v>354</v>
      </c>
      <c r="FY326">
        <v>0</v>
      </c>
      <c r="GA326">
        <v>7.0000000000000007E-2</v>
      </c>
      <c r="GB326">
        <v>-7</v>
      </c>
      <c r="GC326">
        <v>0</v>
      </c>
      <c r="GE326" t="s">
        <v>355</v>
      </c>
      <c r="GF326">
        <v>1</v>
      </c>
      <c r="GI326">
        <v>1.8</v>
      </c>
      <c r="GJ326">
        <v>0</v>
      </c>
      <c r="GK326">
        <v>0</v>
      </c>
      <c r="GM326" t="s">
        <v>7008</v>
      </c>
      <c r="GP326">
        <v>4</v>
      </c>
      <c r="GR326">
        <v>21</v>
      </c>
      <c r="HA326" t="s">
        <v>7009</v>
      </c>
      <c r="HC326" t="s">
        <v>313</v>
      </c>
      <c r="HD326" t="s">
        <v>313</v>
      </c>
      <c r="HF326">
        <v>0</v>
      </c>
      <c r="HG326">
        <v>11</v>
      </c>
      <c r="HH326">
        <v>0</v>
      </c>
      <c r="HI326" t="s">
        <v>275</v>
      </c>
      <c r="HL326" t="s">
        <v>7010</v>
      </c>
      <c r="HM326" t="s">
        <v>7004</v>
      </c>
      <c r="HO326" t="s">
        <v>7011</v>
      </c>
      <c r="HP326" t="s">
        <v>7012</v>
      </c>
      <c r="HQ326" t="s">
        <v>7013</v>
      </c>
      <c r="HR326" t="s">
        <v>7014</v>
      </c>
      <c r="HT326" t="s">
        <v>7015</v>
      </c>
      <c r="HW326">
        <v>-41</v>
      </c>
      <c r="HX326">
        <v>4132464</v>
      </c>
      <c r="HY326" t="s">
        <v>7004</v>
      </c>
      <c r="HZ326">
        <v>4132442</v>
      </c>
      <c r="IC326">
        <v>0</v>
      </c>
      <c r="ID326">
        <v>0</v>
      </c>
      <c r="IM326">
        <v>7</v>
      </c>
      <c r="IU326">
        <v>7</v>
      </c>
      <c r="IV326">
        <f>IF(AND(Table1[[#This Row],[R/P]]="P",Table1[[#This Row],[PaRes]]&lt;&gt;"SCRBL",Table1[[#This Row],[PaRes]]&lt;&gt;"RUN",Table1[[#This Row],[Penalty]]&lt;&gt;1),1,0)</f>
        <v>1</v>
      </c>
      <c r="IW326">
        <f>IF(AND(Table1[[#This Row],[Pass Play]]=1,Table1[[#This Row],[PaRes]]&lt;&gt;"SAC"),1,0)</f>
        <v>1</v>
      </c>
      <c r="IX326">
        <f>IF(Table1[[#This Row],[PaRes]]="COM",1,0)</f>
        <v>0</v>
      </c>
      <c r="IY326">
        <f>IF(Table1[[#This Row],[Pass Play]]=1,Table1[[#This Row],[Gn]],0)</f>
        <v>0</v>
      </c>
      <c r="IZ326">
        <f>IF(AND(Table1[[#This Row],[Pass Play]]=1,Table1[[#This Row],[EFF]]="Y"),1,0)</f>
        <v>0</v>
      </c>
      <c r="JA326">
        <f>IF(AND(Table1[[#This Row],[Pass Play]]=1,Table1[[#This Row],[EFF]]="Y"),Table1[[#This Row],[Gn]],0)</f>
        <v>0</v>
      </c>
      <c r="JB326">
        <f>IF(AND(Table1[[#This Row],[Pass Play]]=1,Table1[[#This Row],[Gn]]&gt;=15),1,0)</f>
        <v>0</v>
      </c>
      <c r="JC326">
        <f>IF(AND(Table1[[#This Row],[Pass Play]]=1,Table1[[#This Row],[Big Play Passes]]=1),Table1[[#This Row],[Gn]],0)</f>
        <v>0</v>
      </c>
      <c r="JD326">
        <f>IF(AND(OR(Table1[[#This Row],[R/P]]="R",Table1[[#This Row],[PaRes]]="SCRBL",Table1[[#This Row],[PaRes]]="RUN"),Table1[[#This Row],[Penalty]]&lt;&gt;1),1,0)</f>
        <v>0</v>
      </c>
      <c r="JE326">
        <f>IF(Table1[[#This Row],[Rush Attempts]]=1,Table1[[#This Row],[Gn]],0)</f>
        <v>0</v>
      </c>
      <c r="JF326">
        <f>IF(AND(Table1[[#This Row],[Rush Attempts]]=1,Table1[[#This Row],[EFF]]="Y"),1,0)</f>
        <v>0</v>
      </c>
      <c r="JG326">
        <f>IF(AND(Table1[[#This Row],[Rush Attempts]]=1,Table1[[#This Row],[EFF]]="Y"),Table1[[#This Row],[Gn]],0)</f>
        <v>0</v>
      </c>
      <c r="JH326">
        <f>IF(AND(Table1[[#This Row],[Rush Attempts]]=1,Table1[[#This Row],[Gn]]&gt;=10),1,0)</f>
        <v>0</v>
      </c>
      <c r="JI326">
        <f>IF(AND(Table1[[#This Row],[Rush Attempts]]=1,Table1[[#This Row],[Big Play Run]]=1),Table1[[#This Row],[Gn]],0)</f>
        <v>0</v>
      </c>
      <c r="JJ326">
        <f>IF(Table1[[#This Row],[PaRes]]="SAC",1,0)</f>
        <v>0</v>
      </c>
      <c r="JK326">
        <f>IF(Table1[[#This Row],[Sacks]]=1,Table1[[#This Row],[Gn]],0)</f>
        <v>0</v>
      </c>
      <c r="JL326">
        <f>IF(Table1[[#This Row],[PaRes]]="INT",1,0)</f>
        <v>0</v>
      </c>
      <c r="JM326">
        <f>IF(Table1[[#This Row],[pff_PENALTY]]&lt;&gt;"",1,0)</f>
        <v>0</v>
      </c>
      <c r="JN326">
        <f>Table1[[#This Row],[pff_PENYARDS]]</f>
        <v>0</v>
      </c>
      <c r="JO326">
        <f>IF(Table1[[#This Row],[S/End]]="TD",1,0)</f>
        <v>0</v>
      </c>
      <c r="JP326">
        <f>IF(OR(Table1[[#This Row],[S/End]]="FGGD"),1,0)</f>
        <v>0</v>
      </c>
      <c r="JQ326">
        <f>IF(OR(Table1[[#This Row],[S/End]]="FUM",Table1[[#This Row],[S/End]]="INT"),1,0)</f>
        <v>0</v>
      </c>
      <c r="JR326">
        <f>IF(AND(Table1[[#This Row],[Touchdown]]=1,Table1[[#This Row],[Pass Play]]=1),1,0)</f>
        <v>0</v>
      </c>
      <c r="JS326">
        <f t="shared" si="17"/>
        <v>0</v>
      </c>
      <c r="JT326">
        <f>IF(AND(OR(Table1[[#This Row],[Pass Play]]=1,Table1[[#This Row],[Rush Attempts]]=1),Table1[[#This Row],[Dn]]=3),1,0)</f>
        <v>1</v>
      </c>
      <c r="JU326">
        <f>IF(AND(Table1[[#This Row],[3rd down attempt]]=1,Table1[[#This Row],[EFF]]="Y"),1,0)</f>
        <v>0</v>
      </c>
      <c r="JV326">
        <f>IF(AND(Table1[[#This Row],[3rd down attempt]]=1,Table1[[#This Row],[Dist]]&gt;=7),1,0)</f>
        <v>0</v>
      </c>
      <c r="JW326">
        <f>IF(AND(OR(Table1[[#This Row],[Pass Play]]=1,Table1[[#This Row],[Rush Attempts]]=1),Table1[[#This Row],[Dn]]=4),1,0)</f>
        <v>0</v>
      </c>
      <c r="JX326">
        <f>IF(AND(Table1[[#This Row],[4th down attempt]]=1,Table1[[#This Row],[EFF]]="Y"),1,0)</f>
        <v>0</v>
      </c>
      <c r="JY326">
        <f>IF(AND(OR(Table1[[#This Row],[Pass Play]]=1,Table1[[#This Row],[Rush Attempts]]=1),Table1[[#This Row],[FPos]]&gt;=0,Table1[[#This Row],[FPos]]&lt;=20),1,0)</f>
        <v>0</v>
      </c>
      <c r="JZ326">
        <f>IF(AND(OR(Table1[[#This Row],[Pass Play]]=1,Table1[[#This Row],[Rush Attempts]]=1),Table1[[#This Row],[Dist]]&lt;=Table1[[#This Row],[Gn]]),1,0)</f>
        <v>0</v>
      </c>
      <c r="KA326">
        <f>IF(Table1[[#This Row],[S/End]]&lt;&gt;"",1,0)</f>
        <v>1</v>
      </c>
      <c r="KB326">
        <f>IF(Table1[[#This Row],[S/End]]="TD",1,0)</f>
        <v>0</v>
      </c>
      <c r="KC326">
        <f>IF(Table1[[#This Row],[S/End]]="FGGD",1,0)</f>
        <v>0</v>
      </c>
      <c r="KD326">
        <f>IF(AND(OR(Table1[[#This Row],[Pass Play]]=1,Table1[[#This Row],[Rush Attempts]]=1),Table1[[#This Row],[Gn]]&lt;0),1,0)</f>
        <v>0</v>
      </c>
      <c r="KE326" s="375">
        <f>IF(AND(Table1[[#This Row],[pff_DRVENDPSN]]=3,Table1[[#This Row],[pff_DRVENDEVENT]]="PUNT"),1,0)</f>
        <v>1</v>
      </c>
    </row>
    <row r="327" spans="1:291" hidden="1">
      <c r="A327">
        <v>4</v>
      </c>
      <c r="B327">
        <v>2106</v>
      </c>
      <c r="C327" t="s">
        <v>14480</v>
      </c>
      <c r="D327">
        <v>1</v>
      </c>
      <c r="E327">
        <v>1</v>
      </c>
      <c r="F327">
        <v>10</v>
      </c>
      <c r="G327">
        <v>9</v>
      </c>
      <c r="H327">
        <v>-38</v>
      </c>
      <c r="I327" t="s">
        <v>253</v>
      </c>
      <c r="J327" t="s">
        <v>254</v>
      </c>
      <c r="K327">
        <v>11</v>
      </c>
      <c r="L327">
        <v>11</v>
      </c>
      <c r="M327" t="s">
        <v>977</v>
      </c>
      <c r="N327" t="s">
        <v>978</v>
      </c>
      <c r="P327" t="s">
        <v>979</v>
      </c>
      <c r="W327" t="s">
        <v>257</v>
      </c>
      <c r="X327" t="s">
        <v>7017</v>
      </c>
      <c r="AE327" t="s">
        <v>7018</v>
      </c>
      <c r="AF327" t="s">
        <v>2656</v>
      </c>
      <c r="AG327" t="s">
        <v>7017</v>
      </c>
      <c r="AH327" t="s">
        <v>274</v>
      </c>
      <c r="AJ327">
        <v>22</v>
      </c>
      <c r="AP327">
        <v>7</v>
      </c>
      <c r="BJ327" t="s">
        <v>257</v>
      </c>
      <c r="BQ327">
        <f t="shared" si="15"/>
        <v>0</v>
      </c>
      <c r="BR327">
        <f t="shared" si="16"/>
        <v>3</v>
      </c>
      <c r="BT327" t="s">
        <v>6958</v>
      </c>
      <c r="BV327">
        <v>7</v>
      </c>
      <c r="BX327">
        <v>0</v>
      </c>
      <c r="BY327" t="s">
        <v>7019</v>
      </c>
      <c r="CD327" s="3">
        <v>0.45555555555555555</v>
      </c>
      <c r="CF327" t="s">
        <v>7020</v>
      </c>
      <c r="CJ327">
        <v>0</v>
      </c>
      <c r="CK327" t="s">
        <v>7021</v>
      </c>
      <c r="CL327" s="4">
        <v>38414</v>
      </c>
      <c r="CM327" t="s">
        <v>7022</v>
      </c>
      <c r="CN327" t="s">
        <v>7023</v>
      </c>
      <c r="CO327">
        <v>7</v>
      </c>
      <c r="CP327" t="s">
        <v>268</v>
      </c>
      <c r="CQ327" t="s">
        <v>269</v>
      </c>
      <c r="CR327" t="s">
        <v>6958</v>
      </c>
      <c r="CU327" t="s">
        <v>6964</v>
      </c>
      <c r="CW327">
        <v>0</v>
      </c>
      <c r="CY327">
        <v>1</v>
      </c>
      <c r="CZ327" t="s">
        <v>271</v>
      </c>
      <c r="DA327">
        <v>-47</v>
      </c>
      <c r="DB327">
        <v>2</v>
      </c>
      <c r="DC327" t="s">
        <v>554</v>
      </c>
      <c r="DD327">
        <v>-38</v>
      </c>
      <c r="DF327" t="s">
        <v>6965</v>
      </c>
      <c r="DK327">
        <v>9</v>
      </c>
      <c r="DL327" s="4">
        <v>44484</v>
      </c>
      <c r="DM327">
        <v>20369</v>
      </c>
      <c r="DN327">
        <v>2021</v>
      </c>
      <c r="DO327">
        <v>0</v>
      </c>
      <c r="DQ327">
        <v>80401</v>
      </c>
      <c r="DR327">
        <v>14</v>
      </c>
      <c r="DU327" t="s">
        <v>257</v>
      </c>
      <c r="DV327" t="s">
        <v>274</v>
      </c>
      <c r="DX327">
        <v>0</v>
      </c>
      <c r="DY327" t="s">
        <v>275</v>
      </c>
      <c r="EE327">
        <v>0</v>
      </c>
      <c r="EF327" t="s">
        <v>4377</v>
      </c>
      <c r="EG327" t="s">
        <v>675</v>
      </c>
      <c r="EH327">
        <v>0</v>
      </c>
      <c r="EJ327" t="s">
        <v>340</v>
      </c>
      <c r="EK327" t="s">
        <v>965</v>
      </c>
      <c r="EL327" t="s">
        <v>7024</v>
      </c>
      <c r="EM327" t="s">
        <v>7025</v>
      </c>
      <c r="EN327" t="s">
        <v>268</v>
      </c>
      <c r="EO327" t="s">
        <v>282</v>
      </c>
      <c r="EP327" t="s">
        <v>459</v>
      </c>
      <c r="EQ327">
        <v>0</v>
      </c>
      <c r="ET327" t="s">
        <v>7026</v>
      </c>
      <c r="FE327">
        <v>0</v>
      </c>
      <c r="FF327">
        <v>17</v>
      </c>
      <c r="FG327" t="s">
        <v>590</v>
      </c>
      <c r="FI327" t="s">
        <v>590</v>
      </c>
      <c r="FL327">
        <v>0</v>
      </c>
      <c r="FN327">
        <v>0</v>
      </c>
      <c r="FQ327">
        <v>0</v>
      </c>
      <c r="FS327" t="s">
        <v>462</v>
      </c>
      <c r="FU327" t="s">
        <v>257</v>
      </c>
      <c r="FV327" t="s">
        <v>777</v>
      </c>
      <c r="FW327" t="s">
        <v>464</v>
      </c>
      <c r="FX327" t="s">
        <v>7027</v>
      </c>
      <c r="FY327">
        <v>0</v>
      </c>
      <c r="GA327">
        <v>7.0000000000000007E-2</v>
      </c>
      <c r="GB327">
        <v>-7</v>
      </c>
      <c r="GC327">
        <v>0</v>
      </c>
      <c r="GE327" t="s">
        <v>355</v>
      </c>
      <c r="GF327">
        <v>0</v>
      </c>
      <c r="GG327" t="s">
        <v>257</v>
      </c>
      <c r="GJ327">
        <v>0</v>
      </c>
      <c r="GK327">
        <v>0</v>
      </c>
      <c r="GM327" t="s">
        <v>7028</v>
      </c>
      <c r="GO327">
        <v>3</v>
      </c>
      <c r="HA327" t="s">
        <v>7029</v>
      </c>
      <c r="HC327" t="s">
        <v>313</v>
      </c>
      <c r="HD327" t="s">
        <v>313</v>
      </c>
      <c r="HE327" t="s">
        <v>7030</v>
      </c>
      <c r="HF327">
        <v>0</v>
      </c>
      <c r="HG327">
        <v>11</v>
      </c>
      <c r="HH327">
        <v>0</v>
      </c>
      <c r="HI327" t="s">
        <v>275</v>
      </c>
      <c r="HL327" t="s">
        <v>2040</v>
      </c>
      <c r="HW327">
        <v>-47</v>
      </c>
      <c r="HX327">
        <v>4132619</v>
      </c>
      <c r="HY327" t="s">
        <v>492</v>
      </c>
      <c r="HZ327">
        <v>4132591</v>
      </c>
      <c r="IC327">
        <v>0</v>
      </c>
      <c r="ID327">
        <v>0</v>
      </c>
      <c r="IM327">
        <v>13</v>
      </c>
      <c r="IQ327" t="s">
        <v>6965</v>
      </c>
      <c r="IU327">
        <v>7</v>
      </c>
      <c r="IV327">
        <f>IF(AND(Table1[[#This Row],[R/P]]="P",Table1[[#This Row],[PaRes]]&lt;&gt;"SCRBL",Table1[[#This Row],[PaRes]]&lt;&gt;"RUN",Table1[[#This Row],[Penalty]]&lt;&gt;1),1,0)</f>
        <v>0</v>
      </c>
      <c r="IW327">
        <f>IF(AND(Table1[[#This Row],[Pass Play]]=1,Table1[[#This Row],[PaRes]]&lt;&gt;"SAC"),1,0)</f>
        <v>0</v>
      </c>
      <c r="IX327">
        <f>IF(Table1[[#This Row],[PaRes]]="COM",1,0)</f>
        <v>0</v>
      </c>
      <c r="IY327">
        <f>IF(Table1[[#This Row],[Pass Play]]=1,Table1[[#This Row],[Gn]],0)</f>
        <v>0</v>
      </c>
      <c r="IZ327">
        <f>IF(AND(Table1[[#This Row],[Pass Play]]=1,Table1[[#This Row],[EFF]]="Y"),1,0)</f>
        <v>0</v>
      </c>
      <c r="JA327">
        <f>IF(AND(Table1[[#This Row],[Pass Play]]=1,Table1[[#This Row],[EFF]]="Y"),Table1[[#This Row],[Gn]],0)</f>
        <v>0</v>
      </c>
      <c r="JB327">
        <f>IF(AND(Table1[[#This Row],[Pass Play]]=1,Table1[[#This Row],[Gn]]&gt;=15),1,0)</f>
        <v>0</v>
      </c>
      <c r="JC327">
        <f>IF(AND(Table1[[#This Row],[Pass Play]]=1,Table1[[#This Row],[Big Play Passes]]=1),Table1[[#This Row],[Gn]],0)</f>
        <v>0</v>
      </c>
      <c r="JD327">
        <f>IF(AND(OR(Table1[[#This Row],[R/P]]="R",Table1[[#This Row],[PaRes]]="SCRBL",Table1[[#This Row],[PaRes]]="RUN"),Table1[[#This Row],[Penalty]]&lt;&gt;1),1,0)</f>
        <v>1</v>
      </c>
      <c r="JE327">
        <f>IF(Table1[[#This Row],[Rush Attempts]]=1,Table1[[#This Row],[Gn]],0)</f>
        <v>9</v>
      </c>
      <c r="JF327">
        <f>IF(AND(Table1[[#This Row],[Rush Attempts]]=1,Table1[[#This Row],[EFF]]="Y"),1,0)</f>
        <v>1</v>
      </c>
      <c r="JG327">
        <f>IF(AND(Table1[[#This Row],[Rush Attempts]]=1,Table1[[#This Row],[EFF]]="Y"),Table1[[#This Row],[Gn]],0)</f>
        <v>9</v>
      </c>
      <c r="JH327">
        <f>IF(AND(Table1[[#This Row],[Rush Attempts]]=1,Table1[[#This Row],[Gn]]&gt;=10),1,0)</f>
        <v>0</v>
      </c>
      <c r="JI327">
        <f>IF(AND(Table1[[#This Row],[Rush Attempts]]=1,Table1[[#This Row],[Big Play Run]]=1),Table1[[#This Row],[Gn]],0)</f>
        <v>0</v>
      </c>
      <c r="JJ327">
        <f>IF(Table1[[#This Row],[PaRes]]="SAC",1,0)</f>
        <v>0</v>
      </c>
      <c r="JK327">
        <f>IF(Table1[[#This Row],[Sacks]]=1,Table1[[#This Row],[Gn]],0)</f>
        <v>0</v>
      </c>
      <c r="JL327">
        <f>IF(Table1[[#This Row],[PaRes]]="INT",1,0)</f>
        <v>0</v>
      </c>
      <c r="JM327">
        <f>IF(Table1[[#This Row],[pff_PENALTY]]&lt;&gt;"",1,0)</f>
        <v>0</v>
      </c>
      <c r="JN327">
        <f>Table1[[#This Row],[pff_PENYARDS]]</f>
        <v>0</v>
      </c>
      <c r="JO327">
        <f>IF(Table1[[#This Row],[S/End]]="TD",1,0)</f>
        <v>0</v>
      </c>
      <c r="JP327">
        <f>IF(OR(Table1[[#This Row],[S/End]]="FGGD"),1,0)</f>
        <v>0</v>
      </c>
      <c r="JQ327">
        <f>IF(OR(Table1[[#This Row],[S/End]]="FUM",Table1[[#This Row],[S/End]]="INT"),1,0)</f>
        <v>0</v>
      </c>
      <c r="JR327">
        <f>IF(AND(Table1[[#This Row],[Touchdown]]=1,Table1[[#This Row],[Pass Play]]=1),1,0)</f>
        <v>0</v>
      </c>
      <c r="JS327">
        <f t="shared" si="17"/>
        <v>0</v>
      </c>
      <c r="JT327">
        <f>IF(AND(OR(Table1[[#This Row],[Pass Play]]=1,Table1[[#This Row],[Rush Attempts]]=1),Table1[[#This Row],[Dn]]=3),1,0)</f>
        <v>0</v>
      </c>
      <c r="JU327">
        <f>IF(AND(Table1[[#This Row],[3rd down attempt]]=1,Table1[[#This Row],[EFF]]="Y"),1,0)</f>
        <v>0</v>
      </c>
      <c r="JV327">
        <f>IF(AND(Table1[[#This Row],[3rd down attempt]]=1,Table1[[#This Row],[Dist]]&gt;=7),1,0)</f>
        <v>0</v>
      </c>
      <c r="JW327">
        <f>IF(AND(OR(Table1[[#This Row],[Pass Play]]=1,Table1[[#This Row],[Rush Attempts]]=1),Table1[[#This Row],[Dn]]=4),1,0)</f>
        <v>0</v>
      </c>
      <c r="JX327">
        <f>IF(AND(Table1[[#This Row],[4th down attempt]]=1,Table1[[#This Row],[EFF]]="Y"),1,0)</f>
        <v>0</v>
      </c>
      <c r="JY327">
        <f>IF(AND(OR(Table1[[#This Row],[Pass Play]]=1,Table1[[#This Row],[Rush Attempts]]=1),Table1[[#This Row],[FPos]]&gt;=0,Table1[[#This Row],[FPos]]&lt;=20),1,0)</f>
        <v>0</v>
      </c>
      <c r="JZ327">
        <f>IF(AND(OR(Table1[[#This Row],[Pass Play]]=1,Table1[[#This Row],[Rush Attempts]]=1),Table1[[#This Row],[Dist]]&lt;=Table1[[#This Row],[Gn]]),1,0)</f>
        <v>0</v>
      </c>
      <c r="KA327">
        <f>IF(Table1[[#This Row],[S/End]]&lt;&gt;"",1,0)</f>
        <v>0</v>
      </c>
      <c r="KB327">
        <f>IF(Table1[[#This Row],[S/End]]="TD",1,0)</f>
        <v>0</v>
      </c>
      <c r="KC327">
        <f>IF(Table1[[#This Row],[S/End]]="FGGD",1,0)</f>
        <v>0</v>
      </c>
      <c r="KD327">
        <f>IF(AND(OR(Table1[[#This Row],[Pass Play]]=1,Table1[[#This Row],[Rush Attempts]]=1),Table1[[#This Row],[Gn]]&lt;0),1,0)</f>
        <v>0</v>
      </c>
      <c r="KE327" s="375">
        <f>IF(AND(Table1[[#This Row],[pff_DRVENDPSN]]=3,Table1[[#This Row],[pff_DRVENDEVENT]]="PUNT"),1,0)</f>
        <v>0</v>
      </c>
    </row>
    <row r="328" spans="1:291" hidden="1">
      <c r="A328">
        <v>5</v>
      </c>
      <c r="B328">
        <v>2106</v>
      </c>
      <c r="C328" t="s">
        <v>14480</v>
      </c>
      <c r="D328">
        <v>1</v>
      </c>
      <c r="E328">
        <v>2</v>
      </c>
      <c r="F328">
        <v>1</v>
      </c>
      <c r="G328">
        <v>0</v>
      </c>
      <c r="H328">
        <v>-47</v>
      </c>
      <c r="J328" t="s">
        <v>298</v>
      </c>
      <c r="K328">
        <v>11</v>
      </c>
      <c r="L328" t="s">
        <v>7032</v>
      </c>
      <c r="M328" t="s">
        <v>7033</v>
      </c>
      <c r="N328" t="s">
        <v>1095</v>
      </c>
      <c r="P328" t="s">
        <v>7034</v>
      </c>
      <c r="T328" t="s">
        <v>473</v>
      </c>
      <c r="W328" t="s">
        <v>253</v>
      </c>
      <c r="X328" t="s">
        <v>7035</v>
      </c>
      <c r="Y328" t="s">
        <v>7036</v>
      </c>
      <c r="Z328" t="s">
        <v>7036</v>
      </c>
      <c r="AB328" t="s">
        <v>1627</v>
      </c>
      <c r="AC328" t="s">
        <v>1628</v>
      </c>
      <c r="AK328" t="s">
        <v>513</v>
      </c>
      <c r="AL328" t="s">
        <v>513</v>
      </c>
      <c r="AP328">
        <v>7</v>
      </c>
      <c r="AU328" t="s">
        <v>254</v>
      </c>
      <c r="BJ328" t="s">
        <v>261</v>
      </c>
      <c r="BQ328">
        <f t="shared" si="15"/>
        <v>1</v>
      </c>
      <c r="BR328">
        <f t="shared" si="16"/>
        <v>0</v>
      </c>
      <c r="BT328" t="s">
        <v>6958</v>
      </c>
      <c r="BV328">
        <v>7</v>
      </c>
      <c r="BX328">
        <v>0</v>
      </c>
      <c r="BY328" t="s">
        <v>7037</v>
      </c>
      <c r="CA328">
        <v>1</v>
      </c>
      <c r="CD328" s="3">
        <v>0.4284722222222222</v>
      </c>
      <c r="CE328" t="s">
        <v>274</v>
      </c>
      <c r="CF328" t="s">
        <v>7038</v>
      </c>
      <c r="CG328">
        <v>8</v>
      </c>
      <c r="CI328" t="s">
        <v>331</v>
      </c>
      <c r="CJ328">
        <v>0</v>
      </c>
      <c r="CK328" t="s">
        <v>7039</v>
      </c>
      <c r="CL328" s="4">
        <v>38414</v>
      </c>
      <c r="CM328" t="s">
        <v>7040</v>
      </c>
      <c r="CN328" t="s">
        <v>7041</v>
      </c>
      <c r="CO328">
        <v>7</v>
      </c>
      <c r="CQ328" t="s">
        <v>282</v>
      </c>
      <c r="CR328" t="s">
        <v>6958</v>
      </c>
      <c r="CU328" t="s">
        <v>5377</v>
      </c>
      <c r="CW328">
        <v>0</v>
      </c>
      <c r="CY328">
        <v>2</v>
      </c>
      <c r="CZ328" t="s">
        <v>271</v>
      </c>
      <c r="DA328">
        <v>-47</v>
      </c>
      <c r="DB328">
        <v>2</v>
      </c>
      <c r="DC328" t="s">
        <v>554</v>
      </c>
      <c r="DD328">
        <v>-38</v>
      </c>
      <c r="DK328">
        <v>0</v>
      </c>
      <c r="DL328" s="4">
        <v>44484</v>
      </c>
      <c r="DM328">
        <v>20369</v>
      </c>
      <c r="DN328">
        <v>2021</v>
      </c>
      <c r="DO328">
        <v>0</v>
      </c>
      <c r="DQ328">
        <v>80401</v>
      </c>
      <c r="DR328">
        <v>15</v>
      </c>
      <c r="DU328" t="s">
        <v>294</v>
      </c>
      <c r="DV328" t="s">
        <v>294</v>
      </c>
      <c r="DX328">
        <v>0</v>
      </c>
      <c r="DY328" t="s">
        <v>275</v>
      </c>
      <c r="EB328" t="s">
        <v>735</v>
      </c>
      <c r="ED328" t="s">
        <v>7042</v>
      </c>
      <c r="EE328">
        <v>0</v>
      </c>
      <c r="EF328" t="s">
        <v>3716</v>
      </c>
      <c r="EG328" t="s">
        <v>422</v>
      </c>
      <c r="EH328">
        <v>0</v>
      </c>
      <c r="EJ328" t="s">
        <v>340</v>
      </c>
      <c r="EK328" t="s">
        <v>7043</v>
      </c>
      <c r="EL328" t="s">
        <v>7044</v>
      </c>
      <c r="EM328" t="s">
        <v>7045</v>
      </c>
      <c r="EN328" t="s">
        <v>7046</v>
      </c>
      <c r="EO328" t="s">
        <v>269</v>
      </c>
      <c r="EP328" t="s">
        <v>1110</v>
      </c>
      <c r="EQ328">
        <v>0</v>
      </c>
      <c r="ER328" t="s">
        <v>7047</v>
      </c>
      <c r="ET328" t="s">
        <v>7048</v>
      </c>
      <c r="EU328">
        <v>19</v>
      </c>
      <c r="EV328" t="s">
        <v>348</v>
      </c>
      <c r="EW328" t="s">
        <v>349</v>
      </c>
      <c r="EX328" t="s">
        <v>1251</v>
      </c>
      <c r="EY328" t="s">
        <v>898</v>
      </c>
      <c r="FB328" t="s">
        <v>499</v>
      </c>
      <c r="FC328" t="s">
        <v>7049</v>
      </c>
      <c r="FE328">
        <v>1</v>
      </c>
      <c r="FF328">
        <v>7</v>
      </c>
      <c r="FJ328" t="s">
        <v>7050</v>
      </c>
      <c r="FL328">
        <v>0</v>
      </c>
      <c r="FN328">
        <v>0</v>
      </c>
      <c r="FQ328">
        <v>0</v>
      </c>
      <c r="FS328" t="s">
        <v>462</v>
      </c>
      <c r="FV328" t="s">
        <v>463</v>
      </c>
      <c r="FW328" t="s">
        <v>431</v>
      </c>
      <c r="FY328">
        <v>0</v>
      </c>
      <c r="GA328">
        <v>7.0000000000000007E-2</v>
      </c>
      <c r="GB328">
        <v>-7</v>
      </c>
      <c r="GC328">
        <v>0</v>
      </c>
      <c r="GD328" t="s">
        <v>1644</v>
      </c>
      <c r="GE328" t="s">
        <v>355</v>
      </c>
      <c r="GF328">
        <v>0</v>
      </c>
      <c r="GG328" t="s">
        <v>257</v>
      </c>
      <c r="GI328">
        <v>3.3</v>
      </c>
      <c r="GJ328">
        <v>1</v>
      </c>
      <c r="GK328">
        <v>0</v>
      </c>
      <c r="GM328" t="s">
        <v>7051</v>
      </c>
      <c r="GP328" t="s">
        <v>357</v>
      </c>
      <c r="GR328">
        <v>18</v>
      </c>
      <c r="HA328" t="s">
        <v>3882</v>
      </c>
      <c r="HC328" t="s">
        <v>313</v>
      </c>
      <c r="HD328" t="s">
        <v>294</v>
      </c>
      <c r="HE328" t="s">
        <v>898</v>
      </c>
      <c r="HF328">
        <v>0</v>
      </c>
      <c r="HG328">
        <v>11</v>
      </c>
      <c r="HH328">
        <v>0</v>
      </c>
      <c r="HI328" t="s">
        <v>275</v>
      </c>
      <c r="HK328" t="s">
        <v>2667</v>
      </c>
      <c r="HL328" t="s">
        <v>499</v>
      </c>
      <c r="HM328" t="s">
        <v>7052</v>
      </c>
      <c r="HN328" t="s">
        <v>7042</v>
      </c>
      <c r="HO328" t="s">
        <v>7053</v>
      </c>
      <c r="HP328" t="s">
        <v>7054</v>
      </c>
      <c r="HQ328" t="s">
        <v>7055</v>
      </c>
      <c r="HR328" t="s">
        <v>7056</v>
      </c>
      <c r="HT328" t="s">
        <v>7057</v>
      </c>
      <c r="HW328">
        <v>-47</v>
      </c>
      <c r="HX328">
        <v>4132654</v>
      </c>
      <c r="HY328" t="s">
        <v>7042</v>
      </c>
      <c r="HZ328">
        <v>4132619</v>
      </c>
      <c r="IC328">
        <v>0</v>
      </c>
      <c r="ID328">
        <v>0</v>
      </c>
      <c r="IM328">
        <v>14</v>
      </c>
      <c r="IU328">
        <v>7</v>
      </c>
      <c r="IV328">
        <f>IF(AND(Table1[[#This Row],[R/P]]="P",Table1[[#This Row],[PaRes]]&lt;&gt;"SCRBL",Table1[[#This Row],[PaRes]]&lt;&gt;"RUN",Table1[[#This Row],[Penalty]]&lt;&gt;1),1,0)</f>
        <v>1</v>
      </c>
      <c r="IW328">
        <f>IF(AND(Table1[[#This Row],[Pass Play]]=1,Table1[[#This Row],[PaRes]]&lt;&gt;"SAC"),1,0)</f>
        <v>1</v>
      </c>
      <c r="IX328">
        <f>IF(Table1[[#This Row],[PaRes]]="COM",1,0)</f>
        <v>0</v>
      </c>
      <c r="IY328">
        <f>IF(Table1[[#This Row],[Pass Play]]=1,Table1[[#This Row],[Gn]],0)</f>
        <v>0</v>
      </c>
      <c r="IZ328">
        <f>IF(AND(Table1[[#This Row],[Pass Play]]=1,Table1[[#This Row],[EFF]]="Y"),1,0)</f>
        <v>0</v>
      </c>
      <c r="JA328">
        <f>IF(AND(Table1[[#This Row],[Pass Play]]=1,Table1[[#This Row],[EFF]]="Y"),Table1[[#This Row],[Gn]],0)</f>
        <v>0</v>
      </c>
      <c r="JB328">
        <f>IF(AND(Table1[[#This Row],[Pass Play]]=1,Table1[[#This Row],[Gn]]&gt;=15),1,0)</f>
        <v>0</v>
      </c>
      <c r="JC328">
        <f>IF(AND(Table1[[#This Row],[Pass Play]]=1,Table1[[#This Row],[Big Play Passes]]=1),Table1[[#This Row],[Gn]],0)</f>
        <v>0</v>
      </c>
      <c r="JD328">
        <f>IF(AND(OR(Table1[[#This Row],[R/P]]="R",Table1[[#This Row],[PaRes]]="SCRBL",Table1[[#This Row],[PaRes]]="RUN"),Table1[[#This Row],[Penalty]]&lt;&gt;1),1,0)</f>
        <v>0</v>
      </c>
      <c r="JE328">
        <f>IF(Table1[[#This Row],[Rush Attempts]]=1,Table1[[#This Row],[Gn]],0)</f>
        <v>0</v>
      </c>
      <c r="JF328">
        <f>IF(AND(Table1[[#This Row],[Rush Attempts]]=1,Table1[[#This Row],[EFF]]="Y"),1,0)</f>
        <v>0</v>
      </c>
      <c r="JG328">
        <f>IF(AND(Table1[[#This Row],[Rush Attempts]]=1,Table1[[#This Row],[EFF]]="Y"),Table1[[#This Row],[Gn]],0)</f>
        <v>0</v>
      </c>
      <c r="JH328">
        <f>IF(AND(Table1[[#This Row],[Rush Attempts]]=1,Table1[[#This Row],[Gn]]&gt;=10),1,0)</f>
        <v>0</v>
      </c>
      <c r="JI328">
        <f>IF(AND(Table1[[#This Row],[Rush Attempts]]=1,Table1[[#This Row],[Big Play Run]]=1),Table1[[#This Row],[Gn]],0)</f>
        <v>0</v>
      </c>
      <c r="JJ328">
        <f>IF(Table1[[#This Row],[PaRes]]="SAC",1,0)</f>
        <v>0</v>
      </c>
      <c r="JK328">
        <f>IF(Table1[[#This Row],[Sacks]]=1,Table1[[#This Row],[Gn]],0)</f>
        <v>0</v>
      </c>
      <c r="JL328">
        <f>IF(Table1[[#This Row],[PaRes]]="INT",1,0)</f>
        <v>1</v>
      </c>
      <c r="JM328">
        <f>IF(Table1[[#This Row],[pff_PENALTY]]&lt;&gt;"",1,0)</f>
        <v>0</v>
      </c>
      <c r="JN328">
        <f>Table1[[#This Row],[pff_PENYARDS]]</f>
        <v>0</v>
      </c>
      <c r="JO328">
        <f>IF(Table1[[#This Row],[S/End]]="TD",1,0)</f>
        <v>0</v>
      </c>
      <c r="JP328">
        <f>IF(OR(Table1[[#This Row],[S/End]]="FGGD"),1,0)</f>
        <v>0</v>
      </c>
      <c r="JQ328">
        <f>IF(OR(Table1[[#This Row],[S/End]]="FUM",Table1[[#This Row],[S/End]]="INT"),1,0)</f>
        <v>1</v>
      </c>
      <c r="JR328">
        <f>IF(AND(Table1[[#This Row],[Touchdown]]=1,Table1[[#This Row],[Pass Play]]=1),1,0)</f>
        <v>0</v>
      </c>
      <c r="JS328">
        <f t="shared" si="17"/>
        <v>0</v>
      </c>
      <c r="JT328">
        <f>IF(AND(OR(Table1[[#This Row],[Pass Play]]=1,Table1[[#This Row],[Rush Attempts]]=1),Table1[[#This Row],[Dn]]=3),1,0)</f>
        <v>0</v>
      </c>
      <c r="JU328">
        <f>IF(AND(Table1[[#This Row],[3rd down attempt]]=1,Table1[[#This Row],[EFF]]="Y"),1,0)</f>
        <v>0</v>
      </c>
      <c r="JV328">
        <f>IF(AND(Table1[[#This Row],[3rd down attempt]]=1,Table1[[#This Row],[Dist]]&gt;=7),1,0)</f>
        <v>0</v>
      </c>
      <c r="JW328">
        <f>IF(AND(OR(Table1[[#This Row],[Pass Play]]=1,Table1[[#This Row],[Rush Attempts]]=1),Table1[[#This Row],[Dn]]=4),1,0)</f>
        <v>0</v>
      </c>
      <c r="JX328">
        <f>IF(AND(Table1[[#This Row],[4th down attempt]]=1,Table1[[#This Row],[EFF]]="Y"),1,0)</f>
        <v>0</v>
      </c>
      <c r="JY328">
        <f>IF(AND(OR(Table1[[#This Row],[Pass Play]]=1,Table1[[#This Row],[Rush Attempts]]=1),Table1[[#This Row],[FPos]]&gt;=0,Table1[[#This Row],[FPos]]&lt;=20),1,0)</f>
        <v>0</v>
      </c>
      <c r="JZ328">
        <f>IF(AND(OR(Table1[[#This Row],[Pass Play]]=1,Table1[[#This Row],[Rush Attempts]]=1),Table1[[#This Row],[Dist]]&lt;=Table1[[#This Row],[Gn]]),1,0)</f>
        <v>0</v>
      </c>
      <c r="KA328">
        <f>IF(Table1[[#This Row],[S/End]]&lt;&gt;"",1,0)</f>
        <v>1</v>
      </c>
      <c r="KB328">
        <f>IF(Table1[[#This Row],[S/End]]="TD",1,0)</f>
        <v>0</v>
      </c>
      <c r="KC328">
        <f>IF(Table1[[#This Row],[S/End]]="FGGD",1,0)</f>
        <v>0</v>
      </c>
      <c r="KD328">
        <f>IF(AND(OR(Table1[[#This Row],[Pass Play]]=1,Table1[[#This Row],[Rush Attempts]]=1),Table1[[#This Row],[Gn]]&lt;0),1,0)</f>
        <v>0</v>
      </c>
      <c r="KE328" s="375">
        <f>IF(AND(Table1[[#This Row],[pff_DRVENDPSN]]=3,Table1[[#This Row],[pff_DRVENDEVENT]]="PUNT"),1,0)</f>
        <v>0</v>
      </c>
    </row>
    <row r="329" spans="1:291" hidden="1">
      <c r="A329">
        <v>6</v>
      </c>
      <c r="B329">
        <v>2106</v>
      </c>
      <c r="C329" t="s">
        <v>14480</v>
      </c>
      <c r="D329">
        <v>1</v>
      </c>
      <c r="E329">
        <v>1</v>
      </c>
      <c r="F329">
        <v>10</v>
      </c>
      <c r="G329">
        <v>3</v>
      </c>
      <c r="H329">
        <v>-36</v>
      </c>
      <c r="I329" t="s">
        <v>253</v>
      </c>
      <c r="J329" t="s">
        <v>298</v>
      </c>
      <c r="K329">
        <v>21</v>
      </c>
      <c r="L329">
        <v>21</v>
      </c>
      <c r="M329" t="s">
        <v>7059</v>
      </c>
      <c r="N329" t="s">
        <v>256</v>
      </c>
      <c r="P329" t="s">
        <v>255</v>
      </c>
      <c r="Q329" t="s">
        <v>4609</v>
      </c>
      <c r="R329" t="s">
        <v>2574</v>
      </c>
      <c r="W329" t="s">
        <v>257</v>
      </c>
      <c r="X329" t="s">
        <v>7060</v>
      </c>
      <c r="AE329" t="s">
        <v>2655</v>
      </c>
      <c r="AF329" t="s">
        <v>2656</v>
      </c>
      <c r="AG329" t="s">
        <v>7060</v>
      </c>
      <c r="AH329" t="s">
        <v>257</v>
      </c>
      <c r="AJ329">
        <v>22</v>
      </c>
      <c r="AP329">
        <v>7</v>
      </c>
      <c r="BJ329" t="s">
        <v>257</v>
      </c>
      <c r="BQ329">
        <f t="shared" si="15"/>
        <v>0</v>
      </c>
      <c r="BR329">
        <f t="shared" si="16"/>
        <v>1</v>
      </c>
      <c r="BT329" t="s">
        <v>6958</v>
      </c>
      <c r="BV329">
        <v>10</v>
      </c>
      <c r="BX329">
        <v>0</v>
      </c>
      <c r="BY329" t="s">
        <v>7061</v>
      </c>
      <c r="CD329" s="3">
        <v>0.3125</v>
      </c>
      <c r="CF329" t="s">
        <v>7062</v>
      </c>
      <c r="CJ329">
        <v>0</v>
      </c>
      <c r="CK329" t="s">
        <v>7063</v>
      </c>
      <c r="CL329" s="4">
        <v>38414</v>
      </c>
      <c r="CM329" t="s">
        <v>7064</v>
      </c>
      <c r="CN329" t="s">
        <v>7065</v>
      </c>
      <c r="CO329">
        <v>10</v>
      </c>
      <c r="CP329" t="s">
        <v>268</v>
      </c>
      <c r="CQ329" t="s">
        <v>418</v>
      </c>
      <c r="CR329" t="s">
        <v>6958</v>
      </c>
      <c r="CU329" t="s">
        <v>6964</v>
      </c>
      <c r="CW329">
        <v>0</v>
      </c>
      <c r="CY329">
        <v>1</v>
      </c>
      <c r="CZ329" t="s">
        <v>553</v>
      </c>
      <c r="DA329">
        <v>0</v>
      </c>
      <c r="DB329">
        <v>7</v>
      </c>
      <c r="DC329" t="s">
        <v>1953</v>
      </c>
      <c r="DD329">
        <v>-36</v>
      </c>
      <c r="DF329" t="s">
        <v>7066</v>
      </c>
      <c r="DK329">
        <v>3</v>
      </c>
      <c r="DL329" s="4">
        <v>44484</v>
      </c>
      <c r="DM329">
        <v>20369</v>
      </c>
      <c r="DN329">
        <v>2021</v>
      </c>
      <c r="DO329">
        <v>0</v>
      </c>
      <c r="DQ329">
        <v>80401</v>
      </c>
      <c r="DR329">
        <v>25</v>
      </c>
      <c r="DU329" t="s">
        <v>257</v>
      </c>
      <c r="DV329" t="s">
        <v>274</v>
      </c>
      <c r="DX329">
        <v>0</v>
      </c>
      <c r="DY329" t="s">
        <v>275</v>
      </c>
      <c r="EE329">
        <v>0</v>
      </c>
      <c r="EF329" t="s">
        <v>1584</v>
      </c>
      <c r="EG329" t="s">
        <v>277</v>
      </c>
      <c r="EH329">
        <v>0</v>
      </c>
      <c r="EJ329" t="s">
        <v>278</v>
      </c>
      <c r="EK329" t="s">
        <v>7067</v>
      </c>
      <c r="EL329" t="s">
        <v>7068</v>
      </c>
      <c r="EM329" t="s">
        <v>7069</v>
      </c>
      <c r="EN329" t="s">
        <v>268</v>
      </c>
      <c r="EO329" t="s">
        <v>418</v>
      </c>
      <c r="EP329" t="s">
        <v>427</v>
      </c>
      <c r="EQ329">
        <v>0</v>
      </c>
      <c r="ET329" t="s">
        <v>7070</v>
      </c>
      <c r="FD329" t="s">
        <v>253</v>
      </c>
      <c r="FE329">
        <v>0</v>
      </c>
      <c r="FF329">
        <v>6</v>
      </c>
      <c r="FG329" t="s">
        <v>429</v>
      </c>
      <c r="FI329" t="s">
        <v>429</v>
      </c>
      <c r="FJ329" t="s">
        <v>7007</v>
      </c>
      <c r="FL329">
        <v>0</v>
      </c>
      <c r="FN329">
        <v>0</v>
      </c>
      <c r="FQ329">
        <v>0</v>
      </c>
      <c r="FS329" t="s">
        <v>1588</v>
      </c>
      <c r="FU329" t="s">
        <v>257</v>
      </c>
      <c r="FV329" t="s">
        <v>7071</v>
      </c>
      <c r="FW329" t="s">
        <v>431</v>
      </c>
      <c r="FX329" t="s">
        <v>1517</v>
      </c>
      <c r="FY329">
        <v>0</v>
      </c>
      <c r="GA329">
        <v>0.1</v>
      </c>
      <c r="GB329">
        <v>-10</v>
      </c>
      <c r="GC329">
        <v>0</v>
      </c>
      <c r="GE329" t="s">
        <v>355</v>
      </c>
      <c r="GF329">
        <v>0</v>
      </c>
      <c r="GG329" t="s">
        <v>274</v>
      </c>
      <c r="GJ329">
        <v>0</v>
      </c>
      <c r="GK329">
        <v>0</v>
      </c>
      <c r="GM329" t="s">
        <v>7072</v>
      </c>
      <c r="GO329">
        <v>1</v>
      </c>
      <c r="HA329" t="s">
        <v>7073</v>
      </c>
      <c r="HC329" t="s">
        <v>313</v>
      </c>
      <c r="HD329" t="s">
        <v>294</v>
      </c>
      <c r="HE329" t="s">
        <v>7074</v>
      </c>
      <c r="HF329">
        <v>0</v>
      </c>
      <c r="HG329">
        <v>21</v>
      </c>
      <c r="HH329">
        <v>0</v>
      </c>
      <c r="HI329" t="s">
        <v>275</v>
      </c>
      <c r="HL329">
        <v>4</v>
      </c>
      <c r="HW329">
        <v>-39</v>
      </c>
      <c r="HX329">
        <v>4133107</v>
      </c>
      <c r="HY329" t="s">
        <v>7075</v>
      </c>
      <c r="HZ329">
        <v>4132878</v>
      </c>
      <c r="IC329">
        <v>0</v>
      </c>
      <c r="ID329">
        <v>0</v>
      </c>
      <c r="IM329">
        <v>23</v>
      </c>
      <c r="IO329" t="s">
        <v>7066</v>
      </c>
      <c r="IQ329" t="s">
        <v>7066</v>
      </c>
      <c r="IU329">
        <v>7</v>
      </c>
      <c r="IV329">
        <f>IF(AND(Table1[[#This Row],[R/P]]="P",Table1[[#This Row],[PaRes]]&lt;&gt;"SCRBL",Table1[[#This Row],[PaRes]]&lt;&gt;"RUN",Table1[[#This Row],[Penalty]]&lt;&gt;1),1,0)</f>
        <v>0</v>
      </c>
      <c r="IW329">
        <f>IF(AND(Table1[[#This Row],[Pass Play]]=1,Table1[[#This Row],[PaRes]]&lt;&gt;"SAC"),1,0)</f>
        <v>0</v>
      </c>
      <c r="IX329">
        <f>IF(Table1[[#This Row],[PaRes]]="COM",1,0)</f>
        <v>0</v>
      </c>
      <c r="IY329">
        <f>IF(Table1[[#This Row],[Pass Play]]=1,Table1[[#This Row],[Gn]],0)</f>
        <v>0</v>
      </c>
      <c r="IZ329">
        <f>IF(AND(Table1[[#This Row],[Pass Play]]=1,Table1[[#This Row],[EFF]]="Y"),1,0)</f>
        <v>0</v>
      </c>
      <c r="JA329">
        <f>IF(AND(Table1[[#This Row],[Pass Play]]=1,Table1[[#This Row],[EFF]]="Y"),Table1[[#This Row],[Gn]],0)</f>
        <v>0</v>
      </c>
      <c r="JB329">
        <f>IF(AND(Table1[[#This Row],[Pass Play]]=1,Table1[[#This Row],[Gn]]&gt;=15),1,0)</f>
        <v>0</v>
      </c>
      <c r="JC329">
        <f>IF(AND(Table1[[#This Row],[Pass Play]]=1,Table1[[#This Row],[Big Play Passes]]=1),Table1[[#This Row],[Gn]],0)</f>
        <v>0</v>
      </c>
      <c r="JD329">
        <f>IF(AND(OR(Table1[[#This Row],[R/P]]="R",Table1[[#This Row],[PaRes]]="SCRBL",Table1[[#This Row],[PaRes]]="RUN"),Table1[[#This Row],[Penalty]]&lt;&gt;1),1,0)</f>
        <v>1</v>
      </c>
      <c r="JE329">
        <f>IF(Table1[[#This Row],[Rush Attempts]]=1,Table1[[#This Row],[Gn]],0)</f>
        <v>3</v>
      </c>
      <c r="JF329">
        <f>IF(AND(Table1[[#This Row],[Rush Attempts]]=1,Table1[[#This Row],[EFF]]="Y"),1,0)</f>
        <v>0</v>
      </c>
      <c r="JG329">
        <f>IF(AND(Table1[[#This Row],[Rush Attempts]]=1,Table1[[#This Row],[EFF]]="Y"),Table1[[#This Row],[Gn]],0)</f>
        <v>0</v>
      </c>
      <c r="JH329">
        <f>IF(AND(Table1[[#This Row],[Rush Attempts]]=1,Table1[[#This Row],[Gn]]&gt;=10),1,0)</f>
        <v>0</v>
      </c>
      <c r="JI329">
        <f>IF(AND(Table1[[#This Row],[Rush Attempts]]=1,Table1[[#This Row],[Big Play Run]]=1),Table1[[#This Row],[Gn]],0)</f>
        <v>0</v>
      </c>
      <c r="JJ329">
        <f>IF(Table1[[#This Row],[PaRes]]="SAC",1,0)</f>
        <v>0</v>
      </c>
      <c r="JK329">
        <f>IF(Table1[[#This Row],[Sacks]]=1,Table1[[#This Row],[Gn]],0)</f>
        <v>0</v>
      </c>
      <c r="JL329">
        <f>IF(Table1[[#This Row],[PaRes]]="INT",1,0)</f>
        <v>0</v>
      </c>
      <c r="JM329">
        <f>IF(Table1[[#This Row],[pff_PENALTY]]&lt;&gt;"",1,0)</f>
        <v>0</v>
      </c>
      <c r="JN329">
        <f>Table1[[#This Row],[pff_PENYARDS]]</f>
        <v>0</v>
      </c>
      <c r="JO329">
        <f>IF(Table1[[#This Row],[S/End]]="TD",1,0)</f>
        <v>0</v>
      </c>
      <c r="JP329">
        <f>IF(OR(Table1[[#This Row],[S/End]]="FGGD"),1,0)</f>
        <v>0</v>
      </c>
      <c r="JQ329">
        <f>IF(OR(Table1[[#This Row],[S/End]]="FUM",Table1[[#This Row],[S/End]]="INT"),1,0)</f>
        <v>0</v>
      </c>
      <c r="JR329">
        <f>IF(AND(Table1[[#This Row],[Touchdown]]=1,Table1[[#This Row],[Pass Play]]=1),1,0)</f>
        <v>0</v>
      </c>
      <c r="JS329">
        <f t="shared" si="17"/>
        <v>0</v>
      </c>
      <c r="JT329">
        <f>IF(AND(OR(Table1[[#This Row],[Pass Play]]=1,Table1[[#This Row],[Rush Attempts]]=1),Table1[[#This Row],[Dn]]=3),1,0)</f>
        <v>0</v>
      </c>
      <c r="JU329">
        <f>IF(AND(Table1[[#This Row],[3rd down attempt]]=1,Table1[[#This Row],[EFF]]="Y"),1,0)</f>
        <v>0</v>
      </c>
      <c r="JV329">
        <f>IF(AND(Table1[[#This Row],[3rd down attempt]]=1,Table1[[#This Row],[Dist]]&gt;=7),1,0)</f>
        <v>0</v>
      </c>
      <c r="JW329">
        <f>IF(AND(OR(Table1[[#This Row],[Pass Play]]=1,Table1[[#This Row],[Rush Attempts]]=1),Table1[[#This Row],[Dn]]=4),1,0)</f>
        <v>0</v>
      </c>
      <c r="JX329">
        <f>IF(AND(Table1[[#This Row],[4th down attempt]]=1,Table1[[#This Row],[EFF]]="Y"),1,0)</f>
        <v>0</v>
      </c>
      <c r="JY329">
        <f>IF(AND(OR(Table1[[#This Row],[Pass Play]]=1,Table1[[#This Row],[Rush Attempts]]=1),Table1[[#This Row],[FPos]]&gt;=0,Table1[[#This Row],[FPos]]&lt;=20),1,0)</f>
        <v>0</v>
      </c>
      <c r="JZ329">
        <f>IF(AND(OR(Table1[[#This Row],[Pass Play]]=1,Table1[[#This Row],[Rush Attempts]]=1),Table1[[#This Row],[Dist]]&lt;=Table1[[#This Row],[Gn]]),1,0)</f>
        <v>0</v>
      </c>
      <c r="KA329">
        <f>IF(Table1[[#This Row],[S/End]]&lt;&gt;"",1,0)</f>
        <v>0</v>
      </c>
      <c r="KB329">
        <f>IF(Table1[[#This Row],[S/End]]="TD",1,0)</f>
        <v>0</v>
      </c>
      <c r="KC329">
        <f>IF(Table1[[#This Row],[S/End]]="FGGD",1,0)</f>
        <v>0</v>
      </c>
      <c r="KD329">
        <f>IF(AND(OR(Table1[[#This Row],[Pass Play]]=1,Table1[[#This Row],[Rush Attempts]]=1),Table1[[#This Row],[Gn]]&lt;0),1,0)</f>
        <v>0</v>
      </c>
      <c r="KE329" s="375">
        <f>IF(AND(Table1[[#This Row],[pff_DRVENDPSN]]=3,Table1[[#This Row],[pff_DRVENDEVENT]]="PUNT"),1,0)</f>
        <v>0</v>
      </c>
    </row>
    <row r="330" spans="1:291" hidden="1">
      <c r="A330">
        <v>7</v>
      </c>
      <c r="B330">
        <v>2106</v>
      </c>
      <c r="C330" t="s">
        <v>14480</v>
      </c>
      <c r="D330">
        <v>1</v>
      </c>
      <c r="E330">
        <v>2</v>
      </c>
      <c r="F330">
        <v>7</v>
      </c>
      <c r="G330">
        <v>5</v>
      </c>
      <c r="H330">
        <v>-39</v>
      </c>
      <c r="J330" t="s">
        <v>254</v>
      </c>
      <c r="K330" t="s">
        <v>976</v>
      </c>
      <c r="L330" t="s">
        <v>976</v>
      </c>
      <c r="M330" t="s">
        <v>7077</v>
      </c>
      <c r="N330" t="s">
        <v>1095</v>
      </c>
      <c r="P330" t="s">
        <v>7078</v>
      </c>
      <c r="T330" t="s">
        <v>473</v>
      </c>
      <c r="W330" t="s">
        <v>257</v>
      </c>
      <c r="X330" t="s">
        <v>7079</v>
      </c>
      <c r="AE330" t="s">
        <v>7080</v>
      </c>
      <c r="AF330" t="s">
        <v>7081</v>
      </c>
      <c r="AG330" t="s">
        <v>7079</v>
      </c>
      <c r="AH330" t="s">
        <v>274</v>
      </c>
      <c r="AJ330">
        <v>20</v>
      </c>
      <c r="AP330">
        <v>7</v>
      </c>
      <c r="AU330" t="s">
        <v>254</v>
      </c>
      <c r="BJ330" t="s">
        <v>257</v>
      </c>
      <c r="BQ330">
        <f t="shared" si="15"/>
        <v>0</v>
      </c>
      <c r="BR330">
        <f t="shared" si="16"/>
        <v>1</v>
      </c>
      <c r="BT330" t="s">
        <v>6958</v>
      </c>
      <c r="BV330">
        <v>10</v>
      </c>
      <c r="BX330">
        <v>0</v>
      </c>
      <c r="BY330" t="s">
        <v>7082</v>
      </c>
      <c r="BZ330" t="s">
        <v>728</v>
      </c>
      <c r="CD330" s="3">
        <v>0.28611111111111115</v>
      </c>
      <c r="CF330" t="s">
        <v>7083</v>
      </c>
      <c r="CJ330">
        <v>0</v>
      </c>
      <c r="CK330" t="s">
        <v>7084</v>
      </c>
      <c r="CL330" s="4">
        <v>38414</v>
      </c>
      <c r="CM330" t="s">
        <v>7085</v>
      </c>
      <c r="CN330" t="s">
        <v>7086</v>
      </c>
      <c r="CO330">
        <v>10</v>
      </c>
      <c r="CQ330" t="s">
        <v>418</v>
      </c>
      <c r="CR330" t="s">
        <v>6958</v>
      </c>
      <c r="CU330" t="s">
        <v>6964</v>
      </c>
      <c r="CW330">
        <v>0</v>
      </c>
      <c r="CY330">
        <v>2</v>
      </c>
      <c r="CZ330" t="s">
        <v>553</v>
      </c>
      <c r="DA330">
        <v>0</v>
      </c>
      <c r="DB330">
        <v>7</v>
      </c>
      <c r="DC330" t="s">
        <v>1953</v>
      </c>
      <c r="DD330">
        <v>-36</v>
      </c>
      <c r="DF330" t="s">
        <v>7042</v>
      </c>
      <c r="DK330">
        <v>5</v>
      </c>
      <c r="DL330" s="4">
        <v>44484</v>
      </c>
      <c r="DM330">
        <v>20369</v>
      </c>
      <c r="DN330">
        <v>2021</v>
      </c>
      <c r="DO330">
        <v>0</v>
      </c>
      <c r="DQ330">
        <v>80401</v>
      </c>
      <c r="DR330">
        <v>26</v>
      </c>
      <c r="DU330" t="s">
        <v>257</v>
      </c>
      <c r="DV330" t="s">
        <v>274</v>
      </c>
      <c r="DX330">
        <v>0</v>
      </c>
      <c r="DY330" t="s">
        <v>275</v>
      </c>
      <c r="EE330">
        <v>0</v>
      </c>
      <c r="EF330" t="s">
        <v>1105</v>
      </c>
      <c r="EG330" t="s">
        <v>422</v>
      </c>
      <c r="EH330">
        <v>0</v>
      </c>
      <c r="EI330" t="s">
        <v>2972</v>
      </c>
      <c r="EJ330" t="s">
        <v>992</v>
      </c>
      <c r="EK330" t="s">
        <v>7087</v>
      </c>
      <c r="EL330" t="s">
        <v>7088</v>
      </c>
      <c r="EM330" t="s">
        <v>7089</v>
      </c>
      <c r="EN330" t="s">
        <v>1043</v>
      </c>
      <c r="EO330" t="s">
        <v>418</v>
      </c>
      <c r="EP330" t="s">
        <v>1303</v>
      </c>
      <c r="EQ330">
        <v>0</v>
      </c>
      <c r="ET330" t="s">
        <v>7090</v>
      </c>
      <c r="FE330">
        <v>0</v>
      </c>
      <c r="FF330">
        <v>8</v>
      </c>
      <c r="FG330" t="s">
        <v>429</v>
      </c>
      <c r="FI330" t="s">
        <v>429</v>
      </c>
      <c r="FL330">
        <v>0</v>
      </c>
      <c r="FN330">
        <v>0</v>
      </c>
      <c r="FQ330">
        <v>0</v>
      </c>
      <c r="FS330" t="s">
        <v>395</v>
      </c>
      <c r="FU330" t="s">
        <v>274</v>
      </c>
      <c r="FV330" t="s">
        <v>396</v>
      </c>
      <c r="FW330" t="s">
        <v>397</v>
      </c>
      <c r="FY330">
        <v>0</v>
      </c>
      <c r="GA330">
        <v>0.1</v>
      </c>
      <c r="GB330">
        <v>-10</v>
      </c>
      <c r="GC330">
        <v>0</v>
      </c>
      <c r="GD330" t="s">
        <v>1618</v>
      </c>
      <c r="GE330" t="s">
        <v>355</v>
      </c>
      <c r="GF330">
        <v>0</v>
      </c>
      <c r="GG330" t="s">
        <v>274</v>
      </c>
      <c r="GJ330">
        <v>1</v>
      </c>
      <c r="GK330">
        <v>0</v>
      </c>
      <c r="GM330" t="s">
        <v>7091</v>
      </c>
      <c r="GO330">
        <v>2</v>
      </c>
      <c r="HA330" t="s">
        <v>6971</v>
      </c>
      <c r="HC330" t="s">
        <v>294</v>
      </c>
      <c r="HD330" t="s">
        <v>294</v>
      </c>
      <c r="HF330">
        <v>0</v>
      </c>
      <c r="HG330">
        <v>21</v>
      </c>
      <c r="HH330">
        <v>0</v>
      </c>
      <c r="HI330" t="s">
        <v>275</v>
      </c>
      <c r="HL330">
        <v>3</v>
      </c>
      <c r="HW330">
        <v>-44</v>
      </c>
      <c r="HX330">
        <v>4133136</v>
      </c>
      <c r="HY330" t="s">
        <v>387</v>
      </c>
      <c r="HZ330">
        <v>4133107</v>
      </c>
      <c r="IC330">
        <v>0</v>
      </c>
      <c r="ID330">
        <v>0</v>
      </c>
      <c r="IM330">
        <v>24</v>
      </c>
      <c r="IQ330" t="s">
        <v>7042</v>
      </c>
      <c r="IU330">
        <v>7</v>
      </c>
      <c r="IV330">
        <f>IF(AND(Table1[[#This Row],[R/P]]="P",Table1[[#This Row],[PaRes]]&lt;&gt;"SCRBL",Table1[[#This Row],[PaRes]]&lt;&gt;"RUN",Table1[[#This Row],[Penalty]]&lt;&gt;1),1,0)</f>
        <v>0</v>
      </c>
      <c r="IW330">
        <f>IF(AND(Table1[[#This Row],[Pass Play]]=1,Table1[[#This Row],[PaRes]]&lt;&gt;"SAC"),1,0)</f>
        <v>0</v>
      </c>
      <c r="IX330">
        <f>IF(Table1[[#This Row],[PaRes]]="COM",1,0)</f>
        <v>0</v>
      </c>
      <c r="IY330">
        <f>IF(Table1[[#This Row],[Pass Play]]=1,Table1[[#This Row],[Gn]],0)</f>
        <v>0</v>
      </c>
      <c r="IZ330">
        <f>IF(AND(Table1[[#This Row],[Pass Play]]=1,Table1[[#This Row],[EFF]]="Y"),1,0)</f>
        <v>0</v>
      </c>
      <c r="JA330">
        <f>IF(AND(Table1[[#This Row],[Pass Play]]=1,Table1[[#This Row],[EFF]]="Y"),Table1[[#This Row],[Gn]],0)</f>
        <v>0</v>
      </c>
      <c r="JB330">
        <f>IF(AND(Table1[[#This Row],[Pass Play]]=1,Table1[[#This Row],[Gn]]&gt;=15),1,0)</f>
        <v>0</v>
      </c>
      <c r="JC330">
        <f>IF(AND(Table1[[#This Row],[Pass Play]]=1,Table1[[#This Row],[Big Play Passes]]=1),Table1[[#This Row],[Gn]],0)</f>
        <v>0</v>
      </c>
      <c r="JD330">
        <f>IF(AND(OR(Table1[[#This Row],[R/P]]="R",Table1[[#This Row],[PaRes]]="SCRBL",Table1[[#This Row],[PaRes]]="RUN"),Table1[[#This Row],[Penalty]]&lt;&gt;1),1,0)</f>
        <v>1</v>
      </c>
      <c r="JE330">
        <f>IF(Table1[[#This Row],[Rush Attempts]]=1,Table1[[#This Row],[Gn]],0)</f>
        <v>5</v>
      </c>
      <c r="JF330">
        <f>IF(AND(Table1[[#This Row],[Rush Attempts]]=1,Table1[[#This Row],[EFF]]="Y"),1,0)</f>
        <v>1</v>
      </c>
      <c r="JG330">
        <f>IF(AND(Table1[[#This Row],[Rush Attempts]]=1,Table1[[#This Row],[EFF]]="Y"),Table1[[#This Row],[Gn]],0)</f>
        <v>5</v>
      </c>
      <c r="JH330">
        <f>IF(AND(Table1[[#This Row],[Rush Attempts]]=1,Table1[[#This Row],[Gn]]&gt;=10),1,0)</f>
        <v>0</v>
      </c>
      <c r="JI330">
        <f>IF(AND(Table1[[#This Row],[Rush Attempts]]=1,Table1[[#This Row],[Big Play Run]]=1),Table1[[#This Row],[Gn]],0)</f>
        <v>0</v>
      </c>
      <c r="JJ330">
        <f>IF(Table1[[#This Row],[PaRes]]="SAC",1,0)</f>
        <v>0</v>
      </c>
      <c r="JK330">
        <f>IF(Table1[[#This Row],[Sacks]]=1,Table1[[#This Row],[Gn]],0)</f>
        <v>0</v>
      </c>
      <c r="JL330">
        <f>IF(Table1[[#This Row],[PaRes]]="INT",1,0)</f>
        <v>0</v>
      </c>
      <c r="JM330">
        <f>IF(Table1[[#This Row],[pff_PENALTY]]&lt;&gt;"",1,0)</f>
        <v>0</v>
      </c>
      <c r="JN330">
        <f>Table1[[#This Row],[pff_PENYARDS]]</f>
        <v>0</v>
      </c>
      <c r="JO330">
        <f>IF(Table1[[#This Row],[S/End]]="TD",1,0)</f>
        <v>0</v>
      </c>
      <c r="JP330">
        <f>IF(OR(Table1[[#This Row],[S/End]]="FGGD"),1,0)</f>
        <v>0</v>
      </c>
      <c r="JQ330">
        <f>IF(OR(Table1[[#This Row],[S/End]]="FUM",Table1[[#This Row],[S/End]]="INT"),1,0)</f>
        <v>0</v>
      </c>
      <c r="JR330">
        <f>IF(AND(Table1[[#This Row],[Touchdown]]=1,Table1[[#This Row],[Pass Play]]=1),1,0)</f>
        <v>0</v>
      </c>
      <c r="JS330">
        <f t="shared" si="17"/>
        <v>0</v>
      </c>
      <c r="JT330">
        <f>IF(AND(OR(Table1[[#This Row],[Pass Play]]=1,Table1[[#This Row],[Rush Attempts]]=1),Table1[[#This Row],[Dn]]=3),1,0)</f>
        <v>0</v>
      </c>
      <c r="JU330">
        <f>IF(AND(Table1[[#This Row],[3rd down attempt]]=1,Table1[[#This Row],[EFF]]="Y"),1,0)</f>
        <v>0</v>
      </c>
      <c r="JV330">
        <f>IF(AND(Table1[[#This Row],[3rd down attempt]]=1,Table1[[#This Row],[Dist]]&gt;=7),1,0)</f>
        <v>0</v>
      </c>
      <c r="JW330">
        <f>IF(AND(OR(Table1[[#This Row],[Pass Play]]=1,Table1[[#This Row],[Rush Attempts]]=1),Table1[[#This Row],[Dn]]=4),1,0)</f>
        <v>0</v>
      </c>
      <c r="JX330">
        <f>IF(AND(Table1[[#This Row],[4th down attempt]]=1,Table1[[#This Row],[EFF]]="Y"),1,0)</f>
        <v>0</v>
      </c>
      <c r="JY330">
        <f>IF(AND(OR(Table1[[#This Row],[Pass Play]]=1,Table1[[#This Row],[Rush Attempts]]=1),Table1[[#This Row],[FPos]]&gt;=0,Table1[[#This Row],[FPos]]&lt;=20),1,0)</f>
        <v>0</v>
      </c>
      <c r="JZ330">
        <f>IF(AND(OR(Table1[[#This Row],[Pass Play]]=1,Table1[[#This Row],[Rush Attempts]]=1),Table1[[#This Row],[Dist]]&lt;=Table1[[#This Row],[Gn]]),1,0)</f>
        <v>0</v>
      </c>
      <c r="KA330">
        <f>IF(Table1[[#This Row],[S/End]]&lt;&gt;"",1,0)</f>
        <v>0</v>
      </c>
      <c r="KB330">
        <f>IF(Table1[[#This Row],[S/End]]="TD",1,0)</f>
        <v>0</v>
      </c>
      <c r="KC330">
        <f>IF(Table1[[#This Row],[S/End]]="FGGD",1,0)</f>
        <v>0</v>
      </c>
      <c r="KD330">
        <f>IF(AND(OR(Table1[[#This Row],[Pass Play]]=1,Table1[[#This Row],[Rush Attempts]]=1),Table1[[#This Row],[Gn]]&lt;0),1,0)</f>
        <v>0</v>
      </c>
      <c r="KE330" s="375">
        <f>IF(AND(Table1[[#This Row],[pff_DRVENDPSN]]=3,Table1[[#This Row],[pff_DRVENDEVENT]]="PUNT"),1,0)</f>
        <v>0</v>
      </c>
    </row>
    <row r="331" spans="1:291" hidden="1">
      <c r="A331">
        <v>8</v>
      </c>
      <c r="B331">
        <v>2106</v>
      </c>
      <c r="C331" t="s">
        <v>14480</v>
      </c>
      <c r="D331">
        <v>1</v>
      </c>
      <c r="E331">
        <v>3</v>
      </c>
      <c r="F331">
        <v>2</v>
      </c>
      <c r="G331">
        <v>3</v>
      </c>
      <c r="H331">
        <v>-44</v>
      </c>
      <c r="J331" t="s">
        <v>254</v>
      </c>
      <c r="K331">
        <v>21</v>
      </c>
      <c r="L331">
        <v>21</v>
      </c>
      <c r="M331" t="s">
        <v>7093</v>
      </c>
      <c r="N331" t="s">
        <v>1471</v>
      </c>
      <c r="P331" t="s">
        <v>5906</v>
      </c>
      <c r="Q331" t="s">
        <v>1473</v>
      </c>
      <c r="W331" t="s">
        <v>257</v>
      </c>
      <c r="X331" t="s">
        <v>6977</v>
      </c>
      <c r="AE331" t="s">
        <v>635</v>
      </c>
      <c r="AF331" t="s">
        <v>1685</v>
      </c>
      <c r="AG331" t="s">
        <v>6977</v>
      </c>
      <c r="AH331" t="s">
        <v>274</v>
      </c>
      <c r="AJ331">
        <v>20</v>
      </c>
      <c r="AP331">
        <v>7</v>
      </c>
      <c r="BJ331" t="s">
        <v>607</v>
      </c>
      <c r="BQ331">
        <f t="shared" si="15"/>
        <v>0</v>
      </c>
      <c r="BR331">
        <f t="shared" si="16"/>
        <v>10</v>
      </c>
      <c r="BT331" t="s">
        <v>6958</v>
      </c>
      <c r="BV331">
        <v>10</v>
      </c>
      <c r="BX331">
        <v>0</v>
      </c>
      <c r="BY331" t="s">
        <v>7094</v>
      </c>
      <c r="CD331" s="3">
        <v>0.2590277777777778</v>
      </c>
      <c r="CF331" t="s">
        <v>7095</v>
      </c>
      <c r="CJ331">
        <v>0</v>
      </c>
      <c r="CK331" t="s">
        <v>7096</v>
      </c>
      <c r="CL331" s="4">
        <v>38414</v>
      </c>
      <c r="CM331" t="s">
        <v>7097</v>
      </c>
      <c r="CN331" t="s">
        <v>7098</v>
      </c>
      <c r="CO331">
        <v>10</v>
      </c>
      <c r="CQ331" t="s">
        <v>269</v>
      </c>
      <c r="CR331" t="s">
        <v>6958</v>
      </c>
      <c r="CU331" t="s">
        <v>762</v>
      </c>
      <c r="CW331">
        <v>0</v>
      </c>
      <c r="CY331">
        <v>3</v>
      </c>
      <c r="CZ331" t="s">
        <v>553</v>
      </c>
      <c r="DA331">
        <v>0</v>
      </c>
      <c r="DB331">
        <v>7</v>
      </c>
      <c r="DC331" t="s">
        <v>1953</v>
      </c>
      <c r="DD331">
        <v>-36</v>
      </c>
      <c r="DF331" t="s">
        <v>7099</v>
      </c>
      <c r="DK331">
        <v>3</v>
      </c>
      <c r="DL331" s="4">
        <v>44484</v>
      </c>
      <c r="DM331">
        <v>20369</v>
      </c>
      <c r="DN331">
        <v>2021</v>
      </c>
      <c r="DO331">
        <v>0</v>
      </c>
      <c r="DQ331">
        <v>80401</v>
      </c>
      <c r="DR331">
        <v>27</v>
      </c>
      <c r="DU331" t="s">
        <v>294</v>
      </c>
      <c r="DV331" t="s">
        <v>294</v>
      </c>
      <c r="DX331">
        <v>0</v>
      </c>
      <c r="DY331" t="s">
        <v>275</v>
      </c>
      <c r="EE331">
        <v>0</v>
      </c>
      <c r="EF331" t="s">
        <v>6776</v>
      </c>
      <c r="EG331" t="s">
        <v>277</v>
      </c>
      <c r="EH331">
        <v>0</v>
      </c>
      <c r="EI331" t="s">
        <v>2341</v>
      </c>
      <c r="EJ331" t="s">
        <v>278</v>
      </c>
      <c r="EK331" t="s">
        <v>7100</v>
      </c>
      <c r="EL331" t="s">
        <v>7101</v>
      </c>
      <c r="EM331" t="s">
        <v>7102</v>
      </c>
      <c r="EN331" t="s">
        <v>889</v>
      </c>
      <c r="EO331" t="s">
        <v>282</v>
      </c>
      <c r="EP331" t="s">
        <v>918</v>
      </c>
      <c r="EQ331">
        <v>0</v>
      </c>
      <c r="ET331" t="s">
        <v>7103</v>
      </c>
      <c r="FE331">
        <v>0</v>
      </c>
      <c r="FF331">
        <v>7</v>
      </c>
      <c r="FG331" t="s">
        <v>590</v>
      </c>
      <c r="FI331" t="s">
        <v>590</v>
      </c>
      <c r="FJ331" t="s">
        <v>7104</v>
      </c>
      <c r="FL331">
        <v>0</v>
      </c>
      <c r="FN331">
        <v>0</v>
      </c>
      <c r="FQ331">
        <v>0</v>
      </c>
      <c r="FS331" t="s">
        <v>651</v>
      </c>
      <c r="FU331" t="s">
        <v>274</v>
      </c>
      <c r="FV331" t="s">
        <v>7105</v>
      </c>
      <c r="FW331" t="s">
        <v>1700</v>
      </c>
      <c r="FX331" t="s">
        <v>291</v>
      </c>
      <c r="FY331">
        <v>0</v>
      </c>
      <c r="GA331">
        <v>0.1</v>
      </c>
      <c r="GB331">
        <v>-10</v>
      </c>
      <c r="GC331">
        <v>0</v>
      </c>
      <c r="GE331" t="s">
        <v>355</v>
      </c>
      <c r="GF331">
        <v>0</v>
      </c>
      <c r="GJ331">
        <v>0</v>
      </c>
      <c r="GK331">
        <v>0</v>
      </c>
      <c r="GM331" t="s">
        <v>7106</v>
      </c>
      <c r="GO331">
        <v>2</v>
      </c>
      <c r="HA331" t="s">
        <v>972</v>
      </c>
      <c r="HC331" t="s">
        <v>313</v>
      </c>
      <c r="HD331" t="s">
        <v>294</v>
      </c>
      <c r="HE331" t="s">
        <v>7107</v>
      </c>
      <c r="HF331">
        <v>0</v>
      </c>
      <c r="HG331">
        <v>21</v>
      </c>
      <c r="HH331">
        <v>0</v>
      </c>
      <c r="HI331" t="s">
        <v>275</v>
      </c>
      <c r="HL331">
        <v>4</v>
      </c>
      <c r="HW331">
        <v>-47</v>
      </c>
      <c r="HX331">
        <v>4133156</v>
      </c>
      <c r="HY331" t="s">
        <v>7108</v>
      </c>
      <c r="HZ331">
        <v>4133136</v>
      </c>
      <c r="IC331">
        <v>0</v>
      </c>
      <c r="ID331">
        <v>0</v>
      </c>
      <c r="IM331">
        <v>25</v>
      </c>
      <c r="IQ331" t="s">
        <v>7099</v>
      </c>
      <c r="IU331">
        <v>7</v>
      </c>
      <c r="IV331">
        <f>IF(AND(Table1[[#This Row],[R/P]]="P",Table1[[#This Row],[PaRes]]&lt;&gt;"SCRBL",Table1[[#This Row],[PaRes]]&lt;&gt;"RUN",Table1[[#This Row],[Penalty]]&lt;&gt;1),1,0)</f>
        <v>0</v>
      </c>
      <c r="IW331">
        <f>IF(AND(Table1[[#This Row],[Pass Play]]=1,Table1[[#This Row],[PaRes]]&lt;&gt;"SAC"),1,0)</f>
        <v>0</v>
      </c>
      <c r="IX331">
        <f>IF(Table1[[#This Row],[PaRes]]="COM",1,0)</f>
        <v>0</v>
      </c>
      <c r="IY331">
        <f>IF(Table1[[#This Row],[Pass Play]]=1,Table1[[#This Row],[Gn]],0)</f>
        <v>0</v>
      </c>
      <c r="IZ331">
        <f>IF(AND(Table1[[#This Row],[Pass Play]]=1,Table1[[#This Row],[EFF]]="Y"),1,0)</f>
        <v>0</v>
      </c>
      <c r="JA331">
        <f>IF(AND(Table1[[#This Row],[Pass Play]]=1,Table1[[#This Row],[EFF]]="Y"),Table1[[#This Row],[Gn]],0)</f>
        <v>0</v>
      </c>
      <c r="JB331">
        <f>IF(AND(Table1[[#This Row],[Pass Play]]=1,Table1[[#This Row],[Gn]]&gt;=15),1,0)</f>
        <v>0</v>
      </c>
      <c r="JC331">
        <f>IF(AND(Table1[[#This Row],[Pass Play]]=1,Table1[[#This Row],[Big Play Passes]]=1),Table1[[#This Row],[Gn]],0)</f>
        <v>0</v>
      </c>
      <c r="JD331">
        <f>IF(AND(OR(Table1[[#This Row],[R/P]]="R",Table1[[#This Row],[PaRes]]="SCRBL",Table1[[#This Row],[PaRes]]="RUN"),Table1[[#This Row],[Penalty]]&lt;&gt;1),1,0)</f>
        <v>1</v>
      </c>
      <c r="JE331">
        <f>IF(Table1[[#This Row],[Rush Attempts]]=1,Table1[[#This Row],[Gn]],0)</f>
        <v>3</v>
      </c>
      <c r="JF331">
        <f>IF(AND(Table1[[#This Row],[Rush Attempts]]=1,Table1[[#This Row],[EFF]]="Y"),1,0)</f>
        <v>1</v>
      </c>
      <c r="JG331">
        <f>IF(AND(Table1[[#This Row],[Rush Attempts]]=1,Table1[[#This Row],[EFF]]="Y"),Table1[[#This Row],[Gn]],0)</f>
        <v>3</v>
      </c>
      <c r="JH331">
        <f>IF(AND(Table1[[#This Row],[Rush Attempts]]=1,Table1[[#This Row],[Gn]]&gt;=10),1,0)</f>
        <v>0</v>
      </c>
      <c r="JI331">
        <f>IF(AND(Table1[[#This Row],[Rush Attempts]]=1,Table1[[#This Row],[Big Play Run]]=1),Table1[[#This Row],[Gn]],0)</f>
        <v>0</v>
      </c>
      <c r="JJ331">
        <f>IF(Table1[[#This Row],[PaRes]]="SAC",1,0)</f>
        <v>0</v>
      </c>
      <c r="JK331">
        <f>IF(Table1[[#This Row],[Sacks]]=1,Table1[[#This Row],[Gn]],0)</f>
        <v>0</v>
      </c>
      <c r="JL331">
        <f>IF(Table1[[#This Row],[PaRes]]="INT",1,0)</f>
        <v>0</v>
      </c>
      <c r="JM331">
        <f>IF(Table1[[#This Row],[pff_PENALTY]]&lt;&gt;"",1,0)</f>
        <v>0</v>
      </c>
      <c r="JN331">
        <f>Table1[[#This Row],[pff_PENYARDS]]</f>
        <v>0</v>
      </c>
      <c r="JO331">
        <f>IF(Table1[[#This Row],[S/End]]="TD",1,0)</f>
        <v>0</v>
      </c>
      <c r="JP331">
        <f>IF(OR(Table1[[#This Row],[S/End]]="FGGD"),1,0)</f>
        <v>0</v>
      </c>
      <c r="JQ331">
        <f>IF(OR(Table1[[#This Row],[S/End]]="FUM",Table1[[#This Row],[S/End]]="INT"),1,0)</f>
        <v>0</v>
      </c>
      <c r="JR331">
        <f>IF(AND(Table1[[#This Row],[Touchdown]]=1,Table1[[#This Row],[Pass Play]]=1),1,0)</f>
        <v>0</v>
      </c>
      <c r="JS331">
        <f t="shared" si="17"/>
        <v>0</v>
      </c>
      <c r="JT331">
        <f>IF(AND(OR(Table1[[#This Row],[Pass Play]]=1,Table1[[#This Row],[Rush Attempts]]=1),Table1[[#This Row],[Dn]]=3),1,0)</f>
        <v>1</v>
      </c>
      <c r="JU331">
        <f>IF(AND(Table1[[#This Row],[3rd down attempt]]=1,Table1[[#This Row],[EFF]]="Y"),1,0)</f>
        <v>1</v>
      </c>
      <c r="JV331">
        <f>IF(AND(Table1[[#This Row],[3rd down attempt]]=1,Table1[[#This Row],[Dist]]&gt;=7),1,0)</f>
        <v>0</v>
      </c>
      <c r="JW331">
        <f>IF(AND(OR(Table1[[#This Row],[Pass Play]]=1,Table1[[#This Row],[Rush Attempts]]=1),Table1[[#This Row],[Dn]]=4),1,0)</f>
        <v>0</v>
      </c>
      <c r="JX331">
        <f>IF(AND(Table1[[#This Row],[4th down attempt]]=1,Table1[[#This Row],[EFF]]="Y"),1,0)</f>
        <v>0</v>
      </c>
      <c r="JY331">
        <f>IF(AND(OR(Table1[[#This Row],[Pass Play]]=1,Table1[[#This Row],[Rush Attempts]]=1),Table1[[#This Row],[FPos]]&gt;=0,Table1[[#This Row],[FPos]]&lt;=20),1,0)</f>
        <v>0</v>
      </c>
      <c r="JZ331">
        <f>IF(AND(OR(Table1[[#This Row],[Pass Play]]=1,Table1[[#This Row],[Rush Attempts]]=1),Table1[[#This Row],[Dist]]&lt;=Table1[[#This Row],[Gn]]),1,0)</f>
        <v>1</v>
      </c>
      <c r="KA331">
        <f>IF(Table1[[#This Row],[S/End]]&lt;&gt;"",1,0)</f>
        <v>0</v>
      </c>
      <c r="KB331">
        <f>IF(Table1[[#This Row],[S/End]]="TD",1,0)</f>
        <v>0</v>
      </c>
      <c r="KC331">
        <f>IF(Table1[[#This Row],[S/End]]="FGGD",1,0)</f>
        <v>0</v>
      </c>
      <c r="KD331">
        <f>IF(AND(OR(Table1[[#This Row],[Pass Play]]=1,Table1[[#This Row],[Rush Attempts]]=1),Table1[[#This Row],[Gn]]&lt;0),1,0)</f>
        <v>0</v>
      </c>
      <c r="KE331" s="375">
        <f>IF(AND(Table1[[#This Row],[pff_DRVENDPSN]]=3,Table1[[#This Row],[pff_DRVENDEVENT]]="PUNT"),1,0)</f>
        <v>0</v>
      </c>
    </row>
    <row r="332" spans="1:291" hidden="1">
      <c r="A332">
        <v>9</v>
      </c>
      <c r="B332">
        <v>2106</v>
      </c>
      <c r="C332" t="s">
        <v>14480</v>
      </c>
      <c r="D332">
        <v>1</v>
      </c>
      <c r="E332">
        <v>1</v>
      </c>
      <c r="F332">
        <v>10</v>
      </c>
      <c r="H332">
        <v>-47</v>
      </c>
      <c r="J332" t="s">
        <v>298</v>
      </c>
      <c r="K332">
        <v>12</v>
      </c>
      <c r="L332" t="s">
        <v>7110</v>
      </c>
      <c r="M332" t="s">
        <v>1878</v>
      </c>
      <c r="N332" t="s">
        <v>1163</v>
      </c>
      <c r="P332" t="s">
        <v>1879</v>
      </c>
      <c r="W332" t="s">
        <v>253</v>
      </c>
      <c r="X332" t="s">
        <v>7111</v>
      </c>
      <c r="Y332" t="s">
        <v>4969</v>
      </c>
      <c r="Z332" t="s">
        <v>7112</v>
      </c>
      <c r="AB332" t="s">
        <v>325</v>
      </c>
      <c r="AC332" t="s">
        <v>326</v>
      </c>
      <c r="AK332" t="s">
        <v>756</v>
      </c>
      <c r="AP332">
        <v>7</v>
      </c>
      <c r="BJ332" t="s">
        <v>274</v>
      </c>
      <c r="BQ332">
        <f t="shared" si="15"/>
        <v>1</v>
      </c>
      <c r="BR332">
        <f t="shared" si="16"/>
        <v>0</v>
      </c>
      <c r="BT332" t="s">
        <v>6958</v>
      </c>
      <c r="BV332">
        <v>10</v>
      </c>
      <c r="BX332">
        <v>1</v>
      </c>
      <c r="BY332" t="s">
        <v>7113</v>
      </c>
      <c r="CA332">
        <v>0</v>
      </c>
      <c r="CC332" t="s">
        <v>1914</v>
      </c>
      <c r="CD332" s="3">
        <v>0.23333333333333331</v>
      </c>
      <c r="CE332" t="s">
        <v>294</v>
      </c>
      <c r="CF332" t="s">
        <v>7114</v>
      </c>
      <c r="CG332">
        <v>8</v>
      </c>
      <c r="CI332" t="s">
        <v>493</v>
      </c>
      <c r="CJ332">
        <v>0</v>
      </c>
      <c r="CK332" t="s">
        <v>7115</v>
      </c>
      <c r="CL332" s="4">
        <v>38414</v>
      </c>
      <c r="CM332" t="s">
        <v>7116</v>
      </c>
      <c r="CN332" t="s">
        <v>7117</v>
      </c>
      <c r="CO332">
        <v>10</v>
      </c>
      <c r="CQ332" t="s">
        <v>282</v>
      </c>
      <c r="CR332" t="s">
        <v>6958</v>
      </c>
      <c r="CU332" t="s">
        <v>7118</v>
      </c>
      <c r="CW332">
        <v>0</v>
      </c>
      <c r="CY332">
        <v>4</v>
      </c>
      <c r="CZ332" t="s">
        <v>553</v>
      </c>
      <c r="DA332">
        <v>0</v>
      </c>
      <c r="DB332">
        <v>7</v>
      </c>
      <c r="DC332" t="s">
        <v>1953</v>
      </c>
      <c r="DD332">
        <v>-36</v>
      </c>
      <c r="DK332">
        <v>0</v>
      </c>
      <c r="DL332" s="4">
        <v>44484</v>
      </c>
      <c r="DM332">
        <v>20369</v>
      </c>
      <c r="DN332">
        <v>2021</v>
      </c>
      <c r="DO332">
        <v>0</v>
      </c>
      <c r="DQ332">
        <v>80401</v>
      </c>
      <c r="DR332">
        <v>28</v>
      </c>
      <c r="DU332" t="s">
        <v>274</v>
      </c>
      <c r="DV332" t="s">
        <v>257</v>
      </c>
      <c r="DW332" t="s">
        <v>7119</v>
      </c>
      <c r="DX332">
        <v>0</v>
      </c>
      <c r="DY332" t="s">
        <v>275</v>
      </c>
      <c r="EA332" t="s">
        <v>7066</v>
      </c>
      <c r="EB332" t="s">
        <v>1391</v>
      </c>
      <c r="EE332">
        <v>0</v>
      </c>
      <c r="EF332" t="s">
        <v>1890</v>
      </c>
      <c r="EG332" t="s">
        <v>422</v>
      </c>
      <c r="EH332">
        <v>0</v>
      </c>
      <c r="EJ332" t="s">
        <v>454</v>
      </c>
      <c r="EK332" t="s">
        <v>7120</v>
      </c>
      <c r="EL332" t="s">
        <v>7121</v>
      </c>
      <c r="EM332" t="s">
        <v>7122</v>
      </c>
      <c r="EN332" t="s">
        <v>7123</v>
      </c>
      <c r="EO332" t="s">
        <v>269</v>
      </c>
      <c r="EP332" t="s">
        <v>7124</v>
      </c>
      <c r="EQ332">
        <v>0</v>
      </c>
      <c r="ER332" t="s">
        <v>491</v>
      </c>
      <c r="ET332" t="s">
        <v>7125</v>
      </c>
      <c r="EU332">
        <v>0</v>
      </c>
      <c r="EV332" t="s">
        <v>679</v>
      </c>
      <c r="EW332" t="s">
        <v>349</v>
      </c>
      <c r="FC332" t="s">
        <v>7126</v>
      </c>
      <c r="FE332">
        <v>0</v>
      </c>
      <c r="FF332">
        <v>5</v>
      </c>
      <c r="FJ332" t="s">
        <v>7127</v>
      </c>
      <c r="FK332" t="s">
        <v>7128</v>
      </c>
      <c r="FL332">
        <v>0</v>
      </c>
      <c r="FN332">
        <v>1</v>
      </c>
      <c r="FO332" t="s">
        <v>7129</v>
      </c>
      <c r="FP332" t="s">
        <v>1182</v>
      </c>
      <c r="FQ332">
        <v>0</v>
      </c>
      <c r="FS332" t="s">
        <v>395</v>
      </c>
      <c r="FV332" t="s">
        <v>496</v>
      </c>
      <c r="FY332">
        <v>0</v>
      </c>
      <c r="GA332">
        <v>0.1</v>
      </c>
      <c r="GB332">
        <v>-10</v>
      </c>
      <c r="GC332">
        <v>0</v>
      </c>
      <c r="GE332" t="s">
        <v>355</v>
      </c>
      <c r="GF332">
        <v>1</v>
      </c>
      <c r="GG332" t="s">
        <v>1179</v>
      </c>
      <c r="GH332">
        <v>1.8</v>
      </c>
      <c r="GI332">
        <v>3.1</v>
      </c>
      <c r="GJ332">
        <v>0</v>
      </c>
      <c r="GK332">
        <v>0</v>
      </c>
      <c r="GL332" t="s">
        <v>7130</v>
      </c>
      <c r="GM332" t="s">
        <v>1180</v>
      </c>
      <c r="GQ332" t="s">
        <v>1403</v>
      </c>
      <c r="HA332" t="s">
        <v>7131</v>
      </c>
      <c r="HC332" t="s">
        <v>294</v>
      </c>
      <c r="HD332" t="s">
        <v>313</v>
      </c>
      <c r="HE332" t="s">
        <v>1182</v>
      </c>
      <c r="HF332">
        <v>0</v>
      </c>
      <c r="HG332">
        <v>12</v>
      </c>
      <c r="HH332">
        <v>0</v>
      </c>
      <c r="HI332" t="s">
        <v>275</v>
      </c>
      <c r="HL332" t="s">
        <v>1256</v>
      </c>
      <c r="HO332" t="s">
        <v>7132</v>
      </c>
      <c r="HP332" t="s">
        <v>7133</v>
      </c>
      <c r="HQ332" t="s">
        <v>7134</v>
      </c>
      <c r="HR332" t="s">
        <v>7135</v>
      </c>
      <c r="HU332" t="s">
        <v>7136</v>
      </c>
      <c r="HV332">
        <v>-13</v>
      </c>
      <c r="HW332">
        <v>-47</v>
      </c>
      <c r="HX332">
        <v>4133172</v>
      </c>
      <c r="HY332" t="s">
        <v>7129</v>
      </c>
      <c r="HZ332">
        <v>4133156</v>
      </c>
      <c r="IC332">
        <v>0</v>
      </c>
      <c r="ID332">
        <v>1</v>
      </c>
      <c r="IM332">
        <v>26</v>
      </c>
      <c r="IU332">
        <v>7</v>
      </c>
      <c r="IV332">
        <f>IF(AND(Table1[[#This Row],[R/P]]="P",Table1[[#This Row],[PaRes]]&lt;&gt;"SCRBL",Table1[[#This Row],[PaRes]]&lt;&gt;"RUN",Table1[[#This Row],[Penalty]]&lt;&gt;1),1,0)</f>
        <v>0</v>
      </c>
      <c r="IW332">
        <f>IF(AND(Table1[[#This Row],[Pass Play]]=1,Table1[[#This Row],[PaRes]]&lt;&gt;"SAC"),1,0)</f>
        <v>0</v>
      </c>
      <c r="IX332">
        <f>IF(Table1[[#This Row],[PaRes]]="COM",1,0)</f>
        <v>0</v>
      </c>
      <c r="IY332">
        <f>IF(Table1[[#This Row],[Pass Play]]=1,Table1[[#This Row],[Gn]],0)</f>
        <v>0</v>
      </c>
      <c r="IZ332">
        <f>IF(AND(Table1[[#This Row],[Pass Play]]=1,Table1[[#This Row],[EFF]]="Y"),1,0)</f>
        <v>0</v>
      </c>
      <c r="JA332">
        <f>IF(AND(Table1[[#This Row],[Pass Play]]=1,Table1[[#This Row],[EFF]]="Y"),Table1[[#This Row],[Gn]],0)</f>
        <v>0</v>
      </c>
      <c r="JB332">
        <f>IF(AND(Table1[[#This Row],[Pass Play]]=1,Table1[[#This Row],[Gn]]&gt;=15),1,0)</f>
        <v>0</v>
      </c>
      <c r="JC332">
        <f>IF(AND(Table1[[#This Row],[Pass Play]]=1,Table1[[#This Row],[Big Play Passes]]=1),Table1[[#This Row],[Gn]],0)</f>
        <v>0</v>
      </c>
      <c r="JD332">
        <f>IF(AND(OR(Table1[[#This Row],[R/P]]="R",Table1[[#This Row],[PaRes]]="SCRBL",Table1[[#This Row],[PaRes]]="RUN"),Table1[[#This Row],[Penalty]]&lt;&gt;1),1,0)</f>
        <v>0</v>
      </c>
      <c r="JE332">
        <f>IF(Table1[[#This Row],[Rush Attempts]]=1,Table1[[#This Row],[Gn]],0)</f>
        <v>0</v>
      </c>
      <c r="JF332">
        <f>IF(AND(Table1[[#This Row],[Rush Attempts]]=1,Table1[[#This Row],[EFF]]="Y"),1,0)</f>
        <v>0</v>
      </c>
      <c r="JG332">
        <f>IF(AND(Table1[[#This Row],[Rush Attempts]]=1,Table1[[#This Row],[EFF]]="Y"),Table1[[#This Row],[Gn]],0)</f>
        <v>0</v>
      </c>
      <c r="JH332">
        <f>IF(AND(Table1[[#This Row],[Rush Attempts]]=1,Table1[[#This Row],[Gn]]&gt;=10),1,0)</f>
        <v>0</v>
      </c>
      <c r="JI332">
        <f>IF(AND(Table1[[#This Row],[Rush Attempts]]=1,Table1[[#This Row],[Big Play Run]]=1),Table1[[#This Row],[Gn]],0)</f>
        <v>0</v>
      </c>
      <c r="JJ332">
        <f>IF(Table1[[#This Row],[PaRes]]="SAC",1,0)</f>
        <v>0</v>
      </c>
      <c r="JK332">
        <f>IF(Table1[[#This Row],[Sacks]]=1,Table1[[#This Row],[Gn]],0)</f>
        <v>0</v>
      </c>
      <c r="JL332">
        <f>IF(Table1[[#This Row],[PaRes]]="INT",1,0)</f>
        <v>0</v>
      </c>
      <c r="JM332">
        <f>IF(Table1[[#This Row],[pff_PENALTY]]&lt;&gt;"",1,0)</f>
        <v>1</v>
      </c>
      <c r="JN332">
        <f>Table1[[#This Row],[pff_PENYARDS]]</f>
        <v>-13</v>
      </c>
      <c r="JO332">
        <f>IF(Table1[[#This Row],[S/End]]="TD",1,0)</f>
        <v>0</v>
      </c>
      <c r="JP332">
        <f>IF(OR(Table1[[#This Row],[S/End]]="FGGD"),1,0)</f>
        <v>0</v>
      </c>
      <c r="JQ332">
        <f>IF(OR(Table1[[#This Row],[S/End]]="FUM",Table1[[#This Row],[S/End]]="INT"),1,0)</f>
        <v>0</v>
      </c>
      <c r="JR332">
        <f>IF(AND(Table1[[#This Row],[Touchdown]]=1,Table1[[#This Row],[Pass Play]]=1),1,0)</f>
        <v>0</v>
      </c>
      <c r="JS332">
        <f t="shared" si="17"/>
        <v>0</v>
      </c>
      <c r="JT332">
        <f>IF(AND(OR(Table1[[#This Row],[Pass Play]]=1,Table1[[#This Row],[Rush Attempts]]=1),Table1[[#This Row],[Dn]]=3),1,0)</f>
        <v>0</v>
      </c>
      <c r="JU332">
        <f>IF(AND(Table1[[#This Row],[3rd down attempt]]=1,Table1[[#This Row],[EFF]]="Y"),1,0)</f>
        <v>0</v>
      </c>
      <c r="JV332">
        <f>IF(AND(Table1[[#This Row],[3rd down attempt]]=1,Table1[[#This Row],[Dist]]&gt;=7),1,0)</f>
        <v>0</v>
      </c>
      <c r="JW332">
        <f>IF(AND(OR(Table1[[#This Row],[Pass Play]]=1,Table1[[#This Row],[Rush Attempts]]=1),Table1[[#This Row],[Dn]]=4),1,0)</f>
        <v>0</v>
      </c>
      <c r="JX332">
        <f>IF(AND(Table1[[#This Row],[4th down attempt]]=1,Table1[[#This Row],[EFF]]="Y"),1,0)</f>
        <v>0</v>
      </c>
      <c r="JY332">
        <f>IF(AND(OR(Table1[[#This Row],[Pass Play]]=1,Table1[[#This Row],[Rush Attempts]]=1),Table1[[#This Row],[FPos]]&gt;=0,Table1[[#This Row],[FPos]]&lt;=20),1,0)</f>
        <v>0</v>
      </c>
      <c r="JZ332">
        <f>IF(AND(OR(Table1[[#This Row],[Pass Play]]=1,Table1[[#This Row],[Rush Attempts]]=1),Table1[[#This Row],[Dist]]&lt;=Table1[[#This Row],[Gn]]),1,0)</f>
        <v>0</v>
      </c>
      <c r="KA332">
        <f>IF(Table1[[#This Row],[S/End]]&lt;&gt;"",1,0)</f>
        <v>0</v>
      </c>
      <c r="KB332">
        <f>IF(Table1[[#This Row],[S/End]]="TD",1,0)</f>
        <v>0</v>
      </c>
      <c r="KC332">
        <f>IF(Table1[[#This Row],[S/End]]="FGGD",1,0)</f>
        <v>0</v>
      </c>
      <c r="KD332">
        <f>IF(AND(OR(Table1[[#This Row],[Pass Play]]=1,Table1[[#This Row],[Rush Attempts]]=1),Table1[[#This Row],[Gn]]&lt;0),1,0)</f>
        <v>0</v>
      </c>
      <c r="KE332" s="375">
        <f>IF(AND(Table1[[#This Row],[pff_DRVENDPSN]]=3,Table1[[#This Row],[pff_DRVENDEVENT]]="PUNT"),1,0)</f>
        <v>0</v>
      </c>
    </row>
    <row r="333" spans="1:291" hidden="1">
      <c r="A333">
        <v>10</v>
      </c>
      <c r="B333">
        <v>2106</v>
      </c>
      <c r="C333" t="s">
        <v>14480</v>
      </c>
      <c r="D333">
        <v>1</v>
      </c>
      <c r="E333">
        <v>2</v>
      </c>
      <c r="F333">
        <v>23</v>
      </c>
      <c r="G333">
        <v>20</v>
      </c>
      <c r="H333">
        <v>-34</v>
      </c>
      <c r="J333" t="s">
        <v>254</v>
      </c>
      <c r="K333">
        <v>12</v>
      </c>
      <c r="L333" t="s">
        <v>6748</v>
      </c>
      <c r="M333" t="s">
        <v>7138</v>
      </c>
      <c r="N333" t="s">
        <v>7139</v>
      </c>
      <c r="P333" t="s">
        <v>7140</v>
      </c>
      <c r="Q333" t="s">
        <v>509</v>
      </c>
      <c r="T333" t="s">
        <v>7141</v>
      </c>
      <c r="W333" t="s">
        <v>257</v>
      </c>
      <c r="X333" t="s">
        <v>7142</v>
      </c>
      <c r="AE333" t="s">
        <v>1600</v>
      </c>
      <c r="AF333" t="s">
        <v>1601</v>
      </c>
      <c r="AG333" t="s">
        <v>7142</v>
      </c>
      <c r="AH333" t="s">
        <v>274</v>
      </c>
      <c r="AJ333">
        <v>22</v>
      </c>
      <c r="AP333">
        <v>7</v>
      </c>
      <c r="BJ333" t="s">
        <v>274</v>
      </c>
      <c r="BQ333">
        <f t="shared" si="15"/>
        <v>0</v>
      </c>
      <c r="BR333">
        <f t="shared" si="16"/>
        <v>1</v>
      </c>
      <c r="BT333" t="s">
        <v>6958</v>
      </c>
      <c r="BV333">
        <v>10</v>
      </c>
      <c r="BX333">
        <v>0</v>
      </c>
      <c r="BY333" t="s">
        <v>7143</v>
      </c>
      <c r="CD333" s="3">
        <v>0.22916666666666666</v>
      </c>
      <c r="CF333" t="s">
        <v>7144</v>
      </c>
      <c r="CJ333">
        <v>0</v>
      </c>
      <c r="CK333" t="s">
        <v>7145</v>
      </c>
      <c r="CL333" s="4">
        <v>38414</v>
      </c>
      <c r="CM333" t="s">
        <v>7146</v>
      </c>
      <c r="CN333" t="s">
        <v>7147</v>
      </c>
      <c r="CO333">
        <v>10</v>
      </c>
      <c r="CQ333" t="s">
        <v>269</v>
      </c>
      <c r="CR333" t="s">
        <v>6958</v>
      </c>
      <c r="CU333" t="s">
        <v>4599</v>
      </c>
      <c r="CW333">
        <v>0</v>
      </c>
      <c r="CY333">
        <v>5</v>
      </c>
      <c r="CZ333" t="s">
        <v>553</v>
      </c>
      <c r="DA333">
        <v>0</v>
      </c>
      <c r="DB333">
        <v>7</v>
      </c>
      <c r="DC333" t="s">
        <v>1953</v>
      </c>
      <c r="DD333">
        <v>-36</v>
      </c>
      <c r="DF333" t="s">
        <v>7004</v>
      </c>
      <c r="DK333">
        <v>22</v>
      </c>
      <c r="DL333" s="4">
        <v>44484</v>
      </c>
      <c r="DM333">
        <v>20369</v>
      </c>
      <c r="DN333">
        <v>2021</v>
      </c>
      <c r="DO333">
        <v>0</v>
      </c>
      <c r="DQ333">
        <v>80401</v>
      </c>
      <c r="DR333">
        <v>29</v>
      </c>
      <c r="DU333" t="s">
        <v>294</v>
      </c>
      <c r="DV333" t="s">
        <v>294</v>
      </c>
      <c r="DX333">
        <v>0</v>
      </c>
      <c r="DY333" t="s">
        <v>275</v>
      </c>
      <c r="EE333">
        <v>0</v>
      </c>
      <c r="EF333" t="s">
        <v>5611</v>
      </c>
      <c r="EG333" t="s">
        <v>422</v>
      </c>
      <c r="EH333">
        <v>0</v>
      </c>
      <c r="EJ333" t="s">
        <v>454</v>
      </c>
      <c r="EK333" t="s">
        <v>7148</v>
      </c>
      <c r="EL333" t="s">
        <v>7149</v>
      </c>
      <c r="EM333" t="s">
        <v>7150</v>
      </c>
      <c r="EN333" t="s">
        <v>7151</v>
      </c>
      <c r="EO333" t="s">
        <v>282</v>
      </c>
      <c r="EP333" t="s">
        <v>459</v>
      </c>
      <c r="EQ333">
        <v>0</v>
      </c>
      <c r="ET333" t="s">
        <v>7152</v>
      </c>
      <c r="FE333">
        <v>0</v>
      </c>
      <c r="FF333">
        <v>6</v>
      </c>
      <c r="FG333" t="s">
        <v>590</v>
      </c>
      <c r="FI333" t="s">
        <v>590</v>
      </c>
      <c r="FJ333" t="s">
        <v>7153</v>
      </c>
      <c r="FL333">
        <v>0</v>
      </c>
      <c r="FN333">
        <v>0</v>
      </c>
      <c r="FQ333">
        <v>0</v>
      </c>
      <c r="FS333" t="s">
        <v>462</v>
      </c>
      <c r="FU333" t="s">
        <v>274</v>
      </c>
      <c r="FV333" t="s">
        <v>777</v>
      </c>
      <c r="FW333" t="s">
        <v>1700</v>
      </c>
      <c r="FY333">
        <v>0</v>
      </c>
      <c r="GA333">
        <v>0.1</v>
      </c>
      <c r="GB333">
        <v>-10</v>
      </c>
      <c r="GC333">
        <v>0</v>
      </c>
      <c r="GD333" t="s">
        <v>7154</v>
      </c>
      <c r="GE333" t="s">
        <v>355</v>
      </c>
      <c r="GF333">
        <v>0</v>
      </c>
      <c r="GG333" t="s">
        <v>895</v>
      </c>
      <c r="GJ333">
        <v>0</v>
      </c>
      <c r="GK333">
        <v>0</v>
      </c>
      <c r="GM333" t="s">
        <v>7155</v>
      </c>
      <c r="GO333">
        <v>8</v>
      </c>
      <c r="HA333" t="s">
        <v>7156</v>
      </c>
      <c r="HC333" t="s">
        <v>313</v>
      </c>
      <c r="HD333" t="s">
        <v>294</v>
      </c>
      <c r="HE333" t="s">
        <v>7157</v>
      </c>
      <c r="HF333">
        <v>0</v>
      </c>
      <c r="HG333">
        <v>12</v>
      </c>
      <c r="HH333">
        <v>0</v>
      </c>
      <c r="HI333" t="s">
        <v>275</v>
      </c>
      <c r="HL333">
        <v>4</v>
      </c>
      <c r="HW333">
        <v>44</v>
      </c>
      <c r="HX333">
        <v>4133205</v>
      </c>
      <c r="HY333" t="s">
        <v>7158</v>
      </c>
      <c r="HZ333">
        <v>4133172</v>
      </c>
      <c r="IC333">
        <v>0</v>
      </c>
      <c r="ID333">
        <v>0</v>
      </c>
      <c r="IM333">
        <v>27</v>
      </c>
      <c r="IQ333" t="s">
        <v>7004</v>
      </c>
      <c r="IU333">
        <v>7</v>
      </c>
      <c r="IV333">
        <f>IF(AND(Table1[[#This Row],[R/P]]="P",Table1[[#This Row],[PaRes]]&lt;&gt;"SCRBL",Table1[[#This Row],[PaRes]]&lt;&gt;"RUN",Table1[[#This Row],[Penalty]]&lt;&gt;1),1,0)</f>
        <v>0</v>
      </c>
      <c r="IW333">
        <f>IF(AND(Table1[[#This Row],[Pass Play]]=1,Table1[[#This Row],[PaRes]]&lt;&gt;"SAC"),1,0)</f>
        <v>0</v>
      </c>
      <c r="IX333">
        <f>IF(Table1[[#This Row],[PaRes]]="COM",1,0)</f>
        <v>0</v>
      </c>
      <c r="IY333">
        <f>IF(Table1[[#This Row],[Pass Play]]=1,Table1[[#This Row],[Gn]],0)</f>
        <v>0</v>
      </c>
      <c r="IZ333">
        <f>IF(AND(Table1[[#This Row],[Pass Play]]=1,Table1[[#This Row],[EFF]]="Y"),1,0)</f>
        <v>0</v>
      </c>
      <c r="JA333">
        <f>IF(AND(Table1[[#This Row],[Pass Play]]=1,Table1[[#This Row],[EFF]]="Y"),Table1[[#This Row],[Gn]],0)</f>
        <v>0</v>
      </c>
      <c r="JB333">
        <f>IF(AND(Table1[[#This Row],[Pass Play]]=1,Table1[[#This Row],[Gn]]&gt;=15),1,0)</f>
        <v>0</v>
      </c>
      <c r="JC333">
        <f>IF(AND(Table1[[#This Row],[Pass Play]]=1,Table1[[#This Row],[Big Play Passes]]=1),Table1[[#This Row],[Gn]],0)</f>
        <v>0</v>
      </c>
      <c r="JD333">
        <f>IF(AND(OR(Table1[[#This Row],[R/P]]="R",Table1[[#This Row],[PaRes]]="SCRBL",Table1[[#This Row],[PaRes]]="RUN"),Table1[[#This Row],[Penalty]]&lt;&gt;1),1,0)</f>
        <v>1</v>
      </c>
      <c r="JE333">
        <f>IF(Table1[[#This Row],[Rush Attempts]]=1,Table1[[#This Row],[Gn]],0)</f>
        <v>20</v>
      </c>
      <c r="JF333">
        <f>IF(AND(Table1[[#This Row],[Rush Attempts]]=1,Table1[[#This Row],[EFF]]="Y"),1,0)</f>
        <v>1</v>
      </c>
      <c r="JG333">
        <f>IF(AND(Table1[[#This Row],[Rush Attempts]]=1,Table1[[#This Row],[EFF]]="Y"),Table1[[#This Row],[Gn]],0)</f>
        <v>20</v>
      </c>
      <c r="JH333">
        <f>IF(AND(Table1[[#This Row],[Rush Attempts]]=1,Table1[[#This Row],[Gn]]&gt;=10),1,0)</f>
        <v>1</v>
      </c>
      <c r="JI333">
        <f>IF(AND(Table1[[#This Row],[Rush Attempts]]=1,Table1[[#This Row],[Big Play Run]]=1),Table1[[#This Row],[Gn]],0)</f>
        <v>20</v>
      </c>
      <c r="JJ333">
        <f>IF(Table1[[#This Row],[PaRes]]="SAC",1,0)</f>
        <v>0</v>
      </c>
      <c r="JK333">
        <f>IF(Table1[[#This Row],[Sacks]]=1,Table1[[#This Row],[Gn]],0)</f>
        <v>0</v>
      </c>
      <c r="JL333">
        <f>IF(Table1[[#This Row],[PaRes]]="INT",1,0)</f>
        <v>0</v>
      </c>
      <c r="JM333">
        <f>IF(Table1[[#This Row],[pff_PENALTY]]&lt;&gt;"",1,0)</f>
        <v>0</v>
      </c>
      <c r="JN333">
        <f>Table1[[#This Row],[pff_PENYARDS]]</f>
        <v>0</v>
      </c>
      <c r="JO333">
        <f>IF(Table1[[#This Row],[S/End]]="TD",1,0)</f>
        <v>0</v>
      </c>
      <c r="JP333">
        <f>IF(OR(Table1[[#This Row],[S/End]]="FGGD"),1,0)</f>
        <v>0</v>
      </c>
      <c r="JQ333">
        <f>IF(OR(Table1[[#This Row],[S/End]]="FUM",Table1[[#This Row],[S/End]]="INT"),1,0)</f>
        <v>0</v>
      </c>
      <c r="JR333">
        <f>IF(AND(Table1[[#This Row],[Touchdown]]=1,Table1[[#This Row],[Pass Play]]=1),1,0)</f>
        <v>0</v>
      </c>
      <c r="JS333">
        <f t="shared" si="17"/>
        <v>0</v>
      </c>
      <c r="JT333">
        <f>IF(AND(OR(Table1[[#This Row],[Pass Play]]=1,Table1[[#This Row],[Rush Attempts]]=1),Table1[[#This Row],[Dn]]=3),1,0)</f>
        <v>0</v>
      </c>
      <c r="JU333">
        <f>IF(AND(Table1[[#This Row],[3rd down attempt]]=1,Table1[[#This Row],[EFF]]="Y"),1,0)</f>
        <v>0</v>
      </c>
      <c r="JV333">
        <f>IF(AND(Table1[[#This Row],[3rd down attempt]]=1,Table1[[#This Row],[Dist]]&gt;=7),1,0)</f>
        <v>0</v>
      </c>
      <c r="JW333">
        <f>IF(AND(OR(Table1[[#This Row],[Pass Play]]=1,Table1[[#This Row],[Rush Attempts]]=1),Table1[[#This Row],[Dn]]=4),1,0)</f>
        <v>0</v>
      </c>
      <c r="JX333">
        <f>IF(AND(Table1[[#This Row],[4th down attempt]]=1,Table1[[#This Row],[EFF]]="Y"),1,0)</f>
        <v>0</v>
      </c>
      <c r="JY333">
        <f>IF(AND(OR(Table1[[#This Row],[Pass Play]]=1,Table1[[#This Row],[Rush Attempts]]=1),Table1[[#This Row],[FPos]]&gt;=0,Table1[[#This Row],[FPos]]&lt;=20),1,0)</f>
        <v>0</v>
      </c>
      <c r="JZ333">
        <f>IF(AND(OR(Table1[[#This Row],[Pass Play]]=1,Table1[[#This Row],[Rush Attempts]]=1),Table1[[#This Row],[Dist]]&lt;=Table1[[#This Row],[Gn]]),1,0)</f>
        <v>0</v>
      </c>
      <c r="KA333">
        <f>IF(Table1[[#This Row],[S/End]]&lt;&gt;"",1,0)</f>
        <v>0</v>
      </c>
      <c r="KB333">
        <f>IF(Table1[[#This Row],[S/End]]="TD",1,0)</f>
        <v>0</v>
      </c>
      <c r="KC333">
        <f>IF(Table1[[#This Row],[S/End]]="FGGD",1,0)</f>
        <v>0</v>
      </c>
      <c r="KD333">
        <f>IF(AND(OR(Table1[[#This Row],[Pass Play]]=1,Table1[[#This Row],[Rush Attempts]]=1),Table1[[#This Row],[Gn]]&lt;0),1,0)</f>
        <v>0</v>
      </c>
      <c r="KE333" s="375">
        <f>IF(AND(Table1[[#This Row],[pff_DRVENDPSN]]=3,Table1[[#This Row],[pff_DRVENDEVENT]]="PUNT"),1,0)</f>
        <v>0</v>
      </c>
    </row>
    <row r="334" spans="1:291" hidden="1">
      <c r="A334">
        <v>11</v>
      </c>
      <c r="B334">
        <v>2106</v>
      </c>
      <c r="C334" t="s">
        <v>14480</v>
      </c>
      <c r="D334">
        <v>1</v>
      </c>
      <c r="E334">
        <v>3</v>
      </c>
      <c r="F334">
        <v>2</v>
      </c>
      <c r="G334">
        <v>4</v>
      </c>
      <c r="H334">
        <v>44</v>
      </c>
      <c r="J334" t="s">
        <v>254</v>
      </c>
      <c r="K334">
        <v>11</v>
      </c>
      <c r="L334">
        <v>11</v>
      </c>
      <c r="M334" t="s">
        <v>5654</v>
      </c>
      <c r="N334" t="s">
        <v>1037</v>
      </c>
      <c r="P334" t="s">
        <v>257</v>
      </c>
      <c r="W334" t="s">
        <v>257</v>
      </c>
      <c r="X334" t="s">
        <v>7160</v>
      </c>
      <c r="AE334" t="s">
        <v>1098</v>
      </c>
      <c r="AF334" t="s">
        <v>1099</v>
      </c>
      <c r="AG334" t="s">
        <v>7160</v>
      </c>
      <c r="AH334" t="s">
        <v>274</v>
      </c>
      <c r="AJ334">
        <v>20</v>
      </c>
      <c r="AP334">
        <v>7</v>
      </c>
      <c r="BJ334" t="s">
        <v>274</v>
      </c>
      <c r="BQ334">
        <f t="shared" si="15"/>
        <v>0</v>
      </c>
      <c r="BR334">
        <f t="shared" si="16"/>
        <v>1</v>
      </c>
      <c r="BT334" t="s">
        <v>6958</v>
      </c>
      <c r="BV334">
        <v>10</v>
      </c>
      <c r="BX334">
        <v>0</v>
      </c>
      <c r="BY334" t="s">
        <v>7161</v>
      </c>
      <c r="CD334" s="3">
        <v>0.20069444444444443</v>
      </c>
      <c r="CF334" t="s">
        <v>7162</v>
      </c>
      <c r="CJ334">
        <v>0</v>
      </c>
      <c r="CK334" t="s">
        <v>7163</v>
      </c>
      <c r="CL334" s="4">
        <v>38414</v>
      </c>
      <c r="CM334" t="s">
        <v>7164</v>
      </c>
      <c r="CN334" t="s">
        <v>7165</v>
      </c>
      <c r="CO334">
        <v>10</v>
      </c>
      <c r="CQ334" t="s">
        <v>269</v>
      </c>
      <c r="CR334" t="s">
        <v>6958</v>
      </c>
      <c r="CU334" t="s">
        <v>7166</v>
      </c>
      <c r="CW334">
        <v>0</v>
      </c>
      <c r="CY334">
        <v>6</v>
      </c>
      <c r="CZ334" t="s">
        <v>553</v>
      </c>
      <c r="DA334">
        <v>0</v>
      </c>
      <c r="DB334">
        <v>7</v>
      </c>
      <c r="DC334" t="s">
        <v>1953</v>
      </c>
      <c r="DD334">
        <v>-36</v>
      </c>
      <c r="DF334" t="s">
        <v>6993</v>
      </c>
      <c r="DK334">
        <v>4</v>
      </c>
      <c r="DL334" s="4">
        <v>44484</v>
      </c>
      <c r="DM334">
        <v>20369</v>
      </c>
      <c r="DN334">
        <v>2021</v>
      </c>
      <c r="DO334">
        <v>0</v>
      </c>
      <c r="DQ334">
        <v>80401</v>
      </c>
      <c r="DR334">
        <v>30</v>
      </c>
      <c r="DU334" t="s">
        <v>274</v>
      </c>
      <c r="DV334" t="s">
        <v>257</v>
      </c>
      <c r="DX334">
        <v>0</v>
      </c>
      <c r="DY334" t="s">
        <v>275</v>
      </c>
      <c r="EE334">
        <v>0</v>
      </c>
      <c r="EF334" t="s">
        <v>7167</v>
      </c>
      <c r="EG334" t="s">
        <v>422</v>
      </c>
      <c r="EH334">
        <v>0</v>
      </c>
      <c r="EI334" t="s">
        <v>1979</v>
      </c>
      <c r="EJ334" t="s">
        <v>340</v>
      </c>
      <c r="EK334" t="s">
        <v>7168</v>
      </c>
      <c r="EL334" t="s">
        <v>7169</v>
      </c>
      <c r="EM334" t="s">
        <v>7170</v>
      </c>
      <c r="EN334" t="s">
        <v>7171</v>
      </c>
      <c r="EO334" t="s">
        <v>282</v>
      </c>
      <c r="EP334" t="s">
        <v>968</v>
      </c>
      <c r="EQ334">
        <v>0</v>
      </c>
      <c r="ET334" t="s">
        <v>7172</v>
      </c>
      <c r="FE334">
        <v>0</v>
      </c>
      <c r="FF334">
        <v>3</v>
      </c>
      <c r="FG334" t="s">
        <v>621</v>
      </c>
      <c r="FI334" t="s">
        <v>621</v>
      </c>
      <c r="FJ334" t="s">
        <v>7173</v>
      </c>
      <c r="FL334">
        <v>0</v>
      </c>
      <c r="FN334">
        <v>0</v>
      </c>
      <c r="FQ334">
        <v>0</v>
      </c>
      <c r="FS334" t="s">
        <v>462</v>
      </c>
      <c r="FU334" t="s">
        <v>274</v>
      </c>
      <c r="FV334" t="s">
        <v>463</v>
      </c>
      <c r="FW334" t="s">
        <v>431</v>
      </c>
      <c r="FY334">
        <v>0</v>
      </c>
      <c r="GA334">
        <v>0.1</v>
      </c>
      <c r="GB334">
        <v>-10</v>
      </c>
      <c r="GC334">
        <v>0</v>
      </c>
      <c r="GE334" t="s">
        <v>355</v>
      </c>
      <c r="GF334">
        <v>0</v>
      </c>
      <c r="GJ334">
        <v>0</v>
      </c>
      <c r="GK334">
        <v>0</v>
      </c>
      <c r="GM334" t="s">
        <v>7174</v>
      </c>
      <c r="GO334">
        <v>2</v>
      </c>
      <c r="HA334" t="s">
        <v>7175</v>
      </c>
      <c r="HC334" t="s">
        <v>313</v>
      </c>
      <c r="HD334" t="s">
        <v>294</v>
      </c>
      <c r="HE334" t="s">
        <v>7176</v>
      </c>
      <c r="HF334">
        <v>0</v>
      </c>
      <c r="HG334">
        <v>11</v>
      </c>
      <c r="HH334">
        <v>0</v>
      </c>
      <c r="HI334" t="s">
        <v>275</v>
      </c>
      <c r="HL334">
        <v>4</v>
      </c>
      <c r="HW334">
        <v>40</v>
      </c>
      <c r="HX334">
        <v>4133256</v>
      </c>
      <c r="HY334" t="s">
        <v>7177</v>
      </c>
      <c r="HZ334">
        <v>4133205</v>
      </c>
      <c r="IC334">
        <v>0</v>
      </c>
      <c r="ID334">
        <v>0</v>
      </c>
      <c r="IM334">
        <v>28</v>
      </c>
      <c r="IQ334" t="s">
        <v>6993</v>
      </c>
      <c r="IU334">
        <v>7</v>
      </c>
      <c r="IV334">
        <f>IF(AND(Table1[[#This Row],[R/P]]="P",Table1[[#This Row],[PaRes]]&lt;&gt;"SCRBL",Table1[[#This Row],[PaRes]]&lt;&gt;"RUN",Table1[[#This Row],[Penalty]]&lt;&gt;1),1,0)</f>
        <v>0</v>
      </c>
      <c r="IW334">
        <f>IF(AND(Table1[[#This Row],[Pass Play]]=1,Table1[[#This Row],[PaRes]]&lt;&gt;"SAC"),1,0)</f>
        <v>0</v>
      </c>
      <c r="IX334">
        <f>IF(Table1[[#This Row],[PaRes]]="COM",1,0)</f>
        <v>0</v>
      </c>
      <c r="IY334">
        <f>IF(Table1[[#This Row],[Pass Play]]=1,Table1[[#This Row],[Gn]],0)</f>
        <v>0</v>
      </c>
      <c r="IZ334">
        <f>IF(AND(Table1[[#This Row],[Pass Play]]=1,Table1[[#This Row],[EFF]]="Y"),1,0)</f>
        <v>0</v>
      </c>
      <c r="JA334">
        <f>IF(AND(Table1[[#This Row],[Pass Play]]=1,Table1[[#This Row],[EFF]]="Y"),Table1[[#This Row],[Gn]],0)</f>
        <v>0</v>
      </c>
      <c r="JB334">
        <f>IF(AND(Table1[[#This Row],[Pass Play]]=1,Table1[[#This Row],[Gn]]&gt;=15),1,0)</f>
        <v>0</v>
      </c>
      <c r="JC334">
        <f>IF(AND(Table1[[#This Row],[Pass Play]]=1,Table1[[#This Row],[Big Play Passes]]=1),Table1[[#This Row],[Gn]],0)</f>
        <v>0</v>
      </c>
      <c r="JD334">
        <f>IF(AND(OR(Table1[[#This Row],[R/P]]="R",Table1[[#This Row],[PaRes]]="SCRBL",Table1[[#This Row],[PaRes]]="RUN"),Table1[[#This Row],[Penalty]]&lt;&gt;1),1,0)</f>
        <v>1</v>
      </c>
      <c r="JE334">
        <f>IF(Table1[[#This Row],[Rush Attempts]]=1,Table1[[#This Row],[Gn]],0)</f>
        <v>4</v>
      </c>
      <c r="JF334">
        <f>IF(AND(Table1[[#This Row],[Rush Attempts]]=1,Table1[[#This Row],[EFF]]="Y"),1,0)</f>
        <v>1</v>
      </c>
      <c r="JG334">
        <f>IF(AND(Table1[[#This Row],[Rush Attempts]]=1,Table1[[#This Row],[EFF]]="Y"),Table1[[#This Row],[Gn]],0)</f>
        <v>4</v>
      </c>
      <c r="JH334">
        <f>IF(AND(Table1[[#This Row],[Rush Attempts]]=1,Table1[[#This Row],[Gn]]&gt;=10),1,0)</f>
        <v>0</v>
      </c>
      <c r="JI334">
        <f>IF(AND(Table1[[#This Row],[Rush Attempts]]=1,Table1[[#This Row],[Big Play Run]]=1),Table1[[#This Row],[Gn]],0)</f>
        <v>0</v>
      </c>
      <c r="JJ334">
        <f>IF(Table1[[#This Row],[PaRes]]="SAC",1,0)</f>
        <v>0</v>
      </c>
      <c r="JK334">
        <f>IF(Table1[[#This Row],[Sacks]]=1,Table1[[#This Row],[Gn]],0)</f>
        <v>0</v>
      </c>
      <c r="JL334">
        <f>IF(Table1[[#This Row],[PaRes]]="INT",1,0)</f>
        <v>0</v>
      </c>
      <c r="JM334">
        <f>IF(Table1[[#This Row],[pff_PENALTY]]&lt;&gt;"",1,0)</f>
        <v>0</v>
      </c>
      <c r="JN334">
        <f>Table1[[#This Row],[pff_PENYARDS]]</f>
        <v>0</v>
      </c>
      <c r="JO334">
        <f>IF(Table1[[#This Row],[S/End]]="TD",1,0)</f>
        <v>0</v>
      </c>
      <c r="JP334">
        <f>IF(OR(Table1[[#This Row],[S/End]]="FGGD"),1,0)</f>
        <v>0</v>
      </c>
      <c r="JQ334">
        <f>IF(OR(Table1[[#This Row],[S/End]]="FUM",Table1[[#This Row],[S/End]]="INT"),1,0)</f>
        <v>0</v>
      </c>
      <c r="JR334">
        <f>IF(AND(Table1[[#This Row],[Touchdown]]=1,Table1[[#This Row],[Pass Play]]=1),1,0)</f>
        <v>0</v>
      </c>
      <c r="JS334">
        <f t="shared" si="17"/>
        <v>0</v>
      </c>
      <c r="JT334">
        <f>IF(AND(OR(Table1[[#This Row],[Pass Play]]=1,Table1[[#This Row],[Rush Attempts]]=1),Table1[[#This Row],[Dn]]=3),1,0)</f>
        <v>1</v>
      </c>
      <c r="JU334">
        <f>IF(AND(Table1[[#This Row],[3rd down attempt]]=1,Table1[[#This Row],[EFF]]="Y"),1,0)</f>
        <v>1</v>
      </c>
      <c r="JV334">
        <f>IF(AND(Table1[[#This Row],[3rd down attempt]]=1,Table1[[#This Row],[Dist]]&gt;=7),1,0)</f>
        <v>0</v>
      </c>
      <c r="JW334">
        <f>IF(AND(OR(Table1[[#This Row],[Pass Play]]=1,Table1[[#This Row],[Rush Attempts]]=1),Table1[[#This Row],[Dn]]=4),1,0)</f>
        <v>0</v>
      </c>
      <c r="JX334">
        <f>IF(AND(Table1[[#This Row],[4th down attempt]]=1,Table1[[#This Row],[EFF]]="Y"),1,0)</f>
        <v>0</v>
      </c>
      <c r="JY334">
        <f>IF(AND(OR(Table1[[#This Row],[Pass Play]]=1,Table1[[#This Row],[Rush Attempts]]=1),Table1[[#This Row],[FPos]]&gt;=0,Table1[[#This Row],[FPos]]&lt;=20),1,0)</f>
        <v>0</v>
      </c>
      <c r="JZ334">
        <f>IF(AND(OR(Table1[[#This Row],[Pass Play]]=1,Table1[[#This Row],[Rush Attempts]]=1),Table1[[#This Row],[Dist]]&lt;=Table1[[#This Row],[Gn]]),1,0)</f>
        <v>1</v>
      </c>
      <c r="KA334">
        <f>IF(Table1[[#This Row],[S/End]]&lt;&gt;"",1,0)</f>
        <v>0</v>
      </c>
      <c r="KB334">
        <f>IF(Table1[[#This Row],[S/End]]="TD",1,0)</f>
        <v>0</v>
      </c>
      <c r="KC334">
        <f>IF(Table1[[#This Row],[S/End]]="FGGD",1,0)</f>
        <v>0</v>
      </c>
      <c r="KD334">
        <f>IF(AND(OR(Table1[[#This Row],[Pass Play]]=1,Table1[[#This Row],[Rush Attempts]]=1),Table1[[#This Row],[Gn]]&lt;0),1,0)</f>
        <v>0</v>
      </c>
      <c r="KE334" s="375">
        <f>IF(AND(Table1[[#This Row],[pff_DRVENDPSN]]=3,Table1[[#This Row],[pff_DRVENDEVENT]]="PUNT"),1,0)</f>
        <v>0</v>
      </c>
    </row>
    <row r="335" spans="1:291" hidden="1">
      <c r="A335">
        <v>12</v>
      </c>
      <c r="B335">
        <v>2106</v>
      </c>
      <c r="C335" t="s">
        <v>14480</v>
      </c>
      <c r="D335">
        <v>1</v>
      </c>
      <c r="E335">
        <v>1</v>
      </c>
      <c r="F335">
        <v>10</v>
      </c>
      <c r="G335">
        <v>40</v>
      </c>
      <c r="H335">
        <v>40</v>
      </c>
      <c r="J335" t="s">
        <v>254</v>
      </c>
      <c r="K335">
        <v>12</v>
      </c>
      <c r="L335" t="s">
        <v>5230</v>
      </c>
      <c r="M335" t="s">
        <v>7179</v>
      </c>
      <c r="N335" t="s">
        <v>568</v>
      </c>
      <c r="P335" t="s">
        <v>1066</v>
      </c>
      <c r="Q335" t="s">
        <v>570</v>
      </c>
      <c r="T335" t="s">
        <v>1500</v>
      </c>
      <c r="W335" t="s">
        <v>253</v>
      </c>
      <c r="X335" t="s">
        <v>7180</v>
      </c>
      <c r="Y335" t="s">
        <v>2804</v>
      </c>
      <c r="Z335" t="s">
        <v>7181</v>
      </c>
      <c r="AB335" t="s">
        <v>477</v>
      </c>
      <c r="AC335" t="s">
        <v>478</v>
      </c>
      <c r="AJ335">
        <v>88</v>
      </c>
      <c r="AK335" t="s">
        <v>327</v>
      </c>
      <c r="AL335" t="s">
        <v>575</v>
      </c>
      <c r="AP335">
        <v>7</v>
      </c>
      <c r="BJ335" t="s">
        <v>274</v>
      </c>
      <c r="BQ335">
        <f t="shared" si="15"/>
        <v>1</v>
      </c>
      <c r="BR335">
        <f t="shared" si="16"/>
        <v>0</v>
      </c>
      <c r="BT335" t="s">
        <v>6958</v>
      </c>
      <c r="BV335">
        <v>10</v>
      </c>
      <c r="BX335">
        <v>0</v>
      </c>
      <c r="BY335" t="s">
        <v>7182</v>
      </c>
      <c r="CA335">
        <v>1</v>
      </c>
      <c r="CD335" s="3">
        <v>0.17152777777777775</v>
      </c>
      <c r="CE335" t="s">
        <v>274</v>
      </c>
      <c r="CF335" t="s">
        <v>7183</v>
      </c>
      <c r="CG335">
        <v>0</v>
      </c>
      <c r="CI335" t="s">
        <v>481</v>
      </c>
      <c r="CJ335">
        <v>1</v>
      </c>
      <c r="CK335" t="s">
        <v>7184</v>
      </c>
      <c r="CL335" s="4">
        <v>38414</v>
      </c>
      <c r="CM335" t="s">
        <v>7185</v>
      </c>
      <c r="CN335" t="s">
        <v>7186</v>
      </c>
      <c r="CO335">
        <v>10</v>
      </c>
      <c r="CP335" t="s">
        <v>7187</v>
      </c>
      <c r="CQ335" t="s">
        <v>269</v>
      </c>
      <c r="CR335" t="s">
        <v>6958</v>
      </c>
      <c r="CU335" t="s">
        <v>7188</v>
      </c>
      <c r="CW335">
        <v>0</v>
      </c>
      <c r="CY335">
        <v>7</v>
      </c>
      <c r="CZ335" t="s">
        <v>553</v>
      </c>
      <c r="DA335">
        <v>0</v>
      </c>
      <c r="DB335">
        <v>7</v>
      </c>
      <c r="DC335" t="s">
        <v>1953</v>
      </c>
      <c r="DD335">
        <v>-36</v>
      </c>
      <c r="DF335" t="s">
        <v>6974</v>
      </c>
      <c r="DK335">
        <v>40</v>
      </c>
      <c r="DL335" s="4">
        <v>44484</v>
      </c>
      <c r="DM335">
        <v>20369</v>
      </c>
      <c r="DN335">
        <v>2021</v>
      </c>
      <c r="DO335">
        <v>0</v>
      </c>
      <c r="DQ335">
        <v>80401</v>
      </c>
      <c r="DR335">
        <v>31</v>
      </c>
      <c r="DU335" t="s">
        <v>274</v>
      </c>
      <c r="DV335" t="s">
        <v>257</v>
      </c>
      <c r="DX335">
        <v>0</v>
      </c>
      <c r="DY335" t="s">
        <v>275</v>
      </c>
      <c r="EE335">
        <v>0</v>
      </c>
      <c r="EF335" t="s">
        <v>7189</v>
      </c>
      <c r="EG335" t="s">
        <v>383</v>
      </c>
      <c r="EH335">
        <v>0</v>
      </c>
      <c r="EJ335" t="s">
        <v>454</v>
      </c>
      <c r="EK335" t="s">
        <v>7190</v>
      </c>
      <c r="EL335" t="s">
        <v>7191</v>
      </c>
      <c r="EM335" t="s">
        <v>7192</v>
      </c>
      <c r="EN335" t="s">
        <v>4891</v>
      </c>
      <c r="EO335" t="s">
        <v>282</v>
      </c>
      <c r="EP335" t="s">
        <v>2449</v>
      </c>
      <c r="EQ335">
        <v>0</v>
      </c>
      <c r="ER335" t="s">
        <v>4714</v>
      </c>
      <c r="ET335" t="s">
        <v>7193</v>
      </c>
      <c r="EU335">
        <v>39</v>
      </c>
      <c r="EV335" t="s">
        <v>348</v>
      </c>
      <c r="EW335" t="s">
        <v>349</v>
      </c>
      <c r="EX335" t="s">
        <v>2977</v>
      </c>
      <c r="EY335" t="s">
        <v>351</v>
      </c>
      <c r="FB335" t="s">
        <v>392</v>
      </c>
      <c r="FC335" t="s">
        <v>7194</v>
      </c>
      <c r="FE335">
        <v>1</v>
      </c>
      <c r="FF335">
        <v>2</v>
      </c>
      <c r="FL335">
        <v>0</v>
      </c>
      <c r="FN335">
        <v>0</v>
      </c>
      <c r="FQ335">
        <v>1</v>
      </c>
      <c r="FS335" t="s">
        <v>462</v>
      </c>
      <c r="FV335" t="s">
        <v>463</v>
      </c>
      <c r="FW335" t="s">
        <v>290</v>
      </c>
      <c r="FY335">
        <v>0</v>
      </c>
      <c r="GA335">
        <v>0.1</v>
      </c>
      <c r="GB335">
        <v>-10</v>
      </c>
      <c r="GC335">
        <v>0</v>
      </c>
      <c r="GD335" t="s">
        <v>7195</v>
      </c>
      <c r="GE335" t="s">
        <v>355</v>
      </c>
      <c r="GF335">
        <v>0</v>
      </c>
      <c r="GG335" t="s">
        <v>1179</v>
      </c>
      <c r="GI335">
        <v>4.3</v>
      </c>
      <c r="GJ335">
        <v>0</v>
      </c>
      <c r="GK335">
        <v>0</v>
      </c>
      <c r="GM335" t="s">
        <v>7196</v>
      </c>
      <c r="GN335">
        <v>1</v>
      </c>
      <c r="GO335">
        <v>1</v>
      </c>
      <c r="GP335" t="s">
        <v>357</v>
      </c>
      <c r="GR335">
        <v>11</v>
      </c>
      <c r="HA335" t="s">
        <v>7197</v>
      </c>
      <c r="HC335" t="s">
        <v>313</v>
      </c>
      <c r="HD335" t="s">
        <v>294</v>
      </c>
      <c r="HE335" t="s">
        <v>6974</v>
      </c>
      <c r="HF335">
        <v>0</v>
      </c>
      <c r="HG335">
        <v>12</v>
      </c>
      <c r="HH335">
        <v>0</v>
      </c>
      <c r="HI335" t="s">
        <v>275</v>
      </c>
      <c r="HK335" t="s">
        <v>387</v>
      </c>
      <c r="HL335" t="s">
        <v>499</v>
      </c>
      <c r="HM335" t="s">
        <v>6974</v>
      </c>
      <c r="HO335" t="s">
        <v>7053</v>
      </c>
      <c r="HP335" t="s">
        <v>7198</v>
      </c>
      <c r="HQ335" t="s">
        <v>7199</v>
      </c>
      <c r="HR335" t="s">
        <v>7200</v>
      </c>
      <c r="HT335" t="s">
        <v>7201</v>
      </c>
      <c r="HW335">
        <v>0</v>
      </c>
      <c r="HX335">
        <v>4133286</v>
      </c>
      <c r="HY335" t="s">
        <v>565</v>
      </c>
      <c r="HZ335">
        <v>4133256</v>
      </c>
      <c r="IC335">
        <v>1</v>
      </c>
      <c r="ID335">
        <v>1</v>
      </c>
      <c r="IM335">
        <v>29</v>
      </c>
      <c r="IS335" t="s">
        <v>351</v>
      </c>
      <c r="IU335">
        <v>7</v>
      </c>
      <c r="IV335">
        <f>IF(AND(Table1[[#This Row],[R/P]]="P",Table1[[#This Row],[PaRes]]&lt;&gt;"SCRBL",Table1[[#This Row],[PaRes]]&lt;&gt;"RUN",Table1[[#This Row],[Penalty]]&lt;&gt;1),1,0)</f>
        <v>1</v>
      </c>
      <c r="IW335">
        <f>IF(AND(Table1[[#This Row],[Pass Play]]=1,Table1[[#This Row],[PaRes]]&lt;&gt;"SAC"),1,0)</f>
        <v>1</v>
      </c>
      <c r="IX335">
        <f>IF(Table1[[#This Row],[PaRes]]="COM",1,0)</f>
        <v>1</v>
      </c>
      <c r="IY335">
        <f>IF(Table1[[#This Row],[Pass Play]]=1,Table1[[#This Row],[Gn]],0)</f>
        <v>40</v>
      </c>
      <c r="IZ335">
        <f>IF(AND(Table1[[#This Row],[Pass Play]]=1,Table1[[#This Row],[EFF]]="Y"),1,0)</f>
        <v>1</v>
      </c>
      <c r="JA335">
        <f>IF(AND(Table1[[#This Row],[Pass Play]]=1,Table1[[#This Row],[EFF]]="Y"),Table1[[#This Row],[Gn]],0)</f>
        <v>40</v>
      </c>
      <c r="JB335">
        <f>IF(AND(Table1[[#This Row],[Pass Play]]=1,Table1[[#This Row],[Gn]]&gt;=15),1,0)</f>
        <v>1</v>
      </c>
      <c r="JC335">
        <f>IF(AND(Table1[[#This Row],[Pass Play]]=1,Table1[[#This Row],[Big Play Passes]]=1),Table1[[#This Row],[Gn]],0)</f>
        <v>40</v>
      </c>
      <c r="JD335">
        <f>IF(AND(OR(Table1[[#This Row],[R/P]]="R",Table1[[#This Row],[PaRes]]="SCRBL",Table1[[#This Row],[PaRes]]="RUN"),Table1[[#This Row],[Penalty]]&lt;&gt;1),1,0)</f>
        <v>0</v>
      </c>
      <c r="JE335">
        <f>IF(Table1[[#This Row],[Rush Attempts]]=1,Table1[[#This Row],[Gn]],0)</f>
        <v>0</v>
      </c>
      <c r="JF335">
        <f>IF(AND(Table1[[#This Row],[Rush Attempts]]=1,Table1[[#This Row],[EFF]]="Y"),1,0)</f>
        <v>0</v>
      </c>
      <c r="JG335">
        <f>IF(AND(Table1[[#This Row],[Rush Attempts]]=1,Table1[[#This Row],[EFF]]="Y"),Table1[[#This Row],[Gn]],0)</f>
        <v>0</v>
      </c>
      <c r="JH335">
        <f>IF(AND(Table1[[#This Row],[Rush Attempts]]=1,Table1[[#This Row],[Gn]]&gt;=10),1,0)</f>
        <v>0</v>
      </c>
      <c r="JI335">
        <f>IF(AND(Table1[[#This Row],[Rush Attempts]]=1,Table1[[#This Row],[Big Play Run]]=1),Table1[[#This Row],[Gn]],0)</f>
        <v>0</v>
      </c>
      <c r="JJ335">
        <f>IF(Table1[[#This Row],[PaRes]]="SAC",1,0)</f>
        <v>0</v>
      </c>
      <c r="JK335">
        <f>IF(Table1[[#This Row],[Sacks]]=1,Table1[[#This Row],[Gn]],0)</f>
        <v>0</v>
      </c>
      <c r="JL335">
        <f>IF(Table1[[#This Row],[PaRes]]="INT",1,0)</f>
        <v>0</v>
      </c>
      <c r="JM335">
        <f>IF(Table1[[#This Row],[pff_PENALTY]]&lt;&gt;"",1,0)</f>
        <v>0</v>
      </c>
      <c r="JN335">
        <f>Table1[[#This Row],[pff_PENYARDS]]</f>
        <v>0</v>
      </c>
      <c r="JO335">
        <f>IF(Table1[[#This Row],[S/End]]="TD",1,0)</f>
        <v>1</v>
      </c>
      <c r="JP335">
        <f>IF(OR(Table1[[#This Row],[S/End]]="FGGD"),1,0)</f>
        <v>0</v>
      </c>
      <c r="JQ335">
        <f>IF(OR(Table1[[#This Row],[S/End]]="FUM",Table1[[#This Row],[S/End]]="INT"),1,0)</f>
        <v>0</v>
      </c>
      <c r="JR335">
        <f>IF(AND(Table1[[#This Row],[Touchdown]]=1,Table1[[#This Row],[Pass Play]]=1),1,0)</f>
        <v>1</v>
      </c>
      <c r="JS335">
        <f t="shared" si="17"/>
        <v>0</v>
      </c>
      <c r="JT335">
        <f>IF(AND(OR(Table1[[#This Row],[Pass Play]]=1,Table1[[#This Row],[Rush Attempts]]=1),Table1[[#This Row],[Dn]]=3),1,0)</f>
        <v>0</v>
      </c>
      <c r="JU335">
        <f>IF(AND(Table1[[#This Row],[3rd down attempt]]=1,Table1[[#This Row],[EFF]]="Y"),1,0)</f>
        <v>0</v>
      </c>
      <c r="JV335">
        <f>IF(AND(Table1[[#This Row],[3rd down attempt]]=1,Table1[[#This Row],[Dist]]&gt;=7),1,0)</f>
        <v>0</v>
      </c>
      <c r="JW335">
        <f>IF(AND(OR(Table1[[#This Row],[Pass Play]]=1,Table1[[#This Row],[Rush Attempts]]=1),Table1[[#This Row],[Dn]]=4),1,0)</f>
        <v>0</v>
      </c>
      <c r="JX335">
        <f>IF(AND(Table1[[#This Row],[4th down attempt]]=1,Table1[[#This Row],[EFF]]="Y"),1,0)</f>
        <v>0</v>
      </c>
      <c r="JY335">
        <f>IF(AND(OR(Table1[[#This Row],[Pass Play]]=1,Table1[[#This Row],[Rush Attempts]]=1),Table1[[#This Row],[FPos]]&gt;=0,Table1[[#This Row],[FPos]]&lt;=20),1,0)</f>
        <v>0</v>
      </c>
      <c r="JZ335">
        <f>IF(AND(OR(Table1[[#This Row],[Pass Play]]=1,Table1[[#This Row],[Rush Attempts]]=1),Table1[[#This Row],[Dist]]&lt;=Table1[[#This Row],[Gn]]),1,0)</f>
        <v>1</v>
      </c>
      <c r="KA335">
        <f>IF(Table1[[#This Row],[S/End]]&lt;&gt;"",1,0)</f>
        <v>1</v>
      </c>
      <c r="KB335">
        <f>IF(Table1[[#This Row],[S/End]]="TD",1,0)</f>
        <v>1</v>
      </c>
      <c r="KC335">
        <f>IF(Table1[[#This Row],[S/End]]="FGGD",1,0)</f>
        <v>0</v>
      </c>
      <c r="KD335">
        <f>IF(AND(OR(Table1[[#This Row],[Pass Play]]=1,Table1[[#This Row],[Rush Attempts]]=1),Table1[[#This Row],[Gn]]&lt;0),1,0)</f>
        <v>0</v>
      </c>
      <c r="KE335" s="375">
        <f>IF(AND(Table1[[#This Row],[pff_DRVENDPSN]]=3,Table1[[#This Row],[pff_DRVENDEVENT]]="PUNT"),1,0)</f>
        <v>0</v>
      </c>
    </row>
    <row r="336" spans="1:291" hidden="1">
      <c r="A336">
        <v>13</v>
      </c>
      <c r="B336">
        <v>2106</v>
      </c>
      <c r="C336" t="s">
        <v>14480</v>
      </c>
      <c r="D336">
        <v>1</v>
      </c>
      <c r="E336">
        <v>1</v>
      </c>
      <c r="F336">
        <v>10</v>
      </c>
      <c r="G336">
        <v>5</v>
      </c>
      <c r="H336">
        <v>-44</v>
      </c>
      <c r="I336" t="s">
        <v>253</v>
      </c>
      <c r="J336" t="s">
        <v>254</v>
      </c>
      <c r="K336">
        <v>11</v>
      </c>
      <c r="L336" t="s">
        <v>471</v>
      </c>
      <c r="M336" t="s">
        <v>721</v>
      </c>
      <c r="N336" t="s">
        <v>319</v>
      </c>
      <c r="P336" t="s">
        <v>722</v>
      </c>
      <c r="W336" t="s">
        <v>253</v>
      </c>
      <c r="X336" t="s">
        <v>7203</v>
      </c>
      <c r="Y336" t="s">
        <v>7204</v>
      </c>
      <c r="Z336" t="s">
        <v>7205</v>
      </c>
      <c r="AB336" t="s">
        <v>325</v>
      </c>
      <c r="AC336" t="s">
        <v>326</v>
      </c>
      <c r="AJ336">
        <v>85</v>
      </c>
      <c r="AK336" t="s">
        <v>327</v>
      </c>
      <c r="AP336">
        <v>7</v>
      </c>
      <c r="BJ336" t="s">
        <v>257</v>
      </c>
      <c r="BQ336">
        <f t="shared" si="15"/>
        <v>2</v>
      </c>
      <c r="BR336">
        <f t="shared" si="16"/>
        <v>0</v>
      </c>
      <c r="BT336" t="s">
        <v>6958</v>
      </c>
      <c r="BV336">
        <v>10</v>
      </c>
      <c r="BX336">
        <v>0</v>
      </c>
      <c r="BY336" t="s">
        <v>7206</v>
      </c>
      <c r="CA336">
        <v>1</v>
      </c>
      <c r="CD336" s="3">
        <v>6.5972222222222224E-2</v>
      </c>
      <c r="CE336" t="s">
        <v>257</v>
      </c>
      <c r="CF336" t="s">
        <v>7207</v>
      </c>
      <c r="CG336">
        <v>6</v>
      </c>
      <c r="CI336" t="s">
        <v>331</v>
      </c>
      <c r="CJ336">
        <v>0</v>
      </c>
      <c r="CK336" t="s">
        <v>7208</v>
      </c>
      <c r="CL336" s="4">
        <v>38414</v>
      </c>
      <c r="CM336" t="s">
        <v>7209</v>
      </c>
      <c r="CN336" t="s">
        <v>7210</v>
      </c>
      <c r="CO336">
        <v>10</v>
      </c>
      <c r="CP336" t="s">
        <v>268</v>
      </c>
      <c r="CQ336" t="s">
        <v>418</v>
      </c>
      <c r="CR336" t="s">
        <v>6958</v>
      </c>
      <c r="CU336" t="s">
        <v>7211</v>
      </c>
      <c r="CW336">
        <v>0</v>
      </c>
      <c r="CY336">
        <v>1</v>
      </c>
      <c r="CZ336" t="s">
        <v>2888</v>
      </c>
      <c r="DA336">
        <v>15</v>
      </c>
      <c r="DB336">
        <v>9</v>
      </c>
      <c r="DC336" t="s">
        <v>1243</v>
      </c>
      <c r="DD336">
        <v>-44</v>
      </c>
      <c r="DF336" t="s">
        <v>6974</v>
      </c>
      <c r="DK336">
        <v>5</v>
      </c>
      <c r="DL336" s="4">
        <v>44484</v>
      </c>
      <c r="DM336">
        <v>20369</v>
      </c>
      <c r="DN336">
        <v>2021</v>
      </c>
      <c r="DO336">
        <v>0</v>
      </c>
      <c r="DQ336">
        <v>80401</v>
      </c>
      <c r="DR336">
        <v>38</v>
      </c>
      <c r="DU336" t="s">
        <v>257</v>
      </c>
      <c r="DV336" t="s">
        <v>274</v>
      </c>
      <c r="DX336">
        <v>7</v>
      </c>
      <c r="DY336" t="s">
        <v>275</v>
      </c>
      <c r="EE336">
        <v>0</v>
      </c>
      <c r="EF336" t="s">
        <v>736</v>
      </c>
      <c r="EG336" t="s">
        <v>338</v>
      </c>
      <c r="EH336">
        <v>0</v>
      </c>
      <c r="EI336" t="s">
        <v>737</v>
      </c>
      <c r="EJ336" t="s">
        <v>340</v>
      </c>
      <c r="EK336" t="s">
        <v>965</v>
      </c>
      <c r="EL336" t="s">
        <v>7212</v>
      </c>
      <c r="EM336" t="s">
        <v>7213</v>
      </c>
      <c r="EN336" t="s">
        <v>268</v>
      </c>
      <c r="EO336" t="s">
        <v>418</v>
      </c>
      <c r="EP336" t="s">
        <v>283</v>
      </c>
      <c r="EQ336">
        <v>0</v>
      </c>
      <c r="ER336" t="s">
        <v>3697</v>
      </c>
      <c r="EU336">
        <v>4</v>
      </c>
      <c r="EV336" t="s">
        <v>348</v>
      </c>
      <c r="EW336" t="s">
        <v>349</v>
      </c>
      <c r="EX336" t="s">
        <v>4383</v>
      </c>
      <c r="EY336" t="s">
        <v>1982</v>
      </c>
      <c r="FB336" t="s">
        <v>499</v>
      </c>
      <c r="FC336" t="s">
        <v>7214</v>
      </c>
      <c r="FE336">
        <v>0</v>
      </c>
      <c r="FF336">
        <v>14</v>
      </c>
      <c r="FL336">
        <v>0</v>
      </c>
      <c r="FN336">
        <v>0</v>
      </c>
      <c r="FQ336">
        <v>0</v>
      </c>
      <c r="FS336" t="s">
        <v>354</v>
      </c>
      <c r="FY336">
        <v>0</v>
      </c>
      <c r="GA336">
        <v>7.1</v>
      </c>
      <c r="GB336">
        <v>-3</v>
      </c>
      <c r="GC336">
        <v>0</v>
      </c>
      <c r="GE336" t="s">
        <v>355</v>
      </c>
      <c r="GF336">
        <v>0</v>
      </c>
      <c r="GI336">
        <v>1.6</v>
      </c>
      <c r="GJ336">
        <v>0</v>
      </c>
      <c r="GK336">
        <v>0</v>
      </c>
      <c r="GM336" t="s">
        <v>7215</v>
      </c>
      <c r="GN336">
        <v>1</v>
      </c>
      <c r="GO336">
        <v>1</v>
      </c>
      <c r="GP336" t="s">
        <v>357</v>
      </c>
      <c r="GR336">
        <v>15</v>
      </c>
      <c r="HA336" t="s">
        <v>7216</v>
      </c>
      <c r="HC336" t="s">
        <v>313</v>
      </c>
      <c r="HD336" t="s">
        <v>313</v>
      </c>
      <c r="HF336">
        <v>0</v>
      </c>
      <c r="HG336">
        <v>11</v>
      </c>
      <c r="HH336">
        <v>7</v>
      </c>
      <c r="HI336" t="s">
        <v>275</v>
      </c>
      <c r="HL336">
        <v>4</v>
      </c>
      <c r="HM336" t="s">
        <v>6974</v>
      </c>
      <c r="HO336" t="s">
        <v>7217</v>
      </c>
      <c r="HP336" t="s">
        <v>7218</v>
      </c>
      <c r="HQ336" t="s">
        <v>7219</v>
      </c>
      <c r="HR336" t="s">
        <v>7220</v>
      </c>
      <c r="HT336" t="s">
        <v>4049</v>
      </c>
      <c r="HW336">
        <v>-49</v>
      </c>
      <c r="HX336">
        <v>4133476</v>
      </c>
      <c r="HZ336">
        <v>4133444</v>
      </c>
      <c r="IC336">
        <v>0</v>
      </c>
      <c r="ID336">
        <v>0</v>
      </c>
      <c r="IM336">
        <v>36</v>
      </c>
      <c r="IQ336" t="s">
        <v>6974</v>
      </c>
      <c r="IU336">
        <v>7</v>
      </c>
      <c r="IV336">
        <f>IF(AND(Table1[[#This Row],[R/P]]="P",Table1[[#This Row],[PaRes]]&lt;&gt;"SCRBL",Table1[[#This Row],[PaRes]]&lt;&gt;"RUN",Table1[[#This Row],[Penalty]]&lt;&gt;1),1,0)</f>
        <v>1</v>
      </c>
      <c r="IW336">
        <f>IF(AND(Table1[[#This Row],[Pass Play]]=1,Table1[[#This Row],[PaRes]]&lt;&gt;"SAC"),1,0)</f>
        <v>1</v>
      </c>
      <c r="IX336">
        <f>IF(Table1[[#This Row],[PaRes]]="COM",1,0)</f>
        <v>1</v>
      </c>
      <c r="IY336">
        <f>IF(Table1[[#This Row],[Pass Play]]=1,Table1[[#This Row],[Gn]],0)</f>
        <v>5</v>
      </c>
      <c r="IZ336">
        <f>IF(AND(Table1[[#This Row],[Pass Play]]=1,Table1[[#This Row],[EFF]]="Y"),1,0)</f>
        <v>1</v>
      </c>
      <c r="JA336">
        <f>IF(AND(Table1[[#This Row],[Pass Play]]=1,Table1[[#This Row],[EFF]]="Y"),Table1[[#This Row],[Gn]],0)</f>
        <v>5</v>
      </c>
      <c r="JB336">
        <f>IF(AND(Table1[[#This Row],[Pass Play]]=1,Table1[[#This Row],[Gn]]&gt;=15),1,0)</f>
        <v>0</v>
      </c>
      <c r="JC336">
        <f>IF(AND(Table1[[#This Row],[Pass Play]]=1,Table1[[#This Row],[Big Play Passes]]=1),Table1[[#This Row],[Gn]],0)</f>
        <v>0</v>
      </c>
      <c r="JD336">
        <f>IF(AND(OR(Table1[[#This Row],[R/P]]="R",Table1[[#This Row],[PaRes]]="SCRBL",Table1[[#This Row],[PaRes]]="RUN"),Table1[[#This Row],[Penalty]]&lt;&gt;1),1,0)</f>
        <v>0</v>
      </c>
      <c r="JE336">
        <f>IF(Table1[[#This Row],[Rush Attempts]]=1,Table1[[#This Row],[Gn]],0)</f>
        <v>0</v>
      </c>
      <c r="JF336">
        <f>IF(AND(Table1[[#This Row],[Rush Attempts]]=1,Table1[[#This Row],[EFF]]="Y"),1,0)</f>
        <v>0</v>
      </c>
      <c r="JG336">
        <f>IF(AND(Table1[[#This Row],[Rush Attempts]]=1,Table1[[#This Row],[EFF]]="Y"),Table1[[#This Row],[Gn]],0)</f>
        <v>0</v>
      </c>
      <c r="JH336">
        <f>IF(AND(Table1[[#This Row],[Rush Attempts]]=1,Table1[[#This Row],[Gn]]&gt;=10),1,0)</f>
        <v>0</v>
      </c>
      <c r="JI336">
        <f>IF(AND(Table1[[#This Row],[Rush Attempts]]=1,Table1[[#This Row],[Big Play Run]]=1),Table1[[#This Row],[Gn]],0)</f>
        <v>0</v>
      </c>
      <c r="JJ336">
        <f>IF(Table1[[#This Row],[PaRes]]="SAC",1,0)</f>
        <v>0</v>
      </c>
      <c r="JK336">
        <f>IF(Table1[[#This Row],[Sacks]]=1,Table1[[#This Row],[Gn]],0)</f>
        <v>0</v>
      </c>
      <c r="JL336">
        <f>IF(Table1[[#This Row],[PaRes]]="INT",1,0)</f>
        <v>0</v>
      </c>
      <c r="JM336">
        <f>IF(Table1[[#This Row],[pff_PENALTY]]&lt;&gt;"",1,0)</f>
        <v>0</v>
      </c>
      <c r="JN336">
        <f>Table1[[#This Row],[pff_PENYARDS]]</f>
        <v>0</v>
      </c>
      <c r="JO336">
        <f>IF(Table1[[#This Row],[S/End]]="TD",1,0)</f>
        <v>0</v>
      </c>
      <c r="JP336">
        <f>IF(OR(Table1[[#This Row],[S/End]]="FGGD"),1,0)</f>
        <v>0</v>
      </c>
      <c r="JQ336">
        <f>IF(OR(Table1[[#This Row],[S/End]]="FUM",Table1[[#This Row],[S/End]]="INT"),1,0)</f>
        <v>0</v>
      </c>
      <c r="JR336">
        <f>IF(AND(Table1[[#This Row],[Touchdown]]=1,Table1[[#This Row],[Pass Play]]=1),1,0)</f>
        <v>0</v>
      </c>
      <c r="JS336">
        <f t="shared" si="17"/>
        <v>0</v>
      </c>
      <c r="JT336">
        <f>IF(AND(OR(Table1[[#This Row],[Pass Play]]=1,Table1[[#This Row],[Rush Attempts]]=1),Table1[[#This Row],[Dn]]=3),1,0)</f>
        <v>0</v>
      </c>
      <c r="JU336">
        <f>IF(AND(Table1[[#This Row],[3rd down attempt]]=1,Table1[[#This Row],[EFF]]="Y"),1,0)</f>
        <v>0</v>
      </c>
      <c r="JV336">
        <f>IF(AND(Table1[[#This Row],[3rd down attempt]]=1,Table1[[#This Row],[Dist]]&gt;=7),1,0)</f>
        <v>0</v>
      </c>
      <c r="JW336">
        <f>IF(AND(OR(Table1[[#This Row],[Pass Play]]=1,Table1[[#This Row],[Rush Attempts]]=1),Table1[[#This Row],[Dn]]=4),1,0)</f>
        <v>0</v>
      </c>
      <c r="JX336">
        <f>IF(AND(Table1[[#This Row],[4th down attempt]]=1,Table1[[#This Row],[EFF]]="Y"),1,0)</f>
        <v>0</v>
      </c>
      <c r="JY336">
        <f>IF(AND(OR(Table1[[#This Row],[Pass Play]]=1,Table1[[#This Row],[Rush Attempts]]=1),Table1[[#This Row],[FPos]]&gt;=0,Table1[[#This Row],[FPos]]&lt;=20),1,0)</f>
        <v>0</v>
      </c>
      <c r="JZ336">
        <f>IF(AND(OR(Table1[[#This Row],[Pass Play]]=1,Table1[[#This Row],[Rush Attempts]]=1),Table1[[#This Row],[Dist]]&lt;=Table1[[#This Row],[Gn]]),1,0)</f>
        <v>0</v>
      </c>
      <c r="KA336">
        <f>IF(Table1[[#This Row],[S/End]]&lt;&gt;"",1,0)</f>
        <v>0</v>
      </c>
      <c r="KB336">
        <f>IF(Table1[[#This Row],[S/End]]="TD",1,0)</f>
        <v>0</v>
      </c>
      <c r="KC336">
        <f>IF(Table1[[#This Row],[S/End]]="FGGD",1,0)</f>
        <v>0</v>
      </c>
      <c r="KD336">
        <f>IF(AND(OR(Table1[[#This Row],[Pass Play]]=1,Table1[[#This Row],[Rush Attempts]]=1),Table1[[#This Row],[Gn]]&lt;0),1,0)</f>
        <v>0</v>
      </c>
      <c r="KE336" s="375">
        <f>IF(AND(Table1[[#This Row],[pff_DRVENDPSN]]=3,Table1[[#This Row],[pff_DRVENDEVENT]]="PUNT"),1,0)</f>
        <v>0</v>
      </c>
    </row>
    <row r="337" spans="1:291" hidden="1">
      <c r="A337">
        <v>14</v>
      </c>
      <c r="B337">
        <v>2106</v>
      </c>
      <c r="C337" t="s">
        <v>14480</v>
      </c>
      <c r="D337">
        <v>1</v>
      </c>
      <c r="E337">
        <v>2</v>
      </c>
      <c r="F337">
        <v>5</v>
      </c>
      <c r="G337">
        <v>2</v>
      </c>
      <c r="H337">
        <v>-49</v>
      </c>
      <c r="J337" t="s">
        <v>298</v>
      </c>
      <c r="K337">
        <v>12</v>
      </c>
      <c r="L337" t="s">
        <v>6748</v>
      </c>
      <c r="M337" t="s">
        <v>7222</v>
      </c>
      <c r="N337" t="s">
        <v>440</v>
      </c>
      <c r="O337" t="s">
        <v>254</v>
      </c>
      <c r="P337" t="s">
        <v>3187</v>
      </c>
      <c r="Q337" t="s">
        <v>1336</v>
      </c>
      <c r="W337" t="s">
        <v>257</v>
      </c>
      <c r="X337" t="s">
        <v>7223</v>
      </c>
      <c r="AE337" t="s">
        <v>807</v>
      </c>
      <c r="AF337" t="s">
        <v>808</v>
      </c>
      <c r="AG337" t="s">
        <v>7223</v>
      </c>
      <c r="AH337" t="s">
        <v>257</v>
      </c>
      <c r="AJ337">
        <v>22</v>
      </c>
      <c r="AP337">
        <v>7</v>
      </c>
      <c r="BJ337" t="s">
        <v>274</v>
      </c>
      <c r="BQ337">
        <f t="shared" si="15"/>
        <v>0</v>
      </c>
      <c r="BR337">
        <f t="shared" si="16"/>
        <v>16</v>
      </c>
      <c r="BT337" t="s">
        <v>6958</v>
      </c>
      <c r="BV337">
        <v>10</v>
      </c>
      <c r="BX337">
        <v>0</v>
      </c>
      <c r="BY337" t="s">
        <v>7224</v>
      </c>
      <c r="CD337" s="3">
        <v>3.9583333333333331E-2</v>
      </c>
      <c r="CF337" t="s">
        <v>7225</v>
      </c>
      <c r="CJ337">
        <v>0</v>
      </c>
      <c r="CK337" t="s">
        <v>7226</v>
      </c>
      <c r="CL337" s="4">
        <v>38414</v>
      </c>
      <c r="CM337" t="s">
        <v>7227</v>
      </c>
      <c r="CN337" t="s">
        <v>7228</v>
      </c>
      <c r="CO337">
        <v>10</v>
      </c>
      <c r="CP337" t="s">
        <v>6965</v>
      </c>
      <c r="CQ337" t="s">
        <v>282</v>
      </c>
      <c r="CR337" t="s">
        <v>6958</v>
      </c>
      <c r="CU337" t="s">
        <v>7229</v>
      </c>
      <c r="CW337">
        <v>0</v>
      </c>
      <c r="CY337">
        <v>2</v>
      </c>
      <c r="CZ337" t="s">
        <v>2888</v>
      </c>
      <c r="DA337">
        <v>15</v>
      </c>
      <c r="DB337">
        <v>9</v>
      </c>
      <c r="DC337" t="s">
        <v>1243</v>
      </c>
      <c r="DD337">
        <v>-44</v>
      </c>
      <c r="DF337" t="s">
        <v>7230</v>
      </c>
      <c r="DK337">
        <v>2</v>
      </c>
      <c r="DL337" s="4">
        <v>44484</v>
      </c>
      <c r="DM337">
        <v>20369</v>
      </c>
      <c r="DN337">
        <v>2021</v>
      </c>
      <c r="DO337">
        <v>0</v>
      </c>
      <c r="DQ337">
        <v>80401</v>
      </c>
      <c r="DR337">
        <v>39</v>
      </c>
      <c r="DU337" t="s">
        <v>274</v>
      </c>
      <c r="DV337" t="s">
        <v>257</v>
      </c>
      <c r="DX337">
        <v>7</v>
      </c>
      <c r="DY337" t="s">
        <v>275</v>
      </c>
      <c r="EE337">
        <v>0</v>
      </c>
      <c r="EF337" t="s">
        <v>7231</v>
      </c>
      <c r="EG337" t="s">
        <v>3198</v>
      </c>
      <c r="EH337">
        <v>1</v>
      </c>
      <c r="EI337" t="s">
        <v>4159</v>
      </c>
      <c r="EJ337" t="s">
        <v>454</v>
      </c>
      <c r="EK337" t="s">
        <v>7232</v>
      </c>
      <c r="EL337" t="s">
        <v>7233</v>
      </c>
      <c r="EM337" t="s">
        <v>7234</v>
      </c>
      <c r="EN337" t="s">
        <v>7235</v>
      </c>
      <c r="EO337" t="s">
        <v>269</v>
      </c>
      <c r="EP337" t="s">
        <v>283</v>
      </c>
      <c r="EQ337">
        <v>0</v>
      </c>
      <c r="ET337" t="s">
        <v>7236</v>
      </c>
      <c r="FD337" t="s">
        <v>253</v>
      </c>
      <c r="FE337">
        <v>0</v>
      </c>
      <c r="FF337">
        <v>8</v>
      </c>
      <c r="FG337" t="s">
        <v>1357</v>
      </c>
      <c r="FI337" t="s">
        <v>1357</v>
      </c>
      <c r="FL337">
        <v>0</v>
      </c>
      <c r="FN337">
        <v>0</v>
      </c>
      <c r="FQ337">
        <v>0</v>
      </c>
      <c r="FS337" t="s">
        <v>622</v>
      </c>
      <c r="FU337" t="s">
        <v>257</v>
      </c>
      <c r="FV337" t="s">
        <v>7237</v>
      </c>
      <c r="FW337" t="s">
        <v>1721</v>
      </c>
      <c r="FX337" t="s">
        <v>625</v>
      </c>
      <c r="FY337">
        <v>0</v>
      </c>
      <c r="GA337">
        <v>7.1</v>
      </c>
      <c r="GB337">
        <v>-3</v>
      </c>
      <c r="GC337">
        <v>0</v>
      </c>
      <c r="GE337" t="s">
        <v>355</v>
      </c>
      <c r="GF337">
        <v>0</v>
      </c>
      <c r="GG337" t="s">
        <v>257</v>
      </c>
      <c r="GJ337">
        <v>0</v>
      </c>
      <c r="GK337">
        <v>0</v>
      </c>
      <c r="GM337" t="s">
        <v>7238</v>
      </c>
      <c r="GO337">
        <v>2</v>
      </c>
      <c r="HA337" t="s">
        <v>7239</v>
      </c>
      <c r="HC337" t="s">
        <v>313</v>
      </c>
      <c r="HD337" t="s">
        <v>313</v>
      </c>
      <c r="HE337" t="s">
        <v>7240</v>
      </c>
      <c r="HF337">
        <v>0</v>
      </c>
      <c r="HG337">
        <v>12</v>
      </c>
      <c r="HH337">
        <v>7</v>
      </c>
      <c r="HI337" t="s">
        <v>275</v>
      </c>
      <c r="HL337">
        <v>4</v>
      </c>
      <c r="HW337">
        <v>49</v>
      </c>
      <c r="HX337">
        <v>4133503</v>
      </c>
      <c r="HY337" t="s">
        <v>7241</v>
      </c>
      <c r="HZ337">
        <v>4133476</v>
      </c>
      <c r="IC337">
        <v>0</v>
      </c>
      <c r="ID337">
        <v>0</v>
      </c>
      <c r="IM337">
        <v>37</v>
      </c>
      <c r="IO337" t="s">
        <v>7230</v>
      </c>
      <c r="IQ337" t="s">
        <v>7230</v>
      </c>
      <c r="IR337" t="s">
        <v>7004</v>
      </c>
      <c r="IU337">
        <v>7</v>
      </c>
      <c r="IV337">
        <f>IF(AND(Table1[[#This Row],[R/P]]="P",Table1[[#This Row],[PaRes]]&lt;&gt;"SCRBL",Table1[[#This Row],[PaRes]]&lt;&gt;"RUN",Table1[[#This Row],[Penalty]]&lt;&gt;1),1,0)</f>
        <v>0</v>
      </c>
      <c r="IW337">
        <f>IF(AND(Table1[[#This Row],[Pass Play]]=1,Table1[[#This Row],[PaRes]]&lt;&gt;"SAC"),1,0)</f>
        <v>0</v>
      </c>
      <c r="IX337">
        <f>IF(Table1[[#This Row],[PaRes]]="COM",1,0)</f>
        <v>0</v>
      </c>
      <c r="IY337">
        <f>IF(Table1[[#This Row],[Pass Play]]=1,Table1[[#This Row],[Gn]],0)</f>
        <v>0</v>
      </c>
      <c r="IZ337">
        <f>IF(AND(Table1[[#This Row],[Pass Play]]=1,Table1[[#This Row],[EFF]]="Y"),1,0)</f>
        <v>0</v>
      </c>
      <c r="JA337">
        <f>IF(AND(Table1[[#This Row],[Pass Play]]=1,Table1[[#This Row],[EFF]]="Y"),Table1[[#This Row],[Gn]],0)</f>
        <v>0</v>
      </c>
      <c r="JB337">
        <f>IF(AND(Table1[[#This Row],[Pass Play]]=1,Table1[[#This Row],[Gn]]&gt;=15),1,0)</f>
        <v>0</v>
      </c>
      <c r="JC337">
        <f>IF(AND(Table1[[#This Row],[Pass Play]]=1,Table1[[#This Row],[Big Play Passes]]=1),Table1[[#This Row],[Gn]],0)</f>
        <v>0</v>
      </c>
      <c r="JD337">
        <f>IF(AND(OR(Table1[[#This Row],[R/P]]="R",Table1[[#This Row],[PaRes]]="SCRBL",Table1[[#This Row],[PaRes]]="RUN"),Table1[[#This Row],[Penalty]]&lt;&gt;1),1,0)</f>
        <v>1</v>
      </c>
      <c r="JE337">
        <f>IF(Table1[[#This Row],[Rush Attempts]]=1,Table1[[#This Row],[Gn]],0)</f>
        <v>2</v>
      </c>
      <c r="JF337">
        <f>IF(AND(Table1[[#This Row],[Rush Attempts]]=1,Table1[[#This Row],[EFF]]="Y"),1,0)</f>
        <v>0</v>
      </c>
      <c r="JG337">
        <f>IF(AND(Table1[[#This Row],[Rush Attempts]]=1,Table1[[#This Row],[EFF]]="Y"),Table1[[#This Row],[Gn]],0)</f>
        <v>0</v>
      </c>
      <c r="JH337">
        <f>IF(AND(Table1[[#This Row],[Rush Attempts]]=1,Table1[[#This Row],[Gn]]&gt;=10),1,0)</f>
        <v>0</v>
      </c>
      <c r="JI337">
        <f>IF(AND(Table1[[#This Row],[Rush Attempts]]=1,Table1[[#This Row],[Big Play Run]]=1),Table1[[#This Row],[Gn]],0)</f>
        <v>0</v>
      </c>
      <c r="JJ337">
        <f>IF(Table1[[#This Row],[PaRes]]="SAC",1,0)</f>
        <v>0</v>
      </c>
      <c r="JK337">
        <f>IF(Table1[[#This Row],[Sacks]]=1,Table1[[#This Row],[Gn]],0)</f>
        <v>0</v>
      </c>
      <c r="JL337">
        <f>IF(Table1[[#This Row],[PaRes]]="INT",1,0)</f>
        <v>0</v>
      </c>
      <c r="JM337">
        <f>IF(Table1[[#This Row],[pff_PENALTY]]&lt;&gt;"",1,0)</f>
        <v>0</v>
      </c>
      <c r="JN337">
        <f>Table1[[#This Row],[pff_PENYARDS]]</f>
        <v>0</v>
      </c>
      <c r="JO337">
        <f>IF(Table1[[#This Row],[S/End]]="TD",1,0)</f>
        <v>0</v>
      </c>
      <c r="JP337">
        <f>IF(OR(Table1[[#This Row],[S/End]]="FGGD"),1,0)</f>
        <v>0</v>
      </c>
      <c r="JQ337">
        <f>IF(OR(Table1[[#This Row],[S/End]]="FUM",Table1[[#This Row],[S/End]]="INT"),1,0)</f>
        <v>0</v>
      </c>
      <c r="JR337">
        <f>IF(AND(Table1[[#This Row],[Touchdown]]=1,Table1[[#This Row],[Pass Play]]=1),1,0)</f>
        <v>0</v>
      </c>
      <c r="JS337">
        <f t="shared" si="17"/>
        <v>0</v>
      </c>
      <c r="JT337">
        <f>IF(AND(OR(Table1[[#This Row],[Pass Play]]=1,Table1[[#This Row],[Rush Attempts]]=1),Table1[[#This Row],[Dn]]=3),1,0)</f>
        <v>0</v>
      </c>
      <c r="JU337">
        <f>IF(AND(Table1[[#This Row],[3rd down attempt]]=1,Table1[[#This Row],[EFF]]="Y"),1,0)</f>
        <v>0</v>
      </c>
      <c r="JV337">
        <f>IF(AND(Table1[[#This Row],[3rd down attempt]]=1,Table1[[#This Row],[Dist]]&gt;=7),1,0)</f>
        <v>0</v>
      </c>
      <c r="JW337">
        <f>IF(AND(OR(Table1[[#This Row],[Pass Play]]=1,Table1[[#This Row],[Rush Attempts]]=1),Table1[[#This Row],[Dn]]=4),1,0)</f>
        <v>0</v>
      </c>
      <c r="JX337">
        <f>IF(AND(Table1[[#This Row],[4th down attempt]]=1,Table1[[#This Row],[EFF]]="Y"),1,0)</f>
        <v>0</v>
      </c>
      <c r="JY337">
        <f>IF(AND(OR(Table1[[#This Row],[Pass Play]]=1,Table1[[#This Row],[Rush Attempts]]=1),Table1[[#This Row],[FPos]]&gt;=0,Table1[[#This Row],[FPos]]&lt;=20),1,0)</f>
        <v>0</v>
      </c>
      <c r="JZ337">
        <f>IF(AND(OR(Table1[[#This Row],[Pass Play]]=1,Table1[[#This Row],[Rush Attempts]]=1),Table1[[#This Row],[Dist]]&lt;=Table1[[#This Row],[Gn]]),1,0)</f>
        <v>0</v>
      </c>
      <c r="KA337">
        <f>IF(Table1[[#This Row],[S/End]]&lt;&gt;"",1,0)</f>
        <v>0</v>
      </c>
      <c r="KB337">
        <f>IF(Table1[[#This Row],[S/End]]="TD",1,0)</f>
        <v>0</v>
      </c>
      <c r="KC337">
        <f>IF(Table1[[#This Row],[S/End]]="FGGD",1,0)</f>
        <v>0</v>
      </c>
      <c r="KD337">
        <f>IF(AND(OR(Table1[[#This Row],[Pass Play]]=1,Table1[[#This Row],[Rush Attempts]]=1),Table1[[#This Row],[Gn]]&lt;0),1,0)</f>
        <v>0</v>
      </c>
      <c r="KE337" s="375">
        <f>IF(AND(Table1[[#This Row],[pff_DRVENDPSN]]=3,Table1[[#This Row],[pff_DRVENDEVENT]]="PUNT"),1,0)</f>
        <v>0</v>
      </c>
    </row>
    <row r="338" spans="1:291" hidden="1">
      <c r="A338">
        <v>15</v>
      </c>
      <c r="B338">
        <v>2106</v>
      </c>
      <c r="C338" t="s">
        <v>14480</v>
      </c>
      <c r="D338">
        <v>1</v>
      </c>
      <c r="E338">
        <v>3</v>
      </c>
      <c r="F338">
        <v>4</v>
      </c>
      <c r="G338">
        <v>7</v>
      </c>
      <c r="H338">
        <v>49</v>
      </c>
      <c r="J338" t="s">
        <v>254</v>
      </c>
      <c r="K338">
        <v>11</v>
      </c>
      <c r="L338" t="s">
        <v>1826</v>
      </c>
      <c r="M338" t="s">
        <v>2333</v>
      </c>
      <c r="N338" t="s">
        <v>1037</v>
      </c>
      <c r="P338" t="s">
        <v>274</v>
      </c>
      <c r="W338" t="s">
        <v>253</v>
      </c>
      <c r="X338" t="s">
        <v>1231</v>
      </c>
      <c r="Y338" t="s">
        <v>1232</v>
      </c>
      <c r="Z338" t="s">
        <v>1233</v>
      </c>
      <c r="AB338" t="s">
        <v>1234</v>
      </c>
      <c r="AC338" t="s">
        <v>1235</v>
      </c>
      <c r="AJ338">
        <v>88</v>
      </c>
      <c r="AK338" t="s">
        <v>327</v>
      </c>
      <c r="AP338">
        <v>7</v>
      </c>
      <c r="BJ338" t="s">
        <v>274</v>
      </c>
      <c r="BQ338">
        <f t="shared" si="15"/>
        <v>3</v>
      </c>
      <c r="BR338">
        <f t="shared" si="16"/>
        <v>0</v>
      </c>
      <c r="BT338" t="s">
        <v>6958</v>
      </c>
      <c r="BV338">
        <v>10</v>
      </c>
      <c r="BX338">
        <v>1</v>
      </c>
      <c r="BY338" t="s">
        <v>7243</v>
      </c>
      <c r="CA338">
        <v>1</v>
      </c>
      <c r="CD338" s="3">
        <v>1.2499999999999999E-2</v>
      </c>
      <c r="CE338" t="s">
        <v>294</v>
      </c>
      <c r="CF338" t="s">
        <v>7244</v>
      </c>
      <c r="CG338">
        <v>6</v>
      </c>
      <c r="CI338" t="s">
        <v>331</v>
      </c>
      <c r="CJ338">
        <v>0</v>
      </c>
      <c r="CK338" t="s">
        <v>7245</v>
      </c>
      <c r="CL338" s="4">
        <v>38414</v>
      </c>
      <c r="CM338" t="s">
        <v>7246</v>
      </c>
      <c r="CN338" t="s">
        <v>7247</v>
      </c>
      <c r="CO338">
        <v>10</v>
      </c>
      <c r="CQ338" t="s">
        <v>269</v>
      </c>
      <c r="CR338" t="s">
        <v>6958</v>
      </c>
      <c r="CU338" t="s">
        <v>6542</v>
      </c>
      <c r="CW338">
        <v>0</v>
      </c>
      <c r="CY338">
        <v>3</v>
      </c>
      <c r="CZ338" t="s">
        <v>2888</v>
      </c>
      <c r="DA338">
        <v>15</v>
      </c>
      <c r="DB338">
        <v>9</v>
      </c>
      <c r="DC338" t="s">
        <v>1243</v>
      </c>
      <c r="DD338">
        <v>-44</v>
      </c>
      <c r="DF338" t="s">
        <v>6974</v>
      </c>
      <c r="DK338">
        <v>7</v>
      </c>
      <c r="DL338" s="4">
        <v>44484</v>
      </c>
      <c r="DM338">
        <v>20369</v>
      </c>
      <c r="DN338">
        <v>2021</v>
      </c>
      <c r="DO338">
        <v>0</v>
      </c>
      <c r="DQ338">
        <v>80401</v>
      </c>
      <c r="DR338">
        <v>40</v>
      </c>
      <c r="DU338" t="s">
        <v>274</v>
      </c>
      <c r="DV338" t="s">
        <v>257</v>
      </c>
      <c r="DX338">
        <v>7</v>
      </c>
      <c r="DY338" t="s">
        <v>275</v>
      </c>
      <c r="EE338">
        <v>0</v>
      </c>
      <c r="EF338" t="s">
        <v>2340</v>
      </c>
      <c r="EG338" t="s">
        <v>422</v>
      </c>
      <c r="EH338">
        <v>0</v>
      </c>
      <c r="EI338" t="s">
        <v>2341</v>
      </c>
      <c r="EJ338" t="s">
        <v>340</v>
      </c>
      <c r="EK338" t="s">
        <v>486</v>
      </c>
      <c r="EL338" t="s">
        <v>7248</v>
      </c>
      <c r="EM338" t="s">
        <v>7249</v>
      </c>
      <c r="EN338" t="s">
        <v>1152</v>
      </c>
      <c r="EO338" t="s">
        <v>282</v>
      </c>
      <c r="EP338" t="s">
        <v>490</v>
      </c>
      <c r="EQ338">
        <v>0</v>
      </c>
      <c r="ER338" t="s">
        <v>7250</v>
      </c>
      <c r="ET338" t="s">
        <v>7251</v>
      </c>
      <c r="EU338">
        <v>6</v>
      </c>
      <c r="EV338" t="s">
        <v>348</v>
      </c>
      <c r="EW338" t="s">
        <v>349</v>
      </c>
      <c r="EX338" t="s">
        <v>2977</v>
      </c>
      <c r="EY338" t="s">
        <v>351</v>
      </c>
      <c r="FB338" t="s">
        <v>499</v>
      </c>
      <c r="FC338" t="s">
        <v>7252</v>
      </c>
      <c r="FE338">
        <v>0</v>
      </c>
      <c r="FF338">
        <v>6</v>
      </c>
      <c r="FJ338" t="s">
        <v>7253</v>
      </c>
      <c r="FK338" t="s">
        <v>7254</v>
      </c>
      <c r="FL338">
        <v>0</v>
      </c>
      <c r="FN338">
        <v>0</v>
      </c>
      <c r="FQ338">
        <v>0</v>
      </c>
      <c r="FS338" t="s">
        <v>395</v>
      </c>
      <c r="FU338" t="s">
        <v>274</v>
      </c>
      <c r="FV338" t="s">
        <v>496</v>
      </c>
      <c r="FY338">
        <v>0</v>
      </c>
      <c r="GA338">
        <v>7.1</v>
      </c>
      <c r="GB338">
        <v>-3</v>
      </c>
      <c r="GC338">
        <v>0</v>
      </c>
      <c r="GE338" t="s">
        <v>355</v>
      </c>
      <c r="GF338">
        <v>1</v>
      </c>
      <c r="GI338">
        <v>1.7</v>
      </c>
      <c r="GJ338">
        <v>0</v>
      </c>
      <c r="GK338">
        <v>0</v>
      </c>
      <c r="GM338" t="s">
        <v>7255</v>
      </c>
      <c r="GN338">
        <v>1</v>
      </c>
      <c r="GO338">
        <v>0</v>
      </c>
      <c r="GP338">
        <v>4</v>
      </c>
      <c r="GR338">
        <v>33</v>
      </c>
      <c r="HA338" t="s">
        <v>7256</v>
      </c>
      <c r="HC338" t="s">
        <v>294</v>
      </c>
      <c r="HD338" t="s">
        <v>313</v>
      </c>
      <c r="HE338" t="s">
        <v>7257</v>
      </c>
      <c r="HF338">
        <v>0</v>
      </c>
      <c r="HG338">
        <v>11</v>
      </c>
      <c r="HH338">
        <v>7</v>
      </c>
      <c r="HI338" t="s">
        <v>275</v>
      </c>
      <c r="HL338" t="s">
        <v>1256</v>
      </c>
      <c r="HM338" t="s">
        <v>6974</v>
      </c>
      <c r="HO338" t="s">
        <v>7258</v>
      </c>
      <c r="HP338" t="s">
        <v>7259</v>
      </c>
      <c r="HQ338" t="s">
        <v>1259</v>
      </c>
      <c r="HR338" t="s">
        <v>7260</v>
      </c>
      <c r="HT338" t="s">
        <v>4303</v>
      </c>
      <c r="HW338">
        <v>42</v>
      </c>
      <c r="HX338">
        <v>4133528</v>
      </c>
      <c r="HY338" t="s">
        <v>7261</v>
      </c>
      <c r="HZ338">
        <v>4133503</v>
      </c>
      <c r="IC338">
        <v>0.5</v>
      </c>
      <c r="ID338">
        <v>1</v>
      </c>
      <c r="IM338">
        <v>38</v>
      </c>
      <c r="IQ338" t="s">
        <v>6974</v>
      </c>
      <c r="IU338">
        <v>7</v>
      </c>
      <c r="IV338">
        <f>IF(AND(Table1[[#This Row],[R/P]]="P",Table1[[#This Row],[PaRes]]&lt;&gt;"SCRBL",Table1[[#This Row],[PaRes]]&lt;&gt;"RUN",Table1[[#This Row],[Penalty]]&lt;&gt;1),1,0)</f>
        <v>1</v>
      </c>
      <c r="IW338">
        <f>IF(AND(Table1[[#This Row],[Pass Play]]=1,Table1[[#This Row],[PaRes]]&lt;&gt;"SAC"),1,0)</f>
        <v>1</v>
      </c>
      <c r="IX338">
        <f>IF(Table1[[#This Row],[PaRes]]="COM",1,0)</f>
        <v>1</v>
      </c>
      <c r="IY338">
        <f>IF(Table1[[#This Row],[Pass Play]]=1,Table1[[#This Row],[Gn]],0)</f>
        <v>7</v>
      </c>
      <c r="IZ338">
        <f>IF(AND(Table1[[#This Row],[Pass Play]]=1,Table1[[#This Row],[EFF]]="Y"),1,0)</f>
        <v>1</v>
      </c>
      <c r="JA338">
        <f>IF(AND(Table1[[#This Row],[Pass Play]]=1,Table1[[#This Row],[EFF]]="Y"),Table1[[#This Row],[Gn]],0)</f>
        <v>7</v>
      </c>
      <c r="JB338">
        <f>IF(AND(Table1[[#This Row],[Pass Play]]=1,Table1[[#This Row],[Gn]]&gt;=15),1,0)</f>
        <v>0</v>
      </c>
      <c r="JC338">
        <f>IF(AND(Table1[[#This Row],[Pass Play]]=1,Table1[[#This Row],[Big Play Passes]]=1),Table1[[#This Row],[Gn]],0)</f>
        <v>0</v>
      </c>
      <c r="JD338">
        <f>IF(AND(OR(Table1[[#This Row],[R/P]]="R",Table1[[#This Row],[PaRes]]="SCRBL",Table1[[#This Row],[PaRes]]="RUN"),Table1[[#This Row],[Penalty]]&lt;&gt;1),1,0)</f>
        <v>0</v>
      </c>
      <c r="JE338">
        <f>IF(Table1[[#This Row],[Rush Attempts]]=1,Table1[[#This Row],[Gn]],0)</f>
        <v>0</v>
      </c>
      <c r="JF338">
        <f>IF(AND(Table1[[#This Row],[Rush Attempts]]=1,Table1[[#This Row],[EFF]]="Y"),1,0)</f>
        <v>0</v>
      </c>
      <c r="JG338">
        <f>IF(AND(Table1[[#This Row],[Rush Attempts]]=1,Table1[[#This Row],[EFF]]="Y"),Table1[[#This Row],[Gn]],0)</f>
        <v>0</v>
      </c>
      <c r="JH338">
        <f>IF(AND(Table1[[#This Row],[Rush Attempts]]=1,Table1[[#This Row],[Gn]]&gt;=10),1,0)</f>
        <v>0</v>
      </c>
      <c r="JI338">
        <f>IF(AND(Table1[[#This Row],[Rush Attempts]]=1,Table1[[#This Row],[Big Play Run]]=1),Table1[[#This Row],[Gn]],0)</f>
        <v>0</v>
      </c>
      <c r="JJ338">
        <f>IF(Table1[[#This Row],[PaRes]]="SAC",1,0)</f>
        <v>0</v>
      </c>
      <c r="JK338">
        <f>IF(Table1[[#This Row],[Sacks]]=1,Table1[[#This Row],[Gn]],0)</f>
        <v>0</v>
      </c>
      <c r="JL338">
        <f>IF(Table1[[#This Row],[PaRes]]="INT",1,0)</f>
        <v>0</v>
      </c>
      <c r="JM338">
        <f>IF(Table1[[#This Row],[pff_PENALTY]]&lt;&gt;"",1,0)</f>
        <v>0</v>
      </c>
      <c r="JN338">
        <f>Table1[[#This Row],[pff_PENYARDS]]</f>
        <v>0</v>
      </c>
      <c r="JO338">
        <f>IF(Table1[[#This Row],[S/End]]="TD",1,0)</f>
        <v>0</v>
      </c>
      <c r="JP338">
        <f>IF(OR(Table1[[#This Row],[S/End]]="FGGD"),1,0)</f>
        <v>0</v>
      </c>
      <c r="JQ338">
        <f>IF(OR(Table1[[#This Row],[S/End]]="FUM",Table1[[#This Row],[S/End]]="INT"),1,0)</f>
        <v>0</v>
      </c>
      <c r="JR338">
        <f>IF(AND(Table1[[#This Row],[Touchdown]]=1,Table1[[#This Row],[Pass Play]]=1),1,0)</f>
        <v>0</v>
      </c>
      <c r="JS338">
        <f t="shared" si="17"/>
        <v>0</v>
      </c>
      <c r="JT338">
        <f>IF(AND(OR(Table1[[#This Row],[Pass Play]]=1,Table1[[#This Row],[Rush Attempts]]=1),Table1[[#This Row],[Dn]]=3),1,0)</f>
        <v>1</v>
      </c>
      <c r="JU338">
        <f>IF(AND(Table1[[#This Row],[3rd down attempt]]=1,Table1[[#This Row],[EFF]]="Y"),1,0)</f>
        <v>1</v>
      </c>
      <c r="JV338">
        <f>IF(AND(Table1[[#This Row],[3rd down attempt]]=1,Table1[[#This Row],[Dist]]&gt;=7),1,0)</f>
        <v>0</v>
      </c>
      <c r="JW338">
        <f>IF(AND(OR(Table1[[#This Row],[Pass Play]]=1,Table1[[#This Row],[Rush Attempts]]=1),Table1[[#This Row],[Dn]]=4),1,0)</f>
        <v>0</v>
      </c>
      <c r="JX338">
        <f>IF(AND(Table1[[#This Row],[4th down attempt]]=1,Table1[[#This Row],[EFF]]="Y"),1,0)</f>
        <v>0</v>
      </c>
      <c r="JY338">
        <f>IF(AND(OR(Table1[[#This Row],[Pass Play]]=1,Table1[[#This Row],[Rush Attempts]]=1),Table1[[#This Row],[FPos]]&gt;=0,Table1[[#This Row],[FPos]]&lt;=20),1,0)</f>
        <v>0</v>
      </c>
      <c r="JZ338">
        <f>IF(AND(OR(Table1[[#This Row],[Pass Play]]=1,Table1[[#This Row],[Rush Attempts]]=1),Table1[[#This Row],[Dist]]&lt;=Table1[[#This Row],[Gn]]),1,0)</f>
        <v>1</v>
      </c>
      <c r="KA338">
        <f>IF(Table1[[#This Row],[S/End]]&lt;&gt;"",1,0)</f>
        <v>0</v>
      </c>
      <c r="KB338">
        <f>IF(Table1[[#This Row],[S/End]]="TD",1,0)</f>
        <v>0</v>
      </c>
      <c r="KC338">
        <f>IF(Table1[[#This Row],[S/End]]="FGGD",1,0)</f>
        <v>0</v>
      </c>
      <c r="KD338">
        <f>IF(AND(OR(Table1[[#This Row],[Pass Play]]=1,Table1[[#This Row],[Rush Attempts]]=1),Table1[[#This Row],[Gn]]&lt;0),1,0)</f>
        <v>0</v>
      </c>
      <c r="KE338" s="375">
        <f>IF(AND(Table1[[#This Row],[pff_DRVENDPSN]]=3,Table1[[#This Row],[pff_DRVENDEVENT]]="PUNT"),1,0)</f>
        <v>0</v>
      </c>
    </row>
    <row r="339" spans="1:291" hidden="1">
      <c r="A339">
        <v>16</v>
      </c>
      <c r="B339">
        <v>2106</v>
      </c>
      <c r="C339" t="s">
        <v>14480</v>
      </c>
      <c r="D339">
        <v>2</v>
      </c>
      <c r="E339">
        <v>1</v>
      </c>
      <c r="F339">
        <v>10</v>
      </c>
      <c r="G339">
        <v>3</v>
      </c>
      <c r="H339">
        <v>42</v>
      </c>
      <c r="J339" t="s">
        <v>298</v>
      </c>
      <c r="K339">
        <v>20</v>
      </c>
      <c r="L339" t="s">
        <v>7263</v>
      </c>
      <c r="M339" t="s">
        <v>7264</v>
      </c>
      <c r="N339" t="s">
        <v>1471</v>
      </c>
      <c r="P339" t="s">
        <v>1472</v>
      </c>
      <c r="Q339" t="s">
        <v>1473</v>
      </c>
      <c r="W339" t="s">
        <v>257</v>
      </c>
      <c r="X339" t="s">
        <v>7060</v>
      </c>
      <c r="AE339" t="s">
        <v>2655</v>
      </c>
      <c r="AF339" t="s">
        <v>2656</v>
      </c>
      <c r="AG339" t="s">
        <v>7060</v>
      </c>
      <c r="AH339" t="s">
        <v>257</v>
      </c>
      <c r="AJ339">
        <v>22</v>
      </c>
      <c r="AP339">
        <v>7</v>
      </c>
      <c r="AU339" t="s">
        <v>254</v>
      </c>
      <c r="BJ339" t="s">
        <v>257</v>
      </c>
      <c r="BQ339">
        <f t="shared" si="15"/>
        <v>0</v>
      </c>
      <c r="BR339">
        <f t="shared" si="16"/>
        <v>7</v>
      </c>
      <c r="BT339" t="s">
        <v>6958</v>
      </c>
      <c r="BV339">
        <v>10</v>
      </c>
      <c r="BX339">
        <v>0</v>
      </c>
      <c r="BY339" t="s">
        <v>7265</v>
      </c>
      <c r="CD339" s="3">
        <v>0.625</v>
      </c>
      <c r="CF339" t="s">
        <v>7266</v>
      </c>
      <c r="CJ339">
        <v>0</v>
      </c>
      <c r="CK339" t="s">
        <v>7267</v>
      </c>
      <c r="CL339" s="4">
        <v>38414</v>
      </c>
      <c r="CM339" t="s">
        <v>7268</v>
      </c>
      <c r="CN339" t="s">
        <v>7269</v>
      </c>
      <c r="CO339">
        <v>10</v>
      </c>
      <c r="CP339" t="s">
        <v>7270</v>
      </c>
      <c r="CQ339" t="s">
        <v>418</v>
      </c>
      <c r="CR339" t="s">
        <v>6958</v>
      </c>
      <c r="CU339" t="s">
        <v>6964</v>
      </c>
      <c r="CW339">
        <v>0</v>
      </c>
      <c r="CY339">
        <v>4</v>
      </c>
      <c r="CZ339" t="s">
        <v>2888</v>
      </c>
      <c r="DA339">
        <v>15</v>
      </c>
      <c r="DB339">
        <v>9</v>
      </c>
      <c r="DC339" t="s">
        <v>1243</v>
      </c>
      <c r="DD339">
        <v>-44</v>
      </c>
      <c r="DF339" t="s">
        <v>7004</v>
      </c>
      <c r="DK339">
        <v>3</v>
      </c>
      <c r="DL339" s="4">
        <v>44484</v>
      </c>
      <c r="DM339">
        <v>20369</v>
      </c>
      <c r="DN339">
        <v>2021</v>
      </c>
      <c r="DO339">
        <v>0</v>
      </c>
      <c r="DQ339">
        <v>80401</v>
      </c>
      <c r="DR339">
        <v>42</v>
      </c>
      <c r="DU339" t="s">
        <v>257</v>
      </c>
      <c r="DV339" t="s">
        <v>274</v>
      </c>
      <c r="DX339">
        <v>7</v>
      </c>
      <c r="DY339" t="s">
        <v>275</v>
      </c>
      <c r="EE339">
        <v>0</v>
      </c>
      <c r="EF339" t="s">
        <v>3216</v>
      </c>
      <c r="EG339" t="s">
        <v>1485</v>
      </c>
      <c r="EH339">
        <v>0</v>
      </c>
      <c r="EI339" t="s">
        <v>7271</v>
      </c>
      <c r="EJ339" t="s">
        <v>340</v>
      </c>
      <c r="EK339" t="s">
        <v>7272</v>
      </c>
      <c r="EL339" t="s">
        <v>7273</v>
      </c>
      <c r="EM339" t="s">
        <v>7274</v>
      </c>
      <c r="EN339" t="s">
        <v>4856</v>
      </c>
      <c r="EO339" t="s">
        <v>418</v>
      </c>
      <c r="EP339" t="s">
        <v>968</v>
      </c>
      <c r="EQ339">
        <v>0</v>
      </c>
      <c r="ET339" t="s">
        <v>7275</v>
      </c>
      <c r="FE339">
        <v>0</v>
      </c>
      <c r="FF339">
        <v>16</v>
      </c>
      <c r="FG339" t="s">
        <v>255</v>
      </c>
      <c r="FI339" t="s">
        <v>255</v>
      </c>
      <c r="FJ339" t="s">
        <v>7276</v>
      </c>
      <c r="FL339">
        <v>0</v>
      </c>
      <c r="FN339">
        <v>0</v>
      </c>
      <c r="FQ339">
        <v>0</v>
      </c>
      <c r="FS339" t="s">
        <v>651</v>
      </c>
      <c r="FU339" t="s">
        <v>257</v>
      </c>
      <c r="FV339" t="s">
        <v>7277</v>
      </c>
      <c r="FW339" t="s">
        <v>290</v>
      </c>
      <c r="FX339" t="s">
        <v>1517</v>
      </c>
      <c r="FY339">
        <v>0</v>
      </c>
      <c r="GA339">
        <v>7.1</v>
      </c>
      <c r="GB339">
        <v>-3</v>
      </c>
      <c r="GC339">
        <v>0</v>
      </c>
      <c r="GE339" t="s">
        <v>355</v>
      </c>
      <c r="GF339">
        <v>0</v>
      </c>
      <c r="GJ339">
        <v>0</v>
      </c>
      <c r="GK339">
        <v>0</v>
      </c>
      <c r="GM339" t="s">
        <v>7278</v>
      </c>
      <c r="GO339">
        <v>1</v>
      </c>
      <c r="HA339" t="s">
        <v>7279</v>
      </c>
      <c r="HC339" t="s">
        <v>313</v>
      </c>
      <c r="HD339" t="s">
        <v>294</v>
      </c>
      <c r="HE339" t="s">
        <v>7280</v>
      </c>
      <c r="HF339">
        <v>0</v>
      </c>
      <c r="HG339">
        <v>11</v>
      </c>
      <c r="HH339">
        <v>7</v>
      </c>
      <c r="HI339" t="s">
        <v>275</v>
      </c>
      <c r="HL339">
        <v>4</v>
      </c>
      <c r="HW339">
        <v>39</v>
      </c>
      <c r="HX339">
        <v>4133557</v>
      </c>
      <c r="HY339" t="s">
        <v>7281</v>
      </c>
      <c r="HZ339">
        <v>4133528</v>
      </c>
      <c r="IC339">
        <v>0</v>
      </c>
      <c r="ID339">
        <v>0</v>
      </c>
      <c r="IM339">
        <v>39</v>
      </c>
      <c r="IO339" t="s">
        <v>7004</v>
      </c>
      <c r="IQ339" t="s">
        <v>7004</v>
      </c>
      <c r="IU339">
        <v>7</v>
      </c>
      <c r="IV339">
        <f>IF(AND(Table1[[#This Row],[R/P]]="P",Table1[[#This Row],[PaRes]]&lt;&gt;"SCRBL",Table1[[#This Row],[PaRes]]&lt;&gt;"RUN",Table1[[#This Row],[Penalty]]&lt;&gt;1),1,0)</f>
        <v>0</v>
      </c>
      <c r="IW339">
        <f>IF(AND(Table1[[#This Row],[Pass Play]]=1,Table1[[#This Row],[PaRes]]&lt;&gt;"SAC"),1,0)</f>
        <v>0</v>
      </c>
      <c r="IX339">
        <f>IF(Table1[[#This Row],[PaRes]]="COM",1,0)</f>
        <v>0</v>
      </c>
      <c r="IY339">
        <f>IF(Table1[[#This Row],[Pass Play]]=1,Table1[[#This Row],[Gn]],0)</f>
        <v>0</v>
      </c>
      <c r="IZ339">
        <f>IF(AND(Table1[[#This Row],[Pass Play]]=1,Table1[[#This Row],[EFF]]="Y"),1,0)</f>
        <v>0</v>
      </c>
      <c r="JA339">
        <f>IF(AND(Table1[[#This Row],[Pass Play]]=1,Table1[[#This Row],[EFF]]="Y"),Table1[[#This Row],[Gn]],0)</f>
        <v>0</v>
      </c>
      <c r="JB339">
        <f>IF(AND(Table1[[#This Row],[Pass Play]]=1,Table1[[#This Row],[Gn]]&gt;=15),1,0)</f>
        <v>0</v>
      </c>
      <c r="JC339">
        <f>IF(AND(Table1[[#This Row],[Pass Play]]=1,Table1[[#This Row],[Big Play Passes]]=1),Table1[[#This Row],[Gn]],0)</f>
        <v>0</v>
      </c>
      <c r="JD339">
        <f>IF(AND(OR(Table1[[#This Row],[R/P]]="R",Table1[[#This Row],[PaRes]]="SCRBL",Table1[[#This Row],[PaRes]]="RUN"),Table1[[#This Row],[Penalty]]&lt;&gt;1),1,0)</f>
        <v>1</v>
      </c>
      <c r="JE339">
        <f>IF(Table1[[#This Row],[Rush Attempts]]=1,Table1[[#This Row],[Gn]],0)</f>
        <v>3</v>
      </c>
      <c r="JF339">
        <f>IF(AND(Table1[[#This Row],[Rush Attempts]]=1,Table1[[#This Row],[EFF]]="Y"),1,0)</f>
        <v>0</v>
      </c>
      <c r="JG339">
        <f>IF(AND(Table1[[#This Row],[Rush Attempts]]=1,Table1[[#This Row],[EFF]]="Y"),Table1[[#This Row],[Gn]],0)</f>
        <v>0</v>
      </c>
      <c r="JH339">
        <f>IF(AND(Table1[[#This Row],[Rush Attempts]]=1,Table1[[#This Row],[Gn]]&gt;=10),1,0)</f>
        <v>0</v>
      </c>
      <c r="JI339">
        <f>IF(AND(Table1[[#This Row],[Rush Attempts]]=1,Table1[[#This Row],[Big Play Run]]=1),Table1[[#This Row],[Gn]],0)</f>
        <v>0</v>
      </c>
      <c r="JJ339">
        <f>IF(Table1[[#This Row],[PaRes]]="SAC",1,0)</f>
        <v>0</v>
      </c>
      <c r="JK339">
        <f>IF(Table1[[#This Row],[Sacks]]=1,Table1[[#This Row],[Gn]],0)</f>
        <v>0</v>
      </c>
      <c r="JL339">
        <f>IF(Table1[[#This Row],[PaRes]]="INT",1,0)</f>
        <v>0</v>
      </c>
      <c r="JM339">
        <f>IF(Table1[[#This Row],[pff_PENALTY]]&lt;&gt;"",1,0)</f>
        <v>0</v>
      </c>
      <c r="JN339">
        <f>Table1[[#This Row],[pff_PENYARDS]]</f>
        <v>0</v>
      </c>
      <c r="JO339">
        <f>IF(Table1[[#This Row],[S/End]]="TD",1,0)</f>
        <v>0</v>
      </c>
      <c r="JP339">
        <f>IF(OR(Table1[[#This Row],[S/End]]="FGGD"),1,0)</f>
        <v>0</v>
      </c>
      <c r="JQ339">
        <f>IF(OR(Table1[[#This Row],[S/End]]="FUM",Table1[[#This Row],[S/End]]="INT"),1,0)</f>
        <v>0</v>
      </c>
      <c r="JR339">
        <f>IF(AND(Table1[[#This Row],[Touchdown]]=1,Table1[[#This Row],[Pass Play]]=1),1,0)</f>
        <v>0</v>
      </c>
      <c r="JS339">
        <f t="shared" si="17"/>
        <v>0</v>
      </c>
      <c r="JT339">
        <f>IF(AND(OR(Table1[[#This Row],[Pass Play]]=1,Table1[[#This Row],[Rush Attempts]]=1),Table1[[#This Row],[Dn]]=3),1,0)</f>
        <v>0</v>
      </c>
      <c r="JU339">
        <f>IF(AND(Table1[[#This Row],[3rd down attempt]]=1,Table1[[#This Row],[EFF]]="Y"),1,0)</f>
        <v>0</v>
      </c>
      <c r="JV339">
        <f>IF(AND(Table1[[#This Row],[3rd down attempt]]=1,Table1[[#This Row],[Dist]]&gt;=7),1,0)</f>
        <v>0</v>
      </c>
      <c r="JW339">
        <f>IF(AND(OR(Table1[[#This Row],[Pass Play]]=1,Table1[[#This Row],[Rush Attempts]]=1),Table1[[#This Row],[Dn]]=4),1,0)</f>
        <v>0</v>
      </c>
      <c r="JX339">
        <f>IF(AND(Table1[[#This Row],[4th down attempt]]=1,Table1[[#This Row],[EFF]]="Y"),1,0)</f>
        <v>0</v>
      </c>
      <c r="JY339">
        <f>IF(AND(OR(Table1[[#This Row],[Pass Play]]=1,Table1[[#This Row],[Rush Attempts]]=1),Table1[[#This Row],[FPos]]&gt;=0,Table1[[#This Row],[FPos]]&lt;=20),1,0)</f>
        <v>0</v>
      </c>
      <c r="JZ339">
        <f>IF(AND(OR(Table1[[#This Row],[Pass Play]]=1,Table1[[#This Row],[Rush Attempts]]=1),Table1[[#This Row],[Dist]]&lt;=Table1[[#This Row],[Gn]]),1,0)</f>
        <v>0</v>
      </c>
      <c r="KA339">
        <f>IF(Table1[[#This Row],[S/End]]&lt;&gt;"",1,0)</f>
        <v>0</v>
      </c>
      <c r="KB339">
        <f>IF(Table1[[#This Row],[S/End]]="TD",1,0)</f>
        <v>0</v>
      </c>
      <c r="KC339">
        <f>IF(Table1[[#This Row],[S/End]]="FGGD",1,0)</f>
        <v>0</v>
      </c>
      <c r="KD339">
        <f>IF(AND(OR(Table1[[#This Row],[Pass Play]]=1,Table1[[#This Row],[Rush Attempts]]=1),Table1[[#This Row],[Gn]]&lt;0),1,0)</f>
        <v>0</v>
      </c>
      <c r="KE339" s="375">
        <f>IF(AND(Table1[[#This Row],[pff_DRVENDPSN]]=3,Table1[[#This Row],[pff_DRVENDEVENT]]="PUNT"),1,0)</f>
        <v>0</v>
      </c>
    </row>
    <row r="340" spans="1:291" hidden="1">
      <c r="A340">
        <v>17</v>
      </c>
      <c r="B340">
        <v>2106</v>
      </c>
      <c r="C340" t="s">
        <v>14480</v>
      </c>
      <c r="D340">
        <v>2</v>
      </c>
      <c r="E340">
        <v>2</v>
      </c>
      <c r="F340">
        <v>7</v>
      </c>
      <c r="G340">
        <v>17</v>
      </c>
      <c r="H340">
        <v>39</v>
      </c>
      <c r="J340" t="s">
        <v>254</v>
      </c>
      <c r="K340">
        <v>11</v>
      </c>
      <c r="L340">
        <v>11</v>
      </c>
      <c r="M340" t="s">
        <v>5654</v>
      </c>
      <c r="N340" t="s">
        <v>1037</v>
      </c>
      <c r="P340" t="s">
        <v>257</v>
      </c>
      <c r="W340" t="s">
        <v>253</v>
      </c>
      <c r="X340" t="s">
        <v>1231</v>
      </c>
      <c r="Y340" t="s">
        <v>1232</v>
      </c>
      <c r="Z340" t="s">
        <v>1233</v>
      </c>
      <c r="AB340" t="s">
        <v>1234</v>
      </c>
      <c r="AC340" t="s">
        <v>1235</v>
      </c>
      <c r="AJ340">
        <v>4</v>
      </c>
      <c r="AK340" t="s">
        <v>327</v>
      </c>
      <c r="AP340">
        <v>7</v>
      </c>
      <c r="BJ340" t="s">
        <v>257</v>
      </c>
      <c r="BQ340">
        <f t="shared" si="15"/>
        <v>3</v>
      </c>
      <c r="BR340">
        <f t="shared" si="16"/>
        <v>0</v>
      </c>
      <c r="BT340" t="s">
        <v>6958</v>
      </c>
      <c r="BV340">
        <v>10</v>
      </c>
      <c r="BX340">
        <v>1</v>
      </c>
      <c r="BY340" t="s">
        <v>7283</v>
      </c>
      <c r="CA340">
        <v>1</v>
      </c>
      <c r="CD340" s="3">
        <v>0.59930555555555554</v>
      </c>
      <c r="CE340" t="s">
        <v>274</v>
      </c>
      <c r="CF340" t="s">
        <v>7284</v>
      </c>
      <c r="CG340">
        <v>7</v>
      </c>
      <c r="CI340" t="s">
        <v>331</v>
      </c>
      <c r="CJ340">
        <v>0</v>
      </c>
      <c r="CK340" t="s">
        <v>7285</v>
      </c>
      <c r="CL340" s="4">
        <v>38414</v>
      </c>
      <c r="CM340" t="s">
        <v>7286</v>
      </c>
      <c r="CN340" t="s">
        <v>7287</v>
      </c>
      <c r="CO340">
        <v>10</v>
      </c>
      <c r="CQ340" t="s">
        <v>269</v>
      </c>
      <c r="CR340" t="s">
        <v>6958</v>
      </c>
      <c r="CU340" t="s">
        <v>7211</v>
      </c>
      <c r="CW340">
        <v>0</v>
      </c>
      <c r="CY340">
        <v>5</v>
      </c>
      <c r="CZ340" t="s">
        <v>2888</v>
      </c>
      <c r="DA340">
        <v>15</v>
      </c>
      <c r="DB340">
        <v>9</v>
      </c>
      <c r="DC340" t="s">
        <v>1243</v>
      </c>
      <c r="DD340">
        <v>-44</v>
      </c>
      <c r="DF340" t="s">
        <v>7288</v>
      </c>
      <c r="DK340">
        <v>17</v>
      </c>
      <c r="DL340" s="4">
        <v>44484</v>
      </c>
      <c r="DM340">
        <v>20369</v>
      </c>
      <c r="DN340">
        <v>2021</v>
      </c>
      <c r="DO340">
        <v>0</v>
      </c>
      <c r="DQ340">
        <v>80401</v>
      </c>
      <c r="DR340">
        <v>43</v>
      </c>
      <c r="DU340" t="s">
        <v>257</v>
      </c>
      <c r="DV340" t="s">
        <v>274</v>
      </c>
      <c r="DX340">
        <v>7</v>
      </c>
      <c r="DY340" t="s">
        <v>275</v>
      </c>
      <c r="EE340">
        <v>0</v>
      </c>
      <c r="EF340" t="s">
        <v>7167</v>
      </c>
      <c r="EG340" t="s">
        <v>422</v>
      </c>
      <c r="EH340">
        <v>0</v>
      </c>
      <c r="EI340" t="s">
        <v>1979</v>
      </c>
      <c r="EJ340" t="s">
        <v>340</v>
      </c>
      <c r="EK340" t="s">
        <v>965</v>
      </c>
      <c r="EL340" t="s">
        <v>7289</v>
      </c>
      <c r="EM340" t="s">
        <v>7290</v>
      </c>
      <c r="EN340" t="s">
        <v>588</v>
      </c>
      <c r="EO340" t="s">
        <v>282</v>
      </c>
      <c r="EP340" t="s">
        <v>388</v>
      </c>
      <c r="EQ340">
        <v>0</v>
      </c>
      <c r="ER340" t="s">
        <v>7291</v>
      </c>
      <c r="ET340" t="s">
        <v>7292</v>
      </c>
      <c r="EU340">
        <v>8</v>
      </c>
      <c r="EV340" t="s">
        <v>274</v>
      </c>
      <c r="EW340" t="s">
        <v>349</v>
      </c>
      <c r="EX340" t="s">
        <v>1251</v>
      </c>
      <c r="EY340" t="s">
        <v>898</v>
      </c>
      <c r="FB340" t="s">
        <v>499</v>
      </c>
      <c r="FC340" t="s">
        <v>7293</v>
      </c>
      <c r="FE340">
        <v>0</v>
      </c>
      <c r="FF340">
        <v>8</v>
      </c>
      <c r="FL340">
        <v>0</v>
      </c>
      <c r="FN340">
        <v>0</v>
      </c>
      <c r="FQ340">
        <v>0</v>
      </c>
      <c r="FS340" t="s">
        <v>462</v>
      </c>
      <c r="FU340" t="s">
        <v>257</v>
      </c>
      <c r="FV340" t="s">
        <v>777</v>
      </c>
      <c r="FY340">
        <v>0</v>
      </c>
      <c r="GA340">
        <v>7.1</v>
      </c>
      <c r="GB340">
        <v>-3</v>
      </c>
      <c r="GC340">
        <v>0</v>
      </c>
      <c r="GE340" t="s">
        <v>355</v>
      </c>
      <c r="GF340">
        <v>1</v>
      </c>
      <c r="GI340">
        <v>1.7</v>
      </c>
      <c r="GJ340">
        <v>0</v>
      </c>
      <c r="GK340">
        <v>0</v>
      </c>
      <c r="GM340" t="s">
        <v>7294</v>
      </c>
      <c r="GN340">
        <v>9</v>
      </c>
      <c r="GO340">
        <v>10</v>
      </c>
      <c r="GP340" t="s">
        <v>2349</v>
      </c>
      <c r="GR340">
        <v>8</v>
      </c>
      <c r="HA340" t="s">
        <v>7295</v>
      </c>
      <c r="HB340" t="s">
        <v>7288</v>
      </c>
      <c r="HC340" t="s">
        <v>294</v>
      </c>
      <c r="HD340" t="s">
        <v>313</v>
      </c>
      <c r="HE340" t="s">
        <v>7288</v>
      </c>
      <c r="HF340">
        <v>0</v>
      </c>
      <c r="HG340">
        <v>11</v>
      </c>
      <c r="HH340">
        <v>7</v>
      </c>
      <c r="HI340" t="s">
        <v>275</v>
      </c>
      <c r="HL340" t="s">
        <v>2264</v>
      </c>
      <c r="HM340" t="s">
        <v>7288</v>
      </c>
      <c r="HO340" t="s">
        <v>7296</v>
      </c>
      <c r="HP340" t="s">
        <v>7297</v>
      </c>
      <c r="HQ340" t="s">
        <v>1259</v>
      </c>
      <c r="HR340" t="s">
        <v>7298</v>
      </c>
      <c r="HT340" t="s">
        <v>2439</v>
      </c>
      <c r="HW340">
        <v>22</v>
      </c>
      <c r="HX340">
        <v>4133585</v>
      </c>
      <c r="HY340" t="s">
        <v>7299</v>
      </c>
      <c r="HZ340">
        <v>4133557</v>
      </c>
      <c r="IC340">
        <v>0.5</v>
      </c>
      <c r="ID340">
        <v>1</v>
      </c>
      <c r="IM340">
        <v>40</v>
      </c>
      <c r="IQ340" t="s">
        <v>6965</v>
      </c>
      <c r="IU340">
        <v>7</v>
      </c>
      <c r="IV340">
        <f>IF(AND(Table1[[#This Row],[R/P]]="P",Table1[[#This Row],[PaRes]]&lt;&gt;"SCRBL",Table1[[#This Row],[PaRes]]&lt;&gt;"RUN",Table1[[#This Row],[Penalty]]&lt;&gt;1),1,0)</f>
        <v>1</v>
      </c>
      <c r="IW340">
        <f>IF(AND(Table1[[#This Row],[Pass Play]]=1,Table1[[#This Row],[PaRes]]&lt;&gt;"SAC"),1,0)</f>
        <v>1</v>
      </c>
      <c r="IX340">
        <f>IF(Table1[[#This Row],[PaRes]]="COM",1,0)</f>
        <v>1</v>
      </c>
      <c r="IY340">
        <f>IF(Table1[[#This Row],[Pass Play]]=1,Table1[[#This Row],[Gn]],0)</f>
        <v>17</v>
      </c>
      <c r="IZ340">
        <f>IF(AND(Table1[[#This Row],[Pass Play]]=1,Table1[[#This Row],[EFF]]="Y"),1,0)</f>
        <v>1</v>
      </c>
      <c r="JA340">
        <f>IF(AND(Table1[[#This Row],[Pass Play]]=1,Table1[[#This Row],[EFF]]="Y"),Table1[[#This Row],[Gn]],0)</f>
        <v>17</v>
      </c>
      <c r="JB340">
        <f>IF(AND(Table1[[#This Row],[Pass Play]]=1,Table1[[#This Row],[Gn]]&gt;=15),1,0)</f>
        <v>1</v>
      </c>
      <c r="JC340">
        <f>IF(AND(Table1[[#This Row],[Pass Play]]=1,Table1[[#This Row],[Big Play Passes]]=1),Table1[[#This Row],[Gn]],0)</f>
        <v>17</v>
      </c>
      <c r="JD340">
        <f>IF(AND(OR(Table1[[#This Row],[R/P]]="R",Table1[[#This Row],[PaRes]]="SCRBL",Table1[[#This Row],[PaRes]]="RUN"),Table1[[#This Row],[Penalty]]&lt;&gt;1),1,0)</f>
        <v>0</v>
      </c>
      <c r="JE340">
        <f>IF(Table1[[#This Row],[Rush Attempts]]=1,Table1[[#This Row],[Gn]],0)</f>
        <v>0</v>
      </c>
      <c r="JF340">
        <f>IF(AND(Table1[[#This Row],[Rush Attempts]]=1,Table1[[#This Row],[EFF]]="Y"),1,0)</f>
        <v>0</v>
      </c>
      <c r="JG340">
        <f>IF(AND(Table1[[#This Row],[Rush Attempts]]=1,Table1[[#This Row],[EFF]]="Y"),Table1[[#This Row],[Gn]],0)</f>
        <v>0</v>
      </c>
      <c r="JH340">
        <f>IF(AND(Table1[[#This Row],[Rush Attempts]]=1,Table1[[#This Row],[Gn]]&gt;=10),1,0)</f>
        <v>0</v>
      </c>
      <c r="JI340">
        <f>IF(AND(Table1[[#This Row],[Rush Attempts]]=1,Table1[[#This Row],[Big Play Run]]=1),Table1[[#This Row],[Gn]],0)</f>
        <v>0</v>
      </c>
      <c r="JJ340">
        <f>IF(Table1[[#This Row],[PaRes]]="SAC",1,0)</f>
        <v>0</v>
      </c>
      <c r="JK340">
        <f>IF(Table1[[#This Row],[Sacks]]=1,Table1[[#This Row],[Gn]],0)</f>
        <v>0</v>
      </c>
      <c r="JL340">
        <f>IF(Table1[[#This Row],[PaRes]]="INT",1,0)</f>
        <v>0</v>
      </c>
      <c r="JM340">
        <f>IF(Table1[[#This Row],[pff_PENALTY]]&lt;&gt;"",1,0)</f>
        <v>0</v>
      </c>
      <c r="JN340">
        <f>Table1[[#This Row],[pff_PENYARDS]]</f>
        <v>0</v>
      </c>
      <c r="JO340">
        <f>IF(Table1[[#This Row],[S/End]]="TD",1,0)</f>
        <v>0</v>
      </c>
      <c r="JP340">
        <f>IF(OR(Table1[[#This Row],[S/End]]="FGGD"),1,0)</f>
        <v>0</v>
      </c>
      <c r="JQ340">
        <f>IF(OR(Table1[[#This Row],[S/End]]="FUM",Table1[[#This Row],[S/End]]="INT"),1,0)</f>
        <v>0</v>
      </c>
      <c r="JR340">
        <f>IF(AND(Table1[[#This Row],[Touchdown]]=1,Table1[[#This Row],[Pass Play]]=1),1,0)</f>
        <v>0</v>
      </c>
      <c r="JS340">
        <f t="shared" si="17"/>
        <v>0</v>
      </c>
      <c r="JT340">
        <f>IF(AND(OR(Table1[[#This Row],[Pass Play]]=1,Table1[[#This Row],[Rush Attempts]]=1),Table1[[#This Row],[Dn]]=3),1,0)</f>
        <v>0</v>
      </c>
      <c r="JU340">
        <f>IF(AND(Table1[[#This Row],[3rd down attempt]]=1,Table1[[#This Row],[EFF]]="Y"),1,0)</f>
        <v>0</v>
      </c>
      <c r="JV340">
        <f>IF(AND(Table1[[#This Row],[3rd down attempt]]=1,Table1[[#This Row],[Dist]]&gt;=7),1,0)</f>
        <v>0</v>
      </c>
      <c r="JW340">
        <f>IF(AND(OR(Table1[[#This Row],[Pass Play]]=1,Table1[[#This Row],[Rush Attempts]]=1),Table1[[#This Row],[Dn]]=4),1,0)</f>
        <v>0</v>
      </c>
      <c r="JX340">
        <f>IF(AND(Table1[[#This Row],[4th down attempt]]=1,Table1[[#This Row],[EFF]]="Y"),1,0)</f>
        <v>0</v>
      </c>
      <c r="JY340">
        <f>IF(AND(OR(Table1[[#This Row],[Pass Play]]=1,Table1[[#This Row],[Rush Attempts]]=1),Table1[[#This Row],[FPos]]&gt;=0,Table1[[#This Row],[FPos]]&lt;=20),1,0)</f>
        <v>0</v>
      </c>
      <c r="JZ340">
        <f>IF(AND(OR(Table1[[#This Row],[Pass Play]]=1,Table1[[#This Row],[Rush Attempts]]=1),Table1[[#This Row],[Dist]]&lt;=Table1[[#This Row],[Gn]]),1,0)</f>
        <v>1</v>
      </c>
      <c r="KA340">
        <f>IF(Table1[[#This Row],[S/End]]&lt;&gt;"",1,0)</f>
        <v>0</v>
      </c>
      <c r="KB340">
        <f>IF(Table1[[#This Row],[S/End]]="TD",1,0)</f>
        <v>0</v>
      </c>
      <c r="KC340">
        <f>IF(Table1[[#This Row],[S/End]]="FGGD",1,0)</f>
        <v>0</v>
      </c>
      <c r="KD340">
        <f>IF(AND(OR(Table1[[#This Row],[Pass Play]]=1,Table1[[#This Row],[Rush Attempts]]=1),Table1[[#This Row],[Gn]]&lt;0),1,0)</f>
        <v>0</v>
      </c>
      <c r="KE340" s="375">
        <f>IF(AND(Table1[[#This Row],[pff_DRVENDPSN]]=3,Table1[[#This Row],[pff_DRVENDEVENT]]="PUNT"),1,0)</f>
        <v>0</v>
      </c>
    </row>
    <row r="341" spans="1:291" hidden="1">
      <c r="A341">
        <v>18</v>
      </c>
      <c r="B341">
        <v>2106</v>
      </c>
      <c r="C341" t="s">
        <v>14480</v>
      </c>
      <c r="D341">
        <v>2</v>
      </c>
      <c r="E341">
        <v>1</v>
      </c>
      <c r="F341">
        <v>10</v>
      </c>
      <c r="G341">
        <v>0</v>
      </c>
      <c r="H341">
        <v>22</v>
      </c>
      <c r="J341" t="s">
        <v>298</v>
      </c>
      <c r="K341">
        <v>11</v>
      </c>
      <c r="L341" t="s">
        <v>6698</v>
      </c>
      <c r="M341" t="s">
        <v>7301</v>
      </c>
      <c r="N341" t="s">
        <v>827</v>
      </c>
      <c r="P341" t="s">
        <v>1216</v>
      </c>
      <c r="T341" t="s">
        <v>7302</v>
      </c>
      <c r="W341" t="s">
        <v>253</v>
      </c>
      <c r="X341" t="s">
        <v>7303</v>
      </c>
      <c r="Y341" t="s">
        <v>7304</v>
      </c>
      <c r="Z341" t="s">
        <v>7305</v>
      </c>
      <c r="AB341" t="s">
        <v>325</v>
      </c>
      <c r="AC341" t="s">
        <v>326</v>
      </c>
      <c r="AK341" t="s">
        <v>756</v>
      </c>
      <c r="AP341">
        <v>7</v>
      </c>
      <c r="BJ341" t="s">
        <v>274</v>
      </c>
      <c r="BQ341">
        <f t="shared" si="15"/>
        <v>1</v>
      </c>
      <c r="BR341">
        <f t="shared" si="16"/>
        <v>0</v>
      </c>
      <c r="BT341" t="s">
        <v>6958</v>
      </c>
      <c r="BV341">
        <v>10</v>
      </c>
      <c r="BX341">
        <v>0</v>
      </c>
      <c r="BY341" t="s">
        <v>7306</v>
      </c>
      <c r="BZ341" t="s">
        <v>7307</v>
      </c>
      <c r="CA341">
        <v>0</v>
      </c>
      <c r="CD341" s="3">
        <v>0.56666666666666665</v>
      </c>
      <c r="CE341" t="s">
        <v>294</v>
      </c>
      <c r="CF341" t="s">
        <v>7308</v>
      </c>
      <c r="CG341">
        <v>9</v>
      </c>
      <c r="CI341" t="s">
        <v>331</v>
      </c>
      <c r="CJ341">
        <v>1</v>
      </c>
      <c r="CK341" t="s">
        <v>7309</v>
      </c>
      <c r="CL341" s="4">
        <v>38414</v>
      </c>
      <c r="CM341" t="s">
        <v>7310</v>
      </c>
      <c r="CN341" t="s">
        <v>7311</v>
      </c>
      <c r="CO341">
        <v>10</v>
      </c>
      <c r="CP341" t="s">
        <v>7312</v>
      </c>
      <c r="CQ341" t="s">
        <v>282</v>
      </c>
      <c r="CR341" t="s">
        <v>6958</v>
      </c>
      <c r="CU341" t="s">
        <v>7211</v>
      </c>
      <c r="CW341">
        <v>0</v>
      </c>
      <c r="CY341">
        <v>6</v>
      </c>
      <c r="CZ341" t="s">
        <v>2888</v>
      </c>
      <c r="DA341">
        <v>15</v>
      </c>
      <c r="DB341">
        <v>9</v>
      </c>
      <c r="DC341" t="s">
        <v>1243</v>
      </c>
      <c r="DD341">
        <v>-44</v>
      </c>
      <c r="DK341">
        <v>0</v>
      </c>
      <c r="DL341" s="4">
        <v>44484</v>
      </c>
      <c r="DM341">
        <v>20369</v>
      </c>
      <c r="DN341">
        <v>2021</v>
      </c>
      <c r="DO341">
        <v>0</v>
      </c>
      <c r="DQ341">
        <v>80401</v>
      </c>
      <c r="DR341">
        <v>44</v>
      </c>
      <c r="DU341" t="s">
        <v>274</v>
      </c>
      <c r="DV341" t="s">
        <v>257</v>
      </c>
      <c r="DX341">
        <v>7</v>
      </c>
      <c r="DY341" t="s">
        <v>275</v>
      </c>
      <c r="EB341" t="s">
        <v>7313</v>
      </c>
      <c r="EE341">
        <v>0</v>
      </c>
      <c r="EF341" t="s">
        <v>7314</v>
      </c>
      <c r="EG341" t="s">
        <v>701</v>
      </c>
      <c r="EH341">
        <v>0</v>
      </c>
      <c r="EI341" t="s">
        <v>7315</v>
      </c>
      <c r="EJ341" t="s">
        <v>340</v>
      </c>
      <c r="EK341" t="s">
        <v>703</v>
      </c>
      <c r="EL341" t="s">
        <v>7316</v>
      </c>
      <c r="EM341" t="s">
        <v>7317</v>
      </c>
      <c r="EN341" t="s">
        <v>7003</v>
      </c>
      <c r="EO341" t="s">
        <v>269</v>
      </c>
      <c r="EP341" t="s">
        <v>707</v>
      </c>
      <c r="EQ341">
        <v>0</v>
      </c>
      <c r="ER341" t="s">
        <v>3697</v>
      </c>
      <c r="ET341" t="s">
        <v>7318</v>
      </c>
      <c r="EU341">
        <v>25</v>
      </c>
      <c r="EV341" t="s">
        <v>348</v>
      </c>
      <c r="EW341" t="s">
        <v>349</v>
      </c>
      <c r="EX341" t="s">
        <v>528</v>
      </c>
      <c r="EY341" t="s">
        <v>921</v>
      </c>
      <c r="FB341" t="s">
        <v>741</v>
      </c>
      <c r="FC341" t="s">
        <v>7319</v>
      </c>
      <c r="FE341">
        <v>0</v>
      </c>
      <c r="FF341">
        <v>0</v>
      </c>
      <c r="FL341">
        <v>0</v>
      </c>
      <c r="FN341">
        <v>0</v>
      </c>
      <c r="FQ341">
        <v>0</v>
      </c>
      <c r="FS341" t="s">
        <v>354</v>
      </c>
      <c r="FY341">
        <v>0</v>
      </c>
      <c r="GA341">
        <v>7.1</v>
      </c>
      <c r="GB341">
        <v>-3</v>
      </c>
      <c r="GC341">
        <v>0</v>
      </c>
      <c r="GD341" t="s">
        <v>1326</v>
      </c>
      <c r="GE341" t="s">
        <v>355</v>
      </c>
      <c r="GF341">
        <v>0</v>
      </c>
      <c r="GI341">
        <v>3</v>
      </c>
      <c r="GJ341">
        <v>0</v>
      </c>
      <c r="GK341">
        <v>0</v>
      </c>
      <c r="GM341" t="s">
        <v>7320</v>
      </c>
      <c r="GP341" t="s">
        <v>357</v>
      </c>
      <c r="GR341">
        <v>18</v>
      </c>
      <c r="HA341" t="s">
        <v>2797</v>
      </c>
      <c r="HC341" t="s">
        <v>313</v>
      </c>
      <c r="HD341" t="s">
        <v>313</v>
      </c>
      <c r="HF341">
        <v>0</v>
      </c>
      <c r="HG341">
        <v>11</v>
      </c>
      <c r="HH341">
        <v>7</v>
      </c>
      <c r="HI341" t="s">
        <v>275</v>
      </c>
      <c r="HL341">
        <v>4</v>
      </c>
      <c r="HM341" t="s">
        <v>7321</v>
      </c>
      <c r="HO341" t="s">
        <v>7322</v>
      </c>
      <c r="HP341" t="s">
        <v>7323</v>
      </c>
      <c r="HQ341" t="s">
        <v>7324</v>
      </c>
      <c r="HR341" t="s">
        <v>7325</v>
      </c>
      <c r="HT341" t="s">
        <v>7326</v>
      </c>
      <c r="HW341">
        <v>22</v>
      </c>
      <c r="HX341">
        <v>4133610</v>
      </c>
      <c r="HY341" t="s">
        <v>7321</v>
      </c>
      <c r="HZ341">
        <v>4133585</v>
      </c>
      <c r="IC341">
        <v>0</v>
      </c>
      <c r="ID341">
        <v>0</v>
      </c>
      <c r="IM341">
        <v>41</v>
      </c>
      <c r="IU341">
        <v>7</v>
      </c>
      <c r="IV341">
        <f>IF(AND(Table1[[#This Row],[R/P]]="P",Table1[[#This Row],[PaRes]]&lt;&gt;"SCRBL",Table1[[#This Row],[PaRes]]&lt;&gt;"RUN",Table1[[#This Row],[Penalty]]&lt;&gt;1),1,0)</f>
        <v>1</v>
      </c>
      <c r="IW341">
        <f>IF(AND(Table1[[#This Row],[Pass Play]]=1,Table1[[#This Row],[PaRes]]&lt;&gt;"SAC"),1,0)</f>
        <v>1</v>
      </c>
      <c r="IX341">
        <f>IF(Table1[[#This Row],[PaRes]]="COM",1,0)</f>
        <v>0</v>
      </c>
      <c r="IY341">
        <f>IF(Table1[[#This Row],[Pass Play]]=1,Table1[[#This Row],[Gn]],0)</f>
        <v>0</v>
      </c>
      <c r="IZ341">
        <f>IF(AND(Table1[[#This Row],[Pass Play]]=1,Table1[[#This Row],[EFF]]="Y"),1,0)</f>
        <v>0</v>
      </c>
      <c r="JA341">
        <f>IF(AND(Table1[[#This Row],[Pass Play]]=1,Table1[[#This Row],[EFF]]="Y"),Table1[[#This Row],[Gn]],0)</f>
        <v>0</v>
      </c>
      <c r="JB341">
        <f>IF(AND(Table1[[#This Row],[Pass Play]]=1,Table1[[#This Row],[Gn]]&gt;=15),1,0)</f>
        <v>0</v>
      </c>
      <c r="JC341">
        <f>IF(AND(Table1[[#This Row],[Pass Play]]=1,Table1[[#This Row],[Big Play Passes]]=1),Table1[[#This Row],[Gn]],0)</f>
        <v>0</v>
      </c>
      <c r="JD341">
        <f>IF(AND(OR(Table1[[#This Row],[R/P]]="R",Table1[[#This Row],[PaRes]]="SCRBL",Table1[[#This Row],[PaRes]]="RUN"),Table1[[#This Row],[Penalty]]&lt;&gt;1),1,0)</f>
        <v>0</v>
      </c>
      <c r="JE341">
        <f>IF(Table1[[#This Row],[Rush Attempts]]=1,Table1[[#This Row],[Gn]],0)</f>
        <v>0</v>
      </c>
      <c r="JF341">
        <f>IF(AND(Table1[[#This Row],[Rush Attempts]]=1,Table1[[#This Row],[EFF]]="Y"),1,0)</f>
        <v>0</v>
      </c>
      <c r="JG341">
        <f>IF(AND(Table1[[#This Row],[Rush Attempts]]=1,Table1[[#This Row],[EFF]]="Y"),Table1[[#This Row],[Gn]],0)</f>
        <v>0</v>
      </c>
      <c r="JH341">
        <f>IF(AND(Table1[[#This Row],[Rush Attempts]]=1,Table1[[#This Row],[Gn]]&gt;=10),1,0)</f>
        <v>0</v>
      </c>
      <c r="JI341">
        <f>IF(AND(Table1[[#This Row],[Rush Attempts]]=1,Table1[[#This Row],[Big Play Run]]=1),Table1[[#This Row],[Gn]],0)</f>
        <v>0</v>
      </c>
      <c r="JJ341">
        <f>IF(Table1[[#This Row],[PaRes]]="SAC",1,0)</f>
        <v>0</v>
      </c>
      <c r="JK341">
        <f>IF(Table1[[#This Row],[Sacks]]=1,Table1[[#This Row],[Gn]],0)</f>
        <v>0</v>
      </c>
      <c r="JL341">
        <f>IF(Table1[[#This Row],[PaRes]]="INT",1,0)</f>
        <v>0</v>
      </c>
      <c r="JM341">
        <f>IF(Table1[[#This Row],[pff_PENALTY]]&lt;&gt;"",1,0)</f>
        <v>0</v>
      </c>
      <c r="JN341">
        <f>Table1[[#This Row],[pff_PENYARDS]]</f>
        <v>0</v>
      </c>
      <c r="JO341">
        <f>IF(Table1[[#This Row],[S/End]]="TD",1,0)</f>
        <v>0</v>
      </c>
      <c r="JP341">
        <f>IF(OR(Table1[[#This Row],[S/End]]="FGGD"),1,0)</f>
        <v>0</v>
      </c>
      <c r="JQ341">
        <f>IF(OR(Table1[[#This Row],[S/End]]="FUM",Table1[[#This Row],[S/End]]="INT"),1,0)</f>
        <v>0</v>
      </c>
      <c r="JR341">
        <f>IF(AND(Table1[[#This Row],[Touchdown]]=1,Table1[[#This Row],[Pass Play]]=1),1,0)</f>
        <v>0</v>
      </c>
      <c r="JS341">
        <f t="shared" si="17"/>
        <v>0</v>
      </c>
      <c r="JT341">
        <f>IF(AND(OR(Table1[[#This Row],[Pass Play]]=1,Table1[[#This Row],[Rush Attempts]]=1),Table1[[#This Row],[Dn]]=3),1,0)</f>
        <v>0</v>
      </c>
      <c r="JU341">
        <f>IF(AND(Table1[[#This Row],[3rd down attempt]]=1,Table1[[#This Row],[EFF]]="Y"),1,0)</f>
        <v>0</v>
      </c>
      <c r="JV341">
        <f>IF(AND(Table1[[#This Row],[3rd down attempt]]=1,Table1[[#This Row],[Dist]]&gt;=7),1,0)</f>
        <v>0</v>
      </c>
      <c r="JW341">
        <f>IF(AND(OR(Table1[[#This Row],[Pass Play]]=1,Table1[[#This Row],[Rush Attempts]]=1),Table1[[#This Row],[Dn]]=4),1,0)</f>
        <v>0</v>
      </c>
      <c r="JX341">
        <f>IF(AND(Table1[[#This Row],[4th down attempt]]=1,Table1[[#This Row],[EFF]]="Y"),1,0)</f>
        <v>0</v>
      </c>
      <c r="JY341">
        <f>IF(AND(OR(Table1[[#This Row],[Pass Play]]=1,Table1[[#This Row],[Rush Attempts]]=1),Table1[[#This Row],[FPos]]&gt;=0,Table1[[#This Row],[FPos]]&lt;=20),1,0)</f>
        <v>0</v>
      </c>
      <c r="JZ341">
        <f>IF(AND(OR(Table1[[#This Row],[Pass Play]]=1,Table1[[#This Row],[Rush Attempts]]=1),Table1[[#This Row],[Dist]]&lt;=Table1[[#This Row],[Gn]]),1,0)</f>
        <v>0</v>
      </c>
      <c r="KA341">
        <f>IF(Table1[[#This Row],[S/End]]&lt;&gt;"",1,0)</f>
        <v>0</v>
      </c>
      <c r="KB341">
        <f>IF(Table1[[#This Row],[S/End]]="TD",1,0)</f>
        <v>0</v>
      </c>
      <c r="KC341">
        <f>IF(Table1[[#This Row],[S/End]]="FGGD",1,0)</f>
        <v>0</v>
      </c>
      <c r="KD341">
        <f>IF(AND(OR(Table1[[#This Row],[Pass Play]]=1,Table1[[#This Row],[Rush Attempts]]=1),Table1[[#This Row],[Gn]]&lt;0),1,0)</f>
        <v>0</v>
      </c>
      <c r="KE341" s="375">
        <f>IF(AND(Table1[[#This Row],[pff_DRVENDPSN]]=3,Table1[[#This Row],[pff_DRVENDEVENT]]="PUNT"),1,0)</f>
        <v>0</v>
      </c>
    </row>
    <row r="342" spans="1:291" hidden="1">
      <c r="A342">
        <v>19</v>
      </c>
      <c r="B342">
        <v>2106</v>
      </c>
      <c r="C342" t="s">
        <v>14480</v>
      </c>
      <c r="D342">
        <v>2</v>
      </c>
      <c r="E342">
        <v>2</v>
      </c>
      <c r="F342">
        <v>10</v>
      </c>
      <c r="H342">
        <v>22</v>
      </c>
      <c r="W342" t="s">
        <v>679</v>
      </c>
      <c r="AP342">
        <v>7</v>
      </c>
      <c r="BQ342">
        <f t="shared" si="15"/>
        <v>0</v>
      </c>
      <c r="BR342">
        <f t="shared" si="16"/>
        <v>0</v>
      </c>
      <c r="BT342" t="s">
        <v>6958</v>
      </c>
      <c r="BV342">
        <v>10</v>
      </c>
      <c r="BX342">
        <v>0</v>
      </c>
      <c r="BY342" t="s">
        <v>7328</v>
      </c>
      <c r="CD342" s="3">
        <v>0.5625</v>
      </c>
      <c r="CF342" t="s">
        <v>7329</v>
      </c>
      <c r="CJ342">
        <v>0</v>
      </c>
      <c r="CK342" t="s">
        <v>7330</v>
      </c>
      <c r="CL342" s="4">
        <v>38414</v>
      </c>
      <c r="CM342" t="s">
        <v>7331</v>
      </c>
      <c r="CN342" t="s">
        <v>7332</v>
      </c>
      <c r="CO342">
        <v>10</v>
      </c>
      <c r="CR342" t="s">
        <v>6958</v>
      </c>
      <c r="CU342" t="s">
        <v>7211</v>
      </c>
      <c r="CW342">
        <v>0</v>
      </c>
      <c r="CY342">
        <v>7</v>
      </c>
      <c r="CZ342" t="s">
        <v>2888</v>
      </c>
      <c r="DA342">
        <v>15</v>
      </c>
      <c r="DB342">
        <v>9</v>
      </c>
      <c r="DC342" t="s">
        <v>1243</v>
      </c>
      <c r="DD342">
        <v>-44</v>
      </c>
      <c r="DK342">
        <v>-5</v>
      </c>
      <c r="DL342" s="4">
        <v>44484</v>
      </c>
      <c r="DM342">
        <v>20369</v>
      </c>
      <c r="DN342">
        <v>2021</v>
      </c>
      <c r="DO342">
        <v>0</v>
      </c>
      <c r="DQ342">
        <v>80401</v>
      </c>
      <c r="DR342">
        <v>45</v>
      </c>
      <c r="DU342" t="s">
        <v>274</v>
      </c>
      <c r="DV342" t="s">
        <v>257</v>
      </c>
      <c r="DX342">
        <v>7</v>
      </c>
      <c r="DY342" t="s">
        <v>275</v>
      </c>
      <c r="EE342">
        <v>0</v>
      </c>
      <c r="EF342" t="s">
        <v>5611</v>
      </c>
      <c r="EH342">
        <v>0</v>
      </c>
      <c r="EJ342" t="s">
        <v>454</v>
      </c>
      <c r="EK342" t="s">
        <v>7333</v>
      </c>
      <c r="EL342" t="s">
        <v>7334</v>
      </c>
      <c r="EM342" t="s">
        <v>7335</v>
      </c>
      <c r="EN342" t="s">
        <v>7151</v>
      </c>
      <c r="EP342" t="s">
        <v>2449</v>
      </c>
      <c r="EQ342">
        <v>0</v>
      </c>
      <c r="ET342" t="s">
        <v>7336</v>
      </c>
      <c r="FE342">
        <v>0</v>
      </c>
      <c r="FF342">
        <v>2</v>
      </c>
      <c r="FL342">
        <v>0</v>
      </c>
      <c r="FN342">
        <v>0</v>
      </c>
      <c r="FQ342">
        <v>0</v>
      </c>
      <c r="FS342" t="s">
        <v>462</v>
      </c>
      <c r="FV342" t="s">
        <v>777</v>
      </c>
      <c r="FY342">
        <v>0</v>
      </c>
      <c r="GA342">
        <v>7.1</v>
      </c>
      <c r="GB342">
        <v>-3</v>
      </c>
      <c r="GC342">
        <v>0</v>
      </c>
      <c r="GD342" t="s">
        <v>7154</v>
      </c>
      <c r="GE342" t="s">
        <v>355</v>
      </c>
      <c r="GF342">
        <v>0</v>
      </c>
      <c r="GG342" t="s">
        <v>895</v>
      </c>
      <c r="GJ342">
        <v>0</v>
      </c>
      <c r="GK342">
        <v>0</v>
      </c>
      <c r="GM342" t="s">
        <v>7337</v>
      </c>
      <c r="HA342" t="s">
        <v>7338</v>
      </c>
      <c r="HE342" t="s">
        <v>2106</v>
      </c>
      <c r="HF342">
        <v>1</v>
      </c>
      <c r="HG342">
        <v>12</v>
      </c>
      <c r="HH342">
        <v>7</v>
      </c>
      <c r="HI342" t="s">
        <v>275</v>
      </c>
      <c r="HU342" t="s">
        <v>7339</v>
      </c>
      <c r="HV342">
        <v>-5</v>
      </c>
      <c r="HW342">
        <v>27</v>
      </c>
      <c r="HX342">
        <v>4133627</v>
      </c>
      <c r="HZ342">
        <v>4133610</v>
      </c>
      <c r="IC342">
        <v>0</v>
      </c>
      <c r="ID342">
        <v>0</v>
      </c>
      <c r="IM342">
        <v>42</v>
      </c>
      <c r="IU342">
        <v>7</v>
      </c>
      <c r="IV342">
        <f>IF(AND(Table1[[#This Row],[R/P]]="P",Table1[[#This Row],[PaRes]]&lt;&gt;"SCRBL",Table1[[#This Row],[PaRes]]&lt;&gt;"RUN",Table1[[#This Row],[Penalty]]&lt;&gt;1),1,0)</f>
        <v>0</v>
      </c>
      <c r="IW342">
        <f>IF(AND(Table1[[#This Row],[Pass Play]]=1,Table1[[#This Row],[PaRes]]&lt;&gt;"SAC"),1,0)</f>
        <v>0</v>
      </c>
      <c r="IX342">
        <f>IF(Table1[[#This Row],[PaRes]]="COM",1,0)</f>
        <v>0</v>
      </c>
      <c r="IY342">
        <f>IF(Table1[[#This Row],[Pass Play]]=1,Table1[[#This Row],[Gn]],0)</f>
        <v>0</v>
      </c>
      <c r="IZ342">
        <f>IF(AND(Table1[[#This Row],[Pass Play]]=1,Table1[[#This Row],[EFF]]="Y"),1,0)</f>
        <v>0</v>
      </c>
      <c r="JA342">
        <f>IF(AND(Table1[[#This Row],[Pass Play]]=1,Table1[[#This Row],[EFF]]="Y"),Table1[[#This Row],[Gn]],0)</f>
        <v>0</v>
      </c>
      <c r="JB342">
        <f>IF(AND(Table1[[#This Row],[Pass Play]]=1,Table1[[#This Row],[Gn]]&gt;=15),1,0)</f>
        <v>0</v>
      </c>
      <c r="JC342">
        <f>IF(AND(Table1[[#This Row],[Pass Play]]=1,Table1[[#This Row],[Big Play Passes]]=1),Table1[[#This Row],[Gn]],0)</f>
        <v>0</v>
      </c>
      <c r="JD342">
        <f>IF(AND(OR(Table1[[#This Row],[R/P]]="R",Table1[[#This Row],[PaRes]]="SCRBL",Table1[[#This Row],[PaRes]]="RUN"),Table1[[#This Row],[Penalty]]&lt;&gt;1),1,0)</f>
        <v>0</v>
      </c>
      <c r="JE342">
        <f>IF(Table1[[#This Row],[Rush Attempts]]=1,Table1[[#This Row],[Gn]],0)</f>
        <v>0</v>
      </c>
      <c r="JF342">
        <f>IF(AND(Table1[[#This Row],[Rush Attempts]]=1,Table1[[#This Row],[EFF]]="Y"),1,0)</f>
        <v>0</v>
      </c>
      <c r="JG342">
        <f>IF(AND(Table1[[#This Row],[Rush Attempts]]=1,Table1[[#This Row],[EFF]]="Y"),Table1[[#This Row],[Gn]],0)</f>
        <v>0</v>
      </c>
      <c r="JH342">
        <f>IF(AND(Table1[[#This Row],[Rush Attempts]]=1,Table1[[#This Row],[Gn]]&gt;=10),1,0)</f>
        <v>0</v>
      </c>
      <c r="JI342">
        <f>IF(AND(Table1[[#This Row],[Rush Attempts]]=1,Table1[[#This Row],[Big Play Run]]=1),Table1[[#This Row],[Gn]],0)</f>
        <v>0</v>
      </c>
      <c r="JJ342">
        <f>IF(Table1[[#This Row],[PaRes]]="SAC",1,0)</f>
        <v>0</v>
      </c>
      <c r="JK342">
        <f>IF(Table1[[#This Row],[Sacks]]=1,Table1[[#This Row],[Gn]],0)</f>
        <v>0</v>
      </c>
      <c r="JL342">
        <f>IF(Table1[[#This Row],[PaRes]]="INT",1,0)</f>
        <v>0</v>
      </c>
      <c r="JM342">
        <f>IF(Table1[[#This Row],[pff_PENALTY]]&lt;&gt;"",1,0)</f>
        <v>1</v>
      </c>
      <c r="JN342">
        <f>Table1[[#This Row],[pff_PENYARDS]]</f>
        <v>-5</v>
      </c>
      <c r="JO342">
        <f>IF(Table1[[#This Row],[S/End]]="TD",1,0)</f>
        <v>0</v>
      </c>
      <c r="JP342">
        <f>IF(OR(Table1[[#This Row],[S/End]]="FGGD"),1,0)</f>
        <v>0</v>
      </c>
      <c r="JQ342">
        <f>IF(OR(Table1[[#This Row],[S/End]]="FUM",Table1[[#This Row],[S/End]]="INT"),1,0)</f>
        <v>0</v>
      </c>
      <c r="JR342">
        <f>IF(AND(Table1[[#This Row],[Touchdown]]=1,Table1[[#This Row],[Pass Play]]=1),1,0)</f>
        <v>0</v>
      </c>
      <c r="JS342">
        <f t="shared" si="17"/>
        <v>0</v>
      </c>
      <c r="JT342">
        <f>IF(AND(OR(Table1[[#This Row],[Pass Play]]=1,Table1[[#This Row],[Rush Attempts]]=1),Table1[[#This Row],[Dn]]=3),1,0)</f>
        <v>0</v>
      </c>
      <c r="JU342">
        <f>IF(AND(Table1[[#This Row],[3rd down attempt]]=1,Table1[[#This Row],[EFF]]="Y"),1,0)</f>
        <v>0</v>
      </c>
      <c r="JV342">
        <f>IF(AND(Table1[[#This Row],[3rd down attempt]]=1,Table1[[#This Row],[Dist]]&gt;=7),1,0)</f>
        <v>0</v>
      </c>
      <c r="JW342">
        <f>IF(AND(OR(Table1[[#This Row],[Pass Play]]=1,Table1[[#This Row],[Rush Attempts]]=1),Table1[[#This Row],[Dn]]=4),1,0)</f>
        <v>0</v>
      </c>
      <c r="JX342">
        <f>IF(AND(Table1[[#This Row],[4th down attempt]]=1,Table1[[#This Row],[EFF]]="Y"),1,0)</f>
        <v>0</v>
      </c>
      <c r="JY342">
        <f>IF(AND(OR(Table1[[#This Row],[Pass Play]]=1,Table1[[#This Row],[Rush Attempts]]=1),Table1[[#This Row],[FPos]]&gt;=0,Table1[[#This Row],[FPos]]&lt;=20),1,0)</f>
        <v>0</v>
      </c>
      <c r="JZ342">
        <f>IF(AND(OR(Table1[[#This Row],[Pass Play]]=1,Table1[[#This Row],[Rush Attempts]]=1),Table1[[#This Row],[Dist]]&lt;=Table1[[#This Row],[Gn]]),1,0)</f>
        <v>0</v>
      </c>
      <c r="KA342">
        <f>IF(Table1[[#This Row],[S/End]]&lt;&gt;"",1,0)</f>
        <v>0</v>
      </c>
      <c r="KB342">
        <f>IF(Table1[[#This Row],[S/End]]="TD",1,0)</f>
        <v>0</v>
      </c>
      <c r="KC342">
        <f>IF(Table1[[#This Row],[S/End]]="FGGD",1,0)</f>
        <v>0</v>
      </c>
      <c r="KD342">
        <f>IF(AND(OR(Table1[[#This Row],[Pass Play]]=1,Table1[[#This Row],[Rush Attempts]]=1),Table1[[#This Row],[Gn]]&lt;0),1,0)</f>
        <v>0</v>
      </c>
      <c r="KE342" s="375">
        <f>IF(AND(Table1[[#This Row],[pff_DRVENDPSN]]=3,Table1[[#This Row],[pff_DRVENDEVENT]]="PUNT"),1,0)</f>
        <v>0</v>
      </c>
    </row>
    <row r="343" spans="1:291" hidden="1">
      <c r="A343">
        <v>20</v>
      </c>
      <c r="B343">
        <v>2106</v>
      </c>
      <c r="C343" t="s">
        <v>14480</v>
      </c>
      <c r="D343">
        <v>2</v>
      </c>
      <c r="E343">
        <v>2</v>
      </c>
      <c r="F343">
        <v>15</v>
      </c>
      <c r="G343">
        <v>0</v>
      </c>
      <c r="H343">
        <v>27</v>
      </c>
      <c r="J343" t="s">
        <v>298</v>
      </c>
      <c r="K343">
        <v>11</v>
      </c>
      <c r="L343">
        <v>11</v>
      </c>
      <c r="M343" t="s">
        <v>4843</v>
      </c>
      <c r="N343" t="s">
        <v>1037</v>
      </c>
      <c r="P343" t="s">
        <v>274</v>
      </c>
      <c r="Q343" t="s">
        <v>509</v>
      </c>
      <c r="W343" t="s">
        <v>253</v>
      </c>
      <c r="X343" t="s">
        <v>7341</v>
      </c>
      <c r="Y343" t="s">
        <v>2761</v>
      </c>
      <c r="Z343" t="s">
        <v>7342</v>
      </c>
      <c r="AB343" t="s">
        <v>5604</v>
      </c>
      <c r="AC343">
        <v>5</v>
      </c>
      <c r="AK343" t="s">
        <v>756</v>
      </c>
      <c r="AP343">
        <v>7</v>
      </c>
      <c r="BJ343" t="s">
        <v>274</v>
      </c>
      <c r="BQ343">
        <f t="shared" si="15"/>
        <v>1</v>
      </c>
      <c r="BR343">
        <f t="shared" si="16"/>
        <v>0</v>
      </c>
      <c r="BT343" t="s">
        <v>6958</v>
      </c>
      <c r="BV343">
        <v>10</v>
      </c>
      <c r="BX343">
        <v>1</v>
      </c>
      <c r="BY343" t="s">
        <v>7343</v>
      </c>
      <c r="CA343">
        <v>0</v>
      </c>
      <c r="CD343" s="3">
        <v>0.5625</v>
      </c>
      <c r="CE343" t="s">
        <v>274</v>
      </c>
      <c r="CF343" t="s">
        <v>7344</v>
      </c>
      <c r="CG343">
        <v>6</v>
      </c>
      <c r="CI343" t="s">
        <v>331</v>
      </c>
      <c r="CJ343">
        <v>0</v>
      </c>
      <c r="CK343" t="s">
        <v>7345</v>
      </c>
      <c r="CL343" s="4">
        <v>38414</v>
      </c>
      <c r="CM343" t="s">
        <v>7346</v>
      </c>
      <c r="CN343" t="s">
        <v>7347</v>
      </c>
      <c r="CO343">
        <v>10</v>
      </c>
      <c r="CP343" t="s">
        <v>7348</v>
      </c>
      <c r="CQ343" t="s">
        <v>282</v>
      </c>
      <c r="CR343" t="s">
        <v>6958</v>
      </c>
      <c r="CU343" t="s">
        <v>7349</v>
      </c>
      <c r="CW343">
        <v>0</v>
      </c>
      <c r="CY343">
        <v>8</v>
      </c>
      <c r="CZ343" t="s">
        <v>2888</v>
      </c>
      <c r="DA343">
        <v>15</v>
      </c>
      <c r="DB343">
        <v>9</v>
      </c>
      <c r="DC343" t="s">
        <v>1243</v>
      </c>
      <c r="DD343">
        <v>-44</v>
      </c>
      <c r="DK343">
        <v>0</v>
      </c>
      <c r="DL343" s="4">
        <v>44484</v>
      </c>
      <c r="DM343">
        <v>20369</v>
      </c>
      <c r="DN343">
        <v>2021</v>
      </c>
      <c r="DO343">
        <v>0</v>
      </c>
      <c r="DQ343">
        <v>80401</v>
      </c>
      <c r="DR343">
        <v>46</v>
      </c>
      <c r="DU343" t="s">
        <v>274</v>
      </c>
      <c r="DV343" t="s">
        <v>257</v>
      </c>
      <c r="DX343">
        <v>7</v>
      </c>
      <c r="DY343" t="s">
        <v>275</v>
      </c>
      <c r="EB343" t="s">
        <v>2930</v>
      </c>
      <c r="EE343">
        <v>0</v>
      </c>
      <c r="EF343" t="s">
        <v>7350</v>
      </c>
      <c r="EG343" t="s">
        <v>422</v>
      </c>
      <c r="EH343">
        <v>0</v>
      </c>
      <c r="EI343" t="s">
        <v>2341</v>
      </c>
      <c r="EJ343" t="s">
        <v>340</v>
      </c>
      <c r="EK343" t="s">
        <v>341</v>
      </c>
      <c r="EL343" t="s">
        <v>7351</v>
      </c>
      <c r="EM343" t="s">
        <v>7352</v>
      </c>
      <c r="EN343" t="s">
        <v>345</v>
      </c>
      <c r="EO343" t="s">
        <v>269</v>
      </c>
      <c r="EP343" t="s">
        <v>345</v>
      </c>
      <c r="EQ343">
        <v>0</v>
      </c>
      <c r="ER343" t="s">
        <v>3697</v>
      </c>
      <c r="ET343" t="s">
        <v>349</v>
      </c>
      <c r="EU343">
        <v>0</v>
      </c>
      <c r="EV343" t="s">
        <v>348</v>
      </c>
      <c r="EW343" t="s">
        <v>349</v>
      </c>
      <c r="EX343" t="s">
        <v>2977</v>
      </c>
      <c r="EY343" t="s">
        <v>351</v>
      </c>
      <c r="FB343" t="s">
        <v>999</v>
      </c>
      <c r="FC343" t="s">
        <v>7353</v>
      </c>
      <c r="FE343">
        <v>1</v>
      </c>
      <c r="FF343">
        <v>5</v>
      </c>
      <c r="FL343">
        <v>0</v>
      </c>
      <c r="FN343">
        <v>0</v>
      </c>
      <c r="FQ343">
        <v>0</v>
      </c>
      <c r="FS343" t="s">
        <v>462</v>
      </c>
      <c r="FV343" t="s">
        <v>777</v>
      </c>
      <c r="FW343" t="s">
        <v>290</v>
      </c>
      <c r="FY343">
        <v>0</v>
      </c>
      <c r="GA343">
        <v>7.1</v>
      </c>
      <c r="GB343">
        <v>-3</v>
      </c>
      <c r="GC343">
        <v>1</v>
      </c>
      <c r="GE343" t="s">
        <v>355</v>
      </c>
      <c r="GF343">
        <v>0</v>
      </c>
      <c r="GI343">
        <v>1.4</v>
      </c>
      <c r="GJ343">
        <v>0</v>
      </c>
      <c r="GK343">
        <v>0</v>
      </c>
      <c r="GM343" t="s">
        <v>7354</v>
      </c>
      <c r="GP343">
        <v>4</v>
      </c>
      <c r="GR343">
        <v>33</v>
      </c>
      <c r="HA343" t="s">
        <v>7355</v>
      </c>
      <c r="HC343" t="s">
        <v>294</v>
      </c>
      <c r="HD343" t="s">
        <v>294</v>
      </c>
      <c r="HE343" t="s">
        <v>600</v>
      </c>
      <c r="HF343">
        <v>0</v>
      </c>
      <c r="HG343">
        <v>11</v>
      </c>
      <c r="HH343">
        <v>7</v>
      </c>
      <c r="HI343" t="s">
        <v>275</v>
      </c>
      <c r="HK343" t="s">
        <v>492</v>
      </c>
      <c r="HL343" t="s">
        <v>1256</v>
      </c>
      <c r="HM343" t="s">
        <v>7042</v>
      </c>
      <c r="HO343" t="s">
        <v>7356</v>
      </c>
      <c r="HP343" t="s">
        <v>7357</v>
      </c>
      <c r="HQ343" t="s">
        <v>3476</v>
      </c>
      <c r="HR343" t="s">
        <v>7358</v>
      </c>
      <c r="HT343" t="s">
        <v>7359</v>
      </c>
      <c r="HW343">
        <v>27</v>
      </c>
      <c r="HX343">
        <v>4133647</v>
      </c>
      <c r="HZ343">
        <v>4133627</v>
      </c>
      <c r="IC343">
        <v>-0.5</v>
      </c>
      <c r="ID343">
        <v>1</v>
      </c>
      <c r="IM343">
        <v>43</v>
      </c>
      <c r="IU343">
        <v>7</v>
      </c>
      <c r="IV343">
        <f>IF(AND(Table1[[#This Row],[R/P]]="P",Table1[[#This Row],[PaRes]]&lt;&gt;"SCRBL",Table1[[#This Row],[PaRes]]&lt;&gt;"RUN",Table1[[#This Row],[Penalty]]&lt;&gt;1),1,0)</f>
        <v>1</v>
      </c>
      <c r="IW343">
        <f>IF(AND(Table1[[#This Row],[Pass Play]]=1,Table1[[#This Row],[PaRes]]&lt;&gt;"SAC"),1,0)</f>
        <v>1</v>
      </c>
      <c r="IX343">
        <f>IF(Table1[[#This Row],[PaRes]]="COM",1,0)</f>
        <v>0</v>
      </c>
      <c r="IY343">
        <f>IF(Table1[[#This Row],[Pass Play]]=1,Table1[[#This Row],[Gn]],0)</f>
        <v>0</v>
      </c>
      <c r="IZ343">
        <f>IF(AND(Table1[[#This Row],[Pass Play]]=1,Table1[[#This Row],[EFF]]="Y"),1,0)</f>
        <v>0</v>
      </c>
      <c r="JA343">
        <f>IF(AND(Table1[[#This Row],[Pass Play]]=1,Table1[[#This Row],[EFF]]="Y"),Table1[[#This Row],[Gn]],0)</f>
        <v>0</v>
      </c>
      <c r="JB343">
        <f>IF(AND(Table1[[#This Row],[Pass Play]]=1,Table1[[#This Row],[Gn]]&gt;=15),1,0)</f>
        <v>0</v>
      </c>
      <c r="JC343">
        <f>IF(AND(Table1[[#This Row],[Pass Play]]=1,Table1[[#This Row],[Big Play Passes]]=1),Table1[[#This Row],[Gn]],0)</f>
        <v>0</v>
      </c>
      <c r="JD343">
        <f>IF(AND(OR(Table1[[#This Row],[R/P]]="R",Table1[[#This Row],[PaRes]]="SCRBL",Table1[[#This Row],[PaRes]]="RUN"),Table1[[#This Row],[Penalty]]&lt;&gt;1),1,0)</f>
        <v>0</v>
      </c>
      <c r="JE343">
        <f>IF(Table1[[#This Row],[Rush Attempts]]=1,Table1[[#This Row],[Gn]],0)</f>
        <v>0</v>
      </c>
      <c r="JF343">
        <f>IF(AND(Table1[[#This Row],[Rush Attempts]]=1,Table1[[#This Row],[EFF]]="Y"),1,0)</f>
        <v>0</v>
      </c>
      <c r="JG343">
        <f>IF(AND(Table1[[#This Row],[Rush Attempts]]=1,Table1[[#This Row],[EFF]]="Y"),Table1[[#This Row],[Gn]],0)</f>
        <v>0</v>
      </c>
      <c r="JH343">
        <f>IF(AND(Table1[[#This Row],[Rush Attempts]]=1,Table1[[#This Row],[Gn]]&gt;=10),1,0)</f>
        <v>0</v>
      </c>
      <c r="JI343">
        <f>IF(AND(Table1[[#This Row],[Rush Attempts]]=1,Table1[[#This Row],[Big Play Run]]=1),Table1[[#This Row],[Gn]],0)</f>
        <v>0</v>
      </c>
      <c r="JJ343">
        <f>IF(Table1[[#This Row],[PaRes]]="SAC",1,0)</f>
        <v>0</v>
      </c>
      <c r="JK343">
        <f>IF(Table1[[#This Row],[Sacks]]=1,Table1[[#This Row],[Gn]],0)</f>
        <v>0</v>
      </c>
      <c r="JL343">
        <f>IF(Table1[[#This Row],[PaRes]]="INT",1,0)</f>
        <v>0</v>
      </c>
      <c r="JM343">
        <f>IF(Table1[[#This Row],[pff_PENALTY]]&lt;&gt;"",1,0)</f>
        <v>0</v>
      </c>
      <c r="JN343">
        <f>Table1[[#This Row],[pff_PENYARDS]]</f>
        <v>0</v>
      </c>
      <c r="JO343">
        <f>IF(Table1[[#This Row],[S/End]]="TD",1,0)</f>
        <v>0</v>
      </c>
      <c r="JP343">
        <f>IF(OR(Table1[[#This Row],[S/End]]="FGGD"),1,0)</f>
        <v>0</v>
      </c>
      <c r="JQ343">
        <f>IF(OR(Table1[[#This Row],[S/End]]="FUM",Table1[[#This Row],[S/End]]="INT"),1,0)</f>
        <v>0</v>
      </c>
      <c r="JR343">
        <f>IF(AND(Table1[[#This Row],[Touchdown]]=1,Table1[[#This Row],[Pass Play]]=1),1,0)</f>
        <v>0</v>
      </c>
      <c r="JS343">
        <f t="shared" si="17"/>
        <v>0</v>
      </c>
      <c r="JT343">
        <f>IF(AND(OR(Table1[[#This Row],[Pass Play]]=1,Table1[[#This Row],[Rush Attempts]]=1),Table1[[#This Row],[Dn]]=3),1,0)</f>
        <v>0</v>
      </c>
      <c r="JU343">
        <f>IF(AND(Table1[[#This Row],[3rd down attempt]]=1,Table1[[#This Row],[EFF]]="Y"),1,0)</f>
        <v>0</v>
      </c>
      <c r="JV343">
        <f>IF(AND(Table1[[#This Row],[3rd down attempt]]=1,Table1[[#This Row],[Dist]]&gt;=7),1,0)</f>
        <v>0</v>
      </c>
      <c r="JW343">
        <f>IF(AND(OR(Table1[[#This Row],[Pass Play]]=1,Table1[[#This Row],[Rush Attempts]]=1),Table1[[#This Row],[Dn]]=4),1,0)</f>
        <v>0</v>
      </c>
      <c r="JX343">
        <f>IF(AND(Table1[[#This Row],[4th down attempt]]=1,Table1[[#This Row],[EFF]]="Y"),1,0)</f>
        <v>0</v>
      </c>
      <c r="JY343">
        <f>IF(AND(OR(Table1[[#This Row],[Pass Play]]=1,Table1[[#This Row],[Rush Attempts]]=1),Table1[[#This Row],[FPos]]&gt;=0,Table1[[#This Row],[FPos]]&lt;=20),1,0)</f>
        <v>0</v>
      </c>
      <c r="JZ343">
        <f>IF(AND(OR(Table1[[#This Row],[Pass Play]]=1,Table1[[#This Row],[Rush Attempts]]=1),Table1[[#This Row],[Dist]]&lt;=Table1[[#This Row],[Gn]]),1,0)</f>
        <v>0</v>
      </c>
      <c r="KA343">
        <f>IF(Table1[[#This Row],[S/End]]&lt;&gt;"",1,0)</f>
        <v>0</v>
      </c>
      <c r="KB343">
        <f>IF(Table1[[#This Row],[S/End]]="TD",1,0)</f>
        <v>0</v>
      </c>
      <c r="KC343">
        <f>IF(Table1[[#This Row],[S/End]]="FGGD",1,0)</f>
        <v>0</v>
      </c>
      <c r="KD343">
        <f>IF(AND(OR(Table1[[#This Row],[Pass Play]]=1,Table1[[#This Row],[Rush Attempts]]=1),Table1[[#This Row],[Gn]]&lt;0),1,0)</f>
        <v>0</v>
      </c>
      <c r="KE343" s="375">
        <f>IF(AND(Table1[[#This Row],[pff_DRVENDPSN]]=3,Table1[[#This Row],[pff_DRVENDEVENT]]="PUNT"),1,0)</f>
        <v>0</v>
      </c>
    </row>
    <row r="344" spans="1:291" hidden="1">
      <c r="A344">
        <v>21</v>
      </c>
      <c r="B344">
        <v>2106</v>
      </c>
      <c r="C344" t="s">
        <v>14480</v>
      </c>
      <c r="W344" t="s">
        <v>679</v>
      </c>
      <c r="BQ344">
        <f t="shared" si="15"/>
        <v>0</v>
      </c>
      <c r="BR344">
        <f t="shared" si="16"/>
        <v>0</v>
      </c>
      <c r="IV344">
        <f>IF(AND(Table1[[#This Row],[R/P]]="P",Table1[[#This Row],[PaRes]]&lt;&gt;"SCRBL",Table1[[#This Row],[PaRes]]&lt;&gt;"RUN",Table1[[#This Row],[Penalty]]&lt;&gt;1),1,0)</f>
        <v>0</v>
      </c>
      <c r="IW344">
        <f>IF(AND(Table1[[#This Row],[Pass Play]]=1,Table1[[#This Row],[PaRes]]&lt;&gt;"SAC"),1,0)</f>
        <v>0</v>
      </c>
      <c r="IX344">
        <f>IF(Table1[[#This Row],[PaRes]]="COM",1,0)</f>
        <v>0</v>
      </c>
      <c r="IY344">
        <f>IF(Table1[[#This Row],[Pass Play]]=1,Table1[[#This Row],[Gn]],0)</f>
        <v>0</v>
      </c>
      <c r="IZ344">
        <f>IF(AND(Table1[[#This Row],[Pass Play]]=1,Table1[[#This Row],[EFF]]="Y"),1,0)</f>
        <v>0</v>
      </c>
      <c r="JA344">
        <f>IF(AND(Table1[[#This Row],[Pass Play]]=1,Table1[[#This Row],[EFF]]="Y"),Table1[[#This Row],[Gn]],0)</f>
        <v>0</v>
      </c>
      <c r="JB344">
        <f>IF(AND(Table1[[#This Row],[Pass Play]]=1,Table1[[#This Row],[Gn]]&gt;=15),1,0)</f>
        <v>0</v>
      </c>
      <c r="JC344">
        <f>IF(AND(Table1[[#This Row],[Pass Play]]=1,Table1[[#This Row],[Big Play Passes]]=1),Table1[[#This Row],[Gn]],0)</f>
        <v>0</v>
      </c>
      <c r="JD344">
        <f>IF(AND(OR(Table1[[#This Row],[R/P]]="R",Table1[[#This Row],[PaRes]]="SCRBL",Table1[[#This Row],[PaRes]]="RUN"),Table1[[#This Row],[Penalty]]&lt;&gt;1),1,0)</f>
        <v>0</v>
      </c>
      <c r="JE344">
        <f>IF(Table1[[#This Row],[Rush Attempts]]=1,Table1[[#This Row],[Gn]],0)</f>
        <v>0</v>
      </c>
      <c r="JF344">
        <f>IF(AND(Table1[[#This Row],[Rush Attempts]]=1,Table1[[#This Row],[EFF]]="Y"),1,0)</f>
        <v>0</v>
      </c>
      <c r="JG344">
        <f>IF(AND(Table1[[#This Row],[Rush Attempts]]=1,Table1[[#This Row],[EFF]]="Y"),Table1[[#This Row],[Gn]],0)</f>
        <v>0</v>
      </c>
      <c r="JH344">
        <f>IF(AND(Table1[[#This Row],[Rush Attempts]]=1,Table1[[#This Row],[Gn]]&gt;=10),1,0)</f>
        <v>0</v>
      </c>
      <c r="JI344">
        <f>IF(AND(Table1[[#This Row],[Rush Attempts]]=1,Table1[[#This Row],[Big Play Run]]=1),Table1[[#This Row],[Gn]],0)</f>
        <v>0</v>
      </c>
      <c r="JJ344">
        <f>IF(Table1[[#This Row],[PaRes]]="SAC",1,0)</f>
        <v>0</v>
      </c>
      <c r="JK344">
        <f>IF(Table1[[#This Row],[Sacks]]=1,Table1[[#This Row],[Gn]],0)</f>
        <v>0</v>
      </c>
      <c r="JL344">
        <f>IF(Table1[[#This Row],[PaRes]]="INT",1,0)</f>
        <v>0</v>
      </c>
      <c r="JM344">
        <f>IF(Table1[[#This Row],[pff_PENALTY]]&lt;&gt;"",1,0)</f>
        <v>0</v>
      </c>
      <c r="JN344">
        <f>Table1[[#This Row],[pff_PENYARDS]]</f>
        <v>0</v>
      </c>
      <c r="JO344">
        <f>IF(Table1[[#This Row],[S/End]]="TD",1,0)</f>
        <v>0</v>
      </c>
      <c r="JP344">
        <f>IF(OR(Table1[[#This Row],[S/End]]="FGGD"),1,0)</f>
        <v>0</v>
      </c>
      <c r="JQ344">
        <f>IF(OR(Table1[[#This Row],[S/End]]="FUM",Table1[[#This Row],[S/End]]="INT"),1,0)</f>
        <v>0</v>
      </c>
      <c r="JR344">
        <f>IF(AND(Table1[[#This Row],[Touchdown]]=1,Table1[[#This Row],[Pass Play]]=1),1,0)</f>
        <v>0</v>
      </c>
      <c r="JS344">
        <f t="shared" si="17"/>
        <v>0</v>
      </c>
      <c r="JT344">
        <f>IF(AND(OR(Table1[[#This Row],[Pass Play]]=1,Table1[[#This Row],[Rush Attempts]]=1),Table1[[#This Row],[Dn]]=3),1,0)</f>
        <v>0</v>
      </c>
      <c r="JU344">
        <f>IF(AND(Table1[[#This Row],[3rd down attempt]]=1,Table1[[#This Row],[EFF]]="Y"),1,0)</f>
        <v>0</v>
      </c>
      <c r="JV344">
        <f>IF(AND(Table1[[#This Row],[3rd down attempt]]=1,Table1[[#This Row],[Dist]]&gt;=7),1,0)</f>
        <v>0</v>
      </c>
      <c r="JW344">
        <f>IF(AND(OR(Table1[[#This Row],[Pass Play]]=1,Table1[[#This Row],[Rush Attempts]]=1),Table1[[#This Row],[Dn]]=4),1,0)</f>
        <v>0</v>
      </c>
      <c r="JX344">
        <f>IF(AND(Table1[[#This Row],[4th down attempt]]=1,Table1[[#This Row],[EFF]]="Y"),1,0)</f>
        <v>0</v>
      </c>
      <c r="JY344">
        <f>IF(AND(OR(Table1[[#This Row],[Pass Play]]=1,Table1[[#This Row],[Rush Attempts]]=1),Table1[[#This Row],[FPos]]&gt;=0,Table1[[#This Row],[FPos]]&lt;=20),1,0)</f>
        <v>0</v>
      </c>
      <c r="JZ344">
        <f>IF(AND(OR(Table1[[#This Row],[Pass Play]]=1,Table1[[#This Row],[Rush Attempts]]=1),Table1[[#This Row],[Dist]]&lt;=Table1[[#This Row],[Gn]]),1,0)</f>
        <v>0</v>
      </c>
      <c r="KA344">
        <f>IF(Table1[[#This Row],[S/End]]&lt;&gt;"",1,0)</f>
        <v>0</v>
      </c>
      <c r="KB344">
        <f>IF(Table1[[#This Row],[S/End]]="TD",1,0)</f>
        <v>0</v>
      </c>
      <c r="KC344">
        <f>IF(Table1[[#This Row],[S/End]]="FGGD",1,0)</f>
        <v>0</v>
      </c>
      <c r="KD344">
        <f>IF(AND(OR(Table1[[#This Row],[Pass Play]]=1,Table1[[#This Row],[Rush Attempts]]=1),Table1[[#This Row],[Gn]]&lt;0),1,0)</f>
        <v>0</v>
      </c>
      <c r="KE344" s="375">
        <f>IF(AND(Table1[[#This Row],[pff_DRVENDPSN]]=3,Table1[[#This Row],[pff_DRVENDEVENT]]="PUNT"),1,0)</f>
        <v>0</v>
      </c>
    </row>
    <row r="345" spans="1:291" hidden="1">
      <c r="A345">
        <v>22</v>
      </c>
      <c r="B345">
        <v>2106</v>
      </c>
      <c r="C345" t="s">
        <v>14480</v>
      </c>
      <c r="D345">
        <v>2</v>
      </c>
      <c r="E345">
        <v>3</v>
      </c>
      <c r="F345">
        <v>15</v>
      </c>
      <c r="G345">
        <v>12</v>
      </c>
      <c r="H345">
        <v>27</v>
      </c>
      <c r="J345" t="s">
        <v>298</v>
      </c>
      <c r="K345">
        <v>11</v>
      </c>
      <c r="L345">
        <v>11</v>
      </c>
      <c r="M345" t="s">
        <v>1429</v>
      </c>
      <c r="N345" t="s">
        <v>827</v>
      </c>
      <c r="P345" t="s">
        <v>1430</v>
      </c>
      <c r="W345" t="s">
        <v>257</v>
      </c>
      <c r="X345" t="s">
        <v>7362</v>
      </c>
      <c r="AE345" t="s">
        <v>411</v>
      </c>
      <c r="AF345" t="s">
        <v>412</v>
      </c>
      <c r="AG345" t="s">
        <v>7362</v>
      </c>
      <c r="AH345" t="s">
        <v>274</v>
      </c>
      <c r="AJ345">
        <v>22</v>
      </c>
      <c r="AL345" t="s">
        <v>7363</v>
      </c>
      <c r="AP345">
        <v>7</v>
      </c>
      <c r="BJ345" t="s">
        <v>274</v>
      </c>
      <c r="BQ345">
        <f t="shared" si="15"/>
        <v>0</v>
      </c>
      <c r="BR345">
        <f t="shared" si="16"/>
        <v>11</v>
      </c>
      <c r="BT345" t="s">
        <v>6958</v>
      </c>
      <c r="BV345">
        <v>10</v>
      </c>
      <c r="BX345">
        <v>0</v>
      </c>
      <c r="BY345" t="s">
        <v>7364</v>
      </c>
      <c r="CD345" s="3">
        <v>0.53611111111111109</v>
      </c>
      <c r="CF345" t="s">
        <v>7365</v>
      </c>
      <c r="CJ345">
        <v>0</v>
      </c>
      <c r="CK345" t="s">
        <v>7366</v>
      </c>
      <c r="CL345" s="4">
        <v>38414</v>
      </c>
      <c r="CM345" t="s">
        <v>7367</v>
      </c>
      <c r="CN345" t="s">
        <v>7368</v>
      </c>
      <c r="CO345">
        <v>10</v>
      </c>
      <c r="CP345" t="s">
        <v>7369</v>
      </c>
      <c r="CQ345" t="s">
        <v>418</v>
      </c>
      <c r="CR345" t="s">
        <v>6958</v>
      </c>
      <c r="CU345" t="s">
        <v>7370</v>
      </c>
      <c r="CW345">
        <v>0</v>
      </c>
      <c r="CY345">
        <v>9</v>
      </c>
      <c r="CZ345" t="s">
        <v>2888</v>
      </c>
      <c r="DA345">
        <v>15</v>
      </c>
      <c r="DB345">
        <v>9</v>
      </c>
      <c r="DC345" t="s">
        <v>1243</v>
      </c>
      <c r="DD345">
        <v>-44</v>
      </c>
      <c r="DF345" t="s">
        <v>7052</v>
      </c>
      <c r="DK345">
        <v>12</v>
      </c>
      <c r="DL345" s="4">
        <v>44484</v>
      </c>
      <c r="DM345">
        <v>20369</v>
      </c>
      <c r="DN345">
        <v>2021</v>
      </c>
      <c r="DO345">
        <v>0</v>
      </c>
      <c r="DQ345">
        <v>80401</v>
      </c>
      <c r="DR345">
        <v>48</v>
      </c>
      <c r="DU345" t="s">
        <v>274</v>
      </c>
      <c r="DV345" t="s">
        <v>257</v>
      </c>
      <c r="DX345">
        <v>7</v>
      </c>
      <c r="DY345" t="s">
        <v>275</v>
      </c>
      <c r="EE345">
        <v>0</v>
      </c>
      <c r="EF345" t="s">
        <v>7371</v>
      </c>
      <c r="EG345" t="s">
        <v>383</v>
      </c>
      <c r="EH345">
        <v>0</v>
      </c>
      <c r="EI345" t="s">
        <v>1441</v>
      </c>
      <c r="EJ345" t="s">
        <v>340</v>
      </c>
      <c r="EK345" t="s">
        <v>486</v>
      </c>
      <c r="EL345" t="s">
        <v>7372</v>
      </c>
      <c r="EM345" t="s">
        <v>7373</v>
      </c>
      <c r="EN345" t="s">
        <v>1914</v>
      </c>
      <c r="EO345" t="s">
        <v>418</v>
      </c>
      <c r="EP345" t="s">
        <v>490</v>
      </c>
      <c r="EQ345">
        <v>1</v>
      </c>
      <c r="ET345" t="s">
        <v>7374</v>
      </c>
      <c r="FE345">
        <v>0</v>
      </c>
      <c r="FF345">
        <v>7</v>
      </c>
      <c r="FG345" t="s">
        <v>429</v>
      </c>
      <c r="FI345" t="s">
        <v>429</v>
      </c>
      <c r="FL345">
        <v>0</v>
      </c>
      <c r="FN345">
        <v>0</v>
      </c>
      <c r="FQ345">
        <v>0</v>
      </c>
      <c r="FS345" t="s">
        <v>462</v>
      </c>
      <c r="FU345" t="s">
        <v>274</v>
      </c>
      <c r="FV345" t="s">
        <v>777</v>
      </c>
      <c r="FW345" t="s">
        <v>431</v>
      </c>
      <c r="FX345" t="s">
        <v>432</v>
      </c>
      <c r="FY345">
        <v>0</v>
      </c>
      <c r="GA345">
        <v>7.1</v>
      </c>
      <c r="GB345">
        <v>-3</v>
      </c>
      <c r="GC345">
        <v>0</v>
      </c>
      <c r="GD345" t="s">
        <v>1084</v>
      </c>
      <c r="GE345" t="s">
        <v>355</v>
      </c>
      <c r="GF345">
        <v>0</v>
      </c>
      <c r="GJ345">
        <v>0</v>
      </c>
      <c r="GK345">
        <v>0</v>
      </c>
      <c r="GM345" t="s">
        <v>7375</v>
      </c>
      <c r="GO345">
        <v>1</v>
      </c>
      <c r="HA345" t="s">
        <v>7376</v>
      </c>
      <c r="HB345" t="s">
        <v>7377</v>
      </c>
      <c r="HC345" t="s">
        <v>313</v>
      </c>
      <c r="HD345" t="s">
        <v>294</v>
      </c>
      <c r="HE345" t="s">
        <v>7378</v>
      </c>
      <c r="HF345">
        <v>0</v>
      </c>
      <c r="HG345">
        <v>11</v>
      </c>
      <c r="HH345">
        <v>7</v>
      </c>
      <c r="HI345" t="s">
        <v>275</v>
      </c>
      <c r="HL345">
        <v>4</v>
      </c>
      <c r="HW345">
        <v>15</v>
      </c>
      <c r="HX345">
        <v>4133680</v>
      </c>
      <c r="HY345" t="s">
        <v>492</v>
      </c>
      <c r="HZ345">
        <v>4133647</v>
      </c>
      <c r="IC345">
        <v>0</v>
      </c>
      <c r="ID345">
        <v>0</v>
      </c>
      <c r="IM345">
        <v>44</v>
      </c>
      <c r="IO345" t="s">
        <v>7321</v>
      </c>
      <c r="IQ345" t="s">
        <v>7321</v>
      </c>
      <c r="IR345" t="s">
        <v>7052</v>
      </c>
      <c r="IU345">
        <v>7</v>
      </c>
      <c r="IV345">
        <f>IF(AND(Table1[[#This Row],[R/P]]="P",Table1[[#This Row],[PaRes]]&lt;&gt;"SCRBL",Table1[[#This Row],[PaRes]]&lt;&gt;"RUN",Table1[[#This Row],[Penalty]]&lt;&gt;1),1,0)</f>
        <v>0</v>
      </c>
      <c r="IW345">
        <f>IF(AND(Table1[[#This Row],[Pass Play]]=1,Table1[[#This Row],[PaRes]]&lt;&gt;"SAC"),1,0)</f>
        <v>0</v>
      </c>
      <c r="IX345">
        <f>IF(Table1[[#This Row],[PaRes]]="COM",1,0)</f>
        <v>0</v>
      </c>
      <c r="IY345">
        <f>IF(Table1[[#This Row],[Pass Play]]=1,Table1[[#This Row],[Gn]],0)</f>
        <v>0</v>
      </c>
      <c r="IZ345">
        <f>IF(AND(Table1[[#This Row],[Pass Play]]=1,Table1[[#This Row],[EFF]]="Y"),1,0)</f>
        <v>0</v>
      </c>
      <c r="JA345">
        <f>IF(AND(Table1[[#This Row],[Pass Play]]=1,Table1[[#This Row],[EFF]]="Y"),Table1[[#This Row],[Gn]],0)</f>
        <v>0</v>
      </c>
      <c r="JB345">
        <f>IF(AND(Table1[[#This Row],[Pass Play]]=1,Table1[[#This Row],[Gn]]&gt;=15),1,0)</f>
        <v>0</v>
      </c>
      <c r="JC345">
        <f>IF(AND(Table1[[#This Row],[Pass Play]]=1,Table1[[#This Row],[Big Play Passes]]=1),Table1[[#This Row],[Gn]],0)</f>
        <v>0</v>
      </c>
      <c r="JD345">
        <f>IF(AND(OR(Table1[[#This Row],[R/P]]="R",Table1[[#This Row],[PaRes]]="SCRBL",Table1[[#This Row],[PaRes]]="RUN"),Table1[[#This Row],[Penalty]]&lt;&gt;1),1,0)</f>
        <v>1</v>
      </c>
      <c r="JE345">
        <f>IF(Table1[[#This Row],[Rush Attempts]]=1,Table1[[#This Row],[Gn]],0)</f>
        <v>12</v>
      </c>
      <c r="JF345">
        <f>IF(AND(Table1[[#This Row],[Rush Attempts]]=1,Table1[[#This Row],[EFF]]="Y"),1,0)</f>
        <v>0</v>
      </c>
      <c r="JG345">
        <f>IF(AND(Table1[[#This Row],[Rush Attempts]]=1,Table1[[#This Row],[EFF]]="Y"),Table1[[#This Row],[Gn]],0)</f>
        <v>0</v>
      </c>
      <c r="JH345">
        <f>IF(AND(Table1[[#This Row],[Rush Attempts]]=1,Table1[[#This Row],[Gn]]&gt;=10),1,0)</f>
        <v>1</v>
      </c>
      <c r="JI345">
        <f>IF(AND(Table1[[#This Row],[Rush Attempts]]=1,Table1[[#This Row],[Big Play Run]]=1),Table1[[#This Row],[Gn]],0)</f>
        <v>12</v>
      </c>
      <c r="JJ345">
        <f>IF(Table1[[#This Row],[PaRes]]="SAC",1,0)</f>
        <v>0</v>
      </c>
      <c r="JK345">
        <f>IF(Table1[[#This Row],[Sacks]]=1,Table1[[#This Row],[Gn]],0)</f>
        <v>0</v>
      </c>
      <c r="JL345">
        <f>IF(Table1[[#This Row],[PaRes]]="INT",1,0)</f>
        <v>0</v>
      </c>
      <c r="JM345">
        <f>IF(Table1[[#This Row],[pff_PENALTY]]&lt;&gt;"",1,0)</f>
        <v>0</v>
      </c>
      <c r="JN345">
        <f>Table1[[#This Row],[pff_PENYARDS]]</f>
        <v>0</v>
      </c>
      <c r="JO345">
        <f>IF(Table1[[#This Row],[S/End]]="TD",1,0)</f>
        <v>0</v>
      </c>
      <c r="JP345">
        <f>IF(OR(Table1[[#This Row],[S/End]]="FGGD"),1,0)</f>
        <v>0</v>
      </c>
      <c r="JQ345">
        <f>IF(OR(Table1[[#This Row],[S/End]]="FUM",Table1[[#This Row],[S/End]]="INT"),1,0)</f>
        <v>0</v>
      </c>
      <c r="JR345">
        <f>IF(AND(Table1[[#This Row],[Touchdown]]=1,Table1[[#This Row],[Pass Play]]=1),1,0)</f>
        <v>0</v>
      </c>
      <c r="JS345">
        <f t="shared" si="17"/>
        <v>0</v>
      </c>
      <c r="JT345">
        <f>IF(AND(OR(Table1[[#This Row],[Pass Play]]=1,Table1[[#This Row],[Rush Attempts]]=1),Table1[[#This Row],[Dn]]=3),1,0)</f>
        <v>1</v>
      </c>
      <c r="JU345">
        <f>IF(AND(Table1[[#This Row],[3rd down attempt]]=1,Table1[[#This Row],[EFF]]="Y"),1,0)</f>
        <v>0</v>
      </c>
      <c r="JV345">
        <f>IF(AND(Table1[[#This Row],[3rd down attempt]]=1,Table1[[#This Row],[Dist]]&gt;=7),1,0)</f>
        <v>1</v>
      </c>
      <c r="JW345">
        <f>IF(AND(OR(Table1[[#This Row],[Pass Play]]=1,Table1[[#This Row],[Rush Attempts]]=1),Table1[[#This Row],[Dn]]=4),1,0)</f>
        <v>0</v>
      </c>
      <c r="JX345">
        <f>IF(AND(Table1[[#This Row],[4th down attempt]]=1,Table1[[#This Row],[EFF]]="Y"),1,0)</f>
        <v>0</v>
      </c>
      <c r="JY345">
        <f>IF(AND(OR(Table1[[#This Row],[Pass Play]]=1,Table1[[#This Row],[Rush Attempts]]=1),Table1[[#This Row],[FPos]]&gt;=0,Table1[[#This Row],[FPos]]&lt;=20),1,0)</f>
        <v>0</v>
      </c>
      <c r="JZ345">
        <f>IF(AND(OR(Table1[[#This Row],[Pass Play]]=1,Table1[[#This Row],[Rush Attempts]]=1),Table1[[#This Row],[Dist]]&lt;=Table1[[#This Row],[Gn]]),1,0)</f>
        <v>0</v>
      </c>
      <c r="KA345">
        <f>IF(Table1[[#This Row],[S/End]]&lt;&gt;"",1,0)</f>
        <v>1</v>
      </c>
      <c r="KB345">
        <f>IF(Table1[[#This Row],[S/End]]="TD",1,0)</f>
        <v>0</v>
      </c>
      <c r="KC345">
        <f>IF(Table1[[#This Row],[S/End]]="FGGD",1,0)</f>
        <v>0</v>
      </c>
      <c r="KD345">
        <f>IF(AND(OR(Table1[[#This Row],[Pass Play]]=1,Table1[[#This Row],[Rush Attempts]]=1),Table1[[#This Row],[Gn]]&lt;0),1,0)</f>
        <v>0</v>
      </c>
      <c r="KE345" s="375">
        <f>IF(AND(Table1[[#This Row],[pff_DRVENDPSN]]=3,Table1[[#This Row],[pff_DRVENDEVENT]]="PUNT"),1,0)</f>
        <v>0</v>
      </c>
    </row>
    <row r="346" spans="1:291" hidden="1">
      <c r="A346">
        <v>23</v>
      </c>
      <c r="B346">
        <v>2106</v>
      </c>
      <c r="C346" t="s">
        <v>14480</v>
      </c>
      <c r="D346">
        <v>2</v>
      </c>
      <c r="E346">
        <v>1</v>
      </c>
      <c r="F346">
        <v>10</v>
      </c>
      <c r="H346">
        <v>-25</v>
      </c>
      <c r="I346" t="s">
        <v>253</v>
      </c>
      <c r="J346" t="s">
        <v>298</v>
      </c>
      <c r="K346">
        <v>11</v>
      </c>
      <c r="L346" t="s">
        <v>4436</v>
      </c>
      <c r="M346" t="s">
        <v>7380</v>
      </c>
      <c r="N346" t="s">
        <v>1095</v>
      </c>
      <c r="P346" t="s">
        <v>3415</v>
      </c>
      <c r="W346" t="s">
        <v>253</v>
      </c>
      <c r="X346" t="s">
        <v>7381</v>
      </c>
      <c r="Y346" t="s">
        <v>7382</v>
      </c>
      <c r="Z346" t="s">
        <v>7383</v>
      </c>
      <c r="AB346" t="s">
        <v>4505</v>
      </c>
      <c r="AC346" t="s">
        <v>806</v>
      </c>
      <c r="AJ346">
        <v>86</v>
      </c>
      <c r="AK346" t="s">
        <v>327</v>
      </c>
      <c r="AP346">
        <v>7</v>
      </c>
      <c r="AU346" t="s">
        <v>254</v>
      </c>
      <c r="BJ346" t="s">
        <v>261</v>
      </c>
      <c r="BQ346">
        <f t="shared" si="15"/>
        <v>1</v>
      </c>
      <c r="BR346">
        <f t="shared" si="16"/>
        <v>0</v>
      </c>
      <c r="BT346" t="s">
        <v>6958</v>
      </c>
      <c r="BV346">
        <v>17</v>
      </c>
      <c r="BX346">
        <v>0</v>
      </c>
      <c r="BY346" t="s">
        <v>7384</v>
      </c>
      <c r="CA346">
        <v>1</v>
      </c>
      <c r="CD346" s="3">
        <v>0.20972222222222223</v>
      </c>
      <c r="CE346" t="s">
        <v>274</v>
      </c>
      <c r="CF346" t="s">
        <v>7385</v>
      </c>
      <c r="CG346">
        <v>3</v>
      </c>
      <c r="CI346" t="s">
        <v>331</v>
      </c>
      <c r="CJ346">
        <v>0</v>
      </c>
      <c r="CK346" t="s">
        <v>7386</v>
      </c>
      <c r="CL346" s="4">
        <v>38414</v>
      </c>
      <c r="CM346" t="s">
        <v>7387</v>
      </c>
      <c r="CN346" t="s">
        <v>7388</v>
      </c>
      <c r="CO346">
        <v>17</v>
      </c>
      <c r="CP346" t="s">
        <v>268</v>
      </c>
      <c r="CQ346" t="s">
        <v>282</v>
      </c>
      <c r="CR346" t="s">
        <v>6958</v>
      </c>
      <c r="CU346" t="s">
        <v>762</v>
      </c>
      <c r="CW346">
        <v>0</v>
      </c>
      <c r="CY346">
        <v>1</v>
      </c>
      <c r="CZ346" t="s">
        <v>614</v>
      </c>
      <c r="DA346">
        <v>-15</v>
      </c>
      <c r="DB346">
        <v>4</v>
      </c>
      <c r="DC346" t="s">
        <v>1609</v>
      </c>
      <c r="DD346">
        <v>-25</v>
      </c>
      <c r="DF346" t="s">
        <v>7288</v>
      </c>
      <c r="DK346">
        <v>-5</v>
      </c>
      <c r="DL346" s="4">
        <v>44484</v>
      </c>
      <c r="DM346">
        <v>20369</v>
      </c>
      <c r="DN346">
        <v>2021</v>
      </c>
      <c r="DO346">
        <v>0</v>
      </c>
      <c r="DQ346">
        <v>80401</v>
      </c>
      <c r="DR346">
        <v>66</v>
      </c>
      <c r="DU346" t="s">
        <v>294</v>
      </c>
      <c r="DV346" t="s">
        <v>294</v>
      </c>
      <c r="DX346">
        <v>7</v>
      </c>
      <c r="DY346" t="s">
        <v>275</v>
      </c>
      <c r="EE346">
        <v>0</v>
      </c>
      <c r="EF346" t="s">
        <v>7389</v>
      </c>
      <c r="EG346" t="s">
        <v>422</v>
      </c>
      <c r="EH346">
        <v>0</v>
      </c>
      <c r="EJ346" t="s">
        <v>340</v>
      </c>
      <c r="EK346" t="s">
        <v>7390</v>
      </c>
      <c r="EL346" t="s">
        <v>7391</v>
      </c>
      <c r="EM346" t="s">
        <v>7392</v>
      </c>
      <c r="EN346" t="s">
        <v>268</v>
      </c>
      <c r="EO346" t="s">
        <v>269</v>
      </c>
      <c r="EP346" t="s">
        <v>1109</v>
      </c>
      <c r="EQ346">
        <v>0</v>
      </c>
      <c r="ER346" t="s">
        <v>491</v>
      </c>
      <c r="ET346" t="s">
        <v>7393</v>
      </c>
      <c r="EU346">
        <v>14</v>
      </c>
      <c r="EV346" t="s">
        <v>348</v>
      </c>
      <c r="EW346" t="s">
        <v>349</v>
      </c>
      <c r="EX346" t="s">
        <v>771</v>
      </c>
      <c r="EY346" t="s">
        <v>921</v>
      </c>
      <c r="FB346" t="s">
        <v>2285</v>
      </c>
      <c r="FC346" t="s">
        <v>7394</v>
      </c>
      <c r="FD346" t="s">
        <v>253</v>
      </c>
      <c r="FE346">
        <v>1</v>
      </c>
      <c r="FF346">
        <v>10</v>
      </c>
      <c r="FJ346" t="s">
        <v>7395</v>
      </c>
      <c r="FL346">
        <v>0</v>
      </c>
      <c r="FN346">
        <v>0</v>
      </c>
      <c r="FQ346">
        <v>0</v>
      </c>
      <c r="FS346" t="s">
        <v>1177</v>
      </c>
      <c r="FV346" t="s">
        <v>1178</v>
      </c>
      <c r="FW346" t="s">
        <v>1721</v>
      </c>
      <c r="FY346">
        <v>1</v>
      </c>
      <c r="GA346">
        <v>7.17</v>
      </c>
      <c r="GB346">
        <v>-10</v>
      </c>
      <c r="GC346">
        <v>0</v>
      </c>
      <c r="GE346" t="s">
        <v>355</v>
      </c>
      <c r="GF346">
        <v>0</v>
      </c>
      <c r="GG346" t="s">
        <v>257</v>
      </c>
      <c r="GI346">
        <v>2.2999999999999998</v>
      </c>
      <c r="GJ346">
        <v>0</v>
      </c>
      <c r="GK346">
        <v>0</v>
      </c>
      <c r="GM346" t="s">
        <v>7396</v>
      </c>
      <c r="GN346">
        <v>4</v>
      </c>
      <c r="GO346">
        <v>4</v>
      </c>
      <c r="GP346">
        <v>4</v>
      </c>
      <c r="GR346">
        <v>32</v>
      </c>
      <c r="HA346" t="s">
        <v>7397</v>
      </c>
      <c r="HC346" t="s">
        <v>294</v>
      </c>
      <c r="HD346" t="s">
        <v>294</v>
      </c>
      <c r="HE346" t="s">
        <v>7288</v>
      </c>
      <c r="HF346">
        <v>1</v>
      </c>
      <c r="HG346">
        <v>11</v>
      </c>
      <c r="HH346">
        <v>7</v>
      </c>
      <c r="HI346" t="s">
        <v>275</v>
      </c>
      <c r="HK346" t="s">
        <v>387</v>
      </c>
      <c r="HL346">
        <v>3</v>
      </c>
      <c r="HM346" t="s">
        <v>7288</v>
      </c>
      <c r="HO346" t="s">
        <v>7398</v>
      </c>
      <c r="HP346" t="s">
        <v>7399</v>
      </c>
      <c r="HQ346" t="s">
        <v>7400</v>
      </c>
      <c r="HR346" t="s">
        <v>7401</v>
      </c>
      <c r="HT346" t="s">
        <v>7402</v>
      </c>
      <c r="HU346" t="s">
        <v>7403</v>
      </c>
      <c r="HV346">
        <v>-5</v>
      </c>
      <c r="HW346">
        <v>-20</v>
      </c>
      <c r="HX346">
        <v>4134205</v>
      </c>
      <c r="HY346" t="s">
        <v>7404</v>
      </c>
      <c r="HZ346">
        <v>4134176</v>
      </c>
      <c r="IC346">
        <v>0.5</v>
      </c>
      <c r="ID346">
        <v>1</v>
      </c>
      <c r="IM346">
        <v>62</v>
      </c>
      <c r="IQ346" t="s">
        <v>7288</v>
      </c>
      <c r="IR346" t="s">
        <v>7405</v>
      </c>
      <c r="IU346">
        <v>7</v>
      </c>
      <c r="IV346">
        <f>IF(AND(Table1[[#This Row],[R/P]]="P",Table1[[#This Row],[PaRes]]&lt;&gt;"SCRBL",Table1[[#This Row],[PaRes]]&lt;&gt;"RUN",Table1[[#This Row],[Penalty]]&lt;&gt;1),1,0)</f>
        <v>0</v>
      </c>
      <c r="IW346">
        <f>IF(AND(Table1[[#This Row],[Pass Play]]=1,Table1[[#This Row],[PaRes]]&lt;&gt;"SAC"),1,0)</f>
        <v>0</v>
      </c>
      <c r="IX346">
        <f>IF(Table1[[#This Row],[PaRes]]="COM",1,0)</f>
        <v>1</v>
      </c>
      <c r="IY346">
        <f>IF(Table1[[#This Row],[Pass Play]]=1,Table1[[#This Row],[Gn]],0)</f>
        <v>0</v>
      </c>
      <c r="IZ346">
        <f>IF(AND(Table1[[#This Row],[Pass Play]]=1,Table1[[#This Row],[EFF]]="Y"),1,0)</f>
        <v>0</v>
      </c>
      <c r="JA346">
        <f>IF(AND(Table1[[#This Row],[Pass Play]]=1,Table1[[#This Row],[EFF]]="Y"),Table1[[#This Row],[Gn]],0)</f>
        <v>0</v>
      </c>
      <c r="JB346">
        <f>IF(AND(Table1[[#This Row],[Pass Play]]=1,Table1[[#This Row],[Gn]]&gt;=15),1,0)</f>
        <v>0</v>
      </c>
      <c r="JC346">
        <f>IF(AND(Table1[[#This Row],[Pass Play]]=1,Table1[[#This Row],[Big Play Passes]]=1),Table1[[#This Row],[Gn]],0)</f>
        <v>0</v>
      </c>
      <c r="JD346">
        <f>IF(AND(OR(Table1[[#This Row],[R/P]]="R",Table1[[#This Row],[PaRes]]="SCRBL",Table1[[#This Row],[PaRes]]="RUN"),Table1[[#This Row],[Penalty]]&lt;&gt;1),1,0)</f>
        <v>0</v>
      </c>
      <c r="JE346">
        <f>IF(Table1[[#This Row],[Rush Attempts]]=1,Table1[[#This Row],[Gn]],0)</f>
        <v>0</v>
      </c>
      <c r="JF346">
        <f>IF(AND(Table1[[#This Row],[Rush Attempts]]=1,Table1[[#This Row],[EFF]]="Y"),1,0)</f>
        <v>0</v>
      </c>
      <c r="JG346">
        <f>IF(AND(Table1[[#This Row],[Rush Attempts]]=1,Table1[[#This Row],[EFF]]="Y"),Table1[[#This Row],[Gn]],0)</f>
        <v>0</v>
      </c>
      <c r="JH346">
        <f>IF(AND(Table1[[#This Row],[Rush Attempts]]=1,Table1[[#This Row],[Gn]]&gt;=10),1,0)</f>
        <v>0</v>
      </c>
      <c r="JI346">
        <f>IF(AND(Table1[[#This Row],[Rush Attempts]]=1,Table1[[#This Row],[Big Play Run]]=1),Table1[[#This Row],[Gn]],0)</f>
        <v>0</v>
      </c>
      <c r="JJ346">
        <f>IF(Table1[[#This Row],[PaRes]]="SAC",1,0)</f>
        <v>0</v>
      </c>
      <c r="JK346">
        <f>IF(Table1[[#This Row],[Sacks]]=1,Table1[[#This Row],[Gn]],0)</f>
        <v>0</v>
      </c>
      <c r="JL346">
        <f>IF(Table1[[#This Row],[PaRes]]="INT",1,0)</f>
        <v>0</v>
      </c>
      <c r="JM346">
        <f>IF(Table1[[#This Row],[pff_PENALTY]]&lt;&gt;"",1,0)</f>
        <v>1</v>
      </c>
      <c r="JN346">
        <f>Table1[[#This Row],[pff_PENYARDS]]</f>
        <v>-5</v>
      </c>
      <c r="JO346">
        <f>IF(Table1[[#This Row],[S/End]]="TD",1,0)</f>
        <v>0</v>
      </c>
      <c r="JP346">
        <f>IF(OR(Table1[[#This Row],[S/End]]="FGGD"),1,0)</f>
        <v>0</v>
      </c>
      <c r="JQ346">
        <f>IF(OR(Table1[[#This Row],[S/End]]="FUM",Table1[[#This Row],[S/End]]="INT"),1,0)</f>
        <v>0</v>
      </c>
      <c r="JR346">
        <f>IF(AND(Table1[[#This Row],[Touchdown]]=1,Table1[[#This Row],[Pass Play]]=1),1,0)</f>
        <v>0</v>
      </c>
      <c r="JS346">
        <f t="shared" si="17"/>
        <v>0</v>
      </c>
      <c r="JT346">
        <f>IF(AND(OR(Table1[[#This Row],[Pass Play]]=1,Table1[[#This Row],[Rush Attempts]]=1),Table1[[#This Row],[Dn]]=3),1,0)</f>
        <v>0</v>
      </c>
      <c r="JU346">
        <f>IF(AND(Table1[[#This Row],[3rd down attempt]]=1,Table1[[#This Row],[EFF]]="Y"),1,0)</f>
        <v>0</v>
      </c>
      <c r="JV346">
        <f>IF(AND(Table1[[#This Row],[3rd down attempt]]=1,Table1[[#This Row],[Dist]]&gt;=7),1,0)</f>
        <v>0</v>
      </c>
      <c r="JW346">
        <f>IF(AND(OR(Table1[[#This Row],[Pass Play]]=1,Table1[[#This Row],[Rush Attempts]]=1),Table1[[#This Row],[Dn]]=4),1,0)</f>
        <v>0</v>
      </c>
      <c r="JX346">
        <f>IF(AND(Table1[[#This Row],[4th down attempt]]=1,Table1[[#This Row],[EFF]]="Y"),1,0)</f>
        <v>0</v>
      </c>
      <c r="JY346">
        <f>IF(AND(OR(Table1[[#This Row],[Pass Play]]=1,Table1[[#This Row],[Rush Attempts]]=1),Table1[[#This Row],[FPos]]&gt;=0,Table1[[#This Row],[FPos]]&lt;=20),1,0)</f>
        <v>0</v>
      </c>
      <c r="JZ346">
        <f>IF(AND(OR(Table1[[#This Row],[Pass Play]]=1,Table1[[#This Row],[Rush Attempts]]=1),Table1[[#This Row],[Dist]]&lt;=Table1[[#This Row],[Gn]]),1,0)</f>
        <v>0</v>
      </c>
      <c r="KA346">
        <f>IF(Table1[[#This Row],[S/End]]&lt;&gt;"",1,0)</f>
        <v>0</v>
      </c>
      <c r="KB346">
        <f>IF(Table1[[#This Row],[S/End]]="TD",1,0)</f>
        <v>0</v>
      </c>
      <c r="KC346">
        <f>IF(Table1[[#This Row],[S/End]]="FGGD",1,0)</f>
        <v>0</v>
      </c>
      <c r="KD346">
        <f>IF(AND(OR(Table1[[#This Row],[Pass Play]]=1,Table1[[#This Row],[Rush Attempts]]=1),Table1[[#This Row],[Gn]]&lt;0),1,0)</f>
        <v>0</v>
      </c>
      <c r="KE346" s="375">
        <f>IF(AND(Table1[[#This Row],[pff_DRVENDPSN]]=3,Table1[[#This Row],[pff_DRVENDEVENT]]="PUNT"),1,0)</f>
        <v>0</v>
      </c>
    </row>
    <row r="347" spans="1:291" hidden="1">
      <c r="A347">
        <v>24</v>
      </c>
      <c r="B347">
        <v>2106</v>
      </c>
      <c r="C347" t="s">
        <v>14480</v>
      </c>
      <c r="D347">
        <v>2</v>
      </c>
      <c r="E347">
        <v>1</v>
      </c>
      <c r="F347">
        <v>15</v>
      </c>
      <c r="G347">
        <v>3</v>
      </c>
      <c r="H347">
        <v>-20</v>
      </c>
      <c r="J347" t="s">
        <v>298</v>
      </c>
      <c r="K347">
        <v>11</v>
      </c>
      <c r="L347" t="s">
        <v>7407</v>
      </c>
      <c r="M347" t="s">
        <v>7408</v>
      </c>
      <c r="N347" t="s">
        <v>440</v>
      </c>
      <c r="O347" t="s">
        <v>254</v>
      </c>
      <c r="P347" t="s">
        <v>1289</v>
      </c>
      <c r="Q347" t="s">
        <v>442</v>
      </c>
      <c r="T347" t="s">
        <v>5070</v>
      </c>
      <c r="W347" t="s">
        <v>257</v>
      </c>
      <c r="X347" t="s">
        <v>7409</v>
      </c>
      <c r="AE347" t="s">
        <v>2655</v>
      </c>
      <c r="AF347" t="s">
        <v>2656</v>
      </c>
      <c r="AG347" t="s">
        <v>7409</v>
      </c>
      <c r="AH347" t="s">
        <v>274</v>
      </c>
      <c r="AJ347">
        <v>20</v>
      </c>
      <c r="AP347">
        <v>7</v>
      </c>
      <c r="BJ347" t="s">
        <v>261</v>
      </c>
      <c r="BQ347">
        <f t="shared" si="15"/>
        <v>0</v>
      </c>
      <c r="BR347">
        <f t="shared" si="16"/>
        <v>1</v>
      </c>
      <c r="BT347" t="s">
        <v>6958</v>
      </c>
      <c r="BV347">
        <v>17</v>
      </c>
      <c r="BX347">
        <v>0</v>
      </c>
      <c r="BY347" t="s">
        <v>7410</v>
      </c>
      <c r="CD347" s="3">
        <v>0.19097222222222221</v>
      </c>
      <c r="CF347" t="s">
        <v>7411</v>
      </c>
      <c r="CJ347">
        <v>0</v>
      </c>
      <c r="CK347" t="s">
        <v>7412</v>
      </c>
      <c r="CL347" s="4">
        <v>38414</v>
      </c>
      <c r="CM347" t="s">
        <v>7413</v>
      </c>
      <c r="CN347" t="s">
        <v>7414</v>
      </c>
      <c r="CO347">
        <v>17</v>
      </c>
      <c r="CQ347" t="s">
        <v>282</v>
      </c>
      <c r="CR347" t="s">
        <v>6958</v>
      </c>
      <c r="CU347" t="s">
        <v>6964</v>
      </c>
      <c r="CW347">
        <v>0</v>
      </c>
      <c r="CY347">
        <v>2</v>
      </c>
      <c r="CZ347" t="s">
        <v>614</v>
      </c>
      <c r="DA347">
        <v>-15</v>
      </c>
      <c r="DB347">
        <v>4</v>
      </c>
      <c r="DC347" t="s">
        <v>1609</v>
      </c>
      <c r="DD347">
        <v>-25</v>
      </c>
      <c r="DF347" t="s">
        <v>7321</v>
      </c>
      <c r="DK347">
        <v>3</v>
      </c>
      <c r="DL347" s="4">
        <v>44484</v>
      </c>
      <c r="DM347">
        <v>20369</v>
      </c>
      <c r="DN347">
        <v>2021</v>
      </c>
      <c r="DO347">
        <v>0</v>
      </c>
      <c r="DQ347">
        <v>80401</v>
      </c>
      <c r="DR347">
        <v>67</v>
      </c>
      <c r="DU347" t="s">
        <v>274</v>
      </c>
      <c r="DV347" t="s">
        <v>257</v>
      </c>
      <c r="DX347">
        <v>7</v>
      </c>
      <c r="DY347" t="s">
        <v>275</v>
      </c>
      <c r="EE347">
        <v>0</v>
      </c>
      <c r="EF347" t="s">
        <v>7415</v>
      </c>
      <c r="EG347" t="s">
        <v>3198</v>
      </c>
      <c r="EH347">
        <v>1</v>
      </c>
      <c r="EI347" t="s">
        <v>4159</v>
      </c>
      <c r="EJ347" t="s">
        <v>340</v>
      </c>
      <c r="EK347" t="s">
        <v>7390</v>
      </c>
      <c r="EL347" t="s">
        <v>7416</v>
      </c>
      <c r="EM347" t="s">
        <v>7417</v>
      </c>
      <c r="EO347" t="s">
        <v>269</v>
      </c>
      <c r="EP347" t="s">
        <v>7418</v>
      </c>
      <c r="EQ347">
        <v>0</v>
      </c>
      <c r="ET347" t="s">
        <v>7419</v>
      </c>
      <c r="FE347">
        <v>0</v>
      </c>
      <c r="FF347">
        <v>6</v>
      </c>
      <c r="FG347" t="s">
        <v>590</v>
      </c>
      <c r="FI347" t="s">
        <v>590</v>
      </c>
      <c r="FL347">
        <v>0</v>
      </c>
      <c r="FN347">
        <v>0</v>
      </c>
      <c r="FQ347">
        <v>0</v>
      </c>
      <c r="FS347" t="s">
        <v>4164</v>
      </c>
      <c r="FU347" t="s">
        <v>274</v>
      </c>
      <c r="FV347" t="s">
        <v>7420</v>
      </c>
      <c r="FW347" t="s">
        <v>290</v>
      </c>
      <c r="FX347" t="s">
        <v>1517</v>
      </c>
      <c r="FY347">
        <v>0</v>
      </c>
      <c r="GA347">
        <v>7.17</v>
      </c>
      <c r="GB347">
        <v>-10</v>
      </c>
      <c r="GC347">
        <v>0</v>
      </c>
      <c r="GD347" t="s">
        <v>7421</v>
      </c>
      <c r="GE347" t="s">
        <v>355</v>
      </c>
      <c r="GF347">
        <v>0</v>
      </c>
      <c r="GJ347">
        <v>0</v>
      </c>
      <c r="GK347">
        <v>0</v>
      </c>
      <c r="GM347" t="s">
        <v>7422</v>
      </c>
      <c r="GO347">
        <v>2</v>
      </c>
      <c r="HA347" t="s">
        <v>7073</v>
      </c>
      <c r="HC347" t="s">
        <v>313</v>
      </c>
      <c r="HD347" t="s">
        <v>313</v>
      </c>
      <c r="HE347" t="s">
        <v>7423</v>
      </c>
      <c r="HF347">
        <v>0</v>
      </c>
      <c r="HG347">
        <v>11</v>
      </c>
      <c r="HH347">
        <v>7</v>
      </c>
      <c r="HI347" t="s">
        <v>275</v>
      </c>
      <c r="HL347">
        <v>4</v>
      </c>
      <c r="HW347">
        <v>-23</v>
      </c>
      <c r="HX347">
        <v>4134248</v>
      </c>
      <c r="HY347" t="s">
        <v>7424</v>
      </c>
      <c r="HZ347">
        <v>4134205</v>
      </c>
      <c r="IC347">
        <v>0</v>
      </c>
      <c r="ID347">
        <v>0</v>
      </c>
      <c r="IM347">
        <v>63</v>
      </c>
      <c r="IO347" t="s">
        <v>7321</v>
      </c>
      <c r="IQ347" t="s">
        <v>7321</v>
      </c>
      <c r="IR347" t="s">
        <v>7377</v>
      </c>
      <c r="IU347">
        <v>7</v>
      </c>
      <c r="IV347">
        <f>IF(AND(Table1[[#This Row],[R/P]]="P",Table1[[#This Row],[PaRes]]&lt;&gt;"SCRBL",Table1[[#This Row],[PaRes]]&lt;&gt;"RUN",Table1[[#This Row],[Penalty]]&lt;&gt;1),1,0)</f>
        <v>0</v>
      </c>
      <c r="IW347">
        <f>IF(AND(Table1[[#This Row],[Pass Play]]=1,Table1[[#This Row],[PaRes]]&lt;&gt;"SAC"),1,0)</f>
        <v>0</v>
      </c>
      <c r="IX347">
        <f>IF(Table1[[#This Row],[PaRes]]="COM",1,0)</f>
        <v>0</v>
      </c>
      <c r="IY347">
        <f>IF(Table1[[#This Row],[Pass Play]]=1,Table1[[#This Row],[Gn]],0)</f>
        <v>0</v>
      </c>
      <c r="IZ347">
        <f>IF(AND(Table1[[#This Row],[Pass Play]]=1,Table1[[#This Row],[EFF]]="Y"),1,0)</f>
        <v>0</v>
      </c>
      <c r="JA347">
        <f>IF(AND(Table1[[#This Row],[Pass Play]]=1,Table1[[#This Row],[EFF]]="Y"),Table1[[#This Row],[Gn]],0)</f>
        <v>0</v>
      </c>
      <c r="JB347">
        <f>IF(AND(Table1[[#This Row],[Pass Play]]=1,Table1[[#This Row],[Gn]]&gt;=15),1,0)</f>
        <v>0</v>
      </c>
      <c r="JC347">
        <f>IF(AND(Table1[[#This Row],[Pass Play]]=1,Table1[[#This Row],[Big Play Passes]]=1),Table1[[#This Row],[Gn]],0)</f>
        <v>0</v>
      </c>
      <c r="JD347">
        <f>IF(AND(OR(Table1[[#This Row],[R/P]]="R",Table1[[#This Row],[PaRes]]="SCRBL",Table1[[#This Row],[PaRes]]="RUN"),Table1[[#This Row],[Penalty]]&lt;&gt;1),1,0)</f>
        <v>1</v>
      </c>
      <c r="JE347">
        <f>IF(Table1[[#This Row],[Rush Attempts]]=1,Table1[[#This Row],[Gn]],0)</f>
        <v>3</v>
      </c>
      <c r="JF347">
        <f>IF(AND(Table1[[#This Row],[Rush Attempts]]=1,Table1[[#This Row],[EFF]]="Y"),1,0)</f>
        <v>0</v>
      </c>
      <c r="JG347">
        <f>IF(AND(Table1[[#This Row],[Rush Attempts]]=1,Table1[[#This Row],[EFF]]="Y"),Table1[[#This Row],[Gn]],0)</f>
        <v>0</v>
      </c>
      <c r="JH347">
        <f>IF(AND(Table1[[#This Row],[Rush Attempts]]=1,Table1[[#This Row],[Gn]]&gt;=10),1,0)</f>
        <v>0</v>
      </c>
      <c r="JI347">
        <f>IF(AND(Table1[[#This Row],[Rush Attempts]]=1,Table1[[#This Row],[Big Play Run]]=1),Table1[[#This Row],[Gn]],0)</f>
        <v>0</v>
      </c>
      <c r="JJ347">
        <f>IF(Table1[[#This Row],[PaRes]]="SAC",1,0)</f>
        <v>0</v>
      </c>
      <c r="JK347">
        <f>IF(Table1[[#This Row],[Sacks]]=1,Table1[[#This Row],[Gn]],0)</f>
        <v>0</v>
      </c>
      <c r="JL347">
        <f>IF(Table1[[#This Row],[PaRes]]="INT",1,0)</f>
        <v>0</v>
      </c>
      <c r="JM347">
        <f>IF(Table1[[#This Row],[pff_PENALTY]]&lt;&gt;"",1,0)</f>
        <v>0</v>
      </c>
      <c r="JN347">
        <f>Table1[[#This Row],[pff_PENYARDS]]</f>
        <v>0</v>
      </c>
      <c r="JO347">
        <f>IF(Table1[[#This Row],[S/End]]="TD",1,0)</f>
        <v>0</v>
      </c>
      <c r="JP347">
        <f>IF(OR(Table1[[#This Row],[S/End]]="FGGD"),1,0)</f>
        <v>0</v>
      </c>
      <c r="JQ347">
        <f>IF(OR(Table1[[#This Row],[S/End]]="FUM",Table1[[#This Row],[S/End]]="INT"),1,0)</f>
        <v>0</v>
      </c>
      <c r="JR347">
        <f>IF(AND(Table1[[#This Row],[Touchdown]]=1,Table1[[#This Row],[Pass Play]]=1),1,0)</f>
        <v>0</v>
      </c>
      <c r="JS347">
        <f t="shared" si="17"/>
        <v>0</v>
      </c>
      <c r="JT347">
        <f>IF(AND(OR(Table1[[#This Row],[Pass Play]]=1,Table1[[#This Row],[Rush Attempts]]=1),Table1[[#This Row],[Dn]]=3),1,0)</f>
        <v>0</v>
      </c>
      <c r="JU347">
        <f>IF(AND(Table1[[#This Row],[3rd down attempt]]=1,Table1[[#This Row],[EFF]]="Y"),1,0)</f>
        <v>0</v>
      </c>
      <c r="JV347">
        <f>IF(AND(Table1[[#This Row],[3rd down attempt]]=1,Table1[[#This Row],[Dist]]&gt;=7),1,0)</f>
        <v>0</v>
      </c>
      <c r="JW347">
        <f>IF(AND(OR(Table1[[#This Row],[Pass Play]]=1,Table1[[#This Row],[Rush Attempts]]=1),Table1[[#This Row],[Dn]]=4),1,0)</f>
        <v>0</v>
      </c>
      <c r="JX347">
        <f>IF(AND(Table1[[#This Row],[4th down attempt]]=1,Table1[[#This Row],[EFF]]="Y"),1,0)</f>
        <v>0</v>
      </c>
      <c r="JY347">
        <f>IF(AND(OR(Table1[[#This Row],[Pass Play]]=1,Table1[[#This Row],[Rush Attempts]]=1),Table1[[#This Row],[FPos]]&gt;=0,Table1[[#This Row],[FPos]]&lt;=20),1,0)</f>
        <v>0</v>
      </c>
      <c r="JZ347">
        <f>IF(AND(OR(Table1[[#This Row],[Pass Play]]=1,Table1[[#This Row],[Rush Attempts]]=1),Table1[[#This Row],[Dist]]&lt;=Table1[[#This Row],[Gn]]),1,0)</f>
        <v>0</v>
      </c>
      <c r="KA347">
        <f>IF(Table1[[#This Row],[S/End]]&lt;&gt;"",1,0)</f>
        <v>0</v>
      </c>
      <c r="KB347">
        <f>IF(Table1[[#This Row],[S/End]]="TD",1,0)</f>
        <v>0</v>
      </c>
      <c r="KC347">
        <f>IF(Table1[[#This Row],[S/End]]="FGGD",1,0)</f>
        <v>0</v>
      </c>
      <c r="KD347">
        <f>IF(AND(OR(Table1[[#This Row],[Pass Play]]=1,Table1[[#This Row],[Rush Attempts]]=1),Table1[[#This Row],[Gn]]&lt;0),1,0)</f>
        <v>0</v>
      </c>
      <c r="KE347" s="375">
        <f>IF(AND(Table1[[#This Row],[pff_DRVENDPSN]]=3,Table1[[#This Row],[pff_DRVENDEVENT]]="PUNT"),1,0)</f>
        <v>0</v>
      </c>
    </row>
    <row r="348" spans="1:291" hidden="1">
      <c r="A348">
        <v>25</v>
      </c>
      <c r="B348">
        <v>2106</v>
      </c>
      <c r="C348" t="s">
        <v>14480</v>
      </c>
      <c r="D348">
        <v>2</v>
      </c>
      <c r="E348">
        <v>2</v>
      </c>
      <c r="F348">
        <v>13</v>
      </c>
      <c r="G348">
        <v>1</v>
      </c>
      <c r="H348">
        <v>-23</v>
      </c>
      <c r="J348" t="s">
        <v>298</v>
      </c>
      <c r="K348">
        <v>11</v>
      </c>
      <c r="L348">
        <v>11</v>
      </c>
      <c r="M348" t="s">
        <v>2333</v>
      </c>
      <c r="N348" t="s">
        <v>1037</v>
      </c>
      <c r="P348" t="s">
        <v>274</v>
      </c>
      <c r="W348" t="s">
        <v>257</v>
      </c>
      <c r="X348" t="s">
        <v>7426</v>
      </c>
      <c r="AE348" t="s">
        <v>1411</v>
      </c>
      <c r="AF348" t="s">
        <v>7427</v>
      </c>
      <c r="AG348" t="s">
        <v>7426</v>
      </c>
      <c r="AH348" t="s">
        <v>274</v>
      </c>
      <c r="AJ348">
        <v>7</v>
      </c>
      <c r="AP348">
        <v>7</v>
      </c>
      <c r="BJ348" t="s">
        <v>274</v>
      </c>
      <c r="BQ348">
        <f t="shared" si="15"/>
        <v>0</v>
      </c>
      <c r="BR348">
        <f t="shared" si="16"/>
        <v>2</v>
      </c>
      <c r="BT348" t="s">
        <v>6958</v>
      </c>
      <c r="BV348">
        <v>17</v>
      </c>
      <c r="BX348">
        <v>0</v>
      </c>
      <c r="BY348" t="s">
        <v>7428</v>
      </c>
      <c r="CD348" s="3">
        <v>0.16319444444444445</v>
      </c>
      <c r="CF348" t="s">
        <v>7429</v>
      </c>
      <c r="CJ348">
        <v>0</v>
      </c>
      <c r="CK348" t="s">
        <v>7430</v>
      </c>
      <c r="CL348" s="4">
        <v>38414</v>
      </c>
      <c r="CM348" t="s">
        <v>7431</v>
      </c>
      <c r="CN348" t="s">
        <v>7432</v>
      </c>
      <c r="CO348">
        <v>17</v>
      </c>
      <c r="CP348" t="s">
        <v>7066</v>
      </c>
      <c r="CQ348" t="s">
        <v>282</v>
      </c>
      <c r="CR348" t="s">
        <v>6958</v>
      </c>
      <c r="CU348" t="s">
        <v>5511</v>
      </c>
      <c r="CW348">
        <v>0</v>
      </c>
      <c r="CY348">
        <v>3</v>
      </c>
      <c r="CZ348" t="s">
        <v>614</v>
      </c>
      <c r="DA348">
        <v>-15</v>
      </c>
      <c r="DB348">
        <v>4</v>
      </c>
      <c r="DC348" t="s">
        <v>1609</v>
      </c>
      <c r="DD348">
        <v>-25</v>
      </c>
      <c r="DF348" t="s">
        <v>7270</v>
      </c>
      <c r="DK348">
        <v>1</v>
      </c>
      <c r="DL348" s="4">
        <v>44484</v>
      </c>
      <c r="DM348">
        <v>20369</v>
      </c>
      <c r="DN348">
        <v>2021</v>
      </c>
      <c r="DO348">
        <v>0</v>
      </c>
      <c r="DQ348">
        <v>80401</v>
      </c>
      <c r="DR348">
        <v>68</v>
      </c>
      <c r="DU348" t="s">
        <v>274</v>
      </c>
      <c r="DV348" t="s">
        <v>257</v>
      </c>
      <c r="DX348">
        <v>7</v>
      </c>
      <c r="DY348" t="s">
        <v>275</v>
      </c>
      <c r="EE348">
        <v>0</v>
      </c>
      <c r="EF348" t="s">
        <v>2340</v>
      </c>
      <c r="EG348" t="s">
        <v>422</v>
      </c>
      <c r="EH348">
        <v>0</v>
      </c>
      <c r="EI348" t="s">
        <v>2341</v>
      </c>
      <c r="EJ348" t="s">
        <v>340</v>
      </c>
      <c r="EK348" t="s">
        <v>384</v>
      </c>
      <c r="EL348" t="s">
        <v>7433</v>
      </c>
      <c r="EM348" t="s">
        <v>7434</v>
      </c>
      <c r="EN348" t="s">
        <v>3236</v>
      </c>
      <c r="EO348" t="s">
        <v>269</v>
      </c>
      <c r="EP348" t="s">
        <v>345</v>
      </c>
      <c r="EQ348">
        <v>1</v>
      </c>
      <c r="ET348" t="s">
        <v>7435</v>
      </c>
      <c r="FE348">
        <v>0</v>
      </c>
      <c r="FF348">
        <v>4</v>
      </c>
      <c r="FG348" t="s">
        <v>590</v>
      </c>
      <c r="FI348" t="s">
        <v>590</v>
      </c>
      <c r="FL348">
        <v>0</v>
      </c>
      <c r="FN348">
        <v>0</v>
      </c>
      <c r="FQ348">
        <v>0</v>
      </c>
      <c r="FS348" t="s">
        <v>395</v>
      </c>
      <c r="FU348" t="s">
        <v>274</v>
      </c>
      <c r="FV348" t="s">
        <v>396</v>
      </c>
      <c r="FW348" t="s">
        <v>290</v>
      </c>
      <c r="FX348" t="s">
        <v>1411</v>
      </c>
      <c r="FY348">
        <v>0</v>
      </c>
      <c r="GA348">
        <v>7.17</v>
      </c>
      <c r="GB348">
        <v>-10</v>
      </c>
      <c r="GC348">
        <v>0</v>
      </c>
      <c r="GE348" t="s">
        <v>355</v>
      </c>
      <c r="GF348">
        <v>0</v>
      </c>
      <c r="GJ348">
        <v>0</v>
      </c>
      <c r="GK348">
        <v>0</v>
      </c>
      <c r="GM348" t="s">
        <v>7436</v>
      </c>
      <c r="GO348">
        <v>1</v>
      </c>
      <c r="HA348" t="s">
        <v>7355</v>
      </c>
      <c r="HC348" t="s">
        <v>294</v>
      </c>
      <c r="HD348" t="s">
        <v>294</v>
      </c>
      <c r="HE348" t="s">
        <v>1115</v>
      </c>
      <c r="HF348">
        <v>0</v>
      </c>
      <c r="HG348">
        <v>11</v>
      </c>
      <c r="HH348">
        <v>7</v>
      </c>
      <c r="HI348" t="s">
        <v>275</v>
      </c>
      <c r="HL348">
        <v>3</v>
      </c>
      <c r="HW348">
        <v>-24</v>
      </c>
      <c r="HX348">
        <v>4134271</v>
      </c>
      <c r="HY348" t="s">
        <v>7437</v>
      </c>
      <c r="HZ348">
        <v>4134248</v>
      </c>
      <c r="IC348">
        <v>0</v>
      </c>
      <c r="ID348">
        <v>0</v>
      </c>
      <c r="IM348">
        <v>64</v>
      </c>
      <c r="IO348" t="s">
        <v>7270</v>
      </c>
      <c r="IQ348" t="s">
        <v>7270</v>
      </c>
      <c r="IR348" t="s">
        <v>7405</v>
      </c>
      <c r="IU348">
        <v>7</v>
      </c>
      <c r="IV348">
        <f>IF(AND(Table1[[#This Row],[R/P]]="P",Table1[[#This Row],[PaRes]]&lt;&gt;"SCRBL",Table1[[#This Row],[PaRes]]&lt;&gt;"RUN",Table1[[#This Row],[Penalty]]&lt;&gt;1),1,0)</f>
        <v>0</v>
      </c>
      <c r="IW348">
        <f>IF(AND(Table1[[#This Row],[Pass Play]]=1,Table1[[#This Row],[PaRes]]&lt;&gt;"SAC"),1,0)</f>
        <v>0</v>
      </c>
      <c r="IX348">
        <f>IF(Table1[[#This Row],[PaRes]]="COM",1,0)</f>
        <v>0</v>
      </c>
      <c r="IY348">
        <f>IF(Table1[[#This Row],[Pass Play]]=1,Table1[[#This Row],[Gn]],0)</f>
        <v>0</v>
      </c>
      <c r="IZ348">
        <f>IF(AND(Table1[[#This Row],[Pass Play]]=1,Table1[[#This Row],[EFF]]="Y"),1,0)</f>
        <v>0</v>
      </c>
      <c r="JA348">
        <f>IF(AND(Table1[[#This Row],[Pass Play]]=1,Table1[[#This Row],[EFF]]="Y"),Table1[[#This Row],[Gn]],0)</f>
        <v>0</v>
      </c>
      <c r="JB348">
        <f>IF(AND(Table1[[#This Row],[Pass Play]]=1,Table1[[#This Row],[Gn]]&gt;=15),1,0)</f>
        <v>0</v>
      </c>
      <c r="JC348">
        <f>IF(AND(Table1[[#This Row],[Pass Play]]=1,Table1[[#This Row],[Big Play Passes]]=1),Table1[[#This Row],[Gn]],0)</f>
        <v>0</v>
      </c>
      <c r="JD348">
        <f>IF(AND(OR(Table1[[#This Row],[R/P]]="R",Table1[[#This Row],[PaRes]]="SCRBL",Table1[[#This Row],[PaRes]]="RUN"),Table1[[#This Row],[Penalty]]&lt;&gt;1),1,0)</f>
        <v>1</v>
      </c>
      <c r="JE348">
        <f>IF(Table1[[#This Row],[Rush Attempts]]=1,Table1[[#This Row],[Gn]],0)</f>
        <v>1</v>
      </c>
      <c r="JF348">
        <f>IF(AND(Table1[[#This Row],[Rush Attempts]]=1,Table1[[#This Row],[EFF]]="Y"),1,0)</f>
        <v>0</v>
      </c>
      <c r="JG348">
        <f>IF(AND(Table1[[#This Row],[Rush Attempts]]=1,Table1[[#This Row],[EFF]]="Y"),Table1[[#This Row],[Gn]],0)</f>
        <v>0</v>
      </c>
      <c r="JH348">
        <f>IF(AND(Table1[[#This Row],[Rush Attempts]]=1,Table1[[#This Row],[Gn]]&gt;=10),1,0)</f>
        <v>0</v>
      </c>
      <c r="JI348">
        <f>IF(AND(Table1[[#This Row],[Rush Attempts]]=1,Table1[[#This Row],[Big Play Run]]=1),Table1[[#This Row],[Gn]],0)</f>
        <v>0</v>
      </c>
      <c r="JJ348">
        <f>IF(Table1[[#This Row],[PaRes]]="SAC",1,0)</f>
        <v>0</v>
      </c>
      <c r="JK348">
        <f>IF(Table1[[#This Row],[Sacks]]=1,Table1[[#This Row],[Gn]],0)</f>
        <v>0</v>
      </c>
      <c r="JL348">
        <f>IF(Table1[[#This Row],[PaRes]]="INT",1,0)</f>
        <v>0</v>
      </c>
      <c r="JM348">
        <f>IF(Table1[[#This Row],[pff_PENALTY]]&lt;&gt;"",1,0)</f>
        <v>0</v>
      </c>
      <c r="JN348">
        <f>Table1[[#This Row],[pff_PENYARDS]]</f>
        <v>0</v>
      </c>
      <c r="JO348">
        <f>IF(Table1[[#This Row],[S/End]]="TD",1,0)</f>
        <v>0</v>
      </c>
      <c r="JP348">
        <f>IF(OR(Table1[[#This Row],[S/End]]="FGGD"),1,0)</f>
        <v>0</v>
      </c>
      <c r="JQ348">
        <f>IF(OR(Table1[[#This Row],[S/End]]="FUM",Table1[[#This Row],[S/End]]="INT"),1,0)</f>
        <v>0</v>
      </c>
      <c r="JR348">
        <f>IF(AND(Table1[[#This Row],[Touchdown]]=1,Table1[[#This Row],[Pass Play]]=1),1,0)</f>
        <v>0</v>
      </c>
      <c r="JS348">
        <f t="shared" si="17"/>
        <v>0</v>
      </c>
      <c r="JT348">
        <f>IF(AND(OR(Table1[[#This Row],[Pass Play]]=1,Table1[[#This Row],[Rush Attempts]]=1),Table1[[#This Row],[Dn]]=3),1,0)</f>
        <v>0</v>
      </c>
      <c r="JU348">
        <f>IF(AND(Table1[[#This Row],[3rd down attempt]]=1,Table1[[#This Row],[EFF]]="Y"),1,0)</f>
        <v>0</v>
      </c>
      <c r="JV348">
        <f>IF(AND(Table1[[#This Row],[3rd down attempt]]=1,Table1[[#This Row],[Dist]]&gt;=7),1,0)</f>
        <v>0</v>
      </c>
      <c r="JW348">
        <f>IF(AND(OR(Table1[[#This Row],[Pass Play]]=1,Table1[[#This Row],[Rush Attempts]]=1),Table1[[#This Row],[Dn]]=4),1,0)</f>
        <v>0</v>
      </c>
      <c r="JX348">
        <f>IF(AND(Table1[[#This Row],[4th down attempt]]=1,Table1[[#This Row],[EFF]]="Y"),1,0)</f>
        <v>0</v>
      </c>
      <c r="JY348">
        <f>IF(AND(OR(Table1[[#This Row],[Pass Play]]=1,Table1[[#This Row],[Rush Attempts]]=1),Table1[[#This Row],[FPos]]&gt;=0,Table1[[#This Row],[FPos]]&lt;=20),1,0)</f>
        <v>0</v>
      </c>
      <c r="JZ348">
        <f>IF(AND(OR(Table1[[#This Row],[Pass Play]]=1,Table1[[#This Row],[Rush Attempts]]=1),Table1[[#This Row],[Dist]]&lt;=Table1[[#This Row],[Gn]]),1,0)</f>
        <v>0</v>
      </c>
      <c r="KA348">
        <f>IF(Table1[[#This Row],[S/End]]&lt;&gt;"",1,0)</f>
        <v>0</v>
      </c>
      <c r="KB348">
        <f>IF(Table1[[#This Row],[S/End]]="TD",1,0)</f>
        <v>0</v>
      </c>
      <c r="KC348">
        <f>IF(Table1[[#This Row],[S/End]]="FGGD",1,0)</f>
        <v>0</v>
      </c>
      <c r="KD348">
        <f>IF(AND(OR(Table1[[#This Row],[Pass Play]]=1,Table1[[#This Row],[Rush Attempts]]=1),Table1[[#This Row],[Gn]]&lt;0),1,0)</f>
        <v>0</v>
      </c>
      <c r="KE348" s="375">
        <f>IF(AND(Table1[[#This Row],[pff_DRVENDPSN]]=3,Table1[[#This Row],[pff_DRVENDEVENT]]="PUNT"),1,0)</f>
        <v>0</v>
      </c>
    </row>
    <row r="349" spans="1:291" hidden="1">
      <c r="A349">
        <v>26</v>
      </c>
      <c r="B349">
        <v>2106</v>
      </c>
      <c r="C349" t="s">
        <v>14480</v>
      </c>
      <c r="D349">
        <v>2</v>
      </c>
      <c r="E349">
        <v>3</v>
      </c>
      <c r="F349">
        <v>11</v>
      </c>
      <c r="G349">
        <v>-9</v>
      </c>
      <c r="H349">
        <v>-24</v>
      </c>
      <c r="J349" t="s">
        <v>298</v>
      </c>
      <c r="K349">
        <v>11</v>
      </c>
      <c r="L349" t="s">
        <v>1826</v>
      </c>
      <c r="M349" t="s">
        <v>1429</v>
      </c>
      <c r="N349" t="s">
        <v>827</v>
      </c>
      <c r="P349" t="s">
        <v>1430</v>
      </c>
      <c r="W349" t="s">
        <v>253</v>
      </c>
      <c r="X349" t="s">
        <v>7439</v>
      </c>
      <c r="Y349" t="s">
        <v>754</v>
      </c>
      <c r="Z349" t="s">
        <v>7440</v>
      </c>
      <c r="AB349" t="s">
        <v>666</v>
      </c>
      <c r="AC349" t="s">
        <v>667</v>
      </c>
      <c r="AJ349">
        <v>7</v>
      </c>
      <c r="AK349" t="s">
        <v>668</v>
      </c>
      <c r="AL349" t="s">
        <v>614</v>
      </c>
      <c r="AP349">
        <v>7</v>
      </c>
      <c r="BJ349" t="s">
        <v>274</v>
      </c>
      <c r="BQ349">
        <f t="shared" si="15"/>
        <v>2</v>
      </c>
      <c r="BR349">
        <f t="shared" si="16"/>
        <v>0</v>
      </c>
      <c r="BT349" t="s">
        <v>6958</v>
      </c>
      <c r="BV349">
        <v>17</v>
      </c>
      <c r="BX349">
        <v>1</v>
      </c>
      <c r="BY349" t="s">
        <v>7441</v>
      </c>
      <c r="CA349">
        <v>0</v>
      </c>
      <c r="CD349" s="3">
        <v>0.13125000000000001</v>
      </c>
      <c r="CE349" t="s">
        <v>257</v>
      </c>
      <c r="CF349" t="s">
        <v>7442</v>
      </c>
      <c r="CG349">
        <v>8</v>
      </c>
      <c r="CI349" t="s">
        <v>331</v>
      </c>
      <c r="CJ349">
        <v>0</v>
      </c>
      <c r="CK349" t="s">
        <v>7443</v>
      </c>
      <c r="CL349" s="4">
        <v>38414</v>
      </c>
      <c r="CM349" t="s">
        <v>7444</v>
      </c>
      <c r="CN349" t="s">
        <v>7445</v>
      </c>
      <c r="CO349">
        <v>17</v>
      </c>
      <c r="CP349" t="s">
        <v>7052</v>
      </c>
      <c r="CQ349" t="s">
        <v>282</v>
      </c>
      <c r="CR349" t="s">
        <v>6958</v>
      </c>
      <c r="CU349" t="s">
        <v>7446</v>
      </c>
      <c r="CW349">
        <v>0</v>
      </c>
      <c r="CY349">
        <v>4</v>
      </c>
      <c r="CZ349" t="s">
        <v>614</v>
      </c>
      <c r="DA349">
        <v>-15</v>
      </c>
      <c r="DB349">
        <v>4</v>
      </c>
      <c r="DC349" t="s">
        <v>1609</v>
      </c>
      <c r="DD349">
        <v>-25</v>
      </c>
      <c r="DF349" t="s">
        <v>7066</v>
      </c>
      <c r="DG349" t="s">
        <v>7066</v>
      </c>
      <c r="DH349" t="s">
        <v>600</v>
      </c>
      <c r="DI349" t="s">
        <v>600</v>
      </c>
      <c r="DK349">
        <v>-9</v>
      </c>
      <c r="DL349" s="4">
        <v>44484</v>
      </c>
      <c r="DM349">
        <v>20369</v>
      </c>
      <c r="DN349">
        <v>2021</v>
      </c>
      <c r="DO349">
        <v>0</v>
      </c>
      <c r="DQ349">
        <v>80401</v>
      </c>
      <c r="DR349">
        <v>69</v>
      </c>
      <c r="DU349" t="s">
        <v>274</v>
      </c>
      <c r="DV349" t="s">
        <v>257</v>
      </c>
      <c r="DX349">
        <v>7</v>
      </c>
      <c r="DY349" t="s">
        <v>275</v>
      </c>
      <c r="EA349" t="s">
        <v>7230</v>
      </c>
      <c r="EE349">
        <v>0</v>
      </c>
      <c r="EF349" t="s">
        <v>1223</v>
      </c>
      <c r="EG349" t="s">
        <v>383</v>
      </c>
      <c r="EH349">
        <v>0</v>
      </c>
      <c r="EI349" t="s">
        <v>1441</v>
      </c>
      <c r="EJ349" t="s">
        <v>340</v>
      </c>
      <c r="EK349" t="s">
        <v>486</v>
      </c>
      <c r="EL349" t="s">
        <v>1442</v>
      </c>
      <c r="EM349" t="s">
        <v>7447</v>
      </c>
      <c r="EN349" t="s">
        <v>2538</v>
      </c>
      <c r="EO349" t="s">
        <v>269</v>
      </c>
      <c r="EP349" t="s">
        <v>490</v>
      </c>
      <c r="EQ349">
        <v>0</v>
      </c>
      <c r="ER349" t="s">
        <v>491</v>
      </c>
      <c r="ET349" t="s">
        <v>7448</v>
      </c>
      <c r="EU349">
        <v>0</v>
      </c>
      <c r="EV349" t="s">
        <v>679</v>
      </c>
      <c r="EW349" t="s">
        <v>349</v>
      </c>
      <c r="FC349" t="s">
        <v>7449</v>
      </c>
      <c r="FE349">
        <v>0</v>
      </c>
      <c r="FF349">
        <v>1</v>
      </c>
      <c r="FJ349" t="s">
        <v>7050</v>
      </c>
      <c r="FK349" t="s">
        <v>7450</v>
      </c>
      <c r="FL349">
        <v>0</v>
      </c>
      <c r="FN349">
        <v>1</v>
      </c>
      <c r="FO349" t="s">
        <v>7451</v>
      </c>
      <c r="FP349" t="s">
        <v>3810</v>
      </c>
      <c r="FQ349">
        <v>0</v>
      </c>
      <c r="FS349" t="s">
        <v>395</v>
      </c>
      <c r="FV349" t="s">
        <v>496</v>
      </c>
      <c r="FY349">
        <v>0</v>
      </c>
      <c r="FZ349" t="s">
        <v>7066</v>
      </c>
      <c r="GA349">
        <v>7.17</v>
      </c>
      <c r="GB349">
        <v>-10</v>
      </c>
      <c r="GC349">
        <v>0</v>
      </c>
      <c r="GE349" t="s">
        <v>355</v>
      </c>
      <c r="GF349">
        <v>1</v>
      </c>
      <c r="GH349">
        <v>2.5</v>
      </c>
      <c r="GI349">
        <v>3</v>
      </c>
      <c r="GJ349">
        <v>0</v>
      </c>
      <c r="GK349">
        <v>0</v>
      </c>
      <c r="GM349" t="s">
        <v>7452</v>
      </c>
      <c r="GQ349" t="s">
        <v>685</v>
      </c>
      <c r="HA349" t="s">
        <v>7453</v>
      </c>
      <c r="HC349" t="s">
        <v>313</v>
      </c>
      <c r="HD349" t="s">
        <v>294</v>
      </c>
      <c r="HE349" t="s">
        <v>7454</v>
      </c>
      <c r="HF349">
        <v>0</v>
      </c>
      <c r="HG349">
        <v>11</v>
      </c>
      <c r="HH349">
        <v>7</v>
      </c>
      <c r="HI349" t="s">
        <v>275</v>
      </c>
      <c r="HL349" t="s">
        <v>7010</v>
      </c>
      <c r="HO349" t="s">
        <v>7455</v>
      </c>
      <c r="HP349" t="s">
        <v>7456</v>
      </c>
      <c r="HQ349" t="s">
        <v>7457</v>
      </c>
      <c r="HR349" t="s">
        <v>7458</v>
      </c>
      <c r="HW349">
        <v>-15</v>
      </c>
      <c r="HX349">
        <v>4134291</v>
      </c>
      <c r="HY349" t="s">
        <v>7451</v>
      </c>
      <c r="HZ349">
        <v>4134271</v>
      </c>
      <c r="IC349">
        <v>-1</v>
      </c>
      <c r="ID349">
        <v>1</v>
      </c>
      <c r="IM349">
        <v>65</v>
      </c>
      <c r="IO349" t="s">
        <v>7066</v>
      </c>
      <c r="IU349">
        <v>7</v>
      </c>
      <c r="IV349">
        <f>IF(AND(Table1[[#This Row],[R/P]]="P",Table1[[#This Row],[PaRes]]&lt;&gt;"SCRBL",Table1[[#This Row],[PaRes]]&lt;&gt;"RUN",Table1[[#This Row],[Penalty]]&lt;&gt;1),1,0)</f>
        <v>1</v>
      </c>
      <c r="IW349">
        <f>IF(AND(Table1[[#This Row],[Pass Play]]=1,Table1[[#This Row],[PaRes]]&lt;&gt;"SAC"),1,0)</f>
        <v>0</v>
      </c>
      <c r="IX349">
        <f>IF(Table1[[#This Row],[PaRes]]="COM",1,0)</f>
        <v>0</v>
      </c>
      <c r="IY349">
        <f>IF(Table1[[#This Row],[Pass Play]]=1,Table1[[#This Row],[Gn]],0)</f>
        <v>-9</v>
      </c>
      <c r="IZ349">
        <f>IF(AND(Table1[[#This Row],[Pass Play]]=1,Table1[[#This Row],[EFF]]="Y"),1,0)</f>
        <v>0</v>
      </c>
      <c r="JA349">
        <f>IF(AND(Table1[[#This Row],[Pass Play]]=1,Table1[[#This Row],[EFF]]="Y"),Table1[[#This Row],[Gn]],0)</f>
        <v>0</v>
      </c>
      <c r="JB349">
        <f>IF(AND(Table1[[#This Row],[Pass Play]]=1,Table1[[#This Row],[Gn]]&gt;=15),1,0)</f>
        <v>0</v>
      </c>
      <c r="JC349">
        <f>IF(AND(Table1[[#This Row],[Pass Play]]=1,Table1[[#This Row],[Big Play Passes]]=1),Table1[[#This Row],[Gn]],0)</f>
        <v>0</v>
      </c>
      <c r="JD349">
        <f>IF(AND(OR(Table1[[#This Row],[R/P]]="R",Table1[[#This Row],[PaRes]]="SCRBL",Table1[[#This Row],[PaRes]]="RUN"),Table1[[#This Row],[Penalty]]&lt;&gt;1),1,0)</f>
        <v>0</v>
      </c>
      <c r="JE349">
        <f>IF(Table1[[#This Row],[Rush Attempts]]=1,Table1[[#This Row],[Gn]],0)</f>
        <v>0</v>
      </c>
      <c r="JF349">
        <f>IF(AND(Table1[[#This Row],[Rush Attempts]]=1,Table1[[#This Row],[EFF]]="Y"),1,0)</f>
        <v>0</v>
      </c>
      <c r="JG349">
        <f>IF(AND(Table1[[#This Row],[Rush Attempts]]=1,Table1[[#This Row],[EFF]]="Y"),Table1[[#This Row],[Gn]],0)</f>
        <v>0</v>
      </c>
      <c r="JH349">
        <f>IF(AND(Table1[[#This Row],[Rush Attempts]]=1,Table1[[#This Row],[Gn]]&gt;=10),1,0)</f>
        <v>0</v>
      </c>
      <c r="JI349">
        <f>IF(AND(Table1[[#This Row],[Rush Attempts]]=1,Table1[[#This Row],[Big Play Run]]=1),Table1[[#This Row],[Gn]],0)</f>
        <v>0</v>
      </c>
      <c r="JJ349">
        <f>IF(Table1[[#This Row],[PaRes]]="SAC",1,0)</f>
        <v>1</v>
      </c>
      <c r="JK349">
        <f>IF(Table1[[#This Row],[Sacks]]=1,Table1[[#This Row],[Gn]],0)</f>
        <v>-9</v>
      </c>
      <c r="JL349">
        <f>IF(Table1[[#This Row],[PaRes]]="INT",1,0)</f>
        <v>0</v>
      </c>
      <c r="JM349">
        <f>IF(Table1[[#This Row],[pff_PENALTY]]&lt;&gt;"",1,0)</f>
        <v>0</v>
      </c>
      <c r="JN349">
        <f>Table1[[#This Row],[pff_PENYARDS]]</f>
        <v>0</v>
      </c>
      <c r="JO349">
        <f>IF(Table1[[#This Row],[S/End]]="TD",1,0)</f>
        <v>0</v>
      </c>
      <c r="JP349">
        <f>IF(OR(Table1[[#This Row],[S/End]]="FGGD"),1,0)</f>
        <v>0</v>
      </c>
      <c r="JQ349">
        <f>IF(OR(Table1[[#This Row],[S/End]]="FUM",Table1[[#This Row],[S/End]]="INT"),1,0)</f>
        <v>0</v>
      </c>
      <c r="JR349">
        <f>IF(AND(Table1[[#This Row],[Touchdown]]=1,Table1[[#This Row],[Pass Play]]=1),1,0)</f>
        <v>0</v>
      </c>
      <c r="JS349">
        <f t="shared" si="17"/>
        <v>0</v>
      </c>
      <c r="JT349">
        <f>IF(AND(OR(Table1[[#This Row],[Pass Play]]=1,Table1[[#This Row],[Rush Attempts]]=1),Table1[[#This Row],[Dn]]=3),1,0)</f>
        <v>1</v>
      </c>
      <c r="JU349">
        <f>IF(AND(Table1[[#This Row],[3rd down attempt]]=1,Table1[[#This Row],[EFF]]="Y"),1,0)</f>
        <v>0</v>
      </c>
      <c r="JV349">
        <f>IF(AND(Table1[[#This Row],[3rd down attempt]]=1,Table1[[#This Row],[Dist]]&gt;=7),1,0)</f>
        <v>1</v>
      </c>
      <c r="JW349">
        <f>IF(AND(OR(Table1[[#This Row],[Pass Play]]=1,Table1[[#This Row],[Rush Attempts]]=1),Table1[[#This Row],[Dn]]=4),1,0)</f>
        <v>0</v>
      </c>
      <c r="JX349">
        <f>IF(AND(Table1[[#This Row],[4th down attempt]]=1,Table1[[#This Row],[EFF]]="Y"),1,0)</f>
        <v>0</v>
      </c>
      <c r="JY349">
        <f>IF(AND(OR(Table1[[#This Row],[Pass Play]]=1,Table1[[#This Row],[Rush Attempts]]=1),Table1[[#This Row],[FPos]]&gt;=0,Table1[[#This Row],[FPos]]&lt;=20),1,0)</f>
        <v>0</v>
      </c>
      <c r="JZ349">
        <f>IF(AND(OR(Table1[[#This Row],[Pass Play]]=1,Table1[[#This Row],[Rush Attempts]]=1),Table1[[#This Row],[Dist]]&lt;=Table1[[#This Row],[Gn]]),1,0)</f>
        <v>0</v>
      </c>
      <c r="KA349">
        <f>IF(Table1[[#This Row],[S/End]]&lt;&gt;"",1,0)</f>
        <v>1</v>
      </c>
      <c r="KB349">
        <f>IF(Table1[[#This Row],[S/End]]="TD",1,0)</f>
        <v>0</v>
      </c>
      <c r="KC349">
        <f>IF(Table1[[#This Row],[S/End]]="FGGD",1,0)</f>
        <v>0</v>
      </c>
      <c r="KD349">
        <f>IF(AND(OR(Table1[[#This Row],[Pass Play]]=1,Table1[[#This Row],[Rush Attempts]]=1),Table1[[#This Row],[Gn]]&lt;0),1,0)</f>
        <v>1</v>
      </c>
      <c r="KE349" s="375">
        <f>IF(AND(Table1[[#This Row],[pff_DRVENDPSN]]=3,Table1[[#This Row],[pff_DRVENDEVENT]]="PUNT"),1,0)</f>
        <v>0</v>
      </c>
    </row>
    <row r="350" spans="1:291" hidden="1">
      <c r="A350">
        <v>27</v>
      </c>
      <c r="B350">
        <v>2106</v>
      </c>
      <c r="C350" t="s">
        <v>14480</v>
      </c>
      <c r="D350">
        <v>3</v>
      </c>
      <c r="E350">
        <v>1</v>
      </c>
      <c r="F350">
        <v>10</v>
      </c>
      <c r="G350">
        <v>17</v>
      </c>
      <c r="H350">
        <v>-25</v>
      </c>
      <c r="I350" t="s">
        <v>253</v>
      </c>
      <c r="J350" t="s">
        <v>254</v>
      </c>
      <c r="K350">
        <v>11</v>
      </c>
      <c r="L350" t="s">
        <v>1184</v>
      </c>
      <c r="M350" t="s">
        <v>407</v>
      </c>
      <c r="N350" t="s">
        <v>408</v>
      </c>
      <c r="P350" t="s">
        <v>409</v>
      </c>
      <c r="W350" t="s">
        <v>253</v>
      </c>
      <c r="X350" t="s">
        <v>7460</v>
      </c>
      <c r="Y350">
        <v>16</v>
      </c>
      <c r="Z350" t="s">
        <v>1994</v>
      </c>
      <c r="AA350" t="s">
        <v>7461</v>
      </c>
      <c r="AB350" t="s">
        <v>876</v>
      </c>
      <c r="AC350" t="s">
        <v>877</v>
      </c>
      <c r="AJ350">
        <v>86</v>
      </c>
      <c r="AK350" t="s">
        <v>327</v>
      </c>
      <c r="AP350">
        <v>7</v>
      </c>
      <c r="AU350" t="s">
        <v>254</v>
      </c>
      <c r="BJ350" t="s">
        <v>607</v>
      </c>
      <c r="BQ350">
        <f t="shared" si="15"/>
        <v>2</v>
      </c>
      <c r="BR350">
        <f t="shared" si="16"/>
        <v>0</v>
      </c>
      <c r="BT350" t="s">
        <v>6958</v>
      </c>
      <c r="BV350">
        <v>20</v>
      </c>
      <c r="BX350">
        <v>0</v>
      </c>
      <c r="BY350" t="s">
        <v>7462</v>
      </c>
      <c r="CA350">
        <v>1</v>
      </c>
      <c r="CD350" s="3">
        <v>0.625</v>
      </c>
      <c r="CE350" t="s">
        <v>257</v>
      </c>
      <c r="CF350" t="s">
        <v>7463</v>
      </c>
      <c r="CG350">
        <v>7</v>
      </c>
      <c r="CI350" t="s">
        <v>331</v>
      </c>
      <c r="CJ350">
        <v>0</v>
      </c>
      <c r="CK350" t="s">
        <v>7464</v>
      </c>
      <c r="CL350" s="4">
        <v>38414</v>
      </c>
      <c r="CM350" t="s">
        <v>7465</v>
      </c>
      <c r="CN350" t="s">
        <v>7466</v>
      </c>
      <c r="CO350">
        <v>20</v>
      </c>
      <c r="CP350" t="s">
        <v>268</v>
      </c>
      <c r="CQ350" t="s">
        <v>269</v>
      </c>
      <c r="CR350" t="s">
        <v>6958</v>
      </c>
      <c r="CU350" t="s">
        <v>7211</v>
      </c>
      <c r="CW350">
        <v>0</v>
      </c>
      <c r="CY350">
        <v>1</v>
      </c>
      <c r="CZ350" t="s">
        <v>614</v>
      </c>
      <c r="DA350">
        <v>-46</v>
      </c>
      <c r="DB350">
        <v>4</v>
      </c>
      <c r="DC350" t="s">
        <v>1609</v>
      </c>
      <c r="DD350">
        <v>-25</v>
      </c>
      <c r="DF350" t="s">
        <v>7099</v>
      </c>
      <c r="DK350">
        <v>17</v>
      </c>
      <c r="DL350" s="4">
        <v>44484</v>
      </c>
      <c r="DM350">
        <v>20369</v>
      </c>
      <c r="DN350">
        <v>2021</v>
      </c>
      <c r="DO350">
        <v>0</v>
      </c>
      <c r="DQ350">
        <v>80401</v>
      </c>
      <c r="DR350">
        <v>81</v>
      </c>
      <c r="DU350" t="s">
        <v>294</v>
      </c>
      <c r="DV350" t="s">
        <v>294</v>
      </c>
      <c r="DX350">
        <v>7</v>
      </c>
      <c r="DY350" t="s">
        <v>275</v>
      </c>
      <c r="EE350">
        <v>0</v>
      </c>
      <c r="EF350" t="s">
        <v>2630</v>
      </c>
      <c r="EG350" t="s">
        <v>422</v>
      </c>
      <c r="EH350">
        <v>0</v>
      </c>
      <c r="EJ350" t="s">
        <v>340</v>
      </c>
      <c r="EK350" t="s">
        <v>1318</v>
      </c>
      <c r="EL350" t="s">
        <v>7467</v>
      </c>
      <c r="EM350" t="s">
        <v>7468</v>
      </c>
      <c r="EN350" t="s">
        <v>268</v>
      </c>
      <c r="EO350" t="s">
        <v>282</v>
      </c>
      <c r="EP350" t="s">
        <v>283</v>
      </c>
      <c r="EQ350">
        <v>0</v>
      </c>
      <c r="ER350" t="s">
        <v>7469</v>
      </c>
      <c r="ET350" t="s">
        <v>7470</v>
      </c>
      <c r="EU350">
        <v>14</v>
      </c>
      <c r="EV350" t="s">
        <v>274</v>
      </c>
      <c r="EW350" t="s">
        <v>349</v>
      </c>
      <c r="EX350" t="s">
        <v>1251</v>
      </c>
      <c r="EY350" t="s">
        <v>921</v>
      </c>
      <c r="FB350" t="s">
        <v>499</v>
      </c>
      <c r="FC350" t="s">
        <v>7471</v>
      </c>
      <c r="FE350">
        <v>1</v>
      </c>
      <c r="FF350">
        <v>6</v>
      </c>
      <c r="FL350">
        <v>0</v>
      </c>
      <c r="FN350">
        <v>0</v>
      </c>
      <c r="FQ350">
        <v>0</v>
      </c>
      <c r="FS350" t="s">
        <v>462</v>
      </c>
      <c r="FT350" t="s">
        <v>1002</v>
      </c>
      <c r="FU350" t="s">
        <v>274</v>
      </c>
      <c r="FV350" t="s">
        <v>777</v>
      </c>
      <c r="FW350" t="s">
        <v>2037</v>
      </c>
      <c r="FY350">
        <v>0</v>
      </c>
      <c r="GA350">
        <v>7.2</v>
      </c>
      <c r="GB350">
        <v>-13</v>
      </c>
      <c r="GC350">
        <v>0</v>
      </c>
      <c r="GE350" t="s">
        <v>355</v>
      </c>
      <c r="GF350">
        <v>0</v>
      </c>
      <c r="GG350" t="s">
        <v>274</v>
      </c>
      <c r="GI350">
        <v>3.2</v>
      </c>
      <c r="GJ350">
        <v>0</v>
      </c>
      <c r="GK350">
        <v>0</v>
      </c>
      <c r="GM350" t="s">
        <v>7472</v>
      </c>
      <c r="GN350">
        <v>3</v>
      </c>
      <c r="GO350">
        <v>1</v>
      </c>
      <c r="GP350" t="s">
        <v>2349</v>
      </c>
      <c r="GR350">
        <v>7</v>
      </c>
      <c r="HA350" t="s">
        <v>7473</v>
      </c>
      <c r="HC350" t="s">
        <v>294</v>
      </c>
      <c r="HD350" t="s">
        <v>294</v>
      </c>
      <c r="HE350" t="s">
        <v>7474</v>
      </c>
      <c r="HF350">
        <v>0</v>
      </c>
      <c r="HG350">
        <v>11</v>
      </c>
      <c r="HH350">
        <v>7</v>
      </c>
      <c r="HI350" t="s">
        <v>275</v>
      </c>
      <c r="HK350" t="s">
        <v>492</v>
      </c>
      <c r="HL350">
        <v>3</v>
      </c>
      <c r="HM350" t="s">
        <v>7099</v>
      </c>
      <c r="HN350" t="s">
        <v>7042</v>
      </c>
      <c r="HO350" t="s">
        <v>7475</v>
      </c>
      <c r="HP350" t="s">
        <v>7476</v>
      </c>
      <c r="HQ350" t="s">
        <v>7477</v>
      </c>
      <c r="HR350" t="s">
        <v>7478</v>
      </c>
      <c r="HT350" t="s">
        <v>7479</v>
      </c>
      <c r="HW350">
        <v>-42</v>
      </c>
      <c r="HX350">
        <v>4134866</v>
      </c>
      <c r="HY350" t="s">
        <v>7404</v>
      </c>
      <c r="HZ350">
        <v>4134809</v>
      </c>
      <c r="IC350">
        <v>0.5</v>
      </c>
      <c r="ID350">
        <v>1</v>
      </c>
      <c r="IM350">
        <v>75</v>
      </c>
      <c r="IQ350" t="s">
        <v>7099</v>
      </c>
      <c r="IU350">
        <v>7</v>
      </c>
      <c r="IV350">
        <f>IF(AND(Table1[[#This Row],[R/P]]="P",Table1[[#This Row],[PaRes]]&lt;&gt;"SCRBL",Table1[[#This Row],[PaRes]]&lt;&gt;"RUN",Table1[[#This Row],[Penalty]]&lt;&gt;1),1,0)</f>
        <v>1</v>
      </c>
      <c r="IW350">
        <f>IF(AND(Table1[[#This Row],[Pass Play]]=1,Table1[[#This Row],[PaRes]]&lt;&gt;"SAC"),1,0)</f>
        <v>1</v>
      </c>
      <c r="IX350">
        <f>IF(Table1[[#This Row],[PaRes]]="COM",1,0)</f>
        <v>1</v>
      </c>
      <c r="IY350">
        <f>IF(Table1[[#This Row],[Pass Play]]=1,Table1[[#This Row],[Gn]],0)</f>
        <v>17</v>
      </c>
      <c r="IZ350">
        <f>IF(AND(Table1[[#This Row],[Pass Play]]=1,Table1[[#This Row],[EFF]]="Y"),1,0)</f>
        <v>1</v>
      </c>
      <c r="JA350">
        <f>IF(AND(Table1[[#This Row],[Pass Play]]=1,Table1[[#This Row],[EFF]]="Y"),Table1[[#This Row],[Gn]],0)</f>
        <v>17</v>
      </c>
      <c r="JB350">
        <f>IF(AND(Table1[[#This Row],[Pass Play]]=1,Table1[[#This Row],[Gn]]&gt;=15),1,0)</f>
        <v>1</v>
      </c>
      <c r="JC350">
        <f>IF(AND(Table1[[#This Row],[Pass Play]]=1,Table1[[#This Row],[Big Play Passes]]=1),Table1[[#This Row],[Gn]],0)</f>
        <v>17</v>
      </c>
      <c r="JD350">
        <f>IF(AND(OR(Table1[[#This Row],[R/P]]="R",Table1[[#This Row],[PaRes]]="SCRBL",Table1[[#This Row],[PaRes]]="RUN"),Table1[[#This Row],[Penalty]]&lt;&gt;1),1,0)</f>
        <v>0</v>
      </c>
      <c r="JE350">
        <f>IF(Table1[[#This Row],[Rush Attempts]]=1,Table1[[#This Row],[Gn]],0)</f>
        <v>0</v>
      </c>
      <c r="JF350">
        <f>IF(AND(Table1[[#This Row],[Rush Attempts]]=1,Table1[[#This Row],[EFF]]="Y"),1,0)</f>
        <v>0</v>
      </c>
      <c r="JG350">
        <f>IF(AND(Table1[[#This Row],[Rush Attempts]]=1,Table1[[#This Row],[EFF]]="Y"),Table1[[#This Row],[Gn]],0)</f>
        <v>0</v>
      </c>
      <c r="JH350">
        <f>IF(AND(Table1[[#This Row],[Rush Attempts]]=1,Table1[[#This Row],[Gn]]&gt;=10),1,0)</f>
        <v>0</v>
      </c>
      <c r="JI350">
        <f>IF(AND(Table1[[#This Row],[Rush Attempts]]=1,Table1[[#This Row],[Big Play Run]]=1),Table1[[#This Row],[Gn]],0)</f>
        <v>0</v>
      </c>
      <c r="JJ350">
        <f>IF(Table1[[#This Row],[PaRes]]="SAC",1,0)</f>
        <v>0</v>
      </c>
      <c r="JK350">
        <f>IF(Table1[[#This Row],[Sacks]]=1,Table1[[#This Row],[Gn]],0)</f>
        <v>0</v>
      </c>
      <c r="JL350">
        <f>IF(Table1[[#This Row],[PaRes]]="INT",1,0)</f>
        <v>0</v>
      </c>
      <c r="JM350">
        <f>IF(Table1[[#This Row],[pff_PENALTY]]&lt;&gt;"",1,0)</f>
        <v>0</v>
      </c>
      <c r="JN350">
        <f>Table1[[#This Row],[pff_PENYARDS]]</f>
        <v>0</v>
      </c>
      <c r="JO350">
        <f>IF(Table1[[#This Row],[S/End]]="TD",1,0)</f>
        <v>0</v>
      </c>
      <c r="JP350">
        <f>IF(OR(Table1[[#This Row],[S/End]]="FGGD"),1,0)</f>
        <v>0</v>
      </c>
      <c r="JQ350">
        <f>IF(OR(Table1[[#This Row],[S/End]]="FUM",Table1[[#This Row],[S/End]]="INT"),1,0)</f>
        <v>0</v>
      </c>
      <c r="JR350">
        <f>IF(AND(Table1[[#This Row],[Touchdown]]=1,Table1[[#This Row],[Pass Play]]=1),1,0)</f>
        <v>0</v>
      </c>
      <c r="JS350">
        <f t="shared" si="17"/>
        <v>0</v>
      </c>
      <c r="JT350">
        <f>IF(AND(OR(Table1[[#This Row],[Pass Play]]=1,Table1[[#This Row],[Rush Attempts]]=1),Table1[[#This Row],[Dn]]=3),1,0)</f>
        <v>0</v>
      </c>
      <c r="JU350">
        <f>IF(AND(Table1[[#This Row],[3rd down attempt]]=1,Table1[[#This Row],[EFF]]="Y"),1,0)</f>
        <v>0</v>
      </c>
      <c r="JV350">
        <f>IF(AND(Table1[[#This Row],[3rd down attempt]]=1,Table1[[#This Row],[Dist]]&gt;=7),1,0)</f>
        <v>0</v>
      </c>
      <c r="JW350">
        <f>IF(AND(OR(Table1[[#This Row],[Pass Play]]=1,Table1[[#This Row],[Rush Attempts]]=1),Table1[[#This Row],[Dn]]=4),1,0)</f>
        <v>0</v>
      </c>
      <c r="JX350">
        <f>IF(AND(Table1[[#This Row],[4th down attempt]]=1,Table1[[#This Row],[EFF]]="Y"),1,0)</f>
        <v>0</v>
      </c>
      <c r="JY350">
        <f>IF(AND(OR(Table1[[#This Row],[Pass Play]]=1,Table1[[#This Row],[Rush Attempts]]=1),Table1[[#This Row],[FPos]]&gt;=0,Table1[[#This Row],[FPos]]&lt;=20),1,0)</f>
        <v>0</v>
      </c>
      <c r="JZ350">
        <f>IF(AND(OR(Table1[[#This Row],[Pass Play]]=1,Table1[[#This Row],[Rush Attempts]]=1),Table1[[#This Row],[Dist]]&lt;=Table1[[#This Row],[Gn]]),1,0)</f>
        <v>1</v>
      </c>
      <c r="KA350">
        <f>IF(Table1[[#This Row],[S/End]]&lt;&gt;"",1,0)</f>
        <v>0</v>
      </c>
      <c r="KB350">
        <f>IF(Table1[[#This Row],[S/End]]="TD",1,0)</f>
        <v>0</v>
      </c>
      <c r="KC350">
        <f>IF(Table1[[#This Row],[S/End]]="FGGD",1,0)</f>
        <v>0</v>
      </c>
      <c r="KD350">
        <f>IF(AND(OR(Table1[[#This Row],[Pass Play]]=1,Table1[[#This Row],[Rush Attempts]]=1),Table1[[#This Row],[Gn]]&lt;0),1,0)</f>
        <v>0</v>
      </c>
      <c r="KE350" s="375">
        <f>IF(AND(Table1[[#This Row],[pff_DRVENDPSN]]=3,Table1[[#This Row],[pff_DRVENDEVENT]]="PUNT"),1,0)</f>
        <v>0</v>
      </c>
    </row>
    <row r="351" spans="1:291" hidden="1">
      <c r="A351">
        <v>28</v>
      </c>
      <c r="B351">
        <v>2106</v>
      </c>
      <c r="C351" t="s">
        <v>14480</v>
      </c>
      <c r="D351">
        <v>3</v>
      </c>
      <c r="E351">
        <v>1</v>
      </c>
      <c r="F351">
        <v>10</v>
      </c>
      <c r="G351">
        <v>4</v>
      </c>
      <c r="H351">
        <v>-42</v>
      </c>
      <c r="J351" t="s">
        <v>254</v>
      </c>
      <c r="K351">
        <v>11</v>
      </c>
      <c r="L351">
        <v>11</v>
      </c>
      <c r="M351" t="s">
        <v>2375</v>
      </c>
      <c r="N351" t="s">
        <v>978</v>
      </c>
      <c r="P351" t="s">
        <v>1750</v>
      </c>
      <c r="W351" t="s">
        <v>257</v>
      </c>
      <c r="X351" t="s">
        <v>7481</v>
      </c>
      <c r="AE351" t="s">
        <v>7018</v>
      </c>
      <c r="AF351" t="s">
        <v>2656</v>
      </c>
      <c r="AG351" t="s">
        <v>7481</v>
      </c>
      <c r="AH351" t="s">
        <v>257</v>
      </c>
      <c r="AJ351">
        <v>22</v>
      </c>
      <c r="AP351">
        <v>7</v>
      </c>
      <c r="BJ351" t="s">
        <v>274</v>
      </c>
      <c r="BQ351">
        <f t="shared" si="15"/>
        <v>0</v>
      </c>
      <c r="BR351">
        <f t="shared" si="16"/>
        <v>3</v>
      </c>
      <c r="BT351" t="s">
        <v>6958</v>
      </c>
      <c r="BV351">
        <v>20</v>
      </c>
      <c r="BX351">
        <v>0</v>
      </c>
      <c r="BY351" t="s">
        <v>7482</v>
      </c>
      <c r="BZ351" t="s">
        <v>1110</v>
      </c>
      <c r="CD351" s="3">
        <v>0.60138888888888886</v>
      </c>
      <c r="CF351" t="s">
        <v>7483</v>
      </c>
      <c r="CJ351">
        <v>0</v>
      </c>
      <c r="CK351" t="s">
        <v>7484</v>
      </c>
      <c r="CL351" s="4">
        <v>38414</v>
      </c>
      <c r="CM351" t="s">
        <v>7485</v>
      </c>
      <c r="CN351" t="s">
        <v>7486</v>
      </c>
      <c r="CO351">
        <v>20</v>
      </c>
      <c r="CQ351" t="s">
        <v>418</v>
      </c>
      <c r="CR351" t="s">
        <v>6958</v>
      </c>
      <c r="CU351" t="s">
        <v>5377</v>
      </c>
      <c r="CW351">
        <v>0</v>
      </c>
      <c r="CY351">
        <v>2</v>
      </c>
      <c r="CZ351" t="s">
        <v>614</v>
      </c>
      <c r="DA351">
        <v>-46</v>
      </c>
      <c r="DB351">
        <v>4</v>
      </c>
      <c r="DC351" t="s">
        <v>1609</v>
      </c>
      <c r="DD351">
        <v>-25</v>
      </c>
      <c r="DF351" t="s">
        <v>7042</v>
      </c>
      <c r="DK351">
        <v>4</v>
      </c>
      <c r="DL351" s="4">
        <v>44484</v>
      </c>
      <c r="DM351">
        <v>20369</v>
      </c>
      <c r="DN351">
        <v>2021</v>
      </c>
      <c r="DO351">
        <v>0</v>
      </c>
      <c r="DQ351">
        <v>80401</v>
      </c>
      <c r="DR351">
        <v>82</v>
      </c>
      <c r="DU351" t="s">
        <v>274</v>
      </c>
      <c r="DV351" t="s">
        <v>257</v>
      </c>
      <c r="DX351">
        <v>7</v>
      </c>
      <c r="DY351" t="s">
        <v>275</v>
      </c>
      <c r="EE351">
        <v>0</v>
      </c>
      <c r="EF351" t="s">
        <v>1840</v>
      </c>
      <c r="EG351" t="s">
        <v>383</v>
      </c>
      <c r="EH351">
        <v>0</v>
      </c>
      <c r="EJ351" t="s">
        <v>340</v>
      </c>
      <c r="EK351" t="s">
        <v>1392</v>
      </c>
      <c r="EL351" t="s">
        <v>7487</v>
      </c>
      <c r="EM351" t="s">
        <v>7488</v>
      </c>
      <c r="EN351" t="s">
        <v>391</v>
      </c>
      <c r="EO351" t="s">
        <v>418</v>
      </c>
      <c r="EP351" t="s">
        <v>345</v>
      </c>
      <c r="EQ351">
        <v>0</v>
      </c>
      <c r="ET351" t="s">
        <v>7489</v>
      </c>
      <c r="FE351">
        <v>0</v>
      </c>
      <c r="FF351">
        <v>12</v>
      </c>
      <c r="FG351" t="s">
        <v>285</v>
      </c>
      <c r="FI351" t="s">
        <v>285</v>
      </c>
      <c r="FL351">
        <v>0</v>
      </c>
      <c r="FN351">
        <v>0</v>
      </c>
      <c r="FQ351">
        <v>0</v>
      </c>
      <c r="FS351" t="s">
        <v>395</v>
      </c>
      <c r="FT351" t="s">
        <v>1029</v>
      </c>
      <c r="FU351" t="s">
        <v>274</v>
      </c>
      <c r="FV351" t="s">
        <v>496</v>
      </c>
      <c r="FW351" t="s">
        <v>464</v>
      </c>
      <c r="FX351" t="s">
        <v>7027</v>
      </c>
      <c r="FY351">
        <v>0</v>
      </c>
      <c r="GA351">
        <v>7.2</v>
      </c>
      <c r="GB351">
        <v>-13</v>
      </c>
      <c r="GC351">
        <v>0</v>
      </c>
      <c r="GE351" t="s">
        <v>355</v>
      </c>
      <c r="GF351">
        <v>0</v>
      </c>
      <c r="GG351" t="s">
        <v>274</v>
      </c>
      <c r="GJ351">
        <v>0</v>
      </c>
      <c r="GK351">
        <v>0</v>
      </c>
      <c r="GM351" t="s">
        <v>7490</v>
      </c>
      <c r="GO351">
        <v>4</v>
      </c>
      <c r="HA351" t="s">
        <v>7491</v>
      </c>
      <c r="HB351" t="s">
        <v>7042</v>
      </c>
      <c r="HC351" t="s">
        <v>294</v>
      </c>
      <c r="HD351" t="s">
        <v>294</v>
      </c>
      <c r="HE351" t="s">
        <v>7492</v>
      </c>
      <c r="HF351">
        <v>0</v>
      </c>
      <c r="HG351">
        <v>11</v>
      </c>
      <c r="HH351">
        <v>7</v>
      </c>
      <c r="HI351" t="s">
        <v>275</v>
      </c>
      <c r="HL351">
        <v>3</v>
      </c>
      <c r="HW351">
        <v>-46</v>
      </c>
      <c r="HX351">
        <v>4134905</v>
      </c>
      <c r="HY351" t="s">
        <v>492</v>
      </c>
      <c r="HZ351">
        <v>4134866</v>
      </c>
      <c r="IC351">
        <v>0</v>
      </c>
      <c r="ID351">
        <v>0</v>
      </c>
      <c r="IM351">
        <v>76</v>
      </c>
      <c r="IO351" t="s">
        <v>7004</v>
      </c>
      <c r="IQ351" t="s">
        <v>7004</v>
      </c>
      <c r="IU351">
        <v>7</v>
      </c>
      <c r="IV351">
        <f>IF(AND(Table1[[#This Row],[R/P]]="P",Table1[[#This Row],[PaRes]]&lt;&gt;"SCRBL",Table1[[#This Row],[PaRes]]&lt;&gt;"RUN",Table1[[#This Row],[Penalty]]&lt;&gt;1),1,0)</f>
        <v>0</v>
      </c>
      <c r="IW351">
        <f>IF(AND(Table1[[#This Row],[Pass Play]]=1,Table1[[#This Row],[PaRes]]&lt;&gt;"SAC"),1,0)</f>
        <v>0</v>
      </c>
      <c r="IX351">
        <f>IF(Table1[[#This Row],[PaRes]]="COM",1,0)</f>
        <v>0</v>
      </c>
      <c r="IY351">
        <f>IF(Table1[[#This Row],[Pass Play]]=1,Table1[[#This Row],[Gn]],0)</f>
        <v>0</v>
      </c>
      <c r="IZ351">
        <f>IF(AND(Table1[[#This Row],[Pass Play]]=1,Table1[[#This Row],[EFF]]="Y"),1,0)</f>
        <v>0</v>
      </c>
      <c r="JA351">
        <f>IF(AND(Table1[[#This Row],[Pass Play]]=1,Table1[[#This Row],[EFF]]="Y"),Table1[[#This Row],[Gn]],0)</f>
        <v>0</v>
      </c>
      <c r="JB351">
        <f>IF(AND(Table1[[#This Row],[Pass Play]]=1,Table1[[#This Row],[Gn]]&gt;=15),1,0)</f>
        <v>0</v>
      </c>
      <c r="JC351">
        <f>IF(AND(Table1[[#This Row],[Pass Play]]=1,Table1[[#This Row],[Big Play Passes]]=1),Table1[[#This Row],[Gn]],0)</f>
        <v>0</v>
      </c>
      <c r="JD351">
        <f>IF(AND(OR(Table1[[#This Row],[R/P]]="R",Table1[[#This Row],[PaRes]]="SCRBL",Table1[[#This Row],[PaRes]]="RUN"),Table1[[#This Row],[Penalty]]&lt;&gt;1),1,0)</f>
        <v>1</v>
      </c>
      <c r="JE351">
        <f>IF(Table1[[#This Row],[Rush Attempts]]=1,Table1[[#This Row],[Gn]],0)</f>
        <v>4</v>
      </c>
      <c r="JF351">
        <f>IF(AND(Table1[[#This Row],[Rush Attempts]]=1,Table1[[#This Row],[EFF]]="Y"),1,0)</f>
        <v>1</v>
      </c>
      <c r="JG351">
        <f>IF(AND(Table1[[#This Row],[Rush Attempts]]=1,Table1[[#This Row],[EFF]]="Y"),Table1[[#This Row],[Gn]],0)</f>
        <v>4</v>
      </c>
      <c r="JH351">
        <f>IF(AND(Table1[[#This Row],[Rush Attempts]]=1,Table1[[#This Row],[Gn]]&gt;=10),1,0)</f>
        <v>0</v>
      </c>
      <c r="JI351">
        <f>IF(AND(Table1[[#This Row],[Rush Attempts]]=1,Table1[[#This Row],[Big Play Run]]=1),Table1[[#This Row],[Gn]],0)</f>
        <v>0</v>
      </c>
      <c r="JJ351">
        <f>IF(Table1[[#This Row],[PaRes]]="SAC",1,0)</f>
        <v>0</v>
      </c>
      <c r="JK351">
        <f>IF(Table1[[#This Row],[Sacks]]=1,Table1[[#This Row],[Gn]],0)</f>
        <v>0</v>
      </c>
      <c r="JL351">
        <f>IF(Table1[[#This Row],[PaRes]]="INT",1,0)</f>
        <v>0</v>
      </c>
      <c r="JM351">
        <f>IF(Table1[[#This Row],[pff_PENALTY]]&lt;&gt;"",1,0)</f>
        <v>0</v>
      </c>
      <c r="JN351">
        <f>Table1[[#This Row],[pff_PENYARDS]]</f>
        <v>0</v>
      </c>
      <c r="JO351">
        <f>IF(Table1[[#This Row],[S/End]]="TD",1,0)</f>
        <v>0</v>
      </c>
      <c r="JP351">
        <f>IF(OR(Table1[[#This Row],[S/End]]="FGGD"),1,0)</f>
        <v>0</v>
      </c>
      <c r="JQ351">
        <f>IF(OR(Table1[[#This Row],[S/End]]="FUM",Table1[[#This Row],[S/End]]="INT"),1,0)</f>
        <v>0</v>
      </c>
      <c r="JR351">
        <f>IF(AND(Table1[[#This Row],[Touchdown]]=1,Table1[[#This Row],[Pass Play]]=1),1,0)</f>
        <v>0</v>
      </c>
      <c r="JS351">
        <f t="shared" si="17"/>
        <v>0</v>
      </c>
      <c r="JT351">
        <f>IF(AND(OR(Table1[[#This Row],[Pass Play]]=1,Table1[[#This Row],[Rush Attempts]]=1),Table1[[#This Row],[Dn]]=3),1,0)</f>
        <v>0</v>
      </c>
      <c r="JU351">
        <f>IF(AND(Table1[[#This Row],[3rd down attempt]]=1,Table1[[#This Row],[EFF]]="Y"),1,0)</f>
        <v>0</v>
      </c>
      <c r="JV351">
        <f>IF(AND(Table1[[#This Row],[3rd down attempt]]=1,Table1[[#This Row],[Dist]]&gt;=7),1,0)</f>
        <v>0</v>
      </c>
      <c r="JW351">
        <f>IF(AND(OR(Table1[[#This Row],[Pass Play]]=1,Table1[[#This Row],[Rush Attempts]]=1),Table1[[#This Row],[Dn]]=4),1,0)</f>
        <v>0</v>
      </c>
      <c r="JX351">
        <f>IF(AND(Table1[[#This Row],[4th down attempt]]=1,Table1[[#This Row],[EFF]]="Y"),1,0)</f>
        <v>0</v>
      </c>
      <c r="JY351">
        <f>IF(AND(OR(Table1[[#This Row],[Pass Play]]=1,Table1[[#This Row],[Rush Attempts]]=1),Table1[[#This Row],[FPos]]&gt;=0,Table1[[#This Row],[FPos]]&lt;=20),1,0)</f>
        <v>0</v>
      </c>
      <c r="JZ351">
        <f>IF(AND(OR(Table1[[#This Row],[Pass Play]]=1,Table1[[#This Row],[Rush Attempts]]=1),Table1[[#This Row],[Dist]]&lt;=Table1[[#This Row],[Gn]]),1,0)</f>
        <v>0</v>
      </c>
      <c r="KA351">
        <f>IF(Table1[[#This Row],[S/End]]&lt;&gt;"",1,0)</f>
        <v>0</v>
      </c>
      <c r="KB351">
        <f>IF(Table1[[#This Row],[S/End]]="TD",1,0)</f>
        <v>0</v>
      </c>
      <c r="KC351">
        <f>IF(Table1[[#This Row],[S/End]]="FGGD",1,0)</f>
        <v>0</v>
      </c>
      <c r="KD351">
        <f>IF(AND(OR(Table1[[#This Row],[Pass Play]]=1,Table1[[#This Row],[Rush Attempts]]=1),Table1[[#This Row],[Gn]]&lt;0),1,0)</f>
        <v>0</v>
      </c>
      <c r="KE351" s="375">
        <f>IF(AND(Table1[[#This Row],[pff_DRVENDPSN]]=3,Table1[[#This Row],[pff_DRVENDEVENT]]="PUNT"),1,0)</f>
        <v>0</v>
      </c>
    </row>
    <row r="352" spans="1:291" hidden="1">
      <c r="A352">
        <v>29</v>
      </c>
      <c r="B352">
        <v>2106</v>
      </c>
      <c r="C352" t="s">
        <v>14480</v>
      </c>
      <c r="D352">
        <v>3</v>
      </c>
      <c r="E352">
        <v>2</v>
      </c>
      <c r="F352">
        <v>6</v>
      </c>
      <c r="G352">
        <v>0</v>
      </c>
      <c r="H352">
        <v>-46</v>
      </c>
      <c r="J352" t="s">
        <v>298</v>
      </c>
      <c r="K352">
        <v>11</v>
      </c>
      <c r="L352" t="s">
        <v>7407</v>
      </c>
      <c r="M352" t="s">
        <v>7494</v>
      </c>
      <c r="N352" t="s">
        <v>440</v>
      </c>
      <c r="O352" t="s">
        <v>254</v>
      </c>
      <c r="P352" t="s">
        <v>1118</v>
      </c>
      <c r="W352" t="s">
        <v>257</v>
      </c>
      <c r="X352" t="s">
        <v>7495</v>
      </c>
      <c r="AE352" t="s">
        <v>635</v>
      </c>
      <c r="AF352" t="s">
        <v>1685</v>
      </c>
      <c r="AG352" t="s">
        <v>7495</v>
      </c>
      <c r="AH352" t="s">
        <v>274</v>
      </c>
      <c r="AJ352">
        <v>22</v>
      </c>
      <c r="AP352">
        <v>7</v>
      </c>
      <c r="BJ352" t="s">
        <v>257</v>
      </c>
      <c r="BQ352">
        <f t="shared" si="15"/>
        <v>0</v>
      </c>
      <c r="BR352">
        <f t="shared" si="16"/>
        <v>4</v>
      </c>
      <c r="BT352" t="s">
        <v>6958</v>
      </c>
      <c r="BV352">
        <v>20</v>
      </c>
      <c r="BX352">
        <v>0</v>
      </c>
      <c r="BY352" t="s">
        <v>7496</v>
      </c>
      <c r="CD352" s="3">
        <v>0.57430555555555551</v>
      </c>
      <c r="CF352" t="s">
        <v>7497</v>
      </c>
      <c r="CJ352">
        <v>0</v>
      </c>
      <c r="CK352" t="s">
        <v>7498</v>
      </c>
      <c r="CL352" s="4">
        <v>38414</v>
      </c>
      <c r="CM352" t="s">
        <v>7499</v>
      </c>
      <c r="CN352" t="s">
        <v>7500</v>
      </c>
      <c r="CO352">
        <v>20</v>
      </c>
      <c r="CQ352" t="s">
        <v>282</v>
      </c>
      <c r="CR352" t="s">
        <v>6958</v>
      </c>
      <c r="CU352" t="s">
        <v>7446</v>
      </c>
      <c r="CW352">
        <v>0</v>
      </c>
      <c r="CY352">
        <v>3</v>
      </c>
      <c r="CZ352" t="s">
        <v>614</v>
      </c>
      <c r="DA352">
        <v>-46</v>
      </c>
      <c r="DB352">
        <v>4</v>
      </c>
      <c r="DC352" t="s">
        <v>1609</v>
      </c>
      <c r="DD352">
        <v>-25</v>
      </c>
      <c r="DF352" t="s">
        <v>6965</v>
      </c>
      <c r="DK352">
        <v>0</v>
      </c>
      <c r="DL352" s="4">
        <v>44484</v>
      </c>
      <c r="DM352">
        <v>20369</v>
      </c>
      <c r="DN352">
        <v>2021</v>
      </c>
      <c r="DO352">
        <v>0</v>
      </c>
      <c r="DQ352">
        <v>80401</v>
      </c>
      <c r="DR352">
        <v>83</v>
      </c>
      <c r="DU352" t="s">
        <v>257</v>
      </c>
      <c r="DV352" t="s">
        <v>274</v>
      </c>
      <c r="DX352">
        <v>7</v>
      </c>
      <c r="DY352" t="s">
        <v>275</v>
      </c>
      <c r="EE352">
        <v>0</v>
      </c>
      <c r="EF352" t="s">
        <v>1127</v>
      </c>
      <c r="EG352" t="s">
        <v>1128</v>
      </c>
      <c r="EH352">
        <v>1</v>
      </c>
      <c r="EJ352" t="s">
        <v>340</v>
      </c>
      <c r="EK352" t="s">
        <v>854</v>
      </c>
      <c r="EL352" t="s">
        <v>7501</v>
      </c>
      <c r="EM352" t="s">
        <v>7502</v>
      </c>
      <c r="EN352" t="s">
        <v>2449</v>
      </c>
      <c r="EO352" t="s">
        <v>269</v>
      </c>
      <c r="EP352" t="s">
        <v>388</v>
      </c>
      <c r="EQ352">
        <v>0</v>
      </c>
      <c r="ET352" t="s">
        <v>7503</v>
      </c>
      <c r="FE352">
        <v>0</v>
      </c>
      <c r="FF352">
        <v>9</v>
      </c>
      <c r="FG352" t="s">
        <v>308</v>
      </c>
      <c r="FI352" t="s">
        <v>308</v>
      </c>
      <c r="FL352">
        <v>0</v>
      </c>
      <c r="FN352">
        <v>0</v>
      </c>
      <c r="FQ352">
        <v>0</v>
      </c>
      <c r="FS352" t="s">
        <v>462</v>
      </c>
      <c r="FT352" t="s">
        <v>1002</v>
      </c>
      <c r="FU352" t="s">
        <v>274</v>
      </c>
      <c r="FV352" t="s">
        <v>777</v>
      </c>
      <c r="FW352" t="s">
        <v>1700</v>
      </c>
      <c r="FY352">
        <v>0</v>
      </c>
      <c r="GA352">
        <v>7.2</v>
      </c>
      <c r="GB352">
        <v>-13</v>
      </c>
      <c r="GC352">
        <v>0</v>
      </c>
      <c r="GE352" t="s">
        <v>355</v>
      </c>
      <c r="GF352">
        <v>0</v>
      </c>
      <c r="GG352" t="s">
        <v>274</v>
      </c>
      <c r="GJ352">
        <v>0</v>
      </c>
      <c r="GK352">
        <v>0</v>
      </c>
      <c r="GM352" t="s">
        <v>7504</v>
      </c>
      <c r="GO352">
        <v>0</v>
      </c>
      <c r="HA352" t="s">
        <v>7505</v>
      </c>
      <c r="HC352" t="s">
        <v>294</v>
      </c>
      <c r="HD352" t="s">
        <v>313</v>
      </c>
      <c r="HE352" t="s">
        <v>1182</v>
      </c>
      <c r="HF352">
        <v>0</v>
      </c>
      <c r="HG352">
        <v>11</v>
      </c>
      <c r="HH352">
        <v>7</v>
      </c>
      <c r="HI352" t="s">
        <v>275</v>
      </c>
      <c r="HL352">
        <v>1</v>
      </c>
      <c r="HW352">
        <v>-46</v>
      </c>
      <c r="HX352">
        <v>4134927</v>
      </c>
      <c r="HY352" t="s">
        <v>7506</v>
      </c>
      <c r="HZ352">
        <v>4134905</v>
      </c>
      <c r="IC352">
        <v>0</v>
      </c>
      <c r="ID352">
        <v>0</v>
      </c>
      <c r="IM352">
        <v>77</v>
      </c>
      <c r="IO352" t="s">
        <v>6965</v>
      </c>
      <c r="IQ352" t="s">
        <v>6965</v>
      </c>
      <c r="IR352" t="s">
        <v>7321</v>
      </c>
      <c r="IU352">
        <v>7</v>
      </c>
      <c r="IV352">
        <f>IF(AND(Table1[[#This Row],[R/P]]="P",Table1[[#This Row],[PaRes]]&lt;&gt;"SCRBL",Table1[[#This Row],[PaRes]]&lt;&gt;"RUN",Table1[[#This Row],[Penalty]]&lt;&gt;1),1,0)</f>
        <v>0</v>
      </c>
      <c r="IW352">
        <f>IF(AND(Table1[[#This Row],[Pass Play]]=1,Table1[[#This Row],[PaRes]]&lt;&gt;"SAC"),1,0)</f>
        <v>0</v>
      </c>
      <c r="IX352">
        <f>IF(Table1[[#This Row],[PaRes]]="COM",1,0)</f>
        <v>0</v>
      </c>
      <c r="IY352">
        <f>IF(Table1[[#This Row],[Pass Play]]=1,Table1[[#This Row],[Gn]],0)</f>
        <v>0</v>
      </c>
      <c r="IZ352">
        <f>IF(AND(Table1[[#This Row],[Pass Play]]=1,Table1[[#This Row],[EFF]]="Y"),1,0)</f>
        <v>0</v>
      </c>
      <c r="JA352">
        <f>IF(AND(Table1[[#This Row],[Pass Play]]=1,Table1[[#This Row],[EFF]]="Y"),Table1[[#This Row],[Gn]],0)</f>
        <v>0</v>
      </c>
      <c r="JB352">
        <f>IF(AND(Table1[[#This Row],[Pass Play]]=1,Table1[[#This Row],[Gn]]&gt;=15),1,0)</f>
        <v>0</v>
      </c>
      <c r="JC352">
        <f>IF(AND(Table1[[#This Row],[Pass Play]]=1,Table1[[#This Row],[Big Play Passes]]=1),Table1[[#This Row],[Gn]],0)</f>
        <v>0</v>
      </c>
      <c r="JD352">
        <f>IF(AND(OR(Table1[[#This Row],[R/P]]="R",Table1[[#This Row],[PaRes]]="SCRBL",Table1[[#This Row],[PaRes]]="RUN"),Table1[[#This Row],[Penalty]]&lt;&gt;1),1,0)</f>
        <v>1</v>
      </c>
      <c r="JE352">
        <f>IF(Table1[[#This Row],[Rush Attempts]]=1,Table1[[#This Row],[Gn]],0)</f>
        <v>0</v>
      </c>
      <c r="JF352">
        <f>IF(AND(Table1[[#This Row],[Rush Attempts]]=1,Table1[[#This Row],[EFF]]="Y"),1,0)</f>
        <v>0</v>
      </c>
      <c r="JG352">
        <f>IF(AND(Table1[[#This Row],[Rush Attempts]]=1,Table1[[#This Row],[EFF]]="Y"),Table1[[#This Row],[Gn]],0)</f>
        <v>0</v>
      </c>
      <c r="JH352">
        <f>IF(AND(Table1[[#This Row],[Rush Attempts]]=1,Table1[[#This Row],[Gn]]&gt;=10),1,0)</f>
        <v>0</v>
      </c>
      <c r="JI352">
        <f>IF(AND(Table1[[#This Row],[Rush Attempts]]=1,Table1[[#This Row],[Big Play Run]]=1),Table1[[#This Row],[Gn]],0)</f>
        <v>0</v>
      </c>
      <c r="JJ352">
        <f>IF(Table1[[#This Row],[PaRes]]="SAC",1,0)</f>
        <v>0</v>
      </c>
      <c r="JK352">
        <f>IF(Table1[[#This Row],[Sacks]]=1,Table1[[#This Row],[Gn]],0)</f>
        <v>0</v>
      </c>
      <c r="JL352">
        <f>IF(Table1[[#This Row],[PaRes]]="INT",1,0)</f>
        <v>0</v>
      </c>
      <c r="JM352">
        <f>IF(Table1[[#This Row],[pff_PENALTY]]&lt;&gt;"",1,0)</f>
        <v>0</v>
      </c>
      <c r="JN352">
        <f>Table1[[#This Row],[pff_PENYARDS]]</f>
        <v>0</v>
      </c>
      <c r="JO352">
        <f>IF(Table1[[#This Row],[S/End]]="TD",1,0)</f>
        <v>0</v>
      </c>
      <c r="JP352">
        <f>IF(OR(Table1[[#This Row],[S/End]]="FGGD"),1,0)</f>
        <v>0</v>
      </c>
      <c r="JQ352">
        <f>IF(OR(Table1[[#This Row],[S/End]]="FUM",Table1[[#This Row],[S/End]]="INT"),1,0)</f>
        <v>0</v>
      </c>
      <c r="JR352">
        <f>IF(AND(Table1[[#This Row],[Touchdown]]=1,Table1[[#This Row],[Pass Play]]=1),1,0)</f>
        <v>0</v>
      </c>
      <c r="JS352">
        <f t="shared" si="17"/>
        <v>0</v>
      </c>
      <c r="JT352">
        <f>IF(AND(OR(Table1[[#This Row],[Pass Play]]=1,Table1[[#This Row],[Rush Attempts]]=1),Table1[[#This Row],[Dn]]=3),1,0)</f>
        <v>0</v>
      </c>
      <c r="JU352">
        <f>IF(AND(Table1[[#This Row],[3rd down attempt]]=1,Table1[[#This Row],[EFF]]="Y"),1,0)</f>
        <v>0</v>
      </c>
      <c r="JV352">
        <f>IF(AND(Table1[[#This Row],[3rd down attempt]]=1,Table1[[#This Row],[Dist]]&gt;=7),1,0)</f>
        <v>0</v>
      </c>
      <c r="JW352">
        <f>IF(AND(OR(Table1[[#This Row],[Pass Play]]=1,Table1[[#This Row],[Rush Attempts]]=1),Table1[[#This Row],[Dn]]=4),1,0)</f>
        <v>0</v>
      </c>
      <c r="JX352">
        <f>IF(AND(Table1[[#This Row],[4th down attempt]]=1,Table1[[#This Row],[EFF]]="Y"),1,0)</f>
        <v>0</v>
      </c>
      <c r="JY352">
        <f>IF(AND(OR(Table1[[#This Row],[Pass Play]]=1,Table1[[#This Row],[Rush Attempts]]=1),Table1[[#This Row],[FPos]]&gt;=0,Table1[[#This Row],[FPos]]&lt;=20),1,0)</f>
        <v>0</v>
      </c>
      <c r="JZ352">
        <f>IF(AND(OR(Table1[[#This Row],[Pass Play]]=1,Table1[[#This Row],[Rush Attempts]]=1),Table1[[#This Row],[Dist]]&lt;=Table1[[#This Row],[Gn]]),1,0)</f>
        <v>0</v>
      </c>
      <c r="KA352">
        <f>IF(Table1[[#This Row],[S/End]]&lt;&gt;"",1,0)</f>
        <v>0</v>
      </c>
      <c r="KB352">
        <f>IF(Table1[[#This Row],[S/End]]="TD",1,0)</f>
        <v>0</v>
      </c>
      <c r="KC352">
        <f>IF(Table1[[#This Row],[S/End]]="FGGD",1,0)</f>
        <v>0</v>
      </c>
      <c r="KD352">
        <f>IF(AND(OR(Table1[[#This Row],[Pass Play]]=1,Table1[[#This Row],[Rush Attempts]]=1),Table1[[#This Row],[Gn]]&lt;0),1,0)</f>
        <v>0</v>
      </c>
      <c r="KE352" s="375">
        <f>IF(AND(Table1[[#This Row],[pff_DRVENDPSN]]=3,Table1[[#This Row],[pff_DRVENDEVENT]]="PUNT"),1,0)</f>
        <v>0</v>
      </c>
    </row>
    <row r="353" spans="1:291" hidden="1">
      <c r="A353">
        <v>30</v>
      </c>
      <c r="B353">
        <v>2106</v>
      </c>
      <c r="C353" t="s">
        <v>14480</v>
      </c>
      <c r="D353">
        <v>3</v>
      </c>
      <c r="E353">
        <v>3</v>
      </c>
      <c r="F353">
        <v>6</v>
      </c>
      <c r="G353">
        <v>0</v>
      </c>
      <c r="H353">
        <v>-46</v>
      </c>
      <c r="J353" t="s">
        <v>298</v>
      </c>
      <c r="K353">
        <v>11</v>
      </c>
      <c r="L353" t="s">
        <v>631</v>
      </c>
      <c r="M353" t="s">
        <v>752</v>
      </c>
      <c r="N353" t="s">
        <v>408</v>
      </c>
      <c r="P353" t="s">
        <v>508</v>
      </c>
      <c r="W353" t="s">
        <v>253</v>
      </c>
      <c r="X353" t="s">
        <v>7508</v>
      </c>
      <c r="Y353" t="s">
        <v>1040</v>
      </c>
      <c r="Z353" t="s">
        <v>7509</v>
      </c>
      <c r="AB353" t="s">
        <v>1234</v>
      </c>
      <c r="AC353" t="s">
        <v>1235</v>
      </c>
      <c r="AK353" t="s">
        <v>756</v>
      </c>
      <c r="AL353" t="s">
        <v>614</v>
      </c>
      <c r="AP353">
        <v>7</v>
      </c>
      <c r="BJ353" t="s">
        <v>607</v>
      </c>
      <c r="BQ353">
        <f t="shared" si="15"/>
        <v>1</v>
      </c>
      <c r="BR353">
        <f t="shared" si="16"/>
        <v>0</v>
      </c>
      <c r="BT353" t="s">
        <v>6958</v>
      </c>
      <c r="BV353">
        <v>20</v>
      </c>
      <c r="BX353">
        <v>1</v>
      </c>
      <c r="BY353" t="s">
        <v>7510</v>
      </c>
      <c r="CA353">
        <v>1</v>
      </c>
      <c r="CD353" s="3">
        <v>0.5493055555555556</v>
      </c>
      <c r="CE353" t="s">
        <v>274</v>
      </c>
      <c r="CF353" t="s">
        <v>7511</v>
      </c>
      <c r="CG353">
        <v>9</v>
      </c>
      <c r="CI353" t="s">
        <v>331</v>
      </c>
      <c r="CJ353">
        <v>0</v>
      </c>
      <c r="CK353" t="s">
        <v>7512</v>
      </c>
      <c r="CL353" s="4">
        <v>38414</v>
      </c>
      <c r="CM353" t="s">
        <v>7513</v>
      </c>
      <c r="CN353" t="s">
        <v>7514</v>
      </c>
      <c r="CO353">
        <v>20</v>
      </c>
      <c r="CP353" t="s">
        <v>7066</v>
      </c>
      <c r="CQ353" t="s">
        <v>282</v>
      </c>
      <c r="CR353" t="s">
        <v>6958</v>
      </c>
      <c r="CU353" t="s">
        <v>7349</v>
      </c>
      <c r="CW353">
        <v>0</v>
      </c>
      <c r="CY353">
        <v>4</v>
      </c>
      <c r="CZ353" t="s">
        <v>614</v>
      </c>
      <c r="DA353">
        <v>-46</v>
      </c>
      <c r="DB353">
        <v>4</v>
      </c>
      <c r="DC353" t="s">
        <v>1609</v>
      </c>
      <c r="DD353">
        <v>-25</v>
      </c>
      <c r="DK353">
        <v>0</v>
      </c>
      <c r="DL353" s="4">
        <v>44484</v>
      </c>
      <c r="DM353">
        <v>20369</v>
      </c>
      <c r="DN353">
        <v>2021</v>
      </c>
      <c r="DO353">
        <v>0</v>
      </c>
      <c r="DQ353">
        <v>80401</v>
      </c>
      <c r="DR353">
        <v>84</v>
      </c>
      <c r="DU353" t="s">
        <v>294</v>
      </c>
      <c r="DV353" t="s">
        <v>294</v>
      </c>
      <c r="DX353">
        <v>7</v>
      </c>
      <c r="DY353" t="s">
        <v>275</v>
      </c>
      <c r="EB353" t="s">
        <v>735</v>
      </c>
      <c r="EE353">
        <v>0</v>
      </c>
      <c r="EF353" t="s">
        <v>765</v>
      </c>
      <c r="EG353" t="s">
        <v>422</v>
      </c>
      <c r="EH353">
        <v>0</v>
      </c>
      <c r="EJ353" t="s">
        <v>340</v>
      </c>
      <c r="EK353" t="s">
        <v>815</v>
      </c>
      <c r="EL353" t="s">
        <v>7515</v>
      </c>
      <c r="EM353" t="s">
        <v>7516</v>
      </c>
      <c r="EN353" t="s">
        <v>1043</v>
      </c>
      <c r="EO353" t="s">
        <v>269</v>
      </c>
      <c r="EP353" t="s">
        <v>490</v>
      </c>
      <c r="EQ353">
        <v>0</v>
      </c>
      <c r="ER353" t="s">
        <v>7517</v>
      </c>
      <c r="ET353" t="s">
        <v>7518</v>
      </c>
      <c r="EU353">
        <v>7</v>
      </c>
      <c r="EV353" t="s">
        <v>274</v>
      </c>
      <c r="EW353" t="s">
        <v>349</v>
      </c>
      <c r="EX353" t="s">
        <v>528</v>
      </c>
      <c r="EY353" t="s">
        <v>351</v>
      </c>
      <c r="FB353" t="s">
        <v>269</v>
      </c>
      <c r="FC353" t="s">
        <v>7519</v>
      </c>
      <c r="FE353">
        <v>0</v>
      </c>
      <c r="FF353">
        <v>10</v>
      </c>
      <c r="FJ353" t="s">
        <v>7253</v>
      </c>
      <c r="FK353" t="s">
        <v>7520</v>
      </c>
      <c r="FL353">
        <v>0</v>
      </c>
      <c r="FN353">
        <v>0</v>
      </c>
      <c r="FQ353">
        <v>0</v>
      </c>
      <c r="FS353" t="s">
        <v>462</v>
      </c>
      <c r="FT353" t="s">
        <v>1002</v>
      </c>
      <c r="FU353" t="s">
        <v>257</v>
      </c>
      <c r="FV353" t="s">
        <v>463</v>
      </c>
      <c r="FY353">
        <v>0</v>
      </c>
      <c r="GA353">
        <v>7.2</v>
      </c>
      <c r="GB353">
        <v>-13</v>
      </c>
      <c r="GC353">
        <v>0</v>
      </c>
      <c r="GE353" t="s">
        <v>355</v>
      </c>
      <c r="GF353">
        <v>1</v>
      </c>
      <c r="GG353" t="s">
        <v>257</v>
      </c>
      <c r="GI353">
        <v>2.5</v>
      </c>
      <c r="GJ353">
        <v>0</v>
      </c>
      <c r="GK353">
        <v>0</v>
      </c>
      <c r="GM353" t="s">
        <v>7521</v>
      </c>
      <c r="GP353" t="s">
        <v>2349</v>
      </c>
      <c r="GR353">
        <v>7</v>
      </c>
      <c r="HA353" t="s">
        <v>7522</v>
      </c>
      <c r="HC353" t="s">
        <v>294</v>
      </c>
      <c r="HD353" t="s">
        <v>294</v>
      </c>
      <c r="HE353" t="s">
        <v>7523</v>
      </c>
      <c r="HF353">
        <v>0</v>
      </c>
      <c r="HG353">
        <v>11</v>
      </c>
      <c r="HH353">
        <v>7</v>
      </c>
      <c r="HI353" t="s">
        <v>275</v>
      </c>
      <c r="HL353" t="s">
        <v>2264</v>
      </c>
      <c r="HM353" t="s">
        <v>7042</v>
      </c>
      <c r="HO353" t="s">
        <v>7524</v>
      </c>
      <c r="HP353" t="s">
        <v>7525</v>
      </c>
      <c r="HQ353" t="s">
        <v>7526</v>
      </c>
      <c r="HR353" t="s">
        <v>7527</v>
      </c>
      <c r="HT353" t="s">
        <v>7528</v>
      </c>
      <c r="HW353">
        <v>-46</v>
      </c>
      <c r="HX353">
        <v>4134948</v>
      </c>
      <c r="HY353" t="s">
        <v>7529</v>
      </c>
      <c r="HZ353">
        <v>4134927</v>
      </c>
      <c r="IC353">
        <v>0.5</v>
      </c>
      <c r="ID353">
        <v>1</v>
      </c>
      <c r="IM353">
        <v>78</v>
      </c>
      <c r="IU353">
        <v>7</v>
      </c>
      <c r="IV353">
        <f>IF(AND(Table1[[#This Row],[R/P]]="P",Table1[[#This Row],[PaRes]]&lt;&gt;"SCRBL",Table1[[#This Row],[PaRes]]&lt;&gt;"RUN",Table1[[#This Row],[Penalty]]&lt;&gt;1),1,0)</f>
        <v>1</v>
      </c>
      <c r="IW353">
        <f>IF(AND(Table1[[#This Row],[Pass Play]]=1,Table1[[#This Row],[PaRes]]&lt;&gt;"SAC"),1,0)</f>
        <v>1</v>
      </c>
      <c r="IX353">
        <f>IF(Table1[[#This Row],[PaRes]]="COM",1,0)</f>
        <v>0</v>
      </c>
      <c r="IY353">
        <f>IF(Table1[[#This Row],[Pass Play]]=1,Table1[[#This Row],[Gn]],0)</f>
        <v>0</v>
      </c>
      <c r="IZ353">
        <f>IF(AND(Table1[[#This Row],[Pass Play]]=1,Table1[[#This Row],[EFF]]="Y"),1,0)</f>
        <v>0</v>
      </c>
      <c r="JA353">
        <f>IF(AND(Table1[[#This Row],[Pass Play]]=1,Table1[[#This Row],[EFF]]="Y"),Table1[[#This Row],[Gn]],0)</f>
        <v>0</v>
      </c>
      <c r="JB353">
        <f>IF(AND(Table1[[#This Row],[Pass Play]]=1,Table1[[#This Row],[Gn]]&gt;=15),1,0)</f>
        <v>0</v>
      </c>
      <c r="JC353">
        <f>IF(AND(Table1[[#This Row],[Pass Play]]=1,Table1[[#This Row],[Big Play Passes]]=1),Table1[[#This Row],[Gn]],0)</f>
        <v>0</v>
      </c>
      <c r="JD353">
        <f>IF(AND(OR(Table1[[#This Row],[R/P]]="R",Table1[[#This Row],[PaRes]]="SCRBL",Table1[[#This Row],[PaRes]]="RUN"),Table1[[#This Row],[Penalty]]&lt;&gt;1),1,0)</f>
        <v>0</v>
      </c>
      <c r="JE353">
        <f>IF(Table1[[#This Row],[Rush Attempts]]=1,Table1[[#This Row],[Gn]],0)</f>
        <v>0</v>
      </c>
      <c r="JF353">
        <f>IF(AND(Table1[[#This Row],[Rush Attempts]]=1,Table1[[#This Row],[EFF]]="Y"),1,0)</f>
        <v>0</v>
      </c>
      <c r="JG353">
        <f>IF(AND(Table1[[#This Row],[Rush Attempts]]=1,Table1[[#This Row],[EFF]]="Y"),Table1[[#This Row],[Gn]],0)</f>
        <v>0</v>
      </c>
      <c r="JH353">
        <f>IF(AND(Table1[[#This Row],[Rush Attempts]]=1,Table1[[#This Row],[Gn]]&gt;=10),1,0)</f>
        <v>0</v>
      </c>
      <c r="JI353">
        <f>IF(AND(Table1[[#This Row],[Rush Attempts]]=1,Table1[[#This Row],[Big Play Run]]=1),Table1[[#This Row],[Gn]],0)</f>
        <v>0</v>
      </c>
      <c r="JJ353">
        <f>IF(Table1[[#This Row],[PaRes]]="SAC",1,0)</f>
        <v>0</v>
      </c>
      <c r="JK353">
        <f>IF(Table1[[#This Row],[Sacks]]=1,Table1[[#This Row],[Gn]],0)</f>
        <v>0</v>
      </c>
      <c r="JL353">
        <f>IF(Table1[[#This Row],[PaRes]]="INT",1,0)</f>
        <v>0</v>
      </c>
      <c r="JM353">
        <f>IF(Table1[[#This Row],[pff_PENALTY]]&lt;&gt;"",1,0)</f>
        <v>0</v>
      </c>
      <c r="JN353">
        <f>Table1[[#This Row],[pff_PENYARDS]]</f>
        <v>0</v>
      </c>
      <c r="JO353">
        <f>IF(Table1[[#This Row],[S/End]]="TD",1,0)</f>
        <v>0</v>
      </c>
      <c r="JP353">
        <f>IF(OR(Table1[[#This Row],[S/End]]="FGGD"),1,0)</f>
        <v>0</v>
      </c>
      <c r="JQ353">
        <f>IF(OR(Table1[[#This Row],[S/End]]="FUM",Table1[[#This Row],[S/End]]="INT"),1,0)</f>
        <v>0</v>
      </c>
      <c r="JR353">
        <f>IF(AND(Table1[[#This Row],[Touchdown]]=1,Table1[[#This Row],[Pass Play]]=1),1,0)</f>
        <v>0</v>
      </c>
      <c r="JS353">
        <f t="shared" si="17"/>
        <v>0</v>
      </c>
      <c r="JT353">
        <f>IF(AND(OR(Table1[[#This Row],[Pass Play]]=1,Table1[[#This Row],[Rush Attempts]]=1),Table1[[#This Row],[Dn]]=3),1,0)</f>
        <v>1</v>
      </c>
      <c r="JU353">
        <f>IF(AND(Table1[[#This Row],[3rd down attempt]]=1,Table1[[#This Row],[EFF]]="Y"),1,0)</f>
        <v>0</v>
      </c>
      <c r="JV353">
        <f>IF(AND(Table1[[#This Row],[3rd down attempt]]=1,Table1[[#This Row],[Dist]]&gt;=7),1,0)</f>
        <v>0</v>
      </c>
      <c r="JW353">
        <f>IF(AND(OR(Table1[[#This Row],[Pass Play]]=1,Table1[[#This Row],[Rush Attempts]]=1),Table1[[#This Row],[Dn]]=4),1,0)</f>
        <v>0</v>
      </c>
      <c r="JX353">
        <f>IF(AND(Table1[[#This Row],[4th down attempt]]=1,Table1[[#This Row],[EFF]]="Y"),1,0)</f>
        <v>0</v>
      </c>
      <c r="JY353">
        <f>IF(AND(OR(Table1[[#This Row],[Pass Play]]=1,Table1[[#This Row],[Rush Attempts]]=1),Table1[[#This Row],[FPos]]&gt;=0,Table1[[#This Row],[FPos]]&lt;=20),1,0)</f>
        <v>0</v>
      </c>
      <c r="JZ353">
        <f>IF(AND(OR(Table1[[#This Row],[Pass Play]]=1,Table1[[#This Row],[Rush Attempts]]=1),Table1[[#This Row],[Dist]]&lt;=Table1[[#This Row],[Gn]]),1,0)</f>
        <v>0</v>
      </c>
      <c r="KA353">
        <f>IF(Table1[[#This Row],[S/End]]&lt;&gt;"",1,0)</f>
        <v>1</v>
      </c>
      <c r="KB353">
        <f>IF(Table1[[#This Row],[S/End]]="TD",1,0)</f>
        <v>0</v>
      </c>
      <c r="KC353">
        <f>IF(Table1[[#This Row],[S/End]]="FGGD",1,0)</f>
        <v>0</v>
      </c>
      <c r="KD353">
        <f>IF(AND(OR(Table1[[#This Row],[Pass Play]]=1,Table1[[#This Row],[Rush Attempts]]=1),Table1[[#This Row],[Gn]]&lt;0),1,0)</f>
        <v>0</v>
      </c>
      <c r="KE353" s="375">
        <f>IF(AND(Table1[[#This Row],[pff_DRVENDPSN]]=3,Table1[[#This Row],[pff_DRVENDEVENT]]="PUNT"),1,0)</f>
        <v>0</v>
      </c>
    </row>
    <row r="354" spans="1:291" hidden="1">
      <c r="A354">
        <v>31</v>
      </c>
      <c r="B354">
        <v>2106</v>
      </c>
      <c r="C354" t="s">
        <v>14480</v>
      </c>
      <c r="D354">
        <v>3</v>
      </c>
      <c r="E354">
        <v>1</v>
      </c>
      <c r="F354">
        <v>10</v>
      </c>
      <c r="G354">
        <v>11</v>
      </c>
      <c r="H354">
        <v>-25</v>
      </c>
      <c r="I354" t="s">
        <v>253</v>
      </c>
      <c r="J354" t="s">
        <v>254</v>
      </c>
      <c r="K354">
        <v>11</v>
      </c>
      <c r="L354" t="s">
        <v>7407</v>
      </c>
      <c r="M354" t="s">
        <v>7531</v>
      </c>
      <c r="N354" t="s">
        <v>978</v>
      </c>
      <c r="P354" t="s">
        <v>1750</v>
      </c>
      <c r="Q354" t="s">
        <v>509</v>
      </c>
      <c r="S354" t="s">
        <v>321</v>
      </c>
      <c r="W354" t="s">
        <v>257</v>
      </c>
      <c r="X354" t="s">
        <v>7532</v>
      </c>
      <c r="AE354" t="s">
        <v>635</v>
      </c>
      <c r="AF354" t="s">
        <v>1685</v>
      </c>
      <c r="AG354" t="s">
        <v>7532</v>
      </c>
      <c r="AH354" t="s">
        <v>274</v>
      </c>
      <c r="AJ354">
        <v>22</v>
      </c>
      <c r="AP354">
        <v>7</v>
      </c>
      <c r="BJ354" t="s">
        <v>261</v>
      </c>
      <c r="BQ354">
        <f t="shared" si="15"/>
        <v>0</v>
      </c>
      <c r="BR354">
        <f t="shared" si="16"/>
        <v>1</v>
      </c>
      <c r="BT354" t="s">
        <v>6958</v>
      </c>
      <c r="BV354">
        <v>27</v>
      </c>
      <c r="BX354">
        <v>0</v>
      </c>
      <c r="BY354" t="s">
        <v>7533</v>
      </c>
      <c r="CD354" s="3">
        <v>0.12152777777777778</v>
      </c>
      <c r="CF354" t="s">
        <v>7534</v>
      </c>
      <c r="CJ354">
        <v>0</v>
      </c>
      <c r="CK354" t="s">
        <v>7535</v>
      </c>
      <c r="CL354" s="4">
        <v>38414</v>
      </c>
      <c r="CM354" t="s">
        <v>7536</v>
      </c>
      <c r="CN354" t="s">
        <v>7537</v>
      </c>
      <c r="CO354">
        <v>27</v>
      </c>
      <c r="CP354" t="s">
        <v>268</v>
      </c>
      <c r="CQ354" t="s">
        <v>269</v>
      </c>
      <c r="CR354" t="s">
        <v>6958</v>
      </c>
      <c r="CU354" t="s">
        <v>6964</v>
      </c>
      <c r="CW354">
        <v>0</v>
      </c>
      <c r="CY354">
        <v>1</v>
      </c>
      <c r="CZ354" t="s">
        <v>553</v>
      </c>
      <c r="DA354">
        <v>0</v>
      </c>
      <c r="DB354">
        <v>11</v>
      </c>
      <c r="DC354" t="s">
        <v>1609</v>
      </c>
      <c r="DD354">
        <v>-25</v>
      </c>
      <c r="DF354" t="s">
        <v>7377</v>
      </c>
      <c r="DK354">
        <v>11</v>
      </c>
      <c r="DL354" s="4">
        <v>44484</v>
      </c>
      <c r="DM354">
        <v>20369</v>
      </c>
      <c r="DN354">
        <v>2021</v>
      </c>
      <c r="DO354">
        <v>0</v>
      </c>
      <c r="DQ354">
        <v>80401</v>
      </c>
      <c r="DR354">
        <v>107</v>
      </c>
      <c r="DU354" t="s">
        <v>294</v>
      </c>
      <c r="DV354" t="s">
        <v>294</v>
      </c>
      <c r="DX354">
        <v>7</v>
      </c>
      <c r="DY354" t="s">
        <v>275</v>
      </c>
      <c r="EE354">
        <v>0</v>
      </c>
      <c r="EF354" t="s">
        <v>1761</v>
      </c>
      <c r="EG354" t="s">
        <v>383</v>
      </c>
      <c r="EH354">
        <v>0</v>
      </c>
      <c r="EJ354" t="s">
        <v>340</v>
      </c>
      <c r="EK354" t="s">
        <v>2100</v>
      </c>
      <c r="EL354" t="s">
        <v>7538</v>
      </c>
      <c r="EM354" t="s">
        <v>7539</v>
      </c>
      <c r="EN354" t="s">
        <v>268</v>
      </c>
      <c r="EO354" t="s">
        <v>282</v>
      </c>
      <c r="EP354" t="s">
        <v>427</v>
      </c>
      <c r="EQ354">
        <v>0</v>
      </c>
      <c r="ET354" t="s">
        <v>7540</v>
      </c>
      <c r="FE354">
        <v>0</v>
      </c>
      <c r="FF354">
        <v>16</v>
      </c>
      <c r="FG354" t="s">
        <v>429</v>
      </c>
      <c r="FI354" t="s">
        <v>429</v>
      </c>
      <c r="FJ354" t="s">
        <v>7541</v>
      </c>
      <c r="FL354">
        <v>0</v>
      </c>
      <c r="FN354">
        <v>0</v>
      </c>
      <c r="FQ354">
        <v>0</v>
      </c>
      <c r="FS354" t="s">
        <v>462</v>
      </c>
      <c r="FT354" t="s">
        <v>1002</v>
      </c>
      <c r="FU354" t="s">
        <v>274</v>
      </c>
      <c r="FV354" t="s">
        <v>777</v>
      </c>
      <c r="FW354" t="s">
        <v>1700</v>
      </c>
      <c r="FY354">
        <v>1</v>
      </c>
      <c r="GA354">
        <v>7.27</v>
      </c>
      <c r="GB354">
        <v>-20</v>
      </c>
      <c r="GC354">
        <v>0</v>
      </c>
      <c r="GD354" t="s">
        <v>1084</v>
      </c>
      <c r="GE354" t="s">
        <v>355</v>
      </c>
      <c r="GF354">
        <v>0</v>
      </c>
      <c r="GG354" t="s">
        <v>274</v>
      </c>
      <c r="GJ354">
        <v>0</v>
      </c>
      <c r="GK354">
        <v>0</v>
      </c>
      <c r="GM354" t="s">
        <v>7542</v>
      </c>
      <c r="GO354">
        <v>2</v>
      </c>
      <c r="HA354" t="s">
        <v>7029</v>
      </c>
      <c r="HC354" t="s">
        <v>294</v>
      </c>
      <c r="HD354" t="s">
        <v>294</v>
      </c>
      <c r="HE354" t="s">
        <v>7543</v>
      </c>
      <c r="HF354">
        <v>0</v>
      </c>
      <c r="HG354">
        <v>11</v>
      </c>
      <c r="HH354">
        <v>7</v>
      </c>
      <c r="HI354" t="s">
        <v>275</v>
      </c>
      <c r="HL354">
        <v>3</v>
      </c>
      <c r="HW354">
        <v>-36</v>
      </c>
      <c r="HX354">
        <v>4135546</v>
      </c>
      <c r="HY354" t="s">
        <v>3943</v>
      </c>
      <c r="HZ354">
        <v>4135530</v>
      </c>
      <c r="IC354">
        <v>0</v>
      </c>
      <c r="ID354">
        <v>0</v>
      </c>
      <c r="IM354">
        <v>101</v>
      </c>
      <c r="IQ354" t="s">
        <v>7377</v>
      </c>
      <c r="IU354">
        <v>7</v>
      </c>
      <c r="IV354">
        <f>IF(AND(Table1[[#This Row],[R/P]]="P",Table1[[#This Row],[PaRes]]&lt;&gt;"SCRBL",Table1[[#This Row],[PaRes]]&lt;&gt;"RUN",Table1[[#This Row],[Penalty]]&lt;&gt;1),1,0)</f>
        <v>0</v>
      </c>
      <c r="IW354">
        <f>IF(AND(Table1[[#This Row],[Pass Play]]=1,Table1[[#This Row],[PaRes]]&lt;&gt;"SAC"),1,0)</f>
        <v>0</v>
      </c>
      <c r="IX354">
        <f>IF(Table1[[#This Row],[PaRes]]="COM",1,0)</f>
        <v>0</v>
      </c>
      <c r="IY354">
        <f>IF(Table1[[#This Row],[Pass Play]]=1,Table1[[#This Row],[Gn]],0)</f>
        <v>0</v>
      </c>
      <c r="IZ354">
        <f>IF(AND(Table1[[#This Row],[Pass Play]]=1,Table1[[#This Row],[EFF]]="Y"),1,0)</f>
        <v>0</v>
      </c>
      <c r="JA354">
        <f>IF(AND(Table1[[#This Row],[Pass Play]]=1,Table1[[#This Row],[EFF]]="Y"),Table1[[#This Row],[Gn]],0)</f>
        <v>0</v>
      </c>
      <c r="JB354">
        <f>IF(AND(Table1[[#This Row],[Pass Play]]=1,Table1[[#This Row],[Gn]]&gt;=15),1,0)</f>
        <v>0</v>
      </c>
      <c r="JC354">
        <f>IF(AND(Table1[[#This Row],[Pass Play]]=1,Table1[[#This Row],[Big Play Passes]]=1),Table1[[#This Row],[Gn]],0)</f>
        <v>0</v>
      </c>
      <c r="JD354">
        <f>IF(AND(OR(Table1[[#This Row],[R/P]]="R",Table1[[#This Row],[PaRes]]="SCRBL",Table1[[#This Row],[PaRes]]="RUN"),Table1[[#This Row],[Penalty]]&lt;&gt;1),1,0)</f>
        <v>1</v>
      </c>
      <c r="JE354">
        <f>IF(Table1[[#This Row],[Rush Attempts]]=1,Table1[[#This Row],[Gn]],0)</f>
        <v>11</v>
      </c>
      <c r="JF354">
        <f>IF(AND(Table1[[#This Row],[Rush Attempts]]=1,Table1[[#This Row],[EFF]]="Y"),1,0)</f>
        <v>1</v>
      </c>
      <c r="JG354">
        <f>IF(AND(Table1[[#This Row],[Rush Attempts]]=1,Table1[[#This Row],[EFF]]="Y"),Table1[[#This Row],[Gn]],0)</f>
        <v>11</v>
      </c>
      <c r="JH354">
        <f>IF(AND(Table1[[#This Row],[Rush Attempts]]=1,Table1[[#This Row],[Gn]]&gt;=10),1,0)</f>
        <v>1</v>
      </c>
      <c r="JI354">
        <f>IF(AND(Table1[[#This Row],[Rush Attempts]]=1,Table1[[#This Row],[Big Play Run]]=1),Table1[[#This Row],[Gn]],0)</f>
        <v>11</v>
      </c>
      <c r="JJ354">
        <f>IF(Table1[[#This Row],[PaRes]]="SAC",1,0)</f>
        <v>0</v>
      </c>
      <c r="JK354">
        <f>IF(Table1[[#This Row],[Sacks]]=1,Table1[[#This Row],[Gn]],0)</f>
        <v>0</v>
      </c>
      <c r="JL354">
        <f>IF(Table1[[#This Row],[PaRes]]="INT",1,0)</f>
        <v>0</v>
      </c>
      <c r="JM354">
        <f>IF(Table1[[#This Row],[pff_PENALTY]]&lt;&gt;"",1,0)</f>
        <v>0</v>
      </c>
      <c r="JN354">
        <f>Table1[[#This Row],[pff_PENYARDS]]</f>
        <v>0</v>
      </c>
      <c r="JO354">
        <f>IF(Table1[[#This Row],[S/End]]="TD",1,0)</f>
        <v>0</v>
      </c>
      <c r="JP354">
        <f>IF(OR(Table1[[#This Row],[S/End]]="FGGD"),1,0)</f>
        <v>0</v>
      </c>
      <c r="JQ354">
        <f>IF(OR(Table1[[#This Row],[S/End]]="FUM",Table1[[#This Row],[S/End]]="INT"),1,0)</f>
        <v>0</v>
      </c>
      <c r="JR354">
        <f>IF(AND(Table1[[#This Row],[Touchdown]]=1,Table1[[#This Row],[Pass Play]]=1),1,0)</f>
        <v>0</v>
      </c>
      <c r="JS354">
        <f t="shared" si="17"/>
        <v>0</v>
      </c>
      <c r="JT354">
        <f>IF(AND(OR(Table1[[#This Row],[Pass Play]]=1,Table1[[#This Row],[Rush Attempts]]=1),Table1[[#This Row],[Dn]]=3),1,0)</f>
        <v>0</v>
      </c>
      <c r="JU354">
        <f>IF(AND(Table1[[#This Row],[3rd down attempt]]=1,Table1[[#This Row],[EFF]]="Y"),1,0)</f>
        <v>0</v>
      </c>
      <c r="JV354">
        <f>IF(AND(Table1[[#This Row],[3rd down attempt]]=1,Table1[[#This Row],[Dist]]&gt;=7),1,0)</f>
        <v>0</v>
      </c>
      <c r="JW354">
        <f>IF(AND(OR(Table1[[#This Row],[Pass Play]]=1,Table1[[#This Row],[Rush Attempts]]=1),Table1[[#This Row],[Dn]]=4),1,0)</f>
        <v>0</v>
      </c>
      <c r="JX354">
        <f>IF(AND(Table1[[#This Row],[4th down attempt]]=1,Table1[[#This Row],[EFF]]="Y"),1,0)</f>
        <v>0</v>
      </c>
      <c r="JY354">
        <f>IF(AND(OR(Table1[[#This Row],[Pass Play]]=1,Table1[[#This Row],[Rush Attempts]]=1),Table1[[#This Row],[FPos]]&gt;=0,Table1[[#This Row],[FPos]]&lt;=20),1,0)</f>
        <v>0</v>
      </c>
      <c r="JZ354">
        <f>IF(AND(OR(Table1[[#This Row],[Pass Play]]=1,Table1[[#This Row],[Rush Attempts]]=1),Table1[[#This Row],[Dist]]&lt;=Table1[[#This Row],[Gn]]),1,0)</f>
        <v>1</v>
      </c>
      <c r="KA354">
        <f>IF(Table1[[#This Row],[S/End]]&lt;&gt;"",1,0)</f>
        <v>0</v>
      </c>
      <c r="KB354">
        <f>IF(Table1[[#This Row],[S/End]]="TD",1,0)</f>
        <v>0</v>
      </c>
      <c r="KC354">
        <f>IF(Table1[[#This Row],[S/End]]="FGGD",1,0)</f>
        <v>0</v>
      </c>
      <c r="KD354">
        <f>IF(AND(OR(Table1[[#This Row],[Pass Play]]=1,Table1[[#This Row],[Rush Attempts]]=1),Table1[[#This Row],[Gn]]&lt;0),1,0)</f>
        <v>0</v>
      </c>
      <c r="KE354" s="375">
        <f>IF(AND(Table1[[#This Row],[pff_DRVENDPSN]]=3,Table1[[#This Row],[pff_DRVENDEVENT]]="PUNT"),1,0)</f>
        <v>0</v>
      </c>
    </row>
    <row r="355" spans="1:291" hidden="1">
      <c r="A355">
        <v>32</v>
      </c>
      <c r="B355">
        <v>2106</v>
      </c>
      <c r="C355" t="s">
        <v>14480</v>
      </c>
      <c r="D355">
        <v>3</v>
      </c>
      <c r="E355">
        <v>1</v>
      </c>
      <c r="F355">
        <v>10</v>
      </c>
      <c r="G355">
        <v>10</v>
      </c>
      <c r="H355">
        <v>-36</v>
      </c>
      <c r="J355" t="s">
        <v>254</v>
      </c>
      <c r="K355">
        <v>11</v>
      </c>
      <c r="L355" t="s">
        <v>6698</v>
      </c>
      <c r="M355" t="s">
        <v>7531</v>
      </c>
      <c r="N355" t="s">
        <v>978</v>
      </c>
      <c r="P355" t="s">
        <v>1750</v>
      </c>
      <c r="Q355" t="s">
        <v>509</v>
      </c>
      <c r="S355" t="s">
        <v>321</v>
      </c>
      <c r="W355" t="s">
        <v>253</v>
      </c>
      <c r="X355" t="s">
        <v>7545</v>
      </c>
      <c r="Y355" t="s">
        <v>6205</v>
      </c>
      <c r="Z355" t="s">
        <v>7546</v>
      </c>
      <c r="AB355" t="s">
        <v>372</v>
      </c>
      <c r="AC355" t="s">
        <v>1753</v>
      </c>
      <c r="AJ355">
        <v>86</v>
      </c>
      <c r="AK355" t="s">
        <v>327</v>
      </c>
      <c r="AP355">
        <v>7</v>
      </c>
      <c r="BJ355" t="s">
        <v>274</v>
      </c>
      <c r="BQ355">
        <f t="shared" si="15"/>
        <v>1</v>
      </c>
      <c r="BR355">
        <f t="shared" si="16"/>
        <v>0</v>
      </c>
      <c r="BT355" t="s">
        <v>6958</v>
      </c>
      <c r="BV355">
        <v>27</v>
      </c>
      <c r="BX355">
        <v>1</v>
      </c>
      <c r="BY355" t="s">
        <v>7547</v>
      </c>
      <c r="CA355">
        <v>1</v>
      </c>
      <c r="CD355" s="3">
        <v>9.6527777777777768E-2</v>
      </c>
      <c r="CE355" t="s">
        <v>257</v>
      </c>
      <c r="CF355" t="s">
        <v>7548</v>
      </c>
      <c r="CG355">
        <v>8</v>
      </c>
      <c r="CI355" t="s">
        <v>331</v>
      </c>
      <c r="CJ355">
        <v>0</v>
      </c>
      <c r="CK355" t="s">
        <v>7549</v>
      </c>
      <c r="CL355" s="4">
        <v>38414</v>
      </c>
      <c r="CM355" t="s">
        <v>7550</v>
      </c>
      <c r="CN355" t="s">
        <v>7551</v>
      </c>
      <c r="CO355">
        <v>27</v>
      </c>
      <c r="CQ355" t="s">
        <v>269</v>
      </c>
      <c r="CR355" t="s">
        <v>6958</v>
      </c>
      <c r="CU355" t="s">
        <v>6964</v>
      </c>
      <c r="CW355">
        <v>0</v>
      </c>
      <c r="CY355">
        <v>2</v>
      </c>
      <c r="CZ355" t="s">
        <v>553</v>
      </c>
      <c r="DA355">
        <v>0</v>
      </c>
      <c r="DB355">
        <v>11</v>
      </c>
      <c r="DC355" t="s">
        <v>1609</v>
      </c>
      <c r="DD355">
        <v>-25</v>
      </c>
      <c r="DF355" t="s">
        <v>7288</v>
      </c>
      <c r="DK355">
        <v>10</v>
      </c>
      <c r="DL355" s="4">
        <v>44484</v>
      </c>
      <c r="DM355">
        <v>20369</v>
      </c>
      <c r="DN355">
        <v>2021</v>
      </c>
      <c r="DO355">
        <v>0</v>
      </c>
      <c r="DQ355">
        <v>80401</v>
      </c>
      <c r="DR355">
        <v>108</v>
      </c>
      <c r="DU355" t="s">
        <v>274</v>
      </c>
      <c r="DV355" t="s">
        <v>257</v>
      </c>
      <c r="DW355" t="s">
        <v>7230</v>
      </c>
      <c r="DX355">
        <v>7</v>
      </c>
      <c r="DY355" t="s">
        <v>275</v>
      </c>
      <c r="EE355">
        <v>0</v>
      </c>
      <c r="EF355" t="s">
        <v>7552</v>
      </c>
      <c r="EG355" t="s">
        <v>383</v>
      </c>
      <c r="EH355">
        <v>0</v>
      </c>
      <c r="EJ355" t="s">
        <v>340</v>
      </c>
      <c r="EK355" t="s">
        <v>7553</v>
      </c>
      <c r="EL355" t="s">
        <v>7554</v>
      </c>
      <c r="EM355" t="s">
        <v>7555</v>
      </c>
      <c r="EN355" t="s">
        <v>391</v>
      </c>
      <c r="EO355" t="s">
        <v>282</v>
      </c>
      <c r="EP355" t="s">
        <v>7307</v>
      </c>
      <c r="EQ355">
        <v>0</v>
      </c>
      <c r="ER355" t="s">
        <v>4556</v>
      </c>
      <c r="ET355" t="s">
        <v>7556</v>
      </c>
      <c r="EU355">
        <v>4</v>
      </c>
      <c r="EV355" t="s">
        <v>348</v>
      </c>
      <c r="EW355" t="s">
        <v>349</v>
      </c>
      <c r="EX355" t="s">
        <v>771</v>
      </c>
      <c r="EY355" t="s">
        <v>921</v>
      </c>
      <c r="FB355" t="s">
        <v>499</v>
      </c>
      <c r="FC355" t="s">
        <v>7557</v>
      </c>
      <c r="FE355">
        <v>1</v>
      </c>
      <c r="FF355">
        <v>8</v>
      </c>
      <c r="FK355" t="s">
        <v>7558</v>
      </c>
      <c r="FL355">
        <v>0</v>
      </c>
      <c r="FN355">
        <v>0</v>
      </c>
      <c r="FO355" t="s">
        <v>7230</v>
      </c>
      <c r="FP355" t="s">
        <v>1057</v>
      </c>
      <c r="FQ355">
        <v>0</v>
      </c>
      <c r="FS355" t="s">
        <v>462</v>
      </c>
      <c r="FT355" t="s">
        <v>1002</v>
      </c>
      <c r="FU355" t="s">
        <v>274</v>
      </c>
      <c r="FV355" t="s">
        <v>777</v>
      </c>
      <c r="FW355" t="s">
        <v>397</v>
      </c>
      <c r="FY355">
        <v>0</v>
      </c>
      <c r="GA355">
        <v>7.27</v>
      </c>
      <c r="GB355">
        <v>-20</v>
      </c>
      <c r="GC355">
        <v>0</v>
      </c>
      <c r="GD355" t="s">
        <v>1084</v>
      </c>
      <c r="GE355" t="s">
        <v>355</v>
      </c>
      <c r="GF355">
        <v>0</v>
      </c>
      <c r="GG355" t="s">
        <v>274</v>
      </c>
      <c r="GH355">
        <v>2.6</v>
      </c>
      <c r="GI355">
        <v>2.6</v>
      </c>
      <c r="GJ355">
        <v>0</v>
      </c>
      <c r="GK355">
        <v>0</v>
      </c>
      <c r="GM355" t="s">
        <v>7559</v>
      </c>
      <c r="GN355">
        <v>6</v>
      </c>
      <c r="GO355">
        <v>1</v>
      </c>
      <c r="GP355" t="s">
        <v>713</v>
      </c>
      <c r="GQ355" t="s">
        <v>1403</v>
      </c>
      <c r="GR355">
        <v>40</v>
      </c>
      <c r="HA355" t="s">
        <v>1114</v>
      </c>
      <c r="HB355" t="s">
        <v>6965</v>
      </c>
      <c r="HC355" t="s">
        <v>313</v>
      </c>
      <c r="HD355" t="s">
        <v>294</v>
      </c>
      <c r="HE355" t="s">
        <v>7560</v>
      </c>
      <c r="HF355">
        <v>0</v>
      </c>
      <c r="HG355">
        <v>11</v>
      </c>
      <c r="HH355">
        <v>7</v>
      </c>
      <c r="HI355" t="s">
        <v>275</v>
      </c>
      <c r="HK355" t="s">
        <v>492</v>
      </c>
      <c r="HL355" t="s">
        <v>7561</v>
      </c>
      <c r="HM355" t="s">
        <v>6965</v>
      </c>
      <c r="HO355" t="s">
        <v>7562</v>
      </c>
      <c r="HP355" t="s">
        <v>7563</v>
      </c>
      <c r="HQ355" t="s">
        <v>7564</v>
      </c>
      <c r="HR355" t="s">
        <v>7565</v>
      </c>
      <c r="HT355" t="s">
        <v>7566</v>
      </c>
      <c r="HW355">
        <v>-46</v>
      </c>
      <c r="HX355">
        <v>4135576</v>
      </c>
      <c r="HY355" t="s">
        <v>7567</v>
      </c>
      <c r="HZ355">
        <v>4135546</v>
      </c>
      <c r="IC355">
        <v>0</v>
      </c>
      <c r="ID355">
        <v>0</v>
      </c>
      <c r="IM355">
        <v>102</v>
      </c>
      <c r="IQ355" t="s">
        <v>7288</v>
      </c>
      <c r="IU355">
        <v>7</v>
      </c>
      <c r="IV355">
        <f>IF(AND(Table1[[#This Row],[R/P]]="P",Table1[[#This Row],[PaRes]]&lt;&gt;"SCRBL",Table1[[#This Row],[PaRes]]&lt;&gt;"RUN",Table1[[#This Row],[Penalty]]&lt;&gt;1),1,0)</f>
        <v>1</v>
      </c>
      <c r="IW355">
        <f>IF(AND(Table1[[#This Row],[Pass Play]]=1,Table1[[#This Row],[PaRes]]&lt;&gt;"SAC"),1,0)</f>
        <v>1</v>
      </c>
      <c r="IX355">
        <f>IF(Table1[[#This Row],[PaRes]]="COM",1,0)</f>
        <v>1</v>
      </c>
      <c r="IY355">
        <f>IF(Table1[[#This Row],[Pass Play]]=1,Table1[[#This Row],[Gn]],0)</f>
        <v>10</v>
      </c>
      <c r="IZ355">
        <f>IF(AND(Table1[[#This Row],[Pass Play]]=1,Table1[[#This Row],[EFF]]="Y"),1,0)</f>
        <v>1</v>
      </c>
      <c r="JA355">
        <f>IF(AND(Table1[[#This Row],[Pass Play]]=1,Table1[[#This Row],[EFF]]="Y"),Table1[[#This Row],[Gn]],0)</f>
        <v>10</v>
      </c>
      <c r="JB355">
        <f>IF(AND(Table1[[#This Row],[Pass Play]]=1,Table1[[#This Row],[Gn]]&gt;=15),1,0)</f>
        <v>0</v>
      </c>
      <c r="JC355">
        <f>IF(AND(Table1[[#This Row],[Pass Play]]=1,Table1[[#This Row],[Big Play Passes]]=1),Table1[[#This Row],[Gn]],0)</f>
        <v>0</v>
      </c>
      <c r="JD355">
        <f>IF(AND(OR(Table1[[#This Row],[R/P]]="R",Table1[[#This Row],[PaRes]]="SCRBL",Table1[[#This Row],[PaRes]]="RUN"),Table1[[#This Row],[Penalty]]&lt;&gt;1),1,0)</f>
        <v>0</v>
      </c>
      <c r="JE355">
        <f>IF(Table1[[#This Row],[Rush Attempts]]=1,Table1[[#This Row],[Gn]],0)</f>
        <v>0</v>
      </c>
      <c r="JF355">
        <f>IF(AND(Table1[[#This Row],[Rush Attempts]]=1,Table1[[#This Row],[EFF]]="Y"),1,0)</f>
        <v>0</v>
      </c>
      <c r="JG355">
        <f>IF(AND(Table1[[#This Row],[Rush Attempts]]=1,Table1[[#This Row],[EFF]]="Y"),Table1[[#This Row],[Gn]],0)</f>
        <v>0</v>
      </c>
      <c r="JH355">
        <f>IF(AND(Table1[[#This Row],[Rush Attempts]]=1,Table1[[#This Row],[Gn]]&gt;=10),1,0)</f>
        <v>0</v>
      </c>
      <c r="JI355">
        <f>IF(AND(Table1[[#This Row],[Rush Attempts]]=1,Table1[[#This Row],[Big Play Run]]=1),Table1[[#This Row],[Gn]],0)</f>
        <v>0</v>
      </c>
      <c r="JJ355">
        <f>IF(Table1[[#This Row],[PaRes]]="SAC",1,0)</f>
        <v>0</v>
      </c>
      <c r="JK355">
        <f>IF(Table1[[#This Row],[Sacks]]=1,Table1[[#This Row],[Gn]],0)</f>
        <v>0</v>
      </c>
      <c r="JL355">
        <f>IF(Table1[[#This Row],[PaRes]]="INT",1,0)</f>
        <v>0</v>
      </c>
      <c r="JM355">
        <f>IF(Table1[[#This Row],[pff_PENALTY]]&lt;&gt;"",1,0)</f>
        <v>0</v>
      </c>
      <c r="JN355">
        <f>Table1[[#This Row],[pff_PENYARDS]]</f>
        <v>0</v>
      </c>
      <c r="JO355">
        <f>IF(Table1[[#This Row],[S/End]]="TD",1,0)</f>
        <v>0</v>
      </c>
      <c r="JP355">
        <f>IF(OR(Table1[[#This Row],[S/End]]="FGGD"),1,0)</f>
        <v>0</v>
      </c>
      <c r="JQ355">
        <f>IF(OR(Table1[[#This Row],[S/End]]="FUM",Table1[[#This Row],[S/End]]="INT"),1,0)</f>
        <v>0</v>
      </c>
      <c r="JR355">
        <f>IF(AND(Table1[[#This Row],[Touchdown]]=1,Table1[[#This Row],[Pass Play]]=1),1,0)</f>
        <v>0</v>
      </c>
      <c r="JS355">
        <f t="shared" si="17"/>
        <v>0</v>
      </c>
      <c r="JT355">
        <f>IF(AND(OR(Table1[[#This Row],[Pass Play]]=1,Table1[[#This Row],[Rush Attempts]]=1),Table1[[#This Row],[Dn]]=3),1,0)</f>
        <v>0</v>
      </c>
      <c r="JU355">
        <f>IF(AND(Table1[[#This Row],[3rd down attempt]]=1,Table1[[#This Row],[EFF]]="Y"),1,0)</f>
        <v>0</v>
      </c>
      <c r="JV355">
        <f>IF(AND(Table1[[#This Row],[3rd down attempt]]=1,Table1[[#This Row],[Dist]]&gt;=7),1,0)</f>
        <v>0</v>
      </c>
      <c r="JW355">
        <f>IF(AND(OR(Table1[[#This Row],[Pass Play]]=1,Table1[[#This Row],[Rush Attempts]]=1),Table1[[#This Row],[Dn]]=4),1,0)</f>
        <v>0</v>
      </c>
      <c r="JX355">
        <f>IF(AND(Table1[[#This Row],[4th down attempt]]=1,Table1[[#This Row],[EFF]]="Y"),1,0)</f>
        <v>0</v>
      </c>
      <c r="JY355">
        <f>IF(AND(OR(Table1[[#This Row],[Pass Play]]=1,Table1[[#This Row],[Rush Attempts]]=1),Table1[[#This Row],[FPos]]&gt;=0,Table1[[#This Row],[FPos]]&lt;=20),1,0)</f>
        <v>0</v>
      </c>
      <c r="JZ355">
        <f>IF(AND(OR(Table1[[#This Row],[Pass Play]]=1,Table1[[#This Row],[Rush Attempts]]=1),Table1[[#This Row],[Dist]]&lt;=Table1[[#This Row],[Gn]]),1,0)</f>
        <v>1</v>
      </c>
      <c r="KA355">
        <f>IF(Table1[[#This Row],[S/End]]&lt;&gt;"",1,0)</f>
        <v>0</v>
      </c>
      <c r="KB355">
        <f>IF(Table1[[#This Row],[S/End]]="TD",1,0)</f>
        <v>0</v>
      </c>
      <c r="KC355">
        <f>IF(Table1[[#This Row],[S/End]]="FGGD",1,0)</f>
        <v>0</v>
      </c>
      <c r="KD355">
        <f>IF(AND(OR(Table1[[#This Row],[Pass Play]]=1,Table1[[#This Row],[Rush Attempts]]=1),Table1[[#This Row],[Gn]]&lt;0),1,0)</f>
        <v>0</v>
      </c>
      <c r="KE355" s="375">
        <f>IF(AND(Table1[[#This Row],[pff_DRVENDPSN]]=3,Table1[[#This Row],[pff_DRVENDEVENT]]="PUNT"),1,0)</f>
        <v>0</v>
      </c>
    </row>
    <row r="356" spans="1:291" hidden="1">
      <c r="A356">
        <v>33</v>
      </c>
      <c r="B356">
        <v>2106</v>
      </c>
      <c r="C356" t="s">
        <v>14480</v>
      </c>
      <c r="D356">
        <v>3</v>
      </c>
      <c r="E356">
        <v>1</v>
      </c>
      <c r="F356">
        <v>10</v>
      </c>
      <c r="G356">
        <v>13</v>
      </c>
      <c r="H356">
        <v>-46</v>
      </c>
      <c r="J356" t="s">
        <v>254</v>
      </c>
      <c r="K356">
        <v>20</v>
      </c>
      <c r="L356" t="s">
        <v>7263</v>
      </c>
      <c r="M356" t="s">
        <v>7264</v>
      </c>
      <c r="N356" t="s">
        <v>1471</v>
      </c>
      <c r="P356" t="s">
        <v>1472</v>
      </c>
      <c r="Q356" t="s">
        <v>1473</v>
      </c>
      <c r="W356" t="s">
        <v>257</v>
      </c>
      <c r="X356" t="s">
        <v>7060</v>
      </c>
      <c r="AE356" t="s">
        <v>2655</v>
      </c>
      <c r="AF356" t="s">
        <v>2656</v>
      </c>
      <c r="AG356" t="s">
        <v>7060</v>
      </c>
      <c r="AH356" t="s">
        <v>257</v>
      </c>
      <c r="AJ356">
        <v>20</v>
      </c>
      <c r="AP356">
        <v>7</v>
      </c>
      <c r="AU356" t="s">
        <v>254</v>
      </c>
      <c r="BJ356" t="s">
        <v>257</v>
      </c>
      <c r="BQ356">
        <f t="shared" si="15"/>
        <v>0</v>
      </c>
      <c r="BR356">
        <f t="shared" si="16"/>
        <v>7</v>
      </c>
      <c r="BT356" t="s">
        <v>6958</v>
      </c>
      <c r="BV356">
        <v>27</v>
      </c>
      <c r="BX356">
        <v>0</v>
      </c>
      <c r="BY356" t="s">
        <v>7569</v>
      </c>
      <c r="CD356" s="3">
        <v>7.3611111111111113E-2</v>
      </c>
      <c r="CF356" t="s">
        <v>7570</v>
      </c>
      <c r="CJ356">
        <v>0</v>
      </c>
      <c r="CK356" t="s">
        <v>7571</v>
      </c>
      <c r="CL356" s="4">
        <v>38414</v>
      </c>
      <c r="CM356" t="s">
        <v>7572</v>
      </c>
      <c r="CN356" t="s">
        <v>7573</v>
      </c>
      <c r="CO356">
        <v>27</v>
      </c>
      <c r="CQ356" t="s">
        <v>269</v>
      </c>
      <c r="CR356" t="s">
        <v>6958</v>
      </c>
      <c r="CU356" t="s">
        <v>6964</v>
      </c>
      <c r="CW356">
        <v>0</v>
      </c>
      <c r="CY356">
        <v>3</v>
      </c>
      <c r="CZ356" t="s">
        <v>553</v>
      </c>
      <c r="DA356">
        <v>0</v>
      </c>
      <c r="DB356">
        <v>11</v>
      </c>
      <c r="DC356" t="s">
        <v>1609</v>
      </c>
      <c r="DD356">
        <v>-25</v>
      </c>
      <c r="DF356" t="s">
        <v>6965</v>
      </c>
      <c r="DK356">
        <v>13</v>
      </c>
      <c r="DL356" s="4">
        <v>44484</v>
      </c>
      <c r="DM356">
        <v>20369</v>
      </c>
      <c r="DN356">
        <v>2021</v>
      </c>
      <c r="DO356">
        <v>0</v>
      </c>
      <c r="DQ356">
        <v>80401</v>
      </c>
      <c r="DR356">
        <v>109</v>
      </c>
      <c r="DU356" t="s">
        <v>257</v>
      </c>
      <c r="DV356" t="s">
        <v>274</v>
      </c>
      <c r="DX356">
        <v>7</v>
      </c>
      <c r="DY356" t="s">
        <v>275</v>
      </c>
      <c r="EE356">
        <v>0</v>
      </c>
      <c r="EF356" t="s">
        <v>3216</v>
      </c>
      <c r="EG356" t="s">
        <v>1485</v>
      </c>
      <c r="EH356">
        <v>0</v>
      </c>
      <c r="EI356" t="s">
        <v>7271</v>
      </c>
      <c r="EJ356" t="s">
        <v>340</v>
      </c>
      <c r="EK356" t="s">
        <v>7574</v>
      </c>
      <c r="EL356" t="s">
        <v>7575</v>
      </c>
      <c r="EM356" t="s">
        <v>7576</v>
      </c>
      <c r="EN356" t="s">
        <v>6300</v>
      </c>
      <c r="EO356" t="s">
        <v>282</v>
      </c>
      <c r="EP356" t="s">
        <v>1109</v>
      </c>
      <c r="EQ356">
        <v>0</v>
      </c>
      <c r="ET356" t="s">
        <v>7577</v>
      </c>
      <c r="FE356">
        <v>0</v>
      </c>
      <c r="FF356">
        <v>11</v>
      </c>
      <c r="FG356" t="s">
        <v>308</v>
      </c>
      <c r="FI356" t="s">
        <v>308</v>
      </c>
      <c r="FJ356" t="s">
        <v>7578</v>
      </c>
      <c r="FL356">
        <v>0</v>
      </c>
      <c r="FN356">
        <v>0</v>
      </c>
      <c r="FQ356">
        <v>0</v>
      </c>
      <c r="FS356" t="s">
        <v>651</v>
      </c>
      <c r="FU356" t="s">
        <v>257</v>
      </c>
      <c r="FV356" t="s">
        <v>7579</v>
      </c>
      <c r="FW356" t="s">
        <v>431</v>
      </c>
      <c r="FX356" t="s">
        <v>1517</v>
      </c>
      <c r="FY356">
        <v>0</v>
      </c>
      <c r="GA356">
        <v>7.27</v>
      </c>
      <c r="GB356">
        <v>-20</v>
      </c>
      <c r="GC356">
        <v>0</v>
      </c>
      <c r="GE356" t="s">
        <v>355</v>
      </c>
      <c r="GF356">
        <v>0</v>
      </c>
      <c r="GJ356">
        <v>0</v>
      </c>
      <c r="GK356">
        <v>0</v>
      </c>
      <c r="GM356" t="s">
        <v>7580</v>
      </c>
      <c r="GO356">
        <v>7</v>
      </c>
      <c r="HA356" t="s">
        <v>1495</v>
      </c>
      <c r="HB356" t="s">
        <v>6965</v>
      </c>
      <c r="HC356" t="s">
        <v>313</v>
      </c>
      <c r="HD356" t="s">
        <v>294</v>
      </c>
      <c r="HE356" t="s">
        <v>7581</v>
      </c>
      <c r="HF356">
        <v>0</v>
      </c>
      <c r="HG356">
        <v>11</v>
      </c>
      <c r="HH356">
        <v>7</v>
      </c>
      <c r="HI356" t="s">
        <v>275</v>
      </c>
      <c r="HL356">
        <v>4</v>
      </c>
      <c r="HW356">
        <v>41</v>
      </c>
      <c r="HX356">
        <v>4135604</v>
      </c>
      <c r="HY356" t="s">
        <v>7582</v>
      </c>
      <c r="HZ356">
        <v>4135576</v>
      </c>
      <c r="IC356">
        <v>0</v>
      </c>
      <c r="ID356">
        <v>0</v>
      </c>
      <c r="IM356">
        <v>103</v>
      </c>
      <c r="IQ356" t="s">
        <v>7377</v>
      </c>
      <c r="IU356">
        <v>7</v>
      </c>
      <c r="IV356">
        <f>IF(AND(Table1[[#This Row],[R/P]]="P",Table1[[#This Row],[PaRes]]&lt;&gt;"SCRBL",Table1[[#This Row],[PaRes]]&lt;&gt;"RUN",Table1[[#This Row],[Penalty]]&lt;&gt;1),1,0)</f>
        <v>0</v>
      </c>
      <c r="IW356">
        <f>IF(AND(Table1[[#This Row],[Pass Play]]=1,Table1[[#This Row],[PaRes]]&lt;&gt;"SAC"),1,0)</f>
        <v>0</v>
      </c>
      <c r="IX356">
        <f>IF(Table1[[#This Row],[PaRes]]="COM",1,0)</f>
        <v>0</v>
      </c>
      <c r="IY356">
        <f>IF(Table1[[#This Row],[Pass Play]]=1,Table1[[#This Row],[Gn]],0)</f>
        <v>0</v>
      </c>
      <c r="IZ356">
        <f>IF(AND(Table1[[#This Row],[Pass Play]]=1,Table1[[#This Row],[EFF]]="Y"),1,0)</f>
        <v>0</v>
      </c>
      <c r="JA356">
        <f>IF(AND(Table1[[#This Row],[Pass Play]]=1,Table1[[#This Row],[EFF]]="Y"),Table1[[#This Row],[Gn]],0)</f>
        <v>0</v>
      </c>
      <c r="JB356">
        <f>IF(AND(Table1[[#This Row],[Pass Play]]=1,Table1[[#This Row],[Gn]]&gt;=15),1,0)</f>
        <v>0</v>
      </c>
      <c r="JC356">
        <f>IF(AND(Table1[[#This Row],[Pass Play]]=1,Table1[[#This Row],[Big Play Passes]]=1),Table1[[#This Row],[Gn]],0)</f>
        <v>0</v>
      </c>
      <c r="JD356">
        <f>IF(AND(OR(Table1[[#This Row],[R/P]]="R",Table1[[#This Row],[PaRes]]="SCRBL",Table1[[#This Row],[PaRes]]="RUN"),Table1[[#This Row],[Penalty]]&lt;&gt;1),1,0)</f>
        <v>1</v>
      </c>
      <c r="JE356">
        <f>IF(Table1[[#This Row],[Rush Attempts]]=1,Table1[[#This Row],[Gn]],0)</f>
        <v>13</v>
      </c>
      <c r="JF356">
        <f>IF(AND(Table1[[#This Row],[Rush Attempts]]=1,Table1[[#This Row],[EFF]]="Y"),1,0)</f>
        <v>1</v>
      </c>
      <c r="JG356">
        <f>IF(AND(Table1[[#This Row],[Rush Attempts]]=1,Table1[[#This Row],[EFF]]="Y"),Table1[[#This Row],[Gn]],0)</f>
        <v>13</v>
      </c>
      <c r="JH356">
        <f>IF(AND(Table1[[#This Row],[Rush Attempts]]=1,Table1[[#This Row],[Gn]]&gt;=10),1,0)</f>
        <v>1</v>
      </c>
      <c r="JI356">
        <f>IF(AND(Table1[[#This Row],[Rush Attempts]]=1,Table1[[#This Row],[Big Play Run]]=1),Table1[[#This Row],[Gn]],0)</f>
        <v>13</v>
      </c>
      <c r="JJ356">
        <f>IF(Table1[[#This Row],[PaRes]]="SAC",1,0)</f>
        <v>0</v>
      </c>
      <c r="JK356">
        <f>IF(Table1[[#This Row],[Sacks]]=1,Table1[[#This Row],[Gn]],0)</f>
        <v>0</v>
      </c>
      <c r="JL356">
        <f>IF(Table1[[#This Row],[PaRes]]="INT",1,0)</f>
        <v>0</v>
      </c>
      <c r="JM356">
        <f>IF(Table1[[#This Row],[pff_PENALTY]]&lt;&gt;"",1,0)</f>
        <v>0</v>
      </c>
      <c r="JN356">
        <f>Table1[[#This Row],[pff_PENYARDS]]</f>
        <v>0</v>
      </c>
      <c r="JO356">
        <f>IF(Table1[[#This Row],[S/End]]="TD",1,0)</f>
        <v>0</v>
      </c>
      <c r="JP356">
        <f>IF(OR(Table1[[#This Row],[S/End]]="FGGD"),1,0)</f>
        <v>0</v>
      </c>
      <c r="JQ356">
        <f>IF(OR(Table1[[#This Row],[S/End]]="FUM",Table1[[#This Row],[S/End]]="INT"),1,0)</f>
        <v>0</v>
      </c>
      <c r="JR356">
        <f>IF(AND(Table1[[#This Row],[Touchdown]]=1,Table1[[#This Row],[Pass Play]]=1),1,0)</f>
        <v>0</v>
      </c>
      <c r="JS356">
        <f t="shared" si="17"/>
        <v>0</v>
      </c>
      <c r="JT356">
        <f>IF(AND(OR(Table1[[#This Row],[Pass Play]]=1,Table1[[#This Row],[Rush Attempts]]=1),Table1[[#This Row],[Dn]]=3),1,0)</f>
        <v>0</v>
      </c>
      <c r="JU356">
        <f>IF(AND(Table1[[#This Row],[3rd down attempt]]=1,Table1[[#This Row],[EFF]]="Y"),1,0)</f>
        <v>0</v>
      </c>
      <c r="JV356">
        <f>IF(AND(Table1[[#This Row],[3rd down attempt]]=1,Table1[[#This Row],[Dist]]&gt;=7),1,0)</f>
        <v>0</v>
      </c>
      <c r="JW356">
        <f>IF(AND(OR(Table1[[#This Row],[Pass Play]]=1,Table1[[#This Row],[Rush Attempts]]=1),Table1[[#This Row],[Dn]]=4),1,0)</f>
        <v>0</v>
      </c>
      <c r="JX356">
        <f>IF(AND(Table1[[#This Row],[4th down attempt]]=1,Table1[[#This Row],[EFF]]="Y"),1,0)</f>
        <v>0</v>
      </c>
      <c r="JY356">
        <f>IF(AND(OR(Table1[[#This Row],[Pass Play]]=1,Table1[[#This Row],[Rush Attempts]]=1),Table1[[#This Row],[FPos]]&gt;=0,Table1[[#This Row],[FPos]]&lt;=20),1,0)</f>
        <v>0</v>
      </c>
      <c r="JZ356">
        <f>IF(AND(OR(Table1[[#This Row],[Pass Play]]=1,Table1[[#This Row],[Rush Attempts]]=1),Table1[[#This Row],[Dist]]&lt;=Table1[[#This Row],[Gn]]),1,0)</f>
        <v>1</v>
      </c>
      <c r="KA356">
        <f>IF(Table1[[#This Row],[S/End]]&lt;&gt;"",1,0)</f>
        <v>0</v>
      </c>
      <c r="KB356">
        <f>IF(Table1[[#This Row],[S/End]]="TD",1,0)</f>
        <v>0</v>
      </c>
      <c r="KC356">
        <f>IF(Table1[[#This Row],[S/End]]="FGGD",1,0)</f>
        <v>0</v>
      </c>
      <c r="KD356">
        <f>IF(AND(OR(Table1[[#This Row],[Pass Play]]=1,Table1[[#This Row],[Rush Attempts]]=1),Table1[[#This Row],[Gn]]&lt;0),1,0)</f>
        <v>0</v>
      </c>
      <c r="KE356" s="375">
        <f>IF(AND(Table1[[#This Row],[pff_DRVENDPSN]]=3,Table1[[#This Row],[pff_DRVENDEVENT]]="PUNT"),1,0)</f>
        <v>0</v>
      </c>
    </row>
    <row r="357" spans="1:291" hidden="1">
      <c r="A357">
        <v>34</v>
      </c>
      <c r="B357">
        <v>2106</v>
      </c>
      <c r="C357" t="s">
        <v>14480</v>
      </c>
      <c r="D357">
        <v>3</v>
      </c>
      <c r="E357">
        <v>1</v>
      </c>
      <c r="F357">
        <v>10</v>
      </c>
      <c r="G357">
        <v>11</v>
      </c>
      <c r="H357">
        <v>41</v>
      </c>
      <c r="J357" t="s">
        <v>254</v>
      </c>
      <c r="K357">
        <v>21</v>
      </c>
      <c r="L357" t="s">
        <v>7584</v>
      </c>
      <c r="M357" t="s">
        <v>7585</v>
      </c>
      <c r="N357" t="s">
        <v>568</v>
      </c>
      <c r="P357" t="s">
        <v>569</v>
      </c>
      <c r="Q357" t="s">
        <v>1067</v>
      </c>
      <c r="T357" t="s">
        <v>2802</v>
      </c>
      <c r="W357" t="s">
        <v>253</v>
      </c>
      <c r="X357" t="s">
        <v>7586</v>
      </c>
      <c r="Y357" t="s">
        <v>6511</v>
      </c>
      <c r="Z357" t="s">
        <v>7587</v>
      </c>
      <c r="AB357" t="s">
        <v>372</v>
      </c>
      <c r="AC357" t="s">
        <v>1753</v>
      </c>
      <c r="AJ357">
        <v>7</v>
      </c>
      <c r="AK357" t="s">
        <v>7588</v>
      </c>
      <c r="AP357">
        <v>7</v>
      </c>
      <c r="BJ357" t="s">
        <v>257</v>
      </c>
      <c r="BQ357">
        <f t="shared" si="15"/>
        <v>1</v>
      </c>
      <c r="BR357">
        <f t="shared" si="16"/>
        <v>0</v>
      </c>
      <c r="BT357" t="s">
        <v>6958</v>
      </c>
      <c r="BV357">
        <v>27</v>
      </c>
      <c r="BX357">
        <v>0</v>
      </c>
      <c r="BY357" t="s">
        <v>7589</v>
      </c>
      <c r="CA357">
        <v>0</v>
      </c>
      <c r="CD357" s="3">
        <v>4.7222222222222221E-2</v>
      </c>
      <c r="CE357" t="s">
        <v>257</v>
      </c>
      <c r="CF357" t="s">
        <v>7590</v>
      </c>
      <c r="CG357">
        <v>10</v>
      </c>
      <c r="CI357" t="s">
        <v>493</v>
      </c>
      <c r="CJ357">
        <v>0</v>
      </c>
      <c r="CK357" t="s">
        <v>7591</v>
      </c>
      <c r="CL357" s="4">
        <v>38414</v>
      </c>
      <c r="CM357" t="s">
        <v>7592</v>
      </c>
      <c r="CN357" t="s">
        <v>7593</v>
      </c>
      <c r="CO357">
        <v>27</v>
      </c>
      <c r="CP357" t="s">
        <v>7594</v>
      </c>
      <c r="CQ357" t="s">
        <v>269</v>
      </c>
      <c r="CR357" t="s">
        <v>6958</v>
      </c>
      <c r="CU357" t="s">
        <v>7166</v>
      </c>
      <c r="CW357">
        <v>0</v>
      </c>
      <c r="CY357">
        <v>4</v>
      </c>
      <c r="CZ357" t="s">
        <v>553</v>
      </c>
      <c r="DA357">
        <v>0</v>
      </c>
      <c r="DB357">
        <v>11</v>
      </c>
      <c r="DC357" t="s">
        <v>1609</v>
      </c>
      <c r="DD357">
        <v>-25</v>
      </c>
      <c r="DK357">
        <v>11</v>
      </c>
      <c r="DL357" s="4">
        <v>44484</v>
      </c>
      <c r="DM357">
        <v>20369</v>
      </c>
      <c r="DN357">
        <v>2021</v>
      </c>
      <c r="DO357">
        <v>0</v>
      </c>
      <c r="DQ357">
        <v>80401</v>
      </c>
      <c r="DR357">
        <v>110</v>
      </c>
      <c r="DU357" t="s">
        <v>257</v>
      </c>
      <c r="DV357" t="s">
        <v>274</v>
      </c>
      <c r="DX357">
        <v>7</v>
      </c>
      <c r="DY357" t="s">
        <v>275</v>
      </c>
      <c r="EE357">
        <v>0</v>
      </c>
      <c r="EF357" t="s">
        <v>7595</v>
      </c>
      <c r="EG357" t="s">
        <v>277</v>
      </c>
      <c r="EH357">
        <v>0</v>
      </c>
      <c r="EI357" t="s">
        <v>2814</v>
      </c>
      <c r="EJ357" t="s">
        <v>454</v>
      </c>
      <c r="EK357" t="s">
        <v>7596</v>
      </c>
      <c r="EL357" t="s">
        <v>7597</v>
      </c>
      <c r="EM357" t="s">
        <v>7598</v>
      </c>
      <c r="EN357" t="s">
        <v>391</v>
      </c>
      <c r="EO357" t="s">
        <v>282</v>
      </c>
      <c r="EP357" t="s">
        <v>1248</v>
      </c>
      <c r="EQ357">
        <v>0</v>
      </c>
      <c r="ER357" t="s">
        <v>7599</v>
      </c>
      <c r="ET357" t="s">
        <v>349</v>
      </c>
      <c r="EU357">
        <v>0</v>
      </c>
      <c r="EV357" t="s">
        <v>679</v>
      </c>
      <c r="EW357" t="s">
        <v>349</v>
      </c>
      <c r="FC357" t="s">
        <v>7600</v>
      </c>
      <c r="FE357">
        <v>1</v>
      </c>
      <c r="FF357">
        <v>6</v>
      </c>
      <c r="FG357" t="s">
        <v>893</v>
      </c>
      <c r="FI357" t="s">
        <v>893</v>
      </c>
      <c r="FJ357" t="s">
        <v>7541</v>
      </c>
      <c r="FL357">
        <v>0</v>
      </c>
      <c r="FN357">
        <v>1</v>
      </c>
      <c r="FQ357">
        <v>0</v>
      </c>
      <c r="FR357" t="s">
        <v>294</v>
      </c>
      <c r="FS357" t="s">
        <v>287</v>
      </c>
      <c r="FU357" t="s">
        <v>274</v>
      </c>
      <c r="FV357" t="s">
        <v>7601</v>
      </c>
      <c r="FW357" t="s">
        <v>397</v>
      </c>
      <c r="FY357">
        <v>0</v>
      </c>
      <c r="GA357">
        <v>7.27</v>
      </c>
      <c r="GB357">
        <v>-20</v>
      </c>
      <c r="GC357">
        <v>0</v>
      </c>
      <c r="GD357" t="s">
        <v>7602</v>
      </c>
      <c r="GF357">
        <v>1</v>
      </c>
      <c r="GG357" t="s">
        <v>257</v>
      </c>
      <c r="GH357">
        <v>3.4</v>
      </c>
      <c r="GI357">
        <v>5.8</v>
      </c>
      <c r="GJ357">
        <v>0</v>
      </c>
      <c r="GK357">
        <v>0</v>
      </c>
      <c r="GM357" t="s">
        <v>7603</v>
      </c>
      <c r="GO357">
        <v>0</v>
      </c>
      <c r="HA357" t="s">
        <v>7604</v>
      </c>
      <c r="HC357" t="s">
        <v>313</v>
      </c>
      <c r="HD357" t="s">
        <v>294</v>
      </c>
      <c r="HF357">
        <v>0</v>
      </c>
      <c r="HG357">
        <v>12</v>
      </c>
      <c r="HH357">
        <v>7</v>
      </c>
      <c r="HI357" t="s">
        <v>275</v>
      </c>
      <c r="HK357" t="s">
        <v>387</v>
      </c>
      <c r="HL357">
        <v>2</v>
      </c>
      <c r="HO357" t="s">
        <v>7605</v>
      </c>
      <c r="HP357" t="s">
        <v>7606</v>
      </c>
      <c r="HQ357" t="s">
        <v>7607</v>
      </c>
      <c r="HR357" t="s">
        <v>7608</v>
      </c>
      <c r="HW357">
        <v>30</v>
      </c>
      <c r="HX357">
        <v>4135624</v>
      </c>
      <c r="HY357" t="s">
        <v>600</v>
      </c>
      <c r="HZ357">
        <v>4135604</v>
      </c>
      <c r="IC357">
        <v>0.5</v>
      </c>
      <c r="ID357">
        <v>1</v>
      </c>
      <c r="IM357">
        <v>104</v>
      </c>
      <c r="IQ357" t="s">
        <v>7405</v>
      </c>
      <c r="IU357">
        <v>7</v>
      </c>
      <c r="IV357">
        <f>IF(AND(Table1[[#This Row],[R/P]]="P",Table1[[#This Row],[PaRes]]&lt;&gt;"SCRBL",Table1[[#This Row],[PaRes]]&lt;&gt;"RUN",Table1[[#This Row],[Penalty]]&lt;&gt;1),1,0)</f>
        <v>0</v>
      </c>
      <c r="IW357">
        <f>IF(AND(Table1[[#This Row],[Pass Play]]=1,Table1[[#This Row],[PaRes]]&lt;&gt;"SAC"),1,0)</f>
        <v>0</v>
      </c>
      <c r="IX357">
        <f>IF(Table1[[#This Row],[PaRes]]="COM",1,0)</f>
        <v>0</v>
      </c>
      <c r="IY357">
        <f>IF(Table1[[#This Row],[Pass Play]]=1,Table1[[#This Row],[Gn]],0)</f>
        <v>0</v>
      </c>
      <c r="IZ357">
        <f>IF(AND(Table1[[#This Row],[Pass Play]]=1,Table1[[#This Row],[EFF]]="Y"),1,0)</f>
        <v>0</v>
      </c>
      <c r="JA357">
        <f>IF(AND(Table1[[#This Row],[Pass Play]]=1,Table1[[#This Row],[EFF]]="Y"),Table1[[#This Row],[Gn]],0)</f>
        <v>0</v>
      </c>
      <c r="JB357">
        <f>IF(AND(Table1[[#This Row],[Pass Play]]=1,Table1[[#This Row],[Gn]]&gt;=15),1,0)</f>
        <v>0</v>
      </c>
      <c r="JC357">
        <f>IF(AND(Table1[[#This Row],[Pass Play]]=1,Table1[[#This Row],[Big Play Passes]]=1),Table1[[#This Row],[Gn]],0)</f>
        <v>0</v>
      </c>
      <c r="JD357">
        <f>IF(AND(OR(Table1[[#This Row],[R/P]]="R",Table1[[#This Row],[PaRes]]="SCRBL",Table1[[#This Row],[PaRes]]="RUN"),Table1[[#This Row],[Penalty]]&lt;&gt;1),1,0)</f>
        <v>1</v>
      </c>
      <c r="JE357">
        <f>IF(Table1[[#This Row],[Rush Attempts]]=1,Table1[[#This Row],[Gn]],0)</f>
        <v>11</v>
      </c>
      <c r="JF357">
        <f>IF(AND(Table1[[#This Row],[Rush Attempts]]=1,Table1[[#This Row],[EFF]]="Y"),1,0)</f>
        <v>1</v>
      </c>
      <c r="JG357">
        <f>IF(AND(Table1[[#This Row],[Rush Attempts]]=1,Table1[[#This Row],[EFF]]="Y"),Table1[[#This Row],[Gn]],0)</f>
        <v>11</v>
      </c>
      <c r="JH357">
        <f>IF(AND(Table1[[#This Row],[Rush Attempts]]=1,Table1[[#This Row],[Gn]]&gt;=10),1,0)</f>
        <v>1</v>
      </c>
      <c r="JI357">
        <f>IF(AND(Table1[[#This Row],[Rush Attempts]]=1,Table1[[#This Row],[Big Play Run]]=1),Table1[[#This Row],[Gn]],0)</f>
        <v>11</v>
      </c>
      <c r="JJ357">
        <f>IF(Table1[[#This Row],[PaRes]]="SAC",1,0)</f>
        <v>0</v>
      </c>
      <c r="JK357">
        <f>IF(Table1[[#This Row],[Sacks]]=1,Table1[[#This Row],[Gn]],0)</f>
        <v>0</v>
      </c>
      <c r="JL357">
        <f>IF(Table1[[#This Row],[PaRes]]="INT",1,0)</f>
        <v>0</v>
      </c>
      <c r="JM357">
        <f>IF(Table1[[#This Row],[pff_PENALTY]]&lt;&gt;"",1,0)</f>
        <v>0</v>
      </c>
      <c r="JN357">
        <f>Table1[[#This Row],[pff_PENYARDS]]</f>
        <v>0</v>
      </c>
      <c r="JO357">
        <f>IF(Table1[[#This Row],[S/End]]="TD",1,0)</f>
        <v>0</v>
      </c>
      <c r="JP357">
        <f>IF(OR(Table1[[#This Row],[S/End]]="FGGD"),1,0)</f>
        <v>0</v>
      </c>
      <c r="JQ357">
        <f>IF(OR(Table1[[#This Row],[S/End]]="FUM",Table1[[#This Row],[S/End]]="INT"),1,0)</f>
        <v>0</v>
      </c>
      <c r="JR357">
        <f>IF(AND(Table1[[#This Row],[Touchdown]]=1,Table1[[#This Row],[Pass Play]]=1),1,0)</f>
        <v>0</v>
      </c>
      <c r="JS357">
        <f t="shared" si="17"/>
        <v>0</v>
      </c>
      <c r="JT357">
        <f>IF(AND(OR(Table1[[#This Row],[Pass Play]]=1,Table1[[#This Row],[Rush Attempts]]=1),Table1[[#This Row],[Dn]]=3),1,0)</f>
        <v>0</v>
      </c>
      <c r="JU357">
        <f>IF(AND(Table1[[#This Row],[3rd down attempt]]=1,Table1[[#This Row],[EFF]]="Y"),1,0)</f>
        <v>0</v>
      </c>
      <c r="JV357">
        <f>IF(AND(Table1[[#This Row],[3rd down attempt]]=1,Table1[[#This Row],[Dist]]&gt;=7),1,0)</f>
        <v>0</v>
      </c>
      <c r="JW357">
        <f>IF(AND(OR(Table1[[#This Row],[Pass Play]]=1,Table1[[#This Row],[Rush Attempts]]=1),Table1[[#This Row],[Dn]]=4),1,0)</f>
        <v>0</v>
      </c>
      <c r="JX357">
        <f>IF(AND(Table1[[#This Row],[4th down attempt]]=1,Table1[[#This Row],[EFF]]="Y"),1,0)</f>
        <v>0</v>
      </c>
      <c r="JY357">
        <f>IF(AND(OR(Table1[[#This Row],[Pass Play]]=1,Table1[[#This Row],[Rush Attempts]]=1),Table1[[#This Row],[FPos]]&gt;=0,Table1[[#This Row],[FPos]]&lt;=20),1,0)</f>
        <v>0</v>
      </c>
      <c r="JZ357">
        <f>IF(AND(OR(Table1[[#This Row],[Pass Play]]=1,Table1[[#This Row],[Rush Attempts]]=1),Table1[[#This Row],[Dist]]&lt;=Table1[[#This Row],[Gn]]),1,0)</f>
        <v>1</v>
      </c>
      <c r="KA357">
        <f>IF(Table1[[#This Row],[S/End]]&lt;&gt;"",1,0)</f>
        <v>0</v>
      </c>
      <c r="KB357">
        <f>IF(Table1[[#This Row],[S/End]]="TD",1,0)</f>
        <v>0</v>
      </c>
      <c r="KC357">
        <f>IF(Table1[[#This Row],[S/End]]="FGGD",1,0)</f>
        <v>0</v>
      </c>
      <c r="KD357">
        <f>IF(AND(OR(Table1[[#This Row],[Pass Play]]=1,Table1[[#This Row],[Rush Attempts]]=1),Table1[[#This Row],[Gn]]&lt;0),1,0)</f>
        <v>0</v>
      </c>
      <c r="KE357" s="375">
        <f>IF(AND(Table1[[#This Row],[pff_DRVENDPSN]]=3,Table1[[#This Row],[pff_DRVENDEVENT]]="PUNT"),1,0)</f>
        <v>0</v>
      </c>
    </row>
    <row r="358" spans="1:291" hidden="1">
      <c r="A358">
        <v>35</v>
      </c>
      <c r="B358">
        <v>2106</v>
      </c>
      <c r="C358" t="s">
        <v>14480</v>
      </c>
      <c r="D358">
        <v>3</v>
      </c>
      <c r="E358">
        <v>1</v>
      </c>
      <c r="F358">
        <v>10</v>
      </c>
      <c r="G358">
        <v>9</v>
      </c>
      <c r="H358">
        <v>30</v>
      </c>
      <c r="J358" t="s">
        <v>254</v>
      </c>
      <c r="K358">
        <v>20</v>
      </c>
      <c r="L358" t="s">
        <v>7263</v>
      </c>
      <c r="M358" t="s">
        <v>7264</v>
      </c>
      <c r="N358" t="s">
        <v>1471</v>
      </c>
      <c r="P358" t="s">
        <v>1472</v>
      </c>
      <c r="Q358" t="s">
        <v>1473</v>
      </c>
      <c r="W358" t="s">
        <v>257</v>
      </c>
      <c r="X358" t="s">
        <v>7060</v>
      </c>
      <c r="AE358" t="s">
        <v>2655</v>
      </c>
      <c r="AF358" t="s">
        <v>2656</v>
      </c>
      <c r="AG358" t="s">
        <v>7060</v>
      </c>
      <c r="AH358" t="s">
        <v>257</v>
      </c>
      <c r="AJ358">
        <v>20</v>
      </c>
      <c r="AP358">
        <v>7</v>
      </c>
      <c r="AU358" t="s">
        <v>254</v>
      </c>
      <c r="BJ358" t="s">
        <v>257</v>
      </c>
      <c r="BQ358">
        <f t="shared" si="15"/>
        <v>0</v>
      </c>
      <c r="BR358">
        <f t="shared" si="16"/>
        <v>7</v>
      </c>
      <c r="BT358" t="s">
        <v>6958</v>
      </c>
      <c r="BV358">
        <v>27</v>
      </c>
      <c r="BX358">
        <v>0</v>
      </c>
      <c r="BY358" t="s">
        <v>7610</v>
      </c>
      <c r="CD358" s="3">
        <v>2.2222222222222223E-2</v>
      </c>
      <c r="CF358" t="s">
        <v>7611</v>
      </c>
      <c r="CJ358">
        <v>0</v>
      </c>
      <c r="CK358" t="s">
        <v>7612</v>
      </c>
      <c r="CL358" s="4">
        <v>38414</v>
      </c>
      <c r="CM358" t="s">
        <v>7613</v>
      </c>
      <c r="CN358" t="s">
        <v>7614</v>
      </c>
      <c r="CO358">
        <v>27</v>
      </c>
      <c r="CP358" t="s">
        <v>7052</v>
      </c>
      <c r="CQ358" t="s">
        <v>269</v>
      </c>
      <c r="CR358" t="s">
        <v>6958</v>
      </c>
      <c r="CU358" t="s">
        <v>5377</v>
      </c>
      <c r="CW358">
        <v>0</v>
      </c>
      <c r="CY358">
        <v>5</v>
      </c>
      <c r="CZ358" t="s">
        <v>553</v>
      </c>
      <c r="DA358">
        <v>0</v>
      </c>
      <c r="DB358">
        <v>11</v>
      </c>
      <c r="DC358" t="s">
        <v>1609</v>
      </c>
      <c r="DD358">
        <v>-25</v>
      </c>
      <c r="DF358" t="s">
        <v>7377</v>
      </c>
      <c r="DK358">
        <v>9</v>
      </c>
      <c r="DL358" s="4">
        <v>44484</v>
      </c>
      <c r="DM358">
        <v>20369</v>
      </c>
      <c r="DN358">
        <v>2021</v>
      </c>
      <c r="DO358">
        <v>0</v>
      </c>
      <c r="DQ358">
        <v>80401</v>
      </c>
      <c r="DR358">
        <v>111</v>
      </c>
      <c r="DU358" t="s">
        <v>257</v>
      </c>
      <c r="DV358" t="s">
        <v>274</v>
      </c>
      <c r="DX358">
        <v>7</v>
      </c>
      <c r="DY358" t="s">
        <v>275</v>
      </c>
      <c r="EE358">
        <v>0</v>
      </c>
      <c r="EF358" t="s">
        <v>1484</v>
      </c>
      <c r="EG358" t="s">
        <v>1485</v>
      </c>
      <c r="EH358">
        <v>0</v>
      </c>
      <c r="EI358" t="s">
        <v>7271</v>
      </c>
      <c r="EJ358" t="s">
        <v>340</v>
      </c>
      <c r="EK358" t="s">
        <v>7615</v>
      </c>
      <c r="EL358" t="s">
        <v>7616</v>
      </c>
      <c r="EM358" t="s">
        <v>7617</v>
      </c>
      <c r="EN358" t="s">
        <v>3373</v>
      </c>
      <c r="EO358" t="s">
        <v>282</v>
      </c>
      <c r="EP358" t="s">
        <v>388</v>
      </c>
      <c r="EQ358">
        <v>0</v>
      </c>
      <c r="ET358" t="s">
        <v>7618</v>
      </c>
      <c r="FE358">
        <v>0</v>
      </c>
      <c r="FF358">
        <v>9</v>
      </c>
      <c r="FG358" t="s">
        <v>310</v>
      </c>
      <c r="FI358" t="s">
        <v>310</v>
      </c>
      <c r="FJ358" t="s">
        <v>7619</v>
      </c>
      <c r="FL358">
        <v>0</v>
      </c>
      <c r="FN358">
        <v>0</v>
      </c>
      <c r="FQ358">
        <v>0</v>
      </c>
      <c r="FS358" t="s">
        <v>651</v>
      </c>
      <c r="FU358" t="s">
        <v>257</v>
      </c>
      <c r="FV358" t="s">
        <v>7579</v>
      </c>
      <c r="FW358" t="s">
        <v>290</v>
      </c>
      <c r="FX358" t="s">
        <v>1517</v>
      </c>
      <c r="FY358">
        <v>0</v>
      </c>
      <c r="GA358">
        <v>7.27</v>
      </c>
      <c r="GB358">
        <v>-20</v>
      </c>
      <c r="GC358">
        <v>0</v>
      </c>
      <c r="GE358" t="s">
        <v>355</v>
      </c>
      <c r="GF358">
        <v>0</v>
      </c>
      <c r="GJ358">
        <v>0</v>
      </c>
      <c r="GK358">
        <v>0</v>
      </c>
      <c r="GM358" t="s">
        <v>7620</v>
      </c>
      <c r="GO358">
        <v>0</v>
      </c>
      <c r="HA358" t="s">
        <v>1495</v>
      </c>
      <c r="HC358" t="s">
        <v>313</v>
      </c>
      <c r="HD358" t="s">
        <v>294</v>
      </c>
      <c r="HE358" t="s">
        <v>7621</v>
      </c>
      <c r="HF358">
        <v>0</v>
      </c>
      <c r="HG358">
        <v>11</v>
      </c>
      <c r="HH358">
        <v>7</v>
      </c>
      <c r="HI358" t="s">
        <v>275</v>
      </c>
      <c r="HL358">
        <v>4</v>
      </c>
      <c r="HW358">
        <v>21</v>
      </c>
      <c r="HX358">
        <v>4135657</v>
      </c>
      <c r="HY358" t="s">
        <v>7622</v>
      </c>
      <c r="HZ358">
        <v>4135624</v>
      </c>
      <c r="IC358">
        <v>0</v>
      </c>
      <c r="ID358">
        <v>0</v>
      </c>
      <c r="IM358">
        <v>105</v>
      </c>
      <c r="IQ358" t="s">
        <v>7377</v>
      </c>
      <c r="IU358">
        <v>7</v>
      </c>
      <c r="IV358">
        <f>IF(AND(Table1[[#This Row],[R/P]]="P",Table1[[#This Row],[PaRes]]&lt;&gt;"SCRBL",Table1[[#This Row],[PaRes]]&lt;&gt;"RUN",Table1[[#This Row],[Penalty]]&lt;&gt;1),1,0)</f>
        <v>0</v>
      </c>
      <c r="IW358">
        <f>IF(AND(Table1[[#This Row],[Pass Play]]=1,Table1[[#This Row],[PaRes]]&lt;&gt;"SAC"),1,0)</f>
        <v>0</v>
      </c>
      <c r="IX358">
        <f>IF(Table1[[#This Row],[PaRes]]="COM",1,0)</f>
        <v>0</v>
      </c>
      <c r="IY358">
        <f>IF(Table1[[#This Row],[Pass Play]]=1,Table1[[#This Row],[Gn]],0)</f>
        <v>0</v>
      </c>
      <c r="IZ358">
        <f>IF(AND(Table1[[#This Row],[Pass Play]]=1,Table1[[#This Row],[EFF]]="Y"),1,0)</f>
        <v>0</v>
      </c>
      <c r="JA358">
        <f>IF(AND(Table1[[#This Row],[Pass Play]]=1,Table1[[#This Row],[EFF]]="Y"),Table1[[#This Row],[Gn]],0)</f>
        <v>0</v>
      </c>
      <c r="JB358">
        <f>IF(AND(Table1[[#This Row],[Pass Play]]=1,Table1[[#This Row],[Gn]]&gt;=15),1,0)</f>
        <v>0</v>
      </c>
      <c r="JC358">
        <f>IF(AND(Table1[[#This Row],[Pass Play]]=1,Table1[[#This Row],[Big Play Passes]]=1),Table1[[#This Row],[Gn]],0)</f>
        <v>0</v>
      </c>
      <c r="JD358">
        <f>IF(AND(OR(Table1[[#This Row],[R/P]]="R",Table1[[#This Row],[PaRes]]="SCRBL",Table1[[#This Row],[PaRes]]="RUN"),Table1[[#This Row],[Penalty]]&lt;&gt;1),1,0)</f>
        <v>1</v>
      </c>
      <c r="JE358">
        <f>IF(Table1[[#This Row],[Rush Attempts]]=1,Table1[[#This Row],[Gn]],0)</f>
        <v>9</v>
      </c>
      <c r="JF358">
        <f>IF(AND(Table1[[#This Row],[Rush Attempts]]=1,Table1[[#This Row],[EFF]]="Y"),1,0)</f>
        <v>1</v>
      </c>
      <c r="JG358">
        <f>IF(AND(Table1[[#This Row],[Rush Attempts]]=1,Table1[[#This Row],[EFF]]="Y"),Table1[[#This Row],[Gn]],0)</f>
        <v>9</v>
      </c>
      <c r="JH358">
        <f>IF(AND(Table1[[#This Row],[Rush Attempts]]=1,Table1[[#This Row],[Gn]]&gt;=10),1,0)</f>
        <v>0</v>
      </c>
      <c r="JI358">
        <f>IF(AND(Table1[[#This Row],[Rush Attempts]]=1,Table1[[#This Row],[Big Play Run]]=1),Table1[[#This Row],[Gn]],0)</f>
        <v>0</v>
      </c>
      <c r="JJ358">
        <f>IF(Table1[[#This Row],[PaRes]]="SAC",1,0)</f>
        <v>0</v>
      </c>
      <c r="JK358">
        <f>IF(Table1[[#This Row],[Sacks]]=1,Table1[[#This Row],[Gn]],0)</f>
        <v>0</v>
      </c>
      <c r="JL358">
        <f>IF(Table1[[#This Row],[PaRes]]="INT",1,0)</f>
        <v>0</v>
      </c>
      <c r="JM358">
        <f>IF(Table1[[#This Row],[pff_PENALTY]]&lt;&gt;"",1,0)</f>
        <v>0</v>
      </c>
      <c r="JN358">
        <f>Table1[[#This Row],[pff_PENYARDS]]</f>
        <v>0</v>
      </c>
      <c r="JO358">
        <f>IF(Table1[[#This Row],[S/End]]="TD",1,0)</f>
        <v>0</v>
      </c>
      <c r="JP358">
        <f>IF(OR(Table1[[#This Row],[S/End]]="FGGD"),1,0)</f>
        <v>0</v>
      </c>
      <c r="JQ358">
        <f>IF(OR(Table1[[#This Row],[S/End]]="FUM",Table1[[#This Row],[S/End]]="INT"),1,0)</f>
        <v>0</v>
      </c>
      <c r="JR358">
        <f>IF(AND(Table1[[#This Row],[Touchdown]]=1,Table1[[#This Row],[Pass Play]]=1),1,0)</f>
        <v>0</v>
      </c>
      <c r="JS358">
        <f t="shared" si="17"/>
        <v>0</v>
      </c>
      <c r="JT358">
        <f>IF(AND(OR(Table1[[#This Row],[Pass Play]]=1,Table1[[#This Row],[Rush Attempts]]=1),Table1[[#This Row],[Dn]]=3),1,0)</f>
        <v>0</v>
      </c>
      <c r="JU358">
        <f>IF(AND(Table1[[#This Row],[3rd down attempt]]=1,Table1[[#This Row],[EFF]]="Y"),1,0)</f>
        <v>0</v>
      </c>
      <c r="JV358">
        <f>IF(AND(Table1[[#This Row],[3rd down attempt]]=1,Table1[[#This Row],[Dist]]&gt;=7),1,0)</f>
        <v>0</v>
      </c>
      <c r="JW358">
        <f>IF(AND(OR(Table1[[#This Row],[Pass Play]]=1,Table1[[#This Row],[Rush Attempts]]=1),Table1[[#This Row],[Dn]]=4),1,0)</f>
        <v>0</v>
      </c>
      <c r="JX358">
        <f>IF(AND(Table1[[#This Row],[4th down attempt]]=1,Table1[[#This Row],[EFF]]="Y"),1,0)</f>
        <v>0</v>
      </c>
      <c r="JY358">
        <f>IF(AND(OR(Table1[[#This Row],[Pass Play]]=1,Table1[[#This Row],[Rush Attempts]]=1),Table1[[#This Row],[FPos]]&gt;=0,Table1[[#This Row],[FPos]]&lt;=20),1,0)</f>
        <v>0</v>
      </c>
      <c r="JZ358">
        <f>IF(AND(OR(Table1[[#This Row],[Pass Play]]=1,Table1[[#This Row],[Rush Attempts]]=1),Table1[[#This Row],[Dist]]&lt;=Table1[[#This Row],[Gn]]),1,0)</f>
        <v>0</v>
      </c>
      <c r="KA358">
        <f>IF(Table1[[#This Row],[S/End]]&lt;&gt;"",1,0)</f>
        <v>0</v>
      </c>
      <c r="KB358">
        <f>IF(Table1[[#This Row],[S/End]]="TD",1,0)</f>
        <v>0</v>
      </c>
      <c r="KC358">
        <f>IF(Table1[[#This Row],[S/End]]="FGGD",1,0)</f>
        <v>0</v>
      </c>
      <c r="KD358">
        <f>IF(AND(OR(Table1[[#This Row],[Pass Play]]=1,Table1[[#This Row],[Rush Attempts]]=1),Table1[[#This Row],[Gn]]&lt;0),1,0)</f>
        <v>0</v>
      </c>
      <c r="KE358" s="375">
        <f>IF(AND(Table1[[#This Row],[pff_DRVENDPSN]]=3,Table1[[#This Row],[pff_DRVENDEVENT]]="PUNT"),1,0)</f>
        <v>0</v>
      </c>
    </row>
    <row r="359" spans="1:291" hidden="1">
      <c r="A359">
        <v>36</v>
      </c>
      <c r="B359">
        <v>2106</v>
      </c>
      <c r="C359" t="s">
        <v>14480</v>
      </c>
      <c r="D359">
        <v>3</v>
      </c>
      <c r="E359">
        <v>2</v>
      </c>
      <c r="F359">
        <v>1</v>
      </c>
      <c r="G359">
        <v>7</v>
      </c>
      <c r="H359">
        <v>21</v>
      </c>
      <c r="J359" t="s">
        <v>254</v>
      </c>
      <c r="K359">
        <v>20</v>
      </c>
      <c r="L359" t="s">
        <v>7263</v>
      </c>
      <c r="M359" t="s">
        <v>7264</v>
      </c>
      <c r="N359" t="s">
        <v>1471</v>
      </c>
      <c r="P359" t="s">
        <v>1472</v>
      </c>
      <c r="Q359" t="s">
        <v>1473</v>
      </c>
      <c r="W359" t="s">
        <v>257</v>
      </c>
      <c r="X359" t="s">
        <v>7060</v>
      </c>
      <c r="AE359" t="s">
        <v>2655</v>
      </c>
      <c r="AF359" t="s">
        <v>2656</v>
      </c>
      <c r="AG359" t="s">
        <v>7060</v>
      </c>
      <c r="AH359" t="s">
        <v>257</v>
      </c>
      <c r="AJ359">
        <v>20</v>
      </c>
      <c r="AP359">
        <v>7</v>
      </c>
      <c r="AU359" t="s">
        <v>254</v>
      </c>
      <c r="BJ359" t="s">
        <v>257</v>
      </c>
      <c r="BQ359">
        <f t="shared" si="15"/>
        <v>0</v>
      </c>
      <c r="BR359">
        <f t="shared" si="16"/>
        <v>7</v>
      </c>
      <c r="BT359" t="s">
        <v>6958</v>
      </c>
      <c r="BV359">
        <v>27</v>
      </c>
      <c r="BX359">
        <v>0</v>
      </c>
      <c r="BY359" t="s">
        <v>7624</v>
      </c>
      <c r="CD359" s="3">
        <v>3.472222222222222E-3</v>
      </c>
      <c r="CF359" t="s">
        <v>7625</v>
      </c>
      <c r="CJ359">
        <v>0</v>
      </c>
      <c r="CK359" t="s">
        <v>7626</v>
      </c>
      <c r="CL359" s="4">
        <v>38414</v>
      </c>
      <c r="CM359" t="s">
        <v>7572</v>
      </c>
      <c r="CN359" t="s">
        <v>7627</v>
      </c>
      <c r="CO359">
        <v>27</v>
      </c>
      <c r="CP359" t="s">
        <v>7628</v>
      </c>
      <c r="CQ359" t="s">
        <v>269</v>
      </c>
      <c r="CR359" t="s">
        <v>6958</v>
      </c>
      <c r="CU359" t="s">
        <v>6964</v>
      </c>
      <c r="CW359">
        <v>0</v>
      </c>
      <c r="CY359">
        <v>6</v>
      </c>
      <c r="CZ359" t="s">
        <v>553</v>
      </c>
      <c r="DA359">
        <v>0</v>
      </c>
      <c r="DB359">
        <v>11</v>
      </c>
      <c r="DC359" t="s">
        <v>1609</v>
      </c>
      <c r="DD359">
        <v>-25</v>
      </c>
      <c r="DF359" t="s">
        <v>7321</v>
      </c>
      <c r="DK359">
        <v>7</v>
      </c>
      <c r="DL359" s="4">
        <v>44484</v>
      </c>
      <c r="DM359">
        <v>20369</v>
      </c>
      <c r="DN359">
        <v>2021</v>
      </c>
      <c r="DO359">
        <v>0</v>
      </c>
      <c r="DQ359">
        <v>80401</v>
      </c>
      <c r="DR359">
        <v>112</v>
      </c>
      <c r="DU359" t="s">
        <v>257</v>
      </c>
      <c r="DV359" t="s">
        <v>274</v>
      </c>
      <c r="DX359">
        <v>7</v>
      </c>
      <c r="DY359" t="s">
        <v>275</v>
      </c>
      <c r="EE359">
        <v>0</v>
      </c>
      <c r="EF359" t="s">
        <v>1484</v>
      </c>
      <c r="EG359" t="s">
        <v>1485</v>
      </c>
      <c r="EH359">
        <v>0</v>
      </c>
      <c r="EI359" t="s">
        <v>7271</v>
      </c>
      <c r="EJ359" t="s">
        <v>340</v>
      </c>
      <c r="EK359" t="s">
        <v>7615</v>
      </c>
      <c r="EL359" t="s">
        <v>7616</v>
      </c>
      <c r="EM359" t="s">
        <v>7629</v>
      </c>
      <c r="EO359" t="s">
        <v>282</v>
      </c>
      <c r="EP359" t="s">
        <v>388</v>
      </c>
      <c r="EQ359">
        <v>0</v>
      </c>
      <c r="ET359" t="s">
        <v>7630</v>
      </c>
      <c r="FE359">
        <v>0</v>
      </c>
      <c r="FG359" t="s">
        <v>590</v>
      </c>
      <c r="FI359" t="s">
        <v>590</v>
      </c>
      <c r="FL359">
        <v>0</v>
      </c>
      <c r="FN359">
        <v>0</v>
      </c>
      <c r="FQ359">
        <v>0</v>
      </c>
      <c r="FS359" t="s">
        <v>651</v>
      </c>
      <c r="FU359" t="s">
        <v>257</v>
      </c>
      <c r="FV359" t="s">
        <v>7579</v>
      </c>
      <c r="FW359" t="s">
        <v>431</v>
      </c>
      <c r="FX359" t="s">
        <v>1517</v>
      </c>
      <c r="FY359">
        <v>0</v>
      </c>
      <c r="GA359">
        <v>7.27</v>
      </c>
      <c r="GB359">
        <v>-20</v>
      </c>
      <c r="GC359">
        <v>0</v>
      </c>
      <c r="GE359" t="s">
        <v>355</v>
      </c>
      <c r="GF359">
        <v>0</v>
      </c>
      <c r="GJ359">
        <v>0</v>
      </c>
      <c r="GK359">
        <v>0</v>
      </c>
      <c r="GM359" t="s">
        <v>7631</v>
      </c>
      <c r="GO359">
        <v>0</v>
      </c>
      <c r="HA359" t="s">
        <v>7632</v>
      </c>
      <c r="HC359" t="s">
        <v>313</v>
      </c>
      <c r="HD359" t="s">
        <v>294</v>
      </c>
      <c r="HE359" t="s">
        <v>7633</v>
      </c>
      <c r="HF359">
        <v>0</v>
      </c>
      <c r="HG359">
        <v>11</v>
      </c>
      <c r="HH359">
        <v>7</v>
      </c>
      <c r="HI359" t="s">
        <v>275</v>
      </c>
      <c r="HL359">
        <v>4</v>
      </c>
      <c r="HW359">
        <v>14</v>
      </c>
      <c r="HX359">
        <v>4135672</v>
      </c>
      <c r="HY359" t="s">
        <v>7634</v>
      </c>
      <c r="HZ359">
        <v>4135657</v>
      </c>
      <c r="IC359">
        <v>0</v>
      </c>
      <c r="ID359">
        <v>0</v>
      </c>
      <c r="IM359">
        <v>106</v>
      </c>
      <c r="IQ359" t="s">
        <v>7321</v>
      </c>
      <c r="IU359">
        <v>7</v>
      </c>
      <c r="IV359">
        <f>IF(AND(Table1[[#This Row],[R/P]]="P",Table1[[#This Row],[PaRes]]&lt;&gt;"SCRBL",Table1[[#This Row],[PaRes]]&lt;&gt;"RUN",Table1[[#This Row],[Penalty]]&lt;&gt;1),1,0)</f>
        <v>0</v>
      </c>
      <c r="IW359">
        <f>IF(AND(Table1[[#This Row],[Pass Play]]=1,Table1[[#This Row],[PaRes]]&lt;&gt;"SAC"),1,0)</f>
        <v>0</v>
      </c>
      <c r="IX359">
        <f>IF(Table1[[#This Row],[PaRes]]="COM",1,0)</f>
        <v>0</v>
      </c>
      <c r="IY359">
        <f>IF(Table1[[#This Row],[Pass Play]]=1,Table1[[#This Row],[Gn]],0)</f>
        <v>0</v>
      </c>
      <c r="IZ359">
        <f>IF(AND(Table1[[#This Row],[Pass Play]]=1,Table1[[#This Row],[EFF]]="Y"),1,0)</f>
        <v>0</v>
      </c>
      <c r="JA359">
        <f>IF(AND(Table1[[#This Row],[Pass Play]]=1,Table1[[#This Row],[EFF]]="Y"),Table1[[#This Row],[Gn]],0)</f>
        <v>0</v>
      </c>
      <c r="JB359">
        <f>IF(AND(Table1[[#This Row],[Pass Play]]=1,Table1[[#This Row],[Gn]]&gt;=15),1,0)</f>
        <v>0</v>
      </c>
      <c r="JC359">
        <f>IF(AND(Table1[[#This Row],[Pass Play]]=1,Table1[[#This Row],[Big Play Passes]]=1),Table1[[#This Row],[Gn]],0)</f>
        <v>0</v>
      </c>
      <c r="JD359">
        <f>IF(AND(OR(Table1[[#This Row],[R/P]]="R",Table1[[#This Row],[PaRes]]="SCRBL",Table1[[#This Row],[PaRes]]="RUN"),Table1[[#This Row],[Penalty]]&lt;&gt;1),1,0)</f>
        <v>1</v>
      </c>
      <c r="JE359">
        <f>IF(Table1[[#This Row],[Rush Attempts]]=1,Table1[[#This Row],[Gn]],0)</f>
        <v>7</v>
      </c>
      <c r="JF359">
        <f>IF(AND(Table1[[#This Row],[Rush Attempts]]=1,Table1[[#This Row],[EFF]]="Y"),1,0)</f>
        <v>1</v>
      </c>
      <c r="JG359">
        <f>IF(AND(Table1[[#This Row],[Rush Attempts]]=1,Table1[[#This Row],[EFF]]="Y"),Table1[[#This Row],[Gn]],0)</f>
        <v>7</v>
      </c>
      <c r="JH359">
        <f>IF(AND(Table1[[#This Row],[Rush Attempts]]=1,Table1[[#This Row],[Gn]]&gt;=10),1,0)</f>
        <v>0</v>
      </c>
      <c r="JI359">
        <f>IF(AND(Table1[[#This Row],[Rush Attempts]]=1,Table1[[#This Row],[Big Play Run]]=1),Table1[[#This Row],[Gn]],0)</f>
        <v>0</v>
      </c>
      <c r="JJ359">
        <f>IF(Table1[[#This Row],[PaRes]]="SAC",1,0)</f>
        <v>0</v>
      </c>
      <c r="JK359">
        <f>IF(Table1[[#This Row],[Sacks]]=1,Table1[[#This Row],[Gn]],0)</f>
        <v>0</v>
      </c>
      <c r="JL359">
        <f>IF(Table1[[#This Row],[PaRes]]="INT",1,0)</f>
        <v>0</v>
      </c>
      <c r="JM359">
        <f>IF(Table1[[#This Row],[pff_PENALTY]]&lt;&gt;"",1,0)</f>
        <v>0</v>
      </c>
      <c r="JN359">
        <f>Table1[[#This Row],[pff_PENYARDS]]</f>
        <v>0</v>
      </c>
      <c r="JO359">
        <f>IF(Table1[[#This Row],[S/End]]="TD",1,0)</f>
        <v>0</v>
      </c>
      <c r="JP359">
        <f>IF(OR(Table1[[#This Row],[S/End]]="FGGD"),1,0)</f>
        <v>0</v>
      </c>
      <c r="JQ359">
        <f>IF(OR(Table1[[#This Row],[S/End]]="FUM",Table1[[#This Row],[S/End]]="INT"),1,0)</f>
        <v>0</v>
      </c>
      <c r="JR359">
        <f>IF(AND(Table1[[#This Row],[Touchdown]]=1,Table1[[#This Row],[Pass Play]]=1),1,0)</f>
        <v>0</v>
      </c>
      <c r="JS359">
        <f t="shared" si="17"/>
        <v>0</v>
      </c>
      <c r="JT359">
        <f>IF(AND(OR(Table1[[#This Row],[Pass Play]]=1,Table1[[#This Row],[Rush Attempts]]=1),Table1[[#This Row],[Dn]]=3),1,0)</f>
        <v>0</v>
      </c>
      <c r="JU359">
        <f>IF(AND(Table1[[#This Row],[3rd down attempt]]=1,Table1[[#This Row],[EFF]]="Y"),1,0)</f>
        <v>0</v>
      </c>
      <c r="JV359">
        <f>IF(AND(Table1[[#This Row],[3rd down attempt]]=1,Table1[[#This Row],[Dist]]&gt;=7),1,0)</f>
        <v>0</v>
      </c>
      <c r="JW359">
        <f>IF(AND(OR(Table1[[#This Row],[Pass Play]]=1,Table1[[#This Row],[Rush Attempts]]=1),Table1[[#This Row],[Dn]]=4),1,0)</f>
        <v>0</v>
      </c>
      <c r="JX359">
        <f>IF(AND(Table1[[#This Row],[4th down attempt]]=1,Table1[[#This Row],[EFF]]="Y"),1,0)</f>
        <v>0</v>
      </c>
      <c r="JY359">
        <f>IF(AND(OR(Table1[[#This Row],[Pass Play]]=1,Table1[[#This Row],[Rush Attempts]]=1),Table1[[#This Row],[FPos]]&gt;=0,Table1[[#This Row],[FPos]]&lt;=20),1,0)</f>
        <v>0</v>
      </c>
      <c r="JZ359">
        <f>IF(AND(OR(Table1[[#This Row],[Pass Play]]=1,Table1[[#This Row],[Rush Attempts]]=1),Table1[[#This Row],[Dist]]&lt;=Table1[[#This Row],[Gn]]),1,0)</f>
        <v>1</v>
      </c>
      <c r="KA359">
        <f>IF(Table1[[#This Row],[S/End]]&lt;&gt;"",1,0)</f>
        <v>0</v>
      </c>
      <c r="KB359">
        <f>IF(Table1[[#This Row],[S/End]]="TD",1,0)</f>
        <v>0</v>
      </c>
      <c r="KC359">
        <f>IF(Table1[[#This Row],[S/End]]="FGGD",1,0)</f>
        <v>0</v>
      </c>
      <c r="KD359">
        <f>IF(AND(OR(Table1[[#This Row],[Pass Play]]=1,Table1[[#This Row],[Rush Attempts]]=1),Table1[[#This Row],[Gn]]&lt;0),1,0)</f>
        <v>0</v>
      </c>
      <c r="KE359" s="375">
        <f>IF(AND(Table1[[#This Row],[pff_DRVENDPSN]]=3,Table1[[#This Row],[pff_DRVENDEVENT]]="PUNT"),1,0)</f>
        <v>0</v>
      </c>
    </row>
    <row r="360" spans="1:291" hidden="1">
      <c r="A360">
        <v>37</v>
      </c>
      <c r="B360">
        <v>2106</v>
      </c>
      <c r="C360" t="s">
        <v>14480</v>
      </c>
      <c r="D360">
        <v>4</v>
      </c>
      <c r="E360">
        <v>1</v>
      </c>
      <c r="F360">
        <v>10</v>
      </c>
      <c r="G360">
        <v>8</v>
      </c>
      <c r="H360">
        <v>14</v>
      </c>
      <c r="J360" t="s">
        <v>254</v>
      </c>
      <c r="K360">
        <v>11</v>
      </c>
      <c r="L360" t="s">
        <v>471</v>
      </c>
      <c r="M360" t="s">
        <v>7636</v>
      </c>
      <c r="N360" t="s">
        <v>440</v>
      </c>
      <c r="O360" t="s">
        <v>254</v>
      </c>
      <c r="P360" t="s">
        <v>7637</v>
      </c>
      <c r="Q360" t="s">
        <v>509</v>
      </c>
      <c r="W360" t="s">
        <v>257</v>
      </c>
      <c r="X360" t="s">
        <v>7638</v>
      </c>
      <c r="AE360" t="s">
        <v>635</v>
      </c>
      <c r="AF360" t="s">
        <v>1685</v>
      </c>
      <c r="AG360" t="s">
        <v>7638</v>
      </c>
      <c r="AH360" t="s">
        <v>257</v>
      </c>
      <c r="AJ360">
        <v>22</v>
      </c>
      <c r="AP360">
        <v>7</v>
      </c>
      <c r="BJ360" t="s">
        <v>257</v>
      </c>
      <c r="BQ360">
        <f t="shared" si="15"/>
        <v>0</v>
      </c>
      <c r="BR360">
        <f t="shared" si="16"/>
        <v>4</v>
      </c>
      <c r="BT360" t="s">
        <v>6958</v>
      </c>
      <c r="BV360">
        <v>27</v>
      </c>
      <c r="BX360">
        <v>0</v>
      </c>
      <c r="BY360" t="s">
        <v>7639</v>
      </c>
      <c r="CD360" s="3">
        <v>0.625</v>
      </c>
      <c r="CF360" t="s">
        <v>7640</v>
      </c>
      <c r="CJ360">
        <v>0</v>
      </c>
      <c r="CK360" t="s">
        <v>7641</v>
      </c>
      <c r="CL360" s="4">
        <v>38414</v>
      </c>
      <c r="CM360" t="s">
        <v>7642</v>
      </c>
      <c r="CN360" t="s">
        <v>7643</v>
      </c>
      <c r="CO360">
        <v>27</v>
      </c>
      <c r="CP360" t="s">
        <v>7644</v>
      </c>
      <c r="CQ360" t="s">
        <v>269</v>
      </c>
      <c r="CR360" t="s">
        <v>6958</v>
      </c>
      <c r="CU360" t="s">
        <v>6964</v>
      </c>
      <c r="CW360">
        <v>0</v>
      </c>
      <c r="CY360">
        <v>7</v>
      </c>
      <c r="CZ360" t="s">
        <v>553</v>
      </c>
      <c r="DA360">
        <v>0</v>
      </c>
      <c r="DB360">
        <v>11</v>
      </c>
      <c r="DC360" t="s">
        <v>1609</v>
      </c>
      <c r="DD360">
        <v>-25</v>
      </c>
      <c r="DF360" t="s">
        <v>7321</v>
      </c>
      <c r="DK360">
        <v>8</v>
      </c>
      <c r="DL360" s="4">
        <v>44484</v>
      </c>
      <c r="DM360">
        <v>20369</v>
      </c>
      <c r="DN360">
        <v>2021</v>
      </c>
      <c r="DO360">
        <v>0</v>
      </c>
      <c r="DQ360">
        <v>80401</v>
      </c>
      <c r="DR360">
        <v>114</v>
      </c>
      <c r="DU360" t="s">
        <v>257</v>
      </c>
      <c r="DV360" t="s">
        <v>274</v>
      </c>
      <c r="DX360">
        <v>7</v>
      </c>
      <c r="DY360" t="s">
        <v>275</v>
      </c>
      <c r="EE360">
        <v>0</v>
      </c>
      <c r="EF360" t="s">
        <v>7645</v>
      </c>
      <c r="EG360" t="s">
        <v>675</v>
      </c>
      <c r="EH360">
        <v>1</v>
      </c>
      <c r="EJ360" t="s">
        <v>340</v>
      </c>
      <c r="EK360" t="s">
        <v>486</v>
      </c>
      <c r="EL360" t="s">
        <v>7646</v>
      </c>
      <c r="EM360" t="s">
        <v>7647</v>
      </c>
      <c r="EN360" t="s">
        <v>2538</v>
      </c>
      <c r="EO360" t="s">
        <v>282</v>
      </c>
      <c r="EP360" t="s">
        <v>388</v>
      </c>
      <c r="EQ360">
        <v>0</v>
      </c>
      <c r="ET360" t="s">
        <v>7648</v>
      </c>
      <c r="FE360">
        <v>0</v>
      </c>
      <c r="FF360">
        <v>15</v>
      </c>
      <c r="FG360" t="s">
        <v>285</v>
      </c>
      <c r="FI360" t="s">
        <v>285</v>
      </c>
      <c r="FL360">
        <v>0</v>
      </c>
      <c r="FN360">
        <v>0</v>
      </c>
      <c r="FQ360">
        <v>0</v>
      </c>
      <c r="FS360" t="s">
        <v>395</v>
      </c>
      <c r="FU360" t="s">
        <v>257</v>
      </c>
      <c r="FV360" t="s">
        <v>496</v>
      </c>
      <c r="FW360" t="s">
        <v>1700</v>
      </c>
      <c r="FY360">
        <v>0</v>
      </c>
      <c r="GA360">
        <v>7.27</v>
      </c>
      <c r="GB360">
        <v>-20</v>
      </c>
      <c r="GC360">
        <v>0</v>
      </c>
      <c r="GE360" t="s">
        <v>355</v>
      </c>
      <c r="GF360">
        <v>0</v>
      </c>
      <c r="GG360" t="s">
        <v>257</v>
      </c>
      <c r="GJ360">
        <v>0</v>
      </c>
      <c r="GK360">
        <v>0</v>
      </c>
      <c r="GM360" t="s">
        <v>7649</v>
      </c>
      <c r="GO360">
        <v>3</v>
      </c>
      <c r="HA360" t="s">
        <v>7650</v>
      </c>
      <c r="HC360" t="s">
        <v>294</v>
      </c>
      <c r="HD360" t="s">
        <v>294</v>
      </c>
      <c r="HE360" t="s">
        <v>7651</v>
      </c>
      <c r="HF360">
        <v>0</v>
      </c>
      <c r="HG360">
        <v>11</v>
      </c>
      <c r="HH360">
        <v>7</v>
      </c>
      <c r="HI360" t="s">
        <v>275</v>
      </c>
      <c r="HL360">
        <v>1</v>
      </c>
      <c r="HW360">
        <v>6</v>
      </c>
      <c r="HX360">
        <v>4135687</v>
      </c>
      <c r="HY360" t="s">
        <v>7652</v>
      </c>
      <c r="HZ360">
        <v>4135672</v>
      </c>
      <c r="IC360">
        <v>0</v>
      </c>
      <c r="ID360">
        <v>0</v>
      </c>
      <c r="IM360">
        <v>107</v>
      </c>
      <c r="IQ360" t="s">
        <v>7321</v>
      </c>
      <c r="IU360">
        <v>7</v>
      </c>
      <c r="IV360">
        <f>IF(AND(Table1[[#This Row],[R/P]]="P",Table1[[#This Row],[PaRes]]&lt;&gt;"SCRBL",Table1[[#This Row],[PaRes]]&lt;&gt;"RUN",Table1[[#This Row],[Penalty]]&lt;&gt;1),1,0)</f>
        <v>0</v>
      </c>
      <c r="IW360">
        <f>IF(AND(Table1[[#This Row],[Pass Play]]=1,Table1[[#This Row],[PaRes]]&lt;&gt;"SAC"),1,0)</f>
        <v>0</v>
      </c>
      <c r="IX360">
        <f>IF(Table1[[#This Row],[PaRes]]="COM",1,0)</f>
        <v>0</v>
      </c>
      <c r="IY360">
        <f>IF(Table1[[#This Row],[Pass Play]]=1,Table1[[#This Row],[Gn]],0)</f>
        <v>0</v>
      </c>
      <c r="IZ360">
        <f>IF(AND(Table1[[#This Row],[Pass Play]]=1,Table1[[#This Row],[EFF]]="Y"),1,0)</f>
        <v>0</v>
      </c>
      <c r="JA360">
        <f>IF(AND(Table1[[#This Row],[Pass Play]]=1,Table1[[#This Row],[EFF]]="Y"),Table1[[#This Row],[Gn]],0)</f>
        <v>0</v>
      </c>
      <c r="JB360">
        <f>IF(AND(Table1[[#This Row],[Pass Play]]=1,Table1[[#This Row],[Gn]]&gt;=15),1,0)</f>
        <v>0</v>
      </c>
      <c r="JC360">
        <f>IF(AND(Table1[[#This Row],[Pass Play]]=1,Table1[[#This Row],[Big Play Passes]]=1),Table1[[#This Row],[Gn]],0)</f>
        <v>0</v>
      </c>
      <c r="JD360">
        <f>IF(AND(OR(Table1[[#This Row],[R/P]]="R",Table1[[#This Row],[PaRes]]="SCRBL",Table1[[#This Row],[PaRes]]="RUN"),Table1[[#This Row],[Penalty]]&lt;&gt;1),1,0)</f>
        <v>1</v>
      </c>
      <c r="JE360">
        <f>IF(Table1[[#This Row],[Rush Attempts]]=1,Table1[[#This Row],[Gn]],0)</f>
        <v>8</v>
      </c>
      <c r="JF360">
        <f>IF(AND(Table1[[#This Row],[Rush Attempts]]=1,Table1[[#This Row],[EFF]]="Y"),1,0)</f>
        <v>1</v>
      </c>
      <c r="JG360">
        <f>IF(AND(Table1[[#This Row],[Rush Attempts]]=1,Table1[[#This Row],[EFF]]="Y"),Table1[[#This Row],[Gn]],0)</f>
        <v>8</v>
      </c>
      <c r="JH360">
        <f>IF(AND(Table1[[#This Row],[Rush Attempts]]=1,Table1[[#This Row],[Gn]]&gt;=10),1,0)</f>
        <v>0</v>
      </c>
      <c r="JI360">
        <f>IF(AND(Table1[[#This Row],[Rush Attempts]]=1,Table1[[#This Row],[Big Play Run]]=1),Table1[[#This Row],[Gn]],0)</f>
        <v>0</v>
      </c>
      <c r="JJ360">
        <f>IF(Table1[[#This Row],[PaRes]]="SAC",1,0)</f>
        <v>0</v>
      </c>
      <c r="JK360">
        <f>IF(Table1[[#This Row],[Sacks]]=1,Table1[[#This Row],[Gn]],0)</f>
        <v>0</v>
      </c>
      <c r="JL360">
        <f>IF(Table1[[#This Row],[PaRes]]="INT",1,0)</f>
        <v>0</v>
      </c>
      <c r="JM360">
        <f>IF(Table1[[#This Row],[pff_PENALTY]]&lt;&gt;"",1,0)</f>
        <v>0</v>
      </c>
      <c r="JN360">
        <f>Table1[[#This Row],[pff_PENYARDS]]</f>
        <v>0</v>
      </c>
      <c r="JO360">
        <f>IF(Table1[[#This Row],[S/End]]="TD",1,0)</f>
        <v>0</v>
      </c>
      <c r="JP360">
        <f>IF(OR(Table1[[#This Row],[S/End]]="FGGD"),1,0)</f>
        <v>0</v>
      </c>
      <c r="JQ360">
        <f>IF(OR(Table1[[#This Row],[S/End]]="FUM",Table1[[#This Row],[S/End]]="INT"),1,0)</f>
        <v>0</v>
      </c>
      <c r="JR360">
        <f>IF(AND(Table1[[#This Row],[Touchdown]]=1,Table1[[#This Row],[Pass Play]]=1),1,0)</f>
        <v>0</v>
      </c>
      <c r="JS360">
        <f t="shared" si="17"/>
        <v>0</v>
      </c>
      <c r="JT360">
        <f>IF(AND(OR(Table1[[#This Row],[Pass Play]]=1,Table1[[#This Row],[Rush Attempts]]=1),Table1[[#This Row],[Dn]]=3),1,0)</f>
        <v>0</v>
      </c>
      <c r="JU360">
        <f>IF(AND(Table1[[#This Row],[3rd down attempt]]=1,Table1[[#This Row],[EFF]]="Y"),1,0)</f>
        <v>0</v>
      </c>
      <c r="JV360">
        <f>IF(AND(Table1[[#This Row],[3rd down attempt]]=1,Table1[[#This Row],[Dist]]&gt;=7),1,0)</f>
        <v>0</v>
      </c>
      <c r="JW360">
        <f>IF(AND(OR(Table1[[#This Row],[Pass Play]]=1,Table1[[#This Row],[Rush Attempts]]=1),Table1[[#This Row],[Dn]]=4),1,0)</f>
        <v>0</v>
      </c>
      <c r="JX360">
        <f>IF(AND(Table1[[#This Row],[4th down attempt]]=1,Table1[[#This Row],[EFF]]="Y"),1,0)</f>
        <v>0</v>
      </c>
      <c r="JY360">
        <f>IF(AND(OR(Table1[[#This Row],[Pass Play]]=1,Table1[[#This Row],[Rush Attempts]]=1),Table1[[#This Row],[FPos]]&gt;=0,Table1[[#This Row],[FPos]]&lt;=20),1,0)</f>
        <v>1</v>
      </c>
      <c r="JZ360">
        <f>IF(AND(OR(Table1[[#This Row],[Pass Play]]=1,Table1[[#This Row],[Rush Attempts]]=1),Table1[[#This Row],[Dist]]&lt;=Table1[[#This Row],[Gn]]),1,0)</f>
        <v>0</v>
      </c>
      <c r="KA360">
        <f>IF(Table1[[#This Row],[S/End]]&lt;&gt;"",1,0)</f>
        <v>0</v>
      </c>
      <c r="KB360">
        <f>IF(Table1[[#This Row],[S/End]]="TD",1,0)</f>
        <v>0</v>
      </c>
      <c r="KC360">
        <f>IF(Table1[[#This Row],[S/End]]="FGGD",1,0)</f>
        <v>0</v>
      </c>
      <c r="KD360">
        <f>IF(AND(OR(Table1[[#This Row],[Pass Play]]=1,Table1[[#This Row],[Rush Attempts]]=1),Table1[[#This Row],[Gn]]&lt;0),1,0)</f>
        <v>0</v>
      </c>
      <c r="KE360" s="375">
        <f>IF(AND(Table1[[#This Row],[pff_DRVENDPSN]]=3,Table1[[#This Row],[pff_DRVENDEVENT]]="PUNT"),1,0)</f>
        <v>0</v>
      </c>
    </row>
    <row r="361" spans="1:291" hidden="1">
      <c r="A361">
        <v>38</v>
      </c>
      <c r="B361">
        <v>2106</v>
      </c>
      <c r="C361" t="s">
        <v>14480</v>
      </c>
      <c r="D361">
        <v>4</v>
      </c>
      <c r="E361">
        <v>2</v>
      </c>
      <c r="F361">
        <v>2</v>
      </c>
      <c r="G361">
        <v>1</v>
      </c>
      <c r="H361">
        <v>6</v>
      </c>
      <c r="J361" t="s">
        <v>254</v>
      </c>
      <c r="K361">
        <v>21</v>
      </c>
      <c r="L361" t="s">
        <v>7654</v>
      </c>
      <c r="M361" t="s">
        <v>7655</v>
      </c>
      <c r="N361" t="s">
        <v>7656</v>
      </c>
      <c r="P361" t="s">
        <v>7657</v>
      </c>
      <c r="W361" t="s">
        <v>257</v>
      </c>
      <c r="X361" t="s">
        <v>7658</v>
      </c>
      <c r="AE361" t="s">
        <v>635</v>
      </c>
      <c r="AF361" t="s">
        <v>7659</v>
      </c>
      <c r="AG361" t="s">
        <v>7658</v>
      </c>
      <c r="AH361" t="s">
        <v>257</v>
      </c>
      <c r="AJ361">
        <v>22</v>
      </c>
      <c r="AP361">
        <v>7</v>
      </c>
      <c r="BJ361" t="s">
        <v>257</v>
      </c>
      <c r="BQ361">
        <f t="shared" si="15"/>
        <v>0</v>
      </c>
      <c r="BR361">
        <f t="shared" si="16"/>
        <v>1</v>
      </c>
      <c r="BT361" t="s">
        <v>6958</v>
      </c>
      <c r="BV361">
        <v>27</v>
      </c>
      <c r="BX361">
        <v>0</v>
      </c>
      <c r="BY361" t="s">
        <v>7660</v>
      </c>
      <c r="CD361" s="3">
        <v>0.60069444444444442</v>
      </c>
      <c r="CF361" t="s">
        <v>7661</v>
      </c>
      <c r="CJ361">
        <v>0</v>
      </c>
      <c r="CK361" t="s">
        <v>7662</v>
      </c>
      <c r="CL361" s="4">
        <v>38414</v>
      </c>
      <c r="CM361" t="s">
        <v>7663</v>
      </c>
      <c r="CN361" t="s">
        <v>7664</v>
      </c>
      <c r="CO361">
        <v>27</v>
      </c>
      <c r="CQ361" t="s">
        <v>418</v>
      </c>
      <c r="CR361" t="s">
        <v>6958</v>
      </c>
      <c r="CU361" t="s">
        <v>762</v>
      </c>
      <c r="CW361">
        <v>0</v>
      </c>
      <c r="CY361">
        <v>8</v>
      </c>
      <c r="CZ361" t="s">
        <v>553</v>
      </c>
      <c r="DA361">
        <v>0</v>
      </c>
      <c r="DB361">
        <v>11</v>
      </c>
      <c r="DC361" t="s">
        <v>1609</v>
      </c>
      <c r="DD361">
        <v>-25</v>
      </c>
      <c r="DF361" t="s">
        <v>7321</v>
      </c>
      <c r="DK361">
        <v>1</v>
      </c>
      <c r="DL361" s="4">
        <v>44484</v>
      </c>
      <c r="DM361">
        <v>20369</v>
      </c>
      <c r="DN361">
        <v>2021</v>
      </c>
      <c r="DO361">
        <v>0</v>
      </c>
      <c r="DQ361">
        <v>80401</v>
      </c>
      <c r="DR361">
        <v>115</v>
      </c>
      <c r="DU361" t="s">
        <v>257</v>
      </c>
      <c r="DV361" t="s">
        <v>274</v>
      </c>
      <c r="DX361">
        <v>7</v>
      </c>
      <c r="DY361" t="s">
        <v>275</v>
      </c>
      <c r="EE361">
        <v>0</v>
      </c>
      <c r="EF361" t="s">
        <v>7665</v>
      </c>
      <c r="EG361" t="s">
        <v>675</v>
      </c>
      <c r="EH361">
        <v>0</v>
      </c>
      <c r="EI361" t="s">
        <v>7666</v>
      </c>
      <c r="EJ361" t="s">
        <v>278</v>
      </c>
      <c r="EK361" t="s">
        <v>7667</v>
      </c>
      <c r="EL361" t="s">
        <v>7668</v>
      </c>
      <c r="EM361" t="s">
        <v>7669</v>
      </c>
      <c r="EN361" t="s">
        <v>800</v>
      </c>
      <c r="EO361" t="s">
        <v>418</v>
      </c>
      <c r="EP361" t="s">
        <v>283</v>
      </c>
      <c r="EQ361">
        <v>0</v>
      </c>
      <c r="ET361" t="s">
        <v>7670</v>
      </c>
      <c r="FE361">
        <v>0</v>
      </c>
      <c r="FF361">
        <v>11</v>
      </c>
      <c r="FG361" t="s">
        <v>285</v>
      </c>
      <c r="FI361" t="s">
        <v>285</v>
      </c>
      <c r="FL361">
        <v>0</v>
      </c>
      <c r="FN361">
        <v>0</v>
      </c>
      <c r="FQ361">
        <v>0</v>
      </c>
      <c r="FS361" t="s">
        <v>462</v>
      </c>
      <c r="FT361" t="s">
        <v>1002</v>
      </c>
      <c r="FU361" t="s">
        <v>257</v>
      </c>
      <c r="FV361" t="s">
        <v>7671</v>
      </c>
      <c r="FW361" t="s">
        <v>1700</v>
      </c>
      <c r="FX361" t="s">
        <v>1897</v>
      </c>
      <c r="FY361">
        <v>0</v>
      </c>
      <c r="GA361">
        <v>7.27</v>
      </c>
      <c r="GB361">
        <v>-20</v>
      </c>
      <c r="GC361">
        <v>0</v>
      </c>
      <c r="GE361" t="s">
        <v>355</v>
      </c>
      <c r="GF361">
        <v>0</v>
      </c>
      <c r="GG361" t="s">
        <v>257</v>
      </c>
      <c r="GJ361">
        <v>1</v>
      </c>
      <c r="GK361">
        <v>1</v>
      </c>
      <c r="GM361" t="s">
        <v>7672</v>
      </c>
      <c r="GO361">
        <v>1</v>
      </c>
      <c r="HA361" t="s">
        <v>7673</v>
      </c>
      <c r="HC361" t="s">
        <v>313</v>
      </c>
      <c r="HD361" t="s">
        <v>313</v>
      </c>
      <c r="HE361" t="s">
        <v>5131</v>
      </c>
      <c r="HF361">
        <v>0</v>
      </c>
      <c r="HG361">
        <v>21</v>
      </c>
      <c r="HH361">
        <v>7</v>
      </c>
      <c r="HI361" t="s">
        <v>275</v>
      </c>
      <c r="HL361" t="s">
        <v>58</v>
      </c>
      <c r="HW361">
        <v>5</v>
      </c>
      <c r="HX361">
        <v>4135730</v>
      </c>
      <c r="HY361" t="s">
        <v>7674</v>
      </c>
      <c r="HZ361">
        <v>4135687</v>
      </c>
      <c r="IC361">
        <v>0</v>
      </c>
      <c r="ID361">
        <v>0</v>
      </c>
      <c r="IM361">
        <v>108</v>
      </c>
      <c r="IO361" t="s">
        <v>7321</v>
      </c>
      <c r="IQ361" t="s">
        <v>7321</v>
      </c>
      <c r="IU361">
        <v>7</v>
      </c>
      <c r="IV361">
        <f>IF(AND(Table1[[#This Row],[R/P]]="P",Table1[[#This Row],[PaRes]]&lt;&gt;"SCRBL",Table1[[#This Row],[PaRes]]&lt;&gt;"RUN",Table1[[#This Row],[Penalty]]&lt;&gt;1),1,0)</f>
        <v>0</v>
      </c>
      <c r="IW361">
        <f>IF(AND(Table1[[#This Row],[Pass Play]]=1,Table1[[#This Row],[PaRes]]&lt;&gt;"SAC"),1,0)</f>
        <v>0</v>
      </c>
      <c r="IX361">
        <f>IF(Table1[[#This Row],[PaRes]]="COM",1,0)</f>
        <v>0</v>
      </c>
      <c r="IY361">
        <f>IF(Table1[[#This Row],[Pass Play]]=1,Table1[[#This Row],[Gn]],0)</f>
        <v>0</v>
      </c>
      <c r="IZ361">
        <f>IF(AND(Table1[[#This Row],[Pass Play]]=1,Table1[[#This Row],[EFF]]="Y"),1,0)</f>
        <v>0</v>
      </c>
      <c r="JA361">
        <f>IF(AND(Table1[[#This Row],[Pass Play]]=1,Table1[[#This Row],[EFF]]="Y"),Table1[[#This Row],[Gn]],0)</f>
        <v>0</v>
      </c>
      <c r="JB361">
        <f>IF(AND(Table1[[#This Row],[Pass Play]]=1,Table1[[#This Row],[Gn]]&gt;=15),1,0)</f>
        <v>0</v>
      </c>
      <c r="JC361">
        <f>IF(AND(Table1[[#This Row],[Pass Play]]=1,Table1[[#This Row],[Big Play Passes]]=1),Table1[[#This Row],[Gn]],0)</f>
        <v>0</v>
      </c>
      <c r="JD361">
        <f>IF(AND(OR(Table1[[#This Row],[R/P]]="R",Table1[[#This Row],[PaRes]]="SCRBL",Table1[[#This Row],[PaRes]]="RUN"),Table1[[#This Row],[Penalty]]&lt;&gt;1),1,0)</f>
        <v>1</v>
      </c>
      <c r="JE361">
        <f>IF(Table1[[#This Row],[Rush Attempts]]=1,Table1[[#This Row],[Gn]],0)</f>
        <v>1</v>
      </c>
      <c r="JF361">
        <f>IF(AND(Table1[[#This Row],[Rush Attempts]]=1,Table1[[#This Row],[EFF]]="Y"),1,0)</f>
        <v>1</v>
      </c>
      <c r="JG361">
        <f>IF(AND(Table1[[#This Row],[Rush Attempts]]=1,Table1[[#This Row],[EFF]]="Y"),Table1[[#This Row],[Gn]],0)</f>
        <v>1</v>
      </c>
      <c r="JH361">
        <f>IF(AND(Table1[[#This Row],[Rush Attempts]]=1,Table1[[#This Row],[Gn]]&gt;=10),1,0)</f>
        <v>0</v>
      </c>
      <c r="JI361">
        <f>IF(AND(Table1[[#This Row],[Rush Attempts]]=1,Table1[[#This Row],[Big Play Run]]=1),Table1[[#This Row],[Gn]],0)</f>
        <v>0</v>
      </c>
      <c r="JJ361">
        <f>IF(Table1[[#This Row],[PaRes]]="SAC",1,0)</f>
        <v>0</v>
      </c>
      <c r="JK361">
        <f>IF(Table1[[#This Row],[Sacks]]=1,Table1[[#This Row],[Gn]],0)</f>
        <v>0</v>
      </c>
      <c r="JL361">
        <f>IF(Table1[[#This Row],[PaRes]]="INT",1,0)</f>
        <v>0</v>
      </c>
      <c r="JM361">
        <f>IF(Table1[[#This Row],[pff_PENALTY]]&lt;&gt;"",1,0)</f>
        <v>0</v>
      </c>
      <c r="JN361">
        <f>Table1[[#This Row],[pff_PENYARDS]]</f>
        <v>0</v>
      </c>
      <c r="JO361">
        <f>IF(Table1[[#This Row],[S/End]]="TD",1,0)</f>
        <v>0</v>
      </c>
      <c r="JP361">
        <f>IF(OR(Table1[[#This Row],[S/End]]="FGGD"),1,0)</f>
        <v>0</v>
      </c>
      <c r="JQ361">
        <f>IF(OR(Table1[[#This Row],[S/End]]="FUM",Table1[[#This Row],[S/End]]="INT"),1,0)</f>
        <v>0</v>
      </c>
      <c r="JR361">
        <f>IF(AND(Table1[[#This Row],[Touchdown]]=1,Table1[[#This Row],[Pass Play]]=1),1,0)</f>
        <v>0</v>
      </c>
      <c r="JS361">
        <f t="shared" si="17"/>
        <v>0</v>
      </c>
      <c r="JT361">
        <f>IF(AND(OR(Table1[[#This Row],[Pass Play]]=1,Table1[[#This Row],[Rush Attempts]]=1),Table1[[#This Row],[Dn]]=3),1,0)</f>
        <v>0</v>
      </c>
      <c r="JU361">
        <f>IF(AND(Table1[[#This Row],[3rd down attempt]]=1,Table1[[#This Row],[EFF]]="Y"),1,0)</f>
        <v>0</v>
      </c>
      <c r="JV361">
        <f>IF(AND(Table1[[#This Row],[3rd down attempt]]=1,Table1[[#This Row],[Dist]]&gt;=7),1,0)</f>
        <v>0</v>
      </c>
      <c r="JW361">
        <f>IF(AND(OR(Table1[[#This Row],[Pass Play]]=1,Table1[[#This Row],[Rush Attempts]]=1),Table1[[#This Row],[Dn]]=4),1,0)</f>
        <v>0</v>
      </c>
      <c r="JX361">
        <f>IF(AND(Table1[[#This Row],[4th down attempt]]=1,Table1[[#This Row],[EFF]]="Y"),1,0)</f>
        <v>0</v>
      </c>
      <c r="JY361">
        <f>IF(AND(OR(Table1[[#This Row],[Pass Play]]=1,Table1[[#This Row],[Rush Attempts]]=1),Table1[[#This Row],[FPos]]&gt;=0,Table1[[#This Row],[FPos]]&lt;=20),1,0)</f>
        <v>1</v>
      </c>
      <c r="JZ361">
        <f>IF(AND(OR(Table1[[#This Row],[Pass Play]]=1,Table1[[#This Row],[Rush Attempts]]=1),Table1[[#This Row],[Dist]]&lt;=Table1[[#This Row],[Gn]]),1,0)</f>
        <v>0</v>
      </c>
      <c r="KA361">
        <f>IF(Table1[[#This Row],[S/End]]&lt;&gt;"",1,0)</f>
        <v>0</v>
      </c>
      <c r="KB361">
        <f>IF(Table1[[#This Row],[S/End]]="TD",1,0)</f>
        <v>0</v>
      </c>
      <c r="KC361">
        <f>IF(Table1[[#This Row],[S/End]]="FGGD",1,0)</f>
        <v>0</v>
      </c>
      <c r="KD361">
        <f>IF(AND(OR(Table1[[#This Row],[Pass Play]]=1,Table1[[#This Row],[Rush Attempts]]=1),Table1[[#This Row],[Gn]]&lt;0),1,0)</f>
        <v>0</v>
      </c>
      <c r="KE361" s="375">
        <f>IF(AND(Table1[[#This Row],[pff_DRVENDPSN]]=3,Table1[[#This Row],[pff_DRVENDEVENT]]="PUNT"),1,0)</f>
        <v>0</v>
      </c>
    </row>
    <row r="362" spans="1:291" hidden="1">
      <c r="A362">
        <v>39</v>
      </c>
      <c r="B362">
        <v>2106</v>
      </c>
      <c r="C362" t="s">
        <v>14480</v>
      </c>
      <c r="D362">
        <v>4</v>
      </c>
      <c r="E362">
        <v>3</v>
      </c>
      <c r="F362">
        <v>1</v>
      </c>
      <c r="G362">
        <v>2</v>
      </c>
      <c r="H362">
        <v>5</v>
      </c>
      <c r="J362" t="s">
        <v>254</v>
      </c>
      <c r="K362">
        <v>21</v>
      </c>
      <c r="L362" t="s">
        <v>6955</v>
      </c>
      <c r="M362" t="s">
        <v>7676</v>
      </c>
      <c r="N362" t="s">
        <v>440</v>
      </c>
      <c r="O362" t="s">
        <v>254</v>
      </c>
      <c r="P362" t="s">
        <v>4011</v>
      </c>
      <c r="W362" t="s">
        <v>257</v>
      </c>
      <c r="X362" t="s">
        <v>7677</v>
      </c>
      <c r="AE362" t="s">
        <v>573</v>
      </c>
      <c r="AF362" t="s">
        <v>2590</v>
      </c>
      <c r="AG362" t="s">
        <v>7677</v>
      </c>
      <c r="AH362" t="s">
        <v>274</v>
      </c>
      <c r="AJ362">
        <v>22</v>
      </c>
      <c r="AP362">
        <v>7</v>
      </c>
      <c r="BJ362" t="s">
        <v>257</v>
      </c>
      <c r="BQ362">
        <f t="shared" si="15"/>
        <v>0</v>
      </c>
      <c r="BR362">
        <f t="shared" si="16"/>
        <v>3</v>
      </c>
      <c r="BT362" t="s">
        <v>6958</v>
      </c>
      <c r="BV362">
        <v>27</v>
      </c>
      <c r="BX362">
        <v>0</v>
      </c>
      <c r="BY362" t="s">
        <v>7678</v>
      </c>
      <c r="CD362" s="3">
        <v>0.57291666666666663</v>
      </c>
      <c r="CF362" t="s">
        <v>577</v>
      </c>
      <c r="CJ362">
        <v>0</v>
      </c>
      <c r="CK362" t="s">
        <v>7679</v>
      </c>
      <c r="CL362" s="4">
        <v>38414</v>
      </c>
      <c r="CM362" t="s">
        <v>7680</v>
      </c>
      <c r="CN362" t="s">
        <v>7681</v>
      </c>
      <c r="CO362">
        <v>27</v>
      </c>
      <c r="CP362" t="s">
        <v>6993</v>
      </c>
      <c r="CQ362" t="s">
        <v>269</v>
      </c>
      <c r="CR362" t="s">
        <v>6958</v>
      </c>
      <c r="CU362" t="s">
        <v>7229</v>
      </c>
      <c r="CW362">
        <v>0</v>
      </c>
      <c r="CY362">
        <v>9</v>
      </c>
      <c r="CZ362" t="s">
        <v>553</v>
      </c>
      <c r="DA362">
        <v>0</v>
      </c>
      <c r="DB362">
        <v>11</v>
      </c>
      <c r="DC362" t="s">
        <v>1609</v>
      </c>
      <c r="DD362">
        <v>-25</v>
      </c>
      <c r="DF362" t="s">
        <v>7119</v>
      </c>
      <c r="DK362">
        <v>2</v>
      </c>
      <c r="DL362" s="4">
        <v>44484</v>
      </c>
      <c r="DM362">
        <v>20369</v>
      </c>
      <c r="DN362">
        <v>2021</v>
      </c>
      <c r="DO362">
        <v>0</v>
      </c>
      <c r="DQ362">
        <v>80401</v>
      </c>
      <c r="DR362">
        <v>116</v>
      </c>
      <c r="DU362" t="s">
        <v>257</v>
      </c>
      <c r="DV362" t="s">
        <v>274</v>
      </c>
      <c r="DX362">
        <v>7</v>
      </c>
      <c r="DY362" t="s">
        <v>275</v>
      </c>
      <c r="EE362">
        <v>0</v>
      </c>
      <c r="EF362" t="s">
        <v>7682</v>
      </c>
      <c r="EG362" t="s">
        <v>4158</v>
      </c>
      <c r="EH362">
        <v>1</v>
      </c>
      <c r="EJ362" t="s">
        <v>278</v>
      </c>
      <c r="EK362" t="s">
        <v>279</v>
      </c>
      <c r="EL362" t="s">
        <v>7683</v>
      </c>
      <c r="EM362" t="s">
        <v>7684</v>
      </c>
      <c r="EO362" t="s">
        <v>282</v>
      </c>
      <c r="EP362" t="s">
        <v>283</v>
      </c>
      <c r="EQ362">
        <v>0</v>
      </c>
      <c r="ET362" t="s">
        <v>7685</v>
      </c>
      <c r="FE362">
        <v>0</v>
      </c>
      <c r="FF362">
        <v>7</v>
      </c>
      <c r="FG362" t="s">
        <v>310</v>
      </c>
      <c r="FI362" t="s">
        <v>310</v>
      </c>
      <c r="FJ362" t="s">
        <v>7686</v>
      </c>
      <c r="FL362">
        <v>0</v>
      </c>
      <c r="FN362">
        <v>0</v>
      </c>
      <c r="FQ362">
        <v>0</v>
      </c>
      <c r="FS362" t="s">
        <v>651</v>
      </c>
      <c r="FT362" t="s">
        <v>2670</v>
      </c>
      <c r="FU362" t="s">
        <v>274</v>
      </c>
      <c r="FV362" t="s">
        <v>6988</v>
      </c>
      <c r="FW362" t="s">
        <v>431</v>
      </c>
      <c r="FX362" t="s">
        <v>1517</v>
      </c>
      <c r="FY362">
        <v>0</v>
      </c>
      <c r="GA362">
        <v>7.27</v>
      </c>
      <c r="GB362">
        <v>-20</v>
      </c>
      <c r="GC362">
        <v>0</v>
      </c>
      <c r="GE362" t="s">
        <v>355</v>
      </c>
      <c r="GF362">
        <v>0</v>
      </c>
      <c r="GG362" t="s">
        <v>274</v>
      </c>
      <c r="GJ362">
        <v>0</v>
      </c>
      <c r="GK362">
        <v>0</v>
      </c>
      <c r="GM362" t="s">
        <v>7687</v>
      </c>
      <c r="GO362">
        <v>1</v>
      </c>
      <c r="HA362" t="s">
        <v>7688</v>
      </c>
      <c r="HC362" t="s">
        <v>313</v>
      </c>
      <c r="HD362" t="s">
        <v>313</v>
      </c>
      <c r="HE362" t="s">
        <v>1057</v>
      </c>
      <c r="HF362">
        <v>0</v>
      </c>
      <c r="HG362">
        <v>21</v>
      </c>
      <c r="HH362">
        <v>7</v>
      </c>
      <c r="HI362" t="s">
        <v>275</v>
      </c>
      <c r="HL362" t="s">
        <v>58</v>
      </c>
      <c r="HW362">
        <v>3</v>
      </c>
      <c r="HX362">
        <v>4135746</v>
      </c>
      <c r="HY362" t="s">
        <v>7119</v>
      </c>
      <c r="HZ362">
        <v>4135730</v>
      </c>
      <c r="IC362">
        <v>0</v>
      </c>
      <c r="ID362">
        <v>0</v>
      </c>
      <c r="IM362">
        <v>109</v>
      </c>
      <c r="IQ362" t="s">
        <v>7119</v>
      </c>
      <c r="IU362">
        <v>7</v>
      </c>
      <c r="IV362">
        <f>IF(AND(Table1[[#This Row],[R/P]]="P",Table1[[#This Row],[PaRes]]&lt;&gt;"SCRBL",Table1[[#This Row],[PaRes]]&lt;&gt;"RUN",Table1[[#This Row],[Penalty]]&lt;&gt;1),1,0)</f>
        <v>0</v>
      </c>
      <c r="IW362">
        <f>IF(AND(Table1[[#This Row],[Pass Play]]=1,Table1[[#This Row],[PaRes]]&lt;&gt;"SAC"),1,0)</f>
        <v>0</v>
      </c>
      <c r="IX362">
        <f>IF(Table1[[#This Row],[PaRes]]="COM",1,0)</f>
        <v>0</v>
      </c>
      <c r="IY362">
        <f>IF(Table1[[#This Row],[Pass Play]]=1,Table1[[#This Row],[Gn]],0)</f>
        <v>0</v>
      </c>
      <c r="IZ362">
        <f>IF(AND(Table1[[#This Row],[Pass Play]]=1,Table1[[#This Row],[EFF]]="Y"),1,0)</f>
        <v>0</v>
      </c>
      <c r="JA362">
        <f>IF(AND(Table1[[#This Row],[Pass Play]]=1,Table1[[#This Row],[EFF]]="Y"),Table1[[#This Row],[Gn]],0)</f>
        <v>0</v>
      </c>
      <c r="JB362">
        <f>IF(AND(Table1[[#This Row],[Pass Play]]=1,Table1[[#This Row],[Gn]]&gt;=15),1,0)</f>
        <v>0</v>
      </c>
      <c r="JC362">
        <f>IF(AND(Table1[[#This Row],[Pass Play]]=1,Table1[[#This Row],[Big Play Passes]]=1),Table1[[#This Row],[Gn]],0)</f>
        <v>0</v>
      </c>
      <c r="JD362">
        <f>IF(AND(OR(Table1[[#This Row],[R/P]]="R",Table1[[#This Row],[PaRes]]="SCRBL",Table1[[#This Row],[PaRes]]="RUN"),Table1[[#This Row],[Penalty]]&lt;&gt;1),1,0)</f>
        <v>1</v>
      </c>
      <c r="JE362">
        <f>IF(Table1[[#This Row],[Rush Attempts]]=1,Table1[[#This Row],[Gn]],0)</f>
        <v>2</v>
      </c>
      <c r="JF362">
        <f>IF(AND(Table1[[#This Row],[Rush Attempts]]=1,Table1[[#This Row],[EFF]]="Y"),1,0)</f>
        <v>1</v>
      </c>
      <c r="JG362">
        <f>IF(AND(Table1[[#This Row],[Rush Attempts]]=1,Table1[[#This Row],[EFF]]="Y"),Table1[[#This Row],[Gn]],0)</f>
        <v>2</v>
      </c>
      <c r="JH362">
        <f>IF(AND(Table1[[#This Row],[Rush Attempts]]=1,Table1[[#This Row],[Gn]]&gt;=10),1,0)</f>
        <v>0</v>
      </c>
      <c r="JI362">
        <f>IF(AND(Table1[[#This Row],[Rush Attempts]]=1,Table1[[#This Row],[Big Play Run]]=1),Table1[[#This Row],[Gn]],0)</f>
        <v>0</v>
      </c>
      <c r="JJ362">
        <f>IF(Table1[[#This Row],[PaRes]]="SAC",1,0)</f>
        <v>0</v>
      </c>
      <c r="JK362">
        <f>IF(Table1[[#This Row],[Sacks]]=1,Table1[[#This Row],[Gn]],0)</f>
        <v>0</v>
      </c>
      <c r="JL362">
        <f>IF(Table1[[#This Row],[PaRes]]="INT",1,0)</f>
        <v>0</v>
      </c>
      <c r="JM362">
        <f>IF(Table1[[#This Row],[pff_PENALTY]]&lt;&gt;"",1,0)</f>
        <v>0</v>
      </c>
      <c r="JN362">
        <f>Table1[[#This Row],[pff_PENYARDS]]</f>
        <v>0</v>
      </c>
      <c r="JO362">
        <f>IF(Table1[[#This Row],[S/End]]="TD",1,0)</f>
        <v>0</v>
      </c>
      <c r="JP362">
        <f>IF(OR(Table1[[#This Row],[S/End]]="FGGD"),1,0)</f>
        <v>0</v>
      </c>
      <c r="JQ362">
        <f>IF(OR(Table1[[#This Row],[S/End]]="FUM",Table1[[#This Row],[S/End]]="INT"),1,0)</f>
        <v>0</v>
      </c>
      <c r="JR362">
        <f>IF(AND(Table1[[#This Row],[Touchdown]]=1,Table1[[#This Row],[Pass Play]]=1),1,0)</f>
        <v>0</v>
      </c>
      <c r="JS362">
        <f t="shared" si="17"/>
        <v>0</v>
      </c>
      <c r="JT362">
        <f>IF(AND(OR(Table1[[#This Row],[Pass Play]]=1,Table1[[#This Row],[Rush Attempts]]=1),Table1[[#This Row],[Dn]]=3),1,0)</f>
        <v>1</v>
      </c>
      <c r="JU362">
        <f>IF(AND(Table1[[#This Row],[3rd down attempt]]=1,Table1[[#This Row],[EFF]]="Y"),1,0)</f>
        <v>1</v>
      </c>
      <c r="JV362">
        <f>IF(AND(Table1[[#This Row],[3rd down attempt]]=1,Table1[[#This Row],[Dist]]&gt;=7),1,0)</f>
        <v>0</v>
      </c>
      <c r="JW362">
        <f>IF(AND(OR(Table1[[#This Row],[Pass Play]]=1,Table1[[#This Row],[Rush Attempts]]=1),Table1[[#This Row],[Dn]]=4),1,0)</f>
        <v>0</v>
      </c>
      <c r="JX362">
        <f>IF(AND(Table1[[#This Row],[4th down attempt]]=1,Table1[[#This Row],[EFF]]="Y"),1,0)</f>
        <v>0</v>
      </c>
      <c r="JY362">
        <f>IF(AND(OR(Table1[[#This Row],[Pass Play]]=1,Table1[[#This Row],[Rush Attempts]]=1),Table1[[#This Row],[FPos]]&gt;=0,Table1[[#This Row],[FPos]]&lt;=20),1,0)</f>
        <v>1</v>
      </c>
      <c r="JZ362">
        <f>IF(AND(OR(Table1[[#This Row],[Pass Play]]=1,Table1[[#This Row],[Rush Attempts]]=1),Table1[[#This Row],[Dist]]&lt;=Table1[[#This Row],[Gn]]),1,0)</f>
        <v>1</v>
      </c>
      <c r="KA362">
        <f>IF(Table1[[#This Row],[S/End]]&lt;&gt;"",1,0)</f>
        <v>0</v>
      </c>
      <c r="KB362">
        <f>IF(Table1[[#This Row],[S/End]]="TD",1,0)</f>
        <v>0</v>
      </c>
      <c r="KC362">
        <f>IF(Table1[[#This Row],[S/End]]="FGGD",1,0)</f>
        <v>0</v>
      </c>
      <c r="KD362">
        <f>IF(AND(OR(Table1[[#This Row],[Pass Play]]=1,Table1[[#This Row],[Rush Attempts]]=1),Table1[[#This Row],[Gn]]&lt;0),1,0)</f>
        <v>0</v>
      </c>
      <c r="KE362" s="375">
        <f>IF(AND(Table1[[#This Row],[pff_DRVENDPSN]]=3,Table1[[#This Row],[pff_DRVENDEVENT]]="PUNT"),1,0)</f>
        <v>0</v>
      </c>
    </row>
    <row r="363" spans="1:291" hidden="1">
      <c r="A363">
        <v>40</v>
      </c>
      <c r="B363">
        <v>2106</v>
      </c>
      <c r="C363" t="s">
        <v>14480</v>
      </c>
      <c r="D363">
        <v>4</v>
      </c>
      <c r="E363">
        <v>1</v>
      </c>
      <c r="F363">
        <v>3</v>
      </c>
      <c r="G363">
        <v>2</v>
      </c>
      <c r="H363">
        <v>3</v>
      </c>
      <c r="J363" t="s">
        <v>254</v>
      </c>
      <c r="K363">
        <v>12</v>
      </c>
      <c r="L363">
        <v>12</v>
      </c>
      <c r="M363" t="s">
        <v>7690</v>
      </c>
      <c r="N363" t="s">
        <v>256</v>
      </c>
      <c r="P363" t="s">
        <v>1357</v>
      </c>
      <c r="Q363" t="s">
        <v>871</v>
      </c>
      <c r="W363" t="s">
        <v>257</v>
      </c>
      <c r="X363" t="s">
        <v>7691</v>
      </c>
      <c r="AE363" t="s">
        <v>1411</v>
      </c>
      <c r="AF363" t="s">
        <v>7427</v>
      </c>
      <c r="AG363" t="s">
        <v>7691</v>
      </c>
      <c r="AH363" t="s">
        <v>274</v>
      </c>
      <c r="AJ363">
        <v>7</v>
      </c>
      <c r="AP363">
        <v>7</v>
      </c>
      <c r="AU363" t="s">
        <v>254</v>
      </c>
      <c r="BJ363" t="s">
        <v>274</v>
      </c>
      <c r="BQ363">
        <f t="shared" si="15"/>
        <v>0</v>
      </c>
      <c r="BR363">
        <f t="shared" si="16"/>
        <v>1</v>
      </c>
      <c r="BT363" t="s">
        <v>6958</v>
      </c>
      <c r="BV363">
        <v>27</v>
      </c>
      <c r="BX363">
        <v>0</v>
      </c>
      <c r="BY363" t="s">
        <v>7692</v>
      </c>
      <c r="CD363" s="3">
        <v>0.54861111111111105</v>
      </c>
      <c r="CF363" t="s">
        <v>7693</v>
      </c>
      <c r="CJ363">
        <v>0</v>
      </c>
      <c r="CK363" t="s">
        <v>7694</v>
      </c>
      <c r="CL363" s="4">
        <v>38050</v>
      </c>
      <c r="CM363" t="s">
        <v>7695</v>
      </c>
      <c r="CN363" t="s">
        <v>7696</v>
      </c>
      <c r="CO363">
        <v>27</v>
      </c>
      <c r="CP363" t="s">
        <v>7270</v>
      </c>
      <c r="CQ363" t="s">
        <v>418</v>
      </c>
      <c r="CR363" t="s">
        <v>6958</v>
      </c>
      <c r="CU363" t="s">
        <v>7229</v>
      </c>
      <c r="CW363">
        <v>0</v>
      </c>
      <c r="CY363">
        <v>10</v>
      </c>
      <c r="CZ363" t="s">
        <v>553</v>
      </c>
      <c r="DA363">
        <v>0</v>
      </c>
      <c r="DB363">
        <v>11</v>
      </c>
      <c r="DC363" t="s">
        <v>1609</v>
      </c>
      <c r="DD363">
        <v>-25</v>
      </c>
      <c r="DF363" t="s">
        <v>6965</v>
      </c>
      <c r="DK363">
        <v>2</v>
      </c>
      <c r="DL363" s="4">
        <v>44484</v>
      </c>
      <c r="DM363">
        <v>20369</v>
      </c>
      <c r="DN363">
        <v>2021</v>
      </c>
      <c r="DO363">
        <v>0</v>
      </c>
      <c r="DQ363">
        <v>80401</v>
      </c>
      <c r="DR363">
        <v>117</v>
      </c>
      <c r="DU363" t="s">
        <v>257</v>
      </c>
      <c r="DV363" t="s">
        <v>274</v>
      </c>
      <c r="DX363">
        <v>7</v>
      </c>
      <c r="DY363" t="s">
        <v>275</v>
      </c>
      <c r="EE363">
        <v>0</v>
      </c>
      <c r="EF363" t="s">
        <v>1954</v>
      </c>
      <c r="EG363" t="s">
        <v>701</v>
      </c>
      <c r="EH363">
        <v>0</v>
      </c>
      <c r="EI363" t="s">
        <v>1955</v>
      </c>
      <c r="EJ363" t="s">
        <v>454</v>
      </c>
      <c r="EK363" t="s">
        <v>1077</v>
      </c>
      <c r="EL363" t="s">
        <v>7697</v>
      </c>
      <c r="EM363" t="s">
        <v>7698</v>
      </c>
      <c r="EN363" t="s">
        <v>1914</v>
      </c>
      <c r="EO363" t="s">
        <v>418</v>
      </c>
      <c r="EP363" t="s">
        <v>283</v>
      </c>
      <c r="EQ363">
        <v>1</v>
      </c>
      <c r="ET363" t="s">
        <v>7699</v>
      </c>
      <c r="FE363">
        <v>0</v>
      </c>
      <c r="FF363">
        <v>0</v>
      </c>
      <c r="FG363" t="s">
        <v>590</v>
      </c>
      <c r="FI363" t="s">
        <v>590</v>
      </c>
      <c r="FJ363" t="s">
        <v>7700</v>
      </c>
      <c r="FL363">
        <v>0</v>
      </c>
      <c r="FN363">
        <v>0</v>
      </c>
      <c r="FQ363">
        <v>0</v>
      </c>
      <c r="FS363" t="s">
        <v>354</v>
      </c>
      <c r="FU363" t="s">
        <v>274</v>
      </c>
      <c r="FW363" t="s">
        <v>290</v>
      </c>
      <c r="FX363" t="s">
        <v>1411</v>
      </c>
      <c r="FY363">
        <v>0</v>
      </c>
      <c r="GA363">
        <v>7.27</v>
      </c>
      <c r="GB363">
        <v>-20</v>
      </c>
      <c r="GC363">
        <v>0</v>
      </c>
      <c r="GD363" t="s">
        <v>1326</v>
      </c>
      <c r="GE363" t="s">
        <v>355</v>
      </c>
      <c r="GF363">
        <v>0</v>
      </c>
      <c r="GG363" t="s">
        <v>466</v>
      </c>
      <c r="GJ363">
        <v>0</v>
      </c>
      <c r="GK363">
        <v>0</v>
      </c>
      <c r="GM363" t="s">
        <v>7701</v>
      </c>
      <c r="GO363">
        <v>1</v>
      </c>
      <c r="HA363" t="s">
        <v>7702</v>
      </c>
      <c r="HC363" t="s">
        <v>313</v>
      </c>
      <c r="HD363" t="s">
        <v>313</v>
      </c>
      <c r="HE363" t="s">
        <v>7230</v>
      </c>
      <c r="HF363">
        <v>0</v>
      </c>
      <c r="HG363">
        <v>12</v>
      </c>
      <c r="HH363">
        <v>7</v>
      </c>
      <c r="HI363" t="s">
        <v>275</v>
      </c>
      <c r="HL363" t="s">
        <v>7703</v>
      </c>
      <c r="HW363">
        <v>1</v>
      </c>
      <c r="HX363">
        <v>4135770</v>
      </c>
      <c r="HY363" t="s">
        <v>7704</v>
      </c>
      <c r="HZ363">
        <v>4135746</v>
      </c>
      <c r="IC363">
        <v>0</v>
      </c>
      <c r="ID363">
        <v>0</v>
      </c>
      <c r="IM363">
        <v>110</v>
      </c>
      <c r="IQ363" t="s">
        <v>6965</v>
      </c>
      <c r="IR363" t="s">
        <v>7270</v>
      </c>
      <c r="IU363">
        <v>7</v>
      </c>
      <c r="IV363">
        <f>IF(AND(Table1[[#This Row],[R/P]]="P",Table1[[#This Row],[PaRes]]&lt;&gt;"SCRBL",Table1[[#This Row],[PaRes]]&lt;&gt;"RUN",Table1[[#This Row],[Penalty]]&lt;&gt;1),1,0)</f>
        <v>0</v>
      </c>
      <c r="IW363">
        <f>IF(AND(Table1[[#This Row],[Pass Play]]=1,Table1[[#This Row],[PaRes]]&lt;&gt;"SAC"),1,0)</f>
        <v>0</v>
      </c>
      <c r="IX363">
        <f>IF(Table1[[#This Row],[PaRes]]="COM",1,0)</f>
        <v>0</v>
      </c>
      <c r="IY363">
        <f>IF(Table1[[#This Row],[Pass Play]]=1,Table1[[#This Row],[Gn]],0)</f>
        <v>0</v>
      </c>
      <c r="IZ363">
        <f>IF(AND(Table1[[#This Row],[Pass Play]]=1,Table1[[#This Row],[EFF]]="Y"),1,0)</f>
        <v>0</v>
      </c>
      <c r="JA363">
        <f>IF(AND(Table1[[#This Row],[Pass Play]]=1,Table1[[#This Row],[EFF]]="Y"),Table1[[#This Row],[Gn]],0)</f>
        <v>0</v>
      </c>
      <c r="JB363">
        <f>IF(AND(Table1[[#This Row],[Pass Play]]=1,Table1[[#This Row],[Gn]]&gt;=15),1,0)</f>
        <v>0</v>
      </c>
      <c r="JC363">
        <f>IF(AND(Table1[[#This Row],[Pass Play]]=1,Table1[[#This Row],[Big Play Passes]]=1),Table1[[#This Row],[Gn]],0)</f>
        <v>0</v>
      </c>
      <c r="JD363">
        <f>IF(AND(OR(Table1[[#This Row],[R/P]]="R",Table1[[#This Row],[PaRes]]="SCRBL",Table1[[#This Row],[PaRes]]="RUN"),Table1[[#This Row],[Penalty]]&lt;&gt;1),1,0)</f>
        <v>1</v>
      </c>
      <c r="JE363">
        <f>IF(Table1[[#This Row],[Rush Attempts]]=1,Table1[[#This Row],[Gn]],0)</f>
        <v>2</v>
      </c>
      <c r="JF363">
        <f>IF(AND(Table1[[#This Row],[Rush Attempts]]=1,Table1[[#This Row],[EFF]]="Y"),1,0)</f>
        <v>1</v>
      </c>
      <c r="JG363">
        <f>IF(AND(Table1[[#This Row],[Rush Attempts]]=1,Table1[[#This Row],[EFF]]="Y"),Table1[[#This Row],[Gn]],0)</f>
        <v>2</v>
      </c>
      <c r="JH363">
        <f>IF(AND(Table1[[#This Row],[Rush Attempts]]=1,Table1[[#This Row],[Gn]]&gt;=10),1,0)</f>
        <v>0</v>
      </c>
      <c r="JI363">
        <f>IF(AND(Table1[[#This Row],[Rush Attempts]]=1,Table1[[#This Row],[Big Play Run]]=1),Table1[[#This Row],[Gn]],0)</f>
        <v>0</v>
      </c>
      <c r="JJ363">
        <f>IF(Table1[[#This Row],[PaRes]]="SAC",1,0)</f>
        <v>0</v>
      </c>
      <c r="JK363">
        <f>IF(Table1[[#This Row],[Sacks]]=1,Table1[[#This Row],[Gn]],0)</f>
        <v>0</v>
      </c>
      <c r="JL363">
        <f>IF(Table1[[#This Row],[PaRes]]="INT",1,0)</f>
        <v>0</v>
      </c>
      <c r="JM363">
        <f>IF(Table1[[#This Row],[pff_PENALTY]]&lt;&gt;"",1,0)</f>
        <v>0</v>
      </c>
      <c r="JN363">
        <f>Table1[[#This Row],[pff_PENYARDS]]</f>
        <v>0</v>
      </c>
      <c r="JO363">
        <f>IF(Table1[[#This Row],[S/End]]="TD",1,0)</f>
        <v>0</v>
      </c>
      <c r="JP363">
        <f>IF(OR(Table1[[#This Row],[S/End]]="FGGD"),1,0)</f>
        <v>0</v>
      </c>
      <c r="JQ363">
        <f>IF(OR(Table1[[#This Row],[S/End]]="FUM",Table1[[#This Row],[S/End]]="INT"),1,0)</f>
        <v>0</v>
      </c>
      <c r="JR363">
        <f>IF(AND(Table1[[#This Row],[Touchdown]]=1,Table1[[#This Row],[Pass Play]]=1),1,0)</f>
        <v>0</v>
      </c>
      <c r="JS363">
        <f t="shared" si="17"/>
        <v>0</v>
      </c>
      <c r="JT363">
        <f>IF(AND(OR(Table1[[#This Row],[Pass Play]]=1,Table1[[#This Row],[Rush Attempts]]=1),Table1[[#This Row],[Dn]]=3),1,0)</f>
        <v>0</v>
      </c>
      <c r="JU363">
        <f>IF(AND(Table1[[#This Row],[3rd down attempt]]=1,Table1[[#This Row],[EFF]]="Y"),1,0)</f>
        <v>0</v>
      </c>
      <c r="JV363">
        <f>IF(AND(Table1[[#This Row],[3rd down attempt]]=1,Table1[[#This Row],[Dist]]&gt;=7),1,0)</f>
        <v>0</v>
      </c>
      <c r="JW363">
        <f>IF(AND(OR(Table1[[#This Row],[Pass Play]]=1,Table1[[#This Row],[Rush Attempts]]=1),Table1[[#This Row],[Dn]]=4),1,0)</f>
        <v>0</v>
      </c>
      <c r="JX363">
        <f>IF(AND(Table1[[#This Row],[4th down attempt]]=1,Table1[[#This Row],[EFF]]="Y"),1,0)</f>
        <v>0</v>
      </c>
      <c r="JY363">
        <f>IF(AND(OR(Table1[[#This Row],[Pass Play]]=1,Table1[[#This Row],[Rush Attempts]]=1),Table1[[#This Row],[FPos]]&gt;=0,Table1[[#This Row],[FPos]]&lt;=20),1,0)</f>
        <v>1</v>
      </c>
      <c r="JZ363">
        <f>IF(AND(OR(Table1[[#This Row],[Pass Play]]=1,Table1[[#This Row],[Rush Attempts]]=1),Table1[[#This Row],[Dist]]&lt;=Table1[[#This Row],[Gn]]),1,0)</f>
        <v>0</v>
      </c>
      <c r="KA363">
        <f>IF(Table1[[#This Row],[S/End]]&lt;&gt;"",1,0)</f>
        <v>0</v>
      </c>
      <c r="KB363">
        <f>IF(Table1[[#This Row],[S/End]]="TD",1,0)</f>
        <v>0</v>
      </c>
      <c r="KC363">
        <f>IF(Table1[[#This Row],[S/End]]="FGGD",1,0)</f>
        <v>0</v>
      </c>
      <c r="KD363">
        <f>IF(AND(OR(Table1[[#This Row],[Pass Play]]=1,Table1[[#This Row],[Rush Attempts]]=1),Table1[[#This Row],[Gn]]&lt;0),1,0)</f>
        <v>0</v>
      </c>
      <c r="KE363" s="375">
        <f>IF(AND(Table1[[#This Row],[pff_DRVENDPSN]]=3,Table1[[#This Row],[pff_DRVENDEVENT]]="PUNT"),1,0)</f>
        <v>0</v>
      </c>
    </row>
    <row r="364" spans="1:291" hidden="1">
      <c r="A364">
        <v>41</v>
      </c>
      <c r="B364">
        <v>2106</v>
      </c>
      <c r="C364" t="s">
        <v>14480</v>
      </c>
      <c r="D364">
        <v>4</v>
      </c>
      <c r="E364">
        <v>2</v>
      </c>
      <c r="F364">
        <v>1</v>
      </c>
      <c r="G364">
        <v>1</v>
      </c>
      <c r="H364">
        <v>1</v>
      </c>
      <c r="J364" t="s">
        <v>254</v>
      </c>
      <c r="K364">
        <v>22</v>
      </c>
      <c r="L364">
        <v>22</v>
      </c>
      <c r="M364" t="s">
        <v>7706</v>
      </c>
      <c r="N364" t="s">
        <v>7707</v>
      </c>
      <c r="P364" t="s">
        <v>7708</v>
      </c>
      <c r="Q364" t="s">
        <v>1473</v>
      </c>
      <c r="S364" t="s">
        <v>3867</v>
      </c>
      <c r="W364" t="s">
        <v>257</v>
      </c>
      <c r="X364" t="s">
        <v>7709</v>
      </c>
      <c r="AE364" t="s">
        <v>573</v>
      </c>
      <c r="AF364" t="s">
        <v>2590</v>
      </c>
      <c r="AG364" t="s">
        <v>7709</v>
      </c>
      <c r="AH364" t="s">
        <v>274</v>
      </c>
      <c r="AJ364">
        <v>7</v>
      </c>
      <c r="AL364" t="s">
        <v>575</v>
      </c>
      <c r="AP364">
        <v>7</v>
      </c>
      <c r="BJ364" t="s">
        <v>274</v>
      </c>
      <c r="BQ364">
        <f t="shared" si="15"/>
        <v>0</v>
      </c>
      <c r="BR364">
        <f t="shared" si="16"/>
        <v>1</v>
      </c>
      <c r="BT364" t="s">
        <v>6958</v>
      </c>
      <c r="BV364">
        <v>27</v>
      </c>
      <c r="BX364">
        <v>0</v>
      </c>
      <c r="BY364" t="s">
        <v>7710</v>
      </c>
      <c r="CD364" s="3">
        <v>0.51736111111111105</v>
      </c>
      <c r="CF364" t="s">
        <v>7711</v>
      </c>
      <c r="CJ364">
        <v>0</v>
      </c>
      <c r="CK364" t="s">
        <v>7712</v>
      </c>
      <c r="CL364" s="4">
        <v>37715</v>
      </c>
      <c r="CM364" t="s">
        <v>7713</v>
      </c>
      <c r="CN364" t="s">
        <v>7714</v>
      </c>
      <c r="CO364">
        <v>27</v>
      </c>
      <c r="CP364" t="s">
        <v>7715</v>
      </c>
      <c r="CQ364" t="s">
        <v>269</v>
      </c>
      <c r="CR364" t="s">
        <v>6958</v>
      </c>
      <c r="CU364" t="s">
        <v>7716</v>
      </c>
      <c r="CW364">
        <v>0</v>
      </c>
      <c r="CY364">
        <v>11</v>
      </c>
      <c r="CZ364" t="s">
        <v>553</v>
      </c>
      <c r="DA364">
        <v>0</v>
      </c>
      <c r="DB364">
        <v>11</v>
      </c>
      <c r="DC364" t="s">
        <v>1609</v>
      </c>
      <c r="DD364">
        <v>-25</v>
      </c>
      <c r="DK364">
        <v>1</v>
      </c>
      <c r="DL364" s="4">
        <v>44484</v>
      </c>
      <c r="DM364">
        <v>20369</v>
      </c>
      <c r="DN364">
        <v>2021</v>
      </c>
      <c r="DO364">
        <v>0</v>
      </c>
      <c r="DQ364">
        <v>80401</v>
      </c>
      <c r="DR364">
        <v>118</v>
      </c>
      <c r="DU364" t="s">
        <v>274</v>
      </c>
      <c r="DV364" t="s">
        <v>257</v>
      </c>
      <c r="DX364">
        <v>7</v>
      </c>
      <c r="DY364" t="s">
        <v>275</v>
      </c>
      <c r="EE364">
        <v>0</v>
      </c>
      <c r="EF364" t="s">
        <v>7717</v>
      </c>
      <c r="EG364" t="s">
        <v>1485</v>
      </c>
      <c r="EH364">
        <v>0</v>
      </c>
      <c r="EJ364" t="s">
        <v>2147</v>
      </c>
      <c r="EK364" t="s">
        <v>7718</v>
      </c>
      <c r="EL364" t="s">
        <v>7719</v>
      </c>
      <c r="EM364" t="s">
        <v>7720</v>
      </c>
      <c r="EN364" t="s">
        <v>7721</v>
      </c>
      <c r="EO364" t="s">
        <v>282</v>
      </c>
      <c r="EP364" t="s">
        <v>3331</v>
      </c>
      <c r="EQ364">
        <v>1</v>
      </c>
      <c r="ET364" t="s">
        <v>7722</v>
      </c>
      <c r="FE364">
        <v>0</v>
      </c>
      <c r="FF364">
        <v>2</v>
      </c>
      <c r="FG364" t="s">
        <v>590</v>
      </c>
      <c r="FI364" t="s">
        <v>590</v>
      </c>
      <c r="FJ364" t="s">
        <v>7723</v>
      </c>
      <c r="FL364">
        <v>0</v>
      </c>
      <c r="FN364">
        <v>0</v>
      </c>
      <c r="FQ364">
        <v>0</v>
      </c>
      <c r="FS364" t="s">
        <v>651</v>
      </c>
      <c r="FU364" t="s">
        <v>257</v>
      </c>
      <c r="FV364" t="s">
        <v>1492</v>
      </c>
      <c r="FW364" t="s">
        <v>431</v>
      </c>
      <c r="FX364" t="s">
        <v>594</v>
      </c>
      <c r="FY364">
        <v>0</v>
      </c>
      <c r="GA364">
        <v>7.27</v>
      </c>
      <c r="GB364">
        <v>-20</v>
      </c>
      <c r="GC364">
        <v>0</v>
      </c>
      <c r="GD364" t="s">
        <v>4319</v>
      </c>
      <c r="GE364" t="s">
        <v>355</v>
      </c>
      <c r="GF364">
        <v>0</v>
      </c>
      <c r="GG364" t="s">
        <v>1179</v>
      </c>
      <c r="GJ364">
        <v>0</v>
      </c>
      <c r="GK364">
        <v>0</v>
      </c>
      <c r="GM364" t="s">
        <v>7724</v>
      </c>
      <c r="GO364">
        <v>0</v>
      </c>
      <c r="HA364" t="s">
        <v>7725</v>
      </c>
      <c r="HC364" t="s">
        <v>313</v>
      </c>
      <c r="HD364" t="s">
        <v>313</v>
      </c>
      <c r="HE364" t="s">
        <v>7119</v>
      </c>
      <c r="HF364">
        <v>0</v>
      </c>
      <c r="HG364">
        <v>22</v>
      </c>
      <c r="HH364">
        <v>7</v>
      </c>
      <c r="HI364" t="s">
        <v>275</v>
      </c>
      <c r="HL364" t="s">
        <v>7703</v>
      </c>
      <c r="HW364">
        <v>0</v>
      </c>
      <c r="HX364">
        <v>4135784</v>
      </c>
      <c r="HY364" t="s">
        <v>600</v>
      </c>
      <c r="HZ364">
        <v>4135770</v>
      </c>
      <c r="IC364">
        <v>0.5</v>
      </c>
      <c r="ID364">
        <v>1</v>
      </c>
      <c r="IM364">
        <v>111</v>
      </c>
      <c r="IS364" t="s">
        <v>600</v>
      </c>
      <c r="IU364">
        <v>7</v>
      </c>
      <c r="IV364">
        <f>IF(AND(Table1[[#This Row],[R/P]]="P",Table1[[#This Row],[PaRes]]&lt;&gt;"SCRBL",Table1[[#This Row],[PaRes]]&lt;&gt;"RUN",Table1[[#This Row],[Penalty]]&lt;&gt;1),1,0)</f>
        <v>0</v>
      </c>
      <c r="IW364">
        <f>IF(AND(Table1[[#This Row],[Pass Play]]=1,Table1[[#This Row],[PaRes]]&lt;&gt;"SAC"),1,0)</f>
        <v>0</v>
      </c>
      <c r="IX364">
        <f>IF(Table1[[#This Row],[PaRes]]="COM",1,0)</f>
        <v>0</v>
      </c>
      <c r="IY364">
        <f>IF(Table1[[#This Row],[Pass Play]]=1,Table1[[#This Row],[Gn]],0)</f>
        <v>0</v>
      </c>
      <c r="IZ364">
        <f>IF(AND(Table1[[#This Row],[Pass Play]]=1,Table1[[#This Row],[EFF]]="Y"),1,0)</f>
        <v>0</v>
      </c>
      <c r="JA364">
        <f>IF(AND(Table1[[#This Row],[Pass Play]]=1,Table1[[#This Row],[EFF]]="Y"),Table1[[#This Row],[Gn]],0)</f>
        <v>0</v>
      </c>
      <c r="JB364">
        <f>IF(AND(Table1[[#This Row],[Pass Play]]=1,Table1[[#This Row],[Gn]]&gt;=15),1,0)</f>
        <v>0</v>
      </c>
      <c r="JC364">
        <f>IF(AND(Table1[[#This Row],[Pass Play]]=1,Table1[[#This Row],[Big Play Passes]]=1),Table1[[#This Row],[Gn]],0)</f>
        <v>0</v>
      </c>
      <c r="JD364">
        <f>IF(AND(OR(Table1[[#This Row],[R/P]]="R",Table1[[#This Row],[PaRes]]="SCRBL",Table1[[#This Row],[PaRes]]="RUN"),Table1[[#This Row],[Penalty]]&lt;&gt;1),1,0)</f>
        <v>1</v>
      </c>
      <c r="JE364">
        <f>IF(Table1[[#This Row],[Rush Attempts]]=1,Table1[[#This Row],[Gn]],0)</f>
        <v>1</v>
      </c>
      <c r="JF364">
        <f>IF(AND(Table1[[#This Row],[Rush Attempts]]=1,Table1[[#This Row],[EFF]]="Y"),1,0)</f>
        <v>1</v>
      </c>
      <c r="JG364">
        <f>IF(AND(Table1[[#This Row],[Rush Attempts]]=1,Table1[[#This Row],[EFF]]="Y"),Table1[[#This Row],[Gn]],0)</f>
        <v>1</v>
      </c>
      <c r="JH364">
        <f>IF(AND(Table1[[#This Row],[Rush Attempts]]=1,Table1[[#This Row],[Gn]]&gt;=10),1,0)</f>
        <v>0</v>
      </c>
      <c r="JI364">
        <f>IF(AND(Table1[[#This Row],[Rush Attempts]]=1,Table1[[#This Row],[Big Play Run]]=1),Table1[[#This Row],[Gn]],0)</f>
        <v>0</v>
      </c>
      <c r="JJ364">
        <f>IF(Table1[[#This Row],[PaRes]]="SAC",1,0)</f>
        <v>0</v>
      </c>
      <c r="JK364">
        <f>IF(Table1[[#This Row],[Sacks]]=1,Table1[[#This Row],[Gn]],0)</f>
        <v>0</v>
      </c>
      <c r="JL364">
        <f>IF(Table1[[#This Row],[PaRes]]="INT",1,0)</f>
        <v>0</v>
      </c>
      <c r="JM364">
        <f>IF(Table1[[#This Row],[pff_PENALTY]]&lt;&gt;"",1,0)</f>
        <v>0</v>
      </c>
      <c r="JN364">
        <f>Table1[[#This Row],[pff_PENYARDS]]</f>
        <v>0</v>
      </c>
      <c r="JO364">
        <f>IF(Table1[[#This Row],[S/End]]="TD",1,0)</f>
        <v>1</v>
      </c>
      <c r="JP364">
        <f>IF(OR(Table1[[#This Row],[S/End]]="FGGD"),1,0)</f>
        <v>0</v>
      </c>
      <c r="JQ364">
        <f>IF(OR(Table1[[#This Row],[S/End]]="FUM",Table1[[#This Row],[S/End]]="INT"),1,0)</f>
        <v>0</v>
      </c>
      <c r="JR364">
        <f>IF(AND(Table1[[#This Row],[Touchdown]]=1,Table1[[#This Row],[Pass Play]]=1),1,0)</f>
        <v>0</v>
      </c>
      <c r="JS364">
        <f t="shared" si="17"/>
        <v>0</v>
      </c>
      <c r="JT364">
        <f>IF(AND(OR(Table1[[#This Row],[Pass Play]]=1,Table1[[#This Row],[Rush Attempts]]=1),Table1[[#This Row],[Dn]]=3),1,0)</f>
        <v>0</v>
      </c>
      <c r="JU364">
        <f>IF(AND(Table1[[#This Row],[3rd down attempt]]=1,Table1[[#This Row],[EFF]]="Y"),1,0)</f>
        <v>0</v>
      </c>
      <c r="JV364">
        <f>IF(AND(Table1[[#This Row],[3rd down attempt]]=1,Table1[[#This Row],[Dist]]&gt;=7),1,0)</f>
        <v>0</v>
      </c>
      <c r="JW364">
        <f>IF(AND(OR(Table1[[#This Row],[Pass Play]]=1,Table1[[#This Row],[Rush Attempts]]=1),Table1[[#This Row],[Dn]]=4),1,0)</f>
        <v>0</v>
      </c>
      <c r="JX364">
        <f>IF(AND(Table1[[#This Row],[4th down attempt]]=1,Table1[[#This Row],[EFF]]="Y"),1,0)</f>
        <v>0</v>
      </c>
      <c r="JY364">
        <f>IF(AND(OR(Table1[[#This Row],[Pass Play]]=1,Table1[[#This Row],[Rush Attempts]]=1),Table1[[#This Row],[FPos]]&gt;=0,Table1[[#This Row],[FPos]]&lt;=20),1,0)</f>
        <v>1</v>
      </c>
      <c r="JZ364">
        <f>IF(AND(OR(Table1[[#This Row],[Pass Play]]=1,Table1[[#This Row],[Rush Attempts]]=1),Table1[[#This Row],[Dist]]&lt;=Table1[[#This Row],[Gn]]),1,0)</f>
        <v>1</v>
      </c>
      <c r="KA364">
        <f>IF(Table1[[#This Row],[S/End]]&lt;&gt;"",1,0)</f>
        <v>1</v>
      </c>
      <c r="KB364">
        <f>IF(Table1[[#This Row],[S/End]]="TD",1,0)</f>
        <v>1</v>
      </c>
      <c r="KC364">
        <f>IF(Table1[[#This Row],[S/End]]="FGGD",1,0)</f>
        <v>0</v>
      </c>
      <c r="KD364">
        <f>IF(AND(OR(Table1[[#This Row],[Pass Play]]=1,Table1[[#This Row],[Rush Attempts]]=1),Table1[[#This Row],[Gn]]&lt;0),1,0)</f>
        <v>0</v>
      </c>
      <c r="KE364" s="375">
        <f>IF(AND(Table1[[#This Row],[pff_DRVENDPSN]]=3,Table1[[#This Row],[pff_DRVENDEVENT]]="PUNT"),1,0)</f>
        <v>0</v>
      </c>
    </row>
    <row r="365" spans="1:291" hidden="1">
      <c r="A365">
        <v>42</v>
      </c>
      <c r="B365">
        <v>2106</v>
      </c>
      <c r="C365" t="s">
        <v>14480</v>
      </c>
      <c r="D365">
        <v>4</v>
      </c>
      <c r="E365">
        <v>1</v>
      </c>
      <c r="F365">
        <v>10</v>
      </c>
      <c r="G365">
        <v>11</v>
      </c>
      <c r="H365">
        <v>-25</v>
      </c>
      <c r="I365" t="s">
        <v>253</v>
      </c>
      <c r="J365" t="s">
        <v>254</v>
      </c>
      <c r="K365">
        <v>20</v>
      </c>
      <c r="L365" t="s">
        <v>7263</v>
      </c>
      <c r="M365" t="s">
        <v>7093</v>
      </c>
      <c r="N365" t="s">
        <v>1471</v>
      </c>
      <c r="P365" t="s">
        <v>5906</v>
      </c>
      <c r="Q365" t="s">
        <v>1473</v>
      </c>
      <c r="W365" t="s">
        <v>257</v>
      </c>
      <c r="X365" t="s">
        <v>7727</v>
      </c>
      <c r="AE365" t="s">
        <v>2655</v>
      </c>
      <c r="AF365" t="s">
        <v>2656</v>
      </c>
      <c r="AG365" t="s">
        <v>7727</v>
      </c>
      <c r="AH365" t="s">
        <v>274</v>
      </c>
      <c r="AJ365">
        <v>22</v>
      </c>
      <c r="AP365">
        <v>7</v>
      </c>
      <c r="AU365" t="s">
        <v>254</v>
      </c>
      <c r="BJ365" t="s">
        <v>261</v>
      </c>
      <c r="BQ365">
        <f t="shared" si="15"/>
        <v>0</v>
      </c>
      <c r="BR365">
        <f t="shared" si="16"/>
        <v>7</v>
      </c>
      <c r="BT365" t="s">
        <v>6958</v>
      </c>
      <c r="BV365">
        <v>30</v>
      </c>
      <c r="BX365">
        <v>0</v>
      </c>
      <c r="BY365" t="s">
        <v>7728</v>
      </c>
      <c r="CD365" s="3">
        <v>0.38125000000000003</v>
      </c>
      <c r="CF365" t="s">
        <v>7729</v>
      </c>
      <c r="CJ365">
        <v>0</v>
      </c>
      <c r="CK365" t="s">
        <v>7730</v>
      </c>
      <c r="CL365" s="4">
        <v>38414</v>
      </c>
      <c r="CM365" t="s">
        <v>7731</v>
      </c>
      <c r="CN365" t="s">
        <v>7732</v>
      </c>
      <c r="CO365">
        <v>30</v>
      </c>
      <c r="CP365" t="s">
        <v>268</v>
      </c>
      <c r="CQ365" t="s">
        <v>269</v>
      </c>
      <c r="CR365" t="s">
        <v>6958</v>
      </c>
      <c r="CU365" t="s">
        <v>7733</v>
      </c>
      <c r="CW365">
        <v>0</v>
      </c>
      <c r="CY365">
        <v>1</v>
      </c>
      <c r="CZ365" t="s">
        <v>553</v>
      </c>
      <c r="DA365">
        <v>0</v>
      </c>
      <c r="DB365">
        <v>12</v>
      </c>
      <c r="DC365" t="s">
        <v>1609</v>
      </c>
      <c r="DD365">
        <v>-25</v>
      </c>
      <c r="DF365" t="s">
        <v>7004</v>
      </c>
      <c r="DK365">
        <v>11</v>
      </c>
      <c r="DL365" s="4">
        <v>44484</v>
      </c>
      <c r="DM365">
        <v>20369</v>
      </c>
      <c r="DN365">
        <v>2021</v>
      </c>
      <c r="DO365">
        <v>0</v>
      </c>
      <c r="DQ365">
        <v>80401</v>
      </c>
      <c r="DR365">
        <v>128</v>
      </c>
      <c r="DU365" t="s">
        <v>294</v>
      </c>
      <c r="DV365" t="s">
        <v>294</v>
      </c>
      <c r="DX365">
        <v>13</v>
      </c>
      <c r="DY365" t="s">
        <v>275</v>
      </c>
      <c r="EE365">
        <v>0</v>
      </c>
      <c r="EF365" t="s">
        <v>6776</v>
      </c>
      <c r="EG365" t="s">
        <v>277</v>
      </c>
      <c r="EH365">
        <v>0</v>
      </c>
      <c r="EI365" t="s">
        <v>7734</v>
      </c>
      <c r="EJ365" t="s">
        <v>340</v>
      </c>
      <c r="EK365" t="s">
        <v>7735</v>
      </c>
      <c r="EL365" t="s">
        <v>7736</v>
      </c>
      <c r="EM365" t="s">
        <v>7737</v>
      </c>
      <c r="EN365" t="s">
        <v>268</v>
      </c>
      <c r="EO365" t="s">
        <v>282</v>
      </c>
      <c r="EP365" t="s">
        <v>1109</v>
      </c>
      <c r="EQ365">
        <v>0</v>
      </c>
      <c r="ET365" t="s">
        <v>7738</v>
      </c>
      <c r="FE365">
        <v>0</v>
      </c>
      <c r="FF365">
        <v>10</v>
      </c>
      <c r="FG365" t="s">
        <v>285</v>
      </c>
      <c r="FI365" t="s">
        <v>285</v>
      </c>
      <c r="FJ365" t="s">
        <v>7739</v>
      </c>
      <c r="FL365">
        <v>0</v>
      </c>
      <c r="FN365">
        <v>0</v>
      </c>
      <c r="FQ365">
        <v>0</v>
      </c>
      <c r="FS365" t="s">
        <v>651</v>
      </c>
      <c r="FT365" t="s">
        <v>2670</v>
      </c>
      <c r="FU365" t="s">
        <v>274</v>
      </c>
      <c r="FV365" t="s">
        <v>7740</v>
      </c>
      <c r="FW365" t="s">
        <v>290</v>
      </c>
      <c r="FX365" t="s">
        <v>1517</v>
      </c>
      <c r="FY365">
        <v>0</v>
      </c>
      <c r="GA365">
        <v>13.3</v>
      </c>
      <c r="GB365">
        <v>-17</v>
      </c>
      <c r="GC365">
        <v>0</v>
      </c>
      <c r="GE365" t="s">
        <v>355</v>
      </c>
      <c r="GF365">
        <v>0</v>
      </c>
      <c r="GJ365">
        <v>0</v>
      </c>
      <c r="GK365">
        <v>0</v>
      </c>
      <c r="GM365" t="s">
        <v>7741</v>
      </c>
      <c r="GO365">
        <v>3</v>
      </c>
      <c r="HA365" t="s">
        <v>7632</v>
      </c>
      <c r="HC365" t="s">
        <v>294</v>
      </c>
      <c r="HD365" t="s">
        <v>294</v>
      </c>
      <c r="HF365">
        <v>0</v>
      </c>
      <c r="HG365">
        <v>11</v>
      </c>
      <c r="HH365">
        <v>13</v>
      </c>
      <c r="HI365" t="s">
        <v>275</v>
      </c>
      <c r="HL365" t="s">
        <v>2010</v>
      </c>
      <c r="HW365">
        <v>-36</v>
      </c>
      <c r="HX365">
        <v>4136091</v>
      </c>
      <c r="HY365" t="s">
        <v>492</v>
      </c>
      <c r="HZ365">
        <v>4136012</v>
      </c>
      <c r="IC365">
        <v>0</v>
      </c>
      <c r="ID365">
        <v>0</v>
      </c>
      <c r="IM365">
        <v>121</v>
      </c>
      <c r="IQ365" t="s">
        <v>7004</v>
      </c>
      <c r="IR365" t="s">
        <v>7099</v>
      </c>
      <c r="IU365">
        <v>7</v>
      </c>
      <c r="IV365">
        <f>IF(AND(Table1[[#This Row],[R/P]]="P",Table1[[#This Row],[PaRes]]&lt;&gt;"SCRBL",Table1[[#This Row],[PaRes]]&lt;&gt;"RUN",Table1[[#This Row],[Penalty]]&lt;&gt;1),1,0)</f>
        <v>0</v>
      </c>
      <c r="IW365">
        <f>IF(AND(Table1[[#This Row],[Pass Play]]=1,Table1[[#This Row],[PaRes]]&lt;&gt;"SAC"),1,0)</f>
        <v>0</v>
      </c>
      <c r="IX365">
        <f>IF(Table1[[#This Row],[PaRes]]="COM",1,0)</f>
        <v>0</v>
      </c>
      <c r="IY365">
        <f>IF(Table1[[#This Row],[Pass Play]]=1,Table1[[#This Row],[Gn]],0)</f>
        <v>0</v>
      </c>
      <c r="IZ365">
        <f>IF(AND(Table1[[#This Row],[Pass Play]]=1,Table1[[#This Row],[EFF]]="Y"),1,0)</f>
        <v>0</v>
      </c>
      <c r="JA365">
        <f>IF(AND(Table1[[#This Row],[Pass Play]]=1,Table1[[#This Row],[EFF]]="Y"),Table1[[#This Row],[Gn]],0)</f>
        <v>0</v>
      </c>
      <c r="JB365">
        <f>IF(AND(Table1[[#This Row],[Pass Play]]=1,Table1[[#This Row],[Gn]]&gt;=15),1,0)</f>
        <v>0</v>
      </c>
      <c r="JC365">
        <f>IF(AND(Table1[[#This Row],[Pass Play]]=1,Table1[[#This Row],[Big Play Passes]]=1),Table1[[#This Row],[Gn]],0)</f>
        <v>0</v>
      </c>
      <c r="JD365">
        <f>IF(AND(OR(Table1[[#This Row],[R/P]]="R",Table1[[#This Row],[PaRes]]="SCRBL",Table1[[#This Row],[PaRes]]="RUN"),Table1[[#This Row],[Penalty]]&lt;&gt;1),1,0)</f>
        <v>1</v>
      </c>
      <c r="JE365">
        <f>IF(Table1[[#This Row],[Rush Attempts]]=1,Table1[[#This Row],[Gn]],0)</f>
        <v>11</v>
      </c>
      <c r="JF365">
        <f>IF(AND(Table1[[#This Row],[Rush Attempts]]=1,Table1[[#This Row],[EFF]]="Y"),1,0)</f>
        <v>1</v>
      </c>
      <c r="JG365">
        <f>IF(AND(Table1[[#This Row],[Rush Attempts]]=1,Table1[[#This Row],[EFF]]="Y"),Table1[[#This Row],[Gn]],0)</f>
        <v>11</v>
      </c>
      <c r="JH365">
        <f>IF(AND(Table1[[#This Row],[Rush Attempts]]=1,Table1[[#This Row],[Gn]]&gt;=10),1,0)</f>
        <v>1</v>
      </c>
      <c r="JI365">
        <f>IF(AND(Table1[[#This Row],[Rush Attempts]]=1,Table1[[#This Row],[Big Play Run]]=1),Table1[[#This Row],[Gn]],0)</f>
        <v>11</v>
      </c>
      <c r="JJ365">
        <f>IF(Table1[[#This Row],[PaRes]]="SAC",1,0)</f>
        <v>0</v>
      </c>
      <c r="JK365">
        <f>IF(Table1[[#This Row],[Sacks]]=1,Table1[[#This Row],[Gn]],0)</f>
        <v>0</v>
      </c>
      <c r="JL365">
        <f>IF(Table1[[#This Row],[PaRes]]="INT",1,0)</f>
        <v>0</v>
      </c>
      <c r="JM365">
        <f>IF(Table1[[#This Row],[pff_PENALTY]]&lt;&gt;"",1,0)</f>
        <v>0</v>
      </c>
      <c r="JN365">
        <f>Table1[[#This Row],[pff_PENYARDS]]</f>
        <v>0</v>
      </c>
      <c r="JO365">
        <f>IF(Table1[[#This Row],[S/End]]="TD",1,0)</f>
        <v>0</v>
      </c>
      <c r="JP365">
        <f>IF(OR(Table1[[#This Row],[S/End]]="FGGD"),1,0)</f>
        <v>0</v>
      </c>
      <c r="JQ365">
        <f>IF(OR(Table1[[#This Row],[S/End]]="FUM",Table1[[#This Row],[S/End]]="INT"),1,0)</f>
        <v>0</v>
      </c>
      <c r="JR365">
        <f>IF(AND(Table1[[#This Row],[Touchdown]]=1,Table1[[#This Row],[Pass Play]]=1),1,0)</f>
        <v>0</v>
      </c>
      <c r="JS365">
        <f t="shared" si="17"/>
        <v>0</v>
      </c>
      <c r="JT365">
        <f>IF(AND(OR(Table1[[#This Row],[Pass Play]]=1,Table1[[#This Row],[Rush Attempts]]=1),Table1[[#This Row],[Dn]]=3),1,0)</f>
        <v>0</v>
      </c>
      <c r="JU365">
        <f>IF(AND(Table1[[#This Row],[3rd down attempt]]=1,Table1[[#This Row],[EFF]]="Y"),1,0)</f>
        <v>0</v>
      </c>
      <c r="JV365">
        <f>IF(AND(Table1[[#This Row],[3rd down attempt]]=1,Table1[[#This Row],[Dist]]&gt;=7),1,0)</f>
        <v>0</v>
      </c>
      <c r="JW365">
        <f>IF(AND(OR(Table1[[#This Row],[Pass Play]]=1,Table1[[#This Row],[Rush Attempts]]=1),Table1[[#This Row],[Dn]]=4),1,0)</f>
        <v>0</v>
      </c>
      <c r="JX365">
        <f>IF(AND(Table1[[#This Row],[4th down attempt]]=1,Table1[[#This Row],[EFF]]="Y"),1,0)</f>
        <v>0</v>
      </c>
      <c r="JY365">
        <f>IF(AND(OR(Table1[[#This Row],[Pass Play]]=1,Table1[[#This Row],[Rush Attempts]]=1),Table1[[#This Row],[FPos]]&gt;=0,Table1[[#This Row],[FPos]]&lt;=20),1,0)</f>
        <v>0</v>
      </c>
      <c r="JZ365">
        <f>IF(AND(OR(Table1[[#This Row],[Pass Play]]=1,Table1[[#This Row],[Rush Attempts]]=1),Table1[[#This Row],[Dist]]&lt;=Table1[[#This Row],[Gn]]),1,0)</f>
        <v>1</v>
      </c>
      <c r="KA365">
        <f>IF(Table1[[#This Row],[S/End]]&lt;&gt;"",1,0)</f>
        <v>0</v>
      </c>
      <c r="KB365">
        <f>IF(Table1[[#This Row],[S/End]]="TD",1,0)</f>
        <v>0</v>
      </c>
      <c r="KC365">
        <f>IF(Table1[[#This Row],[S/End]]="FGGD",1,0)</f>
        <v>0</v>
      </c>
      <c r="KD365">
        <f>IF(AND(OR(Table1[[#This Row],[Pass Play]]=1,Table1[[#This Row],[Rush Attempts]]=1),Table1[[#This Row],[Gn]]&lt;0),1,0)</f>
        <v>0</v>
      </c>
      <c r="KE365" s="375">
        <f>IF(AND(Table1[[#This Row],[pff_DRVENDPSN]]=3,Table1[[#This Row],[pff_DRVENDEVENT]]="PUNT"),1,0)</f>
        <v>0</v>
      </c>
    </row>
    <row r="366" spans="1:291" hidden="1">
      <c r="A366">
        <v>43</v>
      </c>
      <c r="B366">
        <v>2106</v>
      </c>
      <c r="C366" t="s">
        <v>14480</v>
      </c>
      <c r="D366">
        <v>4</v>
      </c>
      <c r="E366">
        <v>1</v>
      </c>
      <c r="F366">
        <v>10</v>
      </c>
      <c r="G366">
        <v>-1</v>
      </c>
      <c r="H366">
        <v>-36</v>
      </c>
      <c r="J366" t="s">
        <v>298</v>
      </c>
      <c r="K366">
        <v>20</v>
      </c>
      <c r="L366" t="s">
        <v>7263</v>
      </c>
      <c r="M366" t="s">
        <v>7093</v>
      </c>
      <c r="N366" t="s">
        <v>1471</v>
      </c>
      <c r="P366" t="s">
        <v>5906</v>
      </c>
      <c r="Q366" t="s">
        <v>1473</v>
      </c>
      <c r="W366" t="s">
        <v>257</v>
      </c>
      <c r="X366" t="s">
        <v>7727</v>
      </c>
      <c r="AE366" t="s">
        <v>2655</v>
      </c>
      <c r="AF366" t="s">
        <v>2656</v>
      </c>
      <c r="AG366" t="s">
        <v>7727</v>
      </c>
      <c r="AH366" t="s">
        <v>274</v>
      </c>
      <c r="AJ366">
        <v>22</v>
      </c>
      <c r="AP366">
        <v>7</v>
      </c>
      <c r="BJ366" t="s">
        <v>261</v>
      </c>
      <c r="BQ366">
        <f t="shared" si="15"/>
        <v>0</v>
      </c>
      <c r="BR366">
        <f t="shared" si="16"/>
        <v>7</v>
      </c>
      <c r="BT366" t="s">
        <v>6958</v>
      </c>
      <c r="BV366">
        <v>30</v>
      </c>
      <c r="BX366">
        <v>0</v>
      </c>
      <c r="BY366" t="s">
        <v>7743</v>
      </c>
      <c r="CD366" s="3">
        <v>0.37152777777777773</v>
      </c>
      <c r="CF366" t="s">
        <v>7744</v>
      </c>
      <c r="CJ366">
        <v>0</v>
      </c>
      <c r="CK366" t="s">
        <v>7745</v>
      </c>
      <c r="CL366" s="4">
        <v>38414</v>
      </c>
      <c r="CM366" t="s">
        <v>7746</v>
      </c>
      <c r="CN366" t="s">
        <v>7747</v>
      </c>
      <c r="CO366">
        <v>30</v>
      </c>
      <c r="CQ366" t="s">
        <v>282</v>
      </c>
      <c r="CR366" t="s">
        <v>6958</v>
      </c>
      <c r="CU366" t="s">
        <v>6964</v>
      </c>
      <c r="CW366">
        <v>0</v>
      </c>
      <c r="CY366">
        <v>2</v>
      </c>
      <c r="CZ366" t="s">
        <v>553</v>
      </c>
      <c r="DA366">
        <v>0</v>
      </c>
      <c r="DB366">
        <v>12</v>
      </c>
      <c r="DC366" t="s">
        <v>1609</v>
      </c>
      <c r="DD366">
        <v>-25</v>
      </c>
      <c r="DF366" t="s">
        <v>7187</v>
      </c>
      <c r="DK366">
        <v>-1</v>
      </c>
      <c r="DL366" s="4">
        <v>44484</v>
      </c>
      <c r="DM366">
        <v>20369</v>
      </c>
      <c r="DN366">
        <v>2021</v>
      </c>
      <c r="DO366">
        <v>0</v>
      </c>
      <c r="DQ366">
        <v>80401</v>
      </c>
      <c r="DR366">
        <v>129</v>
      </c>
      <c r="DU366" t="s">
        <v>294</v>
      </c>
      <c r="DV366" t="s">
        <v>294</v>
      </c>
      <c r="DX366">
        <v>13</v>
      </c>
      <c r="DY366" t="s">
        <v>275</v>
      </c>
      <c r="EE366">
        <v>0</v>
      </c>
      <c r="EF366" t="s">
        <v>6776</v>
      </c>
      <c r="EG366" t="s">
        <v>277</v>
      </c>
      <c r="EH366">
        <v>0</v>
      </c>
      <c r="EI366" t="s">
        <v>7734</v>
      </c>
      <c r="EJ366" t="s">
        <v>340</v>
      </c>
      <c r="EK366" t="s">
        <v>7735</v>
      </c>
      <c r="EL366" t="s">
        <v>7736</v>
      </c>
      <c r="EM366" t="s">
        <v>7748</v>
      </c>
      <c r="EO366" t="s">
        <v>269</v>
      </c>
      <c r="EP366" t="s">
        <v>1109</v>
      </c>
      <c r="EQ366">
        <v>0</v>
      </c>
      <c r="ET366" t="s">
        <v>7749</v>
      </c>
      <c r="FE366">
        <v>0</v>
      </c>
      <c r="FF366">
        <v>29</v>
      </c>
      <c r="FG366" t="s">
        <v>621</v>
      </c>
      <c r="FI366" t="s">
        <v>621</v>
      </c>
      <c r="FL366">
        <v>0</v>
      </c>
      <c r="FN366">
        <v>0</v>
      </c>
      <c r="FQ366">
        <v>0</v>
      </c>
      <c r="FS366" t="s">
        <v>651</v>
      </c>
      <c r="FU366" t="s">
        <v>274</v>
      </c>
      <c r="FV366" t="s">
        <v>7740</v>
      </c>
      <c r="FW366" t="s">
        <v>431</v>
      </c>
      <c r="FY366">
        <v>0</v>
      </c>
      <c r="GA366">
        <v>13.3</v>
      </c>
      <c r="GB366">
        <v>-17</v>
      </c>
      <c r="GC366">
        <v>0</v>
      </c>
      <c r="GE366" t="s">
        <v>355</v>
      </c>
      <c r="GF366">
        <v>0</v>
      </c>
      <c r="GJ366">
        <v>0</v>
      </c>
      <c r="GK366">
        <v>0</v>
      </c>
      <c r="GM366" t="s">
        <v>7750</v>
      </c>
      <c r="GO366">
        <v>1</v>
      </c>
      <c r="HA366" t="s">
        <v>7751</v>
      </c>
      <c r="HC366" t="s">
        <v>313</v>
      </c>
      <c r="HD366" t="s">
        <v>294</v>
      </c>
      <c r="HE366" t="s">
        <v>7752</v>
      </c>
      <c r="HF366">
        <v>0</v>
      </c>
      <c r="HG366">
        <v>11</v>
      </c>
      <c r="HH366">
        <v>13</v>
      </c>
      <c r="HI366" t="s">
        <v>275</v>
      </c>
      <c r="HL366">
        <v>4</v>
      </c>
      <c r="HW366">
        <v>-35</v>
      </c>
      <c r="HX366">
        <v>4136122</v>
      </c>
      <c r="HY366" t="s">
        <v>7753</v>
      </c>
      <c r="HZ366">
        <v>4136091</v>
      </c>
      <c r="IC366">
        <v>0</v>
      </c>
      <c r="ID366">
        <v>0</v>
      </c>
      <c r="IM366">
        <v>122</v>
      </c>
      <c r="IO366" t="s">
        <v>7187</v>
      </c>
      <c r="IQ366" t="s">
        <v>7187</v>
      </c>
      <c r="IR366" t="s">
        <v>7230</v>
      </c>
      <c r="IU366">
        <v>7</v>
      </c>
      <c r="IV366">
        <f>IF(AND(Table1[[#This Row],[R/P]]="P",Table1[[#This Row],[PaRes]]&lt;&gt;"SCRBL",Table1[[#This Row],[PaRes]]&lt;&gt;"RUN",Table1[[#This Row],[Penalty]]&lt;&gt;1),1,0)</f>
        <v>0</v>
      </c>
      <c r="IW366">
        <f>IF(AND(Table1[[#This Row],[Pass Play]]=1,Table1[[#This Row],[PaRes]]&lt;&gt;"SAC"),1,0)</f>
        <v>0</v>
      </c>
      <c r="IX366">
        <f>IF(Table1[[#This Row],[PaRes]]="COM",1,0)</f>
        <v>0</v>
      </c>
      <c r="IY366">
        <f>IF(Table1[[#This Row],[Pass Play]]=1,Table1[[#This Row],[Gn]],0)</f>
        <v>0</v>
      </c>
      <c r="IZ366">
        <f>IF(AND(Table1[[#This Row],[Pass Play]]=1,Table1[[#This Row],[EFF]]="Y"),1,0)</f>
        <v>0</v>
      </c>
      <c r="JA366">
        <f>IF(AND(Table1[[#This Row],[Pass Play]]=1,Table1[[#This Row],[EFF]]="Y"),Table1[[#This Row],[Gn]],0)</f>
        <v>0</v>
      </c>
      <c r="JB366">
        <f>IF(AND(Table1[[#This Row],[Pass Play]]=1,Table1[[#This Row],[Gn]]&gt;=15),1,0)</f>
        <v>0</v>
      </c>
      <c r="JC366">
        <f>IF(AND(Table1[[#This Row],[Pass Play]]=1,Table1[[#This Row],[Big Play Passes]]=1),Table1[[#This Row],[Gn]],0)</f>
        <v>0</v>
      </c>
      <c r="JD366">
        <f>IF(AND(OR(Table1[[#This Row],[R/P]]="R",Table1[[#This Row],[PaRes]]="SCRBL",Table1[[#This Row],[PaRes]]="RUN"),Table1[[#This Row],[Penalty]]&lt;&gt;1),1,0)</f>
        <v>1</v>
      </c>
      <c r="JE366">
        <f>IF(Table1[[#This Row],[Rush Attempts]]=1,Table1[[#This Row],[Gn]],0)</f>
        <v>-1</v>
      </c>
      <c r="JF366">
        <f>IF(AND(Table1[[#This Row],[Rush Attempts]]=1,Table1[[#This Row],[EFF]]="Y"),1,0)</f>
        <v>0</v>
      </c>
      <c r="JG366">
        <f>IF(AND(Table1[[#This Row],[Rush Attempts]]=1,Table1[[#This Row],[EFF]]="Y"),Table1[[#This Row],[Gn]],0)</f>
        <v>0</v>
      </c>
      <c r="JH366">
        <f>IF(AND(Table1[[#This Row],[Rush Attempts]]=1,Table1[[#This Row],[Gn]]&gt;=10),1,0)</f>
        <v>0</v>
      </c>
      <c r="JI366">
        <f>IF(AND(Table1[[#This Row],[Rush Attempts]]=1,Table1[[#This Row],[Big Play Run]]=1),Table1[[#This Row],[Gn]],0)</f>
        <v>0</v>
      </c>
      <c r="JJ366">
        <f>IF(Table1[[#This Row],[PaRes]]="SAC",1,0)</f>
        <v>0</v>
      </c>
      <c r="JK366">
        <f>IF(Table1[[#This Row],[Sacks]]=1,Table1[[#This Row],[Gn]],0)</f>
        <v>0</v>
      </c>
      <c r="JL366">
        <f>IF(Table1[[#This Row],[PaRes]]="INT",1,0)</f>
        <v>0</v>
      </c>
      <c r="JM366">
        <f>IF(Table1[[#This Row],[pff_PENALTY]]&lt;&gt;"",1,0)</f>
        <v>0</v>
      </c>
      <c r="JN366">
        <f>Table1[[#This Row],[pff_PENYARDS]]</f>
        <v>0</v>
      </c>
      <c r="JO366">
        <f>IF(Table1[[#This Row],[S/End]]="TD",1,0)</f>
        <v>0</v>
      </c>
      <c r="JP366">
        <f>IF(OR(Table1[[#This Row],[S/End]]="FGGD"),1,0)</f>
        <v>0</v>
      </c>
      <c r="JQ366">
        <f>IF(OR(Table1[[#This Row],[S/End]]="FUM",Table1[[#This Row],[S/End]]="INT"),1,0)</f>
        <v>0</v>
      </c>
      <c r="JR366">
        <f>IF(AND(Table1[[#This Row],[Touchdown]]=1,Table1[[#This Row],[Pass Play]]=1),1,0)</f>
        <v>0</v>
      </c>
      <c r="JS366">
        <f t="shared" si="17"/>
        <v>0</v>
      </c>
      <c r="JT366">
        <f>IF(AND(OR(Table1[[#This Row],[Pass Play]]=1,Table1[[#This Row],[Rush Attempts]]=1),Table1[[#This Row],[Dn]]=3),1,0)</f>
        <v>0</v>
      </c>
      <c r="JU366">
        <f>IF(AND(Table1[[#This Row],[3rd down attempt]]=1,Table1[[#This Row],[EFF]]="Y"),1,0)</f>
        <v>0</v>
      </c>
      <c r="JV366">
        <f>IF(AND(Table1[[#This Row],[3rd down attempt]]=1,Table1[[#This Row],[Dist]]&gt;=7),1,0)</f>
        <v>0</v>
      </c>
      <c r="JW366">
        <f>IF(AND(OR(Table1[[#This Row],[Pass Play]]=1,Table1[[#This Row],[Rush Attempts]]=1),Table1[[#This Row],[Dn]]=4),1,0)</f>
        <v>0</v>
      </c>
      <c r="JX366">
        <f>IF(AND(Table1[[#This Row],[4th down attempt]]=1,Table1[[#This Row],[EFF]]="Y"),1,0)</f>
        <v>0</v>
      </c>
      <c r="JY366">
        <f>IF(AND(OR(Table1[[#This Row],[Pass Play]]=1,Table1[[#This Row],[Rush Attempts]]=1),Table1[[#This Row],[FPos]]&gt;=0,Table1[[#This Row],[FPos]]&lt;=20),1,0)</f>
        <v>0</v>
      </c>
      <c r="JZ366">
        <f>IF(AND(OR(Table1[[#This Row],[Pass Play]]=1,Table1[[#This Row],[Rush Attempts]]=1),Table1[[#This Row],[Dist]]&lt;=Table1[[#This Row],[Gn]]),1,0)</f>
        <v>0</v>
      </c>
      <c r="KA366">
        <f>IF(Table1[[#This Row],[S/End]]&lt;&gt;"",1,0)</f>
        <v>0</v>
      </c>
      <c r="KB366">
        <f>IF(Table1[[#This Row],[S/End]]="TD",1,0)</f>
        <v>0</v>
      </c>
      <c r="KC366">
        <f>IF(Table1[[#This Row],[S/End]]="FGGD",1,0)</f>
        <v>0</v>
      </c>
      <c r="KD366">
        <f>IF(AND(OR(Table1[[#This Row],[Pass Play]]=1,Table1[[#This Row],[Rush Attempts]]=1),Table1[[#This Row],[Gn]]&lt;0),1,0)</f>
        <v>1</v>
      </c>
      <c r="KE366" s="375">
        <f>IF(AND(Table1[[#This Row],[pff_DRVENDPSN]]=3,Table1[[#This Row],[pff_DRVENDEVENT]]="PUNT"),1,0)</f>
        <v>0</v>
      </c>
    </row>
    <row r="367" spans="1:291" hidden="1">
      <c r="A367">
        <v>44</v>
      </c>
      <c r="B367">
        <v>2106</v>
      </c>
      <c r="C367" t="s">
        <v>14480</v>
      </c>
      <c r="D367">
        <v>4</v>
      </c>
      <c r="E367">
        <v>2</v>
      </c>
      <c r="F367">
        <v>11</v>
      </c>
      <c r="G367">
        <v>0</v>
      </c>
      <c r="H367">
        <v>-35</v>
      </c>
      <c r="J367" t="s">
        <v>298</v>
      </c>
      <c r="K367">
        <v>20</v>
      </c>
      <c r="L367" t="s">
        <v>7755</v>
      </c>
      <c r="M367" t="s">
        <v>7093</v>
      </c>
      <c r="N367" t="s">
        <v>1471</v>
      </c>
      <c r="P367" t="s">
        <v>5906</v>
      </c>
      <c r="Q367" t="s">
        <v>1473</v>
      </c>
      <c r="W367" t="s">
        <v>253</v>
      </c>
      <c r="X367" t="s">
        <v>7756</v>
      </c>
      <c r="Y367" t="s">
        <v>475</v>
      </c>
      <c r="Z367" t="s">
        <v>7757</v>
      </c>
      <c r="AB367" t="s">
        <v>5297</v>
      </c>
      <c r="AC367" t="s">
        <v>5298</v>
      </c>
      <c r="AK367" t="s">
        <v>756</v>
      </c>
      <c r="AP367">
        <v>7</v>
      </c>
      <c r="AU367" t="s">
        <v>254</v>
      </c>
      <c r="BJ367" t="s">
        <v>274</v>
      </c>
      <c r="BQ367">
        <f t="shared" si="15"/>
        <v>2</v>
      </c>
      <c r="BR367">
        <f t="shared" si="16"/>
        <v>0</v>
      </c>
      <c r="BT367" t="s">
        <v>6958</v>
      </c>
      <c r="BV367">
        <v>30</v>
      </c>
      <c r="BX367">
        <v>1</v>
      </c>
      <c r="BY367" t="s">
        <v>7758</v>
      </c>
      <c r="CA367">
        <v>0</v>
      </c>
      <c r="CD367" s="3">
        <v>0.34652777777777777</v>
      </c>
      <c r="CE367" t="s">
        <v>274</v>
      </c>
      <c r="CF367" t="s">
        <v>7759</v>
      </c>
      <c r="CG367">
        <v>0</v>
      </c>
      <c r="CI367" t="s">
        <v>481</v>
      </c>
      <c r="CJ367">
        <v>1</v>
      </c>
      <c r="CK367" t="s">
        <v>7745</v>
      </c>
      <c r="CL367" s="4">
        <v>38414</v>
      </c>
      <c r="CM367" t="s">
        <v>7760</v>
      </c>
      <c r="CN367" t="s">
        <v>7761</v>
      </c>
      <c r="CO367">
        <v>30</v>
      </c>
      <c r="CQ367" t="s">
        <v>282</v>
      </c>
      <c r="CR367" t="s">
        <v>6958</v>
      </c>
      <c r="CU367" t="s">
        <v>6964</v>
      </c>
      <c r="CW367">
        <v>0</v>
      </c>
      <c r="CY367">
        <v>3</v>
      </c>
      <c r="CZ367" t="s">
        <v>553</v>
      </c>
      <c r="DA367">
        <v>0</v>
      </c>
      <c r="DB367">
        <v>12</v>
      </c>
      <c r="DC367" t="s">
        <v>1609</v>
      </c>
      <c r="DD367">
        <v>-25</v>
      </c>
      <c r="DK367">
        <v>0</v>
      </c>
      <c r="DL367" s="4">
        <v>44484</v>
      </c>
      <c r="DM367">
        <v>20369</v>
      </c>
      <c r="DN367">
        <v>2021</v>
      </c>
      <c r="DO367">
        <v>0</v>
      </c>
      <c r="DQ367">
        <v>80401</v>
      </c>
      <c r="DR367">
        <v>130</v>
      </c>
      <c r="DU367" t="s">
        <v>274</v>
      </c>
      <c r="DV367" t="s">
        <v>257</v>
      </c>
      <c r="DX367">
        <v>13</v>
      </c>
      <c r="DY367" t="s">
        <v>275</v>
      </c>
      <c r="EA367" t="s">
        <v>6993</v>
      </c>
      <c r="EB367" t="s">
        <v>2385</v>
      </c>
      <c r="EE367">
        <v>0</v>
      </c>
      <c r="EF367" t="s">
        <v>7762</v>
      </c>
      <c r="EG367" t="s">
        <v>277</v>
      </c>
      <c r="EH367">
        <v>0</v>
      </c>
      <c r="EJ367" t="s">
        <v>1486</v>
      </c>
      <c r="EK367" t="s">
        <v>1487</v>
      </c>
      <c r="EL367" t="s">
        <v>7763</v>
      </c>
      <c r="EM367" t="s">
        <v>7764</v>
      </c>
      <c r="EN367" t="s">
        <v>7765</v>
      </c>
      <c r="EO367" t="s">
        <v>269</v>
      </c>
      <c r="EP367" t="s">
        <v>388</v>
      </c>
      <c r="EQ367">
        <v>0</v>
      </c>
      <c r="ER367" t="s">
        <v>7766</v>
      </c>
      <c r="ES367" t="s">
        <v>7004</v>
      </c>
      <c r="ET367" t="s">
        <v>7767</v>
      </c>
      <c r="EU367">
        <v>37</v>
      </c>
      <c r="EV367" t="s">
        <v>348</v>
      </c>
      <c r="EW367" t="s">
        <v>349</v>
      </c>
      <c r="EX367" t="s">
        <v>528</v>
      </c>
      <c r="EY367" t="s">
        <v>351</v>
      </c>
      <c r="FB367" t="s">
        <v>7768</v>
      </c>
      <c r="FC367" t="s">
        <v>7769</v>
      </c>
      <c r="FE367">
        <v>1</v>
      </c>
      <c r="FF367">
        <v>9</v>
      </c>
      <c r="FJ367" t="s">
        <v>7770</v>
      </c>
      <c r="FK367" t="s">
        <v>7771</v>
      </c>
      <c r="FL367">
        <v>0</v>
      </c>
      <c r="FN367">
        <v>1</v>
      </c>
      <c r="FO367" t="s">
        <v>6993</v>
      </c>
      <c r="FQ367">
        <v>0</v>
      </c>
      <c r="FS367" t="s">
        <v>651</v>
      </c>
      <c r="FU367" t="s">
        <v>257</v>
      </c>
      <c r="FV367" t="s">
        <v>6988</v>
      </c>
      <c r="FW367" t="s">
        <v>290</v>
      </c>
      <c r="FY367">
        <v>0</v>
      </c>
      <c r="GA367">
        <v>13.3</v>
      </c>
      <c r="GB367">
        <v>-17</v>
      </c>
      <c r="GC367">
        <v>0</v>
      </c>
      <c r="GE367" t="s">
        <v>355</v>
      </c>
      <c r="GF367">
        <v>1</v>
      </c>
      <c r="GH367">
        <v>2.4</v>
      </c>
      <c r="GI367">
        <v>3.4</v>
      </c>
      <c r="GJ367">
        <v>0</v>
      </c>
      <c r="GK367">
        <v>0</v>
      </c>
      <c r="GL367" t="s">
        <v>7772</v>
      </c>
      <c r="GM367" t="s">
        <v>7773</v>
      </c>
      <c r="GP367">
        <v>4</v>
      </c>
      <c r="GQ367" t="s">
        <v>779</v>
      </c>
      <c r="GR367">
        <v>24</v>
      </c>
      <c r="HA367" t="s">
        <v>7774</v>
      </c>
      <c r="HC367" t="s">
        <v>294</v>
      </c>
      <c r="HD367" t="s">
        <v>294</v>
      </c>
      <c r="HE367" t="s">
        <v>7775</v>
      </c>
      <c r="HF367">
        <v>0</v>
      </c>
      <c r="HG367">
        <v>20</v>
      </c>
      <c r="HH367">
        <v>13</v>
      </c>
      <c r="HI367" t="s">
        <v>275</v>
      </c>
      <c r="HK367" t="s">
        <v>492</v>
      </c>
      <c r="HL367" t="s">
        <v>2264</v>
      </c>
      <c r="HM367" t="s">
        <v>7004</v>
      </c>
      <c r="HO367" t="s">
        <v>7524</v>
      </c>
      <c r="HP367" t="s">
        <v>7776</v>
      </c>
      <c r="HQ367" t="s">
        <v>7777</v>
      </c>
      <c r="HR367" t="s">
        <v>7778</v>
      </c>
      <c r="HT367" t="s">
        <v>5315</v>
      </c>
      <c r="HW367">
        <v>-35</v>
      </c>
      <c r="HX367">
        <v>4136151</v>
      </c>
      <c r="HY367" t="s">
        <v>7230</v>
      </c>
      <c r="HZ367">
        <v>4136122</v>
      </c>
      <c r="IC367">
        <v>-0.5</v>
      </c>
      <c r="ID367">
        <v>1</v>
      </c>
      <c r="IM367">
        <v>123</v>
      </c>
      <c r="IU367">
        <v>7</v>
      </c>
      <c r="IV367">
        <f>IF(AND(Table1[[#This Row],[R/P]]="P",Table1[[#This Row],[PaRes]]&lt;&gt;"SCRBL",Table1[[#This Row],[PaRes]]&lt;&gt;"RUN",Table1[[#This Row],[Penalty]]&lt;&gt;1),1,0)</f>
        <v>1</v>
      </c>
      <c r="IW367">
        <f>IF(AND(Table1[[#This Row],[Pass Play]]=1,Table1[[#This Row],[PaRes]]&lt;&gt;"SAC"),1,0)</f>
        <v>1</v>
      </c>
      <c r="IX367">
        <f>IF(Table1[[#This Row],[PaRes]]="COM",1,0)</f>
        <v>0</v>
      </c>
      <c r="IY367">
        <f>IF(Table1[[#This Row],[Pass Play]]=1,Table1[[#This Row],[Gn]],0)</f>
        <v>0</v>
      </c>
      <c r="IZ367">
        <f>IF(AND(Table1[[#This Row],[Pass Play]]=1,Table1[[#This Row],[EFF]]="Y"),1,0)</f>
        <v>0</v>
      </c>
      <c r="JA367">
        <f>IF(AND(Table1[[#This Row],[Pass Play]]=1,Table1[[#This Row],[EFF]]="Y"),Table1[[#This Row],[Gn]],0)</f>
        <v>0</v>
      </c>
      <c r="JB367">
        <f>IF(AND(Table1[[#This Row],[Pass Play]]=1,Table1[[#This Row],[Gn]]&gt;=15),1,0)</f>
        <v>0</v>
      </c>
      <c r="JC367">
        <f>IF(AND(Table1[[#This Row],[Pass Play]]=1,Table1[[#This Row],[Big Play Passes]]=1),Table1[[#This Row],[Gn]],0)</f>
        <v>0</v>
      </c>
      <c r="JD367">
        <f>IF(AND(OR(Table1[[#This Row],[R/P]]="R",Table1[[#This Row],[PaRes]]="SCRBL",Table1[[#This Row],[PaRes]]="RUN"),Table1[[#This Row],[Penalty]]&lt;&gt;1),1,0)</f>
        <v>0</v>
      </c>
      <c r="JE367">
        <f>IF(Table1[[#This Row],[Rush Attempts]]=1,Table1[[#This Row],[Gn]],0)</f>
        <v>0</v>
      </c>
      <c r="JF367">
        <f>IF(AND(Table1[[#This Row],[Rush Attempts]]=1,Table1[[#This Row],[EFF]]="Y"),1,0)</f>
        <v>0</v>
      </c>
      <c r="JG367">
        <f>IF(AND(Table1[[#This Row],[Rush Attempts]]=1,Table1[[#This Row],[EFF]]="Y"),Table1[[#This Row],[Gn]],0)</f>
        <v>0</v>
      </c>
      <c r="JH367">
        <f>IF(AND(Table1[[#This Row],[Rush Attempts]]=1,Table1[[#This Row],[Gn]]&gt;=10),1,0)</f>
        <v>0</v>
      </c>
      <c r="JI367">
        <f>IF(AND(Table1[[#This Row],[Rush Attempts]]=1,Table1[[#This Row],[Big Play Run]]=1),Table1[[#This Row],[Gn]],0)</f>
        <v>0</v>
      </c>
      <c r="JJ367">
        <f>IF(Table1[[#This Row],[PaRes]]="SAC",1,0)</f>
        <v>0</v>
      </c>
      <c r="JK367">
        <f>IF(Table1[[#This Row],[Sacks]]=1,Table1[[#This Row],[Gn]],0)</f>
        <v>0</v>
      </c>
      <c r="JL367">
        <f>IF(Table1[[#This Row],[PaRes]]="INT",1,0)</f>
        <v>0</v>
      </c>
      <c r="JM367">
        <f>IF(Table1[[#This Row],[pff_PENALTY]]&lt;&gt;"",1,0)</f>
        <v>0</v>
      </c>
      <c r="JN367">
        <f>Table1[[#This Row],[pff_PENYARDS]]</f>
        <v>0</v>
      </c>
      <c r="JO367">
        <f>IF(Table1[[#This Row],[S/End]]="TD",1,0)</f>
        <v>0</v>
      </c>
      <c r="JP367">
        <f>IF(OR(Table1[[#This Row],[S/End]]="FGGD"),1,0)</f>
        <v>0</v>
      </c>
      <c r="JQ367">
        <f>IF(OR(Table1[[#This Row],[S/End]]="FUM",Table1[[#This Row],[S/End]]="INT"),1,0)</f>
        <v>0</v>
      </c>
      <c r="JR367">
        <f>IF(AND(Table1[[#This Row],[Touchdown]]=1,Table1[[#This Row],[Pass Play]]=1),1,0)</f>
        <v>0</v>
      </c>
      <c r="JS367">
        <f t="shared" si="17"/>
        <v>0</v>
      </c>
      <c r="JT367">
        <f>IF(AND(OR(Table1[[#This Row],[Pass Play]]=1,Table1[[#This Row],[Rush Attempts]]=1),Table1[[#This Row],[Dn]]=3),1,0)</f>
        <v>0</v>
      </c>
      <c r="JU367">
        <f>IF(AND(Table1[[#This Row],[3rd down attempt]]=1,Table1[[#This Row],[EFF]]="Y"),1,0)</f>
        <v>0</v>
      </c>
      <c r="JV367">
        <f>IF(AND(Table1[[#This Row],[3rd down attempt]]=1,Table1[[#This Row],[Dist]]&gt;=7),1,0)</f>
        <v>0</v>
      </c>
      <c r="JW367">
        <f>IF(AND(OR(Table1[[#This Row],[Pass Play]]=1,Table1[[#This Row],[Rush Attempts]]=1),Table1[[#This Row],[Dn]]=4),1,0)</f>
        <v>0</v>
      </c>
      <c r="JX367">
        <f>IF(AND(Table1[[#This Row],[4th down attempt]]=1,Table1[[#This Row],[EFF]]="Y"),1,0)</f>
        <v>0</v>
      </c>
      <c r="JY367">
        <f>IF(AND(OR(Table1[[#This Row],[Pass Play]]=1,Table1[[#This Row],[Rush Attempts]]=1),Table1[[#This Row],[FPos]]&gt;=0,Table1[[#This Row],[FPos]]&lt;=20),1,0)</f>
        <v>0</v>
      </c>
      <c r="JZ367">
        <f>IF(AND(OR(Table1[[#This Row],[Pass Play]]=1,Table1[[#This Row],[Rush Attempts]]=1),Table1[[#This Row],[Dist]]&lt;=Table1[[#This Row],[Gn]]),1,0)</f>
        <v>0</v>
      </c>
      <c r="KA367">
        <f>IF(Table1[[#This Row],[S/End]]&lt;&gt;"",1,0)</f>
        <v>0</v>
      </c>
      <c r="KB367">
        <f>IF(Table1[[#This Row],[S/End]]="TD",1,0)</f>
        <v>0</v>
      </c>
      <c r="KC367">
        <f>IF(Table1[[#This Row],[S/End]]="FGGD",1,0)</f>
        <v>0</v>
      </c>
      <c r="KD367">
        <f>IF(AND(OR(Table1[[#This Row],[Pass Play]]=1,Table1[[#This Row],[Rush Attempts]]=1),Table1[[#This Row],[Gn]]&lt;0),1,0)</f>
        <v>0</v>
      </c>
      <c r="KE367" s="375">
        <f>IF(AND(Table1[[#This Row],[pff_DRVENDPSN]]=3,Table1[[#This Row],[pff_DRVENDEVENT]]="PUNT"),1,0)</f>
        <v>0</v>
      </c>
    </row>
    <row r="368" spans="1:291" hidden="1">
      <c r="A368">
        <v>45</v>
      </c>
      <c r="B368">
        <v>2106</v>
      </c>
      <c r="C368" t="s">
        <v>14480</v>
      </c>
      <c r="D368">
        <v>4</v>
      </c>
      <c r="E368">
        <v>3</v>
      </c>
      <c r="F368">
        <v>11</v>
      </c>
      <c r="G368">
        <v>20</v>
      </c>
      <c r="H368">
        <v>-35</v>
      </c>
      <c r="J368" t="s">
        <v>254</v>
      </c>
      <c r="K368">
        <v>11</v>
      </c>
      <c r="L368" t="s">
        <v>1826</v>
      </c>
      <c r="M368" t="s">
        <v>1429</v>
      </c>
      <c r="N368" t="s">
        <v>827</v>
      </c>
      <c r="P368" t="s">
        <v>1430</v>
      </c>
      <c r="W368" t="s">
        <v>253</v>
      </c>
      <c r="X368" t="s">
        <v>7439</v>
      </c>
      <c r="Y368" t="s">
        <v>7036</v>
      </c>
      <c r="Z368" t="s">
        <v>7440</v>
      </c>
      <c r="AB368" t="s">
        <v>666</v>
      </c>
      <c r="AC368" t="s">
        <v>667</v>
      </c>
      <c r="AJ368">
        <v>4</v>
      </c>
      <c r="AK368" t="s">
        <v>327</v>
      </c>
      <c r="AP368">
        <v>7</v>
      </c>
      <c r="BJ368" t="s">
        <v>274</v>
      </c>
      <c r="BQ368">
        <f t="shared" si="15"/>
        <v>2</v>
      </c>
      <c r="BR368">
        <f t="shared" si="16"/>
        <v>0</v>
      </c>
      <c r="BT368" t="s">
        <v>6958</v>
      </c>
      <c r="BV368">
        <v>30</v>
      </c>
      <c r="BX368">
        <v>1</v>
      </c>
      <c r="BY368" t="s">
        <v>7780</v>
      </c>
      <c r="CA368">
        <v>1</v>
      </c>
      <c r="CC368" t="s">
        <v>492</v>
      </c>
      <c r="CD368" s="3">
        <v>0.34097222222222223</v>
      </c>
      <c r="CE368" t="s">
        <v>257</v>
      </c>
      <c r="CF368" t="s">
        <v>7781</v>
      </c>
      <c r="CG368">
        <v>10</v>
      </c>
      <c r="CI368" t="s">
        <v>1144</v>
      </c>
      <c r="CJ368">
        <v>1</v>
      </c>
      <c r="CK368" t="s">
        <v>7782</v>
      </c>
      <c r="CL368" s="4">
        <v>38414</v>
      </c>
      <c r="CM368" t="s">
        <v>7783</v>
      </c>
      <c r="CN368" t="s">
        <v>7784</v>
      </c>
      <c r="CO368">
        <v>30</v>
      </c>
      <c r="CP368" t="s">
        <v>7066</v>
      </c>
      <c r="CQ368" t="s">
        <v>269</v>
      </c>
      <c r="CR368" t="s">
        <v>6958</v>
      </c>
      <c r="CU368" t="s">
        <v>7349</v>
      </c>
      <c r="CW368">
        <v>0</v>
      </c>
      <c r="CY368">
        <v>4</v>
      </c>
      <c r="CZ368" t="s">
        <v>553</v>
      </c>
      <c r="DA368">
        <v>0</v>
      </c>
      <c r="DB368">
        <v>12</v>
      </c>
      <c r="DC368" t="s">
        <v>1609</v>
      </c>
      <c r="DD368">
        <v>-25</v>
      </c>
      <c r="DF368" t="s">
        <v>7377</v>
      </c>
      <c r="DK368">
        <v>20</v>
      </c>
      <c r="DL368" s="4">
        <v>44484</v>
      </c>
      <c r="DM368">
        <v>20369</v>
      </c>
      <c r="DN368">
        <v>2021</v>
      </c>
      <c r="DO368">
        <v>0</v>
      </c>
      <c r="DQ368">
        <v>80401</v>
      </c>
      <c r="DR368">
        <v>131</v>
      </c>
      <c r="DU368" t="s">
        <v>274</v>
      </c>
      <c r="DV368" t="s">
        <v>257</v>
      </c>
      <c r="DX368">
        <v>13</v>
      </c>
      <c r="DY368" t="s">
        <v>275</v>
      </c>
      <c r="EA368" t="s">
        <v>7321</v>
      </c>
      <c r="EE368">
        <v>0</v>
      </c>
      <c r="EF368" t="s">
        <v>1223</v>
      </c>
      <c r="EG368" t="s">
        <v>383</v>
      </c>
      <c r="EH368">
        <v>0</v>
      </c>
      <c r="EI368" t="s">
        <v>1441</v>
      </c>
      <c r="EJ368" t="s">
        <v>340</v>
      </c>
      <c r="EK368" t="s">
        <v>486</v>
      </c>
      <c r="EL368" t="s">
        <v>1442</v>
      </c>
      <c r="EM368" t="s">
        <v>7785</v>
      </c>
      <c r="EN368" t="s">
        <v>1914</v>
      </c>
      <c r="EO368" t="s">
        <v>282</v>
      </c>
      <c r="EP368" t="s">
        <v>490</v>
      </c>
      <c r="EQ368">
        <v>0</v>
      </c>
      <c r="ER368" t="s">
        <v>491</v>
      </c>
      <c r="ET368" t="s">
        <v>7786</v>
      </c>
      <c r="EU368">
        <v>20</v>
      </c>
      <c r="EV368" t="s">
        <v>348</v>
      </c>
      <c r="EW368" t="s">
        <v>349</v>
      </c>
      <c r="EX368" t="s">
        <v>1251</v>
      </c>
      <c r="EY368" t="s">
        <v>898</v>
      </c>
      <c r="FB368" t="s">
        <v>499</v>
      </c>
      <c r="FC368" t="s">
        <v>7787</v>
      </c>
      <c r="FE368">
        <v>0</v>
      </c>
      <c r="FF368">
        <v>1</v>
      </c>
      <c r="FK368" t="s">
        <v>7788</v>
      </c>
      <c r="FL368">
        <v>0</v>
      </c>
      <c r="FN368">
        <v>1</v>
      </c>
      <c r="FO368" t="s">
        <v>7321</v>
      </c>
      <c r="FQ368">
        <v>0</v>
      </c>
      <c r="FS368" t="s">
        <v>395</v>
      </c>
      <c r="FV368" t="s">
        <v>496</v>
      </c>
      <c r="FY368">
        <v>0</v>
      </c>
      <c r="GA368">
        <v>13.3</v>
      </c>
      <c r="GB368">
        <v>-17</v>
      </c>
      <c r="GC368">
        <v>0</v>
      </c>
      <c r="GE368" t="s">
        <v>355</v>
      </c>
      <c r="GF368">
        <v>0</v>
      </c>
      <c r="GH368">
        <v>2.5</v>
      </c>
      <c r="GI368">
        <v>3.5</v>
      </c>
      <c r="GJ368">
        <v>0</v>
      </c>
      <c r="GK368">
        <v>0</v>
      </c>
      <c r="GL368" t="s">
        <v>7789</v>
      </c>
      <c r="GM368" t="s">
        <v>7790</v>
      </c>
      <c r="GN368">
        <v>0</v>
      </c>
      <c r="GO368">
        <v>0</v>
      </c>
      <c r="GP368" t="s">
        <v>357</v>
      </c>
      <c r="GQ368" t="s">
        <v>779</v>
      </c>
      <c r="GR368">
        <v>17</v>
      </c>
      <c r="HA368" t="s">
        <v>7791</v>
      </c>
      <c r="HC368" t="s">
        <v>313</v>
      </c>
      <c r="HD368" t="s">
        <v>294</v>
      </c>
      <c r="HE368" t="s">
        <v>7792</v>
      </c>
      <c r="HF368">
        <v>0</v>
      </c>
      <c r="HG368">
        <v>11</v>
      </c>
      <c r="HH368">
        <v>13</v>
      </c>
      <c r="HI368" t="s">
        <v>275</v>
      </c>
      <c r="HL368" t="s">
        <v>4564</v>
      </c>
      <c r="HM368" t="s">
        <v>7377</v>
      </c>
      <c r="HO368" t="s">
        <v>7793</v>
      </c>
      <c r="HP368" t="s">
        <v>7794</v>
      </c>
      <c r="HQ368" t="s">
        <v>7795</v>
      </c>
      <c r="HR368" t="s">
        <v>7796</v>
      </c>
      <c r="HT368" t="s">
        <v>7797</v>
      </c>
      <c r="HW368">
        <v>45</v>
      </c>
      <c r="HX368">
        <v>4136167</v>
      </c>
      <c r="HY368" t="s">
        <v>7798</v>
      </c>
      <c r="HZ368">
        <v>4136151</v>
      </c>
      <c r="IC368">
        <v>1</v>
      </c>
      <c r="ID368">
        <v>1</v>
      </c>
      <c r="IM368">
        <v>124</v>
      </c>
      <c r="IQ368" t="s">
        <v>7377</v>
      </c>
      <c r="IR368" t="s">
        <v>7052</v>
      </c>
      <c r="IU368">
        <v>7</v>
      </c>
      <c r="IV368">
        <f>IF(AND(Table1[[#This Row],[R/P]]="P",Table1[[#This Row],[PaRes]]&lt;&gt;"SCRBL",Table1[[#This Row],[PaRes]]&lt;&gt;"RUN",Table1[[#This Row],[Penalty]]&lt;&gt;1),1,0)</f>
        <v>1</v>
      </c>
      <c r="IW368">
        <f>IF(AND(Table1[[#This Row],[Pass Play]]=1,Table1[[#This Row],[PaRes]]&lt;&gt;"SAC"),1,0)</f>
        <v>1</v>
      </c>
      <c r="IX368">
        <f>IF(Table1[[#This Row],[PaRes]]="COM",1,0)</f>
        <v>1</v>
      </c>
      <c r="IY368">
        <f>IF(Table1[[#This Row],[Pass Play]]=1,Table1[[#This Row],[Gn]],0)</f>
        <v>20</v>
      </c>
      <c r="IZ368">
        <f>IF(AND(Table1[[#This Row],[Pass Play]]=1,Table1[[#This Row],[EFF]]="Y"),1,0)</f>
        <v>1</v>
      </c>
      <c r="JA368">
        <f>IF(AND(Table1[[#This Row],[Pass Play]]=1,Table1[[#This Row],[EFF]]="Y"),Table1[[#This Row],[Gn]],0)</f>
        <v>20</v>
      </c>
      <c r="JB368">
        <f>IF(AND(Table1[[#This Row],[Pass Play]]=1,Table1[[#This Row],[Gn]]&gt;=15),1,0)</f>
        <v>1</v>
      </c>
      <c r="JC368">
        <f>IF(AND(Table1[[#This Row],[Pass Play]]=1,Table1[[#This Row],[Big Play Passes]]=1),Table1[[#This Row],[Gn]],0)</f>
        <v>20</v>
      </c>
      <c r="JD368">
        <f>IF(AND(OR(Table1[[#This Row],[R/P]]="R",Table1[[#This Row],[PaRes]]="SCRBL",Table1[[#This Row],[PaRes]]="RUN"),Table1[[#This Row],[Penalty]]&lt;&gt;1),1,0)</f>
        <v>0</v>
      </c>
      <c r="JE368">
        <f>IF(Table1[[#This Row],[Rush Attempts]]=1,Table1[[#This Row],[Gn]],0)</f>
        <v>0</v>
      </c>
      <c r="JF368">
        <f>IF(AND(Table1[[#This Row],[Rush Attempts]]=1,Table1[[#This Row],[EFF]]="Y"),1,0)</f>
        <v>0</v>
      </c>
      <c r="JG368">
        <f>IF(AND(Table1[[#This Row],[Rush Attempts]]=1,Table1[[#This Row],[EFF]]="Y"),Table1[[#This Row],[Gn]],0)</f>
        <v>0</v>
      </c>
      <c r="JH368">
        <f>IF(AND(Table1[[#This Row],[Rush Attempts]]=1,Table1[[#This Row],[Gn]]&gt;=10),1,0)</f>
        <v>0</v>
      </c>
      <c r="JI368">
        <f>IF(AND(Table1[[#This Row],[Rush Attempts]]=1,Table1[[#This Row],[Big Play Run]]=1),Table1[[#This Row],[Gn]],0)</f>
        <v>0</v>
      </c>
      <c r="JJ368">
        <f>IF(Table1[[#This Row],[PaRes]]="SAC",1,0)</f>
        <v>0</v>
      </c>
      <c r="JK368">
        <f>IF(Table1[[#This Row],[Sacks]]=1,Table1[[#This Row],[Gn]],0)</f>
        <v>0</v>
      </c>
      <c r="JL368">
        <f>IF(Table1[[#This Row],[PaRes]]="INT",1,0)</f>
        <v>0</v>
      </c>
      <c r="JM368">
        <f>IF(Table1[[#This Row],[pff_PENALTY]]&lt;&gt;"",1,0)</f>
        <v>0</v>
      </c>
      <c r="JN368">
        <f>Table1[[#This Row],[pff_PENYARDS]]</f>
        <v>0</v>
      </c>
      <c r="JO368">
        <f>IF(Table1[[#This Row],[S/End]]="TD",1,0)</f>
        <v>0</v>
      </c>
      <c r="JP368">
        <f>IF(OR(Table1[[#This Row],[S/End]]="FGGD"),1,0)</f>
        <v>0</v>
      </c>
      <c r="JQ368">
        <f>IF(OR(Table1[[#This Row],[S/End]]="FUM",Table1[[#This Row],[S/End]]="INT"),1,0)</f>
        <v>0</v>
      </c>
      <c r="JR368">
        <f>IF(AND(Table1[[#This Row],[Touchdown]]=1,Table1[[#This Row],[Pass Play]]=1),1,0)</f>
        <v>0</v>
      </c>
      <c r="JS368">
        <f t="shared" si="17"/>
        <v>0</v>
      </c>
      <c r="JT368">
        <f>IF(AND(OR(Table1[[#This Row],[Pass Play]]=1,Table1[[#This Row],[Rush Attempts]]=1),Table1[[#This Row],[Dn]]=3),1,0)</f>
        <v>1</v>
      </c>
      <c r="JU368">
        <f>IF(AND(Table1[[#This Row],[3rd down attempt]]=1,Table1[[#This Row],[EFF]]="Y"),1,0)</f>
        <v>1</v>
      </c>
      <c r="JV368">
        <f>IF(AND(Table1[[#This Row],[3rd down attempt]]=1,Table1[[#This Row],[Dist]]&gt;=7),1,0)</f>
        <v>1</v>
      </c>
      <c r="JW368">
        <f>IF(AND(OR(Table1[[#This Row],[Pass Play]]=1,Table1[[#This Row],[Rush Attempts]]=1),Table1[[#This Row],[Dn]]=4),1,0)</f>
        <v>0</v>
      </c>
      <c r="JX368">
        <f>IF(AND(Table1[[#This Row],[4th down attempt]]=1,Table1[[#This Row],[EFF]]="Y"),1,0)</f>
        <v>0</v>
      </c>
      <c r="JY368">
        <f>IF(AND(OR(Table1[[#This Row],[Pass Play]]=1,Table1[[#This Row],[Rush Attempts]]=1),Table1[[#This Row],[FPos]]&gt;=0,Table1[[#This Row],[FPos]]&lt;=20),1,0)</f>
        <v>0</v>
      </c>
      <c r="JZ368">
        <f>IF(AND(OR(Table1[[#This Row],[Pass Play]]=1,Table1[[#This Row],[Rush Attempts]]=1),Table1[[#This Row],[Dist]]&lt;=Table1[[#This Row],[Gn]]),1,0)</f>
        <v>1</v>
      </c>
      <c r="KA368">
        <f>IF(Table1[[#This Row],[S/End]]&lt;&gt;"",1,0)</f>
        <v>0</v>
      </c>
      <c r="KB368">
        <f>IF(Table1[[#This Row],[S/End]]="TD",1,0)</f>
        <v>0</v>
      </c>
      <c r="KC368">
        <f>IF(Table1[[#This Row],[S/End]]="FGGD",1,0)</f>
        <v>0</v>
      </c>
      <c r="KD368">
        <f>IF(AND(OR(Table1[[#This Row],[Pass Play]]=1,Table1[[#This Row],[Rush Attempts]]=1),Table1[[#This Row],[Gn]]&lt;0),1,0)</f>
        <v>0</v>
      </c>
      <c r="KE368" s="375">
        <f>IF(AND(Table1[[#This Row],[pff_DRVENDPSN]]=3,Table1[[#This Row],[pff_DRVENDEVENT]]="PUNT"),1,0)</f>
        <v>0</v>
      </c>
    </row>
    <row r="369" spans="1:291" hidden="1">
      <c r="A369">
        <v>46</v>
      </c>
      <c r="B369">
        <v>2106</v>
      </c>
      <c r="C369" t="s">
        <v>14480</v>
      </c>
      <c r="D369">
        <v>4</v>
      </c>
      <c r="E369">
        <v>1</v>
      </c>
      <c r="F369">
        <v>10</v>
      </c>
      <c r="G369">
        <v>11</v>
      </c>
      <c r="H369">
        <v>45</v>
      </c>
      <c r="J369" t="s">
        <v>254</v>
      </c>
      <c r="K369">
        <v>11</v>
      </c>
      <c r="L369" t="s">
        <v>1826</v>
      </c>
      <c r="M369" t="s">
        <v>2333</v>
      </c>
      <c r="N369" t="s">
        <v>1037</v>
      </c>
      <c r="P369" t="s">
        <v>274</v>
      </c>
      <c r="W369" t="s">
        <v>253</v>
      </c>
      <c r="X369" t="s">
        <v>663</v>
      </c>
      <c r="Y369" t="s">
        <v>664</v>
      </c>
      <c r="Z369" t="s">
        <v>665</v>
      </c>
      <c r="AB369" t="s">
        <v>666</v>
      </c>
      <c r="AC369" t="s">
        <v>667</v>
      </c>
      <c r="AJ369">
        <v>12</v>
      </c>
      <c r="AK369" t="s">
        <v>327</v>
      </c>
      <c r="AP369">
        <v>7</v>
      </c>
      <c r="BJ369" t="s">
        <v>274</v>
      </c>
      <c r="BQ369">
        <f t="shared" si="15"/>
        <v>2</v>
      </c>
      <c r="BR369">
        <f t="shared" si="16"/>
        <v>0</v>
      </c>
      <c r="BT369" t="s">
        <v>6958</v>
      </c>
      <c r="BV369">
        <v>30</v>
      </c>
      <c r="BX369">
        <v>0</v>
      </c>
      <c r="BY369" t="s">
        <v>7800</v>
      </c>
      <c r="CA369">
        <v>1</v>
      </c>
      <c r="CD369" s="3">
        <v>0.32847222222222222</v>
      </c>
      <c r="CE369" t="s">
        <v>257</v>
      </c>
      <c r="CF369" t="s">
        <v>7801</v>
      </c>
      <c r="CG369">
        <v>9</v>
      </c>
      <c r="CI369" t="s">
        <v>331</v>
      </c>
      <c r="CJ369">
        <v>0</v>
      </c>
      <c r="CK369" t="s">
        <v>7802</v>
      </c>
      <c r="CL369" s="4">
        <v>38414</v>
      </c>
      <c r="CM369" t="s">
        <v>7803</v>
      </c>
      <c r="CN369" t="s">
        <v>7804</v>
      </c>
      <c r="CO369">
        <v>30</v>
      </c>
      <c r="CQ369" t="s">
        <v>269</v>
      </c>
      <c r="CR369" t="s">
        <v>6958</v>
      </c>
      <c r="CU369" t="s">
        <v>7211</v>
      </c>
      <c r="CW369">
        <v>0</v>
      </c>
      <c r="CY369">
        <v>5</v>
      </c>
      <c r="CZ369" t="s">
        <v>553</v>
      </c>
      <c r="DA369">
        <v>0</v>
      </c>
      <c r="DB369">
        <v>12</v>
      </c>
      <c r="DC369" t="s">
        <v>1609</v>
      </c>
      <c r="DD369">
        <v>-25</v>
      </c>
      <c r="DF369" t="s">
        <v>7099</v>
      </c>
      <c r="DK369">
        <v>11</v>
      </c>
      <c r="DL369" s="4">
        <v>44484</v>
      </c>
      <c r="DM369">
        <v>20369</v>
      </c>
      <c r="DN369">
        <v>2021</v>
      </c>
      <c r="DO369">
        <v>0</v>
      </c>
      <c r="DQ369">
        <v>80401</v>
      </c>
      <c r="DR369">
        <v>132</v>
      </c>
      <c r="DU369" t="s">
        <v>274</v>
      </c>
      <c r="DV369" t="s">
        <v>257</v>
      </c>
      <c r="DX369">
        <v>13</v>
      </c>
      <c r="DY369" t="s">
        <v>275</v>
      </c>
      <c r="EE369">
        <v>0</v>
      </c>
      <c r="EF369" t="s">
        <v>2340</v>
      </c>
      <c r="EG369" t="s">
        <v>422</v>
      </c>
      <c r="EH369">
        <v>0</v>
      </c>
      <c r="EI369" t="s">
        <v>2341</v>
      </c>
      <c r="EJ369" t="s">
        <v>340</v>
      </c>
      <c r="EK369" t="s">
        <v>486</v>
      </c>
      <c r="EL369" t="s">
        <v>7805</v>
      </c>
      <c r="EM369" t="s">
        <v>6943</v>
      </c>
      <c r="EO369" t="s">
        <v>282</v>
      </c>
      <c r="EP369" t="s">
        <v>649</v>
      </c>
      <c r="EQ369">
        <v>0</v>
      </c>
      <c r="ER369" t="s">
        <v>491</v>
      </c>
      <c r="ET369" t="s">
        <v>7806</v>
      </c>
      <c r="EU369">
        <v>12</v>
      </c>
      <c r="EV369" t="s">
        <v>257</v>
      </c>
      <c r="EW369" t="s">
        <v>349</v>
      </c>
      <c r="EX369" t="s">
        <v>771</v>
      </c>
      <c r="EY369" t="s">
        <v>1005</v>
      </c>
      <c r="FB369" t="s">
        <v>499</v>
      </c>
      <c r="FC369" t="s">
        <v>7807</v>
      </c>
      <c r="FE369">
        <v>0</v>
      </c>
      <c r="FF369">
        <v>24</v>
      </c>
      <c r="FL369">
        <v>0</v>
      </c>
      <c r="FN369">
        <v>0</v>
      </c>
      <c r="FQ369">
        <v>0</v>
      </c>
      <c r="FS369" t="s">
        <v>395</v>
      </c>
      <c r="FV369" t="s">
        <v>496</v>
      </c>
      <c r="FY369">
        <v>0</v>
      </c>
      <c r="GA369">
        <v>13.3</v>
      </c>
      <c r="GB369">
        <v>-17</v>
      </c>
      <c r="GC369">
        <v>0</v>
      </c>
      <c r="GE369" t="s">
        <v>355</v>
      </c>
      <c r="GF369">
        <v>1</v>
      </c>
      <c r="GI369">
        <v>2.8</v>
      </c>
      <c r="GJ369">
        <v>0</v>
      </c>
      <c r="GK369">
        <v>0</v>
      </c>
      <c r="GM369" t="s">
        <v>7808</v>
      </c>
      <c r="GN369">
        <v>-1</v>
      </c>
      <c r="GO369">
        <v>0</v>
      </c>
      <c r="GP369" t="s">
        <v>499</v>
      </c>
      <c r="GR369">
        <v>48</v>
      </c>
      <c r="HA369" t="s">
        <v>7809</v>
      </c>
      <c r="HC369" t="s">
        <v>313</v>
      </c>
      <c r="HD369" t="s">
        <v>294</v>
      </c>
      <c r="HE369" t="s">
        <v>7099</v>
      </c>
      <c r="HF369">
        <v>0</v>
      </c>
      <c r="HG369">
        <v>11</v>
      </c>
      <c r="HH369">
        <v>13</v>
      </c>
      <c r="HI369" t="s">
        <v>275</v>
      </c>
      <c r="HL369">
        <v>4</v>
      </c>
      <c r="HM369" t="s">
        <v>7099</v>
      </c>
      <c r="HO369" t="s">
        <v>7810</v>
      </c>
      <c r="HP369" t="s">
        <v>7811</v>
      </c>
      <c r="HQ369" t="s">
        <v>2370</v>
      </c>
      <c r="HR369" t="s">
        <v>7812</v>
      </c>
      <c r="HT369" t="s">
        <v>7813</v>
      </c>
      <c r="HW369">
        <v>34</v>
      </c>
      <c r="HX369">
        <v>4136202</v>
      </c>
      <c r="HY369" t="s">
        <v>6953</v>
      </c>
      <c r="HZ369">
        <v>4136167</v>
      </c>
      <c r="IC369">
        <v>0.5</v>
      </c>
      <c r="ID369">
        <v>1</v>
      </c>
      <c r="IM369">
        <v>125</v>
      </c>
      <c r="IQ369" t="s">
        <v>7099</v>
      </c>
      <c r="IU369">
        <v>7</v>
      </c>
      <c r="IV369">
        <f>IF(AND(Table1[[#This Row],[R/P]]="P",Table1[[#This Row],[PaRes]]&lt;&gt;"SCRBL",Table1[[#This Row],[PaRes]]&lt;&gt;"RUN",Table1[[#This Row],[Penalty]]&lt;&gt;1),1,0)</f>
        <v>1</v>
      </c>
      <c r="IW369">
        <f>IF(AND(Table1[[#This Row],[Pass Play]]=1,Table1[[#This Row],[PaRes]]&lt;&gt;"SAC"),1,0)</f>
        <v>1</v>
      </c>
      <c r="IX369">
        <f>IF(Table1[[#This Row],[PaRes]]="COM",1,0)</f>
        <v>1</v>
      </c>
      <c r="IY369">
        <f>IF(Table1[[#This Row],[Pass Play]]=1,Table1[[#This Row],[Gn]],0)</f>
        <v>11</v>
      </c>
      <c r="IZ369">
        <f>IF(AND(Table1[[#This Row],[Pass Play]]=1,Table1[[#This Row],[EFF]]="Y"),1,0)</f>
        <v>1</v>
      </c>
      <c r="JA369">
        <f>IF(AND(Table1[[#This Row],[Pass Play]]=1,Table1[[#This Row],[EFF]]="Y"),Table1[[#This Row],[Gn]],0)</f>
        <v>11</v>
      </c>
      <c r="JB369">
        <f>IF(AND(Table1[[#This Row],[Pass Play]]=1,Table1[[#This Row],[Gn]]&gt;=15),1,0)</f>
        <v>0</v>
      </c>
      <c r="JC369">
        <f>IF(AND(Table1[[#This Row],[Pass Play]]=1,Table1[[#This Row],[Big Play Passes]]=1),Table1[[#This Row],[Gn]],0)</f>
        <v>0</v>
      </c>
      <c r="JD369">
        <f>IF(AND(OR(Table1[[#This Row],[R/P]]="R",Table1[[#This Row],[PaRes]]="SCRBL",Table1[[#This Row],[PaRes]]="RUN"),Table1[[#This Row],[Penalty]]&lt;&gt;1),1,0)</f>
        <v>0</v>
      </c>
      <c r="JE369">
        <f>IF(Table1[[#This Row],[Rush Attempts]]=1,Table1[[#This Row],[Gn]],0)</f>
        <v>0</v>
      </c>
      <c r="JF369">
        <f>IF(AND(Table1[[#This Row],[Rush Attempts]]=1,Table1[[#This Row],[EFF]]="Y"),1,0)</f>
        <v>0</v>
      </c>
      <c r="JG369">
        <f>IF(AND(Table1[[#This Row],[Rush Attempts]]=1,Table1[[#This Row],[EFF]]="Y"),Table1[[#This Row],[Gn]],0)</f>
        <v>0</v>
      </c>
      <c r="JH369">
        <f>IF(AND(Table1[[#This Row],[Rush Attempts]]=1,Table1[[#This Row],[Gn]]&gt;=10),1,0)</f>
        <v>0</v>
      </c>
      <c r="JI369">
        <f>IF(AND(Table1[[#This Row],[Rush Attempts]]=1,Table1[[#This Row],[Big Play Run]]=1),Table1[[#This Row],[Gn]],0)</f>
        <v>0</v>
      </c>
      <c r="JJ369">
        <f>IF(Table1[[#This Row],[PaRes]]="SAC",1,0)</f>
        <v>0</v>
      </c>
      <c r="JK369">
        <f>IF(Table1[[#This Row],[Sacks]]=1,Table1[[#This Row],[Gn]],0)</f>
        <v>0</v>
      </c>
      <c r="JL369">
        <f>IF(Table1[[#This Row],[PaRes]]="INT",1,0)</f>
        <v>0</v>
      </c>
      <c r="JM369">
        <f>IF(Table1[[#This Row],[pff_PENALTY]]&lt;&gt;"",1,0)</f>
        <v>0</v>
      </c>
      <c r="JN369">
        <f>Table1[[#This Row],[pff_PENYARDS]]</f>
        <v>0</v>
      </c>
      <c r="JO369">
        <f>IF(Table1[[#This Row],[S/End]]="TD",1,0)</f>
        <v>0</v>
      </c>
      <c r="JP369">
        <f>IF(OR(Table1[[#This Row],[S/End]]="FGGD"),1,0)</f>
        <v>0</v>
      </c>
      <c r="JQ369">
        <f>IF(OR(Table1[[#This Row],[S/End]]="FUM",Table1[[#This Row],[S/End]]="INT"),1,0)</f>
        <v>0</v>
      </c>
      <c r="JR369">
        <f>IF(AND(Table1[[#This Row],[Touchdown]]=1,Table1[[#This Row],[Pass Play]]=1),1,0)</f>
        <v>0</v>
      </c>
      <c r="JS369">
        <f t="shared" si="17"/>
        <v>0</v>
      </c>
      <c r="JT369">
        <f>IF(AND(OR(Table1[[#This Row],[Pass Play]]=1,Table1[[#This Row],[Rush Attempts]]=1),Table1[[#This Row],[Dn]]=3),1,0)</f>
        <v>0</v>
      </c>
      <c r="JU369">
        <f>IF(AND(Table1[[#This Row],[3rd down attempt]]=1,Table1[[#This Row],[EFF]]="Y"),1,0)</f>
        <v>0</v>
      </c>
      <c r="JV369">
        <f>IF(AND(Table1[[#This Row],[3rd down attempt]]=1,Table1[[#This Row],[Dist]]&gt;=7),1,0)</f>
        <v>0</v>
      </c>
      <c r="JW369">
        <f>IF(AND(OR(Table1[[#This Row],[Pass Play]]=1,Table1[[#This Row],[Rush Attempts]]=1),Table1[[#This Row],[Dn]]=4),1,0)</f>
        <v>0</v>
      </c>
      <c r="JX369">
        <f>IF(AND(Table1[[#This Row],[4th down attempt]]=1,Table1[[#This Row],[EFF]]="Y"),1,0)</f>
        <v>0</v>
      </c>
      <c r="JY369">
        <f>IF(AND(OR(Table1[[#This Row],[Pass Play]]=1,Table1[[#This Row],[Rush Attempts]]=1),Table1[[#This Row],[FPos]]&gt;=0,Table1[[#This Row],[FPos]]&lt;=20),1,0)</f>
        <v>0</v>
      </c>
      <c r="JZ369">
        <f>IF(AND(OR(Table1[[#This Row],[Pass Play]]=1,Table1[[#This Row],[Rush Attempts]]=1),Table1[[#This Row],[Dist]]&lt;=Table1[[#This Row],[Gn]]),1,0)</f>
        <v>1</v>
      </c>
      <c r="KA369">
        <f>IF(Table1[[#This Row],[S/End]]&lt;&gt;"",1,0)</f>
        <v>0</v>
      </c>
      <c r="KB369">
        <f>IF(Table1[[#This Row],[S/End]]="TD",1,0)</f>
        <v>0</v>
      </c>
      <c r="KC369">
        <f>IF(Table1[[#This Row],[S/End]]="FGGD",1,0)</f>
        <v>0</v>
      </c>
      <c r="KD369">
        <f>IF(AND(OR(Table1[[#This Row],[Pass Play]]=1,Table1[[#This Row],[Rush Attempts]]=1),Table1[[#This Row],[Gn]]&lt;0),1,0)</f>
        <v>0</v>
      </c>
      <c r="KE369" s="375">
        <f>IF(AND(Table1[[#This Row],[pff_DRVENDPSN]]=3,Table1[[#This Row],[pff_DRVENDEVENT]]="PUNT"),1,0)</f>
        <v>0</v>
      </c>
    </row>
    <row r="370" spans="1:291" hidden="1">
      <c r="A370">
        <v>47</v>
      </c>
      <c r="B370">
        <v>2106</v>
      </c>
      <c r="C370" t="s">
        <v>14480</v>
      </c>
      <c r="D370">
        <v>4</v>
      </c>
      <c r="E370">
        <v>1</v>
      </c>
      <c r="F370">
        <v>10</v>
      </c>
      <c r="G370">
        <v>4</v>
      </c>
      <c r="H370">
        <v>34</v>
      </c>
      <c r="J370" t="s">
        <v>254</v>
      </c>
      <c r="K370">
        <v>11</v>
      </c>
      <c r="L370" t="s">
        <v>1826</v>
      </c>
      <c r="M370" t="s">
        <v>7815</v>
      </c>
      <c r="N370" t="s">
        <v>1037</v>
      </c>
      <c r="P370" t="s">
        <v>257</v>
      </c>
      <c r="Q370" t="s">
        <v>509</v>
      </c>
      <c r="W370" t="s">
        <v>257</v>
      </c>
      <c r="X370" t="s">
        <v>7816</v>
      </c>
      <c r="AE370" t="s">
        <v>2655</v>
      </c>
      <c r="AF370" t="s">
        <v>2656</v>
      </c>
      <c r="AG370" t="s">
        <v>7816</v>
      </c>
      <c r="AH370" t="s">
        <v>257</v>
      </c>
      <c r="AJ370">
        <v>22</v>
      </c>
      <c r="AP370">
        <v>7</v>
      </c>
      <c r="BJ370" t="s">
        <v>257</v>
      </c>
      <c r="BQ370">
        <f t="shared" si="15"/>
        <v>0</v>
      </c>
      <c r="BR370">
        <f t="shared" si="16"/>
        <v>1</v>
      </c>
      <c r="BT370" t="s">
        <v>6958</v>
      </c>
      <c r="BV370">
        <v>30</v>
      </c>
      <c r="BX370">
        <v>0</v>
      </c>
      <c r="BY370" t="s">
        <v>7817</v>
      </c>
      <c r="CD370" s="3">
        <v>0.30555555555555552</v>
      </c>
      <c r="CF370" t="s">
        <v>7818</v>
      </c>
      <c r="CJ370">
        <v>0</v>
      </c>
      <c r="CK370" t="s">
        <v>7819</v>
      </c>
      <c r="CL370" s="4">
        <v>38414</v>
      </c>
      <c r="CM370" t="s">
        <v>7820</v>
      </c>
      <c r="CN370" t="s">
        <v>7821</v>
      </c>
      <c r="CO370">
        <v>30</v>
      </c>
      <c r="CP370" t="s">
        <v>7822</v>
      </c>
      <c r="CQ370" t="s">
        <v>418</v>
      </c>
      <c r="CR370" t="s">
        <v>6958</v>
      </c>
      <c r="CU370" t="s">
        <v>7733</v>
      </c>
      <c r="CW370">
        <v>0</v>
      </c>
      <c r="CY370">
        <v>6</v>
      </c>
      <c r="CZ370" t="s">
        <v>553</v>
      </c>
      <c r="DA370">
        <v>0</v>
      </c>
      <c r="DB370">
        <v>12</v>
      </c>
      <c r="DC370" t="s">
        <v>1609</v>
      </c>
      <c r="DD370">
        <v>-25</v>
      </c>
      <c r="DF370" t="s">
        <v>7321</v>
      </c>
      <c r="DK370">
        <v>4</v>
      </c>
      <c r="DL370" s="4">
        <v>44484</v>
      </c>
      <c r="DM370">
        <v>20369</v>
      </c>
      <c r="DN370">
        <v>2021</v>
      </c>
      <c r="DO370">
        <v>0</v>
      </c>
      <c r="DQ370">
        <v>80401</v>
      </c>
      <c r="DR370">
        <v>133</v>
      </c>
      <c r="DU370" t="s">
        <v>257</v>
      </c>
      <c r="DV370" t="s">
        <v>274</v>
      </c>
      <c r="DX370">
        <v>13</v>
      </c>
      <c r="DY370" t="s">
        <v>275</v>
      </c>
      <c r="EE370">
        <v>0</v>
      </c>
      <c r="EF370" t="s">
        <v>7823</v>
      </c>
      <c r="EG370" t="s">
        <v>422</v>
      </c>
      <c r="EH370">
        <v>0</v>
      </c>
      <c r="EI370" t="s">
        <v>1979</v>
      </c>
      <c r="EJ370" t="s">
        <v>340</v>
      </c>
      <c r="EK370" t="s">
        <v>341</v>
      </c>
      <c r="EL370" t="s">
        <v>7824</v>
      </c>
      <c r="EM370" t="s">
        <v>7825</v>
      </c>
      <c r="EN370" t="s">
        <v>391</v>
      </c>
      <c r="EO370" t="s">
        <v>418</v>
      </c>
      <c r="EP370" t="s">
        <v>345</v>
      </c>
      <c r="EQ370">
        <v>1</v>
      </c>
      <c r="ET370" t="s">
        <v>7826</v>
      </c>
      <c r="FE370">
        <v>0</v>
      </c>
      <c r="FF370">
        <v>7</v>
      </c>
      <c r="FG370" t="s">
        <v>590</v>
      </c>
      <c r="FI370" t="s">
        <v>590</v>
      </c>
      <c r="FJ370" t="s">
        <v>7827</v>
      </c>
      <c r="FL370">
        <v>0</v>
      </c>
      <c r="FN370">
        <v>0</v>
      </c>
      <c r="FQ370">
        <v>0</v>
      </c>
      <c r="FS370" t="s">
        <v>395</v>
      </c>
      <c r="FT370" t="s">
        <v>1029</v>
      </c>
      <c r="FU370" t="s">
        <v>257</v>
      </c>
      <c r="FV370" t="s">
        <v>496</v>
      </c>
      <c r="FW370" t="s">
        <v>290</v>
      </c>
      <c r="FX370" t="s">
        <v>432</v>
      </c>
      <c r="FY370">
        <v>0</v>
      </c>
      <c r="GA370">
        <v>13.3</v>
      </c>
      <c r="GB370">
        <v>-17</v>
      </c>
      <c r="GC370">
        <v>0</v>
      </c>
      <c r="GE370" t="s">
        <v>355</v>
      </c>
      <c r="GF370">
        <v>0</v>
      </c>
      <c r="GJ370">
        <v>0</v>
      </c>
      <c r="GK370">
        <v>0</v>
      </c>
      <c r="GM370" t="s">
        <v>7828</v>
      </c>
      <c r="GO370">
        <v>3</v>
      </c>
      <c r="HA370" t="s">
        <v>7829</v>
      </c>
      <c r="HB370" t="s">
        <v>7321</v>
      </c>
      <c r="HC370" t="s">
        <v>313</v>
      </c>
      <c r="HD370" t="s">
        <v>294</v>
      </c>
      <c r="HE370" t="s">
        <v>7830</v>
      </c>
      <c r="HF370">
        <v>0</v>
      </c>
      <c r="HG370">
        <v>11</v>
      </c>
      <c r="HH370">
        <v>13</v>
      </c>
      <c r="HI370" t="s">
        <v>275</v>
      </c>
      <c r="HL370">
        <v>4</v>
      </c>
      <c r="HW370">
        <v>30</v>
      </c>
      <c r="HX370">
        <v>4136223</v>
      </c>
      <c r="HY370" t="s">
        <v>7831</v>
      </c>
      <c r="HZ370">
        <v>4136202</v>
      </c>
      <c r="IC370">
        <v>0</v>
      </c>
      <c r="ID370">
        <v>0</v>
      </c>
      <c r="IM370">
        <v>126</v>
      </c>
      <c r="IO370" t="s">
        <v>7066</v>
      </c>
      <c r="IQ370" t="s">
        <v>7066</v>
      </c>
      <c r="IU370">
        <v>7</v>
      </c>
      <c r="IV370">
        <f>IF(AND(Table1[[#This Row],[R/P]]="P",Table1[[#This Row],[PaRes]]&lt;&gt;"SCRBL",Table1[[#This Row],[PaRes]]&lt;&gt;"RUN",Table1[[#This Row],[Penalty]]&lt;&gt;1),1,0)</f>
        <v>0</v>
      </c>
      <c r="IW370">
        <f>IF(AND(Table1[[#This Row],[Pass Play]]=1,Table1[[#This Row],[PaRes]]&lt;&gt;"SAC"),1,0)</f>
        <v>0</v>
      </c>
      <c r="IX370">
        <f>IF(Table1[[#This Row],[PaRes]]="COM",1,0)</f>
        <v>0</v>
      </c>
      <c r="IY370">
        <f>IF(Table1[[#This Row],[Pass Play]]=1,Table1[[#This Row],[Gn]],0)</f>
        <v>0</v>
      </c>
      <c r="IZ370">
        <f>IF(AND(Table1[[#This Row],[Pass Play]]=1,Table1[[#This Row],[EFF]]="Y"),1,0)</f>
        <v>0</v>
      </c>
      <c r="JA370">
        <f>IF(AND(Table1[[#This Row],[Pass Play]]=1,Table1[[#This Row],[EFF]]="Y"),Table1[[#This Row],[Gn]],0)</f>
        <v>0</v>
      </c>
      <c r="JB370">
        <f>IF(AND(Table1[[#This Row],[Pass Play]]=1,Table1[[#This Row],[Gn]]&gt;=15),1,0)</f>
        <v>0</v>
      </c>
      <c r="JC370">
        <f>IF(AND(Table1[[#This Row],[Pass Play]]=1,Table1[[#This Row],[Big Play Passes]]=1),Table1[[#This Row],[Gn]],0)</f>
        <v>0</v>
      </c>
      <c r="JD370">
        <f>IF(AND(OR(Table1[[#This Row],[R/P]]="R",Table1[[#This Row],[PaRes]]="SCRBL",Table1[[#This Row],[PaRes]]="RUN"),Table1[[#This Row],[Penalty]]&lt;&gt;1),1,0)</f>
        <v>1</v>
      </c>
      <c r="JE370">
        <f>IF(Table1[[#This Row],[Rush Attempts]]=1,Table1[[#This Row],[Gn]],0)</f>
        <v>4</v>
      </c>
      <c r="JF370">
        <f>IF(AND(Table1[[#This Row],[Rush Attempts]]=1,Table1[[#This Row],[EFF]]="Y"),1,0)</f>
        <v>1</v>
      </c>
      <c r="JG370">
        <f>IF(AND(Table1[[#This Row],[Rush Attempts]]=1,Table1[[#This Row],[EFF]]="Y"),Table1[[#This Row],[Gn]],0)</f>
        <v>4</v>
      </c>
      <c r="JH370">
        <f>IF(AND(Table1[[#This Row],[Rush Attempts]]=1,Table1[[#This Row],[Gn]]&gt;=10),1,0)</f>
        <v>0</v>
      </c>
      <c r="JI370">
        <f>IF(AND(Table1[[#This Row],[Rush Attempts]]=1,Table1[[#This Row],[Big Play Run]]=1),Table1[[#This Row],[Gn]],0)</f>
        <v>0</v>
      </c>
      <c r="JJ370">
        <f>IF(Table1[[#This Row],[PaRes]]="SAC",1,0)</f>
        <v>0</v>
      </c>
      <c r="JK370">
        <f>IF(Table1[[#This Row],[Sacks]]=1,Table1[[#This Row],[Gn]],0)</f>
        <v>0</v>
      </c>
      <c r="JL370">
        <f>IF(Table1[[#This Row],[PaRes]]="INT",1,0)</f>
        <v>0</v>
      </c>
      <c r="JM370">
        <f>IF(Table1[[#This Row],[pff_PENALTY]]&lt;&gt;"",1,0)</f>
        <v>0</v>
      </c>
      <c r="JN370">
        <f>Table1[[#This Row],[pff_PENYARDS]]</f>
        <v>0</v>
      </c>
      <c r="JO370">
        <f>IF(Table1[[#This Row],[S/End]]="TD",1,0)</f>
        <v>0</v>
      </c>
      <c r="JP370">
        <f>IF(OR(Table1[[#This Row],[S/End]]="FGGD"),1,0)</f>
        <v>0</v>
      </c>
      <c r="JQ370">
        <f>IF(OR(Table1[[#This Row],[S/End]]="FUM",Table1[[#This Row],[S/End]]="INT"),1,0)</f>
        <v>0</v>
      </c>
      <c r="JR370">
        <f>IF(AND(Table1[[#This Row],[Touchdown]]=1,Table1[[#This Row],[Pass Play]]=1),1,0)</f>
        <v>0</v>
      </c>
      <c r="JS370">
        <f t="shared" si="17"/>
        <v>0</v>
      </c>
      <c r="JT370">
        <f>IF(AND(OR(Table1[[#This Row],[Pass Play]]=1,Table1[[#This Row],[Rush Attempts]]=1),Table1[[#This Row],[Dn]]=3),1,0)</f>
        <v>0</v>
      </c>
      <c r="JU370">
        <f>IF(AND(Table1[[#This Row],[3rd down attempt]]=1,Table1[[#This Row],[EFF]]="Y"),1,0)</f>
        <v>0</v>
      </c>
      <c r="JV370">
        <f>IF(AND(Table1[[#This Row],[3rd down attempt]]=1,Table1[[#This Row],[Dist]]&gt;=7),1,0)</f>
        <v>0</v>
      </c>
      <c r="JW370">
        <f>IF(AND(OR(Table1[[#This Row],[Pass Play]]=1,Table1[[#This Row],[Rush Attempts]]=1),Table1[[#This Row],[Dn]]=4),1,0)</f>
        <v>0</v>
      </c>
      <c r="JX370">
        <f>IF(AND(Table1[[#This Row],[4th down attempt]]=1,Table1[[#This Row],[EFF]]="Y"),1,0)</f>
        <v>0</v>
      </c>
      <c r="JY370">
        <f>IF(AND(OR(Table1[[#This Row],[Pass Play]]=1,Table1[[#This Row],[Rush Attempts]]=1),Table1[[#This Row],[FPos]]&gt;=0,Table1[[#This Row],[FPos]]&lt;=20),1,0)</f>
        <v>0</v>
      </c>
      <c r="JZ370">
        <f>IF(AND(OR(Table1[[#This Row],[Pass Play]]=1,Table1[[#This Row],[Rush Attempts]]=1),Table1[[#This Row],[Dist]]&lt;=Table1[[#This Row],[Gn]]),1,0)</f>
        <v>0</v>
      </c>
      <c r="KA370">
        <f>IF(Table1[[#This Row],[S/End]]&lt;&gt;"",1,0)</f>
        <v>0</v>
      </c>
      <c r="KB370">
        <f>IF(Table1[[#This Row],[S/End]]="TD",1,0)</f>
        <v>0</v>
      </c>
      <c r="KC370">
        <f>IF(Table1[[#This Row],[S/End]]="FGGD",1,0)</f>
        <v>0</v>
      </c>
      <c r="KD370">
        <f>IF(AND(OR(Table1[[#This Row],[Pass Play]]=1,Table1[[#This Row],[Rush Attempts]]=1),Table1[[#This Row],[Gn]]&lt;0),1,0)</f>
        <v>0</v>
      </c>
      <c r="KE370" s="375">
        <f>IF(AND(Table1[[#This Row],[pff_DRVENDPSN]]=3,Table1[[#This Row],[pff_DRVENDEVENT]]="PUNT"),1,0)</f>
        <v>0</v>
      </c>
    </row>
    <row r="371" spans="1:291" hidden="1">
      <c r="A371">
        <v>48</v>
      </c>
      <c r="B371">
        <v>2106</v>
      </c>
      <c r="C371" t="s">
        <v>14480</v>
      </c>
      <c r="D371">
        <v>4</v>
      </c>
      <c r="E371">
        <v>2</v>
      </c>
      <c r="F371">
        <v>6</v>
      </c>
      <c r="G371">
        <v>4</v>
      </c>
      <c r="H371">
        <v>30</v>
      </c>
      <c r="J371" t="s">
        <v>254</v>
      </c>
      <c r="K371">
        <v>11</v>
      </c>
      <c r="L371" t="s">
        <v>1826</v>
      </c>
      <c r="M371" t="s">
        <v>7815</v>
      </c>
      <c r="N371" t="s">
        <v>1037</v>
      </c>
      <c r="P371" t="s">
        <v>257</v>
      </c>
      <c r="Q371" t="s">
        <v>509</v>
      </c>
      <c r="W371" t="s">
        <v>257</v>
      </c>
      <c r="X371" t="s">
        <v>7833</v>
      </c>
      <c r="AE371" t="s">
        <v>1411</v>
      </c>
      <c r="AF371" t="s">
        <v>7427</v>
      </c>
      <c r="AG371" t="s">
        <v>7833</v>
      </c>
      <c r="AH371" t="s">
        <v>274</v>
      </c>
      <c r="AJ371">
        <v>20</v>
      </c>
      <c r="AP371">
        <v>7</v>
      </c>
      <c r="BJ371" t="s">
        <v>607</v>
      </c>
      <c r="BQ371">
        <f t="shared" si="15"/>
        <v>0</v>
      </c>
      <c r="BR371">
        <f t="shared" si="16"/>
        <v>2</v>
      </c>
      <c r="BT371" t="s">
        <v>6958</v>
      </c>
      <c r="BV371">
        <v>30</v>
      </c>
      <c r="BX371">
        <v>0</v>
      </c>
      <c r="BY371" t="s">
        <v>7834</v>
      </c>
      <c r="CD371" s="3">
        <v>0.27430555555555552</v>
      </c>
      <c r="CF371" t="s">
        <v>7835</v>
      </c>
      <c r="CJ371">
        <v>0</v>
      </c>
      <c r="CK371" t="s">
        <v>7836</v>
      </c>
      <c r="CL371" s="4">
        <v>38414</v>
      </c>
      <c r="CM371" t="s">
        <v>7837</v>
      </c>
      <c r="CN371" t="s">
        <v>7838</v>
      </c>
      <c r="CO371">
        <v>30</v>
      </c>
      <c r="CQ371" t="s">
        <v>418</v>
      </c>
      <c r="CR371" t="s">
        <v>6958</v>
      </c>
      <c r="CU371" t="s">
        <v>7349</v>
      </c>
      <c r="CW371">
        <v>0</v>
      </c>
      <c r="CY371">
        <v>7</v>
      </c>
      <c r="CZ371" t="s">
        <v>553</v>
      </c>
      <c r="DA371">
        <v>0</v>
      </c>
      <c r="DB371">
        <v>12</v>
      </c>
      <c r="DC371" t="s">
        <v>1609</v>
      </c>
      <c r="DD371">
        <v>-25</v>
      </c>
      <c r="DF371" t="s">
        <v>7042</v>
      </c>
      <c r="DK371">
        <v>4</v>
      </c>
      <c r="DL371" s="4">
        <v>44484</v>
      </c>
      <c r="DM371">
        <v>20369</v>
      </c>
      <c r="DN371">
        <v>2021</v>
      </c>
      <c r="DO371">
        <v>0</v>
      </c>
      <c r="DQ371">
        <v>80401</v>
      </c>
      <c r="DR371">
        <v>134</v>
      </c>
      <c r="DU371" t="s">
        <v>257</v>
      </c>
      <c r="DV371" t="s">
        <v>274</v>
      </c>
      <c r="DX371">
        <v>13</v>
      </c>
      <c r="DY371" t="s">
        <v>275</v>
      </c>
      <c r="EE371">
        <v>0</v>
      </c>
      <c r="EF371" t="s">
        <v>7823</v>
      </c>
      <c r="EG371" t="s">
        <v>422</v>
      </c>
      <c r="EH371">
        <v>0</v>
      </c>
      <c r="EI371" t="s">
        <v>1979</v>
      </c>
      <c r="EJ371" t="s">
        <v>340</v>
      </c>
      <c r="EK371" t="s">
        <v>7839</v>
      </c>
      <c r="EL371" t="s">
        <v>7840</v>
      </c>
      <c r="EM371" t="s">
        <v>7841</v>
      </c>
      <c r="EN371" t="s">
        <v>7842</v>
      </c>
      <c r="EO371" t="s">
        <v>418</v>
      </c>
      <c r="EP371" t="s">
        <v>490</v>
      </c>
      <c r="EQ371">
        <v>1</v>
      </c>
      <c r="ET371" t="s">
        <v>7843</v>
      </c>
      <c r="FE371">
        <v>0</v>
      </c>
      <c r="FF371">
        <v>4</v>
      </c>
      <c r="FG371" t="s">
        <v>590</v>
      </c>
      <c r="FI371" t="s">
        <v>590</v>
      </c>
      <c r="FL371">
        <v>0</v>
      </c>
      <c r="FN371">
        <v>0</v>
      </c>
      <c r="FQ371">
        <v>0</v>
      </c>
      <c r="FS371" t="s">
        <v>395</v>
      </c>
      <c r="FT371" t="s">
        <v>1029</v>
      </c>
      <c r="FU371" t="s">
        <v>274</v>
      </c>
      <c r="FV371" t="s">
        <v>396</v>
      </c>
      <c r="FW371" t="s">
        <v>290</v>
      </c>
      <c r="FX371" t="s">
        <v>1411</v>
      </c>
      <c r="FY371">
        <v>0</v>
      </c>
      <c r="GA371">
        <v>13.3</v>
      </c>
      <c r="GB371">
        <v>-17</v>
      </c>
      <c r="GC371">
        <v>0</v>
      </c>
      <c r="GE371" t="s">
        <v>355</v>
      </c>
      <c r="GF371">
        <v>0</v>
      </c>
      <c r="GJ371">
        <v>0</v>
      </c>
      <c r="GK371">
        <v>0</v>
      </c>
      <c r="GM371" t="s">
        <v>7844</v>
      </c>
      <c r="GO371">
        <v>2</v>
      </c>
      <c r="HA371" t="s">
        <v>7355</v>
      </c>
      <c r="HC371" t="s">
        <v>294</v>
      </c>
      <c r="HD371" t="s">
        <v>294</v>
      </c>
      <c r="HE371" t="s">
        <v>7845</v>
      </c>
      <c r="HF371">
        <v>0</v>
      </c>
      <c r="HG371">
        <v>11</v>
      </c>
      <c r="HH371">
        <v>13</v>
      </c>
      <c r="HI371" t="s">
        <v>275</v>
      </c>
      <c r="HL371">
        <v>1</v>
      </c>
      <c r="HW371">
        <v>26</v>
      </c>
      <c r="HX371">
        <v>4136251</v>
      </c>
      <c r="HY371" t="s">
        <v>7846</v>
      </c>
      <c r="HZ371">
        <v>4136223</v>
      </c>
      <c r="IC371">
        <v>0</v>
      </c>
      <c r="ID371">
        <v>0</v>
      </c>
      <c r="IM371">
        <v>127</v>
      </c>
      <c r="IQ371" t="s">
        <v>7042</v>
      </c>
      <c r="IU371">
        <v>7</v>
      </c>
      <c r="IV371">
        <f>IF(AND(Table1[[#This Row],[R/P]]="P",Table1[[#This Row],[PaRes]]&lt;&gt;"SCRBL",Table1[[#This Row],[PaRes]]&lt;&gt;"RUN",Table1[[#This Row],[Penalty]]&lt;&gt;1),1,0)</f>
        <v>0</v>
      </c>
      <c r="IW371">
        <f>IF(AND(Table1[[#This Row],[Pass Play]]=1,Table1[[#This Row],[PaRes]]&lt;&gt;"SAC"),1,0)</f>
        <v>0</v>
      </c>
      <c r="IX371">
        <f>IF(Table1[[#This Row],[PaRes]]="COM",1,0)</f>
        <v>0</v>
      </c>
      <c r="IY371">
        <f>IF(Table1[[#This Row],[Pass Play]]=1,Table1[[#This Row],[Gn]],0)</f>
        <v>0</v>
      </c>
      <c r="IZ371">
        <f>IF(AND(Table1[[#This Row],[Pass Play]]=1,Table1[[#This Row],[EFF]]="Y"),1,0)</f>
        <v>0</v>
      </c>
      <c r="JA371">
        <f>IF(AND(Table1[[#This Row],[Pass Play]]=1,Table1[[#This Row],[EFF]]="Y"),Table1[[#This Row],[Gn]],0)</f>
        <v>0</v>
      </c>
      <c r="JB371">
        <f>IF(AND(Table1[[#This Row],[Pass Play]]=1,Table1[[#This Row],[Gn]]&gt;=15),1,0)</f>
        <v>0</v>
      </c>
      <c r="JC371">
        <f>IF(AND(Table1[[#This Row],[Pass Play]]=1,Table1[[#This Row],[Big Play Passes]]=1),Table1[[#This Row],[Gn]],0)</f>
        <v>0</v>
      </c>
      <c r="JD371">
        <f>IF(AND(OR(Table1[[#This Row],[R/P]]="R",Table1[[#This Row],[PaRes]]="SCRBL",Table1[[#This Row],[PaRes]]="RUN"),Table1[[#This Row],[Penalty]]&lt;&gt;1),1,0)</f>
        <v>1</v>
      </c>
      <c r="JE371">
        <f>IF(Table1[[#This Row],[Rush Attempts]]=1,Table1[[#This Row],[Gn]],0)</f>
        <v>4</v>
      </c>
      <c r="JF371">
        <f>IF(AND(Table1[[#This Row],[Rush Attempts]]=1,Table1[[#This Row],[EFF]]="Y"),1,0)</f>
        <v>1</v>
      </c>
      <c r="JG371">
        <f>IF(AND(Table1[[#This Row],[Rush Attempts]]=1,Table1[[#This Row],[EFF]]="Y"),Table1[[#This Row],[Gn]],0)</f>
        <v>4</v>
      </c>
      <c r="JH371">
        <f>IF(AND(Table1[[#This Row],[Rush Attempts]]=1,Table1[[#This Row],[Gn]]&gt;=10),1,0)</f>
        <v>0</v>
      </c>
      <c r="JI371">
        <f>IF(AND(Table1[[#This Row],[Rush Attempts]]=1,Table1[[#This Row],[Big Play Run]]=1),Table1[[#This Row],[Gn]],0)</f>
        <v>0</v>
      </c>
      <c r="JJ371">
        <f>IF(Table1[[#This Row],[PaRes]]="SAC",1,0)</f>
        <v>0</v>
      </c>
      <c r="JK371">
        <f>IF(Table1[[#This Row],[Sacks]]=1,Table1[[#This Row],[Gn]],0)</f>
        <v>0</v>
      </c>
      <c r="JL371">
        <f>IF(Table1[[#This Row],[PaRes]]="INT",1,0)</f>
        <v>0</v>
      </c>
      <c r="JM371">
        <f>IF(Table1[[#This Row],[pff_PENALTY]]&lt;&gt;"",1,0)</f>
        <v>0</v>
      </c>
      <c r="JN371">
        <f>Table1[[#This Row],[pff_PENYARDS]]</f>
        <v>0</v>
      </c>
      <c r="JO371">
        <f>IF(Table1[[#This Row],[S/End]]="TD",1,0)</f>
        <v>0</v>
      </c>
      <c r="JP371">
        <f>IF(OR(Table1[[#This Row],[S/End]]="FGGD"),1,0)</f>
        <v>0</v>
      </c>
      <c r="JQ371">
        <f>IF(OR(Table1[[#This Row],[S/End]]="FUM",Table1[[#This Row],[S/End]]="INT"),1,0)</f>
        <v>0</v>
      </c>
      <c r="JR371">
        <f>IF(AND(Table1[[#This Row],[Touchdown]]=1,Table1[[#This Row],[Pass Play]]=1),1,0)</f>
        <v>0</v>
      </c>
      <c r="JS371">
        <f t="shared" si="17"/>
        <v>0</v>
      </c>
      <c r="JT371">
        <f>IF(AND(OR(Table1[[#This Row],[Pass Play]]=1,Table1[[#This Row],[Rush Attempts]]=1),Table1[[#This Row],[Dn]]=3),1,0)</f>
        <v>0</v>
      </c>
      <c r="JU371">
        <f>IF(AND(Table1[[#This Row],[3rd down attempt]]=1,Table1[[#This Row],[EFF]]="Y"),1,0)</f>
        <v>0</v>
      </c>
      <c r="JV371">
        <f>IF(AND(Table1[[#This Row],[3rd down attempt]]=1,Table1[[#This Row],[Dist]]&gt;=7),1,0)</f>
        <v>0</v>
      </c>
      <c r="JW371">
        <f>IF(AND(OR(Table1[[#This Row],[Pass Play]]=1,Table1[[#This Row],[Rush Attempts]]=1),Table1[[#This Row],[Dn]]=4),1,0)</f>
        <v>0</v>
      </c>
      <c r="JX371">
        <f>IF(AND(Table1[[#This Row],[4th down attempt]]=1,Table1[[#This Row],[EFF]]="Y"),1,0)</f>
        <v>0</v>
      </c>
      <c r="JY371">
        <f>IF(AND(OR(Table1[[#This Row],[Pass Play]]=1,Table1[[#This Row],[Rush Attempts]]=1),Table1[[#This Row],[FPos]]&gt;=0,Table1[[#This Row],[FPos]]&lt;=20),1,0)</f>
        <v>0</v>
      </c>
      <c r="JZ371">
        <f>IF(AND(OR(Table1[[#This Row],[Pass Play]]=1,Table1[[#This Row],[Rush Attempts]]=1),Table1[[#This Row],[Dist]]&lt;=Table1[[#This Row],[Gn]]),1,0)</f>
        <v>0</v>
      </c>
      <c r="KA371">
        <f>IF(Table1[[#This Row],[S/End]]&lt;&gt;"",1,0)</f>
        <v>0</v>
      </c>
      <c r="KB371">
        <f>IF(Table1[[#This Row],[S/End]]="TD",1,0)</f>
        <v>0</v>
      </c>
      <c r="KC371">
        <f>IF(Table1[[#This Row],[S/End]]="FGGD",1,0)</f>
        <v>0</v>
      </c>
      <c r="KD371">
        <f>IF(AND(OR(Table1[[#This Row],[Pass Play]]=1,Table1[[#This Row],[Rush Attempts]]=1),Table1[[#This Row],[Gn]]&lt;0),1,0)</f>
        <v>0</v>
      </c>
      <c r="KE371" s="375">
        <f>IF(AND(Table1[[#This Row],[pff_DRVENDPSN]]=3,Table1[[#This Row],[pff_DRVENDEVENT]]="PUNT"),1,0)</f>
        <v>0</v>
      </c>
    </row>
    <row r="372" spans="1:291" hidden="1">
      <c r="A372">
        <v>49</v>
      </c>
      <c r="B372">
        <v>2106</v>
      </c>
      <c r="C372" t="s">
        <v>14480</v>
      </c>
      <c r="D372">
        <v>4</v>
      </c>
      <c r="E372">
        <v>3</v>
      </c>
      <c r="F372">
        <v>2</v>
      </c>
      <c r="G372">
        <v>0</v>
      </c>
      <c r="H372">
        <v>26</v>
      </c>
      <c r="J372" t="s">
        <v>254</v>
      </c>
      <c r="K372">
        <v>11</v>
      </c>
      <c r="L372">
        <v>11</v>
      </c>
      <c r="M372" t="s">
        <v>2333</v>
      </c>
      <c r="N372" t="s">
        <v>1037</v>
      </c>
      <c r="P372" t="s">
        <v>274</v>
      </c>
      <c r="W372" t="s">
        <v>253</v>
      </c>
      <c r="X372" t="s">
        <v>6935</v>
      </c>
      <c r="Y372" t="s">
        <v>2804</v>
      </c>
      <c r="Z372" t="s">
        <v>6936</v>
      </c>
      <c r="AB372" t="s">
        <v>666</v>
      </c>
      <c r="AC372" t="s">
        <v>667</v>
      </c>
      <c r="AK372" t="s">
        <v>756</v>
      </c>
      <c r="AP372">
        <v>7</v>
      </c>
      <c r="BJ372" t="s">
        <v>257</v>
      </c>
      <c r="BQ372">
        <f t="shared" si="15"/>
        <v>1</v>
      </c>
      <c r="BR372">
        <f t="shared" si="16"/>
        <v>0</v>
      </c>
      <c r="BT372" t="s">
        <v>6958</v>
      </c>
      <c r="BV372">
        <v>30</v>
      </c>
      <c r="BX372">
        <v>0</v>
      </c>
      <c r="BY372" t="s">
        <v>7848</v>
      </c>
      <c r="CA372">
        <v>1</v>
      </c>
      <c r="CD372" s="3">
        <v>0.26319444444444445</v>
      </c>
      <c r="CE372" t="s">
        <v>257</v>
      </c>
      <c r="CF372" t="s">
        <v>7849</v>
      </c>
      <c r="CG372">
        <v>8</v>
      </c>
      <c r="CI372" t="s">
        <v>331</v>
      </c>
      <c r="CJ372">
        <v>1</v>
      </c>
      <c r="CK372" t="s">
        <v>7850</v>
      </c>
      <c r="CL372" s="4">
        <v>38414</v>
      </c>
      <c r="CM372" t="s">
        <v>7851</v>
      </c>
      <c r="CN372" t="s">
        <v>7852</v>
      </c>
      <c r="CO372">
        <v>30</v>
      </c>
      <c r="CP372" t="s">
        <v>7099</v>
      </c>
      <c r="CQ372" t="s">
        <v>282</v>
      </c>
      <c r="CR372" t="s">
        <v>6958</v>
      </c>
      <c r="CU372" t="s">
        <v>7211</v>
      </c>
      <c r="CW372">
        <v>0</v>
      </c>
      <c r="CY372">
        <v>8</v>
      </c>
      <c r="CZ372" t="s">
        <v>553</v>
      </c>
      <c r="DA372">
        <v>0</v>
      </c>
      <c r="DB372">
        <v>12</v>
      </c>
      <c r="DC372" t="s">
        <v>1609</v>
      </c>
      <c r="DD372">
        <v>-25</v>
      </c>
      <c r="DK372">
        <v>0</v>
      </c>
      <c r="DL372" s="4">
        <v>44484</v>
      </c>
      <c r="DM372">
        <v>20369</v>
      </c>
      <c r="DN372">
        <v>2021</v>
      </c>
      <c r="DO372">
        <v>0</v>
      </c>
      <c r="DQ372">
        <v>80401</v>
      </c>
      <c r="DR372">
        <v>135</v>
      </c>
      <c r="DU372" t="s">
        <v>274</v>
      </c>
      <c r="DV372" t="s">
        <v>257</v>
      </c>
      <c r="DX372">
        <v>13</v>
      </c>
      <c r="DY372" t="s">
        <v>275</v>
      </c>
      <c r="EB372" t="s">
        <v>764</v>
      </c>
      <c r="EE372">
        <v>0</v>
      </c>
      <c r="EF372" t="s">
        <v>2340</v>
      </c>
      <c r="EG372" t="s">
        <v>422</v>
      </c>
      <c r="EH372">
        <v>0</v>
      </c>
      <c r="EI372" t="s">
        <v>2341</v>
      </c>
      <c r="EJ372" t="s">
        <v>340</v>
      </c>
      <c r="EK372" t="s">
        <v>7839</v>
      </c>
      <c r="EL372" t="s">
        <v>7853</v>
      </c>
      <c r="EM372" t="s">
        <v>7854</v>
      </c>
      <c r="EO372" t="s">
        <v>269</v>
      </c>
      <c r="EP372" t="s">
        <v>918</v>
      </c>
      <c r="EQ372">
        <v>0</v>
      </c>
      <c r="ER372" t="s">
        <v>491</v>
      </c>
      <c r="ET372" t="s">
        <v>7855</v>
      </c>
      <c r="EU372">
        <v>20</v>
      </c>
      <c r="EV372" t="s">
        <v>257</v>
      </c>
      <c r="EW372" t="s">
        <v>349</v>
      </c>
      <c r="EX372" t="s">
        <v>771</v>
      </c>
      <c r="EY372" t="s">
        <v>921</v>
      </c>
      <c r="FB372" t="s">
        <v>3452</v>
      </c>
      <c r="FC372" t="s">
        <v>7807</v>
      </c>
      <c r="FE372">
        <v>0</v>
      </c>
      <c r="FF372">
        <v>22</v>
      </c>
      <c r="FJ372" t="s">
        <v>7686</v>
      </c>
      <c r="FL372">
        <v>0</v>
      </c>
      <c r="FN372">
        <v>0</v>
      </c>
      <c r="FQ372">
        <v>0</v>
      </c>
      <c r="FS372" t="s">
        <v>395</v>
      </c>
      <c r="FT372" t="s">
        <v>1029</v>
      </c>
      <c r="FV372" t="s">
        <v>396</v>
      </c>
      <c r="FY372">
        <v>0</v>
      </c>
      <c r="GA372">
        <v>13.3</v>
      </c>
      <c r="GB372">
        <v>-17</v>
      </c>
      <c r="GC372">
        <v>0</v>
      </c>
      <c r="GE372" t="s">
        <v>355</v>
      </c>
      <c r="GF372">
        <v>1</v>
      </c>
      <c r="GI372">
        <v>2.9</v>
      </c>
      <c r="GJ372">
        <v>0</v>
      </c>
      <c r="GK372">
        <v>0</v>
      </c>
      <c r="GM372" t="s">
        <v>7856</v>
      </c>
      <c r="GP372" t="s">
        <v>499</v>
      </c>
      <c r="GR372">
        <v>46</v>
      </c>
      <c r="HA372" t="s">
        <v>7829</v>
      </c>
      <c r="HC372" t="s">
        <v>313</v>
      </c>
      <c r="HD372" t="s">
        <v>294</v>
      </c>
      <c r="HE372" t="s">
        <v>7288</v>
      </c>
      <c r="HF372">
        <v>1</v>
      </c>
      <c r="HG372">
        <v>11</v>
      </c>
      <c r="HH372">
        <v>13</v>
      </c>
      <c r="HI372" t="s">
        <v>275</v>
      </c>
      <c r="HL372">
        <v>4</v>
      </c>
      <c r="HM372" t="s">
        <v>7288</v>
      </c>
      <c r="HO372" t="s">
        <v>7857</v>
      </c>
      <c r="HP372" t="s">
        <v>7858</v>
      </c>
      <c r="HQ372" t="s">
        <v>7859</v>
      </c>
      <c r="HR372" t="s">
        <v>7860</v>
      </c>
      <c r="HT372" t="s">
        <v>7861</v>
      </c>
      <c r="HU372" t="s">
        <v>7862</v>
      </c>
      <c r="HV372">
        <v>15</v>
      </c>
      <c r="HW372">
        <v>26</v>
      </c>
      <c r="HX372">
        <v>4136269</v>
      </c>
      <c r="HZ372">
        <v>4136251</v>
      </c>
      <c r="IC372">
        <v>0</v>
      </c>
      <c r="ID372">
        <v>0</v>
      </c>
      <c r="IM372">
        <v>128</v>
      </c>
      <c r="IU372">
        <v>7</v>
      </c>
      <c r="IV372">
        <f>IF(AND(Table1[[#This Row],[R/P]]="P",Table1[[#This Row],[PaRes]]&lt;&gt;"SCRBL",Table1[[#This Row],[PaRes]]&lt;&gt;"RUN",Table1[[#This Row],[Penalty]]&lt;&gt;1),1,0)</f>
        <v>0</v>
      </c>
      <c r="IW372">
        <f>IF(AND(Table1[[#This Row],[Pass Play]]=1,Table1[[#This Row],[PaRes]]&lt;&gt;"SAC"),1,0)</f>
        <v>0</v>
      </c>
      <c r="IX372">
        <f>IF(Table1[[#This Row],[PaRes]]="COM",1,0)</f>
        <v>0</v>
      </c>
      <c r="IY372">
        <f>IF(Table1[[#This Row],[Pass Play]]=1,Table1[[#This Row],[Gn]],0)</f>
        <v>0</v>
      </c>
      <c r="IZ372">
        <f>IF(AND(Table1[[#This Row],[Pass Play]]=1,Table1[[#This Row],[EFF]]="Y"),1,0)</f>
        <v>0</v>
      </c>
      <c r="JA372">
        <f>IF(AND(Table1[[#This Row],[Pass Play]]=1,Table1[[#This Row],[EFF]]="Y"),Table1[[#This Row],[Gn]],0)</f>
        <v>0</v>
      </c>
      <c r="JB372">
        <f>IF(AND(Table1[[#This Row],[Pass Play]]=1,Table1[[#This Row],[Gn]]&gt;=15),1,0)</f>
        <v>0</v>
      </c>
      <c r="JC372">
        <f>IF(AND(Table1[[#This Row],[Pass Play]]=1,Table1[[#This Row],[Big Play Passes]]=1),Table1[[#This Row],[Gn]],0)</f>
        <v>0</v>
      </c>
      <c r="JD372">
        <f>IF(AND(OR(Table1[[#This Row],[R/P]]="R",Table1[[#This Row],[PaRes]]="SCRBL",Table1[[#This Row],[PaRes]]="RUN"),Table1[[#This Row],[Penalty]]&lt;&gt;1),1,0)</f>
        <v>0</v>
      </c>
      <c r="JE372">
        <f>IF(Table1[[#This Row],[Rush Attempts]]=1,Table1[[#This Row],[Gn]],0)</f>
        <v>0</v>
      </c>
      <c r="JF372">
        <f>IF(AND(Table1[[#This Row],[Rush Attempts]]=1,Table1[[#This Row],[EFF]]="Y"),1,0)</f>
        <v>0</v>
      </c>
      <c r="JG372">
        <f>IF(AND(Table1[[#This Row],[Rush Attempts]]=1,Table1[[#This Row],[EFF]]="Y"),Table1[[#This Row],[Gn]],0)</f>
        <v>0</v>
      </c>
      <c r="JH372">
        <f>IF(AND(Table1[[#This Row],[Rush Attempts]]=1,Table1[[#This Row],[Gn]]&gt;=10),1,0)</f>
        <v>0</v>
      </c>
      <c r="JI372">
        <f>IF(AND(Table1[[#This Row],[Rush Attempts]]=1,Table1[[#This Row],[Big Play Run]]=1),Table1[[#This Row],[Gn]],0)</f>
        <v>0</v>
      </c>
      <c r="JJ372">
        <f>IF(Table1[[#This Row],[PaRes]]="SAC",1,0)</f>
        <v>0</v>
      </c>
      <c r="JK372">
        <f>IF(Table1[[#This Row],[Sacks]]=1,Table1[[#This Row],[Gn]],0)</f>
        <v>0</v>
      </c>
      <c r="JL372">
        <f>IF(Table1[[#This Row],[PaRes]]="INT",1,0)</f>
        <v>0</v>
      </c>
      <c r="JM372">
        <f>IF(Table1[[#This Row],[pff_PENALTY]]&lt;&gt;"",1,0)</f>
        <v>1</v>
      </c>
      <c r="JN372">
        <f>Table1[[#This Row],[pff_PENYARDS]]</f>
        <v>15</v>
      </c>
      <c r="JO372">
        <f>IF(Table1[[#This Row],[S/End]]="TD",1,0)</f>
        <v>0</v>
      </c>
      <c r="JP372">
        <f>IF(OR(Table1[[#This Row],[S/End]]="FGGD"),1,0)</f>
        <v>0</v>
      </c>
      <c r="JQ372">
        <f>IF(OR(Table1[[#This Row],[S/End]]="FUM",Table1[[#This Row],[S/End]]="INT"),1,0)</f>
        <v>0</v>
      </c>
      <c r="JR372">
        <f>IF(AND(Table1[[#This Row],[Touchdown]]=1,Table1[[#This Row],[Pass Play]]=1),1,0)</f>
        <v>0</v>
      </c>
      <c r="JS372">
        <f t="shared" si="17"/>
        <v>0</v>
      </c>
      <c r="JT372">
        <f>IF(AND(OR(Table1[[#This Row],[Pass Play]]=1,Table1[[#This Row],[Rush Attempts]]=1),Table1[[#This Row],[Dn]]=3),1,0)</f>
        <v>0</v>
      </c>
      <c r="JU372">
        <f>IF(AND(Table1[[#This Row],[3rd down attempt]]=1,Table1[[#This Row],[EFF]]="Y"),1,0)</f>
        <v>0</v>
      </c>
      <c r="JV372">
        <f>IF(AND(Table1[[#This Row],[3rd down attempt]]=1,Table1[[#This Row],[Dist]]&gt;=7),1,0)</f>
        <v>0</v>
      </c>
      <c r="JW372">
        <f>IF(AND(OR(Table1[[#This Row],[Pass Play]]=1,Table1[[#This Row],[Rush Attempts]]=1),Table1[[#This Row],[Dn]]=4),1,0)</f>
        <v>0</v>
      </c>
      <c r="JX372">
        <f>IF(AND(Table1[[#This Row],[4th down attempt]]=1,Table1[[#This Row],[EFF]]="Y"),1,0)</f>
        <v>0</v>
      </c>
      <c r="JY372">
        <f>IF(AND(OR(Table1[[#This Row],[Pass Play]]=1,Table1[[#This Row],[Rush Attempts]]=1),Table1[[#This Row],[FPos]]&gt;=0,Table1[[#This Row],[FPos]]&lt;=20),1,0)</f>
        <v>0</v>
      </c>
      <c r="JZ372">
        <f>IF(AND(OR(Table1[[#This Row],[Pass Play]]=1,Table1[[#This Row],[Rush Attempts]]=1),Table1[[#This Row],[Dist]]&lt;=Table1[[#This Row],[Gn]]),1,0)</f>
        <v>0</v>
      </c>
      <c r="KA372">
        <f>IF(Table1[[#This Row],[S/End]]&lt;&gt;"",1,0)</f>
        <v>0</v>
      </c>
      <c r="KB372">
        <f>IF(Table1[[#This Row],[S/End]]="TD",1,0)</f>
        <v>0</v>
      </c>
      <c r="KC372">
        <f>IF(Table1[[#This Row],[S/End]]="FGGD",1,0)</f>
        <v>0</v>
      </c>
      <c r="KD372">
        <f>IF(AND(OR(Table1[[#This Row],[Pass Play]]=1,Table1[[#This Row],[Rush Attempts]]=1),Table1[[#This Row],[Gn]]&lt;0),1,0)</f>
        <v>0</v>
      </c>
      <c r="KE372" s="375">
        <f>IF(AND(Table1[[#This Row],[pff_DRVENDPSN]]=3,Table1[[#This Row],[pff_DRVENDEVENT]]="PUNT"),1,0)</f>
        <v>0</v>
      </c>
    </row>
    <row r="373" spans="1:291" hidden="1">
      <c r="A373">
        <v>50</v>
      </c>
      <c r="B373">
        <v>2106</v>
      </c>
      <c r="C373" t="s">
        <v>14480</v>
      </c>
      <c r="D373">
        <v>4</v>
      </c>
      <c r="E373">
        <v>1</v>
      </c>
      <c r="F373">
        <v>10</v>
      </c>
      <c r="G373">
        <v>0</v>
      </c>
      <c r="H373">
        <v>11</v>
      </c>
      <c r="J373" t="s">
        <v>298</v>
      </c>
      <c r="K373">
        <v>11</v>
      </c>
      <c r="L373">
        <v>11</v>
      </c>
      <c r="M373" t="s">
        <v>2333</v>
      </c>
      <c r="N373" t="s">
        <v>1037</v>
      </c>
      <c r="P373" t="s">
        <v>274</v>
      </c>
      <c r="W373" t="s">
        <v>253</v>
      </c>
      <c r="X373" t="s">
        <v>7508</v>
      </c>
      <c r="Y373" t="s">
        <v>7204</v>
      </c>
      <c r="Z373" t="s">
        <v>7509</v>
      </c>
      <c r="AB373" t="s">
        <v>1234</v>
      </c>
      <c r="AC373" t="s">
        <v>1235</v>
      </c>
      <c r="AK373" t="s">
        <v>756</v>
      </c>
      <c r="AP373">
        <v>7</v>
      </c>
      <c r="BJ373" t="s">
        <v>274</v>
      </c>
      <c r="BQ373">
        <f t="shared" si="15"/>
        <v>2</v>
      </c>
      <c r="BR373">
        <f t="shared" si="16"/>
        <v>0</v>
      </c>
      <c r="BT373" t="s">
        <v>6958</v>
      </c>
      <c r="BV373">
        <v>30</v>
      </c>
      <c r="BX373">
        <v>0</v>
      </c>
      <c r="BY373" t="s">
        <v>7864</v>
      </c>
      <c r="CA373">
        <v>0</v>
      </c>
      <c r="CD373" s="3">
        <v>0.2590277777777778</v>
      </c>
      <c r="CE373" t="s">
        <v>294</v>
      </c>
      <c r="CF373" t="s">
        <v>7865</v>
      </c>
      <c r="CG373">
        <v>7</v>
      </c>
      <c r="CI373" t="s">
        <v>1144</v>
      </c>
      <c r="CJ373">
        <v>0</v>
      </c>
      <c r="CK373" t="s">
        <v>7866</v>
      </c>
      <c r="CL373" s="4">
        <v>38414</v>
      </c>
      <c r="CM373" t="s">
        <v>7867</v>
      </c>
      <c r="CN373" t="s">
        <v>7868</v>
      </c>
      <c r="CO373">
        <v>30</v>
      </c>
      <c r="CP373" t="s">
        <v>7377</v>
      </c>
      <c r="CQ373" t="s">
        <v>282</v>
      </c>
      <c r="CR373" t="s">
        <v>6958</v>
      </c>
      <c r="CU373" t="s">
        <v>6964</v>
      </c>
      <c r="CW373">
        <v>0</v>
      </c>
      <c r="CY373">
        <v>9</v>
      </c>
      <c r="CZ373" t="s">
        <v>553</v>
      </c>
      <c r="DA373">
        <v>0</v>
      </c>
      <c r="DB373">
        <v>12</v>
      </c>
      <c r="DC373" t="s">
        <v>1609</v>
      </c>
      <c r="DD373">
        <v>-25</v>
      </c>
      <c r="DK373">
        <v>0</v>
      </c>
      <c r="DL373" s="4">
        <v>44484</v>
      </c>
      <c r="DM373">
        <v>20369</v>
      </c>
      <c r="DN373">
        <v>2021</v>
      </c>
      <c r="DO373">
        <v>0</v>
      </c>
      <c r="DQ373">
        <v>80401</v>
      </c>
      <c r="DR373">
        <v>136</v>
      </c>
      <c r="DU373" t="s">
        <v>274</v>
      </c>
      <c r="DV373" t="s">
        <v>257</v>
      </c>
      <c r="DX373">
        <v>13</v>
      </c>
      <c r="DY373" t="s">
        <v>275</v>
      </c>
      <c r="EA373" t="s">
        <v>7543</v>
      </c>
      <c r="EB373" t="s">
        <v>1391</v>
      </c>
      <c r="EE373">
        <v>0</v>
      </c>
      <c r="EF373" t="s">
        <v>2340</v>
      </c>
      <c r="EG373" t="s">
        <v>422</v>
      </c>
      <c r="EH373">
        <v>0</v>
      </c>
      <c r="EI373" t="s">
        <v>2341</v>
      </c>
      <c r="EJ373" t="s">
        <v>340</v>
      </c>
      <c r="EK373" t="s">
        <v>1392</v>
      </c>
      <c r="EL373" t="s">
        <v>7869</v>
      </c>
      <c r="EM373" t="s">
        <v>7870</v>
      </c>
      <c r="EN373" t="s">
        <v>7871</v>
      </c>
      <c r="EO373" t="s">
        <v>269</v>
      </c>
      <c r="EP373" t="s">
        <v>345</v>
      </c>
      <c r="EQ373">
        <v>0</v>
      </c>
      <c r="ER373" t="s">
        <v>2344</v>
      </c>
      <c r="ET373" t="s">
        <v>7872</v>
      </c>
      <c r="EU373">
        <v>0</v>
      </c>
      <c r="EV373" t="s">
        <v>679</v>
      </c>
      <c r="EW373" t="s">
        <v>349</v>
      </c>
      <c r="FC373" t="s">
        <v>7873</v>
      </c>
      <c r="FE373">
        <v>0</v>
      </c>
      <c r="FF373">
        <v>14</v>
      </c>
      <c r="FJ373" t="s">
        <v>7007</v>
      </c>
      <c r="FK373" t="s">
        <v>7874</v>
      </c>
      <c r="FL373">
        <v>0</v>
      </c>
      <c r="FN373">
        <v>1</v>
      </c>
      <c r="FO373" t="s">
        <v>7543</v>
      </c>
      <c r="FP373" t="s">
        <v>492</v>
      </c>
      <c r="FQ373">
        <v>0</v>
      </c>
      <c r="FS373" t="s">
        <v>395</v>
      </c>
      <c r="FT373" t="s">
        <v>1029</v>
      </c>
      <c r="FU373" t="s">
        <v>274</v>
      </c>
      <c r="FV373" t="s">
        <v>496</v>
      </c>
      <c r="FY373">
        <v>0</v>
      </c>
      <c r="GA373">
        <v>13.3</v>
      </c>
      <c r="GB373">
        <v>-17</v>
      </c>
      <c r="GC373">
        <v>0</v>
      </c>
      <c r="GE373" t="s">
        <v>355</v>
      </c>
      <c r="GF373">
        <v>0</v>
      </c>
      <c r="GH373">
        <v>2.6</v>
      </c>
      <c r="GI373">
        <v>5.2</v>
      </c>
      <c r="GJ373">
        <v>0</v>
      </c>
      <c r="GK373">
        <v>0</v>
      </c>
      <c r="GM373" t="s">
        <v>7875</v>
      </c>
      <c r="GQ373" t="s">
        <v>779</v>
      </c>
      <c r="HA373" t="s">
        <v>7809</v>
      </c>
      <c r="HC373" t="s">
        <v>313</v>
      </c>
      <c r="HD373" t="s">
        <v>313</v>
      </c>
      <c r="HE373" t="s">
        <v>492</v>
      </c>
      <c r="HF373">
        <v>0</v>
      </c>
      <c r="HG373">
        <v>11</v>
      </c>
      <c r="HH373">
        <v>13</v>
      </c>
      <c r="HI373" t="s">
        <v>275</v>
      </c>
      <c r="HL373" t="s">
        <v>58</v>
      </c>
      <c r="HO373" t="s">
        <v>7876</v>
      </c>
      <c r="HP373" t="s">
        <v>7877</v>
      </c>
      <c r="HQ373" t="s">
        <v>7878</v>
      </c>
      <c r="HR373" t="s">
        <v>7879</v>
      </c>
      <c r="HW373">
        <v>11</v>
      </c>
      <c r="HX373">
        <v>4136301</v>
      </c>
      <c r="HY373" t="s">
        <v>7230</v>
      </c>
      <c r="HZ373">
        <v>4136269</v>
      </c>
      <c r="IB373" t="s">
        <v>6993</v>
      </c>
      <c r="IC373">
        <v>0</v>
      </c>
      <c r="ID373">
        <v>0</v>
      </c>
      <c r="IM373">
        <v>129</v>
      </c>
      <c r="IU373">
        <v>7</v>
      </c>
      <c r="IV373">
        <f>IF(AND(Table1[[#This Row],[R/P]]="P",Table1[[#This Row],[PaRes]]&lt;&gt;"SCRBL",Table1[[#This Row],[PaRes]]&lt;&gt;"RUN",Table1[[#This Row],[Penalty]]&lt;&gt;1),1,0)</f>
        <v>1</v>
      </c>
      <c r="IW373">
        <f>IF(AND(Table1[[#This Row],[Pass Play]]=1,Table1[[#This Row],[PaRes]]&lt;&gt;"SAC"),1,0)</f>
        <v>1</v>
      </c>
      <c r="IX373">
        <f>IF(Table1[[#This Row],[PaRes]]="COM",1,0)</f>
        <v>0</v>
      </c>
      <c r="IY373">
        <f>IF(Table1[[#This Row],[Pass Play]]=1,Table1[[#This Row],[Gn]],0)</f>
        <v>0</v>
      </c>
      <c r="IZ373">
        <f>IF(AND(Table1[[#This Row],[Pass Play]]=1,Table1[[#This Row],[EFF]]="Y"),1,0)</f>
        <v>0</v>
      </c>
      <c r="JA373">
        <f>IF(AND(Table1[[#This Row],[Pass Play]]=1,Table1[[#This Row],[EFF]]="Y"),Table1[[#This Row],[Gn]],0)</f>
        <v>0</v>
      </c>
      <c r="JB373">
        <f>IF(AND(Table1[[#This Row],[Pass Play]]=1,Table1[[#This Row],[Gn]]&gt;=15),1,0)</f>
        <v>0</v>
      </c>
      <c r="JC373">
        <f>IF(AND(Table1[[#This Row],[Pass Play]]=1,Table1[[#This Row],[Big Play Passes]]=1),Table1[[#This Row],[Gn]],0)</f>
        <v>0</v>
      </c>
      <c r="JD373">
        <f>IF(AND(OR(Table1[[#This Row],[R/P]]="R",Table1[[#This Row],[PaRes]]="SCRBL",Table1[[#This Row],[PaRes]]="RUN"),Table1[[#This Row],[Penalty]]&lt;&gt;1),1,0)</f>
        <v>0</v>
      </c>
      <c r="JE373">
        <f>IF(Table1[[#This Row],[Rush Attempts]]=1,Table1[[#This Row],[Gn]],0)</f>
        <v>0</v>
      </c>
      <c r="JF373">
        <f>IF(AND(Table1[[#This Row],[Rush Attempts]]=1,Table1[[#This Row],[EFF]]="Y"),1,0)</f>
        <v>0</v>
      </c>
      <c r="JG373">
        <f>IF(AND(Table1[[#This Row],[Rush Attempts]]=1,Table1[[#This Row],[EFF]]="Y"),Table1[[#This Row],[Gn]],0)</f>
        <v>0</v>
      </c>
      <c r="JH373">
        <f>IF(AND(Table1[[#This Row],[Rush Attempts]]=1,Table1[[#This Row],[Gn]]&gt;=10),1,0)</f>
        <v>0</v>
      </c>
      <c r="JI373">
        <f>IF(AND(Table1[[#This Row],[Rush Attempts]]=1,Table1[[#This Row],[Big Play Run]]=1),Table1[[#This Row],[Gn]],0)</f>
        <v>0</v>
      </c>
      <c r="JJ373">
        <f>IF(Table1[[#This Row],[PaRes]]="SAC",1,0)</f>
        <v>0</v>
      </c>
      <c r="JK373">
        <f>IF(Table1[[#This Row],[Sacks]]=1,Table1[[#This Row],[Gn]],0)</f>
        <v>0</v>
      </c>
      <c r="JL373">
        <f>IF(Table1[[#This Row],[PaRes]]="INT",1,0)</f>
        <v>0</v>
      </c>
      <c r="JM373">
        <f>IF(Table1[[#This Row],[pff_PENALTY]]&lt;&gt;"",1,0)</f>
        <v>0</v>
      </c>
      <c r="JN373">
        <f>Table1[[#This Row],[pff_PENYARDS]]</f>
        <v>0</v>
      </c>
      <c r="JO373">
        <f>IF(Table1[[#This Row],[S/End]]="TD",1,0)</f>
        <v>0</v>
      </c>
      <c r="JP373">
        <f>IF(OR(Table1[[#This Row],[S/End]]="FGGD"),1,0)</f>
        <v>0</v>
      </c>
      <c r="JQ373">
        <f>IF(OR(Table1[[#This Row],[S/End]]="FUM",Table1[[#This Row],[S/End]]="INT"),1,0)</f>
        <v>0</v>
      </c>
      <c r="JR373">
        <f>IF(AND(Table1[[#This Row],[Touchdown]]=1,Table1[[#This Row],[Pass Play]]=1),1,0)</f>
        <v>0</v>
      </c>
      <c r="JS373">
        <f t="shared" si="17"/>
        <v>0</v>
      </c>
      <c r="JT373">
        <f>IF(AND(OR(Table1[[#This Row],[Pass Play]]=1,Table1[[#This Row],[Rush Attempts]]=1),Table1[[#This Row],[Dn]]=3),1,0)</f>
        <v>0</v>
      </c>
      <c r="JU373">
        <f>IF(AND(Table1[[#This Row],[3rd down attempt]]=1,Table1[[#This Row],[EFF]]="Y"),1,0)</f>
        <v>0</v>
      </c>
      <c r="JV373">
        <f>IF(AND(Table1[[#This Row],[3rd down attempt]]=1,Table1[[#This Row],[Dist]]&gt;=7),1,0)</f>
        <v>0</v>
      </c>
      <c r="JW373">
        <f>IF(AND(OR(Table1[[#This Row],[Pass Play]]=1,Table1[[#This Row],[Rush Attempts]]=1),Table1[[#This Row],[Dn]]=4),1,0)</f>
        <v>0</v>
      </c>
      <c r="JX373">
        <f>IF(AND(Table1[[#This Row],[4th down attempt]]=1,Table1[[#This Row],[EFF]]="Y"),1,0)</f>
        <v>0</v>
      </c>
      <c r="JY373">
        <f>IF(AND(OR(Table1[[#This Row],[Pass Play]]=1,Table1[[#This Row],[Rush Attempts]]=1),Table1[[#This Row],[FPos]]&gt;=0,Table1[[#This Row],[FPos]]&lt;=20),1,0)</f>
        <v>1</v>
      </c>
      <c r="JZ373">
        <f>IF(AND(OR(Table1[[#This Row],[Pass Play]]=1,Table1[[#This Row],[Rush Attempts]]=1),Table1[[#This Row],[Dist]]&lt;=Table1[[#This Row],[Gn]]),1,0)</f>
        <v>0</v>
      </c>
      <c r="KA373">
        <f>IF(Table1[[#This Row],[S/End]]&lt;&gt;"",1,0)</f>
        <v>0</v>
      </c>
      <c r="KB373">
        <f>IF(Table1[[#This Row],[S/End]]="TD",1,0)</f>
        <v>0</v>
      </c>
      <c r="KC373">
        <f>IF(Table1[[#This Row],[S/End]]="FGGD",1,0)</f>
        <v>0</v>
      </c>
      <c r="KD373">
        <f>IF(AND(OR(Table1[[#This Row],[Pass Play]]=1,Table1[[#This Row],[Rush Attempts]]=1),Table1[[#This Row],[Gn]]&lt;0),1,0)</f>
        <v>0</v>
      </c>
      <c r="KE373" s="375">
        <f>IF(AND(Table1[[#This Row],[pff_DRVENDPSN]]=3,Table1[[#This Row],[pff_DRVENDEVENT]]="PUNT"),1,0)</f>
        <v>0</v>
      </c>
    </row>
    <row r="374" spans="1:291" hidden="1">
      <c r="A374">
        <v>51</v>
      </c>
      <c r="B374">
        <v>2106</v>
      </c>
      <c r="C374" t="s">
        <v>14480</v>
      </c>
      <c r="W374" t="s">
        <v>679</v>
      </c>
      <c r="BQ374">
        <f t="shared" si="15"/>
        <v>0</v>
      </c>
      <c r="BR374">
        <f t="shared" si="16"/>
        <v>0</v>
      </c>
      <c r="IV374">
        <f>IF(AND(Table1[[#This Row],[R/P]]="P",Table1[[#This Row],[PaRes]]&lt;&gt;"SCRBL",Table1[[#This Row],[PaRes]]&lt;&gt;"RUN",Table1[[#This Row],[Penalty]]&lt;&gt;1),1,0)</f>
        <v>0</v>
      </c>
      <c r="IW374">
        <f>IF(AND(Table1[[#This Row],[Pass Play]]=1,Table1[[#This Row],[PaRes]]&lt;&gt;"SAC"),1,0)</f>
        <v>0</v>
      </c>
      <c r="IX374">
        <f>IF(Table1[[#This Row],[PaRes]]="COM",1,0)</f>
        <v>0</v>
      </c>
      <c r="IY374">
        <f>IF(Table1[[#This Row],[Pass Play]]=1,Table1[[#This Row],[Gn]],0)</f>
        <v>0</v>
      </c>
      <c r="IZ374">
        <f>IF(AND(Table1[[#This Row],[Pass Play]]=1,Table1[[#This Row],[EFF]]="Y"),1,0)</f>
        <v>0</v>
      </c>
      <c r="JA374">
        <f>IF(AND(Table1[[#This Row],[Pass Play]]=1,Table1[[#This Row],[EFF]]="Y"),Table1[[#This Row],[Gn]],0)</f>
        <v>0</v>
      </c>
      <c r="JB374">
        <f>IF(AND(Table1[[#This Row],[Pass Play]]=1,Table1[[#This Row],[Gn]]&gt;=15),1,0)</f>
        <v>0</v>
      </c>
      <c r="JC374">
        <f>IF(AND(Table1[[#This Row],[Pass Play]]=1,Table1[[#This Row],[Big Play Passes]]=1),Table1[[#This Row],[Gn]],0)</f>
        <v>0</v>
      </c>
      <c r="JD374">
        <f>IF(AND(OR(Table1[[#This Row],[R/P]]="R",Table1[[#This Row],[PaRes]]="SCRBL",Table1[[#This Row],[PaRes]]="RUN"),Table1[[#This Row],[Penalty]]&lt;&gt;1),1,0)</f>
        <v>0</v>
      </c>
      <c r="JE374">
        <f>IF(Table1[[#This Row],[Rush Attempts]]=1,Table1[[#This Row],[Gn]],0)</f>
        <v>0</v>
      </c>
      <c r="JF374">
        <f>IF(AND(Table1[[#This Row],[Rush Attempts]]=1,Table1[[#This Row],[EFF]]="Y"),1,0)</f>
        <v>0</v>
      </c>
      <c r="JG374">
        <f>IF(AND(Table1[[#This Row],[Rush Attempts]]=1,Table1[[#This Row],[EFF]]="Y"),Table1[[#This Row],[Gn]],0)</f>
        <v>0</v>
      </c>
      <c r="JH374">
        <f>IF(AND(Table1[[#This Row],[Rush Attempts]]=1,Table1[[#This Row],[Gn]]&gt;=10),1,0)</f>
        <v>0</v>
      </c>
      <c r="JI374">
        <f>IF(AND(Table1[[#This Row],[Rush Attempts]]=1,Table1[[#This Row],[Big Play Run]]=1),Table1[[#This Row],[Gn]],0)</f>
        <v>0</v>
      </c>
      <c r="JJ374">
        <f>IF(Table1[[#This Row],[PaRes]]="SAC",1,0)</f>
        <v>0</v>
      </c>
      <c r="JK374">
        <f>IF(Table1[[#This Row],[Sacks]]=1,Table1[[#This Row],[Gn]],0)</f>
        <v>0</v>
      </c>
      <c r="JL374">
        <f>IF(Table1[[#This Row],[PaRes]]="INT",1,0)</f>
        <v>0</v>
      </c>
      <c r="JM374">
        <f>IF(Table1[[#This Row],[pff_PENALTY]]&lt;&gt;"",1,0)</f>
        <v>0</v>
      </c>
      <c r="JN374">
        <f>Table1[[#This Row],[pff_PENYARDS]]</f>
        <v>0</v>
      </c>
      <c r="JO374">
        <f>IF(Table1[[#This Row],[S/End]]="TD",1,0)</f>
        <v>0</v>
      </c>
      <c r="JP374">
        <f>IF(OR(Table1[[#This Row],[S/End]]="FGGD"),1,0)</f>
        <v>0</v>
      </c>
      <c r="JQ374">
        <f>IF(OR(Table1[[#This Row],[S/End]]="FUM",Table1[[#This Row],[S/End]]="INT"),1,0)</f>
        <v>0</v>
      </c>
      <c r="JR374">
        <f>IF(AND(Table1[[#This Row],[Touchdown]]=1,Table1[[#This Row],[Pass Play]]=1),1,0)</f>
        <v>0</v>
      </c>
      <c r="JS374">
        <f t="shared" si="17"/>
        <v>0</v>
      </c>
      <c r="JT374">
        <f>IF(AND(OR(Table1[[#This Row],[Pass Play]]=1,Table1[[#This Row],[Rush Attempts]]=1),Table1[[#This Row],[Dn]]=3),1,0)</f>
        <v>0</v>
      </c>
      <c r="JU374">
        <f>IF(AND(Table1[[#This Row],[3rd down attempt]]=1,Table1[[#This Row],[EFF]]="Y"),1,0)</f>
        <v>0</v>
      </c>
      <c r="JV374">
        <f>IF(AND(Table1[[#This Row],[3rd down attempt]]=1,Table1[[#This Row],[Dist]]&gt;=7),1,0)</f>
        <v>0</v>
      </c>
      <c r="JW374">
        <f>IF(AND(OR(Table1[[#This Row],[Pass Play]]=1,Table1[[#This Row],[Rush Attempts]]=1),Table1[[#This Row],[Dn]]=4),1,0)</f>
        <v>0</v>
      </c>
      <c r="JX374">
        <f>IF(AND(Table1[[#This Row],[4th down attempt]]=1,Table1[[#This Row],[EFF]]="Y"),1,0)</f>
        <v>0</v>
      </c>
      <c r="JY374">
        <f>IF(AND(OR(Table1[[#This Row],[Pass Play]]=1,Table1[[#This Row],[Rush Attempts]]=1),Table1[[#This Row],[FPos]]&gt;=0,Table1[[#This Row],[FPos]]&lt;=20),1,0)</f>
        <v>0</v>
      </c>
      <c r="JZ374">
        <f>IF(AND(OR(Table1[[#This Row],[Pass Play]]=1,Table1[[#This Row],[Rush Attempts]]=1),Table1[[#This Row],[Dist]]&lt;=Table1[[#This Row],[Gn]]),1,0)</f>
        <v>0</v>
      </c>
      <c r="KA374">
        <f>IF(Table1[[#This Row],[S/End]]&lt;&gt;"",1,0)</f>
        <v>0</v>
      </c>
      <c r="KB374">
        <f>IF(Table1[[#This Row],[S/End]]="TD",1,0)</f>
        <v>0</v>
      </c>
      <c r="KC374">
        <f>IF(Table1[[#This Row],[S/End]]="FGGD",1,0)</f>
        <v>0</v>
      </c>
      <c r="KD374">
        <f>IF(AND(OR(Table1[[#This Row],[Pass Play]]=1,Table1[[#This Row],[Rush Attempts]]=1),Table1[[#This Row],[Gn]]&lt;0),1,0)</f>
        <v>0</v>
      </c>
      <c r="KE374" s="375">
        <f>IF(AND(Table1[[#This Row],[pff_DRVENDPSN]]=3,Table1[[#This Row],[pff_DRVENDEVENT]]="PUNT"),1,0)</f>
        <v>0</v>
      </c>
    </row>
    <row r="375" spans="1:291" hidden="1">
      <c r="A375">
        <v>52</v>
      </c>
      <c r="B375">
        <v>2106</v>
      </c>
      <c r="C375" t="s">
        <v>14480</v>
      </c>
      <c r="D375">
        <v>4</v>
      </c>
      <c r="E375">
        <v>2</v>
      </c>
      <c r="F375">
        <v>10</v>
      </c>
      <c r="G375">
        <v>0</v>
      </c>
      <c r="H375">
        <v>11</v>
      </c>
      <c r="J375" t="s">
        <v>298</v>
      </c>
      <c r="K375">
        <v>11</v>
      </c>
      <c r="L375" t="s">
        <v>7882</v>
      </c>
      <c r="M375" t="s">
        <v>7883</v>
      </c>
      <c r="N375" t="s">
        <v>2016</v>
      </c>
      <c r="P375" t="s">
        <v>2017</v>
      </c>
      <c r="Q375" t="s">
        <v>442</v>
      </c>
      <c r="R375" t="s">
        <v>2574</v>
      </c>
      <c r="T375" t="s">
        <v>1904</v>
      </c>
      <c r="W375" t="s">
        <v>253</v>
      </c>
      <c r="X375" t="s">
        <v>5743</v>
      </c>
      <c r="Y375" t="s">
        <v>1140</v>
      </c>
      <c r="Z375" t="s">
        <v>5744</v>
      </c>
      <c r="AB375" t="s">
        <v>325</v>
      </c>
      <c r="AC375" t="s">
        <v>326</v>
      </c>
      <c r="AK375" t="s">
        <v>756</v>
      </c>
      <c r="AP375">
        <v>7</v>
      </c>
      <c r="AU375" t="s">
        <v>254</v>
      </c>
      <c r="BJ375" t="s">
        <v>274</v>
      </c>
      <c r="BQ375">
        <f t="shared" si="15"/>
        <v>2</v>
      </c>
      <c r="BR375">
        <f t="shared" si="16"/>
        <v>0</v>
      </c>
      <c r="BT375" t="s">
        <v>6958</v>
      </c>
      <c r="BV375">
        <v>30</v>
      </c>
      <c r="BX375">
        <v>0</v>
      </c>
      <c r="BY375" t="s">
        <v>7884</v>
      </c>
      <c r="BZ375" t="s">
        <v>1026</v>
      </c>
      <c r="CA375">
        <v>0</v>
      </c>
      <c r="CD375" s="3">
        <v>0.25347222222222221</v>
      </c>
      <c r="CE375" t="s">
        <v>257</v>
      </c>
      <c r="CF375" t="s">
        <v>7885</v>
      </c>
      <c r="CG375">
        <v>7</v>
      </c>
      <c r="CI375" t="s">
        <v>493</v>
      </c>
      <c r="CJ375">
        <v>0</v>
      </c>
      <c r="CK375" t="s">
        <v>7886</v>
      </c>
      <c r="CL375" s="4">
        <v>38414</v>
      </c>
      <c r="CM375" t="s">
        <v>7887</v>
      </c>
      <c r="CN375" t="s">
        <v>7888</v>
      </c>
      <c r="CO375">
        <v>30</v>
      </c>
      <c r="CQ375" t="s">
        <v>282</v>
      </c>
      <c r="CR375" t="s">
        <v>6958</v>
      </c>
      <c r="CU375" t="s">
        <v>7211</v>
      </c>
      <c r="CW375">
        <v>0</v>
      </c>
      <c r="CY375">
        <v>10</v>
      </c>
      <c r="CZ375" t="s">
        <v>553</v>
      </c>
      <c r="DA375">
        <v>0</v>
      </c>
      <c r="DB375">
        <v>12</v>
      </c>
      <c r="DC375" t="s">
        <v>1609</v>
      </c>
      <c r="DD375">
        <v>-25</v>
      </c>
      <c r="DK375">
        <v>0</v>
      </c>
      <c r="DL375" s="4">
        <v>44484</v>
      </c>
      <c r="DM375">
        <v>20369</v>
      </c>
      <c r="DN375">
        <v>2021</v>
      </c>
      <c r="DO375">
        <v>0</v>
      </c>
      <c r="DQ375">
        <v>80401</v>
      </c>
      <c r="DR375">
        <v>138</v>
      </c>
      <c r="DU375" t="s">
        <v>274</v>
      </c>
      <c r="DV375" t="s">
        <v>257</v>
      </c>
      <c r="DX375">
        <v>13</v>
      </c>
      <c r="DY375" t="s">
        <v>275</v>
      </c>
      <c r="EB375" t="s">
        <v>2252</v>
      </c>
      <c r="EE375">
        <v>0</v>
      </c>
      <c r="EF375" t="s">
        <v>7889</v>
      </c>
      <c r="EG375" t="s">
        <v>675</v>
      </c>
      <c r="EH375">
        <v>0</v>
      </c>
      <c r="EJ375" t="s">
        <v>340</v>
      </c>
      <c r="EK375" t="s">
        <v>341</v>
      </c>
      <c r="EL375" t="s">
        <v>7890</v>
      </c>
      <c r="EM375" t="s">
        <v>7891</v>
      </c>
      <c r="EN375" t="s">
        <v>1005</v>
      </c>
      <c r="EO375" t="s">
        <v>269</v>
      </c>
      <c r="EP375" t="s">
        <v>1025</v>
      </c>
      <c r="EQ375">
        <v>0</v>
      </c>
      <c r="ER375" t="s">
        <v>491</v>
      </c>
      <c r="ET375" t="s">
        <v>7892</v>
      </c>
      <c r="EU375">
        <v>19</v>
      </c>
      <c r="EV375" t="s">
        <v>257</v>
      </c>
      <c r="EW375" t="s">
        <v>349</v>
      </c>
      <c r="EX375" t="s">
        <v>771</v>
      </c>
      <c r="EY375" t="s">
        <v>898</v>
      </c>
      <c r="FB375" t="s">
        <v>1845</v>
      </c>
      <c r="FC375" t="s">
        <v>7807</v>
      </c>
      <c r="FE375">
        <v>1</v>
      </c>
      <c r="FF375">
        <v>18</v>
      </c>
      <c r="FJ375" t="s">
        <v>7893</v>
      </c>
      <c r="FL375">
        <v>0</v>
      </c>
      <c r="FN375">
        <v>1</v>
      </c>
      <c r="FQ375">
        <v>0</v>
      </c>
      <c r="FS375" t="s">
        <v>395</v>
      </c>
      <c r="FT375" t="s">
        <v>1029</v>
      </c>
      <c r="FV375" t="s">
        <v>496</v>
      </c>
      <c r="FW375" t="s">
        <v>2037</v>
      </c>
      <c r="FY375">
        <v>0</v>
      </c>
      <c r="GA375">
        <v>13.3</v>
      </c>
      <c r="GB375">
        <v>-17</v>
      </c>
      <c r="GC375">
        <v>0</v>
      </c>
      <c r="GD375" t="s">
        <v>7894</v>
      </c>
      <c r="GE375" t="s">
        <v>355</v>
      </c>
      <c r="GF375">
        <v>0</v>
      </c>
      <c r="GG375" t="s">
        <v>274</v>
      </c>
      <c r="GH375">
        <v>3.1</v>
      </c>
      <c r="GI375">
        <v>8.4</v>
      </c>
      <c r="GJ375">
        <v>1</v>
      </c>
      <c r="GK375">
        <v>0</v>
      </c>
      <c r="GM375" t="s">
        <v>7895</v>
      </c>
      <c r="GP375" t="s">
        <v>529</v>
      </c>
      <c r="GR375">
        <v>52</v>
      </c>
      <c r="HA375" t="s">
        <v>7896</v>
      </c>
      <c r="HC375" t="s">
        <v>313</v>
      </c>
      <c r="HD375" t="s">
        <v>313</v>
      </c>
      <c r="HE375" t="s">
        <v>7897</v>
      </c>
      <c r="HF375">
        <v>0</v>
      </c>
      <c r="HG375">
        <v>11</v>
      </c>
      <c r="HH375">
        <v>13</v>
      </c>
      <c r="HI375" t="s">
        <v>275</v>
      </c>
      <c r="HK375" t="s">
        <v>1005</v>
      </c>
      <c r="HL375" t="s">
        <v>58</v>
      </c>
      <c r="HM375" t="s">
        <v>7099</v>
      </c>
      <c r="HO375" t="s">
        <v>7876</v>
      </c>
      <c r="HP375" t="s">
        <v>7898</v>
      </c>
      <c r="HQ375" t="s">
        <v>7899</v>
      </c>
      <c r="HR375" t="s">
        <v>7900</v>
      </c>
      <c r="HT375" t="s">
        <v>7901</v>
      </c>
      <c r="HW375">
        <v>11</v>
      </c>
      <c r="HX375">
        <v>4136315</v>
      </c>
      <c r="HZ375">
        <v>4136301</v>
      </c>
      <c r="IC375">
        <v>-0.5</v>
      </c>
      <c r="ID375">
        <v>1</v>
      </c>
      <c r="IM375">
        <v>130</v>
      </c>
      <c r="IU375">
        <v>7</v>
      </c>
      <c r="IV375">
        <f>IF(AND(Table1[[#This Row],[R/P]]="P",Table1[[#This Row],[PaRes]]&lt;&gt;"SCRBL",Table1[[#This Row],[PaRes]]&lt;&gt;"RUN",Table1[[#This Row],[Penalty]]&lt;&gt;1),1,0)</f>
        <v>1</v>
      </c>
      <c r="IW375">
        <f>IF(AND(Table1[[#This Row],[Pass Play]]=1,Table1[[#This Row],[PaRes]]&lt;&gt;"SAC"),1,0)</f>
        <v>1</v>
      </c>
      <c r="IX375">
        <f>IF(Table1[[#This Row],[PaRes]]="COM",1,0)</f>
        <v>0</v>
      </c>
      <c r="IY375">
        <f>IF(Table1[[#This Row],[Pass Play]]=1,Table1[[#This Row],[Gn]],0)</f>
        <v>0</v>
      </c>
      <c r="IZ375">
        <f>IF(AND(Table1[[#This Row],[Pass Play]]=1,Table1[[#This Row],[EFF]]="Y"),1,0)</f>
        <v>0</v>
      </c>
      <c r="JA375">
        <f>IF(AND(Table1[[#This Row],[Pass Play]]=1,Table1[[#This Row],[EFF]]="Y"),Table1[[#This Row],[Gn]],0)</f>
        <v>0</v>
      </c>
      <c r="JB375">
        <f>IF(AND(Table1[[#This Row],[Pass Play]]=1,Table1[[#This Row],[Gn]]&gt;=15),1,0)</f>
        <v>0</v>
      </c>
      <c r="JC375">
        <f>IF(AND(Table1[[#This Row],[Pass Play]]=1,Table1[[#This Row],[Big Play Passes]]=1),Table1[[#This Row],[Gn]],0)</f>
        <v>0</v>
      </c>
      <c r="JD375">
        <f>IF(AND(OR(Table1[[#This Row],[R/P]]="R",Table1[[#This Row],[PaRes]]="SCRBL",Table1[[#This Row],[PaRes]]="RUN"),Table1[[#This Row],[Penalty]]&lt;&gt;1),1,0)</f>
        <v>0</v>
      </c>
      <c r="JE375">
        <f>IF(Table1[[#This Row],[Rush Attempts]]=1,Table1[[#This Row],[Gn]],0)</f>
        <v>0</v>
      </c>
      <c r="JF375">
        <f>IF(AND(Table1[[#This Row],[Rush Attempts]]=1,Table1[[#This Row],[EFF]]="Y"),1,0)</f>
        <v>0</v>
      </c>
      <c r="JG375">
        <f>IF(AND(Table1[[#This Row],[Rush Attempts]]=1,Table1[[#This Row],[EFF]]="Y"),Table1[[#This Row],[Gn]],0)</f>
        <v>0</v>
      </c>
      <c r="JH375">
        <f>IF(AND(Table1[[#This Row],[Rush Attempts]]=1,Table1[[#This Row],[Gn]]&gt;=10),1,0)</f>
        <v>0</v>
      </c>
      <c r="JI375">
        <f>IF(AND(Table1[[#This Row],[Rush Attempts]]=1,Table1[[#This Row],[Big Play Run]]=1),Table1[[#This Row],[Gn]],0)</f>
        <v>0</v>
      </c>
      <c r="JJ375">
        <f>IF(Table1[[#This Row],[PaRes]]="SAC",1,0)</f>
        <v>0</v>
      </c>
      <c r="JK375">
        <f>IF(Table1[[#This Row],[Sacks]]=1,Table1[[#This Row],[Gn]],0)</f>
        <v>0</v>
      </c>
      <c r="JL375">
        <f>IF(Table1[[#This Row],[PaRes]]="INT",1,0)</f>
        <v>0</v>
      </c>
      <c r="JM375">
        <f>IF(Table1[[#This Row],[pff_PENALTY]]&lt;&gt;"",1,0)</f>
        <v>0</v>
      </c>
      <c r="JN375">
        <f>Table1[[#This Row],[pff_PENYARDS]]</f>
        <v>0</v>
      </c>
      <c r="JO375">
        <f>IF(Table1[[#This Row],[S/End]]="TD",1,0)</f>
        <v>0</v>
      </c>
      <c r="JP375">
        <f>IF(OR(Table1[[#This Row],[S/End]]="FGGD"),1,0)</f>
        <v>0</v>
      </c>
      <c r="JQ375">
        <f>IF(OR(Table1[[#This Row],[S/End]]="FUM",Table1[[#This Row],[S/End]]="INT"),1,0)</f>
        <v>0</v>
      </c>
      <c r="JR375">
        <f>IF(AND(Table1[[#This Row],[Touchdown]]=1,Table1[[#This Row],[Pass Play]]=1),1,0)</f>
        <v>0</v>
      </c>
      <c r="JS375">
        <f t="shared" si="17"/>
        <v>0</v>
      </c>
      <c r="JT375">
        <f>IF(AND(OR(Table1[[#This Row],[Pass Play]]=1,Table1[[#This Row],[Rush Attempts]]=1),Table1[[#This Row],[Dn]]=3),1,0)</f>
        <v>0</v>
      </c>
      <c r="JU375">
        <f>IF(AND(Table1[[#This Row],[3rd down attempt]]=1,Table1[[#This Row],[EFF]]="Y"),1,0)</f>
        <v>0</v>
      </c>
      <c r="JV375">
        <f>IF(AND(Table1[[#This Row],[3rd down attempt]]=1,Table1[[#This Row],[Dist]]&gt;=7),1,0)</f>
        <v>0</v>
      </c>
      <c r="JW375">
        <f>IF(AND(OR(Table1[[#This Row],[Pass Play]]=1,Table1[[#This Row],[Rush Attempts]]=1),Table1[[#This Row],[Dn]]=4),1,0)</f>
        <v>0</v>
      </c>
      <c r="JX375">
        <f>IF(AND(Table1[[#This Row],[4th down attempt]]=1,Table1[[#This Row],[EFF]]="Y"),1,0)</f>
        <v>0</v>
      </c>
      <c r="JY375">
        <f>IF(AND(OR(Table1[[#This Row],[Pass Play]]=1,Table1[[#This Row],[Rush Attempts]]=1),Table1[[#This Row],[FPos]]&gt;=0,Table1[[#This Row],[FPos]]&lt;=20),1,0)</f>
        <v>1</v>
      </c>
      <c r="JZ375">
        <f>IF(AND(OR(Table1[[#This Row],[Pass Play]]=1,Table1[[#This Row],[Rush Attempts]]=1),Table1[[#This Row],[Dist]]&lt;=Table1[[#This Row],[Gn]]),1,0)</f>
        <v>0</v>
      </c>
      <c r="KA375">
        <f>IF(Table1[[#This Row],[S/End]]&lt;&gt;"",1,0)</f>
        <v>0</v>
      </c>
      <c r="KB375">
        <f>IF(Table1[[#This Row],[S/End]]="TD",1,0)</f>
        <v>0</v>
      </c>
      <c r="KC375">
        <f>IF(Table1[[#This Row],[S/End]]="FGGD",1,0)</f>
        <v>0</v>
      </c>
      <c r="KD375">
        <f>IF(AND(OR(Table1[[#This Row],[Pass Play]]=1,Table1[[#This Row],[Rush Attempts]]=1),Table1[[#This Row],[Gn]]&lt;0),1,0)</f>
        <v>0</v>
      </c>
      <c r="KE375" s="375">
        <f>IF(AND(Table1[[#This Row],[pff_DRVENDPSN]]=3,Table1[[#This Row],[pff_DRVENDEVENT]]="PUNT"),1,0)</f>
        <v>0</v>
      </c>
    </row>
    <row r="376" spans="1:291" hidden="1">
      <c r="A376">
        <v>53</v>
      </c>
      <c r="B376">
        <v>2106</v>
      </c>
      <c r="C376" t="s">
        <v>14480</v>
      </c>
      <c r="D376">
        <v>4</v>
      </c>
      <c r="E376">
        <v>3</v>
      </c>
      <c r="F376">
        <v>10</v>
      </c>
      <c r="G376">
        <v>2</v>
      </c>
      <c r="H376">
        <v>11</v>
      </c>
      <c r="J376" t="s">
        <v>298</v>
      </c>
      <c r="K376">
        <v>11</v>
      </c>
      <c r="L376">
        <v>11</v>
      </c>
      <c r="M376" t="s">
        <v>1429</v>
      </c>
      <c r="N376" t="s">
        <v>827</v>
      </c>
      <c r="P376" t="s">
        <v>1430</v>
      </c>
      <c r="W376" t="s">
        <v>257</v>
      </c>
      <c r="X376" t="s">
        <v>7903</v>
      </c>
      <c r="AE376" t="s">
        <v>7080</v>
      </c>
      <c r="AF376" t="s">
        <v>7904</v>
      </c>
      <c r="AG376" t="s">
        <v>7903</v>
      </c>
      <c r="AH376" t="s">
        <v>257</v>
      </c>
      <c r="AJ376">
        <v>22</v>
      </c>
      <c r="AP376">
        <v>7</v>
      </c>
      <c r="BJ376" t="s">
        <v>274</v>
      </c>
      <c r="BQ376">
        <f t="shared" si="15"/>
        <v>0</v>
      </c>
      <c r="BR376">
        <f t="shared" si="16"/>
        <v>1</v>
      </c>
      <c r="BT376" t="s">
        <v>6958</v>
      </c>
      <c r="BV376">
        <v>30</v>
      </c>
      <c r="BX376">
        <v>0</v>
      </c>
      <c r="BY376" t="s">
        <v>7905</v>
      </c>
      <c r="CD376" s="3">
        <v>0.24513888888888888</v>
      </c>
      <c r="CF376" t="s">
        <v>7906</v>
      </c>
      <c r="CJ376">
        <v>0</v>
      </c>
      <c r="CK376" t="s">
        <v>7907</v>
      </c>
      <c r="CL376" s="4">
        <v>38414</v>
      </c>
      <c r="CM376" t="s">
        <v>7908</v>
      </c>
      <c r="CN376" t="s">
        <v>7909</v>
      </c>
      <c r="CO376">
        <v>30</v>
      </c>
      <c r="CQ376" t="s">
        <v>282</v>
      </c>
      <c r="CR376" t="s">
        <v>6958</v>
      </c>
      <c r="CU376" t="s">
        <v>7910</v>
      </c>
      <c r="CW376">
        <v>1</v>
      </c>
      <c r="CY376">
        <v>11</v>
      </c>
      <c r="CZ376" t="s">
        <v>553</v>
      </c>
      <c r="DA376">
        <v>0</v>
      </c>
      <c r="DB376">
        <v>12</v>
      </c>
      <c r="DC376" t="s">
        <v>1609</v>
      </c>
      <c r="DD376">
        <v>-25</v>
      </c>
      <c r="DF376" t="s">
        <v>6965</v>
      </c>
      <c r="DK376">
        <v>2</v>
      </c>
      <c r="DL376" s="4">
        <v>44484</v>
      </c>
      <c r="DM376">
        <v>20369</v>
      </c>
      <c r="DN376">
        <v>2021</v>
      </c>
      <c r="DO376">
        <v>0</v>
      </c>
      <c r="DQ376">
        <v>80401</v>
      </c>
      <c r="DR376">
        <v>139</v>
      </c>
      <c r="DU376" t="s">
        <v>274</v>
      </c>
      <c r="DV376" t="s">
        <v>257</v>
      </c>
      <c r="DX376">
        <v>13</v>
      </c>
      <c r="DY376" t="s">
        <v>275</v>
      </c>
      <c r="EE376">
        <v>0</v>
      </c>
      <c r="EF376" t="s">
        <v>1223</v>
      </c>
      <c r="EG376" t="s">
        <v>383</v>
      </c>
      <c r="EH376">
        <v>0</v>
      </c>
      <c r="EI376" t="s">
        <v>1441</v>
      </c>
      <c r="EJ376" t="s">
        <v>340</v>
      </c>
      <c r="EK376" t="s">
        <v>341</v>
      </c>
      <c r="EL376" t="s">
        <v>7911</v>
      </c>
      <c r="EM376" t="s">
        <v>7912</v>
      </c>
      <c r="EO376" t="s">
        <v>269</v>
      </c>
      <c r="EP376" t="s">
        <v>345</v>
      </c>
      <c r="EQ376">
        <v>0</v>
      </c>
      <c r="ET376" t="s">
        <v>7913</v>
      </c>
      <c r="FE376">
        <v>0</v>
      </c>
      <c r="FF376">
        <v>7</v>
      </c>
      <c r="FG376" t="s">
        <v>1357</v>
      </c>
      <c r="FI376" t="s">
        <v>1357</v>
      </c>
      <c r="FL376">
        <v>0</v>
      </c>
      <c r="FN376">
        <v>0</v>
      </c>
      <c r="FQ376">
        <v>0</v>
      </c>
      <c r="FS376" t="s">
        <v>395</v>
      </c>
      <c r="FT376" t="s">
        <v>1029</v>
      </c>
      <c r="FU376" t="s">
        <v>274</v>
      </c>
      <c r="FV376" t="s">
        <v>496</v>
      </c>
      <c r="FW376" t="s">
        <v>4875</v>
      </c>
      <c r="FX376" t="s">
        <v>7914</v>
      </c>
      <c r="FY376">
        <v>0</v>
      </c>
      <c r="GA376">
        <v>13.3</v>
      </c>
      <c r="GB376">
        <v>-17</v>
      </c>
      <c r="GC376">
        <v>0</v>
      </c>
      <c r="GE376" t="s">
        <v>355</v>
      </c>
      <c r="GF376">
        <v>0</v>
      </c>
      <c r="GJ376">
        <v>0</v>
      </c>
      <c r="GK376">
        <v>0</v>
      </c>
      <c r="GM376" t="s">
        <v>7915</v>
      </c>
      <c r="GO376">
        <v>0</v>
      </c>
      <c r="HA376" t="s">
        <v>7916</v>
      </c>
      <c r="HC376" t="s">
        <v>313</v>
      </c>
      <c r="HD376" t="s">
        <v>313</v>
      </c>
      <c r="HE376" t="s">
        <v>7917</v>
      </c>
      <c r="HF376">
        <v>0</v>
      </c>
      <c r="HG376">
        <v>11</v>
      </c>
      <c r="HH376">
        <v>13</v>
      </c>
      <c r="HI376" t="s">
        <v>275</v>
      </c>
      <c r="HL376" t="s">
        <v>58</v>
      </c>
      <c r="HW376">
        <v>9</v>
      </c>
      <c r="HX376">
        <v>4136364</v>
      </c>
      <c r="HY376" t="s">
        <v>7918</v>
      </c>
      <c r="HZ376">
        <v>4136315</v>
      </c>
      <c r="IC376">
        <v>0</v>
      </c>
      <c r="ID376">
        <v>0</v>
      </c>
      <c r="IM376">
        <v>131</v>
      </c>
      <c r="IO376" t="s">
        <v>6965</v>
      </c>
      <c r="IQ376" t="s">
        <v>6965</v>
      </c>
      <c r="IU376">
        <v>7</v>
      </c>
      <c r="IV376">
        <f>IF(AND(Table1[[#This Row],[R/P]]="P",Table1[[#This Row],[PaRes]]&lt;&gt;"SCRBL",Table1[[#This Row],[PaRes]]&lt;&gt;"RUN",Table1[[#This Row],[Penalty]]&lt;&gt;1),1,0)</f>
        <v>0</v>
      </c>
      <c r="IW376">
        <f>IF(AND(Table1[[#This Row],[Pass Play]]=1,Table1[[#This Row],[PaRes]]&lt;&gt;"SAC"),1,0)</f>
        <v>0</v>
      </c>
      <c r="IX376">
        <f>IF(Table1[[#This Row],[PaRes]]="COM",1,0)</f>
        <v>0</v>
      </c>
      <c r="IY376">
        <f>IF(Table1[[#This Row],[Pass Play]]=1,Table1[[#This Row],[Gn]],0)</f>
        <v>0</v>
      </c>
      <c r="IZ376">
        <f>IF(AND(Table1[[#This Row],[Pass Play]]=1,Table1[[#This Row],[EFF]]="Y"),1,0)</f>
        <v>0</v>
      </c>
      <c r="JA376">
        <f>IF(AND(Table1[[#This Row],[Pass Play]]=1,Table1[[#This Row],[EFF]]="Y"),Table1[[#This Row],[Gn]],0)</f>
        <v>0</v>
      </c>
      <c r="JB376">
        <f>IF(AND(Table1[[#This Row],[Pass Play]]=1,Table1[[#This Row],[Gn]]&gt;=15),1,0)</f>
        <v>0</v>
      </c>
      <c r="JC376">
        <f>IF(AND(Table1[[#This Row],[Pass Play]]=1,Table1[[#This Row],[Big Play Passes]]=1),Table1[[#This Row],[Gn]],0)</f>
        <v>0</v>
      </c>
      <c r="JD376">
        <f>IF(AND(OR(Table1[[#This Row],[R/P]]="R",Table1[[#This Row],[PaRes]]="SCRBL",Table1[[#This Row],[PaRes]]="RUN"),Table1[[#This Row],[Penalty]]&lt;&gt;1),1,0)</f>
        <v>1</v>
      </c>
      <c r="JE376">
        <f>IF(Table1[[#This Row],[Rush Attempts]]=1,Table1[[#This Row],[Gn]],0)</f>
        <v>2</v>
      </c>
      <c r="JF376">
        <f>IF(AND(Table1[[#This Row],[Rush Attempts]]=1,Table1[[#This Row],[EFF]]="Y"),1,0)</f>
        <v>0</v>
      </c>
      <c r="JG376">
        <f>IF(AND(Table1[[#This Row],[Rush Attempts]]=1,Table1[[#This Row],[EFF]]="Y"),Table1[[#This Row],[Gn]],0)</f>
        <v>0</v>
      </c>
      <c r="JH376">
        <f>IF(AND(Table1[[#This Row],[Rush Attempts]]=1,Table1[[#This Row],[Gn]]&gt;=10),1,0)</f>
        <v>0</v>
      </c>
      <c r="JI376">
        <f>IF(AND(Table1[[#This Row],[Rush Attempts]]=1,Table1[[#This Row],[Big Play Run]]=1),Table1[[#This Row],[Gn]],0)</f>
        <v>0</v>
      </c>
      <c r="JJ376">
        <f>IF(Table1[[#This Row],[PaRes]]="SAC",1,0)</f>
        <v>0</v>
      </c>
      <c r="JK376">
        <f>IF(Table1[[#This Row],[Sacks]]=1,Table1[[#This Row],[Gn]],0)</f>
        <v>0</v>
      </c>
      <c r="JL376">
        <f>IF(Table1[[#This Row],[PaRes]]="INT",1,0)</f>
        <v>0</v>
      </c>
      <c r="JM376">
        <f>IF(Table1[[#This Row],[pff_PENALTY]]&lt;&gt;"",1,0)</f>
        <v>0</v>
      </c>
      <c r="JN376">
        <f>Table1[[#This Row],[pff_PENYARDS]]</f>
        <v>0</v>
      </c>
      <c r="JO376">
        <f>IF(Table1[[#This Row],[S/End]]="TD",1,0)</f>
        <v>0</v>
      </c>
      <c r="JP376">
        <f>IF(OR(Table1[[#This Row],[S/End]]="FGGD"),1,0)</f>
        <v>0</v>
      </c>
      <c r="JQ376">
        <f>IF(OR(Table1[[#This Row],[S/End]]="FUM",Table1[[#This Row],[S/End]]="INT"),1,0)</f>
        <v>0</v>
      </c>
      <c r="JR376">
        <f>IF(AND(Table1[[#This Row],[Touchdown]]=1,Table1[[#This Row],[Pass Play]]=1),1,0)</f>
        <v>0</v>
      </c>
      <c r="JS376">
        <f t="shared" si="17"/>
        <v>0</v>
      </c>
      <c r="JT376">
        <f>IF(AND(OR(Table1[[#This Row],[Pass Play]]=1,Table1[[#This Row],[Rush Attempts]]=1),Table1[[#This Row],[Dn]]=3),1,0)</f>
        <v>1</v>
      </c>
      <c r="JU376">
        <f>IF(AND(Table1[[#This Row],[3rd down attempt]]=1,Table1[[#This Row],[EFF]]="Y"),1,0)</f>
        <v>0</v>
      </c>
      <c r="JV376">
        <f>IF(AND(Table1[[#This Row],[3rd down attempt]]=1,Table1[[#This Row],[Dist]]&gt;=7),1,0)</f>
        <v>1</v>
      </c>
      <c r="JW376">
        <f>IF(AND(OR(Table1[[#This Row],[Pass Play]]=1,Table1[[#This Row],[Rush Attempts]]=1),Table1[[#This Row],[Dn]]=4),1,0)</f>
        <v>0</v>
      </c>
      <c r="JX376">
        <f>IF(AND(Table1[[#This Row],[4th down attempt]]=1,Table1[[#This Row],[EFF]]="Y"),1,0)</f>
        <v>0</v>
      </c>
      <c r="JY376">
        <f>IF(AND(OR(Table1[[#This Row],[Pass Play]]=1,Table1[[#This Row],[Rush Attempts]]=1),Table1[[#This Row],[FPos]]&gt;=0,Table1[[#This Row],[FPos]]&lt;=20),1,0)</f>
        <v>1</v>
      </c>
      <c r="JZ376">
        <f>IF(AND(OR(Table1[[#This Row],[Pass Play]]=1,Table1[[#This Row],[Rush Attempts]]=1),Table1[[#This Row],[Dist]]&lt;=Table1[[#This Row],[Gn]]),1,0)</f>
        <v>0</v>
      </c>
      <c r="KA376">
        <f>IF(Table1[[#This Row],[S/End]]&lt;&gt;"",1,0)</f>
        <v>0</v>
      </c>
      <c r="KB376">
        <f>IF(Table1[[#This Row],[S/End]]="TD",1,0)</f>
        <v>0</v>
      </c>
      <c r="KC376">
        <f>IF(Table1[[#This Row],[S/End]]="FGGD",1,0)</f>
        <v>0</v>
      </c>
      <c r="KD376">
        <f>IF(AND(OR(Table1[[#This Row],[Pass Play]]=1,Table1[[#This Row],[Rush Attempts]]=1),Table1[[#This Row],[Gn]]&lt;0),1,0)</f>
        <v>0</v>
      </c>
      <c r="KE376" s="375">
        <f>IF(AND(Table1[[#This Row],[pff_DRVENDPSN]]=3,Table1[[#This Row],[pff_DRVENDEVENT]]="PUNT"),1,0)</f>
        <v>0</v>
      </c>
    </row>
    <row r="377" spans="1:291" hidden="1">
      <c r="A377">
        <v>54</v>
      </c>
      <c r="B377">
        <v>2106</v>
      </c>
      <c r="C377" t="s">
        <v>14480</v>
      </c>
      <c r="D377">
        <v>4</v>
      </c>
      <c r="E377">
        <v>4</v>
      </c>
      <c r="F377">
        <v>8</v>
      </c>
      <c r="G377">
        <v>9</v>
      </c>
      <c r="H377">
        <v>9</v>
      </c>
      <c r="J377" t="s">
        <v>254</v>
      </c>
      <c r="K377">
        <v>12</v>
      </c>
      <c r="L377" t="s">
        <v>7920</v>
      </c>
      <c r="M377" t="s">
        <v>7921</v>
      </c>
      <c r="N377" t="s">
        <v>256</v>
      </c>
      <c r="P377" t="s">
        <v>1357</v>
      </c>
      <c r="Q377" t="s">
        <v>1336</v>
      </c>
      <c r="R377" t="s">
        <v>3321</v>
      </c>
      <c r="W377" t="s">
        <v>253</v>
      </c>
      <c r="X377" t="s">
        <v>7922</v>
      </c>
      <c r="Y377" t="s">
        <v>6590</v>
      </c>
      <c r="Z377" t="s">
        <v>1140</v>
      </c>
      <c r="AA377" t="s">
        <v>6590</v>
      </c>
      <c r="AB377" t="s">
        <v>666</v>
      </c>
      <c r="AC377" t="s">
        <v>667</v>
      </c>
      <c r="AJ377">
        <v>4</v>
      </c>
      <c r="AK377" t="s">
        <v>327</v>
      </c>
      <c r="AL377" t="s">
        <v>575</v>
      </c>
      <c r="AP377">
        <v>7</v>
      </c>
      <c r="BJ377" t="s">
        <v>607</v>
      </c>
      <c r="BQ377">
        <f t="shared" si="15"/>
        <v>2</v>
      </c>
      <c r="BR377">
        <f t="shared" si="16"/>
        <v>0</v>
      </c>
      <c r="BT377" t="s">
        <v>6958</v>
      </c>
      <c r="BV377">
        <v>30</v>
      </c>
      <c r="BX377">
        <v>0</v>
      </c>
      <c r="BY377" t="s">
        <v>7923</v>
      </c>
      <c r="CA377">
        <v>1</v>
      </c>
      <c r="CD377" s="3">
        <v>0.21736111111111112</v>
      </c>
      <c r="CE377" t="s">
        <v>274</v>
      </c>
      <c r="CF377" t="s">
        <v>7924</v>
      </c>
      <c r="CG377">
        <v>10</v>
      </c>
      <c r="CI377" t="s">
        <v>331</v>
      </c>
      <c r="CJ377">
        <v>0</v>
      </c>
      <c r="CK377" t="s">
        <v>7925</v>
      </c>
      <c r="CL377" s="4">
        <v>38414</v>
      </c>
      <c r="CM377" t="s">
        <v>7926</v>
      </c>
      <c r="CN377" t="s">
        <v>7888</v>
      </c>
      <c r="CO377">
        <v>30</v>
      </c>
      <c r="CQ377" t="s">
        <v>269</v>
      </c>
      <c r="CR377" t="s">
        <v>6958</v>
      </c>
      <c r="CU377" t="s">
        <v>6964</v>
      </c>
      <c r="CW377">
        <v>0</v>
      </c>
      <c r="CY377">
        <v>12</v>
      </c>
      <c r="CZ377" t="s">
        <v>553</v>
      </c>
      <c r="DA377">
        <v>0</v>
      </c>
      <c r="DB377">
        <v>12</v>
      </c>
      <c r="DC377" t="s">
        <v>1609</v>
      </c>
      <c r="DD377">
        <v>-25</v>
      </c>
      <c r="DK377">
        <v>9</v>
      </c>
      <c r="DL377" s="4">
        <v>44484</v>
      </c>
      <c r="DM377">
        <v>20369</v>
      </c>
      <c r="DN377">
        <v>2021</v>
      </c>
      <c r="DO377">
        <v>0</v>
      </c>
      <c r="DQ377">
        <v>80401</v>
      </c>
      <c r="DR377">
        <v>140</v>
      </c>
      <c r="DU377" t="s">
        <v>257</v>
      </c>
      <c r="DV377" t="s">
        <v>274</v>
      </c>
      <c r="DX377">
        <v>13</v>
      </c>
      <c r="DY377" t="s">
        <v>275</v>
      </c>
      <c r="EE377">
        <v>0</v>
      </c>
      <c r="EF377" t="s">
        <v>7927</v>
      </c>
      <c r="EG377" t="s">
        <v>422</v>
      </c>
      <c r="EH377">
        <v>0</v>
      </c>
      <c r="EJ377" t="s">
        <v>454</v>
      </c>
      <c r="EK377" t="s">
        <v>2889</v>
      </c>
      <c r="EL377" t="s">
        <v>5533</v>
      </c>
      <c r="EM377" t="s">
        <v>7928</v>
      </c>
      <c r="EN377" t="s">
        <v>3331</v>
      </c>
      <c r="EO377" t="s">
        <v>282</v>
      </c>
      <c r="EP377" t="s">
        <v>283</v>
      </c>
      <c r="EQ377">
        <v>0</v>
      </c>
      <c r="ER377" t="s">
        <v>491</v>
      </c>
      <c r="ET377" t="s">
        <v>7929</v>
      </c>
      <c r="EU377">
        <v>13</v>
      </c>
      <c r="EV377" t="s">
        <v>257</v>
      </c>
      <c r="EW377" t="s">
        <v>349</v>
      </c>
      <c r="EX377" t="s">
        <v>1251</v>
      </c>
      <c r="EY377" t="s">
        <v>898</v>
      </c>
      <c r="FB377" t="s">
        <v>392</v>
      </c>
      <c r="FC377" t="s">
        <v>7930</v>
      </c>
      <c r="FE377">
        <v>0</v>
      </c>
      <c r="FF377">
        <v>6</v>
      </c>
      <c r="FJ377" t="s">
        <v>7931</v>
      </c>
      <c r="FL377">
        <v>0</v>
      </c>
      <c r="FN377">
        <v>0</v>
      </c>
      <c r="FQ377">
        <v>0</v>
      </c>
      <c r="FS377" t="s">
        <v>462</v>
      </c>
      <c r="FT377" t="s">
        <v>1002</v>
      </c>
      <c r="FV377" t="s">
        <v>777</v>
      </c>
      <c r="FY377">
        <v>0</v>
      </c>
      <c r="GA377">
        <v>13.3</v>
      </c>
      <c r="GB377">
        <v>-17</v>
      </c>
      <c r="GC377">
        <v>0</v>
      </c>
      <c r="GE377" t="s">
        <v>355</v>
      </c>
      <c r="GF377">
        <v>0</v>
      </c>
      <c r="GG377" t="s">
        <v>1179</v>
      </c>
      <c r="GI377">
        <v>3.3</v>
      </c>
      <c r="GJ377">
        <v>0</v>
      </c>
      <c r="GK377">
        <v>0</v>
      </c>
      <c r="GM377" t="s">
        <v>7932</v>
      </c>
      <c r="GN377">
        <v>0</v>
      </c>
      <c r="GO377">
        <v>0</v>
      </c>
      <c r="GP377" t="s">
        <v>529</v>
      </c>
      <c r="GR377">
        <v>52</v>
      </c>
      <c r="HA377" t="s">
        <v>7933</v>
      </c>
      <c r="HC377" t="s">
        <v>313</v>
      </c>
      <c r="HD377" t="s">
        <v>294</v>
      </c>
      <c r="HE377" t="s">
        <v>7897</v>
      </c>
      <c r="HF377">
        <v>0</v>
      </c>
      <c r="HG377">
        <v>12</v>
      </c>
      <c r="HH377">
        <v>13</v>
      </c>
      <c r="HI377" t="s">
        <v>275</v>
      </c>
      <c r="HL377" t="s">
        <v>58</v>
      </c>
      <c r="HM377" t="s">
        <v>7099</v>
      </c>
      <c r="HO377" t="s">
        <v>7876</v>
      </c>
      <c r="HP377" t="s">
        <v>7934</v>
      </c>
      <c r="HQ377" t="s">
        <v>7935</v>
      </c>
      <c r="HR377" t="s">
        <v>7936</v>
      </c>
      <c r="HT377" t="s">
        <v>5315</v>
      </c>
      <c r="HW377">
        <v>0</v>
      </c>
      <c r="HX377">
        <v>4136383</v>
      </c>
      <c r="HY377" t="s">
        <v>898</v>
      </c>
      <c r="HZ377">
        <v>4136364</v>
      </c>
      <c r="IC377">
        <v>-1</v>
      </c>
      <c r="ID377">
        <v>1</v>
      </c>
      <c r="IM377">
        <v>132</v>
      </c>
      <c r="IS377" t="s">
        <v>898</v>
      </c>
      <c r="IU377">
        <v>7</v>
      </c>
      <c r="IV377">
        <f>IF(AND(Table1[[#This Row],[R/P]]="P",Table1[[#This Row],[PaRes]]&lt;&gt;"SCRBL",Table1[[#This Row],[PaRes]]&lt;&gt;"RUN",Table1[[#This Row],[Penalty]]&lt;&gt;1),1,0)</f>
        <v>1</v>
      </c>
      <c r="IW377">
        <f>IF(AND(Table1[[#This Row],[Pass Play]]=1,Table1[[#This Row],[PaRes]]&lt;&gt;"SAC"),1,0)</f>
        <v>1</v>
      </c>
      <c r="IX377">
        <f>IF(Table1[[#This Row],[PaRes]]="COM",1,0)</f>
        <v>1</v>
      </c>
      <c r="IY377">
        <f>IF(Table1[[#This Row],[Pass Play]]=1,Table1[[#This Row],[Gn]],0)</f>
        <v>9</v>
      </c>
      <c r="IZ377">
        <f>IF(AND(Table1[[#This Row],[Pass Play]]=1,Table1[[#This Row],[EFF]]="Y"),1,0)</f>
        <v>1</v>
      </c>
      <c r="JA377">
        <f>IF(AND(Table1[[#This Row],[Pass Play]]=1,Table1[[#This Row],[EFF]]="Y"),Table1[[#This Row],[Gn]],0)</f>
        <v>9</v>
      </c>
      <c r="JB377">
        <f>IF(AND(Table1[[#This Row],[Pass Play]]=1,Table1[[#This Row],[Gn]]&gt;=15),1,0)</f>
        <v>0</v>
      </c>
      <c r="JC377">
        <f>IF(AND(Table1[[#This Row],[Pass Play]]=1,Table1[[#This Row],[Big Play Passes]]=1),Table1[[#This Row],[Gn]],0)</f>
        <v>0</v>
      </c>
      <c r="JD377">
        <f>IF(AND(OR(Table1[[#This Row],[R/P]]="R",Table1[[#This Row],[PaRes]]="SCRBL",Table1[[#This Row],[PaRes]]="RUN"),Table1[[#This Row],[Penalty]]&lt;&gt;1),1,0)</f>
        <v>0</v>
      </c>
      <c r="JE377">
        <f>IF(Table1[[#This Row],[Rush Attempts]]=1,Table1[[#This Row],[Gn]],0)</f>
        <v>0</v>
      </c>
      <c r="JF377">
        <f>IF(AND(Table1[[#This Row],[Rush Attempts]]=1,Table1[[#This Row],[EFF]]="Y"),1,0)</f>
        <v>0</v>
      </c>
      <c r="JG377">
        <f>IF(AND(Table1[[#This Row],[Rush Attempts]]=1,Table1[[#This Row],[EFF]]="Y"),Table1[[#This Row],[Gn]],0)</f>
        <v>0</v>
      </c>
      <c r="JH377">
        <f>IF(AND(Table1[[#This Row],[Rush Attempts]]=1,Table1[[#This Row],[Gn]]&gt;=10),1,0)</f>
        <v>0</v>
      </c>
      <c r="JI377">
        <f>IF(AND(Table1[[#This Row],[Rush Attempts]]=1,Table1[[#This Row],[Big Play Run]]=1),Table1[[#This Row],[Gn]],0)</f>
        <v>0</v>
      </c>
      <c r="JJ377">
        <f>IF(Table1[[#This Row],[PaRes]]="SAC",1,0)</f>
        <v>0</v>
      </c>
      <c r="JK377">
        <f>IF(Table1[[#This Row],[Sacks]]=1,Table1[[#This Row],[Gn]],0)</f>
        <v>0</v>
      </c>
      <c r="JL377">
        <f>IF(Table1[[#This Row],[PaRes]]="INT",1,0)</f>
        <v>0</v>
      </c>
      <c r="JM377">
        <f>IF(Table1[[#This Row],[pff_PENALTY]]&lt;&gt;"",1,0)</f>
        <v>0</v>
      </c>
      <c r="JN377">
        <f>Table1[[#This Row],[pff_PENYARDS]]</f>
        <v>0</v>
      </c>
      <c r="JO377">
        <f>IF(Table1[[#This Row],[S/End]]="TD",1,0)</f>
        <v>1</v>
      </c>
      <c r="JP377">
        <f>IF(OR(Table1[[#This Row],[S/End]]="FGGD"),1,0)</f>
        <v>0</v>
      </c>
      <c r="JQ377">
        <f>IF(OR(Table1[[#This Row],[S/End]]="FUM",Table1[[#This Row],[S/End]]="INT"),1,0)</f>
        <v>0</v>
      </c>
      <c r="JR377">
        <f>IF(AND(Table1[[#This Row],[Touchdown]]=1,Table1[[#This Row],[Pass Play]]=1),1,0)</f>
        <v>1</v>
      </c>
      <c r="JS377">
        <f t="shared" si="17"/>
        <v>0</v>
      </c>
      <c r="JT377">
        <f>IF(AND(OR(Table1[[#This Row],[Pass Play]]=1,Table1[[#This Row],[Rush Attempts]]=1),Table1[[#This Row],[Dn]]=3),1,0)</f>
        <v>0</v>
      </c>
      <c r="JU377">
        <f>IF(AND(Table1[[#This Row],[3rd down attempt]]=1,Table1[[#This Row],[EFF]]="Y"),1,0)</f>
        <v>0</v>
      </c>
      <c r="JV377">
        <f>IF(AND(Table1[[#This Row],[3rd down attempt]]=1,Table1[[#This Row],[Dist]]&gt;=7),1,0)</f>
        <v>0</v>
      </c>
      <c r="JW377">
        <f>IF(AND(OR(Table1[[#This Row],[Pass Play]]=1,Table1[[#This Row],[Rush Attempts]]=1),Table1[[#This Row],[Dn]]=4),1,0)</f>
        <v>1</v>
      </c>
      <c r="JX377">
        <f>IF(AND(Table1[[#This Row],[4th down attempt]]=1,Table1[[#This Row],[EFF]]="Y"),1,0)</f>
        <v>1</v>
      </c>
      <c r="JY377">
        <f>IF(AND(OR(Table1[[#This Row],[Pass Play]]=1,Table1[[#This Row],[Rush Attempts]]=1),Table1[[#This Row],[FPos]]&gt;=0,Table1[[#This Row],[FPos]]&lt;=20),1,0)</f>
        <v>1</v>
      </c>
      <c r="JZ377">
        <f>IF(AND(OR(Table1[[#This Row],[Pass Play]]=1,Table1[[#This Row],[Rush Attempts]]=1),Table1[[#This Row],[Dist]]&lt;=Table1[[#This Row],[Gn]]),1,0)</f>
        <v>1</v>
      </c>
      <c r="KA377">
        <f>IF(Table1[[#This Row],[S/End]]&lt;&gt;"",1,0)</f>
        <v>1</v>
      </c>
      <c r="KB377">
        <f>IF(Table1[[#This Row],[S/End]]="TD",1,0)</f>
        <v>1</v>
      </c>
      <c r="KC377">
        <f>IF(Table1[[#This Row],[S/End]]="FGGD",1,0)</f>
        <v>0</v>
      </c>
      <c r="KD377">
        <f>IF(AND(OR(Table1[[#This Row],[Pass Play]]=1,Table1[[#This Row],[Rush Attempts]]=1),Table1[[#This Row],[Gn]]&lt;0),1,0)</f>
        <v>0</v>
      </c>
      <c r="KE377" s="375">
        <f>IF(AND(Table1[[#This Row],[pff_DRVENDPSN]]=3,Table1[[#This Row],[pff_DRVENDEVENT]]="PUNT"),1,0)</f>
        <v>0</v>
      </c>
    </row>
    <row r="378" spans="1:291" hidden="1">
      <c r="A378">
        <v>55</v>
      </c>
      <c r="B378">
        <v>2106</v>
      </c>
      <c r="C378" t="s">
        <v>14480</v>
      </c>
      <c r="D378">
        <v>4</v>
      </c>
      <c r="E378">
        <v>1</v>
      </c>
      <c r="F378">
        <v>10</v>
      </c>
      <c r="G378">
        <v>3</v>
      </c>
      <c r="H378">
        <v>-23</v>
      </c>
      <c r="I378" t="s">
        <v>253</v>
      </c>
      <c r="J378" t="s">
        <v>298</v>
      </c>
      <c r="K378">
        <v>11</v>
      </c>
      <c r="L378" t="s">
        <v>471</v>
      </c>
      <c r="M378" t="s">
        <v>721</v>
      </c>
      <c r="N378" t="s">
        <v>319</v>
      </c>
      <c r="P378" t="s">
        <v>722</v>
      </c>
      <c r="W378" t="s">
        <v>253</v>
      </c>
      <c r="X378" t="s">
        <v>7938</v>
      </c>
      <c r="Y378" t="s">
        <v>370</v>
      </c>
      <c r="Z378" t="s">
        <v>7939</v>
      </c>
      <c r="AB378" t="s">
        <v>325</v>
      </c>
      <c r="AC378" t="s">
        <v>326</v>
      </c>
      <c r="AJ378">
        <v>22</v>
      </c>
      <c r="AK378" t="s">
        <v>327</v>
      </c>
      <c r="AP378">
        <v>7</v>
      </c>
      <c r="BJ378" t="s">
        <v>257</v>
      </c>
      <c r="BQ378">
        <f t="shared" si="15"/>
        <v>2</v>
      </c>
      <c r="BR378">
        <f t="shared" si="16"/>
        <v>0</v>
      </c>
      <c r="BT378" t="s">
        <v>6958</v>
      </c>
      <c r="BV378">
        <v>33</v>
      </c>
      <c r="BX378">
        <v>0</v>
      </c>
      <c r="BY378" t="s">
        <v>7940</v>
      </c>
      <c r="CA378">
        <v>1</v>
      </c>
      <c r="CD378" s="3">
        <v>5.347222222222222E-2</v>
      </c>
      <c r="CE378" t="s">
        <v>294</v>
      </c>
      <c r="CF378" t="s">
        <v>7941</v>
      </c>
      <c r="CG378">
        <v>8</v>
      </c>
      <c r="CI378" t="s">
        <v>331</v>
      </c>
      <c r="CJ378">
        <v>0</v>
      </c>
      <c r="CK378" t="s">
        <v>7942</v>
      </c>
      <c r="CL378" s="4">
        <v>38414</v>
      </c>
      <c r="CM378" t="s">
        <v>7943</v>
      </c>
      <c r="CN378" t="s">
        <v>7944</v>
      </c>
      <c r="CO378">
        <v>33</v>
      </c>
      <c r="CP378" t="s">
        <v>268</v>
      </c>
      <c r="CQ378" t="s">
        <v>418</v>
      </c>
      <c r="CR378" t="s">
        <v>6958</v>
      </c>
      <c r="CU378" t="s">
        <v>7945</v>
      </c>
      <c r="CW378">
        <v>0</v>
      </c>
      <c r="CY378">
        <v>1</v>
      </c>
      <c r="CZ378" t="s">
        <v>1509</v>
      </c>
      <c r="DA378">
        <v>11</v>
      </c>
      <c r="DB378">
        <v>7</v>
      </c>
      <c r="DC378" t="s">
        <v>1953</v>
      </c>
      <c r="DD378">
        <v>-23</v>
      </c>
      <c r="DF378" t="s">
        <v>7377</v>
      </c>
      <c r="DK378">
        <v>3</v>
      </c>
      <c r="DL378" s="4">
        <v>44484</v>
      </c>
      <c r="DM378">
        <v>20369</v>
      </c>
      <c r="DN378">
        <v>2021</v>
      </c>
      <c r="DO378">
        <v>0</v>
      </c>
      <c r="DQ378">
        <v>80401</v>
      </c>
      <c r="DR378">
        <v>154</v>
      </c>
      <c r="DU378" t="s">
        <v>257</v>
      </c>
      <c r="DV378" t="s">
        <v>274</v>
      </c>
      <c r="DX378">
        <v>20</v>
      </c>
      <c r="DY378" t="s">
        <v>275</v>
      </c>
      <c r="EE378">
        <v>0</v>
      </c>
      <c r="EF378" t="s">
        <v>736</v>
      </c>
      <c r="EG378" t="s">
        <v>338</v>
      </c>
      <c r="EH378">
        <v>0</v>
      </c>
      <c r="EI378" t="s">
        <v>737</v>
      </c>
      <c r="EJ378" t="s">
        <v>340</v>
      </c>
      <c r="EK378" t="s">
        <v>703</v>
      </c>
      <c r="EL378" t="s">
        <v>738</v>
      </c>
      <c r="EM378" t="s">
        <v>705</v>
      </c>
      <c r="EN378" t="s">
        <v>268</v>
      </c>
      <c r="EO378" t="s">
        <v>418</v>
      </c>
      <c r="EP378" t="s">
        <v>707</v>
      </c>
      <c r="EQ378">
        <v>0</v>
      </c>
      <c r="ER378" t="s">
        <v>491</v>
      </c>
      <c r="ET378" t="s">
        <v>7946</v>
      </c>
      <c r="EU378">
        <v>4</v>
      </c>
      <c r="EV378" t="s">
        <v>257</v>
      </c>
      <c r="EW378" t="s">
        <v>349</v>
      </c>
      <c r="EX378" t="s">
        <v>2977</v>
      </c>
      <c r="EY378" t="s">
        <v>492</v>
      </c>
      <c r="FB378" t="s">
        <v>269</v>
      </c>
      <c r="FC378" t="s">
        <v>7947</v>
      </c>
      <c r="FE378">
        <v>0</v>
      </c>
      <c r="FF378">
        <v>8</v>
      </c>
      <c r="FL378">
        <v>0</v>
      </c>
      <c r="FN378">
        <v>0</v>
      </c>
      <c r="FQ378">
        <v>0</v>
      </c>
      <c r="FS378" t="s">
        <v>354</v>
      </c>
      <c r="FY378">
        <v>0</v>
      </c>
      <c r="GA378">
        <v>20.329999999999998</v>
      </c>
      <c r="GB378">
        <v>-13</v>
      </c>
      <c r="GC378">
        <v>0</v>
      </c>
      <c r="GE378" t="s">
        <v>355</v>
      </c>
      <c r="GF378">
        <v>0</v>
      </c>
      <c r="GI378">
        <v>2.5</v>
      </c>
      <c r="GJ378">
        <v>0</v>
      </c>
      <c r="GK378">
        <v>0</v>
      </c>
      <c r="GM378" t="s">
        <v>7948</v>
      </c>
      <c r="GN378">
        <v>-1</v>
      </c>
      <c r="GO378">
        <v>-2</v>
      </c>
      <c r="GP378" t="s">
        <v>499</v>
      </c>
      <c r="GR378">
        <v>48</v>
      </c>
      <c r="HA378" t="s">
        <v>7949</v>
      </c>
      <c r="HC378" t="s">
        <v>294</v>
      </c>
      <c r="HD378" t="s">
        <v>294</v>
      </c>
      <c r="HF378">
        <v>0</v>
      </c>
      <c r="HG378">
        <v>11</v>
      </c>
      <c r="HH378">
        <v>20</v>
      </c>
      <c r="HI378" t="s">
        <v>275</v>
      </c>
      <c r="HL378" t="s">
        <v>7950</v>
      </c>
      <c r="HM378" t="s">
        <v>7377</v>
      </c>
      <c r="HN378" t="s">
        <v>7052</v>
      </c>
      <c r="HO378" t="s">
        <v>7951</v>
      </c>
      <c r="HP378" t="s">
        <v>7952</v>
      </c>
      <c r="HQ378" t="s">
        <v>7953</v>
      </c>
      <c r="HR378" t="s">
        <v>7954</v>
      </c>
      <c r="HT378" t="s">
        <v>2985</v>
      </c>
      <c r="HW378">
        <v>-26</v>
      </c>
      <c r="HX378">
        <v>4136670</v>
      </c>
      <c r="HY378" t="s">
        <v>7377</v>
      </c>
      <c r="HZ378">
        <v>4136632</v>
      </c>
      <c r="IC378">
        <v>0</v>
      </c>
      <c r="ID378">
        <v>0</v>
      </c>
      <c r="IM378">
        <v>144</v>
      </c>
      <c r="IO378" t="s">
        <v>7377</v>
      </c>
      <c r="IQ378" t="s">
        <v>7377</v>
      </c>
      <c r="IU378">
        <v>7</v>
      </c>
      <c r="IV378">
        <f>IF(AND(Table1[[#This Row],[R/P]]="P",Table1[[#This Row],[PaRes]]&lt;&gt;"SCRBL",Table1[[#This Row],[PaRes]]&lt;&gt;"RUN",Table1[[#This Row],[Penalty]]&lt;&gt;1),1,0)</f>
        <v>1</v>
      </c>
      <c r="IW378">
        <f>IF(AND(Table1[[#This Row],[Pass Play]]=1,Table1[[#This Row],[PaRes]]&lt;&gt;"SAC"),1,0)</f>
        <v>1</v>
      </c>
      <c r="IX378">
        <f>IF(Table1[[#This Row],[PaRes]]="COM",1,0)</f>
        <v>1</v>
      </c>
      <c r="IY378">
        <f>IF(Table1[[#This Row],[Pass Play]]=1,Table1[[#This Row],[Gn]],0)</f>
        <v>3</v>
      </c>
      <c r="IZ378">
        <f>IF(AND(Table1[[#This Row],[Pass Play]]=1,Table1[[#This Row],[EFF]]="Y"),1,0)</f>
        <v>0</v>
      </c>
      <c r="JA378">
        <f>IF(AND(Table1[[#This Row],[Pass Play]]=1,Table1[[#This Row],[EFF]]="Y"),Table1[[#This Row],[Gn]],0)</f>
        <v>0</v>
      </c>
      <c r="JB378">
        <f>IF(AND(Table1[[#This Row],[Pass Play]]=1,Table1[[#This Row],[Gn]]&gt;=15),1,0)</f>
        <v>0</v>
      </c>
      <c r="JC378">
        <f>IF(AND(Table1[[#This Row],[Pass Play]]=1,Table1[[#This Row],[Big Play Passes]]=1),Table1[[#This Row],[Gn]],0)</f>
        <v>0</v>
      </c>
      <c r="JD378">
        <f>IF(AND(OR(Table1[[#This Row],[R/P]]="R",Table1[[#This Row],[PaRes]]="SCRBL",Table1[[#This Row],[PaRes]]="RUN"),Table1[[#This Row],[Penalty]]&lt;&gt;1),1,0)</f>
        <v>0</v>
      </c>
      <c r="JE378">
        <f>IF(Table1[[#This Row],[Rush Attempts]]=1,Table1[[#This Row],[Gn]],0)</f>
        <v>0</v>
      </c>
      <c r="JF378">
        <f>IF(AND(Table1[[#This Row],[Rush Attempts]]=1,Table1[[#This Row],[EFF]]="Y"),1,0)</f>
        <v>0</v>
      </c>
      <c r="JG378">
        <f>IF(AND(Table1[[#This Row],[Rush Attempts]]=1,Table1[[#This Row],[EFF]]="Y"),Table1[[#This Row],[Gn]],0)</f>
        <v>0</v>
      </c>
      <c r="JH378">
        <f>IF(AND(Table1[[#This Row],[Rush Attempts]]=1,Table1[[#This Row],[Gn]]&gt;=10),1,0)</f>
        <v>0</v>
      </c>
      <c r="JI378">
        <f>IF(AND(Table1[[#This Row],[Rush Attempts]]=1,Table1[[#This Row],[Big Play Run]]=1),Table1[[#This Row],[Gn]],0)</f>
        <v>0</v>
      </c>
      <c r="JJ378">
        <f>IF(Table1[[#This Row],[PaRes]]="SAC",1,0)</f>
        <v>0</v>
      </c>
      <c r="JK378">
        <f>IF(Table1[[#This Row],[Sacks]]=1,Table1[[#This Row],[Gn]],0)</f>
        <v>0</v>
      </c>
      <c r="JL378">
        <f>IF(Table1[[#This Row],[PaRes]]="INT",1,0)</f>
        <v>0</v>
      </c>
      <c r="JM378">
        <f>IF(Table1[[#This Row],[pff_PENALTY]]&lt;&gt;"",1,0)</f>
        <v>0</v>
      </c>
      <c r="JN378">
        <f>Table1[[#This Row],[pff_PENYARDS]]</f>
        <v>0</v>
      </c>
      <c r="JO378">
        <f>IF(Table1[[#This Row],[S/End]]="TD",1,0)</f>
        <v>0</v>
      </c>
      <c r="JP378">
        <f>IF(OR(Table1[[#This Row],[S/End]]="FGGD"),1,0)</f>
        <v>0</v>
      </c>
      <c r="JQ378">
        <f>IF(OR(Table1[[#This Row],[S/End]]="FUM",Table1[[#This Row],[S/End]]="INT"),1,0)</f>
        <v>0</v>
      </c>
      <c r="JR378">
        <f>IF(AND(Table1[[#This Row],[Touchdown]]=1,Table1[[#This Row],[Pass Play]]=1),1,0)</f>
        <v>0</v>
      </c>
      <c r="JS378">
        <f t="shared" si="17"/>
        <v>0</v>
      </c>
      <c r="JT378">
        <f>IF(AND(OR(Table1[[#This Row],[Pass Play]]=1,Table1[[#This Row],[Rush Attempts]]=1),Table1[[#This Row],[Dn]]=3),1,0)</f>
        <v>0</v>
      </c>
      <c r="JU378">
        <f>IF(AND(Table1[[#This Row],[3rd down attempt]]=1,Table1[[#This Row],[EFF]]="Y"),1,0)</f>
        <v>0</v>
      </c>
      <c r="JV378">
        <f>IF(AND(Table1[[#This Row],[3rd down attempt]]=1,Table1[[#This Row],[Dist]]&gt;=7),1,0)</f>
        <v>0</v>
      </c>
      <c r="JW378">
        <f>IF(AND(OR(Table1[[#This Row],[Pass Play]]=1,Table1[[#This Row],[Rush Attempts]]=1),Table1[[#This Row],[Dn]]=4),1,0)</f>
        <v>0</v>
      </c>
      <c r="JX378">
        <f>IF(AND(Table1[[#This Row],[4th down attempt]]=1,Table1[[#This Row],[EFF]]="Y"),1,0)</f>
        <v>0</v>
      </c>
      <c r="JY378">
        <f>IF(AND(OR(Table1[[#This Row],[Pass Play]]=1,Table1[[#This Row],[Rush Attempts]]=1),Table1[[#This Row],[FPos]]&gt;=0,Table1[[#This Row],[FPos]]&lt;=20),1,0)</f>
        <v>0</v>
      </c>
      <c r="JZ378">
        <f>IF(AND(OR(Table1[[#This Row],[Pass Play]]=1,Table1[[#This Row],[Rush Attempts]]=1),Table1[[#This Row],[Dist]]&lt;=Table1[[#This Row],[Gn]]),1,0)</f>
        <v>0</v>
      </c>
      <c r="KA378">
        <f>IF(Table1[[#This Row],[S/End]]&lt;&gt;"",1,0)</f>
        <v>0</v>
      </c>
      <c r="KB378">
        <f>IF(Table1[[#This Row],[S/End]]="TD",1,0)</f>
        <v>0</v>
      </c>
      <c r="KC378">
        <f>IF(Table1[[#This Row],[S/End]]="FGGD",1,0)</f>
        <v>0</v>
      </c>
      <c r="KD378">
        <f>IF(AND(OR(Table1[[#This Row],[Pass Play]]=1,Table1[[#This Row],[Rush Attempts]]=1),Table1[[#This Row],[Gn]]&lt;0),1,0)</f>
        <v>0</v>
      </c>
      <c r="KE378" s="375">
        <f>IF(AND(Table1[[#This Row],[pff_DRVENDPSN]]=3,Table1[[#This Row],[pff_DRVENDEVENT]]="PUNT"),1,0)</f>
        <v>0</v>
      </c>
    </row>
    <row r="379" spans="1:291" hidden="1">
      <c r="A379">
        <v>56</v>
      </c>
      <c r="B379">
        <v>2106</v>
      </c>
      <c r="C379" t="s">
        <v>14480</v>
      </c>
      <c r="D379">
        <v>4</v>
      </c>
      <c r="E379">
        <v>2</v>
      </c>
      <c r="F379">
        <v>7</v>
      </c>
      <c r="G379">
        <v>6</v>
      </c>
      <c r="H379">
        <v>-26</v>
      </c>
      <c r="J379" t="s">
        <v>254</v>
      </c>
      <c r="K379">
        <v>11</v>
      </c>
      <c r="L379" t="s">
        <v>506</v>
      </c>
      <c r="M379" t="s">
        <v>5654</v>
      </c>
      <c r="N379" t="s">
        <v>1037</v>
      </c>
      <c r="P379" t="s">
        <v>257</v>
      </c>
      <c r="W379" t="s">
        <v>253</v>
      </c>
      <c r="X379" t="s">
        <v>7956</v>
      </c>
      <c r="Y379" t="s">
        <v>664</v>
      </c>
      <c r="Z379" t="s">
        <v>7957</v>
      </c>
      <c r="AB379" t="s">
        <v>666</v>
      </c>
      <c r="AC379" t="s">
        <v>667</v>
      </c>
      <c r="AJ379">
        <v>22</v>
      </c>
      <c r="AK379" t="s">
        <v>327</v>
      </c>
      <c r="AP379">
        <v>7</v>
      </c>
      <c r="BJ379" t="s">
        <v>257</v>
      </c>
      <c r="BQ379">
        <f t="shared" si="15"/>
        <v>1</v>
      </c>
      <c r="BR379">
        <f t="shared" si="16"/>
        <v>0</v>
      </c>
      <c r="BT379" t="s">
        <v>6958</v>
      </c>
      <c r="BV379">
        <v>33</v>
      </c>
      <c r="BX379">
        <v>0</v>
      </c>
      <c r="BY379" t="s">
        <v>7958</v>
      </c>
      <c r="CA379">
        <v>1</v>
      </c>
      <c r="CD379" s="3">
        <v>4.8611111111111112E-2</v>
      </c>
      <c r="CE379" t="s">
        <v>294</v>
      </c>
      <c r="CF379" t="s">
        <v>7959</v>
      </c>
      <c r="CG379">
        <v>8</v>
      </c>
      <c r="CI379" t="s">
        <v>493</v>
      </c>
      <c r="CJ379">
        <v>0</v>
      </c>
      <c r="CK379" t="s">
        <v>7960</v>
      </c>
      <c r="CL379" s="4">
        <v>38414</v>
      </c>
      <c r="CM379" t="s">
        <v>7961</v>
      </c>
      <c r="CN379" t="s">
        <v>7962</v>
      </c>
      <c r="CO379">
        <v>33</v>
      </c>
      <c r="CQ379" t="s">
        <v>418</v>
      </c>
      <c r="CR379" t="s">
        <v>6958</v>
      </c>
      <c r="CU379" t="s">
        <v>7963</v>
      </c>
      <c r="CW379">
        <v>0</v>
      </c>
      <c r="CY379">
        <v>2</v>
      </c>
      <c r="CZ379" t="s">
        <v>1509</v>
      </c>
      <c r="DA379">
        <v>11</v>
      </c>
      <c r="DB379">
        <v>7</v>
      </c>
      <c r="DC379" t="s">
        <v>1953</v>
      </c>
      <c r="DD379">
        <v>-23</v>
      </c>
      <c r="DF379" t="s">
        <v>7377</v>
      </c>
      <c r="DK379">
        <v>6</v>
      </c>
      <c r="DL379" s="4">
        <v>44484</v>
      </c>
      <c r="DM379">
        <v>20369</v>
      </c>
      <c r="DN379">
        <v>2021</v>
      </c>
      <c r="DO379">
        <v>0</v>
      </c>
      <c r="DQ379">
        <v>80401</v>
      </c>
      <c r="DR379">
        <v>155</v>
      </c>
      <c r="DU379" t="s">
        <v>257</v>
      </c>
      <c r="DV379" t="s">
        <v>274</v>
      </c>
      <c r="DW379" t="s">
        <v>7119</v>
      </c>
      <c r="DX379">
        <v>20</v>
      </c>
      <c r="DY379" t="s">
        <v>275</v>
      </c>
      <c r="EE379">
        <v>0</v>
      </c>
      <c r="EF379" t="s">
        <v>1978</v>
      </c>
      <c r="EG379" t="s">
        <v>422</v>
      </c>
      <c r="EH379">
        <v>0</v>
      </c>
      <c r="EI379" t="s">
        <v>1979</v>
      </c>
      <c r="EJ379" t="s">
        <v>340</v>
      </c>
      <c r="EK379" t="s">
        <v>703</v>
      </c>
      <c r="EL379" t="s">
        <v>5666</v>
      </c>
      <c r="EM379" t="s">
        <v>705</v>
      </c>
      <c r="EO379" t="s">
        <v>418</v>
      </c>
      <c r="EP379" t="s">
        <v>707</v>
      </c>
      <c r="EQ379">
        <v>0</v>
      </c>
      <c r="ER379" t="s">
        <v>491</v>
      </c>
      <c r="ET379" t="s">
        <v>7964</v>
      </c>
      <c r="EU379">
        <v>0</v>
      </c>
      <c r="EV379" t="s">
        <v>348</v>
      </c>
      <c r="EW379" t="s">
        <v>349</v>
      </c>
      <c r="EX379" t="s">
        <v>462</v>
      </c>
      <c r="EY379" t="s">
        <v>492</v>
      </c>
      <c r="FB379" t="s">
        <v>7965</v>
      </c>
      <c r="FC379" t="s">
        <v>7947</v>
      </c>
      <c r="FE379">
        <v>0</v>
      </c>
      <c r="FF379">
        <v>6</v>
      </c>
      <c r="FK379" t="s">
        <v>7966</v>
      </c>
      <c r="FL379">
        <v>0</v>
      </c>
      <c r="FN379">
        <v>1</v>
      </c>
      <c r="FO379" t="s">
        <v>7119</v>
      </c>
      <c r="FP379" t="s">
        <v>600</v>
      </c>
      <c r="FQ379">
        <v>0</v>
      </c>
      <c r="FS379" t="s">
        <v>462</v>
      </c>
      <c r="FT379" t="s">
        <v>1002</v>
      </c>
      <c r="FV379" t="s">
        <v>777</v>
      </c>
      <c r="FY379">
        <v>0</v>
      </c>
      <c r="GA379">
        <v>20.329999999999998</v>
      </c>
      <c r="GB379">
        <v>-13</v>
      </c>
      <c r="GC379">
        <v>0</v>
      </c>
      <c r="GE379" t="s">
        <v>355</v>
      </c>
      <c r="GF379">
        <v>0</v>
      </c>
      <c r="GH379">
        <v>1.9</v>
      </c>
      <c r="GI379">
        <v>3.7</v>
      </c>
      <c r="GJ379">
        <v>0</v>
      </c>
      <c r="GK379">
        <v>0</v>
      </c>
      <c r="GM379" t="s">
        <v>7967</v>
      </c>
      <c r="GN379">
        <v>6</v>
      </c>
      <c r="GO379">
        <v>0</v>
      </c>
      <c r="GP379" t="s">
        <v>713</v>
      </c>
      <c r="GQ379" t="s">
        <v>1403</v>
      </c>
      <c r="GR379">
        <v>37</v>
      </c>
      <c r="HA379" t="s">
        <v>3842</v>
      </c>
      <c r="HC379" t="s">
        <v>294</v>
      </c>
      <c r="HD379" t="s">
        <v>294</v>
      </c>
      <c r="HE379" t="s">
        <v>6993</v>
      </c>
      <c r="HF379">
        <v>0</v>
      </c>
      <c r="HG379">
        <v>11</v>
      </c>
      <c r="HH379">
        <v>20</v>
      </c>
      <c r="HI379" t="s">
        <v>275</v>
      </c>
      <c r="HL379" t="s">
        <v>7950</v>
      </c>
      <c r="HM379" t="s">
        <v>6993</v>
      </c>
      <c r="HO379" t="s">
        <v>7951</v>
      </c>
      <c r="HP379" t="s">
        <v>7968</v>
      </c>
      <c r="HQ379" t="s">
        <v>7969</v>
      </c>
      <c r="HR379" t="s">
        <v>7970</v>
      </c>
      <c r="HT379" t="s">
        <v>7971</v>
      </c>
      <c r="HW379">
        <v>-32</v>
      </c>
      <c r="HX379">
        <v>4136699</v>
      </c>
      <c r="HZ379">
        <v>4136670</v>
      </c>
      <c r="IC379">
        <v>0</v>
      </c>
      <c r="ID379">
        <v>1</v>
      </c>
      <c r="IM379">
        <v>145</v>
      </c>
      <c r="IQ379" t="s">
        <v>7377</v>
      </c>
      <c r="IU379">
        <v>7</v>
      </c>
      <c r="IV379">
        <f>IF(AND(Table1[[#This Row],[R/P]]="P",Table1[[#This Row],[PaRes]]&lt;&gt;"SCRBL",Table1[[#This Row],[PaRes]]&lt;&gt;"RUN",Table1[[#This Row],[Penalty]]&lt;&gt;1),1,0)</f>
        <v>1</v>
      </c>
      <c r="IW379">
        <f>IF(AND(Table1[[#This Row],[Pass Play]]=1,Table1[[#This Row],[PaRes]]&lt;&gt;"SAC"),1,0)</f>
        <v>1</v>
      </c>
      <c r="IX379">
        <f>IF(Table1[[#This Row],[PaRes]]="COM",1,0)</f>
        <v>1</v>
      </c>
      <c r="IY379">
        <f>IF(Table1[[#This Row],[Pass Play]]=1,Table1[[#This Row],[Gn]],0)</f>
        <v>6</v>
      </c>
      <c r="IZ379">
        <f>IF(AND(Table1[[#This Row],[Pass Play]]=1,Table1[[#This Row],[EFF]]="Y"),1,0)</f>
        <v>1</v>
      </c>
      <c r="JA379">
        <f>IF(AND(Table1[[#This Row],[Pass Play]]=1,Table1[[#This Row],[EFF]]="Y"),Table1[[#This Row],[Gn]],0)</f>
        <v>6</v>
      </c>
      <c r="JB379">
        <f>IF(AND(Table1[[#This Row],[Pass Play]]=1,Table1[[#This Row],[Gn]]&gt;=15),1,0)</f>
        <v>0</v>
      </c>
      <c r="JC379">
        <f>IF(AND(Table1[[#This Row],[Pass Play]]=1,Table1[[#This Row],[Big Play Passes]]=1),Table1[[#This Row],[Gn]],0)</f>
        <v>0</v>
      </c>
      <c r="JD379">
        <f>IF(AND(OR(Table1[[#This Row],[R/P]]="R",Table1[[#This Row],[PaRes]]="SCRBL",Table1[[#This Row],[PaRes]]="RUN"),Table1[[#This Row],[Penalty]]&lt;&gt;1),1,0)</f>
        <v>0</v>
      </c>
      <c r="JE379">
        <f>IF(Table1[[#This Row],[Rush Attempts]]=1,Table1[[#This Row],[Gn]],0)</f>
        <v>0</v>
      </c>
      <c r="JF379">
        <f>IF(AND(Table1[[#This Row],[Rush Attempts]]=1,Table1[[#This Row],[EFF]]="Y"),1,0)</f>
        <v>0</v>
      </c>
      <c r="JG379">
        <f>IF(AND(Table1[[#This Row],[Rush Attempts]]=1,Table1[[#This Row],[EFF]]="Y"),Table1[[#This Row],[Gn]],0)</f>
        <v>0</v>
      </c>
      <c r="JH379">
        <f>IF(AND(Table1[[#This Row],[Rush Attempts]]=1,Table1[[#This Row],[Gn]]&gt;=10),1,0)</f>
        <v>0</v>
      </c>
      <c r="JI379">
        <f>IF(AND(Table1[[#This Row],[Rush Attempts]]=1,Table1[[#This Row],[Big Play Run]]=1),Table1[[#This Row],[Gn]],0)</f>
        <v>0</v>
      </c>
      <c r="JJ379">
        <f>IF(Table1[[#This Row],[PaRes]]="SAC",1,0)</f>
        <v>0</v>
      </c>
      <c r="JK379">
        <f>IF(Table1[[#This Row],[Sacks]]=1,Table1[[#This Row],[Gn]],0)</f>
        <v>0</v>
      </c>
      <c r="JL379">
        <f>IF(Table1[[#This Row],[PaRes]]="INT",1,0)</f>
        <v>0</v>
      </c>
      <c r="JM379">
        <f>IF(Table1[[#This Row],[pff_PENALTY]]&lt;&gt;"",1,0)</f>
        <v>0</v>
      </c>
      <c r="JN379">
        <f>Table1[[#This Row],[pff_PENYARDS]]</f>
        <v>0</v>
      </c>
      <c r="JO379">
        <f>IF(Table1[[#This Row],[S/End]]="TD",1,0)</f>
        <v>0</v>
      </c>
      <c r="JP379">
        <f>IF(OR(Table1[[#This Row],[S/End]]="FGGD"),1,0)</f>
        <v>0</v>
      </c>
      <c r="JQ379">
        <f>IF(OR(Table1[[#This Row],[S/End]]="FUM",Table1[[#This Row],[S/End]]="INT"),1,0)</f>
        <v>0</v>
      </c>
      <c r="JR379">
        <f>IF(AND(Table1[[#This Row],[Touchdown]]=1,Table1[[#This Row],[Pass Play]]=1),1,0)</f>
        <v>0</v>
      </c>
      <c r="JS379">
        <f t="shared" si="17"/>
        <v>0</v>
      </c>
      <c r="JT379">
        <f>IF(AND(OR(Table1[[#This Row],[Pass Play]]=1,Table1[[#This Row],[Rush Attempts]]=1),Table1[[#This Row],[Dn]]=3),1,0)</f>
        <v>0</v>
      </c>
      <c r="JU379">
        <f>IF(AND(Table1[[#This Row],[3rd down attempt]]=1,Table1[[#This Row],[EFF]]="Y"),1,0)</f>
        <v>0</v>
      </c>
      <c r="JV379">
        <f>IF(AND(Table1[[#This Row],[3rd down attempt]]=1,Table1[[#This Row],[Dist]]&gt;=7),1,0)</f>
        <v>0</v>
      </c>
      <c r="JW379">
        <f>IF(AND(OR(Table1[[#This Row],[Pass Play]]=1,Table1[[#This Row],[Rush Attempts]]=1),Table1[[#This Row],[Dn]]=4),1,0)</f>
        <v>0</v>
      </c>
      <c r="JX379">
        <f>IF(AND(Table1[[#This Row],[4th down attempt]]=1,Table1[[#This Row],[EFF]]="Y"),1,0)</f>
        <v>0</v>
      </c>
      <c r="JY379">
        <f>IF(AND(OR(Table1[[#This Row],[Pass Play]]=1,Table1[[#This Row],[Rush Attempts]]=1),Table1[[#This Row],[FPos]]&gt;=0,Table1[[#This Row],[FPos]]&lt;=20),1,0)</f>
        <v>0</v>
      </c>
      <c r="JZ379">
        <f>IF(AND(OR(Table1[[#This Row],[Pass Play]]=1,Table1[[#This Row],[Rush Attempts]]=1),Table1[[#This Row],[Dist]]&lt;=Table1[[#This Row],[Gn]]),1,0)</f>
        <v>0</v>
      </c>
      <c r="KA379">
        <f>IF(Table1[[#This Row],[S/End]]&lt;&gt;"",1,0)</f>
        <v>0</v>
      </c>
      <c r="KB379">
        <f>IF(Table1[[#This Row],[S/End]]="TD",1,0)</f>
        <v>0</v>
      </c>
      <c r="KC379">
        <f>IF(Table1[[#This Row],[S/End]]="FGGD",1,0)</f>
        <v>0</v>
      </c>
      <c r="KD379">
        <f>IF(AND(OR(Table1[[#This Row],[Pass Play]]=1,Table1[[#This Row],[Rush Attempts]]=1),Table1[[#This Row],[Gn]]&lt;0),1,0)</f>
        <v>0</v>
      </c>
      <c r="KE379" s="375">
        <f>IF(AND(Table1[[#This Row],[pff_DRVENDPSN]]=3,Table1[[#This Row],[pff_DRVENDEVENT]]="PUNT"),1,0)</f>
        <v>0</v>
      </c>
    </row>
    <row r="380" spans="1:291" hidden="1">
      <c r="A380">
        <v>57</v>
      </c>
      <c r="B380">
        <v>2106</v>
      </c>
      <c r="C380" t="s">
        <v>14480</v>
      </c>
      <c r="D380">
        <v>4</v>
      </c>
      <c r="E380">
        <v>3</v>
      </c>
      <c r="F380">
        <v>1</v>
      </c>
      <c r="G380">
        <v>7</v>
      </c>
      <c r="H380">
        <v>-32</v>
      </c>
      <c r="J380" t="s">
        <v>254</v>
      </c>
      <c r="K380">
        <v>11</v>
      </c>
      <c r="L380" t="s">
        <v>1826</v>
      </c>
      <c r="M380" t="s">
        <v>5654</v>
      </c>
      <c r="N380" t="s">
        <v>1037</v>
      </c>
      <c r="P380" t="s">
        <v>257</v>
      </c>
      <c r="W380" t="s">
        <v>253</v>
      </c>
      <c r="X380" t="s">
        <v>7508</v>
      </c>
      <c r="Y380" t="s">
        <v>1040</v>
      </c>
      <c r="Z380" t="s">
        <v>7509</v>
      </c>
      <c r="AB380" t="s">
        <v>1234</v>
      </c>
      <c r="AC380" t="s">
        <v>1235</v>
      </c>
      <c r="AJ380">
        <v>88</v>
      </c>
      <c r="AK380" t="s">
        <v>327</v>
      </c>
      <c r="AP380">
        <v>7</v>
      </c>
      <c r="BJ380" t="s">
        <v>257</v>
      </c>
      <c r="BQ380">
        <f t="shared" si="15"/>
        <v>2</v>
      </c>
      <c r="BR380">
        <f t="shared" si="16"/>
        <v>0</v>
      </c>
      <c r="BT380" t="s">
        <v>6958</v>
      </c>
      <c r="BV380">
        <v>33</v>
      </c>
      <c r="BX380">
        <v>0</v>
      </c>
      <c r="BY380" t="s">
        <v>7973</v>
      </c>
      <c r="CA380">
        <v>1</v>
      </c>
      <c r="CD380" s="3">
        <v>4.2361111111111106E-2</v>
      </c>
      <c r="CE380" t="s">
        <v>274</v>
      </c>
      <c r="CF380" t="s">
        <v>7974</v>
      </c>
      <c r="CG380">
        <v>6</v>
      </c>
      <c r="CI380" t="s">
        <v>331</v>
      </c>
      <c r="CJ380">
        <v>0</v>
      </c>
      <c r="CK380" t="s">
        <v>7975</v>
      </c>
      <c r="CL380" s="4">
        <v>38414</v>
      </c>
      <c r="CM380" t="s">
        <v>7976</v>
      </c>
      <c r="CN380" t="s">
        <v>7977</v>
      </c>
      <c r="CO380">
        <v>33</v>
      </c>
      <c r="CQ380" t="s">
        <v>269</v>
      </c>
      <c r="CR380" t="s">
        <v>6958</v>
      </c>
      <c r="CU380" t="s">
        <v>7978</v>
      </c>
      <c r="CW380">
        <v>0</v>
      </c>
      <c r="CY380">
        <v>3</v>
      </c>
      <c r="CZ380" t="s">
        <v>1509</v>
      </c>
      <c r="DA380">
        <v>11</v>
      </c>
      <c r="DB380">
        <v>7</v>
      </c>
      <c r="DC380" t="s">
        <v>1953</v>
      </c>
      <c r="DD380">
        <v>-23</v>
      </c>
      <c r="DF380" t="s">
        <v>6965</v>
      </c>
      <c r="DK380">
        <v>7</v>
      </c>
      <c r="DL380" s="4">
        <v>44484</v>
      </c>
      <c r="DM380">
        <v>20369</v>
      </c>
      <c r="DN380">
        <v>2021</v>
      </c>
      <c r="DO380">
        <v>0</v>
      </c>
      <c r="DQ380">
        <v>80401</v>
      </c>
      <c r="DR380">
        <v>156</v>
      </c>
      <c r="DU380" t="s">
        <v>257</v>
      </c>
      <c r="DV380" t="s">
        <v>274</v>
      </c>
      <c r="DX380">
        <v>20</v>
      </c>
      <c r="DY380" t="s">
        <v>275</v>
      </c>
      <c r="EE380">
        <v>0</v>
      </c>
      <c r="EF380" t="s">
        <v>1978</v>
      </c>
      <c r="EG380" t="s">
        <v>422</v>
      </c>
      <c r="EH380">
        <v>0</v>
      </c>
      <c r="EI380" t="s">
        <v>1979</v>
      </c>
      <c r="EJ380" t="s">
        <v>340</v>
      </c>
      <c r="EK380" t="s">
        <v>341</v>
      </c>
      <c r="EL380" t="s">
        <v>7979</v>
      </c>
      <c r="EM380" t="s">
        <v>7980</v>
      </c>
      <c r="EN380" t="s">
        <v>898</v>
      </c>
      <c r="EO380" t="s">
        <v>282</v>
      </c>
      <c r="EP380" t="s">
        <v>345</v>
      </c>
      <c r="EQ380">
        <v>0</v>
      </c>
      <c r="ER380" t="s">
        <v>4556</v>
      </c>
      <c r="EU380">
        <v>6</v>
      </c>
      <c r="EV380" t="s">
        <v>348</v>
      </c>
      <c r="EW380" t="s">
        <v>349</v>
      </c>
      <c r="EX380" t="s">
        <v>528</v>
      </c>
      <c r="EY380" t="s">
        <v>351</v>
      </c>
      <c r="FB380" t="s">
        <v>499</v>
      </c>
      <c r="FC380" t="s">
        <v>7981</v>
      </c>
      <c r="FE380">
        <v>0</v>
      </c>
      <c r="FF380">
        <v>7</v>
      </c>
      <c r="FL380">
        <v>0</v>
      </c>
      <c r="FN380">
        <v>0</v>
      </c>
      <c r="FQ380">
        <v>0</v>
      </c>
      <c r="FS380" t="s">
        <v>462</v>
      </c>
      <c r="FT380" t="s">
        <v>1002</v>
      </c>
      <c r="FU380" t="s">
        <v>257</v>
      </c>
      <c r="FV380" t="s">
        <v>777</v>
      </c>
      <c r="FY380">
        <v>0</v>
      </c>
      <c r="GA380">
        <v>20.329999999999998</v>
      </c>
      <c r="GB380">
        <v>-13</v>
      </c>
      <c r="GC380">
        <v>0</v>
      </c>
      <c r="GE380" t="s">
        <v>355</v>
      </c>
      <c r="GF380">
        <v>0</v>
      </c>
      <c r="GI380">
        <v>2</v>
      </c>
      <c r="GJ380">
        <v>0</v>
      </c>
      <c r="GK380">
        <v>0</v>
      </c>
      <c r="GM380" t="s">
        <v>7982</v>
      </c>
      <c r="GN380">
        <v>1</v>
      </c>
      <c r="GO380">
        <v>1</v>
      </c>
      <c r="GP380" t="s">
        <v>357</v>
      </c>
      <c r="GR380">
        <v>18</v>
      </c>
      <c r="HA380" t="s">
        <v>3842</v>
      </c>
      <c r="HC380" t="s">
        <v>294</v>
      </c>
      <c r="HD380" t="s">
        <v>294</v>
      </c>
      <c r="HF380">
        <v>0</v>
      </c>
      <c r="HG380">
        <v>11</v>
      </c>
      <c r="HH380">
        <v>20</v>
      </c>
      <c r="HI380" t="s">
        <v>275</v>
      </c>
      <c r="HL380" t="s">
        <v>7950</v>
      </c>
      <c r="HM380" t="s">
        <v>6965</v>
      </c>
      <c r="HO380" t="s">
        <v>7951</v>
      </c>
      <c r="HP380" t="s">
        <v>7983</v>
      </c>
      <c r="HQ380" t="s">
        <v>7984</v>
      </c>
      <c r="HR380" t="s">
        <v>7985</v>
      </c>
      <c r="HT380" t="s">
        <v>4863</v>
      </c>
      <c r="HW380">
        <v>-39</v>
      </c>
      <c r="HX380">
        <v>4136724</v>
      </c>
      <c r="HZ380">
        <v>4136699</v>
      </c>
      <c r="IC380">
        <v>0</v>
      </c>
      <c r="ID380">
        <v>0</v>
      </c>
      <c r="IM380">
        <v>146</v>
      </c>
      <c r="IQ380" t="s">
        <v>6965</v>
      </c>
      <c r="IR380" t="s">
        <v>7288</v>
      </c>
      <c r="IU380">
        <v>7</v>
      </c>
      <c r="IV380">
        <f>IF(AND(Table1[[#This Row],[R/P]]="P",Table1[[#This Row],[PaRes]]&lt;&gt;"SCRBL",Table1[[#This Row],[PaRes]]&lt;&gt;"RUN",Table1[[#This Row],[Penalty]]&lt;&gt;1),1,0)</f>
        <v>1</v>
      </c>
      <c r="IW380">
        <f>IF(AND(Table1[[#This Row],[Pass Play]]=1,Table1[[#This Row],[PaRes]]&lt;&gt;"SAC"),1,0)</f>
        <v>1</v>
      </c>
      <c r="IX380">
        <f>IF(Table1[[#This Row],[PaRes]]="COM",1,0)</f>
        <v>1</v>
      </c>
      <c r="IY380">
        <f>IF(Table1[[#This Row],[Pass Play]]=1,Table1[[#This Row],[Gn]],0)</f>
        <v>7</v>
      </c>
      <c r="IZ380">
        <f>IF(AND(Table1[[#This Row],[Pass Play]]=1,Table1[[#This Row],[EFF]]="Y"),1,0)</f>
        <v>1</v>
      </c>
      <c r="JA380">
        <f>IF(AND(Table1[[#This Row],[Pass Play]]=1,Table1[[#This Row],[EFF]]="Y"),Table1[[#This Row],[Gn]],0)</f>
        <v>7</v>
      </c>
      <c r="JB380">
        <f>IF(AND(Table1[[#This Row],[Pass Play]]=1,Table1[[#This Row],[Gn]]&gt;=15),1,0)</f>
        <v>0</v>
      </c>
      <c r="JC380">
        <f>IF(AND(Table1[[#This Row],[Pass Play]]=1,Table1[[#This Row],[Big Play Passes]]=1),Table1[[#This Row],[Gn]],0)</f>
        <v>0</v>
      </c>
      <c r="JD380">
        <f>IF(AND(OR(Table1[[#This Row],[R/P]]="R",Table1[[#This Row],[PaRes]]="SCRBL",Table1[[#This Row],[PaRes]]="RUN"),Table1[[#This Row],[Penalty]]&lt;&gt;1),1,0)</f>
        <v>0</v>
      </c>
      <c r="JE380">
        <f>IF(Table1[[#This Row],[Rush Attempts]]=1,Table1[[#This Row],[Gn]],0)</f>
        <v>0</v>
      </c>
      <c r="JF380">
        <f>IF(AND(Table1[[#This Row],[Rush Attempts]]=1,Table1[[#This Row],[EFF]]="Y"),1,0)</f>
        <v>0</v>
      </c>
      <c r="JG380">
        <f>IF(AND(Table1[[#This Row],[Rush Attempts]]=1,Table1[[#This Row],[EFF]]="Y"),Table1[[#This Row],[Gn]],0)</f>
        <v>0</v>
      </c>
      <c r="JH380">
        <f>IF(AND(Table1[[#This Row],[Rush Attempts]]=1,Table1[[#This Row],[Gn]]&gt;=10),1,0)</f>
        <v>0</v>
      </c>
      <c r="JI380">
        <f>IF(AND(Table1[[#This Row],[Rush Attempts]]=1,Table1[[#This Row],[Big Play Run]]=1),Table1[[#This Row],[Gn]],0)</f>
        <v>0</v>
      </c>
      <c r="JJ380">
        <f>IF(Table1[[#This Row],[PaRes]]="SAC",1,0)</f>
        <v>0</v>
      </c>
      <c r="JK380">
        <f>IF(Table1[[#This Row],[Sacks]]=1,Table1[[#This Row],[Gn]],0)</f>
        <v>0</v>
      </c>
      <c r="JL380">
        <f>IF(Table1[[#This Row],[PaRes]]="INT",1,0)</f>
        <v>0</v>
      </c>
      <c r="JM380">
        <f>IF(Table1[[#This Row],[pff_PENALTY]]&lt;&gt;"",1,0)</f>
        <v>0</v>
      </c>
      <c r="JN380">
        <f>Table1[[#This Row],[pff_PENYARDS]]</f>
        <v>0</v>
      </c>
      <c r="JO380">
        <f>IF(Table1[[#This Row],[S/End]]="TD",1,0)</f>
        <v>0</v>
      </c>
      <c r="JP380">
        <f>IF(OR(Table1[[#This Row],[S/End]]="FGGD"),1,0)</f>
        <v>0</v>
      </c>
      <c r="JQ380">
        <f>IF(OR(Table1[[#This Row],[S/End]]="FUM",Table1[[#This Row],[S/End]]="INT"),1,0)</f>
        <v>0</v>
      </c>
      <c r="JR380">
        <f>IF(AND(Table1[[#This Row],[Touchdown]]=1,Table1[[#This Row],[Pass Play]]=1),1,0)</f>
        <v>0</v>
      </c>
      <c r="JS380">
        <f t="shared" si="17"/>
        <v>0</v>
      </c>
      <c r="JT380">
        <f>IF(AND(OR(Table1[[#This Row],[Pass Play]]=1,Table1[[#This Row],[Rush Attempts]]=1),Table1[[#This Row],[Dn]]=3),1,0)</f>
        <v>1</v>
      </c>
      <c r="JU380">
        <f>IF(AND(Table1[[#This Row],[3rd down attempt]]=1,Table1[[#This Row],[EFF]]="Y"),1,0)</f>
        <v>1</v>
      </c>
      <c r="JV380">
        <f>IF(AND(Table1[[#This Row],[3rd down attempt]]=1,Table1[[#This Row],[Dist]]&gt;=7),1,0)</f>
        <v>0</v>
      </c>
      <c r="JW380">
        <f>IF(AND(OR(Table1[[#This Row],[Pass Play]]=1,Table1[[#This Row],[Rush Attempts]]=1),Table1[[#This Row],[Dn]]=4),1,0)</f>
        <v>0</v>
      </c>
      <c r="JX380">
        <f>IF(AND(Table1[[#This Row],[4th down attempt]]=1,Table1[[#This Row],[EFF]]="Y"),1,0)</f>
        <v>0</v>
      </c>
      <c r="JY380">
        <f>IF(AND(OR(Table1[[#This Row],[Pass Play]]=1,Table1[[#This Row],[Rush Attempts]]=1),Table1[[#This Row],[FPos]]&gt;=0,Table1[[#This Row],[FPos]]&lt;=20),1,0)</f>
        <v>0</v>
      </c>
      <c r="JZ380">
        <f>IF(AND(OR(Table1[[#This Row],[Pass Play]]=1,Table1[[#This Row],[Rush Attempts]]=1),Table1[[#This Row],[Dist]]&lt;=Table1[[#This Row],[Gn]]),1,0)</f>
        <v>1</v>
      </c>
      <c r="KA380">
        <f>IF(Table1[[#This Row],[S/End]]&lt;&gt;"",1,0)</f>
        <v>0</v>
      </c>
      <c r="KB380">
        <f>IF(Table1[[#This Row],[S/End]]="TD",1,0)</f>
        <v>0</v>
      </c>
      <c r="KC380">
        <f>IF(Table1[[#This Row],[S/End]]="FGGD",1,0)</f>
        <v>0</v>
      </c>
      <c r="KD380">
        <f>IF(AND(OR(Table1[[#This Row],[Pass Play]]=1,Table1[[#This Row],[Rush Attempts]]=1),Table1[[#This Row],[Gn]]&lt;0),1,0)</f>
        <v>0</v>
      </c>
      <c r="KE380" s="375">
        <f>IF(AND(Table1[[#This Row],[pff_DRVENDPSN]]=3,Table1[[#This Row],[pff_DRVENDEVENT]]="PUNT"),1,0)</f>
        <v>0</v>
      </c>
    </row>
    <row r="381" spans="1:291" hidden="1">
      <c r="A381">
        <v>58</v>
      </c>
      <c r="B381">
        <v>2106</v>
      </c>
      <c r="C381" t="s">
        <v>14480</v>
      </c>
      <c r="D381">
        <v>4</v>
      </c>
      <c r="E381">
        <v>1</v>
      </c>
      <c r="F381">
        <v>10</v>
      </c>
      <c r="G381">
        <v>-4</v>
      </c>
      <c r="H381">
        <v>-39</v>
      </c>
      <c r="J381" t="s">
        <v>298</v>
      </c>
      <c r="K381">
        <v>11</v>
      </c>
      <c r="L381">
        <v>11</v>
      </c>
      <c r="M381" t="s">
        <v>2333</v>
      </c>
      <c r="N381" t="s">
        <v>1037</v>
      </c>
      <c r="P381" t="s">
        <v>274</v>
      </c>
      <c r="W381" t="s">
        <v>253</v>
      </c>
      <c r="X381" t="s">
        <v>7987</v>
      </c>
      <c r="Y381" t="s">
        <v>5850</v>
      </c>
      <c r="Z381" t="s">
        <v>7988</v>
      </c>
      <c r="AB381" t="s">
        <v>666</v>
      </c>
      <c r="AC381" t="s">
        <v>667</v>
      </c>
      <c r="AJ381">
        <v>7</v>
      </c>
      <c r="AK381" t="s">
        <v>668</v>
      </c>
      <c r="AP381">
        <v>7</v>
      </c>
      <c r="BJ381" t="s">
        <v>274</v>
      </c>
      <c r="BQ381">
        <f t="shared" si="15"/>
        <v>1</v>
      </c>
      <c r="BR381">
        <f t="shared" si="16"/>
        <v>0</v>
      </c>
      <c r="BT381" t="s">
        <v>6958</v>
      </c>
      <c r="BV381">
        <v>33</v>
      </c>
      <c r="BX381">
        <v>0</v>
      </c>
      <c r="BY381" t="s">
        <v>7989</v>
      </c>
      <c r="CA381">
        <v>0</v>
      </c>
      <c r="CD381" s="3">
        <v>3.4027777777777775E-2</v>
      </c>
      <c r="CE381" t="s">
        <v>257</v>
      </c>
      <c r="CF381" t="s">
        <v>7990</v>
      </c>
      <c r="CG381">
        <v>9</v>
      </c>
      <c r="CI381" t="s">
        <v>331</v>
      </c>
      <c r="CJ381">
        <v>0</v>
      </c>
      <c r="CK381" t="s">
        <v>7991</v>
      </c>
      <c r="CL381" s="4">
        <v>38414</v>
      </c>
      <c r="CM381" t="s">
        <v>7992</v>
      </c>
      <c r="CN381" t="s">
        <v>7993</v>
      </c>
      <c r="CO381">
        <v>33</v>
      </c>
      <c r="CQ381" t="s">
        <v>282</v>
      </c>
      <c r="CR381" t="s">
        <v>6958</v>
      </c>
      <c r="CU381" t="s">
        <v>7994</v>
      </c>
      <c r="CW381">
        <v>0</v>
      </c>
      <c r="CY381">
        <v>4</v>
      </c>
      <c r="CZ381" t="s">
        <v>1509</v>
      </c>
      <c r="DA381">
        <v>11</v>
      </c>
      <c r="DB381">
        <v>7</v>
      </c>
      <c r="DC381" t="s">
        <v>1953</v>
      </c>
      <c r="DD381">
        <v>-23</v>
      </c>
      <c r="DF381" t="s">
        <v>7066</v>
      </c>
      <c r="DG381" t="s">
        <v>7066</v>
      </c>
      <c r="DH381" t="s">
        <v>600</v>
      </c>
      <c r="DI381" t="s">
        <v>600</v>
      </c>
      <c r="DK381">
        <v>-4</v>
      </c>
      <c r="DL381" s="4">
        <v>44484</v>
      </c>
      <c r="DM381">
        <v>20369</v>
      </c>
      <c r="DN381">
        <v>2021</v>
      </c>
      <c r="DO381">
        <v>0</v>
      </c>
      <c r="DQ381">
        <v>80401</v>
      </c>
      <c r="DR381">
        <v>157</v>
      </c>
      <c r="DU381" t="s">
        <v>274</v>
      </c>
      <c r="DV381" t="s">
        <v>257</v>
      </c>
      <c r="DX381">
        <v>20</v>
      </c>
      <c r="DY381" t="s">
        <v>275</v>
      </c>
      <c r="EE381">
        <v>0</v>
      </c>
      <c r="EF381" t="s">
        <v>2340</v>
      </c>
      <c r="EG381" t="s">
        <v>422</v>
      </c>
      <c r="EH381">
        <v>0</v>
      </c>
      <c r="EI381" t="s">
        <v>2341</v>
      </c>
      <c r="EJ381" t="s">
        <v>340</v>
      </c>
      <c r="EK381" t="s">
        <v>341</v>
      </c>
      <c r="EL381" t="s">
        <v>7995</v>
      </c>
      <c r="EM381" t="s">
        <v>7996</v>
      </c>
      <c r="EO381" t="s">
        <v>269</v>
      </c>
      <c r="EP381" t="s">
        <v>3634</v>
      </c>
      <c r="EQ381">
        <v>0</v>
      </c>
      <c r="ER381" t="s">
        <v>491</v>
      </c>
      <c r="ET381" t="s">
        <v>7997</v>
      </c>
      <c r="EU381">
        <v>0</v>
      </c>
      <c r="EV381" t="s">
        <v>679</v>
      </c>
      <c r="EW381" t="s">
        <v>349</v>
      </c>
      <c r="FC381" t="s">
        <v>7981</v>
      </c>
      <c r="FE381">
        <v>0</v>
      </c>
      <c r="FF381">
        <v>29</v>
      </c>
      <c r="FK381" t="s">
        <v>7998</v>
      </c>
      <c r="FL381">
        <v>0</v>
      </c>
      <c r="FN381">
        <v>0</v>
      </c>
      <c r="FO381" t="s">
        <v>7066</v>
      </c>
      <c r="FP381" t="s">
        <v>1057</v>
      </c>
      <c r="FQ381">
        <v>0</v>
      </c>
      <c r="FS381" t="s">
        <v>395</v>
      </c>
      <c r="FV381" t="s">
        <v>496</v>
      </c>
      <c r="FY381">
        <v>0</v>
      </c>
      <c r="FZ381" t="s">
        <v>7066</v>
      </c>
      <c r="GA381">
        <v>20.329999999999998</v>
      </c>
      <c r="GB381">
        <v>-13</v>
      </c>
      <c r="GC381">
        <v>0</v>
      </c>
      <c r="GE381" t="s">
        <v>355</v>
      </c>
      <c r="GF381">
        <v>0</v>
      </c>
      <c r="GH381">
        <v>3</v>
      </c>
      <c r="GI381">
        <v>3</v>
      </c>
      <c r="GJ381">
        <v>0</v>
      </c>
      <c r="GK381">
        <v>0</v>
      </c>
      <c r="GM381" t="s">
        <v>7999</v>
      </c>
      <c r="GQ381" t="s">
        <v>685</v>
      </c>
      <c r="HA381" t="s">
        <v>3842</v>
      </c>
      <c r="HC381" t="s">
        <v>294</v>
      </c>
      <c r="HD381" t="s">
        <v>294</v>
      </c>
      <c r="HE381" t="s">
        <v>1057</v>
      </c>
      <c r="HF381">
        <v>0</v>
      </c>
      <c r="HG381">
        <v>11</v>
      </c>
      <c r="HH381">
        <v>20</v>
      </c>
      <c r="HI381" t="s">
        <v>275</v>
      </c>
      <c r="HL381" t="s">
        <v>7950</v>
      </c>
      <c r="HO381" t="s">
        <v>7951</v>
      </c>
      <c r="HP381" t="s">
        <v>8000</v>
      </c>
      <c r="HQ381" t="s">
        <v>8001</v>
      </c>
      <c r="HR381" t="s">
        <v>8002</v>
      </c>
      <c r="HW381">
        <v>-35</v>
      </c>
      <c r="HX381">
        <v>4136753</v>
      </c>
      <c r="HY381" t="s">
        <v>7066</v>
      </c>
      <c r="HZ381">
        <v>4136724</v>
      </c>
      <c r="IC381">
        <v>0</v>
      </c>
      <c r="ID381">
        <v>1</v>
      </c>
      <c r="IM381">
        <v>147</v>
      </c>
      <c r="IO381" t="s">
        <v>7066</v>
      </c>
      <c r="IU381">
        <v>7</v>
      </c>
      <c r="IV381">
        <f>IF(AND(Table1[[#This Row],[R/P]]="P",Table1[[#This Row],[PaRes]]&lt;&gt;"SCRBL",Table1[[#This Row],[PaRes]]&lt;&gt;"RUN",Table1[[#This Row],[Penalty]]&lt;&gt;1),1,0)</f>
        <v>1</v>
      </c>
      <c r="IW381">
        <f>IF(AND(Table1[[#This Row],[Pass Play]]=1,Table1[[#This Row],[PaRes]]&lt;&gt;"SAC"),1,0)</f>
        <v>0</v>
      </c>
      <c r="IX381">
        <f>IF(Table1[[#This Row],[PaRes]]="COM",1,0)</f>
        <v>0</v>
      </c>
      <c r="IY381">
        <f>IF(Table1[[#This Row],[Pass Play]]=1,Table1[[#This Row],[Gn]],0)</f>
        <v>-4</v>
      </c>
      <c r="IZ381">
        <f>IF(AND(Table1[[#This Row],[Pass Play]]=1,Table1[[#This Row],[EFF]]="Y"),1,0)</f>
        <v>0</v>
      </c>
      <c r="JA381">
        <f>IF(AND(Table1[[#This Row],[Pass Play]]=1,Table1[[#This Row],[EFF]]="Y"),Table1[[#This Row],[Gn]],0)</f>
        <v>0</v>
      </c>
      <c r="JB381">
        <f>IF(AND(Table1[[#This Row],[Pass Play]]=1,Table1[[#This Row],[Gn]]&gt;=15),1,0)</f>
        <v>0</v>
      </c>
      <c r="JC381">
        <f>IF(AND(Table1[[#This Row],[Pass Play]]=1,Table1[[#This Row],[Big Play Passes]]=1),Table1[[#This Row],[Gn]],0)</f>
        <v>0</v>
      </c>
      <c r="JD381">
        <f>IF(AND(OR(Table1[[#This Row],[R/P]]="R",Table1[[#This Row],[PaRes]]="SCRBL",Table1[[#This Row],[PaRes]]="RUN"),Table1[[#This Row],[Penalty]]&lt;&gt;1),1,0)</f>
        <v>0</v>
      </c>
      <c r="JE381">
        <f>IF(Table1[[#This Row],[Rush Attempts]]=1,Table1[[#This Row],[Gn]],0)</f>
        <v>0</v>
      </c>
      <c r="JF381">
        <f>IF(AND(Table1[[#This Row],[Rush Attempts]]=1,Table1[[#This Row],[EFF]]="Y"),1,0)</f>
        <v>0</v>
      </c>
      <c r="JG381">
        <f>IF(AND(Table1[[#This Row],[Rush Attempts]]=1,Table1[[#This Row],[EFF]]="Y"),Table1[[#This Row],[Gn]],0)</f>
        <v>0</v>
      </c>
      <c r="JH381">
        <f>IF(AND(Table1[[#This Row],[Rush Attempts]]=1,Table1[[#This Row],[Gn]]&gt;=10),1,0)</f>
        <v>0</v>
      </c>
      <c r="JI381">
        <f>IF(AND(Table1[[#This Row],[Rush Attempts]]=1,Table1[[#This Row],[Big Play Run]]=1),Table1[[#This Row],[Gn]],0)</f>
        <v>0</v>
      </c>
      <c r="JJ381">
        <f>IF(Table1[[#This Row],[PaRes]]="SAC",1,0)</f>
        <v>1</v>
      </c>
      <c r="JK381">
        <f>IF(Table1[[#This Row],[Sacks]]=1,Table1[[#This Row],[Gn]],0)</f>
        <v>-4</v>
      </c>
      <c r="JL381">
        <f>IF(Table1[[#This Row],[PaRes]]="INT",1,0)</f>
        <v>0</v>
      </c>
      <c r="JM381">
        <f>IF(Table1[[#This Row],[pff_PENALTY]]&lt;&gt;"",1,0)</f>
        <v>0</v>
      </c>
      <c r="JN381">
        <f>Table1[[#This Row],[pff_PENYARDS]]</f>
        <v>0</v>
      </c>
      <c r="JO381">
        <f>IF(Table1[[#This Row],[S/End]]="TD",1,0)</f>
        <v>0</v>
      </c>
      <c r="JP381">
        <f>IF(OR(Table1[[#This Row],[S/End]]="FGGD"),1,0)</f>
        <v>0</v>
      </c>
      <c r="JQ381">
        <f>IF(OR(Table1[[#This Row],[S/End]]="FUM",Table1[[#This Row],[S/End]]="INT"),1,0)</f>
        <v>0</v>
      </c>
      <c r="JR381">
        <f>IF(AND(Table1[[#This Row],[Touchdown]]=1,Table1[[#This Row],[Pass Play]]=1),1,0)</f>
        <v>0</v>
      </c>
      <c r="JS381">
        <f t="shared" si="17"/>
        <v>0</v>
      </c>
      <c r="JT381">
        <f>IF(AND(OR(Table1[[#This Row],[Pass Play]]=1,Table1[[#This Row],[Rush Attempts]]=1),Table1[[#This Row],[Dn]]=3),1,0)</f>
        <v>0</v>
      </c>
      <c r="JU381">
        <f>IF(AND(Table1[[#This Row],[3rd down attempt]]=1,Table1[[#This Row],[EFF]]="Y"),1,0)</f>
        <v>0</v>
      </c>
      <c r="JV381">
        <f>IF(AND(Table1[[#This Row],[3rd down attempt]]=1,Table1[[#This Row],[Dist]]&gt;=7),1,0)</f>
        <v>0</v>
      </c>
      <c r="JW381">
        <f>IF(AND(OR(Table1[[#This Row],[Pass Play]]=1,Table1[[#This Row],[Rush Attempts]]=1),Table1[[#This Row],[Dn]]=4),1,0)</f>
        <v>0</v>
      </c>
      <c r="JX381">
        <f>IF(AND(Table1[[#This Row],[4th down attempt]]=1,Table1[[#This Row],[EFF]]="Y"),1,0)</f>
        <v>0</v>
      </c>
      <c r="JY381">
        <f>IF(AND(OR(Table1[[#This Row],[Pass Play]]=1,Table1[[#This Row],[Rush Attempts]]=1),Table1[[#This Row],[FPos]]&gt;=0,Table1[[#This Row],[FPos]]&lt;=20),1,0)</f>
        <v>0</v>
      </c>
      <c r="JZ381">
        <f>IF(AND(OR(Table1[[#This Row],[Pass Play]]=1,Table1[[#This Row],[Rush Attempts]]=1),Table1[[#This Row],[Dist]]&lt;=Table1[[#This Row],[Gn]]),1,0)</f>
        <v>0</v>
      </c>
      <c r="KA381">
        <f>IF(Table1[[#This Row],[S/End]]&lt;&gt;"",1,0)</f>
        <v>0</v>
      </c>
      <c r="KB381">
        <f>IF(Table1[[#This Row],[S/End]]="TD",1,0)</f>
        <v>0</v>
      </c>
      <c r="KC381">
        <f>IF(Table1[[#This Row],[S/End]]="FGGD",1,0)</f>
        <v>0</v>
      </c>
      <c r="KD381">
        <f>IF(AND(OR(Table1[[#This Row],[Pass Play]]=1,Table1[[#This Row],[Rush Attempts]]=1),Table1[[#This Row],[Gn]]&lt;0),1,0)</f>
        <v>1</v>
      </c>
      <c r="KE381" s="375">
        <f>IF(AND(Table1[[#This Row],[pff_DRVENDPSN]]=3,Table1[[#This Row],[pff_DRVENDEVENT]]="PUNT"),1,0)</f>
        <v>0</v>
      </c>
    </row>
    <row r="382" spans="1:291" hidden="1">
      <c r="A382">
        <v>59</v>
      </c>
      <c r="B382">
        <v>2106</v>
      </c>
      <c r="C382" t="s">
        <v>14480</v>
      </c>
      <c r="D382">
        <v>4</v>
      </c>
      <c r="E382">
        <v>2</v>
      </c>
      <c r="F382">
        <v>10</v>
      </c>
      <c r="G382">
        <v>20</v>
      </c>
      <c r="H382">
        <v>-35</v>
      </c>
      <c r="J382" t="s">
        <v>254</v>
      </c>
      <c r="K382">
        <v>11</v>
      </c>
      <c r="L382">
        <v>11</v>
      </c>
      <c r="M382" t="s">
        <v>2271</v>
      </c>
      <c r="N382" t="s">
        <v>2016</v>
      </c>
      <c r="P382" t="s">
        <v>2272</v>
      </c>
      <c r="W382" t="s">
        <v>253</v>
      </c>
      <c r="X382" t="s">
        <v>8004</v>
      </c>
      <c r="Y382" t="s">
        <v>370</v>
      </c>
      <c r="Z382" t="s">
        <v>8005</v>
      </c>
      <c r="AB382" t="s">
        <v>666</v>
      </c>
      <c r="AC382" t="s">
        <v>667</v>
      </c>
      <c r="AJ382">
        <v>0</v>
      </c>
      <c r="AK382" t="s">
        <v>327</v>
      </c>
      <c r="AP382">
        <v>7</v>
      </c>
      <c r="BJ382" t="s">
        <v>274</v>
      </c>
      <c r="BQ382">
        <f t="shared" si="15"/>
        <v>2</v>
      </c>
      <c r="BR382">
        <f t="shared" si="16"/>
        <v>0</v>
      </c>
      <c r="BT382" t="s">
        <v>6958</v>
      </c>
      <c r="BV382">
        <v>33</v>
      </c>
      <c r="BX382">
        <v>0</v>
      </c>
      <c r="BY382" t="s">
        <v>8006</v>
      </c>
      <c r="CA382">
        <v>1</v>
      </c>
      <c r="CD382" s="3">
        <v>1.7361111111111112E-2</v>
      </c>
      <c r="CE382" t="s">
        <v>257</v>
      </c>
      <c r="CF382" t="s">
        <v>8007</v>
      </c>
      <c r="CG382">
        <v>8</v>
      </c>
      <c r="CI382" t="s">
        <v>331</v>
      </c>
      <c r="CJ382">
        <v>0</v>
      </c>
      <c r="CK382" t="s">
        <v>8008</v>
      </c>
      <c r="CL382" s="4">
        <v>38414</v>
      </c>
      <c r="CM382" t="s">
        <v>8009</v>
      </c>
      <c r="CN382" t="s">
        <v>8010</v>
      </c>
      <c r="CO382">
        <v>33</v>
      </c>
      <c r="CQ382" t="s">
        <v>269</v>
      </c>
      <c r="CR382" t="s">
        <v>6958</v>
      </c>
      <c r="CU382" t="s">
        <v>8011</v>
      </c>
      <c r="CW382">
        <v>0</v>
      </c>
      <c r="CY382">
        <v>5</v>
      </c>
      <c r="CZ382" t="s">
        <v>1509</v>
      </c>
      <c r="DA382">
        <v>11</v>
      </c>
      <c r="DB382">
        <v>7</v>
      </c>
      <c r="DC382" t="s">
        <v>1953</v>
      </c>
      <c r="DD382">
        <v>-23</v>
      </c>
      <c r="DF382" t="s">
        <v>7004</v>
      </c>
      <c r="DK382">
        <v>20</v>
      </c>
      <c r="DL382" s="4">
        <v>44484</v>
      </c>
      <c r="DM382">
        <v>20369</v>
      </c>
      <c r="DN382">
        <v>2021</v>
      </c>
      <c r="DO382">
        <v>0</v>
      </c>
      <c r="DQ382">
        <v>80401</v>
      </c>
      <c r="DR382">
        <v>158</v>
      </c>
      <c r="DU382" t="s">
        <v>274</v>
      </c>
      <c r="DV382" t="s">
        <v>257</v>
      </c>
      <c r="DX382">
        <v>20</v>
      </c>
      <c r="DY382" t="s">
        <v>275</v>
      </c>
      <c r="EE382">
        <v>0</v>
      </c>
      <c r="EF382" t="s">
        <v>5750</v>
      </c>
      <c r="EG382" t="s">
        <v>383</v>
      </c>
      <c r="EH382">
        <v>0</v>
      </c>
      <c r="EJ382" t="s">
        <v>340</v>
      </c>
      <c r="EK382" t="s">
        <v>341</v>
      </c>
      <c r="EL382" t="s">
        <v>8012</v>
      </c>
      <c r="EM382" t="s">
        <v>8013</v>
      </c>
      <c r="EO382" t="s">
        <v>282</v>
      </c>
      <c r="EP382" t="s">
        <v>388</v>
      </c>
      <c r="EQ382">
        <v>0</v>
      </c>
      <c r="ER382" t="s">
        <v>491</v>
      </c>
      <c r="ET382" t="s">
        <v>8014</v>
      </c>
      <c r="EU382">
        <v>5</v>
      </c>
      <c r="EV382" t="s">
        <v>348</v>
      </c>
      <c r="EW382" t="s">
        <v>349</v>
      </c>
      <c r="EX382" t="s">
        <v>390</v>
      </c>
      <c r="EY382" t="s">
        <v>391</v>
      </c>
      <c r="FB382" t="s">
        <v>5177</v>
      </c>
      <c r="FC382" t="s">
        <v>7981</v>
      </c>
      <c r="FE382">
        <v>0</v>
      </c>
      <c r="FF382">
        <v>11</v>
      </c>
      <c r="FL382">
        <v>0</v>
      </c>
      <c r="FN382">
        <v>0</v>
      </c>
      <c r="FQ382">
        <v>0</v>
      </c>
      <c r="FS382" t="s">
        <v>462</v>
      </c>
      <c r="FV382" t="s">
        <v>777</v>
      </c>
      <c r="FY382">
        <v>0</v>
      </c>
      <c r="GA382">
        <v>20.329999999999998</v>
      </c>
      <c r="GB382">
        <v>-13</v>
      </c>
      <c r="GC382">
        <v>0</v>
      </c>
      <c r="GE382" t="s">
        <v>355</v>
      </c>
      <c r="GF382">
        <v>0</v>
      </c>
      <c r="GG382" t="s">
        <v>257</v>
      </c>
      <c r="GI382">
        <v>3.7</v>
      </c>
      <c r="GJ382">
        <v>0</v>
      </c>
      <c r="GK382">
        <v>0</v>
      </c>
      <c r="GM382" t="s">
        <v>8015</v>
      </c>
      <c r="GN382">
        <v>15</v>
      </c>
      <c r="GO382">
        <v>1</v>
      </c>
      <c r="GP382" t="s">
        <v>713</v>
      </c>
      <c r="GR382">
        <v>43</v>
      </c>
      <c r="HA382" t="s">
        <v>1060</v>
      </c>
      <c r="HC382" t="s">
        <v>294</v>
      </c>
      <c r="HD382" t="s">
        <v>294</v>
      </c>
      <c r="HE382" t="s">
        <v>6965</v>
      </c>
      <c r="HF382">
        <v>0</v>
      </c>
      <c r="HG382">
        <v>11</v>
      </c>
      <c r="HH382">
        <v>20</v>
      </c>
      <c r="HI382" t="s">
        <v>275</v>
      </c>
      <c r="HL382" t="s">
        <v>7950</v>
      </c>
      <c r="HM382" t="s">
        <v>6965</v>
      </c>
      <c r="HO382" t="s">
        <v>7951</v>
      </c>
      <c r="HP382" t="s">
        <v>8016</v>
      </c>
      <c r="HQ382" t="s">
        <v>8017</v>
      </c>
      <c r="HR382" t="s">
        <v>8018</v>
      </c>
      <c r="HT382">
        <v>1</v>
      </c>
      <c r="HW382">
        <v>45</v>
      </c>
      <c r="HX382">
        <v>4136788</v>
      </c>
      <c r="HY382" t="s">
        <v>391</v>
      </c>
      <c r="HZ382">
        <v>4136753</v>
      </c>
      <c r="IC382">
        <v>0</v>
      </c>
      <c r="ID382">
        <v>0</v>
      </c>
      <c r="IM382">
        <v>148</v>
      </c>
      <c r="IQ382" t="s">
        <v>7004</v>
      </c>
      <c r="IU382">
        <v>7</v>
      </c>
      <c r="IV382">
        <f>IF(AND(Table1[[#This Row],[R/P]]="P",Table1[[#This Row],[PaRes]]&lt;&gt;"SCRBL",Table1[[#This Row],[PaRes]]&lt;&gt;"RUN",Table1[[#This Row],[Penalty]]&lt;&gt;1),1,0)</f>
        <v>1</v>
      </c>
      <c r="IW382">
        <f>IF(AND(Table1[[#This Row],[Pass Play]]=1,Table1[[#This Row],[PaRes]]&lt;&gt;"SAC"),1,0)</f>
        <v>1</v>
      </c>
      <c r="IX382">
        <f>IF(Table1[[#This Row],[PaRes]]="COM",1,0)</f>
        <v>1</v>
      </c>
      <c r="IY382">
        <f>IF(Table1[[#This Row],[Pass Play]]=1,Table1[[#This Row],[Gn]],0)</f>
        <v>20</v>
      </c>
      <c r="IZ382">
        <f>IF(AND(Table1[[#This Row],[Pass Play]]=1,Table1[[#This Row],[EFF]]="Y"),1,0)</f>
        <v>1</v>
      </c>
      <c r="JA382">
        <f>IF(AND(Table1[[#This Row],[Pass Play]]=1,Table1[[#This Row],[EFF]]="Y"),Table1[[#This Row],[Gn]],0)</f>
        <v>20</v>
      </c>
      <c r="JB382">
        <f>IF(AND(Table1[[#This Row],[Pass Play]]=1,Table1[[#This Row],[Gn]]&gt;=15),1,0)</f>
        <v>1</v>
      </c>
      <c r="JC382">
        <f>IF(AND(Table1[[#This Row],[Pass Play]]=1,Table1[[#This Row],[Big Play Passes]]=1),Table1[[#This Row],[Gn]],0)</f>
        <v>20</v>
      </c>
      <c r="JD382">
        <f>IF(AND(OR(Table1[[#This Row],[R/P]]="R",Table1[[#This Row],[PaRes]]="SCRBL",Table1[[#This Row],[PaRes]]="RUN"),Table1[[#This Row],[Penalty]]&lt;&gt;1),1,0)</f>
        <v>0</v>
      </c>
      <c r="JE382">
        <f>IF(Table1[[#This Row],[Rush Attempts]]=1,Table1[[#This Row],[Gn]],0)</f>
        <v>0</v>
      </c>
      <c r="JF382">
        <f>IF(AND(Table1[[#This Row],[Rush Attempts]]=1,Table1[[#This Row],[EFF]]="Y"),1,0)</f>
        <v>0</v>
      </c>
      <c r="JG382">
        <f>IF(AND(Table1[[#This Row],[Rush Attempts]]=1,Table1[[#This Row],[EFF]]="Y"),Table1[[#This Row],[Gn]],0)</f>
        <v>0</v>
      </c>
      <c r="JH382">
        <f>IF(AND(Table1[[#This Row],[Rush Attempts]]=1,Table1[[#This Row],[Gn]]&gt;=10),1,0)</f>
        <v>0</v>
      </c>
      <c r="JI382">
        <f>IF(AND(Table1[[#This Row],[Rush Attempts]]=1,Table1[[#This Row],[Big Play Run]]=1),Table1[[#This Row],[Gn]],0)</f>
        <v>0</v>
      </c>
      <c r="JJ382">
        <f>IF(Table1[[#This Row],[PaRes]]="SAC",1,0)</f>
        <v>0</v>
      </c>
      <c r="JK382">
        <f>IF(Table1[[#This Row],[Sacks]]=1,Table1[[#This Row],[Gn]],0)</f>
        <v>0</v>
      </c>
      <c r="JL382">
        <f>IF(Table1[[#This Row],[PaRes]]="INT",1,0)</f>
        <v>0</v>
      </c>
      <c r="JM382">
        <f>IF(Table1[[#This Row],[pff_PENALTY]]&lt;&gt;"",1,0)</f>
        <v>0</v>
      </c>
      <c r="JN382">
        <f>Table1[[#This Row],[pff_PENYARDS]]</f>
        <v>0</v>
      </c>
      <c r="JO382">
        <f>IF(Table1[[#This Row],[S/End]]="TD",1,0)</f>
        <v>0</v>
      </c>
      <c r="JP382">
        <f>IF(OR(Table1[[#This Row],[S/End]]="FGGD"),1,0)</f>
        <v>0</v>
      </c>
      <c r="JQ382">
        <f>IF(OR(Table1[[#This Row],[S/End]]="FUM",Table1[[#This Row],[S/End]]="INT"),1,0)</f>
        <v>0</v>
      </c>
      <c r="JR382">
        <f>IF(AND(Table1[[#This Row],[Touchdown]]=1,Table1[[#This Row],[Pass Play]]=1),1,0)</f>
        <v>0</v>
      </c>
      <c r="JS382">
        <f t="shared" si="17"/>
        <v>0</v>
      </c>
      <c r="JT382">
        <f>IF(AND(OR(Table1[[#This Row],[Pass Play]]=1,Table1[[#This Row],[Rush Attempts]]=1),Table1[[#This Row],[Dn]]=3),1,0)</f>
        <v>0</v>
      </c>
      <c r="JU382">
        <f>IF(AND(Table1[[#This Row],[3rd down attempt]]=1,Table1[[#This Row],[EFF]]="Y"),1,0)</f>
        <v>0</v>
      </c>
      <c r="JV382">
        <f>IF(AND(Table1[[#This Row],[3rd down attempt]]=1,Table1[[#This Row],[Dist]]&gt;=7),1,0)</f>
        <v>0</v>
      </c>
      <c r="JW382">
        <f>IF(AND(OR(Table1[[#This Row],[Pass Play]]=1,Table1[[#This Row],[Rush Attempts]]=1),Table1[[#This Row],[Dn]]=4),1,0)</f>
        <v>0</v>
      </c>
      <c r="JX382">
        <f>IF(AND(Table1[[#This Row],[4th down attempt]]=1,Table1[[#This Row],[EFF]]="Y"),1,0)</f>
        <v>0</v>
      </c>
      <c r="JY382">
        <f>IF(AND(OR(Table1[[#This Row],[Pass Play]]=1,Table1[[#This Row],[Rush Attempts]]=1),Table1[[#This Row],[FPos]]&gt;=0,Table1[[#This Row],[FPos]]&lt;=20),1,0)</f>
        <v>0</v>
      </c>
      <c r="JZ382">
        <f>IF(AND(OR(Table1[[#This Row],[Pass Play]]=1,Table1[[#This Row],[Rush Attempts]]=1),Table1[[#This Row],[Dist]]&lt;=Table1[[#This Row],[Gn]]),1,0)</f>
        <v>1</v>
      </c>
      <c r="KA382">
        <f>IF(Table1[[#This Row],[S/End]]&lt;&gt;"",1,0)</f>
        <v>0</v>
      </c>
      <c r="KB382">
        <f>IF(Table1[[#This Row],[S/End]]="TD",1,0)</f>
        <v>0</v>
      </c>
      <c r="KC382">
        <f>IF(Table1[[#This Row],[S/End]]="FGGD",1,0)</f>
        <v>0</v>
      </c>
      <c r="KD382">
        <f>IF(AND(OR(Table1[[#This Row],[Pass Play]]=1,Table1[[#This Row],[Rush Attempts]]=1),Table1[[#This Row],[Gn]]&lt;0),1,0)</f>
        <v>0</v>
      </c>
      <c r="KE382" s="375">
        <f>IF(AND(Table1[[#This Row],[pff_DRVENDPSN]]=3,Table1[[#This Row],[pff_DRVENDEVENT]]="PUNT"),1,0)</f>
        <v>0</v>
      </c>
    </row>
    <row r="383" spans="1:291" hidden="1">
      <c r="A383">
        <v>60</v>
      </c>
      <c r="B383">
        <v>2106</v>
      </c>
      <c r="C383" t="s">
        <v>14480</v>
      </c>
      <c r="D383">
        <v>4</v>
      </c>
      <c r="E383">
        <v>1</v>
      </c>
      <c r="F383">
        <v>10</v>
      </c>
      <c r="G383">
        <v>15</v>
      </c>
      <c r="H383">
        <v>45</v>
      </c>
      <c r="J383" t="s">
        <v>254</v>
      </c>
      <c r="K383">
        <v>11</v>
      </c>
      <c r="L383">
        <v>11</v>
      </c>
      <c r="M383" t="s">
        <v>366</v>
      </c>
      <c r="N383" t="s">
        <v>367</v>
      </c>
      <c r="P383" t="s">
        <v>368</v>
      </c>
      <c r="W383" t="s">
        <v>253</v>
      </c>
      <c r="X383" t="s">
        <v>663</v>
      </c>
      <c r="Y383" t="s">
        <v>664</v>
      </c>
      <c r="Z383" t="s">
        <v>665</v>
      </c>
      <c r="AB383" t="s">
        <v>666</v>
      </c>
      <c r="AC383" t="s">
        <v>667</v>
      </c>
      <c r="AJ383">
        <v>0</v>
      </c>
      <c r="AK383" t="s">
        <v>327</v>
      </c>
      <c r="AP383">
        <v>7</v>
      </c>
      <c r="AU383" t="s">
        <v>254</v>
      </c>
      <c r="BJ383" t="s">
        <v>257</v>
      </c>
      <c r="BQ383">
        <f t="shared" si="15"/>
        <v>3</v>
      </c>
      <c r="BR383">
        <f t="shared" si="16"/>
        <v>0</v>
      </c>
      <c r="BT383" t="s">
        <v>6958</v>
      </c>
      <c r="BV383">
        <v>33</v>
      </c>
      <c r="BX383">
        <v>0</v>
      </c>
      <c r="BY383" t="s">
        <v>8020</v>
      </c>
      <c r="CA383">
        <v>1</v>
      </c>
      <c r="CD383" s="3">
        <v>6.2499999999999995E-3</v>
      </c>
      <c r="CE383" t="s">
        <v>257</v>
      </c>
      <c r="CF383" t="s">
        <v>8021</v>
      </c>
      <c r="CG383">
        <v>7</v>
      </c>
      <c r="CI383" t="s">
        <v>331</v>
      </c>
      <c r="CJ383">
        <v>0</v>
      </c>
      <c r="CK383" t="s">
        <v>8022</v>
      </c>
      <c r="CL383" s="4">
        <v>38414</v>
      </c>
      <c r="CM383" t="s">
        <v>8023</v>
      </c>
      <c r="CN383" t="s">
        <v>8024</v>
      </c>
      <c r="CO383">
        <v>33</v>
      </c>
      <c r="CQ383" t="s">
        <v>269</v>
      </c>
      <c r="CR383" t="s">
        <v>6958</v>
      </c>
      <c r="CU383" t="s">
        <v>8025</v>
      </c>
      <c r="CW383">
        <v>0</v>
      </c>
      <c r="CY383">
        <v>6</v>
      </c>
      <c r="CZ383" t="s">
        <v>1509</v>
      </c>
      <c r="DA383">
        <v>11</v>
      </c>
      <c r="DB383">
        <v>7</v>
      </c>
      <c r="DC383" t="s">
        <v>1953</v>
      </c>
      <c r="DD383">
        <v>-23</v>
      </c>
      <c r="DF383" t="s">
        <v>6965</v>
      </c>
      <c r="DK383">
        <v>15</v>
      </c>
      <c r="DL383" s="4">
        <v>44484</v>
      </c>
      <c r="DM383">
        <v>20369</v>
      </c>
      <c r="DN383">
        <v>2021</v>
      </c>
      <c r="DO383">
        <v>0</v>
      </c>
      <c r="DQ383">
        <v>80401</v>
      </c>
      <c r="DR383">
        <v>159</v>
      </c>
      <c r="DU383" t="s">
        <v>257</v>
      </c>
      <c r="DV383" t="s">
        <v>274</v>
      </c>
      <c r="DX383">
        <v>20</v>
      </c>
      <c r="DY383" t="s">
        <v>275</v>
      </c>
      <c r="EE383">
        <v>0</v>
      </c>
      <c r="EF383" t="s">
        <v>1270</v>
      </c>
      <c r="EG383" t="s">
        <v>383</v>
      </c>
      <c r="EH383">
        <v>0</v>
      </c>
      <c r="EJ383" t="s">
        <v>340</v>
      </c>
      <c r="EK383" t="s">
        <v>341</v>
      </c>
      <c r="EL383" t="s">
        <v>8026</v>
      </c>
      <c r="EM383" t="s">
        <v>8027</v>
      </c>
      <c r="EO383" t="s">
        <v>282</v>
      </c>
      <c r="EP383" t="s">
        <v>345</v>
      </c>
      <c r="EQ383">
        <v>0</v>
      </c>
      <c r="ER383" t="s">
        <v>491</v>
      </c>
      <c r="ET383" t="s">
        <v>8028</v>
      </c>
      <c r="EU383">
        <v>11</v>
      </c>
      <c r="EV383" t="s">
        <v>348</v>
      </c>
      <c r="EW383" t="s">
        <v>349</v>
      </c>
      <c r="EX383" t="s">
        <v>390</v>
      </c>
      <c r="EY383" t="s">
        <v>391</v>
      </c>
      <c r="FB383" t="s">
        <v>392</v>
      </c>
      <c r="FC383" t="s">
        <v>8029</v>
      </c>
      <c r="FE383">
        <v>0</v>
      </c>
      <c r="FF383">
        <v>27</v>
      </c>
      <c r="FK383" t="s">
        <v>8030</v>
      </c>
      <c r="FL383">
        <v>0</v>
      </c>
      <c r="FN383">
        <v>0</v>
      </c>
      <c r="FQ383">
        <v>0</v>
      </c>
      <c r="FS383" t="s">
        <v>395</v>
      </c>
      <c r="FV383" t="s">
        <v>496</v>
      </c>
      <c r="FY383">
        <v>0</v>
      </c>
      <c r="GA383">
        <v>20.329999999999998</v>
      </c>
      <c r="GB383">
        <v>-13</v>
      </c>
      <c r="GC383">
        <v>0</v>
      </c>
      <c r="GE383" t="s">
        <v>355</v>
      </c>
      <c r="GF383">
        <v>0</v>
      </c>
      <c r="GG383" t="s">
        <v>257</v>
      </c>
      <c r="GI383">
        <v>2.5</v>
      </c>
      <c r="GJ383">
        <v>0</v>
      </c>
      <c r="GK383">
        <v>0</v>
      </c>
      <c r="GM383" t="s">
        <v>8031</v>
      </c>
      <c r="GN383">
        <v>4</v>
      </c>
      <c r="GO383">
        <v>1</v>
      </c>
      <c r="GP383">
        <v>4</v>
      </c>
      <c r="GR383">
        <v>31</v>
      </c>
      <c r="HA383" t="s">
        <v>3239</v>
      </c>
      <c r="HC383" t="s">
        <v>294</v>
      </c>
      <c r="HD383" t="s">
        <v>294</v>
      </c>
      <c r="HE383" t="s">
        <v>1541</v>
      </c>
      <c r="HF383">
        <v>0</v>
      </c>
      <c r="HG383">
        <v>11</v>
      </c>
      <c r="HH383">
        <v>20</v>
      </c>
      <c r="HI383" t="s">
        <v>275</v>
      </c>
      <c r="HL383" t="s">
        <v>7950</v>
      </c>
      <c r="HM383" t="s">
        <v>6965</v>
      </c>
      <c r="HO383" t="s">
        <v>8032</v>
      </c>
      <c r="HP383" t="s">
        <v>8033</v>
      </c>
      <c r="HQ383" t="s">
        <v>8034</v>
      </c>
      <c r="HR383" t="s">
        <v>8035</v>
      </c>
      <c r="HT383" t="s">
        <v>8036</v>
      </c>
      <c r="HW383">
        <v>30</v>
      </c>
      <c r="HX383">
        <v>4136815</v>
      </c>
      <c r="HY383" t="s">
        <v>6993</v>
      </c>
      <c r="HZ383">
        <v>4136788</v>
      </c>
      <c r="IC383">
        <v>0</v>
      </c>
      <c r="ID383">
        <v>0</v>
      </c>
      <c r="IM383">
        <v>149</v>
      </c>
      <c r="IQ383" t="s">
        <v>6965</v>
      </c>
      <c r="IU383">
        <v>7</v>
      </c>
      <c r="IV383">
        <f>IF(AND(Table1[[#This Row],[R/P]]="P",Table1[[#This Row],[PaRes]]&lt;&gt;"SCRBL",Table1[[#This Row],[PaRes]]&lt;&gt;"RUN",Table1[[#This Row],[Penalty]]&lt;&gt;1),1,0)</f>
        <v>1</v>
      </c>
      <c r="IW383">
        <f>IF(AND(Table1[[#This Row],[Pass Play]]=1,Table1[[#This Row],[PaRes]]&lt;&gt;"SAC"),1,0)</f>
        <v>1</v>
      </c>
      <c r="IX383">
        <f>IF(Table1[[#This Row],[PaRes]]="COM",1,0)</f>
        <v>1</v>
      </c>
      <c r="IY383">
        <f>IF(Table1[[#This Row],[Pass Play]]=1,Table1[[#This Row],[Gn]],0)</f>
        <v>15</v>
      </c>
      <c r="IZ383">
        <f>IF(AND(Table1[[#This Row],[Pass Play]]=1,Table1[[#This Row],[EFF]]="Y"),1,0)</f>
        <v>1</v>
      </c>
      <c r="JA383">
        <f>IF(AND(Table1[[#This Row],[Pass Play]]=1,Table1[[#This Row],[EFF]]="Y"),Table1[[#This Row],[Gn]],0)</f>
        <v>15</v>
      </c>
      <c r="JB383">
        <f>IF(AND(Table1[[#This Row],[Pass Play]]=1,Table1[[#This Row],[Gn]]&gt;=15),1,0)</f>
        <v>1</v>
      </c>
      <c r="JC383">
        <f>IF(AND(Table1[[#This Row],[Pass Play]]=1,Table1[[#This Row],[Big Play Passes]]=1),Table1[[#This Row],[Gn]],0)</f>
        <v>15</v>
      </c>
      <c r="JD383">
        <f>IF(AND(OR(Table1[[#This Row],[R/P]]="R",Table1[[#This Row],[PaRes]]="SCRBL",Table1[[#This Row],[PaRes]]="RUN"),Table1[[#This Row],[Penalty]]&lt;&gt;1),1,0)</f>
        <v>0</v>
      </c>
      <c r="JE383">
        <f>IF(Table1[[#This Row],[Rush Attempts]]=1,Table1[[#This Row],[Gn]],0)</f>
        <v>0</v>
      </c>
      <c r="JF383">
        <f>IF(AND(Table1[[#This Row],[Rush Attempts]]=1,Table1[[#This Row],[EFF]]="Y"),1,0)</f>
        <v>0</v>
      </c>
      <c r="JG383">
        <f>IF(AND(Table1[[#This Row],[Rush Attempts]]=1,Table1[[#This Row],[EFF]]="Y"),Table1[[#This Row],[Gn]],0)</f>
        <v>0</v>
      </c>
      <c r="JH383">
        <f>IF(AND(Table1[[#This Row],[Rush Attempts]]=1,Table1[[#This Row],[Gn]]&gt;=10),1,0)</f>
        <v>0</v>
      </c>
      <c r="JI383">
        <f>IF(AND(Table1[[#This Row],[Rush Attempts]]=1,Table1[[#This Row],[Big Play Run]]=1),Table1[[#This Row],[Gn]],0)</f>
        <v>0</v>
      </c>
      <c r="JJ383">
        <f>IF(Table1[[#This Row],[PaRes]]="SAC",1,0)</f>
        <v>0</v>
      </c>
      <c r="JK383">
        <f>IF(Table1[[#This Row],[Sacks]]=1,Table1[[#This Row],[Gn]],0)</f>
        <v>0</v>
      </c>
      <c r="JL383">
        <f>IF(Table1[[#This Row],[PaRes]]="INT",1,0)</f>
        <v>0</v>
      </c>
      <c r="JM383">
        <f>IF(Table1[[#This Row],[pff_PENALTY]]&lt;&gt;"",1,0)</f>
        <v>0</v>
      </c>
      <c r="JN383">
        <f>Table1[[#This Row],[pff_PENYARDS]]</f>
        <v>0</v>
      </c>
      <c r="JO383">
        <f>IF(Table1[[#This Row],[S/End]]="TD",1,0)</f>
        <v>0</v>
      </c>
      <c r="JP383">
        <f>IF(OR(Table1[[#This Row],[S/End]]="FGGD"),1,0)</f>
        <v>0</v>
      </c>
      <c r="JQ383">
        <f>IF(OR(Table1[[#This Row],[S/End]]="FUM",Table1[[#This Row],[S/End]]="INT"),1,0)</f>
        <v>0</v>
      </c>
      <c r="JR383">
        <f>IF(AND(Table1[[#This Row],[Touchdown]]=1,Table1[[#This Row],[Pass Play]]=1),1,0)</f>
        <v>0</v>
      </c>
      <c r="JS383">
        <f t="shared" si="17"/>
        <v>0</v>
      </c>
      <c r="JT383">
        <f>IF(AND(OR(Table1[[#This Row],[Pass Play]]=1,Table1[[#This Row],[Rush Attempts]]=1),Table1[[#This Row],[Dn]]=3),1,0)</f>
        <v>0</v>
      </c>
      <c r="JU383">
        <f>IF(AND(Table1[[#This Row],[3rd down attempt]]=1,Table1[[#This Row],[EFF]]="Y"),1,0)</f>
        <v>0</v>
      </c>
      <c r="JV383">
        <f>IF(AND(Table1[[#This Row],[3rd down attempt]]=1,Table1[[#This Row],[Dist]]&gt;=7),1,0)</f>
        <v>0</v>
      </c>
      <c r="JW383">
        <f>IF(AND(OR(Table1[[#This Row],[Pass Play]]=1,Table1[[#This Row],[Rush Attempts]]=1),Table1[[#This Row],[Dn]]=4),1,0)</f>
        <v>0</v>
      </c>
      <c r="JX383">
        <f>IF(AND(Table1[[#This Row],[4th down attempt]]=1,Table1[[#This Row],[EFF]]="Y"),1,0)</f>
        <v>0</v>
      </c>
      <c r="JY383">
        <f>IF(AND(OR(Table1[[#This Row],[Pass Play]]=1,Table1[[#This Row],[Rush Attempts]]=1),Table1[[#This Row],[FPos]]&gt;=0,Table1[[#This Row],[FPos]]&lt;=20),1,0)</f>
        <v>0</v>
      </c>
      <c r="JZ383">
        <f>IF(AND(OR(Table1[[#This Row],[Pass Play]]=1,Table1[[#This Row],[Rush Attempts]]=1),Table1[[#This Row],[Dist]]&lt;=Table1[[#This Row],[Gn]]),1,0)</f>
        <v>1</v>
      </c>
      <c r="KA383">
        <f>IF(Table1[[#This Row],[S/End]]&lt;&gt;"",1,0)</f>
        <v>0</v>
      </c>
      <c r="KB383">
        <f>IF(Table1[[#This Row],[S/End]]="TD",1,0)</f>
        <v>0</v>
      </c>
      <c r="KC383">
        <f>IF(Table1[[#This Row],[S/End]]="FGGD",1,0)</f>
        <v>0</v>
      </c>
      <c r="KD383">
        <f>IF(AND(OR(Table1[[#This Row],[Pass Play]]=1,Table1[[#This Row],[Rush Attempts]]=1),Table1[[#This Row],[Gn]]&lt;0),1,0)</f>
        <v>0</v>
      </c>
      <c r="KE383" s="375">
        <f>IF(AND(Table1[[#This Row],[pff_DRVENDPSN]]=3,Table1[[#This Row],[pff_DRVENDEVENT]]="PUNT"),1,0)</f>
        <v>0</v>
      </c>
    </row>
    <row r="384" spans="1:291" hidden="1">
      <c r="A384">
        <v>61</v>
      </c>
      <c r="B384">
        <v>2106</v>
      </c>
      <c r="C384" t="s">
        <v>14480</v>
      </c>
      <c r="D384">
        <v>4</v>
      </c>
      <c r="E384">
        <v>1</v>
      </c>
      <c r="F384">
        <v>10</v>
      </c>
      <c r="G384">
        <v>18</v>
      </c>
      <c r="H384">
        <v>30</v>
      </c>
      <c r="J384" t="s">
        <v>254</v>
      </c>
      <c r="K384">
        <v>11</v>
      </c>
      <c r="L384">
        <v>11</v>
      </c>
      <c r="M384" t="s">
        <v>1429</v>
      </c>
      <c r="N384" t="s">
        <v>827</v>
      </c>
      <c r="P384" t="s">
        <v>1430</v>
      </c>
      <c r="W384" t="s">
        <v>253</v>
      </c>
      <c r="X384" t="s">
        <v>8038</v>
      </c>
      <c r="Y384" t="s">
        <v>8039</v>
      </c>
      <c r="Z384" t="s">
        <v>8040</v>
      </c>
      <c r="AB384" t="s">
        <v>666</v>
      </c>
      <c r="AC384" t="s">
        <v>667</v>
      </c>
      <c r="AJ384">
        <v>22</v>
      </c>
      <c r="AK384" t="s">
        <v>327</v>
      </c>
      <c r="AL384" t="s">
        <v>1577</v>
      </c>
      <c r="AP384">
        <v>7</v>
      </c>
      <c r="BJ384" t="s">
        <v>261</v>
      </c>
      <c r="BQ384">
        <f t="shared" si="15"/>
        <v>1</v>
      </c>
      <c r="BR384">
        <f t="shared" si="16"/>
        <v>0</v>
      </c>
      <c r="BT384" t="s">
        <v>6958</v>
      </c>
      <c r="BV384">
        <v>33</v>
      </c>
      <c r="BX384">
        <v>0</v>
      </c>
      <c r="BY384" t="s">
        <v>8041</v>
      </c>
      <c r="CA384">
        <v>1</v>
      </c>
      <c r="CD384" s="3">
        <v>6.9444444444444447E-4</v>
      </c>
      <c r="CE384" t="s">
        <v>257</v>
      </c>
      <c r="CF384" t="s">
        <v>8042</v>
      </c>
      <c r="CG384">
        <v>9</v>
      </c>
      <c r="CI384" t="s">
        <v>331</v>
      </c>
      <c r="CJ384">
        <v>0</v>
      </c>
      <c r="CK384" t="s">
        <v>8043</v>
      </c>
      <c r="CL384" s="4">
        <v>38414</v>
      </c>
      <c r="CM384" t="s">
        <v>8044</v>
      </c>
      <c r="CN384" t="s">
        <v>8045</v>
      </c>
      <c r="CO384">
        <v>33</v>
      </c>
      <c r="CQ384" t="s">
        <v>269</v>
      </c>
      <c r="CR384" t="s">
        <v>6958</v>
      </c>
      <c r="CU384" t="s">
        <v>8046</v>
      </c>
      <c r="CW384">
        <v>0</v>
      </c>
      <c r="CY384">
        <v>7</v>
      </c>
      <c r="CZ384" t="s">
        <v>1509</v>
      </c>
      <c r="DA384">
        <v>11</v>
      </c>
      <c r="DB384">
        <v>7</v>
      </c>
      <c r="DC384" t="s">
        <v>1953</v>
      </c>
      <c r="DD384">
        <v>-23</v>
      </c>
      <c r="DF384" t="s">
        <v>7052</v>
      </c>
      <c r="DK384">
        <v>19</v>
      </c>
      <c r="DL384" s="4">
        <v>44484</v>
      </c>
      <c r="DM384">
        <v>20369</v>
      </c>
      <c r="DN384">
        <v>2021</v>
      </c>
      <c r="DO384">
        <v>0</v>
      </c>
      <c r="DQ384">
        <v>80401</v>
      </c>
      <c r="DR384">
        <v>160</v>
      </c>
      <c r="DU384" t="s">
        <v>294</v>
      </c>
      <c r="DV384" t="s">
        <v>294</v>
      </c>
      <c r="DX384">
        <v>20</v>
      </c>
      <c r="DY384" t="s">
        <v>275</v>
      </c>
      <c r="EE384">
        <v>0</v>
      </c>
      <c r="EF384" t="s">
        <v>4553</v>
      </c>
      <c r="EG384" t="s">
        <v>383</v>
      </c>
      <c r="EH384">
        <v>0</v>
      </c>
      <c r="EI384" t="s">
        <v>1441</v>
      </c>
      <c r="EJ384" t="s">
        <v>340</v>
      </c>
      <c r="EK384" t="s">
        <v>341</v>
      </c>
      <c r="EL384" t="s">
        <v>8047</v>
      </c>
      <c r="EM384" t="s">
        <v>8048</v>
      </c>
      <c r="EO384" t="s">
        <v>282</v>
      </c>
      <c r="EP384" t="s">
        <v>388</v>
      </c>
      <c r="EQ384">
        <v>0</v>
      </c>
      <c r="ER384" t="s">
        <v>491</v>
      </c>
      <c r="ET384" t="s">
        <v>8049</v>
      </c>
      <c r="EU384">
        <v>1</v>
      </c>
      <c r="EV384" t="s">
        <v>348</v>
      </c>
      <c r="EW384" t="s">
        <v>349</v>
      </c>
      <c r="EX384" t="s">
        <v>462</v>
      </c>
      <c r="EY384" t="s">
        <v>492</v>
      </c>
      <c r="FB384" t="s">
        <v>7965</v>
      </c>
      <c r="FC384" t="s">
        <v>7981</v>
      </c>
      <c r="FE384">
        <v>0</v>
      </c>
      <c r="FF384">
        <v>29</v>
      </c>
      <c r="FL384">
        <v>0</v>
      </c>
      <c r="FN384">
        <v>0</v>
      </c>
      <c r="FQ384">
        <v>0</v>
      </c>
      <c r="FS384" t="s">
        <v>462</v>
      </c>
      <c r="FT384" t="s">
        <v>1002</v>
      </c>
      <c r="FV384" t="s">
        <v>777</v>
      </c>
      <c r="FY384">
        <v>0</v>
      </c>
      <c r="GA384">
        <v>20.329999999999998</v>
      </c>
      <c r="GB384">
        <v>-13</v>
      </c>
      <c r="GC384">
        <v>0</v>
      </c>
      <c r="GE384" t="s">
        <v>355</v>
      </c>
      <c r="GF384">
        <v>0</v>
      </c>
      <c r="GI384">
        <v>3.7</v>
      </c>
      <c r="GJ384">
        <v>0</v>
      </c>
      <c r="GK384">
        <v>0</v>
      </c>
      <c r="GM384" t="s">
        <v>8050</v>
      </c>
      <c r="GN384">
        <v>18</v>
      </c>
      <c r="GO384">
        <v>6</v>
      </c>
      <c r="GP384" t="s">
        <v>713</v>
      </c>
      <c r="GR384">
        <v>35</v>
      </c>
      <c r="HA384" t="s">
        <v>3239</v>
      </c>
      <c r="HB384" t="s">
        <v>7052</v>
      </c>
      <c r="HC384" t="s">
        <v>294</v>
      </c>
      <c r="HD384" t="s">
        <v>294</v>
      </c>
      <c r="HE384" t="s">
        <v>7052</v>
      </c>
      <c r="HF384">
        <v>0</v>
      </c>
      <c r="HG384">
        <v>11</v>
      </c>
      <c r="HH384">
        <v>20</v>
      </c>
      <c r="HI384" t="s">
        <v>275</v>
      </c>
      <c r="HL384" t="s">
        <v>253</v>
      </c>
      <c r="HM384" t="s">
        <v>7052</v>
      </c>
      <c r="HO384" t="s">
        <v>7951</v>
      </c>
      <c r="HP384" t="s">
        <v>8051</v>
      </c>
      <c r="HQ384" t="s">
        <v>8052</v>
      </c>
      <c r="HR384" t="s">
        <v>8053</v>
      </c>
      <c r="HT384" t="s">
        <v>8054</v>
      </c>
      <c r="HW384">
        <v>11</v>
      </c>
      <c r="HX384">
        <v>4136835</v>
      </c>
      <c r="HY384" t="s">
        <v>492</v>
      </c>
      <c r="HZ384">
        <v>4136815</v>
      </c>
      <c r="IC384">
        <v>0</v>
      </c>
      <c r="ID384">
        <v>0</v>
      </c>
      <c r="IM384">
        <v>150</v>
      </c>
      <c r="IQ384" t="s">
        <v>7321</v>
      </c>
      <c r="IU384">
        <v>7</v>
      </c>
      <c r="IV384">
        <f>IF(AND(Table1[[#This Row],[R/P]]="P",Table1[[#This Row],[PaRes]]&lt;&gt;"SCRBL",Table1[[#This Row],[PaRes]]&lt;&gt;"RUN",Table1[[#This Row],[Penalty]]&lt;&gt;1),1,0)</f>
        <v>1</v>
      </c>
      <c r="IW384">
        <f>IF(AND(Table1[[#This Row],[Pass Play]]=1,Table1[[#This Row],[PaRes]]&lt;&gt;"SAC"),1,0)</f>
        <v>1</v>
      </c>
      <c r="IX384">
        <f>IF(Table1[[#This Row],[PaRes]]="COM",1,0)</f>
        <v>1</v>
      </c>
      <c r="IY384">
        <f>IF(Table1[[#This Row],[Pass Play]]=1,Table1[[#This Row],[Gn]],0)</f>
        <v>18</v>
      </c>
      <c r="IZ384">
        <f>IF(AND(Table1[[#This Row],[Pass Play]]=1,Table1[[#This Row],[EFF]]="Y"),1,0)</f>
        <v>1</v>
      </c>
      <c r="JA384">
        <f>IF(AND(Table1[[#This Row],[Pass Play]]=1,Table1[[#This Row],[EFF]]="Y"),Table1[[#This Row],[Gn]],0)</f>
        <v>18</v>
      </c>
      <c r="JB384">
        <f>IF(AND(Table1[[#This Row],[Pass Play]]=1,Table1[[#This Row],[Gn]]&gt;=15),1,0)</f>
        <v>1</v>
      </c>
      <c r="JC384">
        <f>IF(AND(Table1[[#This Row],[Pass Play]]=1,Table1[[#This Row],[Big Play Passes]]=1),Table1[[#This Row],[Gn]],0)</f>
        <v>18</v>
      </c>
      <c r="JD384">
        <f>IF(AND(OR(Table1[[#This Row],[R/P]]="R",Table1[[#This Row],[PaRes]]="SCRBL",Table1[[#This Row],[PaRes]]="RUN"),Table1[[#This Row],[Penalty]]&lt;&gt;1),1,0)</f>
        <v>0</v>
      </c>
      <c r="JE384">
        <f>IF(Table1[[#This Row],[Rush Attempts]]=1,Table1[[#This Row],[Gn]],0)</f>
        <v>0</v>
      </c>
      <c r="JF384">
        <f>IF(AND(Table1[[#This Row],[Rush Attempts]]=1,Table1[[#This Row],[EFF]]="Y"),1,0)</f>
        <v>0</v>
      </c>
      <c r="JG384">
        <f>IF(AND(Table1[[#This Row],[Rush Attempts]]=1,Table1[[#This Row],[EFF]]="Y"),Table1[[#This Row],[Gn]],0)</f>
        <v>0</v>
      </c>
      <c r="JH384">
        <f>IF(AND(Table1[[#This Row],[Rush Attempts]]=1,Table1[[#This Row],[Gn]]&gt;=10),1,0)</f>
        <v>0</v>
      </c>
      <c r="JI384">
        <f>IF(AND(Table1[[#This Row],[Rush Attempts]]=1,Table1[[#This Row],[Big Play Run]]=1),Table1[[#This Row],[Gn]],0)</f>
        <v>0</v>
      </c>
      <c r="JJ384">
        <f>IF(Table1[[#This Row],[PaRes]]="SAC",1,0)</f>
        <v>0</v>
      </c>
      <c r="JK384">
        <f>IF(Table1[[#This Row],[Sacks]]=1,Table1[[#This Row],[Gn]],0)</f>
        <v>0</v>
      </c>
      <c r="JL384">
        <f>IF(Table1[[#This Row],[PaRes]]="INT",1,0)</f>
        <v>0</v>
      </c>
      <c r="JM384">
        <f>IF(Table1[[#This Row],[pff_PENALTY]]&lt;&gt;"",1,0)</f>
        <v>0</v>
      </c>
      <c r="JN384">
        <f>Table1[[#This Row],[pff_PENYARDS]]</f>
        <v>0</v>
      </c>
      <c r="JO384">
        <f>IF(Table1[[#This Row],[S/End]]="TD",1,0)</f>
        <v>0</v>
      </c>
      <c r="JP384">
        <f>IF(OR(Table1[[#This Row],[S/End]]="FGGD"),1,0)</f>
        <v>0</v>
      </c>
      <c r="JQ384">
        <f>IF(OR(Table1[[#This Row],[S/End]]="FUM",Table1[[#This Row],[S/End]]="INT"),1,0)</f>
        <v>0</v>
      </c>
      <c r="JR384">
        <f>IF(AND(Table1[[#This Row],[Touchdown]]=1,Table1[[#This Row],[Pass Play]]=1),1,0)</f>
        <v>0</v>
      </c>
      <c r="JS384">
        <f t="shared" si="17"/>
        <v>0</v>
      </c>
      <c r="JT384">
        <f>IF(AND(OR(Table1[[#This Row],[Pass Play]]=1,Table1[[#This Row],[Rush Attempts]]=1),Table1[[#This Row],[Dn]]=3),1,0)</f>
        <v>0</v>
      </c>
      <c r="JU384">
        <f>IF(AND(Table1[[#This Row],[3rd down attempt]]=1,Table1[[#This Row],[EFF]]="Y"),1,0)</f>
        <v>0</v>
      </c>
      <c r="JV384">
        <f>IF(AND(Table1[[#This Row],[3rd down attempt]]=1,Table1[[#This Row],[Dist]]&gt;=7),1,0)</f>
        <v>0</v>
      </c>
      <c r="JW384">
        <f>IF(AND(OR(Table1[[#This Row],[Pass Play]]=1,Table1[[#This Row],[Rush Attempts]]=1),Table1[[#This Row],[Dn]]=4),1,0)</f>
        <v>0</v>
      </c>
      <c r="JX384">
        <f>IF(AND(Table1[[#This Row],[4th down attempt]]=1,Table1[[#This Row],[EFF]]="Y"),1,0)</f>
        <v>0</v>
      </c>
      <c r="JY384">
        <f>IF(AND(OR(Table1[[#This Row],[Pass Play]]=1,Table1[[#This Row],[Rush Attempts]]=1),Table1[[#This Row],[FPos]]&gt;=0,Table1[[#This Row],[FPos]]&lt;=20),1,0)</f>
        <v>0</v>
      </c>
      <c r="JZ384">
        <f>IF(AND(OR(Table1[[#This Row],[Pass Play]]=1,Table1[[#This Row],[Rush Attempts]]=1),Table1[[#This Row],[Dist]]&lt;=Table1[[#This Row],[Gn]]),1,0)</f>
        <v>1</v>
      </c>
      <c r="KA384">
        <f>IF(Table1[[#This Row],[S/End]]&lt;&gt;"",1,0)</f>
        <v>1</v>
      </c>
      <c r="KB384">
        <f>IF(Table1[[#This Row],[S/End]]="TD",1,0)</f>
        <v>0</v>
      </c>
      <c r="KC384">
        <f>IF(Table1[[#This Row],[S/End]]="FGGD",1,0)</f>
        <v>0</v>
      </c>
      <c r="KD384">
        <f>IF(AND(OR(Table1[[#This Row],[Pass Play]]=1,Table1[[#This Row],[Rush Attempts]]=1),Table1[[#This Row],[Gn]]&lt;0),1,0)</f>
        <v>0</v>
      </c>
      <c r="KE384" s="375">
        <f>IF(AND(Table1[[#This Row],[pff_DRVENDPSN]]=3,Table1[[#This Row],[pff_DRVENDEVENT]]="PUNT"),1,0)</f>
        <v>0</v>
      </c>
    </row>
    <row r="385" spans="1:291" hidden="1">
      <c r="A385">
        <v>1</v>
      </c>
      <c r="B385">
        <v>2107</v>
      </c>
      <c r="C385" t="s">
        <v>14481</v>
      </c>
      <c r="D385">
        <v>1</v>
      </c>
      <c r="E385">
        <v>1</v>
      </c>
      <c r="F385">
        <v>10</v>
      </c>
      <c r="G385">
        <v>0</v>
      </c>
      <c r="H385">
        <v>-26</v>
      </c>
      <c r="I385" t="s">
        <v>253</v>
      </c>
      <c r="J385" t="s">
        <v>298</v>
      </c>
      <c r="K385" t="s">
        <v>1655</v>
      </c>
      <c r="L385" t="s">
        <v>1655</v>
      </c>
      <c r="M385" t="s">
        <v>2728</v>
      </c>
      <c r="N385" t="s">
        <v>2729</v>
      </c>
      <c r="P385" t="s">
        <v>2730</v>
      </c>
      <c r="W385" t="s">
        <v>253</v>
      </c>
      <c r="X385" t="s">
        <v>8056</v>
      </c>
      <c r="Y385" t="s">
        <v>874</v>
      </c>
      <c r="Z385" t="s">
        <v>8057</v>
      </c>
      <c r="AB385" t="s">
        <v>372</v>
      </c>
      <c r="AC385" t="s">
        <v>1753</v>
      </c>
      <c r="AK385" t="s">
        <v>726</v>
      </c>
      <c r="AP385">
        <v>7</v>
      </c>
      <c r="BJ385" t="s">
        <v>274</v>
      </c>
      <c r="BQ385">
        <f t="shared" si="15"/>
        <v>1</v>
      </c>
      <c r="BR385">
        <f t="shared" si="16"/>
        <v>0</v>
      </c>
      <c r="BT385" t="s">
        <v>275</v>
      </c>
      <c r="BV385">
        <v>0</v>
      </c>
      <c r="BX385">
        <v>0</v>
      </c>
      <c r="BY385" t="s">
        <v>8058</v>
      </c>
      <c r="CA385">
        <v>1</v>
      </c>
      <c r="CD385" s="3">
        <v>0.47430555555555554</v>
      </c>
      <c r="CE385" t="s">
        <v>257</v>
      </c>
      <c r="CF385" t="s">
        <v>8059</v>
      </c>
      <c r="CG385">
        <v>8</v>
      </c>
      <c r="CI385" t="s">
        <v>331</v>
      </c>
      <c r="CJ385">
        <v>1</v>
      </c>
      <c r="CK385" t="s">
        <v>8060</v>
      </c>
      <c r="CL385" s="4">
        <v>38050</v>
      </c>
      <c r="CM385" t="s">
        <v>8061</v>
      </c>
      <c r="CN385" t="s">
        <v>8062</v>
      </c>
      <c r="CO385">
        <v>14</v>
      </c>
      <c r="CP385" t="s">
        <v>268</v>
      </c>
      <c r="CQ385" t="s">
        <v>282</v>
      </c>
      <c r="CR385" t="s">
        <v>8063</v>
      </c>
      <c r="CU385" t="s">
        <v>8064</v>
      </c>
      <c r="CW385">
        <v>0</v>
      </c>
      <c r="CY385">
        <v>1</v>
      </c>
      <c r="CZ385" t="s">
        <v>614</v>
      </c>
      <c r="DA385">
        <v>-21</v>
      </c>
      <c r="DB385">
        <v>3</v>
      </c>
      <c r="DC385" t="s">
        <v>1953</v>
      </c>
      <c r="DD385">
        <v>-26</v>
      </c>
      <c r="DK385">
        <v>0</v>
      </c>
      <c r="DL385" s="4">
        <v>44491</v>
      </c>
      <c r="DM385">
        <v>20433</v>
      </c>
      <c r="DN385">
        <v>2021</v>
      </c>
      <c r="DO385">
        <v>0</v>
      </c>
      <c r="DQ385">
        <v>80709</v>
      </c>
      <c r="DR385">
        <v>16</v>
      </c>
      <c r="DU385" t="s">
        <v>274</v>
      </c>
      <c r="DV385" t="s">
        <v>257</v>
      </c>
      <c r="DX385">
        <v>14</v>
      </c>
      <c r="DY385" t="s">
        <v>8063</v>
      </c>
      <c r="EB385" t="s">
        <v>735</v>
      </c>
      <c r="EE385">
        <v>0</v>
      </c>
      <c r="EF385" t="s">
        <v>2737</v>
      </c>
      <c r="EG385" t="s">
        <v>2738</v>
      </c>
      <c r="EH385">
        <v>0</v>
      </c>
      <c r="EJ385" t="s">
        <v>1669</v>
      </c>
      <c r="EK385" t="s">
        <v>3099</v>
      </c>
      <c r="EL385" t="s">
        <v>8065</v>
      </c>
      <c r="EM385" t="s">
        <v>8066</v>
      </c>
      <c r="EN385" t="s">
        <v>268</v>
      </c>
      <c r="EO385" t="s">
        <v>269</v>
      </c>
      <c r="EP385" t="s">
        <v>1025</v>
      </c>
      <c r="EQ385">
        <v>0</v>
      </c>
      <c r="ER385" t="s">
        <v>491</v>
      </c>
      <c r="ET385" t="s">
        <v>8067</v>
      </c>
      <c r="EU385">
        <v>24</v>
      </c>
      <c r="EV385" t="s">
        <v>348</v>
      </c>
      <c r="EW385" t="s">
        <v>349</v>
      </c>
      <c r="EX385" t="s">
        <v>1177</v>
      </c>
      <c r="EY385" t="s">
        <v>492</v>
      </c>
      <c r="FB385" t="s">
        <v>8068</v>
      </c>
      <c r="FC385" t="s">
        <v>8069</v>
      </c>
      <c r="FD385" t="s">
        <v>253</v>
      </c>
      <c r="FE385">
        <v>1</v>
      </c>
      <c r="FL385">
        <v>0</v>
      </c>
      <c r="FN385">
        <v>0</v>
      </c>
      <c r="FQ385">
        <v>0</v>
      </c>
      <c r="FS385" t="s">
        <v>1675</v>
      </c>
      <c r="FT385" t="s">
        <v>1784</v>
      </c>
      <c r="FV385" t="s">
        <v>1676</v>
      </c>
      <c r="FW385" t="s">
        <v>397</v>
      </c>
      <c r="FY385">
        <v>0</v>
      </c>
      <c r="GA385">
        <v>14</v>
      </c>
      <c r="GB385">
        <v>-14</v>
      </c>
      <c r="GC385">
        <v>0</v>
      </c>
      <c r="GE385" t="s">
        <v>355</v>
      </c>
      <c r="GF385">
        <v>0</v>
      </c>
      <c r="GI385">
        <v>3.3</v>
      </c>
      <c r="GJ385">
        <v>0</v>
      </c>
      <c r="GK385">
        <v>0</v>
      </c>
      <c r="GM385" t="s">
        <v>8070</v>
      </c>
      <c r="GP385" t="s">
        <v>357</v>
      </c>
      <c r="GR385">
        <v>10</v>
      </c>
      <c r="HA385" t="s">
        <v>8071</v>
      </c>
      <c r="HC385" t="s">
        <v>313</v>
      </c>
      <c r="HD385" t="s">
        <v>313</v>
      </c>
      <c r="HE385" t="s">
        <v>8072</v>
      </c>
      <c r="HF385">
        <v>0</v>
      </c>
      <c r="HG385">
        <v>30</v>
      </c>
      <c r="HH385">
        <v>0</v>
      </c>
      <c r="HI385" t="s">
        <v>275</v>
      </c>
      <c r="HK385" t="s">
        <v>889</v>
      </c>
      <c r="HL385">
        <v>2</v>
      </c>
      <c r="HM385" t="s">
        <v>8073</v>
      </c>
      <c r="HO385" t="s">
        <v>8074</v>
      </c>
      <c r="HP385" t="s">
        <v>8075</v>
      </c>
      <c r="HQ385" t="s">
        <v>8076</v>
      </c>
      <c r="HR385" t="s">
        <v>8077</v>
      </c>
      <c r="HT385" t="s">
        <v>8078</v>
      </c>
      <c r="HW385">
        <v>-26</v>
      </c>
      <c r="HX385">
        <v>4156913</v>
      </c>
      <c r="HZ385">
        <v>4156899</v>
      </c>
      <c r="IC385">
        <v>0</v>
      </c>
      <c r="ID385">
        <v>0</v>
      </c>
      <c r="IM385">
        <v>14</v>
      </c>
      <c r="IU385">
        <v>8</v>
      </c>
      <c r="IV385">
        <f>IF(AND(Table1[[#This Row],[R/P]]="P",Table1[[#This Row],[PaRes]]&lt;&gt;"SCRBL",Table1[[#This Row],[PaRes]]&lt;&gt;"RUN",Table1[[#This Row],[Penalty]]&lt;&gt;1),1,0)</f>
        <v>1</v>
      </c>
      <c r="IW385">
        <f>IF(AND(Table1[[#This Row],[Pass Play]]=1,Table1[[#This Row],[PaRes]]&lt;&gt;"SAC"),1,0)</f>
        <v>1</v>
      </c>
      <c r="IX385">
        <f>IF(Table1[[#This Row],[PaRes]]="COM",1,0)</f>
        <v>0</v>
      </c>
      <c r="IY385">
        <f>IF(Table1[[#This Row],[Pass Play]]=1,Table1[[#This Row],[Gn]],0)</f>
        <v>0</v>
      </c>
      <c r="IZ385">
        <f>IF(AND(Table1[[#This Row],[Pass Play]]=1,Table1[[#This Row],[EFF]]="Y"),1,0)</f>
        <v>0</v>
      </c>
      <c r="JA385">
        <f>IF(AND(Table1[[#This Row],[Pass Play]]=1,Table1[[#This Row],[EFF]]="Y"),Table1[[#This Row],[Gn]],0)</f>
        <v>0</v>
      </c>
      <c r="JB385">
        <f>IF(AND(Table1[[#This Row],[Pass Play]]=1,Table1[[#This Row],[Gn]]&gt;=15),1,0)</f>
        <v>0</v>
      </c>
      <c r="JC385">
        <f>IF(AND(Table1[[#This Row],[Pass Play]]=1,Table1[[#This Row],[Big Play Passes]]=1),Table1[[#This Row],[Gn]],0)</f>
        <v>0</v>
      </c>
      <c r="JD385">
        <f>IF(AND(OR(Table1[[#This Row],[R/P]]="R",Table1[[#This Row],[PaRes]]="SCRBL",Table1[[#This Row],[PaRes]]="RUN"),Table1[[#This Row],[Penalty]]&lt;&gt;1),1,0)</f>
        <v>0</v>
      </c>
      <c r="JE385">
        <f>IF(Table1[[#This Row],[Rush Attempts]]=1,Table1[[#This Row],[Gn]],0)</f>
        <v>0</v>
      </c>
      <c r="JF385">
        <f>IF(AND(Table1[[#This Row],[Rush Attempts]]=1,Table1[[#This Row],[EFF]]="Y"),1,0)</f>
        <v>0</v>
      </c>
      <c r="JG385">
        <f>IF(AND(Table1[[#This Row],[Rush Attempts]]=1,Table1[[#This Row],[EFF]]="Y"),Table1[[#This Row],[Gn]],0)</f>
        <v>0</v>
      </c>
      <c r="JH385">
        <f>IF(AND(Table1[[#This Row],[Rush Attempts]]=1,Table1[[#This Row],[Gn]]&gt;=10),1,0)</f>
        <v>0</v>
      </c>
      <c r="JI385">
        <f>IF(AND(Table1[[#This Row],[Rush Attempts]]=1,Table1[[#This Row],[Big Play Run]]=1),Table1[[#This Row],[Gn]],0)</f>
        <v>0</v>
      </c>
      <c r="JJ385">
        <f>IF(Table1[[#This Row],[PaRes]]="SAC",1,0)</f>
        <v>0</v>
      </c>
      <c r="JK385">
        <f>IF(Table1[[#This Row],[Sacks]]=1,Table1[[#This Row],[Gn]],0)</f>
        <v>0</v>
      </c>
      <c r="JL385">
        <f>IF(Table1[[#This Row],[PaRes]]="INT",1,0)</f>
        <v>0</v>
      </c>
      <c r="JM385">
        <f>IF(Table1[[#This Row],[pff_PENALTY]]&lt;&gt;"",1,0)</f>
        <v>0</v>
      </c>
      <c r="JN385">
        <f>Table1[[#This Row],[pff_PENYARDS]]</f>
        <v>0</v>
      </c>
      <c r="JO385">
        <f>IF(Table1[[#This Row],[S/End]]="TD",1,0)</f>
        <v>0</v>
      </c>
      <c r="JP385">
        <f>IF(OR(Table1[[#This Row],[S/End]]="FGGD"),1,0)</f>
        <v>0</v>
      </c>
      <c r="JQ385">
        <f>IF(OR(Table1[[#This Row],[S/End]]="FUM",Table1[[#This Row],[S/End]]="INT"),1,0)</f>
        <v>0</v>
      </c>
      <c r="JR385">
        <f>IF(AND(Table1[[#This Row],[Touchdown]]=1,Table1[[#This Row],[Pass Play]]=1),1,0)</f>
        <v>0</v>
      </c>
      <c r="JS385">
        <f t="shared" si="17"/>
        <v>0</v>
      </c>
      <c r="JT385">
        <f>IF(AND(OR(Table1[[#This Row],[Pass Play]]=1,Table1[[#This Row],[Rush Attempts]]=1),Table1[[#This Row],[Dn]]=3),1,0)</f>
        <v>0</v>
      </c>
      <c r="JU385">
        <f>IF(AND(Table1[[#This Row],[3rd down attempt]]=1,Table1[[#This Row],[EFF]]="Y"),1,0)</f>
        <v>0</v>
      </c>
      <c r="JV385">
        <f>IF(AND(Table1[[#This Row],[3rd down attempt]]=1,Table1[[#This Row],[Dist]]&gt;=7),1,0)</f>
        <v>0</v>
      </c>
      <c r="JW385">
        <f>IF(AND(OR(Table1[[#This Row],[Pass Play]]=1,Table1[[#This Row],[Rush Attempts]]=1),Table1[[#This Row],[Dn]]=4),1,0)</f>
        <v>0</v>
      </c>
      <c r="JX385">
        <f>IF(AND(Table1[[#This Row],[4th down attempt]]=1,Table1[[#This Row],[EFF]]="Y"),1,0)</f>
        <v>0</v>
      </c>
      <c r="JY385">
        <f>IF(AND(OR(Table1[[#This Row],[Pass Play]]=1,Table1[[#This Row],[Rush Attempts]]=1),Table1[[#This Row],[FPos]]&gt;=0,Table1[[#This Row],[FPos]]&lt;=20),1,0)</f>
        <v>0</v>
      </c>
      <c r="JZ385">
        <f>IF(AND(OR(Table1[[#This Row],[Pass Play]]=1,Table1[[#This Row],[Rush Attempts]]=1),Table1[[#This Row],[Dist]]&lt;=Table1[[#This Row],[Gn]]),1,0)</f>
        <v>0</v>
      </c>
      <c r="KA385">
        <f>IF(Table1[[#This Row],[S/End]]&lt;&gt;"",1,0)</f>
        <v>0</v>
      </c>
      <c r="KB385">
        <f>IF(Table1[[#This Row],[S/End]]="TD",1,0)</f>
        <v>0</v>
      </c>
      <c r="KC385">
        <f>IF(Table1[[#This Row],[S/End]]="FGGD",1,0)</f>
        <v>0</v>
      </c>
      <c r="KD385">
        <f>IF(AND(OR(Table1[[#This Row],[Pass Play]]=1,Table1[[#This Row],[Rush Attempts]]=1),Table1[[#This Row],[Gn]]&lt;0),1,0)</f>
        <v>0</v>
      </c>
      <c r="KE385" s="375">
        <f>IF(AND(Table1[[#This Row],[pff_DRVENDPSN]]=3,Table1[[#This Row],[pff_DRVENDEVENT]]="PUNT"),1,0)</f>
        <v>1</v>
      </c>
    </row>
    <row r="386" spans="1:291" hidden="1">
      <c r="A386">
        <v>2</v>
      </c>
      <c r="B386">
        <v>2107</v>
      </c>
      <c r="C386" t="s">
        <v>14481</v>
      </c>
      <c r="D386">
        <v>1</v>
      </c>
      <c r="E386">
        <v>2</v>
      </c>
      <c r="F386">
        <v>10</v>
      </c>
      <c r="G386">
        <v>-5</v>
      </c>
      <c r="H386">
        <v>-26</v>
      </c>
      <c r="J386" t="s">
        <v>298</v>
      </c>
      <c r="K386">
        <v>12</v>
      </c>
      <c r="L386" t="s">
        <v>6748</v>
      </c>
      <c r="M386" t="s">
        <v>8080</v>
      </c>
      <c r="N386" t="s">
        <v>1163</v>
      </c>
      <c r="P386" t="s">
        <v>1879</v>
      </c>
      <c r="T386" t="s">
        <v>2802</v>
      </c>
      <c r="W386" t="s">
        <v>257</v>
      </c>
      <c r="X386" t="s">
        <v>1525</v>
      </c>
      <c r="AE386" t="s">
        <v>1526</v>
      </c>
      <c r="AF386" t="s">
        <v>1527</v>
      </c>
      <c r="AG386" t="s">
        <v>1525</v>
      </c>
      <c r="AH386" t="s">
        <v>274</v>
      </c>
      <c r="AJ386">
        <v>7</v>
      </c>
      <c r="AP386">
        <v>7</v>
      </c>
      <c r="BJ386" t="s">
        <v>274</v>
      </c>
      <c r="BQ386">
        <f t="shared" ref="BQ386:BQ449" si="18">COUNTIFS(N:N,N386,Z:Z,Z386)</f>
        <v>0</v>
      </c>
      <c r="BR386">
        <f t="shared" ref="BR386:BR449" si="19">COUNTIFS(N:N,N386,AF:AF,AF386)</f>
        <v>1</v>
      </c>
      <c r="BT386" t="s">
        <v>275</v>
      </c>
      <c r="BV386">
        <v>0</v>
      </c>
      <c r="BX386">
        <v>0</v>
      </c>
      <c r="BY386" t="s">
        <v>8081</v>
      </c>
      <c r="CD386" s="3">
        <v>0.47013888888888888</v>
      </c>
      <c r="CF386" t="s">
        <v>8082</v>
      </c>
      <c r="CJ386">
        <v>0</v>
      </c>
      <c r="CK386" t="s">
        <v>8083</v>
      </c>
      <c r="CL386" s="4">
        <v>38414</v>
      </c>
      <c r="CM386" t="s">
        <v>8084</v>
      </c>
      <c r="CN386" t="s">
        <v>8085</v>
      </c>
      <c r="CO386">
        <v>14</v>
      </c>
      <c r="CP386" t="s">
        <v>8086</v>
      </c>
      <c r="CQ386" t="s">
        <v>282</v>
      </c>
      <c r="CR386" t="s">
        <v>8063</v>
      </c>
      <c r="CU386" t="s">
        <v>8087</v>
      </c>
      <c r="CW386">
        <v>0</v>
      </c>
      <c r="CY386">
        <v>2</v>
      </c>
      <c r="CZ386" t="s">
        <v>614</v>
      </c>
      <c r="DA386">
        <v>-21</v>
      </c>
      <c r="DB386">
        <v>3</v>
      </c>
      <c r="DC386" t="s">
        <v>1953</v>
      </c>
      <c r="DD386">
        <v>-26</v>
      </c>
      <c r="DK386">
        <v>-5</v>
      </c>
      <c r="DL386" s="4">
        <v>44491</v>
      </c>
      <c r="DM386">
        <v>20433</v>
      </c>
      <c r="DN386">
        <v>2021</v>
      </c>
      <c r="DO386">
        <v>0</v>
      </c>
      <c r="DQ386">
        <v>80709</v>
      </c>
      <c r="DR386">
        <v>17</v>
      </c>
      <c r="DU386" t="s">
        <v>274</v>
      </c>
      <c r="DV386" t="s">
        <v>257</v>
      </c>
      <c r="DX386">
        <v>14</v>
      </c>
      <c r="DY386" t="s">
        <v>8063</v>
      </c>
      <c r="EE386">
        <v>0</v>
      </c>
      <c r="EF386" t="s">
        <v>276</v>
      </c>
      <c r="EG386" t="s">
        <v>277</v>
      </c>
      <c r="EH386">
        <v>0</v>
      </c>
      <c r="EI386" t="s">
        <v>2814</v>
      </c>
      <c r="EJ386" t="s">
        <v>454</v>
      </c>
      <c r="EK386" t="s">
        <v>8088</v>
      </c>
      <c r="EL386" t="s">
        <v>8089</v>
      </c>
      <c r="EM386" t="s">
        <v>8090</v>
      </c>
      <c r="EN386" t="s">
        <v>8091</v>
      </c>
      <c r="EO386" t="s">
        <v>269</v>
      </c>
      <c r="EP386" t="s">
        <v>8092</v>
      </c>
      <c r="EQ386">
        <v>0</v>
      </c>
      <c r="ET386" t="s">
        <v>8093</v>
      </c>
      <c r="FE386">
        <v>0</v>
      </c>
      <c r="FG386" t="s">
        <v>8094</v>
      </c>
      <c r="FI386" t="s">
        <v>8094</v>
      </c>
      <c r="FL386">
        <v>0</v>
      </c>
      <c r="FN386">
        <v>0</v>
      </c>
      <c r="FQ386">
        <v>0</v>
      </c>
      <c r="FS386" t="s">
        <v>287</v>
      </c>
      <c r="FU386" t="s">
        <v>274</v>
      </c>
      <c r="FV386" t="s">
        <v>8095</v>
      </c>
      <c r="FW386" t="s">
        <v>397</v>
      </c>
      <c r="FX386" t="s">
        <v>291</v>
      </c>
      <c r="FY386">
        <v>0</v>
      </c>
      <c r="GA386">
        <v>14</v>
      </c>
      <c r="GB386">
        <v>-14</v>
      </c>
      <c r="GC386">
        <v>0</v>
      </c>
      <c r="GD386" t="s">
        <v>8096</v>
      </c>
      <c r="GF386">
        <v>0</v>
      </c>
      <c r="GG386" t="s">
        <v>274</v>
      </c>
      <c r="GJ386">
        <v>0</v>
      </c>
      <c r="GK386">
        <v>0</v>
      </c>
      <c r="GM386" t="s">
        <v>8097</v>
      </c>
      <c r="GO386">
        <v>0</v>
      </c>
      <c r="HA386" t="s">
        <v>8098</v>
      </c>
      <c r="HC386" t="s">
        <v>313</v>
      </c>
      <c r="HD386" t="s">
        <v>294</v>
      </c>
      <c r="HE386" t="s">
        <v>8099</v>
      </c>
      <c r="HF386">
        <v>0</v>
      </c>
      <c r="HG386">
        <v>12</v>
      </c>
      <c r="HH386">
        <v>0</v>
      </c>
      <c r="HI386" t="s">
        <v>275</v>
      </c>
      <c r="HL386">
        <v>2</v>
      </c>
      <c r="HW386">
        <v>-21</v>
      </c>
      <c r="HX386">
        <v>4156934</v>
      </c>
      <c r="HY386" t="s">
        <v>2106</v>
      </c>
      <c r="HZ386">
        <v>4156913</v>
      </c>
      <c r="IC386">
        <v>0</v>
      </c>
      <c r="ID386">
        <v>1</v>
      </c>
      <c r="IM386">
        <v>15</v>
      </c>
      <c r="IU386">
        <v>8</v>
      </c>
      <c r="IV386">
        <f>IF(AND(Table1[[#This Row],[R/P]]="P",Table1[[#This Row],[PaRes]]&lt;&gt;"SCRBL",Table1[[#This Row],[PaRes]]&lt;&gt;"RUN",Table1[[#This Row],[Penalty]]&lt;&gt;1),1,0)</f>
        <v>0</v>
      </c>
      <c r="IW386">
        <f>IF(AND(Table1[[#This Row],[Pass Play]]=1,Table1[[#This Row],[PaRes]]&lt;&gt;"SAC"),1,0)</f>
        <v>0</v>
      </c>
      <c r="IX386">
        <f>IF(Table1[[#This Row],[PaRes]]="COM",1,0)</f>
        <v>0</v>
      </c>
      <c r="IY386">
        <f>IF(Table1[[#This Row],[Pass Play]]=1,Table1[[#This Row],[Gn]],0)</f>
        <v>0</v>
      </c>
      <c r="IZ386">
        <f>IF(AND(Table1[[#This Row],[Pass Play]]=1,Table1[[#This Row],[EFF]]="Y"),1,0)</f>
        <v>0</v>
      </c>
      <c r="JA386">
        <f>IF(AND(Table1[[#This Row],[Pass Play]]=1,Table1[[#This Row],[EFF]]="Y"),Table1[[#This Row],[Gn]],0)</f>
        <v>0</v>
      </c>
      <c r="JB386">
        <f>IF(AND(Table1[[#This Row],[Pass Play]]=1,Table1[[#This Row],[Gn]]&gt;=15),1,0)</f>
        <v>0</v>
      </c>
      <c r="JC386">
        <f>IF(AND(Table1[[#This Row],[Pass Play]]=1,Table1[[#This Row],[Big Play Passes]]=1),Table1[[#This Row],[Gn]],0)</f>
        <v>0</v>
      </c>
      <c r="JD386">
        <f>IF(AND(OR(Table1[[#This Row],[R/P]]="R",Table1[[#This Row],[PaRes]]="SCRBL",Table1[[#This Row],[PaRes]]="RUN"),Table1[[#This Row],[Penalty]]&lt;&gt;1),1,0)</f>
        <v>1</v>
      </c>
      <c r="JE386">
        <f>IF(Table1[[#This Row],[Rush Attempts]]=1,Table1[[#This Row],[Gn]],0)</f>
        <v>-5</v>
      </c>
      <c r="JF386">
        <f>IF(AND(Table1[[#This Row],[Rush Attempts]]=1,Table1[[#This Row],[EFF]]="Y"),1,0)</f>
        <v>0</v>
      </c>
      <c r="JG386">
        <f>IF(AND(Table1[[#This Row],[Rush Attempts]]=1,Table1[[#This Row],[EFF]]="Y"),Table1[[#This Row],[Gn]],0)</f>
        <v>0</v>
      </c>
      <c r="JH386">
        <f>IF(AND(Table1[[#This Row],[Rush Attempts]]=1,Table1[[#This Row],[Gn]]&gt;=10),1,0)</f>
        <v>0</v>
      </c>
      <c r="JI386">
        <f>IF(AND(Table1[[#This Row],[Rush Attempts]]=1,Table1[[#This Row],[Big Play Run]]=1),Table1[[#This Row],[Gn]],0)</f>
        <v>0</v>
      </c>
      <c r="JJ386">
        <f>IF(Table1[[#This Row],[PaRes]]="SAC",1,0)</f>
        <v>0</v>
      </c>
      <c r="JK386">
        <f>IF(Table1[[#This Row],[Sacks]]=1,Table1[[#This Row],[Gn]],0)</f>
        <v>0</v>
      </c>
      <c r="JL386">
        <f>IF(Table1[[#This Row],[PaRes]]="INT",1,0)</f>
        <v>0</v>
      </c>
      <c r="JM386">
        <f>IF(Table1[[#This Row],[pff_PENALTY]]&lt;&gt;"",1,0)</f>
        <v>0</v>
      </c>
      <c r="JN386">
        <f>Table1[[#This Row],[pff_PENYARDS]]</f>
        <v>0</v>
      </c>
      <c r="JO386">
        <f>IF(Table1[[#This Row],[S/End]]="TD",1,0)</f>
        <v>0</v>
      </c>
      <c r="JP386">
        <f>IF(OR(Table1[[#This Row],[S/End]]="FGGD"),1,0)</f>
        <v>0</v>
      </c>
      <c r="JQ386">
        <f>IF(OR(Table1[[#This Row],[S/End]]="FUM",Table1[[#This Row],[S/End]]="INT"),1,0)</f>
        <v>0</v>
      </c>
      <c r="JR386">
        <f>IF(AND(Table1[[#This Row],[Touchdown]]=1,Table1[[#This Row],[Pass Play]]=1),1,0)</f>
        <v>0</v>
      </c>
      <c r="JS386">
        <f t="shared" ref="JS386:JS449" si="20">IF(BY387=1,G387,0)</f>
        <v>0</v>
      </c>
      <c r="JT386">
        <f>IF(AND(OR(Table1[[#This Row],[Pass Play]]=1,Table1[[#This Row],[Rush Attempts]]=1),Table1[[#This Row],[Dn]]=3),1,0)</f>
        <v>0</v>
      </c>
      <c r="JU386">
        <f>IF(AND(Table1[[#This Row],[3rd down attempt]]=1,Table1[[#This Row],[EFF]]="Y"),1,0)</f>
        <v>0</v>
      </c>
      <c r="JV386">
        <f>IF(AND(Table1[[#This Row],[3rd down attempt]]=1,Table1[[#This Row],[Dist]]&gt;=7),1,0)</f>
        <v>0</v>
      </c>
      <c r="JW386">
        <f>IF(AND(OR(Table1[[#This Row],[Pass Play]]=1,Table1[[#This Row],[Rush Attempts]]=1),Table1[[#This Row],[Dn]]=4),1,0)</f>
        <v>0</v>
      </c>
      <c r="JX386">
        <f>IF(AND(Table1[[#This Row],[4th down attempt]]=1,Table1[[#This Row],[EFF]]="Y"),1,0)</f>
        <v>0</v>
      </c>
      <c r="JY386">
        <f>IF(AND(OR(Table1[[#This Row],[Pass Play]]=1,Table1[[#This Row],[Rush Attempts]]=1),Table1[[#This Row],[FPos]]&gt;=0,Table1[[#This Row],[FPos]]&lt;=20),1,0)</f>
        <v>0</v>
      </c>
      <c r="JZ386">
        <f>IF(AND(OR(Table1[[#This Row],[Pass Play]]=1,Table1[[#This Row],[Rush Attempts]]=1),Table1[[#This Row],[Dist]]&lt;=Table1[[#This Row],[Gn]]),1,0)</f>
        <v>0</v>
      </c>
      <c r="KA386">
        <f>IF(Table1[[#This Row],[S/End]]&lt;&gt;"",1,0)</f>
        <v>0</v>
      </c>
      <c r="KB386">
        <f>IF(Table1[[#This Row],[S/End]]="TD",1,0)</f>
        <v>0</v>
      </c>
      <c r="KC386">
        <f>IF(Table1[[#This Row],[S/End]]="FGGD",1,0)</f>
        <v>0</v>
      </c>
      <c r="KD386">
        <f>IF(AND(OR(Table1[[#This Row],[Pass Play]]=1,Table1[[#This Row],[Rush Attempts]]=1),Table1[[#This Row],[Gn]]&lt;0),1,0)</f>
        <v>1</v>
      </c>
      <c r="KE386" s="375">
        <f>IF(AND(Table1[[#This Row],[pff_DRVENDPSN]]=3,Table1[[#This Row],[pff_DRVENDEVENT]]="PUNT"),1,0)</f>
        <v>1</v>
      </c>
    </row>
    <row r="387" spans="1:291" hidden="1">
      <c r="A387">
        <v>3</v>
      </c>
      <c r="B387">
        <v>2107</v>
      </c>
      <c r="C387" t="s">
        <v>14481</v>
      </c>
      <c r="D387">
        <v>1</v>
      </c>
      <c r="E387">
        <v>3</v>
      </c>
      <c r="F387">
        <v>15</v>
      </c>
      <c r="G387">
        <v>0</v>
      </c>
      <c r="H387">
        <v>-21</v>
      </c>
      <c r="J387" t="s">
        <v>298</v>
      </c>
      <c r="K387">
        <v>11</v>
      </c>
      <c r="L387" t="s">
        <v>6698</v>
      </c>
      <c r="M387" t="s">
        <v>4996</v>
      </c>
      <c r="N387" t="s">
        <v>319</v>
      </c>
      <c r="P387" t="s">
        <v>4997</v>
      </c>
      <c r="W387" t="s">
        <v>253</v>
      </c>
      <c r="X387" t="s">
        <v>7938</v>
      </c>
      <c r="Y387" t="s">
        <v>370</v>
      </c>
      <c r="Z387" t="s">
        <v>7939</v>
      </c>
      <c r="AB387" t="s">
        <v>325</v>
      </c>
      <c r="AC387" t="s">
        <v>326</v>
      </c>
      <c r="AK387" t="s">
        <v>726</v>
      </c>
      <c r="AL387" t="s">
        <v>614</v>
      </c>
      <c r="AP387">
        <v>7</v>
      </c>
      <c r="BJ387" t="s">
        <v>274</v>
      </c>
      <c r="BQ387">
        <f t="shared" si="18"/>
        <v>2</v>
      </c>
      <c r="BR387">
        <f t="shared" si="19"/>
        <v>0</v>
      </c>
      <c r="BT387" t="s">
        <v>275</v>
      </c>
      <c r="BV387">
        <v>0</v>
      </c>
      <c r="BX387">
        <v>0</v>
      </c>
      <c r="BY387" t="s">
        <v>8101</v>
      </c>
      <c r="CA387">
        <v>1</v>
      </c>
      <c r="CD387" s="3">
        <v>0.44166666666666665</v>
      </c>
      <c r="CE387" t="s">
        <v>294</v>
      </c>
      <c r="CF387" t="s">
        <v>8102</v>
      </c>
      <c r="CG387">
        <v>10</v>
      </c>
      <c r="CI387" t="s">
        <v>493</v>
      </c>
      <c r="CJ387">
        <v>0</v>
      </c>
      <c r="CK387" t="s">
        <v>8103</v>
      </c>
      <c r="CL387" s="4">
        <v>38751</v>
      </c>
      <c r="CM387" t="s">
        <v>8104</v>
      </c>
      <c r="CN387" t="s">
        <v>8105</v>
      </c>
      <c r="CO387">
        <v>14</v>
      </c>
      <c r="CP387" t="s">
        <v>8106</v>
      </c>
      <c r="CQ387" t="s">
        <v>282</v>
      </c>
      <c r="CR387" t="s">
        <v>8063</v>
      </c>
      <c r="CU387" t="s">
        <v>8107</v>
      </c>
      <c r="CW387">
        <v>0</v>
      </c>
      <c r="CY387">
        <v>3</v>
      </c>
      <c r="CZ387" t="s">
        <v>614</v>
      </c>
      <c r="DA387">
        <v>-21</v>
      </c>
      <c r="DB387">
        <v>3</v>
      </c>
      <c r="DC387" t="s">
        <v>1953</v>
      </c>
      <c r="DD387">
        <v>-26</v>
      </c>
      <c r="DK387">
        <v>0</v>
      </c>
      <c r="DL387" s="4">
        <v>44491</v>
      </c>
      <c r="DM387">
        <v>20433</v>
      </c>
      <c r="DN387">
        <v>2021</v>
      </c>
      <c r="DO387">
        <v>0</v>
      </c>
      <c r="DQ387">
        <v>80709</v>
      </c>
      <c r="DR387">
        <v>18</v>
      </c>
      <c r="DU387" t="s">
        <v>274</v>
      </c>
      <c r="DV387" t="s">
        <v>257</v>
      </c>
      <c r="DW387" t="s">
        <v>8073</v>
      </c>
      <c r="DX387">
        <v>14</v>
      </c>
      <c r="DY387" t="s">
        <v>8063</v>
      </c>
      <c r="EA387" t="s">
        <v>8108</v>
      </c>
      <c r="EB387" t="s">
        <v>735</v>
      </c>
      <c r="EE387">
        <v>0</v>
      </c>
      <c r="EF387" t="s">
        <v>5007</v>
      </c>
      <c r="EG387" t="s">
        <v>701</v>
      </c>
      <c r="EH387">
        <v>0</v>
      </c>
      <c r="EI387" t="s">
        <v>5008</v>
      </c>
      <c r="EJ387" t="s">
        <v>340</v>
      </c>
      <c r="EK387" t="s">
        <v>486</v>
      </c>
      <c r="EL387" t="s">
        <v>6497</v>
      </c>
      <c r="EM387" t="s">
        <v>8109</v>
      </c>
      <c r="EN387" t="s">
        <v>8110</v>
      </c>
      <c r="EO387" t="s">
        <v>269</v>
      </c>
      <c r="EP387" t="s">
        <v>490</v>
      </c>
      <c r="EQ387">
        <v>0</v>
      </c>
      <c r="ER387" t="s">
        <v>491</v>
      </c>
      <c r="ET387" t="s">
        <v>8111</v>
      </c>
      <c r="EU387">
        <v>19</v>
      </c>
      <c r="EV387" t="s">
        <v>257</v>
      </c>
      <c r="EW387" t="s">
        <v>349</v>
      </c>
      <c r="EX387" t="s">
        <v>771</v>
      </c>
      <c r="EY387" t="s">
        <v>1005</v>
      </c>
      <c r="FB387" t="s">
        <v>269</v>
      </c>
      <c r="FC387" t="s">
        <v>8112</v>
      </c>
      <c r="FE387">
        <v>0</v>
      </c>
      <c r="FK387" t="s">
        <v>8113</v>
      </c>
      <c r="FL387">
        <v>0</v>
      </c>
      <c r="FN387">
        <v>1</v>
      </c>
      <c r="FO387" t="s">
        <v>8114</v>
      </c>
      <c r="FP387" t="s">
        <v>1083</v>
      </c>
      <c r="FQ387">
        <v>0</v>
      </c>
      <c r="FS387" t="s">
        <v>354</v>
      </c>
      <c r="FY387">
        <v>0</v>
      </c>
      <c r="GA387">
        <v>14</v>
      </c>
      <c r="GB387">
        <v>-14</v>
      </c>
      <c r="GC387">
        <v>0</v>
      </c>
      <c r="GE387" t="s">
        <v>355</v>
      </c>
      <c r="GF387">
        <v>1</v>
      </c>
      <c r="GH387">
        <v>2.4</v>
      </c>
      <c r="GI387">
        <v>4.3</v>
      </c>
      <c r="GJ387">
        <v>0</v>
      </c>
      <c r="GK387">
        <v>0</v>
      </c>
      <c r="GM387" t="s">
        <v>8115</v>
      </c>
      <c r="GP387" t="s">
        <v>529</v>
      </c>
      <c r="GQ387" t="s">
        <v>1403</v>
      </c>
      <c r="GR387">
        <v>52</v>
      </c>
      <c r="HA387" t="s">
        <v>8116</v>
      </c>
      <c r="HC387" t="s">
        <v>313</v>
      </c>
      <c r="HD387" t="s">
        <v>313</v>
      </c>
      <c r="HE387" t="s">
        <v>8117</v>
      </c>
      <c r="HF387">
        <v>0</v>
      </c>
      <c r="HG387">
        <v>11</v>
      </c>
      <c r="HH387">
        <v>0</v>
      </c>
      <c r="HI387" t="s">
        <v>275</v>
      </c>
      <c r="HL387">
        <v>2</v>
      </c>
      <c r="HM387" t="s">
        <v>8118</v>
      </c>
      <c r="HO387" t="s">
        <v>8119</v>
      </c>
      <c r="HP387" t="s">
        <v>8120</v>
      </c>
      <c r="HQ387" t="s">
        <v>8121</v>
      </c>
      <c r="HR387" t="s">
        <v>8122</v>
      </c>
      <c r="HT387" t="s">
        <v>8123</v>
      </c>
      <c r="HW387">
        <v>-21</v>
      </c>
      <c r="HX387">
        <v>4156950</v>
      </c>
      <c r="HY387" t="s">
        <v>8124</v>
      </c>
      <c r="HZ387">
        <v>4156934</v>
      </c>
      <c r="IC387">
        <v>1</v>
      </c>
      <c r="ID387">
        <v>1</v>
      </c>
      <c r="IM387">
        <v>16</v>
      </c>
      <c r="IU387">
        <v>8</v>
      </c>
      <c r="IV387">
        <f>IF(AND(Table1[[#This Row],[R/P]]="P",Table1[[#This Row],[PaRes]]&lt;&gt;"SCRBL",Table1[[#This Row],[PaRes]]&lt;&gt;"RUN",Table1[[#This Row],[Penalty]]&lt;&gt;1),1,0)</f>
        <v>1</v>
      </c>
      <c r="IW387">
        <f>IF(AND(Table1[[#This Row],[Pass Play]]=1,Table1[[#This Row],[PaRes]]&lt;&gt;"SAC"),1,0)</f>
        <v>1</v>
      </c>
      <c r="IX387">
        <f>IF(Table1[[#This Row],[PaRes]]="COM",1,0)</f>
        <v>0</v>
      </c>
      <c r="IY387">
        <f>IF(Table1[[#This Row],[Pass Play]]=1,Table1[[#This Row],[Gn]],0)</f>
        <v>0</v>
      </c>
      <c r="IZ387">
        <f>IF(AND(Table1[[#This Row],[Pass Play]]=1,Table1[[#This Row],[EFF]]="Y"),1,0)</f>
        <v>0</v>
      </c>
      <c r="JA387">
        <f>IF(AND(Table1[[#This Row],[Pass Play]]=1,Table1[[#This Row],[EFF]]="Y"),Table1[[#This Row],[Gn]],0)</f>
        <v>0</v>
      </c>
      <c r="JB387">
        <f>IF(AND(Table1[[#This Row],[Pass Play]]=1,Table1[[#This Row],[Gn]]&gt;=15),1,0)</f>
        <v>0</v>
      </c>
      <c r="JC387">
        <f>IF(AND(Table1[[#This Row],[Pass Play]]=1,Table1[[#This Row],[Big Play Passes]]=1),Table1[[#This Row],[Gn]],0)</f>
        <v>0</v>
      </c>
      <c r="JD387">
        <f>IF(AND(OR(Table1[[#This Row],[R/P]]="R",Table1[[#This Row],[PaRes]]="SCRBL",Table1[[#This Row],[PaRes]]="RUN"),Table1[[#This Row],[Penalty]]&lt;&gt;1),1,0)</f>
        <v>0</v>
      </c>
      <c r="JE387">
        <f>IF(Table1[[#This Row],[Rush Attempts]]=1,Table1[[#This Row],[Gn]],0)</f>
        <v>0</v>
      </c>
      <c r="JF387">
        <f>IF(AND(Table1[[#This Row],[Rush Attempts]]=1,Table1[[#This Row],[EFF]]="Y"),1,0)</f>
        <v>0</v>
      </c>
      <c r="JG387">
        <f>IF(AND(Table1[[#This Row],[Rush Attempts]]=1,Table1[[#This Row],[EFF]]="Y"),Table1[[#This Row],[Gn]],0)</f>
        <v>0</v>
      </c>
      <c r="JH387">
        <f>IF(AND(Table1[[#This Row],[Rush Attempts]]=1,Table1[[#This Row],[Gn]]&gt;=10),1,0)</f>
        <v>0</v>
      </c>
      <c r="JI387">
        <f>IF(AND(Table1[[#This Row],[Rush Attempts]]=1,Table1[[#This Row],[Big Play Run]]=1),Table1[[#This Row],[Gn]],0)</f>
        <v>0</v>
      </c>
      <c r="JJ387">
        <f>IF(Table1[[#This Row],[PaRes]]="SAC",1,0)</f>
        <v>0</v>
      </c>
      <c r="JK387">
        <f>IF(Table1[[#This Row],[Sacks]]=1,Table1[[#This Row],[Gn]],0)</f>
        <v>0</v>
      </c>
      <c r="JL387">
        <f>IF(Table1[[#This Row],[PaRes]]="INT",1,0)</f>
        <v>0</v>
      </c>
      <c r="JM387">
        <f>IF(Table1[[#This Row],[pff_PENALTY]]&lt;&gt;"",1,0)</f>
        <v>0</v>
      </c>
      <c r="JN387">
        <f>Table1[[#This Row],[pff_PENYARDS]]</f>
        <v>0</v>
      </c>
      <c r="JO387">
        <f>IF(Table1[[#This Row],[S/End]]="TD",1,0)</f>
        <v>0</v>
      </c>
      <c r="JP387">
        <f>IF(OR(Table1[[#This Row],[S/End]]="FGGD"),1,0)</f>
        <v>0</v>
      </c>
      <c r="JQ387">
        <f>IF(OR(Table1[[#This Row],[S/End]]="FUM",Table1[[#This Row],[S/End]]="INT"),1,0)</f>
        <v>0</v>
      </c>
      <c r="JR387">
        <f>IF(AND(Table1[[#This Row],[Touchdown]]=1,Table1[[#This Row],[Pass Play]]=1),1,0)</f>
        <v>0</v>
      </c>
      <c r="JS387">
        <f t="shared" si="20"/>
        <v>0</v>
      </c>
      <c r="JT387">
        <f>IF(AND(OR(Table1[[#This Row],[Pass Play]]=1,Table1[[#This Row],[Rush Attempts]]=1),Table1[[#This Row],[Dn]]=3),1,0)</f>
        <v>1</v>
      </c>
      <c r="JU387">
        <f>IF(AND(Table1[[#This Row],[3rd down attempt]]=1,Table1[[#This Row],[EFF]]="Y"),1,0)</f>
        <v>0</v>
      </c>
      <c r="JV387">
        <f>IF(AND(Table1[[#This Row],[3rd down attempt]]=1,Table1[[#This Row],[Dist]]&gt;=7),1,0)</f>
        <v>1</v>
      </c>
      <c r="JW387">
        <f>IF(AND(OR(Table1[[#This Row],[Pass Play]]=1,Table1[[#This Row],[Rush Attempts]]=1),Table1[[#This Row],[Dn]]=4),1,0)</f>
        <v>0</v>
      </c>
      <c r="JX387">
        <f>IF(AND(Table1[[#This Row],[4th down attempt]]=1,Table1[[#This Row],[EFF]]="Y"),1,0)</f>
        <v>0</v>
      </c>
      <c r="JY387">
        <f>IF(AND(OR(Table1[[#This Row],[Pass Play]]=1,Table1[[#This Row],[Rush Attempts]]=1),Table1[[#This Row],[FPos]]&gt;=0,Table1[[#This Row],[FPos]]&lt;=20),1,0)</f>
        <v>0</v>
      </c>
      <c r="JZ387">
        <f>IF(AND(OR(Table1[[#This Row],[Pass Play]]=1,Table1[[#This Row],[Rush Attempts]]=1),Table1[[#This Row],[Dist]]&lt;=Table1[[#This Row],[Gn]]),1,0)</f>
        <v>0</v>
      </c>
      <c r="KA387">
        <f>IF(Table1[[#This Row],[S/End]]&lt;&gt;"",1,0)</f>
        <v>1</v>
      </c>
      <c r="KB387">
        <f>IF(Table1[[#This Row],[S/End]]="TD",1,0)</f>
        <v>0</v>
      </c>
      <c r="KC387">
        <f>IF(Table1[[#This Row],[S/End]]="FGGD",1,0)</f>
        <v>0</v>
      </c>
      <c r="KD387">
        <f>IF(AND(OR(Table1[[#This Row],[Pass Play]]=1,Table1[[#This Row],[Rush Attempts]]=1),Table1[[#This Row],[Gn]]&lt;0),1,0)</f>
        <v>0</v>
      </c>
      <c r="KE387" s="375">
        <f>IF(AND(Table1[[#This Row],[pff_DRVENDPSN]]=3,Table1[[#This Row],[pff_DRVENDEVENT]]="PUNT"),1,0)</f>
        <v>1</v>
      </c>
    </row>
    <row r="388" spans="1:291" hidden="1">
      <c r="A388">
        <v>4</v>
      </c>
      <c r="B388">
        <v>2107</v>
      </c>
      <c r="C388" t="s">
        <v>14481</v>
      </c>
      <c r="D388">
        <v>1</v>
      </c>
      <c r="E388">
        <v>1</v>
      </c>
      <c r="F388">
        <v>10</v>
      </c>
      <c r="G388">
        <v>1</v>
      </c>
      <c r="H388">
        <v>-22</v>
      </c>
      <c r="I388" t="s">
        <v>253</v>
      </c>
      <c r="J388" t="s">
        <v>298</v>
      </c>
      <c r="K388">
        <v>12</v>
      </c>
      <c r="L388" t="s">
        <v>8126</v>
      </c>
      <c r="M388" t="s">
        <v>8127</v>
      </c>
      <c r="N388" t="s">
        <v>256</v>
      </c>
      <c r="P388" t="s">
        <v>1357</v>
      </c>
      <c r="Q388" t="s">
        <v>1336</v>
      </c>
      <c r="W388" t="s">
        <v>257</v>
      </c>
      <c r="X388" t="s">
        <v>8128</v>
      </c>
      <c r="AE388" t="s">
        <v>1338</v>
      </c>
      <c r="AF388" t="s">
        <v>1502</v>
      </c>
      <c r="AG388" t="s">
        <v>8128</v>
      </c>
      <c r="AH388" t="s">
        <v>274</v>
      </c>
      <c r="AJ388">
        <v>22</v>
      </c>
      <c r="AP388">
        <v>7</v>
      </c>
      <c r="BJ388" t="s">
        <v>257</v>
      </c>
      <c r="BQ388">
        <f t="shared" si="18"/>
        <v>0</v>
      </c>
      <c r="BR388">
        <f t="shared" si="19"/>
        <v>7</v>
      </c>
      <c r="BT388" t="s">
        <v>275</v>
      </c>
      <c r="BV388">
        <v>0</v>
      </c>
      <c r="BX388">
        <v>0</v>
      </c>
      <c r="BY388" t="s">
        <v>8129</v>
      </c>
      <c r="CD388" s="3">
        <v>0.3743055555555555</v>
      </c>
      <c r="CF388" t="s">
        <v>8130</v>
      </c>
      <c r="CJ388">
        <v>0</v>
      </c>
      <c r="CK388" t="s">
        <v>8131</v>
      </c>
      <c r="CL388" s="4">
        <v>38414</v>
      </c>
      <c r="CM388" t="s">
        <v>8132</v>
      </c>
      <c r="CN388" t="s">
        <v>8133</v>
      </c>
      <c r="CO388">
        <v>14</v>
      </c>
      <c r="CP388" t="s">
        <v>268</v>
      </c>
      <c r="CQ388" t="s">
        <v>282</v>
      </c>
      <c r="CR388" t="s">
        <v>8063</v>
      </c>
      <c r="CU388" t="s">
        <v>8134</v>
      </c>
      <c r="CW388">
        <v>0</v>
      </c>
      <c r="CY388">
        <v>1</v>
      </c>
      <c r="CZ388" t="s">
        <v>553</v>
      </c>
      <c r="DA388">
        <v>0</v>
      </c>
      <c r="DB388">
        <v>18</v>
      </c>
      <c r="DC388" t="s">
        <v>554</v>
      </c>
      <c r="DD388">
        <v>-22</v>
      </c>
      <c r="DF388" t="s">
        <v>8135</v>
      </c>
      <c r="DK388">
        <v>1</v>
      </c>
      <c r="DL388" s="4">
        <v>44491</v>
      </c>
      <c r="DM388">
        <v>20433</v>
      </c>
      <c r="DN388">
        <v>2021</v>
      </c>
      <c r="DO388">
        <v>0</v>
      </c>
      <c r="DQ388">
        <v>80709</v>
      </c>
      <c r="DR388">
        <v>24</v>
      </c>
      <c r="DU388" t="s">
        <v>257</v>
      </c>
      <c r="DV388" t="s">
        <v>274</v>
      </c>
      <c r="DX388">
        <v>14</v>
      </c>
      <c r="DY388" t="s">
        <v>8063</v>
      </c>
      <c r="EE388">
        <v>0</v>
      </c>
      <c r="EF388" t="s">
        <v>7927</v>
      </c>
      <c r="EG388" t="s">
        <v>422</v>
      </c>
      <c r="EH388">
        <v>0</v>
      </c>
      <c r="EJ388" t="s">
        <v>454</v>
      </c>
      <c r="EK388" t="s">
        <v>4752</v>
      </c>
      <c r="EL388" t="s">
        <v>8136</v>
      </c>
      <c r="EM388" t="s">
        <v>8137</v>
      </c>
      <c r="EN388" t="s">
        <v>268</v>
      </c>
      <c r="EO388" t="s">
        <v>269</v>
      </c>
      <c r="EP388" t="s">
        <v>427</v>
      </c>
      <c r="EQ388">
        <v>0</v>
      </c>
      <c r="ET388" t="s">
        <v>8138</v>
      </c>
      <c r="FE388">
        <v>0</v>
      </c>
      <c r="FG388" t="s">
        <v>621</v>
      </c>
      <c r="FI388" t="s">
        <v>621</v>
      </c>
      <c r="FL388">
        <v>0</v>
      </c>
      <c r="FN388">
        <v>0</v>
      </c>
      <c r="FQ388">
        <v>0</v>
      </c>
      <c r="FS388" t="s">
        <v>462</v>
      </c>
      <c r="FU388" t="s">
        <v>274</v>
      </c>
      <c r="FV388" t="s">
        <v>777</v>
      </c>
      <c r="FW388" t="s">
        <v>431</v>
      </c>
      <c r="FX388" t="s">
        <v>1517</v>
      </c>
      <c r="FY388">
        <v>1</v>
      </c>
      <c r="GA388">
        <v>14</v>
      </c>
      <c r="GB388">
        <v>-14</v>
      </c>
      <c r="GC388">
        <v>0</v>
      </c>
      <c r="GD388" t="s">
        <v>254</v>
      </c>
      <c r="GE388" t="s">
        <v>355</v>
      </c>
      <c r="GF388">
        <v>0</v>
      </c>
      <c r="GG388" t="s">
        <v>1179</v>
      </c>
      <c r="GJ388">
        <v>0</v>
      </c>
      <c r="GK388">
        <v>0</v>
      </c>
      <c r="GM388" t="s">
        <v>8139</v>
      </c>
      <c r="GO388">
        <v>1</v>
      </c>
      <c r="HA388" t="s">
        <v>8140</v>
      </c>
      <c r="HC388" t="s">
        <v>294</v>
      </c>
      <c r="HD388" t="s">
        <v>294</v>
      </c>
      <c r="HE388" t="s">
        <v>8141</v>
      </c>
      <c r="HF388">
        <v>0</v>
      </c>
      <c r="HG388">
        <v>12</v>
      </c>
      <c r="HH388">
        <v>0</v>
      </c>
      <c r="HI388" t="s">
        <v>275</v>
      </c>
      <c r="HL388">
        <v>3</v>
      </c>
      <c r="HP388" t="s">
        <v>8142</v>
      </c>
      <c r="HQ388" t="s">
        <v>8143</v>
      </c>
      <c r="HR388" t="s">
        <v>8144</v>
      </c>
      <c r="HW388">
        <v>-23</v>
      </c>
      <c r="HX388">
        <v>4157082</v>
      </c>
      <c r="HY388" t="s">
        <v>8145</v>
      </c>
      <c r="HZ388">
        <v>4157038</v>
      </c>
      <c r="IC388">
        <v>0</v>
      </c>
      <c r="ID388">
        <v>0</v>
      </c>
      <c r="IM388">
        <v>22</v>
      </c>
      <c r="IO388" t="s">
        <v>8135</v>
      </c>
      <c r="IQ388" t="s">
        <v>8135</v>
      </c>
      <c r="IU388">
        <v>8</v>
      </c>
      <c r="IV388">
        <f>IF(AND(Table1[[#This Row],[R/P]]="P",Table1[[#This Row],[PaRes]]&lt;&gt;"SCRBL",Table1[[#This Row],[PaRes]]&lt;&gt;"RUN",Table1[[#This Row],[Penalty]]&lt;&gt;1),1,0)</f>
        <v>0</v>
      </c>
      <c r="IW388">
        <f>IF(AND(Table1[[#This Row],[Pass Play]]=1,Table1[[#This Row],[PaRes]]&lt;&gt;"SAC"),1,0)</f>
        <v>0</v>
      </c>
      <c r="IX388">
        <f>IF(Table1[[#This Row],[PaRes]]="COM",1,0)</f>
        <v>0</v>
      </c>
      <c r="IY388">
        <f>IF(Table1[[#This Row],[Pass Play]]=1,Table1[[#This Row],[Gn]],0)</f>
        <v>0</v>
      </c>
      <c r="IZ388">
        <f>IF(AND(Table1[[#This Row],[Pass Play]]=1,Table1[[#This Row],[EFF]]="Y"),1,0)</f>
        <v>0</v>
      </c>
      <c r="JA388">
        <f>IF(AND(Table1[[#This Row],[Pass Play]]=1,Table1[[#This Row],[EFF]]="Y"),Table1[[#This Row],[Gn]],0)</f>
        <v>0</v>
      </c>
      <c r="JB388">
        <f>IF(AND(Table1[[#This Row],[Pass Play]]=1,Table1[[#This Row],[Gn]]&gt;=15),1,0)</f>
        <v>0</v>
      </c>
      <c r="JC388">
        <f>IF(AND(Table1[[#This Row],[Pass Play]]=1,Table1[[#This Row],[Big Play Passes]]=1),Table1[[#This Row],[Gn]],0)</f>
        <v>0</v>
      </c>
      <c r="JD388">
        <f>IF(AND(OR(Table1[[#This Row],[R/P]]="R",Table1[[#This Row],[PaRes]]="SCRBL",Table1[[#This Row],[PaRes]]="RUN"),Table1[[#This Row],[Penalty]]&lt;&gt;1),1,0)</f>
        <v>1</v>
      </c>
      <c r="JE388">
        <f>IF(Table1[[#This Row],[Rush Attempts]]=1,Table1[[#This Row],[Gn]],0)</f>
        <v>1</v>
      </c>
      <c r="JF388">
        <f>IF(AND(Table1[[#This Row],[Rush Attempts]]=1,Table1[[#This Row],[EFF]]="Y"),1,0)</f>
        <v>0</v>
      </c>
      <c r="JG388">
        <f>IF(AND(Table1[[#This Row],[Rush Attempts]]=1,Table1[[#This Row],[EFF]]="Y"),Table1[[#This Row],[Gn]],0)</f>
        <v>0</v>
      </c>
      <c r="JH388">
        <f>IF(AND(Table1[[#This Row],[Rush Attempts]]=1,Table1[[#This Row],[Gn]]&gt;=10),1,0)</f>
        <v>0</v>
      </c>
      <c r="JI388">
        <f>IF(AND(Table1[[#This Row],[Rush Attempts]]=1,Table1[[#This Row],[Big Play Run]]=1),Table1[[#This Row],[Gn]],0)</f>
        <v>0</v>
      </c>
      <c r="JJ388">
        <f>IF(Table1[[#This Row],[PaRes]]="SAC",1,0)</f>
        <v>0</v>
      </c>
      <c r="JK388">
        <f>IF(Table1[[#This Row],[Sacks]]=1,Table1[[#This Row],[Gn]],0)</f>
        <v>0</v>
      </c>
      <c r="JL388">
        <f>IF(Table1[[#This Row],[PaRes]]="INT",1,0)</f>
        <v>0</v>
      </c>
      <c r="JM388">
        <f>IF(Table1[[#This Row],[pff_PENALTY]]&lt;&gt;"",1,0)</f>
        <v>0</v>
      </c>
      <c r="JN388">
        <f>Table1[[#This Row],[pff_PENYARDS]]</f>
        <v>0</v>
      </c>
      <c r="JO388">
        <f>IF(Table1[[#This Row],[S/End]]="TD",1,0)</f>
        <v>0</v>
      </c>
      <c r="JP388">
        <f>IF(OR(Table1[[#This Row],[S/End]]="FGGD"),1,0)</f>
        <v>0</v>
      </c>
      <c r="JQ388">
        <f>IF(OR(Table1[[#This Row],[S/End]]="FUM",Table1[[#This Row],[S/End]]="INT"),1,0)</f>
        <v>0</v>
      </c>
      <c r="JR388">
        <f>IF(AND(Table1[[#This Row],[Touchdown]]=1,Table1[[#This Row],[Pass Play]]=1),1,0)</f>
        <v>0</v>
      </c>
      <c r="JS388">
        <f t="shared" si="20"/>
        <v>0</v>
      </c>
      <c r="JT388">
        <f>IF(AND(OR(Table1[[#This Row],[Pass Play]]=1,Table1[[#This Row],[Rush Attempts]]=1),Table1[[#This Row],[Dn]]=3),1,0)</f>
        <v>0</v>
      </c>
      <c r="JU388">
        <f>IF(AND(Table1[[#This Row],[3rd down attempt]]=1,Table1[[#This Row],[EFF]]="Y"),1,0)</f>
        <v>0</v>
      </c>
      <c r="JV388">
        <f>IF(AND(Table1[[#This Row],[3rd down attempt]]=1,Table1[[#This Row],[Dist]]&gt;=7),1,0)</f>
        <v>0</v>
      </c>
      <c r="JW388">
        <f>IF(AND(OR(Table1[[#This Row],[Pass Play]]=1,Table1[[#This Row],[Rush Attempts]]=1),Table1[[#This Row],[Dn]]=4),1,0)</f>
        <v>0</v>
      </c>
      <c r="JX388">
        <f>IF(AND(Table1[[#This Row],[4th down attempt]]=1,Table1[[#This Row],[EFF]]="Y"),1,0)</f>
        <v>0</v>
      </c>
      <c r="JY388">
        <f>IF(AND(OR(Table1[[#This Row],[Pass Play]]=1,Table1[[#This Row],[Rush Attempts]]=1),Table1[[#This Row],[FPos]]&gt;=0,Table1[[#This Row],[FPos]]&lt;=20),1,0)</f>
        <v>0</v>
      </c>
      <c r="JZ388">
        <f>IF(AND(OR(Table1[[#This Row],[Pass Play]]=1,Table1[[#This Row],[Rush Attempts]]=1),Table1[[#This Row],[Dist]]&lt;=Table1[[#This Row],[Gn]]),1,0)</f>
        <v>0</v>
      </c>
      <c r="KA388">
        <f>IF(Table1[[#This Row],[S/End]]&lt;&gt;"",1,0)</f>
        <v>0</v>
      </c>
      <c r="KB388">
        <f>IF(Table1[[#This Row],[S/End]]="TD",1,0)</f>
        <v>0</v>
      </c>
      <c r="KC388">
        <f>IF(Table1[[#This Row],[S/End]]="FGGD",1,0)</f>
        <v>0</v>
      </c>
      <c r="KD388">
        <f>IF(AND(OR(Table1[[#This Row],[Pass Play]]=1,Table1[[#This Row],[Rush Attempts]]=1),Table1[[#This Row],[Gn]]&lt;0),1,0)</f>
        <v>0</v>
      </c>
      <c r="KE388" s="375">
        <f>IF(AND(Table1[[#This Row],[pff_DRVENDPSN]]=3,Table1[[#This Row],[pff_DRVENDEVENT]]="PUNT"),1,0)</f>
        <v>0</v>
      </c>
    </row>
    <row r="389" spans="1:291" hidden="1">
      <c r="A389">
        <v>5</v>
      </c>
      <c r="B389">
        <v>2107</v>
      </c>
      <c r="C389" t="s">
        <v>14481</v>
      </c>
      <c r="D389">
        <v>1</v>
      </c>
      <c r="E389">
        <v>2</v>
      </c>
      <c r="F389">
        <v>9</v>
      </c>
      <c r="H389">
        <v>-23</v>
      </c>
      <c r="W389" t="s">
        <v>679</v>
      </c>
      <c r="AP389">
        <v>7</v>
      </c>
      <c r="BQ389">
        <f t="shared" si="18"/>
        <v>0</v>
      </c>
      <c r="BR389">
        <f t="shared" si="19"/>
        <v>0</v>
      </c>
      <c r="BT389" t="s">
        <v>275</v>
      </c>
      <c r="BV389">
        <v>0</v>
      </c>
      <c r="BX389">
        <v>0</v>
      </c>
      <c r="BY389" t="s">
        <v>8147</v>
      </c>
      <c r="CD389" s="3">
        <v>0.35069444444444442</v>
      </c>
      <c r="CF389" t="s">
        <v>8148</v>
      </c>
      <c r="CJ389">
        <v>0</v>
      </c>
      <c r="CK389" t="s">
        <v>8149</v>
      </c>
      <c r="CL389" s="4">
        <v>38414</v>
      </c>
      <c r="CM389" t="s">
        <v>8150</v>
      </c>
      <c r="CN389" t="s">
        <v>8151</v>
      </c>
      <c r="CO389">
        <v>14</v>
      </c>
      <c r="CR389" t="s">
        <v>8063</v>
      </c>
      <c r="CU389" t="s">
        <v>8152</v>
      </c>
      <c r="CW389">
        <v>0</v>
      </c>
      <c r="CY389">
        <v>2</v>
      </c>
      <c r="CZ389" t="s">
        <v>553</v>
      </c>
      <c r="DA389">
        <v>0</v>
      </c>
      <c r="DB389">
        <v>18</v>
      </c>
      <c r="DC389" t="s">
        <v>554</v>
      </c>
      <c r="DD389">
        <v>-22</v>
      </c>
      <c r="DK389">
        <v>-5</v>
      </c>
      <c r="DL389" s="4">
        <v>44491</v>
      </c>
      <c r="DM389">
        <v>20433</v>
      </c>
      <c r="DN389">
        <v>2021</v>
      </c>
      <c r="DO389">
        <v>0</v>
      </c>
      <c r="DQ389">
        <v>80709</v>
      </c>
      <c r="DR389">
        <v>25</v>
      </c>
      <c r="DU389" t="s">
        <v>257</v>
      </c>
      <c r="DV389" t="s">
        <v>274</v>
      </c>
      <c r="DX389">
        <v>14</v>
      </c>
      <c r="DY389" t="s">
        <v>8063</v>
      </c>
      <c r="EE389">
        <v>0</v>
      </c>
      <c r="EF389" t="s">
        <v>3716</v>
      </c>
      <c r="EH389">
        <v>0</v>
      </c>
      <c r="EJ389" t="s">
        <v>340</v>
      </c>
      <c r="EK389" t="s">
        <v>341</v>
      </c>
      <c r="EL389" t="s">
        <v>8153</v>
      </c>
      <c r="EM389" t="s">
        <v>8154</v>
      </c>
      <c r="EN389" t="s">
        <v>329</v>
      </c>
      <c r="EP389" t="s">
        <v>388</v>
      </c>
      <c r="EQ389">
        <v>0</v>
      </c>
      <c r="ET389" t="s">
        <v>6196</v>
      </c>
      <c r="FE389">
        <v>0</v>
      </c>
      <c r="FL389">
        <v>0</v>
      </c>
      <c r="FN389">
        <v>0</v>
      </c>
      <c r="FQ389">
        <v>0</v>
      </c>
      <c r="FS389" t="s">
        <v>462</v>
      </c>
      <c r="FV389" t="s">
        <v>777</v>
      </c>
      <c r="FY389">
        <v>0</v>
      </c>
      <c r="GA389">
        <v>14</v>
      </c>
      <c r="GB389">
        <v>-14</v>
      </c>
      <c r="GC389">
        <v>0</v>
      </c>
      <c r="GE389" t="s">
        <v>355</v>
      </c>
      <c r="GF389">
        <v>0</v>
      </c>
      <c r="GG389" t="s">
        <v>257</v>
      </c>
      <c r="GJ389">
        <v>0</v>
      </c>
      <c r="GK389">
        <v>0</v>
      </c>
      <c r="GM389" t="s">
        <v>8155</v>
      </c>
      <c r="HA389" t="s">
        <v>8156</v>
      </c>
      <c r="HE389" t="s">
        <v>1057</v>
      </c>
      <c r="HF389">
        <v>1</v>
      </c>
      <c r="HG389">
        <v>11</v>
      </c>
      <c r="HH389">
        <v>0</v>
      </c>
      <c r="HI389" t="s">
        <v>275</v>
      </c>
      <c r="HU389" t="s">
        <v>6200</v>
      </c>
      <c r="HV389">
        <v>-5</v>
      </c>
      <c r="HW389">
        <v>-18</v>
      </c>
      <c r="HX389">
        <v>4157098</v>
      </c>
      <c r="HZ389">
        <v>4157082</v>
      </c>
      <c r="IC389">
        <v>0</v>
      </c>
      <c r="ID389">
        <v>0</v>
      </c>
      <c r="IM389">
        <v>23</v>
      </c>
      <c r="IU389">
        <v>8</v>
      </c>
      <c r="IV389">
        <f>IF(AND(Table1[[#This Row],[R/P]]="P",Table1[[#This Row],[PaRes]]&lt;&gt;"SCRBL",Table1[[#This Row],[PaRes]]&lt;&gt;"RUN",Table1[[#This Row],[Penalty]]&lt;&gt;1),1,0)</f>
        <v>0</v>
      </c>
      <c r="IW389">
        <f>IF(AND(Table1[[#This Row],[Pass Play]]=1,Table1[[#This Row],[PaRes]]&lt;&gt;"SAC"),1,0)</f>
        <v>0</v>
      </c>
      <c r="IX389">
        <f>IF(Table1[[#This Row],[PaRes]]="COM",1,0)</f>
        <v>0</v>
      </c>
      <c r="IY389">
        <f>IF(Table1[[#This Row],[Pass Play]]=1,Table1[[#This Row],[Gn]],0)</f>
        <v>0</v>
      </c>
      <c r="IZ389">
        <f>IF(AND(Table1[[#This Row],[Pass Play]]=1,Table1[[#This Row],[EFF]]="Y"),1,0)</f>
        <v>0</v>
      </c>
      <c r="JA389">
        <f>IF(AND(Table1[[#This Row],[Pass Play]]=1,Table1[[#This Row],[EFF]]="Y"),Table1[[#This Row],[Gn]],0)</f>
        <v>0</v>
      </c>
      <c r="JB389">
        <f>IF(AND(Table1[[#This Row],[Pass Play]]=1,Table1[[#This Row],[Gn]]&gt;=15),1,0)</f>
        <v>0</v>
      </c>
      <c r="JC389">
        <f>IF(AND(Table1[[#This Row],[Pass Play]]=1,Table1[[#This Row],[Big Play Passes]]=1),Table1[[#This Row],[Gn]],0)</f>
        <v>0</v>
      </c>
      <c r="JD389">
        <f>IF(AND(OR(Table1[[#This Row],[R/P]]="R",Table1[[#This Row],[PaRes]]="SCRBL",Table1[[#This Row],[PaRes]]="RUN"),Table1[[#This Row],[Penalty]]&lt;&gt;1),1,0)</f>
        <v>0</v>
      </c>
      <c r="JE389">
        <f>IF(Table1[[#This Row],[Rush Attempts]]=1,Table1[[#This Row],[Gn]],0)</f>
        <v>0</v>
      </c>
      <c r="JF389">
        <f>IF(AND(Table1[[#This Row],[Rush Attempts]]=1,Table1[[#This Row],[EFF]]="Y"),1,0)</f>
        <v>0</v>
      </c>
      <c r="JG389">
        <f>IF(AND(Table1[[#This Row],[Rush Attempts]]=1,Table1[[#This Row],[EFF]]="Y"),Table1[[#This Row],[Gn]],0)</f>
        <v>0</v>
      </c>
      <c r="JH389">
        <f>IF(AND(Table1[[#This Row],[Rush Attempts]]=1,Table1[[#This Row],[Gn]]&gt;=10),1,0)</f>
        <v>0</v>
      </c>
      <c r="JI389">
        <f>IF(AND(Table1[[#This Row],[Rush Attempts]]=1,Table1[[#This Row],[Big Play Run]]=1),Table1[[#This Row],[Gn]],0)</f>
        <v>0</v>
      </c>
      <c r="JJ389">
        <f>IF(Table1[[#This Row],[PaRes]]="SAC",1,0)</f>
        <v>0</v>
      </c>
      <c r="JK389">
        <f>IF(Table1[[#This Row],[Sacks]]=1,Table1[[#This Row],[Gn]],0)</f>
        <v>0</v>
      </c>
      <c r="JL389">
        <f>IF(Table1[[#This Row],[PaRes]]="INT",1,0)</f>
        <v>0</v>
      </c>
      <c r="JM389">
        <f>IF(Table1[[#This Row],[pff_PENALTY]]&lt;&gt;"",1,0)</f>
        <v>1</v>
      </c>
      <c r="JN389">
        <f>Table1[[#This Row],[pff_PENYARDS]]</f>
        <v>-5</v>
      </c>
      <c r="JO389">
        <f>IF(Table1[[#This Row],[S/End]]="TD",1,0)</f>
        <v>0</v>
      </c>
      <c r="JP389">
        <f>IF(OR(Table1[[#This Row],[S/End]]="FGGD"),1,0)</f>
        <v>0</v>
      </c>
      <c r="JQ389">
        <f>IF(OR(Table1[[#This Row],[S/End]]="FUM",Table1[[#This Row],[S/End]]="INT"),1,0)</f>
        <v>0</v>
      </c>
      <c r="JR389">
        <f>IF(AND(Table1[[#This Row],[Touchdown]]=1,Table1[[#This Row],[Pass Play]]=1),1,0)</f>
        <v>0</v>
      </c>
      <c r="JS389">
        <f t="shared" si="20"/>
        <v>0</v>
      </c>
      <c r="JT389">
        <f>IF(AND(OR(Table1[[#This Row],[Pass Play]]=1,Table1[[#This Row],[Rush Attempts]]=1),Table1[[#This Row],[Dn]]=3),1,0)</f>
        <v>0</v>
      </c>
      <c r="JU389">
        <f>IF(AND(Table1[[#This Row],[3rd down attempt]]=1,Table1[[#This Row],[EFF]]="Y"),1,0)</f>
        <v>0</v>
      </c>
      <c r="JV389">
        <f>IF(AND(Table1[[#This Row],[3rd down attempt]]=1,Table1[[#This Row],[Dist]]&gt;=7),1,0)</f>
        <v>0</v>
      </c>
      <c r="JW389">
        <f>IF(AND(OR(Table1[[#This Row],[Pass Play]]=1,Table1[[#This Row],[Rush Attempts]]=1),Table1[[#This Row],[Dn]]=4),1,0)</f>
        <v>0</v>
      </c>
      <c r="JX389">
        <f>IF(AND(Table1[[#This Row],[4th down attempt]]=1,Table1[[#This Row],[EFF]]="Y"),1,0)</f>
        <v>0</v>
      </c>
      <c r="JY389">
        <f>IF(AND(OR(Table1[[#This Row],[Pass Play]]=1,Table1[[#This Row],[Rush Attempts]]=1),Table1[[#This Row],[FPos]]&gt;=0,Table1[[#This Row],[FPos]]&lt;=20),1,0)</f>
        <v>0</v>
      </c>
      <c r="JZ389">
        <f>IF(AND(OR(Table1[[#This Row],[Pass Play]]=1,Table1[[#This Row],[Rush Attempts]]=1),Table1[[#This Row],[Dist]]&lt;=Table1[[#This Row],[Gn]]),1,0)</f>
        <v>0</v>
      </c>
      <c r="KA389">
        <f>IF(Table1[[#This Row],[S/End]]&lt;&gt;"",1,0)</f>
        <v>0</v>
      </c>
      <c r="KB389">
        <f>IF(Table1[[#This Row],[S/End]]="TD",1,0)</f>
        <v>0</v>
      </c>
      <c r="KC389">
        <f>IF(Table1[[#This Row],[S/End]]="FGGD",1,0)</f>
        <v>0</v>
      </c>
      <c r="KD389">
        <f>IF(AND(OR(Table1[[#This Row],[Pass Play]]=1,Table1[[#This Row],[Rush Attempts]]=1),Table1[[#This Row],[Gn]]&lt;0),1,0)</f>
        <v>0</v>
      </c>
      <c r="KE389" s="375">
        <f>IF(AND(Table1[[#This Row],[pff_DRVENDPSN]]=3,Table1[[#This Row],[pff_DRVENDEVENT]]="PUNT"),1,0)</f>
        <v>0</v>
      </c>
    </row>
    <row r="390" spans="1:291" hidden="1">
      <c r="A390">
        <v>6</v>
      </c>
      <c r="B390">
        <v>2107</v>
      </c>
      <c r="C390" t="s">
        <v>14481</v>
      </c>
      <c r="D390">
        <v>1</v>
      </c>
      <c r="E390">
        <v>2</v>
      </c>
      <c r="F390">
        <v>14</v>
      </c>
      <c r="G390">
        <v>14</v>
      </c>
      <c r="H390">
        <v>-18</v>
      </c>
      <c r="J390" t="s">
        <v>254</v>
      </c>
      <c r="K390">
        <v>11</v>
      </c>
      <c r="L390">
        <v>11</v>
      </c>
      <c r="M390" t="s">
        <v>8158</v>
      </c>
      <c r="N390" t="s">
        <v>827</v>
      </c>
      <c r="P390" t="s">
        <v>828</v>
      </c>
      <c r="Q390" t="s">
        <v>442</v>
      </c>
      <c r="W390" t="s">
        <v>253</v>
      </c>
      <c r="X390" t="s">
        <v>8159</v>
      </c>
      <c r="Y390" t="s">
        <v>981</v>
      </c>
      <c r="Z390" t="s">
        <v>981</v>
      </c>
      <c r="AB390" t="s">
        <v>981</v>
      </c>
      <c r="AC390" t="s">
        <v>6622</v>
      </c>
      <c r="AJ390">
        <v>88</v>
      </c>
      <c r="AK390" t="s">
        <v>327</v>
      </c>
      <c r="AP390">
        <v>7</v>
      </c>
      <c r="BJ390" t="s">
        <v>607</v>
      </c>
      <c r="BQ390">
        <f t="shared" si="18"/>
        <v>3</v>
      </c>
      <c r="BR390">
        <f t="shared" si="19"/>
        <v>0</v>
      </c>
      <c r="BT390" t="s">
        <v>275</v>
      </c>
      <c r="BV390">
        <v>0</v>
      </c>
      <c r="BX390">
        <v>0</v>
      </c>
      <c r="BY390" t="s">
        <v>8160</v>
      </c>
      <c r="CA390">
        <v>1</v>
      </c>
      <c r="CD390" s="3">
        <v>0.3347222222222222</v>
      </c>
      <c r="CE390" t="s">
        <v>257</v>
      </c>
      <c r="CF390" t="s">
        <v>8161</v>
      </c>
      <c r="CG390">
        <v>6</v>
      </c>
      <c r="CI390" t="s">
        <v>331</v>
      </c>
      <c r="CJ390">
        <v>0</v>
      </c>
      <c r="CK390" t="s">
        <v>8162</v>
      </c>
      <c r="CL390" s="4">
        <v>38414</v>
      </c>
      <c r="CM390" t="s">
        <v>8163</v>
      </c>
      <c r="CN390" t="s">
        <v>8164</v>
      </c>
      <c r="CO390">
        <v>14</v>
      </c>
      <c r="CQ390" t="s">
        <v>269</v>
      </c>
      <c r="CR390" t="s">
        <v>8063</v>
      </c>
      <c r="CU390" t="s">
        <v>884</v>
      </c>
      <c r="CW390">
        <v>0</v>
      </c>
      <c r="CY390">
        <v>3</v>
      </c>
      <c r="CZ390" t="s">
        <v>553</v>
      </c>
      <c r="DA390">
        <v>0</v>
      </c>
      <c r="DB390">
        <v>18</v>
      </c>
      <c r="DC390" t="s">
        <v>554</v>
      </c>
      <c r="DD390">
        <v>-22</v>
      </c>
      <c r="DF390" t="s">
        <v>8165</v>
      </c>
      <c r="DK390">
        <v>14</v>
      </c>
      <c r="DL390" s="4">
        <v>44491</v>
      </c>
      <c r="DM390">
        <v>20433</v>
      </c>
      <c r="DN390">
        <v>2021</v>
      </c>
      <c r="DO390">
        <v>0</v>
      </c>
      <c r="DQ390">
        <v>80709</v>
      </c>
      <c r="DR390">
        <v>26</v>
      </c>
      <c r="DU390" t="s">
        <v>257</v>
      </c>
      <c r="DV390" t="s">
        <v>274</v>
      </c>
      <c r="DX390">
        <v>14</v>
      </c>
      <c r="DY390" t="s">
        <v>8063</v>
      </c>
      <c r="EE390">
        <v>0</v>
      </c>
      <c r="EF390" t="s">
        <v>8166</v>
      </c>
      <c r="EG390" t="s">
        <v>675</v>
      </c>
      <c r="EH390">
        <v>0</v>
      </c>
      <c r="EI390" t="s">
        <v>837</v>
      </c>
      <c r="EJ390" t="s">
        <v>340</v>
      </c>
      <c r="EK390" t="s">
        <v>341</v>
      </c>
      <c r="EL390" t="s">
        <v>8167</v>
      </c>
      <c r="EM390" t="s">
        <v>8168</v>
      </c>
      <c r="EO390" t="s">
        <v>282</v>
      </c>
      <c r="EP390" t="s">
        <v>345</v>
      </c>
      <c r="EQ390">
        <v>0</v>
      </c>
      <c r="ER390" t="s">
        <v>3697</v>
      </c>
      <c r="ET390" t="s">
        <v>8169</v>
      </c>
      <c r="EU390">
        <v>-2</v>
      </c>
      <c r="EV390" t="s">
        <v>274</v>
      </c>
      <c r="EW390" t="s">
        <v>349</v>
      </c>
      <c r="EX390" t="s">
        <v>350</v>
      </c>
      <c r="EY390" t="s">
        <v>351</v>
      </c>
      <c r="FB390" t="s">
        <v>999</v>
      </c>
      <c r="FC390" t="s">
        <v>8170</v>
      </c>
      <c r="FE390">
        <v>0</v>
      </c>
      <c r="FJ390" t="s">
        <v>8171</v>
      </c>
      <c r="FL390">
        <v>0</v>
      </c>
      <c r="FN390">
        <v>0</v>
      </c>
      <c r="FQ390">
        <v>0</v>
      </c>
      <c r="FS390" t="s">
        <v>395</v>
      </c>
      <c r="FV390" t="s">
        <v>496</v>
      </c>
      <c r="FW390" t="s">
        <v>290</v>
      </c>
      <c r="FY390">
        <v>1</v>
      </c>
      <c r="GA390">
        <v>14</v>
      </c>
      <c r="GB390">
        <v>-14</v>
      </c>
      <c r="GC390">
        <v>1</v>
      </c>
      <c r="GE390" t="s">
        <v>355</v>
      </c>
      <c r="GF390">
        <v>1</v>
      </c>
      <c r="GI390">
        <v>1.3</v>
      </c>
      <c r="GJ390">
        <v>0</v>
      </c>
      <c r="GK390">
        <v>0</v>
      </c>
      <c r="GM390" t="s">
        <v>8172</v>
      </c>
      <c r="GN390">
        <v>16</v>
      </c>
      <c r="GO390">
        <v>1</v>
      </c>
      <c r="GP390" t="s">
        <v>2349</v>
      </c>
      <c r="GR390">
        <v>7</v>
      </c>
      <c r="HA390" t="s">
        <v>8173</v>
      </c>
      <c r="HC390" t="s">
        <v>313</v>
      </c>
      <c r="HD390" t="s">
        <v>294</v>
      </c>
      <c r="HE390" t="s">
        <v>8174</v>
      </c>
      <c r="HF390">
        <v>0</v>
      </c>
      <c r="HG390">
        <v>11</v>
      </c>
      <c r="HH390">
        <v>0</v>
      </c>
      <c r="HI390" t="s">
        <v>275</v>
      </c>
      <c r="HK390" t="s">
        <v>492</v>
      </c>
      <c r="HL390">
        <v>2</v>
      </c>
      <c r="HM390" t="s">
        <v>8086</v>
      </c>
      <c r="HO390" t="s">
        <v>8175</v>
      </c>
      <c r="HP390" t="s">
        <v>8176</v>
      </c>
      <c r="HQ390" t="s">
        <v>1008</v>
      </c>
      <c r="HR390" t="s">
        <v>8177</v>
      </c>
      <c r="HT390" t="s">
        <v>3707</v>
      </c>
      <c r="HW390">
        <v>-32</v>
      </c>
      <c r="HX390">
        <v>4157113</v>
      </c>
      <c r="HY390" t="s">
        <v>7307</v>
      </c>
      <c r="HZ390">
        <v>4157098</v>
      </c>
      <c r="IC390">
        <v>0</v>
      </c>
      <c r="ID390">
        <v>0</v>
      </c>
      <c r="IM390">
        <v>24</v>
      </c>
      <c r="IQ390" t="s">
        <v>8165</v>
      </c>
      <c r="IU390">
        <v>8</v>
      </c>
      <c r="IV390">
        <f>IF(AND(Table1[[#This Row],[R/P]]="P",Table1[[#This Row],[PaRes]]&lt;&gt;"SCRBL",Table1[[#This Row],[PaRes]]&lt;&gt;"RUN",Table1[[#This Row],[Penalty]]&lt;&gt;1),1,0)</f>
        <v>1</v>
      </c>
      <c r="IW390">
        <f>IF(AND(Table1[[#This Row],[Pass Play]]=1,Table1[[#This Row],[PaRes]]&lt;&gt;"SAC"),1,0)</f>
        <v>1</v>
      </c>
      <c r="IX390">
        <f>IF(Table1[[#This Row],[PaRes]]="COM",1,0)</f>
        <v>1</v>
      </c>
      <c r="IY390">
        <f>IF(Table1[[#This Row],[Pass Play]]=1,Table1[[#This Row],[Gn]],0)</f>
        <v>14</v>
      </c>
      <c r="IZ390">
        <f>IF(AND(Table1[[#This Row],[Pass Play]]=1,Table1[[#This Row],[EFF]]="Y"),1,0)</f>
        <v>1</v>
      </c>
      <c r="JA390">
        <f>IF(AND(Table1[[#This Row],[Pass Play]]=1,Table1[[#This Row],[EFF]]="Y"),Table1[[#This Row],[Gn]],0)</f>
        <v>14</v>
      </c>
      <c r="JB390">
        <f>IF(AND(Table1[[#This Row],[Pass Play]]=1,Table1[[#This Row],[Gn]]&gt;=15),1,0)</f>
        <v>0</v>
      </c>
      <c r="JC390">
        <f>IF(AND(Table1[[#This Row],[Pass Play]]=1,Table1[[#This Row],[Big Play Passes]]=1),Table1[[#This Row],[Gn]],0)</f>
        <v>0</v>
      </c>
      <c r="JD390">
        <f>IF(AND(OR(Table1[[#This Row],[R/P]]="R",Table1[[#This Row],[PaRes]]="SCRBL",Table1[[#This Row],[PaRes]]="RUN"),Table1[[#This Row],[Penalty]]&lt;&gt;1),1,0)</f>
        <v>0</v>
      </c>
      <c r="JE390">
        <f>IF(Table1[[#This Row],[Rush Attempts]]=1,Table1[[#This Row],[Gn]],0)</f>
        <v>0</v>
      </c>
      <c r="JF390">
        <f>IF(AND(Table1[[#This Row],[Rush Attempts]]=1,Table1[[#This Row],[EFF]]="Y"),1,0)</f>
        <v>0</v>
      </c>
      <c r="JG390">
        <f>IF(AND(Table1[[#This Row],[Rush Attempts]]=1,Table1[[#This Row],[EFF]]="Y"),Table1[[#This Row],[Gn]],0)</f>
        <v>0</v>
      </c>
      <c r="JH390">
        <f>IF(AND(Table1[[#This Row],[Rush Attempts]]=1,Table1[[#This Row],[Gn]]&gt;=10),1,0)</f>
        <v>0</v>
      </c>
      <c r="JI390">
        <f>IF(AND(Table1[[#This Row],[Rush Attempts]]=1,Table1[[#This Row],[Big Play Run]]=1),Table1[[#This Row],[Gn]],0)</f>
        <v>0</v>
      </c>
      <c r="JJ390">
        <f>IF(Table1[[#This Row],[PaRes]]="SAC",1,0)</f>
        <v>0</v>
      </c>
      <c r="JK390">
        <f>IF(Table1[[#This Row],[Sacks]]=1,Table1[[#This Row],[Gn]],0)</f>
        <v>0</v>
      </c>
      <c r="JL390">
        <f>IF(Table1[[#This Row],[PaRes]]="INT",1,0)</f>
        <v>0</v>
      </c>
      <c r="JM390">
        <f>IF(Table1[[#This Row],[pff_PENALTY]]&lt;&gt;"",1,0)</f>
        <v>0</v>
      </c>
      <c r="JN390">
        <f>Table1[[#This Row],[pff_PENYARDS]]</f>
        <v>0</v>
      </c>
      <c r="JO390">
        <f>IF(Table1[[#This Row],[S/End]]="TD",1,0)</f>
        <v>0</v>
      </c>
      <c r="JP390">
        <f>IF(OR(Table1[[#This Row],[S/End]]="FGGD"),1,0)</f>
        <v>0</v>
      </c>
      <c r="JQ390">
        <f>IF(OR(Table1[[#This Row],[S/End]]="FUM",Table1[[#This Row],[S/End]]="INT"),1,0)</f>
        <v>0</v>
      </c>
      <c r="JR390">
        <f>IF(AND(Table1[[#This Row],[Touchdown]]=1,Table1[[#This Row],[Pass Play]]=1),1,0)</f>
        <v>0</v>
      </c>
      <c r="JS390">
        <f t="shared" si="20"/>
        <v>0</v>
      </c>
      <c r="JT390">
        <f>IF(AND(OR(Table1[[#This Row],[Pass Play]]=1,Table1[[#This Row],[Rush Attempts]]=1),Table1[[#This Row],[Dn]]=3),1,0)</f>
        <v>0</v>
      </c>
      <c r="JU390">
        <f>IF(AND(Table1[[#This Row],[3rd down attempt]]=1,Table1[[#This Row],[EFF]]="Y"),1,0)</f>
        <v>0</v>
      </c>
      <c r="JV390">
        <f>IF(AND(Table1[[#This Row],[3rd down attempt]]=1,Table1[[#This Row],[Dist]]&gt;=7),1,0)</f>
        <v>0</v>
      </c>
      <c r="JW390">
        <f>IF(AND(OR(Table1[[#This Row],[Pass Play]]=1,Table1[[#This Row],[Rush Attempts]]=1),Table1[[#This Row],[Dn]]=4),1,0)</f>
        <v>0</v>
      </c>
      <c r="JX390">
        <f>IF(AND(Table1[[#This Row],[4th down attempt]]=1,Table1[[#This Row],[EFF]]="Y"),1,0)</f>
        <v>0</v>
      </c>
      <c r="JY390">
        <f>IF(AND(OR(Table1[[#This Row],[Pass Play]]=1,Table1[[#This Row],[Rush Attempts]]=1),Table1[[#This Row],[FPos]]&gt;=0,Table1[[#This Row],[FPos]]&lt;=20),1,0)</f>
        <v>0</v>
      </c>
      <c r="JZ390">
        <f>IF(AND(OR(Table1[[#This Row],[Pass Play]]=1,Table1[[#This Row],[Rush Attempts]]=1),Table1[[#This Row],[Dist]]&lt;=Table1[[#This Row],[Gn]]),1,0)</f>
        <v>1</v>
      </c>
      <c r="KA390">
        <f>IF(Table1[[#This Row],[S/End]]&lt;&gt;"",1,0)</f>
        <v>0</v>
      </c>
      <c r="KB390">
        <f>IF(Table1[[#This Row],[S/End]]="TD",1,0)</f>
        <v>0</v>
      </c>
      <c r="KC390">
        <f>IF(Table1[[#This Row],[S/End]]="FGGD",1,0)</f>
        <v>0</v>
      </c>
      <c r="KD390">
        <f>IF(AND(OR(Table1[[#This Row],[Pass Play]]=1,Table1[[#This Row],[Rush Attempts]]=1),Table1[[#This Row],[Gn]]&lt;0),1,0)</f>
        <v>0</v>
      </c>
      <c r="KE390" s="375">
        <f>IF(AND(Table1[[#This Row],[pff_DRVENDPSN]]=3,Table1[[#This Row],[pff_DRVENDEVENT]]="PUNT"),1,0)</f>
        <v>0</v>
      </c>
    </row>
    <row r="391" spans="1:291" hidden="1">
      <c r="A391">
        <v>7</v>
      </c>
      <c r="B391">
        <v>2107</v>
      </c>
      <c r="C391" t="s">
        <v>14481</v>
      </c>
      <c r="D391">
        <v>1</v>
      </c>
      <c r="E391">
        <v>1</v>
      </c>
      <c r="F391">
        <v>10</v>
      </c>
      <c r="G391">
        <v>3</v>
      </c>
      <c r="H391">
        <v>-32</v>
      </c>
      <c r="J391" t="s">
        <v>298</v>
      </c>
      <c r="K391">
        <v>11</v>
      </c>
      <c r="L391" t="s">
        <v>5500</v>
      </c>
      <c r="M391" t="s">
        <v>8179</v>
      </c>
      <c r="N391" t="s">
        <v>2016</v>
      </c>
      <c r="P391" t="s">
        <v>2017</v>
      </c>
      <c r="T391" t="s">
        <v>473</v>
      </c>
      <c r="W391" t="s">
        <v>257</v>
      </c>
      <c r="X391" t="s">
        <v>7409</v>
      </c>
      <c r="AE391" t="s">
        <v>2655</v>
      </c>
      <c r="AF391" t="s">
        <v>2656</v>
      </c>
      <c r="AG391" t="s">
        <v>7409</v>
      </c>
      <c r="AH391" t="s">
        <v>274</v>
      </c>
      <c r="AJ391">
        <v>22</v>
      </c>
      <c r="AP391">
        <v>7</v>
      </c>
      <c r="AU391" t="s">
        <v>254</v>
      </c>
      <c r="BJ391" t="s">
        <v>274</v>
      </c>
      <c r="BQ391">
        <f t="shared" si="18"/>
        <v>0</v>
      </c>
      <c r="BR391">
        <f t="shared" si="19"/>
        <v>4</v>
      </c>
      <c r="BT391" t="s">
        <v>275</v>
      </c>
      <c r="BV391">
        <v>0</v>
      </c>
      <c r="BX391">
        <v>0</v>
      </c>
      <c r="BY391" t="s">
        <v>8180</v>
      </c>
      <c r="CD391" s="3">
        <v>0.32777777777777778</v>
      </c>
      <c r="CF391" t="s">
        <v>8181</v>
      </c>
      <c r="CJ391">
        <v>0</v>
      </c>
      <c r="CK391" t="s">
        <v>8182</v>
      </c>
      <c r="CL391" s="4">
        <v>38414</v>
      </c>
      <c r="CM391" t="s">
        <v>8183</v>
      </c>
      <c r="CN391" t="s">
        <v>8184</v>
      </c>
      <c r="CO391">
        <v>14</v>
      </c>
      <c r="CQ391" t="s">
        <v>418</v>
      </c>
      <c r="CR391" t="s">
        <v>8063</v>
      </c>
      <c r="CU391" t="s">
        <v>8185</v>
      </c>
      <c r="CW391">
        <v>0</v>
      </c>
      <c r="CY391">
        <v>4</v>
      </c>
      <c r="CZ391" t="s">
        <v>553</v>
      </c>
      <c r="DA391">
        <v>0</v>
      </c>
      <c r="DB391">
        <v>18</v>
      </c>
      <c r="DC391" t="s">
        <v>554</v>
      </c>
      <c r="DD391">
        <v>-22</v>
      </c>
      <c r="DF391" t="s">
        <v>8108</v>
      </c>
      <c r="DK391">
        <v>3</v>
      </c>
      <c r="DL391" s="4">
        <v>44491</v>
      </c>
      <c r="DM391">
        <v>20433</v>
      </c>
      <c r="DN391">
        <v>2021</v>
      </c>
      <c r="DO391">
        <v>0</v>
      </c>
      <c r="DQ391">
        <v>80709</v>
      </c>
      <c r="DR391">
        <v>27</v>
      </c>
      <c r="DU391" t="s">
        <v>274</v>
      </c>
      <c r="DV391" t="s">
        <v>257</v>
      </c>
      <c r="DX391">
        <v>14</v>
      </c>
      <c r="DY391" t="s">
        <v>8063</v>
      </c>
      <c r="EE391">
        <v>0</v>
      </c>
      <c r="EF391" t="s">
        <v>2553</v>
      </c>
      <c r="EG391" t="s">
        <v>675</v>
      </c>
      <c r="EH391">
        <v>0</v>
      </c>
      <c r="EJ391" t="s">
        <v>340</v>
      </c>
      <c r="EK391" t="s">
        <v>3736</v>
      </c>
      <c r="EL391" t="s">
        <v>8186</v>
      </c>
      <c r="EM391" t="s">
        <v>8187</v>
      </c>
      <c r="EN391" t="s">
        <v>2934</v>
      </c>
      <c r="EO391" t="s">
        <v>418</v>
      </c>
      <c r="EP391" t="s">
        <v>388</v>
      </c>
      <c r="EQ391">
        <v>0</v>
      </c>
      <c r="ET391" t="s">
        <v>8188</v>
      </c>
      <c r="FE391">
        <v>0</v>
      </c>
      <c r="FG391" t="s">
        <v>310</v>
      </c>
      <c r="FI391" t="s">
        <v>310</v>
      </c>
      <c r="FL391">
        <v>0</v>
      </c>
      <c r="FN391">
        <v>0</v>
      </c>
      <c r="FQ391">
        <v>0</v>
      </c>
      <c r="FS391" t="s">
        <v>462</v>
      </c>
      <c r="FU391" t="s">
        <v>274</v>
      </c>
      <c r="FV391" t="s">
        <v>777</v>
      </c>
      <c r="FW391" t="s">
        <v>431</v>
      </c>
      <c r="FX391" t="s">
        <v>1517</v>
      </c>
      <c r="FY391">
        <v>0</v>
      </c>
      <c r="GA391">
        <v>14</v>
      </c>
      <c r="GB391">
        <v>-14</v>
      </c>
      <c r="GC391">
        <v>0</v>
      </c>
      <c r="GD391" t="s">
        <v>1644</v>
      </c>
      <c r="GE391" t="s">
        <v>355</v>
      </c>
      <c r="GF391">
        <v>0</v>
      </c>
      <c r="GG391" t="s">
        <v>274</v>
      </c>
      <c r="GJ391">
        <v>1</v>
      </c>
      <c r="GK391">
        <v>0</v>
      </c>
      <c r="GM391" t="s">
        <v>8189</v>
      </c>
      <c r="GO391">
        <v>4</v>
      </c>
      <c r="HA391" t="s">
        <v>8190</v>
      </c>
      <c r="HB391" t="s">
        <v>8073</v>
      </c>
      <c r="HC391" t="s">
        <v>313</v>
      </c>
      <c r="HD391" t="s">
        <v>313</v>
      </c>
      <c r="HE391" t="s">
        <v>8191</v>
      </c>
      <c r="HF391">
        <v>0</v>
      </c>
      <c r="HG391">
        <v>11</v>
      </c>
      <c r="HH391">
        <v>0</v>
      </c>
      <c r="HI391" t="s">
        <v>275</v>
      </c>
      <c r="HL391" t="s">
        <v>2040</v>
      </c>
      <c r="HW391">
        <v>-35</v>
      </c>
      <c r="HX391">
        <v>4157126</v>
      </c>
      <c r="HY391" t="s">
        <v>8192</v>
      </c>
      <c r="HZ391">
        <v>4157113</v>
      </c>
      <c r="IC391">
        <v>0</v>
      </c>
      <c r="ID391">
        <v>0</v>
      </c>
      <c r="IM391">
        <v>25</v>
      </c>
      <c r="IO391" t="s">
        <v>8193</v>
      </c>
      <c r="IQ391" t="s">
        <v>8193</v>
      </c>
      <c r="IR391" t="s">
        <v>8194</v>
      </c>
      <c r="IU391">
        <v>8</v>
      </c>
      <c r="IV391">
        <f>IF(AND(Table1[[#This Row],[R/P]]="P",Table1[[#This Row],[PaRes]]&lt;&gt;"SCRBL",Table1[[#This Row],[PaRes]]&lt;&gt;"RUN",Table1[[#This Row],[Penalty]]&lt;&gt;1),1,0)</f>
        <v>0</v>
      </c>
      <c r="IW391">
        <f>IF(AND(Table1[[#This Row],[Pass Play]]=1,Table1[[#This Row],[PaRes]]&lt;&gt;"SAC"),1,0)</f>
        <v>0</v>
      </c>
      <c r="IX391">
        <f>IF(Table1[[#This Row],[PaRes]]="COM",1,0)</f>
        <v>0</v>
      </c>
      <c r="IY391">
        <f>IF(Table1[[#This Row],[Pass Play]]=1,Table1[[#This Row],[Gn]],0)</f>
        <v>0</v>
      </c>
      <c r="IZ391">
        <f>IF(AND(Table1[[#This Row],[Pass Play]]=1,Table1[[#This Row],[EFF]]="Y"),1,0)</f>
        <v>0</v>
      </c>
      <c r="JA391">
        <f>IF(AND(Table1[[#This Row],[Pass Play]]=1,Table1[[#This Row],[EFF]]="Y"),Table1[[#This Row],[Gn]],0)</f>
        <v>0</v>
      </c>
      <c r="JB391">
        <f>IF(AND(Table1[[#This Row],[Pass Play]]=1,Table1[[#This Row],[Gn]]&gt;=15),1,0)</f>
        <v>0</v>
      </c>
      <c r="JC391">
        <f>IF(AND(Table1[[#This Row],[Pass Play]]=1,Table1[[#This Row],[Big Play Passes]]=1),Table1[[#This Row],[Gn]],0)</f>
        <v>0</v>
      </c>
      <c r="JD391">
        <f>IF(AND(OR(Table1[[#This Row],[R/P]]="R",Table1[[#This Row],[PaRes]]="SCRBL",Table1[[#This Row],[PaRes]]="RUN"),Table1[[#This Row],[Penalty]]&lt;&gt;1),1,0)</f>
        <v>1</v>
      </c>
      <c r="JE391">
        <f>IF(Table1[[#This Row],[Rush Attempts]]=1,Table1[[#This Row],[Gn]],0)</f>
        <v>3</v>
      </c>
      <c r="JF391">
        <f>IF(AND(Table1[[#This Row],[Rush Attempts]]=1,Table1[[#This Row],[EFF]]="Y"),1,0)</f>
        <v>0</v>
      </c>
      <c r="JG391">
        <f>IF(AND(Table1[[#This Row],[Rush Attempts]]=1,Table1[[#This Row],[EFF]]="Y"),Table1[[#This Row],[Gn]],0)</f>
        <v>0</v>
      </c>
      <c r="JH391">
        <f>IF(AND(Table1[[#This Row],[Rush Attempts]]=1,Table1[[#This Row],[Gn]]&gt;=10),1,0)</f>
        <v>0</v>
      </c>
      <c r="JI391">
        <f>IF(AND(Table1[[#This Row],[Rush Attempts]]=1,Table1[[#This Row],[Big Play Run]]=1),Table1[[#This Row],[Gn]],0)</f>
        <v>0</v>
      </c>
      <c r="JJ391">
        <f>IF(Table1[[#This Row],[PaRes]]="SAC",1,0)</f>
        <v>0</v>
      </c>
      <c r="JK391">
        <f>IF(Table1[[#This Row],[Sacks]]=1,Table1[[#This Row],[Gn]],0)</f>
        <v>0</v>
      </c>
      <c r="JL391">
        <f>IF(Table1[[#This Row],[PaRes]]="INT",1,0)</f>
        <v>0</v>
      </c>
      <c r="JM391">
        <f>IF(Table1[[#This Row],[pff_PENALTY]]&lt;&gt;"",1,0)</f>
        <v>0</v>
      </c>
      <c r="JN391">
        <f>Table1[[#This Row],[pff_PENYARDS]]</f>
        <v>0</v>
      </c>
      <c r="JO391">
        <f>IF(Table1[[#This Row],[S/End]]="TD",1,0)</f>
        <v>0</v>
      </c>
      <c r="JP391">
        <f>IF(OR(Table1[[#This Row],[S/End]]="FGGD"),1,0)</f>
        <v>0</v>
      </c>
      <c r="JQ391">
        <f>IF(OR(Table1[[#This Row],[S/End]]="FUM",Table1[[#This Row],[S/End]]="INT"),1,0)</f>
        <v>0</v>
      </c>
      <c r="JR391">
        <f>IF(AND(Table1[[#This Row],[Touchdown]]=1,Table1[[#This Row],[Pass Play]]=1),1,0)</f>
        <v>0</v>
      </c>
      <c r="JS391">
        <f t="shared" si="20"/>
        <v>0</v>
      </c>
      <c r="JT391">
        <f>IF(AND(OR(Table1[[#This Row],[Pass Play]]=1,Table1[[#This Row],[Rush Attempts]]=1),Table1[[#This Row],[Dn]]=3),1,0)</f>
        <v>0</v>
      </c>
      <c r="JU391">
        <f>IF(AND(Table1[[#This Row],[3rd down attempt]]=1,Table1[[#This Row],[EFF]]="Y"),1,0)</f>
        <v>0</v>
      </c>
      <c r="JV391">
        <f>IF(AND(Table1[[#This Row],[3rd down attempt]]=1,Table1[[#This Row],[Dist]]&gt;=7),1,0)</f>
        <v>0</v>
      </c>
      <c r="JW391">
        <f>IF(AND(OR(Table1[[#This Row],[Pass Play]]=1,Table1[[#This Row],[Rush Attempts]]=1),Table1[[#This Row],[Dn]]=4),1,0)</f>
        <v>0</v>
      </c>
      <c r="JX391">
        <f>IF(AND(Table1[[#This Row],[4th down attempt]]=1,Table1[[#This Row],[EFF]]="Y"),1,0)</f>
        <v>0</v>
      </c>
      <c r="JY391">
        <f>IF(AND(OR(Table1[[#This Row],[Pass Play]]=1,Table1[[#This Row],[Rush Attempts]]=1),Table1[[#This Row],[FPos]]&gt;=0,Table1[[#This Row],[FPos]]&lt;=20),1,0)</f>
        <v>0</v>
      </c>
      <c r="JZ391">
        <f>IF(AND(OR(Table1[[#This Row],[Pass Play]]=1,Table1[[#This Row],[Rush Attempts]]=1),Table1[[#This Row],[Dist]]&lt;=Table1[[#This Row],[Gn]]),1,0)</f>
        <v>0</v>
      </c>
      <c r="KA391">
        <f>IF(Table1[[#This Row],[S/End]]&lt;&gt;"",1,0)</f>
        <v>0</v>
      </c>
      <c r="KB391">
        <f>IF(Table1[[#This Row],[S/End]]="TD",1,0)</f>
        <v>0</v>
      </c>
      <c r="KC391">
        <f>IF(Table1[[#This Row],[S/End]]="FGGD",1,0)</f>
        <v>0</v>
      </c>
      <c r="KD391">
        <f>IF(AND(OR(Table1[[#This Row],[Pass Play]]=1,Table1[[#This Row],[Rush Attempts]]=1),Table1[[#This Row],[Gn]]&lt;0),1,0)</f>
        <v>0</v>
      </c>
      <c r="KE391" s="375">
        <f>IF(AND(Table1[[#This Row],[pff_DRVENDPSN]]=3,Table1[[#This Row],[pff_DRVENDEVENT]]="PUNT"),1,0)</f>
        <v>0</v>
      </c>
    </row>
    <row r="392" spans="1:291" hidden="1">
      <c r="A392">
        <v>8</v>
      </c>
      <c r="B392">
        <v>2107</v>
      </c>
      <c r="C392" t="s">
        <v>14481</v>
      </c>
      <c r="D392">
        <v>1</v>
      </c>
      <c r="E392">
        <v>2</v>
      </c>
      <c r="F392">
        <v>7</v>
      </c>
      <c r="G392">
        <v>30</v>
      </c>
      <c r="H392">
        <v>-35</v>
      </c>
      <c r="J392" t="s">
        <v>254</v>
      </c>
      <c r="K392">
        <v>12</v>
      </c>
      <c r="L392" t="s">
        <v>8126</v>
      </c>
      <c r="M392" t="s">
        <v>8196</v>
      </c>
      <c r="N392" t="s">
        <v>440</v>
      </c>
      <c r="O392" t="s">
        <v>254</v>
      </c>
      <c r="P392" t="s">
        <v>2462</v>
      </c>
      <c r="Q392" t="s">
        <v>1067</v>
      </c>
      <c r="R392" t="s">
        <v>2574</v>
      </c>
      <c r="T392" t="s">
        <v>4346</v>
      </c>
      <c r="W392" t="s">
        <v>253</v>
      </c>
      <c r="X392" t="s">
        <v>8197</v>
      </c>
      <c r="Y392" t="s">
        <v>6511</v>
      </c>
      <c r="Z392" t="s">
        <v>8198</v>
      </c>
      <c r="AB392" t="s">
        <v>3266</v>
      </c>
      <c r="AC392" t="s">
        <v>8199</v>
      </c>
      <c r="AJ392">
        <v>86</v>
      </c>
      <c r="AK392" t="s">
        <v>327</v>
      </c>
      <c r="AP392">
        <v>7</v>
      </c>
      <c r="BJ392" t="s">
        <v>274</v>
      </c>
      <c r="BQ392">
        <f t="shared" si="18"/>
        <v>3</v>
      </c>
      <c r="BR392">
        <f t="shared" si="19"/>
        <v>0</v>
      </c>
      <c r="BT392" t="s">
        <v>275</v>
      </c>
      <c r="BV392">
        <v>0</v>
      </c>
      <c r="BX392">
        <v>0</v>
      </c>
      <c r="BY392" t="s">
        <v>8200</v>
      </c>
      <c r="CA392">
        <v>1</v>
      </c>
      <c r="CD392" s="3">
        <v>0.3034722222222222</v>
      </c>
      <c r="CE392" t="s">
        <v>257</v>
      </c>
      <c r="CF392" t="s">
        <v>8201</v>
      </c>
      <c r="CG392">
        <v>11</v>
      </c>
      <c r="CI392" t="s">
        <v>331</v>
      </c>
      <c r="CJ392">
        <v>1</v>
      </c>
      <c r="CK392" t="s">
        <v>8202</v>
      </c>
      <c r="CL392" s="4">
        <v>38414</v>
      </c>
      <c r="CM392" t="s">
        <v>8203</v>
      </c>
      <c r="CN392" t="s">
        <v>8204</v>
      </c>
      <c r="CO392">
        <v>14</v>
      </c>
      <c r="CQ392" t="s">
        <v>269</v>
      </c>
      <c r="CR392" t="s">
        <v>8063</v>
      </c>
      <c r="CU392" t="s">
        <v>8205</v>
      </c>
      <c r="CW392">
        <v>0</v>
      </c>
      <c r="CY392">
        <v>5</v>
      </c>
      <c r="CZ392" t="s">
        <v>553</v>
      </c>
      <c r="DA392">
        <v>0</v>
      </c>
      <c r="DB392">
        <v>18</v>
      </c>
      <c r="DC392" t="s">
        <v>554</v>
      </c>
      <c r="DD392">
        <v>-22</v>
      </c>
      <c r="DF392" t="s">
        <v>8206</v>
      </c>
      <c r="DK392">
        <v>30</v>
      </c>
      <c r="DL392" s="4">
        <v>44491</v>
      </c>
      <c r="DM392">
        <v>20433</v>
      </c>
      <c r="DN392">
        <v>2021</v>
      </c>
      <c r="DO392">
        <v>0</v>
      </c>
      <c r="DQ392">
        <v>80709</v>
      </c>
      <c r="DR392">
        <v>28</v>
      </c>
      <c r="DU392" t="s">
        <v>274</v>
      </c>
      <c r="DV392" t="s">
        <v>257</v>
      </c>
      <c r="DX392">
        <v>14</v>
      </c>
      <c r="DY392" t="s">
        <v>8063</v>
      </c>
      <c r="EE392">
        <v>0</v>
      </c>
      <c r="EF392" t="s">
        <v>6296</v>
      </c>
      <c r="EG392" t="s">
        <v>383</v>
      </c>
      <c r="EH392">
        <v>1</v>
      </c>
      <c r="EJ392" t="s">
        <v>454</v>
      </c>
      <c r="EK392" t="s">
        <v>4752</v>
      </c>
      <c r="EL392" t="s">
        <v>8207</v>
      </c>
      <c r="EM392" t="s">
        <v>8208</v>
      </c>
      <c r="EN392" t="s">
        <v>8209</v>
      </c>
      <c r="EO392" t="s">
        <v>282</v>
      </c>
      <c r="EP392" t="s">
        <v>427</v>
      </c>
      <c r="EQ392">
        <v>0</v>
      </c>
      <c r="ER392" t="s">
        <v>8210</v>
      </c>
      <c r="ET392" t="s">
        <v>8211</v>
      </c>
      <c r="EU392">
        <v>25</v>
      </c>
      <c r="EV392" t="s">
        <v>274</v>
      </c>
      <c r="EW392" t="s">
        <v>349</v>
      </c>
      <c r="EX392" t="s">
        <v>771</v>
      </c>
      <c r="EY392" t="s">
        <v>921</v>
      </c>
      <c r="FB392" t="s">
        <v>392</v>
      </c>
      <c r="FC392" t="s">
        <v>8069</v>
      </c>
      <c r="FD392" t="s">
        <v>253</v>
      </c>
      <c r="FE392">
        <v>1</v>
      </c>
      <c r="FL392">
        <v>0</v>
      </c>
      <c r="FN392">
        <v>0</v>
      </c>
      <c r="FQ392">
        <v>0</v>
      </c>
      <c r="FS392" t="s">
        <v>1177</v>
      </c>
      <c r="FV392" t="s">
        <v>1374</v>
      </c>
      <c r="FW392" t="s">
        <v>431</v>
      </c>
      <c r="FY392">
        <v>0</v>
      </c>
      <c r="GA392">
        <v>14</v>
      </c>
      <c r="GB392">
        <v>-14</v>
      </c>
      <c r="GC392">
        <v>0</v>
      </c>
      <c r="GD392" t="s">
        <v>465</v>
      </c>
      <c r="GE392" t="s">
        <v>355</v>
      </c>
      <c r="GF392">
        <v>1</v>
      </c>
      <c r="GG392" t="s">
        <v>466</v>
      </c>
      <c r="GI392">
        <v>5</v>
      </c>
      <c r="GJ392">
        <v>0</v>
      </c>
      <c r="GK392">
        <v>0</v>
      </c>
      <c r="GM392" t="s">
        <v>8212</v>
      </c>
      <c r="GN392">
        <v>5</v>
      </c>
      <c r="GO392">
        <v>3</v>
      </c>
      <c r="GP392" t="s">
        <v>2349</v>
      </c>
      <c r="GR392">
        <v>2</v>
      </c>
      <c r="HA392" t="s">
        <v>8213</v>
      </c>
      <c r="HC392" t="s">
        <v>313</v>
      </c>
      <c r="HD392" t="s">
        <v>313</v>
      </c>
      <c r="HE392" t="s">
        <v>8086</v>
      </c>
      <c r="HF392">
        <v>0</v>
      </c>
      <c r="HG392">
        <v>12</v>
      </c>
      <c r="HH392">
        <v>0</v>
      </c>
      <c r="HI392" t="s">
        <v>275</v>
      </c>
      <c r="HK392" t="s">
        <v>492</v>
      </c>
      <c r="HL392">
        <v>2</v>
      </c>
      <c r="HM392" t="s">
        <v>8086</v>
      </c>
      <c r="HO392" t="s">
        <v>8175</v>
      </c>
      <c r="HP392" t="s">
        <v>8214</v>
      </c>
      <c r="HQ392" t="s">
        <v>8215</v>
      </c>
      <c r="HR392" t="s">
        <v>8216</v>
      </c>
      <c r="HT392" t="s">
        <v>3007</v>
      </c>
      <c r="HW392">
        <v>35</v>
      </c>
      <c r="HX392">
        <v>4157146</v>
      </c>
      <c r="HY392" t="s">
        <v>7404</v>
      </c>
      <c r="HZ392">
        <v>4157126</v>
      </c>
      <c r="IC392">
        <v>0.5</v>
      </c>
      <c r="ID392">
        <v>1</v>
      </c>
      <c r="IM392">
        <v>26</v>
      </c>
      <c r="IQ392" t="s">
        <v>8206</v>
      </c>
      <c r="IR392" t="s">
        <v>8086</v>
      </c>
      <c r="IU392">
        <v>8</v>
      </c>
      <c r="IV392">
        <f>IF(AND(Table1[[#This Row],[R/P]]="P",Table1[[#This Row],[PaRes]]&lt;&gt;"SCRBL",Table1[[#This Row],[PaRes]]&lt;&gt;"RUN",Table1[[#This Row],[Penalty]]&lt;&gt;1),1,0)</f>
        <v>1</v>
      </c>
      <c r="IW392">
        <f>IF(AND(Table1[[#This Row],[Pass Play]]=1,Table1[[#This Row],[PaRes]]&lt;&gt;"SAC"),1,0)</f>
        <v>1</v>
      </c>
      <c r="IX392">
        <f>IF(Table1[[#This Row],[PaRes]]="COM",1,0)</f>
        <v>1</v>
      </c>
      <c r="IY392">
        <f>IF(Table1[[#This Row],[Pass Play]]=1,Table1[[#This Row],[Gn]],0)</f>
        <v>30</v>
      </c>
      <c r="IZ392">
        <f>IF(AND(Table1[[#This Row],[Pass Play]]=1,Table1[[#This Row],[EFF]]="Y"),1,0)</f>
        <v>1</v>
      </c>
      <c r="JA392">
        <f>IF(AND(Table1[[#This Row],[Pass Play]]=1,Table1[[#This Row],[EFF]]="Y"),Table1[[#This Row],[Gn]],0)</f>
        <v>30</v>
      </c>
      <c r="JB392">
        <f>IF(AND(Table1[[#This Row],[Pass Play]]=1,Table1[[#This Row],[Gn]]&gt;=15),1,0)</f>
        <v>1</v>
      </c>
      <c r="JC392">
        <f>IF(AND(Table1[[#This Row],[Pass Play]]=1,Table1[[#This Row],[Big Play Passes]]=1),Table1[[#This Row],[Gn]],0)</f>
        <v>30</v>
      </c>
      <c r="JD392">
        <f>IF(AND(OR(Table1[[#This Row],[R/P]]="R",Table1[[#This Row],[PaRes]]="SCRBL",Table1[[#This Row],[PaRes]]="RUN"),Table1[[#This Row],[Penalty]]&lt;&gt;1),1,0)</f>
        <v>0</v>
      </c>
      <c r="JE392">
        <f>IF(Table1[[#This Row],[Rush Attempts]]=1,Table1[[#This Row],[Gn]],0)</f>
        <v>0</v>
      </c>
      <c r="JF392">
        <f>IF(AND(Table1[[#This Row],[Rush Attempts]]=1,Table1[[#This Row],[EFF]]="Y"),1,0)</f>
        <v>0</v>
      </c>
      <c r="JG392">
        <f>IF(AND(Table1[[#This Row],[Rush Attempts]]=1,Table1[[#This Row],[EFF]]="Y"),Table1[[#This Row],[Gn]],0)</f>
        <v>0</v>
      </c>
      <c r="JH392">
        <f>IF(AND(Table1[[#This Row],[Rush Attempts]]=1,Table1[[#This Row],[Gn]]&gt;=10),1,0)</f>
        <v>0</v>
      </c>
      <c r="JI392">
        <f>IF(AND(Table1[[#This Row],[Rush Attempts]]=1,Table1[[#This Row],[Big Play Run]]=1),Table1[[#This Row],[Gn]],0)</f>
        <v>0</v>
      </c>
      <c r="JJ392">
        <f>IF(Table1[[#This Row],[PaRes]]="SAC",1,0)</f>
        <v>0</v>
      </c>
      <c r="JK392">
        <f>IF(Table1[[#This Row],[Sacks]]=1,Table1[[#This Row],[Gn]],0)</f>
        <v>0</v>
      </c>
      <c r="JL392">
        <f>IF(Table1[[#This Row],[PaRes]]="INT",1,0)</f>
        <v>0</v>
      </c>
      <c r="JM392">
        <f>IF(Table1[[#This Row],[pff_PENALTY]]&lt;&gt;"",1,0)</f>
        <v>0</v>
      </c>
      <c r="JN392">
        <f>Table1[[#This Row],[pff_PENYARDS]]</f>
        <v>0</v>
      </c>
      <c r="JO392">
        <f>IF(Table1[[#This Row],[S/End]]="TD",1,0)</f>
        <v>0</v>
      </c>
      <c r="JP392">
        <f>IF(OR(Table1[[#This Row],[S/End]]="FGGD"),1,0)</f>
        <v>0</v>
      </c>
      <c r="JQ392">
        <f>IF(OR(Table1[[#This Row],[S/End]]="FUM",Table1[[#This Row],[S/End]]="INT"),1,0)</f>
        <v>0</v>
      </c>
      <c r="JR392">
        <f>IF(AND(Table1[[#This Row],[Touchdown]]=1,Table1[[#This Row],[Pass Play]]=1),1,0)</f>
        <v>0</v>
      </c>
      <c r="JS392">
        <f t="shared" si="20"/>
        <v>0</v>
      </c>
      <c r="JT392">
        <f>IF(AND(OR(Table1[[#This Row],[Pass Play]]=1,Table1[[#This Row],[Rush Attempts]]=1),Table1[[#This Row],[Dn]]=3),1,0)</f>
        <v>0</v>
      </c>
      <c r="JU392">
        <f>IF(AND(Table1[[#This Row],[3rd down attempt]]=1,Table1[[#This Row],[EFF]]="Y"),1,0)</f>
        <v>0</v>
      </c>
      <c r="JV392">
        <f>IF(AND(Table1[[#This Row],[3rd down attempt]]=1,Table1[[#This Row],[Dist]]&gt;=7),1,0)</f>
        <v>0</v>
      </c>
      <c r="JW392">
        <f>IF(AND(OR(Table1[[#This Row],[Pass Play]]=1,Table1[[#This Row],[Rush Attempts]]=1),Table1[[#This Row],[Dn]]=4),1,0)</f>
        <v>0</v>
      </c>
      <c r="JX392">
        <f>IF(AND(Table1[[#This Row],[4th down attempt]]=1,Table1[[#This Row],[EFF]]="Y"),1,0)</f>
        <v>0</v>
      </c>
      <c r="JY392">
        <f>IF(AND(OR(Table1[[#This Row],[Pass Play]]=1,Table1[[#This Row],[Rush Attempts]]=1),Table1[[#This Row],[FPos]]&gt;=0,Table1[[#This Row],[FPos]]&lt;=20),1,0)</f>
        <v>0</v>
      </c>
      <c r="JZ392">
        <f>IF(AND(OR(Table1[[#This Row],[Pass Play]]=1,Table1[[#This Row],[Rush Attempts]]=1),Table1[[#This Row],[Dist]]&lt;=Table1[[#This Row],[Gn]]),1,0)</f>
        <v>1</v>
      </c>
      <c r="KA392">
        <f>IF(Table1[[#This Row],[S/End]]&lt;&gt;"",1,0)</f>
        <v>0</v>
      </c>
      <c r="KB392">
        <f>IF(Table1[[#This Row],[S/End]]="TD",1,0)</f>
        <v>0</v>
      </c>
      <c r="KC392">
        <f>IF(Table1[[#This Row],[S/End]]="FGGD",1,0)</f>
        <v>0</v>
      </c>
      <c r="KD392">
        <f>IF(AND(OR(Table1[[#This Row],[Pass Play]]=1,Table1[[#This Row],[Rush Attempts]]=1),Table1[[#This Row],[Gn]]&lt;0),1,0)</f>
        <v>0</v>
      </c>
      <c r="KE392" s="375">
        <f>IF(AND(Table1[[#This Row],[pff_DRVENDPSN]]=3,Table1[[#This Row],[pff_DRVENDEVENT]]="PUNT"),1,0)</f>
        <v>0</v>
      </c>
    </row>
    <row r="393" spans="1:291" hidden="1">
      <c r="A393">
        <v>9</v>
      </c>
      <c r="B393">
        <v>2107</v>
      </c>
      <c r="C393" t="s">
        <v>14481</v>
      </c>
      <c r="D393">
        <v>1</v>
      </c>
      <c r="E393">
        <v>1</v>
      </c>
      <c r="F393">
        <v>10</v>
      </c>
      <c r="G393">
        <v>1</v>
      </c>
      <c r="H393">
        <v>35</v>
      </c>
      <c r="J393" t="s">
        <v>298</v>
      </c>
      <c r="K393" t="s">
        <v>2652</v>
      </c>
      <c r="L393" t="s">
        <v>2652</v>
      </c>
      <c r="M393" t="s">
        <v>2653</v>
      </c>
      <c r="N393" t="s">
        <v>1471</v>
      </c>
      <c r="P393" t="s">
        <v>1472</v>
      </c>
      <c r="W393" t="s">
        <v>257</v>
      </c>
      <c r="X393" t="s">
        <v>8218</v>
      </c>
      <c r="AE393" t="s">
        <v>635</v>
      </c>
      <c r="AF393" t="s">
        <v>1685</v>
      </c>
      <c r="AG393" t="s">
        <v>8218</v>
      </c>
      <c r="AH393" t="s">
        <v>257</v>
      </c>
      <c r="AJ393">
        <v>20</v>
      </c>
      <c r="AP393">
        <v>7</v>
      </c>
      <c r="BJ393" t="s">
        <v>274</v>
      </c>
      <c r="BQ393">
        <f t="shared" si="18"/>
        <v>0</v>
      </c>
      <c r="BR393">
        <f t="shared" si="19"/>
        <v>10</v>
      </c>
      <c r="BT393" t="s">
        <v>275</v>
      </c>
      <c r="BV393">
        <v>0</v>
      </c>
      <c r="BX393">
        <v>0</v>
      </c>
      <c r="BY393" t="s">
        <v>8219</v>
      </c>
      <c r="CD393" s="3">
        <v>0.25972222222222224</v>
      </c>
      <c r="CF393" t="s">
        <v>8220</v>
      </c>
      <c r="CJ393">
        <v>0</v>
      </c>
      <c r="CK393" t="s">
        <v>8221</v>
      </c>
      <c r="CL393" s="4">
        <v>38414</v>
      </c>
      <c r="CM393" t="s">
        <v>8222</v>
      </c>
      <c r="CN393" t="s">
        <v>8223</v>
      </c>
      <c r="CO393">
        <v>14</v>
      </c>
      <c r="CP393" t="s">
        <v>8224</v>
      </c>
      <c r="CQ393" t="s">
        <v>282</v>
      </c>
      <c r="CR393" t="s">
        <v>8063</v>
      </c>
      <c r="CU393" t="s">
        <v>8225</v>
      </c>
      <c r="CW393">
        <v>0</v>
      </c>
      <c r="CY393">
        <v>6</v>
      </c>
      <c r="CZ393" t="s">
        <v>553</v>
      </c>
      <c r="DA393">
        <v>0</v>
      </c>
      <c r="DB393">
        <v>18</v>
      </c>
      <c r="DC393" t="s">
        <v>554</v>
      </c>
      <c r="DD393">
        <v>-22</v>
      </c>
      <c r="DF393" t="s">
        <v>8118</v>
      </c>
      <c r="DK393">
        <v>1</v>
      </c>
      <c r="DL393" s="4">
        <v>44491</v>
      </c>
      <c r="DM393">
        <v>20433</v>
      </c>
      <c r="DN393">
        <v>2021</v>
      </c>
      <c r="DO393">
        <v>0</v>
      </c>
      <c r="DQ393">
        <v>80709</v>
      </c>
      <c r="DR393">
        <v>29</v>
      </c>
      <c r="DU393" t="s">
        <v>274</v>
      </c>
      <c r="DV393" t="s">
        <v>257</v>
      </c>
      <c r="DX393">
        <v>14</v>
      </c>
      <c r="DY393" t="s">
        <v>8063</v>
      </c>
      <c r="EE393">
        <v>0</v>
      </c>
      <c r="EF393" t="s">
        <v>3216</v>
      </c>
      <c r="EG393" t="s">
        <v>1485</v>
      </c>
      <c r="EH393">
        <v>0</v>
      </c>
      <c r="EJ393" t="s">
        <v>2663</v>
      </c>
      <c r="EK393" t="s">
        <v>8226</v>
      </c>
      <c r="EL393" t="s">
        <v>8227</v>
      </c>
      <c r="EM393" t="s">
        <v>8228</v>
      </c>
      <c r="EN393" t="s">
        <v>7582</v>
      </c>
      <c r="EO393" t="s">
        <v>269</v>
      </c>
      <c r="EP393" t="s">
        <v>968</v>
      </c>
      <c r="EQ393">
        <v>1</v>
      </c>
      <c r="ET393" t="s">
        <v>8229</v>
      </c>
      <c r="FE393">
        <v>0</v>
      </c>
      <c r="FG393" t="s">
        <v>285</v>
      </c>
      <c r="FI393" t="s">
        <v>285</v>
      </c>
      <c r="FJ393" t="s">
        <v>8230</v>
      </c>
      <c r="FL393">
        <v>0</v>
      </c>
      <c r="FN393">
        <v>0</v>
      </c>
      <c r="FQ393">
        <v>0</v>
      </c>
      <c r="FS393" t="s">
        <v>651</v>
      </c>
      <c r="FU393" t="s">
        <v>257</v>
      </c>
      <c r="FV393" t="s">
        <v>5983</v>
      </c>
      <c r="FW393" t="s">
        <v>397</v>
      </c>
      <c r="FX393" t="s">
        <v>1030</v>
      </c>
      <c r="FY393">
        <v>0</v>
      </c>
      <c r="GA393">
        <v>14</v>
      </c>
      <c r="GB393">
        <v>-14</v>
      </c>
      <c r="GC393">
        <v>0</v>
      </c>
      <c r="GE393" t="s">
        <v>355</v>
      </c>
      <c r="GF393">
        <v>0</v>
      </c>
      <c r="GJ393">
        <v>0</v>
      </c>
      <c r="GK393">
        <v>0</v>
      </c>
      <c r="GM393" t="s">
        <v>8231</v>
      </c>
      <c r="GO393">
        <v>1</v>
      </c>
      <c r="HA393" t="s">
        <v>8232</v>
      </c>
      <c r="HC393" t="s">
        <v>313</v>
      </c>
      <c r="HD393" t="s">
        <v>294</v>
      </c>
      <c r="HE393" t="s">
        <v>8193</v>
      </c>
      <c r="HF393">
        <v>0</v>
      </c>
      <c r="HG393">
        <v>20</v>
      </c>
      <c r="HH393">
        <v>0</v>
      </c>
      <c r="HI393" t="s">
        <v>275</v>
      </c>
      <c r="HL393">
        <v>2</v>
      </c>
      <c r="HW393">
        <v>34</v>
      </c>
      <c r="HX393">
        <v>4157172</v>
      </c>
      <c r="HY393" t="s">
        <v>8233</v>
      </c>
      <c r="HZ393">
        <v>4157146</v>
      </c>
      <c r="IC393">
        <v>0</v>
      </c>
      <c r="ID393">
        <v>0</v>
      </c>
      <c r="IM393">
        <v>27</v>
      </c>
      <c r="IO393" t="s">
        <v>8118</v>
      </c>
      <c r="IQ393" t="s">
        <v>8118</v>
      </c>
      <c r="IU393">
        <v>8</v>
      </c>
      <c r="IV393">
        <f>IF(AND(Table1[[#This Row],[R/P]]="P",Table1[[#This Row],[PaRes]]&lt;&gt;"SCRBL",Table1[[#This Row],[PaRes]]&lt;&gt;"RUN",Table1[[#This Row],[Penalty]]&lt;&gt;1),1,0)</f>
        <v>0</v>
      </c>
      <c r="IW393">
        <f>IF(AND(Table1[[#This Row],[Pass Play]]=1,Table1[[#This Row],[PaRes]]&lt;&gt;"SAC"),1,0)</f>
        <v>0</v>
      </c>
      <c r="IX393">
        <f>IF(Table1[[#This Row],[PaRes]]="COM",1,0)</f>
        <v>0</v>
      </c>
      <c r="IY393">
        <f>IF(Table1[[#This Row],[Pass Play]]=1,Table1[[#This Row],[Gn]],0)</f>
        <v>0</v>
      </c>
      <c r="IZ393">
        <f>IF(AND(Table1[[#This Row],[Pass Play]]=1,Table1[[#This Row],[EFF]]="Y"),1,0)</f>
        <v>0</v>
      </c>
      <c r="JA393">
        <f>IF(AND(Table1[[#This Row],[Pass Play]]=1,Table1[[#This Row],[EFF]]="Y"),Table1[[#This Row],[Gn]],0)</f>
        <v>0</v>
      </c>
      <c r="JB393">
        <f>IF(AND(Table1[[#This Row],[Pass Play]]=1,Table1[[#This Row],[Gn]]&gt;=15),1,0)</f>
        <v>0</v>
      </c>
      <c r="JC393">
        <f>IF(AND(Table1[[#This Row],[Pass Play]]=1,Table1[[#This Row],[Big Play Passes]]=1),Table1[[#This Row],[Gn]],0)</f>
        <v>0</v>
      </c>
      <c r="JD393">
        <f>IF(AND(OR(Table1[[#This Row],[R/P]]="R",Table1[[#This Row],[PaRes]]="SCRBL",Table1[[#This Row],[PaRes]]="RUN"),Table1[[#This Row],[Penalty]]&lt;&gt;1),1,0)</f>
        <v>1</v>
      </c>
      <c r="JE393">
        <f>IF(Table1[[#This Row],[Rush Attempts]]=1,Table1[[#This Row],[Gn]],0)</f>
        <v>1</v>
      </c>
      <c r="JF393">
        <f>IF(AND(Table1[[#This Row],[Rush Attempts]]=1,Table1[[#This Row],[EFF]]="Y"),1,0)</f>
        <v>0</v>
      </c>
      <c r="JG393">
        <f>IF(AND(Table1[[#This Row],[Rush Attempts]]=1,Table1[[#This Row],[EFF]]="Y"),Table1[[#This Row],[Gn]],0)</f>
        <v>0</v>
      </c>
      <c r="JH393">
        <f>IF(AND(Table1[[#This Row],[Rush Attempts]]=1,Table1[[#This Row],[Gn]]&gt;=10),1,0)</f>
        <v>0</v>
      </c>
      <c r="JI393">
        <f>IF(AND(Table1[[#This Row],[Rush Attempts]]=1,Table1[[#This Row],[Big Play Run]]=1),Table1[[#This Row],[Gn]],0)</f>
        <v>0</v>
      </c>
      <c r="JJ393">
        <f>IF(Table1[[#This Row],[PaRes]]="SAC",1,0)</f>
        <v>0</v>
      </c>
      <c r="JK393">
        <f>IF(Table1[[#This Row],[Sacks]]=1,Table1[[#This Row],[Gn]],0)</f>
        <v>0</v>
      </c>
      <c r="JL393">
        <f>IF(Table1[[#This Row],[PaRes]]="INT",1,0)</f>
        <v>0</v>
      </c>
      <c r="JM393">
        <f>IF(Table1[[#This Row],[pff_PENALTY]]&lt;&gt;"",1,0)</f>
        <v>0</v>
      </c>
      <c r="JN393">
        <f>Table1[[#This Row],[pff_PENYARDS]]</f>
        <v>0</v>
      </c>
      <c r="JO393">
        <f>IF(Table1[[#This Row],[S/End]]="TD",1,0)</f>
        <v>0</v>
      </c>
      <c r="JP393">
        <f>IF(OR(Table1[[#This Row],[S/End]]="FGGD"),1,0)</f>
        <v>0</v>
      </c>
      <c r="JQ393">
        <f>IF(OR(Table1[[#This Row],[S/End]]="FUM",Table1[[#This Row],[S/End]]="INT"),1,0)</f>
        <v>0</v>
      </c>
      <c r="JR393">
        <f>IF(AND(Table1[[#This Row],[Touchdown]]=1,Table1[[#This Row],[Pass Play]]=1),1,0)</f>
        <v>0</v>
      </c>
      <c r="JS393">
        <f t="shared" si="20"/>
        <v>0</v>
      </c>
      <c r="JT393">
        <f>IF(AND(OR(Table1[[#This Row],[Pass Play]]=1,Table1[[#This Row],[Rush Attempts]]=1),Table1[[#This Row],[Dn]]=3),1,0)</f>
        <v>0</v>
      </c>
      <c r="JU393">
        <f>IF(AND(Table1[[#This Row],[3rd down attempt]]=1,Table1[[#This Row],[EFF]]="Y"),1,0)</f>
        <v>0</v>
      </c>
      <c r="JV393">
        <f>IF(AND(Table1[[#This Row],[3rd down attempt]]=1,Table1[[#This Row],[Dist]]&gt;=7),1,0)</f>
        <v>0</v>
      </c>
      <c r="JW393">
        <f>IF(AND(OR(Table1[[#This Row],[Pass Play]]=1,Table1[[#This Row],[Rush Attempts]]=1),Table1[[#This Row],[Dn]]=4),1,0)</f>
        <v>0</v>
      </c>
      <c r="JX393">
        <f>IF(AND(Table1[[#This Row],[4th down attempt]]=1,Table1[[#This Row],[EFF]]="Y"),1,0)</f>
        <v>0</v>
      </c>
      <c r="JY393">
        <f>IF(AND(OR(Table1[[#This Row],[Pass Play]]=1,Table1[[#This Row],[Rush Attempts]]=1),Table1[[#This Row],[FPos]]&gt;=0,Table1[[#This Row],[FPos]]&lt;=20),1,0)</f>
        <v>0</v>
      </c>
      <c r="JZ393">
        <f>IF(AND(OR(Table1[[#This Row],[Pass Play]]=1,Table1[[#This Row],[Rush Attempts]]=1),Table1[[#This Row],[Dist]]&lt;=Table1[[#This Row],[Gn]]),1,0)</f>
        <v>0</v>
      </c>
      <c r="KA393">
        <f>IF(Table1[[#This Row],[S/End]]&lt;&gt;"",1,0)</f>
        <v>0</v>
      </c>
      <c r="KB393">
        <f>IF(Table1[[#This Row],[S/End]]="TD",1,0)</f>
        <v>0</v>
      </c>
      <c r="KC393">
        <f>IF(Table1[[#This Row],[S/End]]="FGGD",1,0)</f>
        <v>0</v>
      </c>
      <c r="KD393">
        <f>IF(AND(OR(Table1[[#This Row],[Pass Play]]=1,Table1[[#This Row],[Rush Attempts]]=1),Table1[[#This Row],[Gn]]&lt;0),1,0)</f>
        <v>0</v>
      </c>
      <c r="KE393" s="375">
        <f>IF(AND(Table1[[#This Row],[pff_DRVENDPSN]]=3,Table1[[#This Row],[pff_DRVENDEVENT]]="PUNT"),1,0)</f>
        <v>0</v>
      </c>
    </row>
    <row r="394" spans="1:291" hidden="1">
      <c r="A394">
        <v>10</v>
      </c>
      <c r="B394">
        <v>2107</v>
      </c>
      <c r="C394" t="s">
        <v>14481</v>
      </c>
      <c r="D394">
        <v>1</v>
      </c>
      <c r="E394">
        <v>2</v>
      </c>
      <c r="F394">
        <v>9</v>
      </c>
      <c r="H394">
        <v>34</v>
      </c>
      <c r="J394" t="s">
        <v>298</v>
      </c>
      <c r="K394">
        <v>11</v>
      </c>
      <c r="L394">
        <v>11</v>
      </c>
      <c r="M394" t="s">
        <v>977</v>
      </c>
      <c r="N394" t="s">
        <v>978</v>
      </c>
      <c r="P394" t="s">
        <v>979</v>
      </c>
      <c r="W394" t="s">
        <v>257</v>
      </c>
      <c r="X394" t="s">
        <v>8235</v>
      </c>
      <c r="AE394" t="s">
        <v>411</v>
      </c>
      <c r="AF394" t="s">
        <v>412</v>
      </c>
      <c r="AG394" t="s">
        <v>8235</v>
      </c>
      <c r="AH394" t="s">
        <v>257</v>
      </c>
      <c r="AJ394">
        <v>20</v>
      </c>
      <c r="AP394">
        <v>7</v>
      </c>
      <c r="BJ394" t="s">
        <v>257</v>
      </c>
      <c r="BQ394">
        <f t="shared" si="18"/>
        <v>0</v>
      </c>
      <c r="BR394">
        <f t="shared" si="19"/>
        <v>3</v>
      </c>
      <c r="BT394" t="s">
        <v>275</v>
      </c>
      <c r="BV394">
        <v>0</v>
      </c>
      <c r="BX394">
        <v>0</v>
      </c>
      <c r="BY394" t="s">
        <v>8236</v>
      </c>
      <c r="CD394" s="3">
        <v>0.22847222222222222</v>
      </c>
      <c r="CF394" t="s">
        <v>8237</v>
      </c>
      <c r="CJ394">
        <v>0</v>
      </c>
      <c r="CK394" t="s">
        <v>8238</v>
      </c>
      <c r="CL394" s="4">
        <v>38414</v>
      </c>
      <c r="CM394" t="s">
        <v>8239</v>
      </c>
      <c r="CN394" t="s">
        <v>8240</v>
      </c>
      <c r="CO394">
        <v>14</v>
      </c>
      <c r="CQ394" t="s">
        <v>282</v>
      </c>
      <c r="CR394" t="s">
        <v>8063</v>
      </c>
      <c r="CU394" t="s">
        <v>8241</v>
      </c>
      <c r="CW394">
        <v>0</v>
      </c>
      <c r="CY394">
        <v>7</v>
      </c>
      <c r="CZ394" t="s">
        <v>553</v>
      </c>
      <c r="DA394">
        <v>0</v>
      </c>
      <c r="DB394">
        <v>18</v>
      </c>
      <c r="DC394" t="s">
        <v>554</v>
      </c>
      <c r="DD394">
        <v>-22</v>
      </c>
      <c r="DF394" t="s">
        <v>8135</v>
      </c>
      <c r="DK394">
        <v>-10</v>
      </c>
      <c r="DL394" s="4">
        <v>44491</v>
      </c>
      <c r="DM394">
        <v>20433</v>
      </c>
      <c r="DN394">
        <v>2021</v>
      </c>
      <c r="DO394">
        <v>0</v>
      </c>
      <c r="DQ394">
        <v>80709</v>
      </c>
      <c r="DR394">
        <v>30</v>
      </c>
      <c r="DU394" t="s">
        <v>257</v>
      </c>
      <c r="DV394" t="s">
        <v>274</v>
      </c>
      <c r="DX394">
        <v>14</v>
      </c>
      <c r="DY394" t="s">
        <v>8063</v>
      </c>
      <c r="EE394">
        <v>0</v>
      </c>
      <c r="EF394" t="s">
        <v>8242</v>
      </c>
      <c r="EG394" t="s">
        <v>675</v>
      </c>
      <c r="EH394">
        <v>0</v>
      </c>
      <c r="EJ394" t="s">
        <v>340</v>
      </c>
      <c r="EK394" t="s">
        <v>1198</v>
      </c>
      <c r="EL394" t="s">
        <v>8243</v>
      </c>
      <c r="EM394" t="s">
        <v>8244</v>
      </c>
      <c r="EN394" t="s">
        <v>6476</v>
      </c>
      <c r="EO394" t="s">
        <v>269</v>
      </c>
      <c r="EP394" t="s">
        <v>283</v>
      </c>
      <c r="EQ394">
        <v>0</v>
      </c>
      <c r="ET394" t="s">
        <v>8245</v>
      </c>
      <c r="FE394">
        <v>0</v>
      </c>
      <c r="FG394" t="s">
        <v>621</v>
      </c>
      <c r="FI394" t="s">
        <v>621</v>
      </c>
      <c r="FL394">
        <v>0</v>
      </c>
      <c r="FN394">
        <v>0</v>
      </c>
      <c r="FQ394">
        <v>0</v>
      </c>
      <c r="FS394" t="s">
        <v>395</v>
      </c>
      <c r="FU394" t="s">
        <v>257</v>
      </c>
      <c r="FV394" t="s">
        <v>396</v>
      </c>
      <c r="FW394" t="s">
        <v>431</v>
      </c>
      <c r="FY394">
        <v>1</v>
      </c>
      <c r="GA394">
        <v>14</v>
      </c>
      <c r="GB394">
        <v>-14</v>
      </c>
      <c r="GC394">
        <v>0</v>
      </c>
      <c r="GD394" t="s">
        <v>8246</v>
      </c>
      <c r="GE394" t="s">
        <v>355</v>
      </c>
      <c r="GF394">
        <v>0</v>
      </c>
      <c r="GG394" t="s">
        <v>257</v>
      </c>
      <c r="GJ394">
        <v>0</v>
      </c>
      <c r="GK394">
        <v>0</v>
      </c>
      <c r="GM394" t="s">
        <v>8247</v>
      </c>
      <c r="GO394">
        <v>2</v>
      </c>
      <c r="HA394" t="s">
        <v>8248</v>
      </c>
      <c r="HC394" t="s">
        <v>313</v>
      </c>
      <c r="HD394" t="s">
        <v>313</v>
      </c>
      <c r="HE394" t="s">
        <v>8249</v>
      </c>
      <c r="HF394">
        <v>1</v>
      </c>
      <c r="HG394">
        <v>11</v>
      </c>
      <c r="HH394">
        <v>0</v>
      </c>
      <c r="HI394" t="s">
        <v>275</v>
      </c>
      <c r="HL394" t="s">
        <v>2040</v>
      </c>
      <c r="HP394" t="s">
        <v>8250</v>
      </c>
      <c r="HQ394" t="s">
        <v>8251</v>
      </c>
      <c r="HR394" t="s">
        <v>8252</v>
      </c>
      <c r="HU394" t="s">
        <v>8253</v>
      </c>
      <c r="HV394">
        <v>-10</v>
      </c>
      <c r="HW394">
        <v>44</v>
      </c>
      <c r="HX394">
        <v>4157192</v>
      </c>
      <c r="HY394" t="s">
        <v>8254</v>
      </c>
      <c r="HZ394">
        <v>4157172</v>
      </c>
      <c r="IC394">
        <v>0</v>
      </c>
      <c r="ID394">
        <v>0</v>
      </c>
      <c r="IM394">
        <v>28</v>
      </c>
      <c r="IO394" t="s">
        <v>8135</v>
      </c>
      <c r="IQ394" t="s">
        <v>8135</v>
      </c>
      <c r="IR394" t="s">
        <v>8193</v>
      </c>
      <c r="IU394">
        <v>8</v>
      </c>
      <c r="IV394">
        <f>IF(AND(Table1[[#This Row],[R/P]]="P",Table1[[#This Row],[PaRes]]&lt;&gt;"SCRBL",Table1[[#This Row],[PaRes]]&lt;&gt;"RUN",Table1[[#This Row],[Penalty]]&lt;&gt;1),1,0)</f>
        <v>0</v>
      </c>
      <c r="IW394">
        <f>IF(AND(Table1[[#This Row],[Pass Play]]=1,Table1[[#This Row],[PaRes]]&lt;&gt;"SAC"),1,0)</f>
        <v>0</v>
      </c>
      <c r="IX394">
        <f>IF(Table1[[#This Row],[PaRes]]="COM",1,0)</f>
        <v>0</v>
      </c>
      <c r="IY394">
        <f>IF(Table1[[#This Row],[Pass Play]]=1,Table1[[#This Row],[Gn]],0)</f>
        <v>0</v>
      </c>
      <c r="IZ394">
        <f>IF(AND(Table1[[#This Row],[Pass Play]]=1,Table1[[#This Row],[EFF]]="Y"),1,0)</f>
        <v>0</v>
      </c>
      <c r="JA394">
        <f>IF(AND(Table1[[#This Row],[Pass Play]]=1,Table1[[#This Row],[EFF]]="Y"),Table1[[#This Row],[Gn]],0)</f>
        <v>0</v>
      </c>
      <c r="JB394">
        <f>IF(AND(Table1[[#This Row],[Pass Play]]=1,Table1[[#This Row],[Gn]]&gt;=15),1,0)</f>
        <v>0</v>
      </c>
      <c r="JC394">
        <f>IF(AND(Table1[[#This Row],[Pass Play]]=1,Table1[[#This Row],[Big Play Passes]]=1),Table1[[#This Row],[Gn]],0)</f>
        <v>0</v>
      </c>
      <c r="JD394">
        <f>IF(AND(OR(Table1[[#This Row],[R/P]]="R",Table1[[#This Row],[PaRes]]="SCRBL",Table1[[#This Row],[PaRes]]="RUN"),Table1[[#This Row],[Penalty]]&lt;&gt;1),1,0)</f>
        <v>0</v>
      </c>
      <c r="JE394">
        <f>IF(Table1[[#This Row],[Rush Attempts]]=1,Table1[[#This Row],[Gn]],0)</f>
        <v>0</v>
      </c>
      <c r="JF394">
        <f>IF(AND(Table1[[#This Row],[Rush Attempts]]=1,Table1[[#This Row],[EFF]]="Y"),1,0)</f>
        <v>0</v>
      </c>
      <c r="JG394">
        <f>IF(AND(Table1[[#This Row],[Rush Attempts]]=1,Table1[[#This Row],[EFF]]="Y"),Table1[[#This Row],[Gn]],0)</f>
        <v>0</v>
      </c>
      <c r="JH394">
        <f>IF(AND(Table1[[#This Row],[Rush Attempts]]=1,Table1[[#This Row],[Gn]]&gt;=10),1,0)</f>
        <v>0</v>
      </c>
      <c r="JI394">
        <f>IF(AND(Table1[[#This Row],[Rush Attempts]]=1,Table1[[#This Row],[Big Play Run]]=1),Table1[[#This Row],[Gn]],0)</f>
        <v>0</v>
      </c>
      <c r="JJ394">
        <f>IF(Table1[[#This Row],[PaRes]]="SAC",1,0)</f>
        <v>0</v>
      </c>
      <c r="JK394">
        <f>IF(Table1[[#This Row],[Sacks]]=1,Table1[[#This Row],[Gn]],0)</f>
        <v>0</v>
      </c>
      <c r="JL394">
        <f>IF(Table1[[#This Row],[PaRes]]="INT",1,0)</f>
        <v>0</v>
      </c>
      <c r="JM394">
        <f>IF(Table1[[#This Row],[pff_PENALTY]]&lt;&gt;"",1,0)</f>
        <v>1</v>
      </c>
      <c r="JN394">
        <f>Table1[[#This Row],[pff_PENYARDS]]</f>
        <v>-10</v>
      </c>
      <c r="JO394">
        <f>IF(Table1[[#This Row],[S/End]]="TD",1,0)</f>
        <v>0</v>
      </c>
      <c r="JP394">
        <f>IF(OR(Table1[[#This Row],[S/End]]="FGGD"),1,0)</f>
        <v>0</v>
      </c>
      <c r="JQ394">
        <f>IF(OR(Table1[[#This Row],[S/End]]="FUM",Table1[[#This Row],[S/End]]="INT"),1,0)</f>
        <v>0</v>
      </c>
      <c r="JR394">
        <f>IF(AND(Table1[[#This Row],[Touchdown]]=1,Table1[[#This Row],[Pass Play]]=1),1,0)</f>
        <v>0</v>
      </c>
      <c r="JS394">
        <f t="shared" si="20"/>
        <v>0</v>
      </c>
      <c r="JT394">
        <f>IF(AND(OR(Table1[[#This Row],[Pass Play]]=1,Table1[[#This Row],[Rush Attempts]]=1),Table1[[#This Row],[Dn]]=3),1,0)</f>
        <v>0</v>
      </c>
      <c r="JU394">
        <f>IF(AND(Table1[[#This Row],[3rd down attempt]]=1,Table1[[#This Row],[EFF]]="Y"),1,0)</f>
        <v>0</v>
      </c>
      <c r="JV394">
        <f>IF(AND(Table1[[#This Row],[3rd down attempt]]=1,Table1[[#This Row],[Dist]]&gt;=7),1,0)</f>
        <v>0</v>
      </c>
      <c r="JW394">
        <f>IF(AND(OR(Table1[[#This Row],[Pass Play]]=1,Table1[[#This Row],[Rush Attempts]]=1),Table1[[#This Row],[Dn]]=4),1,0)</f>
        <v>0</v>
      </c>
      <c r="JX394">
        <f>IF(AND(Table1[[#This Row],[4th down attempt]]=1,Table1[[#This Row],[EFF]]="Y"),1,0)</f>
        <v>0</v>
      </c>
      <c r="JY394">
        <f>IF(AND(OR(Table1[[#This Row],[Pass Play]]=1,Table1[[#This Row],[Rush Attempts]]=1),Table1[[#This Row],[FPos]]&gt;=0,Table1[[#This Row],[FPos]]&lt;=20),1,0)</f>
        <v>0</v>
      </c>
      <c r="JZ394">
        <f>IF(AND(OR(Table1[[#This Row],[Pass Play]]=1,Table1[[#This Row],[Rush Attempts]]=1),Table1[[#This Row],[Dist]]&lt;=Table1[[#This Row],[Gn]]),1,0)</f>
        <v>0</v>
      </c>
      <c r="KA394">
        <f>IF(Table1[[#This Row],[S/End]]&lt;&gt;"",1,0)</f>
        <v>0</v>
      </c>
      <c r="KB394">
        <f>IF(Table1[[#This Row],[S/End]]="TD",1,0)</f>
        <v>0</v>
      </c>
      <c r="KC394">
        <f>IF(Table1[[#This Row],[S/End]]="FGGD",1,0)</f>
        <v>0</v>
      </c>
      <c r="KD394">
        <f>IF(AND(OR(Table1[[#This Row],[Pass Play]]=1,Table1[[#This Row],[Rush Attempts]]=1),Table1[[#This Row],[Gn]]&lt;0),1,0)</f>
        <v>0</v>
      </c>
      <c r="KE394" s="375">
        <f>IF(AND(Table1[[#This Row],[pff_DRVENDPSN]]=3,Table1[[#This Row],[pff_DRVENDEVENT]]="PUNT"),1,0)</f>
        <v>0</v>
      </c>
    </row>
    <row r="395" spans="1:291" hidden="1">
      <c r="A395">
        <v>11</v>
      </c>
      <c r="B395">
        <v>2107</v>
      </c>
      <c r="C395" t="s">
        <v>14481</v>
      </c>
      <c r="D395">
        <v>1</v>
      </c>
      <c r="E395">
        <v>2</v>
      </c>
      <c r="F395">
        <v>19</v>
      </c>
      <c r="G395">
        <v>12</v>
      </c>
      <c r="H395">
        <v>44</v>
      </c>
      <c r="J395" t="s">
        <v>254</v>
      </c>
      <c r="K395">
        <v>11</v>
      </c>
      <c r="L395" t="s">
        <v>506</v>
      </c>
      <c r="M395" t="s">
        <v>8256</v>
      </c>
      <c r="N395" t="s">
        <v>319</v>
      </c>
      <c r="P395" t="s">
        <v>8257</v>
      </c>
      <c r="R395" t="s">
        <v>8258</v>
      </c>
      <c r="S395" t="s">
        <v>321</v>
      </c>
      <c r="W395" t="s">
        <v>253</v>
      </c>
      <c r="X395" t="s">
        <v>8259</v>
      </c>
      <c r="Y395" t="s">
        <v>4639</v>
      </c>
      <c r="Z395" t="s">
        <v>8260</v>
      </c>
      <c r="AB395" t="s">
        <v>325</v>
      </c>
      <c r="AC395" t="s">
        <v>326</v>
      </c>
      <c r="AJ395">
        <v>12</v>
      </c>
      <c r="AK395" t="s">
        <v>327</v>
      </c>
      <c r="AP395">
        <v>7</v>
      </c>
      <c r="BJ395" t="s">
        <v>257</v>
      </c>
      <c r="BQ395">
        <f t="shared" si="18"/>
        <v>2</v>
      </c>
      <c r="BR395">
        <f t="shared" si="19"/>
        <v>0</v>
      </c>
      <c r="BT395" t="s">
        <v>275</v>
      </c>
      <c r="BV395">
        <v>0</v>
      </c>
      <c r="BX395">
        <v>0</v>
      </c>
      <c r="BY395" t="s">
        <v>8261</v>
      </c>
      <c r="CA395">
        <v>1</v>
      </c>
      <c r="CD395" s="3">
        <v>0.20694444444444446</v>
      </c>
      <c r="CE395" t="s">
        <v>294</v>
      </c>
      <c r="CF395" t="s">
        <v>8262</v>
      </c>
      <c r="CG395">
        <v>9</v>
      </c>
      <c r="CI395" t="s">
        <v>331</v>
      </c>
      <c r="CJ395">
        <v>0</v>
      </c>
      <c r="CK395" t="s">
        <v>8263</v>
      </c>
      <c r="CL395" s="4">
        <v>38414</v>
      </c>
      <c r="CM395" t="s">
        <v>8264</v>
      </c>
      <c r="CN395" t="s">
        <v>8265</v>
      </c>
      <c r="CO395">
        <v>14</v>
      </c>
      <c r="CQ395" t="s">
        <v>418</v>
      </c>
      <c r="CR395" t="s">
        <v>8063</v>
      </c>
      <c r="CU395" t="s">
        <v>4536</v>
      </c>
      <c r="CW395">
        <v>0</v>
      </c>
      <c r="CY395">
        <v>8</v>
      </c>
      <c r="CZ395" t="s">
        <v>553</v>
      </c>
      <c r="DA395">
        <v>0</v>
      </c>
      <c r="DB395">
        <v>18</v>
      </c>
      <c r="DC395" t="s">
        <v>554</v>
      </c>
      <c r="DD395">
        <v>-22</v>
      </c>
      <c r="DK395">
        <v>12</v>
      </c>
      <c r="DL395" s="4">
        <v>44491</v>
      </c>
      <c r="DM395">
        <v>20433</v>
      </c>
      <c r="DN395">
        <v>2021</v>
      </c>
      <c r="DO395">
        <v>0</v>
      </c>
      <c r="DQ395">
        <v>80709</v>
      </c>
      <c r="DR395">
        <v>31</v>
      </c>
      <c r="DU395" t="s">
        <v>257</v>
      </c>
      <c r="DV395" t="s">
        <v>274</v>
      </c>
      <c r="DX395">
        <v>14</v>
      </c>
      <c r="DY395" t="s">
        <v>8063</v>
      </c>
      <c r="EE395">
        <v>0</v>
      </c>
      <c r="EF395" t="s">
        <v>8266</v>
      </c>
      <c r="EG395" t="s">
        <v>338</v>
      </c>
      <c r="EH395">
        <v>0</v>
      </c>
      <c r="EI395" t="s">
        <v>8267</v>
      </c>
      <c r="EJ395" t="s">
        <v>340</v>
      </c>
      <c r="EK395" t="s">
        <v>384</v>
      </c>
      <c r="EL395" t="s">
        <v>8268</v>
      </c>
      <c r="EM395" t="s">
        <v>8269</v>
      </c>
      <c r="EN395" t="s">
        <v>391</v>
      </c>
      <c r="EO395" t="s">
        <v>418</v>
      </c>
      <c r="EP395" t="s">
        <v>1026</v>
      </c>
      <c r="EQ395">
        <v>0</v>
      </c>
      <c r="ER395" t="s">
        <v>3697</v>
      </c>
      <c r="ET395" t="s">
        <v>8270</v>
      </c>
      <c r="EU395">
        <v>11</v>
      </c>
      <c r="EV395" t="s">
        <v>348</v>
      </c>
      <c r="EW395" t="s">
        <v>349</v>
      </c>
      <c r="EX395" t="s">
        <v>2977</v>
      </c>
      <c r="EY395" t="s">
        <v>1005</v>
      </c>
      <c r="FB395" t="s">
        <v>2034</v>
      </c>
      <c r="FC395" t="s">
        <v>8271</v>
      </c>
      <c r="FE395">
        <v>0</v>
      </c>
      <c r="FL395">
        <v>0</v>
      </c>
      <c r="FN395">
        <v>0</v>
      </c>
      <c r="FQ395">
        <v>0</v>
      </c>
      <c r="FS395" t="s">
        <v>354</v>
      </c>
      <c r="FY395">
        <v>0</v>
      </c>
      <c r="GA395">
        <v>14</v>
      </c>
      <c r="GB395">
        <v>-14</v>
      </c>
      <c r="GC395">
        <v>0</v>
      </c>
      <c r="GD395" t="s">
        <v>1058</v>
      </c>
      <c r="GE395" t="s">
        <v>355</v>
      </c>
      <c r="GF395">
        <v>0</v>
      </c>
      <c r="GI395">
        <v>2.7</v>
      </c>
      <c r="GJ395">
        <v>0</v>
      </c>
      <c r="GK395">
        <v>0</v>
      </c>
      <c r="GM395" t="s">
        <v>8272</v>
      </c>
      <c r="GN395">
        <v>1</v>
      </c>
      <c r="GO395">
        <v>0</v>
      </c>
      <c r="GP395">
        <v>4</v>
      </c>
      <c r="GR395">
        <v>33</v>
      </c>
      <c r="HA395" t="s">
        <v>8273</v>
      </c>
      <c r="HC395" t="s">
        <v>313</v>
      </c>
      <c r="HD395" t="s">
        <v>313</v>
      </c>
      <c r="HE395" t="s">
        <v>8073</v>
      </c>
      <c r="HF395">
        <v>0</v>
      </c>
      <c r="HG395">
        <v>11</v>
      </c>
      <c r="HH395">
        <v>0</v>
      </c>
      <c r="HI395" t="s">
        <v>275</v>
      </c>
      <c r="HL395" t="s">
        <v>2040</v>
      </c>
      <c r="HM395" t="s">
        <v>8073</v>
      </c>
      <c r="HO395" t="s">
        <v>8175</v>
      </c>
      <c r="HP395" t="s">
        <v>8274</v>
      </c>
      <c r="HQ395" t="s">
        <v>8275</v>
      </c>
      <c r="HR395" t="s">
        <v>8276</v>
      </c>
      <c r="HT395" t="s">
        <v>8277</v>
      </c>
      <c r="HW395">
        <v>32</v>
      </c>
      <c r="HX395">
        <v>4157223</v>
      </c>
      <c r="HY395" t="s">
        <v>1005</v>
      </c>
      <c r="HZ395">
        <v>4157192</v>
      </c>
      <c r="IC395">
        <v>0</v>
      </c>
      <c r="ID395">
        <v>0</v>
      </c>
      <c r="IM395">
        <v>29</v>
      </c>
      <c r="IU395">
        <v>8</v>
      </c>
      <c r="IV395">
        <f>IF(AND(Table1[[#This Row],[R/P]]="P",Table1[[#This Row],[PaRes]]&lt;&gt;"SCRBL",Table1[[#This Row],[PaRes]]&lt;&gt;"RUN",Table1[[#This Row],[Penalty]]&lt;&gt;1),1,0)</f>
        <v>1</v>
      </c>
      <c r="IW395">
        <f>IF(AND(Table1[[#This Row],[Pass Play]]=1,Table1[[#This Row],[PaRes]]&lt;&gt;"SAC"),1,0)</f>
        <v>1</v>
      </c>
      <c r="IX395">
        <f>IF(Table1[[#This Row],[PaRes]]="COM",1,0)</f>
        <v>1</v>
      </c>
      <c r="IY395">
        <f>IF(Table1[[#This Row],[Pass Play]]=1,Table1[[#This Row],[Gn]],0)</f>
        <v>12</v>
      </c>
      <c r="IZ395">
        <f>IF(AND(Table1[[#This Row],[Pass Play]]=1,Table1[[#This Row],[EFF]]="Y"),1,0)</f>
        <v>1</v>
      </c>
      <c r="JA395">
        <f>IF(AND(Table1[[#This Row],[Pass Play]]=1,Table1[[#This Row],[EFF]]="Y"),Table1[[#This Row],[Gn]],0)</f>
        <v>12</v>
      </c>
      <c r="JB395">
        <f>IF(AND(Table1[[#This Row],[Pass Play]]=1,Table1[[#This Row],[Gn]]&gt;=15),1,0)</f>
        <v>0</v>
      </c>
      <c r="JC395">
        <f>IF(AND(Table1[[#This Row],[Pass Play]]=1,Table1[[#This Row],[Big Play Passes]]=1),Table1[[#This Row],[Gn]],0)</f>
        <v>0</v>
      </c>
      <c r="JD395">
        <f>IF(AND(OR(Table1[[#This Row],[R/P]]="R",Table1[[#This Row],[PaRes]]="SCRBL",Table1[[#This Row],[PaRes]]="RUN"),Table1[[#This Row],[Penalty]]&lt;&gt;1),1,0)</f>
        <v>0</v>
      </c>
      <c r="JE395">
        <f>IF(Table1[[#This Row],[Rush Attempts]]=1,Table1[[#This Row],[Gn]],0)</f>
        <v>0</v>
      </c>
      <c r="JF395">
        <f>IF(AND(Table1[[#This Row],[Rush Attempts]]=1,Table1[[#This Row],[EFF]]="Y"),1,0)</f>
        <v>0</v>
      </c>
      <c r="JG395">
        <f>IF(AND(Table1[[#This Row],[Rush Attempts]]=1,Table1[[#This Row],[EFF]]="Y"),Table1[[#This Row],[Gn]],0)</f>
        <v>0</v>
      </c>
      <c r="JH395">
        <f>IF(AND(Table1[[#This Row],[Rush Attempts]]=1,Table1[[#This Row],[Gn]]&gt;=10),1,0)</f>
        <v>0</v>
      </c>
      <c r="JI395">
        <f>IF(AND(Table1[[#This Row],[Rush Attempts]]=1,Table1[[#This Row],[Big Play Run]]=1),Table1[[#This Row],[Gn]],0)</f>
        <v>0</v>
      </c>
      <c r="JJ395">
        <f>IF(Table1[[#This Row],[PaRes]]="SAC",1,0)</f>
        <v>0</v>
      </c>
      <c r="JK395">
        <f>IF(Table1[[#This Row],[Sacks]]=1,Table1[[#This Row],[Gn]],0)</f>
        <v>0</v>
      </c>
      <c r="JL395">
        <f>IF(Table1[[#This Row],[PaRes]]="INT",1,0)</f>
        <v>0</v>
      </c>
      <c r="JM395">
        <f>IF(Table1[[#This Row],[pff_PENALTY]]&lt;&gt;"",1,0)</f>
        <v>0</v>
      </c>
      <c r="JN395">
        <f>Table1[[#This Row],[pff_PENYARDS]]</f>
        <v>0</v>
      </c>
      <c r="JO395">
        <f>IF(Table1[[#This Row],[S/End]]="TD",1,0)</f>
        <v>0</v>
      </c>
      <c r="JP395">
        <f>IF(OR(Table1[[#This Row],[S/End]]="FGGD"),1,0)</f>
        <v>0</v>
      </c>
      <c r="JQ395">
        <f>IF(OR(Table1[[#This Row],[S/End]]="FUM",Table1[[#This Row],[S/End]]="INT"),1,0)</f>
        <v>0</v>
      </c>
      <c r="JR395">
        <f>IF(AND(Table1[[#This Row],[Touchdown]]=1,Table1[[#This Row],[Pass Play]]=1),1,0)</f>
        <v>0</v>
      </c>
      <c r="JS395">
        <f t="shared" si="20"/>
        <v>0</v>
      </c>
      <c r="JT395">
        <f>IF(AND(OR(Table1[[#This Row],[Pass Play]]=1,Table1[[#This Row],[Rush Attempts]]=1),Table1[[#This Row],[Dn]]=3),1,0)</f>
        <v>0</v>
      </c>
      <c r="JU395">
        <f>IF(AND(Table1[[#This Row],[3rd down attempt]]=1,Table1[[#This Row],[EFF]]="Y"),1,0)</f>
        <v>0</v>
      </c>
      <c r="JV395">
        <f>IF(AND(Table1[[#This Row],[3rd down attempt]]=1,Table1[[#This Row],[Dist]]&gt;=7),1,0)</f>
        <v>0</v>
      </c>
      <c r="JW395">
        <f>IF(AND(OR(Table1[[#This Row],[Pass Play]]=1,Table1[[#This Row],[Rush Attempts]]=1),Table1[[#This Row],[Dn]]=4),1,0)</f>
        <v>0</v>
      </c>
      <c r="JX395">
        <f>IF(AND(Table1[[#This Row],[4th down attempt]]=1,Table1[[#This Row],[EFF]]="Y"),1,0)</f>
        <v>0</v>
      </c>
      <c r="JY395">
        <f>IF(AND(OR(Table1[[#This Row],[Pass Play]]=1,Table1[[#This Row],[Rush Attempts]]=1),Table1[[#This Row],[FPos]]&gt;=0,Table1[[#This Row],[FPos]]&lt;=20),1,0)</f>
        <v>0</v>
      </c>
      <c r="JZ395">
        <f>IF(AND(OR(Table1[[#This Row],[Pass Play]]=1,Table1[[#This Row],[Rush Attempts]]=1),Table1[[#This Row],[Dist]]&lt;=Table1[[#This Row],[Gn]]),1,0)</f>
        <v>0</v>
      </c>
      <c r="KA395">
        <f>IF(Table1[[#This Row],[S/End]]&lt;&gt;"",1,0)</f>
        <v>0</v>
      </c>
      <c r="KB395">
        <f>IF(Table1[[#This Row],[S/End]]="TD",1,0)</f>
        <v>0</v>
      </c>
      <c r="KC395">
        <f>IF(Table1[[#This Row],[S/End]]="FGGD",1,0)</f>
        <v>0</v>
      </c>
      <c r="KD395">
        <f>IF(AND(OR(Table1[[#This Row],[Pass Play]]=1,Table1[[#This Row],[Rush Attempts]]=1),Table1[[#This Row],[Gn]]&lt;0),1,0)</f>
        <v>0</v>
      </c>
      <c r="KE395" s="375">
        <f>IF(AND(Table1[[#This Row],[pff_DRVENDPSN]]=3,Table1[[#This Row],[pff_DRVENDEVENT]]="PUNT"),1,0)</f>
        <v>0</v>
      </c>
    </row>
    <row r="396" spans="1:291" hidden="1">
      <c r="A396">
        <v>12</v>
      </c>
      <c r="B396">
        <v>2107</v>
      </c>
      <c r="C396" t="s">
        <v>14481</v>
      </c>
      <c r="D396">
        <v>1</v>
      </c>
      <c r="E396">
        <v>3</v>
      </c>
      <c r="F396">
        <v>7</v>
      </c>
      <c r="G396">
        <v>3</v>
      </c>
      <c r="H396">
        <v>32</v>
      </c>
      <c r="J396" t="s">
        <v>298</v>
      </c>
      <c r="K396">
        <v>11</v>
      </c>
      <c r="L396" t="s">
        <v>1184</v>
      </c>
      <c r="M396" t="s">
        <v>8279</v>
      </c>
      <c r="N396" t="s">
        <v>827</v>
      </c>
      <c r="P396" t="s">
        <v>8280</v>
      </c>
      <c r="R396" t="s">
        <v>1474</v>
      </c>
      <c r="T396" t="s">
        <v>1708</v>
      </c>
      <c r="W396" t="s">
        <v>253</v>
      </c>
      <c r="X396" t="s">
        <v>8281</v>
      </c>
      <c r="Y396" t="s">
        <v>1432</v>
      </c>
      <c r="Z396" t="s">
        <v>5503</v>
      </c>
      <c r="AB396" t="s">
        <v>325</v>
      </c>
      <c r="AC396" t="s">
        <v>326</v>
      </c>
      <c r="AJ396">
        <v>88</v>
      </c>
      <c r="AK396" t="s">
        <v>327</v>
      </c>
      <c r="AP396">
        <v>7</v>
      </c>
      <c r="BJ396" t="s">
        <v>257</v>
      </c>
      <c r="BQ396">
        <f t="shared" si="18"/>
        <v>3</v>
      </c>
      <c r="BR396">
        <f t="shared" si="19"/>
        <v>0</v>
      </c>
      <c r="BT396" t="s">
        <v>275</v>
      </c>
      <c r="BV396">
        <v>0</v>
      </c>
      <c r="BX396">
        <v>0</v>
      </c>
      <c r="BY396" t="s">
        <v>8282</v>
      </c>
      <c r="BZ396" t="s">
        <v>7003</v>
      </c>
      <c r="CA396">
        <v>1</v>
      </c>
      <c r="CD396" s="3">
        <v>0.17847222222222223</v>
      </c>
      <c r="CE396" t="s">
        <v>294</v>
      </c>
      <c r="CF396" t="s">
        <v>8283</v>
      </c>
      <c r="CG396">
        <v>9</v>
      </c>
      <c r="CI396" t="s">
        <v>331</v>
      </c>
      <c r="CJ396">
        <v>0</v>
      </c>
      <c r="CK396" t="s">
        <v>8284</v>
      </c>
      <c r="CL396" s="4">
        <v>38751</v>
      </c>
      <c r="CM396" t="s">
        <v>8285</v>
      </c>
      <c r="CN396" t="s">
        <v>8286</v>
      </c>
      <c r="CO396">
        <v>14</v>
      </c>
      <c r="CP396" t="s">
        <v>8287</v>
      </c>
      <c r="CQ396" t="s">
        <v>282</v>
      </c>
      <c r="CR396" t="s">
        <v>8063</v>
      </c>
      <c r="CU396" t="s">
        <v>8288</v>
      </c>
      <c r="CW396">
        <v>0</v>
      </c>
      <c r="CY396">
        <v>9</v>
      </c>
      <c r="CZ396" t="s">
        <v>553</v>
      </c>
      <c r="DA396">
        <v>0</v>
      </c>
      <c r="DB396">
        <v>18</v>
      </c>
      <c r="DC396" t="s">
        <v>554</v>
      </c>
      <c r="DD396">
        <v>-22</v>
      </c>
      <c r="DF396" t="s">
        <v>8206</v>
      </c>
      <c r="DK396">
        <v>3</v>
      </c>
      <c r="DL396" s="4">
        <v>44491</v>
      </c>
      <c r="DM396">
        <v>20433</v>
      </c>
      <c r="DN396">
        <v>2021</v>
      </c>
      <c r="DO396">
        <v>0</v>
      </c>
      <c r="DQ396">
        <v>80709</v>
      </c>
      <c r="DR396">
        <v>32</v>
      </c>
      <c r="DU396" t="s">
        <v>257</v>
      </c>
      <c r="DV396" t="s">
        <v>274</v>
      </c>
      <c r="DX396">
        <v>14</v>
      </c>
      <c r="DY396" t="s">
        <v>8063</v>
      </c>
      <c r="EA396" t="s">
        <v>8108</v>
      </c>
      <c r="EE396">
        <v>0</v>
      </c>
      <c r="EF396" t="s">
        <v>836</v>
      </c>
      <c r="EG396" t="s">
        <v>675</v>
      </c>
      <c r="EH396">
        <v>0</v>
      </c>
      <c r="EI396" t="s">
        <v>837</v>
      </c>
      <c r="EJ396" t="s">
        <v>340</v>
      </c>
      <c r="EK396" t="s">
        <v>1392</v>
      </c>
      <c r="EL396" t="s">
        <v>8289</v>
      </c>
      <c r="EM396" t="s">
        <v>8290</v>
      </c>
      <c r="EN396" t="s">
        <v>728</v>
      </c>
      <c r="EO396" t="s">
        <v>269</v>
      </c>
      <c r="EP396" t="s">
        <v>345</v>
      </c>
      <c r="EQ396">
        <v>0</v>
      </c>
      <c r="ER396" t="s">
        <v>3697</v>
      </c>
      <c r="ET396" t="s">
        <v>8291</v>
      </c>
      <c r="EU396">
        <v>2</v>
      </c>
      <c r="EV396" t="s">
        <v>348</v>
      </c>
      <c r="EW396" t="s">
        <v>349</v>
      </c>
      <c r="EX396" t="s">
        <v>350</v>
      </c>
      <c r="EY396" t="s">
        <v>351</v>
      </c>
      <c r="FB396" t="s">
        <v>8292</v>
      </c>
      <c r="FC396" t="s">
        <v>8293</v>
      </c>
      <c r="FE396">
        <v>0</v>
      </c>
      <c r="FF396">
        <v>5</v>
      </c>
      <c r="FJ396" t="s">
        <v>8294</v>
      </c>
      <c r="FK396" t="s">
        <v>8295</v>
      </c>
      <c r="FL396">
        <v>0</v>
      </c>
      <c r="FN396">
        <v>0</v>
      </c>
      <c r="FO396" t="s">
        <v>8108</v>
      </c>
      <c r="FP396" t="s">
        <v>1541</v>
      </c>
      <c r="FQ396">
        <v>0</v>
      </c>
      <c r="FS396" t="s">
        <v>462</v>
      </c>
      <c r="FV396" t="s">
        <v>777</v>
      </c>
      <c r="FY396">
        <v>0</v>
      </c>
      <c r="GA396">
        <v>14</v>
      </c>
      <c r="GB396">
        <v>-14</v>
      </c>
      <c r="GC396">
        <v>0</v>
      </c>
      <c r="GD396" t="s">
        <v>1961</v>
      </c>
      <c r="GE396" t="s">
        <v>355</v>
      </c>
      <c r="GF396">
        <v>1</v>
      </c>
      <c r="GH396">
        <v>2.7</v>
      </c>
      <c r="GI396">
        <v>2.9</v>
      </c>
      <c r="GJ396">
        <v>0</v>
      </c>
      <c r="GK396">
        <v>0</v>
      </c>
      <c r="GM396" t="s">
        <v>8296</v>
      </c>
      <c r="GN396">
        <v>1</v>
      </c>
      <c r="GO396">
        <v>0</v>
      </c>
      <c r="GP396">
        <v>4</v>
      </c>
      <c r="GQ396" t="s">
        <v>779</v>
      </c>
      <c r="GR396">
        <v>25</v>
      </c>
      <c r="HA396" t="s">
        <v>8297</v>
      </c>
      <c r="HC396" t="s">
        <v>294</v>
      </c>
      <c r="HD396" t="s">
        <v>313</v>
      </c>
      <c r="HE396" t="s">
        <v>1541</v>
      </c>
      <c r="HF396">
        <v>0</v>
      </c>
      <c r="HG396">
        <v>11</v>
      </c>
      <c r="HH396">
        <v>0</v>
      </c>
      <c r="HI396" t="s">
        <v>275</v>
      </c>
      <c r="HL396">
        <v>1</v>
      </c>
      <c r="HM396" t="s">
        <v>8206</v>
      </c>
      <c r="HO396" t="s">
        <v>8298</v>
      </c>
      <c r="HP396" t="s">
        <v>8299</v>
      </c>
      <c r="HQ396" t="s">
        <v>8300</v>
      </c>
      <c r="HR396" t="s">
        <v>8301</v>
      </c>
      <c r="HT396" t="s">
        <v>8302</v>
      </c>
      <c r="HW396">
        <v>29</v>
      </c>
      <c r="HX396">
        <v>4157236</v>
      </c>
      <c r="HY396" t="s">
        <v>8303</v>
      </c>
      <c r="HZ396">
        <v>4157223</v>
      </c>
      <c r="IC396">
        <v>0</v>
      </c>
      <c r="ID396">
        <v>0</v>
      </c>
      <c r="IM396">
        <v>30</v>
      </c>
      <c r="IO396" t="s">
        <v>8206</v>
      </c>
      <c r="IQ396" t="s">
        <v>8206</v>
      </c>
      <c r="IR396" t="s">
        <v>8194</v>
      </c>
      <c r="IU396">
        <v>8</v>
      </c>
      <c r="IV396">
        <f>IF(AND(Table1[[#This Row],[R/P]]="P",Table1[[#This Row],[PaRes]]&lt;&gt;"SCRBL",Table1[[#This Row],[PaRes]]&lt;&gt;"RUN",Table1[[#This Row],[Penalty]]&lt;&gt;1),1,0)</f>
        <v>1</v>
      </c>
      <c r="IW396">
        <f>IF(AND(Table1[[#This Row],[Pass Play]]=1,Table1[[#This Row],[PaRes]]&lt;&gt;"SAC"),1,0)</f>
        <v>1</v>
      </c>
      <c r="IX396">
        <f>IF(Table1[[#This Row],[PaRes]]="COM",1,0)</f>
        <v>1</v>
      </c>
      <c r="IY396">
        <f>IF(Table1[[#This Row],[Pass Play]]=1,Table1[[#This Row],[Gn]],0)</f>
        <v>3</v>
      </c>
      <c r="IZ396">
        <f>IF(AND(Table1[[#This Row],[Pass Play]]=1,Table1[[#This Row],[EFF]]="Y"),1,0)</f>
        <v>0</v>
      </c>
      <c r="JA396">
        <f>IF(AND(Table1[[#This Row],[Pass Play]]=1,Table1[[#This Row],[EFF]]="Y"),Table1[[#This Row],[Gn]],0)</f>
        <v>0</v>
      </c>
      <c r="JB396">
        <f>IF(AND(Table1[[#This Row],[Pass Play]]=1,Table1[[#This Row],[Gn]]&gt;=15),1,0)</f>
        <v>0</v>
      </c>
      <c r="JC396">
        <f>IF(AND(Table1[[#This Row],[Pass Play]]=1,Table1[[#This Row],[Big Play Passes]]=1),Table1[[#This Row],[Gn]],0)</f>
        <v>0</v>
      </c>
      <c r="JD396">
        <f>IF(AND(OR(Table1[[#This Row],[R/P]]="R",Table1[[#This Row],[PaRes]]="SCRBL",Table1[[#This Row],[PaRes]]="RUN"),Table1[[#This Row],[Penalty]]&lt;&gt;1),1,0)</f>
        <v>0</v>
      </c>
      <c r="JE396">
        <f>IF(Table1[[#This Row],[Rush Attempts]]=1,Table1[[#This Row],[Gn]],0)</f>
        <v>0</v>
      </c>
      <c r="JF396">
        <f>IF(AND(Table1[[#This Row],[Rush Attempts]]=1,Table1[[#This Row],[EFF]]="Y"),1,0)</f>
        <v>0</v>
      </c>
      <c r="JG396">
        <f>IF(AND(Table1[[#This Row],[Rush Attempts]]=1,Table1[[#This Row],[EFF]]="Y"),Table1[[#This Row],[Gn]],0)</f>
        <v>0</v>
      </c>
      <c r="JH396">
        <f>IF(AND(Table1[[#This Row],[Rush Attempts]]=1,Table1[[#This Row],[Gn]]&gt;=10),1,0)</f>
        <v>0</v>
      </c>
      <c r="JI396">
        <f>IF(AND(Table1[[#This Row],[Rush Attempts]]=1,Table1[[#This Row],[Big Play Run]]=1),Table1[[#This Row],[Gn]],0)</f>
        <v>0</v>
      </c>
      <c r="JJ396">
        <f>IF(Table1[[#This Row],[PaRes]]="SAC",1,0)</f>
        <v>0</v>
      </c>
      <c r="JK396">
        <f>IF(Table1[[#This Row],[Sacks]]=1,Table1[[#This Row],[Gn]],0)</f>
        <v>0</v>
      </c>
      <c r="JL396">
        <f>IF(Table1[[#This Row],[PaRes]]="INT",1,0)</f>
        <v>0</v>
      </c>
      <c r="JM396">
        <f>IF(Table1[[#This Row],[pff_PENALTY]]&lt;&gt;"",1,0)</f>
        <v>0</v>
      </c>
      <c r="JN396">
        <f>Table1[[#This Row],[pff_PENYARDS]]</f>
        <v>0</v>
      </c>
      <c r="JO396">
        <f>IF(Table1[[#This Row],[S/End]]="TD",1,0)</f>
        <v>0</v>
      </c>
      <c r="JP396">
        <f>IF(OR(Table1[[#This Row],[S/End]]="FGGD"),1,0)</f>
        <v>0</v>
      </c>
      <c r="JQ396">
        <f>IF(OR(Table1[[#This Row],[S/End]]="FUM",Table1[[#This Row],[S/End]]="INT"),1,0)</f>
        <v>0</v>
      </c>
      <c r="JR396">
        <f>IF(AND(Table1[[#This Row],[Touchdown]]=1,Table1[[#This Row],[Pass Play]]=1),1,0)</f>
        <v>0</v>
      </c>
      <c r="JS396">
        <f t="shared" si="20"/>
        <v>0</v>
      </c>
      <c r="JT396">
        <f>IF(AND(OR(Table1[[#This Row],[Pass Play]]=1,Table1[[#This Row],[Rush Attempts]]=1),Table1[[#This Row],[Dn]]=3),1,0)</f>
        <v>1</v>
      </c>
      <c r="JU396">
        <f>IF(AND(Table1[[#This Row],[3rd down attempt]]=1,Table1[[#This Row],[EFF]]="Y"),1,0)</f>
        <v>0</v>
      </c>
      <c r="JV396">
        <f>IF(AND(Table1[[#This Row],[3rd down attempt]]=1,Table1[[#This Row],[Dist]]&gt;=7),1,0)</f>
        <v>1</v>
      </c>
      <c r="JW396">
        <f>IF(AND(OR(Table1[[#This Row],[Pass Play]]=1,Table1[[#This Row],[Rush Attempts]]=1),Table1[[#This Row],[Dn]]=4),1,0)</f>
        <v>0</v>
      </c>
      <c r="JX396">
        <f>IF(AND(Table1[[#This Row],[4th down attempt]]=1,Table1[[#This Row],[EFF]]="Y"),1,0)</f>
        <v>0</v>
      </c>
      <c r="JY396">
        <f>IF(AND(OR(Table1[[#This Row],[Pass Play]]=1,Table1[[#This Row],[Rush Attempts]]=1),Table1[[#This Row],[FPos]]&gt;=0,Table1[[#This Row],[FPos]]&lt;=20),1,0)</f>
        <v>0</v>
      </c>
      <c r="JZ396">
        <f>IF(AND(OR(Table1[[#This Row],[Pass Play]]=1,Table1[[#This Row],[Rush Attempts]]=1),Table1[[#This Row],[Dist]]&lt;=Table1[[#This Row],[Gn]]),1,0)</f>
        <v>0</v>
      </c>
      <c r="KA396">
        <f>IF(Table1[[#This Row],[S/End]]&lt;&gt;"",1,0)</f>
        <v>0</v>
      </c>
      <c r="KB396">
        <f>IF(Table1[[#This Row],[S/End]]="TD",1,0)</f>
        <v>0</v>
      </c>
      <c r="KC396">
        <f>IF(Table1[[#This Row],[S/End]]="FGGD",1,0)</f>
        <v>0</v>
      </c>
      <c r="KD396">
        <f>IF(AND(OR(Table1[[#This Row],[Pass Play]]=1,Table1[[#This Row],[Rush Attempts]]=1),Table1[[#This Row],[Gn]]&lt;0),1,0)</f>
        <v>0</v>
      </c>
      <c r="KE396" s="375">
        <f>IF(AND(Table1[[#This Row],[pff_DRVENDPSN]]=3,Table1[[#This Row],[pff_DRVENDEVENT]]="PUNT"),1,0)</f>
        <v>0</v>
      </c>
    </row>
    <row r="397" spans="1:291" hidden="1">
      <c r="A397">
        <v>13</v>
      </c>
      <c r="B397">
        <v>2107</v>
      </c>
      <c r="C397" t="s">
        <v>14481</v>
      </c>
      <c r="W397" t="s">
        <v>679</v>
      </c>
      <c r="AP397">
        <v>7</v>
      </c>
      <c r="BQ397">
        <f t="shared" si="18"/>
        <v>0</v>
      </c>
      <c r="BR397">
        <f t="shared" si="19"/>
        <v>0</v>
      </c>
      <c r="IV397">
        <f>IF(AND(Table1[[#This Row],[R/P]]="P",Table1[[#This Row],[PaRes]]&lt;&gt;"SCRBL",Table1[[#This Row],[PaRes]]&lt;&gt;"RUN",Table1[[#This Row],[Penalty]]&lt;&gt;1),1,0)</f>
        <v>0</v>
      </c>
      <c r="IW397">
        <f>IF(AND(Table1[[#This Row],[Pass Play]]=1,Table1[[#This Row],[PaRes]]&lt;&gt;"SAC"),1,0)</f>
        <v>0</v>
      </c>
      <c r="IX397">
        <f>IF(Table1[[#This Row],[PaRes]]="COM",1,0)</f>
        <v>0</v>
      </c>
      <c r="IY397">
        <f>IF(Table1[[#This Row],[Pass Play]]=1,Table1[[#This Row],[Gn]],0)</f>
        <v>0</v>
      </c>
      <c r="IZ397">
        <f>IF(AND(Table1[[#This Row],[Pass Play]]=1,Table1[[#This Row],[EFF]]="Y"),1,0)</f>
        <v>0</v>
      </c>
      <c r="JA397">
        <f>IF(AND(Table1[[#This Row],[Pass Play]]=1,Table1[[#This Row],[EFF]]="Y"),Table1[[#This Row],[Gn]],0)</f>
        <v>0</v>
      </c>
      <c r="JB397">
        <f>IF(AND(Table1[[#This Row],[Pass Play]]=1,Table1[[#This Row],[Gn]]&gt;=15),1,0)</f>
        <v>0</v>
      </c>
      <c r="JC397">
        <f>IF(AND(Table1[[#This Row],[Pass Play]]=1,Table1[[#This Row],[Big Play Passes]]=1),Table1[[#This Row],[Gn]],0)</f>
        <v>0</v>
      </c>
      <c r="JD397">
        <f>IF(AND(OR(Table1[[#This Row],[R/P]]="R",Table1[[#This Row],[PaRes]]="SCRBL",Table1[[#This Row],[PaRes]]="RUN"),Table1[[#This Row],[Penalty]]&lt;&gt;1),1,0)</f>
        <v>0</v>
      </c>
      <c r="JE397">
        <f>IF(Table1[[#This Row],[Rush Attempts]]=1,Table1[[#This Row],[Gn]],0)</f>
        <v>0</v>
      </c>
      <c r="JF397">
        <f>IF(AND(Table1[[#This Row],[Rush Attempts]]=1,Table1[[#This Row],[EFF]]="Y"),1,0)</f>
        <v>0</v>
      </c>
      <c r="JG397">
        <f>IF(AND(Table1[[#This Row],[Rush Attempts]]=1,Table1[[#This Row],[EFF]]="Y"),Table1[[#This Row],[Gn]],0)</f>
        <v>0</v>
      </c>
      <c r="JH397">
        <f>IF(AND(Table1[[#This Row],[Rush Attempts]]=1,Table1[[#This Row],[Gn]]&gt;=10),1,0)</f>
        <v>0</v>
      </c>
      <c r="JI397">
        <f>IF(AND(Table1[[#This Row],[Rush Attempts]]=1,Table1[[#This Row],[Big Play Run]]=1),Table1[[#This Row],[Gn]],0)</f>
        <v>0</v>
      </c>
      <c r="JJ397">
        <f>IF(Table1[[#This Row],[PaRes]]="SAC",1,0)</f>
        <v>0</v>
      </c>
      <c r="JK397">
        <f>IF(Table1[[#This Row],[Sacks]]=1,Table1[[#This Row],[Gn]],0)</f>
        <v>0</v>
      </c>
      <c r="JL397">
        <f>IF(Table1[[#This Row],[PaRes]]="INT",1,0)</f>
        <v>0</v>
      </c>
      <c r="JM397">
        <f>IF(Table1[[#This Row],[pff_PENALTY]]&lt;&gt;"",1,0)</f>
        <v>0</v>
      </c>
      <c r="JN397">
        <f>Table1[[#This Row],[pff_PENYARDS]]</f>
        <v>0</v>
      </c>
      <c r="JO397">
        <f>IF(Table1[[#This Row],[S/End]]="TD",1,0)</f>
        <v>0</v>
      </c>
      <c r="JP397">
        <f>IF(OR(Table1[[#This Row],[S/End]]="FGGD"),1,0)</f>
        <v>0</v>
      </c>
      <c r="JQ397">
        <f>IF(OR(Table1[[#This Row],[S/End]]="FUM",Table1[[#This Row],[S/End]]="INT"),1,0)</f>
        <v>0</v>
      </c>
      <c r="JR397">
        <f>IF(AND(Table1[[#This Row],[Touchdown]]=1,Table1[[#This Row],[Pass Play]]=1),1,0)</f>
        <v>0</v>
      </c>
      <c r="JS397">
        <f t="shared" si="20"/>
        <v>0</v>
      </c>
      <c r="JT397">
        <f>IF(AND(OR(Table1[[#This Row],[Pass Play]]=1,Table1[[#This Row],[Rush Attempts]]=1),Table1[[#This Row],[Dn]]=3),1,0)</f>
        <v>0</v>
      </c>
      <c r="JU397">
        <f>IF(AND(Table1[[#This Row],[3rd down attempt]]=1,Table1[[#This Row],[EFF]]="Y"),1,0)</f>
        <v>0</v>
      </c>
      <c r="JV397">
        <f>IF(AND(Table1[[#This Row],[3rd down attempt]]=1,Table1[[#This Row],[Dist]]&gt;=7),1,0)</f>
        <v>0</v>
      </c>
      <c r="JW397">
        <f>IF(AND(OR(Table1[[#This Row],[Pass Play]]=1,Table1[[#This Row],[Rush Attempts]]=1),Table1[[#This Row],[Dn]]=4),1,0)</f>
        <v>0</v>
      </c>
      <c r="JX397">
        <f>IF(AND(Table1[[#This Row],[4th down attempt]]=1,Table1[[#This Row],[EFF]]="Y"),1,0)</f>
        <v>0</v>
      </c>
      <c r="JY397">
        <f>IF(AND(OR(Table1[[#This Row],[Pass Play]]=1,Table1[[#This Row],[Rush Attempts]]=1),Table1[[#This Row],[FPos]]&gt;=0,Table1[[#This Row],[FPos]]&lt;=20),1,0)</f>
        <v>0</v>
      </c>
      <c r="JZ397">
        <f>IF(AND(OR(Table1[[#This Row],[Pass Play]]=1,Table1[[#This Row],[Rush Attempts]]=1),Table1[[#This Row],[Dist]]&lt;=Table1[[#This Row],[Gn]]),1,0)</f>
        <v>0</v>
      </c>
      <c r="KA397">
        <f>IF(Table1[[#This Row],[S/End]]&lt;&gt;"",1,0)</f>
        <v>0</v>
      </c>
      <c r="KB397">
        <f>IF(Table1[[#This Row],[S/End]]="TD",1,0)</f>
        <v>0</v>
      </c>
      <c r="KC397">
        <f>IF(Table1[[#This Row],[S/End]]="FGGD",1,0)</f>
        <v>0</v>
      </c>
      <c r="KD397">
        <f>IF(AND(OR(Table1[[#This Row],[Pass Play]]=1,Table1[[#This Row],[Rush Attempts]]=1),Table1[[#This Row],[Gn]]&lt;0),1,0)</f>
        <v>0</v>
      </c>
      <c r="KE397" s="375">
        <f>IF(AND(Table1[[#This Row],[pff_DRVENDPSN]]=3,Table1[[#This Row],[pff_DRVENDEVENT]]="PUNT"),1,0)</f>
        <v>0</v>
      </c>
    </row>
    <row r="398" spans="1:291" hidden="1">
      <c r="A398">
        <v>14</v>
      </c>
      <c r="B398">
        <v>2107</v>
      </c>
      <c r="C398" t="s">
        <v>14481</v>
      </c>
      <c r="D398">
        <v>1</v>
      </c>
      <c r="E398">
        <v>4</v>
      </c>
      <c r="F398">
        <v>4</v>
      </c>
      <c r="G398">
        <v>7</v>
      </c>
      <c r="H398">
        <v>29</v>
      </c>
      <c r="J398" t="s">
        <v>254</v>
      </c>
      <c r="K398">
        <v>11</v>
      </c>
      <c r="L398" t="s">
        <v>8306</v>
      </c>
      <c r="M398" t="s">
        <v>8307</v>
      </c>
      <c r="N398" t="s">
        <v>319</v>
      </c>
      <c r="P398" t="s">
        <v>8308</v>
      </c>
      <c r="W398" t="s">
        <v>253</v>
      </c>
      <c r="X398" t="s">
        <v>8309</v>
      </c>
      <c r="Y398" t="s">
        <v>370</v>
      </c>
      <c r="Z398" t="s">
        <v>8310</v>
      </c>
      <c r="AB398" t="s">
        <v>325</v>
      </c>
      <c r="AC398" t="s">
        <v>326</v>
      </c>
      <c r="AJ398">
        <v>7</v>
      </c>
      <c r="AK398" t="s">
        <v>7588</v>
      </c>
      <c r="AP398">
        <v>7</v>
      </c>
      <c r="BJ398" t="s">
        <v>607</v>
      </c>
      <c r="BQ398">
        <f t="shared" si="18"/>
        <v>1</v>
      </c>
      <c r="BR398">
        <f t="shared" si="19"/>
        <v>0</v>
      </c>
      <c r="BT398" t="s">
        <v>275</v>
      </c>
      <c r="BV398">
        <v>0</v>
      </c>
      <c r="BX398">
        <v>0</v>
      </c>
      <c r="BY398" t="s">
        <v>8311</v>
      </c>
      <c r="CA398">
        <v>0</v>
      </c>
      <c r="CD398" s="3">
        <v>0.13819444444444443</v>
      </c>
      <c r="CE398" t="s">
        <v>257</v>
      </c>
      <c r="CF398" t="s">
        <v>8312</v>
      </c>
      <c r="CG398">
        <v>10</v>
      </c>
      <c r="CI398" t="s">
        <v>493</v>
      </c>
      <c r="CJ398">
        <v>0</v>
      </c>
      <c r="CK398" t="s">
        <v>8313</v>
      </c>
      <c r="CL398" s="4">
        <v>38751</v>
      </c>
      <c r="CM398" t="s">
        <v>8314</v>
      </c>
      <c r="CN398" t="s">
        <v>8315</v>
      </c>
      <c r="CO398">
        <v>14</v>
      </c>
      <c r="CQ398" t="s">
        <v>269</v>
      </c>
      <c r="CR398" t="s">
        <v>8063</v>
      </c>
      <c r="CU398" t="s">
        <v>5393</v>
      </c>
      <c r="CW398">
        <v>0</v>
      </c>
      <c r="CY398">
        <v>10</v>
      </c>
      <c r="CZ398" t="s">
        <v>553</v>
      </c>
      <c r="DA398">
        <v>0</v>
      </c>
      <c r="DB398">
        <v>18</v>
      </c>
      <c r="DC398" t="s">
        <v>554</v>
      </c>
      <c r="DD398">
        <v>-22</v>
      </c>
      <c r="DF398" t="s">
        <v>8108</v>
      </c>
      <c r="DK398">
        <v>7</v>
      </c>
      <c r="DL398" s="4">
        <v>44491</v>
      </c>
      <c r="DM398">
        <v>20433</v>
      </c>
      <c r="DN398">
        <v>2021</v>
      </c>
      <c r="DO398">
        <v>0</v>
      </c>
      <c r="DQ398">
        <v>80709</v>
      </c>
      <c r="DR398">
        <v>34</v>
      </c>
      <c r="DU398" t="s">
        <v>294</v>
      </c>
      <c r="DV398" t="s">
        <v>294</v>
      </c>
      <c r="DX398">
        <v>14</v>
      </c>
      <c r="DY398" t="s">
        <v>8063</v>
      </c>
      <c r="EA398" t="s">
        <v>8108</v>
      </c>
      <c r="EE398">
        <v>0</v>
      </c>
      <c r="EF398" t="s">
        <v>4091</v>
      </c>
      <c r="EG398" t="s">
        <v>338</v>
      </c>
      <c r="EH398">
        <v>0</v>
      </c>
      <c r="EI398" t="s">
        <v>2972</v>
      </c>
      <c r="EJ398" t="s">
        <v>340</v>
      </c>
      <c r="EK398" t="s">
        <v>2554</v>
      </c>
      <c r="EL398" t="s">
        <v>8316</v>
      </c>
      <c r="EM398" t="s">
        <v>8317</v>
      </c>
      <c r="EN398" t="s">
        <v>996</v>
      </c>
      <c r="EO398" t="s">
        <v>282</v>
      </c>
      <c r="EP398" t="s">
        <v>968</v>
      </c>
      <c r="EQ398">
        <v>0</v>
      </c>
      <c r="ER398" t="s">
        <v>3697</v>
      </c>
      <c r="ET398" t="s">
        <v>8318</v>
      </c>
      <c r="EU398">
        <v>0</v>
      </c>
      <c r="EV398" t="s">
        <v>679</v>
      </c>
      <c r="EW398" t="s">
        <v>349</v>
      </c>
      <c r="FC398" t="s">
        <v>8319</v>
      </c>
      <c r="FE398">
        <v>0</v>
      </c>
      <c r="FG398" t="s">
        <v>893</v>
      </c>
      <c r="FI398" t="s">
        <v>893</v>
      </c>
      <c r="FJ398" t="s">
        <v>8320</v>
      </c>
      <c r="FK398" t="s">
        <v>8321</v>
      </c>
      <c r="FL398">
        <v>0</v>
      </c>
      <c r="FN398">
        <v>1</v>
      </c>
      <c r="FO398" t="s">
        <v>8108</v>
      </c>
      <c r="FP398" t="s">
        <v>2106</v>
      </c>
      <c r="FQ398">
        <v>0</v>
      </c>
      <c r="FR398" t="s">
        <v>294</v>
      </c>
      <c r="FS398" t="s">
        <v>354</v>
      </c>
      <c r="FY398">
        <v>0</v>
      </c>
      <c r="GA398">
        <v>14</v>
      </c>
      <c r="GB398">
        <v>-14</v>
      </c>
      <c r="GC398">
        <v>0</v>
      </c>
      <c r="GE398" t="s">
        <v>355</v>
      </c>
      <c r="GF398">
        <v>1</v>
      </c>
      <c r="GG398" t="s">
        <v>274</v>
      </c>
      <c r="GH398">
        <v>3</v>
      </c>
      <c r="GI398">
        <v>5.2</v>
      </c>
      <c r="GJ398">
        <v>0</v>
      </c>
      <c r="GK398">
        <v>0</v>
      </c>
      <c r="GM398" t="s">
        <v>8322</v>
      </c>
      <c r="GO398">
        <v>13</v>
      </c>
      <c r="GQ398" t="s">
        <v>779</v>
      </c>
      <c r="HA398" t="s">
        <v>8323</v>
      </c>
      <c r="HC398" t="s">
        <v>294</v>
      </c>
      <c r="HD398" t="s">
        <v>313</v>
      </c>
      <c r="HE398" t="s">
        <v>4760</v>
      </c>
      <c r="HF398">
        <v>0</v>
      </c>
      <c r="HG398">
        <v>11</v>
      </c>
      <c r="HH398">
        <v>0</v>
      </c>
      <c r="HI398" t="s">
        <v>275</v>
      </c>
      <c r="HL398">
        <v>1</v>
      </c>
      <c r="HO398" t="s">
        <v>8298</v>
      </c>
      <c r="HP398" t="s">
        <v>8324</v>
      </c>
      <c r="HQ398" t="s">
        <v>8325</v>
      </c>
      <c r="HR398" t="s">
        <v>8326</v>
      </c>
      <c r="HW398">
        <v>22</v>
      </c>
      <c r="HX398">
        <v>4157261</v>
      </c>
      <c r="HY398" t="s">
        <v>8124</v>
      </c>
      <c r="HZ398">
        <v>4157236</v>
      </c>
      <c r="IC398">
        <v>0.5</v>
      </c>
      <c r="ID398">
        <v>1</v>
      </c>
      <c r="IM398">
        <v>31</v>
      </c>
      <c r="IQ398" t="s">
        <v>8194</v>
      </c>
      <c r="IU398">
        <v>8</v>
      </c>
      <c r="IV398">
        <f>IF(AND(Table1[[#This Row],[R/P]]="P",Table1[[#This Row],[PaRes]]&lt;&gt;"SCRBL",Table1[[#This Row],[PaRes]]&lt;&gt;"RUN",Table1[[#This Row],[Penalty]]&lt;&gt;1),1,0)</f>
        <v>0</v>
      </c>
      <c r="IW398">
        <f>IF(AND(Table1[[#This Row],[Pass Play]]=1,Table1[[#This Row],[PaRes]]&lt;&gt;"SAC"),1,0)</f>
        <v>0</v>
      </c>
      <c r="IX398">
        <f>IF(Table1[[#This Row],[PaRes]]="COM",1,0)</f>
        <v>0</v>
      </c>
      <c r="IY398">
        <f>IF(Table1[[#This Row],[Pass Play]]=1,Table1[[#This Row],[Gn]],0)</f>
        <v>0</v>
      </c>
      <c r="IZ398">
        <f>IF(AND(Table1[[#This Row],[Pass Play]]=1,Table1[[#This Row],[EFF]]="Y"),1,0)</f>
        <v>0</v>
      </c>
      <c r="JA398">
        <f>IF(AND(Table1[[#This Row],[Pass Play]]=1,Table1[[#This Row],[EFF]]="Y"),Table1[[#This Row],[Gn]],0)</f>
        <v>0</v>
      </c>
      <c r="JB398">
        <f>IF(AND(Table1[[#This Row],[Pass Play]]=1,Table1[[#This Row],[Gn]]&gt;=15),1,0)</f>
        <v>0</v>
      </c>
      <c r="JC398">
        <f>IF(AND(Table1[[#This Row],[Pass Play]]=1,Table1[[#This Row],[Big Play Passes]]=1),Table1[[#This Row],[Gn]],0)</f>
        <v>0</v>
      </c>
      <c r="JD398">
        <f>IF(AND(OR(Table1[[#This Row],[R/P]]="R",Table1[[#This Row],[PaRes]]="SCRBL",Table1[[#This Row],[PaRes]]="RUN"),Table1[[#This Row],[Penalty]]&lt;&gt;1),1,0)</f>
        <v>1</v>
      </c>
      <c r="JE398">
        <f>IF(Table1[[#This Row],[Rush Attempts]]=1,Table1[[#This Row],[Gn]],0)</f>
        <v>7</v>
      </c>
      <c r="JF398">
        <f>IF(AND(Table1[[#This Row],[Rush Attempts]]=1,Table1[[#This Row],[EFF]]="Y"),1,0)</f>
        <v>1</v>
      </c>
      <c r="JG398">
        <f>IF(AND(Table1[[#This Row],[Rush Attempts]]=1,Table1[[#This Row],[EFF]]="Y"),Table1[[#This Row],[Gn]],0)</f>
        <v>7</v>
      </c>
      <c r="JH398">
        <f>IF(AND(Table1[[#This Row],[Rush Attempts]]=1,Table1[[#This Row],[Gn]]&gt;=10),1,0)</f>
        <v>0</v>
      </c>
      <c r="JI398">
        <f>IF(AND(Table1[[#This Row],[Rush Attempts]]=1,Table1[[#This Row],[Big Play Run]]=1),Table1[[#This Row],[Gn]],0)</f>
        <v>0</v>
      </c>
      <c r="JJ398">
        <f>IF(Table1[[#This Row],[PaRes]]="SAC",1,0)</f>
        <v>0</v>
      </c>
      <c r="JK398">
        <f>IF(Table1[[#This Row],[Sacks]]=1,Table1[[#This Row],[Gn]],0)</f>
        <v>0</v>
      </c>
      <c r="JL398">
        <f>IF(Table1[[#This Row],[PaRes]]="INT",1,0)</f>
        <v>0</v>
      </c>
      <c r="JM398">
        <f>IF(Table1[[#This Row],[pff_PENALTY]]&lt;&gt;"",1,0)</f>
        <v>0</v>
      </c>
      <c r="JN398">
        <f>Table1[[#This Row],[pff_PENYARDS]]</f>
        <v>0</v>
      </c>
      <c r="JO398">
        <f>IF(Table1[[#This Row],[S/End]]="TD",1,0)</f>
        <v>0</v>
      </c>
      <c r="JP398">
        <f>IF(OR(Table1[[#This Row],[S/End]]="FGGD"),1,0)</f>
        <v>0</v>
      </c>
      <c r="JQ398">
        <f>IF(OR(Table1[[#This Row],[S/End]]="FUM",Table1[[#This Row],[S/End]]="INT"),1,0)</f>
        <v>0</v>
      </c>
      <c r="JR398">
        <f>IF(AND(Table1[[#This Row],[Touchdown]]=1,Table1[[#This Row],[Pass Play]]=1),1,0)</f>
        <v>0</v>
      </c>
      <c r="JS398">
        <f t="shared" si="20"/>
        <v>0</v>
      </c>
      <c r="JT398">
        <f>IF(AND(OR(Table1[[#This Row],[Pass Play]]=1,Table1[[#This Row],[Rush Attempts]]=1),Table1[[#This Row],[Dn]]=3),1,0)</f>
        <v>0</v>
      </c>
      <c r="JU398">
        <f>IF(AND(Table1[[#This Row],[3rd down attempt]]=1,Table1[[#This Row],[EFF]]="Y"),1,0)</f>
        <v>0</v>
      </c>
      <c r="JV398">
        <f>IF(AND(Table1[[#This Row],[3rd down attempt]]=1,Table1[[#This Row],[Dist]]&gt;=7),1,0)</f>
        <v>0</v>
      </c>
      <c r="JW398">
        <f>IF(AND(OR(Table1[[#This Row],[Pass Play]]=1,Table1[[#This Row],[Rush Attempts]]=1),Table1[[#This Row],[Dn]]=4),1,0)</f>
        <v>1</v>
      </c>
      <c r="JX398">
        <f>IF(AND(Table1[[#This Row],[4th down attempt]]=1,Table1[[#This Row],[EFF]]="Y"),1,0)</f>
        <v>1</v>
      </c>
      <c r="JY398">
        <f>IF(AND(OR(Table1[[#This Row],[Pass Play]]=1,Table1[[#This Row],[Rush Attempts]]=1),Table1[[#This Row],[FPos]]&gt;=0,Table1[[#This Row],[FPos]]&lt;=20),1,0)</f>
        <v>0</v>
      </c>
      <c r="JZ398">
        <f>IF(AND(OR(Table1[[#This Row],[Pass Play]]=1,Table1[[#This Row],[Rush Attempts]]=1),Table1[[#This Row],[Dist]]&lt;=Table1[[#This Row],[Gn]]),1,0)</f>
        <v>1</v>
      </c>
      <c r="KA398">
        <f>IF(Table1[[#This Row],[S/End]]&lt;&gt;"",1,0)</f>
        <v>0</v>
      </c>
      <c r="KB398">
        <f>IF(Table1[[#This Row],[S/End]]="TD",1,0)</f>
        <v>0</v>
      </c>
      <c r="KC398">
        <f>IF(Table1[[#This Row],[S/End]]="FGGD",1,0)</f>
        <v>0</v>
      </c>
      <c r="KD398">
        <f>IF(AND(OR(Table1[[#This Row],[Pass Play]]=1,Table1[[#This Row],[Rush Attempts]]=1),Table1[[#This Row],[Gn]]&lt;0),1,0)</f>
        <v>0</v>
      </c>
      <c r="KE398" s="375">
        <f>IF(AND(Table1[[#This Row],[pff_DRVENDPSN]]=3,Table1[[#This Row],[pff_DRVENDEVENT]]="PUNT"),1,0)</f>
        <v>0</v>
      </c>
    </row>
    <row r="399" spans="1:291" hidden="1">
      <c r="A399">
        <v>15</v>
      </c>
      <c r="B399">
        <v>2107</v>
      </c>
      <c r="C399" t="s">
        <v>14481</v>
      </c>
      <c r="D399">
        <v>1</v>
      </c>
      <c r="E399">
        <v>1</v>
      </c>
      <c r="F399">
        <v>10</v>
      </c>
      <c r="H399">
        <v>22</v>
      </c>
      <c r="W399" t="s">
        <v>679</v>
      </c>
      <c r="AP399">
        <v>7</v>
      </c>
      <c r="BQ399">
        <f t="shared" si="18"/>
        <v>0</v>
      </c>
      <c r="BR399">
        <f t="shared" si="19"/>
        <v>0</v>
      </c>
      <c r="BT399" t="s">
        <v>275</v>
      </c>
      <c r="BV399">
        <v>0</v>
      </c>
      <c r="BX399">
        <v>0</v>
      </c>
      <c r="BY399" t="s">
        <v>8328</v>
      </c>
      <c r="CD399" s="3">
        <v>0.11597222222222221</v>
      </c>
      <c r="CF399" t="s">
        <v>8329</v>
      </c>
      <c r="CJ399">
        <v>0</v>
      </c>
      <c r="CK399" t="s">
        <v>8330</v>
      </c>
      <c r="CL399" s="4">
        <v>38414</v>
      </c>
      <c r="CM399" t="s">
        <v>8331</v>
      </c>
      <c r="CN399" t="s">
        <v>8332</v>
      </c>
      <c r="CO399">
        <v>14</v>
      </c>
      <c r="CP399" t="s">
        <v>8333</v>
      </c>
      <c r="CR399" t="s">
        <v>8063</v>
      </c>
      <c r="CU399" t="s">
        <v>8334</v>
      </c>
      <c r="CW399">
        <v>0</v>
      </c>
      <c r="CY399">
        <v>11</v>
      </c>
      <c r="CZ399" t="s">
        <v>553</v>
      </c>
      <c r="DA399">
        <v>0</v>
      </c>
      <c r="DB399">
        <v>18</v>
      </c>
      <c r="DC399" t="s">
        <v>554</v>
      </c>
      <c r="DD399">
        <v>-22</v>
      </c>
      <c r="DK399">
        <v>-5</v>
      </c>
      <c r="DL399" s="4">
        <v>44491</v>
      </c>
      <c r="DM399">
        <v>20433</v>
      </c>
      <c r="DN399">
        <v>2021</v>
      </c>
      <c r="DO399">
        <v>0</v>
      </c>
      <c r="DQ399">
        <v>80709</v>
      </c>
      <c r="DR399">
        <v>35</v>
      </c>
      <c r="DU399" t="s">
        <v>257</v>
      </c>
      <c r="DV399" t="s">
        <v>274</v>
      </c>
      <c r="DX399">
        <v>14</v>
      </c>
      <c r="DY399" t="s">
        <v>8063</v>
      </c>
      <c r="EE399">
        <v>0</v>
      </c>
      <c r="EF399" t="s">
        <v>7762</v>
      </c>
      <c r="EH399">
        <v>0</v>
      </c>
      <c r="EJ399" t="s">
        <v>1486</v>
      </c>
      <c r="EK399" t="s">
        <v>8335</v>
      </c>
      <c r="EL399" t="s">
        <v>8336</v>
      </c>
      <c r="EM399" t="s">
        <v>8337</v>
      </c>
      <c r="EN399" t="s">
        <v>8338</v>
      </c>
      <c r="EP399" t="s">
        <v>3721</v>
      </c>
      <c r="EQ399">
        <v>0</v>
      </c>
      <c r="ET399" t="s">
        <v>8339</v>
      </c>
      <c r="FE399">
        <v>0</v>
      </c>
      <c r="FJ399" t="s">
        <v>8340</v>
      </c>
      <c r="FL399">
        <v>0</v>
      </c>
      <c r="FN399">
        <v>0</v>
      </c>
      <c r="FQ399">
        <v>0</v>
      </c>
      <c r="FS399" t="s">
        <v>651</v>
      </c>
      <c r="FV399" t="s">
        <v>6988</v>
      </c>
      <c r="FY399">
        <v>0</v>
      </c>
      <c r="GA399">
        <v>14</v>
      </c>
      <c r="GB399">
        <v>-14</v>
      </c>
      <c r="GC399">
        <v>0</v>
      </c>
      <c r="GE399" t="s">
        <v>355</v>
      </c>
      <c r="GF399">
        <v>0</v>
      </c>
      <c r="GJ399">
        <v>0</v>
      </c>
      <c r="GK399">
        <v>0</v>
      </c>
      <c r="GM399" t="s">
        <v>8341</v>
      </c>
      <c r="HA399" t="s">
        <v>8342</v>
      </c>
      <c r="HE399" t="s">
        <v>889</v>
      </c>
      <c r="HF399">
        <v>1</v>
      </c>
      <c r="HG399">
        <v>20</v>
      </c>
      <c r="HH399">
        <v>0</v>
      </c>
      <c r="HI399" t="s">
        <v>275</v>
      </c>
      <c r="HU399" t="s">
        <v>8343</v>
      </c>
      <c r="HV399">
        <v>-5</v>
      </c>
      <c r="HW399">
        <v>27</v>
      </c>
      <c r="HX399">
        <v>4157282</v>
      </c>
      <c r="HZ399">
        <v>4157261</v>
      </c>
      <c r="IC399">
        <v>0</v>
      </c>
      <c r="ID399">
        <v>0</v>
      </c>
      <c r="IM399">
        <v>32</v>
      </c>
      <c r="IU399">
        <v>8</v>
      </c>
      <c r="IV399">
        <f>IF(AND(Table1[[#This Row],[R/P]]="P",Table1[[#This Row],[PaRes]]&lt;&gt;"SCRBL",Table1[[#This Row],[PaRes]]&lt;&gt;"RUN",Table1[[#This Row],[Penalty]]&lt;&gt;1),1,0)</f>
        <v>0</v>
      </c>
      <c r="IW399">
        <f>IF(AND(Table1[[#This Row],[Pass Play]]=1,Table1[[#This Row],[PaRes]]&lt;&gt;"SAC"),1,0)</f>
        <v>0</v>
      </c>
      <c r="IX399">
        <f>IF(Table1[[#This Row],[PaRes]]="COM",1,0)</f>
        <v>0</v>
      </c>
      <c r="IY399">
        <f>IF(Table1[[#This Row],[Pass Play]]=1,Table1[[#This Row],[Gn]],0)</f>
        <v>0</v>
      </c>
      <c r="IZ399">
        <f>IF(AND(Table1[[#This Row],[Pass Play]]=1,Table1[[#This Row],[EFF]]="Y"),1,0)</f>
        <v>0</v>
      </c>
      <c r="JA399">
        <f>IF(AND(Table1[[#This Row],[Pass Play]]=1,Table1[[#This Row],[EFF]]="Y"),Table1[[#This Row],[Gn]],0)</f>
        <v>0</v>
      </c>
      <c r="JB399">
        <f>IF(AND(Table1[[#This Row],[Pass Play]]=1,Table1[[#This Row],[Gn]]&gt;=15),1,0)</f>
        <v>0</v>
      </c>
      <c r="JC399">
        <f>IF(AND(Table1[[#This Row],[Pass Play]]=1,Table1[[#This Row],[Big Play Passes]]=1),Table1[[#This Row],[Gn]],0)</f>
        <v>0</v>
      </c>
      <c r="JD399">
        <f>IF(AND(OR(Table1[[#This Row],[R/P]]="R",Table1[[#This Row],[PaRes]]="SCRBL",Table1[[#This Row],[PaRes]]="RUN"),Table1[[#This Row],[Penalty]]&lt;&gt;1),1,0)</f>
        <v>0</v>
      </c>
      <c r="JE399">
        <f>IF(Table1[[#This Row],[Rush Attempts]]=1,Table1[[#This Row],[Gn]],0)</f>
        <v>0</v>
      </c>
      <c r="JF399">
        <f>IF(AND(Table1[[#This Row],[Rush Attempts]]=1,Table1[[#This Row],[EFF]]="Y"),1,0)</f>
        <v>0</v>
      </c>
      <c r="JG399">
        <f>IF(AND(Table1[[#This Row],[Rush Attempts]]=1,Table1[[#This Row],[EFF]]="Y"),Table1[[#This Row],[Gn]],0)</f>
        <v>0</v>
      </c>
      <c r="JH399">
        <f>IF(AND(Table1[[#This Row],[Rush Attempts]]=1,Table1[[#This Row],[Gn]]&gt;=10),1,0)</f>
        <v>0</v>
      </c>
      <c r="JI399">
        <f>IF(AND(Table1[[#This Row],[Rush Attempts]]=1,Table1[[#This Row],[Big Play Run]]=1),Table1[[#This Row],[Gn]],0)</f>
        <v>0</v>
      </c>
      <c r="JJ399">
        <f>IF(Table1[[#This Row],[PaRes]]="SAC",1,0)</f>
        <v>0</v>
      </c>
      <c r="JK399">
        <f>IF(Table1[[#This Row],[Sacks]]=1,Table1[[#This Row],[Gn]],0)</f>
        <v>0</v>
      </c>
      <c r="JL399">
        <f>IF(Table1[[#This Row],[PaRes]]="INT",1,0)</f>
        <v>0</v>
      </c>
      <c r="JM399">
        <f>IF(Table1[[#This Row],[pff_PENALTY]]&lt;&gt;"",1,0)</f>
        <v>1</v>
      </c>
      <c r="JN399">
        <f>Table1[[#This Row],[pff_PENYARDS]]</f>
        <v>-5</v>
      </c>
      <c r="JO399">
        <f>IF(Table1[[#This Row],[S/End]]="TD",1,0)</f>
        <v>0</v>
      </c>
      <c r="JP399">
        <f>IF(OR(Table1[[#This Row],[S/End]]="FGGD"),1,0)</f>
        <v>0</v>
      </c>
      <c r="JQ399">
        <f>IF(OR(Table1[[#This Row],[S/End]]="FUM",Table1[[#This Row],[S/End]]="INT"),1,0)</f>
        <v>0</v>
      </c>
      <c r="JR399">
        <f>IF(AND(Table1[[#This Row],[Touchdown]]=1,Table1[[#This Row],[Pass Play]]=1),1,0)</f>
        <v>0</v>
      </c>
      <c r="JS399">
        <f t="shared" si="20"/>
        <v>0</v>
      </c>
      <c r="JT399">
        <f>IF(AND(OR(Table1[[#This Row],[Pass Play]]=1,Table1[[#This Row],[Rush Attempts]]=1),Table1[[#This Row],[Dn]]=3),1,0)</f>
        <v>0</v>
      </c>
      <c r="JU399">
        <f>IF(AND(Table1[[#This Row],[3rd down attempt]]=1,Table1[[#This Row],[EFF]]="Y"),1,0)</f>
        <v>0</v>
      </c>
      <c r="JV399">
        <f>IF(AND(Table1[[#This Row],[3rd down attempt]]=1,Table1[[#This Row],[Dist]]&gt;=7),1,0)</f>
        <v>0</v>
      </c>
      <c r="JW399">
        <f>IF(AND(OR(Table1[[#This Row],[Pass Play]]=1,Table1[[#This Row],[Rush Attempts]]=1),Table1[[#This Row],[Dn]]=4),1,0)</f>
        <v>0</v>
      </c>
      <c r="JX399">
        <f>IF(AND(Table1[[#This Row],[4th down attempt]]=1,Table1[[#This Row],[EFF]]="Y"),1,0)</f>
        <v>0</v>
      </c>
      <c r="JY399">
        <f>IF(AND(OR(Table1[[#This Row],[Pass Play]]=1,Table1[[#This Row],[Rush Attempts]]=1),Table1[[#This Row],[FPos]]&gt;=0,Table1[[#This Row],[FPos]]&lt;=20),1,0)</f>
        <v>0</v>
      </c>
      <c r="JZ399">
        <f>IF(AND(OR(Table1[[#This Row],[Pass Play]]=1,Table1[[#This Row],[Rush Attempts]]=1),Table1[[#This Row],[Dist]]&lt;=Table1[[#This Row],[Gn]]),1,0)</f>
        <v>0</v>
      </c>
      <c r="KA399">
        <f>IF(Table1[[#This Row],[S/End]]&lt;&gt;"",1,0)</f>
        <v>0</v>
      </c>
      <c r="KB399">
        <f>IF(Table1[[#This Row],[S/End]]="TD",1,0)</f>
        <v>0</v>
      </c>
      <c r="KC399">
        <f>IF(Table1[[#This Row],[S/End]]="FGGD",1,0)</f>
        <v>0</v>
      </c>
      <c r="KD399">
        <f>IF(AND(OR(Table1[[#This Row],[Pass Play]]=1,Table1[[#This Row],[Rush Attempts]]=1),Table1[[#This Row],[Gn]]&lt;0),1,0)</f>
        <v>0</v>
      </c>
      <c r="KE399" s="375">
        <f>IF(AND(Table1[[#This Row],[pff_DRVENDPSN]]=3,Table1[[#This Row],[pff_DRVENDEVENT]]="PUNT"),1,0)</f>
        <v>0</v>
      </c>
    </row>
    <row r="400" spans="1:291" hidden="1">
      <c r="A400">
        <v>16</v>
      </c>
      <c r="B400">
        <v>2107</v>
      </c>
      <c r="C400" t="s">
        <v>14481</v>
      </c>
      <c r="D400">
        <v>1</v>
      </c>
      <c r="E400">
        <v>1</v>
      </c>
      <c r="F400">
        <v>15</v>
      </c>
      <c r="G400">
        <v>5</v>
      </c>
      <c r="H400">
        <v>27</v>
      </c>
      <c r="J400" t="s">
        <v>254</v>
      </c>
      <c r="K400">
        <v>11</v>
      </c>
      <c r="L400" t="s">
        <v>1184</v>
      </c>
      <c r="M400" t="s">
        <v>7815</v>
      </c>
      <c r="N400" t="s">
        <v>1037</v>
      </c>
      <c r="P400" t="s">
        <v>257</v>
      </c>
      <c r="Q400" t="s">
        <v>509</v>
      </c>
      <c r="W400" t="s">
        <v>257</v>
      </c>
      <c r="X400" t="s">
        <v>1217</v>
      </c>
      <c r="AE400" t="s">
        <v>411</v>
      </c>
      <c r="AF400" t="s">
        <v>412</v>
      </c>
      <c r="AG400" t="s">
        <v>1217</v>
      </c>
      <c r="AH400" t="s">
        <v>257</v>
      </c>
      <c r="AJ400">
        <v>22</v>
      </c>
      <c r="AP400">
        <v>7</v>
      </c>
      <c r="BJ400" t="s">
        <v>607</v>
      </c>
      <c r="BQ400">
        <f t="shared" si="18"/>
        <v>0</v>
      </c>
      <c r="BR400">
        <f t="shared" si="19"/>
        <v>4</v>
      </c>
      <c r="BT400" t="s">
        <v>275</v>
      </c>
      <c r="BV400">
        <v>0</v>
      </c>
      <c r="BX400">
        <v>0</v>
      </c>
      <c r="BY400" t="s">
        <v>8345</v>
      </c>
      <c r="CD400" s="3">
        <v>9.8611111111111108E-2</v>
      </c>
      <c r="CF400" t="s">
        <v>8346</v>
      </c>
      <c r="CJ400">
        <v>0</v>
      </c>
      <c r="CK400" t="s">
        <v>8347</v>
      </c>
      <c r="CL400" s="4">
        <v>38414</v>
      </c>
      <c r="CM400" t="s">
        <v>8348</v>
      </c>
      <c r="CN400" t="s">
        <v>8349</v>
      </c>
      <c r="CO400">
        <v>14</v>
      </c>
      <c r="CQ400" t="s">
        <v>418</v>
      </c>
      <c r="CR400" t="s">
        <v>8063</v>
      </c>
      <c r="CU400" t="s">
        <v>884</v>
      </c>
      <c r="CW400">
        <v>0</v>
      </c>
      <c r="CY400">
        <v>12</v>
      </c>
      <c r="CZ400" t="s">
        <v>553</v>
      </c>
      <c r="DA400">
        <v>0</v>
      </c>
      <c r="DB400">
        <v>18</v>
      </c>
      <c r="DC400" t="s">
        <v>554</v>
      </c>
      <c r="DD400">
        <v>-22</v>
      </c>
      <c r="DF400" t="s">
        <v>8108</v>
      </c>
      <c r="DK400">
        <v>5</v>
      </c>
      <c r="DL400" s="4">
        <v>44491</v>
      </c>
      <c r="DM400">
        <v>20433</v>
      </c>
      <c r="DN400">
        <v>2021</v>
      </c>
      <c r="DO400">
        <v>0</v>
      </c>
      <c r="DQ400">
        <v>80709</v>
      </c>
      <c r="DR400">
        <v>36</v>
      </c>
      <c r="DU400" t="s">
        <v>257</v>
      </c>
      <c r="DV400" t="s">
        <v>274</v>
      </c>
      <c r="DX400">
        <v>14</v>
      </c>
      <c r="DY400" t="s">
        <v>8063</v>
      </c>
      <c r="EE400">
        <v>0</v>
      </c>
      <c r="EF400" t="s">
        <v>7823</v>
      </c>
      <c r="EG400" t="s">
        <v>422</v>
      </c>
      <c r="EH400">
        <v>0</v>
      </c>
      <c r="EI400" t="s">
        <v>1979</v>
      </c>
      <c r="EJ400" t="s">
        <v>340</v>
      </c>
      <c r="EK400" t="s">
        <v>341</v>
      </c>
      <c r="EL400" t="s">
        <v>8350</v>
      </c>
      <c r="EM400" t="s">
        <v>8351</v>
      </c>
      <c r="EN400" t="s">
        <v>2256</v>
      </c>
      <c r="EO400" t="s">
        <v>418</v>
      </c>
      <c r="EP400" t="s">
        <v>345</v>
      </c>
      <c r="EQ400">
        <v>0</v>
      </c>
      <c r="ET400" t="s">
        <v>8352</v>
      </c>
      <c r="FE400">
        <v>0</v>
      </c>
      <c r="FG400" t="s">
        <v>429</v>
      </c>
      <c r="FI400" t="s">
        <v>429</v>
      </c>
      <c r="FL400">
        <v>0</v>
      </c>
      <c r="FN400">
        <v>0</v>
      </c>
      <c r="FQ400">
        <v>0</v>
      </c>
      <c r="FS400" t="s">
        <v>395</v>
      </c>
      <c r="FU400" t="s">
        <v>257</v>
      </c>
      <c r="FV400" t="s">
        <v>496</v>
      </c>
      <c r="FW400" t="s">
        <v>431</v>
      </c>
      <c r="FY400">
        <v>1</v>
      </c>
      <c r="GA400">
        <v>14</v>
      </c>
      <c r="GB400">
        <v>-14</v>
      </c>
      <c r="GC400">
        <v>0</v>
      </c>
      <c r="GE400" t="s">
        <v>355</v>
      </c>
      <c r="GF400">
        <v>0</v>
      </c>
      <c r="GJ400">
        <v>0</v>
      </c>
      <c r="GK400">
        <v>0</v>
      </c>
      <c r="GM400" t="s">
        <v>8353</v>
      </c>
      <c r="GO400">
        <v>5</v>
      </c>
      <c r="HA400" t="s">
        <v>3206</v>
      </c>
      <c r="HB400" t="s">
        <v>8108</v>
      </c>
      <c r="HC400" t="s">
        <v>313</v>
      </c>
      <c r="HD400" t="s">
        <v>294</v>
      </c>
      <c r="HE400" t="s">
        <v>8354</v>
      </c>
      <c r="HF400">
        <v>0</v>
      </c>
      <c r="HG400">
        <v>11</v>
      </c>
      <c r="HH400">
        <v>0</v>
      </c>
      <c r="HI400" t="s">
        <v>275</v>
      </c>
      <c r="HL400">
        <v>4</v>
      </c>
      <c r="HP400" t="s">
        <v>8355</v>
      </c>
      <c r="HQ400" t="s">
        <v>2217</v>
      </c>
      <c r="HR400" t="s">
        <v>8356</v>
      </c>
      <c r="HW400">
        <v>22</v>
      </c>
      <c r="HX400">
        <v>4157287</v>
      </c>
      <c r="HY400" t="s">
        <v>6102</v>
      </c>
      <c r="HZ400">
        <v>4157282</v>
      </c>
      <c r="IC400">
        <v>0</v>
      </c>
      <c r="ID400">
        <v>0</v>
      </c>
      <c r="IM400">
        <v>33</v>
      </c>
      <c r="IO400" t="s">
        <v>8073</v>
      </c>
      <c r="IQ400" t="s">
        <v>8073</v>
      </c>
      <c r="IR400" t="s">
        <v>8194</v>
      </c>
      <c r="IU400">
        <v>8</v>
      </c>
      <c r="IV400">
        <f>IF(AND(Table1[[#This Row],[R/P]]="P",Table1[[#This Row],[PaRes]]&lt;&gt;"SCRBL",Table1[[#This Row],[PaRes]]&lt;&gt;"RUN",Table1[[#This Row],[Penalty]]&lt;&gt;1),1,0)</f>
        <v>0</v>
      </c>
      <c r="IW400">
        <f>IF(AND(Table1[[#This Row],[Pass Play]]=1,Table1[[#This Row],[PaRes]]&lt;&gt;"SAC"),1,0)</f>
        <v>0</v>
      </c>
      <c r="IX400">
        <f>IF(Table1[[#This Row],[PaRes]]="COM",1,0)</f>
        <v>0</v>
      </c>
      <c r="IY400">
        <f>IF(Table1[[#This Row],[Pass Play]]=1,Table1[[#This Row],[Gn]],0)</f>
        <v>0</v>
      </c>
      <c r="IZ400">
        <f>IF(AND(Table1[[#This Row],[Pass Play]]=1,Table1[[#This Row],[EFF]]="Y"),1,0)</f>
        <v>0</v>
      </c>
      <c r="JA400">
        <f>IF(AND(Table1[[#This Row],[Pass Play]]=1,Table1[[#This Row],[EFF]]="Y"),Table1[[#This Row],[Gn]],0)</f>
        <v>0</v>
      </c>
      <c r="JB400">
        <f>IF(AND(Table1[[#This Row],[Pass Play]]=1,Table1[[#This Row],[Gn]]&gt;=15),1,0)</f>
        <v>0</v>
      </c>
      <c r="JC400">
        <f>IF(AND(Table1[[#This Row],[Pass Play]]=1,Table1[[#This Row],[Big Play Passes]]=1),Table1[[#This Row],[Gn]],0)</f>
        <v>0</v>
      </c>
      <c r="JD400">
        <f>IF(AND(OR(Table1[[#This Row],[R/P]]="R",Table1[[#This Row],[PaRes]]="SCRBL",Table1[[#This Row],[PaRes]]="RUN"),Table1[[#This Row],[Penalty]]&lt;&gt;1),1,0)</f>
        <v>1</v>
      </c>
      <c r="JE400">
        <f>IF(Table1[[#This Row],[Rush Attempts]]=1,Table1[[#This Row],[Gn]],0)</f>
        <v>5</v>
      </c>
      <c r="JF400">
        <f>IF(AND(Table1[[#This Row],[Rush Attempts]]=1,Table1[[#This Row],[EFF]]="Y"),1,0)</f>
        <v>1</v>
      </c>
      <c r="JG400">
        <f>IF(AND(Table1[[#This Row],[Rush Attempts]]=1,Table1[[#This Row],[EFF]]="Y"),Table1[[#This Row],[Gn]],0)</f>
        <v>5</v>
      </c>
      <c r="JH400">
        <f>IF(AND(Table1[[#This Row],[Rush Attempts]]=1,Table1[[#This Row],[Gn]]&gt;=10),1,0)</f>
        <v>0</v>
      </c>
      <c r="JI400">
        <f>IF(AND(Table1[[#This Row],[Rush Attempts]]=1,Table1[[#This Row],[Big Play Run]]=1),Table1[[#This Row],[Gn]],0)</f>
        <v>0</v>
      </c>
      <c r="JJ400">
        <f>IF(Table1[[#This Row],[PaRes]]="SAC",1,0)</f>
        <v>0</v>
      </c>
      <c r="JK400">
        <f>IF(Table1[[#This Row],[Sacks]]=1,Table1[[#This Row],[Gn]],0)</f>
        <v>0</v>
      </c>
      <c r="JL400">
        <f>IF(Table1[[#This Row],[PaRes]]="INT",1,0)</f>
        <v>0</v>
      </c>
      <c r="JM400">
        <f>IF(Table1[[#This Row],[pff_PENALTY]]&lt;&gt;"",1,0)</f>
        <v>0</v>
      </c>
      <c r="JN400">
        <f>Table1[[#This Row],[pff_PENYARDS]]</f>
        <v>0</v>
      </c>
      <c r="JO400">
        <f>IF(Table1[[#This Row],[S/End]]="TD",1,0)</f>
        <v>0</v>
      </c>
      <c r="JP400">
        <f>IF(OR(Table1[[#This Row],[S/End]]="FGGD"),1,0)</f>
        <v>0</v>
      </c>
      <c r="JQ400">
        <f>IF(OR(Table1[[#This Row],[S/End]]="FUM",Table1[[#This Row],[S/End]]="INT"),1,0)</f>
        <v>0</v>
      </c>
      <c r="JR400">
        <f>IF(AND(Table1[[#This Row],[Touchdown]]=1,Table1[[#This Row],[Pass Play]]=1),1,0)</f>
        <v>0</v>
      </c>
      <c r="JS400">
        <f t="shared" si="20"/>
        <v>0</v>
      </c>
      <c r="JT400">
        <f>IF(AND(OR(Table1[[#This Row],[Pass Play]]=1,Table1[[#This Row],[Rush Attempts]]=1),Table1[[#This Row],[Dn]]=3),1,0)</f>
        <v>0</v>
      </c>
      <c r="JU400">
        <f>IF(AND(Table1[[#This Row],[3rd down attempt]]=1,Table1[[#This Row],[EFF]]="Y"),1,0)</f>
        <v>0</v>
      </c>
      <c r="JV400">
        <f>IF(AND(Table1[[#This Row],[3rd down attempt]]=1,Table1[[#This Row],[Dist]]&gt;=7),1,0)</f>
        <v>0</v>
      </c>
      <c r="JW400">
        <f>IF(AND(OR(Table1[[#This Row],[Pass Play]]=1,Table1[[#This Row],[Rush Attempts]]=1),Table1[[#This Row],[Dn]]=4),1,0)</f>
        <v>0</v>
      </c>
      <c r="JX400">
        <f>IF(AND(Table1[[#This Row],[4th down attempt]]=1,Table1[[#This Row],[EFF]]="Y"),1,0)</f>
        <v>0</v>
      </c>
      <c r="JY400">
        <f>IF(AND(OR(Table1[[#This Row],[Pass Play]]=1,Table1[[#This Row],[Rush Attempts]]=1),Table1[[#This Row],[FPos]]&gt;=0,Table1[[#This Row],[FPos]]&lt;=20),1,0)</f>
        <v>0</v>
      </c>
      <c r="JZ400">
        <f>IF(AND(OR(Table1[[#This Row],[Pass Play]]=1,Table1[[#This Row],[Rush Attempts]]=1),Table1[[#This Row],[Dist]]&lt;=Table1[[#This Row],[Gn]]),1,0)</f>
        <v>0</v>
      </c>
      <c r="KA400">
        <f>IF(Table1[[#This Row],[S/End]]&lt;&gt;"",1,0)</f>
        <v>0</v>
      </c>
      <c r="KB400">
        <f>IF(Table1[[#This Row],[S/End]]="TD",1,0)</f>
        <v>0</v>
      </c>
      <c r="KC400">
        <f>IF(Table1[[#This Row],[S/End]]="FGGD",1,0)</f>
        <v>0</v>
      </c>
      <c r="KD400">
        <f>IF(AND(OR(Table1[[#This Row],[Pass Play]]=1,Table1[[#This Row],[Rush Attempts]]=1),Table1[[#This Row],[Gn]]&lt;0),1,0)</f>
        <v>0</v>
      </c>
      <c r="KE400" s="375">
        <f>IF(AND(Table1[[#This Row],[pff_DRVENDPSN]]=3,Table1[[#This Row],[pff_DRVENDEVENT]]="PUNT"),1,0)</f>
        <v>0</v>
      </c>
    </row>
    <row r="401" spans="1:291" hidden="1">
      <c r="A401">
        <v>17</v>
      </c>
      <c r="B401">
        <v>2107</v>
      </c>
      <c r="C401" t="s">
        <v>14481</v>
      </c>
      <c r="D401">
        <v>1</v>
      </c>
      <c r="E401">
        <v>2</v>
      </c>
      <c r="F401">
        <v>10</v>
      </c>
      <c r="G401">
        <v>2</v>
      </c>
      <c r="H401">
        <v>22</v>
      </c>
      <c r="J401" t="s">
        <v>298</v>
      </c>
      <c r="K401">
        <v>11</v>
      </c>
      <c r="L401" t="s">
        <v>5500</v>
      </c>
      <c r="M401" t="s">
        <v>5069</v>
      </c>
      <c r="N401" t="s">
        <v>1095</v>
      </c>
      <c r="P401" t="s">
        <v>3415</v>
      </c>
      <c r="T401" t="s">
        <v>5070</v>
      </c>
      <c r="W401" t="s">
        <v>257</v>
      </c>
      <c r="X401" t="s">
        <v>6977</v>
      </c>
      <c r="AE401" t="s">
        <v>635</v>
      </c>
      <c r="AF401" t="s">
        <v>1685</v>
      </c>
      <c r="AG401" t="s">
        <v>6977</v>
      </c>
      <c r="AH401" t="s">
        <v>274</v>
      </c>
      <c r="AJ401">
        <v>22</v>
      </c>
      <c r="AP401">
        <v>7</v>
      </c>
      <c r="BJ401" t="s">
        <v>607</v>
      </c>
      <c r="BQ401">
        <f t="shared" si="18"/>
        <v>0</v>
      </c>
      <c r="BR401">
        <f t="shared" si="19"/>
        <v>4</v>
      </c>
      <c r="BT401" t="s">
        <v>275</v>
      </c>
      <c r="BV401">
        <v>0</v>
      </c>
      <c r="BX401">
        <v>0</v>
      </c>
      <c r="BY401" t="s">
        <v>8358</v>
      </c>
      <c r="CD401" s="3">
        <v>7.0833333333333331E-2</v>
      </c>
      <c r="CF401" t="s">
        <v>8359</v>
      </c>
      <c r="CJ401">
        <v>0</v>
      </c>
      <c r="CK401" t="s">
        <v>8360</v>
      </c>
      <c r="CL401" s="4">
        <v>38050</v>
      </c>
      <c r="CM401" t="s">
        <v>8361</v>
      </c>
      <c r="CN401" t="s">
        <v>8362</v>
      </c>
      <c r="CO401">
        <v>14</v>
      </c>
      <c r="CP401" t="s">
        <v>8363</v>
      </c>
      <c r="CQ401" t="s">
        <v>282</v>
      </c>
      <c r="CR401" t="s">
        <v>8063</v>
      </c>
      <c r="CU401" t="s">
        <v>8064</v>
      </c>
      <c r="CW401">
        <v>0</v>
      </c>
      <c r="CY401">
        <v>13</v>
      </c>
      <c r="CZ401" t="s">
        <v>553</v>
      </c>
      <c r="DA401">
        <v>0</v>
      </c>
      <c r="DB401">
        <v>18</v>
      </c>
      <c r="DC401" t="s">
        <v>554</v>
      </c>
      <c r="DD401">
        <v>-22</v>
      </c>
      <c r="DF401" t="s">
        <v>8192</v>
      </c>
      <c r="DK401">
        <v>2</v>
      </c>
      <c r="DL401" s="4">
        <v>44491</v>
      </c>
      <c r="DM401">
        <v>20433</v>
      </c>
      <c r="DN401">
        <v>2021</v>
      </c>
      <c r="DO401">
        <v>0</v>
      </c>
      <c r="DQ401">
        <v>80709</v>
      </c>
      <c r="DR401">
        <v>37</v>
      </c>
      <c r="DU401" t="s">
        <v>257</v>
      </c>
      <c r="DV401" t="s">
        <v>274</v>
      </c>
      <c r="DX401">
        <v>14</v>
      </c>
      <c r="DY401" t="s">
        <v>8063</v>
      </c>
      <c r="EE401">
        <v>0</v>
      </c>
      <c r="EF401" t="s">
        <v>2553</v>
      </c>
      <c r="EG401" t="s">
        <v>675</v>
      </c>
      <c r="EH401">
        <v>0</v>
      </c>
      <c r="EJ401" t="s">
        <v>340</v>
      </c>
      <c r="EK401" t="s">
        <v>3736</v>
      </c>
      <c r="EL401" t="s">
        <v>8364</v>
      </c>
      <c r="EM401" t="s">
        <v>8365</v>
      </c>
      <c r="EN401" t="s">
        <v>2934</v>
      </c>
      <c r="EO401" t="s">
        <v>269</v>
      </c>
      <c r="EP401" t="s">
        <v>388</v>
      </c>
      <c r="EQ401">
        <v>0</v>
      </c>
      <c r="ET401" t="s">
        <v>8366</v>
      </c>
      <c r="FE401">
        <v>0</v>
      </c>
      <c r="FF401">
        <v>15</v>
      </c>
      <c r="FG401" t="s">
        <v>308</v>
      </c>
      <c r="FI401" t="s">
        <v>308</v>
      </c>
      <c r="FL401">
        <v>0</v>
      </c>
      <c r="FN401">
        <v>0</v>
      </c>
      <c r="FQ401">
        <v>0</v>
      </c>
      <c r="FS401" t="s">
        <v>462</v>
      </c>
      <c r="FU401" t="s">
        <v>274</v>
      </c>
      <c r="FV401" t="s">
        <v>777</v>
      </c>
      <c r="FW401" t="s">
        <v>1700</v>
      </c>
      <c r="FY401">
        <v>0</v>
      </c>
      <c r="GA401">
        <v>14</v>
      </c>
      <c r="GB401">
        <v>-14</v>
      </c>
      <c r="GC401">
        <v>0</v>
      </c>
      <c r="GD401" t="s">
        <v>8367</v>
      </c>
      <c r="GE401" t="s">
        <v>355</v>
      </c>
      <c r="GF401">
        <v>0</v>
      </c>
      <c r="GG401" t="s">
        <v>274</v>
      </c>
      <c r="GJ401">
        <v>0</v>
      </c>
      <c r="GK401">
        <v>0</v>
      </c>
      <c r="GM401" t="s">
        <v>8368</v>
      </c>
      <c r="GO401">
        <v>4</v>
      </c>
      <c r="HA401" t="s">
        <v>8369</v>
      </c>
      <c r="HC401" t="s">
        <v>313</v>
      </c>
      <c r="HD401" t="s">
        <v>313</v>
      </c>
      <c r="HE401" t="s">
        <v>8370</v>
      </c>
      <c r="HF401">
        <v>0</v>
      </c>
      <c r="HG401">
        <v>11</v>
      </c>
      <c r="HH401">
        <v>0</v>
      </c>
      <c r="HI401" t="s">
        <v>275</v>
      </c>
      <c r="HL401" t="s">
        <v>499</v>
      </c>
      <c r="HW401">
        <v>20</v>
      </c>
      <c r="HX401">
        <v>4157304</v>
      </c>
      <c r="HY401" t="s">
        <v>8371</v>
      </c>
      <c r="HZ401">
        <v>4157287</v>
      </c>
      <c r="IC401">
        <v>0</v>
      </c>
      <c r="ID401">
        <v>0</v>
      </c>
      <c r="IM401">
        <v>34</v>
      </c>
      <c r="IO401" t="s">
        <v>8193</v>
      </c>
      <c r="IQ401" t="s">
        <v>8193</v>
      </c>
      <c r="IU401">
        <v>8</v>
      </c>
      <c r="IV401">
        <f>IF(AND(Table1[[#This Row],[R/P]]="P",Table1[[#This Row],[PaRes]]&lt;&gt;"SCRBL",Table1[[#This Row],[PaRes]]&lt;&gt;"RUN",Table1[[#This Row],[Penalty]]&lt;&gt;1),1,0)</f>
        <v>0</v>
      </c>
      <c r="IW401">
        <f>IF(AND(Table1[[#This Row],[Pass Play]]=1,Table1[[#This Row],[PaRes]]&lt;&gt;"SAC"),1,0)</f>
        <v>0</v>
      </c>
      <c r="IX401">
        <f>IF(Table1[[#This Row],[PaRes]]="COM",1,0)</f>
        <v>0</v>
      </c>
      <c r="IY401">
        <f>IF(Table1[[#This Row],[Pass Play]]=1,Table1[[#This Row],[Gn]],0)</f>
        <v>0</v>
      </c>
      <c r="IZ401">
        <f>IF(AND(Table1[[#This Row],[Pass Play]]=1,Table1[[#This Row],[EFF]]="Y"),1,0)</f>
        <v>0</v>
      </c>
      <c r="JA401">
        <f>IF(AND(Table1[[#This Row],[Pass Play]]=1,Table1[[#This Row],[EFF]]="Y"),Table1[[#This Row],[Gn]],0)</f>
        <v>0</v>
      </c>
      <c r="JB401">
        <f>IF(AND(Table1[[#This Row],[Pass Play]]=1,Table1[[#This Row],[Gn]]&gt;=15),1,0)</f>
        <v>0</v>
      </c>
      <c r="JC401">
        <f>IF(AND(Table1[[#This Row],[Pass Play]]=1,Table1[[#This Row],[Big Play Passes]]=1),Table1[[#This Row],[Gn]],0)</f>
        <v>0</v>
      </c>
      <c r="JD401">
        <f>IF(AND(OR(Table1[[#This Row],[R/P]]="R",Table1[[#This Row],[PaRes]]="SCRBL",Table1[[#This Row],[PaRes]]="RUN"),Table1[[#This Row],[Penalty]]&lt;&gt;1),1,0)</f>
        <v>1</v>
      </c>
      <c r="JE401">
        <f>IF(Table1[[#This Row],[Rush Attempts]]=1,Table1[[#This Row],[Gn]],0)</f>
        <v>2</v>
      </c>
      <c r="JF401">
        <f>IF(AND(Table1[[#This Row],[Rush Attempts]]=1,Table1[[#This Row],[EFF]]="Y"),1,0)</f>
        <v>0</v>
      </c>
      <c r="JG401">
        <f>IF(AND(Table1[[#This Row],[Rush Attempts]]=1,Table1[[#This Row],[EFF]]="Y"),Table1[[#This Row],[Gn]],0)</f>
        <v>0</v>
      </c>
      <c r="JH401">
        <f>IF(AND(Table1[[#This Row],[Rush Attempts]]=1,Table1[[#This Row],[Gn]]&gt;=10),1,0)</f>
        <v>0</v>
      </c>
      <c r="JI401">
        <f>IF(AND(Table1[[#This Row],[Rush Attempts]]=1,Table1[[#This Row],[Big Play Run]]=1),Table1[[#This Row],[Gn]],0)</f>
        <v>0</v>
      </c>
      <c r="JJ401">
        <f>IF(Table1[[#This Row],[PaRes]]="SAC",1,0)</f>
        <v>0</v>
      </c>
      <c r="JK401">
        <f>IF(Table1[[#This Row],[Sacks]]=1,Table1[[#This Row],[Gn]],0)</f>
        <v>0</v>
      </c>
      <c r="JL401">
        <f>IF(Table1[[#This Row],[PaRes]]="INT",1,0)</f>
        <v>0</v>
      </c>
      <c r="JM401">
        <f>IF(Table1[[#This Row],[pff_PENALTY]]&lt;&gt;"",1,0)</f>
        <v>0</v>
      </c>
      <c r="JN401">
        <f>Table1[[#This Row],[pff_PENYARDS]]</f>
        <v>0</v>
      </c>
      <c r="JO401">
        <f>IF(Table1[[#This Row],[S/End]]="TD",1,0)</f>
        <v>0</v>
      </c>
      <c r="JP401">
        <f>IF(OR(Table1[[#This Row],[S/End]]="FGGD"),1,0)</f>
        <v>0</v>
      </c>
      <c r="JQ401">
        <f>IF(OR(Table1[[#This Row],[S/End]]="FUM",Table1[[#This Row],[S/End]]="INT"),1,0)</f>
        <v>0</v>
      </c>
      <c r="JR401">
        <f>IF(AND(Table1[[#This Row],[Touchdown]]=1,Table1[[#This Row],[Pass Play]]=1),1,0)</f>
        <v>0</v>
      </c>
      <c r="JS401">
        <f t="shared" si="20"/>
        <v>0</v>
      </c>
      <c r="JT401">
        <f>IF(AND(OR(Table1[[#This Row],[Pass Play]]=1,Table1[[#This Row],[Rush Attempts]]=1),Table1[[#This Row],[Dn]]=3),1,0)</f>
        <v>0</v>
      </c>
      <c r="JU401">
        <f>IF(AND(Table1[[#This Row],[3rd down attempt]]=1,Table1[[#This Row],[EFF]]="Y"),1,0)</f>
        <v>0</v>
      </c>
      <c r="JV401">
        <f>IF(AND(Table1[[#This Row],[3rd down attempt]]=1,Table1[[#This Row],[Dist]]&gt;=7),1,0)</f>
        <v>0</v>
      </c>
      <c r="JW401">
        <f>IF(AND(OR(Table1[[#This Row],[Pass Play]]=1,Table1[[#This Row],[Rush Attempts]]=1),Table1[[#This Row],[Dn]]=4),1,0)</f>
        <v>0</v>
      </c>
      <c r="JX401">
        <f>IF(AND(Table1[[#This Row],[4th down attempt]]=1,Table1[[#This Row],[EFF]]="Y"),1,0)</f>
        <v>0</v>
      </c>
      <c r="JY401">
        <f>IF(AND(OR(Table1[[#This Row],[Pass Play]]=1,Table1[[#This Row],[Rush Attempts]]=1),Table1[[#This Row],[FPos]]&gt;=0,Table1[[#This Row],[FPos]]&lt;=20),1,0)</f>
        <v>0</v>
      </c>
      <c r="JZ401">
        <f>IF(AND(OR(Table1[[#This Row],[Pass Play]]=1,Table1[[#This Row],[Rush Attempts]]=1),Table1[[#This Row],[Dist]]&lt;=Table1[[#This Row],[Gn]]),1,0)</f>
        <v>0</v>
      </c>
      <c r="KA401">
        <f>IF(Table1[[#This Row],[S/End]]&lt;&gt;"",1,0)</f>
        <v>0</v>
      </c>
      <c r="KB401">
        <f>IF(Table1[[#This Row],[S/End]]="TD",1,0)</f>
        <v>0</v>
      </c>
      <c r="KC401">
        <f>IF(Table1[[#This Row],[S/End]]="FGGD",1,0)</f>
        <v>0</v>
      </c>
      <c r="KD401">
        <f>IF(AND(OR(Table1[[#This Row],[Pass Play]]=1,Table1[[#This Row],[Rush Attempts]]=1),Table1[[#This Row],[Gn]]&lt;0),1,0)</f>
        <v>0</v>
      </c>
      <c r="KE401" s="375">
        <f>IF(AND(Table1[[#This Row],[pff_DRVENDPSN]]=3,Table1[[#This Row],[pff_DRVENDEVENT]]="PUNT"),1,0)</f>
        <v>0</v>
      </c>
    </row>
    <row r="402" spans="1:291" hidden="1">
      <c r="A402">
        <v>18</v>
      </c>
      <c r="B402">
        <v>2107</v>
      </c>
      <c r="C402" t="s">
        <v>14481</v>
      </c>
      <c r="D402">
        <v>1</v>
      </c>
      <c r="E402">
        <v>3</v>
      </c>
      <c r="F402">
        <v>8</v>
      </c>
      <c r="G402">
        <v>11</v>
      </c>
      <c r="H402">
        <v>20</v>
      </c>
      <c r="J402" t="s">
        <v>254</v>
      </c>
      <c r="K402">
        <v>11</v>
      </c>
      <c r="L402" t="s">
        <v>506</v>
      </c>
      <c r="M402" t="s">
        <v>8373</v>
      </c>
      <c r="N402" t="s">
        <v>1095</v>
      </c>
      <c r="P402" t="s">
        <v>1096</v>
      </c>
      <c r="Q402" t="s">
        <v>509</v>
      </c>
      <c r="W402" t="s">
        <v>253</v>
      </c>
      <c r="X402" t="s">
        <v>8374</v>
      </c>
      <c r="Y402" t="s">
        <v>370</v>
      </c>
      <c r="Z402" t="s">
        <v>8375</v>
      </c>
      <c r="AB402" t="s">
        <v>666</v>
      </c>
      <c r="AC402" t="s">
        <v>667</v>
      </c>
      <c r="AJ402">
        <v>88</v>
      </c>
      <c r="AK402" t="s">
        <v>327</v>
      </c>
      <c r="AP402">
        <v>7</v>
      </c>
      <c r="BJ402" t="s">
        <v>274</v>
      </c>
      <c r="BQ402">
        <f t="shared" si="18"/>
        <v>1</v>
      </c>
      <c r="BR402">
        <f t="shared" si="19"/>
        <v>0</v>
      </c>
      <c r="BT402" t="s">
        <v>275</v>
      </c>
      <c r="BV402">
        <v>0</v>
      </c>
      <c r="BX402">
        <v>0</v>
      </c>
      <c r="BY402" t="s">
        <v>8376</v>
      </c>
      <c r="CA402">
        <v>1</v>
      </c>
      <c r="CB402" t="s">
        <v>492</v>
      </c>
      <c r="CD402" s="3">
        <v>4.3750000000000004E-2</v>
      </c>
      <c r="CE402" t="s">
        <v>257</v>
      </c>
      <c r="CF402" t="s">
        <v>8377</v>
      </c>
      <c r="CG402">
        <v>10</v>
      </c>
      <c r="CI402" t="s">
        <v>331</v>
      </c>
      <c r="CJ402">
        <v>0</v>
      </c>
      <c r="CK402" t="s">
        <v>8378</v>
      </c>
      <c r="CL402" s="4">
        <v>38751</v>
      </c>
      <c r="CM402" t="s">
        <v>8379</v>
      </c>
      <c r="CN402" t="s">
        <v>8380</v>
      </c>
      <c r="CO402">
        <v>14</v>
      </c>
      <c r="CP402" t="s">
        <v>8381</v>
      </c>
      <c r="CQ402" t="s">
        <v>269</v>
      </c>
      <c r="CR402" t="s">
        <v>8063</v>
      </c>
      <c r="CU402" t="s">
        <v>8107</v>
      </c>
      <c r="CW402">
        <v>0</v>
      </c>
      <c r="CY402">
        <v>14</v>
      </c>
      <c r="CZ402" t="s">
        <v>553</v>
      </c>
      <c r="DA402">
        <v>0</v>
      </c>
      <c r="DB402">
        <v>18</v>
      </c>
      <c r="DC402" t="s">
        <v>554</v>
      </c>
      <c r="DD402">
        <v>-22</v>
      </c>
      <c r="DF402" t="s">
        <v>8206</v>
      </c>
      <c r="DK402">
        <v>11</v>
      </c>
      <c r="DL402" s="4">
        <v>44491</v>
      </c>
      <c r="DM402">
        <v>20433</v>
      </c>
      <c r="DN402">
        <v>2021</v>
      </c>
      <c r="DO402">
        <v>0</v>
      </c>
      <c r="DQ402">
        <v>80709</v>
      </c>
      <c r="DR402">
        <v>38</v>
      </c>
      <c r="DU402" t="s">
        <v>274</v>
      </c>
      <c r="DV402" t="s">
        <v>257</v>
      </c>
      <c r="DX402">
        <v>14</v>
      </c>
      <c r="DY402" t="s">
        <v>8063</v>
      </c>
      <c r="EE402">
        <v>0</v>
      </c>
      <c r="EF402" t="s">
        <v>2996</v>
      </c>
      <c r="EG402" t="s">
        <v>422</v>
      </c>
      <c r="EH402">
        <v>0</v>
      </c>
      <c r="EJ402" t="s">
        <v>340</v>
      </c>
      <c r="EK402" t="s">
        <v>1392</v>
      </c>
      <c r="EL402" t="s">
        <v>8382</v>
      </c>
      <c r="EM402" t="s">
        <v>8383</v>
      </c>
      <c r="EN402" t="s">
        <v>707</v>
      </c>
      <c r="EO402" t="s">
        <v>282</v>
      </c>
      <c r="EP402" t="s">
        <v>1110</v>
      </c>
      <c r="EQ402">
        <v>0</v>
      </c>
      <c r="ER402" t="s">
        <v>3697</v>
      </c>
      <c r="ET402" t="s">
        <v>8384</v>
      </c>
      <c r="EU402">
        <v>11</v>
      </c>
      <c r="EV402" t="s">
        <v>348</v>
      </c>
      <c r="EW402" t="s">
        <v>349</v>
      </c>
      <c r="EX402" t="s">
        <v>2977</v>
      </c>
      <c r="EY402" t="s">
        <v>351</v>
      </c>
      <c r="FB402" t="s">
        <v>392</v>
      </c>
      <c r="FC402" t="s">
        <v>8385</v>
      </c>
      <c r="FE402">
        <v>0</v>
      </c>
      <c r="FF402">
        <v>5</v>
      </c>
      <c r="FJ402" t="s">
        <v>8386</v>
      </c>
      <c r="FL402">
        <v>0</v>
      </c>
      <c r="FN402">
        <v>0</v>
      </c>
      <c r="FQ402">
        <v>0</v>
      </c>
      <c r="FS402" t="s">
        <v>462</v>
      </c>
      <c r="FU402" t="s">
        <v>257</v>
      </c>
      <c r="FV402" t="s">
        <v>777</v>
      </c>
      <c r="FY402">
        <v>0</v>
      </c>
      <c r="GA402">
        <v>14</v>
      </c>
      <c r="GB402">
        <v>-14</v>
      </c>
      <c r="GC402">
        <v>0</v>
      </c>
      <c r="GE402" t="s">
        <v>355</v>
      </c>
      <c r="GF402">
        <v>1</v>
      </c>
      <c r="GG402" t="s">
        <v>274</v>
      </c>
      <c r="GI402">
        <v>3.2</v>
      </c>
      <c r="GJ402">
        <v>0</v>
      </c>
      <c r="GK402">
        <v>0</v>
      </c>
      <c r="GM402" t="s">
        <v>8387</v>
      </c>
      <c r="GN402">
        <v>0</v>
      </c>
      <c r="GO402">
        <v>0</v>
      </c>
      <c r="GP402" t="s">
        <v>357</v>
      </c>
      <c r="GR402">
        <v>10</v>
      </c>
      <c r="HA402" t="s">
        <v>8388</v>
      </c>
      <c r="HC402" t="s">
        <v>294</v>
      </c>
      <c r="HD402" t="s">
        <v>313</v>
      </c>
      <c r="HE402" t="s">
        <v>8206</v>
      </c>
      <c r="HF402">
        <v>0</v>
      </c>
      <c r="HG402">
        <v>11</v>
      </c>
      <c r="HH402">
        <v>0</v>
      </c>
      <c r="HI402" t="s">
        <v>275</v>
      </c>
      <c r="HL402">
        <v>1</v>
      </c>
      <c r="HM402" t="s">
        <v>8206</v>
      </c>
      <c r="HO402" t="s">
        <v>8298</v>
      </c>
      <c r="HP402" t="s">
        <v>8389</v>
      </c>
      <c r="HQ402" t="s">
        <v>8390</v>
      </c>
      <c r="HR402" t="s">
        <v>8391</v>
      </c>
      <c r="HT402" t="s">
        <v>8392</v>
      </c>
      <c r="HW402">
        <v>9</v>
      </c>
      <c r="HX402">
        <v>4157315</v>
      </c>
      <c r="HY402" t="s">
        <v>565</v>
      </c>
      <c r="HZ402">
        <v>4157304</v>
      </c>
      <c r="IC402">
        <v>0.5</v>
      </c>
      <c r="ID402">
        <v>1</v>
      </c>
      <c r="IM402">
        <v>35</v>
      </c>
      <c r="IQ402" t="s">
        <v>8206</v>
      </c>
      <c r="IU402">
        <v>8</v>
      </c>
      <c r="IV402">
        <f>IF(AND(Table1[[#This Row],[R/P]]="P",Table1[[#This Row],[PaRes]]&lt;&gt;"SCRBL",Table1[[#This Row],[PaRes]]&lt;&gt;"RUN",Table1[[#This Row],[Penalty]]&lt;&gt;1),1,0)</f>
        <v>1</v>
      </c>
      <c r="IW402">
        <f>IF(AND(Table1[[#This Row],[Pass Play]]=1,Table1[[#This Row],[PaRes]]&lt;&gt;"SAC"),1,0)</f>
        <v>1</v>
      </c>
      <c r="IX402">
        <f>IF(Table1[[#This Row],[PaRes]]="COM",1,0)</f>
        <v>1</v>
      </c>
      <c r="IY402">
        <f>IF(Table1[[#This Row],[Pass Play]]=1,Table1[[#This Row],[Gn]],0)</f>
        <v>11</v>
      </c>
      <c r="IZ402">
        <f>IF(AND(Table1[[#This Row],[Pass Play]]=1,Table1[[#This Row],[EFF]]="Y"),1,0)</f>
        <v>1</v>
      </c>
      <c r="JA402">
        <f>IF(AND(Table1[[#This Row],[Pass Play]]=1,Table1[[#This Row],[EFF]]="Y"),Table1[[#This Row],[Gn]],0)</f>
        <v>11</v>
      </c>
      <c r="JB402">
        <f>IF(AND(Table1[[#This Row],[Pass Play]]=1,Table1[[#This Row],[Gn]]&gt;=15),1,0)</f>
        <v>0</v>
      </c>
      <c r="JC402">
        <f>IF(AND(Table1[[#This Row],[Pass Play]]=1,Table1[[#This Row],[Big Play Passes]]=1),Table1[[#This Row],[Gn]],0)</f>
        <v>0</v>
      </c>
      <c r="JD402">
        <f>IF(AND(OR(Table1[[#This Row],[R/P]]="R",Table1[[#This Row],[PaRes]]="SCRBL",Table1[[#This Row],[PaRes]]="RUN"),Table1[[#This Row],[Penalty]]&lt;&gt;1),1,0)</f>
        <v>0</v>
      </c>
      <c r="JE402">
        <f>IF(Table1[[#This Row],[Rush Attempts]]=1,Table1[[#This Row],[Gn]],0)</f>
        <v>0</v>
      </c>
      <c r="JF402">
        <f>IF(AND(Table1[[#This Row],[Rush Attempts]]=1,Table1[[#This Row],[EFF]]="Y"),1,0)</f>
        <v>0</v>
      </c>
      <c r="JG402">
        <f>IF(AND(Table1[[#This Row],[Rush Attempts]]=1,Table1[[#This Row],[EFF]]="Y"),Table1[[#This Row],[Gn]],0)</f>
        <v>0</v>
      </c>
      <c r="JH402">
        <f>IF(AND(Table1[[#This Row],[Rush Attempts]]=1,Table1[[#This Row],[Gn]]&gt;=10),1,0)</f>
        <v>0</v>
      </c>
      <c r="JI402">
        <f>IF(AND(Table1[[#This Row],[Rush Attempts]]=1,Table1[[#This Row],[Big Play Run]]=1),Table1[[#This Row],[Gn]],0)</f>
        <v>0</v>
      </c>
      <c r="JJ402">
        <f>IF(Table1[[#This Row],[PaRes]]="SAC",1,0)</f>
        <v>0</v>
      </c>
      <c r="JK402">
        <f>IF(Table1[[#This Row],[Sacks]]=1,Table1[[#This Row],[Gn]],0)</f>
        <v>0</v>
      </c>
      <c r="JL402">
        <f>IF(Table1[[#This Row],[PaRes]]="INT",1,0)</f>
        <v>0</v>
      </c>
      <c r="JM402">
        <f>IF(Table1[[#This Row],[pff_PENALTY]]&lt;&gt;"",1,0)</f>
        <v>0</v>
      </c>
      <c r="JN402">
        <f>Table1[[#This Row],[pff_PENYARDS]]</f>
        <v>0</v>
      </c>
      <c r="JO402">
        <f>IF(Table1[[#This Row],[S/End]]="TD",1,0)</f>
        <v>0</v>
      </c>
      <c r="JP402">
        <f>IF(OR(Table1[[#This Row],[S/End]]="FGGD"),1,0)</f>
        <v>0</v>
      </c>
      <c r="JQ402">
        <f>IF(OR(Table1[[#This Row],[S/End]]="FUM",Table1[[#This Row],[S/End]]="INT"),1,0)</f>
        <v>0</v>
      </c>
      <c r="JR402">
        <f>IF(AND(Table1[[#This Row],[Touchdown]]=1,Table1[[#This Row],[Pass Play]]=1),1,0)</f>
        <v>0</v>
      </c>
      <c r="JS402">
        <f t="shared" si="20"/>
        <v>0</v>
      </c>
      <c r="JT402">
        <f>IF(AND(OR(Table1[[#This Row],[Pass Play]]=1,Table1[[#This Row],[Rush Attempts]]=1),Table1[[#This Row],[Dn]]=3),1,0)</f>
        <v>1</v>
      </c>
      <c r="JU402">
        <f>IF(AND(Table1[[#This Row],[3rd down attempt]]=1,Table1[[#This Row],[EFF]]="Y"),1,0)</f>
        <v>1</v>
      </c>
      <c r="JV402">
        <f>IF(AND(Table1[[#This Row],[3rd down attempt]]=1,Table1[[#This Row],[Dist]]&gt;=7),1,0)</f>
        <v>1</v>
      </c>
      <c r="JW402">
        <f>IF(AND(OR(Table1[[#This Row],[Pass Play]]=1,Table1[[#This Row],[Rush Attempts]]=1),Table1[[#This Row],[Dn]]=4),1,0)</f>
        <v>0</v>
      </c>
      <c r="JX402">
        <f>IF(AND(Table1[[#This Row],[4th down attempt]]=1,Table1[[#This Row],[EFF]]="Y"),1,0)</f>
        <v>0</v>
      </c>
      <c r="JY402">
        <f>IF(AND(OR(Table1[[#This Row],[Pass Play]]=1,Table1[[#This Row],[Rush Attempts]]=1),Table1[[#This Row],[FPos]]&gt;=0,Table1[[#This Row],[FPos]]&lt;=20),1,0)</f>
        <v>1</v>
      </c>
      <c r="JZ402">
        <f>IF(AND(OR(Table1[[#This Row],[Pass Play]]=1,Table1[[#This Row],[Rush Attempts]]=1),Table1[[#This Row],[Dist]]&lt;=Table1[[#This Row],[Gn]]),1,0)</f>
        <v>1</v>
      </c>
      <c r="KA402">
        <f>IF(Table1[[#This Row],[S/End]]&lt;&gt;"",1,0)</f>
        <v>0</v>
      </c>
      <c r="KB402">
        <f>IF(Table1[[#This Row],[S/End]]="TD",1,0)</f>
        <v>0</v>
      </c>
      <c r="KC402">
        <f>IF(Table1[[#This Row],[S/End]]="FGGD",1,0)</f>
        <v>0</v>
      </c>
      <c r="KD402">
        <f>IF(AND(OR(Table1[[#This Row],[Pass Play]]=1,Table1[[#This Row],[Rush Attempts]]=1),Table1[[#This Row],[Gn]]&lt;0),1,0)</f>
        <v>0</v>
      </c>
      <c r="KE402" s="375">
        <f>IF(AND(Table1[[#This Row],[pff_DRVENDPSN]]=3,Table1[[#This Row],[pff_DRVENDEVENT]]="PUNT"),1,0)</f>
        <v>0</v>
      </c>
    </row>
    <row r="403" spans="1:291" hidden="1">
      <c r="A403">
        <v>19</v>
      </c>
      <c r="B403">
        <v>2107</v>
      </c>
      <c r="C403" t="s">
        <v>14481</v>
      </c>
      <c r="D403">
        <v>1</v>
      </c>
      <c r="E403">
        <v>1</v>
      </c>
      <c r="F403">
        <v>9</v>
      </c>
      <c r="G403">
        <v>-1</v>
      </c>
      <c r="H403">
        <v>9</v>
      </c>
      <c r="J403" t="s">
        <v>298</v>
      </c>
      <c r="K403">
        <v>11</v>
      </c>
      <c r="L403" t="s">
        <v>1184</v>
      </c>
      <c r="M403" t="s">
        <v>8394</v>
      </c>
      <c r="N403" t="s">
        <v>978</v>
      </c>
      <c r="P403" t="s">
        <v>1750</v>
      </c>
      <c r="Q403" t="s">
        <v>509</v>
      </c>
      <c r="W403" t="s">
        <v>257</v>
      </c>
      <c r="X403" t="s">
        <v>8395</v>
      </c>
      <c r="AE403" t="s">
        <v>573</v>
      </c>
      <c r="AF403" t="s">
        <v>2590</v>
      </c>
      <c r="AG403" t="s">
        <v>8395</v>
      </c>
      <c r="AH403" t="s">
        <v>257</v>
      </c>
      <c r="AJ403">
        <v>7</v>
      </c>
      <c r="AP403">
        <v>7</v>
      </c>
      <c r="BJ403" t="s">
        <v>274</v>
      </c>
      <c r="BQ403">
        <f t="shared" si="18"/>
        <v>0</v>
      </c>
      <c r="BR403">
        <f t="shared" si="19"/>
        <v>1</v>
      </c>
      <c r="BT403" t="s">
        <v>275</v>
      </c>
      <c r="BV403">
        <v>0</v>
      </c>
      <c r="BX403">
        <v>0</v>
      </c>
      <c r="BY403" t="s">
        <v>8396</v>
      </c>
      <c r="CD403" s="3">
        <v>1.9444444444444445E-2</v>
      </c>
      <c r="CF403" t="s">
        <v>8397</v>
      </c>
      <c r="CJ403">
        <v>0</v>
      </c>
      <c r="CK403" t="s">
        <v>8398</v>
      </c>
      <c r="CL403" s="4">
        <v>38414</v>
      </c>
      <c r="CM403" t="s">
        <v>8399</v>
      </c>
      <c r="CN403" t="s">
        <v>8400</v>
      </c>
      <c r="CO403">
        <v>14</v>
      </c>
      <c r="CP403" t="s">
        <v>8401</v>
      </c>
      <c r="CQ403" t="s">
        <v>282</v>
      </c>
      <c r="CR403" t="s">
        <v>8063</v>
      </c>
      <c r="CU403" t="s">
        <v>8402</v>
      </c>
      <c r="CW403">
        <v>0</v>
      </c>
      <c r="CY403">
        <v>15</v>
      </c>
      <c r="CZ403" t="s">
        <v>553</v>
      </c>
      <c r="DA403">
        <v>0</v>
      </c>
      <c r="DB403">
        <v>18</v>
      </c>
      <c r="DC403" t="s">
        <v>554</v>
      </c>
      <c r="DD403">
        <v>-22</v>
      </c>
      <c r="DF403" t="s">
        <v>8193</v>
      </c>
      <c r="DK403">
        <v>-1</v>
      </c>
      <c r="DL403" s="4">
        <v>44491</v>
      </c>
      <c r="DM403">
        <v>20433</v>
      </c>
      <c r="DN403">
        <v>2021</v>
      </c>
      <c r="DO403">
        <v>0</v>
      </c>
      <c r="DQ403">
        <v>80709</v>
      </c>
      <c r="DR403">
        <v>39</v>
      </c>
      <c r="DU403" t="s">
        <v>274</v>
      </c>
      <c r="DV403" t="s">
        <v>257</v>
      </c>
      <c r="DX403">
        <v>14</v>
      </c>
      <c r="DY403" t="s">
        <v>8063</v>
      </c>
      <c r="EE403">
        <v>0</v>
      </c>
      <c r="EF403" t="s">
        <v>1761</v>
      </c>
      <c r="EG403" t="s">
        <v>383</v>
      </c>
      <c r="EH403">
        <v>0</v>
      </c>
      <c r="EJ403" t="s">
        <v>340</v>
      </c>
      <c r="EK403" t="s">
        <v>8403</v>
      </c>
      <c r="EL403" t="s">
        <v>8404</v>
      </c>
      <c r="EM403" t="s">
        <v>8405</v>
      </c>
      <c r="EN403" t="s">
        <v>387</v>
      </c>
      <c r="EO403" t="s">
        <v>269</v>
      </c>
      <c r="EP403" t="s">
        <v>345</v>
      </c>
      <c r="EQ403">
        <v>1</v>
      </c>
      <c r="ET403" t="s">
        <v>8406</v>
      </c>
      <c r="FE403">
        <v>0</v>
      </c>
      <c r="FG403" t="s">
        <v>285</v>
      </c>
      <c r="FI403" t="s">
        <v>285</v>
      </c>
      <c r="FJ403" t="s">
        <v>8407</v>
      </c>
      <c r="FL403">
        <v>0</v>
      </c>
      <c r="FN403">
        <v>0</v>
      </c>
      <c r="FQ403">
        <v>0</v>
      </c>
      <c r="FS403" t="s">
        <v>462</v>
      </c>
      <c r="FU403" t="s">
        <v>274</v>
      </c>
      <c r="FV403" t="s">
        <v>463</v>
      </c>
      <c r="FW403" t="s">
        <v>431</v>
      </c>
      <c r="FX403" t="s">
        <v>432</v>
      </c>
      <c r="FY403">
        <v>1</v>
      </c>
      <c r="GA403">
        <v>14</v>
      </c>
      <c r="GB403">
        <v>-14</v>
      </c>
      <c r="GC403">
        <v>0</v>
      </c>
      <c r="GE403" t="s">
        <v>355</v>
      </c>
      <c r="GF403">
        <v>0</v>
      </c>
      <c r="GG403" t="s">
        <v>274</v>
      </c>
      <c r="GJ403">
        <v>0</v>
      </c>
      <c r="GK403">
        <v>0</v>
      </c>
      <c r="GM403" t="s">
        <v>8408</v>
      </c>
      <c r="GO403">
        <v>2</v>
      </c>
      <c r="HA403" t="s">
        <v>8409</v>
      </c>
      <c r="HC403" t="s">
        <v>313</v>
      </c>
      <c r="HD403" t="s">
        <v>313</v>
      </c>
      <c r="HF403">
        <v>0</v>
      </c>
      <c r="HG403">
        <v>11</v>
      </c>
      <c r="HH403">
        <v>0</v>
      </c>
      <c r="HI403" t="s">
        <v>275</v>
      </c>
      <c r="HL403" t="s">
        <v>58</v>
      </c>
      <c r="HP403" t="s">
        <v>8410</v>
      </c>
      <c r="HQ403" t="s">
        <v>1008</v>
      </c>
      <c r="HR403" t="s">
        <v>8411</v>
      </c>
      <c r="HW403">
        <v>10</v>
      </c>
      <c r="HX403">
        <v>4157331</v>
      </c>
      <c r="HY403" t="s">
        <v>8193</v>
      </c>
      <c r="HZ403">
        <v>4157315</v>
      </c>
      <c r="IC403">
        <v>0</v>
      </c>
      <c r="ID403">
        <v>0</v>
      </c>
      <c r="IM403">
        <v>36</v>
      </c>
      <c r="IO403" t="s">
        <v>8193</v>
      </c>
      <c r="IQ403" t="s">
        <v>8193</v>
      </c>
      <c r="IU403">
        <v>8</v>
      </c>
      <c r="IV403">
        <f>IF(AND(Table1[[#This Row],[R/P]]="P",Table1[[#This Row],[PaRes]]&lt;&gt;"SCRBL",Table1[[#This Row],[PaRes]]&lt;&gt;"RUN",Table1[[#This Row],[Penalty]]&lt;&gt;1),1,0)</f>
        <v>0</v>
      </c>
      <c r="IW403">
        <f>IF(AND(Table1[[#This Row],[Pass Play]]=1,Table1[[#This Row],[PaRes]]&lt;&gt;"SAC"),1,0)</f>
        <v>0</v>
      </c>
      <c r="IX403">
        <f>IF(Table1[[#This Row],[PaRes]]="COM",1,0)</f>
        <v>0</v>
      </c>
      <c r="IY403">
        <f>IF(Table1[[#This Row],[Pass Play]]=1,Table1[[#This Row],[Gn]],0)</f>
        <v>0</v>
      </c>
      <c r="IZ403">
        <f>IF(AND(Table1[[#This Row],[Pass Play]]=1,Table1[[#This Row],[EFF]]="Y"),1,0)</f>
        <v>0</v>
      </c>
      <c r="JA403">
        <f>IF(AND(Table1[[#This Row],[Pass Play]]=1,Table1[[#This Row],[EFF]]="Y"),Table1[[#This Row],[Gn]],0)</f>
        <v>0</v>
      </c>
      <c r="JB403">
        <f>IF(AND(Table1[[#This Row],[Pass Play]]=1,Table1[[#This Row],[Gn]]&gt;=15),1,0)</f>
        <v>0</v>
      </c>
      <c r="JC403">
        <f>IF(AND(Table1[[#This Row],[Pass Play]]=1,Table1[[#This Row],[Big Play Passes]]=1),Table1[[#This Row],[Gn]],0)</f>
        <v>0</v>
      </c>
      <c r="JD403">
        <f>IF(AND(OR(Table1[[#This Row],[R/P]]="R",Table1[[#This Row],[PaRes]]="SCRBL",Table1[[#This Row],[PaRes]]="RUN"),Table1[[#This Row],[Penalty]]&lt;&gt;1),1,0)</f>
        <v>1</v>
      </c>
      <c r="JE403">
        <f>IF(Table1[[#This Row],[Rush Attempts]]=1,Table1[[#This Row],[Gn]],0)</f>
        <v>-1</v>
      </c>
      <c r="JF403">
        <f>IF(AND(Table1[[#This Row],[Rush Attempts]]=1,Table1[[#This Row],[EFF]]="Y"),1,0)</f>
        <v>0</v>
      </c>
      <c r="JG403">
        <f>IF(AND(Table1[[#This Row],[Rush Attempts]]=1,Table1[[#This Row],[EFF]]="Y"),Table1[[#This Row],[Gn]],0)</f>
        <v>0</v>
      </c>
      <c r="JH403">
        <f>IF(AND(Table1[[#This Row],[Rush Attempts]]=1,Table1[[#This Row],[Gn]]&gt;=10),1,0)</f>
        <v>0</v>
      </c>
      <c r="JI403">
        <f>IF(AND(Table1[[#This Row],[Rush Attempts]]=1,Table1[[#This Row],[Big Play Run]]=1),Table1[[#This Row],[Gn]],0)</f>
        <v>0</v>
      </c>
      <c r="JJ403">
        <f>IF(Table1[[#This Row],[PaRes]]="SAC",1,0)</f>
        <v>0</v>
      </c>
      <c r="JK403">
        <f>IF(Table1[[#This Row],[Sacks]]=1,Table1[[#This Row],[Gn]],0)</f>
        <v>0</v>
      </c>
      <c r="JL403">
        <f>IF(Table1[[#This Row],[PaRes]]="INT",1,0)</f>
        <v>0</v>
      </c>
      <c r="JM403">
        <f>IF(Table1[[#This Row],[pff_PENALTY]]&lt;&gt;"",1,0)</f>
        <v>0</v>
      </c>
      <c r="JN403">
        <f>Table1[[#This Row],[pff_PENYARDS]]</f>
        <v>0</v>
      </c>
      <c r="JO403">
        <f>IF(Table1[[#This Row],[S/End]]="TD",1,0)</f>
        <v>0</v>
      </c>
      <c r="JP403">
        <f>IF(OR(Table1[[#This Row],[S/End]]="FGGD"),1,0)</f>
        <v>0</v>
      </c>
      <c r="JQ403">
        <f>IF(OR(Table1[[#This Row],[S/End]]="FUM",Table1[[#This Row],[S/End]]="INT"),1,0)</f>
        <v>0</v>
      </c>
      <c r="JR403">
        <f>IF(AND(Table1[[#This Row],[Touchdown]]=1,Table1[[#This Row],[Pass Play]]=1),1,0)</f>
        <v>0</v>
      </c>
      <c r="JS403">
        <f t="shared" si="20"/>
        <v>0</v>
      </c>
      <c r="JT403">
        <f>IF(AND(OR(Table1[[#This Row],[Pass Play]]=1,Table1[[#This Row],[Rush Attempts]]=1),Table1[[#This Row],[Dn]]=3),1,0)</f>
        <v>0</v>
      </c>
      <c r="JU403">
        <f>IF(AND(Table1[[#This Row],[3rd down attempt]]=1,Table1[[#This Row],[EFF]]="Y"),1,0)</f>
        <v>0</v>
      </c>
      <c r="JV403">
        <f>IF(AND(Table1[[#This Row],[3rd down attempt]]=1,Table1[[#This Row],[Dist]]&gt;=7),1,0)</f>
        <v>0</v>
      </c>
      <c r="JW403">
        <f>IF(AND(OR(Table1[[#This Row],[Pass Play]]=1,Table1[[#This Row],[Rush Attempts]]=1),Table1[[#This Row],[Dn]]=4),1,0)</f>
        <v>0</v>
      </c>
      <c r="JX403">
        <f>IF(AND(Table1[[#This Row],[4th down attempt]]=1,Table1[[#This Row],[EFF]]="Y"),1,0)</f>
        <v>0</v>
      </c>
      <c r="JY403">
        <f>IF(AND(OR(Table1[[#This Row],[Pass Play]]=1,Table1[[#This Row],[Rush Attempts]]=1),Table1[[#This Row],[FPos]]&gt;=0,Table1[[#This Row],[FPos]]&lt;=20),1,0)</f>
        <v>1</v>
      </c>
      <c r="JZ403">
        <f>IF(AND(OR(Table1[[#This Row],[Pass Play]]=1,Table1[[#This Row],[Rush Attempts]]=1),Table1[[#This Row],[Dist]]&lt;=Table1[[#This Row],[Gn]]),1,0)</f>
        <v>0</v>
      </c>
      <c r="KA403">
        <f>IF(Table1[[#This Row],[S/End]]&lt;&gt;"",1,0)</f>
        <v>0</v>
      </c>
      <c r="KB403">
        <f>IF(Table1[[#This Row],[S/End]]="TD",1,0)</f>
        <v>0</v>
      </c>
      <c r="KC403">
        <f>IF(Table1[[#This Row],[S/End]]="FGGD",1,0)</f>
        <v>0</v>
      </c>
      <c r="KD403">
        <f>IF(AND(OR(Table1[[#This Row],[Pass Play]]=1,Table1[[#This Row],[Rush Attempts]]=1),Table1[[#This Row],[Gn]]&lt;0),1,0)</f>
        <v>1</v>
      </c>
      <c r="KE403" s="375">
        <f>IF(AND(Table1[[#This Row],[pff_DRVENDPSN]]=3,Table1[[#This Row],[pff_DRVENDEVENT]]="PUNT"),1,0)</f>
        <v>0</v>
      </c>
    </row>
    <row r="404" spans="1:291" hidden="1">
      <c r="A404">
        <v>20</v>
      </c>
      <c r="B404">
        <v>2107</v>
      </c>
      <c r="C404" t="s">
        <v>14481</v>
      </c>
      <c r="D404">
        <v>2</v>
      </c>
      <c r="E404">
        <v>2</v>
      </c>
      <c r="F404">
        <v>10</v>
      </c>
      <c r="G404">
        <v>9</v>
      </c>
      <c r="H404">
        <v>10</v>
      </c>
      <c r="J404" t="s">
        <v>254</v>
      </c>
      <c r="K404" t="s">
        <v>976</v>
      </c>
      <c r="L404" t="s">
        <v>976</v>
      </c>
      <c r="M404" t="s">
        <v>8413</v>
      </c>
      <c r="N404" t="s">
        <v>1095</v>
      </c>
      <c r="P404" t="s">
        <v>7034</v>
      </c>
      <c r="W404" t="s">
        <v>257</v>
      </c>
      <c r="X404" t="s">
        <v>8414</v>
      </c>
      <c r="AE404" t="s">
        <v>1476</v>
      </c>
      <c r="AF404" t="s">
        <v>1477</v>
      </c>
      <c r="AG404" t="s">
        <v>8414</v>
      </c>
      <c r="AH404" t="s">
        <v>257</v>
      </c>
      <c r="AJ404">
        <v>22</v>
      </c>
      <c r="AP404">
        <v>7</v>
      </c>
      <c r="AU404" t="s">
        <v>254</v>
      </c>
      <c r="BJ404" t="s">
        <v>261</v>
      </c>
      <c r="BQ404">
        <f t="shared" si="18"/>
        <v>0</v>
      </c>
      <c r="BR404">
        <f t="shared" si="19"/>
        <v>1</v>
      </c>
      <c r="BT404" t="s">
        <v>275</v>
      </c>
      <c r="BV404">
        <v>0</v>
      </c>
      <c r="BX404">
        <v>0</v>
      </c>
      <c r="BY404" t="s">
        <v>8415</v>
      </c>
      <c r="CD404" s="3">
        <v>0.625</v>
      </c>
      <c r="CF404" t="s">
        <v>8416</v>
      </c>
      <c r="CJ404">
        <v>0</v>
      </c>
      <c r="CK404" t="s">
        <v>8417</v>
      </c>
      <c r="CL404" s="4">
        <v>38050</v>
      </c>
      <c r="CM404" t="s">
        <v>8418</v>
      </c>
      <c r="CN404" t="s">
        <v>8419</v>
      </c>
      <c r="CO404">
        <v>14</v>
      </c>
      <c r="CP404" t="s">
        <v>8420</v>
      </c>
      <c r="CQ404" t="s">
        <v>269</v>
      </c>
      <c r="CR404" t="s">
        <v>8063</v>
      </c>
      <c r="CU404" t="s">
        <v>7211</v>
      </c>
      <c r="CW404">
        <v>0</v>
      </c>
      <c r="CY404">
        <v>16</v>
      </c>
      <c r="CZ404" t="s">
        <v>553</v>
      </c>
      <c r="DA404">
        <v>0</v>
      </c>
      <c r="DB404">
        <v>18</v>
      </c>
      <c r="DC404" t="s">
        <v>554</v>
      </c>
      <c r="DD404">
        <v>-22</v>
      </c>
      <c r="DF404" t="s">
        <v>8363</v>
      </c>
      <c r="DK404">
        <v>9</v>
      </c>
      <c r="DL404" s="4">
        <v>44491</v>
      </c>
      <c r="DM404">
        <v>20433</v>
      </c>
      <c r="DN404">
        <v>2021</v>
      </c>
      <c r="DO404">
        <v>0</v>
      </c>
      <c r="DQ404">
        <v>80709</v>
      </c>
      <c r="DR404">
        <v>41</v>
      </c>
      <c r="DU404" t="s">
        <v>274</v>
      </c>
      <c r="DV404" t="s">
        <v>257</v>
      </c>
      <c r="DX404">
        <v>14</v>
      </c>
      <c r="DY404" t="s">
        <v>8063</v>
      </c>
      <c r="EE404">
        <v>0</v>
      </c>
      <c r="EF404" t="s">
        <v>3716</v>
      </c>
      <c r="EG404" t="s">
        <v>422</v>
      </c>
      <c r="EH404">
        <v>0</v>
      </c>
      <c r="EI404" t="s">
        <v>1955</v>
      </c>
      <c r="EJ404" t="s">
        <v>992</v>
      </c>
      <c r="EK404" t="s">
        <v>1051</v>
      </c>
      <c r="EL404" t="s">
        <v>8421</v>
      </c>
      <c r="EM404" t="s">
        <v>8422</v>
      </c>
      <c r="EN404" t="s">
        <v>2538</v>
      </c>
      <c r="EO404" t="s">
        <v>282</v>
      </c>
      <c r="EP404" t="s">
        <v>1025</v>
      </c>
      <c r="EQ404">
        <v>0</v>
      </c>
      <c r="ET404" t="s">
        <v>8423</v>
      </c>
      <c r="FE404">
        <v>0</v>
      </c>
      <c r="FG404" t="s">
        <v>461</v>
      </c>
      <c r="FI404" t="s">
        <v>461</v>
      </c>
      <c r="FL404">
        <v>0</v>
      </c>
      <c r="FN404">
        <v>0</v>
      </c>
      <c r="FQ404">
        <v>0</v>
      </c>
      <c r="FS404" t="s">
        <v>462</v>
      </c>
      <c r="FU404" t="s">
        <v>257</v>
      </c>
      <c r="FV404" t="s">
        <v>463</v>
      </c>
      <c r="FW404" t="s">
        <v>464</v>
      </c>
      <c r="FY404">
        <v>0</v>
      </c>
      <c r="GA404">
        <v>14</v>
      </c>
      <c r="GB404">
        <v>-14</v>
      </c>
      <c r="GC404">
        <v>0</v>
      </c>
      <c r="GD404" t="s">
        <v>3807</v>
      </c>
      <c r="GE404" t="s">
        <v>355</v>
      </c>
      <c r="GF404">
        <v>0</v>
      </c>
      <c r="GG404" t="s">
        <v>257</v>
      </c>
      <c r="GJ404">
        <v>1</v>
      </c>
      <c r="GK404">
        <v>1</v>
      </c>
      <c r="GM404" t="s">
        <v>8424</v>
      </c>
      <c r="GO404">
        <v>5</v>
      </c>
      <c r="HA404" t="s">
        <v>8425</v>
      </c>
      <c r="HB404" t="s">
        <v>8363</v>
      </c>
      <c r="HC404" t="s">
        <v>313</v>
      </c>
      <c r="HD404" t="s">
        <v>313</v>
      </c>
      <c r="HE404" t="s">
        <v>8426</v>
      </c>
      <c r="HF404">
        <v>0</v>
      </c>
      <c r="HG404">
        <v>21</v>
      </c>
      <c r="HH404">
        <v>0</v>
      </c>
      <c r="HI404" t="s">
        <v>275</v>
      </c>
      <c r="HL404" t="s">
        <v>58</v>
      </c>
      <c r="HW404">
        <v>1</v>
      </c>
      <c r="HX404">
        <v>4157343</v>
      </c>
      <c r="HY404" t="s">
        <v>1788</v>
      </c>
      <c r="HZ404">
        <v>4157331</v>
      </c>
      <c r="IC404">
        <v>0</v>
      </c>
      <c r="ID404">
        <v>0</v>
      </c>
      <c r="IM404">
        <v>37</v>
      </c>
      <c r="IQ404" t="s">
        <v>8194</v>
      </c>
      <c r="IR404" t="s">
        <v>8193</v>
      </c>
      <c r="IU404">
        <v>8</v>
      </c>
      <c r="IV404">
        <f>IF(AND(Table1[[#This Row],[R/P]]="P",Table1[[#This Row],[PaRes]]&lt;&gt;"SCRBL",Table1[[#This Row],[PaRes]]&lt;&gt;"RUN",Table1[[#This Row],[Penalty]]&lt;&gt;1),1,0)</f>
        <v>0</v>
      </c>
      <c r="IW404">
        <f>IF(AND(Table1[[#This Row],[Pass Play]]=1,Table1[[#This Row],[PaRes]]&lt;&gt;"SAC"),1,0)</f>
        <v>0</v>
      </c>
      <c r="IX404">
        <f>IF(Table1[[#This Row],[PaRes]]="COM",1,0)</f>
        <v>0</v>
      </c>
      <c r="IY404">
        <f>IF(Table1[[#This Row],[Pass Play]]=1,Table1[[#This Row],[Gn]],0)</f>
        <v>0</v>
      </c>
      <c r="IZ404">
        <f>IF(AND(Table1[[#This Row],[Pass Play]]=1,Table1[[#This Row],[EFF]]="Y"),1,0)</f>
        <v>0</v>
      </c>
      <c r="JA404">
        <f>IF(AND(Table1[[#This Row],[Pass Play]]=1,Table1[[#This Row],[EFF]]="Y"),Table1[[#This Row],[Gn]],0)</f>
        <v>0</v>
      </c>
      <c r="JB404">
        <f>IF(AND(Table1[[#This Row],[Pass Play]]=1,Table1[[#This Row],[Gn]]&gt;=15),1,0)</f>
        <v>0</v>
      </c>
      <c r="JC404">
        <f>IF(AND(Table1[[#This Row],[Pass Play]]=1,Table1[[#This Row],[Big Play Passes]]=1),Table1[[#This Row],[Gn]],0)</f>
        <v>0</v>
      </c>
      <c r="JD404">
        <f>IF(AND(OR(Table1[[#This Row],[R/P]]="R",Table1[[#This Row],[PaRes]]="SCRBL",Table1[[#This Row],[PaRes]]="RUN"),Table1[[#This Row],[Penalty]]&lt;&gt;1),1,0)</f>
        <v>1</v>
      </c>
      <c r="JE404">
        <f>IF(Table1[[#This Row],[Rush Attempts]]=1,Table1[[#This Row],[Gn]],0)</f>
        <v>9</v>
      </c>
      <c r="JF404">
        <f>IF(AND(Table1[[#This Row],[Rush Attempts]]=1,Table1[[#This Row],[EFF]]="Y"),1,0)</f>
        <v>1</v>
      </c>
      <c r="JG404">
        <f>IF(AND(Table1[[#This Row],[Rush Attempts]]=1,Table1[[#This Row],[EFF]]="Y"),Table1[[#This Row],[Gn]],0)</f>
        <v>9</v>
      </c>
      <c r="JH404">
        <f>IF(AND(Table1[[#This Row],[Rush Attempts]]=1,Table1[[#This Row],[Gn]]&gt;=10),1,0)</f>
        <v>0</v>
      </c>
      <c r="JI404">
        <f>IF(AND(Table1[[#This Row],[Rush Attempts]]=1,Table1[[#This Row],[Big Play Run]]=1),Table1[[#This Row],[Gn]],0)</f>
        <v>0</v>
      </c>
      <c r="JJ404">
        <f>IF(Table1[[#This Row],[PaRes]]="SAC",1,0)</f>
        <v>0</v>
      </c>
      <c r="JK404">
        <f>IF(Table1[[#This Row],[Sacks]]=1,Table1[[#This Row],[Gn]],0)</f>
        <v>0</v>
      </c>
      <c r="JL404">
        <f>IF(Table1[[#This Row],[PaRes]]="INT",1,0)</f>
        <v>0</v>
      </c>
      <c r="JM404">
        <f>IF(Table1[[#This Row],[pff_PENALTY]]&lt;&gt;"",1,0)</f>
        <v>0</v>
      </c>
      <c r="JN404">
        <f>Table1[[#This Row],[pff_PENYARDS]]</f>
        <v>0</v>
      </c>
      <c r="JO404">
        <f>IF(Table1[[#This Row],[S/End]]="TD",1,0)</f>
        <v>0</v>
      </c>
      <c r="JP404">
        <f>IF(OR(Table1[[#This Row],[S/End]]="FGGD"),1,0)</f>
        <v>0</v>
      </c>
      <c r="JQ404">
        <f>IF(OR(Table1[[#This Row],[S/End]]="FUM",Table1[[#This Row],[S/End]]="INT"),1,0)</f>
        <v>0</v>
      </c>
      <c r="JR404">
        <f>IF(AND(Table1[[#This Row],[Touchdown]]=1,Table1[[#This Row],[Pass Play]]=1),1,0)</f>
        <v>0</v>
      </c>
      <c r="JS404">
        <f t="shared" si="20"/>
        <v>0</v>
      </c>
      <c r="JT404">
        <f>IF(AND(OR(Table1[[#This Row],[Pass Play]]=1,Table1[[#This Row],[Rush Attempts]]=1),Table1[[#This Row],[Dn]]=3),1,0)</f>
        <v>0</v>
      </c>
      <c r="JU404">
        <f>IF(AND(Table1[[#This Row],[3rd down attempt]]=1,Table1[[#This Row],[EFF]]="Y"),1,0)</f>
        <v>0</v>
      </c>
      <c r="JV404">
        <f>IF(AND(Table1[[#This Row],[3rd down attempt]]=1,Table1[[#This Row],[Dist]]&gt;=7),1,0)</f>
        <v>0</v>
      </c>
      <c r="JW404">
        <f>IF(AND(OR(Table1[[#This Row],[Pass Play]]=1,Table1[[#This Row],[Rush Attempts]]=1),Table1[[#This Row],[Dn]]=4),1,0)</f>
        <v>0</v>
      </c>
      <c r="JX404">
        <f>IF(AND(Table1[[#This Row],[4th down attempt]]=1,Table1[[#This Row],[EFF]]="Y"),1,0)</f>
        <v>0</v>
      </c>
      <c r="JY404">
        <f>IF(AND(OR(Table1[[#This Row],[Pass Play]]=1,Table1[[#This Row],[Rush Attempts]]=1),Table1[[#This Row],[FPos]]&gt;=0,Table1[[#This Row],[FPos]]&lt;=20),1,0)</f>
        <v>1</v>
      </c>
      <c r="JZ404">
        <f>IF(AND(OR(Table1[[#This Row],[Pass Play]]=1,Table1[[#This Row],[Rush Attempts]]=1),Table1[[#This Row],[Dist]]&lt;=Table1[[#This Row],[Gn]]),1,0)</f>
        <v>0</v>
      </c>
      <c r="KA404">
        <f>IF(Table1[[#This Row],[S/End]]&lt;&gt;"",1,0)</f>
        <v>0</v>
      </c>
      <c r="KB404">
        <f>IF(Table1[[#This Row],[S/End]]="TD",1,0)</f>
        <v>0</v>
      </c>
      <c r="KC404">
        <f>IF(Table1[[#This Row],[S/End]]="FGGD",1,0)</f>
        <v>0</v>
      </c>
      <c r="KD404">
        <f>IF(AND(OR(Table1[[#This Row],[Pass Play]]=1,Table1[[#This Row],[Rush Attempts]]=1),Table1[[#This Row],[Gn]]&lt;0),1,0)</f>
        <v>0</v>
      </c>
      <c r="KE404" s="375">
        <f>IF(AND(Table1[[#This Row],[pff_DRVENDPSN]]=3,Table1[[#This Row],[pff_DRVENDEVENT]]="PUNT"),1,0)</f>
        <v>0</v>
      </c>
    </row>
    <row r="405" spans="1:291" hidden="1">
      <c r="A405">
        <v>21</v>
      </c>
      <c r="B405">
        <v>2107</v>
      </c>
      <c r="C405" t="s">
        <v>14481</v>
      </c>
      <c r="D405">
        <v>2</v>
      </c>
      <c r="E405">
        <v>3</v>
      </c>
      <c r="F405">
        <v>1</v>
      </c>
      <c r="H405">
        <v>1</v>
      </c>
      <c r="J405" t="s">
        <v>298</v>
      </c>
      <c r="K405">
        <v>12</v>
      </c>
      <c r="L405">
        <v>12</v>
      </c>
      <c r="M405" t="s">
        <v>1162</v>
      </c>
      <c r="N405" t="s">
        <v>1163</v>
      </c>
      <c r="P405" t="s">
        <v>1162</v>
      </c>
      <c r="W405" t="s">
        <v>257</v>
      </c>
      <c r="X405" t="s">
        <v>1922</v>
      </c>
      <c r="AE405" t="s">
        <v>1923</v>
      </c>
      <c r="AF405" t="s">
        <v>1922</v>
      </c>
      <c r="AG405" t="s">
        <v>1922</v>
      </c>
      <c r="AH405" t="s">
        <v>257</v>
      </c>
      <c r="AJ405">
        <v>7</v>
      </c>
      <c r="AP405">
        <v>7</v>
      </c>
      <c r="BJ405" t="s">
        <v>257</v>
      </c>
      <c r="BQ405">
        <f t="shared" si="18"/>
        <v>0</v>
      </c>
      <c r="BR405">
        <f t="shared" si="19"/>
        <v>2</v>
      </c>
      <c r="BT405" t="s">
        <v>275</v>
      </c>
      <c r="BV405">
        <v>0</v>
      </c>
      <c r="BX405">
        <v>0</v>
      </c>
      <c r="BY405" t="s">
        <v>8428</v>
      </c>
      <c r="CD405" s="3">
        <v>0.60138888888888886</v>
      </c>
      <c r="CF405" t="s">
        <v>1925</v>
      </c>
      <c r="CJ405">
        <v>0</v>
      </c>
      <c r="CK405" t="s">
        <v>8429</v>
      </c>
      <c r="CL405" s="4">
        <v>38050</v>
      </c>
      <c r="CM405" t="s">
        <v>8430</v>
      </c>
      <c r="CN405" t="s">
        <v>8431</v>
      </c>
      <c r="CO405">
        <v>14</v>
      </c>
      <c r="CQ405" t="s">
        <v>282</v>
      </c>
      <c r="CR405" t="s">
        <v>8063</v>
      </c>
      <c r="CU405" t="s">
        <v>8432</v>
      </c>
      <c r="CW405">
        <v>0</v>
      </c>
      <c r="CY405">
        <v>17</v>
      </c>
      <c r="CZ405" t="s">
        <v>553</v>
      </c>
      <c r="DA405">
        <v>0</v>
      </c>
      <c r="DB405">
        <v>18</v>
      </c>
      <c r="DC405" t="s">
        <v>554</v>
      </c>
      <c r="DD405">
        <v>-22</v>
      </c>
      <c r="DF405" t="s">
        <v>8135</v>
      </c>
      <c r="DK405">
        <v>0</v>
      </c>
      <c r="DL405" s="4">
        <v>44491</v>
      </c>
      <c r="DM405">
        <v>20433</v>
      </c>
      <c r="DN405">
        <v>2021</v>
      </c>
      <c r="DO405">
        <v>0</v>
      </c>
      <c r="DQ405">
        <v>80709</v>
      </c>
      <c r="DR405">
        <v>42</v>
      </c>
      <c r="DU405" t="s">
        <v>257</v>
      </c>
      <c r="DV405" t="s">
        <v>274</v>
      </c>
      <c r="DX405">
        <v>14</v>
      </c>
      <c r="DY405" t="s">
        <v>8063</v>
      </c>
      <c r="EE405">
        <v>0</v>
      </c>
      <c r="EF405" t="s">
        <v>1170</v>
      </c>
      <c r="EG405" t="s">
        <v>422</v>
      </c>
      <c r="EH405">
        <v>0</v>
      </c>
      <c r="EJ405" t="s">
        <v>454</v>
      </c>
      <c r="EK405" t="s">
        <v>6297</v>
      </c>
      <c r="EL405" t="s">
        <v>8433</v>
      </c>
      <c r="EM405" t="s">
        <v>8434</v>
      </c>
      <c r="EN405" t="s">
        <v>3331</v>
      </c>
      <c r="EO405" t="s">
        <v>269</v>
      </c>
      <c r="EP405" t="s">
        <v>3331</v>
      </c>
      <c r="EQ405">
        <v>0</v>
      </c>
      <c r="ET405" t="s">
        <v>8435</v>
      </c>
      <c r="FE405">
        <v>0</v>
      </c>
      <c r="FG405" t="s">
        <v>1936</v>
      </c>
      <c r="FI405" t="s">
        <v>1936</v>
      </c>
      <c r="FJ405" t="s">
        <v>8436</v>
      </c>
      <c r="FL405">
        <v>0</v>
      </c>
      <c r="FN405">
        <v>0</v>
      </c>
      <c r="FQ405">
        <v>0</v>
      </c>
      <c r="FS405" t="s">
        <v>1177</v>
      </c>
      <c r="FU405" t="s">
        <v>1938</v>
      </c>
      <c r="FV405" t="s">
        <v>1178</v>
      </c>
      <c r="FW405" t="s">
        <v>1923</v>
      </c>
      <c r="FY405">
        <v>0</v>
      </c>
      <c r="GA405">
        <v>14</v>
      </c>
      <c r="GB405">
        <v>-14</v>
      </c>
      <c r="GC405">
        <v>0</v>
      </c>
      <c r="GF405">
        <v>0</v>
      </c>
      <c r="GG405" t="s">
        <v>1179</v>
      </c>
      <c r="GJ405">
        <v>0</v>
      </c>
      <c r="GK405">
        <v>0</v>
      </c>
      <c r="GM405" t="s">
        <v>8437</v>
      </c>
      <c r="GO405">
        <v>0</v>
      </c>
      <c r="HA405" t="s">
        <v>8438</v>
      </c>
      <c r="HC405" t="s">
        <v>313</v>
      </c>
      <c r="HD405" t="s">
        <v>313</v>
      </c>
      <c r="HE405" t="s">
        <v>8108</v>
      </c>
      <c r="HF405">
        <v>1</v>
      </c>
      <c r="HG405">
        <v>12</v>
      </c>
      <c r="HH405">
        <v>0</v>
      </c>
      <c r="HI405" t="s">
        <v>275</v>
      </c>
      <c r="HL405">
        <v>0</v>
      </c>
      <c r="HU405" t="s">
        <v>8439</v>
      </c>
      <c r="HV405">
        <v>0</v>
      </c>
      <c r="HW405">
        <v>1</v>
      </c>
      <c r="HX405">
        <v>4157359</v>
      </c>
      <c r="HY405" t="s">
        <v>8135</v>
      </c>
      <c r="HZ405">
        <v>4157343</v>
      </c>
      <c r="IC405">
        <v>0</v>
      </c>
      <c r="ID405">
        <v>0</v>
      </c>
      <c r="IM405">
        <v>38</v>
      </c>
      <c r="IO405" t="s">
        <v>8135</v>
      </c>
      <c r="IQ405" t="s">
        <v>8135</v>
      </c>
      <c r="IU405">
        <v>8</v>
      </c>
      <c r="IV405">
        <f>IF(AND(Table1[[#This Row],[R/P]]="P",Table1[[#This Row],[PaRes]]&lt;&gt;"SCRBL",Table1[[#This Row],[PaRes]]&lt;&gt;"RUN",Table1[[#This Row],[Penalty]]&lt;&gt;1),1,0)</f>
        <v>0</v>
      </c>
      <c r="IW405">
        <f>IF(AND(Table1[[#This Row],[Pass Play]]=1,Table1[[#This Row],[PaRes]]&lt;&gt;"SAC"),1,0)</f>
        <v>0</v>
      </c>
      <c r="IX405">
        <f>IF(Table1[[#This Row],[PaRes]]="COM",1,0)</f>
        <v>0</v>
      </c>
      <c r="IY405">
        <f>IF(Table1[[#This Row],[Pass Play]]=1,Table1[[#This Row],[Gn]],0)</f>
        <v>0</v>
      </c>
      <c r="IZ405">
        <f>IF(AND(Table1[[#This Row],[Pass Play]]=1,Table1[[#This Row],[EFF]]="Y"),1,0)</f>
        <v>0</v>
      </c>
      <c r="JA405">
        <f>IF(AND(Table1[[#This Row],[Pass Play]]=1,Table1[[#This Row],[EFF]]="Y"),Table1[[#This Row],[Gn]],0)</f>
        <v>0</v>
      </c>
      <c r="JB405">
        <f>IF(AND(Table1[[#This Row],[Pass Play]]=1,Table1[[#This Row],[Gn]]&gt;=15),1,0)</f>
        <v>0</v>
      </c>
      <c r="JC405">
        <f>IF(AND(Table1[[#This Row],[Pass Play]]=1,Table1[[#This Row],[Big Play Passes]]=1),Table1[[#This Row],[Gn]],0)</f>
        <v>0</v>
      </c>
      <c r="JD405">
        <f>IF(AND(OR(Table1[[#This Row],[R/P]]="R",Table1[[#This Row],[PaRes]]="SCRBL",Table1[[#This Row],[PaRes]]="RUN"),Table1[[#This Row],[Penalty]]&lt;&gt;1),1,0)</f>
        <v>0</v>
      </c>
      <c r="JE405">
        <f>IF(Table1[[#This Row],[Rush Attempts]]=1,Table1[[#This Row],[Gn]],0)</f>
        <v>0</v>
      </c>
      <c r="JF405">
        <f>IF(AND(Table1[[#This Row],[Rush Attempts]]=1,Table1[[#This Row],[EFF]]="Y"),1,0)</f>
        <v>0</v>
      </c>
      <c r="JG405">
        <f>IF(AND(Table1[[#This Row],[Rush Attempts]]=1,Table1[[#This Row],[EFF]]="Y"),Table1[[#This Row],[Gn]],0)</f>
        <v>0</v>
      </c>
      <c r="JH405">
        <f>IF(AND(Table1[[#This Row],[Rush Attempts]]=1,Table1[[#This Row],[Gn]]&gt;=10),1,0)</f>
        <v>0</v>
      </c>
      <c r="JI405">
        <f>IF(AND(Table1[[#This Row],[Rush Attempts]]=1,Table1[[#This Row],[Big Play Run]]=1),Table1[[#This Row],[Gn]],0)</f>
        <v>0</v>
      </c>
      <c r="JJ405">
        <f>IF(Table1[[#This Row],[PaRes]]="SAC",1,0)</f>
        <v>0</v>
      </c>
      <c r="JK405">
        <f>IF(Table1[[#This Row],[Sacks]]=1,Table1[[#This Row],[Gn]],0)</f>
        <v>0</v>
      </c>
      <c r="JL405">
        <f>IF(Table1[[#This Row],[PaRes]]="INT",1,0)</f>
        <v>0</v>
      </c>
      <c r="JM405">
        <f>IF(Table1[[#This Row],[pff_PENALTY]]&lt;&gt;"",1,0)</f>
        <v>1</v>
      </c>
      <c r="JN405">
        <f>Table1[[#This Row],[pff_PENYARDS]]</f>
        <v>0</v>
      </c>
      <c r="JO405">
        <f>IF(Table1[[#This Row],[S/End]]="TD",1,0)</f>
        <v>0</v>
      </c>
      <c r="JP405">
        <f>IF(OR(Table1[[#This Row],[S/End]]="FGGD"),1,0)</f>
        <v>0</v>
      </c>
      <c r="JQ405">
        <f>IF(OR(Table1[[#This Row],[S/End]]="FUM",Table1[[#This Row],[S/End]]="INT"),1,0)</f>
        <v>0</v>
      </c>
      <c r="JR405">
        <f>IF(AND(Table1[[#This Row],[Touchdown]]=1,Table1[[#This Row],[Pass Play]]=1),1,0)</f>
        <v>0</v>
      </c>
      <c r="JS405">
        <f t="shared" si="20"/>
        <v>0</v>
      </c>
      <c r="JT405">
        <f>IF(AND(OR(Table1[[#This Row],[Pass Play]]=1,Table1[[#This Row],[Rush Attempts]]=1),Table1[[#This Row],[Dn]]=3),1,0)</f>
        <v>0</v>
      </c>
      <c r="JU405">
        <f>IF(AND(Table1[[#This Row],[3rd down attempt]]=1,Table1[[#This Row],[EFF]]="Y"),1,0)</f>
        <v>0</v>
      </c>
      <c r="JV405">
        <f>IF(AND(Table1[[#This Row],[3rd down attempt]]=1,Table1[[#This Row],[Dist]]&gt;=7),1,0)</f>
        <v>0</v>
      </c>
      <c r="JW405">
        <f>IF(AND(OR(Table1[[#This Row],[Pass Play]]=1,Table1[[#This Row],[Rush Attempts]]=1),Table1[[#This Row],[Dn]]=4),1,0)</f>
        <v>0</v>
      </c>
      <c r="JX405">
        <f>IF(AND(Table1[[#This Row],[4th down attempt]]=1,Table1[[#This Row],[EFF]]="Y"),1,0)</f>
        <v>0</v>
      </c>
      <c r="JY405">
        <f>IF(AND(OR(Table1[[#This Row],[Pass Play]]=1,Table1[[#This Row],[Rush Attempts]]=1),Table1[[#This Row],[FPos]]&gt;=0,Table1[[#This Row],[FPos]]&lt;=20),1,0)</f>
        <v>0</v>
      </c>
      <c r="JZ405">
        <f>IF(AND(OR(Table1[[#This Row],[Pass Play]]=1,Table1[[#This Row],[Rush Attempts]]=1),Table1[[#This Row],[Dist]]&lt;=Table1[[#This Row],[Gn]]),1,0)</f>
        <v>0</v>
      </c>
      <c r="KA405">
        <f>IF(Table1[[#This Row],[S/End]]&lt;&gt;"",1,0)</f>
        <v>0</v>
      </c>
      <c r="KB405">
        <f>IF(Table1[[#This Row],[S/End]]="TD",1,0)</f>
        <v>0</v>
      </c>
      <c r="KC405">
        <f>IF(Table1[[#This Row],[S/End]]="FGGD",1,0)</f>
        <v>0</v>
      </c>
      <c r="KD405">
        <f>IF(AND(OR(Table1[[#This Row],[Pass Play]]=1,Table1[[#This Row],[Rush Attempts]]=1),Table1[[#This Row],[Gn]]&lt;0),1,0)</f>
        <v>0</v>
      </c>
      <c r="KE405" s="375">
        <f>IF(AND(Table1[[#This Row],[pff_DRVENDPSN]]=3,Table1[[#This Row],[pff_DRVENDEVENT]]="PUNT"),1,0)</f>
        <v>0</v>
      </c>
    </row>
    <row r="406" spans="1:291" hidden="1">
      <c r="A406">
        <v>22</v>
      </c>
      <c r="B406">
        <v>2107</v>
      </c>
      <c r="C406" t="s">
        <v>14481</v>
      </c>
      <c r="D406">
        <v>2</v>
      </c>
      <c r="E406">
        <v>3</v>
      </c>
      <c r="F406">
        <v>1</v>
      </c>
      <c r="G406">
        <v>1</v>
      </c>
      <c r="H406">
        <v>1</v>
      </c>
      <c r="J406" t="s">
        <v>254</v>
      </c>
      <c r="K406">
        <v>22</v>
      </c>
      <c r="L406">
        <v>22</v>
      </c>
      <c r="M406" t="s">
        <v>8441</v>
      </c>
      <c r="N406" t="s">
        <v>2135</v>
      </c>
      <c r="P406" t="s">
        <v>3338</v>
      </c>
      <c r="W406" t="s">
        <v>257</v>
      </c>
      <c r="X406" t="s">
        <v>8442</v>
      </c>
      <c r="AE406" t="s">
        <v>1338</v>
      </c>
      <c r="AF406" t="s">
        <v>1502</v>
      </c>
      <c r="AG406" t="s">
        <v>8442</v>
      </c>
      <c r="AH406" t="s">
        <v>274</v>
      </c>
      <c r="AJ406">
        <v>22</v>
      </c>
      <c r="AL406" t="s">
        <v>575</v>
      </c>
      <c r="AP406">
        <v>7</v>
      </c>
      <c r="BJ406" t="s">
        <v>257</v>
      </c>
      <c r="BQ406">
        <f t="shared" si="18"/>
        <v>0</v>
      </c>
      <c r="BR406">
        <f t="shared" si="19"/>
        <v>1</v>
      </c>
      <c r="BT406" t="s">
        <v>275</v>
      </c>
      <c r="BV406">
        <v>0</v>
      </c>
      <c r="BX406">
        <v>0</v>
      </c>
      <c r="BY406" t="s">
        <v>8443</v>
      </c>
      <c r="CD406" s="3">
        <v>0.58333333333333337</v>
      </c>
      <c r="CF406" t="s">
        <v>8444</v>
      </c>
      <c r="CJ406">
        <v>0</v>
      </c>
      <c r="CK406" t="s">
        <v>8445</v>
      </c>
      <c r="CL406" s="4">
        <v>38050</v>
      </c>
      <c r="CM406" t="s">
        <v>8446</v>
      </c>
      <c r="CN406" t="s">
        <v>8447</v>
      </c>
      <c r="CO406">
        <v>14</v>
      </c>
      <c r="CQ406" t="s">
        <v>269</v>
      </c>
      <c r="CR406" t="s">
        <v>8063</v>
      </c>
      <c r="CU406" t="s">
        <v>5100</v>
      </c>
      <c r="CW406">
        <v>0</v>
      </c>
      <c r="CY406">
        <v>18</v>
      </c>
      <c r="CZ406" t="s">
        <v>553</v>
      </c>
      <c r="DA406">
        <v>0</v>
      </c>
      <c r="DB406">
        <v>18</v>
      </c>
      <c r="DC406" t="s">
        <v>554</v>
      </c>
      <c r="DD406">
        <v>-22</v>
      </c>
      <c r="DF406" t="s">
        <v>8206</v>
      </c>
      <c r="DK406">
        <v>1</v>
      </c>
      <c r="DL406" s="4">
        <v>44491</v>
      </c>
      <c r="DM406">
        <v>20433</v>
      </c>
      <c r="DN406">
        <v>2021</v>
      </c>
      <c r="DO406">
        <v>0</v>
      </c>
      <c r="DQ406">
        <v>80709</v>
      </c>
      <c r="DR406">
        <v>43</v>
      </c>
      <c r="DU406" t="s">
        <v>257</v>
      </c>
      <c r="DV406" t="s">
        <v>274</v>
      </c>
      <c r="DX406">
        <v>14</v>
      </c>
      <c r="DY406" t="s">
        <v>8063</v>
      </c>
      <c r="EE406">
        <v>0</v>
      </c>
      <c r="EF406" t="s">
        <v>8448</v>
      </c>
      <c r="EG406" t="s">
        <v>1485</v>
      </c>
      <c r="EH406">
        <v>0</v>
      </c>
      <c r="EI406" t="s">
        <v>2931</v>
      </c>
      <c r="EJ406" t="s">
        <v>2147</v>
      </c>
      <c r="EK406" t="s">
        <v>8449</v>
      </c>
      <c r="EL406" t="s">
        <v>8450</v>
      </c>
      <c r="EM406" t="s">
        <v>8451</v>
      </c>
      <c r="EN406" t="s">
        <v>8452</v>
      </c>
      <c r="EO406" t="s">
        <v>282</v>
      </c>
      <c r="EP406" t="s">
        <v>3352</v>
      </c>
      <c r="EQ406">
        <v>0</v>
      </c>
      <c r="ET406" t="s">
        <v>8453</v>
      </c>
      <c r="FE406">
        <v>0</v>
      </c>
      <c r="FG406" t="s">
        <v>1357</v>
      </c>
      <c r="FI406" t="s">
        <v>1357</v>
      </c>
      <c r="FJ406" t="s">
        <v>8454</v>
      </c>
      <c r="FL406">
        <v>0</v>
      </c>
      <c r="FN406">
        <v>0</v>
      </c>
      <c r="FQ406">
        <v>0</v>
      </c>
      <c r="FS406" t="s">
        <v>651</v>
      </c>
      <c r="FU406" t="s">
        <v>274</v>
      </c>
      <c r="FV406" t="s">
        <v>6988</v>
      </c>
      <c r="FW406" t="s">
        <v>431</v>
      </c>
      <c r="FX406" t="s">
        <v>1517</v>
      </c>
      <c r="FY406">
        <v>0</v>
      </c>
      <c r="GA406">
        <v>14</v>
      </c>
      <c r="GB406">
        <v>-14</v>
      </c>
      <c r="GC406">
        <v>0</v>
      </c>
      <c r="GE406" t="s">
        <v>355</v>
      </c>
      <c r="GF406">
        <v>0</v>
      </c>
      <c r="GG406" t="s">
        <v>466</v>
      </c>
      <c r="GJ406">
        <v>0</v>
      </c>
      <c r="GK406">
        <v>0</v>
      </c>
      <c r="GM406" t="s">
        <v>6803</v>
      </c>
      <c r="GO406">
        <v>1</v>
      </c>
      <c r="HA406" t="s">
        <v>8455</v>
      </c>
      <c r="HC406" t="s">
        <v>313</v>
      </c>
      <c r="HD406" t="s">
        <v>313</v>
      </c>
      <c r="HE406" t="s">
        <v>8108</v>
      </c>
      <c r="HF406">
        <v>0</v>
      </c>
      <c r="HG406">
        <v>22</v>
      </c>
      <c r="HH406">
        <v>0</v>
      </c>
      <c r="HI406" t="s">
        <v>275</v>
      </c>
      <c r="HL406">
        <v>0</v>
      </c>
      <c r="HU406" t="s">
        <v>8456</v>
      </c>
      <c r="HV406">
        <v>0</v>
      </c>
      <c r="HW406">
        <v>0</v>
      </c>
      <c r="HX406">
        <v>4157387</v>
      </c>
      <c r="HY406" t="s">
        <v>492</v>
      </c>
      <c r="HZ406">
        <v>4157359</v>
      </c>
      <c r="IC406">
        <v>0</v>
      </c>
      <c r="ID406">
        <v>0</v>
      </c>
      <c r="IM406">
        <v>39</v>
      </c>
      <c r="IS406" t="s">
        <v>492</v>
      </c>
      <c r="IU406">
        <v>8</v>
      </c>
      <c r="IV406">
        <f>IF(AND(Table1[[#This Row],[R/P]]="P",Table1[[#This Row],[PaRes]]&lt;&gt;"SCRBL",Table1[[#This Row],[PaRes]]&lt;&gt;"RUN",Table1[[#This Row],[Penalty]]&lt;&gt;1),1,0)</f>
        <v>0</v>
      </c>
      <c r="IW406">
        <f>IF(AND(Table1[[#This Row],[Pass Play]]=1,Table1[[#This Row],[PaRes]]&lt;&gt;"SAC"),1,0)</f>
        <v>0</v>
      </c>
      <c r="IX406">
        <f>IF(Table1[[#This Row],[PaRes]]="COM",1,0)</f>
        <v>0</v>
      </c>
      <c r="IY406">
        <f>IF(Table1[[#This Row],[Pass Play]]=1,Table1[[#This Row],[Gn]],0)</f>
        <v>0</v>
      </c>
      <c r="IZ406">
        <f>IF(AND(Table1[[#This Row],[Pass Play]]=1,Table1[[#This Row],[EFF]]="Y"),1,0)</f>
        <v>0</v>
      </c>
      <c r="JA406">
        <f>IF(AND(Table1[[#This Row],[Pass Play]]=1,Table1[[#This Row],[EFF]]="Y"),Table1[[#This Row],[Gn]],0)</f>
        <v>0</v>
      </c>
      <c r="JB406">
        <f>IF(AND(Table1[[#This Row],[Pass Play]]=1,Table1[[#This Row],[Gn]]&gt;=15),1,0)</f>
        <v>0</v>
      </c>
      <c r="JC406">
        <f>IF(AND(Table1[[#This Row],[Pass Play]]=1,Table1[[#This Row],[Big Play Passes]]=1),Table1[[#This Row],[Gn]],0)</f>
        <v>0</v>
      </c>
      <c r="JD406">
        <f>IF(AND(OR(Table1[[#This Row],[R/P]]="R",Table1[[#This Row],[PaRes]]="SCRBL",Table1[[#This Row],[PaRes]]="RUN"),Table1[[#This Row],[Penalty]]&lt;&gt;1),1,0)</f>
        <v>0</v>
      </c>
      <c r="JE406">
        <f>IF(Table1[[#This Row],[Rush Attempts]]=1,Table1[[#This Row],[Gn]],0)</f>
        <v>0</v>
      </c>
      <c r="JF406">
        <f>IF(AND(Table1[[#This Row],[Rush Attempts]]=1,Table1[[#This Row],[EFF]]="Y"),1,0)</f>
        <v>0</v>
      </c>
      <c r="JG406">
        <f>IF(AND(Table1[[#This Row],[Rush Attempts]]=1,Table1[[#This Row],[EFF]]="Y"),Table1[[#This Row],[Gn]],0)</f>
        <v>0</v>
      </c>
      <c r="JH406">
        <f>IF(AND(Table1[[#This Row],[Rush Attempts]]=1,Table1[[#This Row],[Gn]]&gt;=10),1,0)</f>
        <v>0</v>
      </c>
      <c r="JI406">
        <f>IF(AND(Table1[[#This Row],[Rush Attempts]]=1,Table1[[#This Row],[Big Play Run]]=1),Table1[[#This Row],[Gn]],0)</f>
        <v>0</v>
      </c>
      <c r="JJ406">
        <f>IF(Table1[[#This Row],[PaRes]]="SAC",1,0)</f>
        <v>0</v>
      </c>
      <c r="JK406">
        <f>IF(Table1[[#This Row],[Sacks]]=1,Table1[[#This Row],[Gn]],0)</f>
        <v>0</v>
      </c>
      <c r="JL406">
        <f>IF(Table1[[#This Row],[PaRes]]="INT",1,0)</f>
        <v>0</v>
      </c>
      <c r="JM406">
        <f>IF(Table1[[#This Row],[pff_PENALTY]]&lt;&gt;"",1,0)</f>
        <v>1</v>
      </c>
      <c r="JN406">
        <f>Table1[[#This Row],[pff_PENYARDS]]</f>
        <v>0</v>
      </c>
      <c r="JO406">
        <f>IF(Table1[[#This Row],[S/End]]="TD",1,0)</f>
        <v>1</v>
      </c>
      <c r="JP406">
        <f>IF(OR(Table1[[#This Row],[S/End]]="FGGD"),1,0)</f>
        <v>0</v>
      </c>
      <c r="JQ406">
        <f>IF(OR(Table1[[#This Row],[S/End]]="FUM",Table1[[#This Row],[S/End]]="INT"),1,0)</f>
        <v>0</v>
      </c>
      <c r="JR406">
        <f>IF(AND(Table1[[#This Row],[Touchdown]]=1,Table1[[#This Row],[Pass Play]]=1),1,0)</f>
        <v>0</v>
      </c>
      <c r="JS406">
        <f t="shared" si="20"/>
        <v>0</v>
      </c>
      <c r="JT406">
        <f>IF(AND(OR(Table1[[#This Row],[Pass Play]]=1,Table1[[#This Row],[Rush Attempts]]=1),Table1[[#This Row],[Dn]]=3),1,0)</f>
        <v>0</v>
      </c>
      <c r="JU406">
        <f>IF(AND(Table1[[#This Row],[3rd down attempt]]=1,Table1[[#This Row],[EFF]]="Y"),1,0)</f>
        <v>0</v>
      </c>
      <c r="JV406">
        <f>IF(AND(Table1[[#This Row],[3rd down attempt]]=1,Table1[[#This Row],[Dist]]&gt;=7),1,0)</f>
        <v>0</v>
      </c>
      <c r="JW406">
        <f>IF(AND(OR(Table1[[#This Row],[Pass Play]]=1,Table1[[#This Row],[Rush Attempts]]=1),Table1[[#This Row],[Dn]]=4),1,0)</f>
        <v>0</v>
      </c>
      <c r="JX406">
        <f>IF(AND(Table1[[#This Row],[4th down attempt]]=1,Table1[[#This Row],[EFF]]="Y"),1,0)</f>
        <v>0</v>
      </c>
      <c r="JY406">
        <f>IF(AND(OR(Table1[[#This Row],[Pass Play]]=1,Table1[[#This Row],[Rush Attempts]]=1),Table1[[#This Row],[FPos]]&gt;=0,Table1[[#This Row],[FPos]]&lt;=20),1,0)</f>
        <v>0</v>
      </c>
      <c r="JZ406">
        <f>IF(AND(OR(Table1[[#This Row],[Pass Play]]=1,Table1[[#This Row],[Rush Attempts]]=1),Table1[[#This Row],[Dist]]&lt;=Table1[[#This Row],[Gn]]),1,0)</f>
        <v>0</v>
      </c>
      <c r="KA406">
        <f>IF(Table1[[#This Row],[S/End]]&lt;&gt;"",1,0)</f>
        <v>1</v>
      </c>
      <c r="KB406">
        <f>IF(Table1[[#This Row],[S/End]]="TD",1,0)</f>
        <v>1</v>
      </c>
      <c r="KC406">
        <f>IF(Table1[[#This Row],[S/End]]="FGGD",1,0)</f>
        <v>0</v>
      </c>
      <c r="KD406">
        <f>IF(AND(OR(Table1[[#This Row],[Pass Play]]=1,Table1[[#This Row],[Rush Attempts]]=1),Table1[[#This Row],[Gn]]&lt;0),1,0)</f>
        <v>0</v>
      </c>
      <c r="KE406" s="375">
        <f>IF(AND(Table1[[#This Row],[pff_DRVENDPSN]]=3,Table1[[#This Row],[pff_DRVENDEVENT]]="PUNT"),1,0)</f>
        <v>0</v>
      </c>
    </row>
    <row r="407" spans="1:291" hidden="1">
      <c r="A407">
        <v>23</v>
      </c>
      <c r="B407">
        <v>2107</v>
      </c>
      <c r="C407" t="s">
        <v>14481</v>
      </c>
      <c r="D407">
        <v>2</v>
      </c>
      <c r="E407">
        <v>1</v>
      </c>
      <c r="F407">
        <v>10</v>
      </c>
      <c r="G407">
        <v>2</v>
      </c>
      <c r="H407">
        <v>-25</v>
      </c>
      <c r="I407" t="s">
        <v>253</v>
      </c>
      <c r="J407" t="s">
        <v>298</v>
      </c>
      <c r="K407">
        <v>12</v>
      </c>
      <c r="L407" t="s">
        <v>3480</v>
      </c>
      <c r="M407" t="s">
        <v>8458</v>
      </c>
      <c r="N407" t="s">
        <v>1186</v>
      </c>
      <c r="P407" t="s">
        <v>3621</v>
      </c>
      <c r="R407" t="s">
        <v>1188</v>
      </c>
      <c r="W407" t="s">
        <v>257</v>
      </c>
      <c r="X407" t="s">
        <v>3622</v>
      </c>
      <c r="AE407" t="s">
        <v>807</v>
      </c>
      <c r="AF407" t="s">
        <v>808</v>
      </c>
      <c r="AG407" t="s">
        <v>3622</v>
      </c>
      <c r="AH407" t="s">
        <v>274</v>
      </c>
      <c r="AJ407">
        <v>22</v>
      </c>
      <c r="AP407">
        <v>7</v>
      </c>
      <c r="BJ407" t="s">
        <v>257</v>
      </c>
      <c r="BQ407">
        <f t="shared" si="18"/>
        <v>0</v>
      </c>
      <c r="BR407">
        <f t="shared" si="19"/>
        <v>11</v>
      </c>
      <c r="BT407" t="s">
        <v>275</v>
      </c>
      <c r="BV407">
        <v>7</v>
      </c>
      <c r="BX407">
        <v>0</v>
      </c>
      <c r="BY407" t="s">
        <v>8459</v>
      </c>
      <c r="CD407" s="3">
        <v>0.3888888888888889</v>
      </c>
      <c r="CF407" t="s">
        <v>8460</v>
      </c>
      <c r="CJ407">
        <v>0</v>
      </c>
      <c r="CK407" t="s">
        <v>8461</v>
      </c>
      <c r="CL407" s="4">
        <v>38414</v>
      </c>
      <c r="CM407" t="s">
        <v>8462</v>
      </c>
      <c r="CN407" t="s">
        <v>8463</v>
      </c>
      <c r="CO407">
        <v>21</v>
      </c>
      <c r="CP407" t="s">
        <v>268</v>
      </c>
      <c r="CQ407" t="s">
        <v>282</v>
      </c>
      <c r="CR407" t="s">
        <v>8063</v>
      </c>
      <c r="CU407" t="s">
        <v>8464</v>
      </c>
      <c r="CW407">
        <v>0</v>
      </c>
      <c r="CY407">
        <v>1</v>
      </c>
      <c r="CZ407" t="s">
        <v>614</v>
      </c>
      <c r="DA407">
        <v>50</v>
      </c>
      <c r="DB407">
        <v>7</v>
      </c>
      <c r="DC407" t="s">
        <v>1609</v>
      </c>
      <c r="DD407">
        <v>-25</v>
      </c>
      <c r="DF407" t="s">
        <v>8108</v>
      </c>
      <c r="DK407">
        <v>-8</v>
      </c>
      <c r="DL407" s="4">
        <v>44491</v>
      </c>
      <c r="DM407">
        <v>20433</v>
      </c>
      <c r="DN407">
        <v>2021</v>
      </c>
      <c r="DO407">
        <v>0</v>
      </c>
      <c r="DQ407">
        <v>80709</v>
      </c>
      <c r="DR407">
        <v>58</v>
      </c>
      <c r="DU407" t="s">
        <v>257</v>
      </c>
      <c r="DV407" t="s">
        <v>274</v>
      </c>
      <c r="DX407">
        <v>21</v>
      </c>
      <c r="DY407" t="s">
        <v>8063</v>
      </c>
      <c r="EE407">
        <v>0</v>
      </c>
      <c r="EF407" t="s">
        <v>6756</v>
      </c>
      <c r="EG407" t="s">
        <v>675</v>
      </c>
      <c r="EH407">
        <v>0</v>
      </c>
      <c r="EJ407" t="s">
        <v>454</v>
      </c>
      <c r="EK407" t="s">
        <v>8465</v>
      </c>
      <c r="EL407" t="s">
        <v>8466</v>
      </c>
      <c r="EM407" t="s">
        <v>8467</v>
      </c>
      <c r="EN407" t="s">
        <v>268</v>
      </c>
      <c r="EO407" t="s">
        <v>269</v>
      </c>
      <c r="EP407" t="s">
        <v>8468</v>
      </c>
      <c r="EQ407">
        <v>0</v>
      </c>
      <c r="ET407" t="s">
        <v>8469</v>
      </c>
      <c r="FE407">
        <v>0</v>
      </c>
      <c r="FG407" t="s">
        <v>310</v>
      </c>
      <c r="FH407" t="s">
        <v>309</v>
      </c>
      <c r="FI407" t="s">
        <v>429</v>
      </c>
      <c r="FL407">
        <v>0</v>
      </c>
      <c r="FN407">
        <v>0</v>
      </c>
      <c r="FQ407">
        <v>0</v>
      </c>
      <c r="FS407" t="s">
        <v>1177</v>
      </c>
      <c r="FU407" t="s">
        <v>274</v>
      </c>
      <c r="FV407" t="s">
        <v>1374</v>
      </c>
      <c r="FW407" t="s">
        <v>1721</v>
      </c>
      <c r="FY407">
        <v>0</v>
      </c>
      <c r="GA407">
        <v>21.07</v>
      </c>
      <c r="GB407">
        <v>-14</v>
      </c>
      <c r="GC407">
        <v>0</v>
      </c>
      <c r="GF407">
        <v>0</v>
      </c>
      <c r="GG407" t="s">
        <v>895</v>
      </c>
      <c r="GJ407">
        <v>0</v>
      </c>
      <c r="GK407">
        <v>0</v>
      </c>
      <c r="GM407" t="s">
        <v>8470</v>
      </c>
      <c r="GO407">
        <v>3</v>
      </c>
      <c r="HA407" t="s">
        <v>8471</v>
      </c>
      <c r="HB407" t="s">
        <v>8108</v>
      </c>
      <c r="HC407" t="s">
        <v>313</v>
      </c>
      <c r="HD407" t="s">
        <v>313</v>
      </c>
      <c r="HE407" t="s">
        <v>8472</v>
      </c>
      <c r="HF407">
        <v>0</v>
      </c>
      <c r="HG407">
        <v>12</v>
      </c>
      <c r="HH407">
        <v>7</v>
      </c>
      <c r="HI407" t="s">
        <v>275</v>
      </c>
      <c r="HL407" t="s">
        <v>2040</v>
      </c>
      <c r="HU407" t="s">
        <v>8473</v>
      </c>
      <c r="HV407">
        <v>-10</v>
      </c>
      <c r="HW407">
        <v>-17</v>
      </c>
      <c r="HX407">
        <v>4157616</v>
      </c>
      <c r="HY407" t="s">
        <v>492</v>
      </c>
      <c r="HZ407">
        <v>4157602</v>
      </c>
      <c r="IC407">
        <v>0</v>
      </c>
      <c r="ID407">
        <v>0</v>
      </c>
      <c r="IM407">
        <v>54</v>
      </c>
      <c r="IU407">
        <v>8</v>
      </c>
      <c r="IV407">
        <f>IF(AND(Table1[[#This Row],[R/P]]="P",Table1[[#This Row],[PaRes]]&lt;&gt;"SCRBL",Table1[[#This Row],[PaRes]]&lt;&gt;"RUN",Table1[[#This Row],[Penalty]]&lt;&gt;1),1,0)</f>
        <v>0</v>
      </c>
      <c r="IW407">
        <f>IF(AND(Table1[[#This Row],[Pass Play]]=1,Table1[[#This Row],[PaRes]]&lt;&gt;"SAC"),1,0)</f>
        <v>0</v>
      </c>
      <c r="IX407">
        <f>IF(Table1[[#This Row],[PaRes]]="COM",1,0)</f>
        <v>0</v>
      </c>
      <c r="IY407">
        <f>IF(Table1[[#This Row],[Pass Play]]=1,Table1[[#This Row],[Gn]],0)</f>
        <v>0</v>
      </c>
      <c r="IZ407">
        <f>IF(AND(Table1[[#This Row],[Pass Play]]=1,Table1[[#This Row],[EFF]]="Y"),1,0)</f>
        <v>0</v>
      </c>
      <c r="JA407">
        <f>IF(AND(Table1[[#This Row],[Pass Play]]=1,Table1[[#This Row],[EFF]]="Y"),Table1[[#This Row],[Gn]],0)</f>
        <v>0</v>
      </c>
      <c r="JB407">
        <f>IF(AND(Table1[[#This Row],[Pass Play]]=1,Table1[[#This Row],[Gn]]&gt;=15),1,0)</f>
        <v>0</v>
      </c>
      <c r="JC407">
        <f>IF(AND(Table1[[#This Row],[Pass Play]]=1,Table1[[#This Row],[Big Play Passes]]=1),Table1[[#This Row],[Gn]],0)</f>
        <v>0</v>
      </c>
      <c r="JD407">
        <f>IF(AND(OR(Table1[[#This Row],[R/P]]="R",Table1[[#This Row],[PaRes]]="SCRBL",Table1[[#This Row],[PaRes]]="RUN"),Table1[[#This Row],[Penalty]]&lt;&gt;1),1,0)</f>
        <v>0</v>
      </c>
      <c r="JE407">
        <f>IF(Table1[[#This Row],[Rush Attempts]]=1,Table1[[#This Row],[Gn]],0)</f>
        <v>0</v>
      </c>
      <c r="JF407">
        <f>IF(AND(Table1[[#This Row],[Rush Attempts]]=1,Table1[[#This Row],[EFF]]="Y"),1,0)</f>
        <v>0</v>
      </c>
      <c r="JG407">
        <f>IF(AND(Table1[[#This Row],[Rush Attempts]]=1,Table1[[#This Row],[EFF]]="Y"),Table1[[#This Row],[Gn]],0)</f>
        <v>0</v>
      </c>
      <c r="JH407">
        <f>IF(AND(Table1[[#This Row],[Rush Attempts]]=1,Table1[[#This Row],[Gn]]&gt;=10),1,0)</f>
        <v>0</v>
      </c>
      <c r="JI407">
        <f>IF(AND(Table1[[#This Row],[Rush Attempts]]=1,Table1[[#This Row],[Big Play Run]]=1),Table1[[#This Row],[Gn]],0)</f>
        <v>0</v>
      </c>
      <c r="JJ407">
        <f>IF(Table1[[#This Row],[PaRes]]="SAC",1,0)</f>
        <v>0</v>
      </c>
      <c r="JK407">
        <f>IF(Table1[[#This Row],[Sacks]]=1,Table1[[#This Row],[Gn]],0)</f>
        <v>0</v>
      </c>
      <c r="JL407">
        <f>IF(Table1[[#This Row],[PaRes]]="INT",1,0)</f>
        <v>0</v>
      </c>
      <c r="JM407">
        <f>IF(Table1[[#This Row],[pff_PENALTY]]&lt;&gt;"",1,0)</f>
        <v>1</v>
      </c>
      <c r="JN407">
        <f>Table1[[#This Row],[pff_PENYARDS]]</f>
        <v>-10</v>
      </c>
      <c r="JO407">
        <f>IF(Table1[[#This Row],[S/End]]="TD",1,0)</f>
        <v>0</v>
      </c>
      <c r="JP407">
        <f>IF(OR(Table1[[#This Row],[S/End]]="FGGD"),1,0)</f>
        <v>0</v>
      </c>
      <c r="JQ407">
        <f>IF(OR(Table1[[#This Row],[S/End]]="FUM",Table1[[#This Row],[S/End]]="INT"),1,0)</f>
        <v>0</v>
      </c>
      <c r="JR407">
        <f>IF(AND(Table1[[#This Row],[Touchdown]]=1,Table1[[#This Row],[Pass Play]]=1),1,0)</f>
        <v>0</v>
      </c>
      <c r="JS407">
        <f t="shared" si="20"/>
        <v>0</v>
      </c>
      <c r="JT407">
        <f>IF(AND(OR(Table1[[#This Row],[Pass Play]]=1,Table1[[#This Row],[Rush Attempts]]=1),Table1[[#This Row],[Dn]]=3),1,0)</f>
        <v>0</v>
      </c>
      <c r="JU407">
        <f>IF(AND(Table1[[#This Row],[3rd down attempt]]=1,Table1[[#This Row],[EFF]]="Y"),1,0)</f>
        <v>0</v>
      </c>
      <c r="JV407">
        <f>IF(AND(Table1[[#This Row],[3rd down attempt]]=1,Table1[[#This Row],[Dist]]&gt;=7),1,0)</f>
        <v>0</v>
      </c>
      <c r="JW407">
        <f>IF(AND(OR(Table1[[#This Row],[Pass Play]]=1,Table1[[#This Row],[Rush Attempts]]=1),Table1[[#This Row],[Dn]]=4),1,0)</f>
        <v>0</v>
      </c>
      <c r="JX407">
        <f>IF(AND(Table1[[#This Row],[4th down attempt]]=1,Table1[[#This Row],[EFF]]="Y"),1,0)</f>
        <v>0</v>
      </c>
      <c r="JY407">
        <f>IF(AND(OR(Table1[[#This Row],[Pass Play]]=1,Table1[[#This Row],[Rush Attempts]]=1),Table1[[#This Row],[FPos]]&gt;=0,Table1[[#This Row],[FPos]]&lt;=20),1,0)</f>
        <v>0</v>
      </c>
      <c r="JZ407">
        <f>IF(AND(OR(Table1[[#This Row],[Pass Play]]=1,Table1[[#This Row],[Rush Attempts]]=1),Table1[[#This Row],[Dist]]&lt;=Table1[[#This Row],[Gn]]),1,0)</f>
        <v>0</v>
      </c>
      <c r="KA407">
        <f>IF(Table1[[#This Row],[S/End]]&lt;&gt;"",1,0)</f>
        <v>0</v>
      </c>
      <c r="KB407">
        <f>IF(Table1[[#This Row],[S/End]]="TD",1,0)</f>
        <v>0</v>
      </c>
      <c r="KC407">
        <f>IF(Table1[[#This Row],[S/End]]="FGGD",1,0)</f>
        <v>0</v>
      </c>
      <c r="KD407">
        <f>IF(AND(OR(Table1[[#This Row],[Pass Play]]=1,Table1[[#This Row],[Rush Attempts]]=1),Table1[[#This Row],[Gn]]&lt;0),1,0)</f>
        <v>0</v>
      </c>
      <c r="KE407" s="375">
        <f>IF(AND(Table1[[#This Row],[pff_DRVENDPSN]]=3,Table1[[#This Row],[pff_DRVENDEVENT]]="PUNT"),1,0)</f>
        <v>0</v>
      </c>
    </row>
    <row r="408" spans="1:291" hidden="1">
      <c r="A408">
        <v>24</v>
      </c>
      <c r="B408">
        <v>2107</v>
      </c>
      <c r="C408" t="s">
        <v>14481</v>
      </c>
      <c r="W408" t="s">
        <v>679</v>
      </c>
      <c r="AP408">
        <v>7</v>
      </c>
      <c r="BQ408">
        <f t="shared" si="18"/>
        <v>0</v>
      </c>
      <c r="BR408">
        <f t="shared" si="19"/>
        <v>0</v>
      </c>
      <c r="IV408">
        <f>IF(AND(Table1[[#This Row],[R/P]]="P",Table1[[#This Row],[PaRes]]&lt;&gt;"SCRBL",Table1[[#This Row],[PaRes]]&lt;&gt;"RUN",Table1[[#This Row],[Penalty]]&lt;&gt;1),1,0)</f>
        <v>0</v>
      </c>
      <c r="IW408">
        <f>IF(AND(Table1[[#This Row],[Pass Play]]=1,Table1[[#This Row],[PaRes]]&lt;&gt;"SAC"),1,0)</f>
        <v>0</v>
      </c>
      <c r="IX408">
        <f>IF(Table1[[#This Row],[PaRes]]="COM",1,0)</f>
        <v>0</v>
      </c>
      <c r="IY408">
        <f>IF(Table1[[#This Row],[Pass Play]]=1,Table1[[#This Row],[Gn]],0)</f>
        <v>0</v>
      </c>
      <c r="IZ408">
        <f>IF(AND(Table1[[#This Row],[Pass Play]]=1,Table1[[#This Row],[EFF]]="Y"),1,0)</f>
        <v>0</v>
      </c>
      <c r="JA408">
        <f>IF(AND(Table1[[#This Row],[Pass Play]]=1,Table1[[#This Row],[EFF]]="Y"),Table1[[#This Row],[Gn]],0)</f>
        <v>0</v>
      </c>
      <c r="JB408">
        <f>IF(AND(Table1[[#This Row],[Pass Play]]=1,Table1[[#This Row],[Gn]]&gt;=15),1,0)</f>
        <v>0</v>
      </c>
      <c r="JC408">
        <f>IF(AND(Table1[[#This Row],[Pass Play]]=1,Table1[[#This Row],[Big Play Passes]]=1),Table1[[#This Row],[Gn]],0)</f>
        <v>0</v>
      </c>
      <c r="JD408">
        <f>IF(AND(OR(Table1[[#This Row],[R/P]]="R",Table1[[#This Row],[PaRes]]="SCRBL",Table1[[#This Row],[PaRes]]="RUN"),Table1[[#This Row],[Penalty]]&lt;&gt;1),1,0)</f>
        <v>0</v>
      </c>
      <c r="JE408">
        <f>IF(Table1[[#This Row],[Rush Attempts]]=1,Table1[[#This Row],[Gn]],0)</f>
        <v>0</v>
      </c>
      <c r="JF408">
        <f>IF(AND(Table1[[#This Row],[Rush Attempts]]=1,Table1[[#This Row],[EFF]]="Y"),1,0)</f>
        <v>0</v>
      </c>
      <c r="JG408">
        <f>IF(AND(Table1[[#This Row],[Rush Attempts]]=1,Table1[[#This Row],[EFF]]="Y"),Table1[[#This Row],[Gn]],0)</f>
        <v>0</v>
      </c>
      <c r="JH408">
        <f>IF(AND(Table1[[#This Row],[Rush Attempts]]=1,Table1[[#This Row],[Gn]]&gt;=10),1,0)</f>
        <v>0</v>
      </c>
      <c r="JI408">
        <f>IF(AND(Table1[[#This Row],[Rush Attempts]]=1,Table1[[#This Row],[Big Play Run]]=1),Table1[[#This Row],[Gn]],0)</f>
        <v>0</v>
      </c>
      <c r="JJ408">
        <f>IF(Table1[[#This Row],[PaRes]]="SAC",1,0)</f>
        <v>0</v>
      </c>
      <c r="JK408">
        <f>IF(Table1[[#This Row],[Sacks]]=1,Table1[[#This Row],[Gn]],0)</f>
        <v>0</v>
      </c>
      <c r="JL408">
        <f>IF(Table1[[#This Row],[PaRes]]="INT",1,0)</f>
        <v>0</v>
      </c>
      <c r="JM408">
        <f>IF(Table1[[#This Row],[pff_PENALTY]]&lt;&gt;"",1,0)</f>
        <v>0</v>
      </c>
      <c r="JN408">
        <f>Table1[[#This Row],[pff_PENYARDS]]</f>
        <v>0</v>
      </c>
      <c r="JO408">
        <f>IF(Table1[[#This Row],[S/End]]="TD",1,0)</f>
        <v>0</v>
      </c>
      <c r="JP408">
        <f>IF(OR(Table1[[#This Row],[S/End]]="FGGD"),1,0)</f>
        <v>0</v>
      </c>
      <c r="JQ408">
        <f>IF(OR(Table1[[#This Row],[S/End]]="FUM",Table1[[#This Row],[S/End]]="INT"),1,0)</f>
        <v>0</v>
      </c>
      <c r="JR408">
        <f>IF(AND(Table1[[#This Row],[Touchdown]]=1,Table1[[#This Row],[Pass Play]]=1),1,0)</f>
        <v>0</v>
      </c>
      <c r="JS408">
        <f t="shared" si="20"/>
        <v>0</v>
      </c>
      <c r="JT408">
        <f>IF(AND(OR(Table1[[#This Row],[Pass Play]]=1,Table1[[#This Row],[Rush Attempts]]=1),Table1[[#This Row],[Dn]]=3),1,0)</f>
        <v>0</v>
      </c>
      <c r="JU408">
        <f>IF(AND(Table1[[#This Row],[3rd down attempt]]=1,Table1[[#This Row],[EFF]]="Y"),1,0)</f>
        <v>0</v>
      </c>
      <c r="JV408">
        <f>IF(AND(Table1[[#This Row],[3rd down attempt]]=1,Table1[[#This Row],[Dist]]&gt;=7),1,0)</f>
        <v>0</v>
      </c>
      <c r="JW408">
        <f>IF(AND(OR(Table1[[#This Row],[Pass Play]]=1,Table1[[#This Row],[Rush Attempts]]=1),Table1[[#This Row],[Dn]]=4),1,0)</f>
        <v>0</v>
      </c>
      <c r="JX408">
        <f>IF(AND(Table1[[#This Row],[4th down attempt]]=1,Table1[[#This Row],[EFF]]="Y"),1,0)</f>
        <v>0</v>
      </c>
      <c r="JY408">
        <f>IF(AND(OR(Table1[[#This Row],[Pass Play]]=1,Table1[[#This Row],[Rush Attempts]]=1),Table1[[#This Row],[FPos]]&gt;=0,Table1[[#This Row],[FPos]]&lt;=20),1,0)</f>
        <v>0</v>
      </c>
      <c r="JZ408">
        <f>IF(AND(OR(Table1[[#This Row],[Pass Play]]=1,Table1[[#This Row],[Rush Attempts]]=1),Table1[[#This Row],[Dist]]&lt;=Table1[[#This Row],[Gn]]),1,0)</f>
        <v>0</v>
      </c>
      <c r="KA408">
        <f>IF(Table1[[#This Row],[S/End]]&lt;&gt;"",1,0)</f>
        <v>0</v>
      </c>
      <c r="KB408">
        <f>IF(Table1[[#This Row],[S/End]]="TD",1,0)</f>
        <v>0</v>
      </c>
      <c r="KC408">
        <f>IF(Table1[[#This Row],[S/End]]="FGGD",1,0)</f>
        <v>0</v>
      </c>
      <c r="KD408">
        <f>IF(AND(OR(Table1[[#This Row],[Pass Play]]=1,Table1[[#This Row],[Rush Attempts]]=1),Table1[[#This Row],[Gn]]&lt;0),1,0)</f>
        <v>0</v>
      </c>
      <c r="KE408" s="375">
        <f>IF(AND(Table1[[#This Row],[pff_DRVENDPSN]]=3,Table1[[#This Row],[pff_DRVENDEVENT]]="PUNT"),1,0)</f>
        <v>0</v>
      </c>
    </row>
    <row r="409" spans="1:291" hidden="1">
      <c r="A409">
        <v>25</v>
      </c>
      <c r="B409">
        <v>2107</v>
      </c>
      <c r="C409" t="s">
        <v>14481</v>
      </c>
      <c r="D409">
        <v>2</v>
      </c>
      <c r="E409">
        <v>1</v>
      </c>
      <c r="F409">
        <v>18</v>
      </c>
      <c r="G409">
        <v>4</v>
      </c>
      <c r="H409">
        <v>-17</v>
      </c>
      <c r="J409" t="s">
        <v>254</v>
      </c>
      <c r="K409">
        <v>11</v>
      </c>
      <c r="L409" t="s">
        <v>631</v>
      </c>
      <c r="M409" t="s">
        <v>5834</v>
      </c>
      <c r="N409" t="s">
        <v>440</v>
      </c>
      <c r="O409" t="s">
        <v>254</v>
      </c>
      <c r="P409" t="s">
        <v>1013</v>
      </c>
      <c r="Q409" t="s">
        <v>442</v>
      </c>
      <c r="W409" t="s">
        <v>257</v>
      </c>
      <c r="X409" t="s">
        <v>1015</v>
      </c>
      <c r="AE409" t="s">
        <v>445</v>
      </c>
      <c r="AF409" t="s">
        <v>446</v>
      </c>
      <c r="AG409" t="s">
        <v>1015</v>
      </c>
      <c r="AH409" t="s">
        <v>274</v>
      </c>
      <c r="AJ409">
        <v>4</v>
      </c>
      <c r="AP409">
        <v>7</v>
      </c>
      <c r="BJ409" t="s">
        <v>257</v>
      </c>
      <c r="BQ409">
        <f t="shared" si="18"/>
        <v>0</v>
      </c>
      <c r="BR409">
        <f t="shared" si="19"/>
        <v>10</v>
      </c>
      <c r="BT409" t="s">
        <v>275</v>
      </c>
      <c r="BV409">
        <v>7</v>
      </c>
      <c r="BX409">
        <v>0</v>
      </c>
      <c r="BY409" t="s">
        <v>8476</v>
      </c>
      <c r="CD409" s="3">
        <v>0.36805555555555558</v>
      </c>
      <c r="CF409" t="s">
        <v>8477</v>
      </c>
      <c r="CJ409">
        <v>0</v>
      </c>
      <c r="CK409" t="s">
        <v>8478</v>
      </c>
      <c r="CL409" s="4">
        <v>38414</v>
      </c>
      <c r="CM409" t="s">
        <v>8479</v>
      </c>
      <c r="CN409" t="s">
        <v>8480</v>
      </c>
      <c r="CO409">
        <v>21</v>
      </c>
      <c r="CQ409" t="s">
        <v>282</v>
      </c>
      <c r="CR409" t="s">
        <v>8063</v>
      </c>
      <c r="CU409" t="s">
        <v>4536</v>
      </c>
      <c r="CW409">
        <v>0</v>
      </c>
      <c r="CY409">
        <v>2</v>
      </c>
      <c r="CZ409" t="s">
        <v>614</v>
      </c>
      <c r="DA409">
        <v>50</v>
      </c>
      <c r="DB409">
        <v>7</v>
      </c>
      <c r="DC409" t="s">
        <v>1609</v>
      </c>
      <c r="DD409">
        <v>-25</v>
      </c>
      <c r="DF409" t="s">
        <v>8108</v>
      </c>
      <c r="DK409">
        <v>4</v>
      </c>
      <c r="DL409" s="4">
        <v>44491</v>
      </c>
      <c r="DM409">
        <v>20433</v>
      </c>
      <c r="DN409">
        <v>2021</v>
      </c>
      <c r="DO409">
        <v>0</v>
      </c>
      <c r="DQ409">
        <v>80709</v>
      </c>
      <c r="DR409">
        <v>60</v>
      </c>
      <c r="DU409" t="s">
        <v>257</v>
      </c>
      <c r="DV409" t="s">
        <v>274</v>
      </c>
      <c r="DX409">
        <v>21</v>
      </c>
      <c r="DY409" t="s">
        <v>8063</v>
      </c>
      <c r="EE409">
        <v>0</v>
      </c>
      <c r="EF409" t="s">
        <v>1022</v>
      </c>
      <c r="EG409" t="s">
        <v>675</v>
      </c>
      <c r="EH409">
        <v>1</v>
      </c>
      <c r="EJ409" t="s">
        <v>340</v>
      </c>
      <c r="EK409" t="s">
        <v>854</v>
      </c>
      <c r="EL409" t="s">
        <v>8481</v>
      </c>
      <c r="EM409" t="s">
        <v>8482</v>
      </c>
      <c r="EN409" t="s">
        <v>3373</v>
      </c>
      <c r="EO409" t="s">
        <v>269</v>
      </c>
      <c r="EP409" t="s">
        <v>1026</v>
      </c>
      <c r="EQ409">
        <v>1</v>
      </c>
      <c r="ET409" t="s">
        <v>8483</v>
      </c>
      <c r="FE409">
        <v>0</v>
      </c>
      <c r="FG409" t="s">
        <v>1617</v>
      </c>
      <c r="FI409" t="s">
        <v>1617</v>
      </c>
      <c r="FL409">
        <v>0</v>
      </c>
      <c r="FN409">
        <v>0</v>
      </c>
      <c r="FQ409">
        <v>0</v>
      </c>
      <c r="FS409" t="s">
        <v>395</v>
      </c>
      <c r="FU409" t="s">
        <v>274</v>
      </c>
      <c r="FV409" t="s">
        <v>496</v>
      </c>
      <c r="FW409" t="s">
        <v>397</v>
      </c>
      <c r="FX409" t="s">
        <v>1030</v>
      </c>
      <c r="FY409">
        <v>0</v>
      </c>
      <c r="GA409">
        <v>21.07</v>
      </c>
      <c r="GB409">
        <v>-14</v>
      </c>
      <c r="GC409">
        <v>0</v>
      </c>
      <c r="GD409" t="s">
        <v>2128</v>
      </c>
      <c r="GE409" t="s">
        <v>355</v>
      </c>
      <c r="GF409">
        <v>0</v>
      </c>
      <c r="GG409" t="s">
        <v>274</v>
      </c>
      <c r="GJ409">
        <v>1</v>
      </c>
      <c r="GK409">
        <v>1</v>
      </c>
      <c r="GM409" t="s">
        <v>8484</v>
      </c>
      <c r="GO409">
        <v>1</v>
      </c>
      <c r="HA409" t="s">
        <v>8485</v>
      </c>
      <c r="HC409" t="s">
        <v>294</v>
      </c>
      <c r="HD409" t="s">
        <v>294</v>
      </c>
      <c r="HE409" t="s">
        <v>8192</v>
      </c>
      <c r="HF409">
        <v>0</v>
      </c>
      <c r="HG409">
        <v>11</v>
      </c>
      <c r="HH409">
        <v>7</v>
      </c>
      <c r="HI409" t="s">
        <v>275</v>
      </c>
      <c r="HL409">
        <v>3</v>
      </c>
      <c r="HW409">
        <v>-21</v>
      </c>
      <c r="HX409">
        <v>4157644</v>
      </c>
      <c r="HY409" t="s">
        <v>588</v>
      </c>
      <c r="HZ409">
        <v>4157616</v>
      </c>
      <c r="IC409">
        <v>0</v>
      </c>
      <c r="ID409">
        <v>0</v>
      </c>
      <c r="IM409">
        <v>55</v>
      </c>
      <c r="IO409" t="s">
        <v>8108</v>
      </c>
      <c r="IQ409" t="s">
        <v>8108</v>
      </c>
      <c r="IR409" t="s">
        <v>8165</v>
      </c>
      <c r="IU409">
        <v>8</v>
      </c>
      <c r="IV409">
        <f>IF(AND(Table1[[#This Row],[R/P]]="P",Table1[[#This Row],[PaRes]]&lt;&gt;"SCRBL",Table1[[#This Row],[PaRes]]&lt;&gt;"RUN",Table1[[#This Row],[Penalty]]&lt;&gt;1),1,0)</f>
        <v>0</v>
      </c>
      <c r="IW409">
        <f>IF(AND(Table1[[#This Row],[Pass Play]]=1,Table1[[#This Row],[PaRes]]&lt;&gt;"SAC"),1,0)</f>
        <v>0</v>
      </c>
      <c r="IX409">
        <f>IF(Table1[[#This Row],[PaRes]]="COM",1,0)</f>
        <v>0</v>
      </c>
      <c r="IY409">
        <f>IF(Table1[[#This Row],[Pass Play]]=1,Table1[[#This Row],[Gn]],0)</f>
        <v>0</v>
      </c>
      <c r="IZ409">
        <f>IF(AND(Table1[[#This Row],[Pass Play]]=1,Table1[[#This Row],[EFF]]="Y"),1,0)</f>
        <v>0</v>
      </c>
      <c r="JA409">
        <f>IF(AND(Table1[[#This Row],[Pass Play]]=1,Table1[[#This Row],[EFF]]="Y"),Table1[[#This Row],[Gn]],0)</f>
        <v>0</v>
      </c>
      <c r="JB409">
        <f>IF(AND(Table1[[#This Row],[Pass Play]]=1,Table1[[#This Row],[Gn]]&gt;=15),1,0)</f>
        <v>0</v>
      </c>
      <c r="JC409">
        <f>IF(AND(Table1[[#This Row],[Pass Play]]=1,Table1[[#This Row],[Big Play Passes]]=1),Table1[[#This Row],[Gn]],0)</f>
        <v>0</v>
      </c>
      <c r="JD409">
        <f>IF(AND(OR(Table1[[#This Row],[R/P]]="R",Table1[[#This Row],[PaRes]]="SCRBL",Table1[[#This Row],[PaRes]]="RUN"),Table1[[#This Row],[Penalty]]&lt;&gt;1),1,0)</f>
        <v>1</v>
      </c>
      <c r="JE409">
        <f>IF(Table1[[#This Row],[Rush Attempts]]=1,Table1[[#This Row],[Gn]],0)</f>
        <v>4</v>
      </c>
      <c r="JF409">
        <f>IF(AND(Table1[[#This Row],[Rush Attempts]]=1,Table1[[#This Row],[EFF]]="Y"),1,0)</f>
        <v>1</v>
      </c>
      <c r="JG409">
        <f>IF(AND(Table1[[#This Row],[Rush Attempts]]=1,Table1[[#This Row],[EFF]]="Y"),Table1[[#This Row],[Gn]],0)</f>
        <v>4</v>
      </c>
      <c r="JH409">
        <f>IF(AND(Table1[[#This Row],[Rush Attempts]]=1,Table1[[#This Row],[Gn]]&gt;=10),1,0)</f>
        <v>0</v>
      </c>
      <c r="JI409">
        <f>IF(AND(Table1[[#This Row],[Rush Attempts]]=1,Table1[[#This Row],[Big Play Run]]=1),Table1[[#This Row],[Gn]],0)</f>
        <v>0</v>
      </c>
      <c r="JJ409">
        <f>IF(Table1[[#This Row],[PaRes]]="SAC",1,0)</f>
        <v>0</v>
      </c>
      <c r="JK409">
        <f>IF(Table1[[#This Row],[Sacks]]=1,Table1[[#This Row],[Gn]],0)</f>
        <v>0</v>
      </c>
      <c r="JL409">
        <f>IF(Table1[[#This Row],[PaRes]]="INT",1,0)</f>
        <v>0</v>
      </c>
      <c r="JM409">
        <f>IF(Table1[[#This Row],[pff_PENALTY]]&lt;&gt;"",1,0)</f>
        <v>0</v>
      </c>
      <c r="JN409">
        <f>Table1[[#This Row],[pff_PENYARDS]]</f>
        <v>0</v>
      </c>
      <c r="JO409">
        <f>IF(Table1[[#This Row],[S/End]]="TD",1,0)</f>
        <v>0</v>
      </c>
      <c r="JP409">
        <f>IF(OR(Table1[[#This Row],[S/End]]="FGGD"),1,0)</f>
        <v>0</v>
      </c>
      <c r="JQ409">
        <f>IF(OR(Table1[[#This Row],[S/End]]="FUM",Table1[[#This Row],[S/End]]="INT"),1,0)</f>
        <v>0</v>
      </c>
      <c r="JR409">
        <f>IF(AND(Table1[[#This Row],[Touchdown]]=1,Table1[[#This Row],[Pass Play]]=1),1,0)</f>
        <v>0</v>
      </c>
      <c r="JS409">
        <f t="shared" si="20"/>
        <v>0</v>
      </c>
      <c r="JT409">
        <f>IF(AND(OR(Table1[[#This Row],[Pass Play]]=1,Table1[[#This Row],[Rush Attempts]]=1),Table1[[#This Row],[Dn]]=3),1,0)</f>
        <v>0</v>
      </c>
      <c r="JU409">
        <f>IF(AND(Table1[[#This Row],[3rd down attempt]]=1,Table1[[#This Row],[EFF]]="Y"),1,0)</f>
        <v>0</v>
      </c>
      <c r="JV409">
        <f>IF(AND(Table1[[#This Row],[3rd down attempt]]=1,Table1[[#This Row],[Dist]]&gt;=7),1,0)</f>
        <v>0</v>
      </c>
      <c r="JW409">
        <f>IF(AND(OR(Table1[[#This Row],[Pass Play]]=1,Table1[[#This Row],[Rush Attempts]]=1),Table1[[#This Row],[Dn]]=4),1,0)</f>
        <v>0</v>
      </c>
      <c r="JX409">
        <f>IF(AND(Table1[[#This Row],[4th down attempt]]=1,Table1[[#This Row],[EFF]]="Y"),1,0)</f>
        <v>0</v>
      </c>
      <c r="JY409">
        <f>IF(AND(OR(Table1[[#This Row],[Pass Play]]=1,Table1[[#This Row],[Rush Attempts]]=1),Table1[[#This Row],[FPos]]&gt;=0,Table1[[#This Row],[FPos]]&lt;=20),1,0)</f>
        <v>0</v>
      </c>
      <c r="JZ409">
        <f>IF(AND(OR(Table1[[#This Row],[Pass Play]]=1,Table1[[#This Row],[Rush Attempts]]=1),Table1[[#This Row],[Dist]]&lt;=Table1[[#This Row],[Gn]]),1,0)</f>
        <v>0</v>
      </c>
      <c r="KA409">
        <f>IF(Table1[[#This Row],[S/End]]&lt;&gt;"",1,0)</f>
        <v>0</v>
      </c>
      <c r="KB409">
        <f>IF(Table1[[#This Row],[S/End]]="TD",1,0)</f>
        <v>0</v>
      </c>
      <c r="KC409">
        <f>IF(Table1[[#This Row],[S/End]]="FGGD",1,0)</f>
        <v>0</v>
      </c>
      <c r="KD409">
        <f>IF(AND(OR(Table1[[#This Row],[Pass Play]]=1,Table1[[#This Row],[Rush Attempts]]=1),Table1[[#This Row],[Gn]]&lt;0),1,0)</f>
        <v>0</v>
      </c>
      <c r="KE409" s="375">
        <f>IF(AND(Table1[[#This Row],[pff_DRVENDPSN]]=3,Table1[[#This Row],[pff_DRVENDEVENT]]="PUNT"),1,0)</f>
        <v>0</v>
      </c>
    </row>
    <row r="410" spans="1:291" hidden="1">
      <c r="A410">
        <v>26</v>
      </c>
      <c r="B410">
        <v>2107</v>
      </c>
      <c r="C410" t="s">
        <v>14481</v>
      </c>
      <c r="D410">
        <v>2</v>
      </c>
      <c r="E410">
        <v>2</v>
      </c>
      <c r="F410">
        <v>14</v>
      </c>
      <c r="G410">
        <v>-1</v>
      </c>
      <c r="H410">
        <v>-21</v>
      </c>
      <c r="J410" t="s">
        <v>298</v>
      </c>
      <c r="K410">
        <v>11</v>
      </c>
      <c r="L410" t="s">
        <v>1184</v>
      </c>
      <c r="M410" t="s">
        <v>8487</v>
      </c>
      <c r="N410" t="s">
        <v>827</v>
      </c>
      <c r="P410" t="s">
        <v>1216</v>
      </c>
      <c r="Q410" t="s">
        <v>442</v>
      </c>
      <c r="W410" t="s">
        <v>257</v>
      </c>
      <c r="X410" t="s">
        <v>8488</v>
      </c>
      <c r="AE410" t="s">
        <v>2655</v>
      </c>
      <c r="AF410" t="s">
        <v>2656</v>
      </c>
      <c r="AG410" t="s">
        <v>8488</v>
      </c>
      <c r="AH410" t="s">
        <v>274</v>
      </c>
      <c r="AJ410">
        <v>20</v>
      </c>
      <c r="AP410">
        <v>7</v>
      </c>
      <c r="BJ410" t="s">
        <v>274</v>
      </c>
      <c r="BQ410">
        <f t="shared" si="18"/>
        <v>0</v>
      </c>
      <c r="BR410">
        <f t="shared" si="19"/>
        <v>1</v>
      </c>
      <c r="BT410" t="s">
        <v>275</v>
      </c>
      <c r="BV410">
        <v>7</v>
      </c>
      <c r="BX410">
        <v>0</v>
      </c>
      <c r="BY410" t="s">
        <v>8489</v>
      </c>
      <c r="BZ410" t="s">
        <v>7307</v>
      </c>
      <c r="CD410" s="3">
        <v>0.34166666666666662</v>
      </c>
      <c r="CF410" t="s">
        <v>8490</v>
      </c>
      <c r="CJ410">
        <v>0</v>
      </c>
      <c r="CK410" t="s">
        <v>8491</v>
      </c>
      <c r="CL410" s="4">
        <v>38414</v>
      </c>
      <c r="CM410" t="s">
        <v>8492</v>
      </c>
      <c r="CN410" t="s">
        <v>8493</v>
      </c>
      <c r="CO410">
        <v>21</v>
      </c>
      <c r="CQ410" t="s">
        <v>282</v>
      </c>
      <c r="CR410" t="s">
        <v>8063</v>
      </c>
      <c r="CU410" t="s">
        <v>8494</v>
      </c>
      <c r="CW410">
        <v>0</v>
      </c>
      <c r="CY410">
        <v>3</v>
      </c>
      <c r="CZ410" t="s">
        <v>614</v>
      </c>
      <c r="DA410">
        <v>50</v>
      </c>
      <c r="DB410">
        <v>7</v>
      </c>
      <c r="DC410" t="s">
        <v>1609</v>
      </c>
      <c r="DD410">
        <v>-25</v>
      </c>
      <c r="DF410" t="s">
        <v>8206</v>
      </c>
      <c r="DK410">
        <v>-1</v>
      </c>
      <c r="DL410" s="4">
        <v>44491</v>
      </c>
      <c r="DM410">
        <v>20433</v>
      </c>
      <c r="DN410">
        <v>2021</v>
      </c>
      <c r="DO410">
        <v>0</v>
      </c>
      <c r="DQ410">
        <v>80709</v>
      </c>
      <c r="DR410">
        <v>61</v>
      </c>
      <c r="DU410" t="s">
        <v>274</v>
      </c>
      <c r="DV410" t="s">
        <v>257</v>
      </c>
      <c r="DX410">
        <v>21</v>
      </c>
      <c r="DY410" t="s">
        <v>8063</v>
      </c>
      <c r="EE410">
        <v>0</v>
      </c>
      <c r="EF410" t="s">
        <v>4647</v>
      </c>
      <c r="EG410" t="s">
        <v>383</v>
      </c>
      <c r="EH410">
        <v>0</v>
      </c>
      <c r="EI410" t="s">
        <v>1224</v>
      </c>
      <c r="EJ410" t="s">
        <v>340</v>
      </c>
      <c r="EK410" t="s">
        <v>8495</v>
      </c>
      <c r="EL410" t="s">
        <v>8496</v>
      </c>
      <c r="EM410" t="s">
        <v>8497</v>
      </c>
      <c r="EN410" t="s">
        <v>8498</v>
      </c>
      <c r="EO410" t="s">
        <v>269</v>
      </c>
      <c r="EP410" t="s">
        <v>707</v>
      </c>
      <c r="EQ410">
        <v>0</v>
      </c>
      <c r="ET410" t="s">
        <v>8499</v>
      </c>
      <c r="FE410">
        <v>0</v>
      </c>
      <c r="FG410" t="s">
        <v>590</v>
      </c>
      <c r="FI410" t="s">
        <v>590</v>
      </c>
      <c r="FJ410" t="s">
        <v>8500</v>
      </c>
      <c r="FL410">
        <v>0</v>
      </c>
      <c r="FN410">
        <v>0</v>
      </c>
      <c r="FQ410">
        <v>0</v>
      </c>
      <c r="FS410" t="s">
        <v>462</v>
      </c>
      <c r="FU410" t="s">
        <v>274</v>
      </c>
      <c r="FV410" t="s">
        <v>463</v>
      </c>
      <c r="FW410" t="s">
        <v>290</v>
      </c>
      <c r="FY410">
        <v>1</v>
      </c>
      <c r="GA410">
        <v>21.07</v>
      </c>
      <c r="GB410">
        <v>-14</v>
      </c>
      <c r="GC410">
        <v>0</v>
      </c>
      <c r="GD410" t="s">
        <v>8501</v>
      </c>
      <c r="GE410" t="s">
        <v>355</v>
      </c>
      <c r="GF410">
        <v>0</v>
      </c>
      <c r="GJ410">
        <v>0</v>
      </c>
      <c r="GK410">
        <v>0</v>
      </c>
      <c r="GM410" t="s">
        <v>8502</v>
      </c>
      <c r="GO410">
        <v>1</v>
      </c>
      <c r="HA410" t="s">
        <v>8503</v>
      </c>
      <c r="HC410" t="s">
        <v>313</v>
      </c>
      <c r="HD410" t="s">
        <v>294</v>
      </c>
      <c r="HE410" t="s">
        <v>8504</v>
      </c>
      <c r="HF410">
        <v>0</v>
      </c>
      <c r="HG410">
        <v>11</v>
      </c>
      <c r="HH410">
        <v>7</v>
      </c>
      <c r="HI410" t="s">
        <v>275</v>
      </c>
      <c r="HL410">
        <v>2</v>
      </c>
      <c r="HP410" t="s">
        <v>8505</v>
      </c>
      <c r="HQ410" t="s">
        <v>8506</v>
      </c>
      <c r="HR410" t="s">
        <v>8507</v>
      </c>
      <c r="HW410">
        <v>-20</v>
      </c>
      <c r="HX410">
        <v>4157656</v>
      </c>
      <c r="HY410" t="s">
        <v>8508</v>
      </c>
      <c r="HZ410">
        <v>4157644</v>
      </c>
      <c r="IC410">
        <v>0</v>
      </c>
      <c r="ID410">
        <v>0</v>
      </c>
      <c r="IM410">
        <v>56</v>
      </c>
      <c r="IO410" t="s">
        <v>8206</v>
      </c>
      <c r="IQ410" t="s">
        <v>8206</v>
      </c>
      <c r="IU410">
        <v>8</v>
      </c>
      <c r="IV410">
        <f>IF(AND(Table1[[#This Row],[R/P]]="P",Table1[[#This Row],[PaRes]]&lt;&gt;"SCRBL",Table1[[#This Row],[PaRes]]&lt;&gt;"RUN",Table1[[#This Row],[Penalty]]&lt;&gt;1),1,0)</f>
        <v>0</v>
      </c>
      <c r="IW410">
        <f>IF(AND(Table1[[#This Row],[Pass Play]]=1,Table1[[#This Row],[PaRes]]&lt;&gt;"SAC"),1,0)</f>
        <v>0</v>
      </c>
      <c r="IX410">
        <f>IF(Table1[[#This Row],[PaRes]]="COM",1,0)</f>
        <v>0</v>
      </c>
      <c r="IY410">
        <f>IF(Table1[[#This Row],[Pass Play]]=1,Table1[[#This Row],[Gn]],0)</f>
        <v>0</v>
      </c>
      <c r="IZ410">
        <f>IF(AND(Table1[[#This Row],[Pass Play]]=1,Table1[[#This Row],[EFF]]="Y"),1,0)</f>
        <v>0</v>
      </c>
      <c r="JA410">
        <f>IF(AND(Table1[[#This Row],[Pass Play]]=1,Table1[[#This Row],[EFF]]="Y"),Table1[[#This Row],[Gn]],0)</f>
        <v>0</v>
      </c>
      <c r="JB410">
        <f>IF(AND(Table1[[#This Row],[Pass Play]]=1,Table1[[#This Row],[Gn]]&gt;=15),1,0)</f>
        <v>0</v>
      </c>
      <c r="JC410">
        <f>IF(AND(Table1[[#This Row],[Pass Play]]=1,Table1[[#This Row],[Big Play Passes]]=1),Table1[[#This Row],[Gn]],0)</f>
        <v>0</v>
      </c>
      <c r="JD410">
        <f>IF(AND(OR(Table1[[#This Row],[R/P]]="R",Table1[[#This Row],[PaRes]]="SCRBL",Table1[[#This Row],[PaRes]]="RUN"),Table1[[#This Row],[Penalty]]&lt;&gt;1),1,0)</f>
        <v>1</v>
      </c>
      <c r="JE410">
        <f>IF(Table1[[#This Row],[Rush Attempts]]=1,Table1[[#This Row],[Gn]],0)</f>
        <v>-1</v>
      </c>
      <c r="JF410">
        <f>IF(AND(Table1[[#This Row],[Rush Attempts]]=1,Table1[[#This Row],[EFF]]="Y"),1,0)</f>
        <v>0</v>
      </c>
      <c r="JG410">
        <f>IF(AND(Table1[[#This Row],[Rush Attempts]]=1,Table1[[#This Row],[EFF]]="Y"),Table1[[#This Row],[Gn]],0)</f>
        <v>0</v>
      </c>
      <c r="JH410">
        <f>IF(AND(Table1[[#This Row],[Rush Attempts]]=1,Table1[[#This Row],[Gn]]&gt;=10),1,0)</f>
        <v>0</v>
      </c>
      <c r="JI410">
        <f>IF(AND(Table1[[#This Row],[Rush Attempts]]=1,Table1[[#This Row],[Big Play Run]]=1),Table1[[#This Row],[Gn]],0)</f>
        <v>0</v>
      </c>
      <c r="JJ410">
        <f>IF(Table1[[#This Row],[PaRes]]="SAC",1,0)</f>
        <v>0</v>
      </c>
      <c r="JK410">
        <f>IF(Table1[[#This Row],[Sacks]]=1,Table1[[#This Row],[Gn]],0)</f>
        <v>0</v>
      </c>
      <c r="JL410">
        <f>IF(Table1[[#This Row],[PaRes]]="INT",1,0)</f>
        <v>0</v>
      </c>
      <c r="JM410">
        <f>IF(Table1[[#This Row],[pff_PENALTY]]&lt;&gt;"",1,0)</f>
        <v>0</v>
      </c>
      <c r="JN410">
        <f>Table1[[#This Row],[pff_PENYARDS]]</f>
        <v>0</v>
      </c>
      <c r="JO410">
        <f>IF(Table1[[#This Row],[S/End]]="TD",1,0)</f>
        <v>0</v>
      </c>
      <c r="JP410">
        <f>IF(OR(Table1[[#This Row],[S/End]]="FGGD"),1,0)</f>
        <v>0</v>
      </c>
      <c r="JQ410">
        <f>IF(OR(Table1[[#This Row],[S/End]]="FUM",Table1[[#This Row],[S/End]]="INT"),1,0)</f>
        <v>0</v>
      </c>
      <c r="JR410">
        <f>IF(AND(Table1[[#This Row],[Touchdown]]=1,Table1[[#This Row],[Pass Play]]=1),1,0)</f>
        <v>0</v>
      </c>
      <c r="JS410">
        <f t="shared" si="20"/>
        <v>0</v>
      </c>
      <c r="JT410">
        <f>IF(AND(OR(Table1[[#This Row],[Pass Play]]=1,Table1[[#This Row],[Rush Attempts]]=1),Table1[[#This Row],[Dn]]=3),1,0)</f>
        <v>0</v>
      </c>
      <c r="JU410">
        <f>IF(AND(Table1[[#This Row],[3rd down attempt]]=1,Table1[[#This Row],[EFF]]="Y"),1,0)</f>
        <v>0</v>
      </c>
      <c r="JV410">
        <f>IF(AND(Table1[[#This Row],[3rd down attempt]]=1,Table1[[#This Row],[Dist]]&gt;=7),1,0)</f>
        <v>0</v>
      </c>
      <c r="JW410">
        <f>IF(AND(OR(Table1[[#This Row],[Pass Play]]=1,Table1[[#This Row],[Rush Attempts]]=1),Table1[[#This Row],[Dn]]=4),1,0)</f>
        <v>0</v>
      </c>
      <c r="JX410">
        <f>IF(AND(Table1[[#This Row],[4th down attempt]]=1,Table1[[#This Row],[EFF]]="Y"),1,0)</f>
        <v>0</v>
      </c>
      <c r="JY410">
        <f>IF(AND(OR(Table1[[#This Row],[Pass Play]]=1,Table1[[#This Row],[Rush Attempts]]=1),Table1[[#This Row],[FPos]]&gt;=0,Table1[[#This Row],[FPos]]&lt;=20),1,0)</f>
        <v>0</v>
      </c>
      <c r="JZ410">
        <f>IF(AND(OR(Table1[[#This Row],[Pass Play]]=1,Table1[[#This Row],[Rush Attempts]]=1),Table1[[#This Row],[Dist]]&lt;=Table1[[#This Row],[Gn]]),1,0)</f>
        <v>0</v>
      </c>
      <c r="KA410">
        <f>IF(Table1[[#This Row],[S/End]]&lt;&gt;"",1,0)</f>
        <v>0</v>
      </c>
      <c r="KB410">
        <f>IF(Table1[[#This Row],[S/End]]="TD",1,0)</f>
        <v>0</v>
      </c>
      <c r="KC410">
        <f>IF(Table1[[#This Row],[S/End]]="FGGD",1,0)</f>
        <v>0</v>
      </c>
      <c r="KD410">
        <f>IF(AND(OR(Table1[[#This Row],[Pass Play]]=1,Table1[[#This Row],[Rush Attempts]]=1),Table1[[#This Row],[Gn]]&lt;0),1,0)</f>
        <v>1</v>
      </c>
      <c r="KE410" s="375">
        <f>IF(AND(Table1[[#This Row],[pff_DRVENDPSN]]=3,Table1[[#This Row],[pff_DRVENDEVENT]]="PUNT"),1,0)</f>
        <v>0</v>
      </c>
    </row>
    <row r="411" spans="1:291" hidden="1">
      <c r="A411">
        <v>27</v>
      </c>
      <c r="B411">
        <v>2107</v>
      </c>
      <c r="C411" t="s">
        <v>14481</v>
      </c>
      <c r="D411">
        <v>2</v>
      </c>
      <c r="E411">
        <v>3</v>
      </c>
      <c r="F411">
        <v>15</v>
      </c>
      <c r="G411">
        <v>26</v>
      </c>
      <c r="H411">
        <v>-20</v>
      </c>
      <c r="J411" t="s">
        <v>254</v>
      </c>
      <c r="K411">
        <v>11</v>
      </c>
      <c r="L411" t="s">
        <v>8510</v>
      </c>
      <c r="M411" t="s">
        <v>8511</v>
      </c>
      <c r="N411" t="s">
        <v>319</v>
      </c>
      <c r="P411" t="s">
        <v>8512</v>
      </c>
      <c r="S411" t="s">
        <v>321</v>
      </c>
      <c r="W411" t="s">
        <v>253</v>
      </c>
      <c r="X411" t="s">
        <v>8513</v>
      </c>
      <c r="Y411" t="s">
        <v>2019</v>
      </c>
      <c r="Z411" t="s">
        <v>8514</v>
      </c>
      <c r="AB411" t="s">
        <v>325</v>
      </c>
      <c r="AC411" t="s">
        <v>326</v>
      </c>
      <c r="AJ411">
        <v>85</v>
      </c>
      <c r="AK411" t="s">
        <v>327</v>
      </c>
      <c r="AP411">
        <v>7</v>
      </c>
      <c r="BJ411" t="s">
        <v>274</v>
      </c>
      <c r="BQ411">
        <f t="shared" si="18"/>
        <v>2</v>
      </c>
      <c r="BR411">
        <f t="shared" si="19"/>
        <v>0</v>
      </c>
      <c r="BT411" t="s">
        <v>275</v>
      </c>
      <c r="BV411">
        <v>7</v>
      </c>
      <c r="BX411">
        <v>0</v>
      </c>
      <c r="BY411" t="s">
        <v>8515</v>
      </c>
      <c r="CA411">
        <v>1</v>
      </c>
      <c r="CD411" s="3">
        <v>0.30972222222222223</v>
      </c>
      <c r="CE411" t="s">
        <v>294</v>
      </c>
      <c r="CF411" t="s">
        <v>8516</v>
      </c>
      <c r="CG411">
        <v>10</v>
      </c>
      <c r="CI411" t="s">
        <v>331</v>
      </c>
      <c r="CJ411">
        <v>0</v>
      </c>
      <c r="CK411" t="s">
        <v>8517</v>
      </c>
      <c r="CL411" s="4">
        <v>38751</v>
      </c>
      <c r="CM411" t="s">
        <v>8518</v>
      </c>
      <c r="CN411" t="s">
        <v>8519</v>
      </c>
      <c r="CO411">
        <v>21</v>
      </c>
      <c r="CP411" t="s">
        <v>8106</v>
      </c>
      <c r="CQ411" t="s">
        <v>269</v>
      </c>
      <c r="CR411" t="s">
        <v>8063</v>
      </c>
      <c r="CU411" t="s">
        <v>8107</v>
      </c>
      <c r="CW411">
        <v>0</v>
      </c>
      <c r="CY411">
        <v>4</v>
      </c>
      <c r="CZ411" t="s">
        <v>614</v>
      </c>
      <c r="DA411">
        <v>50</v>
      </c>
      <c r="DB411">
        <v>7</v>
      </c>
      <c r="DC411" t="s">
        <v>1609</v>
      </c>
      <c r="DD411">
        <v>-25</v>
      </c>
      <c r="DF411" t="s">
        <v>8363</v>
      </c>
      <c r="DK411">
        <v>26</v>
      </c>
      <c r="DL411" s="4">
        <v>44491</v>
      </c>
      <c r="DM411">
        <v>20433</v>
      </c>
      <c r="DN411">
        <v>2021</v>
      </c>
      <c r="DO411">
        <v>0</v>
      </c>
      <c r="DQ411">
        <v>80709</v>
      </c>
      <c r="DR411">
        <v>62</v>
      </c>
      <c r="DU411" t="s">
        <v>274</v>
      </c>
      <c r="DV411" t="s">
        <v>257</v>
      </c>
      <c r="DX411">
        <v>21</v>
      </c>
      <c r="DY411" t="s">
        <v>8063</v>
      </c>
      <c r="EE411">
        <v>0</v>
      </c>
      <c r="EF411" t="s">
        <v>8520</v>
      </c>
      <c r="EG411" t="s">
        <v>701</v>
      </c>
      <c r="EH411">
        <v>0</v>
      </c>
      <c r="EI411" t="s">
        <v>8521</v>
      </c>
      <c r="EJ411" t="s">
        <v>340</v>
      </c>
      <c r="EK411" t="s">
        <v>3048</v>
      </c>
      <c r="EL411" t="s">
        <v>8522</v>
      </c>
      <c r="EM411" t="s">
        <v>8523</v>
      </c>
      <c r="EN411" t="s">
        <v>8524</v>
      </c>
      <c r="EO411" t="s">
        <v>282</v>
      </c>
      <c r="EP411" t="s">
        <v>918</v>
      </c>
      <c r="EQ411">
        <v>0</v>
      </c>
      <c r="ER411" t="s">
        <v>346</v>
      </c>
      <c r="ET411" t="s">
        <v>8525</v>
      </c>
      <c r="EU411">
        <v>16</v>
      </c>
      <c r="EV411" t="s">
        <v>348</v>
      </c>
      <c r="EW411" t="s">
        <v>349</v>
      </c>
      <c r="EX411" t="s">
        <v>1251</v>
      </c>
      <c r="EY411" t="s">
        <v>1982</v>
      </c>
      <c r="FB411" t="s">
        <v>2034</v>
      </c>
      <c r="FC411" t="s">
        <v>8526</v>
      </c>
      <c r="FE411">
        <v>0</v>
      </c>
      <c r="FF411">
        <v>1</v>
      </c>
      <c r="FL411">
        <v>0</v>
      </c>
      <c r="FN411">
        <v>0</v>
      </c>
      <c r="FQ411">
        <v>0</v>
      </c>
      <c r="FS411" t="s">
        <v>354</v>
      </c>
      <c r="FY411">
        <v>0</v>
      </c>
      <c r="GA411">
        <v>21.07</v>
      </c>
      <c r="GB411">
        <v>-14</v>
      </c>
      <c r="GC411">
        <v>0</v>
      </c>
      <c r="GD411" t="s">
        <v>8527</v>
      </c>
      <c r="GE411" t="s">
        <v>355</v>
      </c>
      <c r="GF411">
        <v>1</v>
      </c>
      <c r="GI411">
        <v>2.8</v>
      </c>
      <c r="GJ411">
        <v>0</v>
      </c>
      <c r="GK411">
        <v>0</v>
      </c>
      <c r="GM411" t="s">
        <v>8528</v>
      </c>
      <c r="GN411">
        <v>10</v>
      </c>
      <c r="GO411">
        <v>4</v>
      </c>
      <c r="GP411">
        <v>4</v>
      </c>
      <c r="GR411">
        <v>20</v>
      </c>
      <c r="HA411" t="s">
        <v>8529</v>
      </c>
      <c r="HB411" t="s">
        <v>8165</v>
      </c>
      <c r="HC411" t="s">
        <v>313</v>
      </c>
      <c r="HD411" t="s">
        <v>313</v>
      </c>
      <c r="HE411" t="s">
        <v>8530</v>
      </c>
      <c r="HF411">
        <v>0</v>
      </c>
      <c r="HG411">
        <v>11</v>
      </c>
      <c r="HH411">
        <v>7</v>
      </c>
      <c r="HI411" t="s">
        <v>275</v>
      </c>
      <c r="HL411">
        <v>4</v>
      </c>
      <c r="HM411" t="s">
        <v>8363</v>
      </c>
      <c r="HO411" t="s">
        <v>8298</v>
      </c>
      <c r="HP411" t="s">
        <v>8531</v>
      </c>
      <c r="HQ411" t="s">
        <v>8532</v>
      </c>
      <c r="HR411" t="s">
        <v>8533</v>
      </c>
      <c r="HT411" t="s">
        <v>8534</v>
      </c>
      <c r="HW411">
        <v>-46</v>
      </c>
      <c r="HX411">
        <v>4157678</v>
      </c>
      <c r="HY411" t="s">
        <v>8535</v>
      </c>
      <c r="HZ411">
        <v>4157656</v>
      </c>
      <c r="IC411">
        <v>0.5</v>
      </c>
      <c r="ID411">
        <v>1</v>
      </c>
      <c r="IM411">
        <v>57</v>
      </c>
      <c r="IQ411" t="s">
        <v>8363</v>
      </c>
      <c r="IU411">
        <v>8</v>
      </c>
      <c r="IV411">
        <f>IF(AND(Table1[[#This Row],[R/P]]="P",Table1[[#This Row],[PaRes]]&lt;&gt;"SCRBL",Table1[[#This Row],[PaRes]]&lt;&gt;"RUN",Table1[[#This Row],[Penalty]]&lt;&gt;1),1,0)</f>
        <v>1</v>
      </c>
      <c r="IW411">
        <f>IF(AND(Table1[[#This Row],[Pass Play]]=1,Table1[[#This Row],[PaRes]]&lt;&gt;"SAC"),1,0)</f>
        <v>1</v>
      </c>
      <c r="IX411">
        <f>IF(Table1[[#This Row],[PaRes]]="COM",1,0)</f>
        <v>1</v>
      </c>
      <c r="IY411">
        <f>IF(Table1[[#This Row],[Pass Play]]=1,Table1[[#This Row],[Gn]],0)</f>
        <v>26</v>
      </c>
      <c r="IZ411">
        <f>IF(AND(Table1[[#This Row],[Pass Play]]=1,Table1[[#This Row],[EFF]]="Y"),1,0)</f>
        <v>1</v>
      </c>
      <c r="JA411">
        <f>IF(AND(Table1[[#This Row],[Pass Play]]=1,Table1[[#This Row],[EFF]]="Y"),Table1[[#This Row],[Gn]],0)</f>
        <v>26</v>
      </c>
      <c r="JB411">
        <f>IF(AND(Table1[[#This Row],[Pass Play]]=1,Table1[[#This Row],[Gn]]&gt;=15),1,0)</f>
        <v>1</v>
      </c>
      <c r="JC411">
        <f>IF(AND(Table1[[#This Row],[Pass Play]]=1,Table1[[#This Row],[Big Play Passes]]=1),Table1[[#This Row],[Gn]],0)</f>
        <v>26</v>
      </c>
      <c r="JD411">
        <f>IF(AND(OR(Table1[[#This Row],[R/P]]="R",Table1[[#This Row],[PaRes]]="SCRBL",Table1[[#This Row],[PaRes]]="RUN"),Table1[[#This Row],[Penalty]]&lt;&gt;1),1,0)</f>
        <v>0</v>
      </c>
      <c r="JE411">
        <f>IF(Table1[[#This Row],[Rush Attempts]]=1,Table1[[#This Row],[Gn]],0)</f>
        <v>0</v>
      </c>
      <c r="JF411">
        <f>IF(AND(Table1[[#This Row],[Rush Attempts]]=1,Table1[[#This Row],[EFF]]="Y"),1,0)</f>
        <v>0</v>
      </c>
      <c r="JG411">
        <f>IF(AND(Table1[[#This Row],[Rush Attempts]]=1,Table1[[#This Row],[EFF]]="Y"),Table1[[#This Row],[Gn]],0)</f>
        <v>0</v>
      </c>
      <c r="JH411">
        <f>IF(AND(Table1[[#This Row],[Rush Attempts]]=1,Table1[[#This Row],[Gn]]&gt;=10),1,0)</f>
        <v>0</v>
      </c>
      <c r="JI411">
        <f>IF(AND(Table1[[#This Row],[Rush Attempts]]=1,Table1[[#This Row],[Big Play Run]]=1),Table1[[#This Row],[Gn]],0)</f>
        <v>0</v>
      </c>
      <c r="JJ411">
        <f>IF(Table1[[#This Row],[PaRes]]="SAC",1,0)</f>
        <v>0</v>
      </c>
      <c r="JK411">
        <f>IF(Table1[[#This Row],[Sacks]]=1,Table1[[#This Row],[Gn]],0)</f>
        <v>0</v>
      </c>
      <c r="JL411">
        <f>IF(Table1[[#This Row],[PaRes]]="INT",1,0)</f>
        <v>0</v>
      </c>
      <c r="JM411">
        <f>IF(Table1[[#This Row],[pff_PENALTY]]&lt;&gt;"",1,0)</f>
        <v>0</v>
      </c>
      <c r="JN411">
        <f>Table1[[#This Row],[pff_PENYARDS]]</f>
        <v>0</v>
      </c>
      <c r="JO411">
        <f>IF(Table1[[#This Row],[S/End]]="TD",1,0)</f>
        <v>0</v>
      </c>
      <c r="JP411">
        <f>IF(OR(Table1[[#This Row],[S/End]]="FGGD"),1,0)</f>
        <v>0</v>
      </c>
      <c r="JQ411">
        <f>IF(OR(Table1[[#This Row],[S/End]]="FUM",Table1[[#This Row],[S/End]]="INT"),1,0)</f>
        <v>0</v>
      </c>
      <c r="JR411">
        <f>IF(AND(Table1[[#This Row],[Touchdown]]=1,Table1[[#This Row],[Pass Play]]=1),1,0)</f>
        <v>0</v>
      </c>
      <c r="JS411">
        <f t="shared" si="20"/>
        <v>0</v>
      </c>
      <c r="JT411">
        <f>IF(AND(OR(Table1[[#This Row],[Pass Play]]=1,Table1[[#This Row],[Rush Attempts]]=1),Table1[[#This Row],[Dn]]=3),1,0)</f>
        <v>1</v>
      </c>
      <c r="JU411">
        <f>IF(AND(Table1[[#This Row],[3rd down attempt]]=1,Table1[[#This Row],[EFF]]="Y"),1,0)</f>
        <v>1</v>
      </c>
      <c r="JV411">
        <f>IF(AND(Table1[[#This Row],[3rd down attempt]]=1,Table1[[#This Row],[Dist]]&gt;=7),1,0)</f>
        <v>1</v>
      </c>
      <c r="JW411">
        <f>IF(AND(OR(Table1[[#This Row],[Pass Play]]=1,Table1[[#This Row],[Rush Attempts]]=1),Table1[[#This Row],[Dn]]=4),1,0)</f>
        <v>0</v>
      </c>
      <c r="JX411">
        <f>IF(AND(Table1[[#This Row],[4th down attempt]]=1,Table1[[#This Row],[EFF]]="Y"),1,0)</f>
        <v>0</v>
      </c>
      <c r="JY411">
        <f>IF(AND(OR(Table1[[#This Row],[Pass Play]]=1,Table1[[#This Row],[Rush Attempts]]=1),Table1[[#This Row],[FPos]]&gt;=0,Table1[[#This Row],[FPos]]&lt;=20),1,0)</f>
        <v>0</v>
      </c>
      <c r="JZ411">
        <f>IF(AND(OR(Table1[[#This Row],[Pass Play]]=1,Table1[[#This Row],[Rush Attempts]]=1),Table1[[#This Row],[Dist]]&lt;=Table1[[#This Row],[Gn]]),1,0)</f>
        <v>1</v>
      </c>
      <c r="KA411">
        <f>IF(Table1[[#This Row],[S/End]]&lt;&gt;"",1,0)</f>
        <v>0</v>
      </c>
      <c r="KB411">
        <f>IF(Table1[[#This Row],[S/End]]="TD",1,0)</f>
        <v>0</v>
      </c>
      <c r="KC411">
        <f>IF(Table1[[#This Row],[S/End]]="FGGD",1,0)</f>
        <v>0</v>
      </c>
      <c r="KD411">
        <f>IF(AND(OR(Table1[[#This Row],[Pass Play]]=1,Table1[[#This Row],[Rush Attempts]]=1),Table1[[#This Row],[Gn]]&lt;0),1,0)</f>
        <v>0</v>
      </c>
      <c r="KE411" s="375">
        <f>IF(AND(Table1[[#This Row],[pff_DRVENDPSN]]=3,Table1[[#This Row],[pff_DRVENDEVENT]]="PUNT"),1,0)</f>
        <v>0</v>
      </c>
    </row>
    <row r="412" spans="1:291" hidden="1">
      <c r="A412">
        <v>28</v>
      </c>
      <c r="B412">
        <v>2107</v>
      </c>
      <c r="C412" t="s">
        <v>14481</v>
      </c>
      <c r="D412">
        <v>2</v>
      </c>
      <c r="E412">
        <v>1</v>
      </c>
      <c r="F412">
        <v>10</v>
      </c>
      <c r="G412">
        <v>4</v>
      </c>
      <c r="H412">
        <v>-46</v>
      </c>
      <c r="J412" t="s">
        <v>254</v>
      </c>
      <c r="K412">
        <v>11</v>
      </c>
      <c r="L412">
        <v>11</v>
      </c>
      <c r="M412" t="s">
        <v>977</v>
      </c>
      <c r="N412" t="s">
        <v>978</v>
      </c>
      <c r="P412" t="s">
        <v>979</v>
      </c>
      <c r="W412" t="s">
        <v>253</v>
      </c>
      <c r="X412" t="s">
        <v>8537</v>
      </c>
      <c r="Y412" t="s">
        <v>981</v>
      </c>
      <c r="Z412" t="s">
        <v>981</v>
      </c>
      <c r="AB412" t="s">
        <v>981</v>
      </c>
      <c r="AC412" t="s">
        <v>5298</v>
      </c>
      <c r="AJ412">
        <v>88</v>
      </c>
      <c r="AK412" t="s">
        <v>327</v>
      </c>
      <c r="AP412">
        <v>7</v>
      </c>
      <c r="BJ412" t="s">
        <v>274</v>
      </c>
      <c r="BQ412">
        <f t="shared" si="18"/>
        <v>5</v>
      </c>
      <c r="BR412">
        <f t="shared" si="19"/>
        <v>0</v>
      </c>
      <c r="BT412" t="s">
        <v>275</v>
      </c>
      <c r="BV412">
        <v>7</v>
      </c>
      <c r="BX412">
        <v>0</v>
      </c>
      <c r="BY412" t="s">
        <v>8538</v>
      </c>
      <c r="BZ412" t="s">
        <v>1109</v>
      </c>
      <c r="CA412">
        <v>1</v>
      </c>
      <c r="CD412" s="3">
        <v>0.29444444444444445</v>
      </c>
      <c r="CE412" t="s">
        <v>294</v>
      </c>
      <c r="CF412" t="s">
        <v>8539</v>
      </c>
      <c r="CG412">
        <v>6</v>
      </c>
      <c r="CI412" t="s">
        <v>331</v>
      </c>
      <c r="CJ412">
        <v>0</v>
      </c>
      <c r="CK412" t="s">
        <v>8540</v>
      </c>
      <c r="CL412" s="4">
        <v>38414</v>
      </c>
      <c r="CM412" t="s">
        <v>8541</v>
      </c>
      <c r="CN412" t="s">
        <v>8542</v>
      </c>
      <c r="CO412">
        <v>21</v>
      </c>
      <c r="CP412" t="s">
        <v>8543</v>
      </c>
      <c r="CQ412" t="s">
        <v>418</v>
      </c>
      <c r="CR412" t="s">
        <v>8063</v>
      </c>
      <c r="CU412" t="s">
        <v>8544</v>
      </c>
      <c r="CW412">
        <v>0</v>
      </c>
      <c r="CY412">
        <v>5</v>
      </c>
      <c r="CZ412" t="s">
        <v>614</v>
      </c>
      <c r="DA412">
        <v>50</v>
      </c>
      <c r="DB412">
        <v>7</v>
      </c>
      <c r="DC412" t="s">
        <v>1609</v>
      </c>
      <c r="DD412">
        <v>-25</v>
      </c>
      <c r="DF412" t="s">
        <v>8192</v>
      </c>
      <c r="DK412">
        <v>4</v>
      </c>
      <c r="DL412" s="4">
        <v>44491</v>
      </c>
      <c r="DM412">
        <v>20433</v>
      </c>
      <c r="DN412">
        <v>2021</v>
      </c>
      <c r="DO412">
        <v>0</v>
      </c>
      <c r="DQ412">
        <v>80709</v>
      </c>
      <c r="DR412">
        <v>63</v>
      </c>
      <c r="DU412" t="s">
        <v>294</v>
      </c>
      <c r="DV412" t="s">
        <v>294</v>
      </c>
      <c r="DX412">
        <v>21</v>
      </c>
      <c r="DY412" t="s">
        <v>8063</v>
      </c>
      <c r="EE412">
        <v>0</v>
      </c>
      <c r="EF412" t="s">
        <v>990</v>
      </c>
      <c r="EG412" t="s">
        <v>675</v>
      </c>
      <c r="EH412">
        <v>0</v>
      </c>
      <c r="EJ412" t="s">
        <v>340</v>
      </c>
      <c r="EK412" t="s">
        <v>3048</v>
      </c>
      <c r="EL412" t="s">
        <v>8545</v>
      </c>
      <c r="EM412" t="s">
        <v>8546</v>
      </c>
      <c r="EO412" t="s">
        <v>418</v>
      </c>
      <c r="EP412" t="s">
        <v>996</v>
      </c>
      <c r="EQ412">
        <v>0</v>
      </c>
      <c r="ER412" t="s">
        <v>8547</v>
      </c>
      <c r="ET412" t="s">
        <v>8548</v>
      </c>
      <c r="EU412">
        <v>-3</v>
      </c>
      <c r="EV412" t="s">
        <v>348</v>
      </c>
      <c r="EW412" t="s">
        <v>349</v>
      </c>
      <c r="EX412" t="s">
        <v>350</v>
      </c>
      <c r="EY412" t="s">
        <v>351</v>
      </c>
      <c r="FB412" t="s">
        <v>999</v>
      </c>
      <c r="FC412" t="s">
        <v>8549</v>
      </c>
      <c r="FE412">
        <v>0</v>
      </c>
      <c r="FL412">
        <v>0</v>
      </c>
      <c r="FN412">
        <v>0</v>
      </c>
      <c r="FQ412">
        <v>0</v>
      </c>
      <c r="FS412" t="s">
        <v>462</v>
      </c>
      <c r="FV412" t="s">
        <v>777</v>
      </c>
      <c r="FW412" t="s">
        <v>431</v>
      </c>
      <c r="FY412">
        <v>1</v>
      </c>
      <c r="GA412">
        <v>21.07</v>
      </c>
      <c r="GB412">
        <v>-14</v>
      </c>
      <c r="GC412">
        <v>1</v>
      </c>
      <c r="GE412" t="s">
        <v>355</v>
      </c>
      <c r="GF412">
        <v>0</v>
      </c>
      <c r="GG412" t="s">
        <v>257</v>
      </c>
      <c r="GI412">
        <v>1.2</v>
      </c>
      <c r="GJ412">
        <v>0</v>
      </c>
      <c r="GK412">
        <v>0</v>
      </c>
      <c r="GM412" t="s">
        <v>8550</v>
      </c>
      <c r="GN412">
        <v>7</v>
      </c>
      <c r="GO412">
        <v>2</v>
      </c>
      <c r="GP412" t="s">
        <v>357</v>
      </c>
      <c r="GR412">
        <v>9</v>
      </c>
      <c r="HA412" t="s">
        <v>8551</v>
      </c>
      <c r="HC412" t="s">
        <v>313</v>
      </c>
      <c r="HD412" t="s">
        <v>313</v>
      </c>
      <c r="HE412" t="s">
        <v>921</v>
      </c>
      <c r="HF412">
        <v>0</v>
      </c>
      <c r="HG412">
        <v>11</v>
      </c>
      <c r="HH412">
        <v>7</v>
      </c>
      <c r="HI412" t="s">
        <v>275</v>
      </c>
      <c r="HK412" t="s">
        <v>492</v>
      </c>
      <c r="HL412" t="s">
        <v>2040</v>
      </c>
      <c r="HM412" t="s">
        <v>8192</v>
      </c>
      <c r="HO412" t="s">
        <v>8552</v>
      </c>
      <c r="HP412" t="s">
        <v>8553</v>
      </c>
      <c r="HQ412" t="s">
        <v>8554</v>
      </c>
      <c r="HR412" t="s">
        <v>8555</v>
      </c>
      <c r="HT412" t="s">
        <v>1010</v>
      </c>
      <c r="HW412">
        <v>50</v>
      </c>
      <c r="HX412">
        <v>4157701</v>
      </c>
      <c r="HY412" t="s">
        <v>8192</v>
      </c>
      <c r="HZ412">
        <v>4157678</v>
      </c>
      <c r="IC412">
        <v>0</v>
      </c>
      <c r="ID412">
        <v>0</v>
      </c>
      <c r="IM412">
        <v>58</v>
      </c>
      <c r="IO412" t="s">
        <v>8192</v>
      </c>
      <c r="IQ412" t="s">
        <v>8192</v>
      </c>
      <c r="IU412">
        <v>8</v>
      </c>
      <c r="IV412">
        <f>IF(AND(Table1[[#This Row],[R/P]]="P",Table1[[#This Row],[PaRes]]&lt;&gt;"SCRBL",Table1[[#This Row],[PaRes]]&lt;&gt;"RUN",Table1[[#This Row],[Penalty]]&lt;&gt;1),1,0)</f>
        <v>1</v>
      </c>
      <c r="IW412">
        <f>IF(AND(Table1[[#This Row],[Pass Play]]=1,Table1[[#This Row],[PaRes]]&lt;&gt;"SAC"),1,0)</f>
        <v>1</v>
      </c>
      <c r="IX412">
        <f>IF(Table1[[#This Row],[PaRes]]="COM",1,0)</f>
        <v>1</v>
      </c>
      <c r="IY412">
        <f>IF(Table1[[#This Row],[Pass Play]]=1,Table1[[#This Row],[Gn]],0)</f>
        <v>4</v>
      </c>
      <c r="IZ412">
        <f>IF(AND(Table1[[#This Row],[Pass Play]]=1,Table1[[#This Row],[EFF]]="Y"),1,0)</f>
        <v>1</v>
      </c>
      <c r="JA412">
        <f>IF(AND(Table1[[#This Row],[Pass Play]]=1,Table1[[#This Row],[EFF]]="Y"),Table1[[#This Row],[Gn]],0)</f>
        <v>4</v>
      </c>
      <c r="JB412">
        <f>IF(AND(Table1[[#This Row],[Pass Play]]=1,Table1[[#This Row],[Gn]]&gt;=15),1,0)</f>
        <v>0</v>
      </c>
      <c r="JC412">
        <f>IF(AND(Table1[[#This Row],[Pass Play]]=1,Table1[[#This Row],[Big Play Passes]]=1),Table1[[#This Row],[Gn]],0)</f>
        <v>0</v>
      </c>
      <c r="JD412">
        <f>IF(AND(OR(Table1[[#This Row],[R/P]]="R",Table1[[#This Row],[PaRes]]="SCRBL",Table1[[#This Row],[PaRes]]="RUN"),Table1[[#This Row],[Penalty]]&lt;&gt;1),1,0)</f>
        <v>0</v>
      </c>
      <c r="JE412">
        <f>IF(Table1[[#This Row],[Rush Attempts]]=1,Table1[[#This Row],[Gn]],0)</f>
        <v>0</v>
      </c>
      <c r="JF412">
        <f>IF(AND(Table1[[#This Row],[Rush Attempts]]=1,Table1[[#This Row],[EFF]]="Y"),1,0)</f>
        <v>0</v>
      </c>
      <c r="JG412">
        <f>IF(AND(Table1[[#This Row],[Rush Attempts]]=1,Table1[[#This Row],[EFF]]="Y"),Table1[[#This Row],[Gn]],0)</f>
        <v>0</v>
      </c>
      <c r="JH412">
        <f>IF(AND(Table1[[#This Row],[Rush Attempts]]=1,Table1[[#This Row],[Gn]]&gt;=10),1,0)</f>
        <v>0</v>
      </c>
      <c r="JI412">
        <f>IF(AND(Table1[[#This Row],[Rush Attempts]]=1,Table1[[#This Row],[Big Play Run]]=1),Table1[[#This Row],[Gn]],0)</f>
        <v>0</v>
      </c>
      <c r="JJ412">
        <f>IF(Table1[[#This Row],[PaRes]]="SAC",1,0)</f>
        <v>0</v>
      </c>
      <c r="JK412">
        <f>IF(Table1[[#This Row],[Sacks]]=1,Table1[[#This Row],[Gn]],0)</f>
        <v>0</v>
      </c>
      <c r="JL412">
        <f>IF(Table1[[#This Row],[PaRes]]="INT",1,0)</f>
        <v>0</v>
      </c>
      <c r="JM412">
        <f>IF(Table1[[#This Row],[pff_PENALTY]]&lt;&gt;"",1,0)</f>
        <v>0</v>
      </c>
      <c r="JN412">
        <f>Table1[[#This Row],[pff_PENYARDS]]</f>
        <v>0</v>
      </c>
      <c r="JO412">
        <f>IF(Table1[[#This Row],[S/End]]="TD",1,0)</f>
        <v>0</v>
      </c>
      <c r="JP412">
        <f>IF(OR(Table1[[#This Row],[S/End]]="FGGD"),1,0)</f>
        <v>0</v>
      </c>
      <c r="JQ412">
        <f>IF(OR(Table1[[#This Row],[S/End]]="FUM",Table1[[#This Row],[S/End]]="INT"),1,0)</f>
        <v>0</v>
      </c>
      <c r="JR412">
        <f>IF(AND(Table1[[#This Row],[Touchdown]]=1,Table1[[#This Row],[Pass Play]]=1),1,0)</f>
        <v>0</v>
      </c>
      <c r="JS412">
        <f t="shared" si="20"/>
        <v>0</v>
      </c>
      <c r="JT412">
        <f>IF(AND(OR(Table1[[#This Row],[Pass Play]]=1,Table1[[#This Row],[Rush Attempts]]=1),Table1[[#This Row],[Dn]]=3),1,0)</f>
        <v>0</v>
      </c>
      <c r="JU412">
        <f>IF(AND(Table1[[#This Row],[3rd down attempt]]=1,Table1[[#This Row],[EFF]]="Y"),1,0)</f>
        <v>0</v>
      </c>
      <c r="JV412">
        <f>IF(AND(Table1[[#This Row],[3rd down attempt]]=1,Table1[[#This Row],[Dist]]&gt;=7),1,0)</f>
        <v>0</v>
      </c>
      <c r="JW412">
        <f>IF(AND(OR(Table1[[#This Row],[Pass Play]]=1,Table1[[#This Row],[Rush Attempts]]=1),Table1[[#This Row],[Dn]]=4),1,0)</f>
        <v>0</v>
      </c>
      <c r="JX412">
        <f>IF(AND(Table1[[#This Row],[4th down attempt]]=1,Table1[[#This Row],[EFF]]="Y"),1,0)</f>
        <v>0</v>
      </c>
      <c r="JY412">
        <f>IF(AND(OR(Table1[[#This Row],[Pass Play]]=1,Table1[[#This Row],[Rush Attempts]]=1),Table1[[#This Row],[FPos]]&gt;=0,Table1[[#This Row],[FPos]]&lt;=20),1,0)</f>
        <v>0</v>
      </c>
      <c r="JZ412">
        <f>IF(AND(OR(Table1[[#This Row],[Pass Play]]=1,Table1[[#This Row],[Rush Attempts]]=1),Table1[[#This Row],[Dist]]&lt;=Table1[[#This Row],[Gn]]),1,0)</f>
        <v>0</v>
      </c>
      <c r="KA412">
        <f>IF(Table1[[#This Row],[S/End]]&lt;&gt;"",1,0)</f>
        <v>0</v>
      </c>
      <c r="KB412">
        <f>IF(Table1[[#This Row],[S/End]]="TD",1,0)</f>
        <v>0</v>
      </c>
      <c r="KC412">
        <f>IF(Table1[[#This Row],[S/End]]="FGGD",1,0)</f>
        <v>0</v>
      </c>
      <c r="KD412">
        <f>IF(AND(OR(Table1[[#This Row],[Pass Play]]=1,Table1[[#This Row],[Rush Attempts]]=1),Table1[[#This Row],[Gn]]&lt;0),1,0)</f>
        <v>0</v>
      </c>
      <c r="KE412" s="375">
        <f>IF(AND(Table1[[#This Row],[pff_DRVENDPSN]]=3,Table1[[#This Row],[pff_DRVENDEVENT]]="PUNT"),1,0)</f>
        <v>0</v>
      </c>
    </row>
    <row r="413" spans="1:291" hidden="1">
      <c r="A413">
        <v>29</v>
      </c>
      <c r="B413">
        <v>2107</v>
      </c>
      <c r="C413" t="s">
        <v>14481</v>
      </c>
      <c r="D413">
        <v>2</v>
      </c>
      <c r="E413">
        <v>2</v>
      </c>
      <c r="F413">
        <v>6</v>
      </c>
      <c r="G413">
        <v>0</v>
      </c>
      <c r="H413">
        <v>50</v>
      </c>
      <c r="J413" t="s">
        <v>298</v>
      </c>
      <c r="K413">
        <v>11</v>
      </c>
      <c r="L413">
        <v>11</v>
      </c>
      <c r="M413" t="s">
        <v>2015</v>
      </c>
      <c r="N413" t="s">
        <v>2016</v>
      </c>
      <c r="P413" t="s">
        <v>2017</v>
      </c>
      <c r="W413" t="s">
        <v>253</v>
      </c>
      <c r="X413" t="s">
        <v>663</v>
      </c>
      <c r="Y413" t="s">
        <v>664</v>
      </c>
      <c r="Z413" t="s">
        <v>665</v>
      </c>
      <c r="AB413" t="s">
        <v>666</v>
      </c>
      <c r="AC413" t="s">
        <v>667</v>
      </c>
      <c r="AK413" t="s">
        <v>756</v>
      </c>
      <c r="AP413">
        <v>7</v>
      </c>
      <c r="AU413" t="s">
        <v>254</v>
      </c>
      <c r="BJ413" t="s">
        <v>274</v>
      </c>
      <c r="BQ413">
        <f t="shared" si="18"/>
        <v>1</v>
      </c>
      <c r="BR413">
        <f t="shared" si="19"/>
        <v>0</v>
      </c>
      <c r="BT413" t="s">
        <v>275</v>
      </c>
      <c r="BV413">
        <v>7</v>
      </c>
      <c r="BX413">
        <v>0</v>
      </c>
      <c r="BY413" t="s">
        <v>8557</v>
      </c>
      <c r="CA413">
        <v>0</v>
      </c>
      <c r="CB413" t="s">
        <v>492</v>
      </c>
      <c r="CD413" s="3">
        <v>0.27708333333333335</v>
      </c>
      <c r="CE413" t="s">
        <v>257</v>
      </c>
      <c r="CF413" t="s">
        <v>8558</v>
      </c>
      <c r="CG413">
        <v>9</v>
      </c>
      <c r="CI413" t="s">
        <v>493</v>
      </c>
      <c r="CJ413">
        <v>0</v>
      </c>
      <c r="CK413" t="s">
        <v>8559</v>
      </c>
      <c r="CL413" s="4">
        <v>38414</v>
      </c>
      <c r="CM413" t="s">
        <v>8560</v>
      </c>
      <c r="CN413" t="s">
        <v>8561</v>
      </c>
      <c r="CO413">
        <v>21</v>
      </c>
      <c r="CQ413" t="s">
        <v>282</v>
      </c>
      <c r="CR413" t="s">
        <v>8063</v>
      </c>
      <c r="CU413" t="s">
        <v>8562</v>
      </c>
      <c r="CW413">
        <v>0</v>
      </c>
      <c r="CY413">
        <v>6</v>
      </c>
      <c r="CZ413" t="s">
        <v>614</v>
      </c>
      <c r="DA413">
        <v>50</v>
      </c>
      <c r="DB413">
        <v>7</v>
      </c>
      <c r="DC413" t="s">
        <v>1609</v>
      </c>
      <c r="DD413">
        <v>-25</v>
      </c>
      <c r="DK413">
        <v>0</v>
      </c>
      <c r="DL413" s="4">
        <v>44491</v>
      </c>
      <c r="DM413">
        <v>20433</v>
      </c>
      <c r="DN413">
        <v>2021</v>
      </c>
      <c r="DO413">
        <v>0</v>
      </c>
      <c r="DQ413">
        <v>80709</v>
      </c>
      <c r="DR413">
        <v>64</v>
      </c>
      <c r="DU413" t="s">
        <v>274</v>
      </c>
      <c r="DV413" t="s">
        <v>257</v>
      </c>
      <c r="DX413">
        <v>21</v>
      </c>
      <c r="DY413" t="s">
        <v>8063</v>
      </c>
      <c r="EA413" t="s">
        <v>8108</v>
      </c>
      <c r="EB413" t="s">
        <v>2385</v>
      </c>
      <c r="EE413">
        <v>0</v>
      </c>
      <c r="EF413" t="s">
        <v>2553</v>
      </c>
      <c r="EG413" t="s">
        <v>675</v>
      </c>
      <c r="EH413">
        <v>0</v>
      </c>
      <c r="EJ413" t="s">
        <v>340</v>
      </c>
      <c r="EK413" t="s">
        <v>3048</v>
      </c>
      <c r="EL413" t="s">
        <v>8563</v>
      </c>
      <c r="EM413" t="s">
        <v>8564</v>
      </c>
      <c r="EO413" t="s">
        <v>269</v>
      </c>
      <c r="EP413" t="s">
        <v>1109</v>
      </c>
      <c r="EQ413">
        <v>0</v>
      </c>
      <c r="ER413" t="s">
        <v>346</v>
      </c>
      <c r="ES413" t="s">
        <v>8118</v>
      </c>
      <c r="ET413" t="s">
        <v>8565</v>
      </c>
      <c r="EU413">
        <v>9</v>
      </c>
      <c r="EV413" t="s">
        <v>257</v>
      </c>
      <c r="EW413" t="s">
        <v>349</v>
      </c>
      <c r="EX413" t="s">
        <v>771</v>
      </c>
      <c r="EY413" t="s">
        <v>921</v>
      </c>
      <c r="FB413" t="s">
        <v>499</v>
      </c>
      <c r="FC413" t="s">
        <v>8566</v>
      </c>
      <c r="FE413">
        <v>0</v>
      </c>
      <c r="FK413" t="s">
        <v>8567</v>
      </c>
      <c r="FL413">
        <v>0</v>
      </c>
      <c r="FN413">
        <v>1</v>
      </c>
      <c r="FO413" t="s">
        <v>8108</v>
      </c>
      <c r="FP413" t="s">
        <v>8568</v>
      </c>
      <c r="FQ413">
        <v>0</v>
      </c>
      <c r="FS413" t="s">
        <v>462</v>
      </c>
      <c r="FU413" t="s">
        <v>257</v>
      </c>
      <c r="FV413" t="s">
        <v>777</v>
      </c>
      <c r="FY413">
        <v>0</v>
      </c>
      <c r="GA413">
        <v>21.07</v>
      </c>
      <c r="GB413">
        <v>-14</v>
      </c>
      <c r="GC413">
        <v>0</v>
      </c>
      <c r="GE413" t="s">
        <v>355</v>
      </c>
      <c r="GF413">
        <v>0</v>
      </c>
      <c r="GG413" t="s">
        <v>274</v>
      </c>
      <c r="GH413">
        <v>2.2999999999999998</v>
      </c>
      <c r="GI413">
        <v>3.3</v>
      </c>
      <c r="GJ413">
        <v>0</v>
      </c>
      <c r="GK413">
        <v>0</v>
      </c>
      <c r="GM413" t="s">
        <v>8569</v>
      </c>
      <c r="GP413" t="s">
        <v>499</v>
      </c>
      <c r="GQ413" t="s">
        <v>779</v>
      </c>
      <c r="GR413">
        <v>49</v>
      </c>
      <c r="HA413" t="s">
        <v>8570</v>
      </c>
      <c r="HC413" t="s">
        <v>313</v>
      </c>
      <c r="HD413" t="s">
        <v>294</v>
      </c>
      <c r="HE413" t="s">
        <v>8571</v>
      </c>
      <c r="HF413">
        <v>0</v>
      </c>
      <c r="HG413">
        <v>11</v>
      </c>
      <c r="HH413">
        <v>7</v>
      </c>
      <c r="HI413" t="s">
        <v>275</v>
      </c>
      <c r="HL413">
        <v>2</v>
      </c>
      <c r="HM413" t="s">
        <v>8118</v>
      </c>
      <c r="HO413" t="s">
        <v>8552</v>
      </c>
      <c r="HP413" t="s">
        <v>8572</v>
      </c>
      <c r="HQ413" t="s">
        <v>8573</v>
      </c>
      <c r="HR413" t="s">
        <v>8574</v>
      </c>
      <c r="HT413" t="s">
        <v>2372</v>
      </c>
      <c r="HW413">
        <v>50</v>
      </c>
      <c r="HX413">
        <v>4157720</v>
      </c>
      <c r="HY413" t="s">
        <v>8575</v>
      </c>
      <c r="HZ413">
        <v>4157701</v>
      </c>
      <c r="IC413">
        <v>-1.5</v>
      </c>
      <c r="ID413">
        <v>1</v>
      </c>
      <c r="IM413">
        <v>59</v>
      </c>
      <c r="IU413">
        <v>8</v>
      </c>
      <c r="IV413">
        <f>IF(AND(Table1[[#This Row],[R/P]]="P",Table1[[#This Row],[PaRes]]&lt;&gt;"SCRBL",Table1[[#This Row],[PaRes]]&lt;&gt;"RUN",Table1[[#This Row],[Penalty]]&lt;&gt;1),1,0)</f>
        <v>1</v>
      </c>
      <c r="IW413">
        <f>IF(AND(Table1[[#This Row],[Pass Play]]=1,Table1[[#This Row],[PaRes]]&lt;&gt;"SAC"),1,0)</f>
        <v>1</v>
      </c>
      <c r="IX413">
        <f>IF(Table1[[#This Row],[PaRes]]="COM",1,0)</f>
        <v>0</v>
      </c>
      <c r="IY413">
        <f>IF(Table1[[#This Row],[Pass Play]]=1,Table1[[#This Row],[Gn]],0)</f>
        <v>0</v>
      </c>
      <c r="IZ413">
        <f>IF(AND(Table1[[#This Row],[Pass Play]]=1,Table1[[#This Row],[EFF]]="Y"),1,0)</f>
        <v>0</v>
      </c>
      <c r="JA413">
        <f>IF(AND(Table1[[#This Row],[Pass Play]]=1,Table1[[#This Row],[EFF]]="Y"),Table1[[#This Row],[Gn]],0)</f>
        <v>0</v>
      </c>
      <c r="JB413">
        <f>IF(AND(Table1[[#This Row],[Pass Play]]=1,Table1[[#This Row],[Gn]]&gt;=15),1,0)</f>
        <v>0</v>
      </c>
      <c r="JC413">
        <f>IF(AND(Table1[[#This Row],[Pass Play]]=1,Table1[[#This Row],[Big Play Passes]]=1),Table1[[#This Row],[Gn]],0)</f>
        <v>0</v>
      </c>
      <c r="JD413">
        <f>IF(AND(OR(Table1[[#This Row],[R/P]]="R",Table1[[#This Row],[PaRes]]="SCRBL",Table1[[#This Row],[PaRes]]="RUN"),Table1[[#This Row],[Penalty]]&lt;&gt;1),1,0)</f>
        <v>0</v>
      </c>
      <c r="JE413">
        <f>IF(Table1[[#This Row],[Rush Attempts]]=1,Table1[[#This Row],[Gn]],0)</f>
        <v>0</v>
      </c>
      <c r="JF413">
        <f>IF(AND(Table1[[#This Row],[Rush Attempts]]=1,Table1[[#This Row],[EFF]]="Y"),1,0)</f>
        <v>0</v>
      </c>
      <c r="JG413">
        <f>IF(AND(Table1[[#This Row],[Rush Attempts]]=1,Table1[[#This Row],[EFF]]="Y"),Table1[[#This Row],[Gn]],0)</f>
        <v>0</v>
      </c>
      <c r="JH413">
        <f>IF(AND(Table1[[#This Row],[Rush Attempts]]=1,Table1[[#This Row],[Gn]]&gt;=10),1,0)</f>
        <v>0</v>
      </c>
      <c r="JI413">
        <f>IF(AND(Table1[[#This Row],[Rush Attempts]]=1,Table1[[#This Row],[Big Play Run]]=1),Table1[[#This Row],[Gn]],0)</f>
        <v>0</v>
      </c>
      <c r="JJ413">
        <f>IF(Table1[[#This Row],[PaRes]]="SAC",1,0)</f>
        <v>0</v>
      </c>
      <c r="JK413">
        <f>IF(Table1[[#This Row],[Sacks]]=1,Table1[[#This Row],[Gn]],0)</f>
        <v>0</v>
      </c>
      <c r="JL413">
        <f>IF(Table1[[#This Row],[PaRes]]="INT",1,0)</f>
        <v>0</v>
      </c>
      <c r="JM413">
        <f>IF(Table1[[#This Row],[pff_PENALTY]]&lt;&gt;"",1,0)</f>
        <v>0</v>
      </c>
      <c r="JN413">
        <f>Table1[[#This Row],[pff_PENYARDS]]</f>
        <v>0</v>
      </c>
      <c r="JO413">
        <f>IF(Table1[[#This Row],[S/End]]="TD",1,0)</f>
        <v>0</v>
      </c>
      <c r="JP413">
        <f>IF(OR(Table1[[#This Row],[S/End]]="FGGD"),1,0)</f>
        <v>0</v>
      </c>
      <c r="JQ413">
        <f>IF(OR(Table1[[#This Row],[S/End]]="FUM",Table1[[#This Row],[S/End]]="INT"),1,0)</f>
        <v>0</v>
      </c>
      <c r="JR413">
        <f>IF(AND(Table1[[#This Row],[Touchdown]]=1,Table1[[#This Row],[Pass Play]]=1),1,0)</f>
        <v>0</v>
      </c>
      <c r="JS413">
        <f t="shared" si="20"/>
        <v>0</v>
      </c>
      <c r="JT413">
        <f>IF(AND(OR(Table1[[#This Row],[Pass Play]]=1,Table1[[#This Row],[Rush Attempts]]=1),Table1[[#This Row],[Dn]]=3),1,0)</f>
        <v>0</v>
      </c>
      <c r="JU413">
        <f>IF(AND(Table1[[#This Row],[3rd down attempt]]=1,Table1[[#This Row],[EFF]]="Y"),1,0)</f>
        <v>0</v>
      </c>
      <c r="JV413">
        <f>IF(AND(Table1[[#This Row],[3rd down attempt]]=1,Table1[[#This Row],[Dist]]&gt;=7),1,0)</f>
        <v>0</v>
      </c>
      <c r="JW413">
        <f>IF(AND(OR(Table1[[#This Row],[Pass Play]]=1,Table1[[#This Row],[Rush Attempts]]=1),Table1[[#This Row],[Dn]]=4),1,0)</f>
        <v>0</v>
      </c>
      <c r="JX413">
        <f>IF(AND(Table1[[#This Row],[4th down attempt]]=1,Table1[[#This Row],[EFF]]="Y"),1,0)</f>
        <v>0</v>
      </c>
      <c r="JY413">
        <f>IF(AND(OR(Table1[[#This Row],[Pass Play]]=1,Table1[[#This Row],[Rush Attempts]]=1),Table1[[#This Row],[FPos]]&gt;=0,Table1[[#This Row],[FPos]]&lt;=20),1,0)</f>
        <v>0</v>
      </c>
      <c r="JZ413">
        <f>IF(AND(OR(Table1[[#This Row],[Pass Play]]=1,Table1[[#This Row],[Rush Attempts]]=1),Table1[[#This Row],[Dist]]&lt;=Table1[[#This Row],[Gn]]),1,0)</f>
        <v>0</v>
      </c>
      <c r="KA413">
        <f>IF(Table1[[#This Row],[S/End]]&lt;&gt;"",1,0)</f>
        <v>0</v>
      </c>
      <c r="KB413">
        <f>IF(Table1[[#This Row],[S/End]]="TD",1,0)</f>
        <v>0</v>
      </c>
      <c r="KC413">
        <f>IF(Table1[[#This Row],[S/End]]="FGGD",1,0)</f>
        <v>0</v>
      </c>
      <c r="KD413">
        <f>IF(AND(OR(Table1[[#This Row],[Pass Play]]=1,Table1[[#This Row],[Rush Attempts]]=1),Table1[[#This Row],[Gn]]&lt;0),1,0)</f>
        <v>0</v>
      </c>
      <c r="KE413" s="375">
        <f>IF(AND(Table1[[#This Row],[pff_DRVENDPSN]]=3,Table1[[#This Row],[pff_DRVENDEVENT]]="PUNT"),1,0)</f>
        <v>0</v>
      </c>
    </row>
    <row r="414" spans="1:291" hidden="1">
      <c r="A414">
        <v>30</v>
      </c>
      <c r="B414">
        <v>2107</v>
      </c>
      <c r="C414" t="s">
        <v>14481</v>
      </c>
      <c r="D414">
        <v>2</v>
      </c>
      <c r="E414">
        <v>3</v>
      </c>
      <c r="F414">
        <v>6</v>
      </c>
      <c r="G414">
        <v>0</v>
      </c>
      <c r="H414">
        <v>50</v>
      </c>
      <c r="J414" t="s">
        <v>298</v>
      </c>
      <c r="K414">
        <v>11</v>
      </c>
      <c r="L414" t="s">
        <v>1184</v>
      </c>
      <c r="M414" t="s">
        <v>8577</v>
      </c>
      <c r="N414" t="s">
        <v>827</v>
      </c>
      <c r="P414" t="s">
        <v>8578</v>
      </c>
      <c r="R414" t="s">
        <v>1474</v>
      </c>
      <c r="T414" t="s">
        <v>1708</v>
      </c>
      <c r="W414" t="s">
        <v>253</v>
      </c>
      <c r="X414" t="s">
        <v>8579</v>
      </c>
      <c r="Y414" t="s">
        <v>4639</v>
      </c>
      <c r="Z414" t="s">
        <v>8580</v>
      </c>
      <c r="AB414" t="s">
        <v>666</v>
      </c>
      <c r="AC414" t="s">
        <v>667</v>
      </c>
      <c r="AK414" t="s">
        <v>756</v>
      </c>
      <c r="AL414" t="s">
        <v>614</v>
      </c>
      <c r="AP414">
        <v>7</v>
      </c>
      <c r="BJ414" t="s">
        <v>274</v>
      </c>
      <c r="BQ414">
        <f t="shared" si="18"/>
        <v>1</v>
      </c>
      <c r="BR414">
        <f t="shared" si="19"/>
        <v>0</v>
      </c>
      <c r="BT414" t="s">
        <v>275</v>
      </c>
      <c r="BV414">
        <v>7</v>
      </c>
      <c r="BX414">
        <v>1</v>
      </c>
      <c r="BY414" t="s">
        <v>8581</v>
      </c>
      <c r="BZ414" t="s">
        <v>3634</v>
      </c>
      <c r="CA414">
        <v>0</v>
      </c>
      <c r="CD414" s="3">
        <v>0.27152777777777776</v>
      </c>
      <c r="CE414" t="s">
        <v>294</v>
      </c>
      <c r="CF414" t="s">
        <v>8582</v>
      </c>
      <c r="CG414">
        <v>9</v>
      </c>
      <c r="CI414" t="s">
        <v>331</v>
      </c>
      <c r="CJ414">
        <v>0</v>
      </c>
      <c r="CK414" t="s">
        <v>8583</v>
      </c>
      <c r="CL414" s="4">
        <v>38414</v>
      </c>
      <c r="CM414" t="s">
        <v>8584</v>
      </c>
      <c r="CN414" t="s">
        <v>8585</v>
      </c>
      <c r="CO414">
        <v>21</v>
      </c>
      <c r="CP414" t="s">
        <v>8224</v>
      </c>
      <c r="CQ414" t="s">
        <v>282</v>
      </c>
      <c r="CR414" t="s">
        <v>8063</v>
      </c>
      <c r="CU414" t="s">
        <v>7229</v>
      </c>
      <c r="CW414">
        <v>0</v>
      </c>
      <c r="CY414">
        <v>7</v>
      </c>
      <c r="CZ414" t="s">
        <v>614</v>
      </c>
      <c r="DA414">
        <v>50</v>
      </c>
      <c r="DB414">
        <v>7</v>
      </c>
      <c r="DC414" t="s">
        <v>1609</v>
      </c>
      <c r="DD414">
        <v>-25</v>
      </c>
      <c r="DK414">
        <v>0</v>
      </c>
      <c r="DL414" s="4">
        <v>44491</v>
      </c>
      <c r="DM414">
        <v>20433</v>
      </c>
      <c r="DN414">
        <v>2021</v>
      </c>
      <c r="DO414">
        <v>0</v>
      </c>
      <c r="DQ414">
        <v>80709</v>
      </c>
      <c r="DR414">
        <v>65</v>
      </c>
      <c r="DU414" t="s">
        <v>274</v>
      </c>
      <c r="DV414" t="s">
        <v>257</v>
      </c>
      <c r="DX414">
        <v>21</v>
      </c>
      <c r="DY414" t="s">
        <v>8063</v>
      </c>
      <c r="EB414" t="s">
        <v>2252</v>
      </c>
      <c r="EE414">
        <v>0</v>
      </c>
      <c r="EF414" t="s">
        <v>3233</v>
      </c>
      <c r="EG414" t="s">
        <v>383</v>
      </c>
      <c r="EH414">
        <v>0</v>
      </c>
      <c r="EI414" t="s">
        <v>1224</v>
      </c>
      <c r="EJ414" t="s">
        <v>340</v>
      </c>
      <c r="EK414" t="s">
        <v>8586</v>
      </c>
      <c r="EL414" t="s">
        <v>8587</v>
      </c>
      <c r="EM414" t="s">
        <v>8588</v>
      </c>
      <c r="EN414" t="s">
        <v>8589</v>
      </c>
      <c r="EO414" t="s">
        <v>269</v>
      </c>
      <c r="EP414" t="s">
        <v>345</v>
      </c>
      <c r="EQ414">
        <v>0</v>
      </c>
      <c r="ER414" t="s">
        <v>3450</v>
      </c>
      <c r="ET414" t="s">
        <v>349</v>
      </c>
      <c r="EU414">
        <v>1</v>
      </c>
      <c r="EV414" t="s">
        <v>348</v>
      </c>
      <c r="EW414" t="s">
        <v>349</v>
      </c>
      <c r="EX414" t="s">
        <v>709</v>
      </c>
      <c r="EY414" t="s">
        <v>1005</v>
      </c>
      <c r="FB414" t="s">
        <v>5177</v>
      </c>
      <c r="FC414" t="s">
        <v>8590</v>
      </c>
      <c r="FE414">
        <v>0</v>
      </c>
      <c r="FJ414" t="s">
        <v>8591</v>
      </c>
      <c r="FL414">
        <v>0</v>
      </c>
      <c r="FN414">
        <v>0</v>
      </c>
      <c r="FQ414">
        <v>0</v>
      </c>
      <c r="FS414" t="s">
        <v>395</v>
      </c>
      <c r="FU414" t="s">
        <v>257</v>
      </c>
      <c r="FV414" t="s">
        <v>496</v>
      </c>
      <c r="FY414">
        <v>0</v>
      </c>
      <c r="GA414">
        <v>21.07</v>
      </c>
      <c r="GB414">
        <v>-14</v>
      </c>
      <c r="GC414">
        <v>0</v>
      </c>
      <c r="GD414" t="s">
        <v>3409</v>
      </c>
      <c r="GE414" t="s">
        <v>355</v>
      </c>
      <c r="GF414">
        <v>1</v>
      </c>
      <c r="GI414">
        <v>1.9</v>
      </c>
      <c r="GJ414">
        <v>0</v>
      </c>
      <c r="GK414">
        <v>0</v>
      </c>
      <c r="GM414" t="s">
        <v>8592</v>
      </c>
      <c r="GP414" t="s">
        <v>713</v>
      </c>
      <c r="GR414">
        <v>41</v>
      </c>
      <c r="HA414" t="s">
        <v>4696</v>
      </c>
      <c r="HC414" t="s">
        <v>294</v>
      </c>
      <c r="HD414" t="s">
        <v>294</v>
      </c>
      <c r="HE414" t="s">
        <v>600</v>
      </c>
      <c r="HF414">
        <v>0</v>
      </c>
      <c r="HG414">
        <v>11</v>
      </c>
      <c r="HH414">
        <v>7</v>
      </c>
      <c r="HI414" t="s">
        <v>275</v>
      </c>
      <c r="HL414" t="s">
        <v>1256</v>
      </c>
      <c r="HM414" t="s">
        <v>8086</v>
      </c>
      <c r="HO414" t="s">
        <v>8593</v>
      </c>
      <c r="HP414" t="s">
        <v>8594</v>
      </c>
      <c r="HQ414" t="s">
        <v>8595</v>
      </c>
      <c r="HR414" t="s">
        <v>8596</v>
      </c>
      <c r="HT414">
        <v>1</v>
      </c>
      <c r="HW414">
        <v>50</v>
      </c>
      <c r="HX414">
        <v>4157738</v>
      </c>
      <c r="HZ414">
        <v>4157720</v>
      </c>
      <c r="IC414">
        <v>-0.5</v>
      </c>
      <c r="ID414">
        <v>1</v>
      </c>
      <c r="IM414">
        <v>60</v>
      </c>
      <c r="IU414">
        <v>8</v>
      </c>
      <c r="IV414">
        <f>IF(AND(Table1[[#This Row],[R/P]]="P",Table1[[#This Row],[PaRes]]&lt;&gt;"SCRBL",Table1[[#This Row],[PaRes]]&lt;&gt;"RUN",Table1[[#This Row],[Penalty]]&lt;&gt;1),1,0)</f>
        <v>1</v>
      </c>
      <c r="IW414">
        <f>IF(AND(Table1[[#This Row],[Pass Play]]=1,Table1[[#This Row],[PaRes]]&lt;&gt;"SAC"),1,0)</f>
        <v>1</v>
      </c>
      <c r="IX414">
        <f>IF(Table1[[#This Row],[PaRes]]="COM",1,0)</f>
        <v>0</v>
      </c>
      <c r="IY414">
        <f>IF(Table1[[#This Row],[Pass Play]]=1,Table1[[#This Row],[Gn]],0)</f>
        <v>0</v>
      </c>
      <c r="IZ414">
        <f>IF(AND(Table1[[#This Row],[Pass Play]]=1,Table1[[#This Row],[EFF]]="Y"),1,0)</f>
        <v>0</v>
      </c>
      <c r="JA414">
        <f>IF(AND(Table1[[#This Row],[Pass Play]]=1,Table1[[#This Row],[EFF]]="Y"),Table1[[#This Row],[Gn]],0)</f>
        <v>0</v>
      </c>
      <c r="JB414">
        <f>IF(AND(Table1[[#This Row],[Pass Play]]=1,Table1[[#This Row],[Gn]]&gt;=15),1,0)</f>
        <v>0</v>
      </c>
      <c r="JC414">
        <f>IF(AND(Table1[[#This Row],[Pass Play]]=1,Table1[[#This Row],[Big Play Passes]]=1),Table1[[#This Row],[Gn]],0)</f>
        <v>0</v>
      </c>
      <c r="JD414">
        <f>IF(AND(OR(Table1[[#This Row],[R/P]]="R",Table1[[#This Row],[PaRes]]="SCRBL",Table1[[#This Row],[PaRes]]="RUN"),Table1[[#This Row],[Penalty]]&lt;&gt;1),1,0)</f>
        <v>0</v>
      </c>
      <c r="JE414">
        <f>IF(Table1[[#This Row],[Rush Attempts]]=1,Table1[[#This Row],[Gn]],0)</f>
        <v>0</v>
      </c>
      <c r="JF414">
        <f>IF(AND(Table1[[#This Row],[Rush Attempts]]=1,Table1[[#This Row],[EFF]]="Y"),1,0)</f>
        <v>0</v>
      </c>
      <c r="JG414">
        <f>IF(AND(Table1[[#This Row],[Rush Attempts]]=1,Table1[[#This Row],[EFF]]="Y"),Table1[[#This Row],[Gn]],0)</f>
        <v>0</v>
      </c>
      <c r="JH414">
        <f>IF(AND(Table1[[#This Row],[Rush Attempts]]=1,Table1[[#This Row],[Gn]]&gt;=10),1,0)</f>
        <v>0</v>
      </c>
      <c r="JI414">
        <f>IF(AND(Table1[[#This Row],[Rush Attempts]]=1,Table1[[#This Row],[Big Play Run]]=1),Table1[[#This Row],[Gn]],0)</f>
        <v>0</v>
      </c>
      <c r="JJ414">
        <f>IF(Table1[[#This Row],[PaRes]]="SAC",1,0)</f>
        <v>0</v>
      </c>
      <c r="JK414">
        <f>IF(Table1[[#This Row],[Sacks]]=1,Table1[[#This Row],[Gn]],0)</f>
        <v>0</v>
      </c>
      <c r="JL414">
        <f>IF(Table1[[#This Row],[PaRes]]="INT",1,0)</f>
        <v>0</v>
      </c>
      <c r="JM414">
        <f>IF(Table1[[#This Row],[pff_PENALTY]]&lt;&gt;"",1,0)</f>
        <v>0</v>
      </c>
      <c r="JN414">
        <f>Table1[[#This Row],[pff_PENYARDS]]</f>
        <v>0</v>
      </c>
      <c r="JO414">
        <f>IF(Table1[[#This Row],[S/End]]="TD",1,0)</f>
        <v>0</v>
      </c>
      <c r="JP414">
        <f>IF(OR(Table1[[#This Row],[S/End]]="FGGD"),1,0)</f>
        <v>0</v>
      </c>
      <c r="JQ414">
        <f>IF(OR(Table1[[#This Row],[S/End]]="FUM",Table1[[#This Row],[S/End]]="INT"),1,0)</f>
        <v>0</v>
      </c>
      <c r="JR414">
        <f>IF(AND(Table1[[#This Row],[Touchdown]]=1,Table1[[#This Row],[Pass Play]]=1),1,0)</f>
        <v>0</v>
      </c>
      <c r="JS414">
        <f t="shared" si="20"/>
        <v>0</v>
      </c>
      <c r="JT414">
        <f>IF(AND(OR(Table1[[#This Row],[Pass Play]]=1,Table1[[#This Row],[Rush Attempts]]=1),Table1[[#This Row],[Dn]]=3),1,0)</f>
        <v>1</v>
      </c>
      <c r="JU414">
        <f>IF(AND(Table1[[#This Row],[3rd down attempt]]=1,Table1[[#This Row],[EFF]]="Y"),1,0)</f>
        <v>0</v>
      </c>
      <c r="JV414">
        <f>IF(AND(Table1[[#This Row],[3rd down attempt]]=1,Table1[[#This Row],[Dist]]&gt;=7),1,0)</f>
        <v>0</v>
      </c>
      <c r="JW414">
        <f>IF(AND(OR(Table1[[#This Row],[Pass Play]]=1,Table1[[#This Row],[Rush Attempts]]=1),Table1[[#This Row],[Dn]]=4),1,0)</f>
        <v>0</v>
      </c>
      <c r="JX414">
        <f>IF(AND(Table1[[#This Row],[4th down attempt]]=1,Table1[[#This Row],[EFF]]="Y"),1,0)</f>
        <v>0</v>
      </c>
      <c r="JY414">
        <f>IF(AND(OR(Table1[[#This Row],[Pass Play]]=1,Table1[[#This Row],[Rush Attempts]]=1),Table1[[#This Row],[FPos]]&gt;=0,Table1[[#This Row],[FPos]]&lt;=20),1,0)</f>
        <v>0</v>
      </c>
      <c r="JZ414">
        <f>IF(AND(OR(Table1[[#This Row],[Pass Play]]=1,Table1[[#This Row],[Rush Attempts]]=1),Table1[[#This Row],[Dist]]&lt;=Table1[[#This Row],[Gn]]),1,0)</f>
        <v>0</v>
      </c>
      <c r="KA414">
        <f>IF(Table1[[#This Row],[S/End]]&lt;&gt;"",1,0)</f>
        <v>1</v>
      </c>
      <c r="KB414">
        <f>IF(Table1[[#This Row],[S/End]]="TD",1,0)</f>
        <v>0</v>
      </c>
      <c r="KC414">
        <f>IF(Table1[[#This Row],[S/End]]="FGGD",1,0)</f>
        <v>0</v>
      </c>
      <c r="KD414">
        <f>IF(AND(OR(Table1[[#This Row],[Pass Play]]=1,Table1[[#This Row],[Rush Attempts]]=1),Table1[[#This Row],[Gn]]&lt;0),1,0)</f>
        <v>0</v>
      </c>
      <c r="KE414" s="375">
        <f>IF(AND(Table1[[#This Row],[pff_DRVENDPSN]]=3,Table1[[#This Row],[pff_DRVENDEVENT]]="PUNT"),1,0)</f>
        <v>0</v>
      </c>
    </row>
    <row r="415" spans="1:291" hidden="1">
      <c r="A415">
        <v>31</v>
      </c>
      <c r="B415">
        <v>2107</v>
      </c>
      <c r="C415" t="s">
        <v>14481</v>
      </c>
      <c r="D415">
        <v>2</v>
      </c>
      <c r="E415">
        <v>1</v>
      </c>
      <c r="F415">
        <v>10</v>
      </c>
      <c r="G415">
        <v>15</v>
      </c>
      <c r="H415">
        <v>35</v>
      </c>
      <c r="I415" t="s">
        <v>253</v>
      </c>
      <c r="J415" t="s">
        <v>254</v>
      </c>
      <c r="K415">
        <v>12</v>
      </c>
      <c r="L415" t="s">
        <v>438</v>
      </c>
      <c r="M415" t="s">
        <v>6122</v>
      </c>
      <c r="N415" t="s">
        <v>440</v>
      </c>
      <c r="O415" t="s">
        <v>254</v>
      </c>
      <c r="P415" t="s">
        <v>2462</v>
      </c>
      <c r="Q415" t="s">
        <v>1067</v>
      </c>
      <c r="R415" t="s">
        <v>1188</v>
      </c>
      <c r="T415" t="s">
        <v>4346</v>
      </c>
      <c r="W415" t="s">
        <v>253</v>
      </c>
      <c r="X415" t="s">
        <v>6123</v>
      </c>
      <c r="Y415" t="s">
        <v>4969</v>
      </c>
      <c r="Z415" t="s">
        <v>5765</v>
      </c>
      <c r="AB415" t="s">
        <v>876</v>
      </c>
      <c r="AC415" t="s">
        <v>1996</v>
      </c>
      <c r="AJ415">
        <v>88</v>
      </c>
      <c r="AK415" t="s">
        <v>327</v>
      </c>
      <c r="AP415">
        <v>7</v>
      </c>
      <c r="BJ415" t="s">
        <v>274</v>
      </c>
      <c r="BQ415">
        <f t="shared" si="18"/>
        <v>4</v>
      </c>
      <c r="BR415">
        <f t="shared" si="19"/>
        <v>0</v>
      </c>
      <c r="BT415" t="s">
        <v>275</v>
      </c>
      <c r="BV415">
        <v>7</v>
      </c>
      <c r="BX415">
        <v>0</v>
      </c>
      <c r="BY415" t="s">
        <v>8598</v>
      </c>
      <c r="CA415">
        <v>1</v>
      </c>
      <c r="CB415" t="s">
        <v>492</v>
      </c>
      <c r="CD415" s="3">
        <v>0.22708333333333333</v>
      </c>
      <c r="CE415" t="s">
        <v>274</v>
      </c>
      <c r="CF415" t="s">
        <v>8599</v>
      </c>
      <c r="CG415">
        <v>8</v>
      </c>
      <c r="CI415" t="s">
        <v>331</v>
      </c>
      <c r="CJ415">
        <v>0</v>
      </c>
      <c r="CK415" t="s">
        <v>8600</v>
      </c>
      <c r="CL415" s="4">
        <v>38414</v>
      </c>
      <c r="CM415" t="s">
        <v>8601</v>
      </c>
      <c r="CN415" t="s">
        <v>8602</v>
      </c>
      <c r="CO415">
        <v>21</v>
      </c>
      <c r="CP415" t="s">
        <v>268</v>
      </c>
      <c r="CQ415" t="s">
        <v>269</v>
      </c>
      <c r="CR415" t="s">
        <v>8063</v>
      </c>
      <c r="CU415" t="s">
        <v>8603</v>
      </c>
      <c r="CW415">
        <v>0</v>
      </c>
      <c r="CY415">
        <v>1</v>
      </c>
      <c r="CZ415" t="s">
        <v>1242</v>
      </c>
      <c r="DA415">
        <v>6</v>
      </c>
      <c r="DB415">
        <v>5</v>
      </c>
      <c r="DC415" t="s">
        <v>271</v>
      </c>
      <c r="DD415">
        <v>35</v>
      </c>
      <c r="DF415" t="s">
        <v>8206</v>
      </c>
      <c r="DK415">
        <v>15</v>
      </c>
      <c r="DL415" s="4">
        <v>44491</v>
      </c>
      <c r="DM415">
        <v>20433</v>
      </c>
      <c r="DN415">
        <v>2021</v>
      </c>
      <c r="DO415">
        <v>0</v>
      </c>
      <c r="DQ415">
        <v>80709</v>
      </c>
      <c r="DR415">
        <v>69</v>
      </c>
      <c r="DU415" t="s">
        <v>274</v>
      </c>
      <c r="DV415" t="s">
        <v>257</v>
      </c>
      <c r="DX415">
        <v>21</v>
      </c>
      <c r="DY415" t="s">
        <v>8063</v>
      </c>
      <c r="EE415">
        <v>0</v>
      </c>
      <c r="EF415" t="s">
        <v>2597</v>
      </c>
      <c r="EG415" t="s">
        <v>383</v>
      </c>
      <c r="EH415">
        <v>1</v>
      </c>
      <c r="EJ415" t="s">
        <v>454</v>
      </c>
      <c r="EK415" t="s">
        <v>2889</v>
      </c>
      <c r="EL415" t="s">
        <v>8604</v>
      </c>
      <c r="EM415" t="s">
        <v>8605</v>
      </c>
      <c r="EN415" t="s">
        <v>268</v>
      </c>
      <c r="EO415" t="s">
        <v>282</v>
      </c>
      <c r="EP415" t="s">
        <v>890</v>
      </c>
      <c r="EQ415">
        <v>0</v>
      </c>
      <c r="ER415" t="s">
        <v>1640</v>
      </c>
      <c r="ET415" t="s">
        <v>8606</v>
      </c>
      <c r="EU415">
        <v>5</v>
      </c>
      <c r="EV415" t="s">
        <v>348</v>
      </c>
      <c r="EW415" t="s">
        <v>349</v>
      </c>
      <c r="EX415" t="s">
        <v>771</v>
      </c>
      <c r="EY415" t="s">
        <v>351</v>
      </c>
      <c r="FB415" t="s">
        <v>392</v>
      </c>
      <c r="FC415" t="s">
        <v>8607</v>
      </c>
      <c r="FE415">
        <v>1</v>
      </c>
      <c r="FK415" t="s">
        <v>8608</v>
      </c>
      <c r="FL415">
        <v>0</v>
      </c>
      <c r="FN415">
        <v>0</v>
      </c>
      <c r="FQ415">
        <v>0</v>
      </c>
      <c r="FS415" t="s">
        <v>395</v>
      </c>
      <c r="FU415" t="s">
        <v>257</v>
      </c>
      <c r="FV415" t="s">
        <v>496</v>
      </c>
      <c r="FW415" t="s">
        <v>2037</v>
      </c>
      <c r="FY415">
        <v>0</v>
      </c>
      <c r="GA415">
        <v>21.07</v>
      </c>
      <c r="GB415">
        <v>-14</v>
      </c>
      <c r="GC415">
        <v>0</v>
      </c>
      <c r="GD415" t="s">
        <v>465</v>
      </c>
      <c r="GE415" t="s">
        <v>355</v>
      </c>
      <c r="GF415">
        <v>0</v>
      </c>
      <c r="GG415" t="s">
        <v>466</v>
      </c>
      <c r="GI415">
        <v>2.9</v>
      </c>
      <c r="GJ415">
        <v>0</v>
      </c>
      <c r="GK415">
        <v>0</v>
      </c>
      <c r="GM415" t="s">
        <v>8609</v>
      </c>
      <c r="GN415">
        <v>10</v>
      </c>
      <c r="GO415">
        <v>5</v>
      </c>
      <c r="GP415" t="s">
        <v>357</v>
      </c>
      <c r="GR415">
        <v>10</v>
      </c>
      <c r="HA415" t="s">
        <v>8610</v>
      </c>
      <c r="HC415" t="s">
        <v>294</v>
      </c>
      <c r="HD415" t="s">
        <v>294</v>
      </c>
      <c r="HE415" t="s">
        <v>8611</v>
      </c>
      <c r="HF415">
        <v>0</v>
      </c>
      <c r="HG415">
        <v>12</v>
      </c>
      <c r="HH415">
        <v>7</v>
      </c>
      <c r="HI415" t="s">
        <v>275</v>
      </c>
      <c r="HK415" t="s">
        <v>492</v>
      </c>
      <c r="HL415">
        <v>3</v>
      </c>
      <c r="HM415" t="s">
        <v>8206</v>
      </c>
      <c r="HO415" t="s">
        <v>8612</v>
      </c>
      <c r="HP415" t="s">
        <v>8613</v>
      </c>
      <c r="HQ415" t="s">
        <v>8614</v>
      </c>
      <c r="HR415" t="s">
        <v>8615</v>
      </c>
      <c r="HT415" t="s">
        <v>8616</v>
      </c>
      <c r="HW415">
        <v>20</v>
      </c>
      <c r="HX415">
        <v>4157834</v>
      </c>
      <c r="HY415" t="s">
        <v>8617</v>
      </c>
      <c r="HZ415">
        <v>4157794</v>
      </c>
      <c r="IC415">
        <v>0</v>
      </c>
      <c r="ID415">
        <v>0</v>
      </c>
      <c r="IM415">
        <v>64</v>
      </c>
      <c r="IQ415" t="s">
        <v>8206</v>
      </c>
      <c r="IU415">
        <v>8</v>
      </c>
      <c r="IV415">
        <f>IF(AND(Table1[[#This Row],[R/P]]="P",Table1[[#This Row],[PaRes]]&lt;&gt;"SCRBL",Table1[[#This Row],[PaRes]]&lt;&gt;"RUN",Table1[[#This Row],[Penalty]]&lt;&gt;1),1,0)</f>
        <v>1</v>
      </c>
      <c r="IW415">
        <f>IF(AND(Table1[[#This Row],[Pass Play]]=1,Table1[[#This Row],[PaRes]]&lt;&gt;"SAC"),1,0)</f>
        <v>1</v>
      </c>
      <c r="IX415">
        <f>IF(Table1[[#This Row],[PaRes]]="COM",1,0)</f>
        <v>1</v>
      </c>
      <c r="IY415">
        <f>IF(Table1[[#This Row],[Pass Play]]=1,Table1[[#This Row],[Gn]],0)</f>
        <v>15</v>
      </c>
      <c r="IZ415">
        <f>IF(AND(Table1[[#This Row],[Pass Play]]=1,Table1[[#This Row],[EFF]]="Y"),1,0)</f>
        <v>1</v>
      </c>
      <c r="JA415">
        <f>IF(AND(Table1[[#This Row],[Pass Play]]=1,Table1[[#This Row],[EFF]]="Y"),Table1[[#This Row],[Gn]],0)</f>
        <v>15</v>
      </c>
      <c r="JB415">
        <f>IF(AND(Table1[[#This Row],[Pass Play]]=1,Table1[[#This Row],[Gn]]&gt;=15),1,0)</f>
        <v>1</v>
      </c>
      <c r="JC415">
        <f>IF(AND(Table1[[#This Row],[Pass Play]]=1,Table1[[#This Row],[Big Play Passes]]=1),Table1[[#This Row],[Gn]],0)</f>
        <v>15</v>
      </c>
      <c r="JD415">
        <f>IF(AND(OR(Table1[[#This Row],[R/P]]="R",Table1[[#This Row],[PaRes]]="SCRBL",Table1[[#This Row],[PaRes]]="RUN"),Table1[[#This Row],[Penalty]]&lt;&gt;1),1,0)</f>
        <v>0</v>
      </c>
      <c r="JE415">
        <f>IF(Table1[[#This Row],[Rush Attempts]]=1,Table1[[#This Row],[Gn]],0)</f>
        <v>0</v>
      </c>
      <c r="JF415">
        <f>IF(AND(Table1[[#This Row],[Rush Attempts]]=1,Table1[[#This Row],[EFF]]="Y"),1,0)</f>
        <v>0</v>
      </c>
      <c r="JG415">
        <f>IF(AND(Table1[[#This Row],[Rush Attempts]]=1,Table1[[#This Row],[EFF]]="Y"),Table1[[#This Row],[Gn]],0)</f>
        <v>0</v>
      </c>
      <c r="JH415">
        <f>IF(AND(Table1[[#This Row],[Rush Attempts]]=1,Table1[[#This Row],[Gn]]&gt;=10),1,0)</f>
        <v>0</v>
      </c>
      <c r="JI415">
        <f>IF(AND(Table1[[#This Row],[Rush Attempts]]=1,Table1[[#This Row],[Big Play Run]]=1),Table1[[#This Row],[Gn]],0)</f>
        <v>0</v>
      </c>
      <c r="JJ415">
        <f>IF(Table1[[#This Row],[PaRes]]="SAC",1,0)</f>
        <v>0</v>
      </c>
      <c r="JK415">
        <f>IF(Table1[[#This Row],[Sacks]]=1,Table1[[#This Row],[Gn]],0)</f>
        <v>0</v>
      </c>
      <c r="JL415">
        <f>IF(Table1[[#This Row],[PaRes]]="INT",1,0)</f>
        <v>0</v>
      </c>
      <c r="JM415">
        <f>IF(Table1[[#This Row],[pff_PENALTY]]&lt;&gt;"",1,0)</f>
        <v>0</v>
      </c>
      <c r="JN415">
        <f>Table1[[#This Row],[pff_PENYARDS]]</f>
        <v>0</v>
      </c>
      <c r="JO415">
        <f>IF(Table1[[#This Row],[S/End]]="TD",1,0)</f>
        <v>0</v>
      </c>
      <c r="JP415">
        <f>IF(OR(Table1[[#This Row],[S/End]]="FGGD"),1,0)</f>
        <v>0</v>
      </c>
      <c r="JQ415">
        <f>IF(OR(Table1[[#This Row],[S/End]]="FUM",Table1[[#This Row],[S/End]]="INT"),1,0)</f>
        <v>0</v>
      </c>
      <c r="JR415">
        <f>IF(AND(Table1[[#This Row],[Touchdown]]=1,Table1[[#This Row],[Pass Play]]=1),1,0)</f>
        <v>0</v>
      </c>
      <c r="JS415">
        <f t="shared" si="20"/>
        <v>0</v>
      </c>
      <c r="JT415">
        <f>IF(AND(OR(Table1[[#This Row],[Pass Play]]=1,Table1[[#This Row],[Rush Attempts]]=1),Table1[[#This Row],[Dn]]=3),1,0)</f>
        <v>0</v>
      </c>
      <c r="JU415">
        <f>IF(AND(Table1[[#This Row],[3rd down attempt]]=1,Table1[[#This Row],[EFF]]="Y"),1,0)</f>
        <v>0</v>
      </c>
      <c r="JV415">
        <f>IF(AND(Table1[[#This Row],[3rd down attempt]]=1,Table1[[#This Row],[Dist]]&gt;=7),1,0)</f>
        <v>0</v>
      </c>
      <c r="JW415">
        <f>IF(AND(OR(Table1[[#This Row],[Pass Play]]=1,Table1[[#This Row],[Rush Attempts]]=1),Table1[[#This Row],[Dn]]=4),1,0)</f>
        <v>0</v>
      </c>
      <c r="JX415">
        <f>IF(AND(Table1[[#This Row],[4th down attempt]]=1,Table1[[#This Row],[EFF]]="Y"),1,0)</f>
        <v>0</v>
      </c>
      <c r="JY415">
        <f>IF(AND(OR(Table1[[#This Row],[Pass Play]]=1,Table1[[#This Row],[Rush Attempts]]=1),Table1[[#This Row],[FPos]]&gt;=0,Table1[[#This Row],[FPos]]&lt;=20),1,0)</f>
        <v>0</v>
      </c>
      <c r="JZ415">
        <f>IF(AND(OR(Table1[[#This Row],[Pass Play]]=1,Table1[[#This Row],[Rush Attempts]]=1),Table1[[#This Row],[Dist]]&lt;=Table1[[#This Row],[Gn]]),1,0)</f>
        <v>1</v>
      </c>
      <c r="KA415">
        <f>IF(Table1[[#This Row],[S/End]]&lt;&gt;"",1,0)</f>
        <v>0</v>
      </c>
      <c r="KB415">
        <f>IF(Table1[[#This Row],[S/End]]="TD",1,0)</f>
        <v>0</v>
      </c>
      <c r="KC415">
        <f>IF(Table1[[#This Row],[S/End]]="FGGD",1,0)</f>
        <v>0</v>
      </c>
      <c r="KD415">
        <f>IF(AND(OR(Table1[[#This Row],[Pass Play]]=1,Table1[[#This Row],[Rush Attempts]]=1),Table1[[#This Row],[Gn]]&lt;0),1,0)</f>
        <v>0</v>
      </c>
      <c r="KE415" s="375">
        <f>IF(AND(Table1[[#This Row],[pff_DRVENDPSN]]=3,Table1[[#This Row],[pff_DRVENDEVENT]]="PUNT"),1,0)</f>
        <v>0</v>
      </c>
    </row>
    <row r="416" spans="1:291" hidden="1">
      <c r="A416">
        <v>32</v>
      </c>
      <c r="B416">
        <v>2107</v>
      </c>
      <c r="C416" t="s">
        <v>14481</v>
      </c>
      <c r="D416">
        <v>2</v>
      </c>
      <c r="E416">
        <v>1</v>
      </c>
      <c r="F416">
        <v>10</v>
      </c>
      <c r="G416">
        <v>12</v>
      </c>
      <c r="H416">
        <v>20</v>
      </c>
      <c r="J416" t="s">
        <v>254</v>
      </c>
      <c r="K416">
        <v>11</v>
      </c>
      <c r="L416" t="s">
        <v>631</v>
      </c>
      <c r="M416" t="s">
        <v>8619</v>
      </c>
      <c r="N416" t="s">
        <v>440</v>
      </c>
      <c r="O416" t="s">
        <v>254</v>
      </c>
      <c r="P416" t="s">
        <v>8620</v>
      </c>
      <c r="Q416" t="s">
        <v>442</v>
      </c>
      <c r="W416" t="s">
        <v>257</v>
      </c>
      <c r="X416" t="s">
        <v>444</v>
      </c>
      <c r="AE416" t="s">
        <v>445</v>
      </c>
      <c r="AF416" t="s">
        <v>446</v>
      </c>
      <c r="AG416" t="s">
        <v>444</v>
      </c>
      <c r="AH416" t="s">
        <v>257</v>
      </c>
      <c r="AJ416">
        <v>4</v>
      </c>
      <c r="AP416">
        <v>7</v>
      </c>
      <c r="BJ416" t="s">
        <v>274</v>
      </c>
      <c r="BQ416">
        <f t="shared" si="18"/>
        <v>0</v>
      </c>
      <c r="BR416">
        <f t="shared" si="19"/>
        <v>10</v>
      </c>
      <c r="BT416" t="s">
        <v>275</v>
      </c>
      <c r="BV416">
        <v>7</v>
      </c>
      <c r="BX416">
        <v>0</v>
      </c>
      <c r="BY416" t="s">
        <v>8621</v>
      </c>
      <c r="CD416" s="3">
        <v>0.2076388888888889</v>
      </c>
      <c r="CF416" t="s">
        <v>8622</v>
      </c>
      <c r="CJ416">
        <v>0</v>
      </c>
      <c r="CK416" t="s">
        <v>8623</v>
      </c>
      <c r="CL416" s="4">
        <v>38414</v>
      </c>
      <c r="CM416" t="s">
        <v>8624</v>
      </c>
      <c r="CN416" t="s">
        <v>8625</v>
      </c>
      <c r="CO416">
        <v>21</v>
      </c>
      <c r="CQ416" t="s">
        <v>269</v>
      </c>
      <c r="CR416" t="s">
        <v>8063</v>
      </c>
      <c r="CU416" t="s">
        <v>8562</v>
      </c>
      <c r="CW416">
        <v>0</v>
      </c>
      <c r="CY416">
        <v>2</v>
      </c>
      <c r="CZ416" t="s">
        <v>1242</v>
      </c>
      <c r="DA416">
        <v>6</v>
      </c>
      <c r="DB416">
        <v>5</v>
      </c>
      <c r="DC416" t="s">
        <v>271</v>
      </c>
      <c r="DD416">
        <v>35</v>
      </c>
      <c r="DF416" t="s">
        <v>8118</v>
      </c>
      <c r="DK416">
        <v>12</v>
      </c>
      <c r="DL416" s="4">
        <v>44491</v>
      </c>
      <c r="DM416">
        <v>20433</v>
      </c>
      <c r="DN416">
        <v>2021</v>
      </c>
      <c r="DO416">
        <v>0</v>
      </c>
      <c r="DQ416">
        <v>80709</v>
      </c>
      <c r="DR416">
        <v>70</v>
      </c>
      <c r="DU416" t="s">
        <v>274</v>
      </c>
      <c r="DV416" t="s">
        <v>257</v>
      </c>
      <c r="DX416">
        <v>21</v>
      </c>
      <c r="DY416" t="s">
        <v>8063</v>
      </c>
      <c r="EE416">
        <v>0</v>
      </c>
      <c r="EF416" t="s">
        <v>8626</v>
      </c>
      <c r="EG416" t="s">
        <v>383</v>
      </c>
      <c r="EH416">
        <v>1</v>
      </c>
      <c r="EJ416" t="s">
        <v>340</v>
      </c>
      <c r="EK416" t="s">
        <v>3736</v>
      </c>
      <c r="EL416" t="s">
        <v>8627</v>
      </c>
      <c r="EM416" t="s">
        <v>8628</v>
      </c>
      <c r="EN416" t="s">
        <v>1005</v>
      </c>
      <c r="EO416" t="s">
        <v>282</v>
      </c>
      <c r="EP416" t="s">
        <v>1026</v>
      </c>
      <c r="EQ416">
        <v>1</v>
      </c>
      <c r="ET416" t="s">
        <v>8629</v>
      </c>
      <c r="FE416">
        <v>0</v>
      </c>
      <c r="FF416">
        <v>10</v>
      </c>
      <c r="FG416" t="s">
        <v>461</v>
      </c>
      <c r="FI416" t="s">
        <v>461</v>
      </c>
      <c r="FL416">
        <v>0</v>
      </c>
      <c r="FN416">
        <v>0</v>
      </c>
      <c r="FQ416">
        <v>0</v>
      </c>
      <c r="FS416" t="s">
        <v>462</v>
      </c>
      <c r="FU416" t="s">
        <v>257</v>
      </c>
      <c r="FV416" t="s">
        <v>777</v>
      </c>
      <c r="FW416" t="s">
        <v>397</v>
      </c>
      <c r="FX416" t="s">
        <v>1030</v>
      </c>
      <c r="FY416">
        <v>0</v>
      </c>
      <c r="GA416">
        <v>21.07</v>
      </c>
      <c r="GB416">
        <v>-14</v>
      </c>
      <c r="GC416">
        <v>0</v>
      </c>
      <c r="GD416" t="s">
        <v>465</v>
      </c>
      <c r="GE416" t="s">
        <v>355</v>
      </c>
      <c r="GF416">
        <v>0</v>
      </c>
      <c r="GG416" t="s">
        <v>257</v>
      </c>
      <c r="GJ416">
        <v>1</v>
      </c>
      <c r="GK416">
        <v>1</v>
      </c>
      <c r="GM416" t="s">
        <v>8630</v>
      </c>
      <c r="GO416">
        <v>6</v>
      </c>
      <c r="HA416" t="s">
        <v>8631</v>
      </c>
      <c r="HC416" t="s">
        <v>294</v>
      </c>
      <c r="HD416" t="s">
        <v>294</v>
      </c>
      <c r="HE416" t="s">
        <v>8632</v>
      </c>
      <c r="HF416">
        <v>0</v>
      </c>
      <c r="HG416">
        <v>11</v>
      </c>
      <c r="HH416">
        <v>7</v>
      </c>
      <c r="HI416" t="s">
        <v>275</v>
      </c>
      <c r="HL416">
        <v>3</v>
      </c>
      <c r="HW416">
        <v>8</v>
      </c>
      <c r="HX416">
        <v>4157858</v>
      </c>
      <c r="HY416" t="s">
        <v>1444</v>
      </c>
      <c r="HZ416">
        <v>4157834</v>
      </c>
      <c r="IC416">
        <v>0</v>
      </c>
      <c r="ID416">
        <v>0</v>
      </c>
      <c r="IM416">
        <v>65</v>
      </c>
      <c r="IQ416" t="s">
        <v>8073</v>
      </c>
      <c r="IU416">
        <v>8</v>
      </c>
      <c r="IV416">
        <f>IF(AND(Table1[[#This Row],[R/P]]="P",Table1[[#This Row],[PaRes]]&lt;&gt;"SCRBL",Table1[[#This Row],[PaRes]]&lt;&gt;"RUN",Table1[[#This Row],[Penalty]]&lt;&gt;1),1,0)</f>
        <v>0</v>
      </c>
      <c r="IW416">
        <f>IF(AND(Table1[[#This Row],[Pass Play]]=1,Table1[[#This Row],[PaRes]]&lt;&gt;"SAC"),1,0)</f>
        <v>0</v>
      </c>
      <c r="IX416">
        <f>IF(Table1[[#This Row],[PaRes]]="COM",1,0)</f>
        <v>0</v>
      </c>
      <c r="IY416">
        <f>IF(Table1[[#This Row],[Pass Play]]=1,Table1[[#This Row],[Gn]],0)</f>
        <v>0</v>
      </c>
      <c r="IZ416">
        <f>IF(AND(Table1[[#This Row],[Pass Play]]=1,Table1[[#This Row],[EFF]]="Y"),1,0)</f>
        <v>0</v>
      </c>
      <c r="JA416">
        <f>IF(AND(Table1[[#This Row],[Pass Play]]=1,Table1[[#This Row],[EFF]]="Y"),Table1[[#This Row],[Gn]],0)</f>
        <v>0</v>
      </c>
      <c r="JB416">
        <f>IF(AND(Table1[[#This Row],[Pass Play]]=1,Table1[[#This Row],[Gn]]&gt;=15),1,0)</f>
        <v>0</v>
      </c>
      <c r="JC416">
        <f>IF(AND(Table1[[#This Row],[Pass Play]]=1,Table1[[#This Row],[Big Play Passes]]=1),Table1[[#This Row],[Gn]],0)</f>
        <v>0</v>
      </c>
      <c r="JD416">
        <f>IF(AND(OR(Table1[[#This Row],[R/P]]="R",Table1[[#This Row],[PaRes]]="SCRBL",Table1[[#This Row],[PaRes]]="RUN"),Table1[[#This Row],[Penalty]]&lt;&gt;1),1,0)</f>
        <v>1</v>
      </c>
      <c r="JE416">
        <f>IF(Table1[[#This Row],[Rush Attempts]]=1,Table1[[#This Row],[Gn]],0)</f>
        <v>12</v>
      </c>
      <c r="JF416">
        <f>IF(AND(Table1[[#This Row],[Rush Attempts]]=1,Table1[[#This Row],[EFF]]="Y"),1,0)</f>
        <v>1</v>
      </c>
      <c r="JG416">
        <f>IF(AND(Table1[[#This Row],[Rush Attempts]]=1,Table1[[#This Row],[EFF]]="Y"),Table1[[#This Row],[Gn]],0)</f>
        <v>12</v>
      </c>
      <c r="JH416">
        <f>IF(AND(Table1[[#This Row],[Rush Attempts]]=1,Table1[[#This Row],[Gn]]&gt;=10),1,0)</f>
        <v>1</v>
      </c>
      <c r="JI416">
        <f>IF(AND(Table1[[#This Row],[Rush Attempts]]=1,Table1[[#This Row],[Big Play Run]]=1),Table1[[#This Row],[Gn]],0)</f>
        <v>12</v>
      </c>
      <c r="JJ416">
        <f>IF(Table1[[#This Row],[PaRes]]="SAC",1,0)</f>
        <v>0</v>
      </c>
      <c r="JK416">
        <f>IF(Table1[[#This Row],[Sacks]]=1,Table1[[#This Row],[Gn]],0)</f>
        <v>0</v>
      </c>
      <c r="JL416">
        <f>IF(Table1[[#This Row],[PaRes]]="INT",1,0)</f>
        <v>0</v>
      </c>
      <c r="JM416">
        <f>IF(Table1[[#This Row],[pff_PENALTY]]&lt;&gt;"",1,0)</f>
        <v>0</v>
      </c>
      <c r="JN416">
        <f>Table1[[#This Row],[pff_PENYARDS]]</f>
        <v>0</v>
      </c>
      <c r="JO416">
        <f>IF(Table1[[#This Row],[S/End]]="TD",1,0)</f>
        <v>0</v>
      </c>
      <c r="JP416">
        <f>IF(OR(Table1[[#This Row],[S/End]]="FGGD"),1,0)</f>
        <v>0</v>
      </c>
      <c r="JQ416">
        <f>IF(OR(Table1[[#This Row],[S/End]]="FUM",Table1[[#This Row],[S/End]]="INT"),1,0)</f>
        <v>0</v>
      </c>
      <c r="JR416">
        <f>IF(AND(Table1[[#This Row],[Touchdown]]=1,Table1[[#This Row],[Pass Play]]=1),1,0)</f>
        <v>0</v>
      </c>
      <c r="JS416">
        <f t="shared" si="20"/>
        <v>0</v>
      </c>
      <c r="JT416">
        <f>IF(AND(OR(Table1[[#This Row],[Pass Play]]=1,Table1[[#This Row],[Rush Attempts]]=1),Table1[[#This Row],[Dn]]=3),1,0)</f>
        <v>0</v>
      </c>
      <c r="JU416">
        <f>IF(AND(Table1[[#This Row],[3rd down attempt]]=1,Table1[[#This Row],[EFF]]="Y"),1,0)</f>
        <v>0</v>
      </c>
      <c r="JV416">
        <f>IF(AND(Table1[[#This Row],[3rd down attempt]]=1,Table1[[#This Row],[Dist]]&gt;=7),1,0)</f>
        <v>0</v>
      </c>
      <c r="JW416">
        <f>IF(AND(OR(Table1[[#This Row],[Pass Play]]=1,Table1[[#This Row],[Rush Attempts]]=1),Table1[[#This Row],[Dn]]=4),1,0)</f>
        <v>0</v>
      </c>
      <c r="JX416">
        <f>IF(AND(Table1[[#This Row],[4th down attempt]]=1,Table1[[#This Row],[EFF]]="Y"),1,0)</f>
        <v>0</v>
      </c>
      <c r="JY416">
        <f>IF(AND(OR(Table1[[#This Row],[Pass Play]]=1,Table1[[#This Row],[Rush Attempts]]=1),Table1[[#This Row],[FPos]]&gt;=0,Table1[[#This Row],[FPos]]&lt;=20),1,0)</f>
        <v>1</v>
      </c>
      <c r="JZ416">
        <f>IF(AND(OR(Table1[[#This Row],[Pass Play]]=1,Table1[[#This Row],[Rush Attempts]]=1),Table1[[#This Row],[Dist]]&lt;=Table1[[#This Row],[Gn]]),1,0)</f>
        <v>1</v>
      </c>
      <c r="KA416">
        <f>IF(Table1[[#This Row],[S/End]]&lt;&gt;"",1,0)</f>
        <v>0</v>
      </c>
      <c r="KB416">
        <f>IF(Table1[[#This Row],[S/End]]="TD",1,0)</f>
        <v>0</v>
      </c>
      <c r="KC416">
        <f>IF(Table1[[#This Row],[S/End]]="FGGD",1,0)</f>
        <v>0</v>
      </c>
      <c r="KD416">
        <f>IF(AND(OR(Table1[[#This Row],[Pass Play]]=1,Table1[[#This Row],[Rush Attempts]]=1),Table1[[#This Row],[Gn]]&lt;0),1,0)</f>
        <v>0</v>
      </c>
      <c r="KE416" s="375">
        <f>IF(AND(Table1[[#This Row],[pff_DRVENDPSN]]=3,Table1[[#This Row],[pff_DRVENDEVENT]]="PUNT"),1,0)</f>
        <v>0</v>
      </c>
    </row>
    <row r="417" spans="1:291" hidden="1">
      <c r="A417">
        <v>33</v>
      </c>
      <c r="B417">
        <v>2107</v>
      </c>
      <c r="C417" t="s">
        <v>14481</v>
      </c>
      <c r="D417">
        <v>2</v>
      </c>
      <c r="E417">
        <v>1</v>
      </c>
      <c r="F417">
        <v>8</v>
      </c>
      <c r="G417">
        <v>-1</v>
      </c>
      <c r="H417">
        <v>8</v>
      </c>
      <c r="J417" t="s">
        <v>298</v>
      </c>
      <c r="K417">
        <v>11</v>
      </c>
      <c r="L417">
        <v>11</v>
      </c>
      <c r="M417" t="s">
        <v>3608</v>
      </c>
      <c r="N417" t="s">
        <v>1095</v>
      </c>
      <c r="P417" t="s">
        <v>3415</v>
      </c>
      <c r="Q417" t="s">
        <v>509</v>
      </c>
      <c r="W417" t="s">
        <v>253</v>
      </c>
      <c r="X417" t="s">
        <v>8634</v>
      </c>
      <c r="Y417" t="s">
        <v>1069</v>
      </c>
      <c r="Z417" t="s">
        <v>8635</v>
      </c>
      <c r="AB417" t="s">
        <v>325</v>
      </c>
      <c r="AC417" t="s">
        <v>326</v>
      </c>
      <c r="AJ417">
        <v>22</v>
      </c>
      <c r="AK417" t="s">
        <v>327</v>
      </c>
      <c r="AP417">
        <v>7</v>
      </c>
      <c r="BJ417" t="s">
        <v>257</v>
      </c>
      <c r="BQ417">
        <f t="shared" si="18"/>
        <v>1</v>
      </c>
      <c r="BR417">
        <f t="shared" si="19"/>
        <v>0</v>
      </c>
      <c r="BT417" t="s">
        <v>275</v>
      </c>
      <c r="BV417">
        <v>7</v>
      </c>
      <c r="BX417">
        <v>0</v>
      </c>
      <c r="BY417" t="s">
        <v>8636</v>
      </c>
      <c r="CA417">
        <v>1</v>
      </c>
      <c r="CD417" s="3">
        <v>0.17916666666666667</v>
      </c>
      <c r="CE417" t="s">
        <v>294</v>
      </c>
      <c r="CF417" t="s">
        <v>8637</v>
      </c>
      <c r="CG417">
        <v>8</v>
      </c>
      <c r="CI417" t="s">
        <v>331</v>
      </c>
      <c r="CJ417">
        <v>0</v>
      </c>
      <c r="CK417" t="s">
        <v>8638</v>
      </c>
      <c r="CL417" s="4">
        <v>38414</v>
      </c>
      <c r="CM417" t="s">
        <v>8639</v>
      </c>
      <c r="CN417" t="s">
        <v>8640</v>
      </c>
      <c r="CO417">
        <v>21</v>
      </c>
      <c r="CQ417" t="s">
        <v>282</v>
      </c>
      <c r="CR417" t="s">
        <v>8063</v>
      </c>
      <c r="CU417" t="s">
        <v>613</v>
      </c>
      <c r="CW417">
        <v>0</v>
      </c>
      <c r="CY417">
        <v>3</v>
      </c>
      <c r="CZ417" t="s">
        <v>1242</v>
      </c>
      <c r="DA417">
        <v>6</v>
      </c>
      <c r="DB417">
        <v>5</v>
      </c>
      <c r="DC417" t="s">
        <v>271</v>
      </c>
      <c r="DD417">
        <v>35</v>
      </c>
      <c r="DF417" t="s">
        <v>8118</v>
      </c>
      <c r="DK417">
        <v>-1</v>
      </c>
      <c r="DL417" s="4">
        <v>44491</v>
      </c>
      <c r="DM417">
        <v>20433</v>
      </c>
      <c r="DN417">
        <v>2021</v>
      </c>
      <c r="DO417">
        <v>0</v>
      </c>
      <c r="DQ417">
        <v>80709</v>
      </c>
      <c r="DR417">
        <v>71</v>
      </c>
      <c r="DU417" t="s">
        <v>257</v>
      </c>
      <c r="DV417" t="s">
        <v>274</v>
      </c>
      <c r="DX417">
        <v>21</v>
      </c>
      <c r="DY417" t="s">
        <v>8063</v>
      </c>
      <c r="EE417">
        <v>0</v>
      </c>
      <c r="EF417" t="s">
        <v>3425</v>
      </c>
      <c r="EG417" t="s">
        <v>422</v>
      </c>
      <c r="EH417">
        <v>0</v>
      </c>
      <c r="EJ417" t="s">
        <v>340</v>
      </c>
      <c r="EK417" t="s">
        <v>3736</v>
      </c>
      <c r="EL417" t="s">
        <v>8641</v>
      </c>
      <c r="EM417" t="s">
        <v>8642</v>
      </c>
      <c r="EO417" t="s">
        <v>269</v>
      </c>
      <c r="EP417" t="s">
        <v>388</v>
      </c>
      <c r="EQ417">
        <v>0</v>
      </c>
      <c r="ER417" t="s">
        <v>491</v>
      </c>
      <c r="ET417" t="s">
        <v>8643</v>
      </c>
      <c r="EU417">
        <v>-2</v>
      </c>
      <c r="EV417" t="s">
        <v>348</v>
      </c>
      <c r="EW417" t="s">
        <v>349</v>
      </c>
      <c r="EX417" t="s">
        <v>395</v>
      </c>
      <c r="EY417" t="s">
        <v>492</v>
      </c>
      <c r="FB417" t="s">
        <v>1818</v>
      </c>
      <c r="FC417" t="s">
        <v>8644</v>
      </c>
      <c r="FE417">
        <v>0</v>
      </c>
      <c r="FF417">
        <v>7</v>
      </c>
      <c r="FJ417" t="s">
        <v>8340</v>
      </c>
      <c r="FL417">
        <v>0</v>
      </c>
      <c r="FN417">
        <v>0</v>
      </c>
      <c r="FQ417">
        <v>0</v>
      </c>
      <c r="FS417" t="s">
        <v>395</v>
      </c>
      <c r="FV417" t="s">
        <v>496</v>
      </c>
      <c r="FY417">
        <v>0</v>
      </c>
      <c r="GA417">
        <v>21.07</v>
      </c>
      <c r="GB417">
        <v>-14</v>
      </c>
      <c r="GC417">
        <v>0</v>
      </c>
      <c r="GD417" t="s">
        <v>1084</v>
      </c>
      <c r="GE417" t="s">
        <v>355</v>
      </c>
      <c r="GF417">
        <v>0</v>
      </c>
      <c r="GG417" t="s">
        <v>257</v>
      </c>
      <c r="GI417">
        <v>1.9</v>
      </c>
      <c r="GJ417">
        <v>0</v>
      </c>
      <c r="GK417">
        <v>0</v>
      </c>
      <c r="GM417" t="s">
        <v>8645</v>
      </c>
      <c r="GN417">
        <v>1</v>
      </c>
      <c r="GO417">
        <v>0</v>
      </c>
      <c r="GP417" t="s">
        <v>357</v>
      </c>
      <c r="GR417">
        <v>18</v>
      </c>
      <c r="HA417" t="s">
        <v>8646</v>
      </c>
      <c r="HC417" t="s">
        <v>313</v>
      </c>
      <c r="HD417" t="s">
        <v>313</v>
      </c>
      <c r="HF417">
        <v>0</v>
      </c>
      <c r="HG417">
        <v>11</v>
      </c>
      <c r="HH417">
        <v>7</v>
      </c>
      <c r="HI417" t="s">
        <v>275</v>
      </c>
      <c r="HL417" t="s">
        <v>58</v>
      </c>
      <c r="HM417" t="s">
        <v>8118</v>
      </c>
      <c r="HO417" t="s">
        <v>8552</v>
      </c>
      <c r="HP417" t="s">
        <v>8647</v>
      </c>
      <c r="HQ417" t="s">
        <v>8648</v>
      </c>
      <c r="HR417" t="s">
        <v>8649</v>
      </c>
      <c r="HT417" t="s">
        <v>8650</v>
      </c>
      <c r="HW417">
        <v>9</v>
      </c>
      <c r="HX417">
        <v>4157876</v>
      </c>
      <c r="HY417" t="s">
        <v>8651</v>
      </c>
      <c r="HZ417">
        <v>4157858</v>
      </c>
      <c r="IC417">
        <v>0</v>
      </c>
      <c r="ID417">
        <v>0</v>
      </c>
      <c r="IM417">
        <v>66</v>
      </c>
      <c r="IO417" t="s">
        <v>8118</v>
      </c>
      <c r="IQ417" t="s">
        <v>8118</v>
      </c>
      <c r="IR417" t="s">
        <v>8086</v>
      </c>
      <c r="IU417">
        <v>8</v>
      </c>
      <c r="IV417">
        <f>IF(AND(Table1[[#This Row],[R/P]]="P",Table1[[#This Row],[PaRes]]&lt;&gt;"SCRBL",Table1[[#This Row],[PaRes]]&lt;&gt;"RUN",Table1[[#This Row],[Penalty]]&lt;&gt;1),1,0)</f>
        <v>1</v>
      </c>
      <c r="IW417">
        <f>IF(AND(Table1[[#This Row],[Pass Play]]=1,Table1[[#This Row],[PaRes]]&lt;&gt;"SAC"),1,0)</f>
        <v>1</v>
      </c>
      <c r="IX417">
        <f>IF(Table1[[#This Row],[PaRes]]="COM",1,0)</f>
        <v>1</v>
      </c>
      <c r="IY417">
        <f>IF(Table1[[#This Row],[Pass Play]]=1,Table1[[#This Row],[Gn]],0)</f>
        <v>-1</v>
      </c>
      <c r="IZ417">
        <f>IF(AND(Table1[[#This Row],[Pass Play]]=1,Table1[[#This Row],[EFF]]="Y"),1,0)</f>
        <v>0</v>
      </c>
      <c r="JA417">
        <f>IF(AND(Table1[[#This Row],[Pass Play]]=1,Table1[[#This Row],[EFF]]="Y"),Table1[[#This Row],[Gn]],0)</f>
        <v>0</v>
      </c>
      <c r="JB417">
        <f>IF(AND(Table1[[#This Row],[Pass Play]]=1,Table1[[#This Row],[Gn]]&gt;=15),1,0)</f>
        <v>0</v>
      </c>
      <c r="JC417">
        <f>IF(AND(Table1[[#This Row],[Pass Play]]=1,Table1[[#This Row],[Big Play Passes]]=1),Table1[[#This Row],[Gn]],0)</f>
        <v>0</v>
      </c>
      <c r="JD417">
        <f>IF(AND(OR(Table1[[#This Row],[R/P]]="R",Table1[[#This Row],[PaRes]]="SCRBL",Table1[[#This Row],[PaRes]]="RUN"),Table1[[#This Row],[Penalty]]&lt;&gt;1),1,0)</f>
        <v>0</v>
      </c>
      <c r="JE417">
        <f>IF(Table1[[#This Row],[Rush Attempts]]=1,Table1[[#This Row],[Gn]],0)</f>
        <v>0</v>
      </c>
      <c r="JF417">
        <f>IF(AND(Table1[[#This Row],[Rush Attempts]]=1,Table1[[#This Row],[EFF]]="Y"),1,0)</f>
        <v>0</v>
      </c>
      <c r="JG417">
        <f>IF(AND(Table1[[#This Row],[Rush Attempts]]=1,Table1[[#This Row],[EFF]]="Y"),Table1[[#This Row],[Gn]],0)</f>
        <v>0</v>
      </c>
      <c r="JH417">
        <f>IF(AND(Table1[[#This Row],[Rush Attempts]]=1,Table1[[#This Row],[Gn]]&gt;=10),1,0)</f>
        <v>0</v>
      </c>
      <c r="JI417">
        <f>IF(AND(Table1[[#This Row],[Rush Attempts]]=1,Table1[[#This Row],[Big Play Run]]=1),Table1[[#This Row],[Gn]],0)</f>
        <v>0</v>
      </c>
      <c r="JJ417">
        <f>IF(Table1[[#This Row],[PaRes]]="SAC",1,0)</f>
        <v>0</v>
      </c>
      <c r="JK417">
        <f>IF(Table1[[#This Row],[Sacks]]=1,Table1[[#This Row],[Gn]],0)</f>
        <v>0</v>
      </c>
      <c r="JL417">
        <f>IF(Table1[[#This Row],[PaRes]]="INT",1,0)</f>
        <v>0</v>
      </c>
      <c r="JM417">
        <f>IF(Table1[[#This Row],[pff_PENALTY]]&lt;&gt;"",1,0)</f>
        <v>0</v>
      </c>
      <c r="JN417">
        <f>Table1[[#This Row],[pff_PENYARDS]]</f>
        <v>0</v>
      </c>
      <c r="JO417">
        <f>IF(Table1[[#This Row],[S/End]]="TD",1,0)</f>
        <v>0</v>
      </c>
      <c r="JP417">
        <f>IF(OR(Table1[[#This Row],[S/End]]="FGGD"),1,0)</f>
        <v>0</v>
      </c>
      <c r="JQ417">
        <f>IF(OR(Table1[[#This Row],[S/End]]="FUM",Table1[[#This Row],[S/End]]="INT"),1,0)</f>
        <v>0</v>
      </c>
      <c r="JR417">
        <f>IF(AND(Table1[[#This Row],[Touchdown]]=1,Table1[[#This Row],[Pass Play]]=1),1,0)</f>
        <v>0</v>
      </c>
      <c r="JS417">
        <f t="shared" si="20"/>
        <v>0</v>
      </c>
      <c r="JT417">
        <f>IF(AND(OR(Table1[[#This Row],[Pass Play]]=1,Table1[[#This Row],[Rush Attempts]]=1),Table1[[#This Row],[Dn]]=3),1,0)</f>
        <v>0</v>
      </c>
      <c r="JU417">
        <f>IF(AND(Table1[[#This Row],[3rd down attempt]]=1,Table1[[#This Row],[EFF]]="Y"),1,0)</f>
        <v>0</v>
      </c>
      <c r="JV417">
        <f>IF(AND(Table1[[#This Row],[3rd down attempt]]=1,Table1[[#This Row],[Dist]]&gt;=7),1,0)</f>
        <v>0</v>
      </c>
      <c r="JW417">
        <f>IF(AND(OR(Table1[[#This Row],[Pass Play]]=1,Table1[[#This Row],[Rush Attempts]]=1),Table1[[#This Row],[Dn]]=4),1,0)</f>
        <v>0</v>
      </c>
      <c r="JX417">
        <f>IF(AND(Table1[[#This Row],[4th down attempt]]=1,Table1[[#This Row],[EFF]]="Y"),1,0)</f>
        <v>0</v>
      </c>
      <c r="JY417">
        <f>IF(AND(OR(Table1[[#This Row],[Pass Play]]=1,Table1[[#This Row],[Rush Attempts]]=1),Table1[[#This Row],[FPos]]&gt;=0,Table1[[#This Row],[FPos]]&lt;=20),1,0)</f>
        <v>1</v>
      </c>
      <c r="JZ417">
        <f>IF(AND(OR(Table1[[#This Row],[Pass Play]]=1,Table1[[#This Row],[Rush Attempts]]=1),Table1[[#This Row],[Dist]]&lt;=Table1[[#This Row],[Gn]]),1,0)</f>
        <v>0</v>
      </c>
      <c r="KA417">
        <f>IF(Table1[[#This Row],[S/End]]&lt;&gt;"",1,0)</f>
        <v>0</v>
      </c>
      <c r="KB417">
        <f>IF(Table1[[#This Row],[S/End]]="TD",1,0)</f>
        <v>0</v>
      </c>
      <c r="KC417">
        <f>IF(Table1[[#This Row],[S/End]]="FGGD",1,0)</f>
        <v>0</v>
      </c>
      <c r="KD417">
        <f>IF(AND(OR(Table1[[#This Row],[Pass Play]]=1,Table1[[#This Row],[Rush Attempts]]=1),Table1[[#This Row],[Gn]]&lt;0),1,0)</f>
        <v>1</v>
      </c>
      <c r="KE417" s="375">
        <f>IF(AND(Table1[[#This Row],[pff_DRVENDPSN]]=3,Table1[[#This Row],[pff_DRVENDEVENT]]="PUNT"),1,0)</f>
        <v>0</v>
      </c>
    </row>
    <row r="418" spans="1:291" hidden="1">
      <c r="A418">
        <v>34</v>
      </c>
      <c r="B418">
        <v>2107</v>
      </c>
      <c r="C418" t="s">
        <v>14481</v>
      </c>
      <c r="D418">
        <v>2</v>
      </c>
      <c r="E418">
        <v>2</v>
      </c>
      <c r="F418">
        <v>9</v>
      </c>
      <c r="G418">
        <v>3</v>
      </c>
      <c r="H418">
        <v>9</v>
      </c>
      <c r="J418" t="s">
        <v>298</v>
      </c>
      <c r="K418">
        <v>12</v>
      </c>
      <c r="L418" t="s">
        <v>1595</v>
      </c>
      <c r="M418" t="s">
        <v>8653</v>
      </c>
      <c r="N418" t="s">
        <v>1163</v>
      </c>
      <c r="P418" t="s">
        <v>1162</v>
      </c>
      <c r="T418" t="s">
        <v>872</v>
      </c>
      <c r="W418" t="s">
        <v>253</v>
      </c>
      <c r="X418" t="s">
        <v>8654</v>
      </c>
      <c r="Y418" t="s">
        <v>475</v>
      </c>
      <c r="Z418" t="s">
        <v>8655</v>
      </c>
      <c r="AB418" t="s">
        <v>477</v>
      </c>
      <c r="AC418" t="s">
        <v>6622</v>
      </c>
      <c r="AJ418">
        <v>22</v>
      </c>
      <c r="AK418" t="s">
        <v>327</v>
      </c>
      <c r="AP418">
        <v>7</v>
      </c>
      <c r="BJ418" t="s">
        <v>261</v>
      </c>
      <c r="BQ418">
        <f t="shared" si="18"/>
        <v>1</v>
      </c>
      <c r="BR418">
        <f t="shared" si="19"/>
        <v>0</v>
      </c>
      <c r="BT418" t="s">
        <v>275</v>
      </c>
      <c r="BV418">
        <v>7</v>
      </c>
      <c r="BX418">
        <v>0</v>
      </c>
      <c r="BY418" t="s">
        <v>8656</v>
      </c>
      <c r="CA418">
        <v>1</v>
      </c>
      <c r="CD418" s="3">
        <v>0.15138888888888888</v>
      </c>
      <c r="CE418" t="s">
        <v>257</v>
      </c>
      <c r="CF418" t="s">
        <v>8657</v>
      </c>
      <c r="CG418">
        <v>0</v>
      </c>
      <c r="CI418" t="s">
        <v>6625</v>
      </c>
      <c r="CJ418">
        <v>0</v>
      </c>
      <c r="CK418" t="s">
        <v>8658</v>
      </c>
      <c r="CL418" s="4">
        <v>38050</v>
      </c>
      <c r="CM418" t="s">
        <v>8659</v>
      </c>
      <c r="CN418" t="s">
        <v>8660</v>
      </c>
      <c r="CO418">
        <v>21</v>
      </c>
      <c r="CP418" t="s">
        <v>8661</v>
      </c>
      <c r="CQ418" t="s">
        <v>282</v>
      </c>
      <c r="CR418" t="s">
        <v>8063</v>
      </c>
      <c r="CU418" t="s">
        <v>4311</v>
      </c>
      <c r="CW418">
        <v>0</v>
      </c>
      <c r="CY418">
        <v>4</v>
      </c>
      <c r="CZ418" t="s">
        <v>1242</v>
      </c>
      <c r="DA418">
        <v>6</v>
      </c>
      <c r="DB418">
        <v>5</v>
      </c>
      <c r="DC418" t="s">
        <v>271</v>
      </c>
      <c r="DD418">
        <v>35</v>
      </c>
      <c r="DF418" t="s">
        <v>8206</v>
      </c>
      <c r="DK418">
        <v>3</v>
      </c>
      <c r="DL418" s="4">
        <v>44491</v>
      </c>
      <c r="DM418">
        <v>20433</v>
      </c>
      <c r="DN418">
        <v>2021</v>
      </c>
      <c r="DO418">
        <v>0</v>
      </c>
      <c r="DQ418">
        <v>80709</v>
      </c>
      <c r="DR418">
        <v>72</v>
      </c>
      <c r="DU418" t="s">
        <v>274</v>
      </c>
      <c r="DV418" t="s">
        <v>257</v>
      </c>
      <c r="DX418">
        <v>21</v>
      </c>
      <c r="DY418" t="s">
        <v>8063</v>
      </c>
      <c r="EE418">
        <v>0</v>
      </c>
      <c r="EF418" t="s">
        <v>2581</v>
      </c>
      <c r="EG418" t="s">
        <v>422</v>
      </c>
      <c r="EH418">
        <v>0</v>
      </c>
      <c r="EJ418" t="s">
        <v>454</v>
      </c>
      <c r="EK418" t="s">
        <v>585</v>
      </c>
      <c r="EL418" t="s">
        <v>8662</v>
      </c>
      <c r="EM418" t="s">
        <v>8663</v>
      </c>
      <c r="EN418" t="s">
        <v>1698</v>
      </c>
      <c r="EO418" t="s">
        <v>269</v>
      </c>
      <c r="EP418" t="s">
        <v>1698</v>
      </c>
      <c r="EQ418">
        <v>0</v>
      </c>
      <c r="ER418" t="s">
        <v>491</v>
      </c>
      <c r="ET418" t="s">
        <v>8664</v>
      </c>
      <c r="EU418">
        <v>3</v>
      </c>
      <c r="EV418" t="s">
        <v>274</v>
      </c>
      <c r="EW418" t="s">
        <v>349</v>
      </c>
      <c r="EX418" t="s">
        <v>462</v>
      </c>
      <c r="EY418" t="s">
        <v>492</v>
      </c>
      <c r="FB418" t="s">
        <v>1818</v>
      </c>
      <c r="FC418" t="s">
        <v>8665</v>
      </c>
      <c r="FE418">
        <v>1</v>
      </c>
      <c r="FL418">
        <v>0</v>
      </c>
      <c r="FN418">
        <v>0</v>
      </c>
      <c r="FQ418">
        <v>1</v>
      </c>
      <c r="FS418" t="s">
        <v>462</v>
      </c>
      <c r="FV418" t="s">
        <v>777</v>
      </c>
      <c r="FW418" t="s">
        <v>464</v>
      </c>
      <c r="FY418">
        <v>0</v>
      </c>
      <c r="GA418">
        <v>21.07</v>
      </c>
      <c r="GB418">
        <v>-14</v>
      </c>
      <c r="GC418">
        <v>0</v>
      </c>
      <c r="GD418" t="s">
        <v>465</v>
      </c>
      <c r="GE418" t="s">
        <v>355</v>
      </c>
      <c r="GF418">
        <v>0</v>
      </c>
      <c r="GG418" t="s">
        <v>1179</v>
      </c>
      <c r="GI418">
        <v>2.7</v>
      </c>
      <c r="GJ418">
        <v>1</v>
      </c>
      <c r="GK418">
        <v>0</v>
      </c>
      <c r="GM418" t="s">
        <v>8666</v>
      </c>
      <c r="GN418">
        <v>0</v>
      </c>
      <c r="GO418">
        <v>0</v>
      </c>
      <c r="GP418" t="s">
        <v>2349</v>
      </c>
      <c r="GR418">
        <v>6</v>
      </c>
      <c r="HA418" t="s">
        <v>8667</v>
      </c>
      <c r="HC418" t="s">
        <v>313</v>
      </c>
      <c r="HD418" t="s">
        <v>313</v>
      </c>
      <c r="HF418">
        <v>0</v>
      </c>
      <c r="HG418">
        <v>12</v>
      </c>
      <c r="HH418">
        <v>7</v>
      </c>
      <c r="HI418" t="s">
        <v>275</v>
      </c>
      <c r="HK418" t="s">
        <v>898</v>
      </c>
      <c r="HL418" t="s">
        <v>58</v>
      </c>
      <c r="HM418" t="s">
        <v>8206</v>
      </c>
      <c r="HO418" t="s">
        <v>8074</v>
      </c>
      <c r="HP418" t="s">
        <v>8668</v>
      </c>
      <c r="HQ418" t="s">
        <v>8669</v>
      </c>
      <c r="HR418" t="s">
        <v>8670</v>
      </c>
      <c r="HT418" t="s">
        <v>8671</v>
      </c>
      <c r="HW418">
        <v>6</v>
      </c>
      <c r="HX418">
        <v>4157890</v>
      </c>
      <c r="HY418" t="s">
        <v>8206</v>
      </c>
      <c r="HZ418">
        <v>4157876</v>
      </c>
      <c r="IC418">
        <v>0</v>
      </c>
      <c r="ID418">
        <v>0</v>
      </c>
      <c r="IM418">
        <v>67</v>
      </c>
      <c r="IO418" t="s">
        <v>8206</v>
      </c>
      <c r="IQ418" t="s">
        <v>8206</v>
      </c>
      <c r="IU418">
        <v>8</v>
      </c>
      <c r="IV418">
        <f>IF(AND(Table1[[#This Row],[R/P]]="P",Table1[[#This Row],[PaRes]]&lt;&gt;"SCRBL",Table1[[#This Row],[PaRes]]&lt;&gt;"RUN",Table1[[#This Row],[Penalty]]&lt;&gt;1),1,0)</f>
        <v>1</v>
      </c>
      <c r="IW418">
        <f>IF(AND(Table1[[#This Row],[Pass Play]]=1,Table1[[#This Row],[PaRes]]&lt;&gt;"SAC"),1,0)</f>
        <v>1</v>
      </c>
      <c r="IX418">
        <f>IF(Table1[[#This Row],[PaRes]]="COM",1,0)</f>
        <v>1</v>
      </c>
      <c r="IY418">
        <f>IF(Table1[[#This Row],[Pass Play]]=1,Table1[[#This Row],[Gn]],0)</f>
        <v>3</v>
      </c>
      <c r="IZ418">
        <f>IF(AND(Table1[[#This Row],[Pass Play]]=1,Table1[[#This Row],[EFF]]="Y"),1,0)</f>
        <v>0</v>
      </c>
      <c r="JA418">
        <f>IF(AND(Table1[[#This Row],[Pass Play]]=1,Table1[[#This Row],[EFF]]="Y"),Table1[[#This Row],[Gn]],0)</f>
        <v>0</v>
      </c>
      <c r="JB418">
        <f>IF(AND(Table1[[#This Row],[Pass Play]]=1,Table1[[#This Row],[Gn]]&gt;=15),1,0)</f>
        <v>0</v>
      </c>
      <c r="JC418">
        <f>IF(AND(Table1[[#This Row],[Pass Play]]=1,Table1[[#This Row],[Big Play Passes]]=1),Table1[[#This Row],[Gn]],0)</f>
        <v>0</v>
      </c>
      <c r="JD418">
        <f>IF(AND(OR(Table1[[#This Row],[R/P]]="R",Table1[[#This Row],[PaRes]]="SCRBL",Table1[[#This Row],[PaRes]]="RUN"),Table1[[#This Row],[Penalty]]&lt;&gt;1),1,0)</f>
        <v>0</v>
      </c>
      <c r="JE418">
        <f>IF(Table1[[#This Row],[Rush Attempts]]=1,Table1[[#This Row],[Gn]],0)</f>
        <v>0</v>
      </c>
      <c r="JF418">
        <f>IF(AND(Table1[[#This Row],[Rush Attempts]]=1,Table1[[#This Row],[EFF]]="Y"),1,0)</f>
        <v>0</v>
      </c>
      <c r="JG418">
        <f>IF(AND(Table1[[#This Row],[Rush Attempts]]=1,Table1[[#This Row],[EFF]]="Y"),Table1[[#This Row],[Gn]],0)</f>
        <v>0</v>
      </c>
      <c r="JH418">
        <f>IF(AND(Table1[[#This Row],[Rush Attempts]]=1,Table1[[#This Row],[Gn]]&gt;=10),1,0)</f>
        <v>0</v>
      </c>
      <c r="JI418">
        <f>IF(AND(Table1[[#This Row],[Rush Attempts]]=1,Table1[[#This Row],[Big Play Run]]=1),Table1[[#This Row],[Gn]],0)</f>
        <v>0</v>
      </c>
      <c r="JJ418">
        <f>IF(Table1[[#This Row],[PaRes]]="SAC",1,0)</f>
        <v>0</v>
      </c>
      <c r="JK418">
        <f>IF(Table1[[#This Row],[Sacks]]=1,Table1[[#This Row],[Gn]],0)</f>
        <v>0</v>
      </c>
      <c r="JL418">
        <f>IF(Table1[[#This Row],[PaRes]]="INT",1,0)</f>
        <v>0</v>
      </c>
      <c r="JM418">
        <f>IF(Table1[[#This Row],[pff_PENALTY]]&lt;&gt;"",1,0)</f>
        <v>0</v>
      </c>
      <c r="JN418">
        <f>Table1[[#This Row],[pff_PENYARDS]]</f>
        <v>0</v>
      </c>
      <c r="JO418">
        <f>IF(Table1[[#This Row],[S/End]]="TD",1,0)</f>
        <v>0</v>
      </c>
      <c r="JP418">
        <f>IF(OR(Table1[[#This Row],[S/End]]="FGGD"),1,0)</f>
        <v>0</v>
      </c>
      <c r="JQ418">
        <f>IF(OR(Table1[[#This Row],[S/End]]="FUM",Table1[[#This Row],[S/End]]="INT"),1,0)</f>
        <v>0</v>
      </c>
      <c r="JR418">
        <f>IF(AND(Table1[[#This Row],[Touchdown]]=1,Table1[[#This Row],[Pass Play]]=1),1,0)</f>
        <v>0</v>
      </c>
      <c r="JS418">
        <f t="shared" si="20"/>
        <v>0</v>
      </c>
      <c r="JT418">
        <f>IF(AND(OR(Table1[[#This Row],[Pass Play]]=1,Table1[[#This Row],[Rush Attempts]]=1),Table1[[#This Row],[Dn]]=3),1,0)</f>
        <v>0</v>
      </c>
      <c r="JU418">
        <f>IF(AND(Table1[[#This Row],[3rd down attempt]]=1,Table1[[#This Row],[EFF]]="Y"),1,0)</f>
        <v>0</v>
      </c>
      <c r="JV418">
        <f>IF(AND(Table1[[#This Row],[3rd down attempt]]=1,Table1[[#This Row],[Dist]]&gt;=7),1,0)</f>
        <v>0</v>
      </c>
      <c r="JW418">
        <f>IF(AND(OR(Table1[[#This Row],[Pass Play]]=1,Table1[[#This Row],[Rush Attempts]]=1),Table1[[#This Row],[Dn]]=4),1,0)</f>
        <v>0</v>
      </c>
      <c r="JX418">
        <f>IF(AND(Table1[[#This Row],[4th down attempt]]=1,Table1[[#This Row],[EFF]]="Y"),1,0)</f>
        <v>0</v>
      </c>
      <c r="JY418">
        <f>IF(AND(OR(Table1[[#This Row],[Pass Play]]=1,Table1[[#This Row],[Rush Attempts]]=1),Table1[[#This Row],[FPos]]&gt;=0,Table1[[#This Row],[FPos]]&lt;=20),1,0)</f>
        <v>1</v>
      </c>
      <c r="JZ418">
        <f>IF(AND(OR(Table1[[#This Row],[Pass Play]]=1,Table1[[#This Row],[Rush Attempts]]=1),Table1[[#This Row],[Dist]]&lt;=Table1[[#This Row],[Gn]]),1,0)</f>
        <v>0</v>
      </c>
      <c r="KA418">
        <f>IF(Table1[[#This Row],[S/End]]&lt;&gt;"",1,0)</f>
        <v>0</v>
      </c>
      <c r="KB418">
        <f>IF(Table1[[#This Row],[S/End]]="TD",1,0)</f>
        <v>0</v>
      </c>
      <c r="KC418">
        <f>IF(Table1[[#This Row],[S/End]]="FGGD",1,0)</f>
        <v>0</v>
      </c>
      <c r="KD418">
        <f>IF(AND(OR(Table1[[#This Row],[Pass Play]]=1,Table1[[#This Row],[Rush Attempts]]=1),Table1[[#This Row],[Gn]]&lt;0),1,0)</f>
        <v>0</v>
      </c>
      <c r="KE418" s="375">
        <f>IF(AND(Table1[[#This Row],[pff_DRVENDPSN]]=3,Table1[[#This Row],[pff_DRVENDEVENT]]="PUNT"),1,0)</f>
        <v>0</v>
      </c>
    </row>
    <row r="419" spans="1:291" hidden="1">
      <c r="A419">
        <v>35</v>
      </c>
      <c r="B419">
        <v>2107</v>
      </c>
      <c r="C419" t="s">
        <v>14481</v>
      </c>
      <c r="D419">
        <v>2</v>
      </c>
      <c r="E419">
        <v>3</v>
      </c>
      <c r="F419">
        <v>6</v>
      </c>
      <c r="G419">
        <v>0</v>
      </c>
      <c r="H419">
        <v>6</v>
      </c>
      <c r="J419" t="s">
        <v>298</v>
      </c>
      <c r="K419">
        <v>11</v>
      </c>
      <c r="L419" t="s">
        <v>1184</v>
      </c>
      <c r="M419" t="s">
        <v>8577</v>
      </c>
      <c r="N419" t="s">
        <v>827</v>
      </c>
      <c r="P419" t="s">
        <v>8578</v>
      </c>
      <c r="R419" t="s">
        <v>1474</v>
      </c>
      <c r="T419" t="s">
        <v>1708</v>
      </c>
      <c r="W419" t="s">
        <v>253</v>
      </c>
      <c r="X419" t="s">
        <v>5502</v>
      </c>
      <c r="Y419" t="s">
        <v>1432</v>
      </c>
      <c r="Z419" t="s">
        <v>5503</v>
      </c>
      <c r="AB419" t="s">
        <v>666</v>
      </c>
      <c r="AC419" t="s">
        <v>667</v>
      </c>
      <c r="AK419" t="s">
        <v>756</v>
      </c>
      <c r="AL419" t="s">
        <v>1434</v>
      </c>
      <c r="AP419">
        <v>7</v>
      </c>
      <c r="BJ419" t="s">
        <v>274</v>
      </c>
      <c r="BQ419">
        <f t="shared" si="18"/>
        <v>3</v>
      </c>
      <c r="BR419">
        <f t="shared" si="19"/>
        <v>0</v>
      </c>
      <c r="BT419" t="s">
        <v>275</v>
      </c>
      <c r="BV419">
        <v>7</v>
      </c>
      <c r="BX419">
        <v>0</v>
      </c>
      <c r="BY419" t="s">
        <v>8673</v>
      </c>
      <c r="BZ419" t="s">
        <v>329</v>
      </c>
      <c r="CA419">
        <v>0</v>
      </c>
      <c r="CB419" t="s">
        <v>387</v>
      </c>
      <c r="CD419" s="3">
        <v>0.12083333333333333</v>
      </c>
      <c r="CE419" t="s">
        <v>294</v>
      </c>
      <c r="CF419" t="s">
        <v>8674</v>
      </c>
      <c r="CG419">
        <v>9</v>
      </c>
      <c r="CI419" t="s">
        <v>493</v>
      </c>
      <c r="CJ419">
        <v>0</v>
      </c>
      <c r="CK419" t="s">
        <v>8675</v>
      </c>
      <c r="CL419" s="4">
        <v>38414</v>
      </c>
      <c r="CM419" t="s">
        <v>8676</v>
      </c>
      <c r="CN419" t="s">
        <v>8677</v>
      </c>
      <c r="CO419">
        <v>21</v>
      </c>
      <c r="CP419" t="s">
        <v>8086</v>
      </c>
      <c r="CQ419" t="s">
        <v>282</v>
      </c>
      <c r="CR419" t="s">
        <v>8063</v>
      </c>
      <c r="CU419" t="s">
        <v>582</v>
      </c>
      <c r="CW419">
        <v>0</v>
      </c>
      <c r="CY419">
        <v>5</v>
      </c>
      <c r="CZ419" t="s">
        <v>1242</v>
      </c>
      <c r="DA419">
        <v>6</v>
      </c>
      <c r="DB419">
        <v>5</v>
      </c>
      <c r="DC419" t="s">
        <v>271</v>
      </c>
      <c r="DD419">
        <v>35</v>
      </c>
      <c r="DK419">
        <v>0</v>
      </c>
      <c r="DL419" s="4">
        <v>44491</v>
      </c>
      <c r="DM419">
        <v>20433</v>
      </c>
      <c r="DN419">
        <v>2021</v>
      </c>
      <c r="DO419">
        <v>0</v>
      </c>
      <c r="DQ419">
        <v>80709</v>
      </c>
      <c r="DR419">
        <v>73</v>
      </c>
      <c r="DU419" t="s">
        <v>274</v>
      </c>
      <c r="DV419" t="s">
        <v>257</v>
      </c>
      <c r="DW419" t="s">
        <v>8135</v>
      </c>
      <c r="DX419">
        <v>21</v>
      </c>
      <c r="DY419" t="s">
        <v>8063</v>
      </c>
      <c r="EB419" t="s">
        <v>2385</v>
      </c>
      <c r="EE419">
        <v>0</v>
      </c>
      <c r="EF419" t="s">
        <v>3233</v>
      </c>
      <c r="EG419" t="s">
        <v>383</v>
      </c>
      <c r="EH419">
        <v>0</v>
      </c>
      <c r="EI419" t="s">
        <v>1224</v>
      </c>
      <c r="EJ419" t="s">
        <v>340</v>
      </c>
      <c r="EK419" t="s">
        <v>384</v>
      </c>
      <c r="EL419" t="s">
        <v>8678</v>
      </c>
      <c r="EM419" t="s">
        <v>8679</v>
      </c>
      <c r="EN419" t="s">
        <v>2633</v>
      </c>
      <c r="EO419" t="s">
        <v>269</v>
      </c>
      <c r="EP419" t="s">
        <v>345</v>
      </c>
      <c r="EQ419">
        <v>0</v>
      </c>
      <c r="ER419" t="s">
        <v>491</v>
      </c>
      <c r="ES419" t="s">
        <v>8206</v>
      </c>
      <c r="ET419" t="s">
        <v>8680</v>
      </c>
      <c r="EU419">
        <v>7</v>
      </c>
      <c r="EV419" t="s">
        <v>274</v>
      </c>
      <c r="EW419" t="s">
        <v>349</v>
      </c>
      <c r="EX419" t="s">
        <v>395</v>
      </c>
      <c r="EY419" t="s">
        <v>387</v>
      </c>
      <c r="FB419" t="s">
        <v>1845</v>
      </c>
      <c r="FC419" t="s">
        <v>8681</v>
      </c>
      <c r="FE419">
        <v>0</v>
      </c>
      <c r="FJ419" t="s">
        <v>8230</v>
      </c>
      <c r="FK419" t="s">
        <v>8682</v>
      </c>
      <c r="FL419">
        <v>0</v>
      </c>
      <c r="FN419">
        <v>1</v>
      </c>
      <c r="FO419" t="s">
        <v>8135</v>
      </c>
      <c r="FP419" t="s">
        <v>1115</v>
      </c>
      <c r="FQ419">
        <v>0</v>
      </c>
      <c r="FS419" t="s">
        <v>395</v>
      </c>
      <c r="FU419" t="s">
        <v>274</v>
      </c>
      <c r="FV419" t="s">
        <v>396</v>
      </c>
      <c r="FY419">
        <v>0</v>
      </c>
      <c r="GA419">
        <v>21.07</v>
      </c>
      <c r="GB419">
        <v>-14</v>
      </c>
      <c r="GC419">
        <v>0</v>
      </c>
      <c r="GD419" t="s">
        <v>4475</v>
      </c>
      <c r="GE419" t="s">
        <v>355</v>
      </c>
      <c r="GF419">
        <v>0</v>
      </c>
      <c r="GH419">
        <v>2.8</v>
      </c>
      <c r="GI419">
        <v>6.3</v>
      </c>
      <c r="GJ419">
        <v>0</v>
      </c>
      <c r="GK419">
        <v>0</v>
      </c>
      <c r="GM419" t="s">
        <v>8683</v>
      </c>
      <c r="GP419" t="s">
        <v>2349</v>
      </c>
      <c r="GQ419" t="s">
        <v>1403</v>
      </c>
      <c r="GR419">
        <v>7</v>
      </c>
      <c r="HA419" t="s">
        <v>8684</v>
      </c>
      <c r="HC419" t="s">
        <v>313</v>
      </c>
      <c r="HD419" t="s">
        <v>313</v>
      </c>
      <c r="HE419" t="s">
        <v>8685</v>
      </c>
      <c r="HF419">
        <v>0</v>
      </c>
      <c r="HG419">
        <v>11</v>
      </c>
      <c r="HH419">
        <v>7</v>
      </c>
      <c r="HI419" t="s">
        <v>275</v>
      </c>
      <c r="HL419" t="s">
        <v>58</v>
      </c>
      <c r="HM419" t="s">
        <v>8206</v>
      </c>
      <c r="HO419" t="s">
        <v>8552</v>
      </c>
      <c r="HP419" t="s">
        <v>8686</v>
      </c>
      <c r="HQ419" t="s">
        <v>8687</v>
      </c>
      <c r="HR419" t="s">
        <v>8688</v>
      </c>
      <c r="HT419" t="s">
        <v>8689</v>
      </c>
      <c r="HW419">
        <v>6</v>
      </c>
      <c r="HX419">
        <v>4157901</v>
      </c>
      <c r="HY419" t="s">
        <v>8690</v>
      </c>
      <c r="HZ419">
        <v>4157890</v>
      </c>
      <c r="IC419">
        <v>-1</v>
      </c>
      <c r="ID419">
        <v>1</v>
      </c>
      <c r="IM419">
        <v>68</v>
      </c>
      <c r="IU419">
        <v>8</v>
      </c>
      <c r="IV419">
        <f>IF(AND(Table1[[#This Row],[R/P]]="P",Table1[[#This Row],[PaRes]]&lt;&gt;"SCRBL",Table1[[#This Row],[PaRes]]&lt;&gt;"RUN",Table1[[#This Row],[Penalty]]&lt;&gt;1),1,0)</f>
        <v>1</v>
      </c>
      <c r="IW419">
        <f>IF(AND(Table1[[#This Row],[Pass Play]]=1,Table1[[#This Row],[PaRes]]&lt;&gt;"SAC"),1,0)</f>
        <v>1</v>
      </c>
      <c r="IX419">
        <f>IF(Table1[[#This Row],[PaRes]]="COM",1,0)</f>
        <v>0</v>
      </c>
      <c r="IY419">
        <f>IF(Table1[[#This Row],[Pass Play]]=1,Table1[[#This Row],[Gn]],0)</f>
        <v>0</v>
      </c>
      <c r="IZ419">
        <f>IF(AND(Table1[[#This Row],[Pass Play]]=1,Table1[[#This Row],[EFF]]="Y"),1,0)</f>
        <v>0</v>
      </c>
      <c r="JA419">
        <f>IF(AND(Table1[[#This Row],[Pass Play]]=1,Table1[[#This Row],[EFF]]="Y"),Table1[[#This Row],[Gn]],0)</f>
        <v>0</v>
      </c>
      <c r="JB419">
        <f>IF(AND(Table1[[#This Row],[Pass Play]]=1,Table1[[#This Row],[Gn]]&gt;=15),1,0)</f>
        <v>0</v>
      </c>
      <c r="JC419">
        <f>IF(AND(Table1[[#This Row],[Pass Play]]=1,Table1[[#This Row],[Big Play Passes]]=1),Table1[[#This Row],[Gn]],0)</f>
        <v>0</v>
      </c>
      <c r="JD419">
        <f>IF(AND(OR(Table1[[#This Row],[R/P]]="R",Table1[[#This Row],[PaRes]]="SCRBL",Table1[[#This Row],[PaRes]]="RUN"),Table1[[#This Row],[Penalty]]&lt;&gt;1),1,0)</f>
        <v>0</v>
      </c>
      <c r="JE419">
        <f>IF(Table1[[#This Row],[Rush Attempts]]=1,Table1[[#This Row],[Gn]],0)</f>
        <v>0</v>
      </c>
      <c r="JF419">
        <f>IF(AND(Table1[[#This Row],[Rush Attempts]]=1,Table1[[#This Row],[EFF]]="Y"),1,0)</f>
        <v>0</v>
      </c>
      <c r="JG419">
        <f>IF(AND(Table1[[#This Row],[Rush Attempts]]=1,Table1[[#This Row],[EFF]]="Y"),Table1[[#This Row],[Gn]],0)</f>
        <v>0</v>
      </c>
      <c r="JH419">
        <f>IF(AND(Table1[[#This Row],[Rush Attempts]]=1,Table1[[#This Row],[Gn]]&gt;=10),1,0)</f>
        <v>0</v>
      </c>
      <c r="JI419">
        <f>IF(AND(Table1[[#This Row],[Rush Attempts]]=1,Table1[[#This Row],[Big Play Run]]=1),Table1[[#This Row],[Gn]],0)</f>
        <v>0</v>
      </c>
      <c r="JJ419">
        <f>IF(Table1[[#This Row],[PaRes]]="SAC",1,0)</f>
        <v>0</v>
      </c>
      <c r="JK419">
        <f>IF(Table1[[#This Row],[Sacks]]=1,Table1[[#This Row],[Gn]],0)</f>
        <v>0</v>
      </c>
      <c r="JL419">
        <f>IF(Table1[[#This Row],[PaRes]]="INT",1,0)</f>
        <v>0</v>
      </c>
      <c r="JM419">
        <f>IF(Table1[[#This Row],[pff_PENALTY]]&lt;&gt;"",1,0)</f>
        <v>0</v>
      </c>
      <c r="JN419">
        <f>Table1[[#This Row],[pff_PENYARDS]]</f>
        <v>0</v>
      </c>
      <c r="JO419">
        <f>IF(Table1[[#This Row],[S/End]]="TD",1,0)</f>
        <v>0</v>
      </c>
      <c r="JP419">
        <f>IF(OR(Table1[[#This Row],[S/End]]="FGGD"),1,0)</f>
        <v>1</v>
      </c>
      <c r="JQ419">
        <f>IF(OR(Table1[[#This Row],[S/End]]="FUM",Table1[[#This Row],[S/End]]="INT"),1,0)</f>
        <v>0</v>
      </c>
      <c r="JR419">
        <f>IF(AND(Table1[[#This Row],[Touchdown]]=1,Table1[[#This Row],[Pass Play]]=1),1,0)</f>
        <v>0</v>
      </c>
      <c r="JS419">
        <f t="shared" si="20"/>
        <v>0</v>
      </c>
      <c r="JT419">
        <f>IF(AND(OR(Table1[[#This Row],[Pass Play]]=1,Table1[[#This Row],[Rush Attempts]]=1),Table1[[#This Row],[Dn]]=3),1,0)</f>
        <v>1</v>
      </c>
      <c r="JU419">
        <f>IF(AND(Table1[[#This Row],[3rd down attempt]]=1,Table1[[#This Row],[EFF]]="Y"),1,0)</f>
        <v>0</v>
      </c>
      <c r="JV419">
        <f>IF(AND(Table1[[#This Row],[3rd down attempt]]=1,Table1[[#This Row],[Dist]]&gt;=7),1,0)</f>
        <v>0</v>
      </c>
      <c r="JW419">
        <f>IF(AND(OR(Table1[[#This Row],[Pass Play]]=1,Table1[[#This Row],[Rush Attempts]]=1),Table1[[#This Row],[Dn]]=4),1,0)</f>
        <v>0</v>
      </c>
      <c r="JX419">
        <f>IF(AND(Table1[[#This Row],[4th down attempt]]=1,Table1[[#This Row],[EFF]]="Y"),1,0)</f>
        <v>0</v>
      </c>
      <c r="JY419">
        <f>IF(AND(OR(Table1[[#This Row],[Pass Play]]=1,Table1[[#This Row],[Rush Attempts]]=1),Table1[[#This Row],[FPos]]&gt;=0,Table1[[#This Row],[FPos]]&lt;=20),1,0)</f>
        <v>1</v>
      </c>
      <c r="JZ419">
        <f>IF(AND(OR(Table1[[#This Row],[Pass Play]]=1,Table1[[#This Row],[Rush Attempts]]=1),Table1[[#This Row],[Dist]]&lt;=Table1[[#This Row],[Gn]]),1,0)</f>
        <v>0</v>
      </c>
      <c r="KA419">
        <f>IF(Table1[[#This Row],[S/End]]&lt;&gt;"",1,0)</f>
        <v>1</v>
      </c>
      <c r="KB419">
        <f>IF(Table1[[#This Row],[S/End]]="TD",1,0)</f>
        <v>0</v>
      </c>
      <c r="KC419">
        <f>IF(Table1[[#This Row],[S/End]]="FGGD",1,0)</f>
        <v>1</v>
      </c>
      <c r="KD419">
        <f>IF(AND(OR(Table1[[#This Row],[Pass Play]]=1,Table1[[#This Row],[Rush Attempts]]=1),Table1[[#This Row],[Gn]]&lt;0),1,0)</f>
        <v>0</v>
      </c>
      <c r="KE419" s="375">
        <f>IF(AND(Table1[[#This Row],[pff_DRVENDPSN]]=3,Table1[[#This Row],[pff_DRVENDEVENT]]="PUNT"),1,0)</f>
        <v>0</v>
      </c>
    </row>
    <row r="420" spans="1:291" hidden="1">
      <c r="A420">
        <v>36</v>
      </c>
      <c r="B420">
        <v>2107</v>
      </c>
      <c r="C420" t="s">
        <v>14481</v>
      </c>
      <c r="D420">
        <v>3</v>
      </c>
      <c r="E420">
        <v>1</v>
      </c>
      <c r="F420">
        <v>10</v>
      </c>
      <c r="G420">
        <v>1</v>
      </c>
      <c r="H420">
        <v>-25</v>
      </c>
      <c r="I420" t="s">
        <v>253</v>
      </c>
      <c r="J420" t="s">
        <v>298</v>
      </c>
      <c r="K420">
        <v>11</v>
      </c>
      <c r="L420" t="s">
        <v>5500</v>
      </c>
      <c r="M420" t="s">
        <v>5460</v>
      </c>
      <c r="N420" t="s">
        <v>1095</v>
      </c>
      <c r="P420" t="s">
        <v>1096</v>
      </c>
      <c r="T420" t="s">
        <v>5070</v>
      </c>
      <c r="W420" t="s">
        <v>257</v>
      </c>
      <c r="X420" t="s">
        <v>8218</v>
      </c>
      <c r="AE420" t="s">
        <v>635</v>
      </c>
      <c r="AF420" t="s">
        <v>1685</v>
      </c>
      <c r="AG420" t="s">
        <v>8218</v>
      </c>
      <c r="AH420" t="s">
        <v>257</v>
      </c>
      <c r="AJ420">
        <v>22</v>
      </c>
      <c r="AP420">
        <v>7</v>
      </c>
      <c r="BJ420" t="s">
        <v>274</v>
      </c>
      <c r="BQ420">
        <f t="shared" si="18"/>
        <v>0</v>
      </c>
      <c r="BR420">
        <f t="shared" si="19"/>
        <v>4</v>
      </c>
      <c r="BT420" t="s">
        <v>275</v>
      </c>
      <c r="BV420">
        <v>10</v>
      </c>
      <c r="BX420">
        <v>0</v>
      </c>
      <c r="BY420" t="s">
        <v>8692</v>
      </c>
      <c r="CD420" s="3">
        <v>0.625</v>
      </c>
      <c r="CF420" t="s">
        <v>8693</v>
      </c>
      <c r="CJ420">
        <v>0</v>
      </c>
      <c r="CK420" t="s">
        <v>8694</v>
      </c>
      <c r="CL420" s="4">
        <v>38414</v>
      </c>
      <c r="CM420" t="s">
        <v>8695</v>
      </c>
      <c r="CN420" t="s">
        <v>8696</v>
      </c>
      <c r="CO420">
        <v>24</v>
      </c>
      <c r="CP420" t="s">
        <v>268</v>
      </c>
      <c r="CQ420" t="s">
        <v>282</v>
      </c>
      <c r="CR420" t="s">
        <v>8063</v>
      </c>
      <c r="CU420" t="s">
        <v>8697</v>
      </c>
      <c r="CW420">
        <v>0</v>
      </c>
      <c r="CY420">
        <v>1</v>
      </c>
      <c r="CZ420" t="s">
        <v>614</v>
      </c>
      <c r="DA420">
        <v>-33</v>
      </c>
      <c r="DB420">
        <v>3</v>
      </c>
      <c r="DC420" t="s">
        <v>1609</v>
      </c>
      <c r="DD420">
        <v>-25</v>
      </c>
      <c r="DF420" t="s">
        <v>8192</v>
      </c>
      <c r="DK420">
        <v>1</v>
      </c>
      <c r="DL420" s="4">
        <v>44491</v>
      </c>
      <c r="DM420">
        <v>20433</v>
      </c>
      <c r="DN420">
        <v>2021</v>
      </c>
      <c r="DO420">
        <v>0</v>
      </c>
      <c r="DQ420">
        <v>80709</v>
      </c>
      <c r="DR420">
        <v>90</v>
      </c>
      <c r="DU420" t="s">
        <v>274</v>
      </c>
      <c r="DV420" t="s">
        <v>257</v>
      </c>
      <c r="DX420">
        <v>24</v>
      </c>
      <c r="DY420" t="s">
        <v>8063</v>
      </c>
      <c r="EE420">
        <v>0</v>
      </c>
      <c r="EF420" t="s">
        <v>8698</v>
      </c>
      <c r="EG420" t="s">
        <v>383</v>
      </c>
      <c r="EH420">
        <v>0</v>
      </c>
      <c r="EJ420" t="s">
        <v>340</v>
      </c>
      <c r="EK420" t="s">
        <v>8699</v>
      </c>
      <c r="EL420" t="s">
        <v>8700</v>
      </c>
      <c r="EM420" t="s">
        <v>8701</v>
      </c>
      <c r="EN420" t="s">
        <v>268</v>
      </c>
      <c r="EO420" t="s">
        <v>269</v>
      </c>
      <c r="EP420" t="s">
        <v>3407</v>
      </c>
      <c r="EQ420">
        <v>0</v>
      </c>
      <c r="ET420" t="s">
        <v>8702</v>
      </c>
      <c r="FE420">
        <v>0</v>
      </c>
      <c r="FF420">
        <v>11</v>
      </c>
      <c r="FG420" t="s">
        <v>310</v>
      </c>
      <c r="FI420" t="s">
        <v>310</v>
      </c>
      <c r="FL420">
        <v>0</v>
      </c>
      <c r="FN420">
        <v>0</v>
      </c>
      <c r="FQ420">
        <v>0</v>
      </c>
      <c r="FS420" t="s">
        <v>395</v>
      </c>
      <c r="FU420" t="s">
        <v>257</v>
      </c>
      <c r="FV420" t="s">
        <v>496</v>
      </c>
      <c r="FW420" t="s">
        <v>1700</v>
      </c>
      <c r="FY420">
        <v>0</v>
      </c>
      <c r="GA420">
        <v>24.1</v>
      </c>
      <c r="GB420">
        <v>-14</v>
      </c>
      <c r="GC420">
        <v>0</v>
      </c>
      <c r="GD420" t="s">
        <v>7195</v>
      </c>
      <c r="GE420" t="s">
        <v>355</v>
      </c>
      <c r="GF420">
        <v>0</v>
      </c>
      <c r="GG420" t="s">
        <v>257</v>
      </c>
      <c r="GJ420">
        <v>0</v>
      </c>
      <c r="GK420">
        <v>0</v>
      </c>
      <c r="GM420" t="s">
        <v>8703</v>
      </c>
      <c r="GO420">
        <v>1</v>
      </c>
      <c r="HA420" t="s">
        <v>8704</v>
      </c>
      <c r="HC420" t="s">
        <v>313</v>
      </c>
      <c r="HD420" t="s">
        <v>313</v>
      </c>
      <c r="HE420" t="s">
        <v>4697</v>
      </c>
      <c r="HF420">
        <v>0</v>
      </c>
      <c r="HG420">
        <v>11</v>
      </c>
      <c r="HH420">
        <v>10</v>
      </c>
      <c r="HI420" t="s">
        <v>275</v>
      </c>
      <c r="HL420">
        <v>4</v>
      </c>
      <c r="HW420">
        <v>-26</v>
      </c>
      <c r="HX420">
        <v>4158155</v>
      </c>
      <c r="HY420" t="s">
        <v>8705</v>
      </c>
      <c r="HZ420">
        <v>4158123</v>
      </c>
      <c r="IC420">
        <v>0</v>
      </c>
      <c r="ID420">
        <v>0</v>
      </c>
      <c r="IM420">
        <v>82</v>
      </c>
      <c r="IO420" t="s">
        <v>8192</v>
      </c>
      <c r="IQ420" t="s">
        <v>8192</v>
      </c>
      <c r="IU420">
        <v>8</v>
      </c>
      <c r="IV420">
        <f>IF(AND(Table1[[#This Row],[R/P]]="P",Table1[[#This Row],[PaRes]]&lt;&gt;"SCRBL",Table1[[#This Row],[PaRes]]&lt;&gt;"RUN",Table1[[#This Row],[Penalty]]&lt;&gt;1),1,0)</f>
        <v>0</v>
      </c>
      <c r="IW420">
        <f>IF(AND(Table1[[#This Row],[Pass Play]]=1,Table1[[#This Row],[PaRes]]&lt;&gt;"SAC"),1,0)</f>
        <v>0</v>
      </c>
      <c r="IX420">
        <f>IF(Table1[[#This Row],[PaRes]]="COM",1,0)</f>
        <v>0</v>
      </c>
      <c r="IY420">
        <f>IF(Table1[[#This Row],[Pass Play]]=1,Table1[[#This Row],[Gn]],0)</f>
        <v>0</v>
      </c>
      <c r="IZ420">
        <f>IF(AND(Table1[[#This Row],[Pass Play]]=1,Table1[[#This Row],[EFF]]="Y"),1,0)</f>
        <v>0</v>
      </c>
      <c r="JA420">
        <f>IF(AND(Table1[[#This Row],[Pass Play]]=1,Table1[[#This Row],[EFF]]="Y"),Table1[[#This Row],[Gn]],0)</f>
        <v>0</v>
      </c>
      <c r="JB420">
        <f>IF(AND(Table1[[#This Row],[Pass Play]]=1,Table1[[#This Row],[Gn]]&gt;=15),1,0)</f>
        <v>0</v>
      </c>
      <c r="JC420">
        <f>IF(AND(Table1[[#This Row],[Pass Play]]=1,Table1[[#This Row],[Big Play Passes]]=1),Table1[[#This Row],[Gn]],0)</f>
        <v>0</v>
      </c>
      <c r="JD420">
        <f>IF(AND(OR(Table1[[#This Row],[R/P]]="R",Table1[[#This Row],[PaRes]]="SCRBL",Table1[[#This Row],[PaRes]]="RUN"),Table1[[#This Row],[Penalty]]&lt;&gt;1),1,0)</f>
        <v>1</v>
      </c>
      <c r="JE420">
        <f>IF(Table1[[#This Row],[Rush Attempts]]=1,Table1[[#This Row],[Gn]],0)</f>
        <v>1</v>
      </c>
      <c r="JF420">
        <f>IF(AND(Table1[[#This Row],[Rush Attempts]]=1,Table1[[#This Row],[EFF]]="Y"),1,0)</f>
        <v>0</v>
      </c>
      <c r="JG420">
        <f>IF(AND(Table1[[#This Row],[Rush Attempts]]=1,Table1[[#This Row],[EFF]]="Y"),Table1[[#This Row],[Gn]],0)</f>
        <v>0</v>
      </c>
      <c r="JH420">
        <f>IF(AND(Table1[[#This Row],[Rush Attempts]]=1,Table1[[#This Row],[Gn]]&gt;=10),1,0)</f>
        <v>0</v>
      </c>
      <c r="JI420">
        <f>IF(AND(Table1[[#This Row],[Rush Attempts]]=1,Table1[[#This Row],[Big Play Run]]=1),Table1[[#This Row],[Gn]],0)</f>
        <v>0</v>
      </c>
      <c r="JJ420">
        <f>IF(Table1[[#This Row],[PaRes]]="SAC",1,0)</f>
        <v>0</v>
      </c>
      <c r="JK420">
        <f>IF(Table1[[#This Row],[Sacks]]=1,Table1[[#This Row],[Gn]],0)</f>
        <v>0</v>
      </c>
      <c r="JL420">
        <f>IF(Table1[[#This Row],[PaRes]]="INT",1,0)</f>
        <v>0</v>
      </c>
      <c r="JM420">
        <f>IF(Table1[[#This Row],[pff_PENALTY]]&lt;&gt;"",1,0)</f>
        <v>0</v>
      </c>
      <c r="JN420">
        <f>Table1[[#This Row],[pff_PENYARDS]]</f>
        <v>0</v>
      </c>
      <c r="JO420">
        <f>IF(Table1[[#This Row],[S/End]]="TD",1,0)</f>
        <v>0</v>
      </c>
      <c r="JP420">
        <f>IF(OR(Table1[[#This Row],[S/End]]="FGGD"),1,0)</f>
        <v>0</v>
      </c>
      <c r="JQ420">
        <f>IF(OR(Table1[[#This Row],[S/End]]="FUM",Table1[[#This Row],[S/End]]="INT"),1,0)</f>
        <v>0</v>
      </c>
      <c r="JR420">
        <f>IF(AND(Table1[[#This Row],[Touchdown]]=1,Table1[[#This Row],[Pass Play]]=1),1,0)</f>
        <v>0</v>
      </c>
      <c r="JS420">
        <f t="shared" si="20"/>
        <v>0</v>
      </c>
      <c r="JT420">
        <f>IF(AND(OR(Table1[[#This Row],[Pass Play]]=1,Table1[[#This Row],[Rush Attempts]]=1),Table1[[#This Row],[Dn]]=3),1,0)</f>
        <v>0</v>
      </c>
      <c r="JU420">
        <f>IF(AND(Table1[[#This Row],[3rd down attempt]]=1,Table1[[#This Row],[EFF]]="Y"),1,0)</f>
        <v>0</v>
      </c>
      <c r="JV420">
        <f>IF(AND(Table1[[#This Row],[3rd down attempt]]=1,Table1[[#This Row],[Dist]]&gt;=7),1,0)</f>
        <v>0</v>
      </c>
      <c r="JW420">
        <f>IF(AND(OR(Table1[[#This Row],[Pass Play]]=1,Table1[[#This Row],[Rush Attempts]]=1),Table1[[#This Row],[Dn]]=4),1,0)</f>
        <v>0</v>
      </c>
      <c r="JX420">
        <f>IF(AND(Table1[[#This Row],[4th down attempt]]=1,Table1[[#This Row],[EFF]]="Y"),1,0)</f>
        <v>0</v>
      </c>
      <c r="JY420">
        <f>IF(AND(OR(Table1[[#This Row],[Pass Play]]=1,Table1[[#This Row],[Rush Attempts]]=1),Table1[[#This Row],[FPos]]&gt;=0,Table1[[#This Row],[FPos]]&lt;=20),1,0)</f>
        <v>0</v>
      </c>
      <c r="JZ420">
        <f>IF(AND(OR(Table1[[#This Row],[Pass Play]]=1,Table1[[#This Row],[Rush Attempts]]=1),Table1[[#This Row],[Dist]]&lt;=Table1[[#This Row],[Gn]]),1,0)</f>
        <v>0</v>
      </c>
      <c r="KA420">
        <f>IF(Table1[[#This Row],[S/End]]&lt;&gt;"",1,0)</f>
        <v>0</v>
      </c>
      <c r="KB420">
        <f>IF(Table1[[#This Row],[S/End]]="TD",1,0)</f>
        <v>0</v>
      </c>
      <c r="KC420">
        <f>IF(Table1[[#This Row],[S/End]]="FGGD",1,0)</f>
        <v>0</v>
      </c>
      <c r="KD420">
        <f>IF(AND(OR(Table1[[#This Row],[Pass Play]]=1,Table1[[#This Row],[Rush Attempts]]=1),Table1[[#This Row],[Gn]]&lt;0),1,0)</f>
        <v>0</v>
      </c>
      <c r="KE420" s="375">
        <f>IF(AND(Table1[[#This Row],[pff_DRVENDPSN]]=3,Table1[[#This Row],[pff_DRVENDEVENT]]="PUNT"),1,0)</f>
        <v>1</v>
      </c>
    </row>
    <row r="421" spans="1:291" hidden="1">
      <c r="A421">
        <v>37</v>
      </c>
      <c r="B421">
        <v>2107</v>
      </c>
      <c r="C421" t="s">
        <v>14481</v>
      </c>
      <c r="D421">
        <v>3</v>
      </c>
      <c r="E421">
        <v>2</v>
      </c>
      <c r="F421">
        <v>9</v>
      </c>
      <c r="G421">
        <v>1</v>
      </c>
      <c r="H421">
        <v>-26</v>
      </c>
      <c r="J421" t="s">
        <v>298</v>
      </c>
      <c r="K421" t="s">
        <v>976</v>
      </c>
      <c r="L421" t="s">
        <v>976</v>
      </c>
      <c r="M421" t="s">
        <v>8707</v>
      </c>
      <c r="N421" t="s">
        <v>568</v>
      </c>
      <c r="P421" t="s">
        <v>8708</v>
      </c>
      <c r="Q421" t="s">
        <v>1336</v>
      </c>
      <c r="R421" t="s">
        <v>1474</v>
      </c>
      <c r="T421" t="s">
        <v>8709</v>
      </c>
      <c r="W421" t="s">
        <v>253</v>
      </c>
      <c r="X421" t="s">
        <v>8710</v>
      </c>
      <c r="Y421" t="s">
        <v>475</v>
      </c>
      <c r="Z421" t="s">
        <v>8711</v>
      </c>
      <c r="AB421" t="s">
        <v>1360</v>
      </c>
      <c r="AC421" t="s">
        <v>1501</v>
      </c>
      <c r="AJ421">
        <v>22</v>
      </c>
      <c r="AK421" t="s">
        <v>327</v>
      </c>
      <c r="AP421">
        <v>7</v>
      </c>
      <c r="BJ421" t="s">
        <v>274</v>
      </c>
      <c r="BQ421">
        <f t="shared" si="18"/>
        <v>1</v>
      </c>
      <c r="BR421">
        <f t="shared" si="19"/>
        <v>0</v>
      </c>
      <c r="BT421" t="s">
        <v>275</v>
      </c>
      <c r="BV421">
        <v>10</v>
      </c>
      <c r="BX421">
        <v>0</v>
      </c>
      <c r="BY421" t="s">
        <v>8712</v>
      </c>
      <c r="CA421">
        <v>1</v>
      </c>
      <c r="CD421" s="3">
        <v>0.59722222222222221</v>
      </c>
      <c r="CE421" t="s">
        <v>257</v>
      </c>
      <c r="CF421" t="s">
        <v>8713</v>
      </c>
      <c r="CG421">
        <v>0</v>
      </c>
      <c r="CI421" t="s">
        <v>6625</v>
      </c>
      <c r="CJ421">
        <v>0</v>
      </c>
      <c r="CK421" t="s">
        <v>8714</v>
      </c>
      <c r="CL421" s="4">
        <v>38414</v>
      </c>
      <c r="CM421" t="s">
        <v>8715</v>
      </c>
      <c r="CN421" t="s">
        <v>8716</v>
      </c>
      <c r="CO421">
        <v>24</v>
      </c>
      <c r="CQ421" t="s">
        <v>282</v>
      </c>
      <c r="CR421" t="s">
        <v>8063</v>
      </c>
      <c r="CU421" t="s">
        <v>4536</v>
      </c>
      <c r="CW421">
        <v>0</v>
      </c>
      <c r="CY421">
        <v>2</v>
      </c>
      <c r="CZ421" t="s">
        <v>614</v>
      </c>
      <c r="DA421">
        <v>-33</v>
      </c>
      <c r="DB421">
        <v>3</v>
      </c>
      <c r="DC421" t="s">
        <v>1609</v>
      </c>
      <c r="DD421">
        <v>-25</v>
      </c>
      <c r="DF421" t="s">
        <v>8073</v>
      </c>
      <c r="DK421">
        <v>1</v>
      </c>
      <c r="DL421" s="4">
        <v>44491</v>
      </c>
      <c r="DM421">
        <v>20433</v>
      </c>
      <c r="DN421">
        <v>2021</v>
      </c>
      <c r="DO421">
        <v>0</v>
      </c>
      <c r="DQ421">
        <v>80709</v>
      </c>
      <c r="DR421">
        <v>91</v>
      </c>
      <c r="DU421" t="s">
        <v>294</v>
      </c>
      <c r="DV421" t="s">
        <v>294</v>
      </c>
      <c r="DX421">
        <v>24</v>
      </c>
      <c r="DY421" t="s">
        <v>8063</v>
      </c>
      <c r="EE421">
        <v>0</v>
      </c>
      <c r="EF421" t="s">
        <v>1345</v>
      </c>
      <c r="EG421" t="s">
        <v>422</v>
      </c>
      <c r="EH421">
        <v>0</v>
      </c>
      <c r="EI421" t="s">
        <v>8717</v>
      </c>
      <c r="EJ421" t="s">
        <v>992</v>
      </c>
      <c r="EK421" t="s">
        <v>8718</v>
      </c>
      <c r="EL421" t="s">
        <v>8719</v>
      </c>
      <c r="EM421" t="s">
        <v>8720</v>
      </c>
      <c r="EN421" t="s">
        <v>8721</v>
      </c>
      <c r="EO421" t="s">
        <v>269</v>
      </c>
      <c r="EP421" t="s">
        <v>996</v>
      </c>
      <c r="EQ421">
        <v>0</v>
      </c>
      <c r="ER421" t="s">
        <v>8722</v>
      </c>
      <c r="ET421" t="s">
        <v>8723</v>
      </c>
      <c r="EU421">
        <v>-4</v>
      </c>
      <c r="EV421" t="s">
        <v>348</v>
      </c>
      <c r="EW421" t="s">
        <v>349</v>
      </c>
      <c r="EX421" t="s">
        <v>390</v>
      </c>
      <c r="EY421" t="s">
        <v>492</v>
      </c>
      <c r="FB421" t="s">
        <v>1144</v>
      </c>
      <c r="FC421" t="s">
        <v>8724</v>
      </c>
      <c r="FE421">
        <v>1</v>
      </c>
      <c r="FF421">
        <v>6</v>
      </c>
      <c r="FL421">
        <v>0</v>
      </c>
      <c r="FN421">
        <v>0</v>
      </c>
      <c r="FQ421">
        <v>0</v>
      </c>
      <c r="FS421" t="s">
        <v>395</v>
      </c>
      <c r="FU421" t="s">
        <v>257</v>
      </c>
      <c r="FV421" t="s">
        <v>396</v>
      </c>
      <c r="FW421" t="s">
        <v>290</v>
      </c>
      <c r="FY421">
        <v>0</v>
      </c>
      <c r="GA421">
        <v>24.1</v>
      </c>
      <c r="GB421">
        <v>-14</v>
      </c>
      <c r="GC421">
        <v>0</v>
      </c>
      <c r="GD421" t="s">
        <v>4757</v>
      </c>
      <c r="GE421" t="s">
        <v>355</v>
      </c>
      <c r="GF421">
        <v>1</v>
      </c>
      <c r="GG421" t="s">
        <v>1179</v>
      </c>
      <c r="GI421">
        <v>2.7</v>
      </c>
      <c r="GJ421">
        <v>1</v>
      </c>
      <c r="GK421">
        <v>1</v>
      </c>
      <c r="GM421" t="s">
        <v>8725</v>
      </c>
      <c r="GN421">
        <v>5</v>
      </c>
      <c r="GO421">
        <v>1</v>
      </c>
      <c r="GP421" t="s">
        <v>357</v>
      </c>
      <c r="GR421">
        <v>15</v>
      </c>
      <c r="HA421" t="s">
        <v>8726</v>
      </c>
      <c r="HC421" t="s">
        <v>313</v>
      </c>
      <c r="HD421" t="s">
        <v>294</v>
      </c>
      <c r="HF421">
        <v>0</v>
      </c>
      <c r="HG421">
        <v>21</v>
      </c>
      <c r="HH421">
        <v>10</v>
      </c>
      <c r="HI421" t="s">
        <v>275</v>
      </c>
      <c r="HK421" t="s">
        <v>387</v>
      </c>
      <c r="HL421">
        <v>2</v>
      </c>
      <c r="HM421" t="s">
        <v>8073</v>
      </c>
      <c r="HO421" t="s">
        <v>8175</v>
      </c>
      <c r="HP421" t="s">
        <v>8727</v>
      </c>
      <c r="HQ421" t="s">
        <v>8728</v>
      </c>
      <c r="HR421" t="s">
        <v>8729</v>
      </c>
      <c r="HT421" t="s">
        <v>8730</v>
      </c>
      <c r="HW421">
        <v>-27</v>
      </c>
      <c r="HX421">
        <v>4158166</v>
      </c>
      <c r="HY421" t="s">
        <v>8073</v>
      </c>
      <c r="HZ421">
        <v>4158155</v>
      </c>
      <c r="IC421">
        <v>0</v>
      </c>
      <c r="ID421">
        <v>0</v>
      </c>
      <c r="IM421">
        <v>83</v>
      </c>
      <c r="IO421" t="s">
        <v>8073</v>
      </c>
      <c r="IQ421" t="s">
        <v>8073</v>
      </c>
      <c r="IU421">
        <v>8</v>
      </c>
      <c r="IV421">
        <f>IF(AND(Table1[[#This Row],[R/P]]="P",Table1[[#This Row],[PaRes]]&lt;&gt;"SCRBL",Table1[[#This Row],[PaRes]]&lt;&gt;"RUN",Table1[[#This Row],[Penalty]]&lt;&gt;1),1,0)</f>
        <v>1</v>
      </c>
      <c r="IW421">
        <f>IF(AND(Table1[[#This Row],[Pass Play]]=1,Table1[[#This Row],[PaRes]]&lt;&gt;"SAC"),1,0)</f>
        <v>1</v>
      </c>
      <c r="IX421">
        <f>IF(Table1[[#This Row],[PaRes]]="COM",1,0)</f>
        <v>1</v>
      </c>
      <c r="IY421">
        <f>IF(Table1[[#This Row],[Pass Play]]=1,Table1[[#This Row],[Gn]],0)</f>
        <v>1</v>
      </c>
      <c r="IZ421">
        <f>IF(AND(Table1[[#This Row],[Pass Play]]=1,Table1[[#This Row],[EFF]]="Y"),1,0)</f>
        <v>0</v>
      </c>
      <c r="JA421">
        <f>IF(AND(Table1[[#This Row],[Pass Play]]=1,Table1[[#This Row],[EFF]]="Y"),Table1[[#This Row],[Gn]],0)</f>
        <v>0</v>
      </c>
      <c r="JB421">
        <f>IF(AND(Table1[[#This Row],[Pass Play]]=1,Table1[[#This Row],[Gn]]&gt;=15),1,0)</f>
        <v>0</v>
      </c>
      <c r="JC421">
        <f>IF(AND(Table1[[#This Row],[Pass Play]]=1,Table1[[#This Row],[Big Play Passes]]=1),Table1[[#This Row],[Gn]],0)</f>
        <v>0</v>
      </c>
      <c r="JD421">
        <f>IF(AND(OR(Table1[[#This Row],[R/P]]="R",Table1[[#This Row],[PaRes]]="SCRBL",Table1[[#This Row],[PaRes]]="RUN"),Table1[[#This Row],[Penalty]]&lt;&gt;1),1,0)</f>
        <v>0</v>
      </c>
      <c r="JE421">
        <f>IF(Table1[[#This Row],[Rush Attempts]]=1,Table1[[#This Row],[Gn]],0)</f>
        <v>0</v>
      </c>
      <c r="JF421">
        <f>IF(AND(Table1[[#This Row],[Rush Attempts]]=1,Table1[[#This Row],[EFF]]="Y"),1,0)</f>
        <v>0</v>
      </c>
      <c r="JG421">
        <f>IF(AND(Table1[[#This Row],[Rush Attempts]]=1,Table1[[#This Row],[EFF]]="Y"),Table1[[#This Row],[Gn]],0)</f>
        <v>0</v>
      </c>
      <c r="JH421">
        <f>IF(AND(Table1[[#This Row],[Rush Attempts]]=1,Table1[[#This Row],[Gn]]&gt;=10),1,0)</f>
        <v>0</v>
      </c>
      <c r="JI421">
        <f>IF(AND(Table1[[#This Row],[Rush Attempts]]=1,Table1[[#This Row],[Big Play Run]]=1),Table1[[#This Row],[Gn]],0)</f>
        <v>0</v>
      </c>
      <c r="JJ421">
        <f>IF(Table1[[#This Row],[PaRes]]="SAC",1,0)</f>
        <v>0</v>
      </c>
      <c r="JK421">
        <f>IF(Table1[[#This Row],[Sacks]]=1,Table1[[#This Row],[Gn]],0)</f>
        <v>0</v>
      </c>
      <c r="JL421">
        <f>IF(Table1[[#This Row],[PaRes]]="INT",1,0)</f>
        <v>0</v>
      </c>
      <c r="JM421">
        <f>IF(Table1[[#This Row],[pff_PENALTY]]&lt;&gt;"",1,0)</f>
        <v>0</v>
      </c>
      <c r="JN421">
        <f>Table1[[#This Row],[pff_PENYARDS]]</f>
        <v>0</v>
      </c>
      <c r="JO421">
        <f>IF(Table1[[#This Row],[S/End]]="TD",1,0)</f>
        <v>0</v>
      </c>
      <c r="JP421">
        <f>IF(OR(Table1[[#This Row],[S/End]]="FGGD"),1,0)</f>
        <v>0</v>
      </c>
      <c r="JQ421">
        <f>IF(OR(Table1[[#This Row],[S/End]]="FUM",Table1[[#This Row],[S/End]]="INT"),1,0)</f>
        <v>0</v>
      </c>
      <c r="JR421">
        <f>IF(AND(Table1[[#This Row],[Touchdown]]=1,Table1[[#This Row],[Pass Play]]=1),1,0)</f>
        <v>0</v>
      </c>
      <c r="JS421">
        <f t="shared" si="20"/>
        <v>0</v>
      </c>
      <c r="JT421">
        <f>IF(AND(OR(Table1[[#This Row],[Pass Play]]=1,Table1[[#This Row],[Rush Attempts]]=1),Table1[[#This Row],[Dn]]=3),1,0)</f>
        <v>0</v>
      </c>
      <c r="JU421">
        <f>IF(AND(Table1[[#This Row],[3rd down attempt]]=1,Table1[[#This Row],[EFF]]="Y"),1,0)</f>
        <v>0</v>
      </c>
      <c r="JV421">
        <f>IF(AND(Table1[[#This Row],[3rd down attempt]]=1,Table1[[#This Row],[Dist]]&gt;=7),1,0)</f>
        <v>0</v>
      </c>
      <c r="JW421">
        <f>IF(AND(OR(Table1[[#This Row],[Pass Play]]=1,Table1[[#This Row],[Rush Attempts]]=1),Table1[[#This Row],[Dn]]=4),1,0)</f>
        <v>0</v>
      </c>
      <c r="JX421">
        <f>IF(AND(Table1[[#This Row],[4th down attempt]]=1,Table1[[#This Row],[EFF]]="Y"),1,0)</f>
        <v>0</v>
      </c>
      <c r="JY421">
        <f>IF(AND(OR(Table1[[#This Row],[Pass Play]]=1,Table1[[#This Row],[Rush Attempts]]=1),Table1[[#This Row],[FPos]]&gt;=0,Table1[[#This Row],[FPos]]&lt;=20),1,0)</f>
        <v>0</v>
      </c>
      <c r="JZ421">
        <f>IF(AND(OR(Table1[[#This Row],[Pass Play]]=1,Table1[[#This Row],[Rush Attempts]]=1),Table1[[#This Row],[Dist]]&lt;=Table1[[#This Row],[Gn]]),1,0)</f>
        <v>0</v>
      </c>
      <c r="KA421">
        <f>IF(Table1[[#This Row],[S/End]]&lt;&gt;"",1,0)</f>
        <v>0</v>
      </c>
      <c r="KB421">
        <f>IF(Table1[[#This Row],[S/End]]="TD",1,0)</f>
        <v>0</v>
      </c>
      <c r="KC421">
        <f>IF(Table1[[#This Row],[S/End]]="FGGD",1,0)</f>
        <v>0</v>
      </c>
      <c r="KD421">
        <f>IF(AND(OR(Table1[[#This Row],[Pass Play]]=1,Table1[[#This Row],[Rush Attempts]]=1),Table1[[#This Row],[Gn]]&lt;0),1,0)</f>
        <v>0</v>
      </c>
      <c r="KE421" s="375">
        <f>IF(AND(Table1[[#This Row],[pff_DRVENDPSN]]=3,Table1[[#This Row],[pff_DRVENDEVENT]]="PUNT"),1,0)</f>
        <v>1</v>
      </c>
    </row>
    <row r="422" spans="1:291" hidden="1">
      <c r="A422">
        <v>38</v>
      </c>
      <c r="B422">
        <v>2107</v>
      </c>
      <c r="C422" t="s">
        <v>14481</v>
      </c>
      <c r="D422">
        <v>3</v>
      </c>
      <c r="E422">
        <v>3</v>
      </c>
      <c r="F422">
        <v>8</v>
      </c>
      <c r="G422">
        <v>6</v>
      </c>
      <c r="H422">
        <v>-27</v>
      </c>
      <c r="J422" t="s">
        <v>298</v>
      </c>
      <c r="K422">
        <v>11</v>
      </c>
      <c r="L422" t="s">
        <v>1184</v>
      </c>
      <c r="M422" t="s">
        <v>2375</v>
      </c>
      <c r="N422" t="s">
        <v>978</v>
      </c>
      <c r="P422" t="s">
        <v>1750</v>
      </c>
      <c r="W422" t="s">
        <v>253</v>
      </c>
      <c r="X422" t="s">
        <v>8732</v>
      </c>
      <c r="Y422" t="s">
        <v>6205</v>
      </c>
      <c r="Z422" t="s">
        <v>8733</v>
      </c>
      <c r="AB422" t="s">
        <v>666</v>
      </c>
      <c r="AC422" t="s">
        <v>667</v>
      </c>
      <c r="AJ422">
        <v>7</v>
      </c>
      <c r="AK422" t="s">
        <v>7588</v>
      </c>
      <c r="AL422" t="s">
        <v>614</v>
      </c>
      <c r="AP422">
        <v>7</v>
      </c>
      <c r="BJ422" t="s">
        <v>274</v>
      </c>
      <c r="BQ422">
        <f t="shared" si="18"/>
        <v>1</v>
      </c>
      <c r="BR422">
        <f t="shared" si="19"/>
        <v>0</v>
      </c>
      <c r="BT422" t="s">
        <v>275</v>
      </c>
      <c r="BV422">
        <v>10</v>
      </c>
      <c r="BX422">
        <v>0</v>
      </c>
      <c r="BY422" t="s">
        <v>8734</v>
      </c>
      <c r="CA422">
        <v>0</v>
      </c>
      <c r="CB422" t="s">
        <v>387</v>
      </c>
      <c r="CD422" s="3">
        <v>0.56597222222222221</v>
      </c>
      <c r="CE422" t="s">
        <v>257</v>
      </c>
      <c r="CF422" t="s">
        <v>8735</v>
      </c>
      <c r="CG422">
        <v>10</v>
      </c>
      <c r="CI422" t="s">
        <v>331</v>
      </c>
      <c r="CJ422">
        <v>0</v>
      </c>
      <c r="CK422" t="s">
        <v>8736</v>
      </c>
      <c r="CL422" s="4">
        <v>38751</v>
      </c>
      <c r="CM422" t="s">
        <v>8737</v>
      </c>
      <c r="CN422" t="s">
        <v>8738</v>
      </c>
      <c r="CO422">
        <v>24</v>
      </c>
      <c r="CP422" t="s">
        <v>8106</v>
      </c>
      <c r="CQ422" t="s">
        <v>282</v>
      </c>
      <c r="CR422" t="s">
        <v>8063</v>
      </c>
      <c r="CU422" t="s">
        <v>8107</v>
      </c>
      <c r="CW422">
        <v>0</v>
      </c>
      <c r="CY422">
        <v>3</v>
      </c>
      <c r="CZ422" t="s">
        <v>614</v>
      </c>
      <c r="DA422">
        <v>-33</v>
      </c>
      <c r="DB422">
        <v>3</v>
      </c>
      <c r="DC422" t="s">
        <v>1609</v>
      </c>
      <c r="DD422">
        <v>-25</v>
      </c>
      <c r="DF422" t="s">
        <v>8194</v>
      </c>
      <c r="DK422">
        <v>6</v>
      </c>
      <c r="DL422" s="4">
        <v>44491</v>
      </c>
      <c r="DM422">
        <v>20433</v>
      </c>
      <c r="DN422">
        <v>2021</v>
      </c>
      <c r="DO422">
        <v>0</v>
      </c>
      <c r="DQ422">
        <v>80709</v>
      </c>
      <c r="DR422">
        <v>92</v>
      </c>
      <c r="DU422" t="s">
        <v>274</v>
      </c>
      <c r="DV422" t="s">
        <v>257</v>
      </c>
      <c r="DX422">
        <v>24</v>
      </c>
      <c r="DY422" t="s">
        <v>8063</v>
      </c>
      <c r="EE422">
        <v>0</v>
      </c>
      <c r="EF422" t="s">
        <v>8739</v>
      </c>
      <c r="EG422" t="s">
        <v>383</v>
      </c>
      <c r="EH422">
        <v>0</v>
      </c>
      <c r="EJ422" t="s">
        <v>340</v>
      </c>
      <c r="EK422" t="s">
        <v>8740</v>
      </c>
      <c r="EL422" t="s">
        <v>8741</v>
      </c>
      <c r="EM422" t="s">
        <v>8742</v>
      </c>
      <c r="EN422" t="s">
        <v>1005</v>
      </c>
      <c r="EO422" t="s">
        <v>269</v>
      </c>
      <c r="EP422" t="s">
        <v>996</v>
      </c>
      <c r="EQ422">
        <v>0</v>
      </c>
      <c r="ER422" t="s">
        <v>491</v>
      </c>
      <c r="ET422" t="s">
        <v>8743</v>
      </c>
      <c r="EU422">
        <v>0</v>
      </c>
      <c r="EV422" t="s">
        <v>679</v>
      </c>
      <c r="EW422" t="s">
        <v>349</v>
      </c>
      <c r="FC422" t="s">
        <v>8526</v>
      </c>
      <c r="FE422">
        <v>0</v>
      </c>
      <c r="FF422">
        <v>1</v>
      </c>
      <c r="FG422" t="s">
        <v>893</v>
      </c>
      <c r="FI422" t="s">
        <v>893</v>
      </c>
      <c r="FJ422" t="s">
        <v>8744</v>
      </c>
      <c r="FL422">
        <v>0</v>
      </c>
      <c r="FN422">
        <v>1</v>
      </c>
      <c r="FQ422">
        <v>0</v>
      </c>
      <c r="FR422" t="s">
        <v>294</v>
      </c>
      <c r="FS422" t="s">
        <v>395</v>
      </c>
      <c r="FU422" t="s">
        <v>274</v>
      </c>
      <c r="FV422" t="s">
        <v>396</v>
      </c>
      <c r="FY422">
        <v>0</v>
      </c>
      <c r="GA422">
        <v>24.1</v>
      </c>
      <c r="GB422">
        <v>-14</v>
      </c>
      <c r="GC422">
        <v>0</v>
      </c>
      <c r="GE422" t="s">
        <v>355</v>
      </c>
      <c r="GF422">
        <v>1</v>
      </c>
      <c r="GG422" t="s">
        <v>274</v>
      </c>
      <c r="GH422">
        <v>3.6</v>
      </c>
      <c r="GI422">
        <v>5.3</v>
      </c>
      <c r="GJ422">
        <v>0</v>
      </c>
      <c r="GK422">
        <v>0</v>
      </c>
      <c r="GM422" t="s">
        <v>8745</v>
      </c>
      <c r="GO422">
        <v>2</v>
      </c>
      <c r="HA422" t="s">
        <v>8746</v>
      </c>
      <c r="HC422" t="s">
        <v>294</v>
      </c>
      <c r="HD422" t="s">
        <v>294</v>
      </c>
      <c r="HF422">
        <v>0</v>
      </c>
      <c r="HG422">
        <v>11</v>
      </c>
      <c r="HH422">
        <v>10</v>
      </c>
      <c r="HI422" t="s">
        <v>275</v>
      </c>
      <c r="HL422">
        <v>1</v>
      </c>
      <c r="HO422" t="s">
        <v>8298</v>
      </c>
      <c r="HP422" t="s">
        <v>8747</v>
      </c>
      <c r="HQ422" t="s">
        <v>8748</v>
      </c>
      <c r="HR422" t="s">
        <v>8749</v>
      </c>
      <c r="HW422">
        <v>-33</v>
      </c>
      <c r="HX422">
        <v>4158193</v>
      </c>
      <c r="HY422" t="s">
        <v>8194</v>
      </c>
      <c r="HZ422">
        <v>4158166</v>
      </c>
      <c r="IC422">
        <v>0</v>
      </c>
      <c r="ID422">
        <v>0</v>
      </c>
      <c r="IM422">
        <v>84</v>
      </c>
      <c r="IO422" t="s">
        <v>8194</v>
      </c>
      <c r="IQ422" t="s">
        <v>8194</v>
      </c>
      <c r="IU422">
        <v>8</v>
      </c>
      <c r="IV422">
        <f>IF(AND(Table1[[#This Row],[R/P]]="P",Table1[[#This Row],[PaRes]]&lt;&gt;"SCRBL",Table1[[#This Row],[PaRes]]&lt;&gt;"RUN",Table1[[#This Row],[Penalty]]&lt;&gt;1),1,0)</f>
        <v>0</v>
      </c>
      <c r="IW422">
        <f>IF(AND(Table1[[#This Row],[Pass Play]]=1,Table1[[#This Row],[PaRes]]&lt;&gt;"SAC"),1,0)</f>
        <v>0</v>
      </c>
      <c r="IX422">
        <f>IF(Table1[[#This Row],[PaRes]]="COM",1,0)</f>
        <v>0</v>
      </c>
      <c r="IY422">
        <f>IF(Table1[[#This Row],[Pass Play]]=1,Table1[[#This Row],[Gn]],0)</f>
        <v>0</v>
      </c>
      <c r="IZ422">
        <f>IF(AND(Table1[[#This Row],[Pass Play]]=1,Table1[[#This Row],[EFF]]="Y"),1,0)</f>
        <v>0</v>
      </c>
      <c r="JA422">
        <f>IF(AND(Table1[[#This Row],[Pass Play]]=1,Table1[[#This Row],[EFF]]="Y"),Table1[[#This Row],[Gn]],0)</f>
        <v>0</v>
      </c>
      <c r="JB422">
        <f>IF(AND(Table1[[#This Row],[Pass Play]]=1,Table1[[#This Row],[Gn]]&gt;=15),1,0)</f>
        <v>0</v>
      </c>
      <c r="JC422">
        <f>IF(AND(Table1[[#This Row],[Pass Play]]=1,Table1[[#This Row],[Big Play Passes]]=1),Table1[[#This Row],[Gn]],0)</f>
        <v>0</v>
      </c>
      <c r="JD422">
        <f>IF(AND(OR(Table1[[#This Row],[R/P]]="R",Table1[[#This Row],[PaRes]]="SCRBL",Table1[[#This Row],[PaRes]]="RUN"),Table1[[#This Row],[Penalty]]&lt;&gt;1),1,0)</f>
        <v>1</v>
      </c>
      <c r="JE422">
        <f>IF(Table1[[#This Row],[Rush Attempts]]=1,Table1[[#This Row],[Gn]],0)</f>
        <v>6</v>
      </c>
      <c r="JF422">
        <f>IF(AND(Table1[[#This Row],[Rush Attempts]]=1,Table1[[#This Row],[EFF]]="Y"),1,0)</f>
        <v>0</v>
      </c>
      <c r="JG422">
        <f>IF(AND(Table1[[#This Row],[Rush Attempts]]=1,Table1[[#This Row],[EFF]]="Y"),Table1[[#This Row],[Gn]],0)</f>
        <v>0</v>
      </c>
      <c r="JH422">
        <f>IF(AND(Table1[[#This Row],[Rush Attempts]]=1,Table1[[#This Row],[Gn]]&gt;=10),1,0)</f>
        <v>0</v>
      </c>
      <c r="JI422">
        <f>IF(AND(Table1[[#This Row],[Rush Attempts]]=1,Table1[[#This Row],[Big Play Run]]=1),Table1[[#This Row],[Gn]],0)</f>
        <v>0</v>
      </c>
      <c r="JJ422">
        <f>IF(Table1[[#This Row],[PaRes]]="SAC",1,0)</f>
        <v>0</v>
      </c>
      <c r="JK422">
        <f>IF(Table1[[#This Row],[Sacks]]=1,Table1[[#This Row],[Gn]],0)</f>
        <v>0</v>
      </c>
      <c r="JL422">
        <f>IF(Table1[[#This Row],[PaRes]]="INT",1,0)</f>
        <v>0</v>
      </c>
      <c r="JM422">
        <f>IF(Table1[[#This Row],[pff_PENALTY]]&lt;&gt;"",1,0)</f>
        <v>0</v>
      </c>
      <c r="JN422">
        <f>Table1[[#This Row],[pff_PENYARDS]]</f>
        <v>0</v>
      </c>
      <c r="JO422">
        <f>IF(Table1[[#This Row],[S/End]]="TD",1,0)</f>
        <v>0</v>
      </c>
      <c r="JP422">
        <f>IF(OR(Table1[[#This Row],[S/End]]="FGGD"),1,0)</f>
        <v>0</v>
      </c>
      <c r="JQ422">
        <f>IF(OR(Table1[[#This Row],[S/End]]="FUM",Table1[[#This Row],[S/End]]="INT"),1,0)</f>
        <v>0</v>
      </c>
      <c r="JR422">
        <f>IF(AND(Table1[[#This Row],[Touchdown]]=1,Table1[[#This Row],[Pass Play]]=1),1,0)</f>
        <v>0</v>
      </c>
      <c r="JS422">
        <f t="shared" si="20"/>
        <v>0</v>
      </c>
      <c r="JT422">
        <f>IF(AND(OR(Table1[[#This Row],[Pass Play]]=1,Table1[[#This Row],[Rush Attempts]]=1),Table1[[#This Row],[Dn]]=3),1,0)</f>
        <v>1</v>
      </c>
      <c r="JU422">
        <f>IF(AND(Table1[[#This Row],[3rd down attempt]]=1,Table1[[#This Row],[EFF]]="Y"),1,0)</f>
        <v>0</v>
      </c>
      <c r="JV422">
        <f>IF(AND(Table1[[#This Row],[3rd down attempt]]=1,Table1[[#This Row],[Dist]]&gt;=7),1,0)</f>
        <v>1</v>
      </c>
      <c r="JW422">
        <f>IF(AND(OR(Table1[[#This Row],[Pass Play]]=1,Table1[[#This Row],[Rush Attempts]]=1),Table1[[#This Row],[Dn]]=4),1,0)</f>
        <v>0</v>
      </c>
      <c r="JX422">
        <f>IF(AND(Table1[[#This Row],[4th down attempt]]=1,Table1[[#This Row],[EFF]]="Y"),1,0)</f>
        <v>0</v>
      </c>
      <c r="JY422">
        <f>IF(AND(OR(Table1[[#This Row],[Pass Play]]=1,Table1[[#This Row],[Rush Attempts]]=1),Table1[[#This Row],[FPos]]&gt;=0,Table1[[#This Row],[FPos]]&lt;=20),1,0)</f>
        <v>0</v>
      </c>
      <c r="JZ422">
        <f>IF(AND(OR(Table1[[#This Row],[Pass Play]]=1,Table1[[#This Row],[Rush Attempts]]=1),Table1[[#This Row],[Dist]]&lt;=Table1[[#This Row],[Gn]]),1,0)</f>
        <v>0</v>
      </c>
      <c r="KA422">
        <f>IF(Table1[[#This Row],[S/End]]&lt;&gt;"",1,0)</f>
        <v>1</v>
      </c>
      <c r="KB422">
        <f>IF(Table1[[#This Row],[S/End]]="TD",1,0)</f>
        <v>0</v>
      </c>
      <c r="KC422">
        <f>IF(Table1[[#This Row],[S/End]]="FGGD",1,0)</f>
        <v>0</v>
      </c>
      <c r="KD422">
        <f>IF(AND(OR(Table1[[#This Row],[Pass Play]]=1,Table1[[#This Row],[Rush Attempts]]=1),Table1[[#This Row],[Gn]]&lt;0),1,0)</f>
        <v>0</v>
      </c>
      <c r="KE422" s="375">
        <f>IF(AND(Table1[[#This Row],[pff_DRVENDPSN]]=3,Table1[[#This Row],[pff_DRVENDEVENT]]="PUNT"),1,0)</f>
        <v>1</v>
      </c>
    </row>
    <row r="423" spans="1:291" hidden="1">
      <c r="A423">
        <v>39</v>
      </c>
      <c r="B423">
        <v>2107</v>
      </c>
      <c r="C423" t="s">
        <v>14481</v>
      </c>
      <c r="D423">
        <v>3</v>
      </c>
      <c r="E423">
        <v>1</v>
      </c>
      <c r="F423">
        <v>10</v>
      </c>
      <c r="G423">
        <v>32</v>
      </c>
      <c r="H423">
        <v>-31</v>
      </c>
      <c r="I423" t="s">
        <v>253</v>
      </c>
      <c r="J423" t="s">
        <v>254</v>
      </c>
      <c r="K423">
        <v>12</v>
      </c>
      <c r="L423" t="s">
        <v>8751</v>
      </c>
      <c r="M423" t="s">
        <v>8752</v>
      </c>
      <c r="N423" t="s">
        <v>1186</v>
      </c>
      <c r="P423" t="s">
        <v>1187</v>
      </c>
      <c r="R423" t="s">
        <v>1188</v>
      </c>
      <c r="W423" t="s">
        <v>253</v>
      </c>
      <c r="X423" t="s">
        <v>8753</v>
      </c>
      <c r="Y423" t="s">
        <v>664</v>
      </c>
      <c r="Z423" t="s">
        <v>3539</v>
      </c>
      <c r="AB423" t="s">
        <v>666</v>
      </c>
      <c r="AC423" t="s">
        <v>667</v>
      </c>
      <c r="AJ423">
        <v>0</v>
      </c>
      <c r="AK423" t="s">
        <v>327</v>
      </c>
      <c r="AP423">
        <v>7</v>
      </c>
      <c r="BJ423" t="s">
        <v>257</v>
      </c>
      <c r="BQ423">
        <f t="shared" si="18"/>
        <v>1</v>
      </c>
      <c r="BR423">
        <f t="shared" si="19"/>
        <v>0</v>
      </c>
      <c r="BT423" t="s">
        <v>275</v>
      </c>
      <c r="BV423">
        <v>12</v>
      </c>
      <c r="BX423">
        <v>0</v>
      </c>
      <c r="BY423" t="s">
        <v>8754</v>
      </c>
      <c r="CA423">
        <v>1</v>
      </c>
      <c r="CB423" t="s">
        <v>492</v>
      </c>
      <c r="CD423" s="3">
        <v>0.52222222222222225</v>
      </c>
      <c r="CE423" t="s">
        <v>294</v>
      </c>
      <c r="CF423" t="s">
        <v>8755</v>
      </c>
      <c r="CG423">
        <v>9</v>
      </c>
      <c r="CI423" t="s">
        <v>331</v>
      </c>
      <c r="CJ423">
        <v>1</v>
      </c>
      <c r="CK423" t="s">
        <v>8756</v>
      </c>
      <c r="CL423" s="4">
        <v>38414</v>
      </c>
      <c r="CM423" t="s">
        <v>8757</v>
      </c>
      <c r="CN423" t="s">
        <v>8758</v>
      </c>
      <c r="CO423">
        <v>24</v>
      </c>
      <c r="CP423" t="s">
        <v>268</v>
      </c>
      <c r="CQ423" t="s">
        <v>269</v>
      </c>
      <c r="CR423" t="s">
        <v>8063</v>
      </c>
      <c r="CU423" t="s">
        <v>7211</v>
      </c>
      <c r="CW423">
        <v>0</v>
      </c>
      <c r="CY423">
        <v>1</v>
      </c>
      <c r="CZ423" t="s">
        <v>553</v>
      </c>
      <c r="DA423">
        <v>0</v>
      </c>
      <c r="DB423">
        <v>6</v>
      </c>
      <c r="DC423" t="s">
        <v>1953</v>
      </c>
      <c r="DD423">
        <v>-31</v>
      </c>
      <c r="DF423" t="s">
        <v>8165</v>
      </c>
      <c r="DK423">
        <v>32</v>
      </c>
      <c r="DL423" s="4">
        <v>44491</v>
      </c>
      <c r="DM423">
        <v>20433</v>
      </c>
      <c r="DN423">
        <v>2021</v>
      </c>
      <c r="DO423">
        <v>0</v>
      </c>
      <c r="DQ423">
        <v>80709</v>
      </c>
      <c r="DR423">
        <v>96</v>
      </c>
      <c r="DU423" t="s">
        <v>257</v>
      </c>
      <c r="DV423" t="s">
        <v>274</v>
      </c>
      <c r="DX423">
        <v>24</v>
      </c>
      <c r="DY423" t="s">
        <v>8063</v>
      </c>
      <c r="EE423">
        <v>0</v>
      </c>
      <c r="EF423" t="s">
        <v>8759</v>
      </c>
      <c r="EG423" t="s">
        <v>383</v>
      </c>
      <c r="EH423">
        <v>0</v>
      </c>
      <c r="EJ423" t="s">
        <v>454</v>
      </c>
      <c r="EK423" t="s">
        <v>8760</v>
      </c>
      <c r="EL423" t="s">
        <v>8761</v>
      </c>
      <c r="EM423" t="s">
        <v>8762</v>
      </c>
      <c r="EN423" t="s">
        <v>268</v>
      </c>
      <c r="EO423" t="s">
        <v>282</v>
      </c>
      <c r="EP423" t="s">
        <v>4856</v>
      </c>
      <c r="EQ423">
        <v>0</v>
      </c>
      <c r="ER423" t="s">
        <v>3697</v>
      </c>
      <c r="ET423" t="s">
        <v>8763</v>
      </c>
      <c r="EU423">
        <v>21</v>
      </c>
      <c r="EV423" t="s">
        <v>348</v>
      </c>
      <c r="EW423" t="s">
        <v>349</v>
      </c>
      <c r="EX423" t="s">
        <v>3124</v>
      </c>
      <c r="EY423" t="s">
        <v>391</v>
      </c>
      <c r="FB423" t="s">
        <v>741</v>
      </c>
      <c r="FC423" t="s">
        <v>8764</v>
      </c>
      <c r="FE423">
        <v>0</v>
      </c>
      <c r="FL423">
        <v>0</v>
      </c>
      <c r="FN423">
        <v>0</v>
      </c>
      <c r="FQ423">
        <v>0</v>
      </c>
      <c r="FS423" t="s">
        <v>395</v>
      </c>
      <c r="FU423" t="s">
        <v>257</v>
      </c>
      <c r="FV423" t="s">
        <v>496</v>
      </c>
      <c r="FY423">
        <v>0</v>
      </c>
      <c r="GA423">
        <v>24.12</v>
      </c>
      <c r="GB423">
        <v>-12</v>
      </c>
      <c r="GC423">
        <v>0</v>
      </c>
      <c r="GE423" t="s">
        <v>355</v>
      </c>
      <c r="GF423">
        <v>1</v>
      </c>
      <c r="GG423" t="s">
        <v>466</v>
      </c>
      <c r="GI423">
        <v>3.2</v>
      </c>
      <c r="GJ423">
        <v>0</v>
      </c>
      <c r="GK423">
        <v>0</v>
      </c>
      <c r="GM423" t="s">
        <v>8139</v>
      </c>
      <c r="GN423">
        <v>11</v>
      </c>
      <c r="GO423">
        <v>3</v>
      </c>
      <c r="GP423" t="s">
        <v>713</v>
      </c>
      <c r="GR423">
        <v>37</v>
      </c>
      <c r="HA423" t="s">
        <v>8765</v>
      </c>
      <c r="HC423" t="s">
        <v>313</v>
      </c>
      <c r="HD423" t="s">
        <v>294</v>
      </c>
      <c r="HE423" t="s">
        <v>8073</v>
      </c>
      <c r="HF423">
        <v>0</v>
      </c>
      <c r="HG423">
        <v>12</v>
      </c>
      <c r="HH423">
        <v>12</v>
      </c>
      <c r="HI423" t="s">
        <v>275</v>
      </c>
      <c r="HL423">
        <v>2</v>
      </c>
      <c r="HM423" t="s">
        <v>8073</v>
      </c>
      <c r="HO423" t="s">
        <v>8175</v>
      </c>
      <c r="HP423" t="s">
        <v>8766</v>
      </c>
      <c r="HQ423" t="s">
        <v>8767</v>
      </c>
      <c r="HR423" t="s">
        <v>8768</v>
      </c>
      <c r="HT423" t="s">
        <v>749</v>
      </c>
      <c r="HW423">
        <v>37</v>
      </c>
      <c r="HX423">
        <v>4158269</v>
      </c>
      <c r="HY423" t="s">
        <v>5760</v>
      </c>
      <c r="HZ423">
        <v>4158242</v>
      </c>
      <c r="IC423">
        <v>0.5</v>
      </c>
      <c r="ID423">
        <v>1</v>
      </c>
      <c r="IM423">
        <v>88</v>
      </c>
      <c r="IQ423" t="s">
        <v>8165</v>
      </c>
      <c r="IU423">
        <v>8</v>
      </c>
      <c r="IV423">
        <f>IF(AND(Table1[[#This Row],[R/P]]="P",Table1[[#This Row],[PaRes]]&lt;&gt;"SCRBL",Table1[[#This Row],[PaRes]]&lt;&gt;"RUN",Table1[[#This Row],[Penalty]]&lt;&gt;1),1,0)</f>
        <v>1</v>
      </c>
      <c r="IW423">
        <f>IF(AND(Table1[[#This Row],[Pass Play]]=1,Table1[[#This Row],[PaRes]]&lt;&gt;"SAC"),1,0)</f>
        <v>1</v>
      </c>
      <c r="IX423">
        <f>IF(Table1[[#This Row],[PaRes]]="COM",1,0)</f>
        <v>1</v>
      </c>
      <c r="IY423">
        <f>IF(Table1[[#This Row],[Pass Play]]=1,Table1[[#This Row],[Gn]],0)</f>
        <v>32</v>
      </c>
      <c r="IZ423">
        <f>IF(AND(Table1[[#This Row],[Pass Play]]=1,Table1[[#This Row],[EFF]]="Y"),1,0)</f>
        <v>1</v>
      </c>
      <c r="JA423">
        <f>IF(AND(Table1[[#This Row],[Pass Play]]=1,Table1[[#This Row],[EFF]]="Y"),Table1[[#This Row],[Gn]],0)</f>
        <v>32</v>
      </c>
      <c r="JB423">
        <f>IF(AND(Table1[[#This Row],[Pass Play]]=1,Table1[[#This Row],[Gn]]&gt;=15),1,0)</f>
        <v>1</v>
      </c>
      <c r="JC423">
        <f>IF(AND(Table1[[#This Row],[Pass Play]]=1,Table1[[#This Row],[Big Play Passes]]=1),Table1[[#This Row],[Gn]],0)</f>
        <v>32</v>
      </c>
      <c r="JD423">
        <f>IF(AND(OR(Table1[[#This Row],[R/P]]="R",Table1[[#This Row],[PaRes]]="SCRBL",Table1[[#This Row],[PaRes]]="RUN"),Table1[[#This Row],[Penalty]]&lt;&gt;1),1,0)</f>
        <v>0</v>
      </c>
      <c r="JE423">
        <f>IF(Table1[[#This Row],[Rush Attempts]]=1,Table1[[#This Row],[Gn]],0)</f>
        <v>0</v>
      </c>
      <c r="JF423">
        <f>IF(AND(Table1[[#This Row],[Rush Attempts]]=1,Table1[[#This Row],[EFF]]="Y"),1,0)</f>
        <v>0</v>
      </c>
      <c r="JG423">
        <f>IF(AND(Table1[[#This Row],[Rush Attempts]]=1,Table1[[#This Row],[EFF]]="Y"),Table1[[#This Row],[Gn]],0)</f>
        <v>0</v>
      </c>
      <c r="JH423">
        <f>IF(AND(Table1[[#This Row],[Rush Attempts]]=1,Table1[[#This Row],[Gn]]&gt;=10),1,0)</f>
        <v>0</v>
      </c>
      <c r="JI423">
        <f>IF(AND(Table1[[#This Row],[Rush Attempts]]=1,Table1[[#This Row],[Big Play Run]]=1),Table1[[#This Row],[Gn]],0)</f>
        <v>0</v>
      </c>
      <c r="JJ423">
        <f>IF(Table1[[#This Row],[PaRes]]="SAC",1,0)</f>
        <v>0</v>
      </c>
      <c r="JK423">
        <f>IF(Table1[[#This Row],[Sacks]]=1,Table1[[#This Row],[Gn]],0)</f>
        <v>0</v>
      </c>
      <c r="JL423">
        <f>IF(Table1[[#This Row],[PaRes]]="INT",1,0)</f>
        <v>0</v>
      </c>
      <c r="JM423">
        <f>IF(Table1[[#This Row],[pff_PENALTY]]&lt;&gt;"",1,0)</f>
        <v>0</v>
      </c>
      <c r="JN423">
        <f>Table1[[#This Row],[pff_PENYARDS]]</f>
        <v>0</v>
      </c>
      <c r="JO423">
        <f>IF(Table1[[#This Row],[S/End]]="TD",1,0)</f>
        <v>0</v>
      </c>
      <c r="JP423">
        <f>IF(OR(Table1[[#This Row],[S/End]]="FGGD"),1,0)</f>
        <v>0</v>
      </c>
      <c r="JQ423">
        <f>IF(OR(Table1[[#This Row],[S/End]]="FUM",Table1[[#This Row],[S/End]]="INT"),1,0)</f>
        <v>0</v>
      </c>
      <c r="JR423">
        <f>IF(AND(Table1[[#This Row],[Touchdown]]=1,Table1[[#This Row],[Pass Play]]=1),1,0)</f>
        <v>0</v>
      </c>
      <c r="JS423">
        <f t="shared" si="20"/>
        <v>0</v>
      </c>
      <c r="JT423">
        <f>IF(AND(OR(Table1[[#This Row],[Pass Play]]=1,Table1[[#This Row],[Rush Attempts]]=1),Table1[[#This Row],[Dn]]=3),1,0)</f>
        <v>0</v>
      </c>
      <c r="JU423">
        <f>IF(AND(Table1[[#This Row],[3rd down attempt]]=1,Table1[[#This Row],[EFF]]="Y"),1,0)</f>
        <v>0</v>
      </c>
      <c r="JV423">
        <f>IF(AND(Table1[[#This Row],[3rd down attempt]]=1,Table1[[#This Row],[Dist]]&gt;=7),1,0)</f>
        <v>0</v>
      </c>
      <c r="JW423">
        <f>IF(AND(OR(Table1[[#This Row],[Pass Play]]=1,Table1[[#This Row],[Rush Attempts]]=1),Table1[[#This Row],[Dn]]=4),1,0)</f>
        <v>0</v>
      </c>
      <c r="JX423">
        <f>IF(AND(Table1[[#This Row],[4th down attempt]]=1,Table1[[#This Row],[EFF]]="Y"),1,0)</f>
        <v>0</v>
      </c>
      <c r="JY423">
        <f>IF(AND(OR(Table1[[#This Row],[Pass Play]]=1,Table1[[#This Row],[Rush Attempts]]=1),Table1[[#This Row],[FPos]]&gt;=0,Table1[[#This Row],[FPos]]&lt;=20),1,0)</f>
        <v>0</v>
      </c>
      <c r="JZ423">
        <f>IF(AND(OR(Table1[[#This Row],[Pass Play]]=1,Table1[[#This Row],[Rush Attempts]]=1),Table1[[#This Row],[Dist]]&lt;=Table1[[#This Row],[Gn]]),1,0)</f>
        <v>1</v>
      </c>
      <c r="KA423">
        <f>IF(Table1[[#This Row],[S/End]]&lt;&gt;"",1,0)</f>
        <v>0</v>
      </c>
      <c r="KB423">
        <f>IF(Table1[[#This Row],[S/End]]="TD",1,0)</f>
        <v>0</v>
      </c>
      <c r="KC423">
        <f>IF(Table1[[#This Row],[S/End]]="FGGD",1,0)</f>
        <v>0</v>
      </c>
      <c r="KD423">
        <f>IF(AND(OR(Table1[[#This Row],[Pass Play]]=1,Table1[[#This Row],[Rush Attempts]]=1),Table1[[#This Row],[Gn]]&lt;0),1,0)</f>
        <v>0</v>
      </c>
      <c r="KE423" s="375">
        <f>IF(AND(Table1[[#This Row],[pff_DRVENDPSN]]=3,Table1[[#This Row],[pff_DRVENDEVENT]]="PUNT"),1,0)</f>
        <v>0</v>
      </c>
    </row>
    <row r="424" spans="1:291" hidden="1">
      <c r="A424">
        <v>40</v>
      </c>
      <c r="B424">
        <v>2107</v>
      </c>
      <c r="C424" t="s">
        <v>14481</v>
      </c>
      <c r="D424">
        <v>3</v>
      </c>
      <c r="E424">
        <v>1</v>
      </c>
      <c r="F424">
        <v>10</v>
      </c>
      <c r="G424">
        <v>26</v>
      </c>
      <c r="H424">
        <v>37</v>
      </c>
      <c r="J424" t="s">
        <v>254</v>
      </c>
      <c r="K424">
        <v>11</v>
      </c>
      <c r="L424" t="s">
        <v>8770</v>
      </c>
      <c r="M424" t="s">
        <v>8771</v>
      </c>
      <c r="N424" t="s">
        <v>319</v>
      </c>
      <c r="P424" t="s">
        <v>8772</v>
      </c>
      <c r="W424" t="s">
        <v>253</v>
      </c>
      <c r="X424" t="s">
        <v>8773</v>
      </c>
      <c r="Y424" t="s">
        <v>4969</v>
      </c>
      <c r="Z424" t="s">
        <v>8774</v>
      </c>
      <c r="AB424" t="s">
        <v>325</v>
      </c>
      <c r="AC424" t="s">
        <v>326</v>
      </c>
      <c r="AJ424">
        <v>22</v>
      </c>
      <c r="AK424" t="s">
        <v>327</v>
      </c>
      <c r="AP424">
        <v>7</v>
      </c>
      <c r="BJ424" t="s">
        <v>607</v>
      </c>
      <c r="BQ424">
        <f t="shared" si="18"/>
        <v>1</v>
      </c>
      <c r="BR424">
        <f t="shared" si="19"/>
        <v>0</v>
      </c>
      <c r="BT424" t="s">
        <v>275</v>
      </c>
      <c r="BV424">
        <v>12</v>
      </c>
      <c r="BX424">
        <v>0</v>
      </c>
      <c r="BY424" t="s">
        <v>8775</v>
      </c>
      <c r="BZ424" t="s">
        <v>7871</v>
      </c>
      <c r="CA424">
        <v>1</v>
      </c>
      <c r="CD424" s="3">
        <v>0.49374999999999997</v>
      </c>
      <c r="CE424" t="s">
        <v>274</v>
      </c>
      <c r="CF424" t="s">
        <v>8776</v>
      </c>
      <c r="CG424">
        <v>9</v>
      </c>
      <c r="CI424" t="s">
        <v>331</v>
      </c>
      <c r="CJ424">
        <v>0</v>
      </c>
      <c r="CK424" t="s">
        <v>8777</v>
      </c>
      <c r="CL424" s="4">
        <v>38414</v>
      </c>
      <c r="CM424" t="s">
        <v>8778</v>
      </c>
      <c r="CN424" t="s">
        <v>8779</v>
      </c>
      <c r="CO424">
        <v>24</v>
      </c>
      <c r="CQ424" t="s">
        <v>269</v>
      </c>
      <c r="CR424" t="s">
        <v>8063</v>
      </c>
      <c r="CU424" t="s">
        <v>8780</v>
      </c>
      <c r="CW424">
        <v>0</v>
      </c>
      <c r="CY424">
        <v>2</v>
      </c>
      <c r="CZ424" t="s">
        <v>553</v>
      </c>
      <c r="DA424">
        <v>0</v>
      </c>
      <c r="DB424">
        <v>6</v>
      </c>
      <c r="DC424" t="s">
        <v>1953</v>
      </c>
      <c r="DD424">
        <v>-31</v>
      </c>
      <c r="DF424" t="s">
        <v>8192</v>
      </c>
      <c r="DK424">
        <v>26</v>
      </c>
      <c r="DL424" s="4">
        <v>44491</v>
      </c>
      <c r="DM424">
        <v>20433</v>
      </c>
      <c r="DN424">
        <v>2021</v>
      </c>
      <c r="DO424">
        <v>0</v>
      </c>
      <c r="DQ424">
        <v>80709</v>
      </c>
      <c r="DR424">
        <v>97</v>
      </c>
      <c r="DU424" t="s">
        <v>294</v>
      </c>
      <c r="DV424" t="s">
        <v>294</v>
      </c>
      <c r="DW424" t="s">
        <v>8108</v>
      </c>
      <c r="DX424">
        <v>24</v>
      </c>
      <c r="DY424" t="s">
        <v>8063</v>
      </c>
      <c r="EA424" t="s">
        <v>8099</v>
      </c>
      <c r="EE424">
        <v>0</v>
      </c>
      <c r="EF424" t="s">
        <v>736</v>
      </c>
      <c r="EG424" t="s">
        <v>338</v>
      </c>
      <c r="EH424">
        <v>0</v>
      </c>
      <c r="EI424" t="s">
        <v>8781</v>
      </c>
      <c r="EJ424" t="s">
        <v>340</v>
      </c>
      <c r="EK424" t="s">
        <v>8782</v>
      </c>
      <c r="EL424" t="s">
        <v>8783</v>
      </c>
      <c r="EM424" t="s">
        <v>8784</v>
      </c>
      <c r="EN424" t="s">
        <v>2668</v>
      </c>
      <c r="EO424" t="s">
        <v>282</v>
      </c>
      <c r="EP424" t="s">
        <v>345</v>
      </c>
      <c r="EQ424">
        <v>0</v>
      </c>
      <c r="ER424" t="s">
        <v>3697</v>
      </c>
      <c r="ET424" t="s">
        <v>8785</v>
      </c>
      <c r="EU424">
        <v>0</v>
      </c>
      <c r="EV424" t="s">
        <v>348</v>
      </c>
      <c r="EW424" t="s">
        <v>349</v>
      </c>
      <c r="EX424" t="s">
        <v>4383</v>
      </c>
      <c r="EY424" t="s">
        <v>492</v>
      </c>
      <c r="FB424" t="s">
        <v>392</v>
      </c>
      <c r="FC424" t="s">
        <v>8786</v>
      </c>
      <c r="FE424">
        <v>0</v>
      </c>
      <c r="FF424">
        <v>3</v>
      </c>
      <c r="FJ424" t="s">
        <v>8787</v>
      </c>
      <c r="FK424" t="s">
        <v>8788</v>
      </c>
      <c r="FL424">
        <v>0</v>
      </c>
      <c r="FN424">
        <v>1</v>
      </c>
      <c r="FO424" t="s">
        <v>8789</v>
      </c>
      <c r="FP424" t="s">
        <v>1057</v>
      </c>
      <c r="FQ424">
        <v>0</v>
      </c>
      <c r="FS424" t="s">
        <v>354</v>
      </c>
      <c r="FY424">
        <v>0</v>
      </c>
      <c r="GA424">
        <v>24.12</v>
      </c>
      <c r="GB424">
        <v>-12</v>
      </c>
      <c r="GC424">
        <v>0</v>
      </c>
      <c r="GE424" t="s">
        <v>355</v>
      </c>
      <c r="GF424">
        <v>1</v>
      </c>
      <c r="GH424">
        <v>2.4</v>
      </c>
      <c r="GI424">
        <v>4.0999999999999996</v>
      </c>
      <c r="GJ424">
        <v>0</v>
      </c>
      <c r="GK424">
        <v>0</v>
      </c>
      <c r="GM424" t="s">
        <v>8790</v>
      </c>
      <c r="GN424">
        <v>26</v>
      </c>
      <c r="GO424">
        <v>24</v>
      </c>
      <c r="GP424" t="s">
        <v>713</v>
      </c>
      <c r="GQ424" t="s">
        <v>1403</v>
      </c>
      <c r="GR424">
        <v>43</v>
      </c>
      <c r="HA424" t="s">
        <v>8791</v>
      </c>
      <c r="HB424" t="s">
        <v>8792</v>
      </c>
      <c r="HC424" t="s">
        <v>294</v>
      </c>
      <c r="HD424" t="s">
        <v>313</v>
      </c>
      <c r="HE424" t="s">
        <v>8793</v>
      </c>
      <c r="HF424">
        <v>0</v>
      </c>
      <c r="HG424">
        <v>11</v>
      </c>
      <c r="HH424">
        <v>12</v>
      </c>
      <c r="HI424" t="s">
        <v>275</v>
      </c>
      <c r="HL424" t="s">
        <v>2010</v>
      </c>
      <c r="HM424" t="s">
        <v>8206</v>
      </c>
      <c r="HO424" t="s">
        <v>8175</v>
      </c>
      <c r="HP424" t="s">
        <v>8794</v>
      </c>
      <c r="HQ424" t="s">
        <v>8795</v>
      </c>
      <c r="HR424" t="s">
        <v>8796</v>
      </c>
      <c r="HT424" t="s">
        <v>405</v>
      </c>
      <c r="HW424">
        <v>11</v>
      </c>
      <c r="HX424">
        <v>4158289</v>
      </c>
      <c r="HY424" t="s">
        <v>8797</v>
      </c>
      <c r="HZ424">
        <v>4158269</v>
      </c>
      <c r="IC424">
        <v>0</v>
      </c>
      <c r="ID424">
        <v>1</v>
      </c>
      <c r="IM424">
        <v>89</v>
      </c>
      <c r="IQ424" t="s">
        <v>8086</v>
      </c>
      <c r="IU424">
        <v>8</v>
      </c>
      <c r="IV424">
        <f>IF(AND(Table1[[#This Row],[R/P]]="P",Table1[[#This Row],[PaRes]]&lt;&gt;"SCRBL",Table1[[#This Row],[PaRes]]&lt;&gt;"RUN",Table1[[#This Row],[Penalty]]&lt;&gt;1),1,0)</f>
        <v>1</v>
      </c>
      <c r="IW424">
        <f>IF(AND(Table1[[#This Row],[Pass Play]]=1,Table1[[#This Row],[PaRes]]&lt;&gt;"SAC"),1,0)</f>
        <v>1</v>
      </c>
      <c r="IX424">
        <f>IF(Table1[[#This Row],[PaRes]]="COM",1,0)</f>
        <v>1</v>
      </c>
      <c r="IY424">
        <f>IF(Table1[[#This Row],[Pass Play]]=1,Table1[[#This Row],[Gn]],0)</f>
        <v>26</v>
      </c>
      <c r="IZ424">
        <f>IF(AND(Table1[[#This Row],[Pass Play]]=1,Table1[[#This Row],[EFF]]="Y"),1,0)</f>
        <v>1</v>
      </c>
      <c r="JA424">
        <f>IF(AND(Table1[[#This Row],[Pass Play]]=1,Table1[[#This Row],[EFF]]="Y"),Table1[[#This Row],[Gn]],0)</f>
        <v>26</v>
      </c>
      <c r="JB424">
        <f>IF(AND(Table1[[#This Row],[Pass Play]]=1,Table1[[#This Row],[Gn]]&gt;=15),1,0)</f>
        <v>1</v>
      </c>
      <c r="JC424">
        <f>IF(AND(Table1[[#This Row],[Pass Play]]=1,Table1[[#This Row],[Big Play Passes]]=1),Table1[[#This Row],[Gn]],0)</f>
        <v>26</v>
      </c>
      <c r="JD424">
        <f>IF(AND(OR(Table1[[#This Row],[R/P]]="R",Table1[[#This Row],[PaRes]]="SCRBL",Table1[[#This Row],[PaRes]]="RUN"),Table1[[#This Row],[Penalty]]&lt;&gt;1),1,0)</f>
        <v>0</v>
      </c>
      <c r="JE424">
        <f>IF(Table1[[#This Row],[Rush Attempts]]=1,Table1[[#This Row],[Gn]],0)</f>
        <v>0</v>
      </c>
      <c r="JF424">
        <f>IF(AND(Table1[[#This Row],[Rush Attempts]]=1,Table1[[#This Row],[EFF]]="Y"),1,0)</f>
        <v>0</v>
      </c>
      <c r="JG424">
        <f>IF(AND(Table1[[#This Row],[Rush Attempts]]=1,Table1[[#This Row],[EFF]]="Y"),Table1[[#This Row],[Gn]],0)</f>
        <v>0</v>
      </c>
      <c r="JH424">
        <f>IF(AND(Table1[[#This Row],[Rush Attempts]]=1,Table1[[#This Row],[Gn]]&gt;=10),1,0)</f>
        <v>0</v>
      </c>
      <c r="JI424">
        <f>IF(AND(Table1[[#This Row],[Rush Attempts]]=1,Table1[[#This Row],[Big Play Run]]=1),Table1[[#This Row],[Gn]],0)</f>
        <v>0</v>
      </c>
      <c r="JJ424">
        <f>IF(Table1[[#This Row],[PaRes]]="SAC",1,0)</f>
        <v>0</v>
      </c>
      <c r="JK424">
        <f>IF(Table1[[#This Row],[Sacks]]=1,Table1[[#This Row],[Gn]],0)</f>
        <v>0</v>
      </c>
      <c r="JL424">
        <f>IF(Table1[[#This Row],[PaRes]]="INT",1,0)</f>
        <v>0</v>
      </c>
      <c r="JM424">
        <f>IF(Table1[[#This Row],[pff_PENALTY]]&lt;&gt;"",1,0)</f>
        <v>0</v>
      </c>
      <c r="JN424">
        <f>Table1[[#This Row],[pff_PENYARDS]]</f>
        <v>0</v>
      </c>
      <c r="JO424">
        <f>IF(Table1[[#This Row],[S/End]]="TD",1,0)</f>
        <v>0</v>
      </c>
      <c r="JP424">
        <f>IF(OR(Table1[[#This Row],[S/End]]="FGGD"),1,0)</f>
        <v>0</v>
      </c>
      <c r="JQ424">
        <f>IF(OR(Table1[[#This Row],[S/End]]="FUM",Table1[[#This Row],[S/End]]="INT"),1,0)</f>
        <v>0</v>
      </c>
      <c r="JR424">
        <f>IF(AND(Table1[[#This Row],[Touchdown]]=1,Table1[[#This Row],[Pass Play]]=1),1,0)</f>
        <v>0</v>
      </c>
      <c r="JS424">
        <f t="shared" si="20"/>
        <v>0</v>
      </c>
      <c r="JT424">
        <f>IF(AND(OR(Table1[[#This Row],[Pass Play]]=1,Table1[[#This Row],[Rush Attempts]]=1),Table1[[#This Row],[Dn]]=3),1,0)</f>
        <v>0</v>
      </c>
      <c r="JU424">
        <f>IF(AND(Table1[[#This Row],[3rd down attempt]]=1,Table1[[#This Row],[EFF]]="Y"),1,0)</f>
        <v>0</v>
      </c>
      <c r="JV424">
        <f>IF(AND(Table1[[#This Row],[3rd down attempt]]=1,Table1[[#This Row],[Dist]]&gt;=7),1,0)</f>
        <v>0</v>
      </c>
      <c r="JW424">
        <f>IF(AND(OR(Table1[[#This Row],[Pass Play]]=1,Table1[[#This Row],[Rush Attempts]]=1),Table1[[#This Row],[Dn]]=4),1,0)</f>
        <v>0</v>
      </c>
      <c r="JX424">
        <f>IF(AND(Table1[[#This Row],[4th down attempt]]=1,Table1[[#This Row],[EFF]]="Y"),1,0)</f>
        <v>0</v>
      </c>
      <c r="JY424">
        <f>IF(AND(OR(Table1[[#This Row],[Pass Play]]=1,Table1[[#This Row],[Rush Attempts]]=1),Table1[[#This Row],[FPos]]&gt;=0,Table1[[#This Row],[FPos]]&lt;=20),1,0)</f>
        <v>0</v>
      </c>
      <c r="JZ424">
        <f>IF(AND(OR(Table1[[#This Row],[Pass Play]]=1,Table1[[#This Row],[Rush Attempts]]=1),Table1[[#This Row],[Dist]]&lt;=Table1[[#This Row],[Gn]]),1,0)</f>
        <v>1</v>
      </c>
      <c r="KA424">
        <f>IF(Table1[[#This Row],[S/End]]&lt;&gt;"",1,0)</f>
        <v>0</v>
      </c>
      <c r="KB424">
        <f>IF(Table1[[#This Row],[S/End]]="TD",1,0)</f>
        <v>0</v>
      </c>
      <c r="KC424">
        <f>IF(Table1[[#This Row],[S/End]]="FGGD",1,0)</f>
        <v>0</v>
      </c>
      <c r="KD424">
        <f>IF(AND(OR(Table1[[#This Row],[Pass Play]]=1,Table1[[#This Row],[Rush Attempts]]=1),Table1[[#This Row],[Gn]]&lt;0),1,0)</f>
        <v>0</v>
      </c>
      <c r="KE424" s="375">
        <f>IF(AND(Table1[[#This Row],[pff_DRVENDPSN]]=3,Table1[[#This Row],[pff_DRVENDEVENT]]="PUNT"),1,0)</f>
        <v>0</v>
      </c>
    </row>
    <row r="425" spans="1:291" hidden="1">
      <c r="A425">
        <v>41</v>
      </c>
      <c r="B425">
        <v>2107</v>
      </c>
      <c r="C425" t="s">
        <v>14481</v>
      </c>
      <c r="D425">
        <v>3</v>
      </c>
      <c r="E425">
        <v>1</v>
      </c>
      <c r="F425">
        <v>10</v>
      </c>
      <c r="G425">
        <v>0</v>
      </c>
      <c r="H425">
        <v>11</v>
      </c>
      <c r="J425" t="s">
        <v>298</v>
      </c>
      <c r="K425">
        <v>12</v>
      </c>
      <c r="L425">
        <v>12</v>
      </c>
      <c r="M425" t="s">
        <v>8799</v>
      </c>
      <c r="N425" t="s">
        <v>256</v>
      </c>
      <c r="P425" t="s">
        <v>1357</v>
      </c>
      <c r="Q425" t="s">
        <v>1336</v>
      </c>
      <c r="T425" t="s">
        <v>3244</v>
      </c>
      <c r="W425" t="s">
        <v>257</v>
      </c>
      <c r="X425" t="s">
        <v>3147</v>
      </c>
      <c r="AE425" t="s">
        <v>411</v>
      </c>
      <c r="AF425" t="s">
        <v>412</v>
      </c>
      <c r="AG425" t="s">
        <v>3147</v>
      </c>
      <c r="AH425" t="s">
        <v>274</v>
      </c>
      <c r="AJ425">
        <v>22</v>
      </c>
      <c r="AP425">
        <v>7</v>
      </c>
      <c r="BJ425" t="s">
        <v>257</v>
      </c>
      <c r="BQ425">
        <f t="shared" si="18"/>
        <v>0</v>
      </c>
      <c r="BR425">
        <f t="shared" si="19"/>
        <v>2</v>
      </c>
      <c r="BT425" t="s">
        <v>275</v>
      </c>
      <c r="BV425">
        <v>12</v>
      </c>
      <c r="BX425">
        <v>0</v>
      </c>
      <c r="BY425" t="s">
        <v>8800</v>
      </c>
      <c r="CD425" s="3">
        <v>0.4604166666666667</v>
      </c>
      <c r="CF425" t="s">
        <v>8801</v>
      </c>
      <c r="CJ425">
        <v>0</v>
      </c>
      <c r="CK425" t="s">
        <v>8802</v>
      </c>
      <c r="CL425" s="4">
        <v>38414</v>
      </c>
      <c r="CM425" t="s">
        <v>8803</v>
      </c>
      <c r="CN425" t="s">
        <v>8716</v>
      </c>
      <c r="CO425">
        <v>24</v>
      </c>
      <c r="CQ425" t="s">
        <v>282</v>
      </c>
      <c r="CR425" t="s">
        <v>8063</v>
      </c>
      <c r="CU425" t="s">
        <v>5914</v>
      </c>
      <c r="CW425">
        <v>0</v>
      </c>
      <c r="CY425">
        <v>3</v>
      </c>
      <c r="CZ425" t="s">
        <v>553</v>
      </c>
      <c r="DA425">
        <v>0</v>
      </c>
      <c r="DB425">
        <v>6</v>
      </c>
      <c r="DC425" t="s">
        <v>1953</v>
      </c>
      <c r="DD425">
        <v>-31</v>
      </c>
      <c r="DF425" t="s">
        <v>8073</v>
      </c>
      <c r="DK425">
        <v>0</v>
      </c>
      <c r="DL425" s="4">
        <v>44491</v>
      </c>
      <c r="DM425">
        <v>20433</v>
      </c>
      <c r="DN425">
        <v>2021</v>
      </c>
      <c r="DO425">
        <v>0</v>
      </c>
      <c r="DQ425">
        <v>80709</v>
      </c>
      <c r="DR425">
        <v>98</v>
      </c>
      <c r="DU425" t="s">
        <v>257</v>
      </c>
      <c r="DV425" t="s">
        <v>274</v>
      </c>
      <c r="DX425">
        <v>24</v>
      </c>
      <c r="DY425" t="s">
        <v>8063</v>
      </c>
      <c r="EE425">
        <v>0</v>
      </c>
      <c r="EF425" t="s">
        <v>8804</v>
      </c>
      <c r="EG425" t="s">
        <v>675</v>
      </c>
      <c r="EH425">
        <v>0</v>
      </c>
      <c r="EJ425" t="s">
        <v>454</v>
      </c>
      <c r="EK425" t="s">
        <v>1931</v>
      </c>
      <c r="EL425" t="s">
        <v>8805</v>
      </c>
      <c r="EM425" t="s">
        <v>8806</v>
      </c>
      <c r="EN425" t="s">
        <v>1175</v>
      </c>
      <c r="EO425" t="s">
        <v>269</v>
      </c>
      <c r="EP425" t="s">
        <v>283</v>
      </c>
      <c r="EQ425">
        <v>0</v>
      </c>
      <c r="ET425" t="s">
        <v>8807</v>
      </c>
      <c r="FE425">
        <v>0</v>
      </c>
      <c r="FG425" t="s">
        <v>308</v>
      </c>
      <c r="FI425" t="s">
        <v>308</v>
      </c>
      <c r="FL425">
        <v>0</v>
      </c>
      <c r="FN425">
        <v>0</v>
      </c>
      <c r="FQ425">
        <v>0</v>
      </c>
      <c r="FS425" t="s">
        <v>462</v>
      </c>
      <c r="FU425" t="s">
        <v>274</v>
      </c>
      <c r="FV425" t="s">
        <v>777</v>
      </c>
      <c r="FW425" t="s">
        <v>431</v>
      </c>
      <c r="FX425" t="s">
        <v>1517</v>
      </c>
      <c r="FY425">
        <v>0</v>
      </c>
      <c r="GA425">
        <v>24.12</v>
      </c>
      <c r="GB425">
        <v>-12</v>
      </c>
      <c r="GC425">
        <v>0</v>
      </c>
      <c r="GD425" t="s">
        <v>3529</v>
      </c>
      <c r="GE425" t="s">
        <v>355</v>
      </c>
      <c r="GF425">
        <v>0</v>
      </c>
      <c r="GG425" t="s">
        <v>1179</v>
      </c>
      <c r="GJ425">
        <v>0</v>
      </c>
      <c r="GK425">
        <v>0</v>
      </c>
      <c r="GM425" t="s">
        <v>8808</v>
      </c>
      <c r="GO425">
        <v>2</v>
      </c>
      <c r="HA425" t="s">
        <v>8809</v>
      </c>
      <c r="HC425" t="s">
        <v>294</v>
      </c>
      <c r="HD425" t="s">
        <v>294</v>
      </c>
      <c r="HF425">
        <v>0</v>
      </c>
      <c r="HG425">
        <v>12</v>
      </c>
      <c r="HH425">
        <v>12</v>
      </c>
      <c r="HI425" t="s">
        <v>275</v>
      </c>
      <c r="HL425">
        <v>1</v>
      </c>
      <c r="HW425">
        <v>11</v>
      </c>
      <c r="HX425">
        <v>4158306</v>
      </c>
      <c r="HY425" t="s">
        <v>8073</v>
      </c>
      <c r="HZ425">
        <v>4158289</v>
      </c>
      <c r="IC425">
        <v>0</v>
      </c>
      <c r="ID425">
        <v>0</v>
      </c>
      <c r="IM425">
        <v>90</v>
      </c>
      <c r="IO425" t="s">
        <v>8073</v>
      </c>
      <c r="IQ425" t="s">
        <v>8073</v>
      </c>
      <c r="IU425">
        <v>8</v>
      </c>
      <c r="IV425">
        <f>IF(AND(Table1[[#This Row],[R/P]]="P",Table1[[#This Row],[PaRes]]&lt;&gt;"SCRBL",Table1[[#This Row],[PaRes]]&lt;&gt;"RUN",Table1[[#This Row],[Penalty]]&lt;&gt;1),1,0)</f>
        <v>0</v>
      </c>
      <c r="IW425">
        <f>IF(AND(Table1[[#This Row],[Pass Play]]=1,Table1[[#This Row],[PaRes]]&lt;&gt;"SAC"),1,0)</f>
        <v>0</v>
      </c>
      <c r="IX425">
        <f>IF(Table1[[#This Row],[PaRes]]="COM",1,0)</f>
        <v>0</v>
      </c>
      <c r="IY425">
        <f>IF(Table1[[#This Row],[Pass Play]]=1,Table1[[#This Row],[Gn]],0)</f>
        <v>0</v>
      </c>
      <c r="IZ425">
        <f>IF(AND(Table1[[#This Row],[Pass Play]]=1,Table1[[#This Row],[EFF]]="Y"),1,0)</f>
        <v>0</v>
      </c>
      <c r="JA425">
        <f>IF(AND(Table1[[#This Row],[Pass Play]]=1,Table1[[#This Row],[EFF]]="Y"),Table1[[#This Row],[Gn]],0)</f>
        <v>0</v>
      </c>
      <c r="JB425">
        <f>IF(AND(Table1[[#This Row],[Pass Play]]=1,Table1[[#This Row],[Gn]]&gt;=15),1,0)</f>
        <v>0</v>
      </c>
      <c r="JC425">
        <f>IF(AND(Table1[[#This Row],[Pass Play]]=1,Table1[[#This Row],[Big Play Passes]]=1),Table1[[#This Row],[Gn]],0)</f>
        <v>0</v>
      </c>
      <c r="JD425">
        <f>IF(AND(OR(Table1[[#This Row],[R/P]]="R",Table1[[#This Row],[PaRes]]="SCRBL",Table1[[#This Row],[PaRes]]="RUN"),Table1[[#This Row],[Penalty]]&lt;&gt;1),1,0)</f>
        <v>1</v>
      </c>
      <c r="JE425">
        <f>IF(Table1[[#This Row],[Rush Attempts]]=1,Table1[[#This Row],[Gn]],0)</f>
        <v>0</v>
      </c>
      <c r="JF425">
        <f>IF(AND(Table1[[#This Row],[Rush Attempts]]=1,Table1[[#This Row],[EFF]]="Y"),1,0)</f>
        <v>0</v>
      </c>
      <c r="JG425">
        <f>IF(AND(Table1[[#This Row],[Rush Attempts]]=1,Table1[[#This Row],[EFF]]="Y"),Table1[[#This Row],[Gn]],0)</f>
        <v>0</v>
      </c>
      <c r="JH425">
        <f>IF(AND(Table1[[#This Row],[Rush Attempts]]=1,Table1[[#This Row],[Gn]]&gt;=10),1,0)</f>
        <v>0</v>
      </c>
      <c r="JI425">
        <f>IF(AND(Table1[[#This Row],[Rush Attempts]]=1,Table1[[#This Row],[Big Play Run]]=1),Table1[[#This Row],[Gn]],0)</f>
        <v>0</v>
      </c>
      <c r="JJ425">
        <f>IF(Table1[[#This Row],[PaRes]]="SAC",1,0)</f>
        <v>0</v>
      </c>
      <c r="JK425">
        <f>IF(Table1[[#This Row],[Sacks]]=1,Table1[[#This Row],[Gn]],0)</f>
        <v>0</v>
      </c>
      <c r="JL425">
        <f>IF(Table1[[#This Row],[PaRes]]="INT",1,0)</f>
        <v>0</v>
      </c>
      <c r="JM425">
        <f>IF(Table1[[#This Row],[pff_PENALTY]]&lt;&gt;"",1,0)</f>
        <v>0</v>
      </c>
      <c r="JN425">
        <f>Table1[[#This Row],[pff_PENYARDS]]</f>
        <v>0</v>
      </c>
      <c r="JO425">
        <f>IF(Table1[[#This Row],[S/End]]="TD",1,0)</f>
        <v>0</v>
      </c>
      <c r="JP425">
        <f>IF(OR(Table1[[#This Row],[S/End]]="FGGD"),1,0)</f>
        <v>0</v>
      </c>
      <c r="JQ425">
        <f>IF(OR(Table1[[#This Row],[S/End]]="FUM",Table1[[#This Row],[S/End]]="INT"),1,0)</f>
        <v>0</v>
      </c>
      <c r="JR425">
        <f>IF(AND(Table1[[#This Row],[Touchdown]]=1,Table1[[#This Row],[Pass Play]]=1),1,0)</f>
        <v>0</v>
      </c>
      <c r="JS425">
        <f t="shared" si="20"/>
        <v>0</v>
      </c>
      <c r="JT425">
        <f>IF(AND(OR(Table1[[#This Row],[Pass Play]]=1,Table1[[#This Row],[Rush Attempts]]=1),Table1[[#This Row],[Dn]]=3),1,0)</f>
        <v>0</v>
      </c>
      <c r="JU425">
        <f>IF(AND(Table1[[#This Row],[3rd down attempt]]=1,Table1[[#This Row],[EFF]]="Y"),1,0)</f>
        <v>0</v>
      </c>
      <c r="JV425">
        <f>IF(AND(Table1[[#This Row],[3rd down attempt]]=1,Table1[[#This Row],[Dist]]&gt;=7),1,0)</f>
        <v>0</v>
      </c>
      <c r="JW425">
        <f>IF(AND(OR(Table1[[#This Row],[Pass Play]]=1,Table1[[#This Row],[Rush Attempts]]=1),Table1[[#This Row],[Dn]]=4),1,0)</f>
        <v>0</v>
      </c>
      <c r="JX425">
        <f>IF(AND(Table1[[#This Row],[4th down attempt]]=1,Table1[[#This Row],[EFF]]="Y"),1,0)</f>
        <v>0</v>
      </c>
      <c r="JY425">
        <f>IF(AND(OR(Table1[[#This Row],[Pass Play]]=1,Table1[[#This Row],[Rush Attempts]]=1),Table1[[#This Row],[FPos]]&gt;=0,Table1[[#This Row],[FPos]]&lt;=20),1,0)</f>
        <v>1</v>
      </c>
      <c r="JZ425">
        <f>IF(AND(OR(Table1[[#This Row],[Pass Play]]=1,Table1[[#This Row],[Rush Attempts]]=1),Table1[[#This Row],[Dist]]&lt;=Table1[[#This Row],[Gn]]),1,0)</f>
        <v>0</v>
      </c>
      <c r="KA425">
        <f>IF(Table1[[#This Row],[S/End]]&lt;&gt;"",1,0)</f>
        <v>0</v>
      </c>
      <c r="KB425">
        <f>IF(Table1[[#This Row],[S/End]]="TD",1,0)</f>
        <v>0</v>
      </c>
      <c r="KC425">
        <f>IF(Table1[[#This Row],[S/End]]="FGGD",1,0)</f>
        <v>0</v>
      </c>
      <c r="KD425">
        <f>IF(AND(OR(Table1[[#This Row],[Pass Play]]=1,Table1[[#This Row],[Rush Attempts]]=1),Table1[[#This Row],[Gn]]&lt;0),1,0)</f>
        <v>0</v>
      </c>
      <c r="KE425" s="375">
        <f>IF(AND(Table1[[#This Row],[pff_DRVENDPSN]]=3,Table1[[#This Row],[pff_DRVENDEVENT]]="PUNT"),1,0)</f>
        <v>0</v>
      </c>
    </row>
    <row r="426" spans="1:291" hidden="1">
      <c r="A426">
        <v>42</v>
      </c>
      <c r="B426">
        <v>2107</v>
      </c>
      <c r="C426" t="s">
        <v>14481</v>
      </c>
      <c r="D426">
        <v>3</v>
      </c>
      <c r="E426">
        <v>2</v>
      </c>
      <c r="F426">
        <v>10</v>
      </c>
      <c r="G426">
        <v>9</v>
      </c>
      <c r="H426">
        <v>11</v>
      </c>
      <c r="J426" t="s">
        <v>254</v>
      </c>
      <c r="K426">
        <v>11</v>
      </c>
      <c r="L426" t="s">
        <v>8811</v>
      </c>
      <c r="M426" t="s">
        <v>8812</v>
      </c>
      <c r="N426" t="s">
        <v>2016</v>
      </c>
      <c r="P426" t="s">
        <v>2017</v>
      </c>
      <c r="Q426" t="s">
        <v>442</v>
      </c>
      <c r="S426" t="s">
        <v>321</v>
      </c>
      <c r="W426" t="s">
        <v>253</v>
      </c>
      <c r="X426" t="s">
        <v>8813</v>
      </c>
      <c r="Y426" t="s">
        <v>475</v>
      </c>
      <c r="Z426" t="s">
        <v>8814</v>
      </c>
      <c r="AB426" t="s">
        <v>477</v>
      </c>
      <c r="AC426" t="s">
        <v>6622</v>
      </c>
      <c r="AJ426">
        <v>29</v>
      </c>
      <c r="AK426" t="s">
        <v>327</v>
      </c>
      <c r="AP426">
        <v>7</v>
      </c>
      <c r="BJ426" t="s">
        <v>257</v>
      </c>
      <c r="BQ426">
        <f t="shared" si="18"/>
        <v>1</v>
      </c>
      <c r="BR426">
        <f t="shared" si="19"/>
        <v>0</v>
      </c>
      <c r="BT426" t="s">
        <v>275</v>
      </c>
      <c r="BV426">
        <v>12</v>
      </c>
      <c r="BX426">
        <v>0</v>
      </c>
      <c r="BY426" t="s">
        <v>8815</v>
      </c>
      <c r="CA426">
        <v>1</v>
      </c>
      <c r="CD426" s="3">
        <v>0.43194444444444446</v>
      </c>
      <c r="CE426" t="s">
        <v>257</v>
      </c>
      <c r="CF426" t="s">
        <v>8816</v>
      </c>
      <c r="CG426">
        <v>0</v>
      </c>
      <c r="CI426" t="s">
        <v>6625</v>
      </c>
      <c r="CJ426">
        <v>0</v>
      </c>
      <c r="CK426" t="s">
        <v>8817</v>
      </c>
      <c r="CL426" s="4">
        <v>38414</v>
      </c>
      <c r="CM426" t="s">
        <v>8818</v>
      </c>
      <c r="CN426" t="s">
        <v>8819</v>
      </c>
      <c r="CO426">
        <v>24</v>
      </c>
      <c r="CQ426" t="s">
        <v>269</v>
      </c>
      <c r="CR426" t="s">
        <v>8063</v>
      </c>
      <c r="CU426" t="s">
        <v>5120</v>
      </c>
      <c r="CW426">
        <v>0</v>
      </c>
      <c r="CY426">
        <v>4</v>
      </c>
      <c r="CZ426" t="s">
        <v>553</v>
      </c>
      <c r="DA426">
        <v>0</v>
      </c>
      <c r="DB426">
        <v>6</v>
      </c>
      <c r="DC426" t="s">
        <v>1953</v>
      </c>
      <c r="DD426">
        <v>-31</v>
      </c>
      <c r="DF426" t="s">
        <v>8192</v>
      </c>
      <c r="DK426">
        <v>9</v>
      </c>
      <c r="DL426" s="4">
        <v>44491</v>
      </c>
      <c r="DM426">
        <v>20433</v>
      </c>
      <c r="DN426">
        <v>2021</v>
      </c>
      <c r="DO426">
        <v>0</v>
      </c>
      <c r="DQ426">
        <v>80709</v>
      </c>
      <c r="DR426">
        <v>99</v>
      </c>
      <c r="DU426" t="s">
        <v>257</v>
      </c>
      <c r="DV426" t="s">
        <v>274</v>
      </c>
      <c r="DX426">
        <v>24</v>
      </c>
      <c r="DY426" t="s">
        <v>8063</v>
      </c>
      <c r="EE426">
        <v>0</v>
      </c>
      <c r="EF426" t="s">
        <v>8820</v>
      </c>
      <c r="EG426" t="s">
        <v>675</v>
      </c>
      <c r="EH426">
        <v>0</v>
      </c>
      <c r="EI426" t="s">
        <v>3347</v>
      </c>
      <c r="EJ426" t="s">
        <v>1486</v>
      </c>
      <c r="EK426" t="s">
        <v>8821</v>
      </c>
      <c r="EL426" t="s">
        <v>8822</v>
      </c>
      <c r="EM426" t="s">
        <v>8823</v>
      </c>
      <c r="EN426" t="s">
        <v>1673</v>
      </c>
      <c r="EO426" t="s">
        <v>282</v>
      </c>
      <c r="EP426" t="s">
        <v>968</v>
      </c>
      <c r="EQ426">
        <v>0</v>
      </c>
      <c r="ER426" t="s">
        <v>3697</v>
      </c>
      <c r="ET426" t="s">
        <v>8824</v>
      </c>
      <c r="EU426">
        <v>2</v>
      </c>
      <c r="EV426" t="s">
        <v>348</v>
      </c>
      <c r="EW426" t="s">
        <v>349</v>
      </c>
      <c r="EX426" t="s">
        <v>5083</v>
      </c>
      <c r="EY426" t="s">
        <v>889</v>
      </c>
      <c r="FB426" t="s">
        <v>269</v>
      </c>
      <c r="FC426" t="s">
        <v>8825</v>
      </c>
      <c r="FE426">
        <v>1</v>
      </c>
      <c r="FJ426" t="s">
        <v>8230</v>
      </c>
      <c r="FL426">
        <v>0</v>
      </c>
      <c r="FN426">
        <v>0</v>
      </c>
      <c r="FQ426">
        <v>0</v>
      </c>
      <c r="FS426" t="s">
        <v>395</v>
      </c>
      <c r="FV426" t="s">
        <v>396</v>
      </c>
      <c r="FW426" t="s">
        <v>290</v>
      </c>
      <c r="FY426">
        <v>0</v>
      </c>
      <c r="GA426">
        <v>24.12</v>
      </c>
      <c r="GB426">
        <v>-12</v>
      </c>
      <c r="GC426">
        <v>1</v>
      </c>
      <c r="GD426" t="s">
        <v>8246</v>
      </c>
      <c r="GE426" t="s">
        <v>355</v>
      </c>
      <c r="GF426">
        <v>0</v>
      </c>
      <c r="GG426" t="s">
        <v>274</v>
      </c>
      <c r="GI426">
        <v>1.9</v>
      </c>
      <c r="GJ426">
        <v>0</v>
      </c>
      <c r="GK426">
        <v>0</v>
      </c>
      <c r="GM426" t="s">
        <v>8826</v>
      </c>
      <c r="GN426">
        <v>7</v>
      </c>
      <c r="GO426">
        <v>1</v>
      </c>
      <c r="GP426" t="s">
        <v>357</v>
      </c>
      <c r="GR426">
        <v>11</v>
      </c>
      <c r="HA426" t="s">
        <v>8827</v>
      </c>
      <c r="HC426" t="s">
        <v>313</v>
      </c>
      <c r="HD426" t="s">
        <v>313</v>
      </c>
      <c r="HE426" t="s">
        <v>8165</v>
      </c>
      <c r="HF426">
        <v>0</v>
      </c>
      <c r="HG426">
        <v>20</v>
      </c>
      <c r="HH426">
        <v>12</v>
      </c>
      <c r="HI426" t="s">
        <v>275</v>
      </c>
      <c r="HK426" t="s">
        <v>387</v>
      </c>
      <c r="HL426" t="s">
        <v>58</v>
      </c>
      <c r="HM426" t="s">
        <v>8165</v>
      </c>
      <c r="HO426" t="s">
        <v>8175</v>
      </c>
      <c r="HP426" t="s">
        <v>8828</v>
      </c>
      <c r="HQ426" t="s">
        <v>8829</v>
      </c>
      <c r="HR426" t="s">
        <v>8830</v>
      </c>
      <c r="HT426">
        <v>1</v>
      </c>
      <c r="HW426">
        <v>2</v>
      </c>
      <c r="HX426">
        <v>4158324</v>
      </c>
      <c r="HY426" t="s">
        <v>8831</v>
      </c>
      <c r="HZ426">
        <v>4158306</v>
      </c>
      <c r="IC426">
        <v>0</v>
      </c>
      <c r="ID426">
        <v>0</v>
      </c>
      <c r="IM426">
        <v>91</v>
      </c>
      <c r="IQ426" t="s">
        <v>8192</v>
      </c>
      <c r="IR426" t="s">
        <v>8165</v>
      </c>
      <c r="IU426">
        <v>8</v>
      </c>
      <c r="IV426">
        <f>IF(AND(Table1[[#This Row],[R/P]]="P",Table1[[#This Row],[PaRes]]&lt;&gt;"SCRBL",Table1[[#This Row],[PaRes]]&lt;&gt;"RUN",Table1[[#This Row],[Penalty]]&lt;&gt;1),1,0)</f>
        <v>1</v>
      </c>
      <c r="IW426">
        <f>IF(AND(Table1[[#This Row],[Pass Play]]=1,Table1[[#This Row],[PaRes]]&lt;&gt;"SAC"),1,0)</f>
        <v>1</v>
      </c>
      <c r="IX426">
        <f>IF(Table1[[#This Row],[PaRes]]="COM",1,0)</f>
        <v>1</v>
      </c>
      <c r="IY426">
        <f>IF(Table1[[#This Row],[Pass Play]]=1,Table1[[#This Row],[Gn]],0)</f>
        <v>9</v>
      </c>
      <c r="IZ426">
        <f>IF(AND(Table1[[#This Row],[Pass Play]]=1,Table1[[#This Row],[EFF]]="Y"),1,0)</f>
        <v>1</v>
      </c>
      <c r="JA426">
        <f>IF(AND(Table1[[#This Row],[Pass Play]]=1,Table1[[#This Row],[EFF]]="Y"),Table1[[#This Row],[Gn]],0)</f>
        <v>9</v>
      </c>
      <c r="JB426">
        <f>IF(AND(Table1[[#This Row],[Pass Play]]=1,Table1[[#This Row],[Gn]]&gt;=15),1,0)</f>
        <v>0</v>
      </c>
      <c r="JC426">
        <f>IF(AND(Table1[[#This Row],[Pass Play]]=1,Table1[[#This Row],[Big Play Passes]]=1),Table1[[#This Row],[Gn]],0)</f>
        <v>0</v>
      </c>
      <c r="JD426">
        <f>IF(AND(OR(Table1[[#This Row],[R/P]]="R",Table1[[#This Row],[PaRes]]="SCRBL",Table1[[#This Row],[PaRes]]="RUN"),Table1[[#This Row],[Penalty]]&lt;&gt;1),1,0)</f>
        <v>0</v>
      </c>
      <c r="JE426">
        <f>IF(Table1[[#This Row],[Rush Attempts]]=1,Table1[[#This Row],[Gn]],0)</f>
        <v>0</v>
      </c>
      <c r="JF426">
        <f>IF(AND(Table1[[#This Row],[Rush Attempts]]=1,Table1[[#This Row],[EFF]]="Y"),1,0)</f>
        <v>0</v>
      </c>
      <c r="JG426">
        <f>IF(AND(Table1[[#This Row],[Rush Attempts]]=1,Table1[[#This Row],[EFF]]="Y"),Table1[[#This Row],[Gn]],0)</f>
        <v>0</v>
      </c>
      <c r="JH426">
        <f>IF(AND(Table1[[#This Row],[Rush Attempts]]=1,Table1[[#This Row],[Gn]]&gt;=10),1,0)</f>
        <v>0</v>
      </c>
      <c r="JI426">
        <f>IF(AND(Table1[[#This Row],[Rush Attempts]]=1,Table1[[#This Row],[Big Play Run]]=1),Table1[[#This Row],[Gn]],0)</f>
        <v>0</v>
      </c>
      <c r="JJ426">
        <f>IF(Table1[[#This Row],[PaRes]]="SAC",1,0)</f>
        <v>0</v>
      </c>
      <c r="JK426">
        <f>IF(Table1[[#This Row],[Sacks]]=1,Table1[[#This Row],[Gn]],0)</f>
        <v>0</v>
      </c>
      <c r="JL426">
        <f>IF(Table1[[#This Row],[PaRes]]="INT",1,0)</f>
        <v>0</v>
      </c>
      <c r="JM426">
        <f>IF(Table1[[#This Row],[pff_PENALTY]]&lt;&gt;"",1,0)</f>
        <v>0</v>
      </c>
      <c r="JN426">
        <f>Table1[[#This Row],[pff_PENYARDS]]</f>
        <v>0</v>
      </c>
      <c r="JO426">
        <f>IF(Table1[[#This Row],[S/End]]="TD",1,0)</f>
        <v>0</v>
      </c>
      <c r="JP426">
        <f>IF(OR(Table1[[#This Row],[S/End]]="FGGD"),1,0)</f>
        <v>0</v>
      </c>
      <c r="JQ426">
        <f>IF(OR(Table1[[#This Row],[S/End]]="FUM",Table1[[#This Row],[S/End]]="INT"),1,0)</f>
        <v>0</v>
      </c>
      <c r="JR426">
        <f>IF(AND(Table1[[#This Row],[Touchdown]]=1,Table1[[#This Row],[Pass Play]]=1),1,0)</f>
        <v>0</v>
      </c>
      <c r="JS426">
        <f t="shared" si="20"/>
        <v>0</v>
      </c>
      <c r="JT426">
        <f>IF(AND(OR(Table1[[#This Row],[Pass Play]]=1,Table1[[#This Row],[Rush Attempts]]=1),Table1[[#This Row],[Dn]]=3),1,0)</f>
        <v>0</v>
      </c>
      <c r="JU426">
        <f>IF(AND(Table1[[#This Row],[3rd down attempt]]=1,Table1[[#This Row],[EFF]]="Y"),1,0)</f>
        <v>0</v>
      </c>
      <c r="JV426">
        <f>IF(AND(Table1[[#This Row],[3rd down attempt]]=1,Table1[[#This Row],[Dist]]&gt;=7),1,0)</f>
        <v>0</v>
      </c>
      <c r="JW426">
        <f>IF(AND(OR(Table1[[#This Row],[Pass Play]]=1,Table1[[#This Row],[Rush Attempts]]=1),Table1[[#This Row],[Dn]]=4),1,0)</f>
        <v>0</v>
      </c>
      <c r="JX426">
        <f>IF(AND(Table1[[#This Row],[4th down attempt]]=1,Table1[[#This Row],[EFF]]="Y"),1,0)</f>
        <v>0</v>
      </c>
      <c r="JY426">
        <f>IF(AND(OR(Table1[[#This Row],[Pass Play]]=1,Table1[[#This Row],[Rush Attempts]]=1),Table1[[#This Row],[FPos]]&gt;=0,Table1[[#This Row],[FPos]]&lt;=20),1,0)</f>
        <v>1</v>
      </c>
      <c r="JZ426">
        <f>IF(AND(OR(Table1[[#This Row],[Pass Play]]=1,Table1[[#This Row],[Rush Attempts]]=1),Table1[[#This Row],[Dist]]&lt;=Table1[[#This Row],[Gn]]),1,0)</f>
        <v>0</v>
      </c>
      <c r="KA426">
        <f>IF(Table1[[#This Row],[S/End]]&lt;&gt;"",1,0)</f>
        <v>0</v>
      </c>
      <c r="KB426">
        <f>IF(Table1[[#This Row],[S/End]]="TD",1,0)</f>
        <v>0</v>
      </c>
      <c r="KC426">
        <f>IF(Table1[[#This Row],[S/End]]="FGGD",1,0)</f>
        <v>0</v>
      </c>
      <c r="KD426">
        <f>IF(AND(OR(Table1[[#This Row],[Pass Play]]=1,Table1[[#This Row],[Rush Attempts]]=1),Table1[[#This Row],[Gn]]&lt;0),1,0)</f>
        <v>0</v>
      </c>
      <c r="KE426" s="375">
        <f>IF(AND(Table1[[#This Row],[pff_DRVENDPSN]]=3,Table1[[#This Row],[pff_DRVENDEVENT]]="PUNT"),1,0)</f>
        <v>0</v>
      </c>
    </row>
    <row r="427" spans="1:291" hidden="1">
      <c r="A427">
        <v>43</v>
      </c>
      <c r="B427">
        <v>2107</v>
      </c>
      <c r="C427" t="s">
        <v>14481</v>
      </c>
      <c r="D427">
        <v>3</v>
      </c>
      <c r="E427">
        <v>3</v>
      </c>
      <c r="F427">
        <v>1</v>
      </c>
      <c r="G427">
        <v>0</v>
      </c>
      <c r="H427">
        <v>2</v>
      </c>
      <c r="J427" t="s">
        <v>298</v>
      </c>
      <c r="K427">
        <v>21</v>
      </c>
      <c r="L427" t="s">
        <v>6335</v>
      </c>
      <c r="M427" t="s">
        <v>8833</v>
      </c>
      <c r="N427" t="s">
        <v>440</v>
      </c>
      <c r="O427" t="s">
        <v>254</v>
      </c>
      <c r="P427" t="s">
        <v>3187</v>
      </c>
      <c r="Q427" t="s">
        <v>3188</v>
      </c>
      <c r="R427" t="s">
        <v>2574</v>
      </c>
      <c r="W427" t="s">
        <v>257</v>
      </c>
      <c r="X427" t="s">
        <v>3190</v>
      </c>
      <c r="AE427" t="s">
        <v>1526</v>
      </c>
      <c r="AF427" t="s">
        <v>1527</v>
      </c>
      <c r="AG427" t="s">
        <v>3190</v>
      </c>
      <c r="AH427" t="s">
        <v>257</v>
      </c>
      <c r="AJ427">
        <v>20</v>
      </c>
      <c r="AP427">
        <v>7</v>
      </c>
      <c r="BJ427" t="s">
        <v>261</v>
      </c>
      <c r="BQ427">
        <f t="shared" si="18"/>
        <v>0</v>
      </c>
      <c r="BR427">
        <f t="shared" si="19"/>
        <v>11</v>
      </c>
      <c r="BT427" t="s">
        <v>275</v>
      </c>
      <c r="BV427">
        <v>12</v>
      </c>
      <c r="BX427">
        <v>0</v>
      </c>
      <c r="BY427" t="s">
        <v>8834</v>
      </c>
      <c r="BZ427" t="s">
        <v>968</v>
      </c>
      <c r="CD427" s="3">
        <v>0.4069444444444445</v>
      </c>
      <c r="CF427" t="s">
        <v>8835</v>
      </c>
      <c r="CJ427">
        <v>0</v>
      </c>
      <c r="CK427" t="s">
        <v>8836</v>
      </c>
      <c r="CL427" s="4">
        <v>38414</v>
      </c>
      <c r="CM427" t="s">
        <v>8837</v>
      </c>
      <c r="CN427" t="s">
        <v>8838</v>
      </c>
      <c r="CO427">
        <v>24</v>
      </c>
      <c r="CQ427" t="s">
        <v>282</v>
      </c>
      <c r="CR427" t="s">
        <v>8063</v>
      </c>
      <c r="CU427" t="s">
        <v>8839</v>
      </c>
      <c r="CW427">
        <v>0</v>
      </c>
      <c r="CY427">
        <v>5</v>
      </c>
      <c r="CZ427" t="s">
        <v>553</v>
      </c>
      <c r="DA427">
        <v>0</v>
      </c>
      <c r="DB427">
        <v>6</v>
      </c>
      <c r="DC427" t="s">
        <v>1953</v>
      </c>
      <c r="DD427">
        <v>-31</v>
      </c>
      <c r="DF427" t="s">
        <v>8165</v>
      </c>
      <c r="DK427">
        <v>0</v>
      </c>
      <c r="DL427" s="4">
        <v>44491</v>
      </c>
      <c r="DM427">
        <v>20433</v>
      </c>
      <c r="DN427">
        <v>2021</v>
      </c>
      <c r="DO427">
        <v>0</v>
      </c>
      <c r="DQ427">
        <v>80709</v>
      </c>
      <c r="DR427">
        <v>100</v>
      </c>
      <c r="DU427" t="s">
        <v>274</v>
      </c>
      <c r="DV427" t="s">
        <v>257</v>
      </c>
      <c r="DX427">
        <v>24</v>
      </c>
      <c r="DY427" t="s">
        <v>8063</v>
      </c>
      <c r="EE427">
        <v>0</v>
      </c>
      <c r="EF427" t="s">
        <v>3197</v>
      </c>
      <c r="EG427" t="s">
        <v>3198</v>
      </c>
      <c r="EH427">
        <v>1</v>
      </c>
      <c r="EI427" t="s">
        <v>584</v>
      </c>
      <c r="EJ427" t="s">
        <v>454</v>
      </c>
      <c r="EK427" t="s">
        <v>8840</v>
      </c>
      <c r="EL427" t="s">
        <v>8841</v>
      </c>
      <c r="EM427" t="s">
        <v>8842</v>
      </c>
      <c r="EN427" t="s">
        <v>3331</v>
      </c>
      <c r="EO427" t="s">
        <v>269</v>
      </c>
      <c r="EP427" t="s">
        <v>283</v>
      </c>
      <c r="EQ427">
        <v>0</v>
      </c>
      <c r="ET427" t="s">
        <v>8843</v>
      </c>
      <c r="FE427">
        <v>0</v>
      </c>
      <c r="FG427" t="s">
        <v>1357</v>
      </c>
      <c r="FH427" t="s">
        <v>309</v>
      </c>
      <c r="FI427" t="s">
        <v>285</v>
      </c>
      <c r="FJ427" t="s">
        <v>8844</v>
      </c>
      <c r="FL427">
        <v>0</v>
      </c>
      <c r="FN427">
        <v>0</v>
      </c>
      <c r="FQ427">
        <v>0</v>
      </c>
      <c r="FS427" t="s">
        <v>1588</v>
      </c>
      <c r="FU427" t="s">
        <v>257</v>
      </c>
      <c r="FV427" t="s">
        <v>8845</v>
      </c>
      <c r="FW427" t="s">
        <v>397</v>
      </c>
      <c r="FX427" t="s">
        <v>291</v>
      </c>
      <c r="FY427">
        <v>0</v>
      </c>
      <c r="GA427">
        <v>24.12</v>
      </c>
      <c r="GB427">
        <v>-12</v>
      </c>
      <c r="GC427">
        <v>0</v>
      </c>
      <c r="GF427">
        <v>0</v>
      </c>
      <c r="GG427" t="s">
        <v>257</v>
      </c>
      <c r="GJ427">
        <v>0</v>
      </c>
      <c r="GK427">
        <v>0</v>
      </c>
      <c r="GM427" t="s">
        <v>8846</v>
      </c>
      <c r="GO427">
        <v>1</v>
      </c>
      <c r="HA427" t="s">
        <v>8847</v>
      </c>
      <c r="HC427" t="s">
        <v>313</v>
      </c>
      <c r="HD427" t="s">
        <v>313</v>
      </c>
      <c r="HE427" t="s">
        <v>8848</v>
      </c>
      <c r="HF427">
        <v>0</v>
      </c>
      <c r="HG427">
        <v>12</v>
      </c>
      <c r="HH427">
        <v>12</v>
      </c>
      <c r="HI427" t="s">
        <v>275</v>
      </c>
      <c r="HL427">
        <v>0</v>
      </c>
      <c r="HW427">
        <v>2</v>
      </c>
      <c r="HX427">
        <v>4158340</v>
      </c>
      <c r="HY427" t="s">
        <v>8849</v>
      </c>
      <c r="HZ427">
        <v>4158324</v>
      </c>
      <c r="IC427">
        <v>0</v>
      </c>
      <c r="ID427">
        <v>0</v>
      </c>
      <c r="IM427">
        <v>92</v>
      </c>
      <c r="IO427" t="s">
        <v>8193</v>
      </c>
      <c r="IQ427" t="s">
        <v>8193</v>
      </c>
      <c r="IR427" t="s">
        <v>8073</v>
      </c>
      <c r="IU427">
        <v>8</v>
      </c>
      <c r="IV427">
        <f>IF(AND(Table1[[#This Row],[R/P]]="P",Table1[[#This Row],[PaRes]]&lt;&gt;"SCRBL",Table1[[#This Row],[PaRes]]&lt;&gt;"RUN",Table1[[#This Row],[Penalty]]&lt;&gt;1),1,0)</f>
        <v>0</v>
      </c>
      <c r="IW427">
        <f>IF(AND(Table1[[#This Row],[Pass Play]]=1,Table1[[#This Row],[PaRes]]&lt;&gt;"SAC"),1,0)</f>
        <v>0</v>
      </c>
      <c r="IX427">
        <f>IF(Table1[[#This Row],[PaRes]]="COM",1,0)</f>
        <v>0</v>
      </c>
      <c r="IY427">
        <f>IF(Table1[[#This Row],[Pass Play]]=1,Table1[[#This Row],[Gn]],0)</f>
        <v>0</v>
      </c>
      <c r="IZ427">
        <f>IF(AND(Table1[[#This Row],[Pass Play]]=1,Table1[[#This Row],[EFF]]="Y"),1,0)</f>
        <v>0</v>
      </c>
      <c r="JA427">
        <f>IF(AND(Table1[[#This Row],[Pass Play]]=1,Table1[[#This Row],[EFF]]="Y"),Table1[[#This Row],[Gn]],0)</f>
        <v>0</v>
      </c>
      <c r="JB427">
        <f>IF(AND(Table1[[#This Row],[Pass Play]]=1,Table1[[#This Row],[Gn]]&gt;=15),1,0)</f>
        <v>0</v>
      </c>
      <c r="JC427">
        <f>IF(AND(Table1[[#This Row],[Pass Play]]=1,Table1[[#This Row],[Big Play Passes]]=1),Table1[[#This Row],[Gn]],0)</f>
        <v>0</v>
      </c>
      <c r="JD427">
        <f>IF(AND(OR(Table1[[#This Row],[R/P]]="R",Table1[[#This Row],[PaRes]]="SCRBL",Table1[[#This Row],[PaRes]]="RUN"),Table1[[#This Row],[Penalty]]&lt;&gt;1),1,0)</f>
        <v>1</v>
      </c>
      <c r="JE427">
        <f>IF(Table1[[#This Row],[Rush Attempts]]=1,Table1[[#This Row],[Gn]],0)</f>
        <v>0</v>
      </c>
      <c r="JF427">
        <f>IF(AND(Table1[[#This Row],[Rush Attempts]]=1,Table1[[#This Row],[EFF]]="Y"),1,0)</f>
        <v>0</v>
      </c>
      <c r="JG427">
        <f>IF(AND(Table1[[#This Row],[Rush Attempts]]=1,Table1[[#This Row],[EFF]]="Y"),Table1[[#This Row],[Gn]],0)</f>
        <v>0</v>
      </c>
      <c r="JH427">
        <f>IF(AND(Table1[[#This Row],[Rush Attempts]]=1,Table1[[#This Row],[Gn]]&gt;=10),1,0)</f>
        <v>0</v>
      </c>
      <c r="JI427">
        <f>IF(AND(Table1[[#This Row],[Rush Attempts]]=1,Table1[[#This Row],[Big Play Run]]=1),Table1[[#This Row],[Gn]],0)</f>
        <v>0</v>
      </c>
      <c r="JJ427">
        <f>IF(Table1[[#This Row],[PaRes]]="SAC",1,0)</f>
        <v>0</v>
      </c>
      <c r="JK427">
        <f>IF(Table1[[#This Row],[Sacks]]=1,Table1[[#This Row],[Gn]],0)</f>
        <v>0</v>
      </c>
      <c r="JL427">
        <f>IF(Table1[[#This Row],[PaRes]]="INT",1,0)</f>
        <v>0</v>
      </c>
      <c r="JM427">
        <f>IF(Table1[[#This Row],[pff_PENALTY]]&lt;&gt;"",1,0)</f>
        <v>0</v>
      </c>
      <c r="JN427">
        <f>Table1[[#This Row],[pff_PENYARDS]]</f>
        <v>0</v>
      </c>
      <c r="JO427">
        <f>IF(Table1[[#This Row],[S/End]]="TD",1,0)</f>
        <v>0</v>
      </c>
      <c r="JP427">
        <f>IF(OR(Table1[[#This Row],[S/End]]="FGGD"),1,0)</f>
        <v>0</v>
      </c>
      <c r="JQ427">
        <f>IF(OR(Table1[[#This Row],[S/End]]="FUM",Table1[[#This Row],[S/End]]="INT"),1,0)</f>
        <v>0</v>
      </c>
      <c r="JR427">
        <f>IF(AND(Table1[[#This Row],[Touchdown]]=1,Table1[[#This Row],[Pass Play]]=1),1,0)</f>
        <v>0</v>
      </c>
      <c r="JS427">
        <f t="shared" si="20"/>
        <v>0</v>
      </c>
      <c r="JT427">
        <f>IF(AND(OR(Table1[[#This Row],[Pass Play]]=1,Table1[[#This Row],[Rush Attempts]]=1),Table1[[#This Row],[Dn]]=3),1,0)</f>
        <v>1</v>
      </c>
      <c r="JU427">
        <f>IF(AND(Table1[[#This Row],[3rd down attempt]]=1,Table1[[#This Row],[EFF]]="Y"),1,0)</f>
        <v>0</v>
      </c>
      <c r="JV427">
        <f>IF(AND(Table1[[#This Row],[3rd down attempt]]=1,Table1[[#This Row],[Dist]]&gt;=7),1,0)</f>
        <v>0</v>
      </c>
      <c r="JW427">
        <f>IF(AND(OR(Table1[[#This Row],[Pass Play]]=1,Table1[[#This Row],[Rush Attempts]]=1),Table1[[#This Row],[Dn]]=4),1,0)</f>
        <v>0</v>
      </c>
      <c r="JX427">
        <f>IF(AND(Table1[[#This Row],[4th down attempt]]=1,Table1[[#This Row],[EFF]]="Y"),1,0)</f>
        <v>0</v>
      </c>
      <c r="JY427">
        <f>IF(AND(OR(Table1[[#This Row],[Pass Play]]=1,Table1[[#This Row],[Rush Attempts]]=1),Table1[[#This Row],[FPos]]&gt;=0,Table1[[#This Row],[FPos]]&lt;=20),1,0)</f>
        <v>1</v>
      </c>
      <c r="JZ427">
        <f>IF(AND(OR(Table1[[#This Row],[Pass Play]]=1,Table1[[#This Row],[Rush Attempts]]=1),Table1[[#This Row],[Dist]]&lt;=Table1[[#This Row],[Gn]]),1,0)</f>
        <v>0</v>
      </c>
      <c r="KA427">
        <f>IF(Table1[[#This Row],[S/End]]&lt;&gt;"",1,0)</f>
        <v>0</v>
      </c>
      <c r="KB427">
        <f>IF(Table1[[#This Row],[S/End]]="TD",1,0)</f>
        <v>0</v>
      </c>
      <c r="KC427">
        <f>IF(Table1[[#This Row],[S/End]]="FGGD",1,0)</f>
        <v>0</v>
      </c>
      <c r="KD427">
        <f>IF(AND(OR(Table1[[#This Row],[Pass Play]]=1,Table1[[#This Row],[Rush Attempts]]=1),Table1[[#This Row],[Gn]]&lt;0),1,0)</f>
        <v>0</v>
      </c>
      <c r="KE427" s="375">
        <f>IF(AND(Table1[[#This Row],[pff_DRVENDPSN]]=3,Table1[[#This Row],[pff_DRVENDEVENT]]="PUNT"),1,0)</f>
        <v>0</v>
      </c>
    </row>
    <row r="428" spans="1:291" hidden="1">
      <c r="A428">
        <v>44</v>
      </c>
      <c r="B428">
        <v>2107</v>
      </c>
      <c r="C428" t="s">
        <v>14481</v>
      </c>
      <c r="D428">
        <v>3</v>
      </c>
      <c r="E428">
        <v>4</v>
      </c>
      <c r="F428">
        <v>1</v>
      </c>
      <c r="G428">
        <v>2</v>
      </c>
      <c r="H428">
        <v>2</v>
      </c>
      <c r="J428" t="s">
        <v>254</v>
      </c>
      <c r="K428">
        <v>11</v>
      </c>
      <c r="L428">
        <v>11</v>
      </c>
      <c r="M428" t="s">
        <v>8851</v>
      </c>
      <c r="N428" t="s">
        <v>440</v>
      </c>
      <c r="O428" t="s">
        <v>254</v>
      </c>
      <c r="P428" t="s">
        <v>8852</v>
      </c>
      <c r="Q428" t="s">
        <v>442</v>
      </c>
      <c r="W428" t="s">
        <v>257</v>
      </c>
      <c r="X428" t="s">
        <v>8853</v>
      </c>
      <c r="AE428" t="s">
        <v>1098</v>
      </c>
      <c r="AF428" t="s">
        <v>1099</v>
      </c>
      <c r="AG428" t="s">
        <v>8853</v>
      </c>
      <c r="AH428" t="s">
        <v>274</v>
      </c>
      <c r="AJ428">
        <v>22</v>
      </c>
      <c r="AL428" t="s">
        <v>575</v>
      </c>
      <c r="AP428">
        <v>7</v>
      </c>
      <c r="BJ428" t="s">
        <v>261</v>
      </c>
      <c r="BQ428">
        <f t="shared" si="18"/>
        <v>0</v>
      </c>
      <c r="BR428">
        <f t="shared" si="19"/>
        <v>1</v>
      </c>
      <c r="BT428" t="s">
        <v>275</v>
      </c>
      <c r="BV428">
        <v>12</v>
      </c>
      <c r="BX428">
        <v>0</v>
      </c>
      <c r="BY428" t="s">
        <v>8854</v>
      </c>
      <c r="CD428" s="3">
        <v>0.38541666666666669</v>
      </c>
      <c r="CF428" t="s">
        <v>8855</v>
      </c>
      <c r="CJ428">
        <v>0</v>
      </c>
      <c r="CK428" t="s">
        <v>8856</v>
      </c>
      <c r="CL428" s="4">
        <v>38414</v>
      </c>
      <c r="CM428" t="s">
        <v>8857</v>
      </c>
      <c r="CN428" t="s">
        <v>8858</v>
      </c>
      <c r="CO428">
        <v>24</v>
      </c>
      <c r="CQ428" t="s">
        <v>269</v>
      </c>
      <c r="CR428" t="s">
        <v>8063</v>
      </c>
      <c r="CU428" t="s">
        <v>8859</v>
      </c>
      <c r="CW428">
        <v>0</v>
      </c>
      <c r="CY428">
        <v>6</v>
      </c>
      <c r="CZ428" t="s">
        <v>553</v>
      </c>
      <c r="DA428">
        <v>0</v>
      </c>
      <c r="DB428">
        <v>6</v>
      </c>
      <c r="DC428" t="s">
        <v>1953</v>
      </c>
      <c r="DD428">
        <v>-31</v>
      </c>
      <c r="DK428">
        <v>2</v>
      </c>
      <c r="DL428" s="4">
        <v>44491</v>
      </c>
      <c r="DM428">
        <v>20433</v>
      </c>
      <c r="DN428">
        <v>2021</v>
      </c>
      <c r="DO428">
        <v>0</v>
      </c>
      <c r="DQ428">
        <v>80709</v>
      </c>
      <c r="DR428">
        <v>101</v>
      </c>
      <c r="DU428" t="s">
        <v>274</v>
      </c>
      <c r="DV428" t="s">
        <v>257</v>
      </c>
      <c r="DX428">
        <v>24</v>
      </c>
      <c r="DY428" t="s">
        <v>8063</v>
      </c>
      <c r="EE428">
        <v>0</v>
      </c>
      <c r="EF428" t="s">
        <v>8860</v>
      </c>
      <c r="EG428" t="s">
        <v>1299</v>
      </c>
      <c r="EH428">
        <v>1</v>
      </c>
      <c r="EJ428" t="s">
        <v>340</v>
      </c>
      <c r="EK428" t="s">
        <v>4070</v>
      </c>
      <c r="EL428" t="s">
        <v>8861</v>
      </c>
      <c r="EM428" t="s">
        <v>8862</v>
      </c>
      <c r="EN428" t="s">
        <v>8863</v>
      </c>
      <c r="EO428" t="s">
        <v>282</v>
      </c>
      <c r="EP428" t="s">
        <v>345</v>
      </c>
      <c r="EQ428">
        <v>0</v>
      </c>
      <c r="ET428" t="s">
        <v>8864</v>
      </c>
      <c r="FE428">
        <v>0</v>
      </c>
      <c r="FG428" t="s">
        <v>429</v>
      </c>
      <c r="FI428" t="s">
        <v>429</v>
      </c>
      <c r="FJ428" t="s">
        <v>8865</v>
      </c>
      <c r="FL428">
        <v>0</v>
      </c>
      <c r="FN428">
        <v>0</v>
      </c>
      <c r="FQ428">
        <v>0</v>
      </c>
      <c r="FS428" t="s">
        <v>462</v>
      </c>
      <c r="FU428" t="s">
        <v>274</v>
      </c>
      <c r="FV428" t="s">
        <v>777</v>
      </c>
      <c r="FW428" t="s">
        <v>431</v>
      </c>
      <c r="FY428">
        <v>0</v>
      </c>
      <c r="GA428">
        <v>24.12</v>
      </c>
      <c r="GB428">
        <v>-12</v>
      </c>
      <c r="GC428">
        <v>0</v>
      </c>
      <c r="GE428" t="s">
        <v>355</v>
      </c>
      <c r="GF428">
        <v>0</v>
      </c>
      <c r="GG428" t="s">
        <v>257</v>
      </c>
      <c r="GJ428">
        <v>0</v>
      </c>
      <c r="GK428">
        <v>0</v>
      </c>
      <c r="GM428" t="s">
        <v>8866</v>
      </c>
      <c r="GO428">
        <v>0</v>
      </c>
      <c r="HA428" t="s">
        <v>8867</v>
      </c>
      <c r="HC428" t="s">
        <v>313</v>
      </c>
      <c r="HD428" t="s">
        <v>313</v>
      </c>
      <c r="HE428" t="s">
        <v>8705</v>
      </c>
      <c r="HF428">
        <v>0</v>
      </c>
      <c r="HG428">
        <v>11</v>
      </c>
      <c r="HH428">
        <v>12</v>
      </c>
      <c r="HI428" t="s">
        <v>275</v>
      </c>
      <c r="HL428">
        <v>0</v>
      </c>
      <c r="HW428">
        <v>0</v>
      </c>
      <c r="HX428">
        <v>4158360</v>
      </c>
      <c r="HY428" t="s">
        <v>1523</v>
      </c>
      <c r="HZ428">
        <v>4158340</v>
      </c>
      <c r="IC428">
        <v>0</v>
      </c>
      <c r="ID428">
        <v>0</v>
      </c>
      <c r="IM428">
        <v>93</v>
      </c>
      <c r="IS428" t="s">
        <v>492</v>
      </c>
      <c r="IU428">
        <v>8</v>
      </c>
      <c r="IV428">
        <f>IF(AND(Table1[[#This Row],[R/P]]="P",Table1[[#This Row],[PaRes]]&lt;&gt;"SCRBL",Table1[[#This Row],[PaRes]]&lt;&gt;"RUN",Table1[[#This Row],[Penalty]]&lt;&gt;1),1,0)</f>
        <v>0</v>
      </c>
      <c r="IW428">
        <f>IF(AND(Table1[[#This Row],[Pass Play]]=1,Table1[[#This Row],[PaRes]]&lt;&gt;"SAC"),1,0)</f>
        <v>0</v>
      </c>
      <c r="IX428">
        <f>IF(Table1[[#This Row],[PaRes]]="COM",1,0)</f>
        <v>0</v>
      </c>
      <c r="IY428">
        <f>IF(Table1[[#This Row],[Pass Play]]=1,Table1[[#This Row],[Gn]],0)</f>
        <v>0</v>
      </c>
      <c r="IZ428">
        <f>IF(AND(Table1[[#This Row],[Pass Play]]=1,Table1[[#This Row],[EFF]]="Y"),1,0)</f>
        <v>0</v>
      </c>
      <c r="JA428">
        <f>IF(AND(Table1[[#This Row],[Pass Play]]=1,Table1[[#This Row],[EFF]]="Y"),Table1[[#This Row],[Gn]],0)</f>
        <v>0</v>
      </c>
      <c r="JB428">
        <f>IF(AND(Table1[[#This Row],[Pass Play]]=1,Table1[[#This Row],[Gn]]&gt;=15),1,0)</f>
        <v>0</v>
      </c>
      <c r="JC428">
        <f>IF(AND(Table1[[#This Row],[Pass Play]]=1,Table1[[#This Row],[Big Play Passes]]=1),Table1[[#This Row],[Gn]],0)</f>
        <v>0</v>
      </c>
      <c r="JD428">
        <f>IF(AND(OR(Table1[[#This Row],[R/P]]="R",Table1[[#This Row],[PaRes]]="SCRBL",Table1[[#This Row],[PaRes]]="RUN"),Table1[[#This Row],[Penalty]]&lt;&gt;1),1,0)</f>
        <v>1</v>
      </c>
      <c r="JE428">
        <f>IF(Table1[[#This Row],[Rush Attempts]]=1,Table1[[#This Row],[Gn]],0)</f>
        <v>2</v>
      </c>
      <c r="JF428">
        <f>IF(AND(Table1[[#This Row],[Rush Attempts]]=1,Table1[[#This Row],[EFF]]="Y"),1,0)</f>
        <v>1</v>
      </c>
      <c r="JG428">
        <f>IF(AND(Table1[[#This Row],[Rush Attempts]]=1,Table1[[#This Row],[EFF]]="Y"),Table1[[#This Row],[Gn]],0)</f>
        <v>2</v>
      </c>
      <c r="JH428">
        <f>IF(AND(Table1[[#This Row],[Rush Attempts]]=1,Table1[[#This Row],[Gn]]&gt;=10),1,0)</f>
        <v>0</v>
      </c>
      <c r="JI428">
        <f>IF(AND(Table1[[#This Row],[Rush Attempts]]=1,Table1[[#This Row],[Big Play Run]]=1),Table1[[#This Row],[Gn]],0)</f>
        <v>0</v>
      </c>
      <c r="JJ428">
        <f>IF(Table1[[#This Row],[PaRes]]="SAC",1,0)</f>
        <v>0</v>
      </c>
      <c r="JK428">
        <f>IF(Table1[[#This Row],[Sacks]]=1,Table1[[#This Row],[Gn]],0)</f>
        <v>0</v>
      </c>
      <c r="JL428">
        <f>IF(Table1[[#This Row],[PaRes]]="INT",1,0)</f>
        <v>0</v>
      </c>
      <c r="JM428">
        <f>IF(Table1[[#This Row],[pff_PENALTY]]&lt;&gt;"",1,0)</f>
        <v>0</v>
      </c>
      <c r="JN428">
        <f>Table1[[#This Row],[pff_PENYARDS]]</f>
        <v>0</v>
      </c>
      <c r="JO428">
        <f>IF(Table1[[#This Row],[S/End]]="TD",1,0)</f>
        <v>1</v>
      </c>
      <c r="JP428">
        <f>IF(OR(Table1[[#This Row],[S/End]]="FGGD"),1,0)</f>
        <v>0</v>
      </c>
      <c r="JQ428">
        <f>IF(OR(Table1[[#This Row],[S/End]]="FUM",Table1[[#This Row],[S/End]]="INT"),1,0)</f>
        <v>0</v>
      </c>
      <c r="JR428">
        <f>IF(AND(Table1[[#This Row],[Touchdown]]=1,Table1[[#This Row],[Pass Play]]=1),1,0)</f>
        <v>0</v>
      </c>
      <c r="JS428">
        <f t="shared" si="20"/>
        <v>0</v>
      </c>
      <c r="JT428">
        <f>IF(AND(OR(Table1[[#This Row],[Pass Play]]=1,Table1[[#This Row],[Rush Attempts]]=1),Table1[[#This Row],[Dn]]=3),1,0)</f>
        <v>0</v>
      </c>
      <c r="JU428">
        <f>IF(AND(Table1[[#This Row],[3rd down attempt]]=1,Table1[[#This Row],[EFF]]="Y"),1,0)</f>
        <v>0</v>
      </c>
      <c r="JV428">
        <f>IF(AND(Table1[[#This Row],[3rd down attempt]]=1,Table1[[#This Row],[Dist]]&gt;=7),1,0)</f>
        <v>0</v>
      </c>
      <c r="JW428">
        <f>IF(AND(OR(Table1[[#This Row],[Pass Play]]=1,Table1[[#This Row],[Rush Attempts]]=1),Table1[[#This Row],[Dn]]=4),1,0)</f>
        <v>1</v>
      </c>
      <c r="JX428">
        <f>IF(AND(Table1[[#This Row],[4th down attempt]]=1,Table1[[#This Row],[EFF]]="Y"),1,0)</f>
        <v>1</v>
      </c>
      <c r="JY428">
        <f>IF(AND(OR(Table1[[#This Row],[Pass Play]]=1,Table1[[#This Row],[Rush Attempts]]=1),Table1[[#This Row],[FPos]]&gt;=0,Table1[[#This Row],[FPos]]&lt;=20),1,0)</f>
        <v>1</v>
      </c>
      <c r="JZ428">
        <f>IF(AND(OR(Table1[[#This Row],[Pass Play]]=1,Table1[[#This Row],[Rush Attempts]]=1),Table1[[#This Row],[Dist]]&lt;=Table1[[#This Row],[Gn]]),1,0)</f>
        <v>1</v>
      </c>
      <c r="KA428">
        <f>IF(Table1[[#This Row],[S/End]]&lt;&gt;"",1,0)</f>
        <v>1</v>
      </c>
      <c r="KB428">
        <f>IF(Table1[[#This Row],[S/End]]="TD",1,0)</f>
        <v>1</v>
      </c>
      <c r="KC428">
        <f>IF(Table1[[#This Row],[S/End]]="FGGD",1,0)</f>
        <v>0</v>
      </c>
      <c r="KD428">
        <f>IF(AND(OR(Table1[[#This Row],[Pass Play]]=1,Table1[[#This Row],[Rush Attempts]]=1),Table1[[#This Row],[Gn]]&lt;0),1,0)</f>
        <v>0</v>
      </c>
      <c r="KE428" s="375">
        <f>IF(AND(Table1[[#This Row],[pff_DRVENDPSN]]=3,Table1[[#This Row],[pff_DRVENDEVENT]]="PUNT"),1,0)</f>
        <v>0</v>
      </c>
    </row>
    <row r="429" spans="1:291" hidden="1">
      <c r="A429">
        <v>45</v>
      </c>
      <c r="B429">
        <v>2107</v>
      </c>
      <c r="C429" t="s">
        <v>14481</v>
      </c>
      <c r="D429">
        <v>3</v>
      </c>
      <c r="E429">
        <v>1</v>
      </c>
      <c r="F429">
        <v>10</v>
      </c>
      <c r="G429">
        <v>8</v>
      </c>
      <c r="H429">
        <v>-20</v>
      </c>
      <c r="I429" t="s">
        <v>253</v>
      </c>
      <c r="J429" t="s">
        <v>254</v>
      </c>
      <c r="K429">
        <v>11</v>
      </c>
      <c r="L429" t="s">
        <v>471</v>
      </c>
      <c r="M429" t="s">
        <v>8869</v>
      </c>
      <c r="N429" t="s">
        <v>319</v>
      </c>
      <c r="P429" t="s">
        <v>6829</v>
      </c>
      <c r="R429" t="s">
        <v>6362</v>
      </c>
      <c r="W429" t="s">
        <v>253</v>
      </c>
      <c r="X429" t="s">
        <v>8870</v>
      </c>
      <c r="Y429" t="s">
        <v>2804</v>
      </c>
      <c r="Z429" t="s">
        <v>8871</v>
      </c>
      <c r="AB429" t="s">
        <v>325</v>
      </c>
      <c r="AC429" t="s">
        <v>326</v>
      </c>
      <c r="AJ429">
        <v>4</v>
      </c>
      <c r="AK429" t="s">
        <v>327</v>
      </c>
      <c r="AP429">
        <v>7</v>
      </c>
      <c r="BJ429" t="s">
        <v>261</v>
      </c>
      <c r="BQ429">
        <f t="shared" si="18"/>
        <v>4</v>
      </c>
      <c r="BR429">
        <f t="shared" si="19"/>
        <v>0</v>
      </c>
      <c r="BT429" t="s">
        <v>275</v>
      </c>
      <c r="BV429">
        <v>19</v>
      </c>
      <c r="BX429">
        <v>0</v>
      </c>
      <c r="BY429" t="s">
        <v>8872</v>
      </c>
      <c r="BZ429" t="s">
        <v>8873</v>
      </c>
      <c r="CA429">
        <v>1</v>
      </c>
      <c r="CD429" s="3">
        <v>0.24305555555555555</v>
      </c>
      <c r="CE429" t="s">
        <v>274</v>
      </c>
      <c r="CF429" t="s">
        <v>8874</v>
      </c>
      <c r="CG429">
        <v>8</v>
      </c>
      <c r="CI429" t="s">
        <v>331</v>
      </c>
      <c r="CJ429">
        <v>0</v>
      </c>
      <c r="CK429" t="s">
        <v>8875</v>
      </c>
      <c r="CL429" s="4">
        <v>38414</v>
      </c>
      <c r="CM429" t="s">
        <v>8876</v>
      </c>
      <c r="CN429" t="s">
        <v>8151</v>
      </c>
      <c r="CO429">
        <v>24</v>
      </c>
      <c r="CP429" t="s">
        <v>268</v>
      </c>
      <c r="CQ429" t="s">
        <v>269</v>
      </c>
      <c r="CR429" t="s">
        <v>8063</v>
      </c>
      <c r="CU429" t="s">
        <v>8087</v>
      </c>
      <c r="CW429">
        <v>0</v>
      </c>
      <c r="CY429">
        <v>1</v>
      </c>
      <c r="CZ429" t="s">
        <v>2209</v>
      </c>
      <c r="DA429">
        <v>28</v>
      </c>
      <c r="DB429">
        <v>10</v>
      </c>
      <c r="DC429" t="s">
        <v>615</v>
      </c>
      <c r="DD429">
        <v>-20</v>
      </c>
      <c r="DF429" t="s">
        <v>8206</v>
      </c>
      <c r="DK429">
        <v>8</v>
      </c>
      <c r="DL429" s="4">
        <v>44491</v>
      </c>
      <c r="DM429">
        <v>20433</v>
      </c>
      <c r="DN429">
        <v>2021</v>
      </c>
      <c r="DO429">
        <v>0</v>
      </c>
      <c r="DQ429">
        <v>80709</v>
      </c>
      <c r="DR429">
        <v>114</v>
      </c>
      <c r="DU429" t="s">
        <v>274</v>
      </c>
      <c r="DV429" t="s">
        <v>257</v>
      </c>
      <c r="DX429">
        <v>24</v>
      </c>
      <c r="DY429" t="s">
        <v>8063</v>
      </c>
      <c r="EE429">
        <v>0</v>
      </c>
      <c r="EF429" t="s">
        <v>7314</v>
      </c>
      <c r="EG429" t="s">
        <v>701</v>
      </c>
      <c r="EH429">
        <v>0</v>
      </c>
      <c r="EI429" t="s">
        <v>8877</v>
      </c>
      <c r="EJ429" t="s">
        <v>340</v>
      </c>
      <c r="EK429" t="s">
        <v>1149</v>
      </c>
      <c r="EL429" t="s">
        <v>8878</v>
      </c>
      <c r="EM429" t="s">
        <v>8879</v>
      </c>
      <c r="EN429" t="s">
        <v>268</v>
      </c>
      <c r="EO429" t="s">
        <v>282</v>
      </c>
      <c r="EP429" t="s">
        <v>1152</v>
      </c>
      <c r="EQ429">
        <v>0</v>
      </c>
      <c r="ER429" t="s">
        <v>346</v>
      </c>
      <c r="EU429">
        <v>6</v>
      </c>
      <c r="EV429" t="s">
        <v>274</v>
      </c>
      <c r="EW429" t="s">
        <v>349</v>
      </c>
      <c r="EX429" t="s">
        <v>1251</v>
      </c>
      <c r="EY429" t="s">
        <v>898</v>
      </c>
      <c r="FB429" t="s">
        <v>499</v>
      </c>
      <c r="FC429" t="s">
        <v>8880</v>
      </c>
      <c r="FE429">
        <v>0</v>
      </c>
      <c r="FL429">
        <v>0</v>
      </c>
      <c r="FN429">
        <v>0</v>
      </c>
      <c r="FQ429">
        <v>0</v>
      </c>
      <c r="FS429" t="s">
        <v>354</v>
      </c>
      <c r="FY429">
        <v>0</v>
      </c>
      <c r="GA429">
        <v>24.19</v>
      </c>
      <c r="GB429">
        <v>-5</v>
      </c>
      <c r="GC429">
        <v>0</v>
      </c>
      <c r="GE429" t="s">
        <v>355</v>
      </c>
      <c r="GF429">
        <v>1</v>
      </c>
      <c r="GI429">
        <v>3.1</v>
      </c>
      <c r="GJ429">
        <v>0</v>
      </c>
      <c r="GK429">
        <v>0</v>
      </c>
      <c r="GM429" t="s">
        <v>8881</v>
      </c>
      <c r="GN429">
        <v>2</v>
      </c>
      <c r="GO429">
        <v>1</v>
      </c>
      <c r="GP429" t="s">
        <v>2349</v>
      </c>
      <c r="GR429">
        <v>2</v>
      </c>
      <c r="HA429" t="s">
        <v>8882</v>
      </c>
      <c r="HC429" t="s">
        <v>313</v>
      </c>
      <c r="HD429" t="s">
        <v>313</v>
      </c>
      <c r="HF429">
        <v>0</v>
      </c>
      <c r="HG429">
        <v>11</v>
      </c>
      <c r="HH429">
        <v>19</v>
      </c>
      <c r="HI429" t="s">
        <v>275</v>
      </c>
      <c r="HL429" t="s">
        <v>499</v>
      </c>
      <c r="HM429" t="s">
        <v>8206</v>
      </c>
      <c r="HO429" t="s">
        <v>8175</v>
      </c>
      <c r="HP429" t="s">
        <v>8883</v>
      </c>
      <c r="HQ429" t="s">
        <v>8884</v>
      </c>
      <c r="HR429" t="s">
        <v>8885</v>
      </c>
      <c r="HT429" t="s">
        <v>2985</v>
      </c>
      <c r="HW429">
        <v>-28</v>
      </c>
      <c r="HX429">
        <v>4158621</v>
      </c>
      <c r="HZ429">
        <v>4158596</v>
      </c>
      <c r="IC429">
        <v>0</v>
      </c>
      <c r="ID429">
        <v>0</v>
      </c>
      <c r="IM429">
        <v>106</v>
      </c>
      <c r="IQ429" t="s">
        <v>8206</v>
      </c>
      <c r="IU429">
        <v>8</v>
      </c>
      <c r="IV429">
        <f>IF(AND(Table1[[#This Row],[R/P]]="P",Table1[[#This Row],[PaRes]]&lt;&gt;"SCRBL",Table1[[#This Row],[PaRes]]&lt;&gt;"RUN",Table1[[#This Row],[Penalty]]&lt;&gt;1),1,0)</f>
        <v>1</v>
      </c>
      <c r="IW429">
        <f>IF(AND(Table1[[#This Row],[Pass Play]]=1,Table1[[#This Row],[PaRes]]&lt;&gt;"SAC"),1,0)</f>
        <v>1</v>
      </c>
      <c r="IX429">
        <f>IF(Table1[[#This Row],[PaRes]]="COM",1,0)</f>
        <v>1</v>
      </c>
      <c r="IY429">
        <f>IF(Table1[[#This Row],[Pass Play]]=1,Table1[[#This Row],[Gn]],0)</f>
        <v>8</v>
      </c>
      <c r="IZ429">
        <f>IF(AND(Table1[[#This Row],[Pass Play]]=1,Table1[[#This Row],[EFF]]="Y"),1,0)</f>
        <v>1</v>
      </c>
      <c r="JA429">
        <f>IF(AND(Table1[[#This Row],[Pass Play]]=1,Table1[[#This Row],[EFF]]="Y"),Table1[[#This Row],[Gn]],0)</f>
        <v>8</v>
      </c>
      <c r="JB429">
        <f>IF(AND(Table1[[#This Row],[Pass Play]]=1,Table1[[#This Row],[Gn]]&gt;=15),1,0)</f>
        <v>0</v>
      </c>
      <c r="JC429">
        <f>IF(AND(Table1[[#This Row],[Pass Play]]=1,Table1[[#This Row],[Big Play Passes]]=1),Table1[[#This Row],[Gn]],0)</f>
        <v>0</v>
      </c>
      <c r="JD429">
        <f>IF(AND(OR(Table1[[#This Row],[R/P]]="R",Table1[[#This Row],[PaRes]]="SCRBL",Table1[[#This Row],[PaRes]]="RUN"),Table1[[#This Row],[Penalty]]&lt;&gt;1),1,0)</f>
        <v>0</v>
      </c>
      <c r="JE429">
        <f>IF(Table1[[#This Row],[Rush Attempts]]=1,Table1[[#This Row],[Gn]],0)</f>
        <v>0</v>
      </c>
      <c r="JF429">
        <f>IF(AND(Table1[[#This Row],[Rush Attempts]]=1,Table1[[#This Row],[EFF]]="Y"),1,0)</f>
        <v>0</v>
      </c>
      <c r="JG429">
        <f>IF(AND(Table1[[#This Row],[Rush Attempts]]=1,Table1[[#This Row],[EFF]]="Y"),Table1[[#This Row],[Gn]],0)</f>
        <v>0</v>
      </c>
      <c r="JH429">
        <f>IF(AND(Table1[[#This Row],[Rush Attempts]]=1,Table1[[#This Row],[Gn]]&gt;=10),1,0)</f>
        <v>0</v>
      </c>
      <c r="JI429">
        <f>IF(AND(Table1[[#This Row],[Rush Attempts]]=1,Table1[[#This Row],[Big Play Run]]=1),Table1[[#This Row],[Gn]],0)</f>
        <v>0</v>
      </c>
      <c r="JJ429">
        <f>IF(Table1[[#This Row],[PaRes]]="SAC",1,0)</f>
        <v>0</v>
      </c>
      <c r="JK429">
        <f>IF(Table1[[#This Row],[Sacks]]=1,Table1[[#This Row],[Gn]],0)</f>
        <v>0</v>
      </c>
      <c r="JL429">
        <f>IF(Table1[[#This Row],[PaRes]]="INT",1,0)</f>
        <v>0</v>
      </c>
      <c r="JM429">
        <f>IF(Table1[[#This Row],[pff_PENALTY]]&lt;&gt;"",1,0)</f>
        <v>0</v>
      </c>
      <c r="JN429">
        <f>Table1[[#This Row],[pff_PENYARDS]]</f>
        <v>0</v>
      </c>
      <c r="JO429">
        <f>IF(Table1[[#This Row],[S/End]]="TD",1,0)</f>
        <v>0</v>
      </c>
      <c r="JP429">
        <f>IF(OR(Table1[[#This Row],[S/End]]="FGGD"),1,0)</f>
        <v>0</v>
      </c>
      <c r="JQ429">
        <f>IF(OR(Table1[[#This Row],[S/End]]="FUM",Table1[[#This Row],[S/End]]="INT"),1,0)</f>
        <v>0</v>
      </c>
      <c r="JR429">
        <f>IF(AND(Table1[[#This Row],[Touchdown]]=1,Table1[[#This Row],[Pass Play]]=1),1,0)</f>
        <v>0</v>
      </c>
      <c r="JS429">
        <f t="shared" si="20"/>
        <v>0</v>
      </c>
      <c r="JT429">
        <f>IF(AND(OR(Table1[[#This Row],[Pass Play]]=1,Table1[[#This Row],[Rush Attempts]]=1),Table1[[#This Row],[Dn]]=3),1,0)</f>
        <v>0</v>
      </c>
      <c r="JU429">
        <f>IF(AND(Table1[[#This Row],[3rd down attempt]]=1,Table1[[#This Row],[EFF]]="Y"),1,0)</f>
        <v>0</v>
      </c>
      <c r="JV429">
        <f>IF(AND(Table1[[#This Row],[3rd down attempt]]=1,Table1[[#This Row],[Dist]]&gt;=7),1,0)</f>
        <v>0</v>
      </c>
      <c r="JW429">
        <f>IF(AND(OR(Table1[[#This Row],[Pass Play]]=1,Table1[[#This Row],[Rush Attempts]]=1),Table1[[#This Row],[Dn]]=4),1,0)</f>
        <v>0</v>
      </c>
      <c r="JX429">
        <f>IF(AND(Table1[[#This Row],[4th down attempt]]=1,Table1[[#This Row],[EFF]]="Y"),1,0)</f>
        <v>0</v>
      </c>
      <c r="JY429">
        <f>IF(AND(OR(Table1[[#This Row],[Pass Play]]=1,Table1[[#This Row],[Rush Attempts]]=1),Table1[[#This Row],[FPos]]&gt;=0,Table1[[#This Row],[FPos]]&lt;=20),1,0)</f>
        <v>0</v>
      </c>
      <c r="JZ429">
        <f>IF(AND(OR(Table1[[#This Row],[Pass Play]]=1,Table1[[#This Row],[Rush Attempts]]=1),Table1[[#This Row],[Dist]]&lt;=Table1[[#This Row],[Gn]]),1,0)</f>
        <v>0</v>
      </c>
      <c r="KA429">
        <f>IF(Table1[[#This Row],[S/End]]&lt;&gt;"",1,0)</f>
        <v>0</v>
      </c>
      <c r="KB429">
        <f>IF(Table1[[#This Row],[S/End]]="TD",1,0)</f>
        <v>0</v>
      </c>
      <c r="KC429">
        <f>IF(Table1[[#This Row],[S/End]]="FGGD",1,0)</f>
        <v>0</v>
      </c>
      <c r="KD429">
        <f>IF(AND(OR(Table1[[#This Row],[Pass Play]]=1,Table1[[#This Row],[Rush Attempts]]=1),Table1[[#This Row],[Gn]]&lt;0),1,0)</f>
        <v>0</v>
      </c>
      <c r="KE429" s="375">
        <f>IF(AND(Table1[[#This Row],[pff_DRVENDPSN]]=3,Table1[[#This Row],[pff_DRVENDEVENT]]="PUNT"),1,0)</f>
        <v>0</v>
      </c>
    </row>
    <row r="430" spans="1:291" hidden="1">
      <c r="A430">
        <v>46</v>
      </c>
      <c r="B430">
        <v>2107</v>
      </c>
      <c r="C430" t="s">
        <v>14481</v>
      </c>
      <c r="D430">
        <v>3</v>
      </c>
      <c r="E430">
        <v>2</v>
      </c>
      <c r="F430">
        <v>2</v>
      </c>
      <c r="G430">
        <v>1</v>
      </c>
      <c r="H430">
        <v>-28</v>
      </c>
      <c r="J430" t="s">
        <v>254</v>
      </c>
      <c r="K430">
        <v>11</v>
      </c>
      <c r="L430">
        <v>11</v>
      </c>
      <c r="M430" t="s">
        <v>4843</v>
      </c>
      <c r="N430" t="s">
        <v>1037</v>
      </c>
      <c r="P430" t="s">
        <v>274</v>
      </c>
      <c r="Q430" t="s">
        <v>509</v>
      </c>
      <c r="W430" t="s">
        <v>257</v>
      </c>
      <c r="X430" t="s">
        <v>8887</v>
      </c>
      <c r="AE430" t="s">
        <v>411</v>
      </c>
      <c r="AF430" t="s">
        <v>412</v>
      </c>
      <c r="AG430" t="s">
        <v>8887</v>
      </c>
      <c r="AH430" t="s">
        <v>274</v>
      </c>
      <c r="AJ430">
        <v>22</v>
      </c>
      <c r="AP430">
        <v>7</v>
      </c>
      <c r="BJ430" t="s">
        <v>274</v>
      </c>
      <c r="BQ430">
        <f t="shared" si="18"/>
        <v>0</v>
      </c>
      <c r="BR430">
        <f t="shared" si="19"/>
        <v>4</v>
      </c>
      <c r="BT430" t="s">
        <v>275</v>
      </c>
      <c r="BV430">
        <v>19</v>
      </c>
      <c r="BX430">
        <v>0</v>
      </c>
      <c r="BY430" t="s">
        <v>8888</v>
      </c>
      <c r="CD430" s="3">
        <v>0.21805555555555556</v>
      </c>
      <c r="CF430" t="s">
        <v>8889</v>
      </c>
      <c r="CJ430">
        <v>0</v>
      </c>
      <c r="CK430" t="s">
        <v>8890</v>
      </c>
      <c r="CL430" s="4">
        <v>38414</v>
      </c>
      <c r="CM430" t="s">
        <v>8891</v>
      </c>
      <c r="CN430" t="s">
        <v>8892</v>
      </c>
      <c r="CO430">
        <v>24</v>
      </c>
      <c r="CQ430" t="s">
        <v>418</v>
      </c>
      <c r="CR430" t="s">
        <v>8063</v>
      </c>
      <c r="CU430" t="s">
        <v>8893</v>
      </c>
      <c r="CW430">
        <v>0</v>
      </c>
      <c r="CY430">
        <v>2</v>
      </c>
      <c r="CZ430" t="s">
        <v>2209</v>
      </c>
      <c r="DA430">
        <v>28</v>
      </c>
      <c r="DB430">
        <v>10</v>
      </c>
      <c r="DC430" t="s">
        <v>615</v>
      </c>
      <c r="DD430">
        <v>-20</v>
      </c>
      <c r="DF430" t="s">
        <v>8192</v>
      </c>
      <c r="DK430">
        <v>1</v>
      </c>
      <c r="DL430" s="4">
        <v>44491</v>
      </c>
      <c r="DM430">
        <v>20433</v>
      </c>
      <c r="DN430">
        <v>2021</v>
      </c>
      <c r="DO430">
        <v>0</v>
      </c>
      <c r="DQ430">
        <v>80709</v>
      </c>
      <c r="DR430">
        <v>115</v>
      </c>
      <c r="DU430" t="s">
        <v>274</v>
      </c>
      <c r="DV430" t="s">
        <v>257</v>
      </c>
      <c r="DX430">
        <v>24</v>
      </c>
      <c r="DY430" t="s">
        <v>8063</v>
      </c>
      <c r="EE430">
        <v>0</v>
      </c>
      <c r="EF430" t="s">
        <v>7350</v>
      </c>
      <c r="EG430" t="s">
        <v>422</v>
      </c>
      <c r="EH430">
        <v>0</v>
      </c>
      <c r="EI430" t="s">
        <v>2341</v>
      </c>
      <c r="EJ430" t="s">
        <v>340</v>
      </c>
      <c r="EK430" t="s">
        <v>8894</v>
      </c>
      <c r="EL430" t="s">
        <v>8895</v>
      </c>
      <c r="EM430" t="s">
        <v>8896</v>
      </c>
      <c r="EN430" t="s">
        <v>3602</v>
      </c>
      <c r="EO430" t="s">
        <v>418</v>
      </c>
      <c r="EP430" t="s">
        <v>918</v>
      </c>
      <c r="EQ430">
        <v>1</v>
      </c>
      <c r="ET430" t="s">
        <v>8897</v>
      </c>
      <c r="FE430">
        <v>0</v>
      </c>
      <c r="FG430" t="s">
        <v>621</v>
      </c>
      <c r="FI430" t="s">
        <v>621</v>
      </c>
      <c r="FL430">
        <v>0</v>
      </c>
      <c r="FN430">
        <v>0</v>
      </c>
      <c r="FQ430">
        <v>0</v>
      </c>
      <c r="FS430" t="s">
        <v>462</v>
      </c>
      <c r="FU430" t="s">
        <v>274</v>
      </c>
      <c r="FV430" t="s">
        <v>777</v>
      </c>
      <c r="FW430" t="s">
        <v>431</v>
      </c>
      <c r="FX430" t="s">
        <v>432</v>
      </c>
      <c r="FY430">
        <v>1</v>
      </c>
      <c r="GA430">
        <v>24.19</v>
      </c>
      <c r="GB430">
        <v>-5</v>
      </c>
      <c r="GC430">
        <v>0</v>
      </c>
      <c r="GE430" t="s">
        <v>355</v>
      </c>
      <c r="GF430">
        <v>0</v>
      </c>
      <c r="GJ430">
        <v>0</v>
      </c>
      <c r="GK430">
        <v>0</v>
      </c>
      <c r="GM430" t="s">
        <v>8898</v>
      </c>
      <c r="GO430">
        <v>3</v>
      </c>
      <c r="HA430" t="s">
        <v>8631</v>
      </c>
      <c r="HB430" t="s">
        <v>8192</v>
      </c>
      <c r="HC430" t="s">
        <v>313</v>
      </c>
      <c r="HD430" t="s">
        <v>313</v>
      </c>
      <c r="HE430" t="s">
        <v>8192</v>
      </c>
      <c r="HF430">
        <v>0</v>
      </c>
      <c r="HG430">
        <v>11</v>
      </c>
      <c r="HH430">
        <v>19</v>
      </c>
      <c r="HI430" t="s">
        <v>275</v>
      </c>
      <c r="HL430" t="s">
        <v>2040</v>
      </c>
      <c r="HP430" t="s">
        <v>8899</v>
      </c>
      <c r="HQ430" t="s">
        <v>3476</v>
      </c>
      <c r="HR430" t="s">
        <v>8900</v>
      </c>
      <c r="HW430">
        <v>-29</v>
      </c>
      <c r="HX430">
        <v>4158646</v>
      </c>
      <c r="HY430" t="s">
        <v>8193</v>
      </c>
      <c r="HZ430">
        <v>4158621</v>
      </c>
      <c r="IC430">
        <v>0</v>
      </c>
      <c r="ID430">
        <v>0</v>
      </c>
      <c r="IM430">
        <v>107</v>
      </c>
      <c r="IO430" t="s">
        <v>8193</v>
      </c>
      <c r="IQ430" t="s">
        <v>8193</v>
      </c>
      <c r="IR430" t="s">
        <v>8073</v>
      </c>
      <c r="IU430">
        <v>8</v>
      </c>
      <c r="IV430">
        <f>IF(AND(Table1[[#This Row],[R/P]]="P",Table1[[#This Row],[PaRes]]&lt;&gt;"SCRBL",Table1[[#This Row],[PaRes]]&lt;&gt;"RUN",Table1[[#This Row],[Penalty]]&lt;&gt;1),1,0)</f>
        <v>0</v>
      </c>
      <c r="IW430">
        <f>IF(AND(Table1[[#This Row],[Pass Play]]=1,Table1[[#This Row],[PaRes]]&lt;&gt;"SAC"),1,0)</f>
        <v>0</v>
      </c>
      <c r="IX430">
        <f>IF(Table1[[#This Row],[PaRes]]="COM",1,0)</f>
        <v>0</v>
      </c>
      <c r="IY430">
        <f>IF(Table1[[#This Row],[Pass Play]]=1,Table1[[#This Row],[Gn]],0)</f>
        <v>0</v>
      </c>
      <c r="IZ430">
        <f>IF(AND(Table1[[#This Row],[Pass Play]]=1,Table1[[#This Row],[EFF]]="Y"),1,0)</f>
        <v>0</v>
      </c>
      <c r="JA430">
        <f>IF(AND(Table1[[#This Row],[Pass Play]]=1,Table1[[#This Row],[EFF]]="Y"),Table1[[#This Row],[Gn]],0)</f>
        <v>0</v>
      </c>
      <c r="JB430">
        <f>IF(AND(Table1[[#This Row],[Pass Play]]=1,Table1[[#This Row],[Gn]]&gt;=15),1,0)</f>
        <v>0</v>
      </c>
      <c r="JC430">
        <f>IF(AND(Table1[[#This Row],[Pass Play]]=1,Table1[[#This Row],[Big Play Passes]]=1),Table1[[#This Row],[Gn]],0)</f>
        <v>0</v>
      </c>
      <c r="JD430">
        <f>IF(AND(OR(Table1[[#This Row],[R/P]]="R",Table1[[#This Row],[PaRes]]="SCRBL",Table1[[#This Row],[PaRes]]="RUN"),Table1[[#This Row],[Penalty]]&lt;&gt;1),1,0)</f>
        <v>1</v>
      </c>
      <c r="JE430">
        <f>IF(Table1[[#This Row],[Rush Attempts]]=1,Table1[[#This Row],[Gn]],0)</f>
        <v>1</v>
      </c>
      <c r="JF430">
        <f>IF(AND(Table1[[#This Row],[Rush Attempts]]=1,Table1[[#This Row],[EFF]]="Y"),1,0)</f>
        <v>1</v>
      </c>
      <c r="JG430">
        <f>IF(AND(Table1[[#This Row],[Rush Attempts]]=1,Table1[[#This Row],[EFF]]="Y"),Table1[[#This Row],[Gn]],0)</f>
        <v>1</v>
      </c>
      <c r="JH430">
        <f>IF(AND(Table1[[#This Row],[Rush Attempts]]=1,Table1[[#This Row],[Gn]]&gt;=10),1,0)</f>
        <v>0</v>
      </c>
      <c r="JI430">
        <f>IF(AND(Table1[[#This Row],[Rush Attempts]]=1,Table1[[#This Row],[Big Play Run]]=1),Table1[[#This Row],[Gn]],0)</f>
        <v>0</v>
      </c>
      <c r="JJ430">
        <f>IF(Table1[[#This Row],[PaRes]]="SAC",1,0)</f>
        <v>0</v>
      </c>
      <c r="JK430">
        <f>IF(Table1[[#This Row],[Sacks]]=1,Table1[[#This Row],[Gn]],0)</f>
        <v>0</v>
      </c>
      <c r="JL430">
        <f>IF(Table1[[#This Row],[PaRes]]="INT",1,0)</f>
        <v>0</v>
      </c>
      <c r="JM430">
        <f>IF(Table1[[#This Row],[pff_PENALTY]]&lt;&gt;"",1,0)</f>
        <v>0</v>
      </c>
      <c r="JN430">
        <f>Table1[[#This Row],[pff_PENYARDS]]</f>
        <v>0</v>
      </c>
      <c r="JO430">
        <f>IF(Table1[[#This Row],[S/End]]="TD",1,0)</f>
        <v>0</v>
      </c>
      <c r="JP430">
        <f>IF(OR(Table1[[#This Row],[S/End]]="FGGD"),1,0)</f>
        <v>0</v>
      </c>
      <c r="JQ430">
        <f>IF(OR(Table1[[#This Row],[S/End]]="FUM",Table1[[#This Row],[S/End]]="INT"),1,0)</f>
        <v>0</v>
      </c>
      <c r="JR430">
        <f>IF(AND(Table1[[#This Row],[Touchdown]]=1,Table1[[#This Row],[Pass Play]]=1),1,0)</f>
        <v>0</v>
      </c>
      <c r="JS430">
        <f t="shared" si="20"/>
        <v>0</v>
      </c>
      <c r="JT430">
        <f>IF(AND(OR(Table1[[#This Row],[Pass Play]]=1,Table1[[#This Row],[Rush Attempts]]=1),Table1[[#This Row],[Dn]]=3),1,0)</f>
        <v>0</v>
      </c>
      <c r="JU430">
        <f>IF(AND(Table1[[#This Row],[3rd down attempt]]=1,Table1[[#This Row],[EFF]]="Y"),1,0)</f>
        <v>0</v>
      </c>
      <c r="JV430">
        <f>IF(AND(Table1[[#This Row],[3rd down attempt]]=1,Table1[[#This Row],[Dist]]&gt;=7),1,0)</f>
        <v>0</v>
      </c>
      <c r="JW430">
        <f>IF(AND(OR(Table1[[#This Row],[Pass Play]]=1,Table1[[#This Row],[Rush Attempts]]=1),Table1[[#This Row],[Dn]]=4),1,0)</f>
        <v>0</v>
      </c>
      <c r="JX430">
        <f>IF(AND(Table1[[#This Row],[4th down attempt]]=1,Table1[[#This Row],[EFF]]="Y"),1,0)</f>
        <v>0</v>
      </c>
      <c r="JY430">
        <f>IF(AND(OR(Table1[[#This Row],[Pass Play]]=1,Table1[[#This Row],[Rush Attempts]]=1),Table1[[#This Row],[FPos]]&gt;=0,Table1[[#This Row],[FPos]]&lt;=20),1,0)</f>
        <v>0</v>
      </c>
      <c r="JZ430">
        <f>IF(AND(OR(Table1[[#This Row],[Pass Play]]=1,Table1[[#This Row],[Rush Attempts]]=1),Table1[[#This Row],[Dist]]&lt;=Table1[[#This Row],[Gn]]),1,0)</f>
        <v>0</v>
      </c>
      <c r="KA430">
        <f>IF(Table1[[#This Row],[S/End]]&lt;&gt;"",1,0)</f>
        <v>0</v>
      </c>
      <c r="KB430">
        <f>IF(Table1[[#This Row],[S/End]]="TD",1,0)</f>
        <v>0</v>
      </c>
      <c r="KC430">
        <f>IF(Table1[[#This Row],[S/End]]="FGGD",1,0)</f>
        <v>0</v>
      </c>
      <c r="KD430">
        <f>IF(AND(OR(Table1[[#This Row],[Pass Play]]=1,Table1[[#This Row],[Rush Attempts]]=1),Table1[[#This Row],[Gn]]&lt;0),1,0)</f>
        <v>0</v>
      </c>
      <c r="KE430" s="375">
        <f>IF(AND(Table1[[#This Row],[pff_DRVENDPSN]]=3,Table1[[#This Row],[pff_DRVENDEVENT]]="PUNT"),1,0)</f>
        <v>0</v>
      </c>
    </row>
    <row r="431" spans="1:291" hidden="1">
      <c r="A431">
        <v>47</v>
      </c>
      <c r="B431">
        <v>2107</v>
      </c>
      <c r="C431" t="s">
        <v>14481</v>
      </c>
      <c r="D431">
        <v>3</v>
      </c>
      <c r="E431">
        <v>3</v>
      </c>
      <c r="F431">
        <v>1</v>
      </c>
      <c r="G431">
        <v>2</v>
      </c>
      <c r="H431">
        <v>-29</v>
      </c>
      <c r="J431" t="s">
        <v>254</v>
      </c>
      <c r="K431">
        <v>12</v>
      </c>
      <c r="L431" t="s">
        <v>5230</v>
      </c>
      <c r="M431" t="s">
        <v>8902</v>
      </c>
      <c r="N431" t="s">
        <v>568</v>
      </c>
      <c r="P431" t="s">
        <v>1066</v>
      </c>
      <c r="Q431" t="s">
        <v>570</v>
      </c>
      <c r="T431" t="s">
        <v>6028</v>
      </c>
      <c r="W431" t="s">
        <v>257</v>
      </c>
      <c r="X431" t="s">
        <v>8903</v>
      </c>
      <c r="AE431" t="s">
        <v>573</v>
      </c>
      <c r="AF431" t="s">
        <v>2590</v>
      </c>
      <c r="AG431" t="s">
        <v>8903</v>
      </c>
      <c r="AH431" t="s">
        <v>274</v>
      </c>
      <c r="AJ431">
        <v>22</v>
      </c>
      <c r="AP431">
        <v>7</v>
      </c>
      <c r="BJ431" t="s">
        <v>274</v>
      </c>
      <c r="BQ431">
        <f t="shared" si="18"/>
        <v>0</v>
      </c>
      <c r="BR431">
        <f t="shared" si="19"/>
        <v>3</v>
      </c>
      <c r="BT431" t="s">
        <v>275</v>
      </c>
      <c r="BV431">
        <v>19</v>
      </c>
      <c r="BX431">
        <v>0</v>
      </c>
      <c r="BY431" t="s">
        <v>8904</v>
      </c>
      <c r="CD431" s="3">
        <v>0.18680555555555556</v>
      </c>
      <c r="CF431" t="s">
        <v>8905</v>
      </c>
      <c r="CJ431">
        <v>0</v>
      </c>
      <c r="CK431" t="s">
        <v>8906</v>
      </c>
      <c r="CL431" s="4">
        <v>38414</v>
      </c>
      <c r="CM431" t="s">
        <v>8907</v>
      </c>
      <c r="CN431" t="s">
        <v>8908</v>
      </c>
      <c r="CO431">
        <v>24</v>
      </c>
      <c r="CQ431" t="s">
        <v>269</v>
      </c>
      <c r="CR431" t="s">
        <v>8063</v>
      </c>
      <c r="CU431" t="s">
        <v>8909</v>
      </c>
      <c r="CW431">
        <v>0</v>
      </c>
      <c r="CY431">
        <v>3</v>
      </c>
      <c r="CZ431" t="s">
        <v>2209</v>
      </c>
      <c r="DA431">
        <v>28</v>
      </c>
      <c r="DB431">
        <v>10</v>
      </c>
      <c r="DC431" t="s">
        <v>615</v>
      </c>
      <c r="DD431">
        <v>-20</v>
      </c>
      <c r="DF431" t="s">
        <v>8193</v>
      </c>
      <c r="DK431">
        <v>2</v>
      </c>
      <c r="DL431" s="4">
        <v>44491</v>
      </c>
      <c r="DM431">
        <v>20433</v>
      </c>
      <c r="DN431">
        <v>2021</v>
      </c>
      <c r="DO431">
        <v>0</v>
      </c>
      <c r="DQ431">
        <v>80709</v>
      </c>
      <c r="DR431">
        <v>116</v>
      </c>
      <c r="DU431" t="s">
        <v>274</v>
      </c>
      <c r="DV431" t="s">
        <v>257</v>
      </c>
      <c r="DX431">
        <v>24</v>
      </c>
      <c r="DY431" t="s">
        <v>8063</v>
      </c>
      <c r="EE431">
        <v>0</v>
      </c>
      <c r="EF431" t="s">
        <v>5611</v>
      </c>
      <c r="EG431" t="s">
        <v>422</v>
      </c>
      <c r="EH431">
        <v>0</v>
      </c>
      <c r="EJ431" t="s">
        <v>454</v>
      </c>
      <c r="EK431" t="s">
        <v>8910</v>
      </c>
      <c r="EL431" t="s">
        <v>8911</v>
      </c>
      <c r="EM431" t="s">
        <v>8912</v>
      </c>
      <c r="EN431" t="s">
        <v>2975</v>
      </c>
      <c r="EO431" t="s">
        <v>282</v>
      </c>
      <c r="EP431" t="s">
        <v>2449</v>
      </c>
      <c r="EQ431">
        <v>0</v>
      </c>
      <c r="ET431" t="s">
        <v>8913</v>
      </c>
      <c r="FE431">
        <v>0</v>
      </c>
      <c r="FF431">
        <v>3</v>
      </c>
      <c r="FG431" t="s">
        <v>621</v>
      </c>
      <c r="FI431" t="s">
        <v>621</v>
      </c>
      <c r="FJ431" t="s">
        <v>8171</v>
      </c>
      <c r="FL431">
        <v>0</v>
      </c>
      <c r="FN431">
        <v>0</v>
      </c>
      <c r="FQ431">
        <v>0</v>
      </c>
      <c r="FS431" t="s">
        <v>462</v>
      </c>
      <c r="FU431" t="s">
        <v>274</v>
      </c>
      <c r="FV431" t="s">
        <v>777</v>
      </c>
      <c r="FW431" t="s">
        <v>431</v>
      </c>
      <c r="FX431" t="s">
        <v>1517</v>
      </c>
      <c r="FY431">
        <v>1</v>
      </c>
      <c r="GA431">
        <v>24.19</v>
      </c>
      <c r="GB431">
        <v>-5</v>
      </c>
      <c r="GC431">
        <v>0</v>
      </c>
      <c r="GD431" t="s">
        <v>8914</v>
      </c>
      <c r="GE431" t="s">
        <v>355</v>
      </c>
      <c r="GF431">
        <v>0</v>
      </c>
      <c r="GG431" t="s">
        <v>895</v>
      </c>
      <c r="GJ431">
        <v>0</v>
      </c>
      <c r="GK431">
        <v>0</v>
      </c>
      <c r="GM431" t="s">
        <v>8915</v>
      </c>
      <c r="GO431">
        <v>2</v>
      </c>
      <c r="HA431" t="s">
        <v>8916</v>
      </c>
      <c r="HC431" t="s">
        <v>294</v>
      </c>
      <c r="HD431" t="s">
        <v>294</v>
      </c>
      <c r="HE431" t="s">
        <v>8917</v>
      </c>
      <c r="HF431">
        <v>0</v>
      </c>
      <c r="HG431">
        <v>12</v>
      </c>
      <c r="HH431">
        <v>19</v>
      </c>
      <c r="HI431" t="s">
        <v>275</v>
      </c>
      <c r="HL431">
        <v>1</v>
      </c>
      <c r="HP431" t="s">
        <v>8918</v>
      </c>
      <c r="HQ431" t="s">
        <v>8919</v>
      </c>
      <c r="HR431" t="s">
        <v>8920</v>
      </c>
      <c r="HW431">
        <v>-31</v>
      </c>
      <c r="HX431">
        <v>4158672</v>
      </c>
      <c r="HY431" t="s">
        <v>8921</v>
      </c>
      <c r="HZ431">
        <v>4158646</v>
      </c>
      <c r="IC431">
        <v>0</v>
      </c>
      <c r="ID431">
        <v>0</v>
      </c>
      <c r="IM431">
        <v>108</v>
      </c>
      <c r="IQ431" t="s">
        <v>8193</v>
      </c>
      <c r="IR431" t="s">
        <v>8135</v>
      </c>
      <c r="IU431">
        <v>8</v>
      </c>
      <c r="IV431">
        <f>IF(AND(Table1[[#This Row],[R/P]]="P",Table1[[#This Row],[PaRes]]&lt;&gt;"SCRBL",Table1[[#This Row],[PaRes]]&lt;&gt;"RUN",Table1[[#This Row],[Penalty]]&lt;&gt;1),1,0)</f>
        <v>0</v>
      </c>
      <c r="IW431">
        <f>IF(AND(Table1[[#This Row],[Pass Play]]=1,Table1[[#This Row],[PaRes]]&lt;&gt;"SAC"),1,0)</f>
        <v>0</v>
      </c>
      <c r="IX431">
        <f>IF(Table1[[#This Row],[PaRes]]="COM",1,0)</f>
        <v>0</v>
      </c>
      <c r="IY431">
        <f>IF(Table1[[#This Row],[Pass Play]]=1,Table1[[#This Row],[Gn]],0)</f>
        <v>0</v>
      </c>
      <c r="IZ431">
        <f>IF(AND(Table1[[#This Row],[Pass Play]]=1,Table1[[#This Row],[EFF]]="Y"),1,0)</f>
        <v>0</v>
      </c>
      <c r="JA431">
        <f>IF(AND(Table1[[#This Row],[Pass Play]]=1,Table1[[#This Row],[EFF]]="Y"),Table1[[#This Row],[Gn]],0)</f>
        <v>0</v>
      </c>
      <c r="JB431">
        <f>IF(AND(Table1[[#This Row],[Pass Play]]=1,Table1[[#This Row],[Gn]]&gt;=15),1,0)</f>
        <v>0</v>
      </c>
      <c r="JC431">
        <f>IF(AND(Table1[[#This Row],[Pass Play]]=1,Table1[[#This Row],[Big Play Passes]]=1),Table1[[#This Row],[Gn]],0)</f>
        <v>0</v>
      </c>
      <c r="JD431">
        <f>IF(AND(OR(Table1[[#This Row],[R/P]]="R",Table1[[#This Row],[PaRes]]="SCRBL",Table1[[#This Row],[PaRes]]="RUN"),Table1[[#This Row],[Penalty]]&lt;&gt;1),1,0)</f>
        <v>1</v>
      </c>
      <c r="JE431">
        <f>IF(Table1[[#This Row],[Rush Attempts]]=1,Table1[[#This Row],[Gn]],0)</f>
        <v>2</v>
      </c>
      <c r="JF431">
        <f>IF(AND(Table1[[#This Row],[Rush Attempts]]=1,Table1[[#This Row],[EFF]]="Y"),1,0)</f>
        <v>1</v>
      </c>
      <c r="JG431">
        <f>IF(AND(Table1[[#This Row],[Rush Attempts]]=1,Table1[[#This Row],[EFF]]="Y"),Table1[[#This Row],[Gn]],0)</f>
        <v>2</v>
      </c>
      <c r="JH431">
        <f>IF(AND(Table1[[#This Row],[Rush Attempts]]=1,Table1[[#This Row],[Gn]]&gt;=10),1,0)</f>
        <v>0</v>
      </c>
      <c r="JI431">
        <f>IF(AND(Table1[[#This Row],[Rush Attempts]]=1,Table1[[#This Row],[Big Play Run]]=1),Table1[[#This Row],[Gn]],0)</f>
        <v>0</v>
      </c>
      <c r="JJ431">
        <f>IF(Table1[[#This Row],[PaRes]]="SAC",1,0)</f>
        <v>0</v>
      </c>
      <c r="JK431">
        <f>IF(Table1[[#This Row],[Sacks]]=1,Table1[[#This Row],[Gn]],0)</f>
        <v>0</v>
      </c>
      <c r="JL431">
        <f>IF(Table1[[#This Row],[PaRes]]="INT",1,0)</f>
        <v>0</v>
      </c>
      <c r="JM431">
        <f>IF(Table1[[#This Row],[pff_PENALTY]]&lt;&gt;"",1,0)</f>
        <v>0</v>
      </c>
      <c r="JN431">
        <f>Table1[[#This Row],[pff_PENYARDS]]</f>
        <v>0</v>
      </c>
      <c r="JO431">
        <f>IF(Table1[[#This Row],[S/End]]="TD",1,0)</f>
        <v>0</v>
      </c>
      <c r="JP431">
        <f>IF(OR(Table1[[#This Row],[S/End]]="FGGD"),1,0)</f>
        <v>0</v>
      </c>
      <c r="JQ431">
        <f>IF(OR(Table1[[#This Row],[S/End]]="FUM",Table1[[#This Row],[S/End]]="INT"),1,0)</f>
        <v>0</v>
      </c>
      <c r="JR431">
        <f>IF(AND(Table1[[#This Row],[Touchdown]]=1,Table1[[#This Row],[Pass Play]]=1),1,0)</f>
        <v>0</v>
      </c>
      <c r="JS431">
        <f t="shared" si="20"/>
        <v>0</v>
      </c>
      <c r="JT431">
        <f>IF(AND(OR(Table1[[#This Row],[Pass Play]]=1,Table1[[#This Row],[Rush Attempts]]=1),Table1[[#This Row],[Dn]]=3),1,0)</f>
        <v>1</v>
      </c>
      <c r="JU431">
        <f>IF(AND(Table1[[#This Row],[3rd down attempt]]=1,Table1[[#This Row],[EFF]]="Y"),1,0)</f>
        <v>1</v>
      </c>
      <c r="JV431">
        <f>IF(AND(Table1[[#This Row],[3rd down attempt]]=1,Table1[[#This Row],[Dist]]&gt;=7),1,0)</f>
        <v>0</v>
      </c>
      <c r="JW431">
        <f>IF(AND(OR(Table1[[#This Row],[Pass Play]]=1,Table1[[#This Row],[Rush Attempts]]=1),Table1[[#This Row],[Dn]]=4),1,0)</f>
        <v>0</v>
      </c>
      <c r="JX431">
        <f>IF(AND(Table1[[#This Row],[4th down attempt]]=1,Table1[[#This Row],[EFF]]="Y"),1,0)</f>
        <v>0</v>
      </c>
      <c r="JY431">
        <f>IF(AND(OR(Table1[[#This Row],[Pass Play]]=1,Table1[[#This Row],[Rush Attempts]]=1),Table1[[#This Row],[FPos]]&gt;=0,Table1[[#This Row],[FPos]]&lt;=20),1,0)</f>
        <v>0</v>
      </c>
      <c r="JZ431">
        <f>IF(AND(OR(Table1[[#This Row],[Pass Play]]=1,Table1[[#This Row],[Rush Attempts]]=1),Table1[[#This Row],[Dist]]&lt;=Table1[[#This Row],[Gn]]),1,0)</f>
        <v>1</v>
      </c>
      <c r="KA431">
        <f>IF(Table1[[#This Row],[S/End]]&lt;&gt;"",1,0)</f>
        <v>0</v>
      </c>
      <c r="KB431">
        <f>IF(Table1[[#This Row],[S/End]]="TD",1,0)</f>
        <v>0</v>
      </c>
      <c r="KC431">
        <f>IF(Table1[[#This Row],[S/End]]="FGGD",1,0)</f>
        <v>0</v>
      </c>
      <c r="KD431">
        <f>IF(AND(OR(Table1[[#This Row],[Pass Play]]=1,Table1[[#This Row],[Rush Attempts]]=1),Table1[[#This Row],[Gn]]&lt;0),1,0)</f>
        <v>0</v>
      </c>
      <c r="KE431" s="375">
        <f>IF(AND(Table1[[#This Row],[pff_DRVENDPSN]]=3,Table1[[#This Row],[pff_DRVENDEVENT]]="PUNT"),1,0)</f>
        <v>0</v>
      </c>
    </row>
    <row r="432" spans="1:291" hidden="1">
      <c r="A432">
        <v>48</v>
      </c>
      <c r="B432">
        <v>2107</v>
      </c>
      <c r="C432" t="s">
        <v>14481</v>
      </c>
      <c r="D432">
        <v>3</v>
      </c>
      <c r="E432">
        <v>1</v>
      </c>
      <c r="F432">
        <v>10</v>
      </c>
      <c r="G432">
        <v>19</v>
      </c>
      <c r="H432">
        <v>-31</v>
      </c>
      <c r="J432" t="s">
        <v>254</v>
      </c>
      <c r="K432">
        <v>11</v>
      </c>
      <c r="L432">
        <v>11</v>
      </c>
      <c r="M432" t="s">
        <v>8923</v>
      </c>
      <c r="N432" t="s">
        <v>319</v>
      </c>
      <c r="P432" t="s">
        <v>8924</v>
      </c>
      <c r="W432" t="s">
        <v>253</v>
      </c>
      <c r="X432" t="s">
        <v>8925</v>
      </c>
      <c r="Y432" t="s">
        <v>664</v>
      </c>
      <c r="Z432" t="s">
        <v>8926</v>
      </c>
      <c r="AB432" t="s">
        <v>325</v>
      </c>
      <c r="AC432" t="s">
        <v>326</v>
      </c>
      <c r="AJ432">
        <v>12</v>
      </c>
      <c r="AK432" t="s">
        <v>327</v>
      </c>
      <c r="AP432">
        <v>7</v>
      </c>
      <c r="BJ432" t="s">
        <v>274</v>
      </c>
      <c r="BQ432">
        <f t="shared" si="18"/>
        <v>1</v>
      </c>
      <c r="BR432">
        <f t="shared" si="19"/>
        <v>0</v>
      </c>
      <c r="BT432" t="s">
        <v>275</v>
      </c>
      <c r="BV432">
        <v>19</v>
      </c>
      <c r="BX432">
        <v>0</v>
      </c>
      <c r="BY432" t="s">
        <v>8927</v>
      </c>
      <c r="BZ432" t="s">
        <v>8928</v>
      </c>
      <c r="CA432">
        <v>1</v>
      </c>
      <c r="CD432" s="3">
        <v>0.15763888888888888</v>
      </c>
      <c r="CE432" t="s">
        <v>274</v>
      </c>
      <c r="CF432" t="s">
        <v>8929</v>
      </c>
      <c r="CG432">
        <v>9</v>
      </c>
      <c r="CI432" t="s">
        <v>331</v>
      </c>
      <c r="CJ432">
        <v>0</v>
      </c>
      <c r="CK432" t="s">
        <v>8930</v>
      </c>
      <c r="CL432" s="4">
        <v>38414</v>
      </c>
      <c r="CM432" t="s">
        <v>8931</v>
      </c>
      <c r="CN432" t="s">
        <v>8932</v>
      </c>
      <c r="CO432">
        <v>24</v>
      </c>
      <c r="CQ432" t="s">
        <v>269</v>
      </c>
      <c r="CR432" t="s">
        <v>8063</v>
      </c>
      <c r="CU432" t="s">
        <v>7166</v>
      </c>
      <c r="CW432">
        <v>0</v>
      </c>
      <c r="CY432">
        <v>4</v>
      </c>
      <c r="CZ432" t="s">
        <v>2209</v>
      </c>
      <c r="DA432">
        <v>28</v>
      </c>
      <c r="DB432">
        <v>10</v>
      </c>
      <c r="DC432" t="s">
        <v>615</v>
      </c>
      <c r="DD432">
        <v>-20</v>
      </c>
      <c r="DF432" t="s">
        <v>8118</v>
      </c>
      <c r="DK432">
        <v>19</v>
      </c>
      <c r="DL432" s="4">
        <v>44491</v>
      </c>
      <c r="DM432">
        <v>20433</v>
      </c>
      <c r="DN432">
        <v>2021</v>
      </c>
      <c r="DO432">
        <v>0</v>
      </c>
      <c r="DQ432">
        <v>80709</v>
      </c>
      <c r="DR432">
        <v>117</v>
      </c>
      <c r="DU432" t="s">
        <v>274</v>
      </c>
      <c r="DV432" t="s">
        <v>257</v>
      </c>
      <c r="DX432">
        <v>24</v>
      </c>
      <c r="DY432" t="s">
        <v>8063</v>
      </c>
      <c r="EE432">
        <v>0</v>
      </c>
      <c r="EF432" t="s">
        <v>8933</v>
      </c>
      <c r="EG432" t="s">
        <v>8934</v>
      </c>
      <c r="EH432">
        <v>0</v>
      </c>
      <c r="EI432" t="s">
        <v>8935</v>
      </c>
      <c r="EJ432" t="s">
        <v>340</v>
      </c>
      <c r="EK432" t="s">
        <v>8936</v>
      </c>
      <c r="EL432" t="s">
        <v>8937</v>
      </c>
      <c r="EM432" t="s">
        <v>8938</v>
      </c>
      <c r="EN432" t="s">
        <v>8939</v>
      </c>
      <c r="EO432" t="s">
        <v>282</v>
      </c>
      <c r="EP432" t="s">
        <v>5827</v>
      </c>
      <c r="EQ432">
        <v>0</v>
      </c>
      <c r="ER432" t="s">
        <v>346</v>
      </c>
      <c r="ET432" t="s">
        <v>8940</v>
      </c>
      <c r="EU432">
        <v>19</v>
      </c>
      <c r="EV432" t="s">
        <v>257</v>
      </c>
      <c r="EW432" t="s">
        <v>349</v>
      </c>
      <c r="EX432" t="s">
        <v>5044</v>
      </c>
      <c r="EY432" t="s">
        <v>1005</v>
      </c>
      <c r="FB432" t="s">
        <v>713</v>
      </c>
      <c r="FC432" t="s">
        <v>8880</v>
      </c>
      <c r="FE432">
        <v>0</v>
      </c>
      <c r="FL432">
        <v>0</v>
      </c>
      <c r="FN432">
        <v>1</v>
      </c>
      <c r="FQ432">
        <v>0</v>
      </c>
      <c r="FS432" t="s">
        <v>354</v>
      </c>
      <c r="FY432">
        <v>0</v>
      </c>
      <c r="GA432">
        <v>24.19</v>
      </c>
      <c r="GB432">
        <v>-5</v>
      </c>
      <c r="GC432">
        <v>0</v>
      </c>
      <c r="GE432" t="s">
        <v>355</v>
      </c>
      <c r="GF432">
        <v>1</v>
      </c>
      <c r="GH432">
        <v>3.3</v>
      </c>
      <c r="GI432">
        <v>4.3</v>
      </c>
      <c r="GJ432">
        <v>0</v>
      </c>
      <c r="GK432">
        <v>0</v>
      </c>
      <c r="GM432" t="s">
        <v>8941</v>
      </c>
      <c r="GN432">
        <v>0</v>
      </c>
      <c r="GO432">
        <v>0</v>
      </c>
      <c r="GP432" t="s">
        <v>499</v>
      </c>
      <c r="GR432">
        <v>51</v>
      </c>
      <c r="HA432" t="s">
        <v>8942</v>
      </c>
      <c r="HC432" t="s">
        <v>313</v>
      </c>
      <c r="HD432" t="s">
        <v>313</v>
      </c>
      <c r="HE432" t="s">
        <v>8118</v>
      </c>
      <c r="HF432">
        <v>0</v>
      </c>
      <c r="HG432">
        <v>11</v>
      </c>
      <c r="HH432">
        <v>19</v>
      </c>
      <c r="HI432" t="s">
        <v>275</v>
      </c>
      <c r="HL432" t="s">
        <v>499</v>
      </c>
      <c r="HM432" t="s">
        <v>8118</v>
      </c>
      <c r="HO432" t="s">
        <v>8175</v>
      </c>
      <c r="HP432" t="s">
        <v>8943</v>
      </c>
      <c r="HQ432" t="s">
        <v>8944</v>
      </c>
      <c r="HR432" t="s">
        <v>8945</v>
      </c>
      <c r="HT432" t="s">
        <v>749</v>
      </c>
      <c r="HW432">
        <v>50</v>
      </c>
      <c r="HX432">
        <v>4158688</v>
      </c>
      <c r="HY432" t="s">
        <v>6953</v>
      </c>
      <c r="HZ432">
        <v>4158672</v>
      </c>
      <c r="IC432">
        <v>0.5</v>
      </c>
      <c r="ID432">
        <v>1</v>
      </c>
      <c r="IM432">
        <v>109</v>
      </c>
      <c r="IQ432" t="s">
        <v>8118</v>
      </c>
      <c r="IU432">
        <v>8</v>
      </c>
      <c r="IV432">
        <f>IF(AND(Table1[[#This Row],[R/P]]="P",Table1[[#This Row],[PaRes]]&lt;&gt;"SCRBL",Table1[[#This Row],[PaRes]]&lt;&gt;"RUN",Table1[[#This Row],[Penalty]]&lt;&gt;1),1,0)</f>
        <v>1</v>
      </c>
      <c r="IW432">
        <f>IF(AND(Table1[[#This Row],[Pass Play]]=1,Table1[[#This Row],[PaRes]]&lt;&gt;"SAC"),1,0)</f>
        <v>1</v>
      </c>
      <c r="IX432">
        <f>IF(Table1[[#This Row],[PaRes]]="COM",1,0)</f>
        <v>1</v>
      </c>
      <c r="IY432">
        <f>IF(Table1[[#This Row],[Pass Play]]=1,Table1[[#This Row],[Gn]],0)</f>
        <v>19</v>
      </c>
      <c r="IZ432">
        <f>IF(AND(Table1[[#This Row],[Pass Play]]=1,Table1[[#This Row],[EFF]]="Y"),1,0)</f>
        <v>1</v>
      </c>
      <c r="JA432">
        <f>IF(AND(Table1[[#This Row],[Pass Play]]=1,Table1[[#This Row],[EFF]]="Y"),Table1[[#This Row],[Gn]],0)</f>
        <v>19</v>
      </c>
      <c r="JB432">
        <f>IF(AND(Table1[[#This Row],[Pass Play]]=1,Table1[[#This Row],[Gn]]&gt;=15),1,0)</f>
        <v>1</v>
      </c>
      <c r="JC432">
        <f>IF(AND(Table1[[#This Row],[Pass Play]]=1,Table1[[#This Row],[Big Play Passes]]=1),Table1[[#This Row],[Gn]],0)</f>
        <v>19</v>
      </c>
      <c r="JD432">
        <f>IF(AND(OR(Table1[[#This Row],[R/P]]="R",Table1[[#This Row],[PaRes]]="SCRBL",Table1[[#This Row],[PaRes]]="RUN"),Table1[[#This Row],[Penalty]]&lt;&gt;1),1,0)</f>
        <v>0</v>
      </c>
      <c r="JE432">
        <f>IF(Table1[[#This Row],[Rush Attempts]]=1,Table1[[#This Row],[Gn]],0)</f>
        <v>0</v>
      </c>
      <c r="JF432">
        <f>IF(AND(Table1[[#This Row],[Rush Attempts]]=1,Table1[[#This Row],[EFF]]="Y"),1,0)</f>
        <v>0</v>
      </c>
      <c r="JG432">
        <f>IF(AND(Table1[[#This Row],[Rush Attempts]]=1,Table1[[#This Row],[EFF]]="Y"),Table1[[#This Row],[Gn]],0)</f>
        <v>0</v>
      </c>
      <c r="JH432">
        <f>IF(AND(Table1[[#This Row],[Rush Attempts]]=1,Table1[[#This Row],[Gn]]&gt;=10),1,0)</f>
        <v>0</v>
      </c>
      <c r="JI432">
        <f>IF(AND(Table1[[#This Row],[Rush Attempts]]=1,Table1[[#This Row],[Big Play Run]]=1),Table1[[#This Row],[Gn]],0)</f>
        <v>0</v>
      </c>
      <c r="JJ432">
        <f>IF(Table1[[#This Row],[PaRes]]="SAC",1,0)</f>
        <v>0</v>
      </c>
      <c r="JK432">
        <f>IF(Table1[[#This Row],[Sacks]]=1,Table1[[#This Row],[Gn]],0)</f>
        <v>0</v>
      </c>
      <c r="JL432">
        <f>IF(Table1[[#This Row],[PaRes]]="INT",1,0)</f>
        <v>0</v>
      </c>
      <c r="JM432">
        <f>IF(Table1[[#This Row],[pff_PENALTY]]&lt;&gt;"",1,0)</f>
        <v>0</v>
      </c>
      <c r="JN432">
        <f>Table1[[#This Row],[pff_PENYARDS]]</f>
        <v>0</v>
      </c>
      <c r="JO432">
        <f>IF(Table1[[#This Row],[S/End]]="TD",1,0)</f>
        <v>0</v>
      </c>
      <c r="JP432">
        <f>IF(OR(Table1[[#This Row],[S/End]]="FGGD"),1,0)</f>
        <v>0</v>
      </c>
      <c r="JQ432">
        <f>IF(OR(Table1[[#This Row],[S/End]]="FUM",Table1[[#This Row],[S/End]]="INT"),1,0)</f>
        <v>0</v>
      </c>
      <c r="JR432">
        <f>IF(AND(Table1[[#This Row],[Touchdown]]=1,Table1[[#This Row],[Pass Play]]=1),1,0)</f>
        <v>0</v>
      </c>
      <c r="JS432">
        <f t="shared" si="20"/>
        <v>0</v>
      </c>
      <c r="JT432">
        <f>IF(AND(OR(Table1[[#This Row],[Pass Play]]=1,Table1[[#This Row],[Rush Attempts]]=1),Table1[[#This Row],[Dn]]=3),1,0)</f>
        <v>0</v>
      </c>
      <c r="JU432">
        <f>IF(AND(Table1[[#This Row],[3rd down attempt]]=1,Table1[[#This Row],[EFF]]="Y"),1,0)</f>
        <v>0</v>
      </c>
      <c r="JV432">
        <f>IF(AND(Table1[[#This Row],[3rd down attempt]]=1,Table1[[#This Row],[Dist]]&gt;=7),1,0)</f>
        <v>0</v>
      </c>
      <c r="JW432">
        <f>IF(AND(OR(Table1[[#This Row],[Pass Play]]=1,Table1[[#This Row],[Rush Attempts]]=1),Table1[[#This Row],[Dn]]=4),1,0)</f>
        <v>0</v>
      </c>
      <c r="JX432">
        <f>IF(AND(Table1[[#This Row],[4th down attempt]]=1,Table1[[#This Row],[EFF]]="Y"),1,0)</f>
        <v>0</v>
      </c>
      <c r="JY432">
        <f>IF(AND(OR(Table1[[#This Row],[Pass Play]]=1,Table1[[#This Row],[Rush Attempts]]=1),Table1[[#This Row],[FPos]]&gt;=0,Table1[[#This Row],[FPos]]&lt;=20),1,0)</f>
        <v>0</v>
      </c>
      <c r="JZ432">
        <f>IF(AND(OR(Table1[[#This Row],[Pass Play]]=1,Table1[[#This Row],[Rush Attempts]]=1),Table1[[#This Row],[Dist]]&lt;=Table1[[#This Row],[Gn]]),1,0)</f>
        <v>1</v>
      </c>
      <c r="KA432">
        <f>IF(Table1[[#This Row],[S/End]]&lt;&gt;"",1,0)</f>
        <v>0</v>
      </c>
      <c r="KB432">
        <f>IF(Table1[[#This Row],[S/End]]="TD",1,0)</f>
        <v>0</v>
      </c>
      <c r="KC432">
        <f>IF(Table1[[#This Row],[S/End]]="FGGD",1,0)</f>
        <v>0</v>
      </c>
      <c r="KD432">
        <f>IF(AND(OR(Table1[[#This Row],[Pass Play]]=1,Table1[[#This Row],[Rush Attempts]]=1),Table1[[#This Row],[Gn]]&lt;0),1,0)</f>
        <v>0</v>
      </c>
      <c r="KE432" s="375">
        <f>IF(AND(Table1[[#This Row],[pff_DRVENDPSN]]=3,Table1[[#This Row],[pff_DRVENDEVENT]]="PUNT"),1,0)</f>
        <v>0</v>
      </c>
    </row>
    <row r="433" spans="1:291" hidden="1">
      <c r="A433">
        <v>49</v>
      </c>
      <c r="B433">
        <v>2107</v>
      </c>
      <c r="C433" t="s">
        <v>14481</v>
      </c>
      <c r="D433">
        <v>3</v>
      </c>
      <c r="E433">
        <v>1</v>
      </c>
      <c r="F433">
        <v>10</v>
      </c>
      <c r="G433">
        <v>9</v>
      </c>
      <c r="H433">
        <v>50</v>
      </c>
      <c r="J433" t="s">
        <v>254</v>
      </c>
      <c r="K433">
        <v>12</v>
      </c>
      <c r="L433">
        <v>12</v>
      </c>
      <c r="M433" t="s">
        <v>8947</v>
      </c>
      <c r="N433" t="s">
        <v>440</v>
      </c>
      <c r="O433" t="s">
        <v>254</v>
      </c>
      <c r="P433" t="s">
        <v>4011</v>
      </c>
      <c r="Q433" t="s">
        <v>871</v>
      </c>
      <c r="S433" t="s">
        <v>443</v>
      </c>
      <c r="W433" t="s">
        <v>257</v>
      </c>
      <c r="X433" t="s">
        <v>6851</v>
      </c>
      <c r="AE433" t="s">
        <v>807</v>
      </c>
      <c r="AF433" t="s">
        <v>808</v>
      </c>
      <c r="AG433" t="s">
        <v>6851</v>
      </c>
      <c r="AH433" t="s">
        <v>274</v>
      </c>
      <c r="AJ433">
        <v>20</v>
      </c>
      <c r="AP433">
        <v>7</v>
      </c>
      <c r="BJ433" t="s">
        <v>257</v>
      </c>
      <c r="BQ433">
        <f t="shared" si="18"/>
        <v>0</v>
      </c>
      <c r="BR433">
        <f t="shared" si="19"/>
        <v>16</v>
      </c>
      <c r="BT433" t="s">
        <v>275</v>
      </c>
      <c r="BV433">
        <v>19</v>
      </c>
      <c r="BX433">
        <v>0</v>
      </c>
      <c r="BY433" t="s">
        <v>8948</v>
      </c>
      <c r="CD433" s="3">
        <v>0.1361111111111111</v>
      </c>
      <c r="CF433" t="s">
        <v>8949</v>
      </c>
      <c r="CJ433">
        <v>0</v>
      </c>
      <c r="CK433" t="s">
        <v>8950</v>
      </c>
      <c r="CL433" s="4">
        <v>38414</v>
      </c>
      <c r="CM433" t="s">
        <v>8951</v>
      </c>
      <c r="CN433" t="s">
        <v>8952</v>
      </c>
      <c r="CO433">
        <v>24</v>
      </c>
      <c r="CP433" t="s">
        <v>8953</v>
      </c>
      <c r="CQ433" t="s">
        <v>269</v>
      </c>
      <c r="CR433" t="s">
        <v>8063</v>
      </c>
      <c r="CU433" t="s">
        <v>8954</v>
      </c>
      <c r="CW433">
        <v>0</v>
      </c>
      <c r="CY433">
        <v>5</v>
      </c>
      <c r="CZ433" t="s">
        <v>2209</v>
      </c>
      <c r="DA433">
        <v>28</v>
      </c>
      <c r="DB433">
        <v>10</v>
      </c>
      <c r="DC433" t="s">
        <v>615</v>
      </c>
      <c r="DD433">
        <v>-20</v>
      </c>
      <c r="DF433" t="s">
        <v>8194</v>
      </c>
      <c r="DK433">
        <v>9</v>
      </c>
      <c r="DL433" s="4">
        <v>44491</v>
      </c>
      <c r="DM433">
        <v>20433</v>
      </c>
      <c r="DN433">
        <v>2021</v>
      </c>
      <c r="DO433">
        <v>0</v>
      </c>
      <c r="DQ433">
        <v>80709</v>
      </c>
      <c r="DR433">
        <v>118</v>
      </c>
      <c r="DU433" t="s">
        <v>257</v>
      </c>
      <c r="DV433" t="s">
        <v>274</v>
      </c>
      <c r="DX433">
        <v>24</v>
      </c>
      <c r="DY433" t="s">
        <v>8063</v>
      </c>
      <c r="EE433">
        <v>0</v>
      </c>
      <c r="EF433" t="s">
        <v>8955</v>
      </c>
      <c r="EG433" t="s">
        <v>1128</v>
      </c>
      <c r="EH433">
        <v>1</v>
      </c>
      <c r="EJ433" t="s">
        <v>454</v>
      </c>
      <c r="EK433" t="s">
        <v>8956</v>
      </c>
      <c r="EL433" t="s">
        <v>8957</v>
      </c>
      <c r="EM433" t="s">
        <v>8958</v>
      </c>
      <c r="EN433" t="s">
        <v>8959</v>
      </c>
      <c r="EO433" t="s">
        <v>282</v>
      </c>
      <c r="EP433" t="s">
        <v>427</v>
      </c>
      <c r="EQ433">
        <v>0</v>
      </c>
      <c r="ET433" t="s">
        <v>8960</v>
      </c>
      <c r="FE433">
        <v>0</v>
      </c>
      <c r="FG433" t="s">
        <v>308</v>
      </c>
      <c r="FI433" t="s">
        <v>308</v>
      </c>
      <c r="FL433">
        <v>0</v>
      </c>
      <c r="FN433">
        <v>0</v>
      </c>
      <c r="FQ433">
        <v>0</v>
      </c>
      <c r="FS433" t="s">
        <v>395</v>
      </c>
      <c r="FU433" t="s">
        <v>257</v>
      </c>
      <c r="FV433" t="s">
        <v>396</v>
      </c>
      <c r="FW433" t="s">
        <v>431</v>
      </c>
      <c r="FY433">
        <v>1</v>
      </c>
      <c r="GA433">
        <v>24.19</v>
      </c>
      <c r="GB433">
        <v>-5</v>
      </c>
      <c r="GC433">
        <v>0</v>
      </c>
      <c r="GD433" t="s">
        <v>8961</v>
      </c>
      <c r="GE433" t="s">
        <v>355</v>
      </c>
      <c r="GF433">
        <v>0</v>
      </c>
      <c r="GG433" t="s">
        <v>895</v>
      </c>
      <c r="GJ433">
        <v>0</v>
      </c>
      <c r="GK433">
        <v>0</v>
      </c>
      <c r="GM433" t="s">
        <v>8962</v>
      </c>
      <c r="GO433">
        <v>4</v>
      </c>
      <c r="HA433" t="s">
        <v>8963</v>
      </c>
      <c r="HC433" t="s">
        <v>313</v>
      </c>
      <c r="HD433" t="s">
        <v>294</v>
      </c>
      <c r="HE433" t="s">
        <v>8193</v>
      </c>
      <c r="HF433">
        <v>0</v>
      </c>
      <c r="HG433">
        <v>12</v>
      </c>
      <c r="HH433">
        <v>19</v>
      </c>
      <c r="HI433" t="s">
        <v>275</v>
      </c>
      <c r="HL433">
        <v>0</v>
      </c>
      <c r="HP433" t="s">
        <v>8964</v>
      </c>
      <c r="HQ433" t="s">
        <v>2217</v>
      </c>
      <c r="HR433" t="s">
        <v>8965</v>
      </c>
      <c r="HW433">
        <v>41</v>
      </c>
      <c r="HX433">
        <v>4158701</v>
      </c>
      <c r="HY433" t="s">
        <v>3025</v>
      </c>
      <c r="HZ433">
        <v>4158688</v>
      </c>
      <c r="IC433">
        <v>0</v>
      </c>
      <c r="ID433">
        <v>0</v>
      </c>
      <c r="IM433">
        <v>110</v>
      </c>
      <c r="IQ433" t="s">
        <v>8194</v>
      </c>
      <c r="IU433">
        <v>8</v>
      </c>
      <c r="IV433">
        <f>IF(AND(Table1[[#This Row],[R/P]]="P",Table1[[#This Row],[PaRes]]&lt;&gt;"SCRBL",Table1[[#This Row],[PaRes]]&lt;&gt;"RUN",Table1[[#This Row],[Penalty]]&lt;&gt;1),1,0)</f>
        <v>0</v>
      </c>
      <c r="IW433">
        <f>IF(AND(Table1[[#This Row],[Pass Play]]=1,Table1[[#This Row],[PaRes]]&lt;&gt;"SAC"),1,0)</f>
        <v>0</v>
      </c>
      <c r="IX433">
        <f>IF(Table1[[#This Row],[PaRes]]="COM",1,0)</f>
        <v>0</v>
      </c>
      <c r="IY433">
        <f>IF(Table1[[#This Row],[Pass Play]]=1,Table1[[#This Row],[Gn]],0)</f>
        <v>0</v>
      </c>
      <c r="IZ433">
        <f>IF(AND(Table1[[#This Row],[Pass Play]]=1,Table1[[#This Row],[EFF]]="Y"),1,0)</f>
        <v>0</v>
      </c>
      <c r="JA433">
        <f>IF(AND(Table1[[#This Row],[Pass Play]]=1,Table1[[#This Row],[EFF]]="Y"),Table1[[#This Row],[Gn]],0)</f>
        <v>0</v>
      </c>
      <c r="JB433">
        <f>IF(AND(Table1[[#This Row],[Pass Play]]=1,Table1[[#This Row],[Gn]]&gt;=15),1,0)</f>
        <v>0</v>
      </c>
      <c r="JC433">
        <f>IF(AND(Table1[[#This Row],[Pass Play]]=1,Table1[[#This Row],[Big Play Passes]]=1),Table1[[#This Row],[Gn]],0)</f>
        <v>0</v>
      </c>
      <c r="JD433">
        <f>IF(AND(OR(Table1[[#This Row],[R/P]]="R",Table1[[#This Row],[PaRes]]="SCRBL",Table1[[#This Row],[PaRes]]="RUN"),Table1[[#This Row],[Penalty]]&lt;&gt;1),1,0)</f>
        <v>1</v>
      </c>
      <c r="JE433">
        <f>IF(Table1[[#This Row],[Rush Attempts]]=1,Table1[[#This Row],[Gn]],0)</f>
        <v>9</v>
      </c>
      <c r="JF433">
        <f>IF(AND(Table1[[#This Row],[Rush Attempts]]=1,Table1[[#This Row],[EFF]]="Y"),1,0)</f>
        <v>1</v>
      </c>
      <c r="JG433">
        <f>IF(AND(Table1[[#This Row],[Rush Attempts]]=1,Table1[[#This Row],[EFF]]="Y"),Table1[[#This Row],[Gn]],0)</f>
        <v>9</v>
      </c>
      <c r="JH433">
        <f>IF(AND(Table1[[#This Row],[Rush Attempts]]=1,Table1[[#This Row],[Gn]]&gt;=10),1,0)</f>
        <v>0</v>
      </c>
      <c r="JI433">
        <f>IF(AND(Table1[[#This Row],[Rush Attempts]]=1,Table1[[#This Row],[Big Play Run]]=1),Table1[[#This Row],[Gn]],0)</f>
        <v>0</v>
      </c>
      <c r="JJ433">
        <f>IF(Table1[[#This Row],[PaRes]]="SAC",1,0)</f>
        <v>0</v>
      </c>
      <c r="JK433">
        <f>IF(Table1[[#This Row],[Sacks]]=1,Table1[[#This Row],[Gn]],0)</f>
        <v>0</v>
      </c>
      <c r="JL433">
        <f>IF(Table1[[#This Row],[PaRes]]="INT",1,0)</f>
        <v>0</v>
      </c>
      <c r="JM433">
        <f>IF(Table1[[#This Row],[pff_PENALTY]]&lt;&gt;"",1,0)</f>
        <v>0</v>
      </c>
      <c r="JN433">
        <f>Table1[[#This Row],[pff_PENYARDS]]</f>
        <v>0</v>
      </c>
      <c r="JO433">
        <f>IF(Table1[[#This Row],[S/End]]="TD",1,0)</f>
        <v>0</v>
      </c>
      <c r="JP433">
        <f>IF(OR(Table1[[#This Row],[S/End]]="FGGD"),1,0)</f>
        <v>0</v>
      </c>
      <c r="JQ433">
        <f>IF(OR(Table1[[#This Row],[S/End]]="FUM",Table1[[#This Row],[S/End]]="INT"),1,0)</f>
        <v>0</v>
      </c>
      <c r="JR433">
        <f>IF(AND(Table1[[#This Row],[Touchdown]]=1,Table1[[#This Row],[Pass Play]]=1),1,0)</f>
        <v>0</v>
      </c>
      <c r="JS433">
        <f t="shared" si="20"/>
        <v>0</v>
      </c>
      <c r="JT433">
        <f>IF(AND(OR(Table1[[#This Row],[Pass Play]]=1,Table1[[#This Row],[Rush Attempts]]=1),Table1[[#This Row],[Dn]]=3),1,0)</f>
        <v>0</v>
      </c>
      <c r="JU433">
        <f>IF(AND(Table1[[#This Row],[3rd down attempt]]=1,Table1[[#This Row],[EFF]]="Y"),1,0)</f>
        <v>0</v>
      </c>
      <c r="JV433">
        <f>IF(AND(Table1[[#This Row],[3rd down attempt]]=1,Table1[[#This Row],[Dist]]&gt;=7),1,0)</f>
        <v>0</v>
      </c>
      <c r="JW433">
        <f>IF(AND(OR(Table1[[#This Row],[Pass Play]]=1,Table1[[#This Row],[Rush Attempts]]=1),Table1[[#This Row],[Dn]]=4),1,0)</f>
        <v>0</v>
      </c>
      <c r="JX433">
        <f>IF(AND(Table1[[#This Row],[4th down attempt]]=1,Table1[[#This Row],[EFF]]="Y"),1,0)</f>
        <v>0</v>
      </c>
      <c r="JY433">
        <f>IF(AND(OR(Table1[[#This Row],[Pass Play]]=1,Table1[[#This Row],[Rush Attempts]]=1),Table1[[#This Row],[FPos]]&gt;=0,Table1[[#This Row],[FPos]]&lt;=20),1,0)</f>
        <v>0</v>
      </c>
      <c r="JZ433">
        <f>IF(AND(OR(Table1[[#This Row],[Pass Play]]=1,Table1[[#This Row],[Rush Attempts]]=1),Table1[[#This Row],[Dist]]&lt;=Table1[[#This Row],[Gn]]),1,0)</f>
        <v>0</v>
      </c>
      <c r="KA433">
        <f>IF(Table1[[#This Row],[S/End]]&lt;&gt;"",1,0)</f>
        <v>0</v>
      </c>
      <c r="KB433">
        <f>IF(Table1[[#This Row],[S/End]]="TD",1,0)</f>
        <v>0</v>
      </c>
      <c r="KC433">
        <f>IF(Table1[[#This Row],[S/End]]="FGGD",1,0)</f>
        <v>0</v>
      </c>
      <c r="KD433">
        <f>IF(AND(OR(Table1[[#This Row],[Pass Play]]=1,Table1[[#This Row],[Rush Attempts]]=1),Table1[[#This Row],[Gn]]&lt;0),1,0)</f>
        <v>0</v>
      </c>
      <c r="KE433" s="375">
        <f>IF(AND(Table1[[#This Row],[pff_DRVENDPSN]]=3,Table1[[#This Row],[pff_DRVENDEVENT]]="PUNT"),1,0)</f>
        <v>0</v>
      </c>
    </row>
    <row r="434" spans="1:291" hidden="1">
      <c r="A434">
        <v>50</v>
      </c>
      <c r="B434">
        <v>2107</v>
      </c>
      <c r="C434" t="s">
        <v>14481</v>
      </c>
      <c r="D434">
        <v>3</v>
      </c>
      <c r="E434">
        <v>2</v>
      </c>
      <c r="F434">
        <v>1</v>
      </c>
      <c r="G434">
        <v>10</v>
      </c>
      <c r="H434">
        <v>41</v>
      </c>
      <c r="J434" t="s">
        <v>254</v>
      </c>
      <c r="K434">
        <v>11</v>
      </c>
      <c r="L434" t="s">
        <v>471</v>
      </c>
      <c r="M434" t="s">
        <v>721</v>
      </c>
      <c r="N434" t="s">
        <v>319</v>
      </c>
      <c r="P434" t="s">
        <v>722</v>
      </c>
      <c r="W434" t="s">
        <v>253</v>
      </c>
      <c r="X434" t="s">
        <v>2243</v>
      </c>
      <c r="Y434" t="s">
        <v>2244</v>
      </c>
      <c r="Z434" t="s">
        <v>2245</v>
      </c>
      <c r="AB434" t="s">
        <v>325</v>
      </c>
      <c r="AC434" t="s">
        <v>326</v>
      </c>
      <c r="AJ434">
        <v>22</v>
      </c>
      <c r="AK434" t="s">
        <v>327</v>
      </c>
      <c r="AP434">
        <v>7</v>
      </c>
      <c r="BJ434" t="s">
        <v>257</v>
      </c>
      <c r="BQ434">
        <f t="shared" si="18"/>
        <v>2</v>
      </c>
      <c r="BR434">
        <f t="shared" si="19"/>
        <v>0</v>
      </c>
      <c r="BT434" t="s">
        <v>275</v>
      </c>
      <c r="BV434">
        <v>19</v>
      </c>
      <c r="BX434">
        <v>0</v>
      </c>
      <c r="BY434" t="s">
        <v>8967</v>
      </c>
      <c r="CA434">
        <v>1</v>
      </c>
      <c r="CD434" s="3">
        <v>0.10625</v>
      </c>
      <c r="CE434" t="s">
        <v>294</v>
      </c>
      <c r="CF434" t="s">
        <v>8968</v>
      </c>
      <c r="CG434">
        <v>8</v>
      </c>
      <c r="CI434" t="s">
        <v>331</v>
      </c>
      <c r="CJ434">
        <v>0</v>
      </c>
      <c r="CK434" t="s">
        <v>8969</v>
      </c>
      <c r="CL434" s="4">
        <v>38414</v>
      </c>
      <c r="CM434" t="s">
        <v>8970</v>
      </c>
      <c r="CN434" t="s">
        <v>8971</v>
      </c>
      <c r="CO434">
        <v>24</v>
      </c>
      <c r="CQ434" t="s">
        <v>269</v>
      </c>
      <c r="CR434" t="s">
        <v>8063</v>
      </c>
      <c r="CU434" t="s">
        <v>8972</v>
      </c>
      <c r="CW434">
        <v>0</v>
      </c>
      <c r="CY434">
        <v>6</v>
      </c>
      <c r="CZ434" t="s">
        <v>2209</v>
      </c>
      <c r="DA434">
        <v>28</v>
      </c>
      <c r="DB434">
        <v>10</v>
      </c>
      <c r="DC434" t="s">
        <v>615</v>
      </c>
      <c r="DD434">
        <v>-20</v>
      </c>
      <c r="DF434" t="s">
        <v>8073</v>
      </c>
      <c r="DK434">
        <v>10</v>
      </c>
      <c r="DL434" s="4">
        <v>44491</v>
      </c>
      <c r="DM434">
        <v>20433</v>
      </c>
      <c r="DN434">
        <v>2021</v>
      </c>
      <c r="DO434">
        <v>0</v>
      </c>
      <c r="DQ434">
        <v>80709</v>
      </c>
      <c r="DR434">
        <v>119</v>
      </c>
      <c r="DU434" t="s">
        <v>257</v>
      </c>
      <c r="DV434" t="s">
        <v>274</v>
      </c>
      <c r="DX434">
        <v>24</v>
      </c>
      <c r="DY434" t="s">
        <v>8063</v>
      </c>
      <c r="EE434">
        <v>0</v>
      </c>
      <c r="EF434" t="s">
        <v>736</v>
      </c>
      <c r="EG434" t="s">
        <v>338</v>
      </c>
      <c r="EH434">
        <v>0</v>
      </c>
      <c r="EI434" t="s">
        <v>737</v>
      </c>
      <c r="EJ434" t="s">
        <v>340</v>
      </c>
      <c r="EK434" t="s">
        <v>8973</v>
      </c>
      <c r="EL434" t="s">
        <v>8974</v>
      </c>
      <c r="EM434" t="s">
        <v>8975</v>
      </c>
      <c r="EN434" t="s">
        <v>1552</v>
      </c>
      <c r="EO434" t="s">
        <v>282</v>
      </c>
      <c r="EP434" t="s">
        <v>707</v>
      </c>
      <c r="EQ434">
        <v>0</v>
      </c>
      <c r="ER434" t="s">
        <v>346</v>
      </c>
      <c r="ET434" t="s">
        <v>8976</v>
      </c>
      <c r="EU434">
        <v>6</v>
      </c>
      <c r="EV434" t="s">
        <v>348</v>
      </c>
      <c r="EW434" t="s">
        <v>349</v>
      </c>
      <c r="EX434" t="s">
        <v>2977</v>
      </c>
      <c r="EY434" t="s">
        <v>492</v>
      </c>
      <c r="FB434" t="s">
        <v>499</v>
      </c>
      <c r="FC434" t="s">
        <v>8977</v>
      </c>
      <c r="FE434">
        <v>0</v>
      </c>
      <c r="FF434">
        <v>4</v>
      </c>
      <c r="FJ434" t="s">
        <v>8978</v>
      </c>
      <c r="FL434">
        <v>0</v>
      </c>
      <c r="FN434">
        <v>0</v>
      </c>
      <c r="FQ434">
        <v>0</v>
      </c>
      <c r="FS434" t="s">
        <v>354</v>
      </c>
      <c r="FY434">
        <v>0</v>
      </c>
      <c r="GA434">
        <v>24.19</v>
      </c>
      <c r="GB434">
        <v>-5</v>
      </c>
      <c r="GC434">
        <v>0</v>
      </c>
      <c r="GE434" t="s">
        <v>355</v>
      </c>
      <c r="GF434">
        <v>1</v>
      </c>
      <c r="GI434">
        <v>2.2999999999999998</v>
      </c>
      <c r="GJ434">
        <v>0</v>
      </c>
      <c r="GK434">
        <v>0</v>
      </c>
      <c r="GM434" t="s">
        <v>8979</v>
      </c>
      <c r="GN434">
        <v>4</v>
      </c>
      <c r="GO434">
        <v>0</v>
      </c>
      <c r="GP434" t="s">
        <v>713</v>
      </c>
      <c r="GR434">
        <v>43</v>
      </c>
      <c r="HA434" t="s">
        <v>8980</v>
      </c>
      <c r="HC434" t="s">
        <v>313</v>
      </c>
      <c r="HD434" t="s">
        <v>313</v>
      </c>
      <c r="HE434" t="s">
        <v>8073</v>
      </c>
      <c r="HF434">
        <v>0</v>
      </c>
      <c r="HG434">
        <v>11</v>
      </c>
      <c r="HH434">
        <v>19</v>
      </c>
      <c r="HI434" t="s">
        <v>275</v>
      </c>
      <c r="HL434">
        <v>4</v>
      </c>
      <c r="HM434" t="s">
        <v>8073</v>
      </c>
      <c r="HO434" t="s">
        <v>8175</v>
      </c>
      <c r="HP434" t="s">
        <v>8981</v>
      </c>
      <c r="HQ434" t="s">
        <v>8982</v>
      </c>
      <c r="HR434" t="s">
        <v>8983</v>
      </c>
      <c r="HT434" t="s">
        <v>2828</v>
      </c>
      <c r="HW434">
        <v>31</v>
      </c>
      <c r="HX434">
        <v>4158716</v>
      </c>
      <c r="HY434" t="s">
        <v>492</v>
      </c>
      <c r="HZ434">
        <v>4158701</v>
      </c>
      <c r="IC434">
        <v>0</v>
      </c>
      <c r="ID434">
        <v>0</v>
      </c>
      <c r="IM434">
        <v>111</v>
      </c>
      <c r="IQ434" t="s">
        <v>8073</v>
      </c>
      <c r="IR434" t="s">
        <v>8194</v>
      </c>
      <c r="IU434">
        <v>8</v>
      </c>
      <c r="IV434">
        <f>IF(AND(Table1[[#This Row],[R/P]]="P",Table1[[#This Row],[PaRes]]&lt;&gt;"SCRBL",Table1[[#This Row],[PaRes]]&lt;&gt;"RUN",Table1[[#This Row],[Penalty]]&lt;&gt;1),1,0)</f>
        <v>1</v>
      </c>
      <c r="IW434">
        <f>IF(AND(Table1[[#This Row],[Pass Play]]=1,Table1[[#This Row],[PaRes]]&lt;&gt;"SAC"),1,0)</f>
        <v>1</v>
      </c>
      <c r="IX434">
        <f>IF(Table1[[#This Row],[PaRes]]="COM",1,0)</f>
        <v>1</v>
      </c>
      <c r="IY434">
        <f>IF(Table1[[#This Row],[Pass Play]]=1,Table1[[#This Row],[Gn]],0)</f>
        <v>10</v>
      </c>
      <c r="IZ434">
        <f>IF(AND(Table1[[#This Row],[Pass Play]]=1,Table1[[#This Row],[EFF]]="Y"),1,0)</f>
        <v>1</v>
      </c>
      <c r="JA434">
        <f>IF(AND(Table1[[#This Row],[Pass Play]]=1,Table1[[#This Row],[EFF]]="Y"),Table1[[#This Row],[Gn]],0)</f>
        <v>10</v>
      </c>
      <c r="JB434">
        <f>IF(AND(Table1[[#This Row],[Pass Play]]=1,Table1[[#This Row],[Gn]]&gt;=15),1,0)</f>
        <v>0</v>
      </c>
      <c r="JC434">
        <f>IF(AND(Table1[[#This Row],[Pass Play]]=1,Table1[[#This Row],[Big Play Passes]]=1),Table1[[#This Row],[Gn]],0)</f>
        <v>0</v>
      </c>
      <c r="JD434">
        <f>IF(AND(OR(Table1[[#This Row],[R/P]]="R",Table1[[#This Row],[PaRes]]="SCRBL",Table1[[#This Row],[PaRes]]="RUN"),Table1[[#This Row],[Penalty]]&lt;&gt;1),1,0)</f>
        <v>0</v>
      </c>
      <c r="JE434">
        <f>IF(Table1[[#This Row],[Rush Attempts]]=1,Table1[[#This Row],[Gn]],0)</f>
        <v>0</v>
      </c>
      <c r="JF434">
        <f>IF(AND(Table1[[#This Row],[Rush Attempts]]=1,Table1[[#This Row],[EFF]]="Y"),1,0)</f>
        <v>0</v>
      </c>
      <c r="JG434">
        <f>IF(AND(Table1[[#This Row],[Rush Attempts]]=1,Table1[[#This Row],[EFF]]="Y"),Table1[[#This Row],[Gn]],0)</f>
        <v>0</v>
      </c>
      <c r="JH434">
        <f>IF(AND(Table1[[#This Row],[Rush Attempts]]=1,Table1[[#This Row],[Gn]]&gt;=10),1,0)</f>
        <v>0</v>
      </c>
      <c r="JI434">
        <f>IF(AND(Table1[[#This Row],[Rush Attempts]]=1,Table1[[#This Row],[Big Play Run]]=1),Table1[[#This Row],[Gn]],0)</f>
        <v>0</v>
      </c>
      <c r="JJ434">
        <f>IF(Table1[[#This Row],[PaRes]]="SAC",1,0)</f>
        <v>0</v>
      </c>
      <c r="JK434">
        <f>IF(Table1[[#This Row],[Sacks]]=1,Table1[[#This Row],[Gn]],0)</f>
        <v>0</v>
      </c>
      <c r="JL434">
        <f>IF(Table1[[#This Row],[PaRes]]="INT",1,0)</f>
        <v>0</v>
      </c>
      <c r="JM434">
        <f>IF(Table1[[#This Row],[pff_PENALTY]]&lt;&gt;"",1,0)</f>
        <v>0</v>
      </c>
      <c r="JN434">
        <f>Table1[[#This Row],[pff_PENYARDS]]</f>
        <v>0</v>
      </c>
      <c r="JO434">
        <f>IF(Table1[[#This Row],[S/End]]="TD",1,0)</f>
        <v>0</v>
      </c>
      <c r="JP434">
        <f>IF(OR(Table1[[#This Row],[S/End]]="FGGD"),1,0)</f>
        <v>0</v>
      </c>
      <c r="JQ434">
        <f>IF(OR(Table1[[#This Row],[S/End]]="FUM",Table1[[#This Row],[S/End]]="INT"),1,0)</f>
        <v>0</v>
      </c>
      <c r="JR434">
        <f>IF(AND(Table1[[#This Row],[Touchdown]]=1,Table1[[#This Row],[Pass Play]]=1),1,0)</f>
        <v>0</v>
      </c>
      <c r="JS434">
        <f t="shared" si="20"/>
        <v>0</v>
      </c>
      <c r="JT434">
        <f>IF(AND(OR(Table1[[#This Row],[Pass Play]]=1,Table1[[#This Row],[Rush Attempts]]=1),Table1[[#This Row],[Dn]]=3),1,0)</f>
        <v>0</v>
      </c>
      <c r="JU434">
        <f>IF(AND(Table1[[#This Row],[3rd down attempt]]=1,Table1[[#This Row],[EFF]]="Y"),1,0)</f>
        <v>0</v>
      </c>
      <c r="JV434">
        <f>IF(AND(Table1[[#This Row],[3rd down attempt]]=1,Table1[[#This Row],[Dist]]&gt;=7),1,0)</f>
        <v>0</v>
      </c>
      <c r="JW434">
        <f>IF(AND(OR(Table1[[#This Row],[Pass Play]]=1,Table1[[#This Row],[Rush Attempts]]=1),Table1[[#This Row],[Dn]]=4),1,0)</f>
        <v>0</v>
      </c>
      <c r="JX434">
        <f>IF(AND(Table1[[#This Row],[4th down attempt]]=1,Table1[[#This Row],[EFF]]="Y"),1,0)</f>
        <v>0</v>
      </c>
      <c r="JY434">
        <f>IF(AND(OR(Table1[[#This Row],[Pass Play]]=1,Table1[[#This Row],[Rush Attempts]]=1),Table1[[#This Row],[FPos]]&gt;=0,Table1[[#This Row],[FPos]]&lt;=20),1,0)</f>
        <v>0</v>
      </c>
      <c r="JZ434">
        <f>IF(AND(OR(Table1[[#This Row],[Pass Play]]=1,Table1[[#This Row],[Rush Attempts]]=1),Table1[[#This Row],[Dist]]&lt;=Table1[[#This Row],[Gn]]),1,0)</f>
        <v>1</v>
      </c>
      <c r="KA434">
        <f>IF(Table1[[#This Row],[S/End]]&lt;&gt;"",1,0)</f>
        <v>0</v>
      </c>
      <c r="KB434">
        <f>IF(Table1[[#This Row],[S/End]]="TD",1,0)</f>
        <v>0</v>
      </c>
      <c r="KC434">
        <f>IF(Table1[[#This Row],[S/End]]="FGGD",1,0)</f>
        <v>0</v>
      </c>
      <c r="KD434">
        <f>IF(AND(OR(Table1[[#This Row],[Pass Play]]=1,Table1[[#This Row],[Rush Attempts]]=1),Table1[[#This Row],[Gn]]&lt;0),1,0)</f>
        <v>0</v>
      </c>
      <c r="KE434" s="375">
        <f>IF(AND(Table1[[#This Row],[pff_DRVENDPSN]]=3,Table1[[#This Row],[pff_DRVENDEVENT]]="PUNT"),1,0)</f>
        <v>0</v>
      </c>
    </row>
    <row r="435" spans="1:291" hidden="1">
      <c r="A435">
        <v>51</v>
      </c>
      <c r="B435">
        <v>2107</v>
      </c>
      <c r="C435" t="s">
        <v>14481</v>
      </c>
      <c r="D435">
        <v>3</v>
      </c>
      <c r="E435">
        <v>1</v>
      </c>
      <c r="F435">
        <v>10</v>
      </c>
      <c r="H435">
        <v>31</v>
      </c>
      <c r="J435" t="s">
        <v>298</v>
      </c>
      <c r="K435">
        <v>12</v>
      </c>
      <c r="L435" t="s">
        <v>8126</v>
      </c>
      <c r="M435" t="s">
        <v>8985</v>
      </c>
      <c r="N435" t="s">
        <v>440</v>
      </c>
      <c r="O435" t="s">
        <v>254</v>
      </c>
      <c r="P435" t="s">
        <v>870</v>
      </c>
      <c r="Q435" t="s">
        <v>1067</v>
      </c>
      <c r="R435" t="s">
        <v>2574</v>
      </c>
      <c r="T435" t="s">
        <v>4346</v>
      </c>
      <c r="W435" t="s">
        <v>253</v>
      </c>
      <c r="X435" t="s">
        <v>8986</v>
      </c>
      <c r="Y435" t="s">
        <v>6511</v>
      </c>
      <c r="Z435" t="s">
        <v>8198</v>
      </c>
      <c r="AB435" t="s">
        <v>3266</v>
      </c>
      <c r="AC435" t="s">
        <v>3267</v>
      </c>
      <c r="AK435" t="s">
        <v>756</v>
      </c>
      <c r="AP435">
        <v>7</v>
      </c>
      <c r="BJ435" t="s">
        <v>257</v>
      </c>
      <c r="BQ435">
        <f t="shared" si="18"/>
        <v>3</v>
      </c>
      <c r="BR435">
        <f t="shared" si="19"/>
        <v>0</v>
      </c>
      <c r="BT435" t="s">
        <v>275</v>
      </c>
      <c r="BV435">
        <v>19</v>
      </c>
      <c r="BX435">
        <v>0</v>
      </c>
      <c r="BY435" t="s">
        <v>8987</v>
      </c>
      <c r="CA435">
        <v>1</v>
      </c>
      <c r="CB435" t="s">
        <v>2934</v>
      </c>
      <c r="CD435" s="3">
        <v>8.1250000000000003E-2</v>
      </c>
      <c r="CE435" t="s">
        <v>257</v>
      </c>
      <c r="CF435" t="s">
        <v>8988</v>
      </c>
      <c r="CG435">
        <v>10</v>
      </c>
      <c r="CI435" t="s">
        <v>1144</v>
      </c>
      <c r="CJ435">
        <v>1</v>
      </c>
      <c r="CK435" t="s">
        <v>8989</v>
      </c>
      <c r="CL435" s="4">
        <v>38414</v>
      </c>
      <c r="CM435" t="s">
        <v>8990</v>
      </c>
      <c r="CN435" t="s">
        <v>8991</v>
      </c>
      <c r="CO435">
        <v>24</v>
      </c>
      <c r="CQ435" t="s">
        <v>282</v>
      </c>
      <c r="CR435" t="s">
        <v>8063</v>
      </c>
      <c r="CU435" t="s">
        <v>8011</v>
      </c>
      <c r="CW435">
        <v>0</v>
      </c>
      <c r="CY435">
        <v>7</v>
      </c>
      <c r="CZ435" t="s">
        <v>2209</v>
      </c>
      <c r="DA435">
        <v>28</v>
      </c>
      <c r="DB435">
        <v>10</v>
      </c>
      <c r="DC435" t="s">
        <v>615</v>
      </c>
      <c r="DD435">
        <v>-20</v>
      </c>
      <c r="DK435">
        <v>-10</v>
      </c>
      <c r="DL435" s="4">
        <v>44491</v>
      </c>
      <c r="DM435">
        <v>20433</v>
      </c>
      <c r="DN435">
        <v>2021</v>
      </c>
      <c r="DO435">
        <v>0</v>
      </c>
      <c r="DQ435">
        <v>80709</v>
      </c>
      <c r="DR435">
        <v>120</v>
      </c>
      <c r="DU435" t="s">
        <v>257</v>
      </c>
      <c r="DV435" t="s">
        <v>274</v>
      </c>
      <c r="DX435">
        <v>24</v>
      </c>
      <c r="DY435" t="s">
        <v>8063</v>
      </c>
      <c r="EA435" t="s">
        <v>8224</v>
      </c>
      <c r="EB435" t="s">
        <v>735</v>
      </c>
      <c r="EE435">
        <v>0</v>
      </c>
      <c r="EF435" t="s">
        <v>8992</v>
      </c>
      <c r="EG435" t="s">
        <v>383</v>
      </c>
      <c r="EH435">
        <v>0</v>
      </c>
      <c r="EJ435" t="s">
        <v>454</v>
      </c>
      <c r="EK435" t="s">
        <v>8993</v>
      </c>
      <c r="EL435" t="s">
        <v>8994</v>
      </c>
      <c r="EM435" t="s">
        <v>8995</v>
      </c>
      <c r="EN435" t="s">
        <v>8996</v>
      </c>
      <c r="EO435" t="s">
        <v>269</v>
      </c>
      <c r="EP435" t="s">
        <v>8092</v>
      </c>
      <c r="EQ435">
        <v>0</v>
      </c>
      <c r="ER435" t="s">
        <v>8997</v>
      </c>
      <c r="ET435" t="s">
        <v>8998</v>
      </c>
      <c r="EU435">
        <v>34</v>
      </c>
      <c r="EV435" t="s">
        <v>348</v>
      </c>
      <c r="EW435" t="s">
        <v>349</v>
      </c>
      <c r="EX435" t="s">
        <v>771</v>
      </c>
      <c r="EY435" t="s">
        <v>1005</v>
      </c>
      <c r="FB435" t="s">
        <v>1845</v>
      </c>
      <c r="FC435" t="s">
        <v>8999</v>
      </c>
      <c r="FD435" t="s">
        <v>253</v>
      </c>
      <c r="FE435">
        <v>1</v>
      </c>
      <c r="FF435">
        <v>5</v>
      </c>
      <c r="FK435" t="s">
        <v>9000</v>
      </c>
      <c r="FL435">
        <v>0</v>
      </c>
      <c r="FN435">
        <v>1</v>
      </c>
      <c r="FO435" t="s">
        <v>8224</v>
      </c>
      <c r="FP435" t="s">
        <v>2934</v>
      </c>
      <c r="FQ435">
        <v>1</v>
      </c>
      <c r="FS435" t="s">
        <v>1177</v>
      </c>
      <c r="FU435" t="s">
        <v>274</v>
      </c>
      <c r="FV435" t="s">
        <v>1374</v>
      </c>
      <c r="FW435" t="s">
        <v>431</v>
      </c>
      <c r="FY435">
        <v>0</v>
      </c>
      <c r="GA435">
        <v>24.19</v>
      </c>
      <c r="GB435">
        <v>-5</v>
      </c>
      <c r="GC435">
        <v>0</v>
      </c>
      <c r="GD435" t="s">
        <v>4475</v>
      </c>
      <c r="GE435" t="s">
        <v>355</v>
      </c>
      <c r="GF435">
        <v>0</v>
      </c>
      <c r="GG435" t="s">
        <v>466</v>
      </c>
      <c r="GH435">
        <v>3.3</v>
      </c>
      <c r="GI435">
        <v>5.8</v>
      </c>
      <c r="GJ435">
        <v>0</v>
      </c>
      <c r="GK435">
        <v>0</v>
      </c>
      <c r="GM435" t="s">
        <v>9001</v>
      </c>
      <c r="GP435" t="s">
        <v>357</v>
      </c>
      <c r="GQ435" t="s">
        <v>779</v>
      </c>
      <c r="GR435">
        <v>15</v>
      </c>
      <c r="HA435" t="s">
        <v>9002</v>
      </c>
      <c r="HC435" t="s">
        <v>313</v>
      </c>
      <c r="HD435" t="s">
        <v>313</v>
      </c>
      <c r="HE435" t="s">
        <v>9003</v>
      </c>
      <c r="HF435">
        <v>1</v>
      </c>
      <c r="HG435">
        <v>12</v>
      </c>
      <c r="HH435">
        <v>19</v>
      </c>
      <c r="HI435" t="s">
        <v>275</v>
      </c>
      <c r="HK435" t="s">
        <v>492</v>
      </c>
      <c r="HL435">
        <v>4</v>
      </c>
      <c r="HM435" t="s">
        <v>8206</v>
      </c>
      <c r="HO435" t="s">
        <v>8612</v>
      </c>
      <c r="HP435" t="s">
        <v>9004</v>
      </c>
      <c r="HQ435" t="s">
        <v>9005</v>
      </c>
      <c r="HR435" t="s">
        <v>9006</v>
      </c>
      <c r="HT435">
        <v>9</v>
      </c>
      <c r="HU435" t="s">
        <v>3916</v>
      </c>
      <c r="HV435">
        <v>-10</v>
      </c>
      <c r="HW435">
        <v>41</v>
      </c>
      <c r="HX435">
        <v>4158737</v>
      </c>
      <c r="HY435" t="s">
        <v>9007</v>
      </c>
      <c r="HZ435">
        <v>4158716</v>
      </c>
      <c r="IC435">
        <v>1</v>
      </c>
      <c r="ID435">
        <v>1</v>
      </c>
      <c r="IM435">
        <v>112</v>
      </c>
      <c r="IU435">
        <v>8</v>
      </c>
      <c r="IV435">
        <f>IF(AND(Table1[[#This Row],[R/P]]="P",Table1[[#This Row],[PaRes]]&lt;&gt;"SCRBL",Table1[[#This Row],[PaRes]]&lt;&gt;"RUN",Table1[[#This Row],[Penalty]]&lt;&gt;1),1,0)</f>
        <v>0</v>
      </c>
      <c r="IW435">
        <f>IF(AND(Table1[[#This Row],[Pass Play]]=1,Table1[[#This Row],[PaRes]]&lt;&gt;"SAC"),1,0)</f>
        <v>0</v>
      </c>
      <c r="IX435">
        <f>IF(Table1[[#This Row],[PaRes]]="COM",1,0)</f>
        <v>0</v>
      </c>
      <c r="IY435">
        <f>IF(Table1[[#This Row],[Pass Play]]=1,Table1[[#This Row],[Gn]],0)</f>
        <v>0</v>
      </c>
      <c r="IZ435">
        <f>IF(AND(Table1[[#This Row],[Pass Play]]=1,Table1[[#This Row],[EFF]]="Y"),1,0)</f>
        <v>0</v>
      </c>
      <c r="JA435">
        <f>IF(AND(Table1[[#This Row],[Pass Play]]=1,Table1[[#This Row],[EFF]]="Y"),Table1[[#This Row],[Gn]],0)</f>
        <v>0</v>
      </c>
      <c r="JB435">
        <f>IF(AND(Table1[[#This Row],[Pass Play]]=1,Table1[[#This Row],[Gn]]&gt;=15),1,0)</f>
        <v>0</v>
      </c>
      <c r="JC435">
        <f>IF(AND(Table1[[#This Row],[Pass Play]]=1,Table1[[#This Row],[Big Play Passes]]=1),Table1[[#This Row],[Gn]],0)</f>
        <v>0</v>
      </c>
      <c r="JD435">
        <f>IF(AND(OR(Table1[[#This Row],[R/P]]="R",Table1[[#This Row],[PaRes]]="SCRBL",Table1[[#This Row],[PaRes]]="RUN"),Table1[[#This Row],[Penalty]]&lt;&gt;1),1,0)</f>
        <v>0</v>
      </c>
      <c r="JE435">
        <f>IF(Table1[[#This Row],[Rush Attempts]]=1,Table1[[#This Row],[Gn]],0)</f>
        <v>0</v>
      </c>
      <c r="JF435">
        <f>IF(AND(Table1[[#This Row],[Rush Attempts]]=1,Table1[[#This Row],[EFF]]="Y"),1,0)</f>
        <v>0</v>
      </c>
      <c r="JG435">
        <f>IF(AND(Table1[[#This Row],[Rush Attempts]]=1,Table1[[#This Row],[EFF]]="Y"),Table1[[#This Row],[Gn]],0)</f>
        <v>0</v>
      </c>
      <c r="JH435">
        <f>IF(AND(Table1[[#This Row],[Rush Attempts]]=1,Table1[[#This Row],[Gn]]&gt;=10),1,0)</f>
        <v>0</v>
      </c>
      <c r="JI435">
        <f>IF(AND(Table1[[#This Row],[Rush Attempts]]=1,Table1[[#This Row],[Big Play Run]]=1),Table1[[#This Row],[Gn]],0)</f>
        <v>0</v>
      </c>
      <c r="JJ435">
        <f>IF(Table1[[#This Row],[PaRes]]="SAC",1,0)</f>
        <v>0</v>
      </c>
      <c r="JK435">
        <f>IF(Table1[[#This Row],[Sacks]]=1,Table1[[#This Row],[Gn]],0)</f>
        <v>0</v>
      </c>
      <c r="JL435">
        <f>IF(Table1[[#This Row],[PaRes]]="INT",1,0)</f>
        <v>0</v>
      </c>
      <c r="JM435">
        <f>IF(Table1[[#This Row],[pff_PENALTY]]&lt;&gt;"",1,0)</f>
        <v>1</v>
      </c>
      <c r="JN435">
        <f>Table1[[#This Row],[pff_PENYARDS]]</f>
        <v>-10</v>
      </c>
      <c r="JO435">
        <f>IF(Table1[[#This Row],[S/End]]="TD",1,0)</f>
        <v>0</v>
      </c>
      <c r="JP435">
        <f>IF(OR(Table1[[#This Row],[S/End]]="FGGD"),1,0)</f>
        <v>0</v>
      </c>
      <c r="JQ435">
        <f>IF(OR(Table1[[#This Row],[S/End]]="FUM",Table1[[#This Row],[S/End]]="INT"),1,0)</f>
        <v>0</v>
      </c>
      <c r="JR435">
        <f>IF(AND(Table1[[#This Row],[Touchdown]]=1,Table1[[#This Row],[Pass Play]]=1),1,0)</f>
        <v>0</v>
      </c>
      <c r="JS435">
        <f t="shared" si="20"/>
        <v>0</v>
      </c>
      <c r="JT435">
        <f>IF(AND(OR(Table1[[#This Row],[Pass Play]]=1,Table1[[#This Row],[Rush Attempts]]=1),Table1[[#This Row],[Dn]]=3),1,0)</f>
        <v>0</v>
      </c>
      <c r="JU435">
        <f>IF(AND(Table1[[#This Row],[3rd down attempt]]=1,Table1[[#This Row],[EFF]]="Y"),1,0)</f>
        <v>0</v>
      </c>
      <c r="JV435">
        <f>IF(AND(Table1[[#This Row],[3rd down attempt]]=1,Table1[[#This Row],[Dist]]&gt;=7),1,0)</f>
        <v>0</v>
      </c>
      <c r="JW435">
        <f>IF(AND(OR(Table1[[#This Row],[Pass Play]]=1,Table1[[#This Row],[Rush Attempts]]=1),Table1[[#This Row],[Dn]]=4),1,0)</f>
        <v>0</v>
      </c>
      <c r="JX435">
        <f>IF(AND(Table1[[#This Row],[4th down attempt]]=1,Table1[[#This Row],[EFF]]="Y"),1,0)</f>
        <v>0</v>
      </c>
      <c r="JY435">
        <f>IF(AND(OR(Table1[[#This Row],[Pass Play]]=1,Table1[[#This Row],[Rush Attempts]]=1),Table1[[#This Row],[FPos]]&gt;=0,Table1[[#This Row],[FPos]]&lt;=20),1,0)</f>
        <v>0</v>
      </c>
      <c r="JZ435">
        <f>IF(AND(OR(Table1[[#This Row],[Pass Play]]=1,Table1[[#This Row],[Rush Attempts]]=1),Table1[[#This Row],[Dist]]&lt;=Table1[[#This Row],[Gn]]),1,0)</f>
        <v>0</v>
      </c>
      <c r="KA435">
        <f>IF(Table1[[#This Row],[S/End]]&lt;&gt;"",1,0)</f>
        <v>0</v>
      </c>
      <c r="KB435">
        <f>IF(Table1[[#This Row],[S/End]]="TD",1,0)</f>
        <v>0</v>
      </c>
      <c r="KC435">
        <f>IF(Table1[[#This Row],[S/End]]="FGGD",1,0)</f>
        <v>0</v>
      </c>
      <c r="KD435">
        <f>IF(AND(OR(Table1[[#This Row],[Pass Play]]=1,Table1[[#This Row],[Rush Attempts]]=1),Table1[[#This Row],[Gn]]&lt;0),1,0)</f>
        <v>0</v>
      </c>
      <c r="KE435" s="375">
        <f>IF(AND(Table1[[#This Row],[pff_DRVENDPSN]]=3,Table1[[#This Row],[pff_DRVENDEVENT]]="PUNT"),1,0)</f>
        <v>0</v>
      </c>
    </row>
    <row r="436" spans="1:291" hidden="1">
      <c r="A436">
        <v>52</v>
      </c>
      <c r="B436">
        <v>2107</v>
      </c>
      <c r="C436" t="s">
        <v>14481</v>
      </c>
      <c r="D436">
        <v>3</v>
      </c>
      <c r="E436">
        <v>1</v>
      </c>
      <c r="F436">
        <v>20</v>
      </c>
      <c r="G436">
        <v>14</v>
      </c>
      <c r="H436">
        <v>41</v>
      </c>
      <c r="J436" t="s">
        <v>254</v>
      </c>
      <c r="K436">
        <v>11</v>
      </c>
      <c r="L436" t="s">
        <v>506</v>
      </c>
      <c r="M436" t="s">
        <v>8256</v>
      </c>
      <c r="N436" t="s">
        <v>319</v>
      </c>
      <c r="P436" t="s">
        <v>8257</v>
      </c>
      <c r="R436" t="s">
        <v>8258</v>
      </c>
      <c r="S436" t="s">
        <v>321</v>
      </c>
      <c r="W436" t="s">
        <v>253</v>
      </c>
      <c r="X436" t="s">
        <v>8259</v>
      </c>
      <c r="Y436" t="s">
        <v>511</v>
      </c>
      <c r="Z436" t="s">
        <v>8260</v>
      </c>
      <c r="AB436" t="s">
        <v>325</v>
      </c>
      <c r="AC436" t="s">
        <v>326</v>
      </c>
      <c r="AJ436">
        <v>13</v>
      </c>
      <c r="AK436" t="s">
        <v>327</v>
      </c>
      <c r="AP436">
        <v>7</v>
      </c>
      <c r="BJ436" t="s">
        <v>257</v>
      </c>
      <c r="BQ436">
        <f t="shared" si="18"/>
        <v>2</v>
      </c>
      <c r="BR436">
        <f t="shared" si="19"/>
        <v>0</v>
      </c>
      <c r="BT436" t="s">
        <v>275</v>
      </c>
      <c r="BV436">
        <v>19</v>
      </c>
      <c r="BX436">
        <v>0</v>
      </c>
      <c r="BY436" t="s">
        <v>9009</v>
      </c>
      <c r="CA436">
        <v>1</v>
      </c>
      <c r="CD436" s="3">
        <v>7.2222222222222229E-2</v>
      </c>
      <c r="CE436" t="s">
        <v>257</v>
      </c>
      <c r="CF436" t="s">
        <v>9010</v>
      </c>
      <c r="CG436">
        <v>7</v>
      </c>
      <c r="CI436" t="s">
        <v>331</v>
      </c>
      <c r="CJ436">
        <v>0</v>
      </c>
      <c r="CK436" t="s">
        <v>9011</v>
      </c>
      <c r="CL436" s="4">
        <v>38414</v>
      </c>
      <c r="CM436" t="s">
        <v>9012</v>
      </c>
      <c r="CN436" t="s">
        <v>9013</v>
      </c>
      <c r="CO436">
        <v>24</v>
      </c>
      <c r="CP436" t="s">
        <v>9014</v>
      </c>
      <c r="CQ436" t="s">
        <v>269</v>
      </c>
      <c r="CR436" t="s">
        <v>8063</v>
      </c>
      <c r="CU436" t="s">
        <v>8972</v>
      </c>
      <c r="CW436">
        <v>0</v>
      </c>
      <c r="CY436">
        <v>8</v>
      </c>
      <c r="CZ436" t="s">
        <v>2209</v>
      </c>
      <c r="DA436">
        <v>28</v>
      </c>
      <c r="DB436">
        <v>10</v>
      </c>
      <c r="DC436" t="s">
        <v>615</v>
      </c>
      <c r="DD436">
        <v>-20</v>
      </c>
      <c r="DF436" t="s">
        <v>8086</v>
      </c>
      <c r="DK436">
        <v>14</v>
      </c>
      <c r="DL436" s="4">
        <v>44491</v>
      </c>
      <c r="DM436">
        <v>20433</v>
      </c>
      <c r="DN436">
        <v>2021</v>
      </c>
      <c r="DO436">
        <v>0</v>
      </c>
      <c r="DQ436">
        <v>80709</v>
      </c>
      <c r="DR436">
        <v>121</v>
      </c>
      <c r="DU436" t="s">
        <v>257</v>
      </c>
      <c r="DV436" t="s">
        <v>274</v>
      </c>
      <c r="DX436">
        <v>24</v>
      </c>
      <c r="DY436" t="s">
        <v>8063</v>
      </c>
      <c r="EE436">
        <v>0</v>
      </c>
      <c r="EF436" t="s">
        <v>8266</v>
      </c>
      <c r="EG436" t="s">
        <v>338</v>
      </c>
      <c r="EH436">
        <v>0</v>
      </c>
      <c r="EI436" t="s">
        <v>8267</v>
      </c>
      <c r="EJ436" t="s">
        <v>340</v>
      </c>
      <c r="EK436" t="s">
        <v>9015</v>
      </c>
      <c r="EL436" t="s">
        <v>9016</v>
      </c>
      <c r="EM436" t="s">
        <v>9017</v>
      </c>
      <c r="EN436" t="s">
        <v>9018</v>
      </c>
      <c r="EO436" t="s">
        <v>282</v>
      </c>
      <c r="EP436" t="s">
        <v>9019</v>
      </c>
      <c r="EQ436">
        <v>0</v>
      </c>
      <c r="ER436" t="s">
        <v>346</v>
      </c>
      <c r="ET436" t="s">
        <v>9020</v>
      </c>
      <c r="EU436">
        <v>6</v>
      </c>
      <c r="EV436" t="s">
        <v>348</v>
      </c>
      <c r="EW436" t="s">
        <v>349</v>
      </c>
      <c r="EX436" t="s">
        <v>1251</v>
      </c>
      <c r="EY436" t="s">
        <v>3069</v>
      </c>
      <c r="FB436" t="s">
        <v>499</v>
      </c>
      <c r="FC436" t="s">
        <v>9021</v>
      </c>
      <c r="FE436">
        <v>0</v>
      </c>
      <c r="FL436">
        <v>0</v>
      </c>
      <c r="FN436">
        <v>0</v>
      </c>
      <c r="FQ436">
        <v>0</v>
      </c>
      <c r="FS436" t="s">
        <v>354</v>
      </c>
      <c r="FY436">
        <v>0</v>
      </c>
      <c r="GA436">
        <v>24.19</v>
      </c>
      <c r="GB436">
        <v>-5</v>
      </c>
      <c r="GC436">
        <v>0</v>
      </c>
      <c r="GD436" t="s">
        <v>1326</v>
      </c>
      <c r="GE436" t="s">
        <v>355</v>
      </c>
      <c r="GF436">
        <v>1</v>
      </c>
      <c r="GI436">
        <v>1.8</v>
      </c>
      <c r="GJ436">
        <v>0</v>
      </c>
      <c r="GK436">
        <v>0</v>
      </c>
      <c r="GM436" t="s">
        <v>9022</v>
      </c>
      <c r="GN436">
        <v>8</v>
      </c>
      <c r="GO436">
        <v>3</v>
      </c>
      <c r="GP436" t="s">
        <v>357</v>
      </c>
      <c r="GR436">
        <v>9</v>
      </c>
      <c r="HA436" t="s">
        <v>9023</v>
      </c>
      <c r="HC436" t="s">
        <v>313</v>
      </c>
      <c r="HD436" t="s">
        <v>313</v>
      </c>
      <c r="HE436" t="s">
        <v>8086</v>
      </c>
      <c r="HF436">
        <v>0</v>
      </c>
      <c r="HG436">
        <v>11</v>
      </c>
      <c r="HH436">
        <v>19</v>
      </c>
      <c r="HI436" t="s">
        <v>275</v>
      </c>
      <c r="HL436" t="s">
        <v>2040</v>
      </c>
      <c r="HM436" t="s">
        <v>8086</v>
      </c>
      <c r="HO436" t="s">
        <v>9024</v>
      </c>
      <c r="HP436" t="s">
        <v>9025</v>
      </c>
      <c r="HQ436" t="s">
        <v>9026</v>
      </c>
      <c r="HR436" t="s">
        <v>9027</v>
      </c>
      <c r="HT436" t="s">
        <v>2828</v>
      </c>
      <c r="HW436">
        <v>27</v>
      </c>
      <c r="HX436">
        <v>4158756</v>
      </c>
      <c r="HY436" t="s">
        <v>3069</v>
      </c>
      <c r="HZ436">
        <v>4158737</v>
      </c>
      <c r="IC436">
        <v>0</v>
      </c>
      <c r="ID436">
        <v>0</v>
      </c>
      <c r="IM436">
        <v>113</v>
      </c>
      <c r="IQ436" t="s">
        <v>8086</v>
      </c>
      <c r="IR436" t="s">
        <v>8192</v>
      </c>
      <c r="IU436">
        <v>8</v>
      </c>
      <c r="IV436">
        <f>IF(AND(Table1[[#This Row],[R/P]]="P",Table1[[#This Row],[PaRes]]&lt;&gt;"SCRBL",Table1[[#This Row],[PaRes]]&lt;&gt;"RUN",Table1[[#This Row],[Penalty]]&lt;&gt;1),1,0)</f>
        <v>1</v>
      </c>
      <c r="IW436">
        <f>IF(AND(Table1[[#This Row],[Pass Play]]=1,Table1[[#This Row],[PaRes]]&lt;&gt;"SAC"),1,0)</f>
        <v>1</v>
      </c>
      <c r="IX436">
        <f>IF(Table1[[#This Row],[PaRes]]="COM",1,0)</f>
        <v>1</v>
      </c>
      <c r="IY436">
        <f>IF(Table1[[#This Row],[Pass Play]]=1,Table1[[#This Row],[Gn]],0)</f>
        <v>14</v>
      </c>
      <c r="IZ436">
        <f>IF(AND(Table1[[#This Row],[Pass Play]]=1,Table1[[#This Row],[EFF]]="Y"),1,0)</f>
        <v>1</v>
      </c>
      <c r="JA436">
        <f>IF(AND(Table1[[#This Row],[Pass Play]]=1,Table1[[#This Row],[EFF]]="Y"),Table1[[#This Row],[Gn]],0)</f>
        <v>14</v>
      </c>
      <c r="JB436">
        <f>IF(AND(Table1[[#This Row],[Pass Play]]=1,Table1[[#This Row],[Gn]]&gt;=15),1,0)</f>
        <v>0</v>
      </c>
      <c r="JC436">
        <f>IF(AND(Table1[[#This Row],[Pass Play]]=1,Table1[[#This Row],[Big Play Passes]]=1),Table1[[#This Row],[Gn]],0)</f>
        <v>0</v>
      </c>
      <c r="JD436">
        <f>IF(AND(OR(Table1[[#This Row],[R/P]]="R",Table1[[#This Row],[PaRes]]="SCRBL",Table1[[#This Row],[PaRes]]="RUN"),Table1[[#This Row],[Penalty]]&lt;&gt;1),1,0)</f>
        <v>0</v>
      </c>
      <c r="JE436">
        <f>IF(Table1[[#This Row],[Rush Attempts]]=1,Table1[[#This Row],[Gn]],0)</f>
        <v>0</v>
      </c>
      <c r="JF436">
        <f>IF(AND(Table1[[#This Row],[Rush Attempts]]=1,Table1[[#This Row],[EFF]]="Y"),1,0)</f>
        <v>0</v>
      </c>
      <c r="JG436">
        <f>IF(AND(Table1[[#This Row],[Rush Attempts]]=1,Table1[[#This Row],[EFF]]="Y"),Table1[[#This Row],[Gn]],0)</f>
        <v>0</v>
      </c>
      <c r="JH436">
        <f>IF(AND(Table1[[#This Row],[Rush Attempts]]=1,Table1[[#This Row],[Gn]]&gt;=10),1,0)</f>
        <v>0</v>
      </c>
      <c r="JI436">
        <f>IF(AND(Table1[[#This Row],[Rush Attempts]]=1,Table1[[#This Row],[Big Play Run]]=1),Table1[[#This Row],[Gn]],0)</f>
        <v>0</v>
      </c>
      <c r="JJ436">
        <f>IF(Table1[[#This Row],[PaRes]]="SAC",1,0)</f>
        <v>0</v>
      </c>
      <c r="JK436">
        <f>IF(Table1[[#This Row],[Sacks]]=1,Table1[[#This Row],[Gn]],0)</f>
        <v>0</v>
      </c>
      <c r="JL436">
        <f>IF(Table1[[#This Row],[PaRes]]="INT",1,0)</f>
        <v>0</v>
      </c>
      <c r="JM436">
        <f>IF(Table1[[#This Row],[pff_PENALTY]]&lt;&gt;"",1,0)</f>
        <v>0</v>
      </c>
      <c r="JN436">
        <f>Table1[[#This Row],[pff_PENYARDS]]</f>
        <v>0</v>
      </c>
      <c r="JO436">
        <f>IF(Table1[[#This Row],[S/End]]="TD",1,0)</f>
        <v>0</v>
      </c>
      <c r="JP436">
        <f>IF(OR(Table1[[#This Row],[S/End]]="FGGD"),1,0)</f>
        <v>0</v>
      </c>
      <c r="JQ436">
        <f>IF(OR(Table1[[#This Row],[S/End]]="FUM",Table1[[#This Row],[S/End]]="INT"),1,0)</f>
        <v>0</v>
      </c>
      <c r="JR436">
        <f>IF(AND(Table1[[#This Row],[Touchdown]]=1,Table1[[#This Row],[Pass Play]]=1),1,0)</f>
        <v>0</v>
      </c>
      <c r="JS436">
        <f t="shared" si="20"/>
        <v>0</v>
      </c>
      <c r="JT436">
        <f>IF(AND(OR(Table1[[#This Row],[Pass Play]]=1,Table1[[#This Row],[Rush Attempts]]=1),Table1[[#This Row],[Dn]]=3),1,0)</f>
        <v>0</v>
      </c>
      <c r="JU436">
        <f>IF(AND(Table1[[#This Row],[3rd down attempt]]=1,Table1[[#This Row],[EFF]]="Y"),1,0)</f>
        <v>0</v>
      </c>
      <c r="JV436">
        <f>IF(AND(Table1[[#This Row],[3rd down attempt]]=1,Table1[[#This Row],[Dist]]&gt;=7),1,0)</f>
        <v>0</v>
      </c>
      <c r="JW436">
        <f>IF(AND(OR(Table1[[#This Row],[Pass Play]]=1,Table1[[#This Row],[Rush Attempts]]=1),Table1[[#This Row],[Dn]]=4),1,0)</f>
        <v>0</v>
      </c>
      <c r="JX436">
        <f>IF(AND(Table1[[#This Row],[4th down attempt]]=1,Table1[[#This Row],[EFF]]="Y"),1,0)</f>
        <v>0</v>
      </c>
      <c r="JY436">
        <f>IF(AND(OR(Table1[[#This Row],[Pass Play]]=1,Table1[[#This Row],[Rush Attempts]]=1),Table1[[#This Row],[FPos]]&gt;=0,Table1[[#This Row],[FPos]]&lt;=20),1,0)</f>
        <v>0</v>
      </c>
      <c r="JZ436">
        <f>IF(AND(OR(Table1[[#This Row],[Pass Play]]=1,Table1[[#This Row],[Rush Attempts]]=1),Table1[[#This Row],[Dist]]&lt;=Table1[[#This Row],[Gn]]),1,0)</f>
        <v>0</v>
      </c>
      <c r="KA436">
        <f>IF(Table1[[#This Row],[S/End]]&lt;&gt;"",1,0)</f>
        <v>0</v>
      </c>
      <c r="KB436">
        <f>IF(Table1[[#This Row],[S/End]]="TD",1,0)</f>
        <v>0</v>
      </c>
      <c r="KC436">
        <f>IF(Table1[[#This Row],[S/End]]="FGGD",1,0)</f>
        <v>0</v>
      </c>
      <c r="KD436">
        <f>IF(AND(OR(Table1[[#This Row],[Pass Play]]=1,Table1[[#This Row],[Rush Attempts]]=1),Table1[[#This Row],[Gn]]&lt;0),1,0)</f>
        <v>0</v>
      </c>
      <c r="KE436" s="375">
        <f>IF(AND(Table1[[#This Row],[pff_DRVENDPSN]]=3,Table1[[#This Row],[pff_DRVENDEVENT]]="PUNT"),1,0)</f>
        <v>0</v>
      </c>
    </row>
    <row r="437" spans="1:291" hidden="1">
      <c r="A437">
        <v>53</v>
      </c>
      <c r="B437">
        <v>2107</v>
      </c>
      <c r="C437" t="s">
        <v>14481</v>
      </c>
      <c r="D437">
        <v>3</v>
      </c>
      <c r="E437">
        <v>2</v>
      </c>
      <c r="F437">
        <v>6</v>
      </c>
      <c r="G437">
        <v>1</v>
      </c>
      <c r="H437">
        <v>27</v>
      </c>
      <c r="J437" t="s">
        <v>298</v>
      </c>
      <c r="K437">
        <v>11</v>
      </c>
      <c r="L437">
        <v>11</v>
      </c>
      <c r="M437" t="s">
        <v>4843</v>
      </c>
      <c r="N437" t="s">
        <v>1037</v>
      </c>
      <c r="P437" t="s">
        <v>274</v>
      </c>
      <c r="Q437" t="s">
        <v>509</v>
      </c>
      <c r="W437" t="s">
        <v>257</v>
      </c>
      <c r="X437" t="s">
        <v>8887</v>
      </c>
      <c r="AE437" t="s">
        <v>411</v>
      </c>
      <c r="AF437" t="s">
        <v>412</v>
      </c>
      <c r="AG437" t="s">
        <v>8887</v>
      </c>
      <c r="AH437" t="s">
        <v>274</v>
      </c>
      <c r="AJ437">
        <v>7</v>
      </c>
      <c r="AP437">
        <v>7</v>
      </c>
      <c r="BJ437" t="s">
        <v>274</v>
      </c>
      <c r="BQ437">
        <f t="shared" si="18"/>
        <v>0</v>
      </c>
      <c r="BR437">
        <f t="shared" si="19"/>
        <v>4</v>
      </c>
      <c r="BT437" t="s">
        <v>275</v>
      </c>
      <c r="BV437">
        <v>19</v>
      </c>
      <c r="BX437">
        <v>0</v>
      </c>
      <c r="BY437" t="s">
        <v>9029</v>
      </c>
      <c r="BZ437" t="s">
        <v>707</v>
      </c>
      <c r="CD437" s="3">
        <v>4.7916666666666663E-2</v>
      </c>
      <c r="CF437" t="s">
        <v>9030</v>
      </c>
      <c r="CJ437">
        <v>0</v>
      </c>
      <c r="CK437" t="s">
        <v>9031</v>
      </c>
      <c r="CL437" s="4">
        <v>38414</v>
      </c>
      <c r="CM437" t="s">
        <v>9032</v>
      </c>
      <c r="CN437" t="s">
        <v>9033</v>
      </c>
      <c r="CO437">
        <v>24</v>
      </c>
      <c r="CQ437" t="s">
        <v>282</v>
      </c>
      <c r="CR437" t="s">
        <v>8063</v>
      </c>
      <c r="CU437" t="s">
        <v>5377</v>
      </c>
      <c r="CW437">
        <v>0</v>
      </c>
      <c r="CY437">
        <v>9</v>
      </c>
      <c r="CZ437" t="s">
        <v>2209</v>
      </c>
      <c r="DA437">
        <v>28</v>
      </c>
      <c r="DB437">
        <v>10</v>
      </c>
      <c r="DC437" t="s">
        <v>615</v>
      </c>
      <c r="DD437">
        <v>-20</v>
      </c>
      <c r="DF437" t="s">
        <v>8192</v>
      </c>
      <c r="DK437">
        <v>1</v>
      </c>
      <c r="DL437" s="4">
        <v>44491</v>
      </c>
      <c r="DM437">
        <v>20433</v>
      </c>
      <c r="DN437">
        <v>2021</v>
      </c>
      <c r="DO437">
        <v>0</v>
      </c>
      <c r="DQ437">
        <v>80709</v>
      </c>
      <c r="DR437">
        <v>122</v>
      </c>
      <c r="DU437" t="s">
        <v>274</v>
      </c>
      <c r="DV437" t="s">
        <v>257</v>
      </c>
      <c r="DX437">
        <v>24</v>
      </c>
      <c r="DY437" t="s">
        <v>8063</v>
      </c>
      <c r="EC437" t="s">
        <v>8165</v>
      </c>
      <c r="EE437">
        <v>0</v>
      </c>
      <c r="EF437" t="s">
        <v>7350</v>
      </c>
      <c r="EG437" t="s">
        <v>422</v>
      </c>
      <c r="EH437">
        <v>0</v>
      </c>
      <c r="EI437" t="s">
        <v>2341</v>
      </c>
      <c r="EJ437" t="s">
        <v>340</v>
      </c>
      <c r="EK437" t="s">
        <v>9034</v>
      </c>
      <c r="EL437" t="s">
        <v>9035</v>
      </c>
      <c r="EM437" t="s">
        <v>9036</v>
      </c>
      <c r="EN437" t="s">
        <v>9037</v>
      </c>
      <c r="EO437" t="s">
        <v>269</v>
      </c>
      <c r="EP437" t="s">
        <v>345</v>
      </c>
      <c r="EQ437">
        <v>1</v>
      </c>
      <c r="ET437" t="s">
        <v>9038</v>
      </c>
      <c r="FE437">
        <v>0</v>
      </c>
      <c r="FG437" t="s">
        <v>285</v>
      </c>
      <c r="FI437" t="s">
        <v>285</v>
      </c>
      <c r="FJ437" t="s">
        <v>9039</v>
      </c>
      <c r="FL437">
        <v>0</v>
      </c>
      <c r="FN437">
        <v>0</v>
      </c>
      <c r="FQ437">
        <v>0</v>
      </c>
      <c r="FS437" t="s">
        <v>462</v>
      </c>
      <c r="FU437" t="s">
        <v>274</v>
      </c>
      <c r="FV437" t="s">
        <v>777</v>
      </c>
      <c r="FW437" t="s">
        <v>431</v>
      </c>
      <c r="FX437" t="s">
        <v>432</v>
      </c>
      <c r="FY437">
        <v>1</v>
      </c>
      <c r="GA437">
        <v>24.19</v>
      </c>
      <c r="GB437">
        <v>-5</v>
      </c>
      <c r="GC437">
        <v>0</v>
      </c>
      <c r="GE437" t="s">
        <v>355</v>
      </c>
      <c r="GF437">
        <v>0</v>
      </c>
      <c r="GJ437">
        <v>0</v>
      </c>
      <c r="GK437">
        <v>0</v>
      </c>
      <c r="GM437" t="s">
        <v>9040</v>
      </c>
      <c r="GO437">
        <v>6</v>
      </c>
      <c r="HA437" t="s">
        <v>4696</v>
      </c>
      <c r="HB437" t="s">
        <v>8192</v>
      </c>
      <c r="HC437" t="s">
        <v>294</v>
      </c>
      <c r="HD437" t="s">
        <v>294</v>
      </c>
      <c r="HE437" t="s">
        <v>8192</v>
      </c>
      <c r="HF437">
        <v>0</v>
      </c>
      <c r="HG437">
        <v>11</v>
      </c>
      <c r="HH437">
        <v>19</v>
      </c>
      <c r="HI437" t="s">
        <v>275</v>
      </c>
      <c r="HK437" t="s">
        <v>492</v>
      </c>
      <c r="HL437">
        <v>1</v>
      </c>
      <c r="HP437" t="s">
        <v>9041</v>
      </c>
      <c r="HQ437" t="s">
        <v>8919</v>
      </c>
      <c r="HR437" t="s">
        <v>9042</v>
      </c>
      <c r="HW437">
        <v>26</v>
      </c>
      <c r="HX437">
        <v>4158777</v>
      </c>
      <c r="HY437" t="s">
        <v>8165</v>
      </c>
      <c r="HZ437">
        <v>4158756</v>
      </c>
      <c r="IC437">
        <v>0</v>
      </c>
      <c r="ID437">
        <v>1</v>
      </c>
      <c r="IM437">
        <v>114</v>
      </c>
      <c r="IO437" t="s">
        <v>8165</v>
      </c>
      <c r="IQ437" t="s">
        <v>8165</v>
      </c>
      <c r="IR437" t="s">
        <v>8086</v>
      </c>
      <c r="IU437">
        <v>8</v>
      </c>
      <c r="IV437">
        <f>IF(AND(Table1[[#This Row],[R/P]]="P",Table1[[#This Row],[PaRes]]&lt;&gt;"SCRBL",Table1[[#This Row],[PaRes]]&lt;&gt;"RUN",Table1[[#This Row],[Penalty]]&lt;&gt;1),1,0)</f>
        <v>0</v>
      </c>
      <c r="IW437">
        <f>IF(AND(Table1[[#This Row],[Pass Play]]=1,Table1[[#This Row],[PaRes]]&lt;&gt;"SAC"),1,0)</f>
        <v>0</v>
      </c>
      <c r="IX437">
        <f>IF(Table1[[#This Row],[PaRes]]="COM",1,0)</f>
        <v>0</v>
      </c>
      <c r="IY437">
        <f>IF(Table1[[#This Row],[Pass Play]]=1,Table1[[#This Row],[Gn]],0)</f>
        <v>0</v>
      </c>
      <c r="IZ437">
        <f>IF(AND(Table1[[#This Row],[Pass Play]]=1,Table1[[#This Row],[EFF]]="Y"),1,0)</f>
        <v>0</v>
      </c>
      <c r="JA437">
        <f>IF(AND(Table1[[#This Row],[Pass Play]]=1,Table1[[#This Row],[EFF]]="Y"),Table1[[#This Row],[Gn]],0)</f>
        <v>0</v>
      </c>
      <c r="JB437">
        <f>IF(AND(Table1[[#This Row],[Pass Play]]=1,Table1[[#This Row],[Gn]]&gt;=15),1,0)</f>
        <v>0</v>
      </c>
      <c r="JC437">
        <f>IF(AND(Table1[[#This Row],[Pass Play]]=1,Table1[[#This Row],[Big Play Passes]]=1),Table1[[#This Row],[Gn]],0)</f>
        <v>0</v>
      </c>
      <c r="JD437">
        <f>IF(AND(OR(Table1[[#This Row],[R/P]]="R",Table1[[#This Row],[PaRes]]="SCRBL",Table1[[#This Row],[PaRes]]="RUN"),Table1[[#This Row],[Penalty]]&lt;&gt;1),1,0)</f>
        <v>1</v>
      </c>
      <c r="JE437">
        <f>IF(Table1[[#This Row],[Rush Attempts]]=1,Table1[[#This Row],[Gn]],0)</f>
        <v>1</v>
      </c>
      <c r="JF437">
        <f>IF(AND(Table1[[#This Row],[Rush Attempts]]=1,Table1[[#This Row],[EFF]]="Y"),1,0)</f>
        <v>0</v>
      </c>
      <c r="JG437">
        <f>IF(AND(Table1[[#This Row],[Rush Attempts]]=1,Table1[[#This Row],[EFF]]="Y"),Table1[[#This Row],[Gn]],0)</f>
        <v>0</v>
      </c>
      <c r="JH437">
        <f>IF(AND(Table1[[#This Row],[Rush Attempts]]=1,Table1[[#This Row],[Gn]]&gt;=10),1,0)</f>
        <v>0</v>
      </c>
      <c r="JI437">
        <f>IF(AND(Table1[[#This Row],[Rush Attempts]]=1,Table1[[#This Row],[Big Play Run]]=1),Table1[[#This Row],[Gn]],0)</f>
        <v>0</v>
      </c>
      <c r="JJ437">
        <f>IF(Table1[[#This Row],[PaRes]]="SAC",1,0)</f>
        <v>0</v>
      </c>
      <c r="JK437">
        <f>IF(Table1[[#This Row],[Sacks]]=1,Table1[[#This Row],[Gn]],0)</f>
        <v>0</v>
      </c>
      <c r="JL437">
        <f>IF(Table1[[#This Row],[PaRes]]="INT",1,0)</f>
        <v>0</v>
      </c>
      <c r="JM437">
        <f>IF(Table1[[#This Row],[pff_PENALTY]]&lt;&gt;"",1,0)</f>
        <v>0</v>
      </c>
      <c r="JN437">
        <f>Table1[[#This Row],[pff_PENYARDS]]</f>
        <v>0</v>
      </c>
      <c r="JO437">
        <f>IF(Table1[[#This Row],[S/End]]="TD",1,0)</f>
        <v>0</v>
      </c>
      <c r="JP437">
        <f>IF(OR(Table1[[#This Row],[S/End]]="FGGD"),1,0)</f>
        <v>0</v>
      </c>
      <c r="JQ437">
        <f>IF(OR(Table1[[#This Row],[S/End]]="FUM",Table1[[#This Row],[S/End]]="INT"),1,0)</f>
        <v>0</v>
      </c>
      <c r="JR437">
        <f>IF(AND(Table1[[#This Row],[Touchdown]]=1,Table1[[#This Row],[Pass Play]]=1),1,0)</f>
        <v>0</v>
      </c>
      <c r="JS437">
        <f t="shared" si="20"/>
        <v>0</v>
      </c>
      <c r="JT437">
        <f>IF(AND(OR(Table1[[#This Row],[Pass Play]]=1,Table1[[#This Row],[Rush Attempts]]=1),Table1[[#This Row],[Dn]]=3),1,0)</f>
        <v>0</v>
      </c>
      <c r="JU437">
        <f>IF(AND(Table1[[#This Row],[3rd down attempt]]=1,Table1[[#This Row],[EFF]]="Y"),1,0)</f>
        <v>0</v>
      </c>
      <c r="JV437">
        <f>IF(AND(Table1[[#This Row],[3rd down attempt]]=1,Table1[[#This Row],[Dist]]&gt;=7),1,0)</f>
        <v>0</v>
      </c>
      <c r="JW437">
        <f>IF(AND(OR(Table1[[#This Row],[Pass Play]]=1,Table1[[#This Row],[Rush Attempts]]=1),Table1[[#This Row],[Dn]]=4),1,0)</f>
        <v>0</v>
      </c>
      <c r="JX437">
        <f>IF(AND(Table1[[#This Row],[4th down attempt]]=1,Table1[[#This Row],[EFF]]="Y"),1,0)</f>
        <v>0</v>
      </c>
      <c r="JY437">
        <f>IF(AND(OR(Table1[[#This Row],[Pass Play]]=1,Table1[[#This Row],[Rush Attempts]]=1),Table1[[#This Row],[FPos]]&gt;=0,Table1[[#This Row],[FPos]]&lt;=20),1,0)</f>
        <v>0</v>
      </c>
      <c r="JZ437">
        <f>IF(AND(OR(Table1[[#This Row],[Pass Play]]=1,Table1[[#This Row],[Rush Attempts]]=1),Table1[[#This Row],[Dist]]&lt;=Table1[[#This Row],[Gn]]),1,0)</f>
        <v>0</v>
      </c>
      <c r="KA437">
        <f>IF(Table1[[#This Row],[S/End]]&lt;&gt;"",1,0)</f>
        <v>0</v>
      </c>
      <c r="KB437">
        <f>IF(Table1[[#This Row],[S/End]]="TD",1,0)</f>
        <v>0</v>
      </c>
      <c r="KC437">
        <f>IF(Table1[[#This Row],[S/End]]="FGGD",1,0)</f>
        <v>0</v>
      </c>
      <c r="KD437">
        <f>IF(AND(OR(Table1[[#This Row],[Pass Play]]=1,Table1[[#This Row],[Rush Attempts]]=1),Table1[[#This Row],[Gn]]&lt;0),1,0)</f>
        <v>0</v>
      </c>
      <c r="KE437" s="375">
        <f>IF(AND(Table1[[#This Row],[pff_DRVENDPSN]]=3,Table1[[#This Row],[pff_DRVENDEVENT]]="PUNT"),1,0)</f>
        <v>0</v>
      </c>
    </row>
    <row r="438" spans="1:291" hidden="1">
      <c r="A438">
        <v>54</v>
      </c>
      <c r="B438">
        <v>2107</v>
      </c>
      <c r="C438" t="s">
        <v>14481</v>
      </c>
      <c r="D438">
        <v>3</v>
      </c>
      <c r="E438">
        <v>3</v>
      </c>
      <c r="F438">
        <v>5</v>
      </c>
      <c r="G438">
        <v>7</v>
      </c>
      <c r="H438">
        <v>26</v>
      </c>
      <c r="J438" t="s">
        <v>298</v>
      </c>
      <c r="K438">
        <v>11</v>
      </c>
      <c r="L438" t="s">
        <v>471</v>
      </c>
      <c r="M438" t="s">
        <v>721</v>
      </c>
      <c r="N438" t="s">
        <v>319</v>
      </c>
      <c r="P438" t="s">
        <v>722</v>
      </c>
      <c r="W438" t="s">
        <v>253</v>
      </c>
      <c r="X438" t="s">
        <v>4416</v>
      </c>
      <c r="Y438" t="s">
        <v>937</v>
      </c>
      <c r="Z438" t="s">
        <v>4417</v>
      </c>
      <c r="AB438" t="s">
        <v>325</v>
      </c>
      <c r="AC438" t="s">
        <v>326</v>
      </c>
      <c r="AJ438">
        <v>87</v>
      </c>
      <c r="AK438" t="s">
        <v>327</v>
      </c>
      <c r="AL438" t="s">
        <v>2202</v>
      </c>
      <c r="AP438">
        <v>7</v>
      </c>
      <c r="BJ438" t="s">
        <v>257</v>
      </c>
      <c r="BQ438">
        <f t="shared" si="18"/>
        <v>1</v>
      </c>
      <c r="BR438">
        <f t="shared" si="19"/>
        <v>0</v>
      </c>
      <c r="BT438" t="s">
        <v>275</v>
      </c>
      <c r="BV438">
        <v>19</v>
      </c>
      <c r="BX438">
        <v>0</v>
      </c>
      <c r="BY438" t="s">
        <v>9044</v>
      </c>
      <c r="BZ438" t="s">
        <v>1444</v>
      </c>
      <c r="CA438">
        <v>1</v>
      </c>
      <c r="CD438" s="3">
        <v>3.6805555555555557E-2</v>
      </c>
      <c r="CE438" t="s">
        <v>257</v>
      </c>
      <c r="CF438" t="s">
        <v>9045</v>
      </c>
      <c r="CG438">
        <v>7</v>
      </c>
      <c r="CI438" t="s">
        <v>331</v>
      </c>
      <c r="CJ438">
        <v>0</v>
      </c>
      <c r="CK438" t="s">
        <v>9046</v>
      </c>
      <c r="CL438" s="4">
        <v>38414</v>
      </c>
      <c r="CM438" t="s">
        <v>9047</v>
      </c>
      <c r="CN438" t="s">
        <v>9048</v>
      </c>
      <c r="CO438">
        <v>24</v>
      </c>
      <c r="CP438" t="s">
        <v>9049</v>
      </c>
      <c r="CQ438" t="s">
        <v>282</v>
      </c>
      <c r="CR438" t="s">
        <v>8063</v>
      </c>
      <c r="CU438" t="s">
        <v>943</v>
      </c>
      <c r="CW438">
        <v>0</v>
      </c>
      <c r="CY438">
        <v>10</v>
      </c>
      <c r="CZ438" t="s">
        <v>2209</v>
      </c>
      <c r="DA438">
        <v>28</v>
      </c>
      <c r="DB438">
        <v>10</v>
      </c>
      <c r="DC438" t="s">
        <v>615</v>
      </c>
      <c r="DD438">
        <v>-20</v>
      </c>
      <c r="DF438" t="s">
        <v>9050</v>
      </c>
      <c r="DG438" t="s">
        <v>8192</v>
      </c>
      <c r="DH438" t="s">
        <v>588</v>
      </c>
      <c r="DI438" t="s">
        <v>8192</v>
      </c>
      <c r="DK438">
        <v>-2</v>
      </c>
      <c r="DL438" s="4">
        <v>44491</v>
      </c>
      <c r="DM438">
        <v>20433</v>
      </c>
      <c r="DN438">
        <v>2021</v>
      </c>
      <c r="DO438">
        <v>0</v>
      </c>
      <c r="DQ438">
        <v>80709</v>
      </c>
      <c r="DR438">
        <v>123</v>
      </c>
      <c r="DU438" t="s">
        <v>257</v>
      </c>
      <c r="DV438" t="s">
        <v>274</v>
      </c>
      <c r="DX438">
        <v>24</v>
      </c>
      <c r="DY438" t="s">
        <v>8063</v>
      </c>
      <c r="EE438">
        <v>0</v>
      </c>
      <c r="EF438" t="s">
        <v>736</v>
      </c>
      <c r="EG438" t="s">
        <v>338</v>
      </c>
      <c r="EH438">
        <v>0</v>
      </c>
      <c r="EI438" t="s">
        <v>737</v>
      </c>
      <c r="EJ438" t="s">
        <v>340</v>
      </c>
      <c r="EK438" t="s">
        <v>965</v>
      </c>
      <c r="EL438" t="s">
        <v>9051</v>
      </c>
      <c r="EM438" t="s">
        <v>9052</v>
      </c>
      <c r="EN438" t="s">
        <v>8928</v>
      </c>
      <c r="EO438" t="s">
        <v>269</v>
      </c>
      <c r="EP438" t="s">
        <v>283</v>
      </c>
      <c r="EQ438">
        <v>0</v>
      </c>
      <c r="ER438" t="s">
        <v>346</v>
      </c>
      <c r="ET438" t="s">
        <v>9053</v>
      </c>
      <c r="EU438">
        <v>6</v>
      </c>
      <c r="EV438" t="s">
        <v>348</v>
      </c>
      <c r="EW438" t="s">
        <v>349</v>
      </c>
      <c r="EX438" t="s">
        <v>350</v>
      </c>
      <c r="EY438" t="s">
        <v>588</v>
      </c>
      <c r="FB438" t="s">
        <v>499</v>
      </c>
      <c r="FC438" t="s">
        <v>9021</v>
      </c>
      <c r="FE438">
        <v>0</v>
      </c>
      <c r="FJ438" t="s">
        <v>8230</v>
      </c>
      <c r="FL438">
        <v>0</v>
      </c>
      <c r="FN438">
        <v>0</v>
      </c>
      <c r="FQ438">
        <v>0</v>
      </c>
      <c r="FS438" t="s">
        <v>354</v>
      </c>
      <c r="FY438">
        <v>0</v>
      </c>
      <c r="GA438">
        <v>24.19</v>
      </c>
      <c r="GB438">
        <v>-5</v>
      </c>
      <c r="GC438">
        <v>0</v>
      </c>
      <c r="GE438" t="s">
        <v>355</v>
      </c>
      <c r="GF438">
        <v>1</v>
      </c>
      <c r="GI438">
        <v>1.7</v>
      </c>
      <c r="GJ438">
        <v>0</v>
      </c>
      <c r="GK438">
        <v>0</v>
      </c>
      <c r="GM438" t="s">
        <v>9054</v>
      </c>
      <c r="GN438">
        <v>1</v>
      </c>
      <c r="GO438">
        <v>1</v>
      </c>
      <c r="GP438">
        <v>4</v>
      </c>
      <c r="GR438">
        <v>24</v>
      </c>
      <c r="HA438" t="s">
        <v>9055</v>
      </c>
      <c r="HC438" t="s">
        <v>313</v>
      </c>
      <c r="HD438" t="s">
        <v>294</v>
      </c>
      <c r="HE438" t="s">
        <v>9056</v>
      </c>
      <c r="HF438">
        <v>0</v>
      </c>
      <c r="HG438">
        <v>11</v>
      </c>
      <c r="HH438">
        <v>19</v>
      </c>
      <c r="HI438" t="s">
        <v>275</v>
      </c>
      <c r="HL438">
        <v>2</v>
      </c>
      <c r="HM438" t="s">
        <v>9050</v>
      </c>
      <c r="HO438" t="s">
        <v>9057</v>
      </c>
      <c r="HP438" t="s">
        <v>9058</v>
      </c>
      <c r="HQ438" t="s">
        <v>9059</v>
      </c>
      <c r="HR438" t="s">
        <v>9060</v>
      </c>
      <c r="HT438" t="s">
        <v>2828</v>
      </c>
      <c r="HW438">
        <v>28</v>
      </c>
      <c r="HX438">
        <v>4158815</v>
      </c>
      <c r="HY438" t="s">
        <v>9061</v>
      </c>
      <c r="HZ438">
        <v>4158777</v>
      </c>
      <c r="IC438">
        <v>0.5</v>
      </c>
      <c r="ID438">
        <v>1</v>
      </c>
      <c r="IM438">
        <v>115</v>
      </c>
      <c r="IQ438" t="s">
        <v>8192</v>
      </c>
      <c r="IR438" t="s">
        <v>9050</v>
      </c>
      <c r="IU438">
        <v>8</v>
      </c>
      <c r="IV438">
        <f>IF(AND(Table1[[#This Row],[R/P]]="P",Table1[[#This Row],[PaRes]]&lt;&gt;"SCRBL",Table1[[#This Row],[PaRes]]&lt;&gt;"RUN",Table1[[#This Row],[Penalty]]&lt;&gt;1),1,0)</f>
        <v>1</v>
      </c>
      <c r="IW438">
        <f>IF(AND(Table1[[#This Row],[Pass Play]]=1,Table1[[#This Row],[PaRes]]&lt;&gt;"SAC"),1,0)</f>
        <v>1</v>
      </c>
      <c r="IX438">
        <f>IF(Table1[[#This Row],[PaRes]]="COM",1,0)</f>
        <v>1</v>
      </c>
      <c r="IY438">
        <f>IF(Table1[[#This Row],[Pass Play]]=1,Table1[[#This Row],[Gn]],0)</f>
        <v>7</v>
      </c>
      <c r="IZ438">
        <f>IF(AND(Table1[[#This Row],[Pass Play]]=1,Table1[[#This Row],[EFF]]="Y"),1,0)</f>
        <v>0</v>
      </c>
      <c r="JA438">
        <f>IF(AND(Table1[[#This Row],[Pass Play]]=1,Table1[[#This Row],[EFF]]="Y"),Table1[[#This Row],[Gn]],0)</f>
        <v>0</v>
      </c>
      <c r="JB438">
        <f>IF(AND(Table1[[#This Row],[Pass Play]]=1,Table1[[#This Row],[Gn]]&gt;=15),1,0)</f>
        <v>0</v>
      </c>
      <c r="JC438">
        <f>IF(AND(Table1[[#This Row],[Pass Play]]=1,Table1[[#This Row],[Big Play Passes]]=1),Table1[[#This Row],[Gn]],0)</f>
        <v>0</v>
      </c>
      <c r="JD438">
        <f>IF(AND(OR(Table1[[#This Row],[R/P]]="R",Table1[[#This Row],[PaRes]]="SCRBL",Table1[[#This Row],[PaRes]]="RUN"),Table1[[#This Row],[Penalty]]&lt;&gt;1),1,0)</f>
        <v>0</v>
      </c>
      <c r="JE438">
        <f>IF(Table1[[#This Row],[Rush Attempts]]=1,Table1[[#This Row],[Gn]],0)</f>
        <v>0</v>
      </c>
      <c r="JF438">
        <f>IF(AND(Table1[[#This Row],[Rush Attempts]]=1,Table1[[#This Row],[EFF]]="Y"),1,0)</f>
        <v>0</v>
      </c>
      <c r="JG438">
        <f>IF(AND(Table1[[#This Row],[Rush Attempts]]=1,Table1[[#This Row],[EFF]]="Y"),Table1[[#This Row],[Gn]],0)</f>
        <v>0</v>
      </c>
      <c r="JH438">
        <f>IF(AND(Table1[[#This Row],[Rush Attempts]]=1,Table1[[#This Row],[Gn]]&gt;=10),1,0)</f>
        <v>0</v>
      </c>
      <c r="JI438">
        <f>IF(AND(Table1[[#This Row],[Rush Attempts]]=1,Table1[[#This Row],[Big Play Run]]=1),Table1[[#This Row],[Gn]],0)</f>
        <v>0</v>
      </c>
      <c r="JJ438">
        <f>IF(Table1[[#This Row],[PaRes]]="SAC",1,0)</f>
        <v>0</v>
      </c>
      <c r="JK438">
        <f>IF(Table1[[#This Row],[Sacks]]=1,Table1[[#This Row],[Gn]],0)</f>
        <v>0</v>
      </c>
      <c r="JL438">
        <f>IF(Table1[[#This Row],[PaRes]]="INT",1,0)</f>
        <v>0</v>
      </c>
      <c r="JM438">
        <f>IF(Table1[[#This Row],[pff_PENALTY]]&lt;&gt;"",1,0)</f>
        <v>0</v>
      </c>
      <c r="JN438">
        <f>Table1[[#This Row],[pff_PENYARDS]]</f>
        <v>0</v>
      </c>
      <c r="JO438">
        <f>IF(Table1[[#This Row],[S/End]]="TD",1,0)</f>
        <v>0</v>
      </c>
      <c r="JP438">
        <f>IF(OR(Table1[[#This Row],[S/End]]="FGGD"),1,0)</f>
        <v>0</v>
      </c>
      <c r="JQ438">
        <f>IF(OR(Table1[[#This Row],[S/End]]="FUM",Table1[[#This Row],[S/End]]="INT"),1,0)</f>
        <v>1</v>
      </c>
      <c r="JR438">
        <f>IF(AND(Table1[[#This Row],[Touchdown]]=1,Table1[[#This Row],[Pass Play]]=1),1,0)</f>
        <v>0</v>
      </c>
      <c r="JS438">
        <f t="shared" si="20"/>
        <v>0</v>
      </c>
      <c r="JT438">
        <f>IF(AND(OR(Table1[[#This Row],[Pass Play]]=1,Table1[[#This Row],[Rush Attempts]]=1),Table1[[#This Row],[Dn]]=3),1,0)</f>
        <v>1</v>
      </c>
      <c r="JU438">
        <f>IF(AND(Table1[[#This Row],[3rd down attempt]]=1,Table1[[#This Row],[EFF]]="Y"),1,0)</f>
        <v>0</v>
      </c>
      <c r="JV438">
        <f>IF(AND(Table1[[#This Row],[3rd down attempt]]=1,Table1[[#This Row],[Dist]]&gt;=7),1,0)</f>
        <v>0</v>
      </c>
      <c r="JW438">
        <f>IF(AND(OR(Table1[[#This Row],[Pass Play]]=1,Table1[[#This Row],[Rush Attempts]]=1),Table1[[#This Row],[Dn]]=4),1,0)</f>
        <v>0</v>
      </c>
      <c r="JX438">
        <f>IF(AND(Table1[[#This Row],[4th down attempt]]=1,Table1[[#This Row],[EFF]]="Y"),1,0)</f>
        <v>0</v>
      </c>
      <c r="JY438">
        <f>IF(AND(OR(Table1[[#This Row],[Pass Play]]=1,Table1[[#This Row],[Rush Attempts]]=1),Table1[[#This Row],[FPos]]&gt;=0,Table1[[#This Row],[FPos]]&lt;=20),1,0)</f>
        <v>0</v>
      </c>
      <c r="JZ438">
        <f>IF(AND(OR(Table1[[#This Row],[Pass Play]]=1,Table1[[#This Row],[Rush Attempts]]=1),Table1[[#This Row],[Dist]]&lt;=Table1[[#This Row],[Gn]]),1,0)</f>
        <v>1</v>
      </c>
      <c r="KA438">
        <f>IF(Table1[[#This Row],[S/End]]&lt;&gt;"",1,0)</f>
        <v>1</v>
      </c>
      <c r="KB438">
        <f>IF(Table1[[#This Row],[S/End]]="TD",1,0)</f>
        <v>0</v>
      </c>
      <c r="KC438">
        <f>IF(Table1[[#This Row],[S/End]]="FGGD",1,0)</f>
        <v>0</v>
      </c>
      <c r="KD438">
        <f>IF(AND(OR(Table1[[#This Row],[Pass Play]]=1,Table1[[#This Row],[Rush Attempts]]=1),Table1[[#This Row],[Gn]]&lt;0),1,0)</f>
        <v>0</v>
      </c>
      <c r="KE438" s="375">
        <f>IF(AND(Table1[[#This Row],[pff_DRVENDPSN]]=3,Table1[[#This Row],[pff_DRVENDEVENT]]="PUNT"),1,0)</f>
        <v>0</v>
      </c>
    </row>
    <row r="439" spans="1:291" hidden="1">
      <c r="A439">
        <v>55</v>
      </c>
      <c r="B439">
        <v>2107</v>
      </c>
      <c r="C439" t="s">
        <v>14481</v>
      </c>
      <c r="D439">
        <v>4</v>
      </c>
      <c r="E439">
        <v>1</v>
      </c>
      <c r="F439">
        <v>10</v>
      </c>
      <c r="G439">
        <v>12</v>
      </c>
      <c r="H439">
        <v>-34</v>
      </c>
      <c r="I439" t="s">
        <v>253</v>
      </c>
      <c r="J439" t="s">
        <v>254</v>
      </c>
      <c r="K439">
        <v>20</v>
      </c>
      <c r="L439" t="s">
        <v>9063</v>
      </c>
      <c r="M439" t="s">
        <v>2653</v>
      </c>
      <c r="N439" t="s">
        <v>1471</v>
      </c>
      <c r="P439" t="s">
        <v>1472</v>
      </c>
      <c r="W439" t="s">
        <v>257</v>
      </c>
      <c r="X439" t="s">
        <v>9064</v>
      </c>
      <c r="AE439" t="s">
        <v>411</v>
      </c>
      <c r="AF439" t="s">
        <v>412</v>
      </c>
      <c r="AG439" t="s">
        <v>9064</v>
      </c>
      <c r="AH439" t="s">
        <v>274</v>
      </c>
      <c r="AJ439">
        <v>22</v>
      </c>
      <c r="AP439">
        <v>7</v>
      </c>
      <c r="BJ439" t="s">
        <v>274</v>
      </c>
      <c r="BQ439">
        <f t="shared" si="18"/>
        <v>0</v>
      </c>
      <c r="BR439">
        <f t="shared" si="19"/>
        <v>3</v>
      </c>
      <c r="BT439" t="s">
        <v>275</v>
      </c>
      <c r="BV439">
        <v>19</v>
      </c>
      <c r="BX439">
        <v>0</v>
      </c>
      <c r="BY439" t="s">
        <v>9065</v>
      </c>
      <c r="CD439" s="3">
        <v>0.48819444444444443</v>
      </c>
      <c r="CF439" t="s">
        <v>9066</v>
      </c>
      <c r="CJ439">
        <v>0</v>
      </c>
      <c r="CK439" t="s">
        <v>9067</v>
      </c>
      <c r="CL439" s="4">
        <v>38414</v>
      </c>
      <c r="CM439" t="s">
        <v>9068</v>
      </c>
      <c r="CN439" t="s">
        <v>9069</v>
      </c>
      <c r="CO439">
        <v>24</v>
      </c>
      <c r="CP439" t="s">
        <v>268</v>
      </c>
      <c r="CQ439" t="s">
        <v>269</v>
      </c>
      <c r="CR439" t="s">
        <v>8063</v>
      </c>
      <c r="CU439" t="s">
        <v>8185</v>
      </c>
      <c r="CW439">
        <v>0</v>
      </c>
      <c r="CY439">
        <v>1</v>
      </c>
      <c r="CZ439" t="s">
        <v>553</v>
      </c>
      <c r="DA439">
        <v>0</v>
      </c>
      <c r="DB439">
        <v>11</v>
      </c>
      <c r="DC439" t="s">
        <v>2703</v>
      </c>
      <c r="DD439">
        <v>-34</v>
      </c>
      <c r="DF439" t="s">
        <v>8194</v>
      </c>
      <c r="DK439">
        <v>12</v>
      </c>
      <c r="DL439" s="4">
        <v>44491</v>
      </c>
      <c r="DM439">
        <v>20433</v>
      </c>
      <c r="DN439">
        <v>2021</v>
      </c>
      <c r="DO439">
        <v>0</v>
      </c>
      <c r="DQ439">
        <v>80709</v>
      </c>
      <c r="DR439">
        <v>133</v>
      </c>
      <c r="DU439" t="s">
        <v>274</v>
      </c>
      <c r="DV439" t="s">
        <v>257</v>
      </c>
      <c r="DX439">
        <v>24</v>
      </c>
      <c r="DY439" t="s">
        <v>8063</v>
      </c>
      <c r="EE439">
        <v>0</v>
      </c>
      <c r="EF439" t="s">
        <v>1484</v>
      </c>
      <c r="EG439" t="s">
        <v>1485</v>
      </c>
      <c r="EH439">
        <v>0</v>
      </c>
      <c r="EJ439" t="s">
        <v>1486</v>
      </c>
      <c r="EK439" t="s">
        <v>9070</v>
      </c>
      <c r="EL439" t="s">
        <v>9071</v>
      </c>
      <c r="EM439" t="s">
        <v>9072</v>
      </c>
      <c r="EN439" t="s">
        <v>268</v>
      </c>
      <c r="EO439" t="s">
        <v>282</v>
      </c>
      <c r="EP439" t="s">
        <v>1025</v>
      </c>
      <c r="EQ439">
        <v>1</v>
      </c>
      <c r="ET439" t="s">
        <v>9073</v>
      </c>
      <c r="FE439">
        <v>0</v>
      </c>
      <c r="FG439" t="s">
        <v>1357</v>
      </c>
      <c r="FI439" t="s">
        <v>1357</v>
      </c>
      <c r="FJ439" t="s">
        <v>8230</v>
      </c>
      <c r="FL439">
        <v>0</v>
      </c>
      <c r="FN439">
        <v>0</v>
      </c>
      <c r="FQ439">
        <v>0</v>
      </c>
      <c r="FS439" t="s">
        <v>651</v>
      </c>
      <c r="FU439" t="s">
        <v>274</v>
      </c>
      <c r="FV439" t="s">
        <v>6988</v>
      </c>
      <c r="FW439" t="s">
        <v>431</v>
      </c>
      <c r="FX439" t="s">
        <v>594</v>
      </c>
      <c r="FY439">
        <v>0</v>
      </c>
      <c r="GA439">
        <v>24.19</v>
      </c>
      <c r="GB439">
        <v>-5</v>
      </c>
      <c r="GC439">
        <v>0</v>
      </c>
      <c r="GE439" t="s">
        <v>355</v>
      </c>
      <c r="GF439">
        <v>0</v>
      </c>
      <c r="GJ439">
        <v>0</v>
      </c>
      <c r="GK439">
        <v>0</v>
      </c>
      <c r="GM439" t="s">
        <v>9074</v>
      </c>
      <c r="GO439">
        <v>2</v>
      </c>
      <c r="HA439" t="s">
        <v>9075</v>
      </c>
      <c r="HC439" t="s">
        <v>294</v>
      </c>
      <c r="HD439" t="s">
        <v>294</v>
      </c>
      <c r="HE439" t="s">
        <v>9076</v>
      </c>
      <c r="HF439">
        <v>0</v>
      </c>
      <c r="HG439">
        <v>20</v>
      </c>
      <c r="HH439">
        <v>19</v>
      </c>
      <c r="HI439" t="s">
        <v>275</v>
      </c>
      <c r="HL439">
        <v>1</v>
      </c>
      <c r="HW439">
        <v>-46</v>
      </c>
      <c r="HX439">
        <v>4159030</v>
      </c>
      <c r="HY439" t="s">
        <v>4168</v>
      </c>
      <c r="HZ439">
        <v>4159019</v>
      </c>
      <c r="IC439">
        <v>0</v>
      </c>
      <c r="ID439">
        <v>0</v>
      </c>
      <c r="IM439">
        <v>124</v>
      </c>
      <c r="IQ439" t="s">
        <v>8194</v>
      </c>
      <c r="IR439" t="s">
        <v>8086</v>
      </c>
      <c r="IU439">
        <v>8</v>
      </c>
      <c r="IV439">
        <f>IF(AND(Table1[[#This Row],[R/P]]="P",Table1[[#This Row],[PaRes]]&lt;&gt;"SCRBL",Table1[[#This Row],[PaRes]]&lt;&gt;"RUN",Table1[[#This Row],[Penalty]]&lt;&gt;1),1,0)</f>
        <v>0</v>
      </c>
      <c r="IW439">
        <f>IF(AND(Table1[[#This Row],[Pass Play]]=1,Table1[[#This Row],[PaRes]]&lt;&gt;"SAC"),1,0)</f>
        <v>0</v>
      </c>
      <c r="IX439">
        <f>IF(Table1[[#This Row],[PaRes]]="COM",1,0)</f>
        <v>0</v>
      </c>
      <c r="IY439">
        <f>IF(Table1[[#This Row],[Pass Play]]=1,Table1[[#This Row],[Gn]],0)</f>
        <v>0</v>
      </c>
      <c r="IZ439">
        <f>IF(AND(Table1[[#This Row],[Pass Play]]=1,Table1[[#This Row],[EFF]]="Y"),1,0)</f>
        <v>0</v>
      </c>
      <c r="JA439">
        <f>IF(AND(Table1[[#This Row],[Pass Play]]=1,Table1[[#This Row],[EFF]]="Y"),Table1[[#This Row],[Gn]],0)</f>
        <v>0</v>
      </c>
      <c r="JB439">
        <f>IF(AND(Table1[[#This Row],[Pass Play]]=1,Table1[[#This Row],[Gn]]&gt;=15),1,0)</f>
        <v>0</v>
      </c>
      <c r="JC439">
        <f>IF(AND(Table1[[#This Row],[Pass Play]]=1,Table1[[#This Row],[Big Play Passes]]=1),Table1[[#This Row],[Gn]],0)</f>
        <v>0</v>
      </c>
      <c r="JD439">
        <f>IF(AND(OR(Table1[[#This Row],[R/P]]="R",Table1[[#This Row],[PaRes]]="SCRBL",Table1[[#This Row],[PaRes]]="RUN"),Table1[[#This Row],[Penalty]]&lt;&gt;1),1,0)</f>
        <v>1</v>
      </c>
      <c r="JE439">
        <f>IF(Table1[[#This Row],[Rush Attempts]]=1,Table1[[#This Row],[Gn]],0)</f>
        <v>12</v>
      </c>
      <c r="JF439">
        <f>IF(AND(Table1[[#This Row],[Rush Attempts]]=1,Table1[[#This Row],[EFF]]="Y"),1,0)</f>
        <v>1</v>
      </c>
      <c r="JG439">
        <f>IF(AND(Table1[[#This Row],[Rush Attempts]]=1,Table1[[#This Row],[EFF]]="Y"),Table1[[#This Row],[Gn]],0)</f>
        <v>12</v>
      </c>
      <c r="JH439">
        <f>IF(AND(Table1[[#This Row],[Rush Attempts]]=1,Table1[[#This Row],[Gn]]&gt;=10),1,0)</f>
        <v>1</v>
      </c>
      <c r="JI439">
        <f>IF(AND(Table1[[#This Row],[Rush Attempts]]=1,Table1[[#This Row],[Big Play Run]]=1),Table1[[#This Row],[Gn]],0)</f>
        <v>12</v>
      </c>
      <c r="JJ439">
        <f>IF(Table1[[#This Row],[PaRes]]="SAC",1,0)</f>
        <v>0</v>
      </c>
      <c r="JK439">
        <f>IF(Table1[[#This Row],[Sacks]]=1,Table1[[#This Row],[Gn]],0)</f>
        <v>0</v>
      </c>
      <c r="JL439">
        <f>IF(Table1[[#This Row],[PaRes]]="INT",1,0)</f>
        <v>0</v>
      </c>
      <c r="JM439">
        <f>IF(Table1[[#This Row],[pff_PENALTY]]&lt;&gt;"",1,0)</f>
        <v>0</v>
      </c>
      <c r="JN439">
        <f>Table1[[#This Row],[pff_PENYARDS]]</f>
        <v>0</v>
      </c>
      <c r="JO439">
        <f>IF(Table1[[#This Row],[S/End]]="TD",1,0)</f>
        <v>0</v>
      </c>
      <c r="JP439">
        <f>IF(OR(Table1[[#This Row],[S/End]]="FGGD"),1,0)</f>
        <v>0</v>
      </c>
      <c r="JQ439">
        <f>IF(OR(Table1[[#This Row],[S/End]]="FUM",Table1[[#This Row],[S/End]]="INT"),1,0)</f>
        <v>0</v>
      </c>
      <c r="JR439">
        <f>IF(AND(Table1[[#This Row],[Touchdown]]=1,Table1[[#This Row],[Pass Play]]=1),1,0)</f>
        <v>0</v>
      </c>
      <c r="JS439">
        <f t="shared" si="20"/>
        <v>0</v>
      </c>
      <c r="JT439">
        <f>IF(AND(OR(Table1[[#This Row],[Pass Play]]=1,Table1[[#This Row],[Rush Attempts]]=1),Table1[[#This Row],[Dn]]=3),1,0)</f>
        <v>0</v>
      </c>
      <c r="JU439">
        <f>IF(AND(Table1[[#This Row],[3rd down attempt]]=1,Table1[[#This Row],[EFF]]="Y"),1,0)</f>
        <v>0</v>
      </c>
      <c r="JV439">
        <f>IF(AND(Table1[[#This Row],[3rd down attempt]]=1,Table1[[#This Row],[Dist]]&gt;=7),1,0)</f>
        <v>0</v>
      </c>
      <c r="JW439">
        <f>IF(AND(OR(Table1[[#This Row],[Pass Play]]=1,Table1[[#This Row],[Rush Attempts]]=1),Table1[[#This Row],[Dn]]=4),1,0)</f>
        <v>0</v>
      </c>
      <c r="JX439">
        <f>IF(AND(Table1[[#This Row],[4th down attempt]]=1,Table1[[#This Row],[EFF]]="Y"),1,0)</f>
        <v>0</v>
      </c>
      <c r="JY439">
        <f>IF(AND(OR(Table1[[#This Row],[Pass Play]]=1,Table1[[#This Row],[Rush Attempts]]=1),Table1[[#This Row],[FPos]]&gt;=0,Table1[[#This Row],[FPos]]&lt;=20),1,0)</f>
        <v>0</v>
      </c>
      <c r="JZ439">
        <f>IF(AND(OR(Table1[[#This Row],[Pass Play]]=1,Table1[[#This Row],[Rush Attempts]]=1),Table1[[#This Row],[Dist]]&lt;=Table1[[#This Row],[Gn]]),1,0)</f>
        <v>1</v>
      </c>
      <c r="KA439">
        <f>IF(Table1[[#This Row],[S/End]]&lt;&gt;"",1,0)</f>
        <v>0</v>
      </c>
      <c r="KB439">
        <f>IF(Table1[[#This Row],[S/End]]="TD",1,0)</f>
        <v>0</v>
      </c>
      <c r="KC439">
        <f>IF(Table1[[#This Row],[S/End]]="FGGD",1,0)</f>
        <v>0</v>
      </c>
      <c r="KD439">
        <f>IF(AND(OR(Table1[[#This Row],[Pass Play]]=1,Table1[[#This Row],[Rush Attempts]]=1),Table1[[#This Row],[Gn]]&lt;0),1,0)</f>
        <v>0</v>
      </c>
      <c r="KE439" s="375">
        <f>IF(AND(Table1[[#This Row],[pff_DRVENDPSN]]=3,Table1[[#This Row],[pff_DRVENDEVENT]]="PUNT"),1,0)</f>
        <v>0</v>
      </c>
    </row>
    <row r="440" spans="1:291" hidden="1">
      <c r="A440">
        <v>56</v>
      </c>
      <c r="B440">
        <v>2107</v>
      </c>
      <c r="C440" t="s">
        <v>14481</v>
      </c>
      <c r="D440">
        <v>4</v>
      </c>
      <c r="E440">
        <v>1</v>
      </c>
      <c r="F440">
        <v>10</v>
      </c>
      <c r="H440">
        <v>-46</v>
      </c>
      <c r="W440" t="s">
        <v>679</v>
      </c>
      <c r="AP440">
        <v>7</v>
      </c>
      <c r="BQ440">
        <f t="shared" si="18"/>
        <v>0</v>
      </c>
      <c r="BR440">
        <f t="shared" si="19"/>
        <v>0</v>
      </c>
      <c r="BT440" t="s">
        <v>275</v>
      </c>
      <c r="BV440">
        <v>19</v>
      </c>
      <c r="BX440">
        <v>0</v>
      </c>
      <c r="BY440" t="s">
        <v>9078</v>
      </c>
      <c r="CD440" s="3">
        <v>0.47222222222222227</v>
      </c>
      <c r="CF440" t="s">
        <v>9079</v>
      </c>
      <c r="CJ440">
        <v>0</v>
      </c>
      <c r="CK440" t="s">
        <v>9080</v>
      </c>
      <c r="CL440" s="4">
        <v>38414</v>
      </c>
      <c r="CM440" t="s">
        <v>9081</v>
      </c>
      <c r="CN440" t="s">
        <v>9082</v>
      </c>
      <c r="CO440">
        <v>24</v>
      </c>
      <c r="CR440" t="s">
        <v>8063</v>
      </c>
      <c r="CU440" t="s">
        <v>8494</v>
      </c>
      <c r="CW440">
        <v>0</v>
      </c>
      <c r="CY440">
        <v>2</v>
      </c>
      <c r="CZ440" t="s">
        <v>553</v>
      </c>
      <c r="DA440">
        <v>0</v>
      </c>
      <c r="DB440">
        <v>11</v>
      </c>
      <c r="DC440" t="s">
        <v>2703</v>
      </c>
      <c r="DD440">
        <v>-34</v>
      </c>
      <c r="DK440">
        <v>-5</v>
      </c>
      <c r="DL440" s="4">
        <v>44491</v>
      </c>
      <c r="DM440">
        <v>20433</v>
      </c>
      <c r="DN440">
        <v>2021</v>
      </c>
      <c r="DO440">
        <v>0</v>
      </c>
      <c r="DQ440">
        <v>80709</v>
      </c>
      <c r="DR440">
        <v>134</v>
      </c>
      <c r="DU440" t="s">
        <v>274</v>
      </c>
      <c r="DV440" t="s">
        <v>257</v>
      </c>
      <c r="DX440">
        <v>24</v>
      </c>
      <c r="DY440" t="s">
        <v>8063</v>
      </c>
      <c r="EE440">
        <v>0</v>
      </c>
      <c r="EF440" t="s">
        <v>1484</v>
      </c>
      <c r="EH440">
        <v>0</v>
      </c>
      <c r="EJ440" t="s">
        <v>1486</v>
      </c>
      <c r="EK440" t="s">
        <v>9070</v>
      </c>
      <c r="EL440" t="s">
        <v>9071</v>
      </c>
      <c r="EM440" t="s">
        <v>9083</v>
      </c>
      <c r="EP440" t="s">
        <v>1025</v>
      </c>
      <c r="EQ440">
        <v>0</v>
      </c>
      <c r="ET440" t="s">
        <v>8339</v>
      </c>
      <c r="FE440">
        <v>0</v>
      </c>
      <c r="FL440">
        <v>0</v>
      </c>
      <c r="FN440">
        <v>0</v>
      </c>
      <c r="FQ440">
        <v>0</v>
      </c>
      <c r="FS440" t="s">
        <v>651</v>
      </c>
      <c r="FV440" t="s">
        <v>6988</v>
      </c>
      <c r="FY440">
        <v>0</v>
      </c>
      <c r="GA440">
        <v>24.19</v>
      </c>
      <c r="GB440">
        <v>-5</v>
      </c>
      <c r="GC440">
        <v>0</v>
      </c>
      <c r="GE440" t="s">
        <v>355</v>
      </c>
      <c r="GF440">
        <v>0</v>
      </c>
      <c r="GJ440">
        <v>0</v>
      </c>
      <c r="GK440">
        <v>0</v>
      </c>
      <c r="GM440" t="s">
        <v>9084</v>
      </c>
      <c r="HA440" t="s">
        <v>9085</v>
      </c>
      <c r="HE440" t="s">
        <v>889</v>
      </c>
      <c r="HF440">
        <v>1</v>
      </c>
      <c r="HG440">
        <v>20</v>
      </c>
      <c r="HH440">
        <v>19</v>
      </c>
      <c r="HI440" t="s">
        <v>275</v>
      </c>
      <c r="HU440" t="s">
        <v>8343</v>
      </c>
      <c r="HV440">
        <v>-5</v>
      </c>
      <c r="HW440">
        <v>-41</v>
      </c>
      <c r="HX440">
        <v>4159044</v>
      </c>
      <c r="HZ440">
        <v>4159030</v>
      </c>
      <c r="IC440">
        <v>0</v>
      </c>
      <c r="ID440">
        <v>0</v>
      </c>
      <c r="IM440">
        <v>125</v>
      </c>
      <c r="IU440">
        <v>8</v>
      </c>
      <c r="IV440">
        <f>IF(AND(Table1[[#This Row],[R/P]]="P",Table1[[#This Row],[PaRes]]&lt;&gt;"SCRBL",Table1[[#This Row],[PaRes]]&lt;&gt;"RUN",Table1[[#This Row],[Penalty]]&lt;&gt;1),1,0)</f>
        <v>0</v>
      </c>
      <c r="IW440">
        <f>IF(AND(Table1[[#This Row],[Pass Play]]=1,Table1[[#This Row],[PaRes]]&lt;&gt;"SAC"),1,0)</f>
        <v>0</v>
      </c>
      <c r="IX440">
        <f>IF(Table1[[#This Row],[PaRes]]="COM",1,0)</f>
        <v>0</v>
      </c>
      <c r="IY440">
        <f>IF(Table1[[#This Row],[Pass Play]]=1,Table1[[#This Row],[Gn]],0)</f>
        <v>0</v>
      </c>
      <c r="IZ440">
        <f>IF(AND(Table1[[#This Row],[Pass Play]]=1,Table1[[#This Row],[EFF]]="Y"),1,0)</f>
        <v>0</v>
      </c>
      <c r="JA440">
        <f>IF(AND(Table1[[#This Row],[Pass Play]]=1,Table1[[#This Row],[EFF]]="Y"),Table1[[#This Row],[Gn]],0)</f>
        <v>0</v>
      </c>
      <c r="JB440">
        <f>IF(AND(Table1[[#This Row],[Pass Play]]=1,Table1[[#This Row],[Gn]]&gt;=15),1,0)</f>
        <v>0</v>
      </c>
      <c r="JC440">
        <f>IF(AND(Table1[[#This Row],[Pass Play]]=1,Table1[[#This Row],[Big Play Passes]]=1),Table1[[#This Row],[Gn]],0)</f>
        <v>0</v>
      </c>
      <c r="JD440">
        <f>IF(AND(OR(Table1[[#This Row],[R/P]]="R",Table1[[#This Row],[PaRes]]="SCRBL",Table1[[#This Row],[PaRes]]="RUN"),Table1[[#This Row],[Penalty]]&lt;&gt;1),1,0)</f>
        <v>0</v>
      </c>
      <c r="JE440">
        <f>IF(Table1[[#This Row],[Rush Attempts]]=1,Table1[[#This Row],[Gn]],0)</f>
        <v>0</v>
      </c>
      <c r="JF440">
        <f>IF(AND(Table1[[#This Row],[Rush Attempts]]=1,Table1[[#This Row],[EFF]]="Y"),1,0)</f>
        <v>0</v>
      </c>
      <c r="JG440">
        <f>IF(AND(Table1[[#This Row],[Rush Attempts]]=1,Table1[[#This Row],[EFF]]="Y"),Table1[[#This Row],[Gn]],0)</f>
        <v>0</v>
      </c>
      <c r="JH440">
        <f>IF(AND(Table1[[#This Row],[Rush Attempts]]=1,Table1[[#This Row],[Gn]]&gt;=10),1,0)</f>
        <v>0</v>
      </c>
      <c r="JI440">
        <f>IF(AND(Table1[[#This Row],[Rush Attempts]]=1,Table1[[#This Row],[Big Play Run]]=1),Table1[[#This Row],[Gn]],0)</f>
        <v>0</v>
      </c>
      <c r="JJ440">
        <f>IF(Table1[[#This Row],[PaRes]]="SAC",1,0)</f>
        <v>0</v>
      </c>
      <c r="JK440">
        <f>IF(Table1[[#This Row],[Sacks]]=1,Table1[[#This Row],[Gn]],0)</f>
        <v>0</v>
      </c>
      <c r="JL440">
        <f>IF(Table1[[#This Row],[PaRes]]="INT",1,0)</f>
        <v>0</v>
      </c>
      <c r="JM440">
        <f>IF(Table1[[#This Row],[pff_PENALTY]]&lt;&gt;"",1,0)</f>
        <v>1</v>
      </c>
      <c r="JN440">
        <f>Table1[[#This Row],[pff_PENYARDS]]</f>
        <v>-5</v>
      </c>
      <c r="JO440">
        <f>IF(Table1[[#This Row],[S/End]]="TD",1,0)</f>
        <v>0</v>
      </c>
      <c r="JP440">
        <f>IF(OR(Table1[[#This Row],[S/End]]="FGGD"),1,0)</f>
        <v>0</v>
      </c>
      <c r="JQ440">
        <f>IF(OR(Table1[[#This Row],[S/End]]="FUM",Table1[[#This Row],[S/End]]="INT"),1,0)</f>
        <v>0</v>
      </c>
      <c r="JR440">
        <f>IF(AND(Table1[[#This Row],[Touchdown]]=1,Table1[[#This Row],[Pass Play]]=1),1,0)</f>
        <v>0</v>
      </c>
      <c r="JS440">
        <f t="shared" si="20"/>
        <v>0</v>
      </c>
      <c r="JT440">
        <f>IF(AND(OR(Table1[[#This Row],[Pass Play]]=1,Table1[[#This Row],[Rush Attempts]]=1),Table1[[#This Row],[Dn]]=3),1,0)</f>
        <v>0</v>
      </c>
      <c r="JU440">
        <f>IF(AND(Table1[[#This Row],[3rd down attempt]]=1,Table1[[#This Row],[EFF]]="Y"),1,0)</f>
        <v>0</v>
      </c>
      <c r="JV440">
        <f>IF(AND(Table1[[#This Row],[3rd down attempt]]=1,Table1[[#This Row],[Dist]]&gt;=7),1,0)</f>
        <v>0</v>
      </c>
      <c r="JW440">
        <f>IF(AND(OR(Table1[[#This Row],[Pass Play]]=1,Table1[[#This Row],[Rush Attempts]]=1),Table1[[#This Row],[Dn]]=4),1,0)</f>
        <v>0</v>
      </c>
      <c r="JX440">
        <f>IF(AND(Table1[[#This Row],[4th down attempt]]=1,Table1[[#This Row],[EFF]]="Y"),1,0)</f>
        <v>0</v>
      </c>
      <c r="JY440">
        <f>IF(AND(OR(Table1[[#This Row],[Pass Play]]=1,Table1[[#This Row],[Rush Attempts]]=1),Table1[[#This Row],[FPos]]&gt;=0,Table1[[#This Row],[FPos]]&lt;=20),1,0)</f>
        <v>0</v>
      </c>
      <c r="JZ440">
        <f>IF(AND(OR(Table1[[#This Row],[Pass Play]]=1,Table1[[#This Row],[Rush Attempts]]=1),Table1[[#This Row],[Dist]]&lt;=Table1[[#This Row],[Gn]]),1,0)</f>
        <v>0</v>
      </c>
      <c r="KA440">
        <f>IF(Table1[[#This Row],[S/End]]&lt;&gt;"",1,0)</f>
        <v>0</v>
      </c>
      <c r="KB440">
        <f>IF(Table1[[#This Row],[S/End]]="TD",1,0)</f>
        <v>0</v>
      </c>
      <c r="KC440">
        <f>IF(Table1[[#This Row],[S/End]]="FGGD",1,0)</f>
        <v>0</v>
      </c>
      <c r="KD440">
        <f>IF(AND(OR(Table1[[#This Row],[Pass Play]]=1,Table1[[#This Row],[Rush Attempts]]=1),Table1[[#This Row],[Gn]]&lt;0),1,0)</f>
        <v>0</v>
      </c>
      <c r="KE440" s="375">
        <f>IF(AND(Table1[[#This Row],[pff_DRVENDPSN]]=3,Table1[[#This Row],[pff_DRVENDEVENT]]="PUNT"),1,0)</f>
        <v>0</v>
      </c>
    </row>
    <row r="441" spans="1:291" hidden="1">
      <c r="A441">
        <v>57</v>
      </c>
      <c r="B441">
        <v>2107</v>
      </c>
      <c r="C441" t="s">
        <v>14481</v>
      </c>
      <c r="D441">
        <v>4</v>
      </c>
      <c r="E441">
        <v>1</v>
      </c>
      <c r="F441">
        <v>15</v>
      </c>
      <c r="G441">
        <v>-4</v>
      </c>
      <c r="H441">
        <v>-41</v>
      </c>
      <c r="J441" t="s">
        <v>298</v>
      </c>
      <c r="K441">
        <v>11</v>
      </c>
      <c r="L441" t="s">
        <v>471</v>
      </c>
      <c r="M441" t="s">
        <v>8869</v>
      </c>
      <c r="N441" t="s">
        <v>319</v>
      </c>
      <c r="P441" t="s">
        <v>6829</v>
      </c>
      <c r="R441" t="s">
        <v>6362</v>
      </c>
      <c r="W441" t="s">
        <v>253</v>
      </c>
      <c r="X441" t="s">
        <v>8870</v>
      </c>
      <c r="Y441" t="s">
        <v>2804</v>
      </c>
      <c r="Z441" t="s">
        <v>8871</v>
      </c>
      <c r="AB441" t="s">
        <v>325</v>
      </c>
      <c r="AC441" t="s">
        <v>326</v>
      </c>
      <c r="AJ441">
        <v>7</v>
      </c>
      <c r="AK441" t="s">
        <v>668</v>
      </c>
      <c r="AP441">
        <v>7</v>
      </c>
      <c r="BJ441" t="s">
        <v>274</v>
      </c>
      <c r="BQ441">
        <f t="shared" si="18"/>
        <v>4</v>
      </c>
      <c r="BR441">
        <f t="shared" si="19"/>
        <v>0</v>
      </c>
      <c r="BT441" t="s">
        <v>275</v>
      </c>
      <c r="BV441">
        <v>19</v>
      </c>
      <c r="BX441">
        <v>0</v>
      </c>
      <c r="BY441" t="s">
        <v>9087</v>
      </c>
      <c r="BZ441" t="s">
        <v>9088</v>
      </c>
      <c r="CA441">
        <v>0</v>
      </c>
      <c r="CD441" s="3">
        <v>0.44722222222222219</v>
      </c>
      <c r="CE441" t="s">
        <v>294</v>
      </c>
      <c r="CF441" t="s">
        <v>9089</v>
      </c>
      <c r="CG441">
        <v>8</v>
      </c>
      <c r="CI441" t="s">
        <v>331</v>
      </c>
      <c r="CJ441">
        <v>0</v>
      </c>
      <c r="CK441" t="s">
        <v>9090</v>
      </c>
      <c r="CL441" s="4">
        <v>38414</v>
      </c>
      <c r="CM441" t="s">
        <v>9091</v>
      </c>
      <c r="CN441" t="s">
        <v>9092</v>
      </c>
      <c r="CO441">
        <v>24</v>
      </c>
      <c r="CQ441" t="s">
        <v>282</v>
      </c>
      <c r="CR441" t="s">
        <v>8063</v>
      </c>
      <c r="CU441" t="s">
        <v>4402</v>
      </c>
      <c r="CW441">
        <v>0</v>
      </c>
      <c r="CY441">
        <v>3</v>
      </c>
      <c r="CZ441" t="s">
        <v>553</v>
      </c>
      <c r="DA441">
        <v>0</v>
      </c>
      <c r="DB441">
        <v>11</v>
      </c>
      <c r="DC441" t="s">
        <v>2703</v>
      </c>
      <c r="DD441">
        <v>-34</v>
      </c>
      <c r="DF441" t="s">
        <v>8108</v>
      </c>
      <c r="DK441">
        <v>-4</v>
      </c>
      <c r="DL441" s="4">
        <v>44491</v>
      </c>
      <c r="DM441">
        <v>20433</v>
      </c>
      <c r="DN441">
        <v>2021</v>
      </c>
      <c r="DO441">
        <v>0</v>
      </c>
      <c r="DQ441">
        <v>80709</v>
      </c>
      <c r="DR441">
        <v>135</v>
      </c>
      <c r="DU441" t="s">
        <v>274</v>
      </c>
      <c r="DV441" t="s">
        <v>257</v>
      </c>
      <c r="DX441">
        <v>24</v>
      </c>
      <c r="DY441" t="s">
        <v>8063</v>
      </c>
      <c r="EE441">
        <v>0</v>
      </c>
      <c r="EF441" t="s">
        <v>7314</v>
      </c>
      <c r="EG441" t="s">
        <v>701</v>
      </c>
      <c r="EH441">
        <v>0</v>
      </c>
      <c r="EI441" t="s">
        <v>8877</v>
      </c>
      <c r="EJ441" t="s">
        <v>340</v>
      </c>
      <c r="EK441" t="s">
        <v>9093</v>
      </c>
      <c r="EL441" t="s">
        <v>9094</v>
      </c>
      <c r="EM441" t="s">
        <v>9095</v>
      </c>
      <c r="EN441" t="s">
        <v>2934</v>
      </c>
      <c r="EO441" t="s">
        <v>269</v>
      </c>
      <c r="EP441" t="s">
        <v>4713</v>
      </c>
      <c r="EQ441">
        <v>0</v>
      </c>
      <c r="ER441" t="s">
        <v>491</v>
      </c>
      <c r="ET441" t="s">
        <v>9096</v>
      </c>
      <c r="EU441">
        <v>0</v>
      </c>
      <c r="EV441" t="s">
        <v>679</v>
      </c>
      <c r="EW441" t="s">
        <v>349</v>
      </c>
      <c r="FC441" t="s">
        <v>9097</v>
      </c>
      <c r="FE441">
        <v>0</v>
      </c>
      <c r="FK441" t="s">
        <v>9098</v>
      </c>
      <c r="FL441">
        <v>0</v>
      </c>
      <c r="FN441">
        <v>1</v>
      </c>
      <c r="FO441" t="s">
        <v>8108</v>
      </c>
      <c r="FP441" t="s">
        <v>1057</v>
      </c>
      <c r="FQ441">
        <v>0</v>
      </c>
      <c r="FS441" t="s">
        <v>354</v>
      </c>
      <c r="FY441">
        <v>0</v>
      </c>
      <c r="FZ441" t="s">
        <v>8108</v>
      </c>
      <c r="GA441">
        <v>24.19</v>
      </c>
      <c r="GB441">
        <v>-5</v>
      </c>
      <c r="GC441">
        <v>0</v>
      </c>
      <c r="GD441" t="s">
        <v>254</v>
      </c>
      <c r="GE441" t="s">
        <v>355</v>
      </c>
      <c r="GF441">
        <v>0</v>
      </c>
      <c r="GH441">
        <v>3.1</v>
      </c>
      <c r="GI441">
        <v>3.6</v>
      </c>
      <c r="GJ441">
        <v>0</v>
      </c>
      <c r="GK441">
        <v>0</v>
      </c>
      <c r="GM441" t="s">
        <v>9099</v>
      </c>
      <c r="GQ441" t="s">
        <v>685</v>
      </c>
      <c r="HA441" t="s">
        <v>9100</v>
      </c>
      <c r="HC441" t="s">
        <v>294</v>
      </c>
      <c r="HD441" t="s">
        <v>294</v>
      </c>
      <c r="HE441" t="s">
        <v>1057</v>
      </c>
      <c r="HF441">
        <v>0</v>
      </c>
      <c r="HG441">
        <v>11</v>
      </c>
      <c r="HH441">
        <v>19</v>
      </c>
      <c r="HI441" t="s">
        <v>275</v>
      </c>
      <c r="HL441" t="s">
        <v>658</v>
      </c>
      <c r="HO441" t="s">
        <v>9057</v>
      </c>
      <c r="HP441" t="s">
        <v>9101</v>
      </c>
      <c r="HQ441" t="s">
        <v>9102</v>
      </c>
      <c r="HR441" t="s">
        <v>9103</v>
      </c>
      <c r="HW441">
        <v>-37</v>
      </c>
      <c r="HX441">
        <v>4159054</v>
      </c>
      <c r="HY441" t="s">
        <v>8108</v>
      </c>
      <c r="HZ441">
        <v>4159044</v>
      </c>
      <c r="IC441">
        <v>0</v>
      </c>
      <c r="ID441">
        <v>0</v>
      </c>
      <c r="IM441">
        <v>126</v>
      </c>
      <c r="IO441" t="s">
        <v>8108</v>
      </c>
      <c r="IU441">
        <v>8</v>
      </c>
      <c r="IV441">
        <f>IF(AND(Table1[[#This Row],[R/P]]="P",Table1[[#This Row],[PaRes]]&lt;&gt;"SCRBL",Table1[[#This Row],[PaRes]]&lt;&gt;"RUN",Table1[[#This Row],[Penalty]]&lt;&gt;1),1,0)</f>
        <v>1</v>
      </c>
      <c r="IW441">
        <f>IF(AND(Table1[[#This Row],[Pass Play]]=1,Table1[[#This Row],[PaRes]]&lt;&gt;"SAC"),1,0)</f>
        <v>0</v>
      </c>
      <c r="IX441">
        <f>IF(Table1[[#This Row],[PaRes]]="COM",1,0)</f>
        <v>0</v>
      </c>
      <c r="IY441">
        <f>IF(Table1[[#This Row],[Pass Play]]=1,Table1[[#This Row],[Gn]],0)</f>
        <v>-4</v>
      </c>
      <c r="IZ441">
        <f>IF(AND(Table1[[#This Row],[Pass Play]]=1,Table1[[#This Row],[EFF]]="Y"),1,0)</f>
        <v>0</v>
      </c>
      <c r="JA441">
        <f>IF(AND(Table1[[#This Row],[Pass Play]]=1,Table1[[#This Row],[EFF]]="Y"),Table1[[#This Row],[Gn]],0)</f>
        <v>0</v>
      </c>
      <c r="JB441">
        <f>IF(AND(Table1[[#This Row],[Pass Play]]=1,Table1[[#This Row],[Gn]]&gt;=15),1,0)</f>
        <v>0</v>
      </c>
      <c r="JC441">
        <f>IF(AND(Table1[[#This Row],[Pass Play]]=1,Table1[[#This Row],[Big Play Passes]]=1),Table1[[#This Row],[Gn]],0)</f>
        <v>0</v>
      </c>
      <c r="JD441">
        <f>IF(AND(OR(Table1[[#This Row],[R/P]]="R",Table1[[#This Row],[PaRes]]="SCRBL",Table1[[#This Row],[PaRes]]="RUN"),Table1[[#This Row],[Penalty]]&lt;&gt;1),1,0)</f>
        <v>0</v>
      </c>
      <c r="JE441">
        <f>IF(Table1[[#This Row],[Rush Attempts]]=1,Table1[[#This Row],[Gn]],0)</f>
        <v>0</v>
      </c>
      <c r="JF441">
        <f>IF(AND(Table1[[#This Row],[Rush Attempts]]=1,Table1[[#This Row],[EFF]]="Y"),1,0)</f>
        <v>0</v>
      </c>
      <c r="JG441">
        <f>IF(AND(Table1[[#This Row],[Rush Attempts]]=1,Table1[[#This Row],[EFF]]="Y"),Table1[[#This Row],[Gn]],0)</f>
        <v>0</v>
      </c>
      <c r="JH441">
        <f>IF(AND(Table1[[#This Row],[Rush Attempts]]=1,Table1[[#This Row],[Gn]]&gt;=10),1,0)</f>
        <v>0</v>
      </c>
      <c r="JI441">
        <f>IF(AND(Table1[[#This Row],[Rush Attempts]]=1,Table1[[#This Row],[Big Play Run]]=1),Table1[[#This Row],[Gn]],0)</f>
        <v>0</v>
      </c>
      <c r="JJ441">
        <f>IF(Table1[[#This Row],[PaRes]]="SAC",1,0)</f>
        <v>1</v>
      </c>
      <c r="JK441">
        <f>IF(Table1[[#This Row],[Sacks]]=1,Table1[[#This Row],[Gn]],0)</f>
        <v>-4</v>
      </c>
      <c r="JL441">
        <f>IF(Table1[[#This Row],[PaRes]]="INT",1,0)</f>
        <v>0</v>
      </c>
      <c r="JM441">
        <f>IF(Table1[[#This Row],[pff_PENALTY]]&lt;&gt;"",1,0)</f>
        <v>0</v>
      </c>
      <c r="JN441">
        <f>Table1[[#This Row],[pff_PENYARDS]]</f>
        <v>0</v>
      </c>
      <c r="JO441">
        <f>IF(Table1[[#This Row],[S/End]]="TD",1,0)</f>
        <v>0</v>
      </c>
      <c r="JP441">
        <f>IF(OR(Table1[[#This Row],[S/End]]="FGGD"),1,0)</f>
        <v>0</v>
      </c>
      <c r="JQ441">
        <f>IF(OR(Table1[[#This Row],[S/End]]="FUM",Table1[[#This Row],[S/End]]="INT"),1,0)</f>
        <v>0</v>
      </c>
      <c r="JR441">
        <f>IF(AND(Table1[[#This Row],[Touchdown]]=1,Table1[[#This Row],[Pass Play]]=1),1,0)</f>
        <v>0</v>
      </c>
      <c r="JS441">
        <f t="shared" si="20"/>
        <v>0</v>
      </c>
      <c r="JT441">
        <f>IF(AND(OR(Table1[[#This Row],[Pass Play]]=1,Table1[[#This Row],[Rush Attempts]]=1),Table1[[#This Row],[Dn]]=3),1,0)</f>
        <v>0</v>
      </c>
      <c r="JU441">
        <f>IF(AND(Table1[[#This Row],[3rd down attempt]]=1,Table1[[#This Row],[EFF]]="Y"),1,0)</f>
        <v>0</v>
      </c>
      <c r="JV441">
        <f>IF(AND(Table1[[#This Row],[3rd down attempt]]=1,Table1[[#This Row],[Dist]]&gt;=7),1,0)</f>
        <v>0</v>
      </c>
      <c r="JW441">
        <f>IF(AND(OR(Table1[[#This Row],[Pass Play]]=1,Table1[[#This Row],[Rush Attempts]]=1),Table1[[#This Row],[Dn]]=4),1,0)</f>
        <v>0</v>
      </c>
      <c r="JX441">
        <f>IF(AND(Table1[[#This Row],[4th down attempt]]=1,Table1[[#This Row],[EFF]]="Y"),1,0)</f>
        <v>0</v>
      </c>
      <c r="JY441">
        <f>IF(AND(OR(Table1[[#This Row],[Pass Play]]=1,Table1[[#This Row],[Rush Attempts]]=1),Table1[[#This Row],[FPos]]&gt;=0,Table1[[#This Row],[FPos]]&lt;=20),1,0)</f>
        <v>0</v>
      </c>
      <c r="JZ441">
        <f>IF(AND(OR(Table1[[#This Row],[Pass Play]]=1,Table1[[#This Row],[Rush Attempts]]=1),Table1[[#This Row],[Dist]]&lt;=Table1[[#This Row],[Gn]]),1,0)</f>
        <v>0</v>
      </c>
      <c r="KA441">
        <f>IF(Table1[[#This Row],[S/End]]&lt;&gt;"",1,0)</f>
        <v>0</v>
      </c>
      <c r="KB441">
        <f>IF(Table1[[#This Row],[S/End]]="TD",1,0)</f>
        <v>0</v>
      </c>
      <c r="KC441">
        <f>IF(Table1[[#This Row],[S/End]]="FGGD",1,0)</f>
        <v>0</v>
      </c>
      <c r="KD441">
        <f>IF(AND(OR(Table1[[#This Row],[Pass Play]]=1,Table1[[#This Row],[Rush Attempts]]=1),Table1[[#This Row],[Gn]]&lt;0),1,0)</f>
        <v>1</v>
      </c>
      <c r="KE441" s="375">
        <f>IF(AND(Table1[[#This Row],[pff_DRVENDPSN]]=3,Table1[[#This Row],[pff_DRVENDEVENT]]="PUNT"),1,0)</f>
        <v>0</v>
      </c>
    </row>
    <row r="442" spans="1:291" hidden="1">
      <c r="A442">
        <v>58</v>
      </c>
      <c r="B442">
        <v>2107</v>
      </c>
      <c r="C442" t="s">
        <v>14481</v>
      </c>
      <c r="D442">
        <v>4</v>
      </c>
      <c r="E442">
        <v>2</v>
      </c>
      <c r="F442">
        <v>19</v>
      </c>
      <c r="H442">
        <v>-37</v>
      </c>
      <c r="W442" t="s">
        <v>679</v>
      </c>
      <c r="AP442">
        <v>7</v>
      </c>
      <c r="BQ442">
        <f t="shared" si="18"/>
        <v>0</v>
      </c>
      <c r="BR442">
        <f t="shared" si="19"/>
        <v>0</v>
      </c>
      <c r="BT442" t="s">
        <v>275</v>
      </c>
      <c r="BV442">
        <v>19</v>
      </c>
      <c r="BX442">
        <v>0</v>
      </c>
      <c r="BY442" t="s">
        <v>9105</v>
      </c>
      <c r="CD442" s="3">
        <v>0.41666666666666669</v>
      </c>
      <c r="CF442" t="s">
        <v>9106</v>
      </c>
      <c r="CJ442">
        <v>0</v>
      </c>
      <c r="CK442" t="s">
        <v>9107</v>
      </c>
      <c r="CL442" s="4">
        <v>38414</v>
      </c>
      <c r="CM442" t="s">
        <v>9108</v>
      </c>
      <c r="CN442" t="s">
        <v>9082</v>
      </c>
      <c r="CO442">
        <v>24</v>
      </c>
      <c r="CR442" t="s">
        <v>8063</v>
      </c>
      <c r="CU442" t="s">
        <v>8087</v>
      </c>
      <c r="CW442">
        <v>0</v>
      </c>
      <c r="CY442">
        <v>4</v>
      </c>
      <c r="CZ442" t="s">
        <v>553</v>
      </c>
      <c r="DA442">
        <v>0</v>
      </c>
      <c r="DB442">
        <v>11</v>
      </c>
      <c r="DC442" t="s">
        <v>2703</v>
      </c>
      <c r="DD442">
        <v>-34</v>
      </c>
      <c r="DK442">
        <v>-5</v>
      </c>
      <c r="DL442" s="4">
        <v>44491</v>
      </c>
      <c r="DM442">
        <v>20433</v>
      </c>
      <c r="DN442">
        <v>2021</v>
      </c>
      <c r="DO442">
        <v>0</v>
      </c>
      <c r="DQ442">
        <v>80709</v>
      </c>
      <c r="DR442">
        <v>136</v>
      </c>
      <c r="DU442" t="s">
        <v>274</v>
      </c>
      <c r="DV442" t="s">
        <v>257</v>
      </c>
      <c r="DX442">
        <v>24</v>
      </c>
      <c r="DY442" t="s">
        <v>8063</v>
      </c>
      <c r="EE442">
        <v>0</v>
      </c>
      <c r="EF442" t="s">
        <v>5007</v>
      </c>
      <c r="EH442">
        <v>0</v>
      </c>
      <c r="EI442" t="s">
        <v>9109</v>
      </c>
      <c r="EJ442" t="s">
        <v>340</v>
      </c>
      <c r="EK442" t="s">
        <v>8894</v>
      </c>
      <c r="EL442" t="s">
        <v>9110</v>
      </c>
      <c r="EM442" t="s">
        <v>9111</v>
      </c>
      <c r="EN442" t="s">
        <v>9112</v>
      </c>
      <c r="EP442" t="s">
        <v>918</v>
      </c>
      <c r="EQ442">
        <v>0</v>
      </c>
      <c r="ET442" t="s">
        <v>6196</v>
      </c>
      <c r="FE442">
        <v>0</v>
      </c>
      <c r="FF442">
        <v>3</v>
      </c>
      <c r="FL442">
        <v>0</v>
      </c>
      <c r="FN442">
        <v>0</v>
      </c>
      <c r="FQ442">
        <v>0</v>
      </c>
      <c r="FS442" t="s">
        <v>354</v>
      </c>
      <c r="FY442">
        <v>0</v>
      </c>
      <c r="GA442">
        <v>24.19</v>
      </c>
      <c r="GB442">
        <v>-5</v>
      </c>
      <c r="GC442">
        <v>0</v>
      </c>
      <c r="GE442" t="s">
        <v>355</v>
      </c>
      <c r="GF442">
        <v>0</v>
      </c>
      <c r="GJ442">
        <v>0</v>
      </c>
      <c r="GK442">
        <v>0</v>
      </c>
      <c r="GM442" t="s">
        <v>9113</v>
      </c>
      <c r="HA442" t="s">
        <v>1060</v>
      </c>
      <c r="HE442" t="s">
        <v>1057</v>
      </c>
      <c r="HF442">
        <v>1</v>
      </c>
      <c r="HG442">
        <v>11</v>
      </c>
      <c r="HH442">
        <v>19</v>
      </c>
      <c r="HI442" t="s">
        <v>275</v>
      </c>
      <c r="HU442" t="s">
        <v>6200</v>
      </c>
      <c r="HV442">
        <v>-5</v>
      </c>
      <c r="HW442">
        <v>-32</v>
      </c>
      <c r="HX442">
        <v>4159070</v>
      </c>
      <c r="HZ442">
        <v>4159054</v>
      </c>
      <c r="IC442">
        <v>0</v>
      </c>
      <c r="ID442">
        <v>0</v>
      </c>
      <c r="IM442">
        <v>127</v>
      </c>
      <c r="IU442">
        <v>8</v>
      </c>
      <c r="IV442">
        <f>IF(AND(Table1[[#This Row],[R/P]]="P",Table1[[#This Row],[PaRes]]&lt;&gt;"SCRBL",Table1[[#This Row],[PaRes]]&lt;&gt;"RUN",Table1[[#This Row],[Penalty]]&lt;&gt;1),1,0)</f>
        <v>0</v>
      </c>
      <c r="IW442">
        <f>IF(AND(Table1[[#This Row],[Pass Play]]=1,Table1[[#This Row],[PaRes]]&lt;&gt;"SAC"),1,0)</f>
        <v>0</v>
      </c>
      <c r="IX442">
        <f>IF(Table1[[#This Row],[PaRes]]="COM",1,0)</f>
        <v>0</v>
      </c>
      <c r="IY442">
        <f>IF(Table1[[#This Row],[Pass Play]]=1,Table1[[#This Row],[Gn]],0)</f>
        <v>0</v>
      </c>
      <c r="IZ442">
        <f>IF(AND(Table1[[#This Row],[Pass Play]]=1,Table1[[#This Row],[EFF]]="Y"),1,0)</f>
        <v>0</v>
      </c>
      <c r="JA442">
        <f>IF(AND(Table1[[#This Row],[Pass Play]]=1,Table1[[#This Row],[EFF]]="Y"),Table1[[#This Row],[Gn]],0)</f>
        <v>0</v>
      </c>
      <c r="JB442">
        <f>IF(AND(Table1[[#This Row],[Pass Play]]=1,Table1[[#This Row],[Gn]]&gt;=15),1,0)</f>
        <v>0</v>
      </c>
      <c r="JC442">
        <f>IF(AND(Table1[[#This Row],[Pass Play]]=1,Table1[[#This Row],[Big Play Passes]]=1),Table1[[#This Row],[Gn]],0)</f>
        <v>0</v>
      </c>
      <c r="JD442">
        <f>IF(AND(OR(Table1[[#This Row],[R/P]]="R",Table1[[#This Row],[PaRes]]="SCRBL",Table1[[#This Row],[PaRes]]="RUN"),Table1[[#This Row],[Penalty]]&lt;&gt;1),1,0)</f>
        <v>0</v>
      </c>
      <c r="JE442">
        <f>IF(Table1[[#This Row],[Rush Attempts]]=1,Table1[[#This Row],[Gn]],0)</f>
        <v>0</v>
      </c>
      <c r="JF442">
        <f>IF(AND(Table1[[#This Row],[Rush Attempts]]=1,Table1[[#This Row],[EFF]]="Y"),1,0)</f>
        <v>0</v>
      </c>
      <c r="JG442">
        <f>IF(AND(Table1[[#This Row],[Rush Attempts]]=1,Table1[[#This Row],[EFF]]="Y"),Table1[[#This Row],[Gn]],0)</f>
        <v>0</v>
      </c>
      <c r="JH442">
        <f>IF(AND(Table1[[#This Row],[Rush Attempts]]=1,Table1[[#This Row],[Gn]]&gt;=10),1,0)</f>
        <v>0</v>
      </c>
      <c r="JI442">
        <f>IF(AND(Table1[[#This Row],[Rush Attempts]]=1,Table1[[#This Row],[Big Play Run]]=1),Table1[[#This Row],[Gn]],0)</f>
        <v>0</v>
      </c>
      <c r="JJ442">
        <f>IF(Table1[[#This Row],[PaRes]]="SAC",1,0)</f>
        <v>0</v>
      </c>
      <c r="JK442">
        <f>IF(Table1[[#This Row],[Sacks]]=1,Table1[[#This Row],[Gn]],0)</f>
        <v>0</v>
      </c>
      <c r="JL442">
        <f>IF(Table1[[#This Row],[PaRes]]="INT",1,0)</f>
        <v>0</v>
      </c>
      <c r="JM442">
        <f>IF(Table1[[#This Row],[pff_PENALTY]]&lt;&gt;"",1,0)</f>
        <v>1</v>
      </c>
      <c r="JN442">
        <f>Table1[[#This Row],[pff_PENYARDS]]</f>
        <v>-5</v>
      </c>
      <c r="JO442">
        <f>IF(Table1[[#This Row],[S/End]]="TD",1,0)</f>
        <v>0</v>
      </c>
      <c r="JP442">
        <f>IF(OR(Table1[[#This Row],[S/End]]="FGGD"),1,0)</f>
        <v>0</v>
      </c>
      <c r="JQ442">
        <f>IF(OR(Table1[[#This Row],[S/End]]="FUM",Table1[[#This Row],[S/End]]="INT"),1,0)</f>
        <v>0</v>
      </c>
      <c r="JR442">
        <f>IF(AND(Table1[[#This Row],[Touchdown]]=1,Table1[[#This Row],[Pass Play]]=1),1,0)</f>
        <v>0</v>
      </c>
      <c r="JS442">
        <f t="shared" si="20"/>
        <v>0</v>
      </c>
      <c r="JT442">
        <f>IF(AND(OR(Table1[[#This Row],[Pass Play]]=1,Table1[[#This Row],[Rush Attempts]]=1),Table1[[#This Row],[Dn]]=3),1,0)</f>
        <v>0</v>
      </c>
      <c r="JU442">
        <f>IF(AND(Table1[[#This Row],[3rd down attempt]]=1,Table1[[#This Row],[EFF]]="Y"),1,0)</f>
        <v>0</v>
      </c>
      <c r="JV442">
        <f>IF(AND(Table1[[#This Row],[3rd down attempt]]=1,Table1[[#This Row],[Dist]]&gt;=7),1,0)</f>
        <v>0</v>
      </c>
      <c r="JW442">
        <f>IF(AND(OR(Table1[[#This Row],[Pass Play]]=1,Table1[[#This Row],[Rush Attempts]]=1),Table1[[#This Row],[Dn]]=4),1,0)</f>
        <v>0</v>
      </c>
      <c r="JX442">
        <f>IF(AND(Table1[[#This Row],[4th down attempt]]=1,Table1[[#This Row],[EFF]]="Y"),1,0)</f>
        <v>0</v>
      </c>
      <c r="JY442">
        <f>IF(AND(OR(Table1[[#This Row],[Pass Play]]=1,Table1[[#This Row],[Rush Attempts]]=1),Table1[[#This Row],[FPos]]&gt;=0,Table1[[#This Row],[FPos]]&lt;=20),1,0)</f>
        <v>0</v>
      </c>
      <c r="JZ442">
        <f>IF(AND(OR(Table1[[#This Row],[Pass Play]]=1,Table1[[#This Row],[Rush Attempts]]=1),Table1[[#This Row],[Dist]]&lt;=Table1[[#This Row],[Gn]]),1,0)</f>
        <v>0</v>
      </c>
      <c r="KA442">
        <f>IF(Table1[[#This Row],[S/End]]&lt;&gt;"",1,0)</f>
        <v>0</v>
      </c>
      <c r="KB442">
        <f>IF(Table1[[#This Row],[S/End]]="TD",1,0)</f>
        <v>0</v>
      </c>
      <c r="KC442">
        <f>IF(Table1[[#This Row],[S/End]]="FGGD",1,0)</f>
        <v>0</v>
      </c>
      <c r="KD442">
        <f>IF(AND(OR(Table1[[#This Row],[Pass Play]]=1,Table1[[#This Row],[Rush Attempts]]=1),Table1[[#This Row],[Gn]]&lt;0),1,0)</f>
        <v>0</v>
      </c>
      <c r="KE442" s="375">
        <f>IF(AND(Table1[[#This Row],[pff_DRVENDPSN]]=3,Table1[[#This Row],[pff_DRVENDEVENT]]="PUNT"),1,0)</f>
        <v>0</v>
      </c>
    </row>
    <row r="443" spans="1:291" hidden="1">
      <c r="A443">
        <v>59</v>
      </c>
      <c r="B443">
        <v>2107</v>
      </c>
      <c r="C443" t="s">
        <v>14481</v>
      </c>
      <c r="D443">
        <v>4</v>
      </c>
      <c r="E443">
        <v>2</v>
      </c>
      <c r="F443">
        <v>24</v>
      </c>
      <c r="G443">
        <v>-10</v>
      </c>
      <c r="H443">
        <v>-32</v>
      </c>
      <c r="J443" t="s">
        <v>298</v>
      </c>
      <c r="K443">
        <v>11</v>
      </c>
      <c r="L443">
        <v>11</v>
      </c>
      <c r="M443" t="s">
        <v>8511</v>
      </c>
      <c r="N443" t="s">
        <v>319</v>
      </c>
      <c r="P443" t="s">
        <v>8512</v>
      </c>
      <c r="S443" t="s">
        <v>321</v>
      </c>
      <c r="W443" t="s">
        <v>253</v>
      </c>
      <c r="X443" t="s">
        <v>8513</v>
      </c>
      <c r="Y443" t="s">
        <v>2019</v>
      </c>
      <c r="Z443" t="s">
        <v>8514</v>
      </c>
      <c r="AB443" t="s">
        <v>325</v>
      </c>
      <c r="AC443" t="s">
        <v>326</v>
      </c>
      <c r="AJ443">
        <v>7</v>
      </c>
      <c r="AK443" t="s">
        <v>668</v>
      </c>
      <c r="AP443">
        <v>7</v>
      </c>
      <c r="BJ443" t="s">
        <v>274</v>
      </c>
      <c r="BQ443">
        <f t="shared" si="18"/>
        <v>2</v>
      </c>
      <c r="BR443">
        <f t="shared" si="19"/>
        <v>0</v>
      </c>
      <c r="BT443" t="s">
        <v>275</v>
      </c>
      <c r="BV443">
        <v>19</v>
      </c>
      <c r="BX443">
        <v>0</v>
      </c>
      <c r="BY443" t="s">
        <v>9115</v>
      </c>
      <c r="CA443">
        <v>0</v>
      </c>
      <c r="CD443" s="3">
        <v>0.40486111111111112</v>
      </c>
      <c r="CE443" t="s">
        <v>294</v>
      </c>
      <c r="CF443" t="s">
        <v>9116</v>
      </c>
      <c r="CG443">
        <v>9</v>
      </c>
      <c r="CI443" t="s">
        <v>331</v>
      </c>
      <c r="CJ443">
        <v>0</v>
      </c>
      <c r="CK443" t="s">
        <v>9117</v>
      </c>
      <c r="CL443" s="4">
        <v>38414</v>
      </c>
      <c r="CM443" t="s">
        <v>9118</v>
      </c>
      <c r="CN443" t="s">
        <v>9119</v>
      </c>
      <c r="CO443">
        <v>24</v>
      </c>
      <c r="CQ443" t="s">
        <v>282</v>
      </c>
      <c r="CR443" t="s">
        <v>8063</v>
      </c>
      <c r="CU443" t="s">
        <v>9120</v>
      </c>
      <c r="CW443">
        <v>0</v>
      </c>
      <c r="CY443">
        <v>5</v>
      </c>
      <c r="CZ443" t="s">
        <v>553</v>
      </c>
      <c r="DA443">
        <v>0</v>
      </c>
      <c r="DB443">
        <v>11</v>
      </c>
      <c r="DC443" t="s">
        <v>2703</v>
      </c>
      <c r="DD443">
        <v>-34</v>
      </c>
      <c r="DF443" t="s">
        <v>8108</v>
      </c>
      <c r="DK443">
        <v>-10</v>
      </c>
      <c r="DL443" s="4">
        <v>44491</v>
      </c>
      <c r="DM443">
        <v>20433</v>
      </c>
      <c r="DN443">
        <v>2021</v>
      </c>
      <c r="DO443">
        <v>0</v>
      </c>
      <c r="DQ443">
        <v>80709</v>
      </c>
      <c r="DR443">
        <v>137</v>
      </c>
      <c r="DU443" t="s">
        <v>274</v>
      </c>
      <c r="DV443" t="s">
        <v>257</v>
      </c>
      <c r="DX443">
        <v>24</v>
      </c>
      <c r="DY443" t="s">
        <v>8063</v>
      </c>
      <c r="EE443">
        <v>0</v>
      </c>
      <c r="EF443" t="s">
        <v>8520</v>
      </c>
      <c r="EG443" t="s">
        <v>701</v>
      </c>
      <c r="EH443">
        <v>0</v>
      </c>
      <c r="EI443" t="s">
        <v>8521</v>
      </c>
      <c r="EJ443" t="s">
        <v>340</v>
      </c>
      <c r="EK443" t="s">
        <v>8894</v>
      </c>
      <c r="EL443" t="s">
        <v>9121</v>
      </c>
      <c r="EM443" t="s">
        <v>9111</v>
      </c>
      <c r="EO443" t="s">
        <v>269</v>
      </c>
      <c r="EP443" t="s">
        <v>918</v>
      </c>
      <c r="EQ443">
        <v>0</v>
      </c>
      <c r="ER443" t="s">
        <v>491</v>
      </c>
      <c r="ET443" t="s">
        <v>9096</v>
      </c>
      <c r="EU443">
        <v>0</v>
      </c>
      <c r="EV443" t="s">
        <v>679</v>
      </c>
      <c r="EW443" t="s">
        <v>349</v>
      </c>
      <c r="FC443" t="s">
        <v>9122</v>
      </c>
      <c r="FE443">
        <v>0</v>
      </c>
      <c r="FF443">
        <v>10</v>
      </c>
      <c r="FK443" t="s">
        <v>9123</v>
      </c>
      <c r="FL443">
        <v>0</v>
      </c>
      <c r="FN443">
        <v>1</v>
      </c>
      <c r="FO443" t="s">
        <v>8108</v>
      </c>
      <c r="FP443" t="s">
        <v>1057</v>
      </c>
      <c r="FQ443">
        <v>0</v>
      </c>
      <c r="FS443" t="s">
        <v>354</v>
      </c>
      <c r="FY443">
        <v>0</v>
      </c>
      <c r="FZ443" t="s">
        <v>8108</v>
      </c>
      <c r="GA443">
        <v>24.19</v>
      </c>
      <c r="GB443">
        <v>-5</v>
      </c>
      <c r="GC443">
        <v>0</v>
      </c>
      <c r="GD443" t="s">
        <v>5180</v>
      </c>
      <c r="GE443" t="s">
        <v>355</v>
      </c>
      <c r="GF443">
        <v>0</v>
      </c>
      <c r="GH443">
        <v>2.8</v>
      </c>
      <c r="GI443">
        <v>2.9</v>
      </c>
      <c r="GJ443">
        <v>0</v>
      </c>
      <c r="GK443">
        <v>0</v>
      </c>
      <c r="GM443" t="s">
        <v>9124</v>
      </c>
      <c r="GQ443" t="s">
        <v>685</v>
      </c>
      <c r="HA443" t="s">
        <v>9125</v>
      </c>
      <c r="HC443" t="s">
        <v>313</v>
      </c>
      <c r="HD443" t="s">
        <v>313</v>
      </c>
      <c r="HE443" t="s">
        <v>1057</v>
      </c>
      <c r="HF443">
        <v>0</v>
      </c>
      <c r="HG443">
        <v>11</v>
      </c>
      <c r="HH443">
        <v>19</v>
      </c>
      <c r="HI443" t="s">
        <v>275</v>
      </c>
      <c r="HL443" t="s">
        <v>499</v>
      </c>
      <c r="HO443" t="s">
        <v>9126</v>
      </c>
      <c r="HP443" t="s">
        <v>9127</v>
      </c>
      <c r="HQ443" t="s">
        <v>9128</v>
      </c>
      <c r="HR443" t="s">
        <v>9129</v>
      </c>
      <c r="HW443">
        <v>-22</v>
      </c>
      <c r="HX443">
        <v>4159083</v>
      </c>
      <c r="HY443" t="s">
        <v>8108</v>
      </c>
      <c r="HZ443">
        <v>4159070</v>
      </c>
      <c r="IC443">
        <v>0</v>
      </c>
      <c r="ID443">
        <v>0</v>
      </c>
      <c r="IM443">
        <v>128</v>
      </c>
      <c r="IO443" t="s">
        <v>8108</v>
      </c>
      <c r="IU443">
        <v>8</v>
      </c>
      <c r="IV443">
        <f>IF(AND(Table1[[#This Row],[R/P]]="P",Table1[[#This Row],[PaRes]]&lt;&gt;"SCRBL",Table1[[#This Row],[PaRes]]&lt;&gt;"RUN",Table1[[#This Row],[Penalty]]&lt;&gt;1),1,0)</f>
        <v>1</v>
      </c>
      <c r="IW443">
        <f>IF(AND(Table1[[#This Row],[Pass Play]]=1,Table1[[#This Row],[PaRes]]&lt;&gt;"SAC"),1,0)</f>
        <v>0</v>
      </c>
      <c r="IX443">
        <f>IF(Table1[[#This Row],[PaRes]]="COM",1,0)</f>
        <v>0</v>
      </c>
      <c r="IY443">
        <f>IF(Table1[[#This Row],[Pass Play]]=1,Table1[[#This Row],[Gn]],0)</f>
        <v>-10</v>
      </c>
      <c r="IZ443">
        <f>IF(AND(Table1[[#This Row],[Pass Play]]=1,Table1[[#This Row],[EFF]]="Y"),1,0)</f>
        <v>0</v>
      </c>
      <c r="JA443">
        <f>IF(AND(Table1[[#This Row],[Pass Play]]=1,Table1[[#This Row],[EFF]]="Y"),Table1[[#This Row],[Gn]],0)</f>
        <v>0</v>
      </c>
      <c r="JB443">
        <f>IF(AND(Table1[[#This Row],[Pass Play]]=1,Table1[[#This Row],[Gn]]&gt;=15),1,0)</f>
        <v>0</v>
      </c>
      <c r="JC443">
        <f>IF(AND(Table1[[#This Row],[Pass Play]]=1,Table1[[#This Row],[Big Play Passes]]=1),Table1[[#This Row],[Gn]],0)</f>
        <v>0</v>
      </c>
      <c r="JD443">
        <f>IF(AND(OR(Table1[[#This Row],[R/P]]="R",Table1[[#This Row],[PaRes]]="SCRBL",Table1[[#This Row],[PaRes]]="RUN"),Table1[[#This Row],[Penalty]]&lt;&gt;1),1,0)</f>
        <v>0</v>
      </c>
      <c r="JE443">
        <f>IF(Table1[[#This Row],[Rush Attempts]]=1,Table1[[#This Row],[Gn]],0)</f>
        <v>0</v>
      </c>
      <c r="JF443">
        <f>IF(AND(Table1[[#This Row],[Rush Attempts]]=1,Table1[[#This Row],[EFF]]="Y"),1,0)</f>
        <v>0</v>
      </c>
      <c r="JG443">
        <f>IF(AND(Table1[[#This Row],[Rush Attempts]]=1,Table1[[#This Row],[EFF]]="Y"),Table1[[#This Row],[Gn]],0)</f>
        <v>0</v>
      </c>
      <c r="JH443">
        <f>IF(AND(Table1[[#This Row],[Rush Attempts]]=1,Table1[[#This Row],[Gn]]&gt;=10),1,0)</f>
        <v>0</v>
      </c>
      <c r="JI443">
        <f>IF(AND(Table1[[#This Row],[Rush Attempts]]=1,Table1[[#This Row],[Big Play Run]]=1),Table1[[#This Row],[Gn]],0)</f>
        <v>0</v>
      </c>
      <c r="JJ443">
        <f>IF(Table1[[#This Row],[PaRes]]="SAC",1,0)</f>
        <v>1</v>
      </c>
      <c r="JK443">
        <f>IF(Table1[[#This Row],[Sacks]]=1,Table1[[#This Row],[Gn]],0)</f>
        <v>-10</v>
      </c>
      <c r="JL443">
        <f>IF(Table1[[#This Row],[PaRes]]="INT",1,0)</f>
        <v>0</v>
      </c>
      <c r="JM443">
        <f>IF(Table1[[#This Row],[pff_PENALTY]]&lt;&gt;"",1,0)</f>
        <v>0</v>
      </c>
      <c r="JN443">
        <f>Table1[[#This Row],[pff_PENYARDS]]</f>
        <v>0</v>
      </c>
      <c r="JO443">
        <f>IF(Table1[[#This Row],[S/End]]="TD",1,0)</f>
        <v>0</v>
      </c>
      <c r="JP443">
        <f>IF(OR(Table1[[#This Row],[S/End]]="FGGD"),1,0)</f>
        <v>0</v>
      </c>
      <c r="JQ443">
        <f>IF(OR(Table1[[#This Row],[S/End]]="FUM",Table1[[#This Row],[S/End]]="INT"),1,0)</f>
        <v>0</v>
      </c>
      <c r="JR443">
        <f>IF(AND(Table1[[#This Row],[Touchdown]]=1,Table1[[#This Row],[Pass Play]]=1),1,0)</f>
        <v>0</v>
      </c>
      <c r="JS443">
        <f t="shared" si="20"/>
        <v>0</v>
      </c>
      <c r="JT443">
        <f>IF(AND(OR(Table1[[#This Row],[Pass Play]]=1,Table1[[#This Row],[Rush Attempts]]=1),Table1[[#This Row],[Dn]]=3),1,0)</f>
        <v>0</v>
      </c>
      <c r="JU443">
        <f>IF(AND(Table1[[#This Row],[3rd down attempt]]=1,Table1[[#This Row],[EFF]]="Y"),1,0)</f>
        <v>0</v>
      </c>
      <c r="JV443">
        <f>IF(AND(Table1[[#This Row],[3rd down attempt]]=1,Table1[[#This Row],[Dist]]&gt;=7),1,0)</f>
        <v>0</v>
      </c>
      <c r="JW443">
        <f>IF(AND(OR(Table1[[#This Row],[Pass Play]]=1,Table1[[#This Row],[Rush Attempts]]=1),Table1[[#This Row],[Dn]]=4),1,0)</f>
        <v>0</v>
      </c>
      <c r="JX443">
        <f>IF(AND(Table1[[#This Row],[4th down attempt]]=1,Table1[[#This Row],[EFF]]="Y"),1,0)</f>
        <v>0</v>
      </c>
      <c r="JY443">
        <f>IF(AND(OR(Table1[[#This Row],[Pass Play]]=1,Table1[[#This Row],[Rush Attempts]]=1),Table1[[#This Row],[FPos]]&gt;=0,Table1[[#This Row],[FPos]]&lt;=20),1,0)</f>
        <v>0</v>
      </c>
      <c r="JZ443">
        <f>IF(AND(OR(Table1[[#This Row],[Pass Play]]=1,Table1[[#This Row],[Rush Attempts]]=1),Table1[[#This Row],[Dist]]&lt;=Table1[[#This Row],[Gn]]),1,0)</f>
        <v>0</v>
      </c>
      <c r="KA443">
        <f>IF(Table1[[#This Row],[S/End]]&lt;&gt;"",1,0)</f>
        <v>0</v>
      </c>
      <c r="KB443">
        <f>IF(Table1[[#This Row],[S/End]]="TD",1,0)</f>
        <v>0</v>
      </c>
      <c r="KC443">
        <f>IF(Table1[[#This Row],[S/End]]="FGGD",1,0)</f>
        <v>0</v>
      </c>
      <c r="KD443">
        <f>IF(AND(OR(Table1[[#This Row],[Pass Play]]=1,Table1[[#This Row],[Rush Attempts]]=1),Table1[[#This Row],[Gn]]&lt;0),1,0)</f>
        <v>1</v>
      </c>
      <c r="KE443" s="375">
        <f>IF(AND(Table1[[#This Row],[pff_DRVENDPSN]]=3,Table1[[#This Row],[pff_DRVENDEVENT]]="PUNT"),1,0)</f>
        <v>0</v>
      </c>
    </row>
    <row r="444" spans="1:291" hidden="1">
      <c r="A444">
        <v>60</v>
      </c>
      <c r="B444">
        <v>2107</v>
      </c>
      <c r="C444" t="s">
        <v>14481</v>
      </c>
      <c r="D444">
        <v>4</v>
      </c>
      <c r="E444">
        <v>3</v>
      </c>
      <c r="F444">
        <v>34</v>
      </c>
      <c r="G444">
        <v>18</v>
      </c>
      <c r="H444">
        <v>-22</v>
      </c>
      <c r="J444" t="s">
        <v>254</v>
      </c>
      <c r="K444">
        <v>11</v>
      </c>
      <c r="L444" t="s">
        <v>1184</v>
      </c>
      <c r="M444" t="s">
        <v>1429</v>
      </c>
      <c r="N444" t="s">
        <v>827</v>
      </c>
      <c r="P444" t="s">
        <v>1430</v>
      </c>
      <c r="W444" t="s">
        <v>253</v>
      </c>
      <c r="X444" t="s">
        <v>9131</v>
      </c>
      <c r="Y444" t="s">
        <v>7036</v>
      </c>
      <c r="Z444" t="s">
        <v>9132</v>
      </c>
      <c r="AB444" t="s">
        <v>666</v>
      </c>
      <c r="AC444" t="s">
        <v>667</v>
      </c>
      <c r="AJ444">
        <v>12</v>
      </c>
      <c r="AK444" t="s">
        <v>327</v>
      </c>
      <c r="AP444">
        <v>7</v>
      </c>
      <c r="BJ444" t="s">
        <v>274</v>
      </c>
      <c r="BQ444">
        <f t="shared" si="18"/>
        <v>1</v>
      </c>
      <c r="BR444">
        <f t="shared" si="19"/>
        <v>0</v>
      </c>
      <c r="BT444" t="s">
        <v>275</v>
      </c>
      <c r="BV444">
        <v>19</v>
      </c>
      <c r="BX444">
        <v>0</v>
      </c>
      <c r="BY444" t="s">
        <v>9133</v>
      </c>
      <c r="CA444">
        <v>1</v>
      </c>
      <c r="CB444" t="s">
        <v>492</v>
      </c>
      <c r="CD444" s="3">
        <v>0.3743055555555555</v>
      </c>
      <c r="CE444" t="s">
        <v>294</v>
      </c>
      <c r="CF444" t="s">
        <v>9134</v>
      </c>
      <c r="CG444">
        <v>9</v>
      </c>
      <c r="CI444" t="s">
        <v>331</v>
      </c>
      <c r="CJ444">
        <v>0</v>
      </c>
      <c r="CK444" t="s">
        <v>9135</v>
      </c>
      <c r="CL444" s="4">
        <v>38414</v>
      </c>
      <c r="CM444" t="s">
        <v>9136</v>
      </c>
      <c r="CN444" t="s">
        <v>9137</v>
      </c>
      <c r="CO444">
        <v>24</v>
      </c>
      <c r="CQ444" t="s">
        <v>418</v>
      </c>
      <c r="CR444" t="s">
        <v>8063</v>
      </c>
      <c r="CU444" t="s">
        <v>4599</v>
      </c>
      <c r="CW444">
        <v>0</v>
      </c>
      <c r="CY444">
        <v>6</v>
      </c>
      <c r="CZ444" t="s">
        <v>553</v>
      </c>
      <c r="DA444">
        <v>0</v>
      </c>
      <c r="DB444">
        <v>11</v>
      </c>
      <c r="DC444" t="s">
        <v>2703</v>
      </c>
      <c r="DD444">
        <v>-34</v>
      </c>
      <c r="DF444" t="s">
        <v>8086</v>
      </c>
      <c r="DK444">
        <v>33</v>
      </c>
      <c r="DL444" s="4">
        <v>44491</v>
      </c>
      <c r="DM444">
        <v>20433</v>
      </c>
      <c r="DN444">
        <v>2021</v>
      </c>
      <c r="DO444">
        <v>0</v>
      </c>
      <c r="DQ444">
        <v>80709</v>
      </c>
      <c r="DR444">
        <v>138</v>
      </c>
      <c r="DU444" t="s">
        <v>274</v>
      </c>
      <c r="DV444" t="s">
        <v>257</v>
      </c>
      <c r="DX444">
        <v>24</v>
      </c>
      <c r="DY444" t="s">
        <v>8063</v>
      </c>
      <c r="EC444" t="s">
        <v>2106</v>
      </c>
      <c r="EE444">
        <v>0</v>
      </c>
      <c r="EF444" t="s">
        <v>1223</v>
      </c>
      <c r="EG444" t="s">
        <v>383</v>
      </c>
      <c r="EH444">
        <v>0</v>
      </c>
      <c r="EI444" t="s">
        <v>1441</v>
      </c>
      <c r="EJ444" t="s">
        <v>340</v>
      </c>
      <c r="EK444" t="s">
        <v>3524</v>
      </c>
      <c r="EL444" t="s">
        <v>9138</v>
      </c>
      <c r="EM444" t="s">
        <v>9139</v>
      </c>
      <c r="EN444" t="s">
        <v>391</v>
      </c>
      <c r="EO444" t="s">
        <v>418</v>
      </c>
      <c r="EP444" t="s">
        <v>707</v>
      </c>
      <c r="EQ444">
        <v>0</v>
      </c>
      <c r="ER444" t="s">
        <v>491</v>
      </c>
      <c r="ET444" t="s">
        <v>9140</v>
      </c>
      <c r="EU444">
        <v>19</v>
      </c>
      <c r="EV444" t="s">
        <v>348</v>
      </c>
      <c r="EW444" t="s">
        <v>349</v>
      </c>
      <c r="EX444" t="s">
        <v>5044</v>
      </c>
      <c r="EY444" t="s">
        <v>1005</v>
      </c>
      <c r="FB444" t="s">
        <v>499</v>
      </c>
      <c r="FC444" t="s">
        <v>9122</v>
      </c>
      <c r="FE444">
        <v>0</v>
      </c>
      <c r="FF444">
        <v>2</v>
      </c>
      <c r="FK444" t="s">
        <v>9123</v>
      </c>
      <c r="FL444">
        <v>0</v>
      </c>
      <c r="FN444">
        <v>0</v>
      </c>
      <c r="FQ444">
        <v>0</v>
      </c>
      <c r="FS444" t="s">
        <v>395</v>
      </c>
      <c r="FU444" t="s">
        <v>274</v>
      </c>
      <c r="FV444" t="s">
        <v>496</v>
      </c>
      <c r="FY444">
        <v>0</v>
      </c>
      <c r="GA444">
        <v>24.19</v>
      </c>
      <c r="GB444">
        <v>-5</v>
      </c>
      <c r="GC444">
        <v>0</v>
      </c>
      <c r="GE444" t="s">
        <v>355</v>
      </c>
      <c r="GF444">
        <v>0</v>
      </c>
      <c r="GI444">
        <v>3.1</v>
      </c>
      <c r="GJ444">
        <v>0</v>
      </c>
      <c r="GK444">
        <v>0</v>
      </c>
      <c r="GM444" t="s">
        <v>9141</v>
      </c>
      <c r="GN444">
        <v>-1</v>
      </c>
      <c r="GO444">
        <v>0</v>
      </c>
      <c r="GP444" t="s">
        <v>713</v>
      </c>
      <c r="GR444">
        <v>35</v>
      </c>
      <c r="HA444" t="s">
        <v>9125</v>
      </c>
      <c r="HC444" t="s">
        <v>313</v>
      </c>
      <c r="HD444" t="s">
        <v>294</v>
      </c>
      <c r="HE444" t="s">
        <v>9142</v>
      </c>
      <c r="HF444">
        <v>0</v>
      </c>
      <c r="HG444">
        <v>11</v>
      </c>
      <c r="HH444">
        <v>19</v>
      </c>
      <c r="HI444" t="s">
        <v>275</v>
      </c>
      <c r="HL444" t="s">
        <v>499</v>
      </c>
      <c r="HM444" t="s">
        <v>8192</v>
      </c>
      <c r="HO444" t="s">
        <v>9126</v>
      </c>
      <c r="HP444" t="s">
        <v>9143</v>
      </c>
      <c r="HQ444" t="s">
        <v>9144</v>
      </c>
      <c r="HR444" t="s">
        <v>9145</v>
      </c>
      <c r="HT444" t="s">
        <v>7797</v>
      </c>
      <c r="HU444" t="s">
        <v>9146</v>
      </c>
      <c r="HV444">
        <v>15</v>
      </c>
      <c r="HW444">
        <v>45</v>
      </c>
      <c r="HX444">
        <v>4159100</v>
      </c>
      <c r="HY444" t="s">
        <v>8108</v>
      </c>
      <c r="HZ444">
        <v>4159083</v>
      </c>
      <c r="IC444">
        <v>0</v>
      </c>
      <c r="ID444">
        <v>0</v>
      </c>
      <c r="IM444">
        <v>129</v>
      </c>
      <c r="IO444" t="s">
        <v>8086</v>
      </c>
      <c r="IQ444" t="s">
        <v>8086</v>
      </c>
      <c r="IU444">
        <v>8</v>
      </c>
      <c r="IV444">
        <f>IF(AND(Table1[[#This Row],[R/P]]="P",Table1[[#This Row],[PaRes]]&lt;&gt;"SCRBL",Table1[[#This Row],[PaRes]]&lt;&gt;"RUN",Table1[[#This Row],[Penalty]]&lt;&gt;1),1,0)</f>
        <v>0</v>
      </c>
      <c r="IW444">
        <f>IF(AND(Table1[[#This Row],[Pass Play]]=1,Table1[[#This Row],[PaRes]]&lt;&gt;"SAC"),1,0)</f>
        <v>0</v>
      </c>
      <c r="IX444">
        <f>IF(Table1[[#This Row],[PaRes]]="COM",1,0)</f>
        <v>1</v>
      </c>
      <c r="IY444">
        <f>IF(Table1[[#This Row],[Pass Play]]=1,Table1[[#This Row],[Gn]],0)</f>
        <v>0</v>
      </c>
      <c r="IZ444">
        <f>IF(AND(Table1[[#This Row],[Pass Play]]=1,Table1[[#This Row],[EFF]]="Y"),1,0)</f>
        <v>0</v>
      </c>
      <c r="JA444">
        <f>IF(AND(Table1[[#This Row],[Pass Play]]=1,Table1[[#This Row],[EFF]]="Y"),Table1[[#This Row],[Gn]],0)</f>
        <v>0</v>
      </c>
      <c r="JB444">
        <f>IF(AND(Table1[[#This Row],[Pass Play]]=1,Table1[[#This Row],[Gn]]&gt;=15),1,0)</f>
        <v>0</v>
      </c>
      <c r="JC444">
        <f>IF(AND(Table1[[#This Row],[Pass Play]]=1,Table1[[#This Row],[Big Play Passes]]=1),Table1[[#This Row],[Gn]],0)</f>
        <v>0</v>
      </c>
      <c r="JD444">
        <f>IF(AND(OR(Table1[[#This Row],[R/P]]="R",Table1[[#This Row],[PaRes]]="SCRBL",Table1[[#This Row],[PaRes]]="RUN"),Table1[[#This Row],[Penalty]]&lt;&gt;1),1,0)</f>
        <v>0</v>
      </c>
      <c r="JE444">
        <f>IF(Table1[[#This Row],[Rush Attempts]]=1,Table1[[#This Row],[Gn]],0)</f>
        <v>0</v>
      </c>
      <c r="JF444">
        <f>IF(AND(Table1[[#This Row],[Rush Attempts]]=1,Table1[[#This Row],[EFF]]="Y"),1,0)</f>
        <v>0</v>
      </c>
      <c r="JG444">
        <f>IF(AND(Table1[[#This Row],[Rush Attempts]]=1,Table1[[#This Row],[EFF]]="Y"),Table1[[#This Row],[Gn]],0)</f>
        <v>0</v>
      </c>
      <c r="JH444">
        <f>IF(AND(Table1[[#This Row],[Rush Attempts]]=1,Table1[[#This Row],[Gn]]&gt;=10),1,0)</f>
        <v>0</v>
      </c>
      <c r="JI444">
        <f>IF(AND(Table1[[#This Row],[Rush Attempts]]=1,Table1[[#This Row],[Big Play Run]]=1),Table1[[#This Row],[Gn]],0)</f>
        <v>0</v>
      </c>
      <c r="JJ444">
        <f>IF(Table1[[#This Row],[PaRes]]="SAC",1,0)</f>
        <v>0</v>
      </c>
      <c r="JK444">
        <f>IF(Table1[[#This Row],[Sacks]]=1,Table1[[#This Row],[Gn]],0)</f>
        <v>0</v>
      </c>
      <c r="JL444">
        <f>IF(Table1[[#This Row],[PaRes]]="INT",1,0)</f>
        <v>0</v>
      </c>
      <c r="JM444">
        <f>IF(Table1[[#This Row],[pff_PENALTY]]&lt;&gt;"",1,0)</f>
        <v>1</v>
      </c>
      <c r="JN444">
        <f>Table1[[#This Row],[pff_PENYARDS]]</f>
        <v>15</v>
      </c>
      <c r="JO444">
        <f>IF(Table1[[#This Row],[S/End]]="TD",1,0)</f>
        <v>0</v>
      </c>
      <c r="JP444">
        <f>IF(OR(Table1[[#This Row],[S/End]]="FGGD"),1,0)</f>
        <v>0</v>
      </c>
      <c r="JQ444">
        <f>IF(OR(Table1[[#This Row],[S/End]]="FUM",Table1[[#This Row],[S/End]]="INT"),1,0)</f>
        <v>0</v>
      </c>
      <c r="JR444">
        <f>IF(AND(Table1[[#This Row],[Touchdown]]=1,Table1[[#This Row],[Pass Play]]=1),1,0)</f>
        <v>0</v>
      </c>
      <c r="JS444">
        <f t="shared" si="20"/>
        <v>0</v>
      </c>
      <c r="JT444">
        <f>IF(AND(OR(Table1[[#This Row],[Pass Play]]=1,Table1[[#This Row],[Rush Attempts]]=1),Table1[[#This Row],[Dn]]=3),1,0)</f>
        <v>0</v>
      </c>
      <c r="JU444">
        <f>IF(AND(Table1[[#This Row],[3rd down attempt]]=1,Table1[[#This Row],[EFF]]="Y"),1,0)</f>
        <v>0</v>
      </c>
      <c r="JV444">
        <f>IF(AND(Table1[[#This Row],[3rd down attempt]]=1,Table1[[#This Row],[Dist]]&gt;=7),1,0)</f>
        <v>0</v>
      </c>
      <c r="JW444">
        <f>IF(AND(OR(Table1[[#This Row],[Pass Play]]=1,Table1[[#This Row],[Rush Attempts]]=1),Table1[[#This Row],[Dn]]=4),1,0)</f>
        <v>0</v>
      </c>
      <c r="JX444">
        <f>IF(AND(Table1[[#This Row],[4th down attempt]]=1,Table1[[#This Row],[EFF]]="Y"),1,0)</f>
        <v>0</v>
      </c>
      <c r="JY444">
        <f>IF(AND(OR(Table1[[#This Row],[Pass Play]]=1,Table1[[#This Row],[Rush Attempts]]=1),Table1[[#This Row],[FPos]]&gt;=0,Table1[[#This Row],[FPos]]&lt;=20),1,0)</f>
        <v>0</v>
      </c>
      <c r="JZ444">
        <f>IF(AND(OR(Table1[[#This Row],[Pass Play]]=1,Table1[[#This Row],[Rush Attempts]]=1),Table1[[#This Row],[Dist]]&lt;=Table1[[#This Row],[Gn]]),1,0)</f>
        <v>0</v>
      </c>
      <c r="KA444">
        <f>IF(Table1[[#This Row],[S/End]]&lt;&gt;"",1,0)</f>
        <v>0</v>
      </c>
      <c r="KB444">
        <f>IF(Table1[[#This Row],[S/End]]="TD",1,0)</f>
        <v>0</v>
      </c>
      <c r="KC444">
        <f>IF(Table1[[#This Row],[S/End]]="FGGD",1,0)</f>
        <v>0</v>
      </c>
      <c r="KD444">
        <f>IF(AND(OR(Table1[[#This Row],[Pass Play]]=1,Table1[[#This Row],[Rush Attempts]]=1),Table1[[#This Row],[Gn]]&lt;0),1,0)</f>
        <v>0</v>
      </c>
      <c r="KE444" s="375">
        <f>IF(AND(Table1[[#This Row],[pff_DRVENDPSN]]=3,Table1[[#This Row],[pff_DRVENDEVENT]]="PUNT"),1,0)</f>
        <v>0</v>
      </c>
    </row>
    <row r="445" spans="1:291" hidden="1">
      <c r="A445">
        <v>61</v>
      </c>
      <c r="B445">
        <v>2107</v>
      </c>
      <c r="C445" t="s">
        <v>14481</v>
      </c>
      <c r="D445">
        <v>4</v>
      </c>
      <c r="E445">
        <v>1</v>
      </c>
      <c r="F445">
        <v>10</v>
      </c>
      <c r="G445">
        <v>0</v>
      </c>
      <c r="H445">
        <v>45</v>
      </c>
      <c r="J445" t="s">
        <v>298</v>
      </c>
      <c r="K445">
        <v>11</v>
      </c>
      <c r="L445" t="s">
        <v>1184</v>
      </c>
      <c r="M445" t="s">
        <v>5654</v>
      </c>
      <c r="N445" t="s">
        <v>1037</v>
      </c>
      <c r="P445" t="s">
        <v>257</v>
      </c>
      <c r="W445" t="s">
        <v>253</v>
      </c>
      <c r="X445" t="s">
        <v>9148</v>
      </c>
      <c r="Y445" t="s">
        <v>511</v>
      </c>
      <c r="Z445" t="s">
        <v>9149</v>
      </c>
      <c r="AB445" t="s">
        <v>325</v>
      </c>
      <c r="AC445" t="s">
        <v>326</v>
      </c>
      <c r="AK445" t="s">
        <v>756</v>
      </c>
      <c r="AP445">
        <v>7</v>
      </c>
      <c r="BJ445" t="s">
        <v>257</v>
      </c>
      <c r="BQ445">
        <f t="shared" si="18"/>
        <v>1</v>
      </c>
      <c r="BR445">
        <f t="shared" si="19"/>
        <v>0</v>
      </c>
      <c r="BT445" t="s">
        <v>275</v>
      </c>
      <c r="BV445">
        <v>19</v>
      </c>
      <c r="BX445">
        <v>1</v>
      </c>
      <c r="BY445" t="s">
        <v>9150</v>
      </c>
      <c r="CA445">
        <v>0</v>
      </c>
      <c r="CD445" s="3">
        <v>0.35486111111111113</v>
      </c>
      <c r="CE445" t="s">
        <v>274</v>
      </c>
      <c r="CF445" t="s">
        <v>9151</v>
      </c>
      <c r="CG445">
        <v>8</v>
      </c>
      <c r="CI445" t="s">
        <v>331</v>
      </c>
      <c r="CJ445">
        <v>1</v>
      </c>
      <c r="CK445" t="s">
        <v>9152</v>
      </c>
      <c r="CL445" s="4">
        <v>38414</v>
      </c>
      <c r="CM445" t="s">
        <v>9153</v>
      </c>
      <c r="CN445" t="s">
        <v>9154</v>
      </c>
      <c r="CO445">
        <v>24</v>
      </c>
      <c r="CP445" t="s">
        <v>8224</v>
      </c>
      <c r="CQ445" t="s">
        <v>282</v>
      </c>
      <c r="CR445" t="s">
        <v>8063</v>
      </c>
      <c r="CU445" t="s">
        <v>9155</v>
      </c>
      <c r="CW445">
        <v>0</v>
      </c>
      <c r="CY445">
        <v>7</v>
      </c>
      <c r="CZ445" t="s">
        <v>553</v>
      </c>
      <c r="DA445">
        <v>0</v>
      </c>
      <c r="DB445">
        <v>11</v>
      </c>
      <c r="DC445" t="s">
        <v>2703</v>
      </c>
      <c r="DD445">
        <v>-34</v>
      </c>
      <c r="DK445">
        <v>0</v>
      </c>
      <c r="DL445" s="4">
        <v>44491</v>
      </c>
      <c r="DM445">
        <v>20433</v>
      </c>
      <c r="DN445">
        <v>2021</v>
      </c>
      <c r="DO445">
        <v>0</v>
      </c>
      <c r="DQ445">
        <v>80709</v>
      </c>
      <c r="DR445">
        <v>139</v>
      </c>
      <c r="DU445" t="s">
        <v>257</v>
      </c>
      <c r="DV445" t="s">
        <v>274</v>
      </c>
      <c r="DX445">
        <v>24</v>
      </c>
      <c r="DY445" t="s">
        <v>8063</v>
      </c>
      <c r="EA445" t="s">
        <v>9076</v>
      </c>
      <c r="EB445" t="s">
        <v>522</v>
      </c>
      <c r="EE445">
        <v>0</v>
      </c>
      <c r="EF445" t="s">
        <v>1978</v>
      </c>
      <c r="EG445" t="s">
        <v>422</v>
      </c>
      <c r="EH445">
        <v>0</v>
      </c>
      <c r="EI445" t="s">
        <v>1979</v>
      </c>
      <c r="EJ445" t="s">
        <v>340</v>
      </c>
      <c r="EK445" t="s">
        <v>341</v>
      </c>
      <c r="EL445" t="s">
        <v>9156</v>
      </c>
      <c r="EM445" t="s">
        <v>9157</v>
      </c>
      <c r="EN445" t="s">
        <v>9158</v>
      </c>
      <c r="EO445" t="s">
        <v>269</v>
      </c>
      <c r="EP445" t="s">
        <v>345</v>
      </c>
      <c r="EQ445">
        <v>0</v>
      </c>
      <c r="ER445" t="s">
        <v>9159</v>
      </c>
      <c r="ET445" t="s">
        <v>9160</v>
      </c>
      <c r="EU445">
        <v>34</v>
      </c>
      <c r="EV445" t="s">
        <v>274</v>
      </c>
      <c r="EW445" t="s">
        <v>349</v>
      </c>
      <c r="EX445" t="s">
        <v>528</v>
      </c>
      <c r="EY445" t="s">
        <v>351</v>
      </c>
      <c r="FB445" t="s">
        <v>773</v>
      </c>
      <c r="FC445" t="s">
        <v>9161</v>
      </c>
      <c r="FE445">
        <v>0</v>
      </c>
      <c r="FK445" t="s">
        <v>9162</v>
      </c>
      <c r="FL445">
        <v>0</v>
      </c>
      <c r="FN445">
        <v>0</v>
      </c>
      <c r="FO445" t="s">
        <v>9076</v>
      </c>
      <c r="FP445" t="s">
        <v>4697</v>
      </c>
      <c r="FQ445">
        <v>0</v>
      </c>
      <c r="FS445" t="s">
        <v>462</v>
      </c>
      <c r="FU445" t="s">
        <v>257</v>
      </c>
      <c r="FV445" t="s">
        <v>777</v>
      </c>
      <c r="FY445">
        <v>0</v>
      </c>
      <c r="GA445">
        <v>24.19</v>
      </c>
      <c r="GB445">
        <v>-5</v>
      </c>
      <c r="GC445">
        <v>0</v>
      </c>
      <c r="GE445" t="s">
        <v>355</v>
      </c>
      <c r="GF445">
        <v>0</v>
      </c>
      <c r="GH445">
        <v>2.5</v>
      </c>
      <c r="GI445">
        <v>2.7</v>
      </c>
      <c r="GJ445">
        <v>0</v>
      </c>
      <c r="GK445">
        <v>0</v>
      </c>
      <c r="GM445" t="s">
        <v>9163</v>
      </c>
      <c r="GP445" t="s">
        <v>2349</v>
      </c>
      <c r="GQ445" t="s">
        <v>779</v>
      </c>
      <c r="GR445">
        <v>7</v>
      </c>
      <c r="HA445" t="s">
        <v>9164</v>
      </c>
      <c r="HC445" t="s">
        <v>313</v>
      </c>
      <c r="HD445" t="s">
        <v>313</v>
      </c>
      <c r="HE445" t="s">
        <v>2799</v>
      </c>
      <c r="HF445">
        <v>0</v>
      </c>
      <c r="HG445">
        <v>11</v>
      </c>
      <c r="HH445">
        <v>19</v>
      </c>
      <c r="HI445" t="s">
        <v>275</v>
      </c>
      <c r="HL445" t="s">
        <v>9165</v>
      </c>
      <c r="HM445" t="s">
        <v>8086</v>
      </c>
      <c r="HO445" t="s">
        <v>9166</v>
      </c>
      <c r="HP445" t="s">
        <v>9167</v>
      </c>
      <c r="HQ445" t="s">
        <v>9168</v>
      </c>
      <c r="HR445" t="s">
        <v>9169</v>
      </c>
      <c r="HT445" t="s">
        <v>749</v>
      </c>
      <c r="HW445">
        <v>45</v>
      </c>
      <c r="HX445">
        <v>4159132</v>
      </c>
      <c r="HY445" t="s">
        <v>9170</v>
      </c>
      <c r="HZ445">
        <v>4159100</v>
      </c>
      <c r="IC445">
        <v>0</v>
      </c>
      <c r="ID445">
        <v>1</v>
      </c>
      <c r="IM445">
        <v>130</v>
      </c>
      <c r="IU445">
        <v>8</v>
      </c>
      <c r="IV445">
        <f>IF(AND(Table1[[#This Row],[R/P]]="P",Table1[[#This Row],[PaRes]]&lt;&gt;"SCRBL",Table1[[#This Row],[PaRes]]&lt;&gt;"RUN",Table1[[#This Row],[Penalty]]&lt;&gt;1),1,0)</f>
        <v>1</v>
      </c>
      <c r="IW445">
        <f>IF(AND(Table1[[#This Row],[Pass Play]]=1,Table1[[#This Row],[PaRes]]&lt;&gt;"SAC"),1,0)</f>
        <v>1</v>
      </c>
      <c r="IX445">
        <f>IF(Table1[[#This Row],[PaRes]]="COM",1,0)</f>
        <v>0</v>
      </c>
      <c r="IY445">
        <f>IF(Table1[[#This Row],[Pass Play]]=1,Table1[[#This Row],[Gn]],0)</f>
        <v>0</v>
      </c>
      <c r="IZ445">
        <f>IF(AND(Table1[[#This Row],[Pass Play]]=1,Table1[[#This Row],[EFF]]="Y"),1,0)</f>
        <v>0</v>
      </c>
      <c r="JA445">
        <f>IF(AND(Table1[[#This Row],[Pass Play]]=1,Table1[[#This Row],[EFF]]="Y"),Table1[[#This Row],[Gn]],0)</f>
        <v>0</v>
      </c>
      <c r="JB445">
        <f>IF(AND(Table1[[#This Row],[Pass Play]]=1,Table1[[#This Row],[Gn]]&gt;=15),1,0)</f>
        <v>0</v>
      </c>
      <c r="JC445">
        <f>IF(AND(Table1[[#This Row],[Pass Play]]=1,Table1[[#This Row],[Big Play Passes]]=1),Table1[[#This Row],[Gn]],0)</f>
        <v>0</v>
      </c>
      <c r="JD445">
        <f>IF(AND(OR(Table1[[#This Row],[R/P]]="R",Table1[[#This Row],[PaRes]]="SCRBL",Table1[[#This Row],[PaRes]]="RUN"),Table1[[#This Row],[Penalty]]&lt;&gt;1),1,0)</f>
        <v>0</v>
      </c>
      <c r="JE445">
        <f>IF(Table1[[#This Row],[Rush Attempts]]=1,Table1[[#This Row],[Gn]],0)</f>
        <v>0</v>
      </c>
      <c r="JF445">
        <f>IF(AND(Table1[[#This Row],[Rush Attempts]]=1,Table1[[#This Row],[EFF]]="Y"),1,0)</f>
        <v>0</v>
      </c>
      <c r="JG445">
        <f>IF(AND(Table1[[#This Row],[Rush Attempts]]=1,Table1[[#This Row],[EFF]]="Y"),Table1[[#This Row],[Gn]],0)</f>
        <v>0</v>
      </c>
      <c r="JH445">
        <f>IF(AND(Table1[[#This Row],[Rush Attempts]]=1,Table1[[#This Row],[Gn]]&gt;=10),1,0)</f>
        <v>0</v>
      </c>
      <c r="JI445">
        <f>IF(AND(Table1[[#This Row],[Rush Attempts]]=1,Table1[[#This Row],[Big Play Run]]=1),Table1[[#This Row],[Gn]],0)</f>
        <v>0</v>
      </c>
      <c r="JJ445">
        <f>IF(Table1[[#This Row],[PaRes]]="SAC",1,0)</f>
        <v>0</v>
      </c>
      <c r="JK445">
        <f>IF(Table1[[#This Row],[Sacks]]=1,Table1[[#This Row],[Gn]],0)</f>
        <v>0</v>
      </c>
      <c r="JL445">
        <f>IF(Table1[[#This Row],[PaRes]]="INT",1,0)</f>
        <v>0</v>
      </c>
      <c r="JM445">
        <f>IF(Table1[[#This Row],[pff_PENALTY]]&lt;&gt;"",1,0)</f>
        <v>0</v>
      </c>
      <c r="JN445">
        <f>Table1[[#This Row],[pff_PENYARDS]]</f>
        <v>0</v>
      </c>
      <c r="JO445">
        <f>IF(Table1[[#This Row],[S/End]]="TD",1,0)</f>
        <v>0</v>
      </c>
      <c r="JP445">
        <f>IF(OR(Table1[[#This Row],[S/End]]="FGGD"),1,0)</f>
        <v>0</v>
      </c>
      <c r="JQ445">
        <f>IF(OR(Table1[[#This Row],[S/End]]="FUM",Table1[[#This Row],[S/End]]="INT"),1,0)</f>
        <v>0</v>
      </c>
      <c r="JR445">
        <f>IF(AND(Table1[[#This Row],[Touchdown]]=1,Table1[[#This Row],[Pass Play]]=1),1,0)</f>
        <v>0</v>
      </c>
      <c r="JS445">
        <f t="shared" si="20"/>
        <v>0</v>
      </c>
      <c r="JT445">
        <f>IF(AND(OR(Table1[[#This Row],[Pass Play]]=1,Table1[[#This Row],[Rush Attempts]]=1),Table1[[#This Row],[Dn]]=3),1,0)</f>
        <v>0</v>
      </c>
      <c r="JU445">
        <f>IF(AND(Table1[[#This Row],[3rd down attempt]]=1,Table1[[#This Row],[EFF]]="Y"),1,0)</f>
        <v>0</v>
      </c>
      <c r="JV445">
        <f>IF(AND(Table1[[#This Row],[3rd down attempt]]=1,Table1[[#This Row],[Dist]]&gt;=7),1,0)</f>
        <v>0</v>
      </c>
      <c r="JW445">
        <f>IF(AND(OR(Table1[[#This Row],[Pass Play]]=1,Table1[[#This Row],[Rush Attempts]]=1),Table1[[#This Row],[Dn]]=4),1,0)</f>
        <v>0</v>
      </c>
      <c r="JX445">
        <f>IF(AND(Table1[[#This Row],[4th down attempt]]=1,Table1[[#This Row],[EFF]]="Y"),1,0)</f>
        <v>0</v>
      </c>
      <c r="JY445">
        <f>IF(AND(OR(Table1[[#This Row],[Pass Play]]=1,Table1[[#This Row],[Rush Attempts]]=1),Table1[[#This Row],[FPos]]&gt;=0,Table1[[#This Row],[FPos]]&lt;=20),1,0)</f>
        <v>0</v>
      </c>
      <c r="JZ445">
        <f>IF(AND(OR(Table1[[#This Row],[Pass Play]]=1,Table1[[#This Row],[Rush Attempts]]=1),Table1[[#This Row],[Dist]]&lt;=Table1[[#This Row],[Gn]]),1,0)</f>
        <v>0</v>
      </c>
      <c r="KA445">
        <f>IF(Table1[[#This Row],[S/End]]&lt;&gt;"",1,0)</f>
        <v>0</v>
      </c>
      <c r="KB445">
        <f>IF(Table1[[#This Row],[S/End]]="TD",1,0)</f>
        <v>0</v>
      </c>
      <c r="KC445">
        <f>IF(Table1[[#This Row],[S/End]]="FGGD",1,0)</f>
        <v>0</v>
      </c>
      <c r="KD445">
        <f>IF(AND(OR(Table1[[#This Row],[Pass Play]]=1,Table1[[#This Row],[Rush Attempts]]=1),Table1[[#This Row],[Gn]]&lt;0),1,0)</f>
        <v>0</v>
      </c>
      <c r="KE445" s="375">
        <f>IF(AND(Table1[[#This Row],[pff_DRVENDPSN]]=3,Table1[[#This Row],[pff_DRVENDEVENT]]="PUNT"),1,0)</f>
        <v>0</v>
      </c>
    </row>
    <row r="446" spans="1:291" hidden="1">
      <c r="A446">
        <v>62</v>
      </c>
      <c r="B446">
        <v>2107</v>
      </c>
      <c r="C446" t="s">
        <v>14481</v>
      </c>
      <c r="D446">
        <v>4</v>
      </c>
      <c r="E446">
        <v>2</v>
      </c>
      <c r="F446">
        <v>10</v>
      </c>
      <c r="G446">
        <v>7</v>
      </c>
      <c r="H446">
        <v>45</v>
      </c>
      <c r="J446" t="s">
        <v>254</v>
      </c>
      <c r="K446">
        <v>11</v>
      </c>
      <c r="L446" t="s">
        <v>471</v>
      </c>
      <c r="M446" t="s">
        <v>721</v>
      </c>
      <c r="N446" t="s">
        <v>319</v>
      </c>
      <c r="P446" t="s">
        <v>722</v>
      </c>
      <c r="W446" t="s">
        <v>253</v>
      </c>
      <c r="X446" t="s">
        <v>2243</v>
      </c>
      <c r="Y446" t="s">
        <v>2244</v>
      </c>
      <c r="Z446" t="s">
        <v>2245</v>
      </c>
      <c r="AB446" t="s">
        <v>325</v>
      </c>
      <c r="AC446" t="s">
        <v>326</v>
      </c>
      <c r="AJ446">
        <v>22</v>
      </c>
      <c r="AK446" t="s">
        <v>327</v>
      </c>
      <c r="AP446">
        <v>7</v>
      </c>
      <c r="BJ446" t="s">
        <v>257</v>
      </c>
      <c r="BQ446">
        <f t="shared" si="18"/>
        <v>2</v>
      </c>
      <c r="BR446">
        <f t="shared" si="19"/>
        <v>0</v>
      </c>
      <c r="BT446" t="s">
        <v>275</v>
      </c>
      <c r="BV446">
        <v>19</v>
      </c>
      <c r="BX446">
        <v>0</v>
      </c>
      <c r="BY446" t="s">
        <v>9172</v>
      </c>
      <c r="CA446">
        <v>1</v>
      </c>
      <c r="CD446" s="3">
        <v>0.34861111111111115</v>
      </c>
      <c r="CE446" t="s">
        <v>257</v>
      </c>
      <c r="CF446" t="s">
        <v>9173</v>
      </c>
      <c r="CG446">
        <v>6</v>
      </c>
      <c r="CI446" t="s">
        <v>331</v>
      </c>
      <c r="CJ446">
        <v>0</v>
      </c>
      <c r="CK446" t="s">
        <v>9174</v>
      </c>
      <c r="CL446" s="4">
        <v>38414</v>
      </c>
      <c r="CM446" t="s">
        <v>9175</v>
      </c>
      <c r="CN446" t="s">
        <v>9176</v>
      </c>
      <c r="CO446">
        <v>24</v>
      </c>
      <c r="CQ446" t="s">
        <v>418</v>
      </c>
      <c r="CR446" t="s">
        <v>8063</v>
      </c>
      <c r="CU446" t="s">
        <v>9177</v>
      </c>
      <c r="CW446">
        <v>0</v>
      </c>
      <c r="CY446">
        <v>8</v>
      </c>
      <c r="CZ446" t="s">
        <v>553</v>
      </c>
      <c r="DA446">
        <v>0</v>
      </c>
      <c r="DB446">
        <v>11</v>
      </c>
      <c r="DC446" t="s">
        <v>2703</v>
      </c>
      <c r="DD446">
        <v>-34</v>
      </c>
      <c r="DF446" t="s">
        <v>8206</v>
      </c>
      <c r="DK446">
        <v>7</v>
      </c>
      <c r="DL446" s="4">
        <v>44491</v>
      </c>
      <c r="DM446">
        <v>20433</v>
      </c>
      <c r="DN446">
        <v>2021</v>
      </c>
      <c r="DO446">
        <v>0</v>
      </c>
      <c r="DQ446">
        <v>80709</v>
      </c>
      <c r="DR446">
        <v>140</v>
      </c>
      <c r="DU446" t="s">
        <v>257</v>
      </c>
      <c r="DV446" t="s">
        <v>274</v>
      </c>
      <c r="DX446">
        <v>24</v>
      </c>
      <c r="DY446" t="s">
        <v>8063</v>
      </c>
      <c r="EA446" t="s">
        <v>8135</v>
      </c>
      <c r="EE446">
        <v>0</v>
      </c>
      <c r="EF446" t="s">
        <v>736</v>
      </c>
      <c r="EG446" t="s">
        <v>338</v>
      </c>
      <c r="EH446">
        <v>0</v>
      </c>
      <c r="EI446" t="s">
        <v>737</v>
      </c>
      <c r="EJ446" t="s">
        <v>340</v>
      </c>
      <c r="EK446" t="s">
        <v>6216</v>
      </c>
      <c r="EL446" t="s">
        <v>9178</v>
      </c>
      <c r="EM446" t="s">
        <v>9179</v>
      </c>
      <c r="EN446" t="s">
        <v>9180</v>
      </c>
      <c r="EO446" t="s">
        <v>418</v>
      </c>
      <c r="EP446" t="s">
        <v>427</v>
      </c>
      <c r="EQ446">
        <v>0</v>
      </c>
      <c r="ER446" t="s">
        <v>491</v>
      </c>
      <c r="ET446" t="s">
        <v>9181</v>
      </c>
      <c r="EU446">
        <v>5</v>
      </c>
      <c r="EV446" t="s">
        <v>257</v>
      </c>
      <c r="EW446" t="s">
        <v>349</v>
      </c>
      <c r="EX446" t="s">
        <v>2977</v>
      </c>
      <c r="EY446" t="s">
        <v>492</v>
      </c>
      <c r="FB446" t="s">
        <v>499</v>
      </c>
      <c r="FC446" t="s">
        <v>9182</v>
      </c>
      <c r="FE446">
        <v>0</v>
      </c>
      <c r="FK446" t="s">
        <v>9183</v>
      </c>
      <c r="FL446">
        <v>0</v>
      </c>
      <c r="FN446">
        <v>0</v>
      </c>
      <c r="FO446" t="s">
        <v>8135</v>
      </c>
      <c r="FP446" t="s">
        <v>1057</v>
      </c>
      <c r="FQ446">
        <v>0</v>
      </c>
      <c r="FS446" t="s">
        <v>354</v>
      </c>
      <c r="FY446">
        <v>0</v>
      </c>
      <c r="GA446">
        <v>24.19</v>
      </c>
      <c r="GB446">
        <v>-5</v>
      </c>
      <c r="GC446">
        <v>0</v>
      </c>
      <c r="GE446" t="s">
        <v>355</v>
      </c>
      <c r="GF446">
        <v>1</v>
      </c>
      <c r="GH446">
        <v>2.5</v>
      </c>
      <c r="GI446">
        <v>2.6</v>
      </c>
      <c r="GJ446">
        <v>0</v>
      </c>
      <c r="GK446">
        <v>0</v>
      </c>
      <c r="GM446" t="s">
        <v>9184</v>
      </c>
      <c r="GN446">
        <v>2</v>
      </c>
      <c r="GO446">
        <v>1</v>
      </c>
      <c r="GP446" t="s">
        <v>499</v>
      </c>
      <c r="GQ446" t="s">
        <v>779</v>
      </c>
      <c r="GR446">
        <v>46</v>
      </c>
      <c r="HA446" t="s">
        <v>9185</v>
      </c>
      <c r="HC446" t="s">
        <v>313</v>
      </c>
      <c r="HD446" t="s">
        <v>294</v>
      </c>
      <c r="HE446" t="s">
        <v>1057</v>
      </c>
      <c r="HF446">
        <v>0</v>
      </c>
      <c r="HG446">
        <v>11</v>
      </c>
      <c r="HH446">
        <v>19</v>
      </c>
      <c r="HI446" t="s">
        <v>275</v>
      </c>
      <c r="HL446">
        <v>2</v>
      </c>
      <c r="HM446" t="s">
        <v>8206</v>
      </c>
      <c r="HO446" t="s">
        <v>9057</v>
      </c>
      <c r="HP446" t="s">
        <v>9186</v>
      </c>
      <c r="HQ446" t="s">
        <v>9187</v>
      </c>
      <c r="HR446" t="s">
        <v>9188</v>
      </c>
      <c r="HT446" t="s">
        <v>9189</v>
      </c>
      <c r="HW446">
        <v>38</v>
      </c>
      <c r="HX446">
        <v>4159145</v>
      </c>
      <c r="HY446" t="s">
        <v>8135</v>
      </c>
      <c r="HZ446">
        <v>4159132</v>
      </c>
      <c r="IC446">
        <v>0</v>
      </c>
      <c r="ID446">
        <v>0</v>
      </c>
      <c r="IM446">
        <v>131</v>
      </c>
      <c r="IQ446" t="s">
        <v>8206</v>
      </c>
      <c r="IU446">
        <v>8</v>
      </c>
      <c r="IV446">
        <f>IF(AND(Table1[[#This Row],[R/P]]="P",Table1[[#This Row],[PaRes]]&lt;&gt;"SCRBL",Table1[[#This Row],[PaRes]]&lt;&gt;"RUN",Table1[[#This Row],[Penalty]]&lt;&gt;1),1,0)</f>
        <v>1</v>
      </c>
      <c r="IW446">
        <f>IF(AND(Table1[[#This Row],[Pass Play]]=1,Table1[[#This Row],[PaRes]]&lt;&gt;"SAC"),1,0)</f>
        <v>1</v>
      </c>
      <c r="IX446">
        <f>IF(Table1[[#This Row],[PaRes]]="COM",1,0)</f>
        <v>1</v>
      </c>
      <c r="IY446">
        <f>IF(Table1[[#This Row],[Pass Play]]=1,Table1[[#This Row],[Gn]],0)</f>
        <v>7</v>
      </c>
      <c r="IZ446">
        <f>IF(AND(Table1[[#This Row],[Pass Play]]=1,Table1[[#This Row],[EFF]]="Y"),1,0)</f>
        <v>1</v>
      </c>
      <c r="JA446">
        <f>IF(AND(Table1[[#This Row],[Pass Play]]=1,Table1[[#This Row],[EFF]]="Y"),Table1[[#This Row],[Gn]],0)</f>
        <v>7</v>
      </c>
      <c r="JB446">
        <f>IF(AND(Table1[[#This Row],[Pass Play]]=1,Table1[[#This Row],[Gn]]&gt;=15),1,0)</f>
        <v>0</v>
      </c>
      <c r="JC446">
        <f>IF(AND(Table1[[#This Row],[Pass Play]]=1,Table1[[#This Row],[Big Play Passes]]=1),Table1[[#This Row],[Gn]],0)</f>
        <v>0</v>
      </c>
      <c r="JD446">
        <f>IF(AND(OR(Table1[[#This Row],[R/P]]="R",Table1[[#This Row],[PaRes]]="SCRBL",Table1[[#This Row],[PaRes]]="RUN"),Table1[[#This Row],[Penalty]]&lt;&gt;1),1,0)</f>
        <v>0</v>
      </c>
      <c r="JE446">
        <f>IF(Table1[[#This Row],[Rush Attempts]]=1,Table1[[#This Row],[Gn]],0)</f>
        <v>0</v>
      </c>
      <c r="JF446">
        <f>IF(AND(Table1[[#This Row],[Rush Attempts]]=1,Table1[[#This Row],[EFF]]="Y"),1,0)</f>
        <v>0</v>
      </c>
      <c r="JG446">
        <f>IF(AND(Table1[[#This Row],[Rush Attempts]]=1,Table1[[#This Row],[EFF]]="Y"),Table1[[#This Row],[Gn]],0)</f>
        <v>0</v>
      </c>
      <c r="JH446">
        <f>IF(AND(Table1[[#This Row],[Rush Attempts]]=1,Table1[[#This Row],[Gn]]&gt;=10),1,0)</f>
        <v>0</v>
      </c>
      <c r="JI446">
        <f>IF(AND(Table1[[#This Row],[Rush Attempts]]=1,Table1[[#This Row],[Big Play Run]]=1),Table1[[#This Row],[Gn]],0)</f>
        <v>0</v>
      </c>
      <c r="JJ446">
        <f>IF(Table1[[#This Row],[PaRes]]="SAC",1,0)</f>
        <v>0</v>
      </c>
      <c r="JK446">
        <f>IF(Table1[[#This Row],[Sacks]]=1,Table1[[#This Row],[Gn]],0)</f>
        <v>0</v>
      </c>
      <c r="JL446">
        <f>IF(Table1[[#This Row],[PaRes]]="INT",1,0)</f>
        <v>0</v>
      </c>
      <c r="JM446">
        <f>IF(Table1[[#This Row],[pff_PENALTY]]&lt;&gt;"",1,0)</f>
        <v>0</v>
      </c>
      <c r="JN446">
        <f>Table1[[#This Row],[pff_PENYARDS]]</f>
        <v>0</v>
      </c>
      <c r="JO446">
        <f>IF(Table1[[#This Row],[S/End]]="TD",1,0)</f>
        <v>0</v>
      </c>
      <c r="JP446">
        <f>IF(OR(Table1[[#This Row],[S/End]]="FGGD"),1,0)</f>
        <v>0</v>
      </c>
      <c r="JQ446">
        <f>IF(OR(Table1[[#This Row],[S/End]]="FUM",Table1[[#This Row],[S/End]]="INT"),1,0)</f>
        <v>0</v>
      </c>
      <c r="JR446">
        <f>IF(AND(Table1[[#This Row],[Touchdown]]=1,Table1[[#This Row],[Pass Play]]=1),1,0)</f>
        <v>0</v>
      </c>
      <c r="JS446">
        <f t="shared" si="20"/>
        <v>0</v>
      </c>
      <c r="JT446">
        <f>IF(AND(OR(Table1[[#This Row],[Pass Play]]=1,Table1[[#This Row],[Rush Attempts]]=1),Table1[[#This Row],[Dn]]=3),1,0)</f>
        <v>0</v>
      </c>
      <c r="JU446">
        <f>IF(AND(Table1[[#This Row],[3rd down attempt]]=1,Table1[[#This Row],[EFF]]="Y"),1,0)</f>
        <v>0</v>
      </c>
      <c r="JV446">
        <f>IF(AND(Table1[[#This Row],[3rd down attempt]]=1,Table1[[#This Row],[Dist]]&gt;=7),1,0)</f>
        <v>0</v>
      </c>
      <c r="JW446">
        <f>IF(AND(OR(Table1[[#This Row],[Pass Play]]=1,Table1[[#This Row],[Rush Attempts]]=1),Table1[[#This Row],[Dn]]=4),1,0)</f>
        <v>0</v>
      </c>
      <c r="JX446">
        <f>IF(AND(Table1[[#This Row],[4th down attempt]]=1,Table1[[#This Row],[EFF]]="Y"),1,0)</f>
        <v>0</v>
      </c>
      <c r="JY446">
        <f>IF(AND(OR(Table1[[#This Row],[Pass Play]]=1,Table1[[#This Row],[Rush Attempts]]=1),Table1[[#This Row],[FPos]]&gt;=0,Table1[[#This Row],[FPos]]&lt;=20),1,0)</f>
        <v>0</v>
      </c>
      <c r="JZ446">
        <f>IF(AND(OR(Table1[[#This Row],[Pass Play]]=1,Table1[[#This Row],[Rush Attempts]]=1),Table1[[#This Row],[Dist]]&lt;=Table1[[#This Row],[Gn]]),1,0)</f>
        <v>0</v>
      </c>
      <c r="KA446">
        <f>IF(Table1[[#This Row],[S/End]]&lt;&gt;"",1,0)</f>
        <v>0</v>
      </c>
      <c r="KB446">
        <f>IF(Table1[[#This Row],[S/End]]="TD",1,0)</f>
        <v>0</v>
      </c>
      <c r="KC446">
        <f>IF(Table1[[#This Row],[S/End]]="FGGD",1,0)</f>
        <v>0</v>
      </c>
      <c r="KD446">
        <f>IF(AND(OR(Table1[[#This Row],[Pass Play]]=1,Table1[[#This Row],[Rush Attempts]]=1),Table1[[#This Row],[Gn]]&lt;0),1,0)</f>
        <v>0</v>
      </c>
      <c r="KE446" s="375">
        <f>IF(AND(Table1[[#This Row],[pff_DRVENDPSN]]=3,Table1[[#This Row],[pff_DRVENDEVENT]]="PUNT"),1,0)</f>
        <v>0</v>
      </c>
    </row>
    <row r="447" spans="1:291" hidden="1">
      <c r="A447">
        <v>63</v>
      </c>
      <c r="B447">
        <v>2107</v>
      </c>
      <c r="C447" t="s">
        <v>14481</v>
      </c>
      <c r="D447">
        <v>4</v>
      </c>
      <c r="E447">
        <v>3</v>
      </c>
      <c r="F447">
        <v>3</v>
      </c>
      <c r="G447">
        <v>9</v>
      </c>
      <c r="H447">
        <v>38</v>
      </c>
      <c r="J447" t="s">
        <v>254</v>
      </c>
      <c r="K447">
        <v>11</v>
      </c>
      <c r="L447">
        <v>11</v>
      </c>
      <c r="M447" t="s">
        <v>9191</v>
      </c>
      <c r="N447" t="s">
        <v>978</v>
      </c>
      <c r="P447" t="s">
        <v>979</v>
      </c>
      <c r="Q447" t="s">
        <v>509</v>
      </c>
      <c r="R447" t="s">
        <v>2574</v>
      </c>
      <c r="T447" t="s">
        <v>571</v>
      </c>
      <c r="W447" t="s">
        <v>253</v>
      </c>
      <c r="X447" t="s">
        <v>9192</v>
      </c>
      <c r="Y447" t="s">
        <v>1830</v>
      </c>
      <c r="Z447" t="s">
        <v>9193</v>
      </c>
      <c r="AB447" t="s">
        <v>876</v>
      </c>
      <c r="AC447" t="s">
        <v>1996</v>
      </c>
      <c r="AJ447">
        <v>85</v>
      </c>
      <c r="AK447" t="s">
        <v>327</v>
      </c>
      <c r="AP447">
        <v>7</v>
      </c>
      <c r="BJ447" t="s">
        <v>257</v>
      </c>
      <c r="BQ447">
        <f t="shared" si="18"/>
        <v>1</v>
      </c>
      <c r="BR447">
        <f t="shared" si="19"/>
        <v>0</v>
      </c>
      <c r="BT447" t="s">
        <v>275</v>
      </c>
      <c r="BV447">
        <v>19</v>
      </c>
      <c r="BX447">
        <v>1</v>
      </c>
      <c r="BY447" t="s">
        <v>9194</v>
      </c>
      <c r="BZ447" t="s">
        <v>1303</v>
      </c>
      <c r="CA447">
        <v>1</v>
      </c>
      <c r="CD447" s="3">
        <v>0.31875000000000003</v>
      </c>
      <c r="CE447" t="s">
        <v>294</v>
      </c>
      <c r="CF447" t="s">
        <v>9195</v>
      </c>
      <c r="CG447">
        <v>7</v>
      </c>
      <c r="CI447" t="s">
        <v>331</v>
      </c>
      <c r="CJ447">
        <v>0</v>
      </c>
      <c r="CK447" t="s">
        <v>9196</v>
      </c>
      <c r="CL447" s="4">
        <v>38414</v>
      </c>
      <c r="CM447" t="s">
        <v>9197</v>
      </c>
      <c r="CN447" t="s">
        <v>9198</v>
      </c>
      <c r="CO447">
        <v>24</v>
      </c>
      <c r="CP447" t="s">
        <v>8099</v>
      </c>
      <c r="CQ447" t="s">
        <v>269</v>
      </c>
      <c r="CR447" t="s">
        <v>8063</v>
      </c>
      <c r="CU447" t="s">
        <v>7188</v>
      </c>
      <c r="CW447">
        <v>0</v>
      </c>
      <c r="CY447">
        <v>9</v>
      </c>
      <c r="CZ447" t="s">
        <v>553</v>
      </c>
      <c r="DA447">
        <v>0</v>
      </c>
      <c r="DB447">
        <v>11</v>
      </c>
      <c r="DC447" t="s">
        <v>2703</v>
      </c>
      <c r="DD447">
        <v>-34</v>
      </c>
      <c r="DF447" t="s">
        <v>8086</v>
      </c>
      <c r="DK447">
        <v>9</v>
      </c>
      <c r="DL447" s="4">
        <v>44491</v>
      </c>
      <c r="DM447">
        <v>20433</v>
      </c>
      <c r="DN447">
        <v>2021</v>
      </c>
      <c r="DO447">
        <v>0</v>
      </c>
      <c r="DQ447">
        <v>80709</v>
      </c>
      <c r="DR447">
        <v>141</v>
      </c>
      <c r="DU447" t="s">
        <v>257</v>
      </c>
      <c r="DV447" t="s">
        <v>274</v>
      </c>
      <c r="DX447">
        <v>24</v>
      </c>
      <c r="DY447" t="s">
        <v>8063</v>
      </c>
      <c r="EE447">
        <v>0</v>
      </c>
      <c r="EF447" t="s">
        <v>8242</v>
      </c>
      <c r="EG447" t="s">
        <v>675</v>
      </c>
      <c r="EH447">
        <v>0</v>
      </c>
      <c r="EJ447" t="s">
        <v>340</v>
      </c>
      <c r="EK447" t="s">
        <v>3717</v>
      </c>
      <c r="EL447" t="s">
        <v>9199</v>
      </c>
      <c r="EM447" t="s">
        <v>9200</v>
      </c>
      <c r="EN447" t="s">
        <v>391</v>
      </c>
      <c r="EO447" t="s">
        <v>282</v>
      </c>
      <c r="EP447" t="s">
        <v>707</v>
      </c>
      <c r="EQ447">
        <v>0</v>
      </c>
      <c r="ER447" t="s">
        <v>526</v>
      </c>
      <c r="ET447" t="s">
        <v>9201</v>
      </c>
      <c r="EU447">
        <v>1</v>
      </c>
      <c r="EV447" t="s">
        <v>348</v>
      </c>
      <c r="EW447" t="s">
        <v>349</v>
      </c>
      <c r="EX447" t="s">
        <v>350</v>
      </c>
      <c r="EY447" t="s">
        <v>1982</v>
      </c>
      <c r="FB447" t="s">
        <v>5177</v>
      </c>
      <c r="FC447" t="s">
        <v>9202</v>
      </c>
      <c r="FE447">
        <v>1</v>
      </c>
      <c r="FJ447" t="s">
        <v>8340</v>
      </c>
      <c r="FL447">
        <v>0</v>
      </c>
      <c r="FN447">
        <v>0</v>
      </c>
      <c r="FQ447">
        <v>0</v>
      </c>
      <c r="FS447" t="s">
        <v>395</v>
      </c>
      <c r="FU447" t="s">
        <v>257</v>
      </c>
      <c r="FV447" t="s">
        <v>496</v>
      </c>
      <c r="FW447" t="s">
        <v>2037</v>
      </c>
      <c r="FY447">
        <v>0</v>
      </c>
      <c r="GA447">
        <v>24.19</v>
      </c>
      <c r="GB447">
        <v>-5</v>
      </c>
      <c r="GC447">
        <v>0</v>
      </c>
      <c r="GD447" t="s">
        <v>9203</v>
      </c>
      <c r="GE447" t="s">
        <v>355</v>
      </c>
      <c r="GF447">
        <v>0</v>
      </c>
      <c r="GG447" t="s">
        <v>257</v>
      </c>
      <c r="GI447">
        <v>1.9</v>
      </c>
      <c r="GJ447">
        <v>0</v>
      </c>
      <c r="GK447">
        <v>0</v>
      </c>
      <c r="GM447" t="s">
        <v>9204</v>
      </c>
      <c r="GN447">
        <v>8</v>
      </c>
      <c r="GO447">
        <v>4</v>
      </c>
      <c r="GP447" t="s">
        <v>357</v>
      </c>
      <c r="GR447">
        <v>10</v>
      </c>
      <c r="HA447" t="s">
        <v>9205</v>
      </c>
      <c r="HB447" t="s">
        <v>8086</v>
      </c>
      <c r="HC447" t="s">
        <v>294</v>
      </c>
      <c r="HD447" t="s">
        <v>294</v>
      </c>
      <c r="HE447" t="s">
        <v>8086</v>
      </c>
      <c r="HF447">
        <v>0</v>
      </c>
      <c r="HG447">
        <v>11</v>
      </c>
      <c r="HH447">
        <v>19</v>
      </c>
      <c r="HI447" t="s">
        <v>275</v>
      </c>
      <c r="HK447" t="s">
        <v>492</v>
      </c>
      <c r="HL447" t="s">
        <v>1256</v>
      </c>
      <c r="HM447" t="s">
        <v>8086</v>
      </c>
      <c r="HO447" t="s">
        <v>9206</v>
      </c>
      <c r="HP447" t="s">
        <v>9207</v>
      </c>
      <c r="HQ447" t="s">
        <v>9208</v>
      </c>
      <c r="HR447" t="s">
        <v>9209</v>
      </c>
      <c r="HT447">
        <v>1</v>
      </c>
      <c r="HW447">
        <v>29</v>
      </c>
      <c r="HX447">
        <v>4159167</v>
      </c>
      <c r="HY447" t="s">
        <v>1982</v>
      </c>
      <c r="HZ447">
        <v>4159145</v>
      </c>
      <c r="IC447">
        <v>0</v>
      </c>
      <c r="ID447">
        <v>0</v>
      </c>
      <c r="IM447">
        <v>132</v>
      </c>
      <c r="IQ447" t="s">
        <v>8118</v>
      </c>
      <c r="IU447">
        <v>8</v>
      </c>
      <c r="IV447">
        <f>IF(AND(Table1[[#This Row],[R/P]]="P",Table1[[#This Row],[PaRes]]&lt;&gt;"SCRBL",Table1[[#This Row],[PaRes]]&lt;&gt;"RUN",Table1[[#This Row],[Penalty]]&lt;&gt;1),1,0)</f>
        <v>1</v>
      </c>
      <c r="IW447">
        <f>IF(AND(Table1[[#This Row],[Pass Play]]=1,Table1[[#This Row],[PaRes]]&lt;&gt;"SAC"),1,0)</f>
        <v>1</v>
      </c>
      <c r="IX447">
        <f>IF(Table1[[#This Row],[PaRes]]="COM",1,0)</f>
        <v>1</v>
      </c>
      <c r="IY447">
        <f>IF(Table1[[#This Row],[Pass Play]]=1,Table1[[#This Row],[Gn]],0)</f>
        <v>9</v>
      </c>
      <c r="IZ447">
        <f>IF(AND(Table1[[#This Row],[Pass Play]]=1,Table1[[#This Row],[EFF]]="Y"),1,0)</f>
        <v>1</v>
      </c>
      <c r="JA447">
        <f>IF(AND(Table1[[#This Row],[Pass Play]]=1,Table1[[#This Row],[EFF]]="Y"),Table1[[#This Row],[Gn]],0)</f>
        <v>9</v>
      </c>
      <c r="JB447">
        <f>IF(AND(Table1[[#This Row],[Pass Play]]=1,Table1[[#This Row],[Gn]]&gt;=15),1,0)</f>
        <v>0</v>
      </c>
      <c r="JC447">
        <f>IF(AND(Table1[[#This Row],[Pass Play]]=1,Table1[[#This Row],[Big Play Passes]]=1),Table1[[#This Row],[Gn]],0)</f>
        <v>0</v>
      </c>
      <c r="JD447">
        <f>IF(AND(OR(Table1[[#This Row],[R/P]]="R",Table1[[#This Row],[PaRes]]="SCRBL",Table1[[#This Row],[PaRes]]="RUN"),Table1[[#This Row],[Penalty]]&lt;&gt;1),1,0)</f>
        <v>0</v>
      </c>
      <c r="JE447">
        <f>IF(Table1[[#This Row],[Rush Attempts]]=1,Table1[[#This Row],[Gn]],0)</f>
        <v>0</v>
      </c>
      <c r="JF447">
        <f>IF(AND(Table1[[#This Row],[Rush Attempts]]=1,Table1[[#This Row],[EFF]]="Y"),1,0)</f>
        <v>0</v>
      </c>
      <c r="JG447">
        <f>IF(AND(Table1[[#This Row],[Rush Attempts]]=1,Table1[[#This Row],[EFF]]="Y"),Table1[[#This Row],[Gn]],0)</f>
        <v>0</v>
      </c>
      <c r="JH447">
        <f>IF(AND(Table1[[#This Row],[Rush Attempts]]=1,Table1[[#This Row],[Gn]]&gt;=10),1,0)</f>
        <v>0</v>
      </c>
      <c r="JI447">
        <f>IF(AND(Table1[[#This Row],[Rush Attempts]]=1,Table1[[#This Row],[Big Play Run]]=1),Table1[[#This Row],[Gn]],0)</f>
        <v>0</v>
      </c>
      <c r="JJ447">
        <f>IF(Table1[[#This Row],[PaRes]]="SAC",1,0)</f>
        <v>0</v>
      </c>
      <c r="JK447">
        <f>IF(Table1[[#This Row],[Sacks]]=1,Table1[[#This Row],[Gn]],0)</f>
        <v>0</v>
      </c>
      <c r="JL447">
        <f>IF(Table1[[#This Row],[PaRes]]="INT",1,0)</f>
        <v>0</v>
      </c>
      <c r="JM447">
        <f>IF(Table1[[#This Row],[pff_PENALTY]]&lt;&gt;"",1,0)</f>
        <v>0</v>
      </c>
      <c r="JN447">
        <f>Table1[[#This Row],[pff_PENYARDS]]</f>
        <v>0</v>
      </c>
      <c r="JO447">
        <f>IF(Table1[[#This Row],[S/End]]="TD",1,0)</f>
        <v>0</v>
      </c>
      <c r="JP447">
        <f>IF(OR(Table1[[#This Row],[S/End]]="FGGD"),1,0)</f>
        <v>0</v>
      </c>
      <c r="JQ447">
        <f>IF(OR(Table1[[#This Row],[S/End]]="FUM",Table1[[#This Row],[S/End]]="INT"),1,0)</f>
        <v>0</v>
      </c>
      <c r="JR447">
        <f>IF(AND(Table1[[#This Row],[Touchdown]]=1,Table1[[#This Row],[Pass Play]]=1),1,0)</f>
        <v>0</v>
      </c>
      <c r="JS447">
        <f t="shared" si="20"/>
        <v>0</v>
      </c>
      <c r="JT447">
        <f>IF(AND(OR(Table1[[#This Row],[Pass Play]]=1,Table1[[#This Row],[Rush Attempts]]=1),Table1[[#This Row],[Dn]]=3),1,0)</f>
        <v>1</v>
      </c>
      <c r="JU447">
        <f>IF(AND(Table1[[#This Row],[3rd down attempt]]=1,Table1[[#This Row],[EFF]]="Y"),1,0)</f>
        <v>1</v>
      </c>
      <c r="JV447">
        <f>IF(AND(Table1[[#This Row],[3rd down attempt]]=1,Table1[[#This Row],[Dist]]&gt;=7),1,0)</f>
        <v>0</v>
      </c>
      <c r="JW447">
        <f>IF(AND(OR(Table1[[#This Row],[Pass Play]]=1,Table1[[#This Row],[Rush Attempts]]=1),Table1[[#This Row],[Dn]]=4),1,0)</f>
        <v>0</v>
      </c>
      <c r="JX447">
        <f>IF(AND(Table1[[#This Row],[4th down attempt]]=1,Table1[[#This Row],[EFF]]="Y"),1,0)</f>
        <v>0</v>
      </c>
      <c r="JY447">
        <f>IF(AND(OR(Table1[[#This Row],[Pass Play]]=1,Table1[[#This Row],[Rush Attempts]]=1),Table1[[#This Row],[FPos]]&gt;=0,Table1[[#This Row],[FPos]]&lt;=20),1,0)</f>
        <v>0</v>
      </c>
      <c r="JZ447">
        <f>IF(AND(OR(Table1[[#This Row],[Pass Play]]=1,Table1[[#This Row],[Rush Attempts]]=1),Table1[[#This Row],[Dist]]&lt;=Table1[[#This Row],[Gn]]),1,0)</f>
        <v>1</v>
      </c>
      <c r="KA447">
        <f>IF(Table1[[#This Row],[S/End]]&lt;&gt;"",1,0)</f>
        <v>0</v>
      </c>
      <c r="KB447">
        <f>IF(Table1[[#This Row],[S/End]]="TD",1,0)</f>
        <v>0</v>
      </c>
      <c r="KC447">
        <f>IF(Table1[[#This Row],[S/End]]="FGGD",1,0)</f>
        <v>0</v>
      </c>
      <c r="KD447">
        <f>IF(AND(OR(Table1[[#This Row],[Pass Play]]=1,Table1[[#This Row],[Rush Attempts]]=1),Table1[[#This Row],[Gn]]&lt;0),1,0)</f>
        <v>0</v>
      </c>
      <c r="KE447" s="375">
        <f>IF(AND(Table1[[#This Row],[pff_DRVENDPSN]]=3,Table1[[#This Row],[pff_DRVENDEVENT]]="PUNT"),1,0)</f>
        <v>0</v>
      </c>
    </row>
    <row r="448" spans="1:291" hidden="1">
      <c r="A448">
        <v>64</v>
      </c>
      <c r="B448">
        <v>2107</v>
      </c>
      <c r="C448" t="s">
        <v>14481</v>
      </c>
      <c r="D448">
        <v>4</v>
      </c>
      <c r="E448">
        <v>1</v>
      </c>
      <c r="F448">
        <v>10</v>
      </c>
      <c r="G448">
        <v>7</v>
      </c>
      <c r="H448">
        <v>29</v>
      </c>
      <c r="J448" t="s">
        <v>254</v>
      </c>
      <c r="K448">
        <v>11</v>
      </c>
      <c r="L448" t="s">
        <v>317</v>
      </c>
      <c r="M448" t="s">
        <v>9211</v>
      </c>
      <c r="N448" t="s">
        <v>319</v>
      </c>
      <c r="P448" t="s">
        <v>9212</v>
      </c>
      <c r="W448" t="s">
        <v>253</v>
      </c>
      <c r="X448" t="s">
        <v>9213</v>
      </c>
      <c r="Y448" t="s">
        <v>5566</v>
      </c>
      <c r="Z448" t="s">
        <v>9214</v>
      </c>
      <c r="AB448" t="s">
        <v>325</v>
      </c>
      <c r="AC448" t="s">
        <v>326</v>
      </c>
      <c r="AJ448">
        <v>19</v>
      </c>
      <c r="AK448" t="s">
        <v>327</v>
      </c>
      <c r="AP448">
        <v>7</v>
      </c>
      <c r="BJ448" t="s">
        <v>274</v>
      </c>
      <c r="BQ448">
        <f t="shared" si="18"/>
        <v>1</v>
      </c>
      <c r="BR448">
        <f t="shared" si="19"/>
        <v>0</v>
      </c>
      <c r="BT448" t="s">
        <v>275</v>
      </c>
      <c r="BV448">
        <v>19</v>
      </c>
      <c r="BX448">
        <v>0</v>
      </c>
      <c r="BY448" t="s">
        <v>9215</v>
      </c>
      <c r="CA448">
        <v>1</v>
      </c>
      <c r="CD448" s="3">
        <v>0.29166666666666669</v>
      </c>
      <c r="CE448" t="s">
        <v>294</v>
      </c>
      <c r="CF448" t="s">
        <v>9216</v>
      </c>
      <c r="CG448">
        <v>7</v>
      </c>
      <c r="CI448" t="s">
        <v>331</v>
      </c>
      <c r="CJ448">
        <v>0</v>
      </c>
      <c r="CK448" t="s">
        <v>9217</v>
      </c>
      <c r="CL448" s="4">
        <v>38414</v>
      </c>
      <c r="CM448" t="s">
        <v>9218</v>
      </c>
      <c r="CN448" t="s">
        <v>9219</v>
      </c>
      <c r="CO448">
        <v>24</v>
      </c>
      <c r="CQ448" t="s">
        <v>269</v>
      </c>
      <c r="CR448" t="s">
        <v>8063</v>
      </c>
      <c r="CU448" t="s">
        <v>8562</v>
      </c>
      <c r="CW448">
        <v>0</v>
      </c>
      <c r="CY448">
        <v>10</v>
      </c>
      <c r="CZ448" t="s">
        <v>553</v>
      </c>
      <c r="DA448">
        <v>0</v>
      </c>
      <c r="DB448">
        <v>11</v>
      </c>
      <c r="DC448" t="s">
        <v>2703</v>
      </c>
      <c r="DD448">
        <v>-34</v>
      </c>
      <c r="DF448" t="s">
        <v>8194</v>
      </c>
      <c r="DK448">
        <v>7</v>
      </c>
      <c r="DL448" s="4">
        <v>44491</v>
      </c>
      <c r="DM448">
        <v>20433</v>
      </c>
      <c r="DN448">
        <v>2021</v>
      </c>
      <c r="DO448">
        <v>0</v>
      </c>
      <c r="DQ448">
        <v>80709</v>
      </c>
      <c r="DR448">
        <v>142</v>
      </c>
      <c r="DU448" t="s">
        <v>274</v>
      </c>
      <c r="DV448" t="s">
        <v>257</v>
      </c>
      <c r="DX448">
        <v>24</v>
      </c>
      <c r="DY448" t="s">
        <v>8063</v>
      </c>
      <c r="EE448">
        <v>0</v>
      </c>
      <c r="EF448" t="s">
        <v>8520</v>
      </c>
      <c r="EG448" t="s">
        <v>701</v>
      </c>
      <c r="EH448">
        <v>0</v>
      </c>
      <c r="EI448" t="s">
        <v>9220</v>
      </c>
      <c r="EJ448" t="s">
        <v>340</v>
      </c>
      <c r="EK448" t="s">
        <v>9221</v>
      </c>
      <c r="EL448" t="s">
        <v>9222</v>
      </c>
      <c r="EM448" t="s">
        <v>9223</v>
      </c>
      <c r="EN448" t="s">
        <v>9221</v>
      </c>
      <c r="EO448" t="s">
        <v>282</v>
      </c>
      <c r="EP448" t="s">
        <v>490</v>
      </c>
      <c r="EQ448">
        <v>0</v>
      </c>
      <c r="ER448" t="s">
        <v>491</v>
      </c>
      <c r="EU448">
        <v>5</v>
      </c>
      <c r="EV448" t="s">
        <v>274</v>
      </c>
      <c r="EW448" t="s">
        <v>349</v>
      </c>
      <c r="EX448" t="s">
        <v>528</v>
      </c>
      <c r="EY448" t="s">
        <v>1914</v>
      </c>
      <c r="FB448" t="s">
        <v>269</v>
      </c>
      <c r="FC448" t="s">
        <v>9224</v>
      </c>
      <c r="FE448">
        <v>0</v>
      </c>
      <c r="FF448">
        <v>3</v>
      </c>
      <c r="FL448">
        <v>1</v>
      </c>
      <c r="FN448">
        <v>0</v>
      </c>
      <c r="FQ448">
        <v>0</v>
      </c>
      <c r="FS448" t="s">
        <v>354</v>
      </c>
      <c r="FY448">
        <v>0</v>
      </c>
      <c r="GA448">
        <v>24.19</v>
      </c>
      <c r="GB448">
        <v>-5</v>
      </c>
      <c r="GC448">
        <v>0</v>
      </c>
      <c r="GD448" t="s">
        <v>9225</v>
      </c>
      <c r="GE448" t="s">
        <v>355</v>
      </c>
      <c r="GF448">
        <v>0</v>
      </c>
      <c r="GI448">
        <v>2.2999999999999998</v>
      </c>
      <c r="GJ448">
        <v>0</v>
      </c>
      <c r="GK448">
        <v>0</v>
      </c>
      <c r="GM448" t="s">
        <v>9226</v>
      </c>
      <c r="GN448">
        <v>2</v>
      </c>
      <c r="GO448">
        <v>0</v>
      </c>
      <c r="GP448" t="s">
        <v>533</v>
      </c>
      <c r="GR448">
        <v>1</v>
      </c>
      <c r="HA448" t="s">
        <v>9227</v>
      </c>
      <c r="HC448" t="s">
        <v>313</v>
      </c>
      <c r="HD448" t="s">
        <v>313</v>
      </c>
      <c r="HF448">
        <v>0</v>
      </c>
      <c r="HG448">
        <v>11</v>
      </c>
      <c r="HH448">
        <v>19</v>
      </c>
      <c r="HI448" t="s">
        <v>275</v>
      </c>
      <c r="HL448">
        <v>4</v>
      </c>
      <c r="HM448" t="s">
        <v>8193</v>
      </c>
      <c r="HO448" t="s">
        <v>9126</v>
      </c>
      <c r="HP448" t="s">
        <v>9228</v>
      </c>
      <c r="HQ448" t="s">
        <v>9229</v>
      </c>
      <c r="HR448" t="s">
        <v>9230</v>
      </c>
      <c r="HT448" t="s">
        <v>7528</v>
      </c>
      <c r="HW448">
        <v>22</v>
      </c>
      <c r="HX448">
        <v>4159183</v>
      </c>
      <c r="HZ448">
        <v>4159167</v>
      </c>
      <c r="IC448">
        <v>0</v>
      </c>
      <c r="ID448">
        <v>0</v>
      </c>
      <c r="IM448">
        <v>133</v>
      </c>
      <c r="IQ448" t="s">
        <v>8194</v>
      </c>
      <c r="IU448">
        <v>8</v>
      </c>
      <c r="IV448">
        <f>IF(AND(Table1[[#This Row],[R/P]]="P",Table1[[#This Row],[PaRes]]&lt;&gt;"SCRBL",Table1[[#This Row],[PaRes]]&lt;&gt;"RUN",Table1[[#This Row],[Penalty]]&lt;&gt;1),1,0)</f>
        <v>1</v>
      </c>
      <c r="IW448">
        <f>IF(AND(Table1[[#This Row],[Pass Play]]=1,Table1[[#This Row],[PaRes]]&lt;&gt;"SAC"),1,0)</f>
        <v>1</v>
      </c>
      <c r="IX448">
        <f>IF(Table1[[#This Row],[PaRes]]="COM",1,0)</f>
        <v>1</v>
      </c>
      <c r="IY448">
        <f>IF(Table1[[#This Row],[Pass Play]]=1,Table1[[#This Row],[Gn]],0)</f>
        <v>7</v>
      </c>
      <c r="IZ448">
        <f>IF(AND(Table1[[#This Row],[Pass Play]]=1,Table1[[#This Row],[EFF]]="Y"),1,0)</f>
        <v>1</v>
      </c>
      <c r="JA448">
        <f>IF(AND(Table1[[#This Row],[Pass Play]]=1,Table1[[#This Row],[EFF]]="Y"),Table1[[#This Row],[Gn]],0)</f>
        <v>7</v>
      </c>
      <c r="JB448">
        <f>IF(AND(Table1[[#This Row],[Pass Play]]=1,Table1[[#This Row],[Gn]]&gt;=15),1,0)</f>
        <v>0</v>
      </c>
      <c r="JC448">
        <f>IF(AND(Table1[[#This Row],[Pass Play]]=1,Table1[[#This Row],[Big Play Passes]]=1),Table1[[#This Row],[Gn]],0)</f>
        <v>0</v>
      </c>
      <c r="JD448">
        <f>IF(AND(OR(Table1[[#This Row],[R/P]]="R",Table1[[#This Row],[PaRes]]="SCRBL",Table1[[#This Row],[PaRes]]="RUN"),Table1[[#This Row],[Penalty]]&lt;&gt;1),1,0)</f>
        <v>0</v>
      </c>
      <c r="JE448">
        <f>IF(Table1[[#This Row],[Rush Attempts]]=1,Table1[[#This Row],[Gn]],0)</f>
        <v>0</v>
      </c>
      <c r="JF448">
        <f>IF(AND(Table1[[#This Row],[Rush Attempts]]=1,Table1[[#This Row],[EFF]]="Y"),1,0)</f>
        <v>0</v>
      </c>
      <c r="JG448">
        <f>IF(AND(Table1[[#This Row],[Rush Attempts]]=1,Table1[[#This Row],[EFF]]="Y"),Table1[[#This Row],[Gn]],0)</f>
        <v>0</v>
      </c>
      <c r="JH448">
        <f>IF(AND(Table1[[#This Row],[Rush Attempts]]=1,Table1[[#This Row],[Gn]]&gt;=10),1,0)</f>
        <v>0</v>
      </c>
      <c r="JI448">
        <f>IF(AND(Table1[[#This Row],[Rush Attempts]]=1,Table1[[#This Row],[Big Play Run]]=1),Table1[[#This Row],[Gn]],0)</f>
        <v>0</v>
      </c>
      <c r="JJ448">
        <f>IF(Table1[[#This Row],[PaRes]]="SAC",1,0)</f>
        <v>0</v>
      </c>
      <c r="JK448">
        <f>IF(Table1[[#This Row],[Sacks]]=1,Table1[[#This Row],[Gn]],0)</f>
        <v>0</v>
      </c>
      <c r="JL448">
        <f>IF(Table1[[#This Row],[PaRes]]="INT",1,0)</f>
        <v>0</v>
      </c>
      <c r="JM448">
        <f>IF(Table1[[#This Row],[pff_PENALTY]]&lt;&gt;"",1,0)</f>
        <v>0</v>
      </c>
      <c r="JN448">
        <f>Table1[[#This Row],[pff_PENYARDS]]</f>
        <v>0</v>
      </c>
      <c r="JO448">
        <f>IF(Table1[[#This Row],[S/End]]="TD",1,0)</f>
        <v>0</v>
      </c>
      <c r="JP448">
        <f>IF(OR(Table1[[#This Row],[S/End]]="FGGD"),1,0)</f>
        <v>0</v>
      </c>
      <c r="JQ448">
        <f>IF(OR(Table1[[#This Row],[S/End]]="FUM",Table1[[#This Row],[S/End]]="INT"),1,0)</f>
        <v>0</v>
      </c>
      <c r="JR448">
        <f>IF(AND(Table1[[#This Row],[Touchdown]]=1,Table1[[#This Row],[Pass Play]]=1),1,0)</f>
        <v>0</v>
      </c>
      <c r="JS448">
        <f t="shared" si="20"/>
        <v>0</v>
      </c>
      <c r="JT448">
        <f>IF(AND(OR(Table1[[#This Row],[Pass Play]]=1,Table1[[#This Row],[Rush Attempts]]=1),Table1[[#This Row],[Dn]]=3),1,0)</f>
        <v>0</v>
      </c>
      <c r="JU448">
        <f>IF(AND(Table1[[#This Row],[3rd down attempt]]=1,Table1[[#This Row],[EFF]]="Y"),1,0)</f>
        <v>0</v>
      </c>
      <c r="JV448">
        <f>IF(AND(Table1[[#This Row],[3rd down attempt]]=1,Table1[[#This Row],[Dist]]&gt;=7),1,0)</f>
        <v>0</v>
      </c>
      <c r="JW448">
        <f>IF(AND(OR(Table1[[#This Row],[Pass Play]]=1,Table1[[#This Row],[Rush Attempts]]=1),Table1[[#This Row],[Dn]]=4),1,0)</f>
        <v>0</v>
      </c>
      <c r="JX448">
        <f>IF(AND(Table1[[#This Row],[4th down attempt]]=1,Table1[[#This Row],[EFF]]="Y"),1,0)</f>
        <v>0</v>
      </c>
      <c r="JY448">
        <f>IF(AND(OR(Table1[[#This Row],[Pass Play]]=1,Table1[[#This Row],[Rush Attempts]]=1),Table1[[#This Row],[FPos]]&gt;=0,Table1[[#This Row],[FPos]]&lt;=20),1,0)</f>
        <v>0</v>
      </c>
      <c r="JZ448">
        <f>IF(AND(OR(Table1[[#This Row],[Pass Play]]=1,Table1[[#This Row],[Rush Attempts]]=1),Table1[[#This Row],[Dist]]&lt;=Table1[[#This Row],[Gn]]),1,0)</f>
        <v>0</v>
      </c>
      <c r="KA448">
        <f>IF(Table1[[#This Row],[S/End]]&lt;&gt;"",1,0)</f>
        <v>0</v>
      </c>
      <c r="KB448">
        <f>IF(Table1[[#This Row],[S/End]]="TD",1,0)</f>
        <v>0</v>
      </c>
      <c r="KC448">
        <f>IF(Table1[[#This Row],[S/End]]="FGGD",1,0)</f>
        <v>0</v>
      </c>
      <c r="KD448">
        <f>IF(AND(OR(Table1[[#This Row],[Pass Play]]=1,Table1[[#This Row],[Rush Attempts]]=1),Table1[[#This Row],[Gn]]&lt;0),1,0)</f>
        <v>0</v>
      </c>
      <c r="KE448" s="375">
        <f>IF(AND(Table1[[#This Row],[pff_DRVENDPSN]]=3,Table1[[#This Row],[pff_DRVENDEVENT]]="PUNT"),1,0)</f>
        <v>0</v>
      </c>
    </row>
    <row r="449" spans="1:291" hidden="1">
      <c r="A449">
        <v>65</v>
      </c>
      <c r="B449">
        <v>2107</v>
      </c>
      <c r="C449" t="s">
        <v>14481</v>
      </c>
      <c r="D449">
        <v>4</v>
      </c>
      <c r="E449">
        <v>2</v>
      </c>
      <c r="F449">
        <v>3</v>
      </c>
      <c r="G449">
        <v>22</v>
      </c>
      <c r="H449">
        <v>22</v>
      </c>
      <c r="J449" t="s">
        <v>254</v>
      </c>
      <c r="K449">
        <v>20</v>
      </c>
      <c r="L449" t="s">
        <v>9063</v>
      </c>
      <c r="M449" t="s">
        <v>5905</v>
      </c>
      <c r="N449" t="s">
        <v>1471</v>
      </c>
      <c r="P449" t="s">
        <v>5906</v>
      </c>
      <c r="W449" t="s">
        <v>253</v>
      </c>
      <c r="X449" t="s">
        <v>9232</v>
      </c>
      <c r="Y449" t="s">
        <v>475</v>
      </c>
      <c r="Z449" t="s">
        <v>9233</v>
      </c>
      <c r="AB449" t="s">
        <v>5297</v>
      </c>
      <c r="AC449" t="s">
        <v>5298</v>
      </c>
      <c r="AJ449">
        <v>22</v>
      </c>
      <c r="AK449" t="s">
        <v>327</v>
      </c>
      <c r="AL449" t="s">
        <v>575</v>
      </c>
      <c r="AP449">
        <v>7</v>
      </c>
      <c r="BJ449" t="s">
        <v>261</v>
      </c>
      <c r="BQ449">
        <f t="shared" si="18"/>
        <v>1</v>
      </c>
      <c r="BR449">
        <f t="shared" si="19"/>
        <v>0</v>
      </c>
      <c r="BT449" t="s">
        <v>275</v>
      </c>
      <c r="BV449">
        <v>19</v>
      </c>
      <c r="BX449">
        <v>1</v>
      </c>
      <c r="BY449" t="s">
        <v>9234</v>
      </c>
      <c r="CA449">
        <v>1</v>
      </c>
      <c r="CD449" s="3">
        <v>0.26180555555555557</v>
      </c>
      <c r="CE449" t="s">
        <v>274</v>
      </c>
      <c r="CF449" t="s">
        <v>9235</v>
      </c>
      <c r="CG449">
        <v>8</v>
      </c>
      <c r="CI449" t="s">
        <v>331</v>
      </c>
      <c r="CJ449">
        <v>0</v>
      </c>
      <c r="CK449" t="s">
        <v>9236</v>
      </c>
      <c r="CL449" s="4">
        <v>38414</v>
      </c>
      <c r="CM449" t="s">
        <v>9237</v>
      </c>
      <c r="CN449" t="s">
        <v>9238</v>
      </c>
      <c r="CO449">
        <v>24</v>
      </c>
      <c r="CP449" t="s">
        <v>9239</v>
      </c>
      <c r="CQ449" t="s">
        <v>269</v>
      </c>
      <c r="CR449" t="s">
        <v>8063</v>
      </c>
      <c r="CU449" t="s">
        <v>9240</v>
      </c>
      <c r="CW449">
        <v>0</v>
      </c>
      <c r="CY449">
        <v>11</v>
      </c>
      <c r="CZ449" t="s">
        <v>553</v>
      </c>
      <c r="DA449">
        <v>0</v>
      </c>
      <c r="DB449">
        <v>11</v>
      </c>
      <c r="DC449" t="s">
        <v>2703</v>
      </c>
      <c r="DD449">
        <v>-34</v>
      </c>
      <c r="DK449">
        <v>22</v>
      </c>
      <c r="DL449" s="4">
        <v>44491</v>
      </c>
      <c r="DM449">
        <v>20433</v>
      </c>
      <c r="DN449">
        <v>2021</v>
      </c>
      <c r="DO449">
        <v>0</v>
      </c>
      <c r="DQ449">
        <v>80709</v>
      </c>
      <c r="DR449">
        <v>143</v>
      </c>
      <c r="DU449" t="s">
        <v>274</v>
      </c>
      <c r="DV449" t="s">
        <v>257</v>
      </c>
      <c r="DX449">
        <v>24</v>
      </c>
      <c r="DY449" t="s">
        <v>8063</v>
      </c>
      <c r="EA449" t="s">
        <v>8224</v>
      </c>
      <c r="EE449">
        <v>0</v>
      </c>
      <c r="EF449" t="s">
        <v>9241</v>
      </c>
      <c r="EG449" t="s">
        <v>1485</v>
      </c>
      <c r="EH449">
        <v>0</v>
      </c>
      <c r="EJ449" t="s">
        <v>1486</v>
      </c>
      <c r="EK449" t="s">
        <v>9242</v>
      </c>
      <c r="EL449" t="s">
        <v>9243</v>
      </c>
      <c r="EM449" t="s">
        <v>9244</v>
      </c>
      <c r="EN449" t="s">
        <v>9245</v>
      </c>
      <c r="EO449" t="s">
        <v>282</v>
      </c>
      <c r="EP449" t="s">
        <v>1110</v>
      </c>
      <c r="EQ449">
        <v>0</v>
      </c>
      <c r="ER449" t="s">
        <v>9246</v>
      </c>
      <c r="ET449" t="s">
        <v>9247</v>
      </c>
      <c r="EU449">
        <v>17</v>
      </c>
      <c r="EV449" t="s">
        <v>274</v>
      </c>
      <c r="EW449" t="s">
        <v>349</v>
      </c>
      <c r="EX449" t="s">
        <v>462</v>
      </c>
      <c r="EY449" t="s">
        <v>492</v>
      </c>
      <c r="FB449" t="s">
        <v>8068</v>
      </c>
      <c r="FC449" t="s">
        <v>9248</v>
      </c>
      <c r="FE449">
        <v>1</v>
      </c>
      <c r="FK449" t="s">
        <v>9249</v>
      </c>
      <c r="FL449">
        <v>0</v>
      </c>
      <c r="FN449">
        <v>0</v>
      </c>
      <c r="FO449" t="s">
        <v>8224</v>
      </c>
      <c r="FP449" t="s">
        <v>889</v>
      </c>
      <c r="FQ449">
        <v>0</v>
      </c>
      <c r="FS449" t="s">
        <v>4164</v>
      </c>
      <c r="FU449" t="s">
        <v>257</v>
      </c>
      <c r="FV449" t="s">
        <v>4522</v>
      </c>
      <c r="FW449" t="s">
        <v>431</v>
      </c>
      <c r="FY449">
        <v>0</v>
      </c>
      <c r="GA449">
        <v>24.19</v>
      </c>
      <c r="GB449">
        <v>-5</v>
      </c>
      <c r="GC449">
        <v>0</v>
      </c>
      <c r="GE449" t="s">
        <v>355</v>
      </c>
      <c r="GF449">
        <v>0</v>
      </c>
      <c r="GH449">
        <v>2.4</v>
      </c>
      <c r="GI449">
        <v>3.3</v>
      </c>
      <c r="GJ449">
        <v>0</v>
      </c>
      <c r="GK449">
        <v>0</v>
      </c>
      <c r="GM449" t="s">
        <v>9250</v>
      </c>
      <c r="GN449">
        <v>5</v>
      </c>
      <c r="GO449">
        <v>0</v>
      </c>
      <c r="GP449" t="s">
        <v>2349</v>
      </c>
      <c r="GQ449" t="s">
        <v>779</v>
      </c>
      <c r="GR449">
        <v>7</v>
      </c>
      <c r="HA449" t="s">
        <v>9251</v>
      </c>
      <c r="HC449" t="s">
        <v>313</v>
      </c>
      <c r="HD449" t="s">
        <v>313</v>
      </c>
      <c r="HE449" t="s">
        <v>9252</v>
      </c>
      <c r="HF449">
        <v>0</v>
      </c>
      <c r="HG449">
        <v>20</v>
      </c>
      <c r="HH449">
        <v>19</v>
      </c>
      <c r="HI449" t="s">
        <v>275</v>
      </c>
      <c r="HK449" t="s">
        <v>492</v>
      </c>
      <c r="HL449" t="s">
        <v>7561</v>
      </c>
      <c r="HM449" t="s">
        <v>8073</v>
      </c>
      <c r="HO449" t="s">
        <v>9253</v>
      </c>
      <c r="HP449" t="s">
        <v>9254</v>
      </c>
      <c r="HQ449" t="s">
        <v>9255</v>
      </c>
      <c r="HR449" t="s">
        <v>9256</v>
      </c>
      <c r="HT449" t="s">
        <v>9257</v>
      </c>
      <c r="HW449">
        <v>0</v>
      </c>
      <c r="HX449">
        <v>4159206</v>
      </c>
      <c r="HY449" t="s">
        <v>9258</v>
      </c>
      <c r="HZ449">
        <v>4159183</v>
      </c>
      <c r="IC449">
        <v>0.5</v>
      </c>
      <c r="ID449">
        <v>1</v>
      </c>
      <c r="IM449">
        <v>134</v>
      </c>
      <c r="IS449" t="s">
        <v>492</v>
      </c>
      <c r="IU449">
        <v>8</v>
      </c>
      <c r="IV449">
        <f>IF(AND(Table1[[#This Row],[R/P]]="P",Table1[[#This Row],[PaRes]]&lt;&gt;"SCRBL",Table1[[#This Row],[PaRes]]&lt;&gt;"RUN",Table1[[#This Row],[Penalty]]&lt;&gt;1),1,0)</f>
        <v>1</v>
      </c>
      <c r="IW449">
        <f>IF(AND(Table1[[#This Row],[Pass Play]]=1,Table1[[#This Row],[PaRes]]&lt;&gt;"SAC"),1,0)</f>
        <v>1</v>
      </c>
      <c r="IX449">
        <f>IF(Table1[[#This Row],[PaRes]]="COM",1,0)</f>
        <v>1</v>
      </c>
      <c r="IY449">
        <f>IF(Table1[[#This Row],[Pass Play]]=1,Table1[[#This Row],[Gn]],0)</f>
        <v>22</v>
      </c>
      <c r="IZ449">
        <f>IF(AND(Table1[[#This Row],[Pass Play]]=1,Table1[[#This Row],[EFF]]="Y"),1,0)</f>
        <v>1</v>
      </c>
      <c r="JA449">
        <f>IF(AND(Table1[[#This Row],[Pass Play]]=1,Table1[[#This Row],[EFF]]="Y"),Table1[[#This Row],[Gn]],0)</f>
        <v>22</v>
      </c>
      <c r="JB449">
        <f>IF(AND(Table1[[#This Row],[Pass Play]]=1,Table1[[#This Row],[Gn]]&gt;=15),1,0)</f>
        <v>1</v>
      </c>
      <c r="JC449">
        <f>IF(AND(Table1[[#This Row],[Pass Play]]=1,Table1[[#This Row],[Big Play Passes]]=1),Table1[[#This Row],[Gn]],0)</f>
        <v>22</v>
      </c>
      <c r="JD449">
        <f>IF(AND(OR(Table1[[#This Row],[R/P]]="R",Table1[[#This Row],[PaRes]]="SCRBL",Table1[[#This Row],[PaRes]]="RUN"),Table1[[#This Row],[Penalty]]&lt;&gt;1),1,0)</f>
        <v>0</v>
      </c>
      <c r="JE449">
        <f>IF(Table1[[#This Row],[Rush Attempts]]=1,Table1[[#This Row],[Gn]],0)</f>
        <v>0</v>
      </c>
      <c r="JF449">
        <f>IF(AND(Table1[[#This Row],[Rush Attempts]]=1,Table1[[#This Row],[EFF]]="Y"),1,0)</f>
        <v>0</v>
      </c>
      <c r="JG449">
        <f>IF(AND(Table1[[#This Row],[Rush Attempts]]=1,Table1[[#This Row],[EFF]]="Y"),Table1[[#This Row],[Gn]],0)</f>
        <v>0</v>
      </c>
      <c r="JH449">
        <f>IF(AND(Table1[[#This Row],[Rush Attempts]]=1,Table1[[#This Row],[Gn]]&gt;=10),1,0)</f>
        <v>0</v>
      </c>
      <c r="JI449">
        <f>IF(AND(Table1[[#This Row],[Rush Attempts]]=1,Table1[[#This Row],[Big Play Run]]=1),Table1[[#This Row],[Gn]],0)</f>
        <v>0</v>
      </c>
      <c r="JJ449">
        <f>IF(Table1[[#This Row],[PaRes]]="SAC",1,0)</f>
        <v>0</v>
      </c>
      <c r="JK449">
        <f>IF(Table1[[#This Row],[Sacks]]=1,Table1[[#This Row],[Gn]],0)</f>
        <v>0</v>
      </c>
      <c r="JL449">
        <f>IF(Table1[[#This Row],[PaRes]]="INT",1,0)</f>
        <v>0</v>
      </c>
      <c r="JM449">
        <f>IF(Table1[[#This Row],[pff_PENALTY]]&lt;&gt;"",1,0)</f>
        <v>0</v>
      </c>
      <c r="JN449">
        <f>Table1[[#This Row],[pff_PENYARDS]]</f>
        <v>0</v>
      </c>
      <c r="JO449">
        <f>IF(Table1[[#This Row],[S/End]]="TD",1,0)</f>
        <v>1</v>
      </c>
      <c r="JP449">
        <f>IF(OR(Table1[[#This Row],[S/End]]="FGGD"),1,0)</f>
        <v>0</v>
      </c>
      <c r="JQ449">
        <f>IF(OR(Table1[[#This Row],[S/End]]="FUM",Table1[[#This Row],[S/End]]="INT"),1,0)</f>
        <v>0</v>
      </c>
      <c r="JR449">
        <f>IF(AND(Table1[[#This Row],[Touchdown]]=1,Table1[[#This Row],[Pass Play]]=1),1,0)</f>
        <v>1</v>
      </c>
      <c r="JS449">
        <f t="shared" si="20"/>
        <v>0</v>
      </c>
      <c r="JT449">
        <f>IF(AND(OR(Table1[[#This Row],[Pass Play]]=1,Table1[[#This Row],[Rush Attempts]]=1),Table1[[#This Row],[Dn]]=3),1,0)</f>
        <v>0</v>
      </c>
      <c r="JU449">
        <f>IF(AND(Table1[[#This Row],[3rd down attempt]]=1,Table1[[#This Row],[EFF]]="Y"),1,0)</f>
        <v>0</v>
      </c>
      <c r="JV449">
        <f>IF(AND(Table1[[#This Row],[3rd down attempt]]=1,Table1[[#This Row],[Dist]]&gt;=7),1,0)</f>
        <v>0</v>
      </c>
      <c r="JW449">
        <f>IF(AND(OR(Table1[[#This Row],[Pass Play]]=1,Table1[[#This Row],[Rush Attempts]]=1),Table1[[#This Row],[Dn]]=4),1,0)</f>
        <v>0</v>
      </c>
      <c r="JX449">
        <f>IF(AND(Table1[[#This Row],[4th down attempt]]=1,Table1[[#This Row],[EFF]]="Y"),1,0)</f>
        <v>0</v>
      </c>
      <c r="JY449">
        <f>IF(AND(OR(Table1[[#This Row],[Pass Play]]=1,Table1[[#This Row],[Rush Attempts]]=1),Table1[[#This Row],[FPos]]&gt;=0,Table1[[#This Row],[FPos]]&lt;=20),1,0)</f>
        <v>0</v>
      </c>
      <c r="JZ449">
        <f>IF(AND(OR(Table1[[#This Row],[Pass Play]]=1,Table1[[#This Row],[Rush Attempts]]=1),Table1[[#This Row],[Dist]]&lt;=Table1[[#This Row],[Gn]]),1,0)</f>
        <v>1</v>
      </c>
      <c r="KA449">
        <f>IF(Table1[[#This Row],[S/End]]&lt;&gt;"",1,0)</f>
        <v>1</v>
      </c>
      <c r="KB449">
        <f>IF(Table1[[#This Row],[S/End]]="TD",1,0)</f>
        <v>1</v>
      </c>
      <c r="KC449">
        <f>IF(Table1[[#This Row],[S/End]]="FGGD",1,0)</f>
        <v>0</v>
      </c>
      <c r="KD449">
        <f>IF(AND(OR(Table1[[#This Row],[Pass Play]]=1,Table1[[#This Row],[Rush Attempts]]=1),Table1[[#This Row],[Gn]]&lt;0),1,0)</f>
        <v>0</v>
      </c>
      <c r="KE449" s="375">
        <f>IF(AND(Table1[[#This Row],[pff_DRVENDPSN]]=3,Table1[[#This Row],[pff_DRVENDEVENT]]="PUNT"),1,0)</f>
        <v>0</v>
      </c>
    </row>
    <row r="450" spans="1:291" hidden="1">
      <c r="A450">
        <v>66</v>
      </c>
      <c r="B450">
        <v>2107</v>
      </c>
      <c r="C450" t="s">
        <v>14481</v>
      </c>
      <c r="D450">
        <v>4</v>
      </c>
      <c r="E450">
        <v>5</v>
      </c>
      <c r="F450">
        <v>3</v>
      </c>
      <c r="G450">
        <v>0</v>
      </c>
      <c r="H450">
        <v>3</v>
      </c>
      <c r="J450" t="s">
        <v>298</v>
      </c>
      <c r="K450">
        <v>11</v>
      </c>
      <c r="L450" t="s">
        <v>471</v>
      </c>
      <c r="M450" t="s">
        <v>9260</v>
      </c>
      <c r="N450" t="s">
        <v>319</v>
      </c>
      <c r="P450" t="s">
        <v>6829</v>
      </c>
      <c r="W450" t="s">
        <v>253</v>
      </c>
      <c r="X450" t="s">
        <v>9261</v>
      </c>
      <c r="Y450" t="s">
        <v>1040</v>
      </c>
      <c r="Z450" t="s">
        <v>9262</v>
      </c>
      <c r="AB450" t="s">
        <v>325</v>
      </c>
      <c r="AC450" t="s">
        <v>326</v>
      </c>
      <c r="AK450" t="s">
        <v>756</v>
      </c>
      <c r="AP450">
        <v>7</v>
      </c>
      <c r="BJ450" t="s">
        <v>261</v>
      </c>
      <c r="BQ450">
        <f t="shared" ref="BQ450:BQ513" si="21">COUNTIFS(N:N,N450,Z:Z,Z450)</f>
        <v>1</v>
      </c>
      <c r="BR450">
        <f t="shared" ref="BR450:BR513" si="22">COUNTIFS(N:N,N450,AF:AF,AF450)</f>
        <v>0</v>
      </c>
      <c r="BT450" t="s">
        <v>275</v>
      </c>
      <c r="BV450">
        <v>25</v>
      </c>
      <c r="BX450">
        <v>1</v>
      </c>
      <c r="BY450" t="s">
        <v>9263</v>
      </c>
      <c r="CA450">
        <v>1</v>
      </c>
      <c r="CD450" s="3">
        <v>0.25625000000000003</v>
      </c>
      <c r="CE450" t="s">
        <v>257</v>
      </c>
      <c r="CF450" t="s">
        <v>9264</v>
      </c>
      <c r="CG450">
        <v>6</v>
      </c>
      <c r="CI450" t="s">
        <v>331</v>
      </c>
      <c r="CJ450">
        <v>0</v>
      </c>
      <c r="CK450" t="s">
        <v>9265</v>
      </c>
      <c r="CL450" s="4">
        <v>38414</v>
      </c>
      <c r="CM450" t="s">
        <v>9266</v>
      </c>
      <c r="CN450" t="s">
        <v>9267</v>
      </c>
      <c r="CO450">
        <v>24</v>
      </c>
      <c r="CQ450" t="s">
        <v>282</v>
      </c>
      <c r="CR450" t="s">
        <v>8063</v>
      </c>
      <c r="CU450" t="s">
        <v>6964</v>
      </c>
      <c r="CW450">
        <v>0</v>
      </c>
      <c r="DK450">
        <v>0</v>
      </c>
      <c r="DL450" s="4">
        <v>44491</v>
      </c>
      <c r="DM450">
        <v>20433</v>
      </c>
      <c r="DN450">
        <v>2021</v>
      </c>
      <c r="DO450">
        <v>0</v>
      </c>
      <c r="DQ450">
        <v>80709</v>
      </c>
      <c r="DR450">
        <v>144</v>
      </c>
      <c r="DU450" t="s">
        <v>274</v>
      </c>
      <c r="DV450" t="s">
        <v>257</v>
      </c>
      <c r="DX450">
        <v>24</v>
      </c>
      <c r="DY450" t="s">
        <v>8063</v>
      </c>
      <c r="EB450" t="s">
        <v>735</v>
      </c>
      <c r="EE450">
        <v>0</v>
      </c>
      <c r="EF450" t="s">
        <v>700</v>
      </c>
      <c r="EG450" t="s">
        <v>701</v>
      </c>
      <c r="EH450">
        <v>0</v>
      </c>
      <c r="EI450" t="s">
        <v>8877</v>
      </c>
      <c r="EJ450" t="s">
        <v>340</v>
      </c>
      <c r="EK450" t="s">
        <v>854</v>
      </c>
      <c r="EL450" t="s">
        <v>9268</v>
      </c>
      <c r="EM450" t="s">
        <v>9269</v>
      </c>
      <c r="EO450" t="s">
        <v>269</v>
      </c>
      <c r="EP450" t="s">
        <v>283</v>
      </c>
      <c r="EQ450">
        <v>0</v>
      </c>
      <c r="ER450" t="s">
        <v>491</v>
      </c>
      <c r="ET450" t="s">
        <v>9270</v>
      </c>
      <c r="EU450">
        <v>4</v>
      </c>
      <c r="EV450" t="s">
        <v>348</v>
      </c>
      <c r="EW450" t="s">
        <v>349</v>
      </c>
      <c r="EX450" t="s">
        <v>709</v>
      </c>
      <c r="EY450" t="s">
        <v>492</v>
      </c>
      <c r="FB450" t="s">
        <v>4519</v>
      </c>
      <c r="FC450" t="s">
        <v>9271</v>
      </c>
      <c r="FE450">
        <v>0</v>
      </c>
      <c r="FJ450" t="s">
        <v>9272</v>
      </c>
      <c r="FL450">
        <v>0</v>
      </c>
      <c r="FN450">
        <v>0</v>
      </c>
      <c r="FQ450">
        <v>0</v>
      </c>
      <c r="FS450" t="s">
        <v>354</v>
      </c>
      <c r="FY450">
        <v>0</v>
      </c>
      <c r="GA450">
        <v>24.25</v>
      </c>
      <c r="GB450">
        <v>1</v>
      </c>
      <c r="GC450">
        <v>0</v>
      </c>
      <c r="GE450" t="s">
        <v>355</v>
      </c>
      <c r="GF450">
        <v>0</v>
      </c>
      <c r="GI450">
        <v>1.8</v>
      </c>
      <c r="GJ450">
        <v>0</v>
      </c>
      <c r="GK450">
        <v>0</v>
      </c>
      <c r="GM450" t="s">
        <v>9273</v>
      </c>
      <c r="GP450">
        <v>4</v>
      </c>
      <c r="GR450">
        <v>23</v>
      </c>
      <c r="HA450" t="s">
        <v>9274</v>
      </c>
      <c r="HE450" t="s">
        <v>9275</v>
      </c>
      <c r="HF450">
        <v>1</v>
      </c>
      <c r="HG450">
        <v>11</v>
      </c>
      <c r="HH450">
        <v>25</v>
      </c>
      <c r="HI450" t="s">
        <v>275</v>
      </c>
      <c r="HM450" t="s">
        <v>8086</v>
      </c>
      <c r="HN450" t="s">
        <v>8193</v>
      </c>
      <c r="HO450" t="s">
        <v>9276</v>
      </c>
      <c r="HP450" t="s">
        <v>9277</v>
      </c>
      <c r="HQ450" t="s">
        <v>9278</v>
      </c>
      <c r="HR450" t="s">
        <v>9279</v>
      </c>
      <c r="HT450" t="s">
        <v>6184</v>
      </c>
      <c r="HU450" t="s">
        <v>9280</v>
      </c>
      <c r="HV450">
        <v>-15</v>
      </c>
      <c r="HW450">
        <v>3</v>
      </c>
      <c r="HX450">
        <v>4159221</v>
      </c>
      <c r="HZ450">
        <v>4159206</v>
      </c>
      <c r="IC450">
        <v>0</v>
      </c>
      <c r="ID450">
        <v>0</v>
      </c>
      <c r="IM450">
        <v>135</v>
      </c>
      <c r="IU450">
        <v>8</v>
      </c>
      <c r="IV450">
        <f>IF(AND(Table1[[#This Row],[R/P]]="P",Table1[[#This Row],[PaRes]]&lt;&gt;"SCRBL",Table1[[#This Row],[PaRes]]&lt;&gt;"RUN",Table1[[#This Row],[Penalty]]&lt;&gt;1),1,0)</f>
        <v>0</v>
      </c>
      <c r="IW450">
        <f>IF(AND(Table1[[#This Row],[Pass Play]]=1,Table1[[#This Row],[PaRes]]&lt;&gt;"SAC"),1,0)</f>
        <v>0</v>
      </c>
      <c r="IX450">
        <f>IF(Table1[[#This Row],[PaRes]]="COM",1,0)</f>
        <v>0</v>
      </c>
      <c r="IY450">
        <f>IF(Table1[[#This Row],[Pass Play]]=1,Table1[[#This Row],[Gn]],0)</f>
        <v>0</v>
      </c>
      <c r="IZ450">
        <f>IF(AND(Table1[[#This Row],[Pass Play]]=1,Table1[[#This Row],[EFF]]="Y"),1,0)</f>
        <v>0</v>
      </c>
      <c r="JA450">
        <f>IF(AND(Table1[[#This Row],[Pass Play]]=1,Table1[[#This Row],[EFF]]="Y"),Table1[[#This Row],[Gn]],0)</f>
        <v>0</v>
      </c>
      <c r="JB450">
        <f>IF(AND(Table1[[#This Row],[Pass Play]]=1,Table1[[#This Row],[Gn]]&gt;=15),1,0)</f>
        <v>0</v>
      </c>
      <c r="JC450">
        <f>IF(AND(Table1[[#This Row],[Pass Play]]=1,Table1[[#This Row],[Big Play Passes]]=1),Table1[[#This Row],[Gn]],0)</f>
        <v>0</v>
      </c>
      <c r="JD450">
        <f>IF(AND(OR(Table1[[#This Row],[R/P]]="R",Table1[[#This Row],[PaRes]]="SCRBL",Table1[[#This Row],[PaRes]]="RUN"),Table1[[#This Row],[Penalty]]&lt;&gt;1),1,0)</f>
        <v>0</v>
      </c>
      <c r="JE450">
        <f>IF(Table1[[#This Row],[Rush Attempts]]=1,Table1[[#This Row],[Gn]],0)</f>
        <v>0</v>
      </c>
      <c r="JF450">
        <f>IF(AND(Table1[[#This Row],[Rush Attempts]]=1,Table1[[#This Row],[EFF]]="Y"),1,0)</f>
        <v>0</v>
      </c>
      <c r="JG450">
        <f>IF(AND(Table1[[#This Row],[Rush Attempts]]=1,Table1[[#This Row],[EFF]]="Y"),Table1[[#This Row],[Gn]],0)</f>
        <v>0</v>
      </c>
      <c r="JH450">
        <f>IF(AND(Table1[[#This Row],[Rush Attempts]]=1,Table1[[#This Row],[Gn]]&gt;=10),1,0)</f>
        <v>0</v>
      </c>
      <c r="JI450">
        <f>IF(AND(Table1[[#This Row],[Rush Attempts]]=1,Table1[[#This Row],[Big Play Run]]=1),Table1[[#This Row],[Gn]],0)</f>
        <v>0</v>
      </c>
      <c r="JJ450">
        <f>IF(Table1[[#This Row],[PaRes]]="SAC",1,0)</f>
        <v>0</v>
      </c>
      <c r="JK450">
        <f>IF(Table1[[#This Row],[Sacks]]=1,Table1[[#This Row],[Gn]],0)</f>
        <v>0</v>
      </c>
      <c r="JL450">
        <f>IF(Table1[[#This Row],[PaRes]]="INT",1,0)</f>
        <v>0</v>
      </c>
      <c r="JM450">
        <f>IF(Table1[[#This Row],[pff_PENALTY]]&lt;&gt;"",1,0)</f>
        <v>1</v>
      </c>
      <c r="JN450">
        <f>Table1[[#This Row],[pff_PENYARDS]]</f>
        <v>-15</v>
      </c>
      <c r="JO450">
        <f>IF(Table1[[#This Row],[S/End]]="TD",1,0)</f>
        <v>0</v>
      </c>
      <c r="JP450">
        <f>IF(OR(Table1[[#This Row],[S/End]]="FGGD"),1,0)</f>
        <v>0</v>
      </c>
      <c r="JQ450">
        <f>IF(OR(Table1[[#This Row],[S/End]]="FUM",Table1[[#This Row],[S/End]]="INT"),1,0)</f>
        <v>0</v>
      </c>
      <c r="JR450">
        <f>IF(AND(Table1[[#This Row],[Touchdown]]=1,Table1[[#This Row],[Pass Play]]=1),1,0)</f>
        <v>0</v>
      </c>
      <c r="JS450">
        <f t="shared" ref="JS450:JS513" si="23">IF(BY451=1,G451,0)</f>
        <v>0</v>
      </c>
      <c r="JT450">
        <f>IF(AND(OR(Table1[[#This Row],[Pass Play]]=1,Table1[[#This Row],[Rush Attempts]]=1),Table1[[#This Row],[Dn]]=3),1,0)</f>
        <v>0</v>
      </c>
      <c r="JU450">
        <f>IF(AND(Table1[[#This Row],[3rd down attempt]]=1,Table1[[#This Row],[EFF]]="Y"),1,0)</f>
        <v>0</v>
      </c>
      <c r="JV450">
        <f>IF(AND(Table1[[#This Row],[3rd down attempt]]=1,Table1[[#This Row],[Dist]]&gt;=7),1,0)</f>
        <v>0</v>
      </c>
      <c r="JW450">
        <f>IF(AND(OR(Table1[[#This Row],[Pass Play]]=1,Table1[[#This Row],[Rush Attempts]]=1),Table1[[#This Row],[Dn]]=4),1,0)</f>
        <v>0</v>
      </c>
      <c r="JX450">
        <f>IF(AND(Table1[[#This Row],[4th down attempt]]=1,Table1[[#This Row],[EFF]]="Y"),1,0)</f>
        <v>0</v>
      </c>
      <c r="JY450">
        <f>IF(AND(OR(Table1[[#This Row],[Pass Play]]=1,Table1[[#This Row],[Rush Attempts]]=1),Table1[[#This Row],[FPos]]&gt;=0,Table1[[#This Row],[FPos]]&lt;=20),1,0)</f>
        <v>0</v>
      </c>
      <c r="JZ450">
        <f>IF(AND(OR(Table1[[#This Row],[Pass Play]]=1,Table1[[#This Row],[Rush Attempts]]=1),Table1[[#This Row],[Dist]]&lt;=Table1[[#This Row],[Gn]]),1,0)</f>
        <v>0</v>
      </c>
      <c r="KA450">
        <f>IF(Table1[[#This Row],[S/End]]&lt;&gt;"",1,0)</f>
        <v>0</v>
      </c>
      <c r="KB450">
        <f>IF(Table1[[#This Row],[S/End]]="TD",1,0)</f>
        <v>0</v>
      </c>
      <c r="KC450">
        <f>IF(Table1[[#This Row],[S/End]]="FGGD",1,0)</f>
        <v>0</v>
      </c>
      <c r="KD450">
        <f>IF(AND(OR(Table1[[#This Row],[Pass Play]]=1,Table1[[#This Row],[Rush Attempts]]=1),Table1[[#This Row],[Gn]]&lt;0),1,0)</f>
        <v>0</v>
      </c>
      <c r="KE450" s="375">
        <f>IF(AND(Table1[[#This Row],[pff_DRVENDPSN]]=3,Table1[[#This Row],[pff_DRVENDEVENT]]="PUNT"),1,0)</f>
        <v>0</v>
      </c>
    </row>
    <row r="451" spans="1:291" hidden="1">
      <c r="A451">
        <v>67</v>
      </c>
      <c r="B451">
        <v>2107</v>
      </c>
      <c r="C451" t="s">
        <v>14481</v>
      </c>
      <c r="D451">
        <v>4</v>
      </c>
      <c r="E451">
        <v>1</v>
      </c>
      <c r="F451">
        <v>10</v>
      </c>
      <c r="G451">
        <v>6</v>
      </c>
      <c r="H451">
        <v>48</v>
      </c>
      <c r="I451" t="s">
        <v>253</v>
      </c>
      <c r="J451" t="s">
        <v>254</v>
      </c>
      <c r="K451">
        <v>12</v>
      </c>
      <c r="L451" t="s">
        <v>6748</v>
      </c>
      <c r="M451" t="s">
        <v>5053</v>
      </c>
      <c r="N451" t="s">
        <v>568</v>
      </c>
      <c r="P451" t="s">
        <v>569</v>
      </c>
      <c r="Q451" t="s">
        <v>1067</v>
      </c>
      <c r="T451" t="s">
        <v>1904</v>
      </c>
      <c r="W451" t="s">
        <v>257</v>
      </c>
      <c r="X451" t="s">
        <v>5054</v>
      </c>
      <c r="AE451" t="s">
        <v>807</v>
      </c>
      <c r="AF451" t="s">
        <v>808</v>
      </c>
      <c r="AG451" t="s">
        <v>5054</v>
      </c>
      <c r="AH451" t="s">
        <v>257</v>
      </c>
      <c r="AJ451">
        <v>22</v>
      </c>
      <c r="AP451">
        <v>7</v>
      </c>
      <c r="BJ451" t="s">
        <v>257</v>
      </c>
      <c r="BQ451">
        <f t="shared" si="21"/>
        <v>0</v>
      </c>
      <c r="BR451">
        <f t="shared" si="22"/>
        <v>18</v>
      </c>
      <c r="BT451" t="s">
        <v>275</v>
      </c>
      <c r="BV451">
        <v>25</v>
      </c>
      <c r="BX451">
        <v>0</v>
      </c>
      <c r="BY451" t="s">
        <v>9282</v>
      </c>
      <c r="CD451" s="3">
        <v>5.0694444444444452E-2</v>
      </c>
      <c r="CF451" t="s">
        <v>9283</v>
      </c>
      <c r="CJ451">
        <v>0</v>
      </c>
      <c r="CK451" t="s">
        <v>9284</v>
      </c>
      <c r="CL451" s="4">
        <v>38414</v>
      </c>
      <c r="CM451" t="s">
        <v>9285</v>
      </c>
      <c r="CN451" t="s">
        <v>9286</v>
      </c>
      <c r="CO451">
        <v>24</v>
      </c>
      <c r="CP451" t="s">
        <v>268</v>
      </c>
      <c r="CQ451" t="s">
        <v>418</v>
      </c>
      <c r="CR451" t="s">
        <v>8063</v>
      </c>
      <c r="CU451" t="s">
        <v>7188</v>
      </c>
      <c r="CW451">
        <v>0</v>
      </c>
      <c r="CY451">
        <v>1</v>
      </c>
      <c r="CZ451" t="s">
        <v>1509</v>
      </c>
      <c r="DA451">
        <v>39</v>
      </c>
      <c r="DB451">
        <v>3</v>
      </c>
      <c r="DC451" t="s">
        <v>2703</v>
      </c>
      <c r="DD451">
        <v>48</v>
      </c>
      <c r="DF451" t="s">
        <v>8192</v>
      </c>
      <c r="DK451">
        <v>6</v>
      </c>
      <c r="DL451" s="4">
        <v>44491</v>
      </c>
      <c r="DM451">
        <v>20433</v>
      </c>
      <c r="DN451">
        <v>2021</v>
      </c>
      <c r="DO451">
        <v>0</v>
      </c>
      <c r="DQ451">
        <v>80709</v>
      </c>
      <c r="DR451">
        <v>158</v>
      </c>
      <c r="DU451" t="s">
        <v>257</v>
      </c>
      <c r="DV451" t="s">
        <v>274</v>
      </c>
      <c r="DX451">
        <v>24</v>
      </c>
      <c r="DY451" t="s">
        <v>8063</v>
      </c>
      <c r="EE451">
        <v>0</v>
      </c>
      <c r="EF451" t="s">
        <v>1637</v>
      </c>
      <c r="EG451" t="s">
        <v>422</v>
      </c>
      <c r="EH451">
        <v>0</v>
      </c>
      <c r="EJ451" t="s">
        <v>454</v>
      </c>
      <c r="EK451" t="s">
        <v>9287</v>
      </c>
      <c r="EL451" t="s">
        <v>9288</v>
      </c>
      <c r="EM451" t="s">
        <v>9289</v>
      </c>
      <c r="EN451" t="s">
        <v>268</v>
      </c>
      <c r="EO451" t="s">
        <v>418</v>
      </c>
      <c r="EP451" t="s">
        <v>283</v>
      </c>
      <c r="EQ451">
        <v>0</v>
      </c>
      <c r="ET451" t="s">
        <v>9290</v>
      </c>
      <c r="FE451">
        <v>0</v>
      </c>
      <c r="FG451" t="s">
        <v>621</v>
      </c>
      <c r="FI451" t="s">
        <v>621</v>
      </c>
      <c r="FJ451" t="s">
        <v>9291</v>
      </c>
      <c r="FL451">
        <v>0</v>
      </c>
      <c r="FN451">
        <v>0</v>
      </c>
      <c r="FQ451">
        <v>0</v>
      </c>
      <c r="FS451" t="s">
        <v>462</v>
      </c>
      <c r="FU451" t="s">
        <v>274</v>
      </c>
      <c r="FV451" t="s">
        <v>777</v>
      </c>
      <c r="FW451" t="s">
        <v>431</v>
      </c>
      <c r="FX451" t="s">
        <v>1517</v>
      </c>
      <c r="FY451">
        <v>0</v>
      </c>
      <c r="GA451">
        <v>24.25</v>
      </c>
      <c r="GB451">
        <v>1</v>
      </c>
      <c r="GC451">
        <v>0</v>
      </c>
      <c r="GD451" t="s">
        <v>5065</v>
      </c>
      <c r="GE451" t="s">
        <v>355</v>
      </c>
      <c r="GF451">
        <v>0</v>
      </c>
      <c r="GG451" t="s">
        <v>466</v>
      </c>
      <c r="GJ451">
        <v>1</v>
      </c>
      <c r="GK451">
        <v>0</v>
      </c>
      <c r="GM451" t="s">
        <v>9292</v>
      </c>
      <c r="GO451">
        <v>3</v>
      </c>
      <c r="HA451" t="s">
        <v>9293</v>
      </c>
      <c r="HC451" t="s">
        <v>313</v>
      </c>
      <c r="HD451" t="s">
        <v>294</v>
      </c>
      <c r="HE451" t="s">
        <v>8073</v>
      </c>
      <c r="HF451">
        <v>0</v>
      </c>
      <c r="HG451">
        <v>12</v>
      </c>
      <c r="HH451">
        <v>25</v>
      </c>
      <c r="HI451" t="s">
        <v>275</v>
      </c>
      <c r="HL451">
        <v>2</v>
      </c>
      <c r="HW451">
        <v>42</v>
      </c>
      <c r="HX451">
        <v>4159562</v>
      </c>
      <c r="HY451" t="s">
        <v>4168</v>
      </c>
      <c r="HZ451">
        <v>4159539</v>
      </c>
      <c r="IC451">
        <v>0</v>
      </c>
      <c r="ID451">
        <v>0</v>
      </c>
      <c r="IM451">
        <v>148</v>
      </c>
      <c r="IQ451" t="s">
        <v>8192</v>
      </c>
      <c r="IR451" t="s">
        <v>9050</v>
      </c>
      <c r="IU451">
        <v>8</v>
      </c>
      <c r="IV451">
        <f>IF(AND(Table1[[#This Row],[R/P]]="P",Table1[[#This Row],[PaRes]]&lt;&gt;"SCRBL",Table1[[#This Row],[PaRes]]&lt;&gt;"RUN",Table1[[#This Row],[Penalty]]&lt;&gt;1),1,0)</f>
        <v>0</v>
      </c>
      <c r="IW451">
        <f>IF(AND(Table1[[#This Row],[Pass Play]]=1,Table1[[#This Row],[PaRes]]&lt;&gt;"SAC"),1,0)</f>
        <v>0</v>
      </c>
      <c r="IX451">
        <f>IF(Table1[[#This Row],[PaRes]]="COM",1,0)</f>
        <v>0</v>
      </c>
      <c r="IY451">
        <f>IF(Table1[[#This Row],[Pass Play]]=1,Table1[[#This Row],[Gn]],0)</f>
        <v>0</v>
      </c>
      <c r="IZ451">
        <f>IF(AND(Table1[[#This Row],[Pass Play]]=1,Table1[[#This Row],[EFF]]="Y"),1,0)</f>
        <v>0</v>
      </c>
      <c r="JA451">
        <f>IF(AND(Table1[[#This Row],[Pass Play]]=1,Table1[[#This Row],[EFF]]="Y"),Table1[[#This Row],[Gn]],0)</f>
        <v>0</v>
      </c>
      <c r="JB451">
        <f>IF(AND(Table1[[#This Row],[Pass Play]]=1,Table1[[#This Row],[Gn]]&gt;=15),1,0)</f>
        <v>0</v>
      </c>
      <c r="JC451">
        <f>IF(AND(Table1[[#This Row],[Pass Play]]=1,Table1[[#This Row],[Big Play Passes]]=1),Table1[[#This Row],[Gn]],0)</f>
        <v>0</v>
      </c>
      <c r="JD451">
        <f>IF(AND(OR(Table1[[#This Row],[R/P]]="R",Table1[[#This Row],[PaRes]]="SCRBL",Table1[[#This Row],[PaRes]]="RUN"),Table1[[#This Row],[Penalty]]&lt;&gt;1),1,0)</f>
        <v>1</v>
      </c>
      <c r="JE451">
        <f>IF(Table1[[#This Row],[Rush Attempts]]=1,Table1[[#This Row],[Gn]],0)</f>
        <v>6</v>
      </c>
      <c r="JF451">
        <f>IF(AND(Table1[[#This Row],[Rush Attempts]]=1,Table1[[#This Row],[EFF]]="Y"),1,0)</f>
        <v>1</v>
      </c>
      <c r="JG451">
        <f>IF(AND(Table1[[#This Row],[Rush Attempts]]=1,Table1[[#This Row],[EFF]]="Y"),Table1[[#This Row],[Gn]],0)</f>
        <v>6</v>
      </c>
      <c r="JH451">
        <f>IF(AND(Table1[[#This Row],[Rush Attempts]]=1,Table1[[#This Row],[Gn]]&gt;=10),1,0)</f>
        <v>0</v>
      </c>
      <c r="JI451">
        <f>IF(AND(Table1[[#This Row],[Rush Attempts]]=1,Table1[[#This Row],[Big Play Run]]=1),Table1[[#This Row],[Gn]],0)</f>
        <v>0</v>
      </c>
      <c r="JJ451">
        <f>IF(Table1[[#This Row],[PaRes]]="SAC",1,0)</f>
        <v>0</v>
      </c>
      <c r="JK451">
        <f>IF(Table1[[#This Row],[Sacks]]=1,Table1[[#This Row],[Gn]],0)</f>
        <v>0</v>
      </c>
      <c r="JL451">
        <f>IF(Table1[[#This Row],[PaRes]]="INT",1,0)</f>
        <v>0</v>
      </c>
      <c r="JM451">
        <f>IF(Table1[[#This Row],[pff_PENALTY]]&lt;&gt;"",1,0)</f>
        <v>0</v>
      </c>
      <c r="JN451">
        <f>Table1[[#This Row],[pff_PENYARDS]]</f>
        <v>0</v>
      </c>
      <c r="JO451">
        <f>IF(Table1[[#This Row],[S/End]]="TD",1,0)</f>
        <v>0</v>
      </c>
      <c r="JP451">
        <f>IF(OR(Table1[[#This Row],[S/End]]="FGGD"),1,0)</f>
        <v>0</v>
      </c>
      <c r="JQ451">
        <f>IF(OR(Table1[[#This Row],[S/End]]="FUM",Table1[[#This Row],[S/End]]="INT"),1,0)</f>
        <v>0</v>
      </c>
      <c r="JR451">
        <f>IF(AND(Table1[[#This Row],[Touchdown]]=1,Table1[[#This Row],[Pass Play]]=1),1,0)</f>
        <v>0</v>
      </c>
      <c r="JS451">
        <f t="shared" si="23"/>
        <v>0</v>
      </c>
      <c r="JT451">
        <f>IF(AND(OR(Table1[[#This Row],[Pass Play]]=1,Table1[[#This Row],[Rush Attempts]]=1),Table1[[#This Row],[Dn]]=3),1,0)</f>
        <v>0</v>
      </c>
      <c r="JU451">
        <f>IF(AND(Table1[[#This Row],[3rd down attempt]]=1,Table1[[#This Row],[EFF]]="Y"),1,0)</f>
        <v>0</v>
      </c>
      <c r="JV451">
        <f>IF(AND(Table1[[#This Row],[3rd down attempt]]=1,Table1[[#This Row],[Dist]]&gt;=7),1,0)</f>
        <v>0</v>
      </c>
      <c r="JW451">
        <f>IF(AND(OR(Table1[[#This Row],[Pass Play]]=1,Table1[[#This Row],[Rush Attempts]]=1),Table1[[#This Row],[Dn]]=4),1,0)</f>
        <v>0</v>
      </c>
      <c r="JX451">
        <f>IF(AND(Table1[[#This Row],[4th down attempt]]=1,Table1[[#This Row],[EFF]]="Y"),1,0)</f>
        <v>0</v>
      </c>
      <c r="JY451">
        <f>IF(AND(OR(Table1[[#This Row],[Pass Play]]=1,Table1[[#This Row],[Rush Attempts]]=1),Table1[[#This Row],[FPos]]&gt;=0,Table1[[#This Row],[FPos]]&lt;=20),1,0)</f>
        <v>0</v>
      </c>
      <c r="JZ451">
        <f>IF(AND(OR(Table1[[#This Row],[Pass Play]]=1,Table1[[#This Row],[Rush Attempts]]=1),Table1[[#This Row],[Dist]]&lt;=Table1[[#This Row],[Gn]]),1,0)</f>
        <v>0</v>
      </c>
      <c r="KA451">
        <f>IF(Table1[[#This Row],[S/End]]&lt;&gt;"",1,0)</f>
        <v>0</v>
      </c>
      <c r="KB451">
        <f>IF(Table1[[#This Row],[S/End]]="TD",1,0)</f>
        <v>0</v>
      </c>
      <c r="KC451">
        <f>IF(Table1[[#This Row],[S/End]]="FGGD",1,0)</f>
        <v>0</v>
      </c>
      <c r="KD451">
        <f>IF(AND(OR(Table1[[#This Row],[Pass Play]]=1,Table1[[#This Row],[Rush Attempts]]=1),Table1[[#This Row],[Gn]]&lt;0),1,0)</f>
        <v>0</v>
      </c>
      <c r="KE451" s="375">
        <f>IF(AND(Table1[[#This Row],[pff_DRVENDPSN]]=3,Table1[[#This Row],[pff_DRVENDEVENT]]="PUNT"),1,0)</f>
        <v>0</v>
      </c>
    </row>
    <row r="452" spans="1:291" hidden="1">
      <c r="A452">
        <v>68</v>
      </c>
      <c r="B452">
        <v>2107</v>
      </c>
      <c r="C452" t="s">
        <v>14481</v>
      </c>
      <c r="D452">
        <v>4</v>
      </c>
      <c r="E452">
        <v>2</v>
      </c>
      <c r="F452">
        <v>4</v>
      </c>
      <c r="G452">
        <v>5</v>
      </c>
      <c r="H452">
        <v>42</v>
      </c>
      <c r="J452" t="s">
        <v>254</v>
      </c>
      <c r="K452" t="s">
        <v>976</v>
      </c>
      <c r="L452" t="s">
        <v>976</v>
      </c>
      <c r="M452" t="s">
        <v>5053</v>
      </c>
      <c r="N452" t="s">
        <v>568</v>
      </c>
      <c r="P452" t="s">
        <v>569</v>
      </c>
      <c r="Q452" t="s">
        <v>1067</v>
      </c>
      <c r="T452" t="s">
        <v>1904</v>
      </c>
      <c r="W452" t="s">
        <v>257</v>
      </c>
      <c r="X452" t="s">
        <v>5054</v>
      </c>
      <c r="AE452" t="s">
        <v>807</v>
      </c>
      <c r="AF452" t="s">
        <v>808</v>
      </c>
      <c r="AG452" t="s">
        <v>5054</v>
      </c>
      <c r="AH452" t="s">
        <v>257</v>
      </c>
      <c r="AJ452">
        <v>22</v>
      </c>
      <c r="AP452">
        <v>7</v>
      </c>
      <c r="BJ452" t="s">
        <v>257</v>
      </c>
      <c r="BQ452">
        <f t="shared" si="21"/>
        <v>0</v>
      </c>
      <c r="BR452">
        <f t="shared" si="22"/>
        <v>18</v>
      </c>
      <c r="BT452" t="s">
        <v>275</v>
      </c>
      <c r="BV452">
        <v>25</v>
      </c>
      <c r="BX452">
        <v>0</v>
      </c>
      <c r="BY452" t="s">
        <v>9295</v>
      </c>
      <c r="CD452" s="3">
        <v>4.5833333333333337E-2</v>
      </c>
      <c r="CF452" t="s">
        <v>9296</v>
      </c>
      <c r="CJ452">
        <v>0</v>
      </c>
      <c r="CK452" t="s">
        <v>9297</v>
      </c>
      <c r="CL452" s="4">
        <v>38050</v>
      </c>
      <c r="CM452" t="s">
        <v>9298</v>
      </c>
      <c r="CN452" t="s">
        <v>9299</v>
      </c>
      <c r="CO452">
        <v>24</v>
      </c>
      <c r="CP452" t="s">
        <v>8661</v>
      </c>
      <c r="CQ452" t="s">
        <v>269</v>
      </c>
      <c r="CR452" t="s">
        <v>8063</v>
      </c>
      <c r="CU452" t="s">
        <v>9300</v>
      </c>
      <c r="CW452">
        <v>0</v>
      </c>
      <c r="CY452">
        <v>2</v>
      </c>
      <c r="CZ452" t="s">
        <v>1509</v>
      </c>
      <c r="DA452">
        <v>39</v>
      </c>
      <c r="DB452">
        <v>3</v>
      </c>
      <c r="DC452" t="s">
        <v>2703</v>
      </c>
      <c r="DD452">
        <v>48</v>
      </c>
      <c r="DF452" t="s">
        <v>8135</v>
      </c>
      <c r="DK452">
        <v>5</v>
      </c>
      <c r="DL452" s="4">
        <v>44491</v>
      </c>
      <c r="DM452">
        <v>20433</v>
      </c>
      <c r="DN452">
        <v>2021</v>
      </c>
      <c r="DO452">
        <v>0</v>
      </c>
      <c r="DQ452">
        <v>80709</v>
      </c>
      <c r="DR452">
        <v>159</v>
      </c>
      <c r="DU452" t="s">
        <v>257</v>
      </c>
      <c r="DV452" t="s">
        <v>274</v>
      </c>
      <c r="DX452">
        <v>24</v>
      </c>
      <c r="DY452" t="s">
        <v>8063</v>
      </c>
      <c r="EE452">
        <v>0</v>
      </c>
      <c r="EF452" t="s">
        <v>1637</v>
      </c>
      <c r="EG452" t="s">
        <v>422</v>
      </c>
      <c r="EH452">
        <v>0</v>
      </c>
      <c r="EJ452" t="s">
        <v>454</v>
      </c>
      <c r="EK452" t="s">
        <v>7232</v>
      </c>
      <c r="EL452" t="s">
        <v>9301</v>
      </c>
      <c r="EM452" t="s">
        <v>9302</v>
      </c>
      <c r="EN452" t="s">
        <v>1005</v>
      </c>
      <c r="EO452" t="s">
        <v>282</v>
      </c>
      <c r="EP452" t="s">
        <v>283</v>
      </c>
      <c r="EQ452">
        <v>0</v>
      </c>
      <c r="ET452" t="s">
        <v>9303</v>
      </c>
      <c r="FE452">
        <v>0</v>
      </c>
      <c r="FG452" t="s">
        <v>310</v>
      </c>
      <c r="FI452" t="s">
        <v>310</v>
      </c>
      <c r="FJ452" t="s">
        <v>9291</v>
      </c>
      <c r="FL452">
        <v>0</v>
      </c>
      <c r="FN452">
        <v>0</v>
      </c>
      <c r="FQ452">
        <v>0</v>
      </c>
      <c r="FS452" t="s">
        <v>462</v>
      </c>
      <c r="FU452" t="s">
        <v>274</v>
      </c>
      <c r="FV452" t="s">
        <v>777</v>
      </c>
      <c r="FW452" t="s">
        <v>431</v>
      </c>
      <c r="FX452" t="s">
        <v>1517</v>
      </c>
      <c r="FY452">
        <v>0</v>
      </c>
      <c r="GA452">
        <v>24.25</v>
      </c>
      <c r="GB452">
        <v>1</v>
      </c>
      <c r="GC452">
        <v>0</v>
      </c>
      <c r="GD452" t="s">
        <v>7894</v>
      </c>
      <c r="GE452" t="s">
        <v>355</v>
      </c>
      <c r="GF452">
        <v>0</v>
      </c>
      <c r="GG452" t="s">
        <v>466</v>
      </c>
      <c r="GJ452">
        <v>1</v>
      </c>
      <c r="GK452">
        <v>0</v>
      </c>
      <c r="GM452" t="s">
        <v>3553</v>
      </c>
      <c r="GO452">
        <v>3</v>
      </c>
      <c r="HA452" t="s">
        <v>9304</v>
      </c>
      <c r="HC452" t="s">
        <v>294</v>
      </c>
      <c r="HD452" t="s">
        <v>294</v>
      </c>
      <c r="HF452">
        <v>0</v>
      </c>
      <c r="HG452">
        <v>12</v>
      </c>
      <c r="HH452">
        <v>25</v>
      </c>
      <c r="HI452" t="s">
        <v>275</v>
      </c>
      <c r="HL452">
        <v>1</v>
      </c>
      <c r="HW452">
        <v>37</v>
      </c>
      <c r="HX452">
        <v>4159591</v>
      </c>
      <c r="HY452" t="s">
        <v>492</v>
      </c>
      <c r="HZ452">
        <v>4159562</v>
      </c>
      <c r="IC452">
        <v>0</v>
      </c>
      <c r="ID452">
        <v>0</v>
      </c>
      <c r="IM452">
        <v>149</v>
      </c>
      <c r="IQ452" t="s">
        <v>8135</v>
      </c>
      <c r="IU452">
        <v>8</v>
      </c>
      <c r="IV452">
        <f>IF(AND(Table1[[#This Row],[R/P]]="P",Table1[[#This Row],[PaRes]]&lt;&gt;"SCRBL",Table1[[#This Row],[PaRes]]&lt;&gt;"RUN",Table1[[#This Row],[Penalty]]&lt;&gt;1),1,0)</f>
        <v>0</v>
      </c>
      <c r="IW452">
        <f>IF(AND(Table1[[#This Row],[Pass Play]]=1,Table1[[#This Row],[PaRes]]&lt;&gt;"SAC"),1,0)</f>
        <v>0</v>
      </c>
      <c r="IX452">
        <f>IF(Table1[[#This Row],[PaRes]]="COM",1,0)</f>
        <v>0</v>
      </c>
      <c r="IY452">
        <f>IF(Table1[[#This Row],[Pass Play]]=1,Table1[[#This Row],[Gn]],0)</f>
        <v>0</v>
      </c>
      <c r="IZ452">
        <f>IF(AND(Table1[[#This Row],[Pass Play]]=1,Table1[[#This Row],[EFF]]="Y"),1,0)</f>
        <v>0</v>
      </c>
      <c r="JA452">
        <f>IF(AND(Table1[[#This Row],[Pass Play]]=1,Table1[[#This Row],[EFF]]="Y"),Table1[[#This Row],[Gn]],0)</f>
        <v>0</v>
      </c>
      <c r="JB452">
        <f>IF(AND(Table1[[#This Row],[Pass Play]]=1,Table1[[#This Row],[Gn]]&gt;=15),1,0)</f>
        <v>0</v>
      </c>
      <c r="JC452">
        <f>IF(AND(Table1[[#This Row],[Pass Play]]=1,Table1[[#This Row],[Big Play Passes]]=1),Table1[[#This Row],[Gn]],0)</f>
        <v>0</v>
      </c>
      <c r="JD452">
        <f>IF(AND(OR(Table1[[#This Row],[R/P]]="R",Table1[[#This Row],[PaRes]]="SCRBL",Table1[[#This Row],[PaRes]]="RUN"),Table1[[#This Row],[Penalty]]&lt;&gt;1),1,0)</f>
        <v>1</v>
      </c>
      <c r="JE452">
        <f>IF(Table1[[#This Row],[Rush Attempts]]=1,Table1[[#This Row],[Gn]],0)</f>
        <v>5</v>
      </c>
      <c r="JF452">
        <f>IF(AND(Table1[[#This Row],[Rush Attempts]]=1,Table1[[#This Row],[EFF]]="Y"),1,0)</f>
        <v>1</v>
      </c>
      <c r="JG452">
        <f>IF(AND(Table1[[#This Row],[Rush Attempts]]=1,Table1[[#This Row],[EFF]]="Y"),Table1[[#This Row],[Gn]],0)</f>
        <v>5</v>
      </c>
      <c r="JH452">
        <f>IF(AND(Table1[[#This Row],[Rush Attempts]]=1,Table1[[#This Row],[Gn]]&gt;=10),1,0)</f>
        <v>0</v>
      </c>
      <c r="JI452">
        <f>IF(AND(Table1[[#This Row],[Rush Attempts]]=1,Table1[[#This Row],[Big Play Run]]=1),Table1[[#This Row],[Gn]],0)</f>
        <v>0</v>
      </c>
      <c r="JJ452">
        <f>IF(Table1[[#This Row],[PaRes]]="SAC",1,0)</f>
        <v>0</v>
      </c>
      <c r="JK452">
        <f>IF(Table1[[#This Row],[Sacks]]=1,Table1[[#This Row],[Gn]],0)</f>
        <v>0</v>
      </c>
      <c r="JL452">
        <f>IF(Table1[[#This Row],[PaRes]]="INT",1,0)</f>
        <v>0</v>
      </c>
      <c r="JM452">
        <f>IF(Table1[[#This Row],[pff_PENALTY]]&lt;&gt;"",1,0)</f>
        <v>0</v>
      </c>
      <c r="JN452">
        <f>Table1[[#This Row],[pff_PENYARDS]]</f>
        <v>0</v>
      </c>
      <c r="JO452">
        <f>IF(Table1[[#This Row],[S/End]]="TD",1,0)</f>
        <v>0</v>
      </c>
      <c r="JP452">
        <f>IF(OR(Table1[[#This Row],[S/End]]="FGGD"),1,0)</f>
        <v>0</v>
      </c>
      <c r="JQ452">
        <f>IF(OR(Table1[[#This Row],[S/End]]="FUM",Table1[[#This Row],[S/End]]="INT"),1,0)</f>
        <v>0</v>
      </c>
      <c r="JR452">
        <f>IF(AND(Table1[[#This Row],[Touchdown]]=1,Table1[[#This Row],[Pass Play]]=1),1,0)</f>
        <v>0</v>
      </c>
      <c r="JS452">
        <f t="shared" si="23"/>
        <v>0</v>
      </c>
      <c r="JT452">
        <f>IF(AND(OR(Table1[[#This Row],[Pass Play]]=1,Table1[[#This Row],[Rush Attempts]]=1),Table1[[#This Row],[Dn]]=3),1,0)</f>
        <v>0</v>
      </c>
      <c r="JU452">
        <f>IF(AND(Table1[[#This Row],[3rd down attempt]]=1,Table1[[#This Row],[EFF]]="Y"),1,0)</f>
        <v>0</v>
      </c>
      <c r="JV452">
        <f>IF(AND(Table1[[#This Row],[3rd down attempt]]=1,Table1[[#This Row],[Dist]]&gt;=7),1,0)</f>
        <v>0</v>
      </c>
      <c r="JW452">
        <f>IF(AND(OR(Table1[[#This Row],[Pass Play]]=1,Table1[[#This Row],[Rush Attempts]]=1),Table1[[#This Row],[Dn]]=4),1,0)</f>
        <v>0</v>
      </c>
      <c r="JX452">
        <f>IF(AND(Table1[[#This Row],[4th down attempt]]=1,Table1[[#This Row],[EFF]]="Y"),1,0)</f>
        <v>0</v>
      </c>
      <c r="JY452">
        <f>IF(AND(OR(Table1[[#This Row],[Pass Play]]=1,Table1[[#This Row],[Rush Attempts]]=1),Table1[[#This Row],[FPos]]&gt;=0,Table1[[#This Row],[FPos]]&lt;=20),1,0)</f>
        <v>0</v>
      </c>
      <c r="JZ452">
        <f>IF(AND(OR(Table1[[#This Row],[Pass Play]]=1,Table1[[#This Row],[Rush Attempts]]=1),Table1[[#This Row],[Dist]]&lt;=Table1[[#This Row],[Gn]]),1,0)</f>
        <v>1</v>
      </c>
      <c r="KA452">
        <f>IF(Table1[[#This Row],[S/End]]&lt;&gt;"",1,0)</f>
        <v>0</v>
      </c>
      <c r="KB452">
        <f>IF(Table1[[#This Row],[S/End]]="TD",1,0)</f>
        <v>0</v>
      </c>
      <c r="KC452">
        <f>IF(Table1[[#This Row],[S/End]]="FGGD",1,0)</f>
        <v>0</v>
      </c>
      <c r="KD452">
        <f>IF(AND(OR(Table1[[#This Row],[Pass Play]]=1,Table1[[#This Row],[Rush Attempts]]=1),Table1[[#This Row],[Gn]]&lt;0),1,0)</f>
        <v>0</v>
      </c>
      <c r="KE452" s="375">
        <f>IF(AND(Table1[[#This Row],[pff_DRVENDPSN]]=3,Table1[[#This Row],[pff_DRVENDEVENT]]="PUNT"),1,0)</f>
        <v>0</v>
      </c>
    </row>
    <row r="453" spans="1:291" hidden="1">
      <c r="A453">
        <v>69</v>
      </c>
      <c r="B453">
        <v>2107</v>
      </c>
      <c r="C453" t="s">
        <v>14481</v>
      </c>
      <c r="D453">
        <v>4</v>
      </c>
      <c r="E453">
        <v>1</v>
      </c>
      <c r="F453">
        <v>10</v>
      </c>
      <c r="G453">
        <v>-2</v>
      </c>
      <c r="H453">
        <v>37</v>
      </c>
      <c r="W453" t="s">
        <v>257</v>
      </c>
      <c r="AJ453">
        <v>7</v>
      </c>
      <c r="AL453" t="s">
        <v>1577</v>
      </c>
      <c r="AP453">
        <v>7</v>
      </c>
      <c r="BQ453">
        <f t="shared" si="21"/>
        <v>0</v>
      </c>
      <c r="BR453">
        <f t="shared" si="22"/>
        <v>0</v>
      </c>
      <c r="BT453" t="s">
        <v>275</v>
      </c>
      <c r="BV453">
        <v>25</v>
      </c>
      <c r="BX453">
        <v>0</v>
      </c>
      <c r="BY453" t="s">
        <v>9306</v>
      </c>
      <c r="CD453" s="3">
        <v>3.0555555555555555E-2</v>
      </c>
      <c r="CJ453">
        <v>0</v>
      </c>
      <c r="CK453" t="s">
        <v>9307</v>
      </c>
      <c r="CL453" s="4">
        <v>38050</v>
      </c>
      <c r="CM453" t="s">
        <v>9308</v>
      </c>
      <c r="CN453" t="s">
        <v>9299</v>
      </c>
      <c r="CO453">
        <v>24</v>
      </c>
      <c r="CQ453" t="s">
        <v>282</v>
      </c>
      <c r="CR453" t="s">
        <v>8063</v>
      </c>
      <c r="CU453" t="s">
        <v>4375</v>
      </c>
      <c r="CW453">
        <v>0</v>
      </c>
      <c r="CY453">
        <v>3</v>
      </c>
      <c r="CZ453" t="s">
        <v>1509</v>
      </c>
      <c r="DA453">
        <v>39</v>
      </c>
      <c r="DB453">
        <v>3</v>
      </c>
      <c r="DC453" t="s">
        <v>2703</v>
      </c>
      <c r="DD453">
        <v>48</v>
      </c>
      <c r="DK453">
        <v>-2</v>
      </c>
      <c r="DL453" s="4">
        <v>44491</v>
      </c>
      <c r="DM453">
        <v>20433</v>
      </c>
      <c r="DN453">
        <v>2021</v>
      </c>
      <c r="DO453">
        <v>0</v>
      </c>
      <c r="DQ453">
        <v>80709</v>
      </c>
      <c r="DR453">
        <v>160</v>
      </c>
      <c r="DU453" t="s">
        <v>257</v>
      </c>
      <c r="DV453" t="s">
        <v>274</v>
      </c>
      <c r="DX453">
        <v>24</v>
      </c>
      <c r="DY453" t="s">
        <v>8063</v>
      </c>
      <c r="EE453">
        <v>0</v>
      </c>
      <c r="EF453" t="s">
        <v>3079</v>
      </c>
      <c r="EG453" t="s">
        <v>2738</v>
      </c>
      <c r="EH453">
        <v>0</v>
      </c>
      <c r="EI453" t="s">
        <v>3080</v>
      </c>
      <c r="EJ453" t="s">
        <v>2147</v>
      </c>
      <c r="EK453" t="s">
        <v>9309</v>
      </c>
      <c r="EL453" t="s">
        <v>9310</v>
      </c>
      <c r="EM453" t="s">
        <v>9311</v>
      </c>
      <c r="EN453" t="s">
        <v>9312</v>
      </c>
      <c r="EO453" t="s">
        <v>269</v>
      </c>
      <c r="EP453" t="s">
        <v>7151</v>
      </c>
      <c r="EQ453">
        <v>0</v>
      </c>
      <c r="FE453">
        <v>0</v>
      </c>
      <c r="FG453" t="s">
        <v>3084</v>
      </c>
      <c r="FI453" t="s">
        <v>3084</v>
      </c>
      <c r="FL453">
        <v>0</v>
      </c>
      <c r="FN453">
        <v>0</v>
      </c>
      <c r="FQ453">
        <v>0</v>
      </c>
      <c r="FS453" t="s">
        <v>1675</v>
      </c>
      <c r="FU453" t="s">
        <v>1938</v>
      </c>
      <c r="FV453" t="s">
        <v>9313</v>
      </c>
      <c r="FW453" t="s">
        <v>2037</v>
      </c>
      <c r="FY453">
        <v>0</v>
      </c>
      <c r="GA453">
        <v>24.25</v>
      </c>
      <c r="GB453">
        <v>1</v>
      </c>
      <c r="GC453">
        <v>0</v>
      </c>
      <c r="GF453">
        <v>0</v>
      </c>
      <c r="GG453" t="s">
        <v>1179</v>
      </c>
      <c r="GJ453">
        <v>0</v>
      </c>
      <c r="GK453">
        <v>0</v>
      </c>
      <c r="GO453">
        <v>0</v>
      </c>
      <c r="HA453" t="s">
        <v>9314</v>
      </c>
      <c r="HF453">
        <v>0</v>
      </c>
      <c r="HG453">
        <v>22</v>
      </c>
      <c r="HH453">
        <v>25</v>
      </c>
      <c r="HI453" t="s">
        <v>275</v>
      </c>
      <c r="HW453">
        <v>39</v>
      </c>
      <c r="HX453">
        <v>4159610</v>
      </c>
      <c r="HZ453">
        <v>4159591</v>
      </c>
      <c r="IC453">
        <v>0</v>
      </c>
      <c r="ID453">
        <v>0</v>
      </c>
      <c r="IM453">
        <v>150</v>
      </c>
      <c r="IU453">
        <v>8</v>
      </c>
      <c r="IV453">
        <f>IF(AND(Table1[[#This Row],[R/P]]="P",Table1[[#This Row],[PaRes]]&lt;&gt;"SCRBL",Table1[[#This Row],[PaRes]]&lt;&gt;"RUN",Table1[[#This Row],[Penalty]]&lt;&gt;1),1,0)</f>
        <v>0</v>
      </c>
      <c r="IW453">
        <f>IF(AND(Table1[[#This Row],[Pass Play]]=1,Table1[[#This Row],[PaRes]]&lt;&gt;"SAC"),1,0)</f>
        <v>0</v>
      </c>
      <c r="IX453">
        <f>IF(Table1[[#This Row],[PaRes]]="COM",1,0)</f>
        <v>0</v>
      </c>
      <c r="IY453">
        <f>IF(Table1[[#This Row],[Pass Play]]=1,Table1[[#This Row],[Gn]],0)</f>
        <v>0</v>
      </c>
      <c r="IZ453">
        <f>IF(AND(Table1[[#This Row],[Pass Play]]=1,Table1[[#This Row],[EFF]]="Y"),1,0)</f>
        <v>0</v>
      </c>
      <c r="JA453">
        <f>IF(AND(Table1[[#This Row],[Pass Play]]=1,Table1[[#This Row],[EFF]]="Y"),Table1[[#This Row],[Gn]],0)</f>
        <v>0</v>
      </c>
      <c r="JB453">
        <f>IF(AND(Table1[[#This Row],[Pass Play]]=1,Table1[[#This Row],[Gn]]&gt;=15),1,0)</f>
        <v>0</v>
      </c>
      <c r="JC453">
        <f>IF(AND(Table1[[#This Row],[Pass Play]]=1,Table1[[#This Row],[Big Play Passes]]=1),Table1[[#This Row],[Gn]],0)</f>
        <v>0</v>
      </c>
      <c r="JD453">
        <f>IF(AND(OR(Table1[[#This Row],[R/P]]="R",Table1[[#This Row],[PaRes]]="SCRBL",Table1[[#This Row],[PaRes]]="RUN"),Table1[[#This Row],[Penalty]]&lt;&gt;1),1,0)</f>
        <v>1</v>
      </c>
      <c r="JE453">
        <f>IF(Table1[[#This Row],[Rush Attempts]]=1,Table1[[#This Row],[Gn]],0)</f>
        <v>-2</v>
      </c>
      <c r="JF453">
        <f>IF(AND(Table1[[#This Row],[Rush Attempts]]=1,Table1[[#This Row],[EFF]]="Y"),1,0)</f>
        <v>0</v>
      </c>
      <c r="JG453">
        <f>IF(AND(Table1[[#This Row],[Rush Attempts]]=1,Table1[[#This Row],[EFF]]="Y"),Table1[[#This Row],[Gn]],0)</f>
        <v>0</v>
      </c>
      <c r="JH453">
        <f>IF(AND(Table1[[#This Row],[Rush Attempts]]=1,Table1[[#This Row],[Gn]]&gt;=10),1,0)</f>
        <v>0</v>
      </c>
      <c r="JI453">
        <f>IF(AND(Table1[[#This Row],[Rush Attempts]]=1,Table1[[#This Row],[Big Play Run]]=1),Table1[[#This Row],[Gn]],0)</f>
        <v>0</v>
      </c>
      <c r="JJ453">
        <f>IF(Table1[[#This Row],[PaRes]]="SAC",1,0)</f>
        <v>0</v>
      </c>
      <c r="JK453">
        <f>IF(Table1[[#This Row],[Sacks]]=1,Table1[[#This Row],[Gn]],0)</f>
        <v>0</v>
      </c>
      <c r="JL453">
        <f>IF(Table1[[#This Row],[PaRes]]="INT",1,0)</f>
        <v>0</v>
      </c>
      <c r="JM453">
        <f>IF(Table1[[#This Row],[pff_PENALTY]]&lt;&gt;"",1,0)</f>
        <v>0</v>
      </c>
      <c r="JN453">
        <f>Table1[[#This Row],[pff_PENYARDS]]</f>
        <v>0</v>
      </c>
      <c r="JO453">
        <f>IF(Table1[[#This Row],[S/End]]="TD",1,0)</f>
        <v>0</v>
      </c>
      <c r="JP453">
        <f>IF(OR(Table1[[#This Row],[S/End]]="FGGD"),1,0)</f>
        <v>0</v>
      </c>
      <c r="JQ453">
        <f>IF(OR(Table1[[#This Row],[S/End]]="FUM",Table1[[#This Row],[S/End]]="INT"),1,0)</f>
        <v>0</v>
      </c>
      <c r="JR453">
        <f>IF(AND(Table1[[#This Row],[Touchdown]]=1,Table1[[#This Row],[Pass Play]]=1),1,0)</f>
        <v>0</v>
      </c>
      <c r="JS453">
        <f t="shared" si="23"/>
        <v>0</v>
      </c>
      <c r="JT453">
        <f>IF(AND(OR(Table1[[#This Row],[Pass Play]]=1,Table1[[#This Row],[Rush Attempts]]=1),Table1[[#This Row],[Dn]]=3),1,0)</f>
        <v>0</v>
      </c>
      <c r="JU453">
        <f>IF(AND(Table1[[#This Row],[3rd down attempt]]=1,Table1[[#This Row],[EFF]]="Y"),1,0)</f>
        <v>0</v>
      </c>
      <c r="JV453">
        <f>IF(AND(Table1[[#This Row],[3rd down attempt]]=1,Table1[[#This Row],[Dist]]&gt;=7),1,0)</f>
        <v>0</v>
      </c>
      <c r="JW453">
        <f>IF(AND(OR(Table1[[#This Row],[Pass Play]]=1,Table1[[#This Row],[Rush Attempts]]=1),Table1[[#This Row],[Dn]]=4),1,0)</f>
        <v>0</v>
      </c>
      <c r="JX453">
        <f>IF(AND(Table1[[#This Row],[4th down attempt]]=1,Table1[[#This Row],[EFF]]="Y"),1,0)</f>
        <v>0</v>
      </c>
      <c r="JY453">
        <f>IF(AND(OR(Table1[[#This Row],[Pass Play]]=1,Table1[[#This Row],[Rush Attempts]]=1),Table1[[#This Row],[FPos]]&gt;=0,Table1[[#This Row],[FPos]]&lt;=20),1,0)</f>
        <v>0</v>
      </c>
      <c r="JZ453">
        <f>IF(AND(OR(Table1[[#This Row],[Pass Play]]=1,Table1[[#This Row],[Rush Attempts]]=1),Table1[[#This Row],[Dist]]&lt;=Table1[[#This Row],[Gn]]),1,0)</f>
        <v>0</v>
      </c>
      <c r="KA453">
        <f>IF(Table1[[#This Row],[S/End]]&lt;&gt;"",1,0)</f>
        <v>1</v>
      </c>
      <c r="KB453">
        <f>IF(Table1[[#This Row],[S/End]]="TD",1,0)</f>
        <v>0</v>
      </c>
      <c r="KC453">
        <f>IF(Table1[[#This Row],[S/End]]="FGGD",1,0)</f>
        <v>0</v>
      </c>
      <c r="KD453">
        <f>IF(AND(OR(Table1[[#This Row],[Pass Play]]=1,Table1[[#This Row],[Rush Attempts]]=1),Table1[[#This Row],[Gn]]&lt;0),1,0)</f>
        <v>1</v>
      </c>
      <c r="KE453" s="375">
        <f>IF(AND(Table1[[#This Row],[pff_DRVENDPSN]]=3,Table1[[#This Row],[pff_DRVENDEVENT]]="PUNT"),1,0)</f>
        <v>0</v>
      </c>
    </row>
    <row r="454" spans="1:291" hidden="1">
      <c r="A454">
        <v>1</v>
      </c>
      <c r="B454">
        <v>2108</v>
      </c>
      <c r="C454" t="s">
        <v>14482</v>
      </c>
      <c r="D454">
        <v>1</v>
      </c>
      <c r="E454">
        <v>1</v>
      </c>
      <c r="F454">
        <v>10</v>
      </c>
      <c r="G454">
        <v>7</v>
      </c>
      <c r="H454">
        <v>-22</v>
      </c>
      <c r="I454" t="s">
        <v>253</v>
      </c>
      <c r="J454" t="s">
        <v>254</v>
      </c>
      <c r="K454" t="s">
        <v>976</v>
      </c>
      <c r="L454" t="s">
        <v>976</v>
      </c>
      <c r="M454" t="s">
        <v>977</v>
      </c>
      <c r="N454" t="s">
        <v>978</v>
      </c>
      <c r="P454" t="s">
        <v>979</v>
      </c>
      <c r="W454" t="s">
        <v>253</v>
      </c>
      <c r="X454" t="s">
        <v>9316</v>
      </c>
      <c r="Y454" t="s">
        <v>981</v>
      </c>
      <c r="Z454" t="s">
        <v>981</v>
      </c>
      <c r="AB454" t="s">
        <v>981</v>
      </c>
      <c r="AC454" t="s">
        <v>2545</v>
      </c>
      <c r="AJ454">
        <v>88</v>
      </c>
      <c r="AK454" t="s">
        <v>327</v>
      </c>
      <c r="AP454">
        <v>7</v>
      </c>
      <c r="BJ454" t="s">
        <v>257</v>
      </c>
      <c r="BQ454">
        <f t="shared" si="21"/>
        <v>5</v>
      </c>
      <c r="BR454">
        <f t="shared" si="22"/>
        <v>0</v>
      </c>
      <c r="BT454" t="s">
        <v>9317</v>
      </c>
      <c r="BV454">
        <v>0</v>
      </c>
      <c r="BX454">
        <v>0</v>
      </c>
      <c r="BY454" t="s">
        <v>9318</v>
      </c>
      <c r="CA454">
        <v>1</v>
      </c>
      <c r="CD454" s="3">
        <v>0.51180555555555551</v>
      </c>
      <c r="CE454" t="s">
        <v>274</v>
      </c>
      <c r="CF454" t="s">
        <v>9319</v>
      </c>
      <c r="CG454">
        <v>6</v>
      </c>
      <c r="CI454" t="s">
        <v>331</v>
      </c>
      <c r="CJ454">
        <v>0</v>
      </c>
      <c r="CK454" t="s">
        <v>9320</v>
      </c>
      <c r="CL454" s="4">
        <v>38387</v>
      </c>
      <c r="CM454" t="s">
        <v>9321</v>
      </c>
      <c r="CN454" t="s">
        <v>9322</v>
      </c>
      <c r="CO454">
        <v>0</v>
      </c>
      <c r="CP454" t="s">
        <v>268</v>
      </c>
      <c r="CQ454" t="s">
        <v>269</v>
      </c>
      <c r="CR454" t="s">
        <v>9317</v>
      </c>
      <c r="CU454" t="s">
        <v>4617</v>
      </c>
      <c r="CW454">
        <v>0</v>
      </c>
      <c r="CY454">
        <v>1</v>
      </c>
      <c r="CZ454" t="s">
        <v>553</v>
      </c>
      <c r="DA454">
        <v>0</v>
      </c>
      <c r="DB454">
        <v>7</v>
      </c>
      <c r="DC454" t="s">
        <v>272</v>
      </c>
      <c r="DD454">
        <v>-22</v>
      </c>
      <c r="DF454" t="s">
        <v>9323</v>
      </c>
      <c r="DK454">
        <v>7</v>
      </c>
      <c r="DL454" s="4">
        <v>44498</v>
      </c>
      <c r="DM454">
        <v>20466</v>
      </c>
      <c r="DN454">
        <v>2021</v>
      </c>
      <c r="DO454">
        <v>0</v>
      </c>
      <c r="DQ454">
        <v>80990</v>
      </c>
      <c r="DR454">
        <v>10</v>
      </c>
      <c r="DU454" t="s">
        <v>257</v>
      </c>
      <c r="DV454" t="s">
        <v>274</v>
      </c>
      <c r="DX454">
        <v>0</v>
      </c>
      <c r="DY454" t="s">
        <v>275</v>
      </c>
      <c r="EE454">
        <v>0</v>
      </c>
      <c r="EF454" t="s">
        <v>990</v>
      </c>
      <c r="EG454" t="s">
        <v>675</v>
      </c>
      <c r="EH454">
        <v>0</v>
      </c>
      <c r="EI454" t="s">
        <v>991</v>
      </c>
      <c r="EJ454" t="s">
        <v>992</v>
      </c>
      <c r="EK454" t="s">
        <v>9324</v>
      </c>
      <c r="EL454" t="s">
        <v>9325</v>
      </c>
      <c r="EM454" t="s">
        <v>9326</v>
      </c>
      <c r="EN454" t="s">
        <v>268</v>
      </c>
      <c r="EO454" t="s">
        <v>282</v>
      </c>
      <c r="EP454" t="s">
        <v>490</v>
      </c>
      <c r="EQ454">
        <v>0</v>
      </c>
      <c r="ER454" t="s">
        <v>491</v>
      </c>
      <c r="ET454" t="s">
        <v>9327</v>
      </c>
      <c r="EU454">
        <v>-2</v>
      </c>
      <c r="EV454" t="s">
        <v>348</v>
      </c>
      <c r="EW454" t="s">
        <v>349</v>
      </c>
      <c r="EX454" t="s">
        <v>4383</v>
      </c>
      <c r="EY454" t="s">
        <v>351</v>
      </c>
      <c r="FB454" t="s">
        <v>999</v>
      </c>
      <c r="FC454" t="s">
        <v>9328</v>
      </c>
      <c r="FE454">
        <v>0</v>
      </c>
      <c r="FF454">
        <v>17</v>
      </c>
      <c r="FL454">
        <v>0</v>
      </c>
      <c r="FN454">
        <v>0</v>
      </c>
      <c r="FQ454">
        <v>0</v>
      </c>
      <c r="FS454" t="s">
        <v>462</v>
      </c>
      <c r="FV454" t="s">
        <v>683</v>
      </c>
      <c r="FY454">
        <v>0</v>
      </c>
      <c r="GA454">
        <v>0</v>
      </c>
      <c r="GB454">
        <v>0</v>
      </c>
      <c r="GC454">
        <v>1</v>
      </c>
      <c r="GD454" t="s">
        <v>3807</v>
      </c>
      <c r="GE454" t="s">
        <v>355</v>
      </c>
      <c r="GF454">
        <v>0</v>
      </c>
      <c r="GG454" t="s">
        <v>257</v>
      </c>
      <c r="GI454">
        <v>1.2</v>
      </c>
      <c r="GJ454">
        <v>1</v>
      </c>
      <c r="GK454">
        <v>0</v>
      </c>
      <c r="GM454" t="s">
        <v>9329</v>
      </c>
      <c r="GN454">
        <v>9</v>
      </c>
      <c r="GO454">
        <v>1</v>
      </c>
      <c r="GP454" t="s">
        <v>357</v>
      </c>
      <c r="GR454">
        <v>9</v>
      </c>
      <c r="HA454" t="s">
        <v>9330</v>
      </c>
      <c r="HC454" t="s">
        <v>313</v>
      </c>
      <c r="HD454" t="s">
        <v>313</v>
      </c>
      <c r="HE454" t="s">
        <v>9331</v>
      </c>
      <c r="HF454">
        <v>0</v>
      </c>
      <c r="HG454">
        <v>21</v>
      </c>
      <c r="HH454">
        <v>0</v>
      </c>
      <c r="HI454" t="s">
        <v>275</v>
      </c>
      <c r="HK454" t="s">
        <v>492</v>
      </c>
      <c r="HL454">
        <v>4</v>
      </c>
      <c r="HM454" t="s">
        <v>9331</v>
      </c>
      <c r="HO454" t="s">
        <v>9332</v>
      </c>
      <c r="HP454" t="s">
        <v>9333</v>
      </c>
      <c r="HQ454" t="s">
        <v>9334</v>
      </c>
      <c r="HR454" t="s">
        <v>9335</v>
      </c>
      <c r="HT454" t="s">
        <v>3707</v>
      </c>
      <c r="HW454">
        <v>-29</v>
      </c>
      <c r="HX454">
        <v>4191819</v>
      </c>
      <c r="HY454" t="s">
        <v>898</v>
      </c>
      <c r="HZ454">
        <v>4191751</v>
      </c>
      <c r="IC454">
        <v>0</v>
      </c>
      <c r="ID454">
        <v>0</v>
      </c>
      <c r="IM454">
        <v>9</v>
      </c>
      <c r="IQ454" t="s">
        <v>9323</v>
      </c>
      <c r="IU454">
        <v>9</v>
      </c>
      <c r="IV454">
        <f>IF(AND(Table1[[#This Row],[R/P]]="P",Table1[[#This Row],[PaRes]]&lt;&gt;"SCRBL",Table1[[#This Row],[PaRes]]&lt;&gt;"RUN",Table1[[#This Row],[Penalty]]&lt;&gt;1),1,0)</f>
        <v>1</v>
      </c>
      <c r="IW454">
        <f>IF(AND(Table1[[#This Row],[Pass Play]]=1,Table1[[#This Row],[PaRes]]&lt;&gt;"SAC"),1,0)</f>
        <v>1</v>
      </c>
      <c r="IX454">
        <f>IF(Table1[[#This Row],[PaRes]]="COM",1,0)</f>
        <v>1</v>
      </c>
      <c r="IY454">
        <f>IF(Table1[[#This Row],[Pass Play]]=1,Table1[[#This Row],[Gn]],0)</f>
        <v>7</v>
      </c>
      <c r="IZ454">
        <f>IF(AND(Table1[[#This Row],[Pass Play]]=1,Table1[[#This Row],[EFF]]="Y"),1,0)</f>
        <v>1</v>
      </c>
      <c r="JA454">
        <f>IF(AND(Table1[[#This Row],[Pass Play]]=1,Table1[[#This Row],[EFF]]="Y"),Table1[[#This Row],[Gn]],0)</f>
        <v>7</v>
      </c>
      <c r="JB454">
        <f>IF(AND(Table1[[#This Row],[Pass Play]]=1,Table1[[#This Row],[Gn]]&gt;=15),1,0)</f>
        <v>0</v>
      </c>
      <c r="JC454">
        <f>IF(AND(Table1[[#This Row],[Pass Play]]=1,Table1[[#This Row],[Big Play Passes]]=1),Table1[[#This Row],[Gn]],0)</f>
        <v>0</v>
      </c>
      <c r="JD454">
        <f>IF(AND(OR(Table1[[#This Row],[R/P]]="R",Table1[[#This Row],[PaRes]]="SCRBL",Table1[[#This Row],[PaRes]]="RUN"),Table1[[#This Row],[Penalty]]&lt;&gt;1),1,0)</f>
        <v>0</v>
      </c>
      <c r="JE454">
        <f>IF(Table1[[#This Row],[Rush Attempts]]=1,Table1[[#This Row],[Gn]],0)</f>
        <v>0</v>
      </c>
      <c r="JF454">
        <f>IF(AND(Table1[[#This Row],[Rush Attempts]]=1,Table1[[#This Row],[EFF]]="Y"),1,0)</f>
        <v>0</v>
      </c>
      <c r="JG454">
        <f>IF(AND(Table1[[#This Row],[Rush Attempts]]=1,Table1[[#This Row],[EFF]]="Y"),Table1[[#This Row],[Gn]],0)</f>
        <v>0</v>
      </c>
      <c r="JH454">
        <f>IF(AND(Table1[[#This Row],[Rush Attempts]]=1,Table1[[#This Row],[Gn]]&gt;=10),1,0)</f>
        <v>0</v>
      </c>
      <c r="JI454">
        <f>IF(AND(Table1[[#This Row],[Rush Attempts]]=1,Table1[[#This Row],[Big Play Run]]=1),Table1[[#This Row],[Gn]],0)</f>
        <v>0</v>
      </c>
      <c r="JJ454">
        <f>IF(Table1[[#This Row],[PaRes]]="SAC",1,0)</f>
        <v>0</v>
      </c>
      <c r="JK454">
        <f>IF(Table1[[#This Row],[Sacks]]=1,Table1[[#This Row],[Gn]],0)</f>
        <v>0</v>
      </c>
      <c r="JL454">
        <f>IF(Table1[[#This Row],[PaRes]]="INT",1,0)</f>
        <v>0</v>
      </c>
      <c r="JM454">
        <f>IF(Table1[[#This Row],[pff_PENALTY]]&lt;&gt;"",1,0)</f>
        <v>0</v>
      </c>
      <c r="JN454">
        <f>Table1[[#This Row],[pff_PENYARDS]]</f>
        <v>0</v>
      </c>
      <c r="JO454">
        <f>IF(Table1[[#This Row],[S/End]]="TD",1,0)</f>
        <v>0</v>
      </c>
      <c r="JP454">
        <f>IF(OR(Table1[[#This Row],[S/End]]="FGGD"),1,0)</f>
        <v>0</v>
      </c>
      <c r="JQ454">
        <f>IF(OR(Table1[[#This Row],[S/End]]="FUM",Table1[[#This Row],[S/End]]="INT"),1,0)</f>
        <v>0</v>
      </c>
      <c r="JR454">
        <f>IF(AND(Table1[[#This Row],[Touchdown]]=1,Table1[[#This Row],[Pass Play]]=1),1,0)</f>
        <v>0</v>
      </c>
      <c r="JS454">
        <f t="shared" si="23"/>
        <v>0</v>
      </c>
      <c r="JT454">
        <f>IF(AND(OR(Table1[[#This Row],[Pass Play]]=1,Table1[[#This Row],[Rush Attempts]]=1),Table1[[#This Row],[Dn]]=3),1,0)</f>
        <v>0</v>
      </c>
      <c r="JU454">
        <f>IF(AND(Table1[[#This Row],[3rd down attempt]]=1,Table1[[#This Row],[EFF]]="Y"),1,0)</f>
        <v>0</v>
      </c>
      <c r="JV454">
        <f>IF(AND(Table1[[#This Row],[3rd down attempt]]=1,Table1[[#This Row],[Dist]]&gt;=7),1,0)</f>
        <v>0</v>
      </c>
      <c r="JW454">
        <f>IF(AND(OR(Table1[[#This Row],[Pass Play]]=1,Table1[[#This Row],[Rush Attempts]]=1),Table1[[#This Row],[Dn]]=4),1,0)</f>
        <v>0</v>
      </c>
      <c r="JX454">
        <f>IF(AND(Table1[[#This Row],[4th down attempt]]=1,Table1[[#This Row],[EFF]]="Y"),1,0)</f>
        <v>0</v>
      </c>
      <c r="JY454">
        <f>IF(AND(OR(Table1[[#This Row],[Pass Play]]=1,Table1[[#This Row],[Rush Attempts]]=1),Table1[[#This Row],[FPos]]&gt;=0,Table1[[#This Row],[FPos]]&lt;=20),1,0)</f>
        <v>0</v>
      </c>
      <c r="JZ454">
        <f>IF(AND(OR(Table1[[#This Row],[Pass Play]]=1,Table1[[#This Row],[Rush Attempts]]=1),Table1[[#This Row],[Dist]]&lt;=Table1[[#This Row],[Gn]]),1,0)</f>
        <v>0</v>
      </c>
      <c r="KA454">
        <f>IF(Table1[[#This Row],[S/End]]&lt;&gt;"",1,0)</f>
        <v>0</v>
      </c>
      <c r="KB454">
        <f>IF(Table1[[#This Row],[S/End]]="TD",1,0)</f>
        <v>0</v>
      </c>
      <c r="KC454">
        <f>IF(Table1[[#This Row],[S/End]]="FGGD",1,0)</f>
        <v>0</v>
      </c>
      <c r="KD454">
        <f>IF(AND(OR(Table1[[#This Row],[Pass Play]]=1,Table1[[#This Row],[Rush Attempts]]=1),Table1[[#This Row],[Gn]]&lt;0),1,0)</f>
        <v>0</v>
      </c>
      <c r="KE454" s="375">
        <f>IF(AND(Table1[[#This Row],[pff_DRVENDPSN]]=3,Table1[[#This Row],[pff_DRVENDEVENT]]="PUNT"),1,0)</f>
        <v>0</v>
      </c>
    </row>
    <row r="455" spans="1:291" hidden="1">
      <c r="A455">
        <v>2</v>
      </c>
      <c r="B455">
        <v>2108</v>
      </c>
      <c r="C455" t="s">
        <v>14482</v>
      </c>
      <c r="D455">
        <v>1</v>
      </c>
      <c r="E455">
        <v>2</v>
      </c>
      <c r="F455">
        <v>3</v>
      </c>
      <c r="G455">
        <v>-6</v>
      </c>
      <c r="H455">
        <v>-29</v>
      </c>
      <c r="J455" t="s">
        <v>298</v>
      </c>
      <c r="K455">
        <v>12</v>
      </c>
      <c r="L455">
        <v>12</v>
      </c>
      <c r="M455" t="s">
        <v>9337</v>
      </c>
      <c r="N455" t="s">
        <v>256</v>
      </c>
      <c r="P455" t="s">
        <v>1357</v>
      </c>
      <c r="Q455" t="s">
        <v>1067</v>
      </c>
      <c r="T455" t="s">
        <v>1708</v>
      </c>
      <c r="W455" t="s">
        <v>253</v>
      </c>
      <c r="X455" t="s">
        <v>3292</v>
      </c>
      <c r="Y455" t="s">
        <v>3293</v>
      </c>
      <c r="Z455" t="s">
        <v>3293</v>
      </c>
      <c r="AB455" t="s">
        <v>666</v>
      </c>
      <c r="AC455" t="s">
        <v>667</v>
      </c>
      <c r="AJ455">
        <v>7</v>
      </c>
      <c r="AK455" t="s">
        <v>668</v>
      </c>
      <c r="AP455">
        <v>7</v>
      </c>
      <c r="BJ455" t="s">
        <v>274</v>
      </c>
      <c r="BQ455">
        <f t="shared" si="21"/>
        <v>1</v>
      </c>
      <c r="BR455">
        <f t="shared" si="22"/>
        <v>0</v>
      </c>
      <c r="BT455" t="s">
        <v>9317</v>
      </c>
      <c r="BV455">
        <v>0</v>
      </c>
      <c r="BX455">
        <v>0</v>
      </c>
      <c r="BY455" t="s">
        <v>9338</v>
      </c>
      <c r="CA455">
        <v>0</v>
      </c>
      <c r="CD455" s="3">
        <v>0.4909722222222222</v>
      </c>
      <c r="CE455" t="s">
        <v>274</v>
      </c>
      <c r="CF455" t="s">
        <v>9339</v>
      </c>
      <c r="CG455">
        <v>9</v>
      </c>
      <c r="CI455" t="s">
        <v>331</v>
      </c>
      <c r="CJ455">
        <v>0</v>
      </c>
      <c r="CK455" t="s">
        <v>9340</v>
      </c>
      <c r="CL455" s="4">
        <v>38387</v>
      </c>
      <c r="CM455" t="s">
        <v>9341</v>
      </c>
      <c r="CN455" t="s">
        <v>9342</v>
      </c>
      <c r="CO455">
        <v>0</v>
      </c>
      <c r="CQ455" t="s">
        <v>282</v>
      </c>
      <c r="CR455" t="s">
        <v>9317</v>
      </c>
      <c r="CU455" t="s">
        <v>9343</v>
      </c>
      <c r="CW455">
        <v>0</v>
      </c>
      <c r="CY455">
        <v>2</v>
      </c>
      <c r="CZ455" t="s">
        <v>553</v>
      </c>
      <c r="DA455">
        <v>0</v>
      </c>
      <c r="DB455">
        <v>7</v>
      </c>
      <c r="DC455" t="s">
        <v>272</v>
      </c>
      <c r="DD455">
        <v>-22</v>
      </c>
      <c r="DF455" t="s">
        <v>9344</v>
      </c>
      <c r="DK455">
        <v>-6</v>
      </c>
      <c r="DL455" s="4">
        <v>44498</v>
      </c>
      <c r="DM455">
        <v>20466</v>
      </c>
      <c r="DN455">
        <v>2021</v>
      </c>
      <c r="DO455">
        <v>0</v>
      </c>
      <c r="DQ455">
        <v>80990</v>
      </c>
      <c r="DR455">
        <v>11</v>
      </c>
      <c r="DU455" t="s">
        <v>274</v>
      </c>
      <c r="DV455" t="s">
        <v>257</v>
      </c>
      <c r="DX455">
        <v>0</v>
      </c>
      <c r="DY455" t="s">
        <v>275</v>
      </c>
      <c r="EE455">
        <v>0</v>
      </c>
      <c r="EF455" t="s">
        <v>9345</v>
      </c>
      <c r="EG455" t="s">
        <v>383</v>
      </c>
      <c r="EH455">
        <v>0</v>
      </c>
      <c r="EJ455" t="s">
        <v>454</v>
      </c>
      <c r="EK455" t="s">
        <v>1077</v>
      </c>
      <c r="EL455" t="s">
        <v>6131</v>
      </c>
      <c r="EM455" t="s">
        <v>9346</v>
      </c>
      <c r="EN455" t="s">
        <v>588</v>
      </c>
      <c r="EO455" t="s">
        <v>269</v>
      </c>
      <c r="EP455" t="s">
        <v>283</v>
      </c>
      <c r="EQ455">
        <v>0</v>
      </c>
      <c r="ER455" t="s">
        <v>491</v>
      </c>
      <c r="ET455" t="s">
        <v>9347</v>
      </c>
      <c r="EU455">
        <v>0</v>
      </c>
      <c r="EV455" t="s">
        <v>679</v>
      </c>
      <c r="EW455" t="s">
        <v>349</v>
      </c>
      <c r="FC455" t="s">
        <v>9348</v>
      </c>
      <c r="FE455">
        <v>0</v>
      </c>
      <c r="FF455">
        <v>13</v>
      </c>
      <c r="FJ455" t="s">
        <v>9349</v>
      </c>
      <c r="FK455" t="s">
        <v>9350</v>
      </c>
      <c r="FL455">
        <v>0</v>
      </c>
      <c r="FN455">
        <v>0</v>
      </c>
      <c r="FO455" t="s">
        <v>9344</v>
      </c>
      <c r="FP455" t="s">
        <v>1057</v>
      </c>
      <c r="FQ455">
        <v>0</v>
      </c>
      <c r="FS455" t="s">
        <v>395</v>
      </c>
      <c r="FV455" t="s">
        <v>496</v>
      </c>
      <c r="FY455">
        <v>0</v>
      </c>
      <c r="FZ455" t="s">
        <v>9344</v>
      </c>
      <c r="GA455">
        <v>0</v>
      </c>
      <c r="GB455">
        <v>0</v>
      </c>
      <c r="GC455">
        <v>0</v>
      </c>
      <c r="GD455" t="s">
        <v>497</v>
      </c>
      <c r="GE455" t="s">
        <v>355</v>
      </c>
      <c r="GF455">
        <v>0</v>
      </c>
      <c r="GG455" t="s">
        <v>466</v>
      </c>
      <c r="GH455">
        <v>3.8</v>
      </c>
      <c r="GI455">
        <v>4</v>
      </c>
      <c r="GJ455">
        <v>0</v>
      </c>
      <c r="GK455">
        <v>0</v>
      </c>
      <c r="GM455" t="s">
        <v>9351</v>
      </c>
      <c r="GQ455" t="s">
        <v>685</v>
      </c>
      <c r="HA455" t="s">
        <v>9352</v>
      </c>
      <c r="HC455" t="s">
        <v>313</v>
      </c>
      <c r="HD455" t="s">
        <v>313</v>
      </c>
      <c r="HE455" t="s">
        <v>1057</v>
      </c>
      <c r="HF455">
        <v>0</v>
      </c>
      <c r="HG455">
        <v>12</v>
      </c>
      <c r="HH455">
        <v>0</v>
      </c>
      <c r="HI455" t="s">
        <v>275</v>
      </c>
      <c r="HL455">
        <v>4</v>
      </c>
      <c r="HO455" t="s">
        <v>9332</v>
      </c>
      <c r="HP455" t="s">
        <v>9353</v>
      </c>
      <c r="HQ455" t="s">
        <v>9354</v>
      </c>
      <c r="HR455" t="s">
        <v>9355</v>
      </c>
      <c r="HW455">
        <v>-23</v>
      </c>
      <c r="HX455">
        <v>4191861</v>
      </c>
      <c r="HY455" t="s">
        <v>9344</v>
      </c>
      <c r="HZ455">
        <v>4191819</v>
      </c>
      <c r="IC455">
        <v>0</v>
      </c>
      <c r="ID455">
        <v>0</v>
      </c>
      <c r="IM455">
        <v>10</v>
      </c>
      <c r="IO455" t="s">
        <v>9344</v>
      </c>
      <c r="IU455">
        <v>9</v>
      </c>
      <c r="IV455">
        <f>IF(AND(Table1[[#This Row],[R/P]]="P",Table1[[#This Row],[PaRes]]&lt;&gt;"SCRBL",Table1[[#This Row],[PaRes]]&lt;&gt;"RUN",Table1[[#This Row],[Penalty]]&lt;&gt;1),1,0)</f>
        <v>1</v>
      </c>
      <c r="IW455">
        <f>IF(AND(Table1[[#This Row],[Pass Play]]=1,Table1[[#This Row],[PaRes]]&lt;&gt;"SAC"),1,0)</f>
        <v>0</v>
      </c>
      <c r="IX455">
        <f>IF(Table1[[#This Row],[PaRes]]="COM",1,0)</f>
        <v>0</v>
      </c>
      <c r="IY455">
        <f>IF(Table1[[#This Row],[Pass Play]]=1,Table1[[#This Row],[Gn]],0)</f>
        <v>-6</v>
      </c>
      <c r="IZ455">
        <f>IF(AND(Table1[[#This Row],[Pass Play]]=1,Table1[[#This Row],[EFF]]="Y"),1,0)</f>
        <v>0</v>
      </c>
      <c r="JA455">
        <f>IF(AND(Table1[[#This Row],[Pass Play]]=1,Table1[[#This Row],[EFF]]="Y"),Table1[[#This Row],[Gn]],0)</f>
        <v>0</v>
      </c>
      <c r="JB455">
        <f>IF(AND(Table1[[#This Row],[Pass Play]]=1,Table1[[#This Row],[Gn]]&gt;=15),1,0)</f>
        <v>0</v>
      </c>
      <c r="JC455">
        <f>IF(AND(Table1[[#This Row],[Pass Play]]=1,Table1[[#This Row],[Big Play Passes]]=1),Table1[[#This Row],[Gn]],0)</f>
        <v>0</v>
      </c>
      <c r="JD455">
        <f>IF(AND(OR(Table1[[#This Row],[R/P]]="R",Table1[[#This Row],[PaRes]]="SCRBL",Table1[[#This Row],[PaRes]]="RUN"),Table1[[#This Row],[Penalty]]&lt;&gt;1),1,0)</f>
        <v>0</v>
      </c>
      <c r="JE455">
        <f>IF(Table1[[#This Row],[Rush Attempts]]=1,Table1[[#This Row],[Gn]],0)</f>
        <v>0</v>
      </c>
      <c r="JF455">
        <f>IF(AND(Table1[[#This Row],[Rush Attempts]]=1,Table1[[#This Row],[EFF]]="Y"),1,0)</f>
        <v>0</v>
      </c>
      <c r="JG455">
        <f>IF(AND(Table1[[#This Row],[Rush Attempts]]=1,Table1[[#This Row],[EFF]]="Y"),Table1[[#This Row],[Gn]],0)</f>
        <v>0</v>
      </c>
      <c r="JH455">
        <f>IF(AND(Table1[[#This Row],[Rush Attempts]]=1,Table1[[#This Row],[Gn]]&gt;=10),1,0)</f>
        <v>0</v>
      </c>
      <c r="JI455">
        <f>IF(AND(Table1[[#This Row],[Rush Attempts]]=1,Table1[[#This Row],[Big Play Run]]=1),Table1[[#This Row],[Gn]],0)</f>
        <v>0</v>
      </c>
      <c r="JJ455">
        <f>IF(Table1[[#This Row],[PaRes]]="SAC",1,0)</f>
        <v>1</v>
      </c>
      <c r="JK455">
        <f>IF(Table1[[#This Row],[Sacks]]=1,Table1[[#This Row],[Gn]],0)</f>
        <v>-6</v>
      </c>
      <c r="JL455">
        <f>IF(Table1[[#This Row],[PaRes]]="INT",1,0)</f>
        <v>0</v>
      </c>
      <c r="JM455">
        <f>IF(Table1[[#This Row],[pff_PENALTY]]&lt;&gt;"",1,0)</f>
        <v>0</v>
      </c>
      <c r="JN455">
        <f>Table1[[#This Row],[pff_PENYARDS]]</f>
        <v>0</v>
      </c>
      <c r="JO455">
        <f>IF(Table1[[#This Row],[S/End]]="TD",1,0)</f>
        <v>0</v>
      </c>
      <c r="JP455">
        <f>IF(OR(Table1[[#This Row],[S/End]]="FGGD"),1,0)</f>
        <v>0</v>
      </c>
      <c r="JQ455">
        <f>IF(OR(Table1[[#This Row],[S/End]]="FUM",Table1[[#This Row],[S/End]]="INT"),1,0)</f>
        <v>0</v>
      </c>
      <c r="JR455">
        <f>IF(AND(Table1[[#This Row],[Touchdown]]=1,Table1[[#This Row],[Pass Play]]=1),1,0)</f>
        <v>0</v>
      </c>
      <c r="JS455">
        <f t="shared" si="23"/>
        <v>0</v>
      </c>
      <c r="JT455">
        <f>IF(AND(OR(Table1[[#This Row],[Pass Play]]=1,Table1[[#This Row],[Rush Attempts]]=1),Table1[[#This Row],[Dn]]=3),1,0)</f>
        <v>0</v>
      </c>
      <c r="JU455">
        <f>IF(AND(Table1[[#This Row],[3rd down attempt]]=1,Table1[[#This Row],[EFF]]="Y"),1,0)</f>
        <v>0</v>
      </c>
      <c r="JV455">
        <f>IF(AND(Table1[[#This Row],[3rd down attempt]]=1,Table1[[#This Row],[Dist]]&gt;=7),1,0)</f>
        <v>0</v>
      </c>
      <c r="JW455">
        <f>IF(AND(OR(Table1[[#This Row],[Pass Play]]=1,Table1[[#This Row],[Rush Attempts]]=1),Table1[[#This Row],[Dn]]=4),1,0)</f>
        <v>0</v>
      </c>
      <c r="JX455">
        <f>IF(AND(Table1[[#This Row],[4th down attempt]]=1,Table1[[#This Row],[EFF]]="Y"),1,0)</f>
        <v>0</v>
      </c>
      <c r="JY455">
        <f>IF(AND(OR(Table1[[#This Row],[Pass Play]]=1,Table1[[#This Row],[Rush Attempts]]=1),Table1[[#This Row],[FPos]]&gt;=0,Table1[[#This Row],[FPos]]&lt;=20),1,0)</f>
        <v>0</v>
      </c>
      <c r="JZ455">
        <f>IF(AND(OR(Table1[[#This Row],[Pass Play]]=1,Table1[[#This Row],[Rush Attempts]]=1),Table1[[#This Row],[Dist]]&lt;=Table1[[#This Row],[Gn]]),1,0)</f>
        <v>0</v>
      </c>
      <c r="KA455">
        <f>IF(Table1[[#This Row],[S/End]]&lt;&gt;"",1,0)</f>
        <v>0</v>
      </c>
      <c r="KB455">
        <f>IF(Table1[[#This Row],[S/End]]="TD",1,0)</f>
        <v>0</v>
      </c>
      <c r="KC455">
        <f>IF(Table1[[#This Row],[S/End]]="FGGD",1,0)</f>
        <v>0</v>
      </c>
      <c r="KD455">
        <f>IF(AND(OR(Table1[[#This Row],[Pass Play]]=1,Table1[[#This Row],[Rush Attempts]]=1),Table1[[#This Row],[Gn]]&lt;0),1,0)</f>
        <v>1</v>
      </c>
      <c r="KE455" s="375">
        <f>IF(AND(Table1[[#This Row],[pff_DRVENDPSN]]=3,Table1[[#This Row],[pff_DRVENDEVENT]]="PUNT"),1,0)</f>
        <v>0</v>
      </c>
    </row>
    <row r="456" spans="1:291" hidden="1">
      <c r="A456">
        <v>3</v>
      </c>
      <c r="B456">
        <v>2108</v>
      </c>
      <c r="C456" t="s">
        <v>14482</v>
      </c>
      <c r="D456">
        <v>1</v>
      </c>
      <c r="E456">
        <v>3</v>
      </c>
      <c r="F456">
        <v>9</v>
      </c>
      <c r="G456">
        <v>17</v>
      </c>
      <c r="H456">
        <v>-23</v>
      </c>
      <c r="J456" t="s">
        <v>254</v>
      </c>
      <c r="K456">
        <v>11</v>
      </c>
      <c r="L456">
        <v>11</v>
      </c>
      <c r="M456" t="s">
        <v>9357</v>
      </c>
      <c r="N456" t="s">
        <v>319</v>
      </c>
      <c r="P456" t="s">
        <v>693</v>
      </c>
      <c r="T456" t="s">
        <v>9358</v>
      </c>
      <c r="W456" t="s">
        <v>253</v>
      </c>
      <c r="X456" t="s">
        <v>9359</v>
      </c>
      <c r="Y456" t="s">
        <v>3830</v>
      </c>
      <c r="Z456" t="s">
        <v>9360</v>
      </c>
      <c r="AB456" t="s">
        <v>325</v>
      </c>
      <c r="AC456" t="s">
        <v>326</v>
      </c>
      <c r="AJ456">
        <v>0</v>
      </c>
      <c r="AK456" t="s">
        <v>327</v>
      </c>
      <c r="AP456">
        <v>7</v>
      </c>
      <c r="BJ456" t="s">
        <v>274</v>
      </c>
      <c r="BQ456">
        <f t="shared" si="21"/>
        <v>1</v>
      </c>
      <c r="BR456">
        <f t="shared" si="22"/>
        <v>0</v>
      </c>
      <c r="BT456" t="s">
        <v>9317</v>
      </c>
      <c r="BV456">
        <v>0</v>
      </c>
      <c r="BX456">
        <v>0</v>
      </c>
      <c r="BY456" t="s">
        <v>9361</v>
      </c>
      <c r="BZ456" t="s">
        <v>329</v>
      </c>
      <c r="CA456">
        <v>1</v>
      </c>
      <c r="CD456" s="3">
        <v>0.4597222222222222</v>
      </c>
      <c r="CE456" t="s">
        <v>274</v>
      </c>
      <c r="CF456" t="s">
        <v>9362</v>
      </c>
      <c r="CG456">
        <v>8</v>
      </c>
      <c r="CI456" t="s">
        <v>331</v>
      </c>
      <c r="CJ456">
        <v>0</v>
      </c>
      <c r="CK456" t="s">
        <v>9363</v>
      </c>
      <c r="CL456" s="4">
        <v>38387</v>
      </c>
      <c r="CM456" t="s">
        <v>9364</v>
      </c>
      <c r="CN456" t="s">
        <v>9365</v>
      </c>
      <c r="CO456">
        <v>0</v>
      </c>
      <c r="CQ456" t="s">
        <v>269</v>
      </c>
      <c r="CR456" t="s">
        <v>9317</v>
      </c>
      <c r="CU456" t="s">
        <v>9366</v>
      </c>
      <c r="CW456">
        <v>0</v>
      </c>
      <c r="CY456">
        <v>3</v>
      </c>
      <c r="CZ456" t="s">
        <v>553</v>
      </c>
      <c r="DA456">
        <v>0</v>
      </c>
      <c r="DB456">
        <v>7</v>
      </c>
      <c r="DC456" t="s">
        <v>272</v>
      </c>
      <c r="DD456">
        <v>-22</v>
      </c>
      <c r="DF456" t="s">
        <v>9323</v>
      </c>
      <c r="DK456">
        <v>17</v>
      </c>
      <c r="DL456" s="4">
        <v>44498</v>
      </c>
      <c r="DM456">
        <v>20466</v>
      </c>
      <c r="DN456">
        <v>2021</v>
      </c>
      <c r="DO456">
        <v>0</v>
      </c>
      <c r="DQ456">
        <v>80990</v>
      </c>
      <c r="DR456">
        <v>12</v>
      </c>
      <c r="DU456" t="s">
        <v>274</v>
      </c>
      <c r="DV456" t="s">
        <v>257</v>
      </c>
      <c r="DX456">
        <v>0</v>
      </c>
      <c r="DY456" t="s">
        <v>275</v>
      </c>
      <c r="EE456">
        <v>0</v>
      </c>
      <c r="EF456" t="s">
        <v>9367</v>
      </c>
      <c r="EG456" t="s">
        <v>8934</v>
      </c>
      <c r="EH456">
        <v>0</v>
      </c>
      <c r="EI456" t="s">
        <v>8877</v>
      </c>
      <c r="EJ456" t="s">
        <v>340</v>
      </c>
      <c r="EK456" t="s">
        <v>341</v>
      </c>
      <c r="EL456" t="s">
        <v>9368</v>
      </c>
      <c r="EM456" t="s">
        <v>5752</v>
      </c>
      <c r="EN456" t="s">
        <v>3634</v>
      </c>
      <c r="EO456" t="s">
        <v>282</v>
      </c>
      <c r="EP456" t="s">
        <v>345</v>
      </c>
      <c r="EQ456">
        <v>0</v>
      </c>
      <c r="ER456" t="s">
        <v>491</v>
      </c>
      <c r="ET456" t="s">
        <v>9369</v>
      </c>
      <c r="EU456">
        <v>17</v>
      </c>
      <c r="EV456" t="s">
        <v>257</v>
      </c>
      <c r="EW456" t="s">
        <v>349</v>
      </c>
      <c r="EX456" t="s">
        <v>5044</v>
      </c>
      <c r="EY456" t="s">
        <v>391</v>
      </c>
      <c r="FB456" t="s">
        <v>529</v>
      </c>
      <c r="FC456" t="s">
        <v>9370</v>
      </c>
      <c r="FE456">
        <v>0</v>
      </c>
      <c r="FF456">
        <v>3</v>
      </c>
      <c r="FJ456" t="s">
        <v>9349</v>
      </c>
      <c r="FL456">
        <v>0</v>
      </c>
      <c r="FN456">
        <v>0</v>
      </c>
      <c r="FQ456">
        <v>0</v>
      </c>
      <c r="FS456" t="s">
        <v>354</v>
      </c>
      <c r="FY456">
        <v>0</v>
      </c>
      <c r="GA456">
        <v>0</v>
      </c>
      <c r="GB456">
        <v>0</v>
      </c>
      <c r="GC456">
        <v>0</v>
      </c>
      <c r="GD456" t="s">
        <v>9371</v>
      </c>
      <c r="GE456" t="s">
        <v>355</v>
      </c>
      <c r="GF456">
        <v>1</v>
      </c>
      <c r="GI456">
        <v>3</v>
      </c>
      <c r="GJ456">
        <v>0</v>
      </c>
      <c r="GK456">
        <v>0</v>
      </c>
      <c r="GM456" t="s">
        <v>9372</v>
      </c>
      <c r="GN456">
        <v>0</v>
      </c>
      <c r="GO456">
        <v>0</v>
      </c>
      <c r="GP456" t="s">
        <v>499</v>
      </c>
      <c r="GR456">
        <v>47</v>
      </c>
      <c r="HA456" t="s">
        <v>9373</v>
      </c>
      <c r="HC456" t="s">
        <v>313</v>
      </c>
      <c r="HD456" t="s">
        <v>313</v>
      </c>
      <c r="HE456" t="s">
        <v>9374</v>
      </c>
      <c r="HF456">
        <v>0</v>
      </c>
      <c r="HG456">
        <v>11</v>
      </c>
      <c r="HH456">
        <v>0</v>
      </c>
      <c r="HI456" t="s">
        <v>275</v>
      </c>
      <c r="HL456">
        <v>4</v>
      </c>
      <c r="HM456" t="s">
        <v>9323</v>
      </c>
      <c r="HN456" t="s">
        <v>9375</v>
      </c>
      <c r="HO456" t="s">
        <v>9332</v>
      </c>
      <c r="HP456" t="s">
        <v>9376</v>
      </c>
      <c r="HQ456" t="s">
        <v>7013</v>
      </c>
      <c r="HR456" t="s">
        <v>9377</v>
      </c>
      <c r="HT456" t="s">
        <v>9378</v>
      </c>
      <c r="HW456">
        <v>-40</v>
      </c>
      <c r="HX456">
        <v>4191886</v>
      </c>
      <c r="HY456" t="s">
        <v>5760</v>
      </c>
      <c r="HZ456">
        <v>4191861</v>
      </c>
      <c r="IC456">
        <v>0.5</v>
      </c>
      <c r="ID456">
        <v>1</v>
      </c>
      <c r="IM456">
        <v>11</v>
      </c>
      <c r="IQ456" t="s">
        <v>9323</v>
      </c>
      <c r="IU456">
        <v>9</v>
      </c>
      <c r="IV456">
        <f>IF(AND(Table1[[#This Row],[R/P]]="P",Table1[[#This Row],[PaRes]]&lt;&gt;"SCRBL",Table1[[#This Row],[PaRes]]&lt;&gt;"RUN",Table1[[#This Row],[Penalty]]&lt;&gt;1),1,0)</f>
        <v>1</v>
      </c>
      <c r="IW456">
        <f>IF(AND(Table1[[#This Row],[Pass Play]]=1,Table1[[#This Row],[PaRes]]&lt;&gt;"SAC"),1,0)</f>
        <v>1</v>
      </c>
      <c r="IX456">
        <f>IF(Table1[[#This Row],[PaRes]]="COM",1,0)</f>
        <v>1</v>
      </c>
      <c r="IY456">
        <f>IF(Table1[[#This Row],[Pass Play]]=1,Table1[[#This Row],[Gn]],0)</f>
        <v>17</v>
      </c>
      <c r="IZ456">
        <f>IF(AND(Table1[[#This Row],[Pass Play]]=1,Table1[[#This Row],[EFF]]="Y"),1,0)</f>
        <v>1</v>
      </c>
      <c r="JA456">
        <f>IF(AND(Table1[[#This Row],[Pass Play]]=1,Table1[[#This Row],[EFF]]="Y"),Table1[[#This Row],[Gn]],0)</f>
        <v>17</v>
      </c>
      <c r="JB456">
        <f>IF(AND(Table1[[#This Row],[Pass Play]]=1,Table1[[#This Row],[Gn]]&gt;=15),1,0)</f>
        <v>1</v>
      </c>
      <c r="JC456">
        <f>IF(AND(Table1[[#This Row],[Pass Play]]=1,Table1[[#This Row],[Big Play Passes]]=1),Table1[[#This Row],[Gn]],0)</f>
        <v>17</v>
      </c>
      <c r="JD456">
        <f>IF(AND(OR(Table1[[#This Row],[R/P]]="R",Table1[[#This Row],[PaRes]]="SCRBL",Table1[[#This Row],[PaRes]]="RUN"),Table1[[#This Row],[Penalty]]&lt;&gt;1),1,0)</f>
        <v>0</v>
      </c>
      <c r="JE456">
        <f>IF(Table1[[#This Row],[Rush Attempts]]=1,Table1[[#This Row],[Gn]],0)</f>
        <v>0</v>
      </c>
      <c r="JF456">
        <f>IF(AND(Table1[[#This Row],[Rush Attempts]]=1,Table1[[#This Row],[EFF]]="Y"),1,0)</f>
        <v>0</v>
      </c>
      <c r="JG456">
        <f>IF(AND(Table1[[#This Row],[Rush Attempts]]=1,Table1[[#This Row],[EFF]]="Y"),Table1[[#This Row],[Gn]],0)</f>
        <v>0</v>
      </c>
      <c r="JH456">
        <f>IF(AND(Table1[[#This Row],[Rush Attempts]]=1,Table1[[#This Row],[Gn]]&gt;=10),1,0)</f>
        <v>0</v>
      </c>
      <c r="JI456">
        <f>IF(AND(Table1[[#This Row],[Rush Attempts]]=1,Table1[[#This Row],[Big Play Run]]=1),Table1[[#This Row],[Gn]],0)</f>
        <v>0</v>
      </c>
      <c r="JJ456">
        <f>IF(Table1[[#This Row],[PaRes]]="SAC",1,0)</f>
        <v>0</v>
      </c>
      <c r="JK456">
        <f>IF(Table1[[#This Row],[Sacks]]=1,Table1[[#This Row],[Gn]],0)</f>
        <v>0</v>
      </c>
      <c r="JL456">
        <f>IF(Table1[[#This Row],[PaRes]]="INT",1,0)</f>
        <v>0</v>
      </c>
      <c r="JM456">
        <f>IF(Table1[[#This Row],[pff_PENALTY]]&lt;&gt;"",1,0)</f>
        <v>0</v>
      </c>
      <c r="JN456">
        <f>Table1[[#This Row],[pff_PENYARDS]]</f>
        <v>0</v>
      </c>
      <c r="JO456">
        <f>IF(Table1[[#This Row],[S/End]]="TD",1,0)</f>
        <v>0</v>
      </c>
      <c r="JP456">
        <f>IF(OR(Table1[[#This Row],[S/End]]="FGGD"),1,0)</f>
        <v>0</v>
      </c>
      <c r="JQ456">
        <f>IF(OR(Table1[[#This Row],[S/End]]="FUM",Table1[[#This Row],[S/End]]="INT"),1,0)</f>
        <v>0</v>
      </c>
      <c r="JR456">
        <f>IF(AND(Table1[[#This Row],[Touchdown]]=1,Table1[[#This Row],[Pass Play]]=1),1,0)</f>
        <v>0</v>
      </c>
      <c r="JS456">
        <f t="shared" si="23"/>
        <v>0</v>
      </c>
      <c r="JT456">
        <f>IF(AND(OR(Table1[[#This Row],[Pass Play]]=1,Table1[[#This Row],[Rush Attempts]]=1),Table1[[#This Row],[Dn]]=3),1,0)</f>
        <v>1</v>
      </c>
      <c r="JU456">
        <f>IF(AND(Table1[[#This Row],[3rd down attempt]]=1,Table1[[#This Row],[EFF]]="Y"),1,0)</f>
        <v>1</v>
      </c>
      <c r="JV456">
        <f>IF(AND(Table1[[#This Row],[3rd down attempt]]=1,Table1[[#This Row],[Dist]]&gt;=7),1,0)</f>
        <v>1</v>
      </c>
      <c r="JW456">
        <f>IF(AND(OR(Table1[[#This Row],[Pass Play]]=1,Table1[[#This Row],[Rush Attempts]]=1),Table1[[#This Row],[Dn]]=4),1,0)</f>
        <v>0</v>
      </c>
      <c r="JX456">
        <f>IF(AND(Table1[[#This Row],[4th down attempt]]=1,Table1[[#This Row],[EFF]]="Y"),1,0)</f>
        <v>0</v>
      </c>
      <c r="JY456">
        <f>IF(AND(OR(Table1[[#This Row],[Pass Play]]=1,Table1[[#This Row],[Rush Attempts]]=1),Table1[[#This Row],[FPos]]&gt;=0,Table1[[#This Row],[FPos]]&lt;=20),1,0)</f>
        <v>0</v>
      </c>
      <c r="JZ456">
        <f>IF(AND(OR(Table1[[#This Row],[Pass Play]]=1,Table1[[#This Row],[Rush Attempts]]=1),Table1[[#This Row],[Dist]]&lt;=Table1[[#This Row],[Gn]]),1,0)</f>
        <v>1</v>
      </c>
      <c r="KA456">
        <f>IF(Table1[[#This Row],[S/End]]&lt;&gt;"",1,0)</f>
        <v>0</v>
      </c>
      <c r="KB456">
        <f>IF(Table1[[#This Row],[S/End]]="TD",1,0)</f>
        <v>0</v>
      </c>
      <c r="KC456">
        <f>IF(Table1[[#This Row],[S/End]]="FGGD",1,0)</f>
        <v>0</v>
      </c>
      <c r="KD456">
        <f>IF(AND(OR(Table1[[#This Row],[Pass Play]]=1,Table1[[#This Row],[Rush Attempts]]=1),Table1[[#This Row],[Gn]]&lt;0),1,0)</f>
        <v>0</v>
      </c>
      <c r="KE456" s="375">
        <f>IF(AND(Table1[[#This Row],[pff_DRVENDPSN]]=3,Table1[[#This Row],[pff_DRVENDEVENT]]="PUNT"),1,0)</f>
        <v>0</v>
      </c>
    </row>
    <row r="457" spans="1:291" hidden="1">
      <c r="A457">
        <v>4</v>
      </c>
      <c r="B457">
        <v>2108</v>
      </c>
      <c r="C457" t="s">
        <v>14482</v>
      </c>
      <c r="D457">
        <v>1</v>
      </c>
      <c r="E457">
        <v>1</v>
      </c>
      <c r="F457">
        <v>10</v>
      </c>
      <c r="G457">
        <v>13</v>
      </c>
      <c r="H457">
        <v>-40</v>
      </c>
      <c r="J457" t="s">
        <v>254</v>
      </c>
      <c r="K457">
        <v>12</v>
      </c>
      <c r="L457" t="s">
        <v>6748</v>
      </c>
      <c r="M457" t="s">
        <v>9380</v>
      </c>
      <c r="N457" t="s">
        <v>256</v>
      </c>
      <c r="P457" t="s">
        <v>1357</v>
      </c>
      <c r="Q457" t="s">
        <v>871</v>
      </c>
      <c r="S457" t="s">
        <v>443</v>
      </c>
      <c r="W457" t="s">
        <v>257</v>
      </c>
      <c r="X457" t="s">
        <v>806</v>
      </c>
      <c r="AE457" t="s">
        <v>807</v>
      </c>
      <c r="AF457" t="s">
        <v>808</v>
      </c>
      <c r="AG457" t="s">
        <v>806</v>
      </c>
      <c r="AH457" t="s">
        <v>257</v>
      </c>
      <c r="AJ457">
        <v>22</v>
      </c>
      <c r="AP457">
        <v>7</v>
      </c>
      <c r="AU457" t="s">
        <v>254</v>
      </c>
      <c r="BJ457" t="s">
        <v>257</v>
      </c>
      <c r="BQ457">
        <f t="shared" si="21"/>
        <v>0</v>
      </c>
      <c r="BR457">
        <f t="shared" si="22"/>
        <v>11</v>
      </c>
      <c r="BT457" t="s">
        <v>9317</v>
      </c>
      <c r="BV457">
        <v>0</v>
      </c>
      <c r="BX457">
        <v>0</v>
      </c>
      <c r="BY457" t="s">
        <v>9381</v>
      </c>
      <c r="CD457" s="3">
        <v>0.43611111111111112</v>
      </c>
      <c r="CF457" t="s">
        <v>9382</v>
      </c>
      <c r="CJ457">
        <v>0</v>
      </c>
      <c r="CK457" t="s">
        <v>9383</v>
      </c>
      <c r="CL457" s="4">
        <v>38387</v>
      </c>
      <c r="CM457" t="s">
        <v>9384</v>
      </c>
      <c r="CN457" t="s">
        <v>9385</v>
      </c>
      <c r="CO457">
        <v>0</v>
      </c>
      <c r="CP457" t="s">
        <v>9386</v>
      </c>
      <c r="CQ457" t="s">
        <v>269</v>
      </c>
      <c r="CR457" t="s">
        <v>9317</v>
      </c>
      <c r="CU457" t="s">
        <v>5353</v>
      </c>
      <c r="CW457">
        <v>0</v>
      </c>
      <c r="CY457">
        <v>4</v>
      </c>
      <c r="CZ457" t="s">
        <v>553</v>
      </c>
      <c r="DA457">
        <v>0</v>
      </c>
      <c r="DB457">
        <v>7</v>
      </c>
      <c r="DC457" t="s">
        <v>272</v>
      </c>
      <c r="DD457">
        <v>-22</v>
      </c>
      <c r="DF457" t="s">
        <v>9331</v>
      </c>
      <c r="DK457">
        <v>13</v>
      </c>
      <c r="DL457" s="4">
        <v>44498</v>
      </c>
      <c r="DM457">
        <v>20466</v>
      </c>
      <c r="DN457">
        <v>2021</v>
      </c>
      <c r="DO457">
        <v>0</v>
      </c>
      <c r="DQ457">
        <v>80990</v>
      </c>
      <c r="DR457">
        <v>13</v>
      </c>
      <c r="DU457" t="s">
        <v>257</v>
      </c>
      <c r="DV457" t="s">
        <v>274</v>
      </c>
      <c r="DX457">
        <v>0</v>
      </c>
      <c r="DY457" t="s">
        <v>275</v>
      </c>
      <c r="EE457">
        <v>0</v>
      </c>
      <c r="EF457" t="s">
        <v>9387</v>
      </c>
      <c r="EG457" t="s">
        <v>383</v>
      </c>
      <c r="EH457">
        <v>0</v>
      </c>
      <c r="EJ457" t="s">
        <v>454</v>
      </c>
      <c r="EK457" t="s">
        <v>9388</v>
      </c>
      <c r="EL457" t="s">
        <v>9389</v>
      </c>
      <c r="EM457" t="s">
        <v>9390</v>
      </c>
      <c r="EN457" t="s">
        <v>9391</v>
      </c>
      <c r="EO457" t="s">
        <v>282</v>
      </c>
      <c r="EP457" t="s">
        <v>427</v>
      </c>
      <c r="EQ457">
        <v>0</v>
      </c>
      <c r="ET457" t="s">
        <v>9392</v>
      </c>
      <c r="FE457">
        <v>0</v>
      </c>
      <c r="FF457">
        <v>10</v>
      </c>
      <c r="FG457" t="s">
        <v>621</v>
      </c>
      <c r="FI457" t="s">
        <v>621</v>
      </c>
      <c r="FJ457" t="s">
        <v>9393</v>
      </c>
      <c r="FL457">
        <v>0</v>
      </c>
      <c r="FN457">
        <v>0</v>
      </c>
      <c r="FQ457">
        <v>0</v>
      </c>
      <c r="FS457" t="s">
        <v>462</v>
      </c>
      <c r="FU457" t="s">
        <v>257</v>
      </c>
      <c r="FV457" t="s">
        <v>777</v>
      </c>
      <c r="FW457" t="s">
        <v>1721</v>
      </c>
      <c r="FY457">
        <v>0</v>
      </c>
      <c r="GA457">
        <v>0</v>
      </c>
      <c r="GB457">
        <v>0</v>
      </c>
      <c r="GC457">
        <v>0</v>
      </c>
      <c r="GD457" t="s">
        <v>9394</v>
      </c>
      <c r="GE457" t="s">
        <v>355</v>
      </c>
      <c r="GF457">
        <v>0</v>
      </c>
      <c r="GG457" t="s">
        <v>466</v>
      </c>
      <c r="GJ457">
        <v>0</v>
      </c>
      <c r="GK457">
        <v>0</v>
      </c>
      <c r="GM457" t="s">
        <v>9395</v>
      </c>
      <c r="GO457">
        <v>2</v>
      </c>
      <c r="HA457" t="s">
        <v>9396</v>
      </c>
      <c r="HC457" t="s">
        <v>294</v>
      </c>
      <c r="HD457" t="s">
        <v>294</v>
      </c>
      <c r="HE457" t="s">
        <v>9397</v>
      </c>
      <c r="HF457">
        <v>0</v>
      </c>
      <c r="HG457">
        <v>12</v>
      </c>
      <c r="HH457">
        <v>0</v>
      </c>
      <c r="HI457" t="s">
        <v>275</v>
      </c>
      <c r="HL457">
        <v>1</v>
      </c>
      <c r="HW457">
        <v>47</v>
      </c>
      <c r="HX457">
        <v>4191917</v>
      </c>
      <c r="HY457" t="s">
        <v>2799</v>
      </c>
      <c r="HZ457">
        <v>4191886</v>
      </c>
      <c r="IC457">
        <v>0</v>
      </c>
      <c r="ID457">
        <v>0</v>
      </c>
      <c r="IM457">
        <v>12</v>
      </c>
      <c r="IQ457" t="s">
        <v>9331</v>
      </c>
      <c r="IU457">
        <v>9</v>
      </c>
      <c r="IV457">
        <f>IF(AND(Table1[[#This Row],[R/P]]="P",Table1[[#This Row],[PaRes]]&lt;&gt;"SCRBL",Table1[[#This Row],[PaRes]]&lt;&gt;"RUN",Table1[[#This Row],[Penalty]]&lt;&gt;1),1,0)</f>
        <v>0</v>
      </c>
      <c r="IW457">
        <f>IF(AND(Table1[[#This Row],[Pass Play]]=1,Table1[[#This Row],[PaRes]]&lt;&gt;"SAC"),1,0)</f>
        <v>0</v>
      </c>
      <c r="IX457">
        <f>IF(Table1[[#This Row],[PaRes]]="COM",1,0)</f>
        <v>0</v>
      </c>
      <c r="IY457">
        <f>IF(Table1[[#This Row],[Pass Play]]=1,Table1[[#This Row],[Gn]],0)</f>
        <v>0</v>
      </c>
      <c r="IZ457">
        <f>IF(AND(Table1[[#This Row],[Pass Play]]=1,Table1[[#This Row],[EFF]]="Y"),1,0)</f>
        <v>0</v>
      </c>
      <c r="JA457">
        <f>IF(AND(Table1[[#This Row],[Pass Play]]=1,Table1[[#This Row],[EFF]]="Y"),Table1[[#This Row],[Gn]],0)</f>
        <v>0</v>
      </c>
      <c r="JB457">
        <f>IF(AND(Table1[[#This Row],[Pass Play]]=1,Table1[[#This Row],[Gn]]&gt;=15),1,0)</f>
        <v>0</v>
      </c>
      <c r="JC457">
        <f>IF(AND(Table1[[#This Row],[Pass Play]]=1,Table1[[#This Row],[Big Play Passes]]=1),Table1[[#This Row],[Gn]],0)</f>
        <v>0</v>
      </c>
      <c r="JD457">
        <f>IF(AND(OR(Table1[[#This Row],[R/P]]="R",Table1[[#This Row],[PaRes]]="SCRBL",Table1[[#This Row],[PaRes]]="RUN"),Table1[[#This Row],[Penalty]]&lt;&gt;1),1,0)</f>
        <v>1</v>
      </c>
      <c r="JE457">
        <f>IF(Table1[[#This Row],[Rush Attempts]]=1,Table1[[#This Row],[Gn]],0)</f>
        <v>13</v>
      </c>
      <c r="JF457">
        <f>IF(AND(Table1[[#This Row],[Rush Attempts]]=1,Table1[[#This Row],[EFF]]="Y"),1,0)</f>
        <v>1</v>
      </c>
      <c r="JG457">
        <f>IF(AND(Table1[[#This Row],[Rush Attempts]]=1,Table1[[#This Row],[EFF]]="Y"),Table1[[#This Row],[Gn]],0)</f>
        <v>13</v>
      </c>
      <c r="JH457">
        <f>IF(AND(Table1[[#This Row],[Rush Attempts]]=1,Table1[[#This Row],[Gn]]&gt;=10),1,0)</f>
        <v>1</v>
      </c>
      <c r="JI457">
        <f>IF(AND(Table1[[#This Row],[Rush Attempts]]=1,Table1[[#This Row],[Big Play Run]]=1),Table1[[#This Row],[Gn]],0)</f>
        <v>13</v>
      </c>
      <c r="JJ457">
        <f>IF(Table1[[#This Row],[PaRes]]="SAC",1,0)</f>
        <v>0</v>
      </c>
      <c r="JK457">
        <f>IF(Table1[[#This Row],[Sacks]]=1,Table1[[#This Row],[Gn]],0)</f>
        <v>0</v>
      </c>
      <c r="JL457">
        <f>IF(Table1[[#This Row],[PaRes]]="INT",1,0)</f>
        <v>0</v>
      </c>
      <c r="JM457">
        <f>IF(Table1[[#This Row],[pff_PENALTY]]&lt;&gt;"",1,0)</f>
        <v>0</v>
      </c>
      <c r="JN457">
        <f>Table1[[#This Row],[pff_PENYARDS]]</f>
        <v>0</v>
      </c>
      <c r="JO457">
        <f>IF(Table1[[#This Row],[S/End]]="TD",1,0)</f>
        <v>0</v>
      </c>
      <c r="JP457">
        <f>IF(OR(Table1[[#This Row],[S/End]]="FGGD"),1,0)</f>
        <v>0</v>
      </c>
      <c r="JQ457">
        <f>IF(OR(Table1[[#This Row],[S/End]]="FUM",Table1[[#This Row],[S/End]]="INT"),1,0)</f>
        <v>0</v>
      </c>
      <c r="JR457">
        <f>IF(AND(Table1[[#This Row],[Touchdown]]=1,Table1[[#This Row],[Pass Play]]=1),1,0)</f>
        <v>0</v>
      </c>
      <c r="JS457">
        <f t="shared" si="23"/>
        <v>0</v>
      </c>
      <c r="JT457">
        <f>IF(AND(OR(Table1[[#This Row],[Pass Play]]=1,Table1[[#This Row],[Rush Attempts]]=1),Table1[[#This Row],[Dn]]=3),1,0)</f>
        <v>0</v>
      </c>
      <c r="JU457">
        <f>IF(AND(Table1[[#This Row],[3rd down attempt]]=1,Table1[[#This Row],[EFF]]="Y"),1,0)</f>
        <v>0</v>
      </c>
      <c r="JV457">
        <f>IF(AND(Table1[[#This Row],[3rd down attempt]]=1,Table1[[#This Row],[Dist]]&gt;=7),1,0)</f>
        <v>0</v>
      </c>
      <c r="JW457">
        <f>IF(AND(OR(Table1[[#This Row],[Pass Play]]=1,Table1[[#This Row],[Rush Attempts]]=1),Table1[[#This Row],[Dn]]=4),1,0)</f>
        <v>0</v>
      </c>
      <c r="JX457">
        <f>IF(AND(Table1[[#This Row],[4th down attempt]]=1,Table1[[#This Row],[EFF]]="Y"),1,0)</f>
        <v>0</v>
      </c>
      <c r="JY457">
        <f>IF(AND(OR(Table1[[#This Row],[Pass Play]]=1,Table1[[#This Row],[Rush Attempts]]=1),Table1[[#This Row],[FPos]]&gt;=0,Table1[[#This Row],[FPos]]&lt;=20),1,0)</f>
        <v>0</v>
      </c>
      <c r="JZ457">
        <f>IF(AND(OR(Table1[[#This Row],[Pass Play]]=1,Table1[[#This Row],[Rush Attempts]]=1),Table1[[#This Row],[Dist]]&lt;=Table1[[#This Row],[Gn]]),1,0)</f>
        <v>1</v>
      </c>
      <c r="KA457">
        <f>IF(Table1[[#This Row],[S/End]]&lt;&gt;"",1,0)</f>
        <v>0</v>
      </c>
      <c r="KB457">
        <f>IF(Table1[[#This Row],[S/End]]="TD",1,0)</f>
        <v>0</v>
      </c>
      <c r="KC457">
        <f>IF(Table1[[#This Row],[S/End]]="FGGD",1,0)</f>
        <v>0</v>
      </c>
      <c r="KD457">
        <f>IF(AND(OR(Table1[[#This Row],[Pass Play]]=1,Table1[[#This Row],[Rush Attempts]]=1),Table1[[#This Row],[Gn]]&lt;0),1,0)</f>
        <v>0</v>
      </c>
      <c r="KE457" s="375">
        <f>IF(AND(Table1[[#This Row],[pff_DRVENDPSN]]=3,Table1[[#This Row],[pff_DRVENDEVENT]]="PUNT"),1,0)</f>
        <v>0</v>
      </c>
    </row>
    <row r="458" spans="1:291" hidden="1">
      <c r="A458">
        <v>5</v>
      </c>
      <c r="B458">
        <v>2108</v>
      </c>
      <c r="C458" t="s">
        <v>14482</v>
      </c>
      <c r="D458">
        <v>1</v>
      </c>
      <c r="E458">
        <v>1</v>
      </c>
      <c r="F458">
        <v>10</v>
      </c>
      <c r="G458">
        <v>2</v>
      </c>
      <c r="H458">
        <v>47</v>
      </c>
      <c r="J458" t="s">
        <v>298</v>
      </c>
      <c r="K458">
        <v>12</v>
      </c>
      <c r="L458">
        <v>12</v>
      </c>
      <c r="M458" t="s">
        <v>9399</v>
      </c>
      <c r="N458" t="s">
        <v>9400</v>
      </c>
      <c r="P458" t="s">
        <v>9401</v>
      </c>
      <c r="Q458" t="s">
        <v>1336</v>
      </c>
      <c r="W458" t="s">
        <v>257</v>
      </c>
      <c r="X458" t="s">
        <v>1501</v>
      </c>
      <c r="AE458" t="s">
        <v>1338</v>
      </c>
      <c r="AF458" t="s">
        <v>1502</v>
      </c>
      <c r="AG458" t="s">
        <v>1501</v>
      </c>
      <c r="AH458" t="s">
        <v>257</v>
      </c>
      <c r="AJ458">
        <v>22</v>
      </c>
      <c r="AP458">
        <v>7</v>
      </c>
      <c r="BJ458" t="s">
        <v>607</v>
      </c>
      <c r="BQ458">
        <f t="shared" si="21"/>
        <v>0</v>
      </c>
      <c r="BR458">
        <f t="shared" si="22"/>
        <v>5</v>
      </c>
      <c r="BT458" t="s">
        <v>9317</v>
      </c>
      <c r="BV458">
        <v>0</v>
      </c>
      <c r="BX458">
        <v>0</v>
      </c>
      <c r="BY458" t="s">
        <v>9402</v>
      </c>
      <c r="CD458" s="3">
        <v>0.41250000000000003</v>
      </c>
      <c r="CF458" t="s">
        <v>9403</v>
      </c>
      <c r="CJ458">
        <v>0</v>
      </c>
      <c r="CK458" t="s">
        <v>9404</v>
      </c>
      <c r="CL458" s="4">
        <v>38387</v>
      </c>
      <c r="CM458" t="s">
        <v>9405</v>
      </c>
      <c r="CN458" t="s">
        <v>9406</v>
      </c>
      <c r="CO458">
        <v>0</v>
      </c>
      <c r="CQ458" t="s">
        <v>282</v>
      </c>
      <c r="CR458" t="s">
        <v>9317</v>
      </c>
      <c r="CU458" t="s">
        <v>7001</v>
      </c>
      <c r="CW458">
        <v>0</v>
      </c>
      <c r="CY458">
        <v>5</v>
      </c>
      <c r="CZ458" t="s">
        <v>553</v>
      </c>
      <c r="DA458">
        <v>0</v>
      </c>
      <c r="DB458">
        <v>7</v>
      </c>
      <c r="DC458" t="s">
        <v>272</v>
      </c>
      <c r="DD458">
        <v>-22</v>
      </c>
      <c r="DF458" t="s">
        <v>9407</v>
      </c>
      <c r="DK458">
        <v>2</v>
      </c>
      <c r="DL458" s="4">
        <v>44498</v>
      </c>
      <c r="DM458">
        <v>20466</v>
      </c>
      <c r="DN458">
        <v>2021</v>
      </c>
      <c r="DO458">
        <v>0</v>
      </c>
      <c r="DQ458">
        <v>80990</v>
      </c>
      <c r="DR458">
        <v>14</v>
      </c>
      <c r="DU458" t="s">
        <v>294</v>
      </c>
      <c r="DV458" t="s">
        <v>294</v>
      </c>
      <c r="DX458">
        <v>0</v>
      </c>
      <c r="DY458" t="s">
        <v>275</v>
      </c>
      <c r="EE458">
        <v>0</v>
      </c>
      <c r="EF458" t="s">
        <v>9408</v>
      </c>
      <c r="EG458" t="s">
        <v>422</v>
      </c>
      <c r="EH458">
        <v>0</v>
      </c>
      <c r="EJ458" t="s">
        <v>454</v>
      </c>
      <c r="EK458" t="s">
        <v>5378</v>
      </c>
      <c r="EL458" t="s">
        <v>9409</v>
      </c>
      <c r="EM458" t="s">
        <v>9410</v>
      </c>
      <c r="EN458" t="s">
        <v>996</v>
      </c>
      <c r="EO458" t="s">
        <v>269</v>
      </c>
      <c r="EP458" t="s">
        <v>1109</v>
      </c>
      <c r="EQ458">
        <v>1</v>
      </c>
      <c r="ET458" t="s">
        <v>9411</v>
      </c>
      <c r="FE458">
        <v>0</v>
      </c>
      <c r="FF458">
        <v>12</v>
      </c>
      <c r="FG458" t="s">
        <v>310</v>
      </c>
      <c r="FI458" t="s">
        <v>310</v>
      </c>
      <c r="FJ458" t="s">
        <v>9412</v>
      </c>
      <c r="FL458">
        <v>0</v>
      </c>
      <c r="FN458">
        <v>0</v>
      </c>
      <c r="FQ458">
        <v>0</v>
      </c>
      <c r="FS458" t="s">
        <v>395</v>
      </c>
      <c r="FU458" t="s">
        <v>257</v>
      </c>
      <c r="FV458" t="s">
        <v>496</v>
      </c>
      <c r="FW458" t="s">
        <v>431</v>
      </c>
      <c r="FX458" t="s">
        <v>594</v>
      </c>
      <c r="FY458">
        <v>0</v>
      </c>
      <c r="GA458">
        <v>0</v>
      </c>
      <c r="GB458">
        <v>0</v>
      </c>
      <c r="GC458">
        <v>0</v>
      </c>
      <c r="GE458" t="s">
        <v>355</v>
      </c>
      <c r="GF458">
        <v>0</v>
      </c>
      <c r="GG458" t="s">
        <v>1179</v>
      </c>
      <c r="GJ458">
        <v>0</v>
      </c>
      <c r="GK458">
        <v>0</v>
      </c>
      <c r="GM458" t="s">
        <v>9413</v>
      </c>
      <c r="GO458">
        <v>1</v>
      </c>
      <c r="HA458" t="s">
        <v>9414</v>
      </c>
      <c r="HC458" t="s">
        <v>313</v>
      </c>
      <c r="HD458" t="s">
        <v>313</v>
      </c>
      <c r="HE458" t="s">
        <v>9415</v>
      </c>
      <c r="HF458">
        <v>0</v>
      </c>
      <c r="HG458">
        <v>12</v>
      </c>
      <c r="HH458">
        <v>0</v>
      </c>
      <c r="HI458" t="s">
        <v>275</v>
      </c>
      <c r="HL458">
        <v>4</v>
      </c>
      <c r="HW458">
        <v>45</v>
      </c>
      <c r="HX458">
        <v>4191944</v>
      </c>
      <c r="HY458" t="s">
        <v>9416</v>
      </c>
      <c r="HZ458">
        <v>4191917</v>
      </c>
      <c r="IC458">
        <v>0</v>
      </c>
      <c r="ID458">
        <v>0</v>
      </c>
      <c r="IM458">
        <v>13</v>
      </c>
      <c r="IO458" t="s">
        <v>9407</v>
      </c>
      <c r="IQ458" t="s">
        <v>9407</v>
      </c>
      <c r="IU458">
        <v>9</v>
      </c>
      <c r="IV458">
        <f>IF(AND(Table1[[#This Row],[R/P]]="P",Table1[[#This Row],[PaRes]]&lt;&gt;"SCRBL",Table1[[#This Row],[PaRes]]&lt;&gt;"RUN",Table1[[#This Row],[Penalty]]&lt;&gt;1),1,0)</f>
        <v>0</v>
      </c>
      <c r="IW458">
        <f>IF(AND(Table1[[#This Row],[Pass Play]]=1,Table1[[#This Row],[PaRes]]&lt;&gt;"SAC"),1,0)</f>
        <v>0</v>
      </c>
      <c r="IX458">
        <f>IF(Table1[[#This Row],[PaRes]]="COM",1,0)</f>
        <v>0</v>
      </c>
      <c r="IY458">
        <f>IF(Table1[[#This Row],[Pass Play]]=1,Table1[[#This Row],[Gn]],0)</f>
        <v>0</v>
      </c>
      <c r="IZ458">
        <f>IF(AND(Table1[[#This Row],[Pass Play]]=1,Table1[[#This Row],[EFF]]="Y"),1,0)</f>
        <v>0</v>
      </c>
      <c r="JA458">
        <f>IF(AND(Table1[[#This Row],[Pass Play]]=1,Table1[[#This Row],[EFF]]="Y"),Table1[[#This Row],[Gn]],0)</f>
        <v>0</v>
      </c>
      <c r="JB458">
        <f>IF(AND(Table1[[#This Row],[Pass Play]]=1,Table1[[#This Row],[Gn]]&gt;=15),1,0)</f>
        <v>0</v>
      </c>
      <c r="JC458">
        <f>IF(AND(Table1[[#This Row],[Pass Play]]=1,Table1[[#This Row],[Big Play Passes]]=1),Table1[[#This Row],[Gn]],0)</f>
        <v>0</v>
      </c>
      <c r="JD458">
        <f>IF(AND(OR(Table1[[#This Row],[R/P]]="R",Table1[[#This Row],[PaRes]]="SCRBL",Table1[[#This Row],[PaRes]]="RUN"),Table1[[#This Row],[Penalty]]&lt;&gt;1),1,0)</f>
        <v>1</v>
      </c>
      <c r="JE458">
        <f>IF(Table1[[#This Row],[Rush Attempts]]=1,Table1[[#This Row],[Gn]],0)</f>
        <v>2</v>
      </c>
      <c r="JF458">
        <f>IF(AND(Table1[[#This Row],[Rush Attempts]]=1,Table1[[#This Row],[EFF]]="Y"),1,0)</f>
        <v>0</v>
      </c>
      <c r="JG458">
        <f>IF(AND(Table1[[#This Row],[Rush Attempts]]=1,Table1[[#This Row],[EFF]]="Y"),Table1[[#This Row],[Gn]],0)</f>
        <v>0</v>
      </c>
      <c r="JH458">
        <f>IF(AND(Table1[[#This Row],[Rush Attempts]]=1,Table1[[#This Row],[Gn]]&gt;=10),1,0)</f>
        <v>0</v>
      </c>
      <c r="JI458">
        <f>IF(AND(Table1[[#This Row],[Rush Attempts]]=1,Table1[[#This Row],[Big Play Run]]=1),Table1[[#This Row],[Gn]],0)</f>
        <v>0</v>
      </c>
      <c r="JJ458">
        <f>IF(Table1[[#This Row],[PaRes]]="SAC",1,0)</f>
        <v>0</v>
      </c>
      <c r="JK458">
        <f>IF(Table1[[#This Row],[Sacks]]=1,Table1[[#This Row],[Gn]],0)</f>
        <v>0</v>
      </c>
      <c r="JL458">
        <f>IF(Table1[[#This Row],[PaRes]]="INT",1,0)</f>
        <v>0</v>
      </c>
      <c r="JM458">
        <f>IF(Table1[[#This Row],[pff_PENALTY]]&lt;&gt;"",1,0)</f>
        <v>0</v>
      </c>
      <c r="JN458">
        <f>Table1[[#This Row],[pff_PENYARDS]]</f>
        <v>0</v>
      </c>
      <c r="JO458">
        <f>IF(Table1[[#This Row],[S/End]]="TD",1,0)</f>
        <v>0</v>
      </c>
      <c r="JP458">
        <f>IF(OR(Table1[[#This Row],[S/End]]="FGGD"),1,0)</f>
        <v>0</v>
      </c>
      <c r="JQ458">
        <f>IF(OR(Table1[[#This Row],[S/End]]="FUM",Table1[[#This Row],[S/End]]="INT"),1,0)</f>
        <v>0</v>
      </c>
      <c r="JR458">
        <f>IF(AND(Table1[[#This Row],[Touchdown]]=1,Table1[[#This Row],[Pass Play]]=1),1,0)</f>
        <v>0</v>
      </c>
      <c r="JS458">
        <f t="shared" si="23"/>
        <v>0</v>
      </c>
      <c r="JT458">
        <f>IF(AND(OR(Table1[[#This Row],[Pass Play]]=1,Table1[[#This Row],[Rush Attempts]]=1),Table1[[#This Row],[Dn]]=3),1,0)</f>
        <v>0</v>
      </c>
      <c r="JU458">
        <f>IF(AND(Table1[[#This Row],[3rd down attempt]]=1,Table1[[#This Row],[EFF]]="Y"),1,0)</f>
        <v>0</v>
      </c>
      <c r="JV458">
        <f>IF(AND(Table1[[#This Row],[3rd down attempt]]=1,Table1[[#This Row],[Dist]]&gt;=7),1,0)</f>
        <v>0</v>
      </c>
      <c r="JW458">
        <f>IF(AND(OR(Table1[[#This Row],[Pass Play]]=1,Table1[[#This Row],[Rush Attempts]]=1),Table1[[#This Row],[Dn]]=4),1,0)</f>
        <v>0</v>
      </c>
      <c r="JX458">
        <f>IF(AND(Table1[[#This Row],[4th down attempt]]=1,Table1[[#This Row],[EFF]]="Y"),1,0)</f>
        <v>0</v>
      </c>
      <c r="JY458">
        <f>IF(AND(OR(Table1[[#This Row],[Pass Play]]=1,Table1[[#This Row],[Rush Attempts]]=1),Table1[[#This Row],[FPos]]&gt;=0,Table1[[#This Row],[FPos]]&lt;=20),1,0)</f>
        <v>0</v>
      </c>
      <c r="JZ458">
        <f>IF(AND(OR(Table1[[#This Row],[Pass Play]]=1,Table1[[#This Row],[Rush Attempts]]=1),Table1[[#This Row],[Dist]]&lt;=Table1[[#This Row],[Gn]]),1,0)</f>
        <v>0</v>
      </c>
      <c r="KA458">
        <f>IF(Table1[[#This Row],[S/End]]&lt;&gt;"",1,0)</f>
        <v>0</v>
      </c>
      <c r="KB458">
        <f>IF(Table1[[#This Row],[S/End]]="TD",1,0)</f>
        <v>0</v>
      </c>
      <c r="KC458">
        <f>IF(Table1[[#This Row],[S/End]]="FGGD",1,0)</f>
        <v>0</v>
      </c>
      <c r="KD458">
        <f>IF(AND(OR(Table1[[#This Row],[Pass Play]]=1,Table1[[#This Row],[Rush Attempts]]=1),Table1[[#This Row],[Gn]]&lt;0),1,0)</f>
        <v>0</v>
      </c>
      <c r="KE458" s="375">
        <f>IF(AND(Table1[[#This Row],[pff_DRVENDPSN]]=3,Table1[[#This Row],[pff_DRVENDEVENT]]="PUNT"),1,0)</f>
        <v>0</v>
      </c>
    </row>
    <row r="459" spans="1:291" hidden="1">
      <c r="A459">
        <v>6</v>
      </c>
      <c r="B459">
        <v>2108</v>
      </c>
      <c r="C459" t="s">
        <v>14482</v>
      </c>
      <c r="D459">
        <v>1</v>
      </c>
      <c r="E459">
        <v>2</v>
      </c>
      <c r="F459">
        <v>8</v>
      </c>
      <c r="G459">
        <v>41</v>
      </c>
      <c r="H459">
        <v>45</v>
      </c>
      <c r="J459" t="s">
        <v>254</v>
      </c>
      <c r="K459">
        <v>12</v>
      </c>
      <c r="L459" t="s">
        <v>1595</v>
      </c>
      <c r="M459" t="s">
        <v>9418</v>
      </c>
      <c r="N459" t="s">
        <v>568</v>
      </c>
      <c r="P459" t="s">
        <v>979</v>
      </c>
      <c r="Q459" t="s">
        <v>1067</v>
      </c>
      <c r="S459" t="s">
        <v>443</v>
      </c>
      <c r="W459" t="s">
        <v>253</v>
      </c>
      <c r="X459" t="s">
        <v>9419</v>
      </c>
      <c r="Y459" t="s">
        <v>2804</v>
      </c>
      <c r="Z459" t="s">
        <v>9420</v>
      </c>
      <c r="AB459" t="s">
        <v>325</v>
      </c>
      <c r="AC459" t="s">
        <v>326</v>
      </c>
      <c r="AJ459">
        <v>22</v>
      </c>
      <c r="AK459" t="s">
        <v>327</v>
      </c>
      <c r="AP459">
        <v>7</v>
      </c>
      <c r="BJ459" t="s">
        <v>257</v>
      </c>
      <c r="BQ459">
        <f t="shared" si="21"/>
        <v>1</v>
      </c>
      <c r="BR459">
        <f t="shared" si="22"/>
        <v>0</v>
      </c>
      <c r="BT459" t="s">
        <v>9317</v>
      </c>
      <c r="BV459">
        <v>0</v>
      </c>
      <c r="BX459">
        <v>0</v>
      </c>
      <c r="BY459" t="s">
        <v>9421</v>
      </c>
      <c r="CA459">
        <v>1</v>
      </c>
      <c r="CD459" s="3">
        <v>0.38472222222222219</v>
      </c>
      <c r="CE459" t="s">
        <v>274</v>
      </c>
      <c r="CF459" t="s">
        <v>9422</v>
      </c>
      <c r="CG459">
        <v>9</v>
      </c>
      <c r="CI459" t="s">
        <v>331</v>
      </c>
      <c r="CJ459">
        <v>1</v>
      </c>
      <c r="CK459" t="s">
        <v>9423</v>
      </c>
      <c r="CL459" s="4">
        <v>38387</v>
      </c>
      <c r="CM459" t="s">
        <v>9424</v>
      </c>
      <c r="CN459" t="s">
        <v>9425</v>
      </c>
      <c r="CO459">
        <v>0</v>
      </c>
      <c r="CQ459" t="s">
        <v>269</v>
      </c>
      <c r="CR459" t="s">
        <v>9317</v>
      </c>
      <c r="CU459" t="s">
        <v>5353</v>
      </c>
      <c r="CW459">
        <v>0</v>
      </c>
      <c r="CY459">
        <v>6</v>
      </c>
      <c r="CZ459" t="s">
        <v>553</v>
      </c>
      <c r="DA459">
        <v>0</v>
      </c>
      <c r="DB459">
        <v>7</v>
      </c>
      <c r="DC459" t="s">
        <v>272</v>
      </c>
      <c r="DD459">
        <v>-22</v>
      </c>
      <c r="DF459" t="s">
        <v>9426</v>
      </c>
      <c r="DK459">
        <v>41</v>
      </c>
      <c r="DL459" s="4">
        <v>44498</v>
      </c>
      <c r="DM459">
        <v>20466</v>
      </c>
      <c r="DN459">
        <v>2021</v>
      </c>
      <c r="DO459">
        <v>0</v>
      </c>
      <c r="DQ459">
        <v>80990</v>
      </c>
      <c r="DR459">
        <v>15</v>
      </c>
      <c r="DU459" t="s">
        <v>257</v>
      </c>
      <c r="DV459" t="s">
        <v>274</v>
      </c>
      <c r="DX459">
        <v>0</v>
      </c>
      <c r="DY459" t="s">
        <v>275</v>
      </c>
      <c r="EE459">
        <v>0</v>
      </c>
      <c r="EF459" t="s">
        <v>1637</v>
      </c>
      <c r="EG459" t="s">
        <v>422</v>
      </c>
      <c r="EH459">
        <v>0</v>
      </c>
      <c r="EJ459" t="s">
        <v>454</v>
      </c>
      <c r="EK459" t="s">
        <v>1077</v>
      </c>
      <c r="EL459" t="s">
        <v>6175</v>
      </c>
      <c r="EM459" t="s">
        <v>9427</v>
      </c>
      <c r="EN459" t="s">
        <v>1025</v>
      </c>
      <c r="EO459" t="s">
        <v>282</v>
      </c>
      <c r="EP459" t="s">
        <v>283</v>
      </c>
      <c r="EQ459">
        <v>0</v>
      </c>
      <c r="ER459" t="s">
        <v>491</v>
      </c>
      <c r="ET459" t="s">
        <v>9428</v>
      </c>
      <c r="EU459">
        <v>21</v>
      </c>
      <c r="EV459" t="s">
        <v>348</v>
      </c>
      <c r="EW459" t="s">
        <v>349</v>
      </c>
      <c r="EX459" t="s">
        <v>462</v>
      </c>
      <c r="EY459" t="s">
        <v>492</v>
      </c>
      <c r="FB459" t="s">
        <v>741</v>
      </c>
      <c r="FC459" t="s">
        <v>9429</v>
      </c>
      <c r="FE459">
        <v>0</v>
      </c>
      <c r="FF459">
        <v>5</v>
      </c>
      <c r="FL459">
        <v>0</v>
      </c>
      <c r="FN459">
        <v>0</v>
      </c>
      <c r="FQ459">
        <v>0</v>
      </c>
      <c r="FS459" t="s">
        <v>462</v>
      </c>
      <c r="FV459" t="s">
        <v>777</v>
      </c>
      <c r="FY459">
        <v>0</v>
      </c>
      <c r="GA459">
        <v>0</v>
      </c>
      <c r="GB459">
        <v>0</v>
      </c>
      <c r="GC459">
        <v>0</v>
      </c>
      <c r="GD459" t="s">
        <v>9430</v>
      </c>
      <c r="GE459" t="s">
        <v>355</v>
      </c>
      <c r="GF459">
        <v>0</v>
      </c>
      <c r="GG459" t="s">
        <v>466</v>
      </c>
      <c r="GI459">
        <v>3.5</v>
      </c>
      <c r="GJ459">
        <v>0</v>
      </c>
      <c r="GK459">
        <v>0</v>
      </c>
      <c r="GM459" t="s">
        <v>4027</v>
      </c>
      <c r="GN459">
        <v>20</v>
      </c>
      <c r="GO459">
        <v>4</v>
      </c>
      <c r="GP459" t="s">
        <v>713</v>
      </c>
      <c r="GR459">
        <v>38</v>
      </c>
      <c r="HA459" t="s">
        <v>9431</v>
      </c>
      <c r="HC459" t="s">
        <v>313</v>
      </c>
      <c r="HD459" t="s">
        <v>313</v>
      </c>
      <c r="HE459" t="s">
        <v>9426</v>
      </c>
      <c r="HF459">
        <v>0</v>
      </c>
      <c r="HG459">
        <v>12</v>
      </c>
      <c r="HH459">
        <v>0</v>
      </c>
      <c r="HI459" t="s">
        <v>275</v>
      </c>
      <c r="HL459">
        <v>4</v>
      </c>
      <c r="HM459" t="s">
        <v>9426</v>
      </c>
      <c r="HO459" t="s">
        <v>9332</v>
      </c>
      <c r="HP459" t="s">
        <v>9432</v>
      </c>
      <c r="HQ459" t="s">
        <v>9433</v>
      </c>
      <c r="HR459" t="s">
        <v>9434</v>
      </c>
      <c r="HT459" t="s">
        <v>9435</v>
      </c>
      <c r="HW459">
        <v>4</v>
      </c>
      <c r="HX459">
        <v>4191986</v>
      </c>
      <c r="HY459" t="s">
        <v>9436</v>
      </c>
      <c r="HZ459">
        <v>4191944</v>
      </c>
      <c r="IC459">
        <v>0.5</v>
      </c>
      <c r="ID459">
        <v>1</v>
      </c>
      <c r="IM459">
        <v>14</v>
      </c>
      <c r="IQ459" t="s">
        <v>9426</v>
      </c>
      <c r="IU459">
        <v>9</v>
      </c>
      <c r="IV459">
        <f>IF(AND(Table1[[#This Row],[R/P]]="P",Table1[[#This Row],[PaRes]]&lt;&gt;"SCRBL",Table1[[#This Row],[PaRes]]&lt;&gt;"RUN",Table1[[#This Row],[Penalty]]&lt;&gt;1),1,0)</f>
        <v>1</v>
      </c>
      <c r="IW459">
        <f>IF(AND(Table1[[#This Row],[Pass Play]]=1,Table1[[#This Row],[PaRes]]&lt;&gt;"SAC"),1,0)</f>
        <v>1</v>
      </c>
      <c r="IX459">
        <f>IF(Table1[[#This Row],[PaRes]]="COM",1,0)</f>
        <v>1</v>
      </c>
      <c r="IY459">
        <f>IF(Table1[[#This Row],[Pass Play]]=1,Table1[[#This Row],[Gn]],0)</f>
        <v>41</v>
      </c>
      <c r="IZ459">
        <f>IF(AND(Table1[[#This Row],[Pass Play]]=1,Table1[[#This Row],[EFF]]="Y"),1,0)</f>
        <v>1</v>
      </c>
      <c r="JA459">
        <f>IF(AND(Table1[[#This Row],[Pass Play]]=1,Table1[[#This Row],[EFF]]="Y"),Table1[[#This Row],[Gn]],0)</f>
        <v>41</v>
      </c>
      <c r="JB459">
        <f>IF(AND(Table1[[#This Row],[Pass Play]]=1,Table1[[#This Row],[Gn]]&gt;=15),1,0)</f>
        <v>1</v>
      </c>
      <c r="JC459">
        <f>IF(AND(Table1[[#This Row],[Pass Play]]=1,Table1[[#This Row],[Big Play Passes]]=1),Table1[[#This Row],[Gn]],0)</f>
        <v>41</v>
      </c>
      <c r="JD459">
        <f>IF(AND(OR(Table1[[#This Row],[R/P]]="R",Table1[[#This Row],[PaRes]]="SCRBL",Table1[[#This Row],[PaRes]]="RUN"),Table1[[#This Row],[Penalty]]&lt;&gt;1),1,0)</f>
        <v>0</v>
      </c>
      <c r="JE459">
        <f>IF(Table1[[#This Row],[Rush Attempts]]=1,Table1[[#This Row],[Gn]],0)</f>
        <v>0</v>
      </c>
      <c r="JF459">
        <f>IF(AND(Table1[[#This Row],[Rush Attempts]]=1,Table1[[#This Row],[EFF]]="Y"),1,0)</f>
        <v>0</v>
      </c>
      <c r="JG459">
        <f>IF(AND(Table1[[#This Row],[Rush Attempts]]=1,Table1[[#This Row],[EFF]]="Y"),Table1[[#This Row],[Gn]],0)</f>
        <v>0</v>
      </c>
      <c r="JH459">
        <f>IF(AND(Table1[[#This Row],[Rush Attempts]]=1,Table1[[#This Row],[Gn]]&gt;=10),1,0)</f>
        <v>0</v>
      </c>
      <c r="JI459">
        <f>IF(AND(Table1[[#This Row],[Rush Attempts]]=1,Table1[[#This Row],[Big Play Run]]=1),Table1[[#This Row],[Gn]],0)</f>
        <v>0</v>
      </c>
      <c r="JJ459">
        <f>IF(Table1[[#This Row],[PaRes]]="SAC",1,0)</f>
        <v>0</v>
      </c>
      <c r="JK459">
        <f>IF(Table1[[#This Row],[Sacks]]=1,Table1[[#This Row],[Gn]],0)</f>
        <v>0</v>
      </c>
      <c r="JL459">
        <f>IF(Table1[[#This Row],[PaRes]]="INT",1,0)</f>
        <v>0</v>
      </c>
      <c r="JM459">
        <f>IF(Table1[[#This Row],[pff_PENALTY]]&lt;&gt;"",1,0)</f>
        <v>0</v>
      </c>
      <c r="JN459">
        <f>Table1[[#This Row],[pff_PENYARDS]]</f>
        <v>0</v>
      </c>
      <c r="JO459">
        <f>IF(Table1[[#This Row],[S/End]]="TD",1,0)</f>
        <v>0</v>
      </c>
      <c r="JP459">
        <f>IF(OR(Table1[[#This Row],[S/End]]="FGGD"),1,0)</f>
        <v>0</v>
      </c>
      <c r="JQ459">
        <f>IF(OR(Table1[[#This Row],[S/End]]="FUM",Table1[[#This Row],[S/End]]="INT"),1,0)</f>
        <v>0</v>
      </c>
      <c r="JR459">
        <f>IF(AND(Table1[[#This Row],[Touchdown]]=1,Table1[[#This Row],[Pass Play]]=1),1,0)</f>
        <v>0</v>
      </c>
      <c r="JS459">
        <f t="shared" si="23"/>
        <v>0</v>
      </c>
      <c r="JT459">
        <f>IF(AND(OR(Table1[[#This Row],[Pass Play]]=1,Table1[[#This Row],[Rush Attempts]]=1),Table1[[#This Row],[Dn]]=3),1,0)</f>
        <v>0</v>
      </c>
      <c r="JU459">
        <f>IF(AND(Table1[[#This Row],[3rd down attempt]]=1,Table1[[#This Row],[EFF]]="Y"),1,0)</f>
        <v>0</v>
      </c>
      <c r="JV459">
        <f>IF(AND(Table1[[#This Row],[3rd down attempt]]=1,Table1[[#This Row],[Dist]]&gt;=7),1,0)</f>
        <v>0</v>
      </c>
      <c r="JW459">
        <f>IF(AND(OR(Table1[[#This Row],[Pass Play]]=1,Table1[[#This Row],[Rush Attempts]]=1),Table1[[#This Row],[Dn]]=4),1,0)</f>
        <v>0</v>
      </c>
      <c r="JX459">
        <f>IF(AND(Table1[[#This Row],[4th down attempt]]=1,Table1[[#This Row],[EFF]]="Y"),1,0)</f>
        <v>0</v>
      </c>
      <c r="JY459">
        <f>IF(AND(OR(Table1[[#This Row],[Pass Play]]=1,Table1[[#This Row],[Rush Attempts]]=1),Table1[[#This Row],[FPos]]&gt;=0,Table1[[#This Row],[FPos]]&lt;=20),1,0)</f>
        <v>0</v>
      </c>
      <c r="JZ459">
        <f>IF(AND(OR(Table1[[#This Row],[Pass Play]]=1,Table1[[#This Row],[Rush Attempts]]=1),Table1[[#This Row],[Dist]]&lt;=Table1[[#This Row],[Gn]]),1,0)</f>
        <v>1</v>
      </c>
      <c r="KA459">
        <f>IF(Table1[[#This Row],[S/End]]&lt;&gt;"",1,0)</f>
        <v>0</v>
      </c>
      <c r="KB459">
        <f>IF(Table1[[#This Row],[S/End]]="TD",1,0)</f>
        <v>0</v>
      </c>
      <c r="KC459">
        <f>IF(Table1[[#This Row],[S/End]]="FGGD",1,0)</f>
        <v>0</v>
      </c>
      <c r="KD459">
        <f>IF(AND(OR(Table1[[#This Row],[Pass Play]]=1,Table1[[#This Row],[Rush Attempts]]=1),Table1[[#This Row],[Gn]]&lt;0),1,0)</f>
        <v>0</v>
      </c>
      <c r="KE459" s="375">
        <f>IF(AND(Table1[[#This Row],[pff_DRVENDPSN]]=3,Table1[[#This Row],[pff_DRVENDEVENT]]="PUNT"),1,0)</f>
        <v>0</v>
      </c>
    </row>
    <row r="460" spans="1:291" hidden="1">
      <c r="A460">
        <v>7</v>
      </c>
      <c r="B460">
        <v>2108</v>
      </c>
      <c r="C460" t="s">
        <v>14482</v>
      </c>
      <c r="D460">
        <v>1</v>
      </c>
      <c r="E460">
        <v>1</v>
      </c>
      <c r="F460">
        <v>4</v>
      </c>
      <c r="G460">
        <v>4</v>
      </c>
      <c r="H460">
        <v>4</v>
      </c>
      <c r="J460" t="s">
        <v>254</v>
      </c>
      <c r="K460">
        <v>20</v>
      </c>
      <c r="L460">
        <v>20</v>
      </c>
      <c r="M460" t="s">
        <v>7093</v>
      </c>
      <c r="N460" t="s">
        <v>1471</v>
      </c>
      <c r="P460" t="s">
        <v>5906</v>
      </c>
      <c r="Q460" t="s">
        <v>1473</v>
      </c>
      <c r="W460" t="s">
        <v>257</v>
      </c>
      <c r="X460" t="s">
        <v>9438</v>
      </c>
      <c r="AE460" t="s">
        <v>411</v>
      </c>
      <c r="AF460" t="s">
        <v>412</v>
      </c>
      <c r="AG460" t="s">
        <v>9438</v>
      </c>
      <c r="AH460" t="s">
        <v>257</v>
      </c>
      <c r="AJ460">
        <v>7</v>
      </c>
      <c r="AL460" t="s">
        <v>575</v>
      </c>
      <c r="AP460">
        <v>7</v>
      </c>
      <c r="BJ460" t="s">
        <v>257</v>
      </c>
      <c r="BQ460">
        <f t="shared" si="21"/>
        <v>0</v>
      </c>
      <c r="BR460">
        <f t="shared" si="22"/>
        <v>3</v>
      </c>
      <c r="BT460" t="s">
        <v>9317</v>
      </c>
      <c r="BV460">
        <v>0</v>
      </c>
      <c r="BX460">
        <v>0</v>
      </c>
      <c r="BY460" t="s">
        <v>9439</v>
      </c>
      <c r="CD460" s="3">
        <v>0.35486111111111113</v>
      </c>
      <c r="CF460" t="s">
        <v>9440</v>
      </c>
      <c r="CJ460">
        <v>0</v>
      </c>
      <c r="CK460" t="s">
        <v>9441</v>
      </c>
      <c r="CL460" s="4">
        <v>38387</v>
      </c>
      <c r="CM460" t="s">
        <v>9442</v>
      </c>
      <c r="CN460" t="s">
        <v>9443</v>
      </c>
      <c r="CO460">
        <v>0</v>
      </c>
      <c r="CQ460" t="s">
        <v>269</v>
      </c>
      <c r="CR460" t="s">
        <v>9317</v>
      </c>
      <c r="CU460" t="s">
        <v>9444</v>
      </c>
      <c r="CW460">
        <v>0</v>
      </c>
      <c r="CY460">
        <v>7</v>
      </c>
      <c r="CZ460" t="s">
        <v>553</v>
      </c>
      <c r="DA460">
        <v>0</v>
      </c>
      <c r="DB460">
        <v>7</v>
      </c>
      <c r="DC460" t="s">
        <v>272</v>
      </c>
      <c r="DD460">
        <v>-22</v>
      </c>
      <c r="DK460">
        <v>4</v>
      </c>
      <c r="DL460" s="4">
        <v>44498</v>
      </c>
      <c r="DM460">
        <v>20466</v>
      </c>
      <c r="DN460">
        <v>2021</v>
      </c>
      <c r="DO460">
        <v>0</v>
      </c>
      <c r="DQ460">
        <v>80990</v>
      </c>
      <c r="DR460">
        <v>16</v>
      </c>
      <c r="DU460" t="s">
        <v>257</v>
      </c>
      <c r="DV460" t="s">
        <v>274</v>
      </c>
      <c r="DX460">
        <v>0</v>
      </c>
      <c r="DY460" t="s">
        <v>275</v>
      </c>
      <c r="EE460">
        <v>0</v>
      </c>
      <c r="EF460" t="s">
        <v>6776</v>
      </c>
      <c r="EG460" t="s">
        <v>277</v>
      </c>
      <c r="EH460">
        <v>0</v>
      </c>
      <c r="EJ460" t="s">
        <v>1486</v>
      </c>
      <c r="EK460" t="s">
        <v>9445</v>
      </c>
      <c r="EL460" t="s">
        <v>9446</v>
      </c>
      <c r="EM460" t="s">
        <v>9447</v>
      </c>
      <c r="EN460" t="s">
        <v>9448</v>
      </c>
      <c r="EO460" t="s">
        <v>282</v>
      </c>
      <c r="EP460" t="s">
        <v>968</v>
      </c>
      <c r="EQ460">
        <v>1</v>
      </c>
      <c r="ET460" t="s">
        <v>9449</v>
      </c>
      <c r="FE460">
        <v>0</v>
      </c>
      <c r="FF460">
        <v>6</v>
      </c>
      <c r="FG460" t="s">
        <v>285</v>
      </c>
      <c r="FI460" t="s">
        <v>285</v>
      </c>
      <c r="FJ460" t="s">
        <v>9349</v>
      </c>
      <c r="FL460">
        <v>0</v>
      </c>
      <c r="FN460">
        <v>0</v>
      </c>
      <c r="FQ460">
        <v>0</v>
      </c>
      <c r="FS460" t="s">
        <v>651</v>
      </c>
      <c r="FU460" t="s">
        <v>274</v>
      </c>
      <c r="FV460" t="s">
        <v>9450</v>
      </c>
      <c r="FW460" t="s">
        <v>431</v>
      </c>
      <c r="FX460" t="s">
        <v>594</v>
      </c>
      <c r="FY460">
        <v>0</v>
      </c>
      <c r="GA460">
        <v>0</v>
      </c>
      <c r="GB460">
        <v>0</v>
      </c>
      <c r="GC460">
        <v>0</v>
      </c>
      <c r="GE460" t="s">
        <v>355</v>
      </c>
      <c r="GF460">
        <v>0</v>
      </c>
      <c r="GJ460">
        <v>0</v>
      </c>
      <c r="GK460">
        <v>0</v>
      </c>
      <c r="GM460" t="s">
        <v>9451</v>
      </c>
      <c r="GO460">
        <v>0</v>
      </c>
      <c r="HA460" t="s">
        <v>1376</v>
      </c>
      <c r="HC460" t="s">
        <v>313</v>
      </c>
      <c r="HD460" t="s">
        <v>313</v>
      </c>
      <c r="HE460" t="s">
        <v>9452</v>
      </c>
      <c r="HF460">
        <v>0</v>
      </c>
      <c r="HG460">
        <v>20</v>
      </c>
      <c r="HH460">
        <v>0</v>
      </c>
      <c r="HI460" t="s">
        <v>275</v>
      </c>
      <c r="HL460">
        <v>0</v>
      </c>
      <c r="HW460">
        <v>0</v>
      </c>
      <c r="HX460">
        <v>4192018</v>
      </c>
      <c r="HY460" t="s">
        <v>600</v>
      </c>
      <c r="HZ460">
        <v>4191986</v>
      </c>
      <c r="IC460">
        <v>0.5</v>
      </c>
      <c r="ID460">
        <v>1</v>
      </c>
      <c r="IM460">
        <v>15</v>
      </c>
      <c r="IS460" t="s">
        <v>600</v>
      </c>
      <c r="IU460">
        <v>9</v>
      </c>
      <c r="IV460">
        <f>IF(AND(Table1[[#This Row],[R/P]]="P",Table1[[#This Row],[PaRes]]&lt;&gt;"SCRBL",Table1[[#This Row],[PaRes]]&lt;&gt;"RUN",Table1[[#This Row],[Penalty]]&lt;&gt;1),1,0)</f>
        <v>0</v>
      </c>
      <c r="IW460">
        <f>IF(AND(Table1[[#This Row],[Pass Play]]=1,Table1[[#This Row],[PaRes]]&lt;&gt;"SAC"),1,0)</f>
        <v>0</v>
      </c>
      <c r="IX460">
        <f>IF(Table1[[#This Row],[PaRes]]="COM",1,0)</f>
        <v>0</v>
      </c>
      <c r="IY460">
        <f>IF(Table1[[#This Row],[Pass Play]]=1,Table1[[#This Row],[Gn]],0)</f>
        <v>0</v>
      </c>
      <c r="IZ460">
        <f>IF(AND(Table1[[#This Row],[Pass Play]]=1,Table1[[#This Row],[EFF]]="Y"),1,0)</f>
        <v>0</v>
      </c>
      <c r="JA460">
        <f>IF(AND(Table1[[#This Row],[Pass Play]]=1,Table1[[#This Row],[EFF]]="Y"),Table1[[#This Row],[Gn]],0)</f>
        <v>0</v>
      </c>
      <c r="JB460">
        <f>IF(AND(Table1[[#This Row],[Pass Play]]=1,Table1[[#This Row],[Gn]]&gt;=15),1,0)</f>
        <v>0</v>
      </c>
      <c r="JC460">
        <f>IF(AND(Table1[[#This Row],[Pass Play]]=1,Table1[[#This Row],[Big Play Passes]]=1),Table1[[#This Row],[Gn]],0)</f>
        <v>0</v>
      </c>
      <c r="JD460">
        <f>IF(AND(OR(Table1[[#This Row],[R/P]]="R",Table1[[#This Row],[PaRes]]="SCRBL",Table1[[#This Row],[PaRes]]="RUN"),Table1[[#This Row],[Penalty]]&lt;&gt;1),1,0)</f>
        <v>1</v>
      </c>
      <c r="JE460">
        <f>IF(Table1[[#This Row],[Rush Attempts]]=1,Table1[[#This Row],[Gn]],0)</f>
        <v>4</v>
      </c>
      <c r="JF460">
        <f>IF(AND(Table1[[#This Row],[Rush Attempts]]=1,Table1[[#This Row],[EFF]]="Y"),1,0)</f>
        <v>1</v>
      </c>
      <c r="JG460">
        <f>IF(AND(Table1[[#This Row],[Rush Attempts]]=1,Table1[[#This Row],[EFF]]="Y"),Table1[[#This Row],[Gn]],0)</f>
        <v>4</v>
      </c>
      <c r="JH460">
        <f>IF(AND(Table1[[#This Row],[Rush Attempts]]=1,Table1[[#This Row],[Gn]]&gt;=10),1,0)</f>
        <v>0</v>
      </c>
      <c r="JI460">
        <f>IF(AND(Table1[[#This Row],[Rush Attempts]]=1,Table1[[#This Row],[Big Play Run]]=1),Table1[[#This Row],[Gn]],0)</f>
        <v>0</v>
      </c>
      <c r="JJ460">
        <f>IF(Table1[[#This Row],[PaRes]]="SAC",1,0)</f>
        <v>0</v>
      </c>
      <c r="JK460">
        <f>IF(Table1[[#This Row],[Sacks]]=1,Table1[[#This Row],[Gn]],0)</f>
        <v>0</v>
      </c>
      <c r="JL460">
        <f>IF(Table1[[#This Row],[PaRes]]="INT",1,0)</f>
        <v>0</v>
      </c>
      <c r="JM460">
        <f>IF(Table1[[#This Row],[pff_PENALTY]]&lt;&gt;"",1,0)</f>
        <v>0</v>
      </c>
      <c r="JN460">
        <f>Table1[[#This Row],[pff_PENYARDS]]</f>
        <v>0</v>
      </c>
      <c r="JO460">
        <f>IF(Table1[[#This Row],[S/End]]="TD",1,0)</f>
        <v>1</v>
      </c>
      <c r="JP460">
        <f>IF(OR(Table1[[#This Row],[S/End]]="FGGD"),1,0)</f>
        <v>0</v>
      </c>
      <c r="JQ460">
        <f>IF(OR(Table1[[#This Row],[S/End]]="FUM",Table1[[#This Row],[S/End]]="INT"),1,0)</f>
        <v>0</v>
      </c>
      <c r="JR460">
        <f>IF(AND(Table1[[#This Row],[Touchdown]]=1,Table1[[#This Row],[Pass Play]]=1),1,0)</f>
        <v>0</v>
      </c>
      <c r="JS460">
        <f t="shared" si="23"/>
        <v>0</v>
      </c>
      <c r="JT460">
        <f>IF(AND(OR(Table1[[#This Row],[Pass Play]]=1,Table1[[#This Row],[Rush Attempts]]=1),Table1[[#This Row],[Dn]]=3),1,0)</f>
        <v>0</v>
      </c>
      <c r="JU460">
        <f>IF(AND(Table1[[#This Row],[3rd down attempt]]=1,Table1[[#This Row],[EFF]]="Y"),1,0)</f>
        <v>0</v>
      </c>
      <c r="JV460">
        <f>IF(AND(Table1[[#This Row],[3rd down attempt]]=1,Table1[[#This Row],[Dist]]&gt;=7),1,0)</f>
        <v>0</v>
      </c>
      <c r="JW460">
        <f>IF(AND(OR(Table1[[#This Row],[Pass Play]]=1,Table1[[#This Row],[Rush Attempts]]=1),Table1[[#This Row],[Dn]]=4),1,0)</f>
        <v>0</v>
      </c>
      <c r="JX460">
        <f>IF(AND(Table1[[#This Row],[4th down attempt]]=1,Table1[[#This Row],[EFF]]="Y"),1,0)</f>
        <v>0</v>
      </c>
      <c r="JY460">
        <f>IF(AND(OR(Table1[[#This Row],[Pass Play]]=1,Table1[[#This Row],[Rush Attempts]]=1),Table1[[#This Row],[FPos]]&gt;=0,Table1[[#This Row],[FPos]]&lt;=20),1,0)</f>
        <v>1</v>
      </c>
      <c r="JZ460">
        <f>IF(AND(OR(Table1[[#This Row],[Pass Play]]=1,Table1[[#This Row],[Rush Attempts]]=1),Table1[[#This Row],[Dist]]&lt;=Table1[[#This Row],[Gn]]),1,0)</f>
        <v>1</v>
      </c>
      <c r="KA460">
        <f>IF(Table1[[#This Row],[S/End]]&lt;&gt;"",1,0)</f>
        <v>1</v>
      </c>
      <c r="KB460">
        <f>IF(Table1[[#This Row],[S/End]]="TD",1,0)</f>
        <v>1</v>
      </c>
      <c r="KC460">
        <f>IF(Table1[[#This Row],[S/End]]="FGGD",1,0)</f>
        <v>0</v>
      </c>
      <c r="KD460">
        <f>IF(AND(OR(Table1[[#This Row],[Pass Play]]=1,Table1[[#This Row],[Rush Attempts]]=1),Table1[[#This Row],[Gn]]&lt;0),1,0)</f>
        <v>0</v>
      </c>
      <c r="KE460" s="375">
        <f>IF(AND(Table1[[#This Row],[pff_DRVENDPSN]]=3,Table1[[#This Row],[pff_DRVENDEVENT]]="PUNT"),1,0)</f>
        <v>0</v>
      </c>
    </row>
    <row r="461" spans="1:291" hidden="1">
      <c r="A461">
        <v>8</v>
      </c>
      <c r="B461">
        <v>2108</v>
      </c>
      <c r="C461" t="s">
        <v>14482</v>
      </c>
      <c r="D461">
        <v>1</v>
      </c>
      <c r="E461">
        <v>1</v>
      </c>
      <c r="F461">
        <v>10</v>
      </c>
      <c r="G461">
        <v>5</v>
      </c>
      <c r="H461">
        <v>-15</v>
      </c>
      <c r="I461" t="s">
        <v>253</v>
      </c>
      <c r="J461" t="s">
        <v>254</v>
      </c>
      <c r="K461">
        <v>11</v>
      </c>
      <c r="L461" t="s">
        <v>1184</v>
      </c>
      <c r="M461" t="s">
        <v>1094</v>
      </c>
      <c r="N461" t="s">
        <v>1095</v>
      </c>
      <c r="P461" t="s">
        <v>1096</v>
      </c>
      <c r="T461" t="s">
        <v>473</v>
      </c>
      <c r="W461" t="s">
        <v>257</v>
      </c>
      <c r="X461" t="s">
        <v>3580</v>
      </c>
      <c r="AE461" t="s">
        <v>1291</v>
      </c>
      <c r="AF461" t="s">
        <v>1292</v>
      </c>
      <c r="AG461" t="s">
        <v>3580</v>
      </c>
      <c r="AH461" t="s">
        <v>257</v>
      </c>
      <c r="AJ461">
        <v>22</v>
      </c>
      <c r="AP461">
        <v>7</v>
      </c>
      <c r="AU461" t="s">
        <v>254</v>
      </c>
      <c r="BJ461" t="s">
        <v>257</v>
      </c>
      <c r="BQ461">
        <f t="shared" si="21"/>
        <v>0</v>
      </c>
      <c r="BR461">
        <f t="shared" si="22"/>
        <v>2</v>
      </c>
      <c r="BT461" t="s">
        <v>9317</v>
      </c>
      <c r="BV461">
        <v>0</v>
      </c>
      <c r="BX461">
        <v>0</v>
      </c>
      <c r="BY461" t="s">
        <v>9454</v>
      </c>
      <c r="CD461" s="3">
        <v>0.26666666666666666</v>
      </c>
      <c r="CF461" t="s">
        <v>9455</v>
      </c>
      <c r="CJ461">
        <v>0</v>
      </c>
      <c r="CK461" t="s">
        <v>9456</v>
      </c>
      <c r="CL461" s="4">
        <v>38387</v>
      </c>
      <c r="CM461" t="s">
        <v>9457</v>
      </c>
      <c r="CN461" t="s">
        <v>9458</v>
      </c>
      <c r="CO461">
        <v>0</v>
      </c>
      <c r="CP461" t="s">
        <v>268</v>
      </c>
      <c r="CQ461" t="s">
        <v>418</v>
      </c>
      <c r="CR461" t="s">
        <v>9317</v>
      </c>
      <c r="CU461" t="s">
        <v>9459</v>
      </c>
      <c r="CW461">
        <v>0</v>
      </c>
      <c r="CY461">
        <v>1</v>
      </c>
      <c r="CZ461" t="s">
        <v>271</v>
      </c>
      <c r="DA461">
        <v>-28</v>
      </c>
      <c r="DB461">
        <v>6</v>
      </c>
      <c r="DC461" t="s">
        <v>554</v>
      </c>
      <c r="DD461">
        <v>-15</v>
      </c>
      <c r="DF461" t="s">
        <v>9375</v>
      </c>
      <c r="DK461">
        <v>5</v>
      </c>
      <c r="DL461" s="4">
        <v>44498</v>
      </c>
      <c r="DM461">
        <v>20466</v>
      </c>
      <c r="DN461">
        <v>2021</v>
      </c>
      <c r="DO461">
        <v>0</v>
      </c>
      <c r="DQ461">
        <v>80990</v>
      </c>
      <c r="DR461">
        <v>23</v>
      </c>
      <c r="DU461" t="s">
        <v>257</v>
      </c>
      <c r="DV461" t="s">
        <v>274</v>
      </c>
      <c r="DX461">
        <v>7</v>
      </c>
      <c r="DY461" t="s">
        <v>275</v>
      </c>
      <c r="EE461">
        <v>0</v>
      </c>
      <c r="EF461" t="s">
        <v>1105</v>
      </c>
      <c r="EG461" t="s">
        <v>422</v>
      </c>
      <c r="EH461">
        <v>0</v>
      </c>
      <c r="EJ461" t="s">
        <v>340</v>
      </c>
      <c r="EK461" t="s">
        <v>341</v>
      </c>
      <c r="EL461" t="s">
        <v>9460</v>
      </c>
      <c r="EM461" t="s">
        <v>9461</v>
      </c>
      <c r="EN461" t="s">
        <v>268</v>
      </c>
      <c r="EO461" t="s">
        <v>418</v>
      </c>
      <c r="EP461" t="s">
        <v>388</v>
      </c>
      <c r="EQ461">
        <v>0</v>
      </c>
      <c r="ET461" t="s">
        <v>9462</v>
      </c>
      <c r="FE461">
        <v>0</v>
      </c>
      <c r="FF461">
        <v>20</v>
      </c>
      <c r="FG461" t="s">
        <v>429</v>
      </c>
      <c r="FH461" t="s">
        <v>309</v>
      </c>
      <c r="FI461" t="s">
        <v>310</v>
      </c>
      <c r="FL461">
        <v>0</v>
      </c>
      <c r="FN461">
        <v>0</v>
      </c>
      <c r="FQ461">
        <v>0</v>
      </c>
      <c r="FS461" t="s">
        <v>395</v>
      </c>
      <c r="FU461" t="s">
        <v>257</v>
      </c>
      <c r="FV461" t="s">
        <v>496</v>
      </c>
      <c r="FW461" t="s">
        <v>1291</v>
      </c>
      <c r="FX461" t="s">
        <v>625</v>
      </c>
      <c r="FY461">
        <v>0</v>
      </c>
      <c r="GA461">
        <v>7</v>
      </c>
      <c r="GB461">
        <v>7</v>
      </c>
      <c r="GC461">
        <v>0</v>
      </c>
      <c r="GD461" t="s">
        <v>497</v>
      </c>
      <c r="GE461" t="s">
        <v>355</v>
      </c>
      <c r="GF461">
        <v>0</v>
      </c>
      <c r="GG461" t="s">
        <v>274</v>
      </c>
      <c r="GJ461">
        <v>1</v>
      </c>
      <c r="GK461">
        <v>0</v>
      </c>
      <c r="GM461" t="s">
        <v>9463</v>
      </c>
      <c r="GO461">
        <v>2</v>
      </c>
      <c r="HA461" t="s">
        <v>9464</v>
      </c>
      <c r="HC461" t="s">
        <v>313</v>
      </c>
      <c r="HD461" t="s">
        <v>313</v>
      </c>
      <c r="HE461" t="s">
        <v>9465</v>
      </c>
      <c r="HF461">
        <v>0</v>
      </c>
      <c r="HG461">
        <v>11</v>
      </c>
      <c r="HH461">
        <v>7</v>
      </c>
      <c r="HI461" t="s">
        <v>275</v>
      </c>
      <c r="HL461">
        <v>4</v>
      </c>
      <c r="HW461">
        <v>-20</v>
      </c>
      <c r="HX461">
        <v>4192387</v>
      </c>
      <c r="HY461" t="s">
        <v>9466</v>
      </c>
      <c r="HZ461">
        <v>4192319</v>
      </c>
      <c r="IC461">
        <v>0</v>
      </c>
      <c r="ID461">
        <v>0</v>
      </c>
      <c r="IM461">
        <v>22</v>
      </c>
      <c r="IQ461" t="s">
        <v>9375</v>
      </c>
      <c r="IR461" t="s">
        <v>9452</v>
      </c>
      <c r="IU461">
        <v>9</v>
      </c>
      <c r="IV461">
        <f>IF(AND(Table1[[#This Row],[R/P]]="P",Table1[[#This Row],[PaRes]]&lt;&gt;"SCRBL",Table1[[#This Row],[PaRes]]&lt;&gt;"RUN",Table1[[#This Row],[Penalty]]&lt;&gt;1),1,0)</f>
        <v>0</v>
      </c>
      <c r="IW461">
        <f>IF(AND(Table1[[#This Row],[Pass Play]]=1,Table1[[#This Row],[PaRes]]&lt;&gt;"SAC"),1,0)</f>
        <v>0</v>
      </c>
      <c r="IX461">
        <f>IF(Table1[[#This Row],[PaRes]]="COM",1,0)</f>
        <v>0</v>
      </c>
      <c r="IY461">
        <f>IF(Table1[[#This Row],[Pass Play]]=1,Table1[[#This Row],[Gn]],0)</f>
        <v>0</v>
      </c>
      <c r="IZ461">
        <f>IF(AND(Table1[[#This Row],[Pass Play]]=1,Table1[[#This Row],[EFF]]="Y"),1,0)</f>
        <v>0</v>
      </c>
      <c r="JA461">
        <f>IF(AND(Table1[[#This Row],[Pass Play]]=1,Table1[[#This Row],[EFF]]="Y"),Table1[[#This Row],[Gn]],0)</f>
        <v>0</v>
      </c>
      <c r="JB461">
        <f>IF(AND(Table1[[#This Row],[Pass Play]]=1,Table1[[#This Row],[Gn]]&gt;=15),1,0)</f>
        <v>0</v>
      </c>
      <c r="JC461">
        <f>IF(AND(Table1[[#This Row],[Pass Play]]=1,Table1[[#This Row],[Big Play Passes]]=1),Table1[[#This Row],[Gn]],0)</f>
        <v>0</v>
      </c>
      <c r="JD461">
        <f>IF(AND(OR(Table1[[#This Row],[R/P]]="R",Table1[[#This Row],[PaRes]]="SCRBL",Table1[[#This Row],[PaRes]]="RUN"),Table1[[#This Row],[Penalty]]&lt;&gt;1),1,0)</f>
        <v>1</v>
      </c>
      <c r="JE461">
        <f>IF(Table1[[#This Row],[Rush Attempts]]=1,Table1[[#This Row],[Gn]],0)</f>
        <v>5</v>
      </c>
      <c r="JF461">
        <f>IF(AND(Table1[[#This Row],[Rush Attempts]]=1,Table1[[#This Row],[EFF]]="Y"),1,0)</f>
        <v>1</v>
      </c>
      <c r="JG461">
        <f>IF(AND(Table1[[#This Row],[Rush Attempts]]=1,Table1[[#This Row],[EFF]]="Y"),Table1[[#This Row],[Gn]],0)</f>
        <v>5</v>
      </c>
      <c r="JH461">
        <f>IF(AND(Table1[[#This Row],[Rush Attempts]]=1,Table1[[#This Row],[Gn]]&gt;=10),1,0)</f>
        <v>0</v>
      </c>
      <c r="JI461">
        <f>IF(AND(Table1[[#This Row],[Rush Attempts]]=1,Table1[[#This Row],[Big Play Run]]=1),Table1[[#This Row],[Gn]],0)</f>
        <v>0</v>
      </c>
      <c r="JJ461">
        <f>IF(Table1[[#This Row],[PaRes]]="SAC",1,0)</f>
        <v>0</v>
      </c>
      <c r="JK461">
        <f>IF(Table1[[#This Row],[Sacks]]=1,Table1[[#This Row],[Gn]],0)</f>
        <v>0</v>
      </c>
      <c r="JL461">
        <f>IF(Table1[[#This Row],[PaRes]]="INT",1,0)</f>
        <v>0</v>
      </c>
      <c r="JM461">
        <f>IF(Table1[[#This Row],[pff_PENALTY]]&lt;&gt;"",1,0)</f>
        <v>0</v>
      </c>
      <c r="JN461">
        <f>Table1[[#This Row],[pff_PENYARDS]]</f>
        <v>0</v>
      </c>
      <c r="JO461">
        <f>IF(Table1[[#This Row],[S/End]]="TD",1,0)</f>
        <v>0</v>
      </c>
      <c r="JP461">
        <f>IF(OR(Table1[[#This Row],[S/End]]="FGGD"),1,0)</f>
        <v>0</v>
      </c>
      <c r="JQ461">
        <f>IF(OR(Table1[[#This Row],[S/End]]="FUM",Table1[[#This Row],[S/End]]="INT"),1,0)</f>
        <v>0</v>
      </c>
      <c r="JR461">
        <f>IF(AND(Table1[[#This Row],[Touchdown]]=1,Table1[[#This Row],[Pass Play]]=1),1,0)</f>
        <v>0</v>
      </c>
      <c r="JS461">
        <f t="shared" si="23"/>
        <v>0</v>
      </c>
      <c r="JT461">
        <f>IF(AND(OR(Table1[[#This Row],[Pass Play]]=1,Table1[[#This Row],[Rush Attempts]]=1),Table1[[#This Row],[Dn]]=3),1,0)</f>
        <v>0</v>
      </c>
      <c r="JU461">
        <f>IF(AND(Table1[[#This Row],[3rd down attempt]]=1,Table1[[#This Row],[EFF]]="Y"),1,0)</f>
        <v>0</v>
      </c>
      <c r="JV461">
        <f>IF(AND(Table1[[#This Row],[3rd down attempt]]=1,Table1[[#This Row],[Dist]]&gt;=7),1,0)</f>
        <v>0</v>
      </c>
      <c r="JW461">
        <f>IF(AND(OR(Table1[[#This Row],[Pass Play]]=1,Table1[[#This Row],[Rush Attempts]]=1),Table1[[#This Row],[Dn]]=4),1,0)</f>
        <v>0</v>
      </c>
      <c r="JX461">
        <f>IF(AND(Table1[[#This Row],[4th down attempt]]=1,Table1[[#This Row],[EFF]]="Y"),1,0)</f>
        <v>0</v>
      </c>
      <c r="JY461">
        <f>IF(AND(OR(Table1[[#This Row],[Pass Play]]=1,Table1[[#This Row],[Rush Attempts]]=1),Table1[[#This Row],[FPos]]&gt;=0,Table1[[#This Row],[FPos]]&lt;=20),1,0)</f>
        <v>0</v>
      </c>
      <c r="JZ461">
        <f>IF(AND(OR(Table1[[#This Row],[Pass Play]]=1,Table1[[#This Row],[Rush Attempts]]=1),Table1[[#This Row],[Dist]]&lt;=Table1[[#This Row],[Gn]]),1,0)</f>
        <v>0</v>
      </c>
      <c r="KA461">
        <f>IF(Table1[[#This Row],[S/End]]&lt;&gt;"",1,0)</f>
        <v>0</v>
      </c>
      <c r="KB461">
        <f>IF(Table1[[#This Row],[S/End]]="TD",1,0)</f>
        <v>0</v>
      </c>
      <c r="KC461">
        <f>IF(Table1[[#This Row],[S/End]]="FGGD",1,0)</f>
        <v>0</v>
      </c>
      <c r="KD461">
        <f>IF(AND(OR(Table1[[#This Row],[Pass Play]]=1,Table1[[#This Row],[Rush Attempts]]=1),Table1[[#This Row],[Gn]]&lt;0),1,0)</f>
        <v>0</v>
      </c>
      <c r="KE461" s="375">
        <f>IF(AND(Table1[[#This Row],[pff_DRVENDPSN]]=3,Table1[[#This Row],[pff_DRVENDEVENT]]="PUNT"),1,0)</f>
        <v>0</v>
      </c>
    </row>
    <row r="462" spans="1:291" hidden="1">
      <c r="A462">
        <v>9</v>
      </c>
      <c r="B462">
        <v>2108</v>
      </c>
      <c r="C462" t="s">
        <v>14482</v>
      </c>
      <c r="D462">
        <v>1</v>
      </c>
      <c r="E462">
        <v>2</v>
      </c>
      <c r="F462">
        <v>7</v>
      </c>
      <c r="G462">
        <v>0</v>
      </c>
      <c r="H462">
        <v>-20</v>
      </c>
      <c r="J462" t="s">
        <v>298</v>
      </c>
      <c r="K462">
        <v>11</v>
      </c>
      <c r="L462" t="s">
        <v>1184</v>
      </c>
      <c r="M462" t="s">
        <v>4571</v>
      </c>
      <c r="N462" t="s">
        <v>440</v>
      </c>
      <c r="O462" t="s">
        <v>254</v>
      </c>
      <c r="P462" t="s">
        <v>4572</v>
      </c>
      <c r="Q462" t="s">
        <v>442</v>
      </c>
      <c r="W462" t="s">
        <v>257</v>
      </c>
      <c r="X462" t="s">
        <v>9468</v>
      </c>
      <c r="AE462" t="s">
        <v>2223</v>
      </c>
      <c r="AF462" t="s">
        <v>2224</v>
      </c>
      <c r="AG462" t="s">
        <v>9468</v>
      </c>
      <c r="AH462" t="s">
        <v>257</v>
      </c>
      <c r="AJ462">
        <v>22</v>
      </c>
      <c r="AP462">
        <v>7</v>
      </c>
      <c r="BJ462" t="s">
        <v>257</v>
      </c>
      <c r="BQ462">
        <f t="shared" si="21"/>
        <v>0</v>
      </c>
      <c r="BR462">
        <f t="shared" si="22"/>
        <v>1</v>
      </c>
      <c r="BT462" t="s">
        <v>9317</v>
      </c>
      <c r="BV462">
        <v>0</v>
      </c>
      <c r="BX462">
        <v>0</v>
      </c>
      <c r="BY462" t="s">
        <v>9469</v>
      </c>
      <c r="CD462" s="3">
        <v>0.24236111111111111</v>
      </c>
      <c r="CF462" t="s">
        <v>9470</v>
      </c>
      <c r="CJ462">
        <v>0</v>
      </c>
      <c r="CK462" t="s">
        <v>9471</v>
      </c>
      <c r="CL462" s="4">
        <v>38387</v>
      </c>
      <c r="CM462" t="s">
        <v>9472</v>
      </c>
      <c r="CN462" t="s">
        <v>9473</v>
      </c>
      <c r="CO462">
        <v>0</v>
      </c>
      <c r="CQ462" t="s">
        <v>282</v>
      </c>
      <c r="CR462" t="s">
        <v>9317</v>
      </c>
      <c r="CU462" t="s">
        <v>9474</v>
      </c>
      <c r="CW462">
        <v>0</v>
      </c>
      <c r="CY462">
        <v>2</v>
      </c>
      <c r="CZ462" t="s">
        <v>271</v>
      </c>
      <c r="DA462">
        <v>-28</v>
      </c>
      <c r="DB462">
        <v>6</v>
      </c>
      <c r="DC462" t="s">
        <v>554</v>
      </c>
      <c r="DD462">
        <v>-15</v>
      </c>
      <c r="DF462" t="s">
        <v>9407</v>
      </c>
      <c r="DK462">
        <v>0</v>
      </c>
      <c r="DL462" s="4">
        <v>44498</v>
      </c>
      <c r="DM462">
        <v>20466</v>
      </c>
      <c r="DN462">
        <v>2021</v>
      </c>
      <c r="DO462">
        <v>0</v>
      </c>
      <c r="DQ462">
        <v>80990</v>
      </c>
      <c r="DR462">
        <v>24</v>
      </c>
      <c r="DU462" t="s">
        <v>257</v>
      </c>
      <c r="DV462" t="s">
        <v>274</v>
      </c>
      <c r="DX462">
        <v>7</v>
      </c>
      <c r="DY462" t="s">
        <v>275</v>
      </c>
      <c r="EE462">
        <v>0</v>
      </c>
      <c r="EF462" t="s">
        <v>4582</v>
      </c>
      <c r="EG462" t="s">
        <v>1128</v>
      </c>
      <c r="EH462">
        <v>1</v>
      </c>
      <c r="EJ462" t="s">
        <v>340</v>
      </c>
      <c r="EK462" t="s">
        <v>341</v>
      </c>
      <c r="EL462" t="s">
        <v>9475</v>
      </c>
      <c r="EM462" t="s">
        <v>9476</v>
      </c>
      <c r="EO462" t="s">
        <v>269</v>
      </c>
      <c r="EP462" t="s">
        <v>345</v>
      </c>
      <c r="EQ462">
        <v>1</v>
      </c>
      <c r="ET462" t="s">
        <v>9477</v>
      </c>
      <c r="FE462">
        <v>0</v>
      </c>
      <c r="FF462">
        <v>12</v>
      </c>
      <c r="FG462" t="s">
        <v>310</v>
      </c>
      <c r="FI462" t="s">
        <v>310</v>
      </c>
      <c r="FL462">
        <v>0</v>
      </c>
      <c r="FN462">
        <v>0</v>
      </c>
      <c r="FQ462">
        <v>0</v>
      </c>
      <c r="FS462" t="s">
        <v>395</v>
      </c>
      <c r="FU462" t="s">
        <v>257</v>
      </c>
      <c r="FV462" t="s">
        <v>496</v>
      </c>
      <c r="FW462" t="s">
        <v>1700</v>
      </c>
      <c r="FX462" t="s">
        <v>432</v>
      </c>
      <c r="FY462">
        <v>1</v>
      </c>
      <c r="GA462">
        <v>7</v>
      </c>
      <c r="GB462">
        <v>7</v>
      </c>
      <c r="GC462">
        <v>0</v>
      </c>
      <c r="GE462" t="s">
        <v>355</v>
      </c>
      <c r="GF462">
        <v>0</v>
      </c>
      <c r="GG462" t="s">
        <v>274</v>
      </c>
      <c r="GJ462">
        <v>0</v>
      </c>
      <c r="GK462">
        <v>0</v>
      </c>
      <c r="GM462" t="s">
        <v>9478</v>
      </c>
      <c r="GO462">
        <v>1</v>
      </c>
      <c r="HA462" t="s">
        <v>5130</v>
      </c>
      <c r="HC462" t="s">
        <v>294</v>
      </c>
      <c r="HD462" t="s">
        <v>294</v>
      </c>
      <c r="HE462" t="s">
        <v>9479</v>
      </c>
      <c r="HF462">
        <v>0</v>
      </c>
      <c r="HG462">
        <v>11</v>
      </c>
      <c r="HH462">
        <v>7</v>
      </c>
      <c r="HI462" t="s">
        <v>275</v>
      </c>
      <c r="HL462">
        <v>3</v>
      </c>
      <c r="HW462">
        <v>-20</v>
      </c>
      <c r="HX462">
        <v>4192423</v>
      </c>
      <c r="HY462" t="s">
        <v>9480</v>
      </c>
      <c r="HZ462">
        <v>4192387</v>
      </c>
      <c r="IC462">
        <v>0</v>
      </c>
      <c r="ID462">
        <v>0</v>
      </c>
      <c r="IM462">
        <v>23</v>
      </c>
      <c r="IO462" t="s">
        <v>9407</v>
      </c>
      <c r="IQ462" t="s">
        <v>9407</v>
      </c>
      <c r="IU462">
        <v>9</v>
      </c>
      <c r="IV462">
        <f>IF(AND(Table1[[#This Row],[R/P]]="P",Table1[[#This Row],[PaRes]]&lt;&gt;"SCRBL",Table1[[#This Row],[PaRes]]&lt;&gt;"RUN",Table1[[#This Row],[Penalty]]&lt;&gt;1),1,0)</f>
        <v>0</v>
      </c>
      <c r="IW462">
        <f>IF(AND(Table1[[#This Row],[Pass Play]]=1,Table1[[#This Row],[PaRes]]&lt;&gt;"SAC"),1,0)</f>
        <v>0</v>
      </c>
      <c r="IX462">
        <f>IF(Table1[[#This Row],[PaRes]]="COM",1,0)</f>
        <v>0</v>
      </c>
      <c r="IY462">
        <f>IF(Table1[[#This Row],[Pass Play]]=1,Table1[[#This Row],[Gn]],0)</f>
        <v>0</v>
      </c>
      <c r="IZ462">
        <f>IF(AND(Table1[[#This Row],[Pass Play]]=1,Table1[[#This Row],[EFF]]="Y"),1,0)</f>
        <v>0</v>
      </c>
      <c r="JA462">
        <f>IF(AND(Table1[[#This Row],[Pass Play]]=1,Table1[[#This Row],[EFF]]="Y"),Table1[[#This Row],[Gn]],0)</f>
        <v>0</v>
      </c>
      <c r="JB462">
        <f>IF(AND(Table1[[#This Row],[Pass Play]]=1,Table1[[#This Row],[Gn]]&gt;=15),1,0)</f>
        <v>0</v>
      </c>
      <c r="JC462">
        <f>IF(AND(Table1[[#This Row],[Pass Play]]=1,Table1[[#This Row],[Big Play Passes]]=1),Table1[[#This Row],[Gn]],0)</f>
        <v>0</v>
      </c>
      <c r="JD462">
        <f>IF(AND(OR(Table1[[#This Row],[R/P]]="R",Table1[[#This Row],[PaRes]]="SCRBL",Table1[[#This Row],[PaRes]]="RUN"),Table1[[#This Row],[Penalty]]&lt;&gt;1),1,0)</f>
        <v>1</v>
      </c>
      <c r="JE462">
        <f>IF(Table1[[#This Row],[Rush Attempts]]=1,Table1[[#This Row],[Gn]],0)</f>
        <v>0</v>
      </c>
      <c r="JF462">
        <f>IF(AND(Table1[[#This Row],[Rush Attempts]]=1,Table1[[#This Row],[EFF]]="Y"),1,0)</f>
        <v>0</v>
      </c>
      <c r="JG462">
        <f>IF(AND(Table1[[#This Row],[Rush Attempts]]=1,Table1[[#This Row],[EFF]]="Y"),Table1[[#This Row],[Gn]],0)</f>
        <v>0</v>
      </c>
      <c r="JH462">
        <f>IF(AND(Table1[[#This Row],[Rush Attempts]]=1,Table1[[#This Row],[Gn]]&gt;=10),1,0)</f>
        <v>0</v>
      </c>
      <c r="JI462">
        <f>IF(AND(Table1[[#This Row],[Rush Attempts]]=1,Table1[[#This Row],[Big Play Run]]=1),Table1[[#This Row],[Gn]],0)</f>
        <v>0</v>
      </c>
      <c r="JJ462">
        <f>IF(Table1[[#This Row],[PaRes]]="SAC",1,0)</f>
        <v>0</v>
      </c>
      <c r="JK462">
        <f>IF(Table1[[#This Row],[Sacks]]=1,Table1[[#This Row],[Gn]],0)</f>
        <v>0</v>
      </c>
      <c r="JL462">
        <f>IF(Table1[[#This Row],[PaRes]]="INT",1,0)</f>
        <v>0</v>
      </c>
      <c r="JM462">
        <f>IF(Table1[[#This Row],[pff_PENALTY]]&lt;&gt;"",1,0)</f>
        <v>0</v>
      </c>
      <c r="JN462">
        <f>Table1[[#This Row],[pff_PENYARDS]]</f>
        <v>0</v>
      </c>
      <c r="JO462">
        <f>IF(Table1[[#This Row],[S/End]]="TD",1,0)</f>
        <v>0</v>
      </c>
      <c r="JP462">
        <f>IF(OR(Table1[[#This Row],[S/End]]="FGGD"),1,0)</f>
        <v>0</v>
      </c>
      <c r="JQ462">
        <f>IF(OR(Table1[[#This Row],[S/End]]="FUM",Table1[[#This Row],[S/End]]="INT"),1,0)</f>
        <v>0</v>
      </c>
      <c r="JR462">
        <f>IF(AND(Table1[[#This Row],[Touchdown]]=1,Table1[[#This Row],[Pass Play]]=1),1,0)</f>
        <v>0</v>
      </c>
      <c r="JS462">
        <f t="shared" si="23"/>
        <v>0</v>
      </c>
      <c r="JT462">
        <f>IF(AND(OR(Table1[[#This Row],[Pass Play]]=1,Table1[[#This Row],[Rush Attempts]]=1),Table1[[#This Row],[Dn]]=3),1,0)</f>
        <v>0</v>
      </c>
      <c r="JU462">
        <f>IF(AND(Table1[[#This Row],[3rd down attempt]]=1,Table1[[#This Row],[EFF]]="Y"),1,0)</f>
        <v>0</v>
      </c>
      <c r="JV462">
        <f>IF(AND(Table1[[#This Row],[3rd down attempt]]=1,Table1[[#This Row],[Dist]]&gt;=7),1,0)</f>
        <v>0</v>
      </c>
      <c r="JW462">
        <f>IF(AND(OR(Table1[[#This Row],[Pass Play]]=1,Table1[[#This Row],[Rush Attempts]]=1),Table1[[#This Row],[Dn]]=4),1,0)</f>
        <v>0</v>
      </c>
      <c r="JX462">
        <f>IF(AND(Table1[[#This Row],[4th down attempt]]=1,Table1[[#This Row],[EFF]]="Y"),1,0)</f>
        <v>0</v>
      </c>
      <c r="JY462">
        <f>IF(AND(OR(Table1[[#This Row],[Pass Play]]=1,Table1[[#This Row],[Rush Attempts]]=1),Table1[[#This Row],[FPos]]&gt;=0,Table1[[#This Row],[FPos]]&lt;=20),1,0)</f>
        <v>0</v>
      </c>
      <c r="JZ462">
        <f>IF(AND(OR(Table1[[#This Row],[Pass Play]]=1,Table1[[#This Row],[Rush Attempts]]=1),Table1[[#This Row],[Dist]]&lt;=Table1[[#This Row],[Gn]]),1,0)</f>
        <v>0</v>
      </c>
      <c r="KA462">
        <f>IF(Table1[[#This Row],[S/End]]&lt;&gt;"",1,0)</f>
        <v>0</v>
      </c>
      <c r="KB462">
        <f>IF(Table1[[#This Row],[S/End]]="TD",1,0)</f>
        <v>0</v>
      </c>
      <c r="KC462">
        <f>IF(Table1[[#This Row],[S/End]]="FGGD",1,0)</f>
        <v>0</v>
      </c>
      <c r="KD462">
        <f>IF(AND(OR(Table1[[#This Row],[Pass Play]]=1,Table1[[#This Row],[Rush Attempts]]=1),Table1[[#This Row],[Gn]]&lt;0),1,0)</f>
        <v>0</v>
      </c>
      <c r="KE462" s="375">
        <f>IF(AND(Table1[[#This Row],[pff_DRVENDPSN]]=3,Table1[[#This Row],[pff_DRVENDEVENT]]="PUNT"),1,0)</f>
        <v>0</v>
      </c>
    </row>
    <row r="463" spans="1:291" hidden="1">
      <c r="A463">
        <v>10</v>
      </c>
      <c r="B463">
        <v>2108</v>
      </c>
      <c r="C463" t="s">
        <v>14482</v>
      </c>
      <c r="D463">
        <v>1</v>
      </c>
      <c r="E463">
        <v>3</v>
      </c>
      <c r="F463">
        <v>5</v>
      </c>
      <c r="G463">
        <v>5</v>
      </c>
      <c r="H463">
        <v>-20</v>
      </c>
      <c r="J463" t="s">
        <v>254</v>
      </c>
      <c r="K463">
        <v>11</v>
      </c>
      <c r="L463" t="s">
        <v>6698</v>
      </c>
      <c r="M463" t="s">
        <v>9482</v>
      </c>
      <c r="N463" t="s">
        <v>827</v>
      </c>
      <c r="P463" t="s">
        <v>828</v>
      </c>
      <c r="T463" t="s">
        <v>5164</v>
      </c>
      <c r="W463" t="s">
        <v>253</v>
      </c>
      <c r="X463" t="s">
        <v>9483</v>
      </c>
      <c r="Y463" t="s">
        <v>1432</v>
      </c>
      <c r="Z463" t="s">
        <v>9484</v>
      </c>
      <c r="AB463" t="s">
        <v>325</v>
      </c>
      <c r="AC463" t="s">
        <v>326</v>
      </c>
      <c r="AJ463">
        <v>4</v>
      </c>
      <c r="AK463" t="s">
        <v>327</v>
      </c>
      <c r="AP463">
        <v>7</v>
      </c>
      <c r="BJ463" t="s">
        <v>257</v>
      </c>
      <c r="BQ463">
        <f t="shared" si="21"/>
        <v>1</v>
      </c>
      <c r="BR463">
        <f t="shared" si="22"/>
        <v>0</v>
      </c>
      <c r="BT463" t="s">
        <v>9317</v>
      </c>
      <c r="BV463">
        <v>0</v>
      </c>
      <c r="BX463">
        <v>0</v>
      </c>
      <c r="BY463" t="s">
        <v>9485</v>
      </c>
      <c r="CA463">
        <v>1</v>
      </c>
      <c r="CD463" s="3">
        <v>0.21319444444444444</v>
      </c>
      <c r="CE463" t="s">
        <v>274</v>
      </c>
      <c r="CF463" t="s">
        <v>9486</v>
      </c>
      <c r="CG463">
        <v>7</v>
      </c>
      <c r="CI463" t="s">
        <v>331</v>
      </c>
      <c r="CJ463">
        <v>0</v>
      </c>
      <c r="CK463" t="s">
        <v>9487</v>
      </c>
      <c r="CL463" s="4">
        <v>38387</v>
      </c>
      <c r="CM463" t="s">
        <v>9488</v>
      </c>
      <c r="CN463" t="s">
        <v>9489</v>
      </c>
      <c r="CO463">
        <v>0</v>
      </c>
      <c r="CP463" t="s">
        <v>9490</v>
      </c>
      <c r="CQ463" t="s">
        <v>269</v>
      </c>
      <c r="CR463" t="s">
        <v>9317</v>
      </c>
      <c r="CU463" t="s">
        <v>9366</v>
      </c>
      <c r="CW463">
        <v>0</v>
      </c>
      <c r="CY463">
        <v>3</v>
      </c>
      <c r="CZ463" t="s">
        <v>271</v>
      </c>
      <c r="DA463">
        <v>-28</v>
      </c>
      <c r="DB463">
        <v>6</v>
      </c>
      <c r="DC463" t="s">
        <v>554</v>
      </c>
      <c r="DD463">
        <v>-15</v>
      </c>
      <c r="DF463" t="s">
        <v>9407</v>
      </c>
      <c r="DK463">
        <v>5</v>
      </c>
      <c r="DL463" s="4">
        <v>44498</v>
      </c>
      <c r="DM463">
        <v>20466</v>
      </c>
      <c r="DN463">
        <v>2021</v>
      </c>
      <c r="DO463">
        <v>0</v>
      </c>
      <c r="DQ463">
        <v>80990</v>
      </c>
      <c r="DR463">
        <v>25</v>
      </c>
      <c r="DU463" t="s">
        <v>257</v>
      </c>
      <c r="DV463" t="s">
        <v>274</v>
      </c>
      <c r="DX463">
        <v>7</v>
      </c>
      <c r="DY463" t="s">
        <v>275</v>
      </c>
      <c r="EA463" t="s">
        <v>9344</v>
      </c>
      <c r="EE463">
        <v>0</v>
      </c>
      <c r="EF463" t="s">
        <v>337</v>
      </c>
      <c r="EG463" t="s">
        <v>338</v>
      </c>
      <c r="EH463">
        <v>0</v>
      </c>
      <c r="EI463" t="s">
        <v>339</v>
      </c>
      <c r="EJ463" t="s">
        <v>340</v>
      </c>
      <c r="EK463" t="s">
        <v>1149</v>
      </c>
      <c r="EL463" t="s">
        <v>9491</v>
      </c>
      <c r="EM463" t="s">
        <v>9492</v>
      </c>
      <c r="EN463" t="s">
        <v>918</v>
      </c>
      <c r="EO463" t="s">
        <v>282</v>
      </c>
      <c r="EP463" t="s">
        <v>490</v>
      </c>
      <c r="EQ463">
        <v>0</v>
      </c>
      <c r="ER463" t="s">
        <v>346</v>
      </c>
      <c r="ET463" t="s">
        <v>9493</v>
      </c>
      <c r="EU463">
        <v>3</v>
      </c>
      <c r="EV463" t="s">
        <v>348</v>
      </c>
      <c r="EW463" t="s">
        <v>349</v>
      </c>
      <c r="EX463" t="s">
        <v>771</v>
      </c>
      <c r="EY463" t="s">
        <v>898</v>
      </c>
      <c r="FB463" t="s">
        <v>392</v>
      </c>
      <c r="FC463" t="s">
        <v>9494</v>
      </c>
      <c r="FE463">
        <v>0</v>
      </c>
      <c r="FF463">
        <v>4</v>
      </c>
      <c r="FJ463" t="s">
        <v>9495</v>
      </c>
      <c r="FK463" t="s">
        <v>9496</v>
      </c>
      <c r="FL463">
        <v>0</v>
      </c>
      <c r="FN463">
        <v>0</v>
      </c>
      <c r="FO463" t="s">
        <v>9344</v>
      </c>
      <c r="FP463" t="s">
        <v>8568</v>
      </c>
      <c r="FQ463">
        <v>0</v>
      </c>
      <c r="FS463" t="s">
        <v>354</v>
      </c>
      <c r="FY463">
        <v>0</v>
      </c>
      <c r="GA463">
        <v>7</v>
      </c>
      <c r="GB463">
        <v>7</v>
      </c>
      <c r="GC463">
        <v>0</v>
      </c>
      <c r="GD463" t="s">
        <v>5180</v>
      </c>
      <c r="GE463" t="s">
        <v>355</v>
      </c>
      <c r="GF463">
        <v>1</v>
      </c>
      <c r="GH463">
        <v>2</v>
      </c>
      <c r="GI463">
        <v>2.2000000000000002</v>
      </c>
      <c r="GJ463">
        <v>0</v>
      </c>
      <c r="GK463">
        <v>0</v>
      </c>
      <c r="GM463" t="s">
        <v>9497</v>
      </c>
      <c r="GN463">
        <v>2</v>
      </c>
      <c r="GO463">
        <v>0</v>
      </c>
      <c r="GP463">
        <v>4</v>
      </c>
      <c r="GQ463" t="s">
        <v>779</v>
      </c>
      <c r="GR463">
        <v>25</v>
      </c>
      <c r="HA463" t="s">
        <v>9498</v>
      </c>
      <c r="HC463" t="s">
        <v>313</v>
      </c>
      <c r="HD463" t="s">
        <v>313</v>
      </c>
      <c r="HE463" t="s">
        <v>9499</v>
      </c>
      <c r="HF463">
        <v>0</v>
      </c>
      <c r="HG463">
        <v>11</v>
      </c>
      <c r="HH463">
        <v>7</v>
      </c>
      <c r="HI463" t="s">
        <v>275</v>
      </c>
      <c r="HL463" t="s">
        <v>2040</v>
      </c>
      <c r="HM463" t="s">
        <v>9407</v>
      </c>
      <c r="HO463" t="s">
        <v>9500</v>
      </c>
      <c r="HP463" t="s">
        <v>9501</v>
      </c>
      <c r="HQ463" t="s">
        <v>9502</v>
      </c>
      <c r="HR463" t="s">
        <v>9503</v>
      </c>
      <c r="HT463" t="s">
        <v>1454</v>
      </c>
      <c r="HW463">
        <v>-25</v>
      </c>
      <c r="HX463">
        <v>4192455</v>
      </c>
      <c r="HY463" t="s">
        <v>9504</v>
      </c>
      <c r="HZ463">
        <v>4192423</v>
      </c>
      <c r="IC463">
        <v>0</v>
      </c>
      <c r="ID463">
        <v>0</v>
      </c>
      <c r="IM463">
        <v>24</v>
      </c>
      <c r="IQ463" t="s">
        <v>9407</v>
      </c>
      <c r="IU463">
        <v>9</v>
      </c>
      <c r="IV463">
        <f>IF(AND(Table1[[#This Row],[R/P]]="P",Table1[[#This Row],[PaRes]]&lt;&gt;"SCRBL",Table1[[#This Row],[PaRes]]&lt;&gt;"RUN",Table1[[#This Row],[Penalty]]&lt;&gt;1),1,0)</f>
        <v>1</v>
      </c>
      <c r="IW463">
        <f>IF(AND(Table1[[#This Row],[Pass Play]]=1,Table1[[#This Row],[PaRes]]&lt;&gt;"SAC"),1,0)</f>
        <v>1</v>
      </c>
      <c r="IX463">
        <f>IF(Table1[[#This Row],[PaRes]]="COM",1,0)</f>
        <v>1</v>
      </c>
      <c r="IY463">
        <f>IF(Table1[[#This Row],[Pass Play]]=1,Table1[[#This Row],[Gn]],0)</f>
        <v>5</v>
      </c>
      <c r="IZ463">
        <f>IF(AND(Table1[[#This Row],[Pass Play]]=1,Table1[[#This Row],[EFF]]="Y"),1,0)</f>
        <v>1</v>
      </c>
      <c r="JA463">
        <f>IF(AND(Table1[[#This Row],[Pass Play]]=1,Table1[[#This Row],[EFF]]="Y"),Table1[[#This Row],[Gn]],0)</f>
        <v>5</v>
      </c>
      <c r="JB463">
        <f>IF(AND(Table1[[#This Row],[Pass Play]]=1,Table1[[#This Row],[Gn]]&gt;=15),1,0)</f>
        <v>0</v>
      </c>
      <c r="JC463">
        <f>IF(AND(Table1[[#This Row],[Pass Play]]=1,Table1[[#This Row],[Big Play Passes]]=1),Table1[[#This Row],[Gn]],0)</f>
        <v>0</v>
      </c>
      <c r="JD463">
        <f>IF(AND(OR(Table1[[#This Row],[R/P]]="R",Table1[[#This Row],[PaRes]]="SCRBL",Table1[[#This Row],[PaRes]]="RUN"),Table1[[#This Row],[Penalty]]&lt;&gt;1),1,0)</f>
        <v>0</v>
      </c>
      <c r="JE463">
        <f>IF(Table1[[#This Row],[Rush Attempts]]=1,Table1[[#This Row],[Gn]],0)</f>
        <v>0</v>
      </c>
      <c r="JF463">
        <f>IF(AND(Table1[[#This Row],[Rush Attempts]]=1,Table1[[#This Row],[EFF]]="Y"),1,0)</f>
        <v>0</v>
      </c>
      <c r="JG463">
        <f>IF(AND(Table1[[#This Row],[Rush Attempts]]=1,Table1[[#This Row],[EFF]]="Y"),Table1[[#This Row],[Gn]],0)</f>
        <v>0</v>
      </c>
      <c r="JH463">
        <f>IF(AND(Table1[[#This Row],[Rush Attempts]]=1,Table1[[#This Row],[Gn]]&gt;=10),1,0)</f>
        <v>0</v>
      </c>
      <c r="JI463">
        <f>IF(AND(Table1[[#This Row],[Rush Attempts]]=1,Table1[[#This Row],[Big Play Run]]=1),Table1[[#This Row],[Gn]],0)</f>
        <v>0</v>
      </c>
      <c r="JJ463">
        <f>IF(Table1[[#This Row],[PaRes]]="SAC",1,0)</f>
        <v>0</v>
      </c>
      <c r="JK463">
        <f>IF(Table1[[#This Row],[Sacks]]=1,Table1[[#This Row],[Gn]],0)</f>
        <v>0</v>
      </c>
      <c r="JL463">
        <f>IF(Table1[[#This Row],[PaRes]]="INT",1,0)</f>
        <v>0</v>
      </c>
      <c r="JM463">
        <f>IF(Table1[[#This Row],[pff_PENALTY]]&lt;&gt;"",1,0)</f>
        <v>0</v>
      </c>
      <c r="JN463">
        <f>Table1[[#This Row],[pff_PENYARDS]]</f>
        <v>0</v>
      </c>
      <c r="JO463">
        <f>IF(Table1[[#This Row],[S/End]]="TD",1,0)</f>
        <v>0</v>
      </c>
      <c r="JP463">
        <f>IF(OR(Table1[[#This Row],[S/End]]="FGGD"),1,0)</f>
        <v>0</v>
      </c>
      <c r="JQ463">
        <f>IF(OR(Table1[[#This Row],[S/End]]="FUM",Table1[[#This Row],[S/End]]="INT"),1,0)</f>
        <v>0</v>
      </c>
      <c r="JR463">
        <f>IF(AND(Table1[[#This Row],[Touchdown]]=1,Table1[[#This Row],[Pass Play]]=1),1,0)</f>
        <v>0</v>
      </c>
      <c r="JS463">
        <f t="shared" si="23"/>
        <v>0</v>
      </c>
      <c r="JT463">
        <f>IF(AND(OR(Table1[[#This Row],[Pass Play]]=1,Table1[[#This Row],[Rush Attempts]]=1),Table1[[#This Row],[Dn]]=3),1,0)</f>
        <v>1</v>
      </c>
      <c r="JU463">
        <f>IF(AND(Table1[[#This Row],[3rd down attempt]]=1,Table1[[#This Row],[EFF]]="Y"),1,0)</f>
        <v>1</v>
      </c>
      <c r="JV463">
        <f>IF(AND(Table1[[#This Row],[3rd down attempt]]=1,Table1[[#This Row],[Dist]]&gt;=7),1,0)</f>
        <v>0</v>
      </c>
      <c r="JW463">
        <f>IF(AND(OR(Table1[[#This Row],[Pass Play]]=1,Table1[[#This Row],[Rush Attempts]]=1),Table1[[#This Row],[Dn]]=4),1,0)</f>
        <v>0</v>
      </c>
      <c r="JX463">
        <f>IF(AND(Table1[[#This Row],[4th down attempt]]=1,Table1[[#This Row],[EFF]]="Y"),1,0)</f>
        <v>0</v>
      </c>
      <c r="JY463">
        <f>IF(AND(OR(Table1[[#This Row],[Pass Play]]=1,Table1[[#This Row],[Rush Attempts]]=1),Table1[[#This Row],[FPos]]&gt;=0,Table1[[#This Row],[FPos]]&lt;=20),1,0)</f>
        <v>0</v>
      </c>
      <c r="JZ463">
        <f>IF(AND(OR(Table1[[#This Row],[Pass Play]]=1,Table1[[#This Row],[Rush Attempts]]=1),Table1[[#This Row],[Dist]]&lt;=Table1[[#This Row],[Gn]]),1,0)</f>
        <v>1</v>
      </c>
      <c r="KA463">
        <f>IF(Table1[[#This Row],[S/End]]&lt;&gt;"",1,0)</f>
        <v>0</v>
      </c>
      <c r="KB463">
        <f>IF(Table1[[#This Row],[S/End]]="TD",1,0)</f>
        <v>0</v>
      </c>
      <c r="KC463">
        <f>IF(Table1[[#This Row],[S/End]]="FGGD",1,0)</f>
        <v>0</v>
      </c>
      <c r="KD463">
        <f>IF(AND(OR(Table1[[#This Row],[Pass Play]]=1,Table1[[#This Row],[Rush Attempts]]=1),Table1[[#This Row],[Gn]]&lt;0),1,0)</f>
        <v>0</v>
      </c>
      <c r="KE463" s="375">
        <f>IF(AND(Table1[[#This Row],[pff_DRVENDPSN]]=3,Table1[[#This Row],[pff_DRVENDEVENT]]="PUNT"),1,0)</f>
        <v>0</v>
      </c>
    </row>
    <row r="464" spans="1:291" hidden="1">
      <c r="A464">
        <v>11</v>
      </c>
      <c r="B464">
        <v>2108</v>
      </c>
      <c r="C464" t="s">
        <v>14482</v>
      </c>
      <c r="D464">
        <v>1</v>
      </c>
      <c r="E464">
        <v>1</v>
      </c>
      <c r="F464">
        <v>10</v>
      </c>
      <c r="G464">
        <v>2</v>
      </c>
      <c r="H464">
        <v>-25</v>
      </c>
      <c r="J464" t="s">
        <v>298</v>
      </c>
      <c r="K464">
        <v>12</v>
      </c>
      <c r="L464" t="s">
        <v>6748</v>
      </c>
      <c r="M464" t="s">
        <v>9506</v>
      </c>
      <c r="N464" t="s">
        <v>256</v>
      </c>
      <c r="P464" t="s">
        <v>255</v>
      </c>
      <c r="Q464" t="s">
        <v>871</v>
      </c>
      <c r="S464" t="s">
        <v>443</v>
      </c>
      <c r="W464" t="s">
        <v>257</v>
      </c>
      <c r="X464" t="s">
        <v>1709</v>
      </c>
      <c r="AE464" t="s">
        <v>807</v>
      </c>
      <c r="AF464" t="s">
        <v>808</v>
      </c>
      <c r="AG464" t="s">
        <v>1709</v>
      </c>
      <c r="AH464" t="s">
        <v>274</v>
      </c>
      <c r="AJ464">
        <v>9</v>
      </c>
      <c r="AP464">
        <v>7</v>
      </c>
      <c r="AU464" t="s">
        <v>254</v>
      </c>
      <c r="BJ464" t="s">
        <v>274</v>
      </c>
      <c r="BQ464">
        <f t="shared" si="21"/>
        <v>0</v>
      </c>
      <c r="BR464">
        <f t="shared" si="22"/>
        <v>11</v>
      </c>
      <c r="BT464" t="s">
        <v>9317</v>
      </c>
      <c r="BV464">
        <v>0</v>
      </c>
      <c r="BX464">
        <v>0</v>
      </c>
      <c r="BY464" t="s">
        <v>9507</v>
      </c>
      <c r="CD464" s="3">
        <v>0.18888888888888888</v>
      </c>
      <c r="CF464" t="s">
        <v>9508</v>
      </c>
      <c r="CJ464">
        <v>0</v>
      </c>
      <c r="CK464" t="s">
        <v>9509</v>
      </c>
      <c r="CL464" s="4">
        <v>38387</v>
      </c>
      <c r="CM464" t="s">
        <v>9510</v>
      </c>
      <c r="CN464" t="s">
        <v>9511</v>
      </c>
      <c r="CO464">
        <v>0</v>
      </c>
      <c r="CP464" t="s">
        <v>9512</v>
      </c>
      <c r="CQ464" t="s">
        <v>282</v>
      </c>
      <c r="CR464" t="s">
        <v>9317</v>
      </c>
      <c r="CU464" t="s">
        <v>9513</v>
      </c>
      <c r="CW464">
        <v>0</v>
      </c>
      <c r="CY464">
        <v>4</v>
      </c>
      <c r="CZ464" t="s">
        <v>271</v>
      </c>
      <c r="DA464">
        <v>-28</v>
      </c>
      <c r="DB464">
        <v>6</v>
      </c>
      <c r="DC464" t="s">
        <v>554</v>
      </c>
      <c r="DD464">
        <v>-15</v>
      </c>
      <c r="DF464" t="s">
        <v>9512</v>
      </c>
      <c r="DK464">
        <v>2</v>
      </c>
      <c r="DL464" s="4">
        <v>44498</v>
      </c>
      <c r="DM464">
        <v>20466</v>
      </c>
      <c r="DN464">
        <v>2021</v>
      </c>
      <c r="DO464">
        <v>0</v>
      </c>
      <c r="DQ464">
        <v>80990</v>
      </c>
      <c r="DR464">
        <v>26</v>
      </c>
      <c r="DU464" t="s">
        <v>274</v>
      </c>
      <c r="DV464" t="s">
        <v>257</v>
      </c>
      <c r="DX464">
        <v>7</v>
      </c>
      <c r="DY464" t="s">
        <v>275</v>
      </c>
      <c r="EE464">
        <v>0</v>
      </c>
      <c r="EF464" t="s">
        <v>2145</v>
      </c>
      <c r="EG464" t="s">
        <v>675</v>
      </c>
      <c r="EH464">
        <v>0</v>
      </c>
      <c r="EJ464" t="s">
        <v>454</v>
      </c>
      <c r="EK464" t="s">
        <v>9514</v>
      </c>
      <c r="EL464" t="s">
        <v>9515</v>
      </c>
      <c r="EM464" t="s">
        <v>9516</v>
      </c>
      <c r="EN464" t="s">
        <v>9514</v>
      </c>
      <c r="EO464" t="s">
        <v>269</v>
      </c>
      <c r="EP464" t="s">
        <v>2793</v>
      </c>
      <c r="EQ464">
        <v>0</v>
      </c>
      <c r="ET464" t="s">
        <v>9517</v>
      </c>
      <c r="FE464">
        <v>0</v>
      </c>
      <c r="FF464">
        <v>15</v>
      </c>
      <c r="FG464" t="s">
        <v>308</v>
      </c>
      <c r="FI464" t="s">
        <v>308</v>
      </c>
      <c r="FJ464" t="s">
        <v>9518</v>
      </c>
      <c r="FL464">
        <v>0</v>
      </c>
      <c r="FN464">
        <v>0</v>
      </c>
      <c r="FQ464">
        <v>0</v>
      </c>
      <c r="FS464" t="s">
        <v>395</v>
      </c>
      <c r="FU464" t="s">
        <v>274</v>
      </c>
      <c r="FV464" t="s">
        <v>1277</v>
      </c>
      <c r="FW464" t="s">
        <v>1721</v>
      </c>
      <c r="FY464">
        <v>0</v>
      </c>
      <c r="GA464">
        <v>7</v>
      </c>
      <c r="GB464">
        <v>7</v>
      </c>
      <c r="GC464">
        <v>0</v>
      </c>
      <c r="GD464" t="s">
        <v>9519</v>
      </c>
      <c r="GE464" t="s">
        <v>355</v>
      </c>
      <c r="GF464">
        <v>0</v>
      </c>
      <c r="GG464" t="s">
        <v>895</v>
      </c>
      <c r="GJ464">
        <v>0</v>
      </c>
      <c r="GK464">
        <v>0</v>
      </c>
      <c r="GM464" t="s">
        <v>802</v>
      </c>
      <c r="GO464">
        <v>3</v>
      </c>
      <c r="HA464" t="s">
        <v>7029</v>
      </c>
      <c r="HB464" t="s">
        <v>9512</v>
      </c>
      <c r="HC464" t="s">
        <v>313</v>
      </c>
      <c r="HD464" t="s">
        <v>313</v>
      </c>
      <c r="HE464" t="s">
        <v>9512</v>
      </c>
      <c r="HF464">
        <v>0</v>
      </c>
      <c r="HG464">
        <v>12</v>
      </c>
      <c r="HH464">
        <v>7</v>
      </c>
      <c r="HI464" t="s">
        <v>275</v>
      </c>
      <c r="HL464">
        <v>4</v>
      </c>
      <c r="HW464">
        <v>-27</v>
      </c>
      <c r="HX464">
        <v>4192518</v>
      </c>
      <c r="HY464" t="s">
        <v>9375</v>
      </c>
      <c r="HZ464">
        <v>4192455</v>
      </c>
      <c r="IC464">
        <v>0</v>
      </c>
      <c r="ID464">
        <v>0</v>
      </c>
      <c r="IM464">
        <v>25</v>
      </c>
      <c r="IO464" t="s">
        <v>9375</v>
      </c>
      <c r="IQ464" t="s">
        <v>9375</v>
      </c>
      <c r="IU464">
        <v>9</v>
      </c>
      <c r="IV464">
        <f>IF(AND(Table1[[#This Row],[R/P]]="P",Table1[[#This Row],[PaRes]]&lt;&gt;"SCRBL",Table1[[#This Row],[PaRes]]&lt;&gt;"RUN",Table1[[#This Row],[Penalty]]&lt;&gt;1),1,0)</f>
        <v>0</v>
      </c>
      <c r="IW464">
        <f>IF(AND(Table1[[#This Row],[Pass Play]]=1,Table1[[#This Row],[PaRes]]&lt;&gt;"SAC"),1,0)</f>
        <v>0</v>
      </c>
      <c r="IX464">
        <f>IF(Table1[[#This Row],[PaRes]]="COM",1,0)</f>
        <v>0</v>
      </c>
      <c r="IY464">
        <f>IF(Table1[[#This Row],[Pass Play]]=1,Table1[[#This Row],[Gn]],0)</f>
        <v>0</v>
      </c>
      <c r="IZ464">
        <f>IF(AND(Table1[[#This Row],[Pass Play]]=1,Table1[[#This Row],[EFF]]="Y"),1,0)</f>
        <v>0</v>
      </c>
      <c r="JA464">
        <f>IF(AND(Table1[[#This Row],[Pass Play]]=1,Table1[[#This Row],[EFF]]="Y"),Table1[[#This Row],[Gn]],0)</f>
        <v>0</v>
      </c>
      <c r="JB464">
        <f>IF(AND(Table1[[#This Row],[Pass Play]]=1,Table1[[#This Row],[Gn]]&gt;=15),1,0)</f>
        <v>0</v>
      </c>
      <c r="JC464">
        <f>IF(AND(Table1[[#This Row],[Pass Play]]=1,Table1[[#This Row],[Big Play Passes]]=1),Table1[[#This Row],[Gn]],0)</f>
        <v>0</v>
      </c>
      <c r="JD464">
        <f>IF(AND(OR(Table1[[#This Row],[R/P]]="R",Table1[[#This Row],[PaRes]]="SCRBL",Table1[[#This Row],[PaRes]]="RUN"),Table1[[#This Row],[Penalty]]&lt;&gt;1),1,0)</f>
        <v>1</v>
      </c>
      <c r="JE464">
        <f>IF(Table1[[#This Row],[Rush Attempts]]=1,Table1[[#This Row],[Gn]],0)</f>
        <v>2</v>
      </c>
      <c r="JF464">
        <f>IF(AND(Table1[[#This Row],[Rush Attempts]]=1,Table1[[#This Row],[EFF]]="Y"),1,0)</f>
        <v>0</v>
      </c>
      <c r="JG464">
        <f>IF(AND(Table1[[#This Row],[Rush Attempts]]=1,Table1[[#This Row],[EFF]]="Y"),Table1[[#This Row],[Gn]],0)</f>
        <v>0</v>
      </c>
      <c r="JH464">
        <f>IF(AND(Table1[[#This Row],[Rush Attempts]]=1,Table1[[#This Row],[Gn]]&gt;=10),1,0)</f>
        <v>0</v>
      </c>
      <c r="JI464">
        <f>IF(AND(Table1[[#This Row],[Rush Attempts]]=1,Table1[[#This Row],[Big Play Run]]=1),Table1[[#This Row],[Gn]],0)</f>
        <v>0</v>
      </c>
      <c r="JJ464">
        <f>IF(Table1[[#This Row],[PaRes]]="SAC",1,0)</f>
        <v>0</v>
      </c>
      <c r="JK464">
        <f>IF(Table1[[#This Row],[Sacks]]=1,Table1[[#This Row],[Gn]],0)</f>
        <v>0</v>
      </c>
      <c r="JL464">
        <f>IF(Table1[[#This Row],[PaRes]]="INT",1,0)</f>
        <v>0</v>
      </c>
      <c r="JM464">
        <f>IF(Table1[[#This Row],[pff_PENALTY]]&lt;&gt;"",1,0)</f>
        <v>0</v>
      </c>
      <c r="JN464">
        <f>Table1[[#This Row],[pff_PENYARDS]]</f>
        <v>0</v>
      </c>
      <c r="JO464">
        <f>IF(Table1[[#This Row],[S/End]]="TD",1,0)</f>
        <v>0</v>
      </c>
      <c r="JP464">
        <f>IF(OR(Table1[[#This Row],[S/End]]="FGGD"),1,0)</f>
        <v>0</v>
      </c>
      <c r="JQ464">
        <f>IF(OR(Table1[[#This Row],[S/End]]="FUM",Table1[[#This Row],[S/End]]="INT"),1,0)</f>
        <v>0</v>
      </c>
      <c r="JR464">
        <f>IF(AND(Table1[[#This Row],[Touchdown]]=1,Table1[[#This Row],[Pass Play]]=1),1,0)</f>
        <v>0</v>
      </c>
      <c r="JS464">
        <f t="shared" si="23"/>
        <v>0</v>
      </c>
      <c r="JT464">
        <f>IF(AND(OR(Table1[[#This Row],[Pass Play]]=1,Table1[[#This Row],[Rush Attempts]]=1),Table1[[#This Row],[Dn]]=3),1,0)</f>
        <v>0</v>
      </c>
      <c r="JU464">
        <f>IF(AND(Table1[[#This Row],[3rd down attempt]]=1,Table1[[#This Row],[EFF]]="Y"),1,0)</f>
        <v>0</v>
      </c>
      <c r="JV464">
        <f>IF(AND(Table1[[#This Row],[3rd down attempt]]=1,Table1[[#This Row],[Dist]]&gt;=7),1,0)</f>
        <v>0</v>
      </c>
      <c r="JW464">
        <f>IF(AND(OR(Table1[[#This Row],[Pass Play]]=1,Table1[[#This Row],[Rush Attempts]]=1),Table1[[#This Row],[Dn]]=4),1,0)</f>
        <v>0</v>
      </c>
      <c r="JX464">
        <f>IF(AND(Table1[[#This Row],[4th down attempt]]=1,Table1[[#This Row],[EFF]]="Y"),1,0)</f>
        <v>0</v>
      </c>
      <c r="JY464">
        <f>IF(AND(OR(Table1[[#This Row],[Pass Play]]=1,Table1[[#This Row],[Rush Attempts]]=1),Table1[[#This Row],[FPos]]&gt;=0,Table1[[#This Row],[FPos]]&lt;=20),1,0)</f>
        <v>0</v>
      </c>
      <c r="JZ464">
        <f>IF(AND(OR(Table1[[#This Row],[Pass Play]]=1,Table1[[#This Row],[Rush Attempts]]=1),Table1[[#This Row],[Dist]]&lt;=Table1[[#This Row],[Gn]]),1,0)</f>
        <v>0</v>
      </c>
      <c r="KA464">
        <f>IF(Table1[[#This Row],[S/End]]&lt;&gt;"",1,0)</f>
        <v>0</v>
      </c>
      <c r="KB464">
        <f>IF(Table1[[#This Row],[S/End]]="TD",1,0)</f>
        <v>0</v>
      </c>
      <c r="KC464">
        <f>IF(Table1[[#This Row],[S/End]]="FGGD",1,0)</f>
        <v>0</v>
      </c>
      <c r="KD464">
        <f>IF(AND(OR(Table1[[#This Row],[Pass Play]]=1,Table1[[#This Row],[Rush Attempts]]=1),Table1[[#This Row],[Gn]]&lt;0),1,0)</f>
        <v>0</v>
      </c>
      <c r="KE464" s="375">
        <f>IF(AND(Table1[[#This Row],[pff_DRVENDPSN]]=3,Table1[[#This Row],[pff_DRVENDEVENT]]="PUNT"),1,0)</f>
        <v>0</v>
      </c>
    </row>
    <row r="465" spans="1:291" hidden="1">
      <c r="A465">
        <v>12</v>
      </c>
      <c r="B465">
        <v>2108</v>
      </c>
      <c r="C465" t="s">
        <v>14482</v>
      </c>
      <c r="W465" t="s">
        <v>679</v>
      </c>
      <c r="BQ465">
        <f t="shared" si="21"/>
        <v>0</v>
      </c>
      <c r="BR465">
        <f t="shared" si="22"/>
        <v>0</v>
      </c>
      <c r="IV465">
        <f>IF(AND(Table1[[#This Row],[R/P]]="P",Table1[[#This Row],[PaRes]]&lt;&gt;"SCRBL",Table1[[#This Row],[PaRes]]&lt;&gt;"RUN",Table1[[#This Row],[Penalty]]&lt;&gt;1),1,0)</f>
        <v>0</v>
      </c>
      <c r="IW465">
        <f>IF(AND(Table1[[#This Row],[Pass Play]]=1,Table1[[#This Row],[PaRes]]&lt;&gt;"SAC"),1,0)</f>
        <v>0</v>
      </c>
      <c r="IX465">
        <f>IF(Table1[[#This Row],[PaRes]]="COM",1,0)</f>
        <v>0</v>
      </c>
      <c r="IY465">
        <f>IF(Table1[[#This Row],[Pass Play]]=1,Table1[[#This Row],[Gn]],0)</f>
        <v>0</v>
      </c>
      <c r="IZ465">
        <f>IF(AND(Table1[[#This Row],[Pass Play]]=1,Table1[[#This Row],[EFF]]="Y"),1,0)</f>
        <v>0</v>
      </c>
      <c r="JA465">
        <f>IF(AND(Table1[[#This Row],[Pass Play]]=1,Table1[[#This Row],[EFF]]="Y"),Table1[[#This Row],[Gn]],0)</f>
        <v>0</v>
      </c>
      <c r="JB465">
        <f>IF(AND(Table1[[#This Row],[Pass Play]]=1,Table1[[#This Row],[Gn]]&gt;=15),1,0)</f>
        <v>0</v>
      </c>
      <c r="JC465">
        <f>IF(AND(Table1[[#This Row],[Pass Play]]=1,Table1[[#This Row],[Big Play Passes]]=1),Table1[[#This Row],[Gn]],0)</f>
        <v>0</v>
      </c>
      <c r="JD465">
        <f>IF(AND(OR(Table1[[#This Row],[R/P]]="R",Table1[[#This Row],[PaRes]]="SCRBL",Table1[[#This Row],[PaRes]]="RUN"),Table1[[#This Row],[Penalty]]&lt;&gt;1),1,0)</f>
        <v>0</v>
      </c>
      <c r="JE465">
        <f>IF(Table1[[#This Row],[Rush Attempts]]=1,Table1[[#This Row],[Gn]],0)</f>
        <v>0</v>
      </c>
      <c r="JF465">
        <f>IF(AND(Table1[[#This Row],[Rush Attempts]]=1,Table1[[#This Row],[EFF]]="Y"),1,0)</f>
        <v>0</v>
      </c>
      <c r="JG465">
        <f>IF(AND(Table1[[#This Row],[Rush Attempts]]=1,Table1[[#This Row],[EFF]]="Y"),Table1[[#This Row],[Gn]],0)</f>
        <v>0</v>
      </c>
      <c r="JH465">
        <f>IF(AND(Table1[[#This Row],[Rush Attempts]]=1,Table1[[#This Row],[Gn]]&gt;=10),1,0)</f>
        <v>0</v>
      </c>
      <c r="JI465">
        <f>IF(AND(Table1[[#This Row],[Rush Attempts]]=1,Table1[[#This Row],[Big Play Run]]=1),Table1[[#This Row],[Gn]],0)</f>
        <v>0</v>
      </c>
      <c r="JJ465">
        <f>IF(Table1[[#This Row],[PaRes]]="SAC",1,0)</f>
        <v>0</v>
      </c>
      <c r="JK465">
        <f>IF(Table1[[#This Row],[Sacks]]=1,Table1[[#This Row],[Gn]],0)</f>
        <v>0</v>
      </c>
      <c r="JL465">
        <f>IF(Table1[[#This Row],[PaRes]]="INT",1,0)</f>
        <v>0</v>
      </c>
      <c r="JM465">
        <f>IF(Table1[[#This Row],[pff_PENALTY]]&lt;&gt;"",1,0)</f>
        <v>0</v>
      </c>
      <c r="JN465">
        <f>Table1[[#This Row],[pff_PENYARDS]]</f>
        <v>0</v>
      </c>
      <c r="JO465">
        <f>IF(Table1[[#This Row],[S/End]]="TD",1,0)</f>
        <v>0</v>
      </c>
      <c r="JP465">
        <f>IF(OR(Table1[[#This Row],[S/End]]="FGGD"),1,0)</f>
        <v>0</v>
      </c>
      <c r="JQ465">
        <f>IF(OR(Table1[[#This Row],[S/End]]="FUM",Table1[[#This Row],[S/End]]="INT"),1,0)</f>
        <v>0</v>
      </c>
      <c r="JR465">
        <f>IF(AND(Table1[[#This Row],[Touchdown]]=1,Table1[[#This Row],[Pass Play]]=1),1,0)</f>
        <v>0</v>
      </c>
      <c r="JS465">
        <f t="shared" si="23"/>
        <v>0</v>
      </c>
      <c r="JT465">
        <f>IF(AND(OR(Table1[[#This Row],[Pass Play]]=1,Table1[[#This Row],[Rush Attempts]]=1),Table1[[#This Row],[Dn]]=3),1,0)</f>
        <v>0</v>
      </c>
      <c r="JU465">
        <f>IF(AND(Table1[[#This Row],[3rd down attempt]]=1,Table1[[#This Row],[EFF]]="Y"),1,0)</f>
        <v>0</v>
      </c>
      <c r="JV465">
        <f>IF(AND(Table1[[#This Row],[3rd down attempt]]=1,Table1[[#This Row],[Dist]]&gt;=7),1,0)</f>
        <v>0</v>
      </c>
      <c r="JW465">
        <f>IF(AND(OR(Table1[[#This Row],[Pass Play]]=1,Table1[[#This Row],[Rush Attempts]]=1),Table1[[#This Row],[Dn]]=4),1,0)</f>
        <v>0</v>
      </c>
      <c r="JX465">
        <f>IF(AND(Table1[[#This Row],[4th down attempt]]=1,Table1[[#This Row],[EFF]]="Y"),1,0)</f>
        <v>0</v>
      </c>
      <c r="JY465">
        <f>IF(AND(OR(Table1[[#This Row],[Pass Play]]=1,Table1[[#This Row],[Rush Attempts]]=1),Table1[[#This Row],[FPos]]&gt;=0,Table1[[#This Row],[FPos]]&lt;=20),1,0)</f>
        <v>0</v>
      </c>
      <c r="JZ465">
        <f>IF(AND(OR(Table1[[#This Row],[Pass Play]]=1,Table1[[#This Row],[Rush Attempts]]=1),Table1[[#This Row],[Dist]]&lt;=Table1[[#This Row],[Gn]]),1,0)</f>
        <v>0</v>
      </c>
      <c r="KA465">
        <f>IF(Table1[[#This Row],[S/End]]&lt;&gt;"",1,0)</f>
        <v>0</v>
      </c>
      <c r="KB465">
        <f>IF(Table1[[#This Row],[S/End]]="TD",1,0)</f>
        <v>0</v>
      </c>
      <c r="KC465">
        <f>IF(Table1[[#This Row],[S/End]]="FGGD",1,0)</f>
        <v>0</v>
      </c>
      <c r="KD465">
        <f>IF(AND(OR(Table1[[#This Row],[Pass Play]]=1,Table1[[#This Row],[Rush Attempts]]=1),Table1[[#This Row],[Gn]]&lt;0),1,0)</f>
        <v>0</v>
      </c>
      <c r="KE465" s="375">
        <f>IF(AND(Table1[[#This Row],[pff_DRVENDPSN]]=3,Table1[[#This Row],[pff_DRVENDEVENT]]="PUNT"),1,0)</f>
        <v>0</v>
      </c>
    </row>
    <row r="466" spans="1:291" hidden="1">
      <c r="A466">
        <v>13</v>
      </c>
      <c r="B466">
        <v>2108</v>
      </c>
      <c r="C466" t="s">
        <v>14482</v>
      </c>
      <c r="W466" t="s">
        <v>679</v>
      </c>
      <c r="BQ466">
        <f t="shared" si="21"/>
        <v>0</v>
      </c>
      <c r="BR466">
        <f t="shared" si="22"/>
        <v>0</v>
      </c>
      <c r="IV466">
        <f>IF(AND(Table1[[#This Row],[R/P]]="P",Table1[[#This Row],[PaRes]]&lt;&gt;"SCRBL",Table1[[#This Row],[PaRes]]&lt;&gt;"RUN",Table1[[#This Row],[Penalty]]&lt;&gt;1),1,0)</f>
        <v>0</v>
      </c>
      <c r="IW466">
        <f>IF(AND(Table1[[#This Row],[Pass Play]]=1,Table1[[#This Row],[PaRes]]&lt;&gt;"SAC"),1,0)</f>
        <v>0</v>
      </c>
      <c r="IX466">
        <f>IF(Table1[[#This Row],[PaRes]]="COM",1,0)</f>
        <v>0</v>
      </c>
      <c r="IY466">
        <f>IF(Table1[[#This Row],[Pass Play]]=1,Table1[[#This Row],[Gn]],0)</f>
        <v>0</v>
      </c>
      <c r="IZ466">
        <f>IF(AND(Table1[[#This Row],[Pass Play]]=1,Table1[[#This Row],[EFF]]="Y"),1,0)</f>
        <v>0</v>
      </c>
      <c r="JA466">
        <f>IF(AND(Table1[[#This Row],[Pass Play]]=1,Table1[[#This Row],[EFF]]="Y"),Table1[[#This Row],[Gn]],0)</f>
        <v>0</v>
      </c>
      <c r="JB466">
        <f>IF(AND(Table1[[#This Row],[Pass Play]]=1,Table1[[#This Row],[Gn]]&gt;=15),1,0)</f>
        <v>0</v>
      </c>
      <c r="JC466">
        <f>IF(AND(Table1[[#This Row],[Pass Play]]=1,Table1[[#This Row],[Big Play Passes]]=1),Table1[[#This Row],[Gn]],0)</f>
        <v>0</v>
      </c>
      <c r="JD466">
        <f>IF(AND(OR(Table1[[#This Row],[R/P]]="R",Table1[[#This Row],[PaRes]]="SCRBL",Table1[[#This Row],[PaRes]]="RUN"),Table1[[#This Row],[Penalty]]&lt;&gt;1),1,0)</f>
        <v>0</v>
      </c>
      <c r="JE466">
        <f>IF(Table1[[#This Row],[Rush Attempts]]=1,Table1[[#This Row],[Gn]],0)</f>
        <v>0</v>
      </c>
      <c r="JF466">
        <f>IF(AND(Table1[[#This Row],[Rush Attempts]]=1,Table1[[#This Row],[EFF]]="Y"),1,0)</f>
        <v>0</v>
      </c>
      <c r="JG466">
        <f>IF(AND(Table1[[#This Row],[Rush Attempts]]=1,Table1[[#This Row],[EFF]]="Y"),Table1[[#This Row],[Gn]],0)</f>
        <v>0</v>
      </c>
      <c r="JH466">
        <f>IF(AND(Table1[[#This Row],[Rush Attempts]]=1,Table1[[#This Row],[Gn]]&gt;=10),1,0)</f>
        <v>0</v>
      </c>
      <c r="JI466">
        <f>IF(AND(Table1[[#This Row],[Rush Attempts]]=1,Table1[[#This Row],[Big Play Run]]=1),Table1[[#This Row],[Gn]],0)</f>
        <v>0</v>
      </c>
      <c r="JJ466">
        <f>IF(Table1[[#This Row],[PaRes]]="SAC",1,0)</f>
        <v>0</v>
      </c>
      <c r="JK466">
        <f>IF(Table1[[#This Row],[Sacks]]=1,Table1[[#This Row],[Gn]],0)</f>
        <v>0</v>
      </c>
      <c r="JL466">
        <f>IF(Table1[[#This Row],[PaRes]]="INT",1,0)</f>
        <v>0</v>
      </c>
      <c r="JM466">
        <f>IF(Table1[[#This Row],[pff_PENALTY]]&lt;&gt;"",1,0)</f>
        <v>0</v>
      </c>
      <c r="JN466">
        <f>Table1[[#This Row],[pff_PENYARDS]]</f>
        <v>0</v>
      </c>
      <c r="JO466">
        <f>IF(Table1[[#This Row],[S/End]]="TD",1,0)</f>
        <v>0</v>
      </c>
      <c r="JP466">
        <f>IF(OR(Table1[[#This Row],[S/End]]="FGGD"),1,0)</f>
        <v>0</v>
      </c>
      <c r="JQ466">
        <f>IF(OR(Table1[[#This Row],[S/End]]="FUM",Table1[[#This Row],[S/End]]="INT"),1,0)</f>
        <v>0</v>
      </c>
      <c r="JR466">
        <f>IF(AND(Table1[[#This Row],[Touchdown]]=1,Table1[[#This Row],[Pass Play]]=1),1,0)</f>
        <v>0</v>
      </c>
      <c r="JS466">
        <f t="shared" si="23"/>
        <v>0</v>
      </c>
      <c r="JT466">
        <f>IF(AND(OR(Table1[[#This Row],[Pass Play]]=1,Table1[[#This Row],[Rush Attempts]]=1),Table1[[#This Row],[Dn]]=3),1,0)</f>
        <v>0</v>
      </c>
      <c r="JU466">
        <f>IF(AND(Table1[[#This Row],[3rd down attempt]]=1,Table1[[#This Row],[EFF]]="Y"),1,0)</f>
        <v>0</v>
      </c>
      <c r="JV466">
        <f>IF(AND(Table1[[#This Row],[3rd down attempt]]=1,Table1[[#This Row],[Dist]]&gt;=7),1,0)</f>
        <v>0</v>
      </c>
      <c r="JW466">
        <f>IF(AND(OR(Table1[[#This Row],[Pass Play]]=1,Table1[[#This Row],[Rush Attempts]]=1),Table1[[#This Row],[Dn]]=4),1,0)</f>
        <v>0</v>
      </c>
      <c r="JX466">
        <f>IF(AND(Table1[[#This Row],[4th down attempt]]=1,Table1[[#This Row],[EFF]]="Y"),1,0)</f>
        <v>0</v>
      </c>
      <c r="JY466">
        <f>IF(AND(OR(Table1[[#This Row],[Pass Play]]=1,Table1[[#This Row],[Rush Attempts]]=1),Table1[[#This Row],[FPos]]&gt;=0,Table1[[#This Row],[FPos]]&lt;=20),1,0)</f>
        <v>0</v>
      </c>
      <c r="JZ466">
        <f>IF(AND(OR(Table1[[#This Row],[Pass Play]]=1,Table1[[#This Row],[Rush Attempts]]=1),Table1[[#This Row],[Dist]]&lt;=Table1[[#This Row],[Gn]]),1,0)</f>
        <v>0</v>
      </c>
      <c r="KA466">
        <f>IF(Table1[[#This Row],[S/End]]&lt;&gt;"",1,0)</f>
        <v>0</v>
      </c>
      <c r="KB466">
        <f>IF(Table1[[#This Row],[S/End]]="TD",1,0)</f>
        <v>0</v>
      </c>
      <c r="KC466">
        <f>IF(Table1[[#This Row],[S/End]]="FGGD",1,0)</f>
        <v>0</v>
      </c>
      <c r="KD466">
        <f>IF(AND(OR(Table1[[#This Row],[Pass Play]]=1,Table1[[#This Row],[Rush Attempts]]=1),Table1[[#This Row],[Gn]]&lt;0),1,0)</f>
        <v>0</v>
      </c>
      <c r="KE466" s="375">
        <f>IF(AND(Table1[[#This Row],[pff_DRVENDPSN]]=3,Table1[[#This Row],[pff_DRVENDEVENT]]="PUNT"),1,0)</f>
        <v>0</v>
      </c>
    </row>
    <row r="467" spans="1:291" hidden="1">
      <c r="A467">
        <v>14</v>
      </c>
      <c r="B467">
        <v>2108</v>
      </c>
      <c r="C467" t="s">
        <v>14482</v>
      </c>
      <c r="D467">
        <v>1</v>
      </c>
      <c r="E467">
        <v>2</v>
      </c>
      <c r="F467">
        <v>8</v>
      </c>
      <c r="G467">
        <v>1</v>
      </c>
      <c r="H467">
        <v>-27</v>
      </c>
      <c r="J467" t="s">
        <v>298</v>
      </c>
      <c r="K467">
        <v>11</v>
      </c>
      <c r="L467" t="s">
        <v>1184</v>
      </c>
      <c r="M467" t="s">
        <v>9523</v>
      </c>
      <c r="N467" t="s">
        <v>440</v>
      </c>
      <c r="O467" t="s">
        <v>254</v>
      </c>
      <c r="P467" t="s">
        <v>4212</v>
      </c>
      <c r="T467" t="s">
        <v>872</v>
      </c>
      <c r="W467" t="s">
        <v>253</v>
      </c>
      <c r="X467" t="s">
        <v>9524</v>
      </c>
      <c r="Y467" t="s">
        <v>3264</v>
      </c>
      <c r="Z467" t="s">
        <v>9525</v>
      </c>
      <c r="AB467" t="s">
        <v>876</v>
      </c>
      <c r="AC467" t="s">
        <v>1996</v>
      </c>
      <c r="AJ467">
        <v>4</v>
      </c>
      <c r="AK467" t="s">
        <v>327</v>
      </c>
      <c r="AP467">
        <v>7</v>
      </c>
      <c r="BJ467" t="s">
        <v>274</v>
      </c>
      <c r="BQ467">
        <f t="shared" si="21"/>
        <v>1</v>
      </c>
      <c r="BR467">
        <f t="shared" si="22"/>
        <v>0</v>
      </c>
      <c r="BT467" t="s">
        <v>9317</v>
      </c>
      <c r="BV467">
        <v>0</v>
      </c>
      <c r="BX467">
        <v>1</v>
      </c>
      <c r="BY467" t="s">
        <v>9526</v>
      </c>
      <c r="CA467">
        <v>1</v>
      </c>
      <c r="CD467" s="3">
        <v>0.16458333333333333</v>
      </c>
      <c r="CE467" t="s">
        <v>274</v>
      </c>
      <c r="CF467" t="s">
        <v>9527</v>
      </c>
      <c r="CG467">
        <v>8</v>
      </c>
      <c r="CI467" t="s">
        <v>331</v>
      </c>
      <c r="CJ467">
        <v>0</v>
      </c>
      <c r="CK467" t="s">
        <v>9528</v>
      </c>
      <c r="CL467" s="4">
        <v>38387</v>
      </c>
      <c r="CM467" t="s">
        <v>9529</v>
      </c>
      <c r="CN467" t="s">
        <v>9530</v>
      </c>
      <c r="CO467">
        <v>0</v>
      </c>
      <c r="CP467" t="s">
        <v>9531</v>
      </c>
      <c r="CQ467" t="s">
        <v>282</v>
      </c>
      <c r="CR467" t="s">
        <v>9317</v>
      </c>
      <c r="CU467" t="s">
        <v>5957</v>
      </c>
      <c r="CW467">
        <v>0</v>
      </c>
      <c r="CY467">
        <v>5</v>
      </c>
      <c r="CZ467" t="s">
        <v>271</v>
      </c>
      <c r="DA467">
        <v>-28</v>
      </c>
      <c r="DB467">
        <v>6</v>
      </c>
      <c r="DC467" t="s">
        <v>554</v>
      </c>
      <c r="DD467">
        <v>-15</v>
      </c>
      <c r="DF467" t="s">
        <v>9331</v>
      </c>
      <c r="DK467">
        <v>1</v>
      </c>
      <c r="DL467" s="4">
        <v>44498</v>
      </c>
      <c r="DM467">
        <v>20466</v>
      </c>
      <c r="DN467">
        <v>2021</v>
      </c>
      <c r="DO467">
        <v>0</v>
      </c>
      <c r="DQ467">
        <v>80990</v>
      </c>
      <c r="DR467">
        <v>28</v>
      </c>
      <c r="DU467" t="s">
        <v>274</v>
      </c>
      <c r="DV467" t="s">
        <v>257</v>
      </c>
      <c r="DX467">
        <v>7</v>
      </c>
      <c r="DY467" t="s">
        <v>275</v>
      </c>
      <c r="EE467">
        <v>0</v>
      </c>
      <c r="EF467" t="s">
        <v>9532</v>
      </c>
      <c r="EG467" t="s">
        <v>383</v>
      </c>
      <c r="EH467">
        <v>1</v>
      </c>
      <c r="EJ467" t="s">
        <v>340</v>
      </c>
      <c r="EK467" t="s">
        <v>9533</v>
      </c>
      <c r="EL467" t="s">
        <v>9534</v>
      </c>
      <c r="EM467" t="s">
        <v>9535</v>
      </c>
      <c r="EN467" t="s">
        <v>1025</v>
      </c>
      <c r="EO467" t="s">
        <v>269</v>
      </c>
      <c r="EP467" t="s">
        <v>2793</v>
      </c>
      <c r="EQ467">
        <v>0</v>
      </c>
      <c r="ER467" t="s">
        <v>9536</v>
      </c>
      <c r="ET467" t="s">
        <v>9537</v>
      </c>
      <c r="EU467">
        <v>-5</v>
      </c>
      <c r="EV467" t="s">
        <v>348</v>
      </c>
      <c r="EW467" t="s">
        <v>349</v>
      </c>
      <c r="EX467" t="s">
        <v>1251</v>
      </c>
      <c r="EY467" t="s">
        <v>898</v>
      </c>
      <c r="FB467" t="s">
        <v>2511</v>
      </c>
      <c r="FC467" t="s">
        <v>9538</v>
      </c>
      <c r="FE467">
        <v>1</v>
      </c>
      <c r="FF467">
        <v>8</v>
      </c>
      <c r="FL467">
        <v>0</v>
      </c>
      <c r="FN467">
        <v>0</v>
      </c>
      <c r="FQ467">
        <v>0</v>
      </c>
      <c r="FS467" t="s">
        <v>395</v>
      </c>
      <c r="FU467" t="s">
        <v>257</v>
      </c>
      <c r="FV467" t="s">
        <v>1277</v>
      </c>
      <c r="FW467" t="s">
        <v>2037</v>
      </c>
      <c r="FY467">
        <v>0</v>
      </c>
      <c r="GA467">
        <v>7</v>
      </c>
      <c r="GB467">
        <v>7</v>
      </c>
      <c r="GC467">
        <v>0</v>
      </c>
      <c r="GD467" t="s">
        <v>465</v>
      </c>
      <c r="GE467" t="s">
        <v>355</v>
      </c>
      <c r="GF467">
        <v>0</v>
      </c>
      <c r="GG467" t="s">
        <v>257</v>
      </c>
      <c r="GI467">
        <v>2.7</v>
      </c>
      <c r="GJ467">
        <v>1</v>
      </c>
      <c r="GK467">
        <v>0</v>
      </c>
      <c r="GM467" t="s">
        <v>9539</v>
      </c>
      <c r="GN467">
        <v>6</v>
      </c>
      <c r="GO467">
        <v>1</v>
      </c>
      <c r="GP467" t="s">
        <v>713</v>
      </c>
      <c r="GR467">
        <v>37</v>
      </c>
      <c r="HA467" t="s">
        <v>9540</v>
      </c>
      <c r="HC467" t="s">
        <v>313</v>
      </c>
      <c r="HD467" t="s">
        <v>313</v>
      </c>
      <c r="HF467">
        <v>0</v>
      </c>
      <c r="HG467">
        <v>11</v>
      </c>
      <c r="HH467">
        <v>7</v>
      </c>
      <c r="HI467" t="s">
        <v>275</v>
      </c>
      <c r="HK467" t="s">
        <v>5615</v>
      </c>
      <c r="HL467" t="s">
        <v>9541</v>
      </c>
      <c r="HM467" t="s">
        <v>9331</v>
      </c>
      <c r="HO467" t="s">
        <v>9542</v>
      </c>
      <c r="HP467" t="s">
        <v>9543</v>
      </c>
      <c r="HQ467" t="s">
        <v>9544</v>
      </c>
      <c r="HR467" t="s">
        <v>9545</v>
      </c>
      <c r="HT467" t="s">
        <v>9546</v>
      </c>
      <c r="HW467">
        <v>-28</v>
      </c>
      <c r="HX467">
        <v>4192575</v>
      </c>
      <c r="HY467" t="s">
        <v>9547</v>
      </c>
      <c r="HZ467">
        <v>4192518</v>
      </c>
      <c r="IC467">
        <v>0</v>
      </c>
      <c r="ID467">
        <v>0</v>
      </c>
      <c r="IM467">
        <v>26</v>
      </c>
      <c r="IO467" t="s">
        <v>9331</v>
      </c>
      <c r="IQ467" t="s">
        <v>9331</v>
      </c>
      <c r="IR467" t="s">
        <v>9407</v>
      </c>
      <c r="IU467">
        <v>9</v>
      </c>
      <c r="IV467">
        <f>IF(AND(Table1[[#This Row],[R/P]]="P",Table1[[#This Row],[PaRes]]&lt;&gt;"SCRBL",Table1[[#This Row],[PaRes]]&lt;&gt;"RUN",Table1[[#This Row],[Penalty]]&lt;&gt;1),1,0)</f>
        <v>1</v>
      </c>
      <c r="IW467">
        <f>IF(AND(Table1[[#This Row],[Pass Play]]=1,Table1[[#This Row],[PaRes]]&lt;&gt;"SAC"),1,0)</f>
        <v>1</v>
      </c>
      <c r="IX467">
        <f>IF(Table1[[#This Row],[PaRes]]="COM",1,0)</f>
        <v>1</v>
      </c>
      <c r="IY467">
        <f>IF(Table1[[#This Row],[Pass Play]]=1,Table1[[#This Row],[Gn]],0)</f>
        <v>1</v>
      </c>
      <c r="IZ467">
        <f>IF(AND(Table1[[#This Row],[Pass Play]]=1,Table1[[#This Row],[EFF]]="Y"),1,0)</f>
        <v>0</v>
      </c>
      <c r="JA467">
        <f>IF(AND(Table1[[#This Row],[Pass Play]]=1,Table1[[#This Row],[EFF]]="Y"),Table1[[#This Row],[Gn]],0)</f>
        <v>0</v>
      </c>
      <c r="JB467">
        <f>IF(AND(Table1[[#This Row],[Pass Play]]=1,Table1[[#This Row],[Gn]]&gt;=15),1,0)</f>
        <v>0</v>
      </c>
      <c r="JC467">
        <f>IF(AND(Table1[[#This Row],[Pass Play]]=1,Table1[[#This Row],[Big Play Passes]]=1),Table1[[#This Row],[Gn]],0)</f>
        <v>0</v>
      </c>
      <c r="JD467">
        <f>IF(AND(OR(Table1[[#This Row],[R/P]]="R",Table1[[#This Row],[PaRes]]="SCRBL",Table1[[#This Row],[PaRes]]="RUN"),Table1[[#This Row],[Penalty]]&lt;&gt;1),1,0)</f>
        <v>0</v>
      </c>
      <c r="JE467">
        <f>IF(Table1[[#This Row],[Rush Attempts]]=1,Table1[[#This Row],[Gn]],0)</f>
        <v>0</v>
      </c>
      <c r="JF467">
        <f>IF(AND(Table1[[#This Row],[Rush Attempts]]=1,Table1[[#This Row],[EFF]]="Y"),1,0)</f>
        <v>0</v>
      </c>
      <c r="JG467">
        <f>IF(AND(Table1[[#This Row],[Rush Attempts]]=1,Table1[[#This Row],[EFF]]="Y"),Table1[[#This Row],[Gn]],0)</f>
        <v>0</v>
      </c>
      <c r="JH467">
        <f>IF(AND(Table1[[#This Row],[Rush Attempts]]=1,Table1[[#This Row],[Gn]]&gt;=10),1,0)</f>
        <v>0</v>
      </c>
      <c r="JI467">
        <f>IF(AND(Table1[[#This Row],[Rush Attempts]]=1,Table1[[#This Row],[Big Play Run]]=1),Table1[[#This Row],[Gn]],0)</f>
        <v>0</v>
      </c>
      <c r="JJ467">
        <f>IF(Table1[[#This Row],[PaRes]]="SAC",1,0)</f>
        <v>0</v>
      </c>
      <c r="JK467">
        <f>IF(Table1[[#This Row],[Sacks]]=1,Table1[[#This Row],[Gn]],0)</f>
        <v>0</v>
      </c>
      <c r="JL467">
        <f>IF(Table1[[#This Row],[PaRes]]="INT",1,0)</f>
        <v>0</v>
      </c>
      <c r="JM467">
        <f>IF(Table1[[#This Row],[pff_PENALTY]]&lt;&gt;"",1,0)</f>
        <v>0</v>
      </c>
      <c r="JN467">
        <f>Table1[[#This Row],[pff_PENYARDS]]</f>
        <v>0</v>
      </c>
      <c r="JO467">
        <f>IF(Table1[[#This Row],[S/End]]="TD",1,0)</f>
        <v>0</v>
      </c>
      <c r="JP467">
        <f>IF(OR(Table1[[#This Row],[S/End]]="FGGD"),1,0)</f>
        <v>0</v>
      </c>
      <c r="JQ467">
        <f>IF(OR(Table1[[#This Row],[S/End]]="FUM",Table1[[#This Row],[S/End]]="INT"),1,0)</f>
        <v>0</v>
      </c>
      <c r="JR467">
        <f>IF(AND(Table1[[#This Row],[Touchdown]]=1,Table1[[#This Row],[Pass Play]]=1),1,0)</f>
        <v>0</v>
      </c>
      <c r="JS467">
        <f t="shared" si="23"/>
        <v>0</v>
      </c>
      <c r="JT467">
        <f>IF(AND(OR(Table1[[#This Row],[Pass Play]]=1,Table1[[#This Row],[Rush Attempts]]=1),Table1[[#This Row],[Dn]]=3),1,0)</f>
        <v>0</v>
      </c>
      <c r="JU467">
        <f>IF(AND(Table1[[#This Row],[3rd down attempt]]=1,Table1[[#This Row],[EFF]]="Y"),1,0)</f>
        <v>0</v>
      </c>
      <c r="JV467">
        <f>IF(AND(Table1[[#This Row],[3rd down attempt]]=1,Table1[[#This Row],[Dist]]&gt;=7),1,0)</f>
        <v>0</v>
      </c>
      <c r="JW467">
        <f>IF(AND(OR(Table1[[#This Row],[Pass Play]]=1,Table1[[#This Row],[Rush Attempts]]=1),Table1[[#This Row],[Dn]]=4),1,0)</f>
        <v>0</v>
      </c>
      <c r="JX467">
        <f>IF(AND(Table1[[#This Row],[4th down attempt]]=1,Table1[[#This Row],[EFF]]="Y"),1,0)</f>
        <v>0</v>
      </c>
      <c r="JY467">
        <f>IF(AND(OR(Table1[[#This Row],[Pass Play]]=1,Table1[[#This Row],[Rush Attempts]]=1),Table1[[#This Row],[FPos]]&gt;=0,Table1[[#This Row],[FPos]]&lt;=20),1,0)</f>
        <v>0</v>
      </c>
      <c r="JZ467">
        <f>IF(AND(OR(Table1[[#This Row],[Pass Play]]=1,Table1[[#This Row],[Rush Attempts]]=1),Table1[[#This Row],[Dist]]&lt;=Table1[[#This Row],[Gn]]),1,0)</f>
        <v>0</v>
      </c>
      <c r="KA467">
        <f>IF(Table1[[#This Row],[S/End]]&lt;&gt;"",1,0)</f>
        <v>0</v>
      </c>
      <c r="KB467">
        <f>IF(Table1[[#This Row],[S/End]]="TD",1,0)</f>
        <v>0</v>
      </c>
      <c r="KC467">
        <f>IF(Table1[[#This Row],[S/End]]="FGGD",1,0)</f>
        <v>0</v>
      </c>
      <c r="KD467">
        <f>IF(AND(OR(Table1[[#This Row],[Pass Play]]=1,Table1[[#This Row],[Rush Attempts]]=1),Table1[[#This Row],[Gn]]&lt;0),1,0)</f>
        <v>0</v>
      </c>
      <c r="KE467" s="375">
        <f>IF(AND(Table1[[#This Row],[pff_DRVENDPSN]]=3,Table1[[#This Row],[pff_DRVENDEVENT]]="PUNT"),1,0)</f>
        <v>0</v>
      </c>
    </row>
    <row r="468" spans="1:291" hidden="1">
      <c r="A468">
        <v>15</v>
      </c>
      <c r="B468">
        <v>2108</v>
      </c>
      <c r="C468" t="s">
        <v>14482</v>
      </c>
      <c r="D468">
        <v>1</v>
      </c>
      <c r="E468">
        <v>3</v>
      </c>
      <c r="F468">
        <v>7</v>
      </c>
      <c r="G468">
        <v>0</v>
      </c>
      <c r="H468">
        <v>-28</v>
      </c>
      <c r="J468" t="s">
        <v>298</v>
      </c>
      <c r="K468">
        <v>11</v>
      </c>
      <c r="L468">
        <v>11</v>
      </c>
      <c r="M468" t="s">
        <v>9549</v>
      </c>
      <c r="N468" t="s">
        <v>1037</v>
      </c>
      <c r="P468" t="s">
        <v>274</v>
      </c>
      <c r="Q468" t="s">
        <v>509</v>
      </c>
      <c r="R468" t="s">
        <v>2574</v>
      </c>
      <c r="T468" t="s">
        <v>9550</v>
      </c>
      <c r="W468" t="s">
        <v>253</v>
      </c>
      <c r="X468" t="s">
        <v>5502</v>
      </c>
      <c r="Y468" t="s">
        <v>1432</v>
      </c>
      <c r="Z468" t="s">
        <v>5503</v>
      </c>
      <c r="AB468" t="s">
        <v>666</v>
      </c>
      <c r="AC468" t="s">
        <v>667</v>
      </c>
      <c r="AK468" t="s">
        <v>513</v>
      </c>
      <c r="AL468" t="s">
        <v>513</v>
      </c>
      <c r="AP468">
        <v>7</v>
      </c>
      <c r="BJ468" t="s">
        <v>257</v>
      </c>
      <c r="BQ468">
        <f t="shared" si="21"/>
        <v>1</v>
      </c>
      <c r="BR468">
        <f t="shared" si="22"/>
        <v>0</v>
      </c>
      <c r="BT468" t="s">
        <v>9317</v>
      </c>
      <c r="BV468">
        <v>0</v>
      </c>
      <c r="BX468">
        <v>0</v>
      </c>
      <c r="BY468" t="s">
        <v>9551</v>
      </c>
      <c r="CA468">
        <v>0</v>
      </c>
      <c r="CD468" s="3">
        <v>0.13472222222222222</v>
      </c>
      <c r="CE468" t="s">
        <v>257</v>
      </c>
      <c r="CF468" t="s">
        <v>9552</v>
      </c>
      <c r="CG468">
        <v>8</v>
      </c>
      <c r="CI468" t="s">
        <v>1144</v>
      </c>
      <c r="CJ468">
        <v>1</v>
      </c>
      <c r="CK468" t="s">
        <v>9553</v>
      </c>
      <c r="CL468" s="4">
        <v>38721</v>
      </c>
      <c r="CM468" t="s">
        <v>9554</v>
      </c>
      <c r="CN468" t="s">
        <v>9555</v>
      </c>
      <c r="CO468">
        <v>0</v>
      </c>
      <c r="CP468" t="s">
        <v>9556</v>
      </c>
      <c r="CQ468" t="s">
        <v>282</v>
      </c>
      <c r="CR468" t="s">
        <v>9317</v>
      </c>
      <c r="CU468" t="s">
        <v>1220</v>
      </c>
      <c r="CW468">
        <v>0</v>
      </c>
      <c r="CY468">
        <v>6</v>
      </c>
      <c r="CZ468" t="s">
        <v>271</v>
      </c>
      <c r="DA468">
        <v>-28</v>
      </c>
      <c r="DB468">
        <v>6</v>
      </c>
      <c r="DC468" t="s">
        <v>554</v>
      </c>
      <c r="DD468">
        <v>-15</v>
      </c>
      <c r="DK468">
        <v>0</v>
      </c>
      <c r="DL468" s="4">
        <v>44498</v>
      </c>
      <c r="DM468">
        <v>20466</v>
      </c>
      <c r="DN468">
        <v>2021</v>
      </c>
      <c r="DO468">
        <v>0</v>
      </c>
      <c r="DQ468">
        <v>80990</v>
      </c>
      <c r="DR468">
        <v>29</v>
      </c>
      <c r="DU468" t="s">
        <v>257</v>
      </c>
      <c r="DV468" t="s">
        <v>274</v>
      </c>
      <c r="DX468">
        <v>7</v>
      </c>
      <c r="DY468" t="s">
        <v>275</v>
      </c>
      <c r="EB468" t="s">
        <v>2930</v>
      </c>
      <c r="ED468" t="s">
        <v>9323</v>
      </c>
      <c r="EE468">
        <v>0</v>
      </c>
      <c r="EF468" t="s">
        <v>836</v>
      </c>
      <c r="EG468" t="s">
        <v>675</v>
      </c>
      <c r="EH468">
        <v>0</v>
      </c>
      <c r="EI468" t="s">
        <v>837</v>
      </c>
      <c r="EJ468" t="s">
        <v>340</v>
      </c>
      <c r="EK468" t="s">
        <v>341</v>
      </c>
      <c r="EL468" t="s">
        <v>9557</v>
      </c>
      <c r="EM468" t="s">
        <v>9558</v>
      </c>
      <c r="EN468" t="s">
        <v>8863</v>
      </c>
      <c r="EO468" t="s">
        <v>269</v>
      </c>
      <c r="EP468" t="s">
        <v>345</v>
      </c>
      <c r="EQ468">
        <v>0</v>
      </c>
      <c r="ER468" t="s">
        <v>346</v>
      </c>
      <c r="ET468" t="s">
        <v>9559</v>
      </c>
      <c r="EU468">
        <v>25</v>
      </c>
      <c r="EV468" t="s">
        <v>274</v>
      </c>
      <c r="EW468" t="s">
        <v>349</v>
      </c>
      <c r="EX468" t="s">
        <v>4383</v>
      </c>
      <c r="EY468" t="s">
        <v>391</v>
      </c>
      <c r="FB468" t="s">
        <v>529</v>
      </c>
      <c r="FC468" t="s">
        <v>9560</v>
      </c>
      <c r="FE468">
        <v>0</v>
      </c>
      <c r="FF468">
        <v>6</v>
      </c>
      <c r="FJ468" t="s">
        <v>9349</v>
      </c>
      <c r="FL468">
        <v>0</v>
      </c>
      <c r="FN468">
        <v>1</v>
      </c>
      <c r="FQ468">
        <v>0</v>
      </c>
      <c r="FS468" t="s">
        <v>462</v>
      </c>
      <c r="FV468" t="s">
        <v>777</v>
      </c>
      <c r="FY468">
        <v>0</v>
      </c>
      <c r="GA468">
        <v>7</v>
      </c>
      <c r="GB468">
        <v>7</v>
      </c>
      <c r="GC468">
        <v>0</v>
      </c>
      <c r="GD468" t="s">
        <v>3604</v>
      </c>
      <c r="GE468" t="s">
        <v>355</v>
      </c>
      <c r="GF468">
        <v>0</v>
      </c>
      <c r="GH468">
        <v>2.5</v>
      </c>
      <c r="GI468">
        <v>3.9</v>
      </c>
      <c r="GJ468">
        <v>0</v>
      </c>
      <c r="GK468">
        <v>0</v>
      </c>
      <c r="GM468" t="s">
        <v>9561</v>
      </c>
      <c r="GP468" t="s">
        <v>533</v>
      </c>
      <c r="GR468">
        <v>1</v>
      </c>
      <c r="HA468" t="s">
        <v>1986</v>
      </c>
      <c r="HC468" t="s">
        <v>313</v>
      </c>
      <c r="HD468" t="s">
        <v>313</v>
      </c>
      <c r="HE468" t="s">
        <v>600</v>
      </c>
      <c r="HF468">
        <v>0</v>
      </c>
      <c r="HG468">
        <v>11</v>
      </c>
      <c r="HH468">
        <v>7</v>
      </c>
      <c r="HI468" t="s">
        <v>275</v>
      </c>
      <c r="HL468">
        <v>4</v>
      </c>
      <c r="HM468" t="s">
        <v>9323</v>
      </c>
      <c r="HO468" t="s">
        <v>9562</v>
      </c>
      <c r="HP468" t="s">
        <v>9563</v>
      </c>
      <c r="HQ468" t="s">
        <v>9564</v>
      </c>
      <c r="HR468" t="s">
        <v>9565</v>
      </c>
      <c r="HT468" t="s">
        <v>9566</v>
      </c>
      <c r="HW468">
        <v>-28</v>
      </c>
      <c r="HX468">
        <v>4192607</v>
      </c>
      <c r="HY468" t="s">
        <v>9323</v>
      </c>
      <c r="HZ468">
        <v>4192575</v>
      </c>
      <c r="IC468">
        <v>-1</v>
      </c>
      <c r="ID468">
        <v>1</v>
      </c>
      <c r="IM468">
        <v>27</v>
      </c>
      <c r="IU468">
        <v>9</v>
      </c>
      <c r="IV468">
        <f>IF(AND(Table1[[#This Row],[R/P]]="P",Table1[[#This Row],[PaRes]]&lt;&gt;"SCRBL",Table1[[#This Row],[PaRes]]&lt;&gt;"RUN",Table1[[#This Row],[Penalty]]&lt;&gt;1),1,0)</f>
        <v>1</v>
      </c>
      <c r="IW468">
        <f>IF(AND(Table1[[#This Row],[Pass Play]]=1,Table1[[#This Row],[PaRes]]&lt;&gt;"SAC"),1,0)</f>
        <v>1</v>
      </c>
      <c r="IX468">
        <f>IF(Table1[[#This Row],[PaRes]]="COM",1,0)</f>
        <v>0</v>
      </c>
      <c r="IY468">
        <f>IF(Table1[[#This Row],[Pass Play]]=1,Table1[[#This Row],[Gn]],0)</f>
        <v>0</v>
      </c>
      <c r="IZ468">
        <f>IF(AND(Table1[[#This Row],[Pass Play]]=1,Table1[[#This Row],[EFF]]="Y"),1,0)</f>
        <v>0</v>
      </c>
      <c r="JA468">
        <f>IF(AND(Table1[[#This Row],[Pass Play]]=1,Table1[[#This Row],[EFF]]="Y"),Table1[[#This Row],[Gn]],0)</f>
        <v>0</v>
      </c>
      <c r="JB468">
        <f>IF(AND(Table1[[#This Row],[Pass Play]]=1,Table1[[#This Row],[Gn]]&gt;=15),1,0)</f>
        <v>0</v>
      </c>
      <c r="JC468">
        <f>IF(AND(Table1[[#This Row],[Pass Play]]=1,Table1[[#This Row],[Big Play Passes]]=1),Table1[[#This Row],[Gn]],0)</f>
        <v>0</v>
      </c>
      <c r="JD468">
        <f>IF(AND(OR(Table1[[#This Row],[R/P]]="R",Table1[[#This Row],[PaRes]]="SCRBL",Table1[[#This Row],[PaRes]]="RUN"),Table1[[#This Row],[Penalty]]&lt;&gt;1),1,0)</f>
        <v>0</v>
      </c>
      <c r="JE468">
        <f>IF(Table1[[#This Row],[Rush Attempts]]=1,Table1[[#This Row],[Gn]],0)</f>
        <v>0</v>
      </c>
      <c r="JF468">
        <f>IF(AND(Table1[[#This Row],[Rush Attempts]]=1,Table1[[#This Row],[EFF]]="Y"),1,0)</f>
        <v>0</v>
      </c>
      <c r="JG468">
        <f>IF(AND(Table1[[#This Row],[Rush Attempts]]=1,Table1[[#This Row],[EFF]]="Y"),Table1[[#This Row],[Gn]],0)</f>
        <v>0</v>
      </c>
      <c r="JH468">
        <f>IF(AND(Table1[[#This Row],[Rush Attempts]]=1,Table1[[#This Row],[Gn]]&gt;=10),1,0)</f>
        <v>0</v>
      </c>
      <c r="JI468">
        <f>IF(AND(Table1[[#This Row],[Rush Attempts]]=1,Table1[[#This Row],[Big Play Run]]=1),Table1[[#This Row],[Gn]],0)</f>
        <v>0</v>
      </c>
      <c r="JJ468">
        <f>IF(Table1[[#This Row],[PaRes]]="SAC",1,0)</f>
        <v>0</v>
      </c>
      <c r="JK468">
        <f>IF(Table1[[#This Row],[Sacks]]=1,Table1[[#This Row],[Gn]],0)</f>
        <v>0</v>
      </c>
      <c r="JL468">
        <f>IF(Table1[[#This Row],[PaRes]]="INT",1,0)</f>
        <v>1</v>
      </c>
      <c r="JM468">
        <f>IF(Table1[[#This Row],[pff_PENALTY]]&lt;&gt;"",1,0)</f>
        <v>0</v>
      </c>
      <c r="JN468">
        <f>Table1[[#This Row],[pff_PENYARDS]]</f>
        <v>0</v>
      </c>
      <c r="JO468">
        <f>IF(Table1[[#This Row],[S/End]]="TD",1,0)</f>
        <v>0</v>
      </c>
      <c r="JP468">
        <f>IF(OR(Table1[[#This Row],[S/End]]="FGGD"),1,0)</f>
        <v>0</v>
      </c>
      <c r="JQ468">
        <f>IF(OR(Table1[[#This Row],[S/End]]="FUM",Table1[[#This Row],[S/End]]="INT"),1,0)</f>
        <v>1</v>
      </c>
      <c r="JR468">
        <f>IF(AND(Table1[[#This Row],[Touchdown]]=1,Table1[[#This Row],[Pass Play]]=1),1,0)</f>
        <v>0</v>
      </c>
      <c r="JS468">
        <f t="shared" si="23"/>
        <v>0</v>
      </c>
      <c r="JT468">
        <f>IF(AND(OR(Table1[[#This Row],[Pass Play]]=1,Table1[[#This Row],[Rush Attempts]]=1),Table1[[#This Row],[Dn]]=3),1,0)</f>
        <v>1</v>
      </c>
      <c r="JU468">
        <f>IF(AND(Table1[[#This Row],[3rd down attempt]]=1,Table1[[#This Row],[EFF]]="Y"),1,0)</f>
        <v>0</v>
      </c>
      <c r="JV468">
        <f>IF(AND(Table1[[#This Row],[3rd down attempt]]=1,Table1[[#This Row],[Dist]]&gt;=7),1,0)</f>
        <v>1</v>
      </c>
      <c r="JW468">
        <f>IF(AND(OR(Table1[[#This Row],[Pass Play]]=1,Table1[[#This Row],[Rush Attempts]]=1),Table1[[#This Row],[Dn]]=4),1,0)</f>
        <v>0</v>
      </c>
      <c r="JX468">
        <f>IF(AND(Table1[[#This Row],[4th down attempt]]=1,Table1[[#This Row],[EFF]]="Y"),1,0)</f>
        <v>0</v>
      </c>
      <c r="JY468">
        <f>IF(AND(OR(Table1[[#This Row],[Pass Play]]=1,Table1[[#This Row],[Rush Attempts]]=1),Table1[[#This Row],[FPos]]&gt;=0,Table1[[#This Row],[FPos]]&lt;=20),1,0)</f>
        <v>0</v>
      </c>
      <c r="JZ468">
        <f>IF(AND(OR(Table1[[#This Row],[Pass Play]]=1,Table1[[#This Row],[Rush Attempts]]=1),Table1[[#This Row],[Dist]]&lt;=Table1[[#This Row],[Gn]]),1,0)</f>
        <v>0</v>
      </c>
      <c r="KA468">
        <f>IF(Table1[[#This Row],[S/End]]&lt;&gt;"",1,0)</f>
        <v>1</v>
      </c>
      <c r="KB468">
        <f>IF(Table1[[#This Row],[S/End]]="TD",1,0)</f>
        <v>0</v>
      </c>
      <c r="KC468">
        <f>IF(Table1[[#This Row],[S/End]]="FGGD",1,0)</f>
        <v>0</v>
      </c>
      <c r="KD468">
        <f>IF(AND(OR(Table1[[#This Row],[Pass Play]]=1,Table1[[#This Row],[Rush Attempts]]=1),Table1[[#This Row],[Gn]]&lt;0),1,0)</f>
        <v>0</v>
      </c>
      <c r="KE468" s="375">
        <f>IF(AND(Table1[[#This Row],[pff_DRVENDPSN]]=3,Table1[[#This Row],[pff_DRVENDEVENT]]="PUNT"),1,0)</f>
        <v>0</v>
      </c>
    </row>
    <row r="469" spans="1:291" hidden="1">
      <c r="A469">
        <v>16</v>
      </c>
      <c r="B469">
        <v>2108</v>
      </c>
      <c r="C469" t="s">
        <v>14482</v>
      </c>
      <c r="D469">
        <v>2</v>
      </c>
      <c r="E469">
        <v>1</v>
      </c>
      <c r="F469">
        <v>10</v>
      </c>
      <c r="G469">
        <v>0</v>
      </c>
      <c r="H469">
        <v>-27</v>
      </c>
      <c r="I469" t="s">
        <v>253</v>
      </c>
      <c r="J469" t="s">
        <v>298</v>
      </c>
      <c r="K469">
        <v>12</v>
      </c>
      <c r="L469">
        <v>12</v>
      </c>
      <c r="M469" t="s">
        <v>9399</v>
      </c>
      <c r="N469" t="s">
        <v>9400</v>
      </c>
      <c r="P469" t="s">
        <v>9401</v>
      </c>
      <c r="Q469" t="s">
        <v>1336</v>
      </c>
      <c r="W469" t="s">
        <v>257</v>
      </c>
      <c r="X469" t="s">
        <v>1501</v>
      </c>
      <c r="AE469" t="s">
        <v>1338</v>
      </c>
      <c r="AF469" t="s">
        <v>1502</v>
      </c>
      <c r="AG469" t="s">
        <v>1501</v>
      </c>
      <c r="AH469" t="s">
        <v>257</v>
      </c>
      <c r="AJ469">
        <v>22</v>
      </c>
      <c r="AP469">
        <v>7</v>
      </c>
      <c r="BJ469" t="s">
        <v>257</v>
      </c>
      <c r="BQ469">
        <f t="shared" si="21"/>
        <v>0</v>
      </c>
      <c r="BR469">
        <f t="shared" si="22"/>
        <v>5</v>
      </c>
      <c r="BT469" t="s">
        <v>9317</v>
      </c>
      <c r="BV469">
        <v>3</v>
      </c>
      <c r="BX469">
        <v>0</v>
      </c>
      <c r="BY469" t="s">
        <v>9568</v>
      </c>
      <c r="CD469" s="3">
        <v>0.58472222222222225</v>
      </c>
      <c r="CF469" t="s">
        <v>9569</v>
      </c>
      <c r="CJ469">
        <v>0</v>
      </c>
      <c r="CK469" t="s">
        <v>9570</v>
      </c>
      <c r="CL469" s="4">
        <v>38387</v>
      </c>
      <c r="CM469" t="s">
        <v>9571</v>
      </c>
      <c r="CN469" t="s">
        <v>9572</v>
      </c>
      <c r="CO469">
        <v>3</v>
      </c>
      <c r="CP469" t="s">
        <v>268</v>
      </c>
      <c r="CQ469" t="s">
        <v>282</v>
      </c>
      <c r="CR469" t="s">
        <v>9317</v>
      </c>
      <c r="CU469" t="s">
        <v>9573</v>
      </c>
      <c r="CW469">
        <v>0</v>
      </c>
      <c r="CY469">
        <v>1</v>
      </c>
      <c r="CZ469" t="s">
        <v>553</v>
      </c>
      <c r="DA469">
        <v>0</v>
      </c>
      <c r="DB469">
        <v>8</v>
      </c>
      <c r="DC469" t="s">
        <v>1953</v>
      </c>
      <c r="DD469">
        <v>-27</v>
      </c>
      <c r="DF469" t="s">
        <v>9574</v>
      </c>
      <c r="DK469">
        <v>0</v>
      </c>
      <c r="DL469" s="4">
        <v>44498</v>
      </c>
      <c r="DM469">
        <v>20466</v>
      </c>
      <c r="DN469">
        <v>2021</v>
      </c>
      <c r="DO469">
        <v>0</v>
      </c>
      <c r="DQ469">
        <v>80990</v>
      </c>
      <c r="DR469">
        <v>40</v>
      </c>
      <c r="DU469" t="s">
        <v>257</v>
      </c>
      <c r="DV469" t="s">
        <v>274</v>
      </c>
      <c r="DX469">
        <v>7</v>
      </c>
      <c r="DY469" t="s">
        <v>275</v>
      </c>
      <c r="EE469">
        <v>0</v>
      </c>
      <c r="EF469" t="s">
        <v>9408</v>
      </c>
      <c r="EG469" t="s">
        <v>422</v>
      </c>
      <c r="EH469">
        <v>0</v>
      </c>
      <c r="EJ469" t="s">
        <v>454</v>
      </c>
      <c r="EK469" t="s">
        <v>9575</v>
      </c>
      <c r="EL469" t="s">
        <v>9576</v>
      </c>
      <c r="EM469" t="s">
        <v>9577</v>
      </c>
      <c r="EN469" t="s">
        <v>268</v>
      </c>
      <c r="EO469" t="s">
        <v>269</v>
      </c>
      <c r="EP469" t="s">
        <v>9578</v>
      </c>
      <c r="EQ469">
        <v>0</v>
      </c>
      <c r="ET469" t="s">
        <v>9579</v>
      </c>
      <c r="FE469">
        <v>0</v>
      </c>
      <c r="FF469">
        <v>7</v>
      </c>
      <c r="FG469" t="s">
        <v>310</v>
      </c>
      <c r="FI469" t="s">
        <v>310</v>
      </c>
      <c r="FJ469" t="s">
        <v>9580</v>
      </c>
      <c r="FL469">
        <v>0</v>
      </c>
      <c r="FN469">
        <v>0</v>
      </c>
      <c r="FQ469">
        <v>0</v>
      </c>
      <c r="FS469" t="s">
        <v>395</v>
      </c>
      <c r="FU469" t="s">
        <v>257</v>
      </c>
      <c r="FV469" t="s">
        <v>496</v>
      </c>
      <c r="FW469" t="s">
        <v>431</v>
      </c>
      <c r="FX469" t="s">
        <v>1517</v>
      </c>
      <c r="FY469">
        <v>0</v>
      </c>
      <c r="GA469">
        <v>7.03</v>
      </c>
      <c r="GB469">
        <v>4</v>
      </c>
      <c r="GC469">
        <v>0</v>
      </c>
      <c r="GE469" t="s">
        <v>355</v>
      </c>
      <c r="GF469">
        <v>0</v>
      </c>
      <c r="GG469" t="s">
        <v>1179</v>
      </c>
      <c r="GJ469">
        <v>0</v>
      </c>
      <c r="GK469">
        <v>0</v>
      </c>
      <c r="GM469" t="s">
        <v>9581</v>
      </c>
      <c r="GO469">
        <v>0</v>
      </c>
      <c r="HA469" t="s">
        <v>9582</v>
      </c>
      <c r="HC469" t="s">
        <v>313</v>
      </c>
      <c r="HD469" t="s">
        <v>313</v>
      </c>
      <c r="HE469" t="s">
        <v>7176</v>
      </c>
      <c r="HF469">
        <v>0</v>
      </c>
      <c r="HG469">
        <v>12</v>
      </c>
      <c r="HH469">
        <v>7</v>
      </c>
      <c r="HI469" t="s">
        <v>275</v>
      </c>
      <c r="HL469">
        <v>4</v>
      </c>
      <c r="HW469">
        <v>-27</v>
      </c>
      <c r="HX469">
        <v>4193064</v>
      </c>
      <c r="HY469" t="s">
        <v>9583</v>
      </c>
      <c r="HZ469">
        <v>4193011</v>
      </c>
      <c r="IC469">
        <v>0</v>
      </c>
      <c r="ID469">
        <v>0</v>
      </c>
      <c r="IM469">
        <v>37</v>
      </c>
      <c r="IO469" t="s">
        <v>9574</v>
      </c>
      <c r="IQ469" t="s">
        <v>9574</v>
      </c>
      <c r="IU469">
        <v>9</v>
      </c>
      <c r="IV469">
        <f>IF(AND(Table1[[#This Row],[R/P]]="P",Table1[[#This Row],[PaRes]]&lt;&gt;"SCRBL",Table1[[#This Row],[PaRes]]&lt;&gt;"RUN",Table1[[#This Row],[Penalty]]&lt;&gt;1),1,0)</f>
        <v>0</v>
      </c>
      <c r="IW469">
        <f>IF(AND(Table1[[#This Row],[Pass Play]]=1,Table1[[#This Row],[PaRes]]&lt;&gt;"SAC"),1,0)</f>
        <v>0</v>
      </c>
      <c r="IX469">
        <f>IF(Table1[[#This Row],[PaRes]]="COM",1,0)</f>
        <v>0</v>
      </c>
      <c r="IY469">
        <f>IF(Table1[[#This Row],[Pass Play]]=1,Table1[[#This Row],[Gn]],0)</f>
        <v>0</v>
      </c>
      <c r="IZ469">
        <f>IF(AND(Table1[[#This Row],[Pass Play]]=1,Table1[[#This Row],[EFF]]="Y"),1,0)</f>
        <v>0</v>
      </c>
      <c r="JA469">
        <f>IF(AND(Table1[[#This Row],[Pass Play]]=1,Table1[[#This Row],[EFF]]="Y"),Table1[[#This Row],[Gn]],0)</f>
        <v>0</v>
      </c>
      <c r="JB469">
        <f>IF(AND(Table1[[#This Row],[Pass Play]]=1,Table1[[#This Row],[Gn]]&gt;=15),1,0)</f>
        <v>0</v>
      </c>
      <c r="JC469">
        <f>IF(AND(Table1[[#This Row],[Pass Play]]=1,Table1[[#This Row],[Big Play Passes]]=1),Table1[[#This Row],[Gn]],0)</f>
        <v>0</v>
      </c>
      <c r="JD469">
        <f>IF(AND(OR(Table1[[#This Row],[R/P]]="R",Table1[[#This Row],[PaRes]]="SCRBL",Table1[[#This Row],[PaRes]]="RUN"),Table1[[#This Row],[Penalty]]&lt;&gt;1),1,0)</f>
        <v>1</v>
      </c>
      <c r="JE469">
        <f>IF(Table1[[#This Row],[Rush Attempts]]=1,Table1[[#This Row],[Gn]],0)</f>
        <v>0</v>
      </c>
      <c r="JF469">
        <f>IF(AND(Table1[[#This Row],[Rush Attempts]]=1,Table1[[#This Row],[EFF]]="Y"),1,0)</f>
        <v>0</v>
      </c>
      <c r="JG469">
        <f>IF(AND(Table1[[#This Row],[Rush Attempts]]=1,Table1[[#This Row],[EFF]]="Y"),Table1[[#This Row],[Gn]],0)</f>
        <v>0</v>
      </c>
      <c r="JH469">
        <f>IF(AND(Table1[[#This Row],[Rush Attempts]]=1,Table1[[#This Row],[Gn]]&gt;=10),1,0)</f>
        <v>0</v>
      </c>
      <c r="JI469">
        <f>IF(AND(Table1[[#This Row],[Rush Attempts]]=1,Table1[[#This Row],[Big Play Run]]=1),Table1[[#This Row],[Gn]],0)</f>
        <v>0</v>
      </c>
      <c r="JJ469">
        <f>IF(Table1[[#This Row],[PaRes]]="SAC",1,0)</f>
        <v>0</v>
      </c>
      <c r="JK469">
        <f>IF(Table1[[#This Row],[Sacks]]=1,Table1[[#This Row],[Gn]],0)</f>
        <v>0</v>
      </c>
      <c r="JL469">
        <f>IF(Table1[[#This Row],[PaRes]]="INT",1,0)</f>
        <v>0</v>
      </c>
      <c r="JM469">
        <f>IF(Table1[[#This Row],[pff_PENALTY]]&lt;&gt;"",1,0)</f>
        <v>0</v>
      </c>
      <c r="JN469">
        <f>Table1[[#This Row],[pff_PENYARDS]]</f>
        <v>0</v>
      </c>
      <c r="JO469">
        <f>IF(Table1[[#This Row],[S/End]]="TD",1,0)</f>
        <v>0</v>
      </c>
      <c r="JP469">
        <f>IF(OR(Table1[[#This Row],[S/End]]="FGGD"),1,0)</f>
        <v>0</v>
      </c>
      <c r="JQ469">
        <f>IF(OR(Table1[[#This Row],[S/End]]="FUM",Table1[[#This Row],[S/End]]="INT"),1,0)</f>
        <v>0</v>
      </c>
      <c r="JR469">
        <f>IF(AND(Table1[[#This Row],[Touchdown]]=1,Table1[[#This Row],[Pass Play]]=1),1,0)</f>
        <v>0</v>
      </c>
      <c r="JS469">
        <f t="shared" si="23"/>
        <v>0</v>
      </c>
      <c r="JT469">
        <f>IF(AND(OR(Table1[[#This Row],[Pass Play]]=1,Table1[[#This Row],[Rush Attempts]]=1),Table1[[#This Row],[Dn]]=3),1,0)</f>
        <v>0</v>
      </c>
      <c r="JU469">
        <f>IF(AND(Table1[[#This Row],[3rd down attempt]]=1,Table1[[#This Row],[EFF]]="Y"),1,0)</f>
        <v>0</v>
      </c>
      <c r="JV469">
        <f>IF(AND(Table1[[#This Row],[3rd down attempt]]=1,Table1[[#This Row],[Dist]]&gt;=7),1,0)</f>
        <v>0</v>
      </c>
      <c r="JW469">
        <f>IF(AND(OR(Table1[[#This Row],[Pass Play]]=1,Table1[[#This Row],[Rush Attempts]]=1),Table1[[#This Row],[Dn]]=4),1,0)</f>
        <v>0</v>
      </c>
      <c r="JX469">
        <f>IF(AND(Table1[[#This Row],[4th down attempt]]=1,Table1[[#This Row],[EFF]]="Y"),1,0)</f>
        <v>0</v>
      </c>
      <c r="JY469">
        <f>IF(AND(OR(Table1[[#This Row],[Pass Play]]=1,Table1[[#This Row],[Rush Attempts]]=1),Table1[[#This Row],[FPos]]&gt;=0,Table1[[#This Row],[FPos]]&lt;=20),1,0)</f>
        <v>0</v>
      </c>
      <c r="JZ469">
        <f>IF(AND(OR(Table1[[#This Row],[Pass Play]]=1,Table1[[#This Row],[Rush Attempts]]=1),Table1[[#This Row],[Dist]]&lt;=Table1[[#This Row],[Gn]]),1,0)</f>
        <v>0</v>
      </c>
      <c r="KA469">
        <f>IF(Table1[[#This Row],[S/End]]&lt;&gt;"",1,0)</f>
        <v>0</v>
      </c>
      <c r="KB469">
        <f>IF(Table1[[#This Row],[S/End]]="TD",1,0)</f>
        <v>0</v>
      </c>
      <c r="KC469">
        <f>IF(Table1[[#This Row],[S/End]]="FGGD",1,0)</f>
        <v>0</v>
      </c>
      <c r="KD469">
        <f>IF(AND(OR(Table1[[#This Row],[Pass Play]]=1,Table1[[#This Row],[Rush Attempts]]=1),Table1[[#This Row],[Gn]]&lt;0),1,0)</f>
        <v>0</v>
      </c>
      <c r="KE469" s="375">
        <f>IF(AND(Table1[[#This Row],[pff_DRVENDPSN]]=3,Table1[[#This Row],[pff_DRVENDEVENT]]="PUNT"),1,0)</f>
        <v>0</v>
      </c>
    </row>
    <row r="470" spans="1:291" hidden="1">
      <c r="A470">
        <v>17</v>
      </c>
      <c r="B470">
        <v>2108</v>
      </c>
      <c r="C470" t="s">
        <v>14482</v>
      </c>
      <c r="D470">
        <v>2</v>
      </c>
      <c r="E470">
        <v>2</v>
      </c>
      <c r="F470">
        <v>10</v>
      </c>
      <c r="H470">
        <v>-27</v>
      </c>
      <c r="J470" t="s">
        <v>298</v>
      </c>
      <c r="K470">
        <v>11</v>
      </c>
      <c r="L470">
        <v>11</v>
      </c>
      <c r="M470" t="s">
        <v>5684</v>
      </c>
      <c r="N470" t="s">
        <v>1095</v>
      </c>
      <c r="P470" t="s">
        <v>1096</v>
      </c>
      <c r="W470" t="s">
        <v>253</v>
      </c>
      <c r="X470" t="s">
        <v>1231</v>
      </c>
      <c r="Y470" t="s">
        <v>1232</v>
      </c>
      <c r="Z470" t="s">
        <v>1233</v>
      </c>
      <c r="AB470" t="s">
        <v>1234</v>
      </c>
      <c r="AC470" t="s">
        <v>1235</v>
      </c>
      <c r="AJ470">
        <v>12</v>
      </c>
      <c r="AK470" t="s">
        <v>327</v>
      </c>
      <c r="AP470">
        <v>7</v>
      </c>
      <c r="AU470" t="s">
        <v>254</v>
      </c>
      <c r="BJ470" t="s">
        <v>257</v>
      </c>
      <c r="BQ470">
        <f t="shared" si="21"/>
        <v>2</v>
      </c>
      <c r="BR470">
        <f t="shared" si="22"/>
        <v>0</v>
      </c>
      <c r="BT470" t="s">
        <v>9317</v>
      </c>
      <c r="BV470">
        <v>3</v>
      </c>
      <c r="BX470">
        <v>0</v>
      </c>
      <c r="BY470" t="s">
        <v>9585</v>
      </c>
      <c r="CA470">
        <v>1</v>
      </c>
      <c r="CD470" s="3">
        <v>0.55902777777777779</v>
      </c>
      <c r="CE470" t="s">
        <v>274</v>
      </c>
      <c r="CF470" t="s">
        <v>9586</v>
      </c>
      <c r="CG470">
        <v>6</v>
      </c>
      <c r="CI470" t="s">
        <v>331</v>
      </c>
      <c r="CJ470">
        <v>0</v>
      </c>
      <c r="CK470" t="s">
        <v>9587</v>
      </c>
      <c r="CL470" s="4">
        <v>38387</v>
      </c>
      <c r="CM470" t="s">
        <v>9588</v>
      </c>
      <c r="CN470" t="s">
        <v>9589</v>
      </c>
      <c r="CO470">
        <v>3</v>
      </c>
      <c r="CQ470" t="s">
        <v>282</v>
      </c>
      <c r="CR470" t="s">
        <v>9317</v>
      </c>
      <c r="CU470" t="s">
        <v>9459</v>
      </c>
      <c r="CW470">
        <v>0</v>
      </c>
      <c r="CY470">
        <v>2</v>
      </c>
      <c r="CZ470" t="s">
        <v>553</v>
      </c>
      <c r="DA470">
        <v>0</v>
      </c>
      <c r="DB470">
        <v>8</v>
      </c>
      <c r="DC470" t="s">
        <v>1953</v>
      </c>
      <c r="DD470">
        <v>-27</v>
      </c>
      <c r="DF470" t="s">
        <v>9331</v>
      </c>
      <c r="DK470">
        <v>-10</v>
      </c>
      <c r="DL470" s="4">
        <v>44498</v>
      </c>
      <c r="DM470">
        <v>20466</v>
      </c>
      <c r="DN470">
        <v>2021</v>
      </c>
      <c r="DO470">
        <v>0</v>
      </c>
      <c r="DQ470">
        <v>80990</v>
      </c>
      <c r="DR470">
        <v>41</v>
      </c>
      <c r="DU470" t="s">
        <v>257</v>
      </c>
      <c r="DV470" t="s">
        <v>274</v>
      </c>
      <c r="DX470">
        <v>7</v>
      </c>
      <c r="DY470" t="s">
        <v>275</v>
      </c>
      <c r="EE470">
        <v>0</v>
      </c>
      <c r="EF470" t="s">
        <v>1105</v>
      </c>
      <c r="EG470" t="s">
        <v>422</v>
      </c>
      <c r="EH470">
        <v>0</v>
      </c>
      <c r="EJ470" t="s">
        <v>340</v>
      </c>
      <c r="EK470" t="s">
        <v>4070</v>
      </c>
      <c r="EL470" t="s">
        <v>9590</v>
      </c>
      <c r="EM470" t="s">
        <v>9591</v>
      </c>
      <c r="EN470" t="s">
        <v>9592</v>
      </c>
      <c r="EO470" t="s">
        <v>269</v>
      </c>
      <c r="EP470" t="s">
        <v>388</v>
      </c>
      <c r="EQ470">
        <v>0</v>
      </c>
      <c r="ER470" t="s">
        <v>2344</v>
      </c>
      <c r="ET470" t="s">
        <v>9593</v>
      </c>
      <c r="EU470">
        <v>4</v>
      </c>
      <c r="EV470" t="s">
        <v>348</v>
      </c>
      <c r="EW470" t="s">
        <v>349</v>
      </c>
      <c r="EX470" t="s">
        <v>1251</v>
      </c>
      <c r="EY470" t="s">
        <v>1005</v>
      </c>
      <c r="FB470" t="s">
        <v>499</v>
      </c>
      <c r="FC470" t="s">
        <v>9594</v>
      </c>
      <c r="FE470">
        <v>0</v>
      </c>
      <c r="FF470">
        <v>12</v>
      </c>
      <c r="FL470">
        <v>0</v>
      </c>
      <c r="FN470">
        <v>0</v>
      </c>
      <c r="FQ470">
        <v>0</v>
      </c>
      <c r="FS470" t="s">
        <v>395</v>
      </c>
      <c r="FU470" t="s">
        <v>257</v>
      </c>
      <c r="FV470" t="s">
        <v>496</v>
      </c>
      <c r="FY470">
        <v>0</v>
      </c>
      <c r="GA470">
        <v>7.03</v>
      </c>
      <c r="GB470">
        <v>4</v>
      </c>
      <c r="GC470">
        <v>0</v>
      </c>
      <c r="GE470" t="s">
        <v>355</v>
      </c>
      <c r="GF470">
        <v>0</v>
      </c>
      <c r="GG470" t="s">
        <v>274</v>
      </c>
      <c r="GI470">
        <v>1.8</v>
      </c>
      <c r="GJ470">
        <v>0</v>
      </c>
      <c r="GK470">
        <v>0</v>
      </c>
      <c r="GM470" t="s">
        <v>9595</v>
      </c>
      <c r="GN470">
        <v>1</v>
      </c>
      <c r="GO470">
        <v>1</v>
      </c>
      <c r="GP470" t="s">
        <v>357</v>
      </c>
      <c r="GR470">
        <v>15</v>
      </c>
      <c r="HA470" t="s">
        <v>9596</v>
      </c>
      <c r="HC470" t="s">
        <v>313</v>
      </c>
      <c r="HD470" t="s">
        <v>313</v>
      </c>
      <c r="HF470">
        <v>1</v>
      </c>
      <c r="HG470">
        <v>11</v>
      </c>
      <c r="HH470">
        <v>7</v>
      </c>
      <c r="HI470" t="s">
        <v>275</v>
      </c>
      <c r="HL470">
        <v>4</v>
      </c>
      <c r="HM470" t="s">
        <v>9331</v>
      </c>
      <c r="HO470" t="s">
        <v>9597</v>
      </c>
      <c r="HP470" t="s">
        <v>9598</v>
      </c>
      <c r="HQ470" t="s">
        <v>1259</v>
      </c>
      <c r="HR470" t="s">
        <v>9599</v>
      </c>
      <c r="HT470" t="s">
        <v>4303</v>
      </c>
      <c r="HU470" t="s">
        <v>9600</v>
      </c>
      <c r="HV470">
        <v>-10</v>
      </c>
      <c r="HW470">
        <v>-17</v>
      </c>
      <c r="HX470">
        <v>4193115</v>
      </c>
      <c r="HZ470">
        <v>4193064</v>
      </c>
      <c r="IC470">
        <v>0</v>
      </c>
      <c r="ID470">
        <v>0</v>
      </c>
      <c r="IM470">
        <v>38</v>
      </c>
      <c r="IO470" t="s">
        <v>9331</v>
      </c>
      <c r="IQ470" t="s">
        <v>9331</v>
      </c>
      <c r="IU470">
        <v>9</v>
      </c>
      <c r="IV470">
        <f>IF(AND(Table1[[#This Row],[R/P]]="P",Table1[[#This Row],[PaRes]]&lt;&gt;"SCRBL",Table1[[#This Row],[PaRes]]&lt;&gt;"RUN",Table1[[#This Row],[Penalty]]&lt;&gt;1),1,0)</f>
        <v>0</v>
      </c>
      <c r="IW470">
        <f>IF(AND(Table1[[#This Row],[Pass Play]]=1,Table1[[#This Row],[PaRes]]&lt;&gt;"SAC"),1,0)</f>
        <v>0</v>
      </c>
      <c r="IX470">
        <f>IF(Table1[[#This Row],[PaRes]]="COM",1,0)</f>
        <v>1</v>
      </c>
      <c r="IY470">
        <f>IF(Table1[[#This Row],[Pass Play]]=1,Table1[[#This Row],[Gn]],0)</f>
        <v>0</v>
      </c>
      <c r="IZ470">
        <f>IF(AND(Table1[[#This Row],[Pass Play]]=1,Table1[[#This Row],[EFF]]="Y"),1,0)</f>
        <v>0</v>
      </c>
      <c r="JA470">
        <f>IF(AND(Table1[[#This Row],[Pass Play]]=1,Table1[[#This Row],[EFF]]="Y"),Table1[[#This Row],[Gn]],0)</f>
        <v>0</v>
      </c>
      <c r="JB470">
        <f>IF(AND(Table1[[#This Row],[Pass Play]]=1,Table1[[#This Row],[Gn]]&gt;=15),1,0)</f>
        <v>0</v>
      </c>
      <c r="JC470">
        <f>IF(AND(Table1[[#This Row],[Pass Play]]=1,Table1[[#This Row],[Big Play Passes]]=1),Table1[[#This Row],[Gn]],0)</f>
        <v>0</v>
      </c>
      <c r="JD470">
        <f>IF(AND(OR(Table1[[#This Row],[R/P]]="R",Table1[[#This Row],[PaRes]]="SCRBL",Table1[[#This Row],[PaRes]]="RUN"),Table1[[#This Row],[Penalty]]&lt;&gt;1),1,0)</f>
        <v>0</v>
      </c>
      <c r="JE470">
        <f>IF(Table1[[#This Row],[Rush Attempts]]=1,Table1[[#This Row],[Gn]],0)</f>
        <v>0</v>
      </c>
      <c r="JF470">
        <f>IF(AND(Table1[[#This Row],[Rush Attempts]]=1,Table1[[#This Row],[EFF]]="Y"),1,0)</f>
        <v>0</v>
      </c>
      <c r="JG470">
        <f>IF(AND(Table1[[#This Row],[Rush Attempts]]=1,Table1[[#This Row],[EFF]]="Y"),Table1[[#This Row],[Gn]],0)</f>
        <v>0</v>
      </c>
      <c r="JH470">
        <f>IF(AND(Table1[[#This Row],[Rush Attempts]]=1,Table1[[#This Row],[Gn]]&gt;=10),1,0)</f>
        <v>0</v>
      </c>
      <c r="JI470">
        <f>IF(AND(Table1[[#This Row],[Rush Attempts]]=1,Table1[[#This Row],[Big Play Run]]=1),Table1[[#This Row],[Gn]],0)</f>
        <v>0</v>
      </c>
      <c r="JJ470">
        <f>IF(Table1[[#This Row],[PaRes]]="SAC",1,0)</f>
        <v>0</v>
      </c>
      <c r="JK470">
        <f>IF(Table1[[#This Row],[Sacks]]=1,Table1[[#This Row],[Gn]],0)</f>
        <v>0</v>
      </c>
      <c r="JL470">
        <f>IF(Table1[[#This Row],[PaRes]]="INT",1,0)</f>
        <v>0</v>
      </c>
      <c r="JM470">
        <f>IF(Table1[[#This Row],[pff_PENALTY]]&lt;&gt;"",1,0)</f>
        <v>1</v>
      </c>
      <c r="JN470">
        <f>Table1[[#This Row],[pff_PENYARDS]]</f>
        <v>-10</v>
      </c>
      <c r="JO470">
        <f>IF(Table1[[#This Row],[S/End]]="TD",1,0)</f>
        <v>0</v>
      </c>
      <c r="JP470">
        <f>IF(OR(Table1[[#This Row],[S/End]]="FGGD"),1,0)</f>
        <v>0</v>
      </c>
      <c r="JQ470">
        <f>IF(OR(Table1[[#This Row],[S/End]]="FUM",Table1[[#This Row],[S/End]]="INT"),1,0)</f>
        <v>0</v>
      </c>
      <c r="JR470">
        <f>IF(AND(Table1[[#This Row],[Touchdown]]=1,Table1[[#This Row],[Pass Play]]=1),1,0)</f>
        <v>0</v>
      </c>
      <c r="JS470">
        <f t="shared" si="23"/>
        <v>0</v>
      </c>
      <c r="JT470">
        <f>IF(AND(OR(Table1[[#This Row],[Pass Play]]=1,Table1[[#This Row],[Rush Attempts]]=1),Table1[[#This Row],[Dn]]=3),1,0)</f>
        <v>0</v>
      </c>
      <c r="JU470">
        <f>IF(AND(Table1[[#This Row],[3rd down attempt]]=1,Table1[[#This Row],[EFF]]="Y"),1,0)</f>
        <v>0</v>
      </c>
      <c r="JV470">
        <f>IF(AND(Table1[[#This Row],[3rd down attempt]]=1,Table1[[#This Row],[Dist]]&gt;=7),1,0)</f>
        <v>0</v>
      </c>
      <c r="JW470">
        <f>IF(AND(OR(Table1[[#This Row],[Pass Play]]=1,Table1[[#This Row],[Rush Attempts]]=1),Table1[[#This Row],[Dn]]=4),1,0)</f>
        <v>0</v>
      </c>
      <c r="JX470">
        <f>IF(AND(Table1[[#This Row],[4th down attempt]]=1,Table1[[#This Row],[EFF]]="Y"),1,0)</f>
        <v>0</v>
      </c>
      <c r="JY470">
        <f>IF(AND(OR(Table1[[#This Row],[Pass Play]]=1,Table1[[#This Row],[Rush Attempts]]=1),Table1[[#This Row],[FPos]]&gt;=0,Table1[[#This Row],[FPos]]&lt;=20),1,0)</f>
        <v>0</v>
      </c>
      <c r="JZ470">
        <f>IF(AND(OR(Table1[[#This Row],[Pass Play]]=1,Table1[[#This Row],[Rush Attempts]]=1),Table1[[#This Row],[Dist]]&lt;=Table1[[#This Row],[Gn]]),1,0)</f>
        <v>0</v>
      </c>
      <c r="KA470">
        <f>IF(Table1[[#This Row],[S/End]]&lt;&gt;"",1,0)</f>
        <v>0</v>
      </c>
      <c r="KB470">
        <f>IF(Table1[[#This Row],[S/End]]="TD",1,0)</f>
        <v>0</v>
      </c>
      <c r="KC470">
        <f>IF(Table1[[#This Row],[S/End]]="FGGD",1,0)</f>
        <v>0</v>
      </c>
      <c r="KD470">
        <f>IF(AND(OR(Table1[[#This Row],[Pass Play]]=1,Table1[[#This Row],[Rush Attempts]]=1),Table1[[#This Row],[Gn]]&lt;0),1,0)</f>
        <v>0</v>
      </c>
      <c r="KE470" s="375">
        <f>IF(AND(Table1[[#This Row],[pff_DRVENDPSN]]=3,Table1[[#This Row],[pff_DRVENDEVENT]]="PUNT"),1,0)</f>
        <v>0</v>
      </c>
    </row>
    <row r="471" spans="1:291" hidden="1">
      <c r="A471">
        <v>18</v>
      </c>
      <c r="B471">
        <v>2108</v>
      </c>
      <c r="C471" t="s">
        <v>14482</v>
      </c>
      <c r="D471">
        <v>2</v>
      </c>
      <c r="E471">
        <v>2</v>
      </c>
      <c r="F471">
        <v>20</v>
      </c>
      <c r="G471">
        <v>6</v>
      </c>
      <c r="H471">
        <v>-17</v>
      </c>
      <c r="J471" t="s">
        <v>298</v>
      </c>
      <c r="K471">
        <v>11</v>
      </c>
      <c r="L471" t="s">
        <v>751</v>
      </c>
      <c r="M471" t="s">
        <v>904</v>
      </c>
      <c r="N471" t="s">
        <v>827</v>
      </c>
      <c r="P471" t="s">
        <v>905</v>
      </c>
      <c r="W471" t="s">
        <v>253</v>
      </c>
      <c r="X471" t="s">
        <v>4416</v>
      </c>
      <c r="Y471" t="s">
        <v>937</v>
      </c>
      <c r="Z471" t="s">
        <v>4417</v>
      </c>
      <c r="AB471" t="s">
        <v>325</v>
      </c>
      <c r="AC471" t="s">
        <v>326</v>
      </c>
      <c r="AJ471">
        <v>19</v>
      </c>
      <c r="AK471" t="s">
        <v>327</v>
      </c>
      <c r="AP471">
        <v>7</v>
      </c>
      <c r="BJ471" t="s">
        <v>257</v>
      </c>
      <c r="BQ471">
        <f t="shared" si="21"/>
        <v>3</v>
      </c>
      <c r="BR471">
        <f t="shared" si="22"/>
        <v>0</v>
      </c>
      <c r="BT471" t="s">
        <v>9317</v>
      </c>
      <c r="BV471">
        <v>3</v>
      </c>
      <c r="BX471">
        <v>0</v>
      </c>
      <c r="BY471" t="s">
        <v>9602</v>
      </c>
      <c r="CA471">
        <v>1</v>
      </c>
      <c r="CD471" s="3">
        <v>0.54097222222222219</v>
      </c>
      <c r="CE471" t="s">
        <v>257</v>
      </c>
      <c r="CF471" t="s">
        <v>9603</v>
      </c>
      <c r="CG471">
        <v>6</v>
      </c>
      <c r="CI471" t="s">
        <v>331</v>
      </c>
      <c r="CJ471">
        <v>0</v>
      </c>
      <c r="CK471" t="s">
        <v>9604</v>
      </c>
      <c r="CL471" s="4">
        <v>38387</v>
      </c>
      <c r="CM471" t="s">
        <v>9605</v>
      </c>
      <c r="CN471" t="s">
        <v>9606</v>
      </c>
      <c r="CO471">
        <v>3</v>
      </c>
      <c r="CP471" t="s">
        <v>9344</v>
      </c>
      <c r="CQ471" t="s">
        <v>282</v>
      </c>
      <c r="CR471" t="s">
        <v>9317</v>
      </c>
      <c r="CU471" t="s">
        <v>8954</v>
      </c>
      <c r="CW471">
        <v>0</v>
      </c>
      <c r="CY471">
        <v>3</v>
      </c>
      <c r="CZ471" t="s">
        <v>553</v>
      </c>
      <c r="DA471">
        <v>0</v>
      </c>
      <c r="DB471">
        <v>8</v>
      </c>
      <c r="DC471" t="s">
        <v>1953</v>
      </c>
      <c r="DD471">
        <v>-27</v>
      </c>
      <c r="DF471" t="s">
        <v>9323</v>
      </c>
      <c r="DK471">
        <v>6</v>
      </c>
      <c r="DL471" s="4">
        <v>44498</v>
      </c>
      <c r="DM471">
        <v>20466</v>
      </c>
      <c r="DN471">
        <v>2021</v>
      </c>
      <c r="DO471">
        <v>0</v>
      </c>
      <c r="DQ471">
        <v>80990</v>
      </c>
      <c r="DR471">
        <v>42</v>
      </c>
      <c r="DU471" t="s">
        <v>257</v>
      </c>
      <c r="DV471" t="s">
        <v>274</v>
      </c>
      <c r="DX471">
        <v>7</v>
      </c>
      <c r="DY471" t="s">
        <v>275</v>
      </c>
      <c r="EE471">
        <v>0</v>
      </c>
      <c r="EF471" t="s">
        <v>912</v>
      </c>
      <c r="EG471" t="s">
        <v>675</v>
      </c>
      <c r="EH471">
        <v>0</v>
      </c>
      <c r="EI471" t="s">
        <v>913</v>
      </c>
      <c r="EJ471" t="s">
        <v>340</v>
      </c>
      <c r="EK471" t="s">
        <v>946</v>
      </c>
      <c r="EL471" t="s">
        <v>9607</v>
      </c>
      <c r="EM471" t="s">
        <v>9608</v>
      </c>
      <c r="EN471" t="s">
        <v>1914</v>
      </c>
      <c r="EO471" t="s">
        <v>269</v>
      </c>
      <c r="EP471" t="s">
        <v>490</v>
      </c>
      <c r="EQ471">
        <v>0</v>
      </c>
      <c r="ER471" t="s">
        <v>491</v>
      </c>
      <c r="EU471">
        <v>6</v>
      </c>
      <c r="EV471" t="s">
        <v>348</v>
      </c>
      <c r="EW471" t="s">
        <v>349</v>
      </c>
      <c r="EX471" t="s">
        <v>350</v>
      </c>
      <c r="EY471" t="s">
        <v>1914</v>
      </c>
      <c r="FB471" t="s">
        <v>499</v>
      </c>
      <c r="FC471" t="s">
        <v>9429</v>
      </c>
      <c r="FE471">
        <v>0</v>
      </c>
      <c r="FF471">
        <v>5</v>
      </c>
      <c r="FJ471" t="s">
        <v>9349</v>
      </c>
      <c r="FL471">
        <v>0</v>
      </c>
      <c r="FN471">
        <v>0</v>
      </c>
      <c r="FQ471">
        <v>0</v>
      </c>
      <c r="FS471" t="s">
        <v>462</v>
      </c>
      <c r="FV471" t="s">
        <v>777</v>
      </c>
      <c r="FY471">
        <v>0</v>
      </c>
      <c r="GA471">
        <v>7.03</v>
      </c>
      <c r="GB471">
        <v>4</v>
      </c>
      <c r="GC471">
        <v>0</v>
      </c>
      <c r="GE471" t="s">
        <v>355</v>
      </c>
      <c r="GF471">
        <v>1</v>
      </c>
      <c r="GI471">
        <v>1.7</v>
      </c>
      <c r="GJ471">
        <v>0</v>
      </c>
      <c r="GK471">
        <v>0</v>
      </c>
      <c r="GM471" t="s">
        <v>9609</v>
      </c>
      <c r="GN471">
        <v>0</v>
      </c>
      <c r="GO471">
        <v>1</v>
      </c>
      <c r="GP471">
        <v>4</v>
      </c>
      <c r="GR471">
        <v>20</v>
      </c>
      <c r="HA471" t="s">
        <v>9610</v>
      </c>
      <c r="HC471" t="s">
        <v>313</v>
      </c>
      <c r="HD471" t="s">
        <v>313</v>
      </c>
      <c r="HF471">
        <v>0</v>
      </c>
      <c r="HG471">
        <v>11</v>
      </c>
      <c r="HH471">
        <v>7</v>
      </c>
      <c r="HI471" t="s">
        <v>275</v>
      </c>
      <c r="HL471">
        <v>4</v>
      </c>
      <c r="HM471" t="s">
        <v>9323</v>
      </c>
      <c r="HO471" t="s">
        <v>9597</v>
      </c>
      <c r="HP471" t="s">
        <v>9611</v>
      </c>
      <c r="HQ471" t="s">
        <v>9612</v>
      </c>
      <c r="HR471" t="s">
        <v>9613</v>
      </c>
      <c r="HT471" t="s">
        <v>9614</v>
      </c>
      <c r="HW471">
        <v>-23</v>
      </c>
      <c r="HX471">
        <v>4193177</v>
      </c>
      <c r="HZ471">
        <v>4193115</v>
      </c>
      <c r="IC471">
        <v>0</v>
      </c>
      <c r="ID471">
        <v>0</v>
      </c>
      <c r="IM471">
        <v>39</v>
      </c>
      <c r="IO471" t="s">
        <v>9323</v>
      </c>
      <c r="IQ471" t="s">
        <v>9323</v>
      </c>
      <c r="IU471">
        <v>9</v>
      </c>
      <c r="IV471">
        <f>IF(AND(Table1[[#This Row],[R/P]]="P",Table1[[#This Row],[PaRes]]&lt;&gt;"SCRBL",Table1[[#This Row],[PaRes]]&lt;&gt;"RUN",Table1[[#This Row],[Penalty]]&lt;&gt;1),1,0)</f>
        <v>1</v>
      </c>
      <c r="IW471">
        <f>IF(AND(Table1[[#This Row],[Pass Play]]=1,Table1[[#This Row],[PaRes]]&lt;&gt;"SAC"),1,0)</f>
        <v>1</v>
      </c>
      <c r="IX471">
        <f>IF(Table1[[#This Row],[PaRes]]="COM",1,0)</f>
        <v>1</v>
      </c>
      <c r="IY471">
        <f>IF(Table1[[#This Row],[Pass Play]]=1,Table1[[#This Row],[Gn]],0)</f>
        <v>6</v>
      </c>
      <c r="IZ471">
        <f>IF(AND(Table1[[#This Row],[Pass Play]]=1,Table1[[#This Row],[EFF]]="Y"),1,0)</f>
        <v>0</v>
      </c>
      <c r="JA471">
        <f>IF(AND(Table1[[#This Row],[Pass Play]]=1,Table1[[#This Row],[EFF]]="Y"),Table1[[#This Row],[Gn]],0)</f>
        <v>0</v>
      </c>
      <c r="JB471">
        <f>IF(AND(Table1[[#This Row],[Pass Play]]=1,Table1[[#This Row],[Gn]]&gt;=15),1,0)</f>
        <v>0</v>
      </c>
      <c r="JC471">
        <f>IF(AND(Table1[[#This Row],[Pass Play]]=1,Table1[[#This Row],[Big Play Passes]]=1),Table1[[#This Row],[Gn]],0)</f>
        <v>0</v>
      </c>
      <c r="JD471">
        <f>IF(AND(OR(Table1[[#This Row],[R/P]]="R",Table1[[#This Row],[PaRes]]="SCRBL",Table1[[#This Row],[PaRes]]="RUN"),Table1[[#This Row],[Penalty]]&lt;&gt;1),1,0)</f>
        <v>0</v>
      </c>
      <c r="JE471">
        <f>IF(Table1[[#This Row],[Rush Attempts]]=1,Table1[[#This Row],[Gn]],0)</f>
        <v>0</v>
      </c>
      <c r="JF471">
        <f>IF(AND(Table1[[#This Row],[Rush Attempts]]=1,Table1[[#This Row],[EFF]]="Y"),1,0)</f>
        <v>0</v>
      </c>
      <c r="JG471">
        <f>IF(AND(Table1[[#This Row],[Rush Attempts]]=1,Table1[[#This Row],[EFF]]="Y"),Table1[[#This Row],[Gn]],0)</f>
        <v>0</v>
      </c>
      <c r="JH471">
        <f>IF(AND(Table1[[#This Row],[Rush Attempts]]=1,Table1[[#This Row],[Gn]]&gt;=10),1,0)</f>
        <v>0</v>
      </c>
      <c r="JI471">
        <f>IF(AND(Table1[[#This Row],[Rush Attempts]]=1,Table1[[#This Row],[Big Play Run]]=1),Table1[[#This Row],[Gn]],0)</f>
        <v>0</v>
      </c>
      <c r="JJ471">
        <f>IF(Table1[[#This Row],[PaRes]]="SAC",1,0)</f>
        <v>0</v>
      </c>
      <c r="JK471">
        <f>IF(Table1[[#This Row],[Sacks]]=1,Table1[[#This Row],[Gn]],0)</f>
        <v>0</v>
      </c>
      <c r="JL471">
        <f>IF(Table1[[#This Row],[PaRes]]="INT",1,0)</f>
        <v>0</v>
      </c>
      <c r="JM471">
        <f>IF(Table1[[#This Row],[pff_PENALTY]]&lt;&gt;"",1,0)</f>
        <v>0</v>
      </c>
      <c r="JN471">
        <f>Table1[[#This Row],[pff_PENYARDS]]</f>
        <v>0</v>
      </c>
      <c r="JO471">
        <f>IF(Table1[[#This Row],[S/End]]="TD",1,0)</f>
        <v>0</v>
      </c>
      <c r="JP471">
        <f>IF(OR(Table1[[#This Row],[S/End]]="FGGD"),1,0)</f>
        <v>0</v>
      </c>
      <c r="JQ471">
        <f>IF(OR(Table1[[#This Row],[S/End]]="FUM",Table1[[#This Row],[S/End]]="INT"),1,0)</f>
        <v>0</v>
      </c>
      <c r="JR471">
        <f>IF(AND(Table1[[#This Row],[Touchdown]]=1,Table1[[#This Row],[Pass Play]]=1),1,0)</f>
        <v>0</v>
      </c>
      <c r="JS471">
        <f t="shared" si="23"/>
        <v>0</v>
      </c>
      <c r="JT471">
        <f>IF(AND(OR(Table1[[#This Row],[Pass Play]]=1,Table1[[#This Row],[Rush Attempts]]=1),Table1[[#This Row],[Dn]]=3),1,0)</f>
        <v>0</v>
      </c>
      <c r="JU471">
        <f>IF(AND(Table1[[#This Row],[3rd down attempt]]=1,Table1[[#This Row],[EFF]]="Y"),1,0)</f>
        <v>0</v>
      </c>
      <c r="JV471">
        <f>IF(AND(Table1[[#This Row],[3rd down attempt]]=1,Table1[[#This Row],[Dist]]&gt;=7),1,0)</f>
        <v>0</v>
      </c>
      <c r="JW471">
        <f>IF(AND(OR(Table1[[#This Row],[Pass Play]]=1,Table1[[#This Row],[Rush Attempts]]=1),Table1[[#This Row],[Dn]]=4),1,0)</f>
        <v>0</v>
      </c>
      <c r="JX471">
        <f>IF(AND(Table1[[#This Row],[4th down attempt]]=1,Table1[[#This Row],[EFF]]="Y"),1,0)</f>
        <v>0</v>
      </c>
      <c r="JY471">
        <f>IF(AND(OR(Table1[[#This Row],[Pass Play]]=1,Table1[[#This Row],[Rush Attempts]]=1),Table1[[#This Row],[FPos]]&gt;=0,Table1[[#This Row],[FPos]]&lt;=20),1,0)</f>
        <v>0</v>
      </c>
      <c r="JZ471">
        <f>IF(AND(OR(Table1[[#This Row],[Pass Play]]=1,Table1[[#This Row],[Rush Attempts]]=1),Table1[[#This Row],[Dist]]&lt;=Table1[[#This Row],[Gn]]),1,0)</f>
        <v>0</v>
      </c>
      <c r="KA471">
        <f>IF(Table1[[#This Row],[S/End]]&lt;&gt;"",1,0)</f>
        <v>0</v>
      </c>
      <c r="KB471">
        <f>IF(Table1[[#This Row],[S/End]]="TD",1,0)</f>
        <v>0</v>
      </c>
      <c r="KC471">
        <f>IF(Table1[[#This Row],[S/End]]="FGGD",1,0)</f>
        <v>0</v>
      </c>
      <c r="KD471">
        <f>IF(AND(OR(Table1[[#This Row],[Pass Play]]=1,Table1[[#This Row],[Rush Attempts]]=1),Table1[[#This Row],[Gn]]&lt;0),1,0)</f>
        <v>0</v>
      </c>
      <c r="KE471" s="375">
        <f>IF(AND(Table1[[#This Row],[pff_DRVENDPSN]]=3,Table1[[#This Row],[pff_DRVENDEVENT]]="PUNT"),1,0)</f>
        <v>0</v>
      </c>
    </row>
    <row r="472" spans="1:291" hidden="1">
      <c r="A472">
        <v>19</v>
      </c>
      <c r="B472">
        <v>2108</v>
      </c>
      <c r="C472" t="s">
        <v>14482</v>
      </c>
      <c r="D472">
        <v>2</v>
      </c>
      <c r="E472">
        <v>3</v>
      </c>
      <c r="F472">
        <v>14</v>
      </c>
      <c r="G472">
        <v>26</v>
      </c>
      <c r="H472">
        <v>-23</v>
      </c>
      <c r="J472" t="s">
        <v>254</v>
      </c>
      <c r="K472">
        <v>11</v>
      </c>
      <c r="L472" t="s">
        <v>9616</v>
      </c>
      <c r="M472" t="s">
        <v>6429</v>
      </c>
      <c r="N472" t="s">
        <v>827</v>
      </c>
      <c r="P472" t="s">
        <v>4637</v>
      </c>
      <c r="W472" t="s">
        <v>253</v>
      </c>
      <c r="X472" t="s">
        <v>9617</v>
      </c>
      <c r="Y472" t="s">
        <v>2804</v>
      </c>
      <c r="Z472" t="s">
        <v>9618</v>
      </c>
      <c r="AB472" t="s">
        <v>666</v>
      </c>
      <c r="AC472" t="s">
        <v>667</v>
      </c>
      <c r="AJ472">
        <v>7</v>
      </c>
      <c r="AK472" t="s">
        <v>7588</v>
      </c>
      <c r="AP472">
        <v>7</v>
      </c>
      <c r="BJ472" t="s">
        <v>274</v>
      </c>
      <c r="BQ472">
        <f t="shared" si="21"/>
        <v>1</v>
      </c>
      <c r="BR472">
        <f t="shared" si="22"/>
        <v>0</v>
      </c>
      <c r="BT472" t="s">
        <v>9317</v>
      </c>
      <c r="BV472">
        <v>3</v>
      </c>
      <c r="BX472">
        <v>0</v>
      </c>
      <c r="BY472" t="s">
        <v>9619</v>
      </c>
      <c r="BZ472" t="s">
        <v>9620</v>
      </c>
      <c r="CA472">
        <v>0</v>
      </c>
      <c r="CD472" s="3">
        <v>0.51180555555555551</v>
      </c>
      <c r="CE472" t="s">
        <v>274</v>
      </c>
      <c r="CF472" t="s">
        <v>9621</v>
      </c>
      <c r="CG472">
        <v>10</v>
      </c>
      <c r="CI472" t="s">
        <v>493</v>
      </c>
      <c r="CJ472">
        <v>0</v>
      </c>
      <c r="CK472" t="s">
        <v>9622</v>
      </c>
      <c r="CL472" s="4">
        <v>38387</v>
      </c>
      <c r="CM472" t="s">
        <v>9623</v>
      </c>
      <c r="CN472" t="s">
        <v>9624</v>
      </c>
      <c r="CO472">
        <v>3</v>
      </c>
      <c r="CP472" t="s">
        <v>9625</v>
      </c>
      <c r="CQ472" t="s">
        <v>269</v>
      </c>
      <c r="CR472" t="s">
        <v>9317</v>
      </c>
      <c r="CU472" t="s">
        <v>9626</v>
      </c>
      <c r="CW472">
        <v>0</v>
      </c>
      <c r="CY472">
        <v>4</v>
      </c>
      <c r="CZ472" t="s">
        <v>553</v>
      </c>
      <c r="DA472">
        <v>0</v>
      </c>
      <c r="DB472">
        <v>8</v>
      </c>
      <c r="DC472" t="s">
        <v>1953</v>
      </c>
      <c r="DD472">
        <v>-27</v>
      </c>
      <c r="DF472" t="s">
        <v>9331</v>
      </c>
      <c r="DK472">
        <v>26</v>
      </c>
      <c r="DL472" s="4">
        <v>44498</v>
      </c>
      <c r="DM472">
        <v>20466</v>
      </c>
      <c r="DN472">
        <v>2021</v>
      </c>
      <c r="DO472">
        <v>0</v>
      </c>
      <c r="DQ472">
        <v>80990</v>
      </c>
      <c r="DR472">
        <v>43</v>
      </c>
      <c r="DU472" t="s">
        <v>274</v>
      </c>
      <c r="DV472" t="s">
        <v>257</v>
      </c>
      <c r="DX472">
        <v>7</v>
      </c>
      <c r="DY472" t="s">
        <v>275</v>
      </c>
      <c r="EA472" t="s">
        <v>9574</v>
      </c>
      <c r="EE472">
        <v>0</v>
      </c>
      <c r="EF472" t="s">
        <v>3233</v>
      </c>
      <c r="EG472" t="s">
        <v>383</v>
      </c>
      <c r="EH472">
        <v>0</v>
      </c>
      <c r="EI472" t="s">
        <v>1224</v>
      </c>
      <c r="EJ472" t="s">
        <v>340</v>
      </c>
      <c r="EK472" t="s">
        <v>2955</v>
      </c>
      <c r="EL472" t="s">
        <v>9627</v>
      </c>
      <c r="EM472" t="s">
        <v>9628</v>
      </c>
      <c r="EN472" t="s">
        <v>921</v>
      </c>
      <c r="EO472" t="s">
        <v>282</v>
      </c>
      <c r="EP472" t="s">
        <v>490</v>
      </c>
      <c r="EQ472">
        <v>0</v>
      </c>
      <c r="ER472" t="s">
        <v>491</v>
      </c>
      <c r="ET472" t="s">
        <v>9629</v>
      </c>
      <c r="EU472">
        <v>0</v>
      </c>
      <c r="EV472" t="s">
        <v>679</v>
      </c>
      <c r="EW472" t="s">
        <v>349</v>
      </c>
      <c r="FC472" t="s">
        <v>9630</v>
      </c>
      <c r="FE472">
        <v>0</v>
      </c>
      <c r="FF472">
        <v>7</v>
      </c>
      <c r="FG472" t="s">
        <v>893</v>
      </c>
      <c r="FI472" t="s">
        <v>893</v>
      </c>
      <c r="FJ472" t="s">
        <v>9349</v>
      </c>
      <c r="FK472" t="s">
        <v>9631</v>
      </c>
      <c r="FL472">
        <v>0</v>
      </c>
      <c r="FN472">
        <v>1</v>
      </c>
      <c r="FO472" t="s">
        <v>9574</v>
      </c>
      <c r="FP472" t="s">
        <v>1541</v>
      </c>
      <c r="FQ472">
        <v>0</v>
      </c>
      <c r="FR472" t="s">
        <v>257</v>
      </c>
      <c r="FS472" t="s">
        <v>395</v>
      </c>
      <c r="FV472" t="s">
        <v>496</v>
      </c>
      <c r="FY472">
        <v>0</v>
      </c>
      <c r="GA472">
        <v>7.03</v>
      </c>
      <c r="GB472">
        <v>4</v>
      </c>
      <c r="GC472">
        <v>0</v>
      </c>
      <c r="GE472" t="s">
        <v>355</v>
      </c>
      <c r="GF472">
        <v>1</v>
      </c>
      <c r="GH472">
        <v>2.9</v>
      </c>
      <c r="GI472">
        <v>4.5999999999999996</v>
      </c>
      <c r="GJ472">
        <v>0</v>
      </c>
      <c r="GK472">
        <v>0</v>
      </c>
      <c r="GM472" t="s">
        <v>9632</v>
      </c>
      <c r="GO472">
        <v>14</v>
      </c>
      <c r="GQ472" t="s">
        <v>779</v>
      </c>
      <c r="HA472" t="s">
        <v>1572</v>
      </c>
      <c r="HB472" t="s">
        <v>9331</v>
      </c>
      <c r="HC472" t="s">
        <v>313</v>
      </c>
      <c r="HD472" t="s">
        <v>313</v>
      </c>
      <c r="HE472" t="s">
        <v>9633</v>
      </c>
      <c r="HF472">
        <v>0</v>
      </c>
      <c r="HG472">
        <v>11</v>
      </c>
      <c r="HH472">
        <v>7</v>
      </c>
      <c r="HI472" t="s">
        <v>275</v>
      </c>
      <c r="HL472">
        <v>4</v>
      </c>
      <c r="HO472" t="s">
        <v>9634</v>
      </c>
      <c r="HP472" t="s">
        <v>9635</v>
      </c>
      <c r="HQ472" t="s">
        <v>9636</v>
      </c>
      <c r="HR472" t="s">
        <v>9637</v>
      </c>
      <c r="HW472">
        <v>-49</v>
      </c>
      <c r="HX472">
        <v>4193209</v>
      </c>
      <c r="HY472" t="s">
        <v>9638</v>
      </c>
      <c r="HZ472">
        <v>4193177</v>
      </c>
      <c r="IC472">
        <v>1</v>
      </c>
      <c r="ID472">
        <v>1</v>
      </c>
      <c r="IM472">
        <v>40</v>
      </c>
      <c r="IQ472" t="s">
        <v>9574</v>
      </c>
      <c r="IU472">
        <v>9</v>
      </c>
      <c r="IV472">
        <f>IF(AND(Table1[[#This Row],[R/P]]="P",Table1[[#This Row],[PaRes]]&lt;&gt;"SCRBL",Table1[[#This Row],[PaRes]]&lt;&gt;"RUN",Table1[[#This Row],[Penalty]]&lt;&gt;1),1,0)</f>
        <v>0</v>
      </c>
      <c r="IW472">
        <f>IF(AND(Table1[[#This Row],[Pass Play]]=1,Table1[[#This Row],[PaRes]]&lt;&gt;"SAC"),1,0)</f>
        <v>0</v>
      </c>
      <c r="IX472">
        <f>IF(Table1[[#This Row],[PaRes]]="COM",1,0)</f>
        <v>0</v>
      </c>
      <c r="IY472">
        <f>IF(Table1[[#This Row],[Pass Play]]=1,Table1[[#This Row],[Gn]],0)</f>
        <v>0</v>
      </c>
      <c r="IZ472">
        <f>IF(AND(Table1[[#This Row],[Pass Play]]=1,Table1[[#This Row],[EFF]]="Y"),1,0)</f>
        <v>0</v>
      </c>
      <c r="JA472">
        <f>IF(AND(Table1[[#This Row],[Pass Play]]=1,Table1[[#This Row],[EFF]]="Y"),Table1[[#This Row],[Gn]],0)</f>
        <v>0</v>
      </c>
      <c r="JB472">
        <f>IF(AND(Table1[[#This Row],[Pass Play]]=1,Table1[[#This Row],[Gn]]&gt;=15),1,0)</f>
        <v>0</v>
      </c>
      <c r="JC472">
        <f>IF(AND(Table1[[#This Row],[Pass Play]]=1,Table1[[#This Row],[Big Play Passes]]=1),Table1[[#This Row],[Gn]],0)</f>
        <v>0</v>
      </c>
      <c r="JD472">
        <f>IF(AND(OR(Table1[[#This Row],[R/P]]="R",Table1[[#This Row],[PaRes]]="SCRBL",Table1[[#This Row],[PaRes]]="RUN"),Table1[[#This Row],[Penalty]]&lt;&gt;1),1,0)</f>
        <v>1</v>
      </c>
      <c r="JE472">
        <f>IF(Table1[[#This Row],[Rush Attempts]]=1,Table1[[#This Row],[Gn]],0)</f>
        <v>26</v>
      </c>
      <c r="JF472">
        <f>IF(AND(Table1[[#This Row],[Rush Attempts]]=1,Table1[[#This Row],[EFF]]="Y"),1,0)</f>
        <v>1</v>
      </c>
      <c r="JG472">
        <f>IF(AND(Table1[[#This Row],[Rush Attempts]]=1,Table1[[#This Row],[EFF]]="Y"),Table1[[#This Row],[Gn]],0)</f>
        <v>26</v>
      </c>
      <c r="JH472">
        <f>IF(AND(Table1[[#This Row],[Rush Attempts]]=1,Table1[[#This Row],[Gn]]&gt;=10),1,0)</f>
        <v>1</v>
      </c>
      <c r="JI472">
        <f>IF(AND(Table1[[#This Row],[Rush Attempts]]=1,Table1[[#This Row],[Big Play Run]]=1),Table1[[#This Row],[Gn]],0)</f>
        <v>26</v>
      </c>
      <c r="JJ472">
        <f>IF(Table1[[#This Row],[PaRes]]="SAC",1,0)</f>
        <v>0</v>
      </c>
      <c r="JK472">
        <f>IF(Table1[[#This Row],[Sacks]]=1,Table1[[#This Row],[Gn]],0)</f>
        <v>0</v>
      </c>
      <c r="JL472">
        <f>IF(Table1[[#This Row],[PaRes]]="INT",1,0)</f>
        <v>0</v>
      </c>
      <c r="JM472">
        <f>IF(Table1[[#This Row],[pff_PENALTY]]&lt;&gt;"",1,0)</f>
        <v>0</v>
      </c>
      <c r="JN472">
        <f>Table1[[#This Row],[pff_PENYARDS]]</f>
        <v>0</v>
      </c>
      <c r="JO472">
        <f>IF(Table1[[#This Row],[S/End]]="TD",1,0)</f>
        <v>0</v>
      </c>
      <c r="JP472">
        <f>IF(OR(Table1[[#This Row],[S/End]]="FGGD"),1,0)</f>
        <v>0</v>
      </c>
      <c r="JQ472">
        <f>IF(OR(Table1[[#This Row],[S/End]]="FUM",Table1[[#This Row],[S/End]]="INT"),1,0)</f>
        <v>0</v>
      </c>
      <c r="JR472">
        <f>IF(AND(Table1[[#This Row],[Touchdown]]=1,Table1[[#This Row],[Pass Play]]=1),1,0)</f>
        <v>0</v>
      </c>
      <c r="JS472">
        <f t="shared" si="23"/>
        <v>0</v>
      </c>
      <c r="JT472">
        <f>IF(AND(OR(Table1[[#This Row],[Pass Play]]=1,Table1[[#This Row],[Rush Attempts]]=1),Table1[[#This Row],[Dn]]=3),1,0)</f>
        <v>1</v>
      </c>
      <c r="JU472">
        <f>IF(AND(Table1[[#This Row],[3rd down attempt]]=1,Table1[[#This Row],[EFF]]="Y"),1,0)</f>
        <v>1</v>
      </c>
      <c r="JV472">
        <f>IF(AND(Table1[[#This Row],[3rd down attempt]]=1,Table1[[#This Row],[Dist]]&gt;=7),1,0)</f>
        <v>1</v>
      </c>
      <c r="JW472">
        <f>IF(AND(OR(Table1[[#This Row],[Pass Play]]=1,Table1[[#This Row],[Rush Attempts]]=1),Table1[[#This Row],[Dn]]=4),1,0)</f>
        <v>0</v>
      </c>
      <c r="JX472">
        <f>IF(AND(Table1[[#This Row],[4th down attempt]]=1,Table1[[#This Row],[EFF]]="Y"),1,0)</f>
        <v>0</v>
      </c>
      <c r="JY472">
        <f>IF(AND(OR(Table1[[#This Row],[Pass Play]]=1,Table1[[#This Row],[Rush Attempts]]=1),Table1[[#This Row],[FPos]]&gt;=0,Table1[[#This Row],[FPos]]&lt;=20),1,0)</f>
        <v>0</v>
      </c>
      <c r="JZ472">
        <f>IF(AND(OR(Table1[[#This Row],[Pass Play]]=1,Table1[[#This Row],[Rush Attempts]]=1),Table1[[#This Row],[Dist]]&lt;=Table1[[#This Row],[Gn]]),1,0)</f>
        <v>1</v>
      </c>
      <c r="KA472">
        <f>IF(Table1[[#This Row],[S/End]]&lt;&gt;"",1,0)</f>
        <v>0</v>
      </c>
      <c r="KB472">
        <f>IF(Table1[[#This Row],[S/End]]="TD",1,0)</f>
        <v>0</v>
      </c>
      <c r="KC472">
        <f>IF(Table1[[#This Row],[S/End]]="FGGD",1,0)</f>
        <v>0</v>
      </c>
      <c r="KD472">
        <f>IF(AND(OR(Table1[[#This Row],[Pass Play]]=1,Table1[[#This Row],[Rush Attempts]]=1),Table1[[#This Row],[Gn]]&lt;0),1,0)</f>
        <v>0</v>
      </c>
      <c r="KE472" s="375">
        <f>IF(AND(Table1[[#This Row],[pff_DRVENDPSN]]=3,Table1[[#This Row],[pff_DRVENDEVENT]]="PUNT"),1,0)</f>
        <v>0</v>
      </c>
    </row>
    <row r="473" spans="1:291" hidden="1">
      <c r="A473">
        <v>20</v>
      </c>
      <c r="B473">
        <v>2108</v>
      </c>
      <c r="C473" t="s">
        <v>14482</v>
      </c>
      <c r="D473">
        <v>2</v>
      </c>
      <c r="E473">
        <v>1</v>
      </c>
      <c r="F473">
        <v>10</v>
      </c>
      <c r="G473">
        <v>7</v>
      </c>
      <c r="H473">
        <v>-49</v>
      </c>
      <c r="J473" t="s">
        <v>254</v>
      </c>
      <c r="K473">
        <v>21</v>
      </c>
      <c r="L473" t="s">
        <v>9640</v>
      </c>
      <c r="M473" t="s">
        <v>9641</v>
      </c>
      <c r="N473" t="s">
        <v>568</v>
      </c>
      <c r="P473" t="s">
        <v>569</v>
      </c>
      <c r="Q473" t="s">
        <v>6509</v>
      </c>
      <c r="R473" t="s">
        <v>4664</v>
      </c>
      <c r="W473" t="s">
        <v>253</v>
      </c>
      <c r="X473" t="s">
        <v>9642</v>
      </c>
      <c r="Y473" t="s">
        <v>664</v>
      </c>
      <c r="Z473" t="s">
        <v>9643</v>
      </c>
      <c r="AB473" t="s">
        <v>372</v>
      </c>
      <c r="AC473" t="s">
        <v>1753</v>
      </c>
      <c r="AJ473">
        <v>85</v>
      </c>
      <c r="AK473" t="s">
        <v>327</v>
      </c>
      <c r="AP473">
        <v>7</v>
      </c>
      <c r="BJ473" t="s">
        <v>257</v>
      </c>
      <c r="BQ473">
        <f t="shared" si="21"/>
        <v>1</v>
      </c>
      <c r="BR473">
        <f t="shared" si="22"/>
        <v>0</v>
      </c>
      <c r="BT473" t="s">
        <v>9317</v>
      </c>
      <c r="BV473">
        <v>3</v>
      </c>
      <c r="BX473">
        <v>0</v>
      </c>
      <c r="BY473" t="s">
        <v>9644</v>
      </c>
      <c r="CA473">
        <v>1</v>
      </c>
      <c r="CD473" s="3">
        <v>0.48055555555555557</v>
      </c>
      <c r="CE473" t="s">
        <v>257</v>
      </c>
      <c r="CF473" t="s">
        <v>9645</v>
      </c>
      <c r="CG473">
        <v>8</v>
      </c>
      <c r="CI473" t="s">
        <v>331</v>
      </c>
      <c r="CJ473">
        <v>0</v>
      </c>
      <c r="CK473" t="s">
        <v>9646</v>
      </c>
      <c r="CL473" s="4">
        <v>38387</v>
      </c>
      <c r="CM473" t="s">
        <v>9647</v>
      </c>
      <c r="CN473" t="s">
        <v>9648</v>
      </c>
      <c r="CO473">
        <v>3</v>
      </c>
      <c r="CP473" t="s">
        <v>9649</v>
      </c>
      <c r="CQ473" t="s">
        <v>269</v>
      </c>
      <c r="CR473" t="s">
        <v>9317</v>
      </c>
      <c r="CU473" t="s">
        <v>5152</v>
      </c>
      <c r="CW473">
        <v>0</v>
      </c>
      <c r="CY473">
        <v>5</v>
      </c>
      <c r="CZ473" t="s">
        <v>553</v>
      </c>
      <c r="DA473">
        <v>0</v>
      </c>
      <c r="DB473">
        <v>8</v>
      </c>
      <c r="DC473" t="s">
        <v>1953</v>
      </c>
      <c r="DD473">
        <v>-27</v>
      </c>
      <c r="DF473" t="s">
        <v>9650</v>
      </c>
      <c r="DK473">
        <v>7</v>
      </c>
      <c r="DL473" s="4">
        <v>44498</v>
      </c>
      <c r="DM473">
        <v>20466</v>
      </c>
      <c r="DN473">
        <v>2021</v>
      </c>
      <c r="DO473">
        <v>0</v>
      </c>
      <c r="DQ473">
        <v>80990</v>
      </c>
      <c r="DR473">
        <v>44</v>
      </c>
      <c r="DU473" t="s">
        <v>257</v>
      </c>
      <c r="DV473" t="s">
        <v>274</v>
      </c>
      <c r="DW473" t="s">
        <v>9625</v>
      </c>
      <c r="DX473">
        <v>7</v>
      </c>
      <c r="DY473" t="s">
        <v>275</v>
      </c>
      <c r="EE473">
        <v>0</v>
      </c>
      <c r="EF473" t="s">
        <v>6519</v>
      </c>
      <c r="EG473" t="s">
        <v>422</v>
      </c>
      <c r="EH473">
        <v>0</v>
      </c>
      <c r="EJ473" t="s">
        <v>454</v>
      </c>
      <c r="EK473" t="s">
        <v>3890</v>
      </c>
      <c r="EL473" t="s">
        <v>9651</v>
      </c>
      <c r="EM473" t="s">
        <v>9652</v>
      </c>
      <c r="EN473" t="s">
        <v>2934</v>
      </c>
      <c r="EO473" t="s">
        <v>282</v>
      </c>
      <c r="EP473" t="s">
        <v>918</v>
      </c>
      <c r="EQ473">
        <v>0</v>
      </c>
      <c r="ER473" t="s">
        <v>491</v>
      </c>
      <c r="ET473" t="s">
        <v>9653</v>
      </c>
      <c r="EU473">
        <v>-3</v>
      </c>
      <c r="EV473" t="s">
        <v>348</v>
      </c>
      <c r="EW473" t="s">
        <v>349</v>
      </c>
      <c r="EX473" t="s">
        <v>771</v>
      </c>
      <c r="EY473" t="s">
        <v>1982</v>
      </c>
      <c r="FB473" t="s">
        <v>1818</v>
      </c>
      <c r="FC473" t="s">
        <v>9654</v>
      </c>
      <c r="FE473">
        <v>1</v>
      </c>
      <c r="FF473">
        <v>3</v>
      </c>
      <c r="FK473" t="s">
        <v>9655</v>
      </c>
      <c r="FL473">
        <v>0</v>
      </c>
      <c r="FN473">
        <v>0</v>
      </c>
      <c r="FO473" t="s">
        <v>9625</v>
      </c>
      <c r="FP473" t="s">
        <v>1083</v>
      </c>
      <c r="FQ473">
        <v>0</v>
      </c>
      <c r="FS473" t="s">
        <v>395</v>
      </c>
      <c r="FV473" t="s">
        <v>496</v>
      </c>
      <c r="FW473" t="s">
        <v>397</v>
      </c>
      <c r="FY473">
        <v>0</v>
      </c>
      <c r="GA473">
        <v>7.03</v>
      </c>
      <c r="GB473">
        <v>4</v>
      </c>
      <c r="GC473">
        <v>0</v>
      </c>
      <c r="GD473" t="s">
        <v>5128</v>
      </c>
      <c r="GE473" t="s">
        <v>355</v>
      </c>
      <c r="GF473">
        <v>0</v>
      </c>
      <c r="GG473" t="s">
        <v>1179</v>
      </c>
      <c r="GH473">
        <v>3</v>
      </c>
      <c r="GI473">
        <v>3.2</v>
      </c>
      <c r="GJ473">
        <v>1</v>
      </c>
      <c r="GK473">
        <v>0</v>
      </c>
      <c r="GM473" t="s">
        <v>9656</v>
      </c>
      <c r="GN473">
        <v>10</v>
      </c>
      <c r="GO473">
        <v>7</v>
      </c>
      <c r="GP473" t="s">
        <v>357</v>
      </c>
      <c r="GQ473" t="s">
        <v>1403</v>
      </c>
      <c r="GR473">
        <v>9</v>
      </c>
      <c r="HA473" t="s">
        <v>9657</v>
      </c>
      <c r="HC473" t="s">
        <v>313</v>
      </c>
      <c r="HD473" t="s">
        <v>313</v>
      </c>
      <c r="HE473" t="s">
        <v>9658</v>
      </c>
      <c r="HF473">
        <v>0</v>
      </c>
      <c r="HG473">
        <v>12</v>
      </c>
      <c r="HH473">
        <v>7</v>
      </c>
      <c r="HI473" t="s">
        <v>275</v>
      </c>
      <c r="HK473" t="s">
        <v>1982</v>
      </c>
      <c r="HL473">
        <v>4</v>
      </c>
      <c r="HM473" t="s">
        <v>9650</v>
      </c>
      <c r="HO473" t="s">
        <v>9597</v>
      </c>
      <c r="HP473" t="s">
        <v>9659</v>
      </c>
      <c r="HQ473" t="s">
        <v>9660</v>
      </c>
      <c r="HR473" t="s">
        <v>9661</v>
      </c>
      <c r="HT473" t="s">
        <v>9662</v>
      </c>
      <c r="HW473">
        <v>44</v>
      </c>
      <c r="HX473">
        <v>4193247</v>
      </c>
      <c r="HY473" t="s">
        <v>9663</v>
      </c>
      <c r="HZ473">
        <v>4193209</v>
      </c>
      <c r="IC473">
        <v>0</v>
      </c>
      <c r="ID473">
        <v>0</v>
      </c>
      <c r="IM473">
        <v>41</v>
      </c>
      <c r="IQ473" t="s">
        <v>9650</v>
      </c>
      <c r="IU473">
        <v>9</v>
      </c>
      <c r="IV473">
        <f>IF(AND(Table1[[#This Row],[R/P]]="P",Table1[[#This Row],[PaRes]]&lt;&gt;"SCRBL",Table1[[#This Row],[PaRes]]&lt;&gt;"RUN",Table1[[#This Row],[Penalty]]&lt;&gt;1),1,0)</f>
        <v>1</v>
      </c>
      <c r="IW473">
        <f>IF(AND(Table1[[#This Row],[Pass Play]]=1,Table1[[#This Row],[PaRes]]&lt;&gt;"SAC"),1,0)</f>
        <v>1</v>
      </c>
      <c r="IX473">
        <f>IF(Table1[[#This Row],[PaRes]]="COM",1,0)</f>
        <v>1</v>
      </c>
      <c r="IY473">
        <f>IF(Table1[[#This Row],[Pass Play]]=1,Table1[[#This Row],[Gn]],0)</f>
        <v>7</v>
      </c>
      <c r="IZ473">
        <f>IF(AND(Table1[[#This Row],[Pass Play]]=1,Table1[[#This Row],[EFF]]="Y"),1,0)</f>
        <v>1</v>
      </c>
      <c r="JA473">
        <f>IF(AND(Table1[[#This Row],[Pass Play]]=1,Table1[[#This Row],[EFF]]="Y"),Table1[[#This Row],[Gn]],0)</f>
        <v>7</v>
      </c>
      <c r="JB473">
        <f>IF(AND(Table1[[#This Row],[Pass Play]]=1,Table1[[#This Row],[Gn]]&gt;=15),1,0)</f>
        <v>0</v>
      </c>
      <c r="JC473">
        <f>IF(AND(Table1[[#This Row],[Pass Play]]=1,Table1[[#This Row],[Big Play Passes]]=1),Table1[[#This Row],[Gn]],0)</f>
        <v>0</v>
      </c>
      <c r="JD473">
        <f>IF(AND(OR(Table1[[#This Row],[R/P]]="R",Table1[[#This Row],[PaRes]]="SCRBL",Table1[[#This Row],[PaRes]]="RUN"),Table1[[#This Row],[Penalty]]&lt;&gt;1),1,0)</f>
        <v>0</v>
      </c>
      <c r="JE473">
        <f>IF(Table1[[#This Row],[Rush Attempts]]=1,Table1[[#This Row],[Gn]],0)</f>
        <v>0</v>
      </c>
      <c r="JF473">
        <f>IF(AND(Table1[[#This Row],[Rush Attempts]]=1,Table1[[#This Row],[EFF]]="Y"),1,0)</f>
        <v>0</v>
      </c>
      <c r="JG473">
        <f>IF(AND(Table1[[#This Row],[Rush Attempts]]=1,Table1[[#This Row],[EFF]]="Y"),Table1[[#This Row],[Gn]],0)</f>
        <v>0</v>
      </c>
      <c r="JH473">
        <f>IF(AND(Table1[[#This Row],[Rush Attempts]]=1,Table1[[#This Row],[Gn]]&gt;=10),1,0)</f>
        <v>0</v>
      </c>
      <c r="JI473">
        <f>IF(AND(Table1[[#This Row],[Rush Attempts]]=1,Table1[[#This Row],[Big Play Run]]=1),Table1[[#This Row],[Gn]],0)</f>
        <v>0</v>
      </c>
      <c r="JJ473">
        <f>IF(Table1[[#This Row],[PaRes]]="SAC",1,0)</f>
        <v>0</v>
      </c>
      <c r="JK473">
        <f>IF(Table1[[#This Row],[Sacks]]=1,Table1[[#This Row],[Gn]],0)</f>
        <v>0</v>
      </c>
      <c r="JL473">
        <f>IF(Table1[[#This Row],[PaRes]]="INT",1,0)</f>
        <v>0</v>
      </c>
      <c r="JM473">
        <f>IF(Table1[[#This Row],[pff_PENALTY]]&lt;&gt;"",1,0)</f>
        <v>0</v>
      </c>
      <c r="JN473">
        <f>Table1[[#This Row],[pff_PENYARDS]]</f>
        <v>0</v>
      </c>
      <c r="JO473">
        <f>IF(Table1[[#This Row],[S/End]]="TD",1,0)</f>
        <v>0</v>
      </c>
      <c r="JP473">
        <f>IF(OR(Table1[[#This Row],[S/End]]="FGGD"),1,0)</f>
        <v>0</v>
      </c>
      <c r="JQ473">
        <f>IF(OR(Table1[[#This Row],[S/End]]="FUM",Table1[[#This Row],[S/End]]="INT"),1,0)</f>
        <v>0</v>
      </c>
      <c r="JR473">
        <f>IF(AND(Table1[[#This Row],[Touchdown]]=1,Table1[[#This Row],[Pass Play]]=1),1,0)</f>
        <v>0</v>
      </c>
      <c r="JS473">
        <f t="shared" si="23"/>
        <v>0</v>
      </c>
      <c r="JT473">
        <f>IF(AND(OR(Table1[[#This Row],[Pass Play]]=1,Table1[[#This Row],[Rush Attempts]]=1),Table1[[#This Row],[Dn]]=3),1,0)</f>
        <v>0</v>
      </c>
      <c r="JU473">
        <f>IF(AND(Table1[[#This Row],[3rd down attempt]]=1,Table1[[#This Row],[EFF]]="Y"),1,0)</f>
        <v>0</v>
      </c>
      <c r="JV473">
        <f>IF(AND(Table1[[#This Row],[3rd down attempt]]=1,Table1[[#This Row],[Dist]]&gt;=7),1,0)</f>
        <v>0</v>
      </c>
      <c r="JW473">
        <f>IF(AND(OR(Table1[[#This Row],[Pass Play]]=1,Table1[[#This Row],[Rush Attempts]]=1),Table1[[#This Row],[Dn]]=4),1,0)</f>
        <v>0</v>
      </c>
      <c r="JX473">
        <f>IF(AND(Table1[[#This Row],[4th down attempt]]=1,Table1[[#This Row],[EFF]]="Y"),1,0)</f>
        <v>0</v>
      </c>
      <c r="JY473">
        <f>IF(AND(OR(Table1[[#This Row],[Pass Play]]=1,Table1[[#This Row],[Rush Attempts]]=1),Table1[[#This Row],[FPos]]&gt;=0,Table1[[#This Row],[FPos]]&lt;=20),1,0)</f>
        <v>0</v>
      </c>
      <c r="JZ473">
        <f>IF(AND(OR(Table1[[#This Row],[Pass Play]]=1,Table1[[#This Row],[Rush Attempts]]=1),Table1[[#This Row],[Dist]]&lt;=Table1[[#This Row],[Gn]]),1,0)</f>
        <v>0</v>
      </c>
      <c r="KA473">
        <f>IF(Table1[[#This Row],[S/End]]&lt;&gt;"",1,0)</f>
        <v>0</v>
      </c>
      <c r="KB473">
        <f>IF(Table1[[#This Row],[S/End]]="TD",1,0)</f>
        <v>0</v>
      </c>
      <c r="KC473">
        <f>IF(Table1[[#This Row],[S/End]]="FGGD",1,0)</f>
        <v>0</v>
      </c>
      <c r="KD473">
        <f>IF(AND(OR(Table1[[#This Row],[Pass Play]]=1,Table1[[#This Row],[Rush Attempts]]=1),Table1[[#This Row],[Gn]]&lt;0),1,0)</f>
        <v>0</v>
      </c>
      <c r="KE473" s="375">
        <f>IF(AND(Table1[[#This Row],[pff_DRVENDPSN]]=3,Table1[[#This Row],[pff_DRVENDEVENT]]="PUNT"),1,0)</f>
        <v>0</v>
      </c>
    </row>
    <row r="474" spans="1:291" hidden="1">
      <c r="A474">
        <v>21</v>
      </c>
      <c r="B474">
        <v>2108</v>
      </c>
      <c r="C474" t="s">
        <v>14482</v>
      </c>
      <c r="D474">
        <v>2</v>
      </c>
      <c r="E474">
        <v>2</v>
      </c>
      <c r="F474">
        <v>3</v>
      </c>
      <c r="G474">
        <v>1</v>
      </c>
      <c r="H474">
        <v>44</v>
      </c>
      <c r="J474" t="s">
        <v>298</v>
      </c>
      <c r="K474">
        <v>12</v>
      </c>
      <c r="L474">
        <v>12</v>
      </c>
      <c r="M474" t="s">
        <v>9665</v>
      </c>
      <c r="N474" t="s">
        <v>9400</v>
      </c>
      <c r="P474" t="s">
        <v>9666</v>
      </c>
      <c r="Q474" t="s">
        <v>1336</v>
      </c>
      <c r="W474" t="s">
        <v>257</v>
      </c>
      <c r="X474" t="s">
        <v>1361</v>
      </c>
      <c r="AE474" t="s">
        <v>1338</v>
      </c>
      <c r="AF474" t="s">
        <v>1502</v>
      </c>
      <c r="AG474" t="s">
        <v>1361</v>
      </c>
      <c r="AH474" t="s">
        <v>274</v>
      </c>
      <c r="AJ474">
        <v>9</v>
      </c>
      <c r="AP474">
        <v>7</v>
      </c>
      <c r="BJ474" t="s">
        <v>274</v>
      </c>
      <c r="BQ474">
        <f t="shared" si="21"/>
        <v>0</v>
      </c>
      <c r="BR474">
        <f t="shared" si="22"/>
        <v>5</v>
      </c>
      <c r="BT474" t="s">
        <v>9317</v>
      </c>
      <c r="BV474">
        <v>3</v>
      </c>
      <c r="BX474">
        <v>0</v>
      </c>
      <c r="BY474" t="s">
        <v>9667</v>
      </c>
      <c r="CD474" s="3">
        <v>0.45277777777777778</v>
      </c>
      <c r="CF474" t="s">
        <v>9668</v>
      </c>
      <c r="CJ474">
        <v>0</v>
      </c>
      <c r="CK474" t="s">
        <v>9669</v>
      </c>
      <c r="CL474" s="4">
        <v>38387</v>
      </c>
      <c r="CM474" t="s">
        <v>9670</v>
      </c>
      <c r="CN474" t="s">
        <v>9671</v>
      </c>
      <c r="CO474">
        <v>3</v>
      </c>
      <c r="CP474" t="s">
        <v>9512</v>
      </c>
      <c r="CQ474" t="s">
        <v>282</v>
      </c>
      <c r="CR474" t="s">
        <v>9317</v>
      </c>
      <c r="CU474" t="s">
        <v>5937</v>
      </c>
      <c r="CW474">
        <v>0</v>
      </c>
      <c r="CY474">
        <v>6</v>
      </c>
      <c r="CZ474" t="s">
        <v>553</v>
      </c>
      <c r="DA474">
        <v>0</v>
      </c>
      <c r="DB474">
        <v>8</v>
      </c>
      <c r="DC474" t="s">
        <v>1953</v>
      </c>
      <c r="DD474">
        <v>-27</v>
      </c>
      <c r="DF474" t="s">
        <v>9649</v>
      </c>
      <c r="DK474">
        <v>1</v>
      </c>
      <c r="DL474" s="4">
        <v>44498</v>
      </c>
      <c r="DM474">
        <v>20466</v>
      </c>
      <c r="DN474">
        <v>2021</v>
      </c>
      <c r="DO474">
        <v>0</v>
      </c>
      <c r="DQ474">
        <v>80990</v>
      </c>
      <c r="DR474">
        <v>45</v>
      </c>
      <c r="DU474" t="s">
        <v>274</v>
      </c>
      <c r="DV474" t="s">
        <v>257</v>
      </c>
      <c r="DX474">
        <v>7</v>
      </c>
      <c r="DY474" t="s">
        <v>275</v>
      </c>
      <c r="EE474">
        <v>0</v>
      </c>
      <c r="EF474" t="s">
        <v>9672</v>
      </c>
      <c r="EG474" t="s">
        <v>422</v>
      </c>
      <c r="EH474">
        <v>0</v>
      </c>
      <c r="EJ474" t="s">
        <v>454</v>
      </c>
      <c r="EK474" t="s">
        <v>9673</v>
      </c>
      <c r="EL474" t="s">
        <v>9674</v>
      </c>
      <c r="EM474" t="s">
        <v>9675</v>
      </c>
      <c r="EN474" t="s">
        <v>9673</v>
      </c>
      <c r="EO474" t="s">
        <v>269</v>
      </c>
      <c r="EP474" t="s">
        <v>3602</v>
      </c>
      <c r="EQ474">
        <v>1</v>
      </c>
      <c r="ET474" t="s">
        <v>9676</v>
      </c>
      <c r="FE474">
        <v>0</v>
      </c>
      <c r="FF474">
        <v>12</v>
      </c>
      <c r="FG474" t="s">
        <v>621</v>
      </c>
      <c r="FI474" t="s">
        <v>621</v>
      </c>
      <c r="FJ474" t="s">
        <v>9677</v>
      </c>
      <c r="FL474">
        <v>0</v>
      </c>
      <c r="FN474">
        <v>0</v>
      </c>
      <c r="FQ474">
        <v>0</v>
      </c>
      <c r="FS474" t="s">
        <v>462</v>
      </c>
      <c r="FU474" t="s">
        <v>274</v>
      </c>
      <c r="FV474" t="s">
        <v>683</v>
      </c>
      <c r="FW474" t="s">
        <v>431</v>
      </c>
      <c r="FX474" t="s">
        <v>594</v>
      </c>
      <c r="FY474">
        <v>0</v>
      </c>
      <c r="GA474">
        <v>7.03</v>
      </c>
      <c r="GB474">
        <v>4</v>
      </c>
      <c r="GC474">
        <v>0</v>
      </c>
      <c r="GE474" t="s">
        <v>355</v>
      </c>
      <c r="GF474">
        <v>0</v>
      </c>
      <c r="GG474" t="s">
        <v>1179</v>
      </c>
      <c r="GJ474">
        <v>0</v>
      </c>
      <c r="GK474">
        <v>0</v>
      </c>
      <c r="GM474" t="s">
        <v>9678</v>
      </c>
      <c r="GO474">
        <v>2</v>
      </c>
      <c r="HA474" t="s">
        <v>9679</v>
      </c>
      <c r="HC474" t="s">
        <v>294</v>
      </c>
      <c r="HD474" t="s">
        <v>313</v>
      </c>
      <c r="HE474" t="s">
        <v>9680</v>
      </c>
      <c r="HF474">
        <v>0</v>
      </c>
      <c r="HG474">
        <v>12</v>
      </c>
      <c r="HH474">
        <v>7</v>
      </c>
      <c r="HI474" t="s">
        <v>275</v>
      </c>
      <c r="HL474">
        <v>3</v>
      </c>
      <c r="HW474">
        <v>43</v>
      </c>
      <c r="HX474">
        <v>4193298</v>
      </c>
      <c r="HY474" t="s">
        <v>9681</v>
      </c>
      <c r="HZ474">
        <v>4193247</v>
      </c>
      <c r="IC474">
        <v>0</v>
      </c>
      <c r="ID474">
        <v>0</v>
      </c>
      <c r="IM474">
        <v>42</v>
      </c>
      <c r="IO474" t="s">
        <v>9649</v>
      </c>
      <c r="IQ474" t="s">
        <v>9649</v>
      </c>
      <c r="IU474">
        <v>9</v>
      </c>
      <c r="IV474">
        <f>IF(AND(Table1[[#This Row],[R/P]]="P",Table1[[#This Row],[PaRes]]&lt;&gt;"SCRBL",Table1[[#This Row],[PaRes]]&lt;&gt;"RUN",Table1[[#This Row],[Penalty]]&lt;&gt;1),1,0)</f>
        <v>0</v>
      </c>
      <c r="IW474">
        <f>IF(AND(Table1[[#This Row],[Pass Play]]=1,Table1[[#This Row],[PaRes]]&lt;&gt;"SAC"),1,0)</f>
        <v>0</v>
      </c>
      <c r="IX474">
        <f>IF(Table1[[#This Row],[PaRes]]="COM",1,0)</f>
        <v>0</v>
      </c>
      <c r="IY474">
        <f>IF(Table1[[#This Row],[Pass Play]]=1,Table1[[#This Row],[Gn]],0)</f>
        <v>0</v>
      </c>
      <c r="IZ474">
        <f>IF(AND(Table1[[#This Row],[Pass Play]]=1,Table1[[#This Row],[EFF]]="Y"),1,0)</f>
        <v>0</v>
      </c>
      <c r="JA474">
        <f>IF(AND(Table1[[#This Row],[Pass Play]]=1,Table1[[#This Row],[EFF]]="Y"),Table1[[#This Row],[Gn]],0)</f>
        <v>0</v>
      </c>
      <c r="JB474">
        <f>IF(AND(Table1[[#This Row],[Pass Play]]=1,Table1[[#This Row],[Gn]]&gt;=15),1,0)</f>
        <v>0</v>
      </c>
      <c r="JC474">
        <f>IF(AND(Table1[[#This Row],[Pass Play]]=1,Table1[[#This Row],[Big Play Passes]]=1),Table1[[#This Row],[Gn]],0)</f>
        <v>0</v>
      </c>
      <c r="JD474">
        <f>IF(AND(OR(Table1[[#This Row],[R/P]]="R",Table1[[#This Row],[PaRes]]="SCRBL",Table1[[#This Row],[PaRes]]="RUN"),Table1[[#This Row],[Penalty]]&lt;&gt;1),1,0)</f>
        <v>1</v>
      </c>
      <c r="JE474">
        <f>IF(Table1[[#This Row],[Rush Attempts]]=1,Table1[[#This Row],[Gn]],0)</f>
        <v>1</v>
      </c>
      <c r="JF474">
        <f>IF(AND(Table1[[#This Row],[Rush Attempts]]=1,Table1[[#This Row],[EFF]]="Y"),1,0)</f>
        <v>0</v>
      </c>
      <c r="JG474">
        <f>IF(AND(Table1[[#This Row],[Rush Attempts]]=1,Table1[[#This Row],[EFF]]="Y"),Table1[[#This Row],[Gn]],0)</f>
        <v>0</v>
      </c>
      <c r="JH474">
        <f>IF(AND(Table1[[#This Row],[Rush Attempts]]=1,Table1[[#This Row],[Gn]]&gt;=10),1,0)</f>
        <v>0</v>
      </c>
      <c r="JI474">
        <f>IF(AND(Table1[[#This Row],[Rush Attempts]]=1,Table1[[#This Row],[Big Play Run]]=1),Table1[[#This Row],[Gn]],0)</f>
        <v>0</v>
      </c>
      <c r="JJ474">
        <f>IF(Table1[[#This Row],[PaRes]]="SAC",1,0)</f>
        <v>0</v>
      </c>
      <c r="JK474">
        <f>IF(Table1[[#This Row],[Sacks]]=1,Table1[[#This Row],[Gn]],0)</f>
        <v>0</v>
      </c>
      <c r="JL474">
        <f>IF(Table1[[#This Row],[PaRes]]="INT",1,0)</f>
        <v>0</v>
      </c>
      <c r="JM474">
        <f>IF(Table1[[#This Row],[pff_PENALTY]]&lt;&gt;"",1,0)</f>
        <v>0</v>
      </c>
      <c r="JN474">
        <f>Table1[[#This Row],[pff_PENYARDS]]</f>
        <v>0</v>
      </c>
      <c r="JO474">
        <f>IF(Table1[[#This Row],[S/End]]="TD",1,0)</f>
        <v>0</v>
      </c>
      <c r="JP474">
        <f>IF(OR(Table1[[#This Row],[S/End]]="FGGD"),1,0)</f>
        <v>0</v>
      </c>
      <c r="JQ474">
        <f>IF(OR(Table1[[#This Row],[S/End]]="FUM",Table1[[#This Row],[S/End]]="INT"),1,0)</f>
        <v>0</v>
      </c>
      <c r="JR474">
        <f>IF(AND(Table1[[#This Row],[Touchdown]]=1,Table1[[#This Row],[Pass Play]]=1),1,0)</f>
        <v>0</v>
      </c>
      <c r="JS474">
        <f t="shared" si="23"/>
        <v>0</v>
      </c>
      <c r="JT474">
        <f>IF(AND(OR(Table1[[#This Row],[Pass Play]]=1,Table1[[#This Row],[Rush Attempts]]=1),Table1[[#This Row],[Dn]]=3),1,0)</f>
        <v>0</v>
      </c>
      <c r="JU474">
        <f>IF(AND(Table1[[#This Row],[3rd down attempt]]=1,Table1[[#This Row],[EFF]]="Y"),1,0)</f>
        <v>0</v>
      </c>
      <c r="JV474">
        <f>IF(AND(Table1[[#This Row],[3rd down attempt]]=1,Table1[[#This Row],[Dist]]&gt;=7),1,0)</f>
        <v>0</v>
      </c>
      <c r="JW474">
        <f>IF(AND(OR(Table1[[#This Row],[Pass Play]]=1,Table1[[#This Row],[Rush Attempts]]=1),Table1[[#This Row],[Dn]]=4),1,0)</f>
        <v>0</v>
      </c>
      <c r="JX474">
        <f>IF(AND(Table1[[#This Row],[4th down attempt]]=1,Table1[[#This Row],[EFF]]="Y"),1,0)</f>
        <v>0</v>
      </c>
      <c r="JY474">
        <f>IF(AND(OR(Table1[[#This Row],[Pass Play]]=1,Table1[[#This Row],[Rush Attempts]]=1),Table1[[#This Row],[FPos]]&gt;=0,Table1[[#This Row],[FPos]]&lt;=20),1,0)</f>
        <v>0</v>
      </c>
      <c r="JZ474">
        <f>IF(AND(OR(Table1[[#This Row],[Pass Play]]=1,Table1[[#This Row],[Rush Attempts]]=1),Table1[[#This Row],[Dist]]&lt;=Table1[[#This Row],[Gn]]),1,0)</f>
        <v>0</v>
      </c>
      <c r="KA474">
        <f>IF(Table1[[#This Row],[S/End]]&lt;&gt;"",1,0)</f>
        <v>0</v>
      </c>
      <c r="KB474">
        <f>IF(Table1[[#This Row],[S/End]]="TD",1,0)</f>
        <v>0</v>
      </c>
      <c r="KC474">
        <f>IF(Table1[[#This Row],[S/End]]="FGGD",1,0)</f>
        <v>0</v>
      </c>
      <c r="KD474">
        <f>IF(AND(OR(Table1[[#This Row],[Pass Play]]=1,Table1[[#This Row],[Rush Attempts]]=1),Table1[[#This Row],[Gn]]&lt;0),1,0)</f>
        <v>0</v>
      </c>
      <c r="KE474" s="375">
        <f>IF(AND(Table1[[#This Row],[pff_DRVENDPSN]]=3,Table1[[#This Row],[pff_DRVENDEVENT]]="PUNT"),1,0)</f>
        <v>0</v>
      </c>
    </row>
    <row r="475" spans="1:291" hidden="1">
      <c r="A475">
        <v>22</v>
      </c>
      <c r="B475">
        <v>2108</v>
      </c>
      <c r="C475" t="s">
        <v>14482</v>
      </c>
      <c r="D475">
        <v>2</v>
      </c>
      <c r="E475">
        <v>3</v>
      </c>
      <c r="F475">
        <v>2</v>
      </c>
      <c r="G475">
        <v>1</v>
      </c>
      <c r="H475">
        <v>43</v>
      </c>
      <c r="J475" t="s">
        <v>298</v>
      </c>
      <c r="K475">
        <v>20</v>
      </c>
      <c r="L475">
        <v>20</v>
      </c>
      <c r="M475" t="s">
        <v>5905</v>
      </c>
      <c r="N475" t="s">
        <v>1471</v>
      </c>
      <c r="P475" t="s">
        <v>5906</v>
      </c>
      <c r="W475" t="s">
        <v>257</v>
      </c>
      <c r="X475" t="s">
        <v>9683</v>
      </c>
      <c r="AE475" t="s">
        <v>411</v>
      </c>
      <c r="AF475" t="s">
        <v>412</v>
      </c>
      <c r="AG475" t="s">
        <v>9683</v>
      </c>
      <c r="AH475" t="s">
        <v>257</v>
      </c>
      <c r="AJ475">
        <v>22</v>
      </c>
      <c r="AP475">
        <v>7</v>
      </c>
      <c r="AU475" t="s">
        <v>254</v>
      </c>
      <c r="BJ475" t="s">
        <v>274</v>
      </c>
      <c r="BQ475">
        <f t="shared" si="21"/>
        <v>0</v>
      </c>
      <c r="BR475">
        <f t="shared" si="22"/>
        <v>3</v>
      </c>
      <c r="BT475" t="s">
        <v>9317</v>
      </c>
      <c r="BV475">
        <v>3</v>
      </c>
      <c r="BX475">
        <v>0</v>
      </c>
      <c r="BY475" t="s">
        <v>9684</v>
      </c>
      <c r="CD475" s="3">
        <v>0.42430555555555555</v>
      </c>
      <c r="CF475" t="s">
        <v>9685</v>
      </c>
      <c r="CJ475">
        <v>0</v>
      </c>
      <c r="CK475" t="s">
        <v>9686</v>
      </c>
      <c r="CL475" s="4">
        <v>38387</v>
      </c>
      <c r="CM475" t="s">
        <v>9687</v>
      </c>
      <c r="CN475" t="s">
        <v>9688</v>
      </c>
      <c r="CO475">
        <v>3</v>
      </c>
      <c r="CP475" t="s">
        <v>9386</v>
      </c>
      <c r="CQ475" t="s">
        <v>282</v>
      </c>
      <c r="CR475" t="s">
        <v>9317</v>
      </c>
      <c r="CU475" t="s">
        <v>9626</v>
      </c>
      <c r="CW475">
        <v>0</v>
      </c>
      <c r="CY475">
        <v>7</v>
      </c>
      <c r="CZ475" t="s">
        <v>553</v>
      </c>
      <c r="DA475">
        <v>0</v>
      </c>
      <c r="DB475">
        <v>8</v>
      </c>
      <c r="DC475" t="s">
        <v>1953</v>
      </c>
      <c r="DD475">
        <v>-27</v>
      </c>
      <c r="DF475" t="s">
        <v>9386</v>
      </c>
      <c r="DK475">
        <v>1</v>
      </c>
      <c r="DL475" s="4">
        <v>44498</v>
      </c>
      <c r="DM475">
        <v>20466</v>
      </c>
      <c r="DN475">
        <v>2021</v>
      </c>
      <c r="DO475">
        <v>0</v>
      </c>
      <c r="DQ475">
        <v>80990</v>
      </c>
      <c r="DR475">
        <v>46</v>
      </c>
      <c r="DU475" t="s">
        <v>274</v>
      </c>
      <c r="DV475" t="s">
        <v>257</v>
      </c>
      <c r="DX475">
        <v>7</v>
      </c>
      <c r="DY475" t="s">
        <v>275</v>
      </c>
      <c r="EE475">
        <v>0</v>
      </c>
      <c r="EF475" t="s">
        <v>6776</v>
      </c>
      <c r="EG475" t="s">
        <v>277</v>
      </c>
      <c r="EH475">
        <v>0</v>
      </c>
      <c r="EJ475" t="s">
        <v>1486</v>
      </c>
      <c r="EK475" t="s">
        <v>8335</v>
      </c>
      <c r="EL475" t="s">
        <v>9689</v>
      </c>
      <c r="EM475" t="s">
        <v>9690</v>
      </c>
      <c r="EN475" t="s">
        <v>9691</v>
      </c>
      <c r="EO475" t="s">
        <v>269</v>
      </c>
      <c r="EP475" t="s">
        <v>3407</v>
      </c>
      <c r="EQ475">
        <v>1</v>
      </c>
      <c r="ET475" t="s">
        <v>9692</v>
      </c>
      <c r="FE475">
        <v>0</v>
      </c>
      <c r="FF475">
        <v>4</v>
      </c>
      <c r="FG475" t="s">
        <v>308</v>
      </c>
      <c r="FI475" t="s">
        <v>308</v>
      </c>
      <c r="FJ475" t="s">
        <v>9393</v>
      </c>
      <c r="FL475">
        <v>0</v>
      </c>
      <c r="FN475">
        <v>0</v>
      </c>
      <c r="FQ475">
        <v>0</v>
      </c>
      <c r="FS475" t="s">
        <v>651</v>
      </c>
      <c r="FU475" t="s">
        <v>257</v>
      </c>
      <c r="FV475" t="s">
        <v>1492</v>
      </c>
      <c r="FW475" t="s">
        <v>431</v>
      </c>
      <c r="FX475" t="s">
        <v>594</v>
      </c>
      <c r="FY475">
        <v>0</v>
      </c>
      <c r="GA475">
        <v>7.03</v>
      </c>
      <c r="GB475">
        <v>4</v>
      </c>
      <c r="GC475">
        <v>0</v>
      </c>
      <c r="GE475" t="s">
        <v>355</v>
      </c>
      <c r="GF475">
        <v>0</v>
      </c>
      <c r="GJ475">
        <v>0</v>
      </c>
      <c r="GK475">
        <v>0</v>
      </c>
      <c r="GM475" t="s">
        <v>9693</v>
      </c>
      <c r="GO475">
        <v>1</v>
      </c>
      <c r="HA475" t="s">
        <v>1376</v>
      </c>
      <c r="HC475" t="s">
        <v>313</v>
      </c>
      <c r="HD475" t="s">
        <v>313</v>
      </c>
      <c r="HE475" t="s">
        <v>1083</v>
      </c>
      <c r="HF475">
        <v>0</v>
      </c>
      <c r="HG475">
        <v>20</v>
      </c>
      <c r="HH475">
        <v>7</v>
      </c>
      <c r="HI475" t="s">
        <v>275</v>
      </c>
      <c r="HL475">
        <v>4</v>
      </c>
      <c r="HW475">
        <v>42</v>
      </c>
      <c r="HX475">
        <v>4193344</v>
      </c>
      <c r="HY475" t="s">
        <v>9694</v>
      </c>
      <c r="HZ475">
        <v>4193298</v>
      </c>
      <c r="IC475">
        <v>0</v>
      </c>
      <c r="ID475">
        <v>0</v>
      </c>
      <c r="IM475">
        <v>43</v>
      </c>
      <c r="IO475" t="s">
        <v>9386</v>
      </c>
      <c r="IQ475" t="s">
        <v>9386</v>
      </c>
      <c r="IR475" t="s">
        <v>9649</v>
      </c>
      <c r="IU475">
        <v>9</v>
      </c>
      <c r="IV475">
        <f>IF(AND(Table1[[#This Row],[R/P]]="P",Table1[[#This Row],[PaRes]]&lt;&gt;"SCRBL",Table1[[#This Row],[PaRes]]&lt;&gt;"RUN",Table1[[#This Row],[Penalty]]&lt;&gt;1),1,0)</f>
        <v>0</v>
      </c>
      <c r="IW475">
        <f>IF(AND(Table1[[#This Row],[Pass Play]]=1,Table1[[#This Row],[PaRes]]&lt;&gt;"SAC"),1,0)</f>
        <v>0</v>
      </c>
      <c r="IX475">
        <f>IF(Table1[[#This Row],[PaRes]]="COM",1,0)</f>
        <v>0</v>
      </c>
      <c r="IY475">
        <f>IF(Table1[[#This Row],[Pass Play]]=1,Table1[[#This Row],[Gn]],0)</f>
        <v>0</v>
      </c>
      <c r="IZ475">
        <f>IF(AND(Table1[[#This Row],[Pass Play]]=1,Table1[[#This Row],[EFF]]="Y"),1,0)</f>
        <v>0</v>
      </c>
      <c r="JA475">
        <f>IF(AND(Table1[[#This Row],[Pass Play]]=1,Table1[[#This Row],[EFF]]="Y"),Table1[[#This Row],[Gn]],0)</f>
        <v>0</v>
      </c>
      <c r="JB475">
        <f>IF(AND(Table1[[#This Row],[Pass Play]]=1,Table1[[#This Row],[Gn]]&gt;=15),1,0)</f>
        <v>0</v>
      </c>
      <c r="JC475">
        <f>IF(AND(Table1[[#This Row],[Pass Play]]=1,Table1[[#This Row],[Big Play Passes]]=1),Table1[[#This Row],[Gn]],0)</f>
        <v>0</v>
      </c>
      <c r="JD475">
        <f>IF(AND(OR(Table1[[#This Row],[R/P]]="R",Table1[[#This Row],[PaRes]]="SCRBL",Table1[[#This Row],[PaRes]]="RUN"),Table1[[#This Row],[Penalty]]&lt;&gt;1),1,0)</f>
        <v>1</v>
      </c>
      <c r="JE475">
        <f>IF(Table1[[#This Row],[Rush Attempts]]=1,Table1[[#This Row],[Gn]],0)</f>
        <v>1</v>
      </c>
      <c r="JF475">
        <f>IF(AND(Table1[[#This Row],[Rush Attempts]]=1,Table1[[#This Row],[EFF]]="Y"),1,0)</f>
        <v>0</v>
      </c>
      <c r="JG475">
        <f>IF(AND(Table1[[#This Row],[Rush Attempts]]=1,Table1[[#This Row],[EFF]]="Y"),Table1[[#This Row],[Gn]],0)</f>
        <v>0</v>
      </c>
      <c r="JH475">
        <f>IF(AND(Table1[[#This Row],[Rush Attempts]]=1,Table1[[#This Row],[Gn]]&gt;=10),1,0)</f>
        <v>0</v>
      </c>
      <c r="JI475">
        <f>IF(AND(Table1[[#This Row],[Rush Attempts]]=1,Table1[[#This Row],[Big Play Run]]=1),Table1[[#This Row],[Gn]],0)</f>
        <v>0</v>
      </c>
      <c r="JJ475">
        <f>IF(Table1[[#This Row],[PaRes]]="SAC",1,0)</f>
        <v>0</v>
      </c>
      <c r="JK475">
        <f>IF(Table1[[#This Row],[Sacks]]=1,Table1[[#This Row],[Gn]],0)</f>
        <v>0</v>
      </c>
      <c r="JL475">
        <f>IF(Table1[[#This Row],[PaRes]]="INT",1,0)</f>
        <v>0</v>
      </c>
      <c r="JM475">
        <f>IF(Table1[[#This Row],[pff_PENALTY]]&lt;&gt;"",1,0)</f>
        <v>0</v>
      </c>
      <c r="JN475">
        <f>Table1[[#This Row],[pff_PENYARDS]]</f>
        <v>0</v>
      </c>
      <c r="JO475">
        <f>IF(Table1[[#This Row],[S/End]]="TD",1,0)</f>
        <v>0</v>
      </c>
      <c r="JP475">
        <f>IF(OR(Table1[[#This Row],[S/End]]="FGGD"),1,0)</f>
        <v>0</v>
      </c>
      <c r="JQ475">
        <f>IF(OR(Table1[[#This Row],[S/End]]="FUM",Table1[[#This Row],[S/End]]="INT"),1,0)</f>
        <v>0</v>
      </c>
      <c r="JR475">
        <f>IF(AND(Table1[[#This Row],[Touchdown]]=1,Table1[[#This Row],[Pass Play]]=1),1,0)</f>
        <v>0</v>
      </c>
      <c r="JS475">
        <f t="shared" si="23"/>
        <v>0</v>
      </c>
      <c r="JT475">
        <f>IF(AND(OR(Table1[[#This Row],[Pass Play]]=1,Table1[[#This Row],[Rush Attempts]]=1),Table1[[#This Row],[Dn]]=3),1,0)</f>
        <v>1</v>
      </c>
      <c r="JU475">
        <f>IF(AND(Table1[[#This Row],[3rd down attempt]]=1,Table1[[#This Row],[EFF]]="Y"),1,0)</f>
        <v>0</v>
      </c>
      <c r="JV475">
        <f>IF(AND(Table1[[#This Row],[3rd down attempt]]=1,Table1[[#This Row],[Dist]]&gt;=7),1,0)</f>
        <v>0</v>
      </c>
      <c r="JW475">
        <f>IF(AND(OR(Table1[[#This Row],[Pass Play]]=1,Table1[[#This Row],[Rush Attempts]]=1),Table1[[#This Row],[Dn]]=4),1,0)</f>
        <v>0</v>
      </c>
      <c r="JX475">
        <f>IF(AND(Table1[[#This Row],[4th down attempt]]=1,Table1[[#This Row],[EFF]]="Y"),1,0)</f>
        <v>0</v>
      </c>
      <c r="JY475">
        <f>IF(AND(OR(Table1[[#This Row],[Pass Play]]=1,Table1[[#This Row],[Rush Attempts]]=1),Table1[[#This Row],[FPos]]&gt;=0,Table1[[#This Row],[FPos]]&lt;=20),1,0)</f>
        <v>0</v>
      </c>
      <c r="JZ475">
        <f>IF(AND(OR(Table1[[#This Row],[Pass Play]]=1,Table1[[#This Row],[Rush Attempts]]=1),Table1[[#This Row],[Dist]]&lt;=Table1[[#This Row],[Gn]]),1,0)</f>
        <v>0</v>
      </c>
      <c r="KA475">
        <f>IF(Table1[[#This Row],[S/End]]&lt;&gt;"",1,0)</f>
        <v>0</v>
      </c>
      <c r="KB475">
        <f>IF(Table1[[#This Row],[S/End]]="TD",1,0)</f>
        <v>0</v>
      </c>
      <c r="KC475">
        <f>IF(Table1[[#This Row],[S/End]]="FGGD",1,0)</f>
        <v>0</v>
      </c>
      <c r="KD475">
        <f>IF(AND(OR(Table1[[#This Row],[Pass Play]]=1,Table1[[#This Row],[Rush Attempts]]=1),Table1[[#This Row],[Gn]]&lt;0),1,0)</f>
        <v>0</v>
      </c>
      <c r="KE475" s="375">
        <f>IF(AND(Table1[[#This Row],[pff_DRVENDPSN]]=3,Table1[[#This Row],[pff_DRVENDEVENT]]="PUNT"),1,0)</f>
        <v>0</v>
      </c>
    </row>
    <row r="476" spans="1:291" hidden="1">
      <c r="A476">
        <v>23</v>
      </c>
      <c r="B476">
        <v>2108</v>
      </c>
      <c r="C476" t="s">
        <v>14482</v>
      </c>
      <c r="D476">
        <v>2</v>
      </c>
      <c r="E476">
        <v>4</v>
      </c>
      <c r="F476">
        <v>1</v>
      </c>
      <c r="G476">
        <v>42</v>
      </c>
      <c r="H476">
        <v>42</v>
      </c>
      <c r="J476" t="s">
        <v>254</v>
      </c>
      <c r="K476">
        <v>12</v>
      </c>
      <c r="L476">
        <v>12</v>
      </c>
      <c r="M476" t="s">
        <v>9696</v>
      </c>
      <c r="N476" t="s">
        <v>568</v>
      </c>
      <c r="P476" t="s">
        <v>1066</v>
      </c>
      <c r="Q476" t="s">
        <v>1067</v>
      </c>
      <c r="T476" t="s">
        <v>4921</v>
      </c>
      <c r="W476" t="s">
        <v>257</v>
      </c>
      <c r="X476" t="s">
        <v>9697</v>
      </c>
      <c r="AE476" t="s">
        <v>1338</v>
      </c>
      <c r="AF476" t="s">
        <v>1502</v>
      </c>
      <c r="AG476" t="s">
        <v>9697</v>
      </c>
      <c r="AH476" t="s">
        <v>257</v>
      </c>
      <c r="AJ476">
        <v>22</v>
      </c>
      <c r="AL476" t="s">
        <v>575</v>
      </c>
      <c r="AP476">
        <v>7</v>
      </c>
      <c r="BJ476" t="s">
        <v>261</v>
      </c>
      <c r="BQ476">
        <f t="shared" si="21"/>
        <v>0</v>
      </c>
      <c r="BR476">
        <f t="shared" si="22"/>
        <v>3</v>
      </c>
      <c r="BT476" t="s">
        <v>9317</v>
      </c>
      <c r="BV476">
        <v>3</v>
      </c>
      <c r="BX476">
        <v>0</v>
      </c>
      <c r="BY476" t="s">
        <v>9698</v>
      </c>
      <c r="CD476" s="3">
        <v>0.39583333333333331</v>
      </c>
      <c r="CF476" t="s">
        <v>9699</v>
      </c>
      <c r="CJ476">
        <v>0</v>
      </c>
      <c r="CK476" t="s">
        <v>9700</v>
      </c>
      <c r="CL476" s="4">
        <v>38387</v>
      </c>
      <c r="CM476" t="s">
        <v>9701</v>
      </c>
      <c r="CN476" t="s">
        <v>9702</v>
      </c>
      <c r="CO476">
        <v>3</v>
      </c>
      <c r="CQ476" t="s">
        <v>269</v>
      </c>
      <c r="CR476" t="s">
        <v>9317</v>
      </c>
      <c r="CU476" t="s">
        <v>9703</v>
      </c>
      <c r="CW476">
        <v>0</v>
      </c>
      <c r="CY476">
        <v>8</v>
      </c>
      <c r="CZ476" t="s">
        <v>553</v>
      </c>
      <c r="DA476">
        <v>0</v>
      </c>
      <c r="DB476">
        <v>8</v>
      </c>
      <c r="DC476" t="s">
        <v>1953</v>
      </c>
      <c r="DD476">
        <v>-27</v>
      </c>
      <c r="DK476">
        <v>42</v>
      </c>
      <c r="DL476" s="4">
        <v>44498</v>
      </c>
      <c r="DM476">
        <v>20466</v>
      </c>
      <c r="DN476">
        <v>2021</v>
      </c>
      <c r="DO476">
        <v>0</v>
      </c>
      <c r="DQ476">
        <v>80990</v>
      </c>
      <c r="DR476">
        <v>47</v>
      </c>
      <c r="DU476" t="s">
        <v>274</v>
      </c>
      <c r="DV476" t="s">
        <v>257</v>
      </c>
      <c r="DX476">
        <v>7</v>
      </c>
      <c r="DY476" t="s">
        <v>275</v>
      </c>
      <c r="EE476">
        <v>0</v>
      </c>
      <c r="EF476" t="s">
        <v>2145</v>
      </c>
      <c r="EG476" t="s">
        <v>675</v>
      </c>
      <c r="EH476">
        <v>0</v>
      </c>
      <c r="EJ476" t="s">
        <v>454</v>
      </c>
      <c r="EK476" t="s">
        <v>9704</v>
      </c>
      <c r="EL476" t="s">
        <v>9705</v>
      </c>
      <c r="EM476" t="s">
        <v>9706</v>
      </c>
      <c r="EN476" t="s">
        <v>9707</v>
      </c>
      <c r="EO476" t="s">
        <v>282</v>
      </c>
      <c r="EP476" t="s">
        <v>459</v>
      </c>
      <c r="EQ476">
        <v>1</v>
      </c>
      <c r="ET476" t="s">
        <v>9708</v>
      </c>
      <c r="FE476">
        <v>0</v>
      </c>
      <c r="FF476">
        <v>6</v>
      </c>
      <c r="FG476" t="s">
        <v>310</v>
      </c>
      <c r="FI476" t="s">
        <v>310</v>
      </c>
      <c r="FL476">
        <v>0</v>
      </c>
      <c r="FN476">
        <v>0</v>
      </c>
      <c r="FQ476">
        <v>0</v>
      </c>
      <c r="FS476" t="s">
        <v>395</v>
      </c>
      <c r="FU476" t="s">
        <v>257</v>
      </c>
      <c r="FV476" t="s">
        <v>496</v>
      </c>
      <c r="FW476" t="s">
        <v>431</v>
      </c>
      <c r="FX476" t="s">
        <v>432</v>
      </c>
      <c r="FY476">
        <v>0</v>
      </c>
      <c r="GA476">
        <v>7.03</v>
      </c>
      <c r="GB476">
        <v>4</v>
      </c>
      <c r="GC476">
        <v>0</v>
      </c>
      <c r="GD476" t="s">
        <v>3529</v>
      </c>
      <c r="GE476" t="s">
        <v>355</v>
      </c>
      <c r="GF476">
        <v>0</v>
      </c>
      <c r="GG476" t="s">
        <v>895</v>
      </c>
      <c r="GJ476">
        <v>0</v>
      </c>
      <c r="GK476">
        <v>0</v>
      </c>
      <c r="GM476" t="s">
        <v>9709</v>
      </c>
      <c r="GO476">
        <v>0</v>
      </c>
      <c r="HA476" t="s">
        <v>9710</v>
      </c>
      <c r="HC476" t="s">
        <v>313</v>
      </c>
      <c r="HD476" t="s">
        <v>313</v>
      </c>
      <c r="HE476" t="s">
        <v>9426</v>
      </c>
      <c r="HF476">
        <v>0</v>
      </c>
      <c r="HG476">
        <v>12</v>
      </c>
      <c r="HH476">
        <v>7</v>
      </c>
      <c r="HI476" t="s">
        <v>275</v>
      </c>
      <c r="HL476">
        <v>0</v>
      </c>
      <c r="HW476">
        <v>0</v>
      </c>
      <c r="HX476">
        <v>4193369</v>
      </c>
      <c r="HY476" t="s">
        <v>492</v>
      </c>
      <c r="HZ476">
        <v>4193344</v>
      </c>
      <c r="IC476">
        <v>0</v>
      </c>
      <c r="ID476">
        <v>0</v>
      </c>
      <c r="IM476">
        <v>44</v>
      </c>
      <c r="IS476" t="s">
        <v>492</v>
      </c>
      <c r="IU476">
        <v>9</v>
      </c>
      <c r="IV476">
        <f>IF(AND(Table1[[#This Row],[R/P]]="P",Table1[[#This Row],[PaRes]]&lt;&gt;"SCRBL",Table1[[#This Row],[PaRes]]&lt;&gt;"RUN",Table1[[#This Row],[Penalty]]&lt;&gt;1),1,0)</f>
        <v>0</v>
      </c>
      <c r="IW476">
        <f>IF(AND(Table1[[#This Row],[Pass Play]]=1,Table1[[#This Row],[PaRes]]&lt;&gt;"SAC"),1,0)</f>
        <v>0</v>
      </c>
      <c r="IX476">
        <f>IF(Table1[[#This Row],[PaRes]]="COM",1,0)</f>
        <v>0</v>
      </c>
      <c r="IY476">
        <f>IF(Table1[[#This Row],[Pass Play]]=1,Table1[[#This Row],[Gn]],0)</f>
        <v>0</v>
      </c>
      <c r="IZ476">
        <f>IF(AND(Table1[[#This Row],[Pass Play]]=1,Table1[[#This Row],[EFF]]="Y"),1,0)</f>
        <v>0</v>
      </c>
      <c r="JA476">
        <f>IF(AND(Table1[[#This Row],[Pass Play]]=1,Table1[[#This Row],[EFF]]="Y"),Table1[[#This Row],[Gn]],0)</f>
        <v>0</v>
      </c>
      <c r="JB476">
        <f>IF(AND(Table1[[#This Row],[Pass Play]]=1,Table1[[#This Row],[Gn]]&gt;=15),1,0)</f>
        <v>0</v>
      </c>
      <c r="JC476">
        <f>IF(AND(Table1[[#This Row],[Pass Play]]=1,Table1[[#This Row],[Big Play Passes]]=1),Table1[[#This Row],[Gn]],0)</f>
        <v>0</v>
      </c>
      <c r="JD476">
        <f>IF(AND(OR(Table1[[#This Row],[R/P]]="R",Table1[[#This Row],[PaRes]]="SCRBL",Table1[[#This Row],[PaRes]]="RUN"),Table1[[#This Row],[Penalty]]&lt;&gt;1),1,0)</f>
        <v>1</v>
      </c>
      <c r="JE476">
        <f>IF(Table1[[#This Row],[Rush Attempts]]=1,Table1[[#This Row],[Gn]],0)</f>
        <v>42</v>
      </c>
      <c r="JF476">
        <f>IF(AND(Table1[[#This Row],[Rush Attempts]]=1,Table1[[#This Row],[EFF]]="Y"),1,0)</f>
        <v>1</v>
      </c>
      <c r="JG476">
        <f>IF(AND(Table1[[#This Row],[Rush Attempts]]=1,Table1[[#This Row],[EFF]]="Y"),Table1[[#This Row],[Gn]],0)</f>
        <v>42</v>
      </c>
      <c r="JH476">
        <f>IF(AND(Table1[[#This Row],[Rush Attempts]]=1,Table1[[#This Row],[Gn]]&gt;=10),1,0)</f>
        <v>1</v>
      </c>
      <c r="JI476">
        <f>IF(AND(Table1[[#This Row],[Rush Attempts]]=1,Table1[[#This Row],[Big Play Run]]=1),Table1[[#This Row],[Gn]],0)</f>
        <v>42</v>
      </c>
      <c r="JJ476">
        <f>IF(Table1[[#This Row],[PaRes]]="SAC",1,0)</f>
        <v>0</v>
      </c>
      <c r="JK476">
        <f>IF(Table1[[#This Row],[Sacks]]=1,Table1[[#This Row],[Gn]],0)</f>
        <v>0</v>
      </c>
      <c r="JL476">
        <f>IF(Table1[[#This Row],[PaRes]]="INT",1,0)</f>
        <v>0</v>
      </c>
      <c r="JM476">
        <f>IF(Table1[[#This Row],[pff_PENALTY]]&lt;&gt;"",1,0)</f>
        <v>0</v>
      </c>
      <c r="JN476">
        <f>Table1[[#This Row],[pff_PENYARDS]]</f>
        <v>0</v>
      </c>
      <c r="JO476">
        <f>IF(Table1[[#This Row],[S/End]]="TD",1,0)</f>
        <v>1</v>
      </c>
      <c r="JP476">
        <f>IF(OR(Table1[[#This Row],[S/End]]="FGGD"),1,0)</f>
        <v>0</v>
      </c>
      <c r="JQ476">
        <f>IF(OR(Table1[[#This Row],[S/End]]="FUM",Table1[[#This Row],[S/End]]="INT"),1,0)</f>
        <v>0</v>
      </c>
      <c r="JR476">
        <f>IF(AND(Table1[[#This Row],[Touchdown]]=1,Table1[[#This Row],[Pass Play]]=1),1,0)</f>
        <v>0</v>
      </c>
      <c r="JS476">
        <f t="shared" si="23"/>
        <v>0</v>
      </c>
      <c r="JT476">
        <f>IF(AND(OR(Table1[[#This Row],[Pass Play]]=1,Table1[[#This Row],[Rush Attempts]]=1),Table1[[#This Row],[Dn]]=3),1,0)</f>
        <v>0</v>
      </c>
      <c r="JU476">
        <f>IF(AND(Table1[[#This Row],[3rd down attempt]]=1,Table1[[#This Row],[EFF]]="Y"),1,0)</f>
        <v>0</v>
      </c>
      <c r="JV476">
        <f>IF(AND(Table1[[#This Row],[3rd down attempt]]=1,Table1[[#This Row],[Dist]]&gt;=7),1,0)</f>
        <v>0</v>
      </c>
      <c r="JW476">
        <f>IF(AND(OR(Table1[[#This Row],[Pass Play]]=1,Table1[[#This Row],[Rush Attempts]]=1),Table1[[#This Row],[Dn]]=4),1,0)</f>
        <v>1</v>
      </c>
      <c r="JX476">
        <f>IF(AND(Table1[[#This Row],[4th down attempt]]=1,Table1[[#This Row],[EFF]]="Y"),1,0)</f>
        <v>1</v>
      </c>
      <c r="JY476">
        <f>IF(AND(OR(Table1[[#This Row],[Pass Play]]=1,Table1[[#This Row],[Rush Attempts]]=1),Table1[[#This Row],[FPos]]&gt;=0,Table1[[#This Row],[FPos]]&lt;=20),1,0)</f>
        <v>0</v>
      </c>
      <c r="JZ476">
        <f>IF(AND(OR(Table1[[#This Row],[Pass Play]]=1,Table1[[#This Row],[Rush Attempts]]=1),Table1[[#This Row],[Dist]]&lt;=Table1[[#This Row],[Gn]]),1,0)</f>
        <v>1</v>
      </c>
      <c r="KA476">
        <f>IF(Table1[[#This Row],[S/End]]&lt;&gt;"",1,0)</f>
        <v>1</v>
      </c>
      <c r="KB476">
        <f>IF(Table1[[#This Row],[S/End]]="TD",1,0)</f>
        <v>1</v>
      </c>
      <c r="KC476">
        <f>IF(Table1[[#This Row],[S/End]]="FGGD",1,0)</f>
        <v>0</v>
      </c>
      <c r="KD476">
        <f>IF(AND(OR(Table1[[#This Row],[Pass Play]]=1,Table1[[#This Row],[Rush Attempts]]=1),Table1[[#This Row],[Gn]]&lt;0),1,0)</f>
        <v>0</v>
      </c>
      <c r="KE476" s="375">
        <f>IF(AND(Table1[[#This Row],[pff_DRVENDPSN]]=3,Table1[[#This Row],[pff_DRVENDEVENT]]="PUNT"),1,0)</f>
        <v>0</v>
      </c>
    </row>
    <row r="477" spans="1:291" hidden="1">
      <c r="A477">
        <v>24</v>
      </c>
      <c r="B477">
        <v>2108</v>
      </c>
      <c r="C477" t="s">
        <v>14482</v>
      </c>
      <c r="D477">
        <v>2</v>
      </c>
      <c r="E477">
        <v>1</v>
      </c>
      <c r="F477">
        <v>10</v>
      </c>
      <c r="G477">
        <v>-1</v>
      </c>
      <c r="H477">
        <v>-1</v>
      </c>
      <c r="I477" t="s">
        <v>253</v>
      </c>
      <c r="J477" t="s">
        <v>298</v>
      </c>
      <c r="K477">
        <v>12</v>
      </c>
      <c r="L477" t="s">
        <v>6748</v>
      </c>
      <c r="M477" t="s">
        <v>5053</v>
      </c>
      <c r="N477" t="s">
        <v>568</v>
      </c>
      <c r="P477" t="s">
        <v>569</v>
      </c>
      <c r="Q477" t="s">
        <v>1067</v>
      </c>
      <c r="T477" t="s">
        <v>1904</v>
      </c>
      <c r="W477" t="s">
        <v>257</v>
      </c>
      <c r="X477" t="s">
        <v>1361</v>
      </c>
      <c r="AE477" t="s">
        <v>1338</v>
      </c>
      <c r="AF477" t="s">
        <v>1502</v>
      </c>
      <c r="AG477" t="s">
        <v>1361</v>
      </c>
      <c r="AH477" t="s">
        <v>274</v>
      </c>
      <c r="AJ477">
        <v>22</v>
      </c>
      <c r="AL477" t="s">
        <v>9712</v>
      </c>
      <c r="AP477">
        <v>7</v>
      </c>
      <c r="BJ477" t="s">
        <v>257</v>
      </c>
      <c r="BQ477">
        <f t="shared" si="21"/>
        <v>0</v>
      </c>
      <c r="BR477">
        <f t="shared" si="22"/>
        <v>3</v>
      </c>
      <c r="BT477" t="s">
        <v>9317</v>
      </c>
      <c r="BV477">
        <v>3</v>
      </c>
      <c r="BX477">
        <v>0</v>
      </c>
      <c r="BY477" t="s">
        <v>9713</v>
      </c>
      <c r="CD477" s="3">
        <v>0.28125</v>
      </c>
      <c r="CF477" t="s">
        <v>9714</v>
      </c>
      <c r="CJ477">
        <v>0</v>
      </c>
      <c r="CK477" t="s">
        <v>9715</v>
      </c>
      <c r="CL477" s="4">
        <v>38387</v>
      </c>
      <c r="CM477" t="s">
        <v>9716</v>
      </c>
      <c r="CN477" t="s">
        <v>9717</v>
      </c>
      <c r="CO477">
        <v>3</v>
      </c>
      <c r="CP477" t="s">
        <v>268</v>
      </c>
      <c r="CQ477" t="s">
        <v>282</v>
      </c>
      <c r="CR477" t="s">
        <v>9317</v>
      </c>
      <c r="CU477" t="s">
        <v>5353</v>
      </c>
      <c r="CW477">
        <v>0</v>
      </c>
      <c r="CY477">
        <v>1</v>
      </c>
      <c r="CZ477" t="s">
        <v>9718</v>
      </c>
      <c r="DA477">
        <v>0</v>
      </c>
      <c r="DB477">
        <v>1</v>
      </c>
      <c r="DC477" t="s">
        <v>2703</v>
      </c>
      <c r="DD477">
        <v>-1</v>
      </c>
      <c r="DF477" t="s">
        <v>9426</v>
      </c>
      <c r="DK477">
        <v>-1</v>
      </c>
      <c r="DL477" s="4">
        <v>44498</v>
      </c>
      <c r="DM477">
        <v>20466</v>
      </c>
      <c r="DN477">
        <v>2021</v>
      </c>
      <c r="DO477">
        <v>0</v>
      </c>
      <c r="DQ477">
        <v>80990</v>
      </c>
      <c r="DR477">
        <v>55</v>
      </c>
      <c r="DU477" t="s">
        <v>257</v>
      </c>
      <c r="DV477" t="s">
        <v>274</v>
      </c>
      <c r="DX477">
        <v>14</v>
      </c>
      <c r="DY477" t="s">
        <v>275</v>
      </c>
      <c r="EE477">
        <v>0</v>
      </c>
      <c r="EF477" t="s">
        <v>1637</v>
      </c>
      <c r="EG477" t="s">
        <v>422</v>
      </c>
      <c r="EH477">
        <v>0</v>
      </c>
      <c r="EJ477" t="s">
        <v>454</v>
      </c>
      <c r="EK477" t="s">
        <v>2889</v>
      </c>
      <c r="EL477" t="s">
        <v>9719</v>
      </c>
      <c r="EM477" t="s">
        <v>9720</v>
      </c>
      <c r="EN477" t="s">
        <v>268</v>
      </c>
      <c r="EO477" t="s">
        <v>269</v>
      </c>
      <c r="EP477" t="s">
        <v>283</v>
      </c>
      <c r="EQ477">
        <v>1</v>
      </c>
      <c r="ET477" t="s">
        <v>9721</v>
      </c>
      <c r="FE477">
        <v>0</v>
      </c>
      <c r="FF477">
        <v>16</v>
      </c>
      <c r="FG477" t="s">
        <v>621</v>
      </c>
      <c r="FI477" t="s">
        <v>621</v>
      </c>
      <c r="FL477">
        <v>0</v>
      </c>
      <c r="FN477">
        <v>0</v>
      </c>
      <c r="FQ477">
        <v>0</v>
      </c>
      <c r="FS477" t="s">
        <v>462</v>
      </c>
      <c r="FU477" t="s">
        <v>274</v>
      </c>
      <c r="FV477" t="s">
        <v>777</v>
      </c>
      <c r="FW477" t="s">
        <v>431</v>
      </c>
      <c r="FX477" t="s">
        <v>432</v>
      </c>
      <c r="FY477">
        <v>0</v>
      </c>
      <c r="GA477">
        <v>14.03</v>
      </c>
      <c r="GB477">
        <v>11</v>
      </c>
      <c r="GC477">
        <v>0</v>
      </c>
      <c r="GD477" t="s">
        <v>1644</v>
      </c>
      <c r="GE477" t="s">
        <v>355</v>
      </c>
      <c r="GF477">
        <v>0</v>
      </c>
      <c r="GG477" t="s">
        <v>466</v>
      </c>
      <c r="GJ477">
        <v>1</v>
      </c>
      <c r="GK477">
        <v>0</v>
      </c>
      <c r="GM477" t="s">
        <v>5066</v>
      </c>
      <c r="GO477">
        <v>1</v>
      </c>
      <c r="HA477" t="s">
        <v>9722</v>
      </c>
      <c r="HC477" t="s">
        <v>313</v>
      </c>
      <c r="HD477" t="s">
        <v>313</v>
      </c>
      <c r="HF477">
        <v>0</v>
      </c>
      <c r="HG477">
        <v>12</v>
      </c>
      <c r="HH477">
        <v>14</v>
      </c>
      <c r="HI477" t="s">
        <v>275</v>
      </c>
      <c r="HL477">
        <v>4</v>
      </c>
      <c r="HW477">
        <v>0</v>
      </c>
      <c r="HX477">
        <v>4193666</v>
      </c>
      <c r="HY477" t="s">
        <v>9426</v>
      </c>
      <c r="HZ477">
        <v>4193630</v>
      </c>
      <c r="IC477">
        <v>0</v>
      </c>
      <c r="ID477">
        <v>0</v>
      </c>
      <c r="IM477">
        <v>52</v>
      </c>
      <c r="IO477" t="s">
        <v>9426</v>
      </c>
      <c r="IQ477" t="s">
        <v>9426</v>
      </c>
      <c r="IU477">
        <v>9</v>
      </c>
      <c r="IV477">
        <f>IF(AND(Table1[[#This Row],[R/P]]="P",Table1[[#This Row],[PaRes]]&lt;&gt;"SCRBL",Table1[[#This Row],[PaRes]]&lt;&gt;"RUN",Table1[[#This Row],[Penalty]]&lt;&gt;1),1,0)</f>
        <v>0</v>
      </c>
      <c r="IW477">
        <f>IF(AND(Table1[[#This Row],[Pass Play]]=1,Table1[[#This Row],[PaRes]]&lt;&gt;"SAC"),1,0)</f>
        <v>0</v>
      </c>
      <c r="IX477">
        <f>IF(Table1[[#This Row],[PaRes]]="COM",1,0)</f>
        <v>0</v>
      </c>
      <c r="IY477">
        <f>IF(Table1[[#This Row],[Pass Play]]=1,Table1[[#This Row],[Gn]],0)</f>
        <v>0</v>
      </c>
      <c r="IZ477">
        <f>IF(AND(Table1[[#This Row],[Pass Play]]=1,Table1[[#This Row],[EFF]]="Y"),1,0)</f>
        <v>0</v>
      </c>
      <c r="JA477">
        <f>IF(AND(Table1[[#This Row],[Pass Play]]=1,Table1[[#This Row],[EFF]]="Y"),Table1[[#This Row],[Gn]],0)</f>
        <v>0</v>
      </c>
      <c r="JB477">
        <f>IF(AND(Table1[[#This Row],[Pass Play]]=1,Table1[[#This Row],[Gn]]&gt;=15),1,0)</f>
        <v>0</v>
      </c>
      <c r="JC477">
        <f>IF(AND(Table1[[#This Row],[Pass Play]]=1,Table1[[#This Row],[Big Play Passes]]=1),Table1[[#This Row],[Gn]],0)</f>
        <v>0</v>
      </c>
      <c r="JD477">
        <f>IF(AND(OR(Table1[[#This Row],[R/P]]="R",Table1[[#This Row],[PaRes]]="SCRBL",Table1[[#This Row],[PaRes]]="RUN"),Table1[[#This Row],[Penalty]]&lt;&gt;1),1,0)</f>
        <v>1</v>
      </c>
      <c r="JE477">
        <f>IF(Table1[[#This Row],[Rush Attempts]]=1,Table1[[#This Row],[Gn]],0)</f>
        <v>-1</v>
      </c>
      <c r="JF477">
        <f>IF(AND(Table1[[#This Row],[Rush Attempts]]=1,Table1[[#This Row],[EFF]]="Y"),1,0)</f>
        <v>0</v>
      </c>
      <c r="JG477">
        <f>IF(AND(Table1[[#This Row],[Rush Attempts]]=1,Table1[[#This Row],[EFF]]="Y"),Table1[[#This Row],[Gn]],0)</f>
        <v>0</v>
      </c>
      <c r="JH477">
        <f>IF(AND(Table1[[#This Row],[Rush Attempts]]=1,Table1[[#This Row],[Gn]]&gt;=10),1,0)</f>
        <v>0</v>
      </c>
      <c r="JI477">
        <f>IF(AND(Table1[[#This Row],[Rush Attempts]]=1,Table1[[#This Row],[Big Play Run]]=1),Table1[[#This Row],[Gn]],0)</f>
        <v>0</v>
      </c>
      <c r="JJ477">
        <f>IF(Table1[[#This Row],[PaRes]]="SAC",1,0)</f>
        <v>0</v>
      </c>
      <c r="JK477">
        <f>IF(Table1[[#This Row],[Sacks]]=1,Table1[[#This Row],[Gn]],0)</f>
        <v>0</v>
      </c>
      <c r="JL477">
        <f>IF(Table1[[#This Row],[PaRes]]="INT",1,0)</f>
        <v>0</v>
      </c>
      <c r="JM477">
        <f>IF(Table1[[#This Row],[pff_PENALTY]]&lt;&gt;"",1,0)</f>
        <v>0</v>
      </c>
      <c r="JN477">
        <f>Table1[[#This Row],[pff_PENYARDS]]</f>
        <v>0</v>
      </c>
      <c r="JO477">
        <f>IF(Table1[[#This Row],[S/End]]="TD",1,0)</f>
        <v>0</v>
      </c>
      <c r="JP477">
        <f>IF(OR(Table1[[#This Row],[S/End]]="FGGD"),1,0)</f>
        <v>0</v>
      </c>
      <c r="JQ477">
        <f>IF(OR(Table1[[#This Row],[S/End]]="FUM",Table1[[#This Row],[S/End]]="INT"),1,0)</f>
        <v>0</v>
      </c>
      <c r="JR477">
        <f>IF(AND(Table1[[#This Row],[Touchdown]]=1,Table1[[#This Row],[Pass Play]]=1),1,0)</f>
        <v>0</v>
      </c>
      <c r="JS477">
        <f t="shared" si="23"/>
        <v>0</v>
      </c>
      <c r="JT477">
        <f>IF(AND(OR(Table1[[#This Row],[Pass Play]]=1,Table1[[#This Row],[Rush Attempts]]=1),Table1[[#This Row],[Dn]]=3),1,0)</f>
        <v>0</v>
      </c>
      <c r="JU477">
        <f>IF(AND(Table1[[#This Row],[3rd down attempt]]=1,Table1[[#This Row],[EFF]]="Y"),1,0)</f>
        <v>0</v>
      </c>
      <c r="JV477">
        <f>IF(AND(Table1[[#This Row],[3rd down attempt]]=1,Table1[[#This Row],[Dist]]&gt;=7),1,0)</f>
        <v>0</v>
      </c>
      <c r="JW477">
        <f>IF(AND(OR(Table1[[#This Row],[Pass Play]]=1,Table1[[#This Row],[Rush Attempts]]=1),Table1[[#This Row],[Dn]]=4),1,0)</f>
        <v>0</v>
      </c>
      <c r="JX477">
        <f>IF(AND(Table1[[#This Row],[4th down attempt]]=1,Table1[[#This Row],[EFF]]="Y"),1,0)</f>
        <v>0</v>
      </c>
      <c r="JY477">
        <f>IF(AND(OR(Table1[[#This Row],[Pass Play]]=1,Table1[[#This Row],[Rush Attempts]]=1),Table1[[#This Row],[FPos]]&gt;=0,Table1[[#This Row],[FPos]]&lt;=20),1,0)</f>
        <v>0</v>
      </c>
      <c r="JZ477">
        <f>IF(AND(OR(Table1[[#This Row],[Pass Play]]=1,Table1[[#This Row],[Rush Attempts]]=1),Table1[[#This Row],[Dist]]&lt;=Table1[[#This Row],[Gn]]),1,0)</f>
        <v>0</v>
      </c>
      <c r="KA477">
        <f>IF(Table1[[#This Row],[S/End]]&lt;&gt;"",1,0)</f>
        <v>1</v>
      </c>
      <c r="KB477">
        <f>IF(Table1[[#This Row],[S/End]]="TD",1,0)</f>
        <v>0</v>
      </c>
      <c r="KC477">
        <f>IF(Table1[[#This Row],[S/End]]="FGGD",1,0)</f>
        <v>0</v>
      </c>
      <c r="KD477">
        <f>IF(AND(OR(Table1[[#This Row],[Pass Play]]=1,Table1[[#This Row],[Rush Attempts]]=1),Table1[[#This Row],[Gn]]&lt;0),1,0)</f>
        <v>1</v>
      </c>
      <c r="KE477" s="375">
        <f>IF(AND(Table1[[#This Row],[pff_DRVENDPSN]]=3,Table1[[#This Row],[pff_DRVENDEVENT]]="PUNT"),1,0)</f>
        <v>0</v>
      </c>
    </row>
    <row r="478" spans="1:291" hidden="1">
      <c r="A478">
        <v>25</v>
      </c>
      <c r="B478">
        <v>2108</v>
      </c>
      <c r="C478" t="s">
        <v>14482</v>
      </c>
      <c r="D478">
        <v>2</v>
      </c>
      <c r="E478">
        <v>1</v>
      </c>
      <c r="F478">
        <v>10</v>
      </c>
      <c r="G478">
        <v>3</v>
      </c>
      <c r="H478">
        <v>-12</v>
      </c>
      <c r="I478" t="s">
        <v>253</v>
      </c>
      <c r="J478" t="s">
        <v>298</v>
      </c>
      <c r="K478">
        <v>11</v>
      </c>
      <c r="L478" t="s">
        <v>9724</v>
      </c>
      <c r="M478" t="s">
        <v>1094</v>
      </c>
      <c r="N478" t="s">
        <v>1095</v>
      </c>
      <c r="P478" t="s">
        <v>1096</v>
      </c>
      <c r="T478" t="s">
        <v>473</v>
      </c>
      <c r="W478" t="s">
        <v>257</v>
      </c>
      <c r="X478" t="s">
        <v>9725</v>
      </c>
      <c r="AE478" t="s">
        <v>807</v>
      </c>
      <c r="AF478" t="s">
        <v>808</v>
      </c>
      <c r="AG478" t="s">
        <v>9725</v>
      </c>
      <c r="AH478" t="s">
        <v>274</v>
      </c>
      <c r="AJ478">
        <v>22</v>
      </c>
      <c r="AP478">
        <v>7</v>
      </c>
      <c r="AU478" t="s">
        <v>254</v>
      </c>
      <c r="BJ478" t="s">
        <v>257</v>
      </c>
      <c r="BQ478">
        <f t="shared" si="21"/>
        <v>0</v>
      </c>
      <c r="BR478">
        <f t="shared" si="22"/>
        <v>5</v>
      </c>
      <c r="BT478" t="s">
        <v>9317</v>
      </c>
      <c r="BV478">
        <v>5</v>
      </c>
      <c r="BX478">
        <v>0</v>
      </c>
      <c r="BY478" t="s">
        <v>9726</v>
      </c>
      <c r="CD478" s="3">
        <v>0.15902777777777777</v>
      </c>
      <c r="CF478" t="s">
        <v>9727</v>
      </c>
      <c r="CJ478">
        <v>0</v>
      </c>
      <c r="CK478" t="s">
        <v>9728</v>
      </c>
      <c r="CL478" s="4">
        <v>38387</v>
      </c>
      <c r="CM478" t="s">
        <v>9729</v>
      </c>
      <c r="CN478" t="s">
        <v>9730</v>
      </c>
      <c r="CO478">
        <v>5</v>
      </c>
      <c r="CP478" t="s">
        <v>268</v>
      </c>
      <c r="CQ478" t="s">
        <v>418</v>
      </c>
      <c r="CR478" t="s">
        <v>9317</v>
      </c>
      <c r="CU478" t="s">
        <v>9573</v>
      </c>
      <c r="CW478">
        <v>0</v>
      </c>
      <c r="CY478">
        <v>1</v>
      </c>
      <c r="CZ478" t="s">
        <v>553</v>
      </c>
      <c r="DA478">
        <v>0</v>
      </c>
      <c r="DB478">
        <v>7</v>
      </c>
      <c r="DC478" t="s">
        <v>554</v>
      </c>
      <c r="DD478">
        <v>-12</v>
      </c>
      <c r="DF478" t="s">
        <v>9625</v>
      </c>
      <c r="DK478">
        <v>3</v>
      </c>
      <c r="DL478" s="4">
        <v>44498</v>
      </c>
      <c r="DM478">
        <v>20466</v>
      </c>
      <c r="DN478">
        <v>2021</v>
      </c>
      <c r="DO478">
        <v>0</v>
      </c>
      <c r="DQ478">
        <v>80990</v>
      </c>
      <c r="DR478">
        <v>64</v>
      </c>
      <c r="DU478" t="s">
        <v>257</v>
      </c>
      <c r="DV478" t="s">
        <v>274</v>
      </c>
      <c r="DX478">
        <v>14</v>
      </c>
      <c r="DY478" t="s">
        <v>275</v>
      </c>
      <c r="EE478">
        <v>0</v>
      </c>
      <c r="EF478" t="s">
        <v>1105</v>
      </c>
      <c r="EG478" t="s">
        <v>422</v>
      </c>
      <c r="EH478">
        <v>0</v>
      </c>
      <c r="EJ478" t="s">
        <v>340</v>
      </c>
      <c r="EK478" t="s">
        <v>9731</v>
      </c>
      <c r="EL478" t="s">
        <v>9732</v>
      </c>
      <c r="EM478" t="s">
        <v>9733</v>
      </c>
      <c r="EN478" t="s">
        <v>268</v>
      </c>
      <c r="EO478" t="s">
        <v>418</v>
      </c>
      <c r="EP478" t="s">
        <v>1395</v>
      </c>
      <c r="EQ478">
        <v>0</v>
      </c>
      <c r="ET478" t="s">
        <v>9734</v>
      </c>
      <c r="FE478">
        <v>0</v>
      </c>
      <c r="FF478">
        <v>19</v>
      </c>
      <c r="FG478" t="s">
        <v>590</v>
      </c>
      <c r="FI478" t="s">
        <v>590</v>
      </c>
      <c r="FJ478" t="s">
        <v>9735</v>
      </c>
      <c r="FL478">
        <v>0</v>
      </c>
      <c r="FN478">
        <v>0</v>
      </c>
      <c r="FQ478">
        <v>0</v>
      </c>
      <c r="FS478" t="s">
        <v>395</v>
      </c>
      <c r="FU478" t="s">
        <v>274</v>
      </c>
      <c r="FV478" t="s">
        <v>496</v>
      </c>
      <c r="FW478" t="s">
        <v>1721</v>
      </c>
      <c r="FX478" t="s">
        <v>1517</v>
      </c>
      <c r="FY478">
        <v>0</v>
      </c>
      <c r="GA478">
        <v>14.05</v>
      </c>
      <c r="GB478">
        <v>9</v>
      </c>
      <c r="GC478">
        <v>0</v>
      </c>
      <c r="GD478" t="s">
        <v>3037</v>
      </c>
      <c r="GE478" t="s">
        <v>355</v>
      </c>
      <c r="GF478">
        <v>0</v>
      </c>
      <c r="GG478" t="s">
        <v>274</v>
      </c>
      <c r="GJ478">
        <v>1</v>
      </c>
      <c r="GK478">
        <v>0</v>
      </c>
      <c r="GM478" t="s">
        <v>9736</v>
      </c>
      <c r="GO478">
        <v>3</v>
      </c>
      <c r="HA478" t="s">
        <v>9737</v>
      </c>
      <c r="HC478" t="s">
        <v>313</v>
      </c>
      <c r="HD478" t="s">
        <v>313</v>
      </c>
      <c r="HE478" t="s">
        <v>391</v>
      </c>
      <c r="HF478">
        <v>0</v>
      </c>
      <c r="HG478">
        <v>11</v>
      </c>
      <c r="HH478">
        <v>14</v>
      </c>
      <c r="HI478" t="s">
        <v>275</v>
      </c>
      <c r="HL478">
        <v>4</v>
      </c>
      <c r="HW478">
        <v>-15</v>
      </c>
      <c r="HX478">
        <v>4194110</v>
      </c>
      <c r="HY478" t="s">
        <v>9738</v>
      </c>
      <c r="HZ478">
        <v>4194018</v>
      </c>
      <c r="IC478">
        <v>0</v>
      </c>
      <c r="ID478">
        <v>0</v>
      </c>
      <c r="IM478">
        <v>61</v>
      </c>
      <c r="IO478" t="s">
        <v>9625</v>
      </c>
      <c r="IQ478" t="s">
        <v>9625</v>
      </c>
      <c r="IU478">
        <v>9</v>
      </c>
      <c r="IV478">
        <f>IF(AND(Table1[[#This Row],[R/P]]="P",Table1[[#This Row],[PaRes]]&lt;&gt;"SCRBL",Table1[[#This Row],[PaRes]]&lt;&gt;"RUN",Table1[[#This Row],[Penalty]]&lt;&gt;1),1,0)</f>
        <v>0</v>
      </c>
      <c r="IW478">
        <f>IF(AND(Table1[[#This Row],[Pass Play]]=1,Table1[[#This Row],[PaRes]]&lt;&gt;"SAC"),1,0)</f>
        <v>0</v>
      </c>
      <c r="IX478">
        <f>IF(Table1[[#This Row],[PaRes]]="COM",1,0)</f>
        <v>0</v>
      </c>
      <c r="IY478">
        <f>IF(Table1[[#This Row],[Pass Play]]=1,Table1[[#This Row],[Gn]],0)</f>
        <v>0</v>
      </c>
      <c r="IZ478">
        <f>IF(AND(Table1[[#This Row],[Pass Play]]=1,Table1[[#This Row],[EFF]]="Y"),1,0)</f>
        <v>0</v>
      </c>
      <c r="JA478">
        <f>IF(AND(Table1[[#This Row],[Pass Play]]=1,Table1[[#This Row],[EFF]]="Y"),Table1[[#This Row],[Gn]],0)</f>
        <v>0</v>
      </c>
      <c r="JB478">
        <f>IF(AND(Table1[[#This Row],[Pass Play]]=1,Table1[[#This Row],[Gn]]&gt;=15),1,0)</f>
        <v>0</v>
      </c>
      <c r="JC478">
        <f>IF(AND(Table1[[#This Row],[Pass Play]]=1,Table1[[#This Row],[Big Play Passes]]=1),Table1[[#This Row],[Gn]],0)</f>
        <v>0</v>
      </c>
      <c r="JD478">
        <f>IF(AND(OR(Table1[[#This Row],[R/P]]="R",Table1[[#This Row],[PaRes]]="SCRBL",Table1[[#This Row],[PaRes]]="RUN"),Table1[[#This Row],[Penalty]]&lt;&gt;1),1,0)</f>
        <v>1</v>
      </c>
      <c r="JE478">
        <f>IF(Table1[[#This Row],[Rush Attempts]]=1,Table1[[#This Row],[Gn]],0)</f>
        <v>3</v>
      </c>
      <c r="JF478">
        <f>IF(AND(Table1[[#This Row],[Rush Attempts]]=1,Table1[[#This Row],[EFF]]="Y"),1,0)</f>
        <v>0</v>
      </c>
      <c r="JG478">
        <f>IF(AND(Table1[[#This Row],[Rush Attempts]]=1,Table1[[#This Row],[EFF]]="Y"),Table1[[#This Row],[Gn]],0)</f>
        <v>0</v>
      </c>
      <c r="JH478">
        <f>IF(AND(Table1[[#This Row],[Rush Attempts]]=1,Table1[[#This Row],[Gn]]&gt;=10),1,0)</f>
        <v>0</v>
      </c>
      <c r="JI478">
        <f>IF(AND(Table1[[#This Row],[Rush Attempts]]=1,Table1[[#This Row],[Big Play Run]]=1),Table1[[#This Row],[Gn]],0)</f>
        <v>0</v>
      </c>
      <c r="JJ478">
        <f>IF(Table1[[#This Row],[PaRes]]="SAC",1,0)</f>
        <v>0</v>
      </c>
      <c r="JK478">
        <f>IF(Table1[[#This Row],[Sacks]]=1,Table1[[#This Row],[Gn]],0)</f>
        <v>0</v>
      </c>
      <c r="JL478">
        <f>IF(Table1[[#This Row],[PaRes]]="INT",1,0)</f>
        <v>0</v>
      </c>
      <c r="JM478">
        <f>IF(Table1[[#This Row],[pff_PENALTY]]&lt;&gt;"",1,0)</f>
        <v>0</v>
      </c>
      <c r="JN478">
        <f>Table1[[#This Row],[pff_PENYARDS]]</f>
        <v>0</v>
      </c>
      <c r="JO478">
        <f>IF(Table1[[#This Row],[S/End]]="TD",1,0)</f>
        <v>0</v>
      </c>
      <c r="JP478">
        <f>IF(OR(Table1[[#This Row],[S/End]]="FGGD"),1,0)</f>
        <v>0</v>
      </c>
      <c r="JQ478">
        <f>IF(OR(Table1[[#This Row],[S/End]]="FUM",Table1[[#This Row],[S/End]]="INT"),1,0)</f>
        <v>0</v>
      </c>
      <c r="JR478">
        <f>IF(AND(Table1[[#This Row],[Touchdown]]=1,Table1[[#This Row],[Pass Play]]=1),1,0)</f>
        <v>0</v>
      </c>
      <c r="JS478">
        <f t="shared" si="23"/>
        <v>0</v>
      </c>
      <c r="JT478">
        <f>IF(AND(OR(Table1[[#This Row],[Pass Play]]=1,Table1[[#This Row],[Rush Attempts]]=1),Table1[[#This Row],[Dn]]=3),1,0)</f>
        <v>0</v>
      </c>
      <c r="JU478">
        <f>IF(AND(Table1[[#This Row],[3rd down attempt]]=1,Table1[[#This Row],[EFF]]="Y"),1,0)</f>
        <v>0</v>
      </c>
      <c r="JV478">
        <f>IF(AND(Table1[[#This Row],[3rd down attempt]]=1,Table1[[#This Row],[Dist]]&gt;=7),1,0)</f>
        <v>0</v>
      </c>
      <c r="JW478">
        <f>IF(AND(OR(Table1[[#This Row],[Pass Play]]=1,Table1[[#This Row],[Rush Attempts]]=1),Table1[[#This Row],[Dn]]=4),1,0)</f>
        <v>0</v>
      </c>
      <c r="JX478">
        <f>IF(AND(Table1[[#This Row],[4th down attempt]]=1,Table1[[#This Row],[EFF]]="Y"),1,0)</f>
        <v>0</v>
      </c>
      <c r="JY478">
        <f>IF(AND(OR(Table1[[#This Row],[Pass Play]]=1,Table1[[#This Row],[Rush Attempts]]=1),Table1[[#This Row],[FPos]]&gt;=0,Table1[[#This Row],[FPos]]&lt;=20),1,0)</f>
        <v>0</v>
      </c>
      <c r="JZ478">
        <f>IF(AND(OR(Table1[[#This Row],[Pass Play]]=1,Table1[[#This Row],[Rush Attempts]]=1),Table1[[#This Row],[Dist]]&lt;=Table1[[#This Row],[Gn]]),1,0)</f>
        <v>0</v>
      </c>
      <c r="KA478">
        <f>IF(Table1[[#This Row],[S/End]]&lt;&gt;"",1,0)</f>
        <v>0</v>
      </c>
      <c r="KB478">
        <f>IF(Table1[[#This Row],[S/End]]="TD",1,0)</f>
        <v>0</v>
      </c>
      <c r="KC478">
        <f>IF(Table1[[#This Row],[S/End]]="FGGD",1,0)</f>
        <v>0</v>
      </c>
      <c r="KD478">
        <f>IF(AND(OR(Table1[[#This Row],[Pass Play]]=1,Table1[[#This Row],[Rush Attempts]]=1),Table1[[#This Row],[Gn]]&lt;0),1,0)</f>
        <v>0</v>
      </c>
      <c r="KE478" s="375">
        <f>IF(AND(Table1[[#This Row],[pff_DRVENDPSN]]=3,Table1[[#This Row],[pff_DRVENDEVENT]]="PUNT"),1,0)</f>
        <v>0</v>
      </c>
    </row>
    <row r="479" spans="1:291" hidden="1">
      <c r="A479">
        <v>26</v>
      </c>
      <c r="B479">
        <v>2108</v>
      </c>
      <c r="C479" t="s">
        <v>14482</v>
      </c>
      <c r="D479">
        <v>2</v>
      </c>
      <c r="E479">
        <v>2</v>
      </c>
      <c r="F479">
        <v>7</v>
      </c>
      <c r="H479">
        <v>-15</v>
      </c>
      <c r="J479" t="s">
        <v>254</v>
      </c>
      <c r="K479">
        <v>11</v>
      </c>
      <c r="L479">
        <v>11</v>
      </c>
      <c r="M479" t="s">
        <v>9740</v>
      </c>
      <c r="N479" t="s">
        <v>1095</v>
      </c>
      <c r="P479" t="s">
        <v>1096</v>
      </c>
      <c r="R479" t="s">
        <v>1188</v>
      </c>
      <c r="W479" t="s">
        <v>253</v>
      </c>
      <c r="X479" t="s">
        <v>9741</v>
      </c>
      <c r="Y479" t="s">
        <v>1069</v>
      </c>
      <c r="Z479" t="s">
        <v>9742</v>
      </c>
      <c r="AB479" t="s">
        <v>325</v>
      </c>
      <c r="AC479" t="s">
        <v>326</v>
      </c>
      <c r="AJ479">
        <v>22</v>
      </c>
      <c r="AK479" t="s">
        <v>327</v>
      </c>
      <c r="AP479">
        <v>7</v>
      </c>
      <c r="BJ479" t="s">
        <v>261</v>
      </c>
      <c r="BQ479">
        <f t="shared" si="21"/>
        <v>1</v>
      </c>
      <c r="BR479">
        <f t="shared" si="22"/>
        <v>0</v>
      </c>
      <c r="BT479" t="s">
        <v>9317</v>
      </c>
      <c r="BV479">
        <v>5</v>
      </c>
      <c r="BX479">
        <v>0</v>
      </c>
      <c r="BY479" t="s">
        <v>9743</v>
      </c>
      <c r="CA479">
        <v>1</v>
      </c>
      <c r="CD479" s="3">
        <v>0.13333333333333333</v>
      </c>
      <c r="CE479" t="s">
        <v>257</v>
      </c>
      <c r="CF479" t="s">
        <v>9744</v>
      </c>
      <c r="CG479">
        <v>7</v>
      </c>
      <c r="CI479" t="s">
        <v>331</v>
      </c>
      <c r="CJ479">
        <v>0</v>
      </c>
      <c r="CK479" t="s">
        <v>9745</v>
      </c>
      <c r="CL479" s="4">
        <v>38387</v>
      </c>
      <c r="CM479" t="s">
        <v>9746</v>
      </c>
      <c r="CN479" t="s">
        <v>9747</v>
      </c>
      <c r="CO479">
        <v>5</v>
      </c>
      <c r="CQ479" t="s">
        <v>418</v>
      </c>
      <c r="CR479" t="s">
        <v>9317</v>
      </c>
      <c r="CU479" t="s">
        <v>9573</v>
      </c>
      <c r="CW479">
        <v>0</v>
      </c>
      <c r="CY479">
        <v>2</v>
      </c>
      <c r="CZ479" t="s">
        <v>553</v>
      </c>
      <c r="DA479">
        <v>0</v>
      </c>
      <c r="DB479">
        <v>7</v>
      </c>
      <c r="DC479" t="s">
        <v>554</v>
      </c>
      <c r="DD479">
        <v>-12</v>
      </c>
      <c r="DF479" t="s">
        <v>9407</v>
      </c>
      <c r="DK479">
        <v>5</v>
      </c>
      <c r="DL479" s="4">
        <v>44498</v>
      </c>
      <c r="DM479">
        <v>20466</v>
      </c>
      <c r="DN479">
        <v>2021</v>
      </c>
      <c r="DO479">
        <v>0</v>
      </c>
      <c r="DQ479">
        <v>80990</v>
      </c>
      <c r="DR479">
        <v>65</v>
      </c>
      <c r="DU479" t="s">
        <v>294</v>
      </c>
      <c r="DV479" t="s">
        <v>294</v>
      </c>
      <c r="DX479">
        <v>14</v>
      </c>
      <c r="DY479" t="s">
        <v>275</v>
      </c>
      <c r="EE479">
        <v>0</v>
      </c>
      <c r="EF479" t="s">
        <v>1105</v>
      </c>
      <c r="EG479" t="s">
        <v>422</v>
      </c>
      <c r="EH479">
        <v>0</v>
      </c>
      <c r="EJ479" t="s">
        <v>340</v>
      </c>
      <c r="EK479" t="s">
        <v>1318</v>
      </c>
      <c r="EL479" t="s">
        <v>9748</v>
      </c>
      <c r="EM479" t="s">
        <v>9749</v>
      </c>
      <c r="EN479" t="s">
        <v>283</v>
      </c>
      <c r="EO479" t="s">
        <v>418</v>
      </c>
      <c r="EP479" t="s">
        <v>1110</v>
      </c>
      <c r="EQ479">
        <v>0</v>
      </c>
      <c r="ER479" t="s">
        <v>491</v>
      </c>
      <c r="ET479" t="s">
        <v>9750</v>
      </c>
      <c r="EU479">
        <v>0</v>
      </c>
      <c r="EV479" t="s">
        <v>348</v>
      </c>
      <c r="EW479" t="s">
        <v>349</v>
      </c>
      <c r="EX479" t="s">
        <v>395</v>
      </c>
      <c r="EY479" t="s">
        <v>492</v>
      </c>
      <c r="FB479" t="s">
        <v>1818</v>
      </c>
      <c r="FC479" t="s">
        <v>9370</v>
      </c>
      <c r="FE479">
        <v>0</v>
      </c>
      <c r="FF479">
        <v>9</v>
      </c>
      <c r="FJ479" t="s">
        <v>9495</v>
      </c>
      <c r="FL479">
        <v>0</v>
      </c>
      <c r="FN479">
        <v>0</v>
      </c>
      <c r="FQ479">
        <v>0</v>
      </c>
      <c r="FS479" t="s">
        <v>395</v>
      </c>
      <c r="FV479" t="s">
        <v>496</v>
      </c>
      <c r="FY479">
        <v>0</v>
      </c>
      <c r="GA479">
        <v>14.05</v>
      </c>
      <c r="GB479">
        <v>9</v>
      </c>
      <c r="GC479">
        <v>0</v>
      </c>
      <c r="GE479" t="s">
        <v>355</v>
      </c>
      <c r="GF479">
        <v>0</v>
      </c>
      <c r="GG479" t="s">
        <v>274</v>
      </c>
      <c r="GI479">
        <v>1.7</v>
      </c>
      <c r="GJ479">
        <v>0</v>
      </c>
      <c r="GK479">
        <v>0</v>
      </c>
      <c r="GM479" t="s">
        <v>9751</v>
      </c>
      <c r="GN479">
        <v>1</v>
      </c>
      <c r="GO479">
        <v>0</v>
      </c>
      <c r="GP479" t="s">
        <v>357</v>
      </c>
      <c r="GR479">
        <v>10</v>
      </c>
      <c r="HA479" t="s">
        <v>9752</v>
      </c>
      <c r="HC479" t="s">
        <v>313</v>
      </c>
      <c r="HD479" t="s">
        <v>313</v>
      </c>
      <c r="HE479" t="s">
        <v>9344</v>
      </c>
      <c r="HF479">
        <v>1</v>
      </c>
      <c r="HG479">
        <v>11</v>
      </c>
      <c r="HH479">
        <v>14</v>
      </c>
      <c r="HI479" t="s">
        <v>275</v>
      </c>
      <c r="HL479">
        <v>4</v>
      </c>
      <c r="HM479" t="s">
        <v>9407</v>
      </c>
      <c r="HO479" t="s">
        <v>9753</v>
      </c>
      <c r="HP479" t="s">
        <v>9754</v>
      </c>
      <c r="HQ479" t="s">
        <v>9755</v>
      </c>
      <c r="HR479" t="s">
        <v>9756</v>
      </c>
      <c r="HT479" t="s">
        <v>9757</v>
      </c>
      <c r="HU479" t="s">
        <v>9758</v>
      </c>
      <c r="HV479">
        <v>5</v>
      </c>
      <c r="HW479">
        <v>-20</v>
      </c>
      <c r="HX479">
        <v>4194135</v>
      </c>
      <c r="HY479" t="s">
        <v>9407</v>
      </c>
      <c r="HZ479">
        <v>4194110</v>
      </c>
      <c r="IC479">
        <v>0</v>
      </c>
      <c r="ID479">
        <v>0</v>
      </c>
      <c r="IM479">
        <v>62</v>
      </c>
      <c r="IO479" t="s">
        <v>9407</v>
      </c>
      <c r="IQ479" t="s">
        <v>9407</v>
      </c>
      <c r="IU479">
        <v>9</v>
      </c>
      <c r="IV479">
        <f>IF(AND(Table1[[#This Row],[R/P]]="P",Table1[[#This Row],[PaRes]]&lt;&gt;"SCRBL",Table1[[#This Row],[PaRes]]&lt;&gt;"RUN",Table1[[#This Row],[Penalty]]&lt;&gt;1),1,0)</f>
        <v>0</v>
      </c>
      <c r="IW479">
        <f>IF(AND(Table1[[#This Row],[Pass Play]]=1,Table1[[#This Row],[PaRes]]&lt;&gt;"SAC"),1,0)</f>
        <v>0</v>
      </c>
      <c r="IX479">
        <f>IF(Table1[[#This Row],[PaRes]]="COM",1,0)</f>
        <v>1</v>
      </c>
      <c r="IY479">
        <f>IF(Table1[[#This Row],[Pass Play]]=1,Table1[[#This Row],[Gn]],0)</f>
        <v>0</v>
      </c>
      <c r="IZ479">
        <f>IF(AND(Table1[[#This Row],[Pass Play]]=1,Table1[[#This Row],[EFF]]="Y"),1,0)</f>
        <v>0</v>
      </c>
      <c r="JA479">
        <f>IF(AND(Table1[[#This Row],[Pass Play]]=1,Table1[[#This Row],[EFF]]="Y"),Table1[[#This Row],[Gn]],0)</f>
        <v>0</v>
      </c>
      <c r="JB479">
        <f>IF(AND(Table1[[#This Row],[Pass Play]]=1,Table1[[#This Row],[Gn]]&gt;=15),1,0)</f>
        <v>0</v>
      </c>
      <c r="JC479">
        <f>IF(AND(Table1[[#This Row],[Pass Play]]=1,Table1[[#This Row],[Big Play Passes]]=1),Table1[[#This Row],[Gn]],0)</f>
        <v>0</v>
      </c>
      <c r="JD479">
        <f>IF(AND(OR(Table1[[#This Row],[R/P]]="R",Table1[[#This Row],[PaRes]]="SCRBL",Table1[[#This Row],[PaRes]]="RUN"),Table1[[#This Row],[Penalty]]&lt;&gt;1),1,0)</f>
        <v>0</v>
      </c>
      <c r="JE479">
        <f>IF(Table1[[#This Row],[Rush Attempts]]=1,Table1[[#This Row],[Gn]],0)</f>
        <v>0</v>
      </c>
      <c r="JF479">
        <f>IF(AND(Table1[[#This Row],[Rush Attempts]]=1,Table1[[#This Row],[EFF]]="Y"),1,0)</f>
        <v>0</v>
      </c>
      <c r="JG479">
        <f>IF(AND(Table1[[#This Row],[Rush Attempts]]=1,Table1[[#This Row],[EFF]]="Y"),Table1[[#This Row],[Gn]],0)</f>
        <v>0</v>
      </c>
      <c r="JH479">
        <f>IF(AND(Table1[[#This Row],[Rush Attempts]]=1,Table1[[#This Row],[Gn]]&gt;=10),1,0)</f>
        <v>0</v>
      </c>
      <c r="JI479">
        <f>IF(AND(Table1[[#This Row],[Rush Attempts]]=1,Table1[[#This Row],[Big Play Run]]=1),Table1[[#This Row],[Gn]],0)</f>
        <v>0</v>
      </c>
      <c r="JJ479">
        <f>IF(Table1[[#This Row],[PaRes]]="SAC",1,0)</f>
        <v>0</v>
      </c>
      <c r="JK479">
        <f>IF(Table1[[#This Row],[Sacks]]=1,Table1[[#This Row],[Gn]],0)</f>
        <v>0</v>
      </c>
      <c r="JL479">
        <f>IF(Table1[[#This Row],[PaRes]]="INT",1,0)</f>
        <v>0</v>
      </c>
      <c r="JM479">
        <f>IF(Table1[[#This Row],[pff_PENALTY]]&lt;&gt;"",1,0)</f>
        <v>1</v>
      </c>
      <c r="JN479">
        <f>Table1[[#This Row],[pff_PENYARDS]]</f>
        <v>5</v>
      </c>
      <c r="JO479">
        <f>IF(Table1[[#This Row],[S/End]]="TD",1,0)</f>
        <v>0</v>
      </c>
      <c r="JP479">
        <f>IF(OR(Table1[[#This Row],[S/End]]="FGGD"),1,0)</f>
        <v>0</v>
      </c>
      <c r="JQ479">
        <f>IF(OR(Table1[[#This Row],[S/End]]="FUM",Table1[[#This Row],[S/End]]="INT"),1,0)</f>
        <v>0</v>
      </c>
      <c r="JR479">
        <f>IF(AND(Table1[[#This Row],[Touchdown]]=1,Table1[[#This Row],[Pass Play]]=1),1,0)</f>
        <v>0</v>
      </c>
      <c r="JS479">
        <f t="shared" si="23"/>
        <v>0</v>
      </c>
      <c r="JT479">
        <f>IF(AND(OR(Table1[[#This Row],[Pass Play]]=1,Table1[[#This Row],[Rush Attempts]]=1),Table1[[#This Row],[Dn]]=3),1,0)</f>
        <v>0</v>
      </c>
      <c r="JU479">
        <f>IF(AND(Table1[[#This Row],[3rd down attempt]]=1,Table1[[#This Row],[EFF]]="Y"),1,0)</f>
        <v>0</v>
      </c>
      <c r="JV479">
        <f>IF(AND(Table1[[#This Row],[3rd down attempt]]=1,Table1[[#This Row],[Dist]]&gt;=7),1,0)</f>
        <v>0</v>
      </c>
      <c r="JW479">
        <f>IF(AND(OR(Table1[[#This Row],[Pass Play]]=1,Table1[[#This Row],[Rush Attempts]]=1),Table1[[#This Row],[Dn]]=4),1,0)</f>
        <v>0</v>
      </c>
      <c r="JX479">
        <f>IF(AND(Table1[[#This Row],[4th down attempt]]=1,Table1[[#This Row],[EFF]]="Y"),1,0)</f>
        <v>0</v>
      </c>
      <c r="JY479">
        <f>IF(AND(OR(Table1[[#This Row],[Pass Play]]=1,Table1[[#This Row],[Rush Attempts]]=1),Table1[[#This Row],[FPos]]&gt;=0,Table1[[#This Row],[FPos]]&lt;=20),1,0)</f>
        <v>0</v>
      </c>
      <c r="JZ479">
        <f>IF(AND(OR(Table1[[#This Row],[Pass Play]]=1,Table1[[#This Row],[Rush Attempts]]=1),Table1[[#This Row],[Dist]]&lt;=Table1[[#This Row],[Gn]]),1,0)</f>
        <v>0</v>
      </c>
      <c r="KA479">
        <f>IF(Table1[[#This Row],[S/End]]&lt;&gt;"",1,0)</f>
        <v>0</v>
      </c>
      <c r="KB479">
        <f>IF(Table1[[#This Row],[S/End]]="TD",1,0)</f>
        <v>0</v>
      </c>
      <c r="KC479">
        <f>IF(Table1[[#This Row],[S/End]]="FGGD",1,0)</f>
        <v>0</v>
      </c>
      <c r="KD479">
        <f>IF(AND(OR(Table1[[#This Row],[Pass Play]]=1,Table1[[#This Row],[Rush Attempts]]=1),Table1[[#This Row],[Gn]]&lt;0),1,0)</f>
        <v>0</v>
      </c>
      <c r="KE479" s="375">
        <f>IF(AND(Table1[[#This Row],[pff_DRVENDPSN]]=3,Table1[[#This Row],[pff_DRVENDEVENT]]="PUNT"),1,0)</f>
        <v>0</v>
      </c>
    </row>
    <row r="480" spans="1:291" hidden="1">
      <c r="A480">
        <v>27</v>
      </c>
      <c r="B480">
        <v>2108</v>
      </c>
      <c r="C480" t="s">
        <v>14482</v>
      </c>
      <c r="D480">
        <v>2</v>
      </c>
      <c r="E480">
        <v>2</v>
      </c>
      <c r="F480">
        <v>2</v>
      </c>
      <c r="G480">
        <v>15</v>
      </c>
      <c r="H480">
        <v>-20</v>
      </c>
      <c r="J480" t="s">
        <v>254</v>
      </c>
      <c r="K480">
        <v>12</v>
      </c>
      <c r="L480" t="s">
        <v>6507</v>
      </c>
      <c r="M480" t="s">
        <v>9760</v>
      </c>
      <c r="N480" t="s">
        <v>568</v>
      </c>
      <c r="P480" t="s">
        <v>1066</v>
      </c>
      <c r="Q480" t="s">
        <v>1067</v>
      </c>
      <c r="R480" t="s">
        <v>6362</v>
      </c>
      <c r="W480" t="s">
        <v>253</v>
      </c>
      <c r="X480" t="s">
        <v>9761</v>
      </c>
      <c r="Y480" t="s">
        <v>9762</v>
      </c>
      <c r="Z480" t="s">
        <v>9762</v>
      </c>
      <c r="AB480" t="s">
        <v>3266</v>
      </c>
      <c r="AC480" t="s">
        <v>3267</v>
      </c>
      <c r="AJ480">
        <v>4</v>
      </c>
      <c r="AK480" t="s">
        <v>327</v>
      </c>
      <c r="AP480">
        <v>7</v>
      </c>
      <c r="BJ480" t="s">
        <v>261</v>
      </c>
      <c r="BQ480">
        <f t="shared" si="21"/>
        <v>1</v>
      </c>
      <c r="BR480">
        <f t="shared" si="22"/>
        <v>0</v>
      </c>
      <c r="BT480" t="s">
        <v>9317</v>
      </c>
      <c r="BV480">
        <v>5</v>
      </c>
      <c r="BX480">
        <v>0</v>
      </c>
      <c r="BY480" t="s">
        <v>9763</v>
      </c>
      <c r="BZ480" t="s">
        <v>2668</v>
      </c>
      <c r="CA480">
        <v>1</v>
      </c>
      <c r="CD480" s="3">
        <v>0.11388888888888889</v>
      </c>
      <c r="CE480" t="s">
        <v>257</v>
      </c>
      <c r="CF480" t="s">
        <v>9764</v>
      </c>
      <c r="CG480">
        <v>9</v>
      </c>
      <c r="CI480" t="s">
        <v>331</v>
      </c>
      <c r="CJ480">
        <v>0</v>
      </c>
      <c r="CK480" t="s">
        <v>9765</v>
      </c>
      <c r="CL480" s="4">
        <v>38387</v>
      </c>
      <c r="CM480" t="s">
        <v>9766</v>
      </c>
      <c r="CN480" t="s">
        <v>9767</v>
      </c>
      <c r="CO480">
        <v>5</v>
      </c>
      <c r="CP480" t="s">
        <v>9386</v>
      </c>
      <c r="CQ480" t="s">
        <v>269</v>
      </c>
      <c r="CR480" t="s">
        <v>9317</v>
      </c>
      <c r="CU480" t="s">
        <v>9768</v>
      </c>
      <c r="CW480">
        <v>0</v>
      </c>
      <c r="CY480">
        <v>3</v>
      </c>
      <c r="CZ480" t="s">
        <v>553</v>
      </c>
      <c r="DA480">
        <v>0</v>
      </c>
      <c r="DB480">
        <v>7</v>
      </c>
      <c r="DC480" t="s">
        <v>554</v>
      </c>
      <c r="DD480">
        <v>-12</v>
      </c>
      <c r="DF480" t="s">
        <v>9331</v>
      </c>
      <c r="DK480">
        <v>15</v>
      </c>
      <c r="DL480" s="4">
        <v>44498</v>
      </c>
      <c r="DM480">
        <v>20466</v>
      </c>
      <c r="DN480">
        <v>2021</v>
      </c>
      <c r="DO480">
        <v>0</v>
      </c>
      <c r="DQ480">
        <v>80990</v>
      </c>
      <c r="DR480">
        <v>66</v>
      </c>
      <c r="DU480" t="s">
        <v>294</v>
      </c>
      <c r="DV480" t="s">
        <v>294</v>
      </c>
      <c r="DX480">
        <v>14</v>
      </c>
      <c r="DY480" t="s">
        <v>275</v>
      </c>
      <c r="EE480">
        <v>0</v>
      </c>
      <c r="EF480" t="s">
        <v>9769</v>
      </c>
      <c r="EG480" t="s">
        <v>422</v>
      </c>
      <c r="EH480">
        <v>0</v>
      </c>
      <c r="EJ480" t="s">
        <v>454</v>
      </c>
      <c r="EK480" t="s">
        <v>1346</v>
      </c>
      <c r="EL480" t="s">
        <v>9770</v>
      </c>
      <c r="EM480" t="s">
        <v>9771</v>
      </c>
      <c r="EN480" t="s">
        <v>1349</v>
      </c>
      <c r="EO480" t="s">
        <v>282</v>
      </c>
      <c r="EP480" t="s">
        <v>2793</v>
      </c>
      <c r="EQ480">
        <v>0</v>
      </c>
      <c r="ER480" t="s">
        <v>9772</v>
      </c>
      <c r="ET480" t="s">
        <v>9773</v>
      </c>
      <c r="EU480">
        <v>16</v>
      </c>
      <c r="EV480" t="s">
        <v>257</v>
      </c>
      <c r="EW480" t="s">
        <v>349</v>
      </c>
      <c r="EX480" t="s">
        <v>771</v>
      </c>
      <c r="EY480" t="s">
        <v>898</v>
      </c>
      <c r="FB480" t="s">
        <v>269</v>
      </c>
      <c r="FC480" t="s">
        <v>9774</v>
      </c>
      <c r="FD480" t="s">
        <v>253</v>
      </c>
      <c r="FE480">
        <v>1</v>
      </c>
      <c r="FF480">
        <v>4</v>
      </c>
      <c r="FJ480" t="s">
        <v>9677</v>
      </c>
      <c r="FL480">
        <v>0</v>
      </c>
      <c r="FN480">
        <v>0</v>
      </c>
      <c r="FQ480">
        <v>0</v>
      </c>
      <c r="FS480" t="s">
        <v>1177</v>
      </c>
      <c r="FV480" t="s">
        <v>1374</v>
      </c>
      <c r="FW480" t="s">
        <v>2037</v>
      </c>
      <c r="FY480">
        <v>0</v>
      </c>
      <c r="GA480">
        <v>14.05</v>
      </c>
      <c r="GB480">
        <v>9</v>
      </c>
      <c r="GC480">
        <v>0</v>
      </c>
      <c r="GE480" t="s">
        <v>355</v>
      </c>
      <c r="GF480">
        <v>0</v>
      </c>
      <c r="GG480" t="s">
        <v>895</v>
      </c>
      <c r="GI480">
        <v>3.3</v>
      </c>
      <c r="GJ480">
        <v>0</v>
      </c>
      <c r="GK480">
        <v>0</v>
      </c>
      <c r="GM480" t="s">
        <v>9775</v>
      </c>
      <c r="GN480">
        <v>-1</v>
      </c>
      <c r="GO480">
        <v>-1</v>
      </c>
      <c r="GP480" t="s">
        <v>499</v>
      </c>
      <c r="GR480">
        <v>51</v>
      </c>
      <c r="HA480" t="s">
        <v>9776</v>
      </c>
      <c r="HC480" t="s">
        <v>294</v>
      </c>
      <c r="HD480" t="s">
        <v>294</v>
      </c>
      <c r="HE480" t="s">
        <v>9331</v>
      </c>
      <c r="HF480">
        <v>0</v>
      </c>
      <c r="HG480">
        <v>12</v>
      </c>
      <c r="HH480">
        <v>14</v>
      </c>
      <c r="HI480" t="s">
        <v>275</v>
      </c>
      <c r="HK480" t="s">
        <v>492</v>
      </c>
      <c r="HL480" t="s">
        <v>658</v>
      </c>
      <c r="HM480" t="s">
        <v>9331</v>
      </c>
      <c r="HO480" t="s">
        <v>9753</v>
      </c>
      <c r="HP480" t="s">
        <v>9777</v>
      </c>
      <c r="HQ480" t="s">
        <v>9778</v>
      </c>
      <c r="HR480" t="s">
        <v>9779</v>
      </c>
      <c r="HT480" t="s">
        <v>3289</v>
      </c>
      <c r="HW480">
        <v>-35</v>
      </c>
      <c r="HX480">
        <v>4194191</v>
      </c>
      <c r="HY480" t="s">
        <v>7299</v>
      </c>
      <c r="HZ480">
        <v>4194135</v>
      </c>
      <c r="IC480">
        <v>0.5</v>
      </c>
      <c r="ID480">
        <v>1</v>
      </c>
      <c r="IM480">
        <v>63</v>
      </c>
      <c r="IQ480" t="s">
        <v>9331</v>
      </c>
      <c r="IU480">
        <v>9</v>
      </c>
      <c r="IV480">
        <f>IF(AND(Table1[[#This Row],[R/P]]="P",Table1[[#This Row],[PaRes]]&lt;&gt;"SCRBL",Table1[[#This Row],[PaRes]]&lt;&gt;"RUN",Table1[[#This Row],[Penalty]]&lt;&gt;1),1,0)</f>
        <v>1</v>
      </c>
      <c r="IW480">
        <f>IF(AND(Table1[[#This Row],[Pass Play]]=1,Table1[[#This Row],[PaRes]]&lt;&gt;"SAC"),1,0)</f>
        <v>1</v>
      </c>
      <c r="IX480">
        <f>IF(Table1[[#This Row],[PaRes]]="COM",1,0)</f>
        <v>1</v>
      </c>
      <c r="IY480">
        <f>IF(Table1[[#This Row],[Pass Play]]=1,Table1[[#This Row],[Gn]],0)</f>
        <v>15</v>
      </c>
      <c r="IZ480">
        <f>IF(AND(Table1[[#This Row],[Pass Play]]=1,Table1[[#This Row],[EFF]]="Y"),1,0)</f>
        <v>1</v>
      </c>
      <c r="JA480">
        <f>IF(AND(Table1[[#This Row],[Pass Play]]=1,Table1[[#This Row],[EFF]]="Y"),Table1[[#This Row],[Gn]],0)</f>
        <v>15</v>
      </c>
      <c r="JB480">
        <f>IF(AND(Table1[[#This Row],[Pass Play]]=1,Table1[[#This Row],[Gn]]&gt;=15),1,0)</f>
        <v>1</v>
      </c>
      <c r="JC480">
        <f>IF(AND(Table1[[#This Row],[Pass Play]]=1,Table1[[#This Row],[Big Play Passes]]=1),Table1[[#This Row],[Gn]],0)</f>
        <v>15</v>
      </c>
      <c r="JD480">
        <f>IF(AND(OR(Table1[[#This Row],[R/P]]="R",Table1[[#This Row],[PaRes]]="SCRBL",Table1[[#This Row],[PaRes]]="RUN"),Table1[[#This Row],[Penalty]]&lt;&gt;1),1,0)</f>
        <v>0</v>
      </c>
      <c r="JE480">
        <f>IF(Table1[[#This Row],[Rush Attempts]]=1,Table1[[#This Row],[Gn]],0)</f>
        <v>0</v>
      </c>
      <c r="JF480">
        <f>IF(AND(Table1[[#This Row],[Rush Attempts]]=1,Table1[[#This Row],[EFF]]="Y"),1,0)</f>
        <v>0</v>
      </c>
      <c r="JG480">
        <f>IF(AND(Table1[[#This Row],[Rush Attempts]]=1,Table1[[#This Row],[EFF]]="Y"),Table1[[#This Row],[Gn]],0)</f>
        <v>0</v>
      </c>
      <c r="JH480">
        <f>IF(AND(Table1[[#This Row],[Rush Attempts]]=1,Table1[[#This Row],[Gn]]&gt;=10),1,0)</f>
        <v>0</v>
      </c>
      <c r="JI480">
        <f>IF(AND(Table1[[#This Row],[Rush Attempts]]=1,Table1[[#This Row],[Big Play Run]]=1),Table1[[#This Row],[Gn]],0)</f>
        <v>0</v>
      </c>
      <c r="JJ480">
        <f>IF(Table1[[#This Row],[PaRes]]="SAC",1,0)</f>
        <v>0</v>
      </c>
      <c r="JK480">
        <f>IF(Table1[[#This Row],[Sacks]]=1,Table1[[#This Row],[Gn]],0)</f>
        <v>0</v>
      </c>
      <c r="JL480">
        <f>IF(Table1[[#This Row],[PaRes]]="INT",1,0)</f>
        <v>0</v>
      </c>
      <c r="JM480">
        <f>IF(Table1[[#This Row],[pff_PENALTY]]&lt;&gt;"",1,0)</f>
        <v>0</v>
      </c>
      <c r="JN480">
        <f>Table1[[#This Row],[pff_PENYARDS]]</f>
        <v>0</v>
      </c>
      <c r="JO480">
        <f>IF(Table1[[#This Row],[S/End]]="TD",1,0)</f>
        <v>0</v>
      </c>
      <c r="JP480">
        <f>IF(OR(Table1[[#This Row],[S/End]]="FGGD"),1,0)</f>
        <v>0</v>
      </c>
      <c r="JQ480">
        <f>IF(OR(Table1[[#This Row],[S/End]]="FUM",Table1[[#This Row],[S/End]]="INT"),1,0)</f>
        <v>0</v>
      </c>
      <c r="JR480">
        <f>IF(AND(Table1[[#This Row],[Touchdown]]=1,Table1[[#This Row],[Pass Play]]=1),1,0)</f>
        <v>0</v>
      </c>
      <c r="JS480">
        <f t="shared" si="23"/>
        <v>0</v>
      </c>
      <c r="JT480">
        <f>IF(AND(OR(Table1[[#This Row],[Pass Play]]=1,Table1[[#This Row],[Rush Attempts]]=1),Table1[[#This Row],[Dn]]=3),1,0)</f>
        <v>0</v>
      </c>
      <c r="JU480">
        <f>IF(AND(Table1[[#This Row],[3rd down attempt]]=1,Table1[[#This Row],[EFF]]="Y"),1,0)</f>
        <v>0</v>
      </c>
      <c r="JV480">
        <f>IF(AND(Table1[[#This Row],[3rd down attempt]]=1,Table1[[#This Row],[Dist]]&gt;=7),1,0)</f>
        <v>0</v>
      </c>
      <c r="JW480">
        <f>IF(AND(OR(Table1[[#This Row],[Pass Play]]=1,Table1[[#This Row],[Rush Attempts]]=1),Table1[[#This Row],[Dn]]=4),1,0)</f>
        <v>0</v>
      </c>
      <c r="JX480">
        <f>IF(AND(Table1[[#This Row],[4th down attempt]]=1,Table1[[#This Row],[EFF]]="Y"),1,0)</f>
        <v>0</v>
      </c>
      <c r="JY480">
        <f>IF(AND(OR(Table1[[#This Row],[Pass Play]]=1,Table1[[#This Row],[Rush Attempts]]=1),Table1[[#This Row],[FPos]]&gt;=0,Table1[[#This Row],[FPos]]&lt;=20),1,0)</f>
        <v>0</v>
      </c>
      <c r="JZ480">
        <f>IF(AND(OR(Table1[[#This Row],[Pass Play]]=1,Table1[[#This Row],[Rush Attempts]]=1),Table1[[#This Row],[Dist]]&lt;=Table1[[#This Row],[Gn]]),1,0)</f>
        <v>1</v>
      </c>
      <c r="KA480">
        <f>IF(Table1[[#This Row],[S/End]]&lt;&gt;"",1,0)</f>
        <v>0</v>
      </c>
      <c r="KB480">
        <f>IF(Table1[[#This Row],[S/End]]="TD",1,0)</f>
        <v>0</v>
      </c>
      <c r="KC480">
        <f>IF(Table1[[#This Row],[S/End]]="FGGD",1,0)</f>
        <v>0</v>
      </c>
      <c r="KD480">
        <f>IF(AND(OR(Table1[[#This Row],[Pass Play]]=1,Table1[[#This Row],[Rush Attempts]]=1),Table1[[#This Row],[Gn]]&lt;0),1,0)</f>
        <v>0</v>
      </c>
      <c r="KE480" s="375">
        <f>IF(AND(Table1[[#This Row],[pff_DRVENDPSN]]=3,Table1[[#This Row],[pff_DRVENDEVENT]]="PUNT"),1,0)</f>
        <v>0</v>
      </c>
    </row>
    <row r="481" spans="1:291" hidden="1">
      <c r="A481">
        <v>28</v>
      </c>
      <c r="B481">
        <v>2108</v>
      </c>
      <c r="C481" t="s">
        <v>14482</v>
      </c>
      <c r="D481">
        <v>2</v>
      </c>
      <c r="E481">
        <v>1</v>
      </c>
      <c r="F481">
        <v>10</v>
      </c>
      <c r="G481">
        <v>0</v>
      </c>
      <c r="H481">
        <v>-35</v>
      </c>
      <c r="J481" t="s">
        <v>298</v>
      </c>
      <c r="K481">
        <v>11</v>
      </c>
      <c r="L481" t="s">
        <v>471</v>
      </c>
      <c r="M481" t="s">
        <v>904</v>
      </c>
      <c r="N481" t="s">
        <v>827</v>
      </c>
      <c r="P481" t="s">
        <v>905</v>
      </c>
      <c r="W481" t="s">
        <v>253</v>
      </c>
      <c r="X481" t="s">
        <v>9781</v>
      </c>
      <c r="Y481" t="s">
        <v>9782</v>
      </c>
      <c r="Z481" t="s">
        <v>9783</v>
      </c>
      <c r="AB481" t="s">
        <v>325</v>
      </c>
      <c r="AC481" t="s">
        <v>326</v>
      </c>
      <c r="AK481" t="s">
        <v>756</v>
      </c>
      <c r="AP481">
        <v>7</v>
      </c>
      <c r="BJ481" t="s">
        <v>257</v>
      </c>
      <c r="BQ481">
        <f t="shared" si="21"/>
        <v>1</v>
      </c>
      <c r="BR481">
        <f t="shared" si="22"/>
        <v>0</v>
      </c>
      <c r="BT481" t="s">
        <v>9317</v>
      </c>
      <c r="BV481">
        <v>5</v>
      </c>
      <c r="BX481">
        <v>0</v>
      </c>
      <c r="BY481" t="s">
        <v>9784</v>
      </c>
      <c r="CA481">
        <v>0</v>
      </c>
      <c r="CD481" s="3">
        <v>8.819444444444445E-2</v>
      </c>
      <c r="CE481" t="s">
        <v>257</v>
      </c>
      <c r="CF481" t="s">
        <v>9785</v>
      </c>
      <c r="CG481">
        <v>7</v>
      </c>
      <c r="CI481" t="s">
        <v>331</v>
      </c>
      <c r="CJ481">
        <v>1</v>
      </c>
      <c r="CK481" t="s">
        <v>9786</v>
      </c>
      <c r="CL481" s="4">
        <v>38387</v>
      </c>
      <c r="CM481" t="s">
        <v>9787</v>
      </c>
      <c r="CN481" t="s">
        <v>9788</v>
      </c>
      <c r="CO481">
        <v>5</v>
      </c>
      <c r="CQ481" t="s">
        <v>282</v>
      </c>
      <c r="CR481" t="s">
        <v>9317</v>
      </c>
      <c r="CU481" t="s">
        <v>9789</v>
      </c>
      <c r="CW481">
        <v>0</v>
      </c>
      <c r="CY481">
        <v>4</v>
      </c>
      <c r="CZ481" t="s">
        <v>553</v>
      </c>
      <c r="DA481">
        <v>0</v>
      </c>
      <c r="DB481">
        <v>7</v>
      </c>
      <c r="DC481" t="s">
        <v>554</v>
      </c>
      <c r="DD481">
        <v>-12</v>
      </c>
      <c r="DK481">
        <v>0</v>
      </c>
      <c r="DL481" s="4">
        <v>44498</v>
      </c>
      <c r="DM481">
        <v>20466</v>
      </c>
      <c r="DN481">
        <v>2021</v>
      </c>
      <c r="DO481">
        <v>0</v>
      </c>
      <c r="DQ481">
        <v>80990</v>
      </c>
      <c r="DR481">
        <v>67</v>
      </c>
      <c r="DU481" t="s">
        <v>257</v>
      </c>
      <c r="DV481" t="s">
        <v>274</v>
      </c>
      <c r="DX481">
        <v>14</v>
      </c>
      <c r="DY481" t="s">
        <v>275</v>
      </c>
      <c r="EB481" t="s">
        <v>2385</v>
      </c>
      <c r="EE481">
        <v>0</v>
      </c>
      <c r="EF481" t="s">
        <v>912</v>
      </c>
      <c r="EG481" t="s">
        <v>675</v>
      </c>
      <c r="EH481">
        <v>0</v>
      </c>
      <c r="EI481" t="s">
        <v>913</v>
      </c>
      <c r="EJ481" t="s">
        <v>340</v>
      </c>
      <c r="EK481" t="s">
        <v>3303</v>
      </c>
      <c r="EL481" t="s">
        <v>9790</v>
      </c>
      <c r="EM481" t="s">
        <v>9791</v>
      </c>
      <c r="EN481" t="s">
        <v>4693</v>
      </c>
      <c r="EO481" t="s">
        <v>269</v>
      </c>
      <c r="EP481" t="s">
        <v>918</v>
      </c>
      <c r="EQ481">
        <v>0</v>
      </c>
      <c r="ER481" t="s">
        <v>491</v>
      </c>
      <c r="ES481" t="s">
        <v>9344</v>
      </c>
      <c r="ET481" t="s">
        <v>9792</v>
      </c>
      <c r="EU481">
        <v>27</v>
      </c>
      <c r="EV481" t="s">
        <v>257</v>
      </c>
      <c r="EW481" t="s">
        <v>349</v>
      </c>
      <c r="EX481" t="s">
        <v>462</v>
      </c>
      <c r="EY481" t="s">
        <v>492</v>
      </c>
      <c r="FB481" t="s">
        <v>9793</v>
      </c>
      <c r="FC481" t="s">
        <v>9794</v>
      </c>
      <c r="FE481">
        <v>0</v>
      </c>
      <c r="FF481">
        <v>7</v>
      </c>
      <c r="FJ481" t="s">
        <v>9412</v>
      </c>
      <c r="FL481">
        <v>0</v>
      </c>
      <c r="FN481">
        <v>0</v>
      </c>
      <c r="FQ481">
        <v>0</v>
      </c>
      <c r="FS481" t="s">
        <v>462</v>
      </c>
      <c r="FV481" t="s">
        <v>777</v>
      </c>
      <c r="FY481">
        <v>0</v>
      </c>
      <c r="GA481">
        <v>14.05</v>
      </c>
      <c r="GB481">
        <v>9</v>
      </c>
      <c r="GC481">
        <v>0</v>
      </c>
      <c r="GE481" t="s">
        <v>355</v>
      </c>
      <c r="GF481">
        <v>0</v>
      </c>
      <c r="GI481">
        <v>3.7</v>
      </c>
      <c r="GJ481">
        <v>0</v>
      </c>
      <c r="GK481">
        <v>0</v>
      </c>
      <c r="GM481" t="s">
        <v>9795</v>
      </c>
      <c r="GP481" t="s">
        <v>499</v>
      </c>
      <c r="GR481">
        <v>50</v>
      </c>
      <c r="HA481" t="s">
        <v>5287</v>
      </c>
      <c r="HC481" t="s">
        <v>294</v>
      </c>
      <c r="HD481" t="s">
        <v>294</v>
      </c>
      <c r="HE481" t="s">
        <v>9796</v>
      </c>
      <c r="HF481">
        <v>0</v>
      </c>
      <c r="HG481">
        <v>11</v>
      </c>
      <c r="HH481">
        <v>14</v>
      </c>
      <c r="HI481" t="s">
        <v>275</v>
      </c>
      <c r="HL481">
        <v>1</v>
      </c>
      <c r="HM481" t="s">
        <v>9344</v>
      </c>
      <c r="HO481" t="s">
        <v>9797</v>
      </c>
      <c r="HP481" t="s">
        <v>9798</v>
      </c>
      <c r="HQ481" t="s">
        <v>9799</v>
      </c>
      <c r="HR481" t="s">
        <v>9800</v>
      </c>
      <c r="HT481" t="s">
        <v>9801</v>
      </c>
      <c r="HW481">
        <v>-35</v>
      </c>
      <c r="HX481">
        <v>4194226</v>
      </c>
      <c r="HZ481">
        <v>4194191</v>
      </c>
      <c r="IC481">
        <v>-0.5</v>
      </c>
      <c r="ID481">
        <v>1</v>
      </c>
      <c r="IM481">
        <v>64</v>
      </c>
      <c r="IU481">
        <v>9</v>
      </c>
      <c r="IV481">
        <f>IF(AND(Table1[[#This Row],[R/P]]="P",Table1[[#This Row],[PaRes]]&lt;&gt;"SCRBL",Table1[[#This Row],[PaRes]]&lt;&gt;"RUN",Table1[[#This Row],[Penalty]]&lt;&gt;1),1,0)</f>
        <v>1</v>
      </c>
      <c r="IW481">
        <f>IF(AND(Table1[[#This Row],[Pass Play]]=1,Table1[[#This Row],[PaRes]]&lt;&gt;"SAC"),1,0)</f>
        <v>1</v>
      </c>
      <c r="IX481">
        <f>IF(Table1[[#This Row],[PaRes]]="COM",1,0)</f>
        <v>0</v>
      </c>
      <c r="IY481">
        <f>IF(Table1[[#This Row],[Pass Play]]=1,Table1[[#This Row],[Gn]],0)</f>
        <v>0</v>
      </c>
      <c r="IZ481">
        <f>IF(AND(Table1[[#This Row],[Pass Play]]=1,Table1[[#This Row],[EFF]]="Y"),1,0)</f>
        <v>0</v>
      </c>
      <c r="JA481">
        <f>IF(AND(Table1[[#This Row],[Pass Play]]=1,Table1[[#This Row],[EFF]]="Y"),Table1[[#This Row],[Gn]],0)</f>
        <v>0</v>
      </c>
      <c r="JB481">
        <f>IF(AND(Table1[[#This Row],[Pass Play]]=1,Table1[[#This Row],[Gn]]&gt;=15),1,0)</f>
        <v>0</v>
      </c>
      <c r="JC481">
        <f>IF(AND(Table1[[#This Row],[Pass Play]]=1,Table1[[#This Row],[Big Play Passes]]=1),Table1[[#This Row],[Gn]],0)</f>
        <v>0</v>
      </c>
      <c r="JD481">
        <f>IF(AND(OR(Table1[[#This Row],[R/P]]="R",Table1[[#This Row],[PaRes]]="SCRBL",Table1[[#This Row],[PaRes]]="RUN"),Table1[[#This Row],[Penalty]]&lt;&gt;1),1,0)</f>
        <v>0</v>
      </c>
      <c r="JE481">
        <f>IF(Table1[[#This Row],[Rush Attempts]]=1,Table1[[#This Row],[Gn]],0)</f>
        <v>0</v>
      </c>
      <c r="JF481">
        <f>IF(AND(Table1[[#This Row],[Rush Attempts]]=1,Table1[[#This Row],[EFF]]="Y"),1,0)</f>
        <v>0</v>
      </c>
      <c r="JG481">
        <f>IF(AND(Table1[[#This Row],[Rush Attempts]]=1,Table1[[#This Row],[EFF]]="Y"),Table1[[#This Row],[Gn]],0)</f>
        <v>0</v>
      </c>
      <c r="JH481">
        <f>IF(AND(Table1[[#This Row],[Rush Attempts]]=1,Table1[[#This Row],[Gn]]&gt;=10),1,0)</f>
        <v>0</v>
      </c>
      <c r="JI481">
        <f>IF(AND(Table1[[#This Row],[Rush Attempts]]=1,Table1[[#This Row],[Big Play Run]]=1),Table1[[#This Row],[Gn]],0)</f>
        <v>0</v>
      </c>
      <c r="JJ481">
        <f>IF(Table1[[#This Row],[PaRes]]="SAC",1,0)</f>
        <v>0</v>
      </c>
      <c r="JK481">
        <f>IF(Table1[[#This Row],[Sacks]]=1,Table1[[#This Row],[Gn]],0)</f>
        <v>0</v>
      </c>
      <c r="JL481">
        <f>IF(Table1[[#This Row],[PaRes]]="INT",1,0)</f>
        <v>0</v>
      </c>
      <c r="JM481">
        <f>IF(Table1[[#This Row],[pff_PENALTY]]&lt;&gt;"",1,0)</f>
        <v>0</v>
      </c>
      <c r="JN481">
        <f>Table1[[#This Row],[pff_PENYARDS]]</f>
        <v>0</v>
      </c>
      <c r="JO481">
        <f>IF(Table1[[#This Row],[S/End]]="TD",1,0)</f>
        <v>0</v>
      </c>
      <c r="JP481">
        <f>IF(OR(Table1[[#This Row],[S/End]]="FGGD"),1,0)</f>
        <v>0</v>
      </c>
      <c r="JQ481">
        <f>IF(OR(Table1[[#This Row],[S/End]]="FUM",Table1[[#This Row],[S/End]]="INT"),1,0)</f>
        <v>0</v>
      </c>
      <c r="JR481">
        <f>IF(AND(Table1[[#This Row],[Touchdown]]=1,Table1[[#This Row],[Pass Play]]=1),1,0)</f>
        <v>0</v>
      </c>
      <c r="JS481">
        <f t="shared" si="23"/>
        <v>0</v>
      </c>
      <c r="JT481">
        <f>IF(AND(OR(Table1[[#This Row],[Pass Play]]=1,Table1[[#This Row],[Rush Attempts]]=1),Table1[[#This Row],[Dn]]=3),1,0)</f>
        <v>0</v>
      </c>
      <c r="JU481">
        <f>IF(AND(Table1[[#This Row],[3rd down attempt]]=1,Table1[[#This Row],[EFF]]="Y"),1,0)</f>
        <v>0</v>
      </c>
      <c r="JV481">
        <f>IF(AND(Table1[[#This Row],[3rd down attempt]]=1,Table1[[#This Row],[Dist]]&gt;=7),1,0)</f>
        <v>0</v>
      </c>
      <c r="JW481">
        <f>IF(AND(OR(Table1[[#This Row],[Pass Play]]=1,Table1[[#This Row],[Rush Attempts]]=1),Table1[[#This Row],[Dn]]=4),1,0)</f>
        <v>0</v>
      </c>
      <c r="JX481">
        <f>IF(AND(Table1[[#This Row],[4th down attempt]]=1,Table1[[#This Row],[EFF]]="Y"),1,0)</f>
        <v>0</v>
      </c>
      <c r="JY481">
        <f>IF(AND(OR(Table1[[#This Row],[Pass Play]]=1,Table1[[#This Row],[Rush Attempts]]=1),Table1[[#This Row],[FPos]]&gt;=0,Table1[[#This Row],[FPos]]&lt;=20),1,0)</f>
        <v>0</v>
      </c>
      <c r="JZ481">
        <f>IF(AND(OR(Table1[[#This Row],[Pass Play]]=1,Table1[[#This Row],[Rush Attempts]]=1),Table1[[#This Row],[Dist]]&lt;=Table1[[#This Row],[Gn]]),1,0)</f>
        <v>0</v>
      </c>
      <c r="KA481">
        <f>IF(Table1[[#This Row],[S/End]]&lt;&gt;"",1,0)</f>
        <v>0</v>
      </c>
      <c r="KB481">
        <f>IF(Table1[[#This Row],[S/End]]="TD",1,0)</f>
        <v>0</v>
      </c>
      <c r="KC481">
        <f>IF(Table1[[#This Row],[S/End]]="FGGD",1,0)</f>
        <v>0</v>
      </c>
      <c r="KD481">
        <f>IF(AND(OR(Table1[[#This Row],[Pass Play]]=1,Table1[[#This Row],[Rush Attempts]]=1),Table1[[#This Row],[Gn]]&lt;0),1,0)</f>
        <v>0</v>
      </c>
      <c r="KE481" s="375">
        <f>IF(AND(Table1[[#This Row],[pff_DRVENDPSN]]=3,Table1[[#This Row],[pff_DRVENDEVENT]]="PUNT"),1,0)</f>
        <v>0</v>
      </c>
    </row>
    <row r="482" spans="1:291" hidden="1">
      <c r="A482">
        <v>29</v>
      </c>
      <c r="B482">
        <v>2108</v>
      </c>
      <c r="C482" t="s">
        <v>14482</v>
      </c>
      <c r="D482">
        <v>2</v>
      </c>
      <c r="E482">
        <v>2</v>
      </c>
      <c r="F482">
        <v>10</v>
      </c>
      <c r="G482">
        <v>12</v>
      </c>
      <c r="H482">
        <v>-35</v>
      </c>
      <c r="J482" t="s">
        <v>254</v>
      </c>
      <c r="K482">
        <v>11</v>
      </c>
      <c r="L482">
        <v>11</v>
      </c>
      <c r="M482" t="s">
        <v>5654</v>
      </c>
      <c r="N482" t="s">
        <v>1037</v>
      </c>
      <c r="P482" t="s">
        <v>257</v>
      </c>
      <c r="W482" t="s">
        <v>253</v>
      </c>
      <c r="X482" t="s">
        <v>9803</v>
      </c>
      <c r="Y482" t="s">
        <v>6168</v>
      </c>
      <c r="Z482" t="s">
        <v>9804</v>
      </c>
      <c r="AB482" t="s">
        <v>1234</v>
      </c>
      <c r="AC482" t="s">
        <v>1235</v>
      </c>
      <c r="AJ482">
        <v>85</v>
      </c>
      <c r="AK482" t="s">
        <v>327</v>
      </c>
      <c r="AP482">
        <v>7</v>
      </c>
      <c r="BJ482" t="s">
        <v>257</v>
      </c>
      <c r="BQ482">
        <f t="shared" si="21"/>
        <v>1</v>
      </c>
      <c r="BR482">
        <f t="shared" si="22"/>
        <v>0</v>
      </c>
      <c r="BT482" t="s">
        <v>9317</v>
      </c>
      <c r="BV482">
        <v>5</v>
      </c>
      <c r="BX482">
        <v>0</v>
      </c>
      <c r="BY482" t="s">
        <v>9805</v>
      </c>
      <c r="CA482">
        <v>1</v>
      </c>
      <c r="CD482" s="3">
        <v>8.3333333333333329E-2</v>
      </c>
      <c r="CE482" t="s">
        <v>274</v>
      </c>
      <c r="CF482" t="s">
        <v>9806</v>
      </c>
      <c r="CG482">
        <v>6</v>
      </c>
      <c r="CI482" t="s">
        <v>331</v>
      </c>
      <c r="CJ482">
        <v>0</v>
      </c>
      <c r="CK482" t="s">
        <v>9807</v>
      </c>
      <c r="CL482" s="4">
        <v>38387</v>
      </c>
      <c r="CM482" t="s">
        <v>9808</v>
      </c>
      <c r="CN482" t="s">
        <v>9809</v>
      </c>
      <c r="CO482">
        <v>5</v>
      </c>
      <c r="CP482" t="s">
        <v>9649</v>
      </c>
      <c r="CQ482" t="s">
        <v>269</v>
      </c>
      <c r="CR482" t="s">
        <v>9317</v>
      </c>
      <c r="CU482" t="s">
        <v>9366</v>
      </c>
      <c r="CW482">
        <v>0</v>
      </c>
      <c r="CY482">
        <v>5</v>
      </c>
      <c r="CZ482" t="s">
        <v>553</v>
      </c>
      <c r="DA482">
        <v>0</v>
      </c>
      <c r="DB482">
        <v>7</v>
      </c>
      <c r="DC482" t="s">
        <v>554</v>
      </c>
      <c r="DD482">
        <v>-12</v>
      </c>
      <c r="DF482" t="s">
        <v>9323</v>
      </c>
      <c r="DK482">
        <v>27</v>
      </c>
      <c r="DL482" s="4">
        <v>44498</v>
      </c>
      <c r="DM482">
        <v>20466</v>
      </c>
      <c r="DN482">
        <v>2021</v>
      </c>
      <c r="DO482">
        <v>0</v>
      </c>
      <c r="DQ482">
        <v>80990</v>
      </c>
      <c r="DR482">
        <v>68</v>
      </c>
      <c r="DU482" t="s">
        <v>257</v>
      </c>
      <c r="DV482" t="s">
        <v>274</v>
      </c>
      <c r="DX482">
        <v>14</v>
      </c>
      <c r="DY482" t="s">
        <v>275</v>
      </c>
      <c r="EE482">
        <v>0</v>
      </c>
      <c r="EF482" t="s">
        <v>1978</v>
      </c>
      <c r="EG482" t="s">
        <v>422</v>
      </c>
      <c r="EH482">
        <v>0</v>
      </c>
      <c r="EI482" t="s">
        <v>1979</v>
      </c>
      <c r="EJ482" t="s">
        <v>340</v>
      </c>
      <c r="EK482" t="s">
        <v>9810</v>
      </c>
      <c r="EL482" t="s">
        <v>9811</v>
      </c>
      <c r="EM482" t="s">
        <v>9812</v>
      </c>
      <c r="EN482" t="s">
        <v>9813</v>
      </c>
      <c r="EO482" t="s">
        <v>282</v>
      </c>
      <c r="EP482" t="s">
        <v>996</v>
      </c>
      <c r="EQ482">
        <v>0</v>
      </c>
      <c r="ER482" t="s">
        <v>1249</v>
      </c>
      <c r="ET482" t="s">
        <v>9814</v>
      </c>
      <c r="EU482">
        <v>5</v>
      </c>
      <c r="EV482" t="s">
        <v>274</v>
      </c>
      <c r="EW482" t="s">
        <v>349</v>
      </c>
      <c r="EX482" t="s">
        <v>1251</v>
      </c>
      <c r="EY482" t="s">
        <v>1982</v>
      </c>
      <c r="FB482" t="s">
        <v>499</v>
      </c>
      <c r="FC482" t="s">
        <v>9815</v>
      </c>
      <c r="FE482">
        <v>0</v>
      </c>
      <c r="FF482">
        <v>8</v>
      </c>
      <c r="FL482">
        <v>0</v>
      </c>
      <c r="FN482">
        <v>0</v>
      </c>
      <c r="FQ482">
        <v>0</v>
      </c>
      <c r="FS482" t="s">
        <v>462</v>
      </c>
      <c r="FU482" t="s">
        <v>257</v>
      </c>
      <c r="FV482" t="s">
        <v>683</v>
      </c>
      <c r="FY482">
        <v>0</v>
      </c>
      <c r="GA482">
        <v>14.05</v>
      </c>
      <c r="GB482">
        <v>9</v>
      </c>
      <c r="GC482">
        <v>0</v>
      </c>
      <c r="GE482" t="s">
        <v>355</v>
      </c>
      <c r="GF482">
        <v>1</v>
      </c>
      <c r="GI482">
        <v>1.6</v>
      </c>
      <c r="GJ482">
        <v>0</v>
      </c>
      <c r="GK482">
        <v>0</v>
      </c>
      <c r="GM482" t="s">
        <v>9816</v>
      </c>
      <c r="GN482">
        <v>7</v>
      </c>
      <c r="GO482">
        <v>4</v>
      </c>
      <c r="GP482" t="s">
        <v>2349</v>
      </c>
      <c r="GR482">
        <v>7</v>
      </c>
      <c r="HA482" t="s">
        <v>9817</v>
      </c>
      <c r="HB482" t="s">
        <v>9331</v>
      </c>
      <c r="HC482" t="s">
        <v>313</v>
      </c>
      <c r="HD482" t="s">
        <v>313</v>
      </c>
      <c r="HE482" t="s">
        <v>9818</v>
      </c>
      <c r="HF482">
        <v>0</v>
      </c>
      <c r="HG482">
        <v>11</v>
      </c>
      <c r="HH482">
        <v>14</v>
      </c>
      <c r="HI482" t="s">
        <v>275</v>
      </c>
      <c r="HL482">
        <v>4</v>
      </c>
      <c r="HM482" t="s">
        <v>9331</v>
      </c>
      <c r="HO482" t="s">
        <v>9753</v>
      </c>
      <c r="HP482" t="s">
        <v>9819</v>
      </c>
      <c r="HQ482" t="s">
        <v>9820</v>
      </c>
      <c r="HR482" t="s">
        <v>9821</v>
      </c>
      <c r="HT482" t="s">
        <v>2828</v>
      </c>
      <c r="HU482" t="s">
        <v>9822</v>
      </c>
      <c r="HV482">
        <v>15</v>
      </c>
      <c r="HW482">
        <v>38</v>
      </c>
      <c r="HX482">
        <v>4194257</v>
      </c>
      <c r="HY482" t="s">
        <v>1982</v>
      </c>
      <c r="HZ482">
        <v>4194226</v>
      </c>
      <c r="IC482">
        <v>0</v>
      </c>
      <c r="ID482">
        <v>0</v>
      </c>
      <c r="IM482">
        <v>65</v>
      </c>
      <c r="IQ482" t="s">
        <v>9650</v>
      </c>
      <c r="IR482" t="s">
        <v>9323</v>
      </c>
      <c r="IU482">
        <v>9</v>
      </c>
      <c r="IV482">
        <f>IF(AND(Table1[[#This Row],[R/P]]="P",Table1[[#This Row],[PaRes]]&lt;&gt;"SCRBL",Table1[[#This Row],[PaRes]]&lt;&gt;"RUN",Table1[[#This Row],[Penalty]]&lt;&gt;1),1,0)</f>
        <v>0</v>
      </c>
      <c r="IW482">
        <f>IF(AND(Table1[[#This Row],[Pass Play]]=1,Table1[[#This Row],[PaRes]]&lt;&gt;"SAC"),1,0)</f>
        <v>0</v>
      </c>
      <c r="IX482">
        <f>IF(Table1[[#This Row],[PaRes]]="COM",1,0)</f>
        <v>1</v>
      </c>
      <c r="IY482">
        <f>IF(Table1[[#This Row],[Pass Play]]=1,Table1[[#This Row],[Gn]],0)</f>
        <v>0</v>
      </c>
      <c r="IZ482">
        <f>IF(AND(Table1[[#This Row],[Pass Play]]=1,Table1[[#This Row],[EFF]]="Y"),1,0)</f>
        <v>0</v>
      </c>
      <c r="JA482">
        <f>IF(AND(Table1[[#This Row],[Pass Play]]=1,Table1[[#This Row],[EFF]]="Y"),Table1[[#This Row],[Gn]],0)</f>
        <v>0</v>
      </c>
      <c r="JB482">
        <f>IF(AND(Table1[[#This Row],[Pass Play]]=1,Table1[[#This Row],[Gn]]&gt;=15),1,0)</f>
        <v>0</v>
      </c>
      <c r="JC482">
        <f>IF(AND(Table1[[#This Row],[Pass Play]]=1,Table1[[#This Row],[Big Play Passes]]=1),Table1[[#This Row],[Gn]],0)</f>
        <v>0</v>
      </c>
      <c r="JD482">
        <f>IF(AND(OR(Table1[[#This Row],[R/P]]="R",Table1[[#This Row],[PaRes]]="SCRBL",Table1[[#This Row],[PaRes]]="RUN"),Table1[[#This Row],[Penalty]]&lt;&gt;1),1,0)</f>
        <v>0</v>
      </c>
      <c r="JE482">
        <f>IF(Table1[[#This Row],[Rush Attempts]]=1,Table1[[#This Row],[Gn]],0)</f>
        <v>0</v>
      </c>
      <c r="JF482">
        <f>IF(AND(Table1[[#This Row],[Rush Attempts]]=1,Table1[[#This Row],[EFF]]="Y"),1,0)</f>
        <v>0</v>
      </c>
      <c r="JG482">
        <f>IF(AND(Table1[[#This Row],[Rush Attempts]]=1,Table1[[#This Row],[EFF]]="Y"),Table1[[#This Row],[Gn]],0)</f>
        <v>0</v>
      </c>
      <c r="JH482">
        <f>IF(AND(Table1[[#This Row],[Rush Attempts]]=1,Table1[[#This Row],[Gn]]&gt;=10),1,0)</f>
        <v>0</v>
      </c>
      <c r="JI482">
        <f>IF(AND(Table1[[#This Row],[Rush Attempts]]=1,Table1[[#This Row],[Big Play Run]]=1),Table1[[#This Row],[Gn]],0)</f>
        <v>0</v>
      </c>
      <c r="JJ482">
        <f>IF(Table1[[#This Row],[PaRes]]="SAC",1,0)</f>
        <v>0</v>
      </c>
      <c r="JK482">
        <f>IF(Table1[[#This Row],[Sacks]]=1,Table1[[#This Row],[Gn]],0)</f>
        <v>0</v>
      </c>
      <c r="JL482">
        <f>IF(Table1[[#This Row],[PaRes]]="INT",1,0)</f>
        <v>0</v>
      </c>
      <c r="JM482">
        <f>IF(Table1[[#This Row],[pff_PENALTY]]&lt;&gt;"",1,0)</f>
        <v>1</v>
      </c>
      <c r="JN482">
        <f>Table1[[#This Row],[pff_PENYARDS]]</f>
        <v>15</v>
      </c>
      <c r="JO482">
        <f>IF(Table1[[#This Row],[S/End]]="TD",1,0)</f>
        <v>0</v>
      </c>
      <c r="JP482">
        <f>IF(OR(Table1[[#This Row],[S/End]]="FGGD"),1,0)</f>
        <v>0</v>
      </c>
      <c r="JQ482">
        <f>IF(OR(Table1[[#This Row],[S/End]]="FUM",Table1[[#This Row],[S/End]]="INT"),1,0)</f>
        <v>0</v>
      </c>
      <c r="JR482">
        <f>IF(AND(Table1[[#This Row],[Touchdown]]=1,Table1[[#This Row],[Pass Play]]=1),1,0)</f>
        <v>0</v>
      </c>
      <c r="JS482">
        <f t="shared" si="23"/>
        <v>0</v>
      </c>
      <c r="JT482">
        <f>IF(AND(OR(Table1[[#This Row],[Pass Play]]=1,Table1[[#This Row],[Rush Attempts]]=1),Table1[[#This Row],[Dn]]=3),1,0)</f>
        <v>0</v>
      </c>
      <c r="JU482">
        <f>IF(AND(Table1[[#This Row],[3rd down attempt]]=1,Table1[[#This Row],[EFF]]="Y"),1,0)</f>
        <v>0</v>
      </c>
      <c r="JV482">
        <f>IF(AND(Table1[[#This Row],[3rd down attempt]]=1,Table1[[#This Row],[Dist]]&gt;=7),1,0)</f>
        <v>0</v>
      </c>
      <c r="JW482">
        <f>IF(AND(OR(Table1[[#This Row],[Pass Play]]=1,Table1[[#This Row],[Rush Attempts]]=1),Table1[[#This Row],[Dn]]=4),1,0)</f>
        <v>0</v>
      </c>
      <c r="JX482">
        <f>IF(AND(Table1[[#This Row],[4th down attempt]]=1,Table1[[#This Row],[EFF]]="Y"),1,0)</f>
        <v>0</v>
      </c>
      <c r="JY482">
        <f>IF(AND(OR(Table1[[#This Row],[Pass Play]]=1,Table1[[#This Row],[Rush Attempts]]=1),Table1[[#This Row],[FPos]]&gt;=0,Table1[[#This Row],[FPos]]&lt;=20),1,0)</f>
        <v>0</v>
      </c>
      <c r="JZ482">
        <f>IF(AND(OR(Table1[[#This Row],[Pass Play]]=1,Table1[[#This Row],[Rush Attempts]]=1),Table1[[#This Row],[Dist]]&lt;=Table1[[#This Row],[Gn]]),1,0)</f>
        <v>0</v>
      </c>
      <c r="KA482">
        <f>IF(Table1[[#This Row],[S/End]]&lt;&gt;"",1,0)</f>
        <v>0</v>
      </c>
      <c r="KB482">
        <f>IF(Table1[[#This Row],[S/End]]="TD",1,0)</f>
        <v>0</v>
      </c>
      <c r="KC482">
        <f>IF(Table1[[#This Row],[S/End]]="FGGD",1,0)</f>
        <v>0</v>
      </c>
      <c r="KD482">
        <f>IF(AND(OR(Table1[[#This Row],[Pass Play]]=1,Table1[[#This Row],[Rush Attempts]]=1),Table1[[#This Row],[Gn]]&lt;0),1,0)</f>
        <v>0</v>
      </c>
      <c r="KE482" s="375">
        <f>IF(AND(Table1[[#This Row],[pff_DRVENDPSN]]=3,Table1[[#This Row],[pff_DRVENDEVENT]]="PUNT"),1,0)</f>
        <v>0</v>
      </c>
    </row>
    <row r="483" spans="1:291" hidden="1">
      <c r="A483">
        <v>30</v>
      </c>
      <c r="B483">
        <v>2108</v>
      </c>
      <c r="C483" t="s">
        <v>14482</v>
      </c>
      <c r="D483">
        <v>2</v>
      </c>
      <c r="E483">
        <v>1</v>
      </c>
      <c r="F483">
        <v>10</v>
      </c>
      <c r="G483">
        <v>37</v>
      </c>
      <c r="H483">
        <v>38</v>
      </c>
      <c r="J483" t="s">
        <v>254</v>
      </c>
      <c r="K483">
        <v>21</v>
      </c>
      <c r="L483" t="s">
        <v>9824</v>
      </c>
      <c r="M483" t="s">
        <v>9825</v>
      </c>
      <c r="N483" t="s">
        <v>256</v>
      </c>
      <c r="P483" t="s">
        <v>1357</v>
      </c>
      <c r="S483" t="s">
        <v>1014</v>
      </c>
      <c r="T483" t="s">
        <v>3814</v>
      </c>
      <c r="W483" t="s">
        <v>253</v>
      </c>
      <c r="X483" t="s">
        <v>9826</v>
      </c>
      <c r="Y483" t="s">
        <v>9827</v>
      </c>
      <c r="Z483" t="s">
        <v>9828</v>
      </c>
      <c r="AB483" t="s">
        <v>9829</v>
      </c>
      <c r="AC483" t="s">
        <v>9830</v>
      </c>
      <c r="AJ483">
        <v>88</v>
      </c>
      <c r="AK483" t="s">
        <v>327</v>
      </c>
      <c r="AP483">
        <v>7</v>
      </c>
      <c r="BJ483" t="s">
        <v>274</v>
      </c>
      <c r="BQ483">
        <f t="shared" si="21"/>
        <v>1</v>
      </c>
      <c r="BR483">
        <f t="shared" si="22"/>
        <v>0</v>
      </c>
      <c r="BT483" t="s">
        <v>9317</v>
      </c>
      <c r="BV483">
        <v>5</v>
      </c>
      <c r="BX483">
        <v>1</v>
      </c>
      <c r="BY483" t="s">
        <v>9831</v>
      </c>
      <c r="CA483">
        <v>1</v>
      </c>
      <c r="CD483" s="3">
        <v>6.3194444444444442E-2</v>
      </c>
      <c r="CE483" t="s">
        <v>257</v>
      </c>
      <c r="CF483" t="s">
        <v>9832</v>
      </c>
      <c r="CG483">
        <v>0</v>
      </c>
      <c r="CI483" t="s">
        <v>481</v>
      </c>
      <c r="CJ483">
        <v>1</v>
      </c>
      <c r="CK483" t="s">
        <v>9833</v>
      </c>
      <c r="CL483" s="4">
        <v>38387</v>
      </c>
      <c r="CM483" t="s">
        <v>9834</v>
      </c>
      <c r="CN483" t="s">
        <v>9835</v>
      </c>
      <c r="CO483">
        <v>5</v>
      </c>
      <c r="CP483" t="s">
        <v>9836</v>
      </c>
      <c r="CQ483" t="s">
        <v>269</v>
      </c>
      <c r="CR483" t="s">
        <v>9317</v>
      </c>
      <c r="CU483" t="s">
        <v>9837</v>
      </c>
      <c r="CW483">
        <v>0</v>
      </c>
      <c r="CY483">
        <v>6</v>
      </c>
      <c r="CZ483" t="s">
        <v>553</v>
      </c>
      <c r="DA483">
        <v>0</v>
      </c>
      <c r="DB483">
        <v>7</v>
      </c>
      <c r="DC483" t="s">
        <v>554</v>
      </c>
      <c r="DD483">
        <v>-12</v>
      </c>
      <c r="DF483" t="s">
        <v>9838</v>
      </c>
      <c r="DK483">
        <v>37</v>
      </c>
      <c r="DL483" s="4">
        <v>44498</v>
      </c>
      <c r="DM483">
        <v>20466</v>
      </c>
      <c r="DN483">
        <v>2021</v>
      </c>
      <c r="DO483">
        <v>0</v>
      </c>
      <c r="DQ483">
        <v>80990</v>
      </c>
      <c r="DR483">
        <v>69</v>
      </c>
      <c r="DU483" t="s">
        <v>274</v>
      </c>
      <c r="DV483" t="s">
        <v>257</v>
      </c>
      <c r="DX483">
        <v>14</v>
      </c>
      <c r="DY483" t="s">
        <v>275</v>
      </c>
      <c r="EE483">
        <v>0</v>
      </c>
      <c r="EF483" t="s">
        <v>3889</v>
      </c>
      <c r="EG483" t="s">
        <v>1485</v>
      </c>
      <c r="EH483">
        <v>0</v>
      </c>
      <c r="EI483" t="s">
        <v>584</v>
      </c>
      <c r="EJ483" t="s">
        <v>454</v>
      </c>
      <c r="EK483" t="s">
        <v>9839</v>
      </c>
      <c r="EL483" t="s">
        <v>9840</v>
      </c>
      <c r="EM483" t="s">
        <v>9841</v>
      </c>
      <c r="EN483" t="s">
        <v>2935</v>
      </c>
      <c r="EO483" t="s">
        <v>282</v>
      </c>
      <c r="EP483" t="s">
        <v>490</v>
      </c>
      <c r="EQ483">
        <v>0</v>
      </c>
      <c r="ER483" t="s">
        <v>9842</v>
      </c>
      <c r="ET483" t="s">
        <v>9843</v>
      </c>
      <c r="EU483">
        <v>34</v>
      </c>
      <c r="EV483" t="s">
        <v>257</v>
      </c>
      <c r="EW483" t="s">
        <v>349</v>
      </c>
      <c r="EX483" t="s">
        <v>771</v>
      </c>
      <c r="EY483" t="s">
        <v>351</v>
      </c>
      <c r="FB483" t="s">
        <v>9844</v>
      </c>
      <c r="FC483" t="s">
        <v>9845</v>
      </c>
      <c r="FE483">
        <v>1</v>
      </c>
      <c r="FF483">
        <v>5</v>
      </c>
      <c r="FJ483" t="s">
        <v>9349</v>
      </c>
      <c r="FL483">
        <v>0</v>
      </c>
      <c r="FN483">
        <v>0</v>
      </c>
      <c r="FQ483">
        <v>1</v>
      </c>
      <c r="FS483" t="s">
        <v>1588</v>
      </c>
      <c r="FV483" t="s">
        <v>9846</v>
      </c>
      <c r="FW483" t="s">
        <v>1291</v>
      </c>
      <c r="FY483">
        <v>0</v>
      </c>
      <c r="GA483">
        <v>14.05</v>
      </c>
      <c r="GB483">
        <v>9</v>
      </c>
      <c r="GC483">
        <v>0</v>
      </c>
      <c r="GD483" t="s">
        <v>9847</v>
      </c>
      <c r="GF483">
        <v>0</v>
      </c>
      <c r="GG483" t="s">
        <v>257</v>
      </c>
      <c r="GI483">
        <v>3.6</v>
      </c>
      <c r="GJ483">
        <v>0</v>
      </c>
      <c r="GK483">
        <v>0</v>
      </c>
      <c r="GM483" t="s">
        <v>9848</v>
      </c>
      <c r="GN483">
        <v>3</v>
      </c>
      <c r="GO483">
        <v>2</v>
      </c>
      <c r="GP483" t="s">
        <v>499</v>
      </c>
      <c r="GR483">
        <v>48</v>
      </c>
      <c r="HA483" t="s">
        <v>9849</v>
      </c>
      <c r="HC483" t="s">
        <v>313</v>
      </c>
      <c r="HD483" t="s">
        <v>313</v>
      </c>
      <c r="HE483" t="s">
        <v>9838</v>
      </c>
      <c r="HF483">
        <v>0</v>
      </c>
      <c r="HG483">
        <v>12</v>
      </c>
      <c r="HH483">
        <v>14</v>
      </c>
      <c r="HI483" t="s">
        <v>275</v>
      </c>
      <c r="HK483" t="s">
        <v>1281</v>
      </c>
      <c r="HL483" t="s">
        <v>9165</v>
      </c>
      <c r="HM483" t="s">
        <v>9838</v>
      </c>
      <c r="HO483" t="s">
        <v>9850</v>
      </c>
      <c r="HP483" t="s">
        <v>9851</v>
      </c>
      <c r="HQ483" t="s">
        <v>9852</v>
      </c>
      <c r="HR483" t="s">
        <v>9853</v>
      </c>
      <c r="HT483" t="s">
        <v>9854</v>
      </c>
      <c r="HW483">
        <v>1</v>
      </c>
      <c r="HX483">
        <v>4194318</v>
      </c>
      <c r="HY483" t="s">
        <v>565</v>
      </c>
      <c r="HZ483">
        <v>4194257</v>
      </c>
      <c r="IC483">
        <v>0.5</v>
      </c>
      <c r="ID483">
        <v>1</v>
      </c>
      <c r="IM483">
        <v>66</v>
      </c>
      <c r="IQ483" t="s">
        <v>9838</v>
      </c>
      <c r="IU483">
        <v>9</v>
      </c>
      <c r="IV483">
        <f>IF(AND(Table1[[#This Row],[R/P]]="P",Table1[[#This Row],[PaRes]]&lt;&gt;"SCRBL",Table1[[#This Row],[PaRes]]&lt;&gt;"RUN",Table1[[#This Row],[Penalty]]&lt;&gt;1),1,0)</f>
        <v>1</v>
      </c>
      <c r="IW483">
        <f>IF(AND(Table1[[#This Row],[Pass Play]]=1,Table1[[#This Row],[PaRes]]&lt;&gt;"SAC"),1,0)</f>
        <v>1</v>
      </c>
      <c r="IX483">
        <f>IF(Table1[[#This Row],[PaRes]]="COM",1,0)</f>
        <v>1</v>
      </c>
      <c r="IY483">
        <f>IF(Table1[[#This Row],[Pass Play]]=1,Table1[[#This Row],[Gn]],0)</f>
        <v>37</v>
      </c>
      <c r="IZ483">
        <f>IF(AND(Table1[[#This Row],[Pass Play]]=1,Table1[[#This Row],[EFF]]="Y"),1,0)</f>
        <v>1</v>
      </c>
      <c r="JA483">
        <f>IF(AND(Table1[[#This Row],[Pass Play]]=1,Table1[[#This Row],[EFF]]="Y"),Table1[[#This Row],[Gn]],0)</f>
        <v>37</v>
      </c>
      <c r="JB483">
        <f>IF(AND(Table1[[#This Row],[Pass Play]]=1,Table1[[#This Row],[Gn]]&gt;=15),1,0)</f>
        <v>1</v>
      </c>
      <c r="JC483">
        <f>IF(AND(Table1[[#This Row],[Pass Play]]=1,Table1[[#This Row],[Big Play Passes]]=1),Table1[[#This Row],[Gn]],0)</f>
        <v>37</v>
      </c>
      <c r="JD483">
        <f>IF(AND(OR(Table1[[#This Row],[R/P]]="R",Table1[[#This Row],[PaRes]]="SCRBL",Table1[[#This Row],[PaRes]]="RUN"),Table1[[#This Row],[Penalty]]&lt;&gt;1),1,0)</f>
        <v>0</v>
      </c>
      <c r="JE483">
        <f>IF(Table1[[#This Row],[Rush Attempts]]=1,Table1[[#This Row],[Gn]],0)</f>
        <v>0</v>
      </c>
      <c r="JF483">
        <f>IF(AND(Table1[[#This Row],[Rush Attempts]]=1,Table1[[#This Row],[EFF]]="Y"),1,0)</f>
        <v>0</v>
      </c>
      <c r="JG483">
        <f>IF(AND(Table1[[#This Row],[Rush Attempts]]=1,Table1[[#This Row],[EFF]]="Y"),Table1[[#This Row],[Gn]],0)</f>
        <v>0</v>
      </c>
      <c r="JH483">
        <f>IF(AND(Table1[[#This Row],[Rush Attempts]]=1,Table1[[#This Row],[Gn]]&gt;=10),1,0)</f>
        <v>0</v>
      </c>
      <c r="JI483">
        <f>IF(AND(Table1[[#This Row],[Rush Attempts]]=1,Table1[[#This Row],[Big Play Run]]=1),Table1[[#This Row],[Gn]],0)</f>
        <v>0</v>
      </c>
      <c r="JJ483">
        <f>IF(Table1[[#This Row],[PaRes]]="SAC",1,0)</f>
        <v>0</v>
      </c>
      <c r="JK483">
        <f>IF(Table1[[#This Row],[Sacks]]=1,Table1[[#This Row],[Gn]],0)</f>
        <v>0</v>
      </c>
      <c r="JL483">
        <f>IF(Table1[[#This Row],[PaRes]]="INT",1,0)</f>
        <v>0</v>
      </c>
      <c r="JM483">
        <f>IF(Table1[[#This Row],[pff_PENALTY]]&lt;&gt;"",1,0)</f>
        <v>0</v>
      </c>
      <c r="JN483">
        <f>Table1[[#This Row],[pff_PENYARDS]]</f>
        <v>0</v>
      </c>
      <c r="JO483">
        <f>IF(Table1[[#This Row],[S/End]]="TD",1,0)</f>
        <v>0</v>
      </c>
      <c r="JP483">
        <f>IF(OR(Table1[[#This Row],[S/End]]="FGGD"),1,0)</f>
        <v>0</v>
      </c>
      <c r="JQ483">
        <f>IF(OR(Table1[[#This Row],[S/End]]="FUM",Table1[[#This Row],[S/End]]="INT"),1,0)</f>
        <v>0</v>
      </c>
      <c r="JR483">
        <f>IF(AND(Table1[[#This Row],[Touchdown]]=1,Table1[[#This Row],[Pass Play]]=1),1,0)</f>
        <v>0</v>
      </c>
      <c r="JS483">
        <f t="shared" si="23"/>
        <v>0</v>
      </c>
      <c r="JT483">
        <f>IF(AND(OR(Table1[[#This Row],[Pass Play]]=1,Table1[[#This Row],[Rush Attempts]]=1),Table1[[#This Row],[Dn]]=3),1,0)</f>
        <v>0</v>
      </c>
      <c r="JU483">
        <f>IF(AND(Table1[[#This Row],[3rd down attempt]]=1,Table1[[#This Row],[EFF]]="Y"),1,0)</f>
        <v>0</v>
      </c>
      <c r="JV483">
        <f>IF(AND(Table1[[#This Row],[3rd down attempt]]=1,Table1[[#This Row],[Dist]]&gt;=7),1,0)</f>
        <v>0</v>
      </c>
      <c r="JW483">
        <f>IF(AND(OR(Table1[[#This Row],[Pass Play]]=1,Table1[[#This Row],[Rush Attempts]]=1),Table1[[#This Row],[Dn]]=4),1,0)</f>
        <v>0</v>
      </c>
      <c r="JX483">
        <f>IF(AND(Table1[[#This Row],[4th down attempt]]=1,Table1[[#This Row],[EFF]]="Y"),1,0)</f>
        <v>0</v>
      </c>
      <c r="JY483">
        <f>IF(AND(OR(Table1[[#This Row],[Pass Play]]=1,Table1[[#This Row],[Rush Attempts]]=1),Table1[[#This Row],[FPos]]&gt;=0,Table1[[#This Row],[FPos]]&lt;=20),1,0)</f>
        <v>0</v>
      </c>
      <c r="JZ483">
        <f>IF(AND(OR(Table1[[#This Row],[Pass Play]]=1,Table1[[#This Row],[Rush Attempts]]=1),Table1[[#This Row],[Dist]]&lt;=Table1[[#This Row],[Gn]]),1,0)</f>
        <v>1</v>
      </c>
      <c r="KA483">
        <f>IF(Table1[[#This Row],[S/End]]&lt;&gt;"",1,0)</f>
        <v>0</v>
      </c>
      <c r="KB483">
        <f>IF(Table1[[#This Row],[S/End]]="TD",1,0)</f>
        <v>0</v>
      </c>
      <c r="KC483">
        <f>IF(Table1[[#This Row],[S/End]]="FGGD",1,0)</f>
        <v>0</v>
      </c>
      <c r="KD483">
        <f>IF(AND(OR(Table1[[#This Row],[Pass Play]]=1,Table1[[#This Row],[Rush Attempts]]=1),Table1[[#This Row],[Gn]]&lt;0),1,0)</f>
        <v>0</v>
      </c>
      <c r="KE483" s="375">
        <f>IF(AND(Table1[[#This Row],[pff_DRVENDPSN]]=3,Table1[[#This Row],[pff_DRVENDEVENT]]="PUNT"),1,0)</f>
        <v>0</v>
      </c>
    </row>
    <row r="484" spans="1:291" hidden="1">
      <c r="A484">
        <v>31</v>
      </c>
      <c r="B484">
        <v>2108</v>
      </c>
      <c r="C484" t="s">
        <v>14482</v>
      </c>
      <c r="D484">
        <v>2</v>
      </c>
      <c r="E484">
        <v>1</v>
      </c>
      <c r="F484">
        <v>1</v>
      </c>
      <c r="G484">
        <v>1</v>
      </c>
      <c r="H484">
        <v>1</v>
      </c>
      <c r="J484" t="s">
        <v>254</v>
      </c>
      <c r="K484">
        <v>12</v>
      </c>
      <c r="L484">
        <v>12</v>
      </c>
      <c r="M484" t="s">
        <v>9856</v>
      </c>
      <c r="N484" t="s">
        <v>440</v>
      </c>
      <c r="O484" t="s">
        <v>254</v>
      </c>
      <c r="P484" t="s">
        <v>4011</v>
      </c>
      <c r="Q484" t="s">
        <v>871</v>
      </c>
      <c r="R484" t="s">
        <v>2574</v>
      </c>
      <c r="W484" t="s">
        <v>257</v>
      </c>
      <c r="X484" t="s">
        <v>9857</v>
      </c>
      <c r="AE484" t="s">
        <v>1338</v>
      </c>
      <c r="AF484" t="s">
        <v>1502</v>
      </c>
      <c r="AG484" t="s">
        <v>9857</v>
      </c>
      <c r="AH484" t="s">
        <v>257</v>
      </c>
      <c r="AJ484">
        <v>22</v>
      </c>
      <c r="AL484" t="s">
        <v>575</v>
      </c>
      <c r="AP484">
        <v>7</v>
      </c>
      <c r="BJ484" t="s">
        <v>257</v>
      </c>
      <c r="BQ484">
        <f t="shared" si="21"/>
        <v>0</v>
      </c>
      <c r="BR484">
        <f t="shared" si="22"/>
        <v>1</v>
      </c>
      <c r="BT484" t="s">
        <v>9317</v>
      </c>
      <c r="BV484">
        <v>5</v>
      </c>
      <c r="BX484">
        <v>0</v>
      </c>
      <c r="BY484" t="s">
        <v>9858</v>
      </c>
      <c r="BZ484" t="s">
        <v>1025</v>
      </c>
      <c r="CD484" s="3">
        <v>4.0972222222222222E-2</v>
      </c>
      <c r="CF484" t="s">
        <v>9859</v>
      </c>
      <c r="CJ484">
        <v>0</v>
      </c>
      <c r="CK484" t="s">
        <v>9860</v>
      </c>
      <c r="CL484" s="4">
        <v>38387</v>
      </c>
      <c r="CM484" t="s">
        <v>9861</v>
      </c>
      <c r="CN484" t="s">
        <v>9862</v>
      </c>
      <c r="CO484">
        <v>5</v>
      </c>
      <c r="CP484" t="s">
        <v>9863</v>
      </c>
      <c r="CQ484" t="s">
        <v>269</v>
      </c>
      <c r="CR484" t="s">
        <v>9317</v>
      </c>
      <c r="CU484" t="s">
        <v>9474</v>
      </c>
      <c r="CW484">
        <v>0</v>
      </c>
      <c r="CY484">
        <v>7</v>
      </c>
      <c r="CZ484" t="s">
        <v>553</v>
      </c>
      <c r="DA484">
        <v>0</v>
      </c>
      <c r="DB484">
        <v>7</v>
      </c>
      <c r="DC484" t="s">
        <v>554</v>
      </c>
      <c r="DD484">
        <v>-12</v>
      </c>
      <c r="DK484">
        <v>1</v>
      </c>
      <c r="DL484" s="4">
        <v>44498</v>
      </c>
      <c r="DM484">
        <v>20466</v>
      </c>
      <c r="DN484">
        <v>2021</v>
      </c>
      <c r="DO484">
        <v>0</v>
      </c>
      <c r="DQ484">
        <v>80990</v>
      </c>
      <c r="DR484">
        <v>70</v>
      </c>
      <c r="DU484" t="s">
        <v>257</v>
      </c>
      <c r="DV484" t="s">
        <v>274</v>
      </c>
      <c r="DX484">
        <v>14</v>
      </c>
      <c r="DY484" t="s">
        <v>275</v>
      </c>
      <c r="EE484">
        <v>0</v>
      </c>
      <c r="EF484" t="s">
        <v>8955</v>
      </c>
      <c r="EG484" t="s">
        <v>1128</v>
      </c>
      <c r="EH484">
        <v>1</v>
      </c>
      <c r="EJ484" t="s">
        <v>454</v>
      </c>
      <c r="EK484" t="s">
        <v>1077</v>
      </c>
      <c r="EL484" t="s">
        <v>9864</v>
      </c>
      <c r="EM484" t="s">
        <v>1465</v>
      </c>
      <c r="EN484" t="s">
        <v>4496</v>
      </c>
      <c r="EO484" t="s">
        <v>282</v>
      </c>
      <c r="EP484" t="s">
        <v>283</v>
      </c>
      <c r="EQ484">
        <v>1</v>
      </c>
      <c r="ET484" t="s">
        <v>9865</v>
      </c>
      <c r="FE484">
        <v>0</v>
      </c>
      <c r="FF484">
        <v>2</v>
      </c>
      <c r="FG484" t="s">
        <v>429</v>
      </c>
      <c r="FI484" t="s">
        <v>429</v>
      </c>
      <c r="FJ484" t="s">
        <v>9866</v>
      </c>
      <c r="FL484">
        <v>0</v>
      </c>
      <c r="FN484">
        <v>0</v>
      </c>
      <c r="FQ484">
        <v>0</v>
      </c>
      <c r="FS484" t="s">
        <v>395</v>
      </c>
      <c r="FU484" t="s">
        <v>257</v>
      </c>
      <c r="FV484" t="s">
        <v>496</v>
      </c>
      <c r="FW484" t="s">
        <v>431</v>
      </c>
      <c r="FX484" t="s">
        <v>432</v>
      </c>
      <c r="FY484">
        <v>0</v>
      </c>
      <c r="GA484">
        <v>14.05</v>
      </c>
      <c r="GB484">
        <v>9</v>
      </c>
      <c r="GC484">
        <v>0</v>
      </c>
      <c r="GE484" t="s">
        <v>355</v>
      </c>
      <c r="GF484">
        <v>0</v>
      </c>
      <c r="GG484" t="s">
        <v>895</v>
      </c>
      <c r="GJ484">
        <v>0</v>
      </c>
      <c r="GK484">
        <v>0</v>
      </c>
      <c r="GM484" t="s">
        <v>9867</v>
      </c>
      <c r="GO484">
        <v>0</v>
      </c>
      <c r="HA484" t="s">
        <v>9868</v>
      </c>
      <c r="HC484" t="s">
        <v>313</v>
      </c>
      <c r="HD484" t="s">
        <v>313</v>
      </c>
      <c r="HF484">
        <v>0</v>
      </c>
      <c r="HG484">
        <v>12</v>
      </c>
      <c r="HH484">
        <v>14</v>
      </c>
      <c r="HI484" t="s">
        <v>275</v>
      </c>
      <c r="HL484">
        <v>0</v>
      </c>
      <c r="HW484">
        <v>0</v>
      </c>
      <c r="HX484">
        <v>4194422</v>
      </c>
      <c r="HY484" t="s">
        <v>492</v>
      </c>
      <c r="HZ484">
        <v>4194318</v>
      </c>
      <c r="IC484">
        <v>0</v>
      </c>
      <c r="ID484">
        <v>0</v>
      </c>
      <c r="IM484">
        <v>67</v>
      </c>
      <c r="IS484" t="s">
        <v>492</v>
      </c>
      <c r="IU484">
        <v>9</v>
      </c>
      <c r="IV484">
        <f>IF(AND(Table1[[#This Row],[R/P]]="P",Table1[[#This Row],[PaRes]]&lt;&gt;"SCRBL",Table1[[#This Row],[PaRes]]&lt;&gt;"RUN",Table1[[#This Row],[Penalty]]&lt;&gt;1),1,0)</f>
        <v>0</v>
      </c>
      <c r="IW484">
        <f>IF(AND(Table1[[#This Row],[Pass Play]]=1,Table1[[#This Row],[PaRes]]&lt;&gt;"SAC"),1,0)</f>
        <v>0</v>
      </c>
      <c r="IX484">
        <f>IF(Table1[[#This Row],[PaRes]]="COM",1,0)</f>
        <v>0</v>
      </c>
      <c r="IY484">
        <f>IF(Table1[[#This Row],[Pass Play]]=1,Table1[[#This Row],[Gn]],0)</f>
        <v>0</v>
      </c>
      <c r="IZ484">
        <f>IF(AND(Table1[[#This Row],[Pass Play]]=1,Table1[[#This Row],[EFF]]="Y"),1,0)</f>
        <v>0</v>
      </c>
      <c r="JA484">
        <f>IF(AND(Table1[[#This Row],[Pass Play]]=1,Table1[[#This Row],[EFF]]="Y"),Table1[[#This Row],[Gn]],0)</f>
        <v>0</v>
      </c>
      <c r="JB484">
        <f>IF(AND(Table1[[#This Row],[Pass Play]]=1,Table1[[#This Row],[Gn]]&gt;=15),1,0)</f>
        <v>0</v>
      </c>
      <c r="JC484">
        <f>IF(AND(Table1[[#This Row],[Pass Play]]=1,Table1[[#This Row],[Big Play Passes]]=1),Table1[[#This Row],[Gn]],0)</f>
        <v>0</v>
      </c>
      <c r="JD484">
        <f>IF(AND(OR(Table1[[#This Row],[R/P]]="R",Table1[[#This Row],[PaRes]]="SCRBL",Table1[[#This Row],[PaRes]]="RUN"),Table1[[#This Row],[Penalty]]&lt;&gt;1),1,0)</f>
        <v>1</v>
      </c>
      <c r="JE484">
        <f>IF(Table1[[#This Row],[Rush Attempts]]=1,Table1[[#This Row],[Gn]],0)</f>
        <v>1</v>
      </c>
      <c r="JF484">
        <f>IF(AND(Table1[[#This Row],[Rush Attempts]]=1,Table1[[#This Row],[EFF]]="Y"),1,0)</f>
        <v>1</v>
      </c>
      <c r="JG484">
        <f>IF(AND(Table1[[#This Row],[Rush Attempts]]=1,Table1[[#This Row],[EFF]]="Y"),Table1[[#This Row],[Gn]],0)</f>
        <v>1</v>
      </c>
      <c r="JH484">
        <f>IF(AND(Table1[[#This Row],[Rush Attempts]]=1,Table1[[#This Row],[Gn]]&gt;=10),1,0)</f>
        <v>0</v>
      </c>
      <c r="JI484">
        <f>IF(AND(Table1[[#This Row],[Rush Attempts]]=1,Table1[[#This Row],[Big Play Run]]=1),Table1[[#This Row],[Gn]],0)</f>
        <v>0</v>
      </c>
      <c r="JJ484">
        <f>IF(Table1[[#This Row],[PaRes]]="SAC",1,0)</f>
        <v>0</v>
      </c>
      <c r="JK484">
        <f>IF(Table1[[#This Row],[Sacks]]=1,Table1[[#This Row],[Gn]],0)</f>
        <v>0</v>
      </c>
      <c r="JL484">
        <f>IF(Table1[[#This Row],[PaRes]]="INT",1,0)</f>
        <v>0</v>
      </c>
      <c r="JM484">
        <f>IF(Table1[[#This Row],[pff_PENALTY]]&lt;&gt;"",1,0)</f>
        <v>0</v>
      </c>
      <c r="JN484">
        <f>Table1[[#This Row],[pff_PENYARDS]]</f>
        <v>0</v>
      </c>
      <c r="JO484">
        <f>IF(Table1[[#This Row],[S/End]]="TD",1,0)</f>
        <v>1</v>
      </c>
      <c r="JP484">
        <f>IF(OR(Table1[[#This Row],[S/End]]="FGGD"),1,0)</f>
        <v>0</v>
      </c>
      <c r="JQ484">
        <f>IF(OR(Table1[[#This Row],[S/End]]="FUM",Table1[[#This Row],[S/End]]="INT"),1,0)</f>
        <v>0</v>
      </c>
      <c r="JR484">
        <f>IF(AND(Table1[[#This Row],[Touchdown]]=1,Table1[[#This Row],[Pass Play]]=1),1,0)</f>
        <v>0</v>
      </c>
      <c r="JS484">
        <f t="shared" si="23"/>
        <v>0</v>
      </c>
      <c r="JT484">
        <f>IF(AND(OR(Table1[[#This Row],[Pass Play]]=1,Table1[[#This Row],[Rush Attempts]]=1),Table1[[#This Row],[Dn]]=3),1,0)</f>
        <v>0</v>
      </c>
      <c r="JU484">
        <f>IF(AND(Table1[[#This Row],[3rd down attempt]]=1,Table1[[#This Row],[EFF]]="Y"),1,0)</f>
        <v>0</v>
      </c>
      <c r="JV484">
        <f>IF(AND(Table1[[#This Row],[3rd down attempt]]=1,Table1[[#This Row],[Dist]]&gt;=7),1,0)</f>
        <v>0</v>
      </c>
      <c r="JW484">
        <f>IF(AND(OR(Table1[[#This Row],[Pass Play]]=1,Table1[[#This Row],[Rush Attempts]]=1),Table1[[#This Row],[Dn]]=4),1,0)</f>
        <v>0</v>
      </c>
      <c r="JX484">
        <f>IF(AND(Table1[[#This Row],[4th down attempt]]=1,Table1[[#This Row],[EFF]]="Y"),1,0)</f>
        <v>0</v>
      </c>
      <c r="JY484">
        <f>IF(AND(OR(Table1[[#This Row],[Pass Play]]=1,Table1[[#This Row],[Rush Attempts]]=1),Table1[[#This Row],[FPos]]&gt;=0,Table1[[#This Row],[FPos]]&lt;=20),1,0)</f>
        <v>1</v>
      </c>
      <c r="JZ484">
        <f>IF(AND(OR(Table1[[#This Row],[Pass Play]]=1,Table1[[#This Row],[Rush Attempts]]=1),Table1[[#This Row],[Dist]]&lt;=Table1[[#This Row],[Gn]]),1,0)</f>
        <v>1</v>
      </c>
      <c r="KA484">
        <f>IF(Table1[[#This Row],[S/End]]&lt;&gt;"",1,0)</f>
        <v>1</v>
      </c>
      <c r="KB484">
        <f>IF(Table1[[#This Row],[S/End]]="TD",1,0)</f>
        <v>1</v>
      </c>
      <c r="KC484">
        <f>IF(Table1[[#This Row],[S/End]]="FGGD",1,0)</f>
        <v>0</v>
      </c>
      <c r="KD484">
        <f>IF(AND(OR(Table1[[#This Row],[Pass Play]]=1,Table1[[#This Row],[Rush Attempts]]=1),Table1[[#This Row],[Gn]]&lt;0),1,0)</f>
        <v>0</v>
      </c>
      <c r="KE484" s="375">
        <f>IF(AND(Table1[[#This Row],[pff_DRVENDPSN]]=3,Table1[[#This Row],[pff_DRVENDEVENT]]="PUNT"),1,0)</f>
        <v>0</v>
      </c>
    </row>
    <row r="485" spans="1:291" hidden="1">
      <c r="A485">
        <v>32</v>
      </c>
      <c r="B485">
        <v>2108</v>
      </c>
      <c r="C485" t="s">
        <v>14482</v>
      </c>
      <c r="D485">
        <v>3</v>
      </c>
      <c r="E485">
        <v>1</v>
      </c>
      <c r="F485">
        <v>10</v>
      </c>
      <c r="G485">
        <v>2</v>
      </c>
      <c r="H485">
        <v>-17</v>
      </c>
      <c r="I485" t="s">
        <v>253</v>
      </c>
      <c r="J485" t="s">
        <v>298</v>
      </c>
      <c r="K485">
        <v>20</v>
      </c>
      <c r="L485" t="s">
        <v>7263</v>
      </c>
      <c r="M485" t="s">
        <v>7264</v>
      </c>
      <c r="N485" t="s">
        <v>1471</v>
      </c>
      <c r="P485" t="s">
        <v>1472</v>
      </c>
      <c r="Q485" t="s">
        <v>1473</v>
      </c>
      <c r="W485" t="s">
        <v>257</v>
      </c>
      <c r="X485" t="s">
        <v>2561</v>
      </c>
      <c r="AE485" t="s">
        <v>635</v>
      </c>
      <c r="AF485" t="s">
        <v>1685</v>
      </c>
      <c r="AG485" t="s">
        <v>2561</v>
      </c>
      <c r="AH485" t="s">
        <v>274</v>
      </c>
      <c r="AJ485">
        <v>34</v>
      </c>
      <c r="AP485">
        <v>7</v>
      </c>
      <c r="BJ485" t="s">
        <v>274</v>
      </c>
      <c r="BQ485">
        <f t="shared" si="21"/>
        <v>0</v>
      </c>
      <c r="BR485">
        <f t="shared" si="22"/>
        <v>10</v>
      </c>
      <c r="BT485" t="s">
        <v>9317</v>
      </c>
      <c r="BV485">
        <v>5</v>
      </c>
      <c r="BX485">
        <v>0</v>
      </c>
      <c r="BY485" t="s">
        <v>9870</v>
      </c>
      <c r="CD485" s="3">
        <v>0.62013888888888891</v>
      </c>
      <c r="CF485" t="s">
        <v>9871</v>
      </c>
      <c r="CJ485">
        <v>0</v>
      </c>
      <c r="CK485" t="s">
        <v>9872</v>
      </c>
      <c r="CL485" s="4">
        <v>38387</v>
      </c>
      <c r="CM485" t="s">
        <v>9873</v>
      </c>
      <c r="CN485" t="s">
        <v>9874</v>
      </c>
      <c r="CO485">
        <v>5</v>
      </c>
      <c r="CP485" t="s">
        <v>268</v>
      </c>
      <c r="CQ485" t="s">
        <v>282</v>
      </c>
      <c r="CR485" t="s">
        <v>9317</v>
      </c>
      <c r="CU485" t="s">
        <v>9626</v>
      </c>
      <c r="CW485">
        <v>0</v>
      </c>
      <c r="CY485">
        <v>1</v>
      </c>
      <c r="CZ485" t="s">
        <v>614</v>
      </c>
      <c r="DA485">
        <v>-19</v>
      </c>
      <c r="DB485">
        <v>3</v>
      </c>
      <c r="DC485" t="s">
        <v>1953</v>
      </c>
      <c r="DD485">
        <v>-17</v>
      </c>
      <c r="DF485" t="s">
        <v>9426</v>
      </c>
      <c r="DK485">
        <v>2</v>
      </c>
      <c r="DL485" s="4">
        <v>44498</v>
      </c>
      <c r="DM485">
        <v>20466</v>
      </c>
      <c r="DN485">
        <v>2021</v>
      </c>
      <c r="DO485">
        <v>0</v>
      </c>
      <c r="DQ485">
        <v>80990</v>
      </c>
      <c r="DR485">
        <v>82</v>
      </c>
      <c r="DU485" t="s">
        <v>274</v>
      </c>
      <c r="DV485" t="s">
        <v>257</v>
      </c>
      <c r="DX485">
        <v>21</v>
      </c>
      <c r="DY485" t="s">
        <v>275</v>
      </c>
      <c r="EE485">
        <v>0</v>
      </c>
      <c r="EF485" t="s">
        <v>3216</v>
      </c>
      <c r="EG485" t="s">
        <v>1485</v>
      </c>
      <c r="EH485">
        <v>0</v>
      </c>
      <c r="EI485" t="s">
        <v>7271</v>
      </c>
      <c r="EJ485" t="s">
        <v>340</v>
      </c>
      <c r="EK485" t="s">
        <v>8699</v>
      </c>
      <c r="EL485" t="s">
        <v>9875</v>
      </c>
      <c r="EM485" t="s">
        <v>9876</v>
      </c>
      <c r="EN485" t="s">
        <v>268</v>
      </c>
      <c r="EO485" t="s">
        <v>269</v>
      </c>
      <c r="EP485" t="s">
        <v>2304</v>
      </c>
      <c r="EQ485">
        <v>1</v>
      </c>
      <c r="ET485" t="s">
        <v>9877</v>
      </c>
      <c r="FE485">
        <v>0</v>
      </c>
      <c r="FF485">
        <v>3</v>
      </c>
      <c r="FG485" t="s">
        <v>308</v>
      </c>
      <c r="FI485" t="s">
        <v>308</v>
      </c>
      <c r="FJ485" t="s">
        <v>9580</v>
      </c>
      <c r="FL485">
        <v>0</v>
      </c>
      <c r="FN485">
        <v>0</v>
      </c>
      <c r="FQ485">
        <v>0</v>
      </c>
      <c r="FS485" t="s">
        <v>651</v>
      </c>
      <c r="FU485" t="s">
        <v>274</v>
      </c>
      <c r="FV485" t="s">
        <v>7277</v>
      </c>
      <c r="FW485" t="s">
        <v>1700</v>
      </c>
      <c r="FX485" t="s">
        <v>653</v>
      </c>
      <c r="FY485">
        <v>0</v>
      </c>
      <c r="GA485">
        <v>21.05</v>
      </c>
      <c r="GB485">
        <v>16</v>
      </c>
      <c r="GC485">
        <v>0</v>
      </c>
      <c r="GE485" t="s">
        <v>355</v>
      </c>
      <c r="GF485">
        <v>0</v>
      </c>
      <c r="GJ485">
        <v>0</v>
      </c>
      <c r="GK485">
        <v>0</v>
      </c>
      <c r="GM485" t="s">
        <v>9878</v>
      </c>
      <c r="GO485">
        <v>3</v>
      </c>
      <c r="HA485" t="s">
        <v>9879</v>
      </c>
      <c r="HC485" t="s">
        <v>313</v>
      </c>
      <c r="HD485" t="s">
        <v>313</v>
      </c>
      <c r="HE485" t="s">
        <v>9880</v>
      </c>
      <c r="HF485">
        <v>0</v>
      </c>
      <c r="HG485">
        <v>11</v>
      </c>
      <c r="HH485">
        <v>21</v>
      </c>
      <c r="HI485" t="s">
        <v>275</v>
      </c>
      <c r="HL485">
        <v>4</v>
      </c>
      <c r="HW485">
        <v>-19</v>
      </c>
      <c r="HX485">
        <v>4195011</v>
      </c>
      <c r="HY485" t="s">
        <v>9881</v>
      </c>
      <c r="HZ485">
        <v>4194650</v>
      </c>
      <c r="IC485">
        <v>0</v>
      </c>
      <c r="ID485">
        <v>0</v>
      </c>
      <c r="IM485">
        <v>76</v>
      </c>
      <c r="IO485" t="s">
        <v>9426</v>
      </c>
      <c r="IQ485" t="s">
        <v>9426</v>
      </c>
      <c r="IU485">
        <v>9</v>
      </c>
      <c r="IV485">
        <f>IF(AND(Table1[[#This Row],[R/P]]="P",Table1[[#This Row],[PaRes]]&lt;&gt;"SCRBL",Table1[[#This Row],[PaRes]]&lt;&gt;"RUN",Table1[[#This Row],[Penalty]]&lt;&gt;1),1,0)</f>
        <v>0</v>
      </c>
      <c r="IW485">
        <f>IF(AND(Table1[[#This Row],[Pass Play]]=1,Table1[[#This Row],[PaRes]]&lt;&gt;"SAC"),1,0)</f>
        <v>0</v>
      </c>
      <c r="IX485">
        <f>IF(Table1[[#This Row],[PaRes]]="COM",1,0)</f>
        <v>0</v>
      </c>
      <c r="IY485">
        <f>IF(Table1[[#This Row],[Pass Play]]=1,Table1[[#This Row],[Gn]],0)</f>
        <v>0</v>
      </c>
      <c r="IZ485">
        <f>IF(AND(Table1[[#This Row],[Pass Play]]=1,Table1[[#This Row],[EFF]]="Y"),1,0)</f>
        <v>0</v>
      </c>
      <c r="JA485">
        <f>IF(AND(Table1[[#This Row],[Pass Play]]=1,Table1[[#This Row],[EFF]]="Y"),Table1[[#This Row],[Gn]],0)</f>
        <v>0</v>
      </c>
      <c r="JB485">
        <f>IF(AND(Table1[[#This Row],[Pass Play]]=1,Table1[[#This Row],[Gn]]&gt;=15),1,0)</f>
        <v>0</v>
      </c>
      <c r="JC485">
        <f>IF(AND(Table1[[#This Row],[Pass Play]]=1,Table1[[#This Row],[Big Play Passes]]=1),Table1[[#This Row],[Gn]],0)</f>
        <v>0</v>
      </c>
      <c r="JD485">
        <f>IF(AND(OR(Table1[[#This Row],[R/P]]="R",Table1[[#This Row],[PaRes]]="SCRBL",Table1[[#This Row],[PaRes]]="RUN"),Table1[[#This Row],[Penalty]]&lt;&gt;1),1,0)</f>
        <v>1</v>
      </c>
      <c r="JE485">
        <f>IF(Table1[[#This Row],[Rush Attempts]]=1,Table1[[#This Row],[Gn]],0)</f>
        <v>2</v>
      </c>
      <c r="JF485">
        <f>IF(AND(Table1[[#This Row],[Rush Attempts]]=1,Table1[[#This Row],[EFF]]="Y"),1,0)</f>
        <v>0</v>
      </c>
      <c r="JG485">
        <f>IF(AND(Table1[[#This Row],[Rush Attempts]]=1,Table1[[#This Row],[EFF]]="Y"),Table1[[#This Row],[Gn]],0)</f>
        <v>0</v>
      </c>
      <c r="JH485">
        <f>IF(AND(Table1[[#This Row],[Rush Attempts]]=1,Table1[[#This Row],[Gn]]&gt;=10),1,0)</f>
        <v>0</v>
      </c>
      <c r="JI485">
        <f>IF(AND(Table1[[#This Row],[Rush Attempts]]=1,Table1[[#This Row],[Big Play Run]]=1),Table1[[#This Row],[Gn]],0)</f>
        <v>0</v>
      </c>
      <c r="JJ485">
        <f>IF(Table1[[#This Row],[PaRes]]="SAC",1,0)</f>
        <v>0</v>
      </c>
      <c r="JK485">
        <f>IF(Table1[[#This Row],[Sacks]]=1,Table1[[#This Row],[Gn]],0)</f>
        <v>0</v>
      </c>
      <c r="JL485">
        <f>IF(Table1[[#This Row],[PaRes]]="INT",1,0)</f>
        <v>0</v>
      </c>
      <c r="JM485">
        <f>IF(Table1[[#This Row],[pff_PENALTY]]&lt;&gt;"",1,0)</f>
        <v>0</v>
      </c>
      <c r="JN485">
        <f>Table1[[#This Row],[pff_PENYARDS]]</f>
        <v>0</v>
      </c>
      <c r="JO485">
        <f>IF(Table1[[#This Row],[S/End]]="TD",1,0)</f>
        <v>0</v>
      </c>
      <c r="JP485">
        <f>IF(OR(Table1[[#This Row],[S/End]]="FGGD"),1,0)</f>
        <v>0</v>
      </c>
      <c r="JQ485">
        <f>IF(OR(Table1[[#This Row],[S/End]]="FUM",Table1[[#This Row],[S/End]]="INT"),1,0)</f>
        <v>0</v>
      </c>
      <c r="JR485">
        <f>IF(AND(Table1[[#This Row],[Touchdown]]=1,Table1[[#This Row],[Pass Play]]=1),1,0)</f>
        <v>0</v>
      </c>
      <c r="JS485">
        <f t="shared" si="23"/>
        <v>0</v>
      </c>
      <c r="JT485">
        <f>IF(AND(OR(Table1[[#This Row],[Pass Play]]=1,Table1[[#This Row],[Rush Attempts]]=1),Table1[[#This Row],[Dn]]=3),1,0)</f>
        <v>0</v>
      </c>
      <c r="JU485">
        <f>IF(AND(Table1[[#This Row],[3rd down attempt]]=1,Table1[[#This Row],[EFF]]="Y"),1,0)</f>
        <v>0</v>
      </c>
      <c r="JV485">
        <f>IF(AND(Table1[[#This Row],[3rd down attempt]]=1,Table1[[#This Row],[Dist]]&gt;=7),1,0)</f>
        <v>0</v>
      </c>
      <c r="JW485">
        <f>IF(AND(OR(Table1[[#This Row],[Pass Play]]=1,Table1[[#This Row],[Rush Attempts]]=1),Table1[[#This Row],[Dn]]=4),1,0)</f>
        <v>0</v>
      </c>
      <c r="JX485">
        <f>IF(AND(Table1[[#This Row],[4th down attempt]]=1,Table1[[#This Row],[EFF]]="Y"),1,0)</f>
        <v>0</v>
      </c>
      <c r="JY485">
        <f>IF(AND(OR(Table1[[#This Row],[Pass Play]]=1,Table1[[#This Row],[Rush Attempts]]=1),Table1[[#This Row],[FPos]]&gt;=0,Table1[[#This Row],[FPos]]&lt;=20),1,0)</f>
        <v>0</v>
      </c>
      <c r="JZ485">
        <f>IF(AND(OR(Table1[[#This Row],[Pass Play]]=1,Table1[[#This Row],[Rush Attempts]]=1),Table1[[#This Row],[Dist]]&lt;=Table1[[#This Row],[Gn]]),1,0)</f>
        <v>0</v>
      </c>
      <c r="KA485">
        <f>IF(Table1[[#This Row],[S/End]]&lt;&gt;"",1,0)</f>
        <v>0</v>
      </c>
      <c r="KB485">
        <f>IF(Table1[[#This Row],[S/End]]="TD",1,0)</f>
        <v>0</v>
      </c>
      <c r="KC485">
        <f>IF(Table1[[#This Row],[S/End]]="FGGD",1,0)</f>
        <v>0</v>
      </c>
      <c r="KD485">
        <f>IF(AND(OR(Table1[[#This Row],[Pass Play]]=1,Table1[[#This Row],[Rush Attempts]]=1),Table1[[#This Row],[Gn]]&lt;0),1,0)</f>
        <v>0</v>
      </c>
      <c r="KE485" s="375">
        <f>IF(AND(Table1[[#This Row],[pff_DRVENDPSN]]=3,Table1[[#This Row],[pff_DRVENDEVENT]]="PUNT"),1,0)</f>
        <v>1</v>
      </c>
    </row>
    <row r="486" spans="1:291" hidden="1">
      <c r="A486">
        <v>33</v>
      </c>
      <c r="B486">
        <v>2108</v>
      </c>
      <c r="C486" t="s">
        <v>14482</v>
      </c>
      <c r="D486">
        <v>3</v>
      </c>
      <c r="E486">
        <v>2</v>
      </c>
      <c r="F486">
        <v>8</v>
      </c>
      <c r="G486">
        <v>0</v>
      </c>
      <c r="H486">
        <v>-19</v>
      </c>
      <c r="J486" t="s">
        <v>298</v>
      </c>
      <c r="K486">
        <v>11</v>
      </c>
      <c r="L486" t="s">
        <v>4436</v>
      </c>
      <c r="M486" t="s">
        <v>9883</v>
      </c>
      <c r="N486" t="s">
        <v>1095</v>
      </c>
      <c r="P486" t="s">
        <v>3415</v>
      </c>
      <c r="R486" t="s">
        <v>6362</v>
      </c>
      <c r="W486" t="s">
        <v>253</v>
      </c>
      <c r="X486" t="s">
        <v>9884</v>
      </c>
      <c r="Y486" t="s">
        <v>9885</v>
      </c>
      <c r="Z486" t="s">
        <v>9886</v>
      </c>
      <c r="AB486" t="s">
        <v>1627</v>
      </c>
      <c r="AC486" t="s">
        <v>1628</v>
      </c>
      <c r="AK486" t="s">
        <v>756</v>
      </c>
      <c r="AP486">
        <v>7</v>
      </c>
      <c r="AU486" t="s">
        <v>254</v>
      </c>
      <c r="BJ486" t="s">
        <v>274</v>
      </c>
      <c r="BQ486">
        <f t="shared" si="21"/>
        <v>1</v>
      </c>
      <c r="BR486">
        <f t="shared" si="22"/>
        <v>0</v>
      </c>
      <c r="BT486" t="s">
        <v>9317</v>
      </c>
      <c r="BV486">
        <v>5</v>
      </c>
      <c r="BX486">
        <v>0</v>
      </c>
      <c r="BY486" t="s">
        <v>9887</v>
      </c>
      <c r="BZ486" t="s">
        <v>1395</v>
      </c>
      <c r="CA486">
        <v>1</v>
      </c>
      <c r="CD486" s="3">
        <v>0.59236111111111112</v>
      </c>
      <c r="CE486" t="s">
        <v>274</v>
      </c>
      <c r="CF486" t="s">
        <v>9888</v>
      </c>
      <c r="CG486">
        <v>5</v>
      </c>
      <c r="CI486" t="s">
        <v>331</v>
      </c>
      <c r="CJ486">
        <v>0</v>
      </c>
      <c r="CK486" t="s">
        <v>9889</v>
      </c>
      <c r="CL486" s="4">
        <v>38387</v>
      </c>
      <c r="CM486" t="s">
        <v>9890</v>
      </c>
      <c r="CN486" t="s">
        <v>9891</v>
      </c>
      <c r="CO486">
        <v>5</v>
      </c>
      <c r="CQ486" t="s">
        <v>282</v>
      </c>
      <c r="CR486" t="s">
        <v>9317</v>
      </c>
      <c r="CU486" t="s">
        <v>5447</v>
      </c>
      <c r="CW486">
        <v>0</v>
      </c>
      <c r="CY486">
        <v>2</v>
      </c>
      <c r="CZ486" t="s">
        <v>614</v>
      </c>
      <c r="DA486">
        <v>-19</v>
      </c>
      <c r="DB486">
        <v>3</v>
      </c>
      <c r="DC486" t="s">
        <v>1953</v>
      </c>
      <c r="DD486">
        <v>-17</v>
      </c>
      <c r="DK486">
        <v>0</v>
      </c>
      <c r="DL486" s="4">
        <v>44498</v>
      </c>
      <c r="DM486">
        <v>20466</v>
      </c>
      <c r="DN486">
        <v>2021</v>
      </c>
      <c r="DO486">
        <v>0</v>
      </c>
      <c r="DQ486">
        <v>80990</v>
      </c>
      <c r="DR486">
        <v>83</v>
      </c>
      <c r="DU486" t="s">
        <v>274</v>
      </c>
      <c r="DV486" t="s">
        <v>257</v>
      </c>
      <c r="DW486" t="s">
        <v>9344</v>
      </c>
      <c r="DX486">
        <v>21</v>
      </c>
      <c r="DY486" t="s">
        <v>275</v>
      </c>
      <c r="EB486" t="s">
        <v>3274</v>
      </c>
      <c r="EE486">
        <v>0</v>
      </c>
      <c r="EF486" t="s">
        <v>9892</v>
      </c>
      <c r="EG486" t="s">
        <v>422</v>
      </c>
      <c r="EH486">
        <v>0</v>
      </c>
      <c r="EJ486" t="s">
        <v>340</v>
      </c>
      <c r="EK486" t="s">
        <v>6193</v>
      </c>
      <c r="EL486" t="s">
        <v>9893</v>
      </c>
      <c r="EM486" t="s">
        <v>9894</v>
      </c>
      <c r="EN486" t="s">
        <v>9895</v>
      </c>
      <c r="EO486" t="s">
        <v>269</v>
      </c>
      <c r="EP486" t="s">
        <v>1026</v>
      </c>
      <c r="EQ486">
        <v>0</v>
      </c>
      <c r="ER486" t="s">
        <v>7047</v>
      </c>
      <c r="ES486" t="s">
        <v>9896</v>
      </c>
      <c r="ET486" t="s">
        <v>9897</v>
      </c>
      <c r="EU486">
        <v>15</v>
      </c>
      <c r="EV486" t="s">
        <v>348</v>
      </c>
      <c r="EW486" t="s">
        <v>349</v>
      </c>
      <c r="EX486" t="s">
        <v>1251</v>
      </c>
      <c r="EY486" t="s">
        <v>921</v>
      </c>
      <c r="FB486" t="s">
        <v>2285</v>
      </c>
      <c r="FC486" t="s">
        <v>9898</v>
      </c>
      <c r="FE486">
        <v>1</v>
      </c>
      <c r="FF486">
        <v>7</v>
      </c>
      <c r="FJ486" t="s">
        <v>9899</v>
      </c>
      <c r="FK486" t="s">
        <v>9900</v>
      </c>
      <c r="FL486">
        <v>0</v>
      </c>
      <c r="FN486">
        <v>0</v>
      </c>
      <c r="FO486" t="s">
        <v>9344</v>
      </c>
      <c r="FP486" t="s">
        <v>588</v>
      </c>
      <c r="FQ486">
        <v>0</v>
      </c>
      <c r="FS486" t="s">
        <v>462</v>
      </c>
      <c r="FU486" t="s">
        <v>274</v>
      </c>
      <c r="FV486" t="s">
        <v>777</v>
      </c>
      <c r="FW486" t="s">
        <v>431</v>
      </c>
      <c r="FY486">
        <v>0</v>
      </c>
      <c r="GA486">
        <v>21.05</v>
      </c>
      <c r="GB486">
        <v>16</v>
      </c>
      <c r="GC486">
        <v>0</v>
      </c>
      <c r="GE486" t="s">
        <v>355</v>
      </c>
      <c r="GF486">
        <v>0</v>
      </c>
      <c r="GG486" t="s">
        <v>257</v>
      </c>
      <c r="GH486">
        <v>2.4</v>
      </c>
      <c r="GI486">
        <v>2.5</v>
      </c>
      <c r="GJ486">
        <v>0</v>
      </c>
      <c r="GK486">
        <v>0</v>
      </c>
      <c r="GM486" t="s">
        <v>9901</v>
      </c>
      <c r="GP486" t="s">
        <v>357</v>
      </c>
      <c r="GQ486" t="s">
        <v>1403</v>
      </c>
      <c r="GR486">
        <v>17</v>
      </c>
      <c r="HA486" t="s">
        <v>9902</v>
      </c>
      <c r="HC486" t="s">
        <v>313</v>
      </c>
      <c r="HD486" t="s">
        <v>313</v>
      </c>
      <c r="HE486" t="s">
        <v>588</v>
      </c>
      <c r="HF486">
        <v>0</v>
      </c>
      <c r="HG486">
        <v>11</v>
      </c>
      <c r="HH486">
        <v>21</v>
      </c>
      <c r="HI486" t="s">
        <v>275</v>
      </c>
      <c r="HK486" t="s">
        <v>492</v>
      </c>
      <c r="HL486">
        <v>4</v>
      </c>
      <c r="HM486" t="s">
        <v>9896</v>
      </c>
      <c r="HO486" t="s">
        <v>9753</v>
      </c>
      <c r="HP486" t="s">
        <v>9903</v>
      </c>
      <c r="HQ486" t="s">
        <v>9904</v>
      </c>
      <c r="HR486" t="s">
        <v>9905</v>
      </c>
      <c r="HT486" t="s">
        <v>9906</v>
      </c>
      <c r="HW486">
        <v>-19</v>
      </c>
      <c r="HX486">
        <v>4195036</v>
      </c>
      <c r="HY486" t="s">
        <v>9907</v>
      </c>
      <c r="HZ486">
        <v>4195011</v>
      </c>
      <c r="IC486">
        <v>0.5</v>
      </c>
      <c r="ID486">
        <v>1</v>
      </c>
      <c r="IM486">
        <v>77</v>
      </c>
      <c r="IU486">
        <v>9</v>
      </c>
      <c r="IV486">
        <f>IF(AND(Table1[[#This Row],[R/P]]="P",Table1[[#This Row],[PaRes]]&lt;&gt;"SCRBL",Table1[[#This Row],[PaRes]]&lt;&gt;"RUN",Table1[[#This Row],[Penalty]]&lt;&gt;1),1,0)</f>
        <v>1</v>
      </c>
      <c r="IW486">
        <f>IF(AND(Table1[[#This Row],[Pass Play]]=1,Table1[[#This Row],[PaRes]]&lt;&gt;"SAC"),1,0)</f>
        <v>1</v>
      </c>
      <c r="IX486">
        <f>IF(Table1[[#This Row],[PaRes]]="COM",1,0)</f>
        <v>0</v>
      </c>
      <c r="IY486">
        <f>IF(Table1[[#This Row],[Pass Play]]=1,Table1[[#This Row],[Gn]],0)</f>
        <v>0</v>
      </c>
      <c r="IZ486">
        <f>IF(AND(Table1[[#This Row],[Pass Play]]=1,Table1[[#This Row],[EFF]]="Y"),1,0)</f>
        <v>0</v>
      </c>
      <c r="JA486">
        <f>IF(AND(Table1[[#This Row],[Pass Play]]=1,Table1[[#This Row],[EFF]]="Y"),Table1[[#This Row],[Gn]],0)</f>
        <v>0</v>
      </c>
      <c r="JB486">
        <f>IF(AND(Table1[[#This Row],[Pass Play]]=1,Table1[[#This Row],[Gn]]&gt;=15),1,0)</f>
        <v>0</v>
      </c>
      <c r="JC486">
        <f>IF(AND(Table1[[#This Row],[Pass Play]]=1,Table1[[#This Row],[Big Play Passes]]=1),Table1[[#This Row],[Gn]],0)</f>
        <v>0</v>
      </c>
      <c r="JD486">
        <f>IF(AND(OR(Table1[[#This Row],[R/P]]="R",Table1[[#This Row],[PaRes]]="SCRBL",Table1[[#This Row],[PaRes]]="RUN"),Table1[[#This Row],[Penalty]]&lt;&gt;1),1,0)</f>
        <v>0</v>
      </c>
      <c r="JE486">
        <f>IF(Table1[[#This Row],[Rush Attempts]]=1,Table1[[#This Row],[Gn]],0)</f>
        <v>0</v>
      </c>
      <c r="JF486">
        <f>IF(AND(Table1[[#This Row],[Rush Attempts]]=1,Table1[[#This Row],[EFF]]="Y"),1,0)</f>
        <v>0</v>
      </c>
      <c r="JG486">
        <f>IF(AND(Table1[[#This Row],[Rush Attempts]]=1,Table1[[#This Row],[EFF]]="Y"),Table1[[#This Row],[Gn]],0)</f>
        <v>0</v>
      </c>
      <c r="JH486">
        <f>IF(AND(Table1[[#This Row],[Rush Attempts]]=1,Table1[[#This Row],[Gn]]&gt;=10),1,0)</f>
        <v>0</v>
      </c>
      <c r="JI486">
        <f>IF(AND(Table1[[#This Row],[Rush Attempts]]=1,Table1[[#This Row],[Big Play Run]]=1),Table1[[#This Row],[Gn]],0)</f>
        <v>0</v>
      </c>
      <c r="JJ486">
        <f>IF(Table1[[#This Row],[PaRes]]="SAC",1,0)</f>
        <v>0</v>
      </c>
      <c r="JK486">
        <f>IF(Table1[[#This Row],[Sacks]]=1,Table1[[#This Row],[Gn]],0)</f>
        <v>0</v>
      </c>
      <c r="JL486">
        <f>IF(Table1[[#This Row],[PaRes]]="INT",1,0)</f>
        <v>0</v>
      </c>
      <c r="JM486">
        <f>IF(Table1[[#This Row],[pff_PENALTY]]&lt;&gt;"",1,0)</f>
        <v>0</v>
      </c>
      <c r="JN486">
        <f>Table1[[#This Row],[pff_PENYARDS]]</f>
        <v>0</v>
      </c>
      <c r="JO486">
        <f>IF(Table1[[#This Row],[S/End]]="TD",1,0)</f>
        <v>0</v>
      </c>
      <c r="JP486">
        <f>IF(OR(Table1[[#This Row],[S/End]]="FGGD"),1,0)</f>
        <v>0</v>
      </c>
      <c r="JQ486">
        <f>IF(OR(Table1[[#This Row],[S/End]]="FUM",Table1[[#This Row],[S/End]]="INT"),1,0)</f>
        <v>0</v>
      </c>
      <c r="JR486">
        <f>IF(AND(Table1[[#This Row],[Touchdown]]=1,Table1[[#This Row],[Pass Play]]=1),1,0)</f>
        <v>0</v>
      </c>
      <c r="JS486">
        <f t="shared" si="23"/>
        <v>0</v>
      </c>
      <c r="JT486">
        <f>IF(AND(OR(Table1[[#This Row],[Pass Play]]=1,Table1[[#This Row],[Rush Attempts]]=1),Table1[[#This Row],[Dn]]=3),1,0)</f>
        <v>0</v>
      </c>
      <c r="JU486">
        <f>IF(AND(Table1[[#This Row],[3rd down attempt]]=1,Table1[[#This Row],[EFF]]="Y"),1,0)</f>
        <v>0</v>
      </c>
      <c r="JV486">
        <f>IF(AND(Table1[[#This Row],[3rd down attempt]]=1,Table1[[#This Row],[Dist]]&gt;=7),1,0)</f>
        <v>0</v>
      </c>
      <c r="JW486">
        <f>IF(AND(OR(Table1[[#This Row],[Pass Play]]=1,Table1[[#This Row],[Rush Attempts]]=1),Table1[[#This Row],[Dn]]=4),1,0)</f>
        <v>0</v>
      </c>
      <c r="JX486">
        <f>IF(AND(Table1[[#This Row],[4th down attempt]]=1,Table1[[#This Row],[EFF]]="Y"),1,0)</f>
        <v>0</v>
      </c>
      <c r="JY486">
        <f>IF(AND(OR(Table1[[#This Row],[Pass Play]]=1,Table1[[#This Row],[Rush Attempts]]=1),Table1[[#This Row],[FPos]]&gt;=0,Table1[[#This Row],[FPos]]&lt;=20),1,0)</f>
        <v>0</v>
      </c>
      <c r="JZ486">
        <f>IF(AND(OR(Table1[[#This Row],[Pass Play]]=1,Table1[[#This Row],[Rush Attempts]]=1),Table1[[#This Row],[Dist]]&lt;=Table1[[#This Row],[Gn]]),1,0)</f>
        <v>0</v>
      </c>
      <c r="KA486">
        <f>IF(Table1[[#This Row],[S/End]]&lt;&gt;"",1,0)</f>
        <v>0</v>
      </c>
      <c r="KB486">
        <f>IF(Table1[[#This Row],[S/End]]="TD",1,0)</f>
        <v>0</v>
      </c>
      <c r="KC486">
        <f>IF(Table1[[#This Row],[S/End]]="FGGD",1,0)</f>
        <v>0</v>
      </c>
      <c r="KD486">
        <f>IF(AND(OR(Table1[[#This Row],[Pass Play]]=1,Table1[[#This Row],[Rush Attempts]]=1),Table1[[#This Row],[Gn]]&lt;0),1,0)</f>
        <v>0</v>
      </c>
      <c r="KE486" s="375">
        <f>IF(AND(Table1[[#This Row],[pff_DRVENDPSN]]=3,Table1[[#This Row],[pff_DRVENDEVENT]]="PUNT"),1,0)</f>
        <v>1</v>
      </c>
    </row>
    <row r="487" spans="1:291" hidden="1">
      <c r="A487">
        <v>34</v>
      </c>
      <c r="B487">
        <v>2108</v>
      </c>
      <c r="C487" t="s">
        <v>14482</v>
      </c>
      <c r="D487">
        <v>3</v>
      </c>
      <c r="E487">
        <v>3</v>
      </c>
      <c r="F487">
        <v>8</v>
      </c>
      <c r="G487">
        <v>0</v>
      </c>
      <c r="H487">
        <v>-19</v>
      </c>
      <c r="J487" t="s">
        <v>298</v>
      </c>
      <c r="K487">
        <v>11</v>
      </c>
      <c r="L487" t="s">
        <v>471</v>
      </c>
      <c r="M487" t="s">
        <v>9909</v>
      </c>
      <c r="N487" t="s">
        <v>1037</v>
      </c>
      <c r="P487" t="s">
        <v>257</v>
      </c>
      <c r="R487" t="s">
        <v>2574</v>
      </c>
      <c r="W487" t="s">
        <v>253</v>
      </c>
      <c r="X487" t="s">
        <v>4922</v>
      </c>
      <c r="Y487" t="s">
        <v>1432</v>
      </c>
      <c r="Z487" t="s">
        <v>4923</v>
      </c>
      <c r="AB487" t="s">
        <v>325</v>
      </c>
      <c r="AC487" t="s">
        <v>326</v>
      </c>
      <c r="AK487" t="s">
        <v>756</v>
      </c>
      <c r="AL487" t="s">
        <v>614</v>
      </c>
      <c r="AP487">
        <v>7</v>
      </c>
      <c r="BJ487" t="s">
        <v>274</v>
      </c>
      <c r="BQ487">
        <f t="shared" si="21"/>
        <v>3</v>
      </c>
      <c r="BR487">
        <f t="shared" si="22"/>
        <v>0</v>
      </c>
      <c r="BT487" t="s">
        <v>9317</v>
      </c>
      <c r="BV487">
        <v>5</v>
      </c>
      <c r="BX487">
        <v>0</v>
      </c>
      <c r="BY487" t="s">
        <v>9910</v>
      </c>
      <c r="BZ487" t="s">
        <v>3634</v>
      </c>
      <c r="CA487">
        <v>0</v>
      </c>
      <c r="CD487" s="3">
        <v>0.58958333333333335</v>
      </c>
      <c r="CE487" t="s">
        <v>294</v>
      </c>
      <c r="CF487" t="s">
        <v>9911</v>
      </c>
      <c r="CG487">
        <v>8</v>
      </c>
      <c r="CI487" t="s">
        <v>331</v>
      </c>
      <c r="CJ487">
        <v>0</v>
      </c>
      <c r="CK487" t="s">
        <v>9912</v>
      </c>
      <c r="CL487" s="4">
        <v>38721</v>
      </c>
      <c r="CM487" t="s">
        <v>9913</v>
      </c>
      <c r="CN487" t="s">
        <v>9914</v>
      </c>
      <c r="CO487">
        <v>5</v>
      </c>
      <c r="CP487" t="s">
        <v>9915</v>
      </c>
      <c r="CQ487" t="s">
        <v>282</v>
      </c>
      <c r="CR487" t="s">
        <v>9317</v>
      </c>
      <c r="CU487" t="s">
        <v>9916</v>
      </c>
      <c r="CW487">
        <v>0</v>
      </c>
      <c r="CY487">
        <v>3</v>
      </c>
      <c r="CZ487" t="s">
        <v>614</v>
      </c>
      <c r="DA487">
        <v>-19</v>
      </c>
      <c r="DB487">
        <v>3</v>
      </c>
      <c r="DC487" t="s">
        <v>1953</v>
      </c>
      <c r="DD487">
        <v>-17</v>
      </c>
      <c r="DK487">
        <v>0</v>
      </c>
      <c r="DL487" s="4">
        <v>44498</v>
      </c>
      <c r="DM487">
        <v>20466</v>
      </c>
      <c r="DN487">
        <v>2021</v>
      </c>
      <c r="DO487">
        <v>0</v>
      </c>
      <c r="DQ487">
        <v>80990</v>
      </c>
      <c r="DR487">
        <v>84</v>
      </c>
      <c r="DU487" t="s">
        <v>274</v>
      </c>
      <c r="DV487" t="s">
        <v>257</v>
      </c>
      <c r="DW487" t="s">
        <v>9625</v>
      </c>
      <c r="DX487">
        <v>21</v>
      </c>
      <c r="DY487" t="s">
        <v>275</v>
      </c>
      <c r="EB487" t="s">
        <v>3274</v>
      </c>
      <c r="EE487">
        <v>0</v>
      </c>
      <c r="EF487" t="s">
        <v>1978</v>
      </c>
      <c r="EG487" t="s">
        <v>422</v>
      </c>
      <c r="EH487">
        <v>0</v>
      </c>
      <c r="EI487" t="s">
        <v>1979</v>
      </c>
      <c r="EJ487" t="s">
        <v>340</v>
      </c>
      <c r="EK487" t="s">
        <v>9917</v>
      </c>
      <c r="EL487" t="s">
        <v>9918</v>
      </c>
      <c r="EM487" t="s">
        <v>9919</v>
      </c>
      <c r="EN487" t="s">
        <v>2125</v>
      </c>
      <c r="EO487" t="s">
        <v>269</v>
      </c>
      <c r="EP487" t="s">
        <v>2125</v>
      </c>
      <c r="EQ487">
        <v>0</v>
      </c>
      <c r="ER487" t="s">
        <v>491</v>
      </c>
      <c r="ES487" t="s">
        <v>9331</v>
      </c>
      <c r="ET487" t="s">
        <v>9920</v>
      </c>
      <c r="EU487">
        <v>5</v>
      </c>
      <c r="EV487" t="s">
        <v>348</v>
      </c>
      <c r="EW487" t="s">
        <v>349</v>
      </c>
      <c r="EX487" t="s">
        <v>771</v>
      </c>
      <c r="EY487" t="s">
        <v>1005</v>
      </c>
      <c r="FB487" t="s">
        <v>392</v>
      </c>
      <c r="FC487" t="s">
        <v>9921</v>
      </c>
      <c r="FE487">
        <v>0</v>
      </c>
      <c r="FF487">
        <v>1</v>
      </c>
      <c r="FJ487" t="s">
        <v>9922</v>
      </c>
      <c r="FK487" t="s">
        <v>9923</v>
      </c>
      <c r="FL487">
        <v>0</v>
      </c>
      <c r="FN487">
        <v>0</v>
      </c>
      <c r="FO487" t="s">
        <v>9625</v>
      </c>
      <c r="FP487" t="s">
        <v>2106</v>
      </c>
      <c r="FQ487">
        <v>0</v>
      </c>
      <c r="FS487" t="s">
        <v>462</v>
      </c>
      <c r="FV487" t="s">
        <v>777</v>
      </c>
      <c r="FY487">
        <v>0</v>
      </c>
      <c r="GA487">
        <v>21.05</v>
      </c>
      <c r="GB487">
        <v>16</v>
      </c>
      <c r="GC487">
        <v>0</v>
      </c>
      <c r="GE487" t="s">
        <v>355</v>
      </c>
      <c r="GF487">
        <v>1</v>
      </c>
      <c r="GH487">
        <v>2.4</v>
      </c>
      <c r="GI487">
        <v>2.5</v>
      </c>
      <c r="GJ487">
        <v>0</v>
      </c>
      <c r="GK487">
        <v>0</v>
      </c>
      <c r="GM487" t="s">
        <v>9924</v>
      </c>
      <c r="GP487" t="s">
        <v>357</v>
      </c>
      <c r="GQ487" t="s">
        <v>1403</v>
      </c>
      <c r="GR487">
        <v>18</v>
      </c>
      <c r="HA487" t="s">
        <v>6160</v>
      </c>
      <c r="HC487" t="s">
        <v>294</v>
      </c>
      <c r="HD487" t="s">
        <v>294</v>
      </c>
      <c r="HE487" t="s">
        <v>2106</v>
      </c>
      <c r="HF487">
        <v>0</v>
      </c>
      <c r="HG487">
        <v>11</v>
      </c>
      <c r="HH487">
        <v>21</v>
      </c>
      <c r="HI487" t="s">
        <v>275</v>
      </c>
      <c r="HL487">
        <v>1</v>
      </c>
      <c r="HM487" t="s">
        <v>9331</v>
      </c>
      <c r="HO487" t="s">
        <v>9925</v>
      </c>
      <c r="HP487" t="s">
        <v>9926</v>
      </c>
      <c r="HQ487" t="s">
        <v>9927</v>
      </c>
      <c r="HR487" t="s">
        <v>9928</v>
      </c>
      <c r="HT487" t="s">
        <v>8616</v>
      </c>
      <c r="HW487">
        <v>-19</v>
      </c>
      <c r="HX487">
        <v>4195067</v>
      </c>
      <c r="HY487" t="s">
        <v>9929</v>
      </c>
      <c r="HZ487">
        <v>4195036</v>
      </c>
      <c r="IC487">
        <v>0</v>
      </c>
      <c r="ID487">
        <v>0</v>
      </c>
      <c r="IM487">
        <v>78</v>
      </c>
      <c r="IU487">
        <v>9</v>
      </c>
      <c r="IV487">
        <f>IF(AND(Table1[[#This Row],[R/P]]="P",Table1[[#This Row],[PaRes]]&lt;&gt;"SCRBL",Table1[[#This Row],[PaRes]]&lt;&gt;"RUN",Table1[[#This Row],[Penalty]]&lt;&gt;1),1,0)</f>
        <v>1</v>
      </c>
      <c r="IW487">
        <f>IF(AND(Table1[[#This Row],[Pass Play]]=1,Table1[[#This Row],[PaRes]]&lt;&gt;"SAC"),1,0)</f>
        <v>1</v>
      </c>
      <c r="IX487">
        <f>IF(Table1[[#This Row],[PaRes]]="COM",1,0)</f>
        <v>0</v>
      </c>
      <c r="IY487">
        <f>IF(Table1[[#This Row],[Pass Play]]=1,Table1[[#This Row],[Gn]],0)</f>
        <v>0</v>
      </c>
      <c r="IZ487">
        <f>IF(AND(Table1[[#This Row],[Pass Play]]=1,Table1[[#This Row],[EFF]]="Y"),1,0)</f>
        <v>0</v>
      </c>
      <c r="JA487">
        <f>IF(AND(Table1[[#This Row],[Pass Play]]=1,Table1[[#This Row],[EFF]]="Y"),Table1[[#This Row],[Gn]],0)</f>
        <v>0</v>
      </c>
      <c r="JB487">
        <f>IF(AND(Table1[[#This Row],[Pass Play]]=1,Table1[[#This Row],[Gn]]&gt;=15),1,0)</f>
        <v>0</v>
      </c>
      <c r="JC487">
        <f>IF(AND(Table1[[#This Row],[Pass Play]]=1,Table1[[#This Row],[Big Play Passes]]=1),Table1[[#This Row],[Gn]],0)</f>
        <v>0</v>
      </c>
      <c r="JD487">
        <f>IF(AND(OR(Table1[[#This Row],[R/P]]="R",Table1[[#This Row],[PaRes]]="SCRBL",Table1[[#This Row],[PaRes]]="RUN"),Table1[[#This Row],[Penalty]]&lt;&gt;1),1,0)</f>
        <v>0</v>
      </c>
      <c r="JE487">
        <f>IF(Table1[[#This Row],[Rush Attempts]]=1,Table1[[#This Row],[Gn]],0)</f>
        <v>0</v>
      </c>
      <c r="JF487">
        <f>IF(AND(Table1[[#This Row],[Rush Attempts]]=1,Table1[[#This Row],[EFF]]="Y"),1,0)</f>
        <v>0</v>
      </c>
      <c r="JG487">
        <f>IF(AND(Table1[[#This Row],[Rush Attempts]]=1,Table1[[#This Row],[EFF]]="Y"),Table1[[#This Row],[Gn]],0)</f>
        <v>0</v>
      </c>
      <c r="JH487">
        <f>IF(AND(Table1[[#This Row],[Rush Attempts]]=1,Table1[[#This Row],[Gn]]&gt;=10),1,0)</f>
        <v>0</v>
      </c>
      <c r="JI487">
        <f>IF(AND(Table1[[#This Row],[Rush Attempts]]=1,Table1[[#This Row],[Big Play Run]]=1),Table1[[#This Row],[Gn]],0)</f>
        <v>0</v>
      </c>
      <c r="JJ487">
        <f>IF(Table1[[#This Row],[PaRes]]="SAC",1,0)</f>
        <v>0</v>
      </c>
      <c r="JK487">
        <f>IF(Table1[[#This Row],[Sacks]]=1,Table1[[#This Row],[Gn]],0)</f>
        <v>0</v>
      </c>
      <c r="JL487">
        <f>IF(Table1[[#This Row],[PaRes]]="INT",1,0)</f>
        <v>0</v>
      </c>
      <c r="JM487">
        <f>IF(Table1[[#This Row],[pff_PENALTY]]&lt;&gt;"",1,0)</f>
        <v>0</v>
      </c>
      <c r="JN487">
        <f>Table1[[#This Row],[pff_PENYARDS]]</f>
        <v>0</v>
      </c>
      <c r="JO487">
        <f>IF(Table1[[#This Row],[S/End]]="TD",1,0)</f>
        <v>0</v>
      </c>
      <c r="JP487">
        <f>IF(OR(Table1[[#This Row],[S/End]]="FGGD"),1,0)</f>
        <v>0</v>
      </c>
      <c r="JQ487">
        <f>IF(OR(Table1[[#This Row],[S/End]]="FUM",Table1[[#This Row],[S/End]]="INT"),1,0)</f>
        <v>0</v>
      </c>
      <c r="JR487">
        <f>IF(AND(Table1[[#This Row],[Touchdown]]=1,Table1[[#This Row],[Pass Play]]=1),1,0)</f>
        <v>0</v>
      </c>
      <c r="JS487">
        <f t="shared" si="23"/>
        <v>0</v>
      </c>
      <c r="JT487">
        <f>IF(AND(OR(Table1[[#This Row],[Pass Play]]=1,Table1[[#This Row],[Rush Attempts]]=1),Table1[[#This Row],[Dn]]=3),1,0)</f>
        <v>1</v>
      </c>
      <c r="JU487">
        <f>IF(AND(Table1[[#This Row],[3rd down attempt]]=1,Table1[[#This Row],[EFF]]="Y"),1,0)</f>
        <v>0</v>
      </c>
      <c r="JV487">
        <f>IF(AND(Table1[[#This Row],[3rd down attempt]]=1,Table1[[#This Row],[Dist]]&gt;=7),1,0)</f>
        <v>1</v>
      </c>
      <c r="JW487">
        <f>IF(AND(OR(Table1[[#This Row],[Pass Play]]=1,Table1[[#This Row],[Rush Attempts]]=1),Table1[[#This Row],[Dn]]=4),1,0)</f>
        <v>0</v>
      </c>
      <c r="JX487">
        <f>IF(AND(Table1[[#This Row],[4th down attempt]]=1,Table1[[#This Row],[EFF]]="Y"),1,0)</f>
        <v>0</v>
      </c>
      <c r="JY487">
        <f>IF(AND(OR(Table1[[#This Row],[Pass Play]]=1,Table1[[#This Row],[Rush Attempts]]=1),Table1[[#This Row],[FPos]]&gt;=0,Table1[[#This Row],[FPos]]&lt;=20),1,0)</f>
        <v>0</v>
      </c>
      <c r="JZ487">
        <f>IF(AND(OR(Table1[[#This Row],[Pass Play]]=1,Table1[[#This Row],[Rush Attempts]]=1),Table1[[#This Row],[Dist]]&lt;=Table1[[#This Row],[Gn]]),1,0)</f>
        <v>0</v>
      </c>
      <c r="KA487">
        <f>IF(Table1[[#This Row],[S/End]]&lt;&gt;"",1,0)</f>
        <v>1</v>
      </c>
      <c r="KB487">
        <f>IF(Table1[[#This Row],[S/End]]="TD",1,0)</f>
        <v>0</v>
      </c>
      <c r="KC487">
        <f>IF(Table1[[#This Row],[S/End]]="FGGD",1,0)</f>
        <v>0</v>
      </c>
      <c r="KD487">
        <f>IF(AND(OR(Table1[[#This Row],[Pass Play]]=1,Table1[[#This Row],[Rush Attempts]]=1),Table1[[#This Row],[Gn]]&lt;0),1,0)</f>
        <v>0</v>
      </c>
      <c r="KE487" s="375">
        <f>IF(AND(Table1[[#This Row],[pff_DRVENDPSN]]=3,Table1[[#This Row],[pff_DRVENDEVENT]]="PUNT"),1,0)</f>
        <v>1</v>
      </c>
    </row>
    <row r="488" spans="1:291" hidden="1">
      <c r="A488">
        <v>35</v>
      </c>
      <c r="B488">
        <v>2108</v>
      </c>
      <c r="C488" t="s">
        <v>14482</v>
      </c>
      <c r="D488">
        <v>3</v>
      </c>
      <c r="E488">
        <v>1</v>
      </c>
      <c r="F488">
        <v>10</v>
      </c>
      <c r="G488">
        <v>-5</v>
      </c>
      <c r="H488">
        <v>-22</v>
      </c>
      <c r="I488" t="s">
        <v>253</v>
      </c>
      <c r="J488" t="s">
        <v>298</v>
      </c>
      <c r="K488" t="s">
        <v>976</v>
      </c>
      <c r="L488" t="s">
        <v>976</v>
      </c>
      <c r="M488" t="s">
        <v>8413</v>
      </c>
      <c r="N488" t="s">
        <v>1095</v>
      </c>
      <c r="P488" t="s">
        <v>7034</v>
      </c>
      <c r="W488" t="s">
        <v>257</v>
      </c>
      <c r="X488" t="s">
        <v>9931</v>
      </c>
      <c r="AE488" t="s">
        <v>445</v>
      </c>
      <c r="AF488" t="s">
        <v>446</v>
      </c>
      <c r="AG488" t="s">
        <v>9931</v>
      </c>
      <c r="AH488" t="s">
        <v>257</v>
      </c>
      <c r="AJ488">
        <v>22</v>
      </c>
      <c r="AP488">
        <v>7</v>
      </c>
      <c r="AU488" t="s">
        <v>254</v>
      </c>
      <c r="BJ488" t="s">
        <v>274</v>
      </c>
      <c r="BQ488">
        <f t="shared" si="21"/>
        <v>0</v>
      </c>
      <c r="BR488">
        <f t="shared" si="22"/>
        <v>4</v>
      </c>
      <c r="BT488" t="s">
        <v>9317</v>
      </c>
      <c r="BV488">
        <v>5</v>
      </c>
      <c r="BX488">
        <v>0</v>
      </c>
      <c r="BY488" t="s">
        <v>9932</v>
      </c>
      <c r="CD488" s="3">
        <v>0.4916666666666667</v>
      </c>
      <c r="CF488" t="s">
        <v>9933</v>
      </c>
      <c r="CJ488">
        <v>0</v>
      </c>
      <c r="CK488" t="s">
        <v>9934</v>
      </c>
      <c r="CL488" s="4">
        <v>38387</v>
      </c>
      <c r="CM488" t="s">
        <v>9935</v>
      </c>
      <c r="CN488" t="s">
        <v>9936</v>
      </c>
      <c r="CO488">
        <v>5</v>
      </c>
      <c r="CP488" t="s">
        <v>268</v>
      </c>
      <c r="CQ488" t="s">
        <v>282</v>
      </c>
      <c r="CR488" t="s">
        <v>9317</v>
      </c>
      <c r="CU488" t="s">
        <v>9937</v>
      </c>
      <c r="CW488">
        <v>0</v>
      </c>
      <c r="CY488">
        <v>1</v>
      </c>
      <c r="CZ488" t="s">
        <v>614</v>
      </c>
      <c r="DA488">
        <v>-18</v>
      </c>
      <c r="DB488">
        <v>3</v>
      </c>
      <c r="DC488" t="s">
        <v>272</v>
      </c>
      <c r="DD488">
        <v>-22</v>
      </c>
      <c r="DF488" t="s">
        <v>9344</v>
      </c>
      <c r="DK488">
        <v>-5</v>
      </c>
      <c r="DL488" s="4">
        <v>44498</v>
      </c>
      <c r="DM488">
        <v>20466</v>
      </c>
      <c r="DN488">
        <v>2021</v>
      </c>
      <c r="DO488">
        <v>0</v>
      </c>
      <c r="DQ488">
        <v>80990</v>
      </c>
      <c r="DR488">
        <v>90</v>
      </c>
      <c r="DU488" t="s">
        <v>274</v>
      </c>
      <c r="DV488" t="s">
        <v>257</v>
      </c>
      <c r="DX488">
        <v>21</v>
      </c>
      <c r="DY488" t="s">
        <v>275</v>
      </c>
      <c r="EE488">
        <v>0</v>
      </c>
      <c r="EF488" t="s">
        <v>3716</v>
      </c>
      <c r="EG488" t="s">
        <v>422</v>
      </c>
      <c r="EH488">
        <v>0</v>
      </c>
      <c r="EI488" t="s">
        <v>1955</v>
      </c>
      <c r="EJ488" t="s">
        <v>992</v>
      </c>
      <c r="EK488" t="s">
        <v>9938</v>
      </c>
      <c r="EL488" t="s">
        <v>9939</v>
      </c>
      <c r="EM488" t="s">
        <v>9940</v>
      </c>
      <c r="EN488" t="s">
        <v>268</v>
      </c>
      <c r="EO488" t="s">
        <v>269</v>
      </c>
      <c r="EP488" t="s">
        <v>1109</v>
      </c>
      <c r="EQ488">
        <v>1</v>
      </c>
      <c r="ET488" t="s">
        <v>9941</v>
      </c>
      <c r="FE488">
        <v>0</v>
      </c>
      <c r="FF488">
        <v>18</v>
      </c>
      <c r="FG488" t="s">
        <v>461</v>
      </c>
      <c r="FI488" t="s">
        <v>461</v>
      </c>
      <c r="FJ488" t="s">
        <v>9942</v>
      </c>
      <c r="FL488">
        <v>0</v>
      </c>
      <c r="FN488">
        <v>0</v>
      </c>
      <c r="FQ488">
        <v>0</v>
      </c>
      <c r="FS488" t="s">
        <v>462</v>
      </c>
      <c r="FU488" t="s">
        <v>257</v>
      </c>
      <c r="FV488" t="s">
        <v>683</v>
      </c>
      <c r="FW488" t="s">
        <v>397</v>
      </c>
      <c r="FX488" t="s">
        <v>1030</v>
      </c>
      <c r="FY488">
        <v>0</v>
      </c>
      <c r="GA488">
        <v>21.05</v>
      </c>
      <c r="GB488">
        <v>16</v>
      </c>
      <c r="GC488">
        <v>0</v>
      </c>
      <c r="GD488" t="s">
        <v>3807</v>
      </c>
      <c r="GE488" t="s">
        <v>355</v>
      </c>
      <c r="GF488">
        <v>0</v>
      </c>
      <c r="GG488" t="s">
        <v>257</v>
      </c>
      <c r="GJ488">
        <v>1</v>
      </c>
      <c r="GK488">
        <v>1</v>
      </c>
      <c r="GM488" t="s">
        <v>9943</v>
      </c>
      <c r="GO488">
        <v>0</v>
      </c>
      <c r="HA488" t="s">
        <v>9944</v>
      </c>
      <c r="HC488" t="s">
        <v>313</v>
      </c>
      <c r="HD488" t="s">
        <v>313</v>
      </c>
      <c r="HF488">
        <v>0</v>
      </c>
      <c r="HG488">
        <v>21</v>
      </c>
      <c r="HH488">
        <v>21</v>
      </c>
      <c r="HI488" t="s">
        <v>275</v>
      </c>
      <c r="HL488">
        <v>4</v>
      </c>
      <c r="HW488">
        <v>-17</v>
      </c>
      <c r="HX488">
        <v>4195388</v>
      </c>
      <c r="HY488" t="s">
        <v>9344</v>
      </c>
      <c r="HZ488">
        <v>4195291</v>
      </c>
      <c r="IC488">
        <v>0</v>
      </c>
      <c r="ID488">
        <v>0</v>
      </c>
      <c r="IM488">
        <v>84</v>
      </c>
      <c r="IO488" t="s">
        <v>9344</v>
      </c>
      <c r="IQ488" t="s">
        <v>9344</v>
      </c>
      <c r="IU488">
        <v>9</v>
      </c>
      <c r="IV488">
        <f>IF(AND(Table1[[#This Row],[R/P]]="P",Table1[[#This Row],[PaRes]]&lt;&gt;"SCRBL",Table1[[#This Row],[PaRes]]&lt;&gt;"RUN",Table1[[#This Row],[Penalty]]&lt;&gt;1),1,0)</f>
        <v>0</v>
      </c>
      <c r="IW488">
        <f>IF(AND(Table1[[#This Row],[Pass Play]]=1,Table1[[#This Row],[PaRes]]&lt;&gt;"SAC"),1,0)</f>
        <v>0</v>
      </c>
      <c r="IX488">
        <f>IF(Table1[[#This Row],[PaRes]]="COM",1,0)</f>
        <v>0</v>
      </c>
      <c r="IY488">
        <f>IF(Table1[[#This Row],[Pass Play]]=1,Table1[[#This Row],[Gn]],0)</f>
        <v>0</v>
      </c>
      <c r="IZ488">
        <f>IF(AND(Table1[[#This Row],[Pass Play]]=1,Table1[[#This Row],[EFF]]="Y"),1,0)</f>
        <v>0</v>
      </c>
      <c r="JA488">
        <f>IF(AND(Table1[[#This Row],[Pass Play]]=1,Table1[[#This Row],[EFF]]="Y"),Table1[[#This Row],[Gn]],0)</f>
        <v>0</v>
      </c>
      <c r="JB488">
        <f>IF(AND(Table1[[#This Row],[Pass Play]]=1,Table1[[#This Row],[Gn]]&gt;=15),1,0)</f>
        <v>0</v>
      </c>
      <c r="JC488">
        <f>IF(AND(Table1[[#This Row],[Pass Play]]=1,Table1[[#This Row],[Big Play Passes]]=1),Table1[[#This Row],[Gn]],0)</f>
        <v>0</v>
      </c>
      <c r="JD488">
        <f>IF(AND(OR(Table1[[#This Row],[R/P]]="R",Table1[[#This Row],[PaRes]]="SCRBL",Table1[[#This Row],[PaRes]]="RUN"),Table1[[#This Row],[Penalty]]&lt;&gt;1),1,0)</f>
        <v>1</v>
      </c>
      <c r="JE488">
        <f>IF(Table1[[#This Row],[Rush Attempts]]=1,Table1[[#This Row],[Gn]],0)</f>
        <v>-5</v>
      </c>
      <c r="JF488">
        <f>IF(AND(Table1[[#This Row],[Rush Attempts]]=1,Table1[[#This Row],[EFF]]="Y"),1,0)</f>
        <v>0</v>
      </c>
      <c r="JG488">
        <f>IF(AND(Table1[[#This Row],[Rush Attempts]]=1,Table1[[#This Row],[EFF]]="Y"),Table1[[#This Row],[Gn]],0)</f>
        <v>0</v>
      </c>
      <c r="JH488">
        <f>IF(AND(Table1[[#This Row],[Rush Attempts]]=1,Table1[[#This Row],[Gn]]&gt;=10),1,0)</f>
        <v>0</v>
      </c>
      <c r="JI488">
        <f>IF(AND(Table1[[#This Row],[Rush Attempts]]=1,Table1[[#This Row],[Big Play Run]]=1),Table1[[#This Row],[Gn]],0)</f>
        <v>0</v>
      </c>
      <c r="JJ488">
        <f>IF(Table1[[#This Row],[PaRes]]="SAC",1,0)</f>
        <v>0</v>
      </c>
      <c r="JK488">
        <f>IF(Table1[[#This Row],[Sacks]]=1,Table1[[#This Row],[Gn]],0)</f>
        <v>0</v>
      </c>
      <c r="JL488">
        <f>IF(Table1[[#This Row],[PaRes]]="INT",1,0)</f>
        <v>0</v>
      </c>
      <c r="JM488">
        <f>IF(Table1[[#This Row],[pff_PENALTY]]&lt;&gt;"",1,0)</f>
        <v>0</v>
      </c>
      <c r="JN488">
        <f>Table1[[#This Row],[pff_PENYARDS]]</f>
        <v>0</v>
      </c>
      <c r="JO488">
        <f>IF(Table1[[#This Row],[S/End]]="TD",1,0)</f>
        <v>0</v>
      </c>
      <c r="JP488">
        <f>IF(OR(Table1[[#This Row],[S/End]]="FGGD"),1,0)</f>
        <v>0</v>
      </c>
      <c r="JQ488">
        <f>IF(OR(Table1[[#This Row],[S/End]]="FUM",Table1[[#This Row],[S/End]]="INT"),1,0)</f>
        <v>0</v>
      </c>
      <c r="JR488">
        <f>IF(AND(Table1[[#This Row],[Touchdown]]=1,Table1[[#This Row],[Pass Play]]=1),1,0)</f>
        <v>0</v>
      </c>
      <c r="JS488">
        <f t="shared" si="23"/>
        <v>0</v>
      </c>
      <c r="JT488">
        <f>IF(AND(OR(Table1[[#This Row],[Pass Play]]=1,Table1[[#This Row],[Rush Attempts]]=1),Table1[[#This Row],[Dn]]=3),1,0)</f>
        <v>0</v>
      </c>
      <c r="JU488">
        <f>IF(AND(Table1[[#This Row],[3rd down attempt]]=1,Table1[[#This Row],[EFF]]="Y"),1,0)</f>
        <v>0</v>
      </c>
      <c r="JV488">
        <f>IF(AND(Table1[[#This Row],[3rd down attempt]]=1,Table1[[#This Row],[Dist]]&gt;=7),1,0)</f>
        <v>0</v>
      </c>
      <c r="JW488">
        <f>IF(AND(OR(Table1[[#This Row],[Pass Play]]=1,Table1[[#This Row],[Rush Attempts]]=1),Table1[[#This Row],[Dn]]=4),1,0)</f>
        <v>0</v>
      </c>
      <c r="JX488">
        <f>IF(AND(Table1[[#This Row],[4th down attempt]]=1,Table1[[#This Row],[EFF]]="Y"),1,0)</f>
        <v>0</v>
      </c>
      <c r="JY488">
        <f>IF(AND(OR(Table1[[#This Row],[Pass Play]]=1,Table1[[#This Row],[Rush Attempts]]=1),Table1[[#This Row],[FPos]]&gt;=0,Table1[[#This Row],[FPos]]&lt;=20),1,0)</f>
        <v>0</v>
      </c>
      <c r="JZ488">
        <f>IF(AND(OR(Table1[[#This Row],[Pass Play]]=1,Table1[[#This Row],[Rush Attempts]]=1),Table1[[#This Row],[Dist]]&lt;=Table1[[#This Row],[Gn]]),1,0)</f>
        <v>0</v>
      </c>
      <c r="KA488">
        <f>IF(Table1[[#This Row],[S/End]]&lt;&gt;"",1,0)</f>
        <v>0</v>
      </c>
      <c r="KB488">
        <f>IF(Table1[[#This Row],[S/End]]="TD",1,0)</f>
        <v>0</v>
      </c>
      <c r="KC488">
        <f>IF(Table1[[#This Row],[S/End]]="FGGD",1,0)</f>
        <v>0</v>
      </c>
      <c r="KD488">
        <f>IF(AND(OR(Table1[[#This Row],[Pass Play]]=1,Table1[[#This Row],[Rush Attempts]]=1),Table1[[#This Row],[Gn]]&lt;0),1,0)</f>
        <v>1</v>
      </c>
      <c r="KE488" s="375">
        <f>IF(AND(Table1[[#This Row],[pff_DRVENDPSN]]=3,Table1[[#This Row],[pff_DRVENDEVENT]]="PUNT"),1,0)</f>
        <v>1</v>
      </c>
    </row>
    <row r="489" spans="1:291" hidden="1">
      <c r="A489">
        <v>36</v>
      </c>
      <c r="B489">
        <v>2108</v>
      </c>
      <c r="C489" t="s">
        <v>14482</v>
      </c>
      <c r="D489">
        <v>3</v>
      </c>
      <c r="E489">
        <v>2</v>
      </c>
      <c r="F489">
        <v>15</v>
      </c>
      <c r="G489">
        <v>0</v>
      </c>
      <c r="H489">
        <v>-17</v>
      </c>
      <c r="J489" t="s">
        <v>298</v>
      </c>
      <c r="K489">
        <v>11</v>
      </c>
      <c r="L489">
        <v>11</v>
      </c>
      <c r="M489" t="s">
        <v>2333</v>
      </c>
      <c r="N489" t="s">
        <v>1037</v>
      </c>
      <c r="P489" t="s">
        <v>274</v>
      </c>
      <c r="W489" t="s">
        <v>253</v>
      </c>
      <c r="X489" t="s">
        <v>9946</v>
      </c>
      <c r="Y489" t="s">
        <v>5850</v>
      </c>
      <c r="Z489" t="s">
        <v>9947</v>
      </c>
      <c r="AB489" t="s">
        <v>666</v>
      </c>
      <c r="AC489" t="s">
        <v>667</v>
      </c>
      <c r="AK489" t="s">
        <v>756</v>
      </c>
      <c r="AP489">
        <v>7</v>
      </c>
      <c r="BJ489" t="s">
        <v>607</v>
      </c>
      <c r="BQ489">
        <f t="shared" si="21"/>
        <v>1</v>
      </c>
      <c r="BR489">
        <f t="shared" si="22"/>
        <v>0</v>
      </c>
      <c r="BT489" t="s">
        <v>9317</v>
      </c>
      <c r="BV489">
        <v>5</v>
      </c>
      <c r="BX489">
        <v>0</v>
      </c>
      <c r="BY489" t="s">
        <v>9948</v>
      </c>
      <c r="CA489">
        <v>0</v>
      </c>
      <c r="CD489" s="3">
        <v>0.46527777777777773</v>
      </c>
      <c r="CE489" t="s">
        <v>274</v>
      </c>
      <c r="CF489" t="s">
        <v>9949</v>
      </c>
      <c r="CG489">
        <v>9</v>
      </c>
      <c r="CI489" t="s">
        <v>331</v>
      </c>
      <c r="CJ489">
        <v>1</v>
      </c>
      <c r="CK489" t="s">
        <v>9950</v>
      </c>
      <c r="CL489" s="4">
        <v>38387</v>
      </c>
      <c r="CM489" t="s">
        <v>9951</v>
      </c>
      <c r="CN489" t="s">
        <v>9952</v>
      </c>
      <c r="CO489">
        <v>5</v>
      </c>
      <c r="CQ489" t="s">
        <v>282</v>
      </c>
      <c r="CR489" t="s">
        <v>9317</v>
      </c>
      <c r="CU489" t="s">
        <v>9953</v>
      </c>
      <c r="CW489">
        <v>0</v>
      </c>
      <c r="CY489">
        <v>2</v>
      </c>
      <c r="CZ489" t="s">
        <v>614</v>
      </c>
      <c r="DA489">
        <v>-18</v>
      </c>
      <c r="DB489">
        <v>3</v>
      </c>
      <c r="DC489" t="s">
        <v>272</v>
      </c>
      <c r="DD489">
        <v>-22</v>
      </c>
      <c r="DK489">
        <v>0</v>
      </c>
      <c r="DL489" s="4">
        <v>44498</v>
      </c>
      <c r="DM489">
        <v>20466</v>
      </c>
      <c r="DN489">
        <v>2021</v>
      </c>
      <c r="DO489">
        <v>0</v>
      </c>
      <c r="DQ489">
        <v>80990</v>
      </c>
      <c r="DR489">
        <v>91</v>
      </c>
      <c r="DU489" t="s">
        <v>294</v>
      </c>
      <c r="DV489" t="s">
        <v>294</v>
      </c>
      <c r="DX489">
        <v>21</v>
      </c>
      <c r="DY489" t="s">
        <v>275</v>
      </c>
      <c r="EB489" t="s">
        <v>2002</v>
      </c>
      <c r="EE489">
        <v>0</v>
      </c>
      <c r="EF489" t="s">
        <v>2340</v>
      </c>
      <c r="EG489" t="s">
        <v>422</v>
      </c>
      <c r="EH489">
        <v>0</v>
      </c>
      <c r="EI489" t="s">
        <v>2341</v>
      </c>
      <c r="EJ489" t="s">
        <v>340</v>
      </c>
      <c r="EK489" t="s">
        <v>9954</v>
      </c>
      <c r="EL489" t="s">
        <v>9955</v>
      </c>
      <c r="EM489" t="s">
        <v>9956</v>
      </c>
      <c r="EN489" t="s">
        <v>351</v>
      </c>
      <c r="EO489" t="s">
        <v>269</v>
      </c>
      <c r="EP489" t="s">
        <v>9957</v>
      </c>
      <c r="EQ489">
        <v>0</v>
      </c>
      <c r="ER489" t="s">
        <v>3697</v>
      </c>
      <c r="ET489" t="s">
        <v>9958</v>
      </c>
      <c r="EU489">
        <v>45</v>
      </c>
      <c r="EV489" t="s">
        <v>257</v>
      </c>
      <c r="EW489" t="s">
        <v>349</v>
      </c>
      <c r="EX489" t="s">
        <v>2977</v>
      </c>
      <c r="EY489" t="s">
        <v>351</v>
      </c>
      <c r="FB489" t="s">
        <v>3452</v>
      </c>
      <c r="FC489" t="s">
        <v>9959</v>
      </c>
      <c r="FE489">
        <v>0</v>
      </c>
      <c r="FF489">
        <v>7</v>
      </c>
      <c r="FK489" t="s">
        <v>9960</v>
      </c>
      <c r="FL489">
        <v>0</v>
      </c>
      <c r="FN489">
        <v>0</v>
      </c>
      <c r="FQ489">
        <v>0</v>
      </c>
      <c r="FS489" t="s">
        <v>395</v>
      </c>
      <c r="FV489" t="s">
        <v>1277</v>
      </c>
      <c r="FY489">
        <v>0</v>
      </c>
      <c r="GA489">
        <v>21.05</v>
      </c>
      <c r="GB489">
        <v>16</v>
      </c>
      <c r="GC489">
        <v>0</v>
      </c>
      <c r="GE489" t="s">
        <v>355</v>
      </c>
      <c r="GF489">
        <v>1</v>
      </c>
      <c r="GI489">
        <v>3.5</v>
      </c>
      <c r="GJ489">
        <v>0</v>
      </c>
      <c r="GK489">
        <v>0</v>
      </c>
      <c r="GM489" t="s">
        <v>9961</v>
      </c>
      <c r="GP489" t="s">
        <v>499</v>
      </c>
      <c r="GR489">
        <v>47</v>
      </c>
      <c r="HA489" t="s">
        <v>9962</v>
      </c>
      <c r="HC489" t="s">
        <v>313</v>
      </c>
      <c r="HD489" t="s">
        <v>313</v>
      </c>
      <c r="HE489" t="s">
        <v>9963</v>
      </c>
      <c r="HF489">
        <v>0</v>
      </c>
      <c r="HG489">
        <v>11</v>
      </c>
      <c r="HH489">
        <v>21</v>
      </c>
      <c r="HI489" t="s">
        <v>275</v>
      </c>
      <c r="HL489">
        <v>4</v>
      </c>
      <c r="HM489" t="s">
        <v>9323</v>
      </c>
      <c r="HO489" t="s">
        <v>9753</v>
      </c>
      <c r="HP489" t="s">
        <v>9964</v>
      </c>
      <c r="HQ489" t="s">
        <v>9965</v>
      </c>
      <c r="HR489" t="s">
        <v>9966</v>
      </c>
      <c r="HT489" t="s">
        <v>9967</v>
      </c>
      <c r="HW489">
        <v>-17</v>
      </c>
      <c r="HX489">
        <v>4195433</v>
      </c>
      <c r="HY489" t="s">
        <v>9968</v>
      </c>
      <c r="HZ489">
        <v>4195388</v>
      </c>
      <c r="IC489">
        <v>-0.5</v>
      </c>
      <c r="ID489">
        <v>1</v>
      </c>
      <c r="IM489">
        <v>85</v>
      </c>
      <c r="IU489">
        <v>9</v>
      </c>
      <c r="IV489">
        <f>IF(AND(Table1[[#This Row],[R/P]]="P",Table1[[#This Row],[PaRes]]&lt;&gt;"SCRBL",Table1[[#This Row],[PaRes]]&lt;&gt;"RUN",Table1[[#This Row],[Penalty]]&lt;&gt;1),1,0)</f>
        <v>1</v>
      </c>
      <c r="IW489">
        <f>IF(AND(Table1[[#This Row],[Pass Play]]=1,Table1[[#This Row],[PaRes]]&lt;&gt;"SAC"),1,0)</f>
        <v>1</v>
      </c>
      <c r="IX489">
        <f>IF(Table1[[#This Row],[PaRes]]="COM",1,0)</f>
        <v>0</v>
      </c>
      <c r="IY489">
        <f>IF(Table1[[#This Row],[Pass Play]]=1,Table1[[#This Row],[Gn]],0)</f>
        <v>0</v>
      </c>
      <c r="IZ489">
        <f>IF(AND(Table1[[#This Row],[Pass Play]]=1,Table1[[#This Row],[EFF]]="Y"),1,0)</f>
        <v>0</v>
      </c>
      <c r="JA489">
        <f>IF(AND(Table1[[#This Row],[Pass Play]]=1,Table1[[#This Row],[EFF]]="Y"),Table1[[#This Row],[Gn]],0)</f>
        <v>0</v>
      </c>
      <c r="JB489">
        <f>IF(AND(Table1[[#This Row],[Pass Play]]=1,Table1[[#This Row],[Gn]]&gt;=15),1,0)</f>
        <v>0</v>
      </c>
      <c r="JC489">
        <f>IF(AND(Table1[[#This Row],[Pass Play]]=1,Table1[[#This Row],[Big Play Passes]]=1),Table1[[#This Row],[Gn]],0)</f>
        <v>0</v>
      </c>
      <c r="JD489">
        <f>IF(AND(OR(Table1[[#This Row],[R/P]]="R",Table1[[#This Row],[PaRes]]="SCRBL",Table1[[#This Row],[PaRes]]="RUN"),Table1[[#This Row],[Penalty]]&lt;&gt;1),1,0)</f>
        <v>0</v>
      </c>
      <c r="JE489">
        <f>IF(Table1[[#This Row],[Rush Attempts]]=1,Table1[[#This Row],[Gn]],0)</f>
        <v>0</v>
      </c>
      <c r="JF489">
        <f>IF(AND(Table1[[#This Row],[Rush Attempts]]=1,Table1[[#This Row],[EFF]]="Y"),1,0)</f>
        <v>0</v>
      </c>
      <c r="JG489">
        <f>IF(AND(Table1[[#This Row],[Rush Attempts]]=1,Table1[[#This Row],[EFF]]="Y"),Table1[[#This Row],[Gn]],0)</f>
        <v>0</v>
      </c>
      <c r="JH489">
        <f>IF(AND(Table1[[#This Row],[Rush Attempts]]=1,Table1[[#This Row],[Gn]]&gt;=10),1,0)</f>
        <v>0</v>
      </c>
      <c r="JI489">
        <f>IF(AND(Table1[[#This Row],[Rush Attempts]]=1,Table1[[#This Row],[Big Play Run]]=1),Table1[[#This Row],[Gn]],0)</f>
        <v>0</v>
      </c>
      <c r="JJ489">
        <f>IF(Table1[[#This Row],[PaRes]]="SAC",1,0)</f>
        <v>0</v>
      </c>
      <c r="JK489">
        <f>IF(Table1[[#This Row],[Sacks]]=1,Table1[[#This Row],[Gn]],0)</f>
        <v>0</v>
      </c>
      <c r="JL489">
        <f>IF(Table1[[#This Row],[PaRes]]="INT",1,0)</f>
        <v>0</v>
      </c>
      <c r="JM489">
        <f>IF(Table1[[#This Row],[pff_PENALTY]]&lt;&gt;"",1,0)</f>
        <v>0</v>
      </c>
      <c r="JN489">
        <f>Table1[[#This Row],[pff_PENYARDS]]</f>
        <v>0</v>
      </c>
      <c r="JO489">
        <f>IF(Table1[[#This Row],[S/End]]="TD",1,0)</f>
        <v>0</v>
      </c>
      <c r="JP489">
        <f>IF(OR(Table1[[#This Row],[S/End]]="FGGD"),1,0)</f>
        <v>0</v>
      </c>
      <c r="JQ489">
        <f>IF(OR(Table1[[#This Row],[S/End]]="FUM",Table1[[#This Row],[S/End]]="INT"),1,0)</f>
        <v>0</v>
      </c>
      <c r="JR489">
        <f>IF(AND(Table1[[#This Row],[Touchdown]]=1,Table1[[#This Row],[Pass Play]]=1),1,0)</f>
        <v>0</v>
      </c>
      <c r="JS489">
        <f t="shared" si="23"/>
        <v>0</v>
      </c>
      <c r="JT489">
        <f>IF(AND(OR(Table1[[#This Row],[Pass Play]]=1,Table1[[#This Row],[Rush Attempts]]=1),Table1[[#This Row],[Dn]]=3),1,0)</f>
        <v>0</v>
      </c>
      <c r="JU489">
        <f>IF(AND(Table1[[#This Row],[3rd down attempt]]=1,Table1[[#This Row],[EFF]]="Y"),1,0)</f>
        <v>0</v>
      </c>
      <c r="JV489">
        <f>IF(AND(Table1[[#This Row],[3rd down attempt]]=1,Table1[[#This Row],[Dist]]&gt;=7),1,0)</f>
        <v>0</v>
      </c>
      <c r="JW489">
        <f>IF(AND(OR(Table1[[#This Row],[Pass Play]]=1,Table1[[#This Row],[Rush Attempts]]=1),Table1[[#This Row],[Dn]]=4),1,0)</f>
        <v>0</v>
      </c>
      <c r="JX489">
        <f>IF(AND(Table1[[#This Row],[4th down attempt]]=1,Table1[[#This Row],[EFF]]="Y"),1,0)</f>
        <v>0</v>
      </c>
      <c r="JY489">
        <f>IF(AND(OR(Table1[[#This Row],[Pass Play]]=1,Table1[[#This Row],[Rush Attempts]]=1),Table1[[#This Row],[FPos]]&gt;=0,Table1[[#This Row],[FPos]]&lt;=20),1,0)</f>
        <v>0</v>
      </c>
      <c r="JZ489">
        <f>IF(AND(OR(Table1[[#This Row],[Pass Play]]=1,Table1[[#This Row],[Rush Attempts]]=1),Table1[[#This Row],[Dist]]&lt;=Table1[[#This Row],[Gn]]),1,0)</f>
        <v>0</v>
      </c>
      <c r="KA489">
        <f>IF(Table1[[#This Row],[S/End]]&lt;&gt;"",1,0)</f>
        <v>0</v>
      </c>
      <c r="KB489">
        <f>IF(Table1[[#This Row],[S/End]]="TD",1,0)</f>
        <v>0</v>
      </c>
      <c r="KC489">
        <f>IF(Table1[[#This Row],[S/End]]="FGGD",1,0)</f>
        <v>0</v>
      </c>
      <c r="KD489">
        <f>IF(AND(OR(Table1[[#This Row],[Pass Play]]=1,Table1[[#This Row],[Rush Attempts]]=1),Table1[[#This Row],[Gn]]&lt;0),1,0)</f>
        <v>0</v>
      </c>
      <c r="KE489" s="375">
        <f>IF(AND(Table1[[#This Row],[pff_DRVENDPSN]]=3,Table1[[#This Row],[pff_DRVENDEVENT]]="PUNT"),1,0)</f>
        <v>1</v>
      </c>
    </row>
    <row r="490" spans="1:291" hidden="1">
      <c r="A490">
        <v>37</v>
      </c>
      <c r="B490">
        <v>2108</v>
      </c>
      <c r="C490" t="s">
        <v>14482</v>
      </c>
      <c r="D490">
        <v>3</v>
      </c>
      <c r="E490">
        <v>3</v>
      </c>
      <c r="F490">
        <v>15</v>
      </c>
      <c r="G490">
        <v>1</v>
      </c>
      <c r="H490">
        <v>-17</v>
      </c>
      <c r="J490" t="s">
        <v>298</v>
      </c>
      <c r="K490">
        <v>11</v>
      </c>
      <c r="L490">
        <v>11</v>
      </c>
      <c r="M490" t="s">
        <v>8812</v>
      </c>
      <c r="N490" t="s">
        <v>2016</v>
      </c>
      <c r="P490" t="s">
        <v>2017</v>
      </c>
      <c r="Q490" t="s">
        <v>442</v>
      </c>
      <c r="S490" t="s">
        <v>321</v>
      </c>
      <c r="W490" t="s">
        <v>257</v>
      </c>
      <c r="X490" t="s">
        <v>1709</v>
      </c>
      <c r="AE490" t="s">
        <v>807</v>
      </c>
      <c r="AF490" t="s">
        <v>808</v>
      </c>
      <c r="AG490" t="s">
        <v>1709</v>
      </c>
      <c r="AH490" t="s">
        <v>274</v>
      </c>
      <c r="AJ490">
        <v>22</v>
      </c>
      <c r="AL490" t="s">
        <v>614</v>
      </c>
      <c r="AP490">
        <v>7</v>
      </c>
      <c r="BJ490" t="s">
        <v>607</v>
      </c>
      <c r="BQ490">
        <f t="shared" si="21"/>
        <v>0</v>
      </c>
      <c r="BR490">
        <f t="shared" si="22"/>
        <v>1</v>
      </c>
      <c r="BT490" t="s">
        <v>9317</v>
      </c>
      <c r="BV490">
        <v>5</v>
      </c>
      <c r="BX490">
        <v>0</v>
      </c>
      <c r="BY490" t="s">
        <v>9970</v>
      </c>
      <c r="CD490" s="3">
        <v>0.4597222222222222</v>
      </c>
      <c r="CF490" t="s">
        <v>9971</v>
      </c>
      <c r="CJ490">
        <v>0</v>
      </c>
      <c r="CK490" t="s">
        <v>9972</v>
      </c>
      <c r="CL490" s="4">
        <v>38721</v>
      </c>
      <c r="CM490" t="s">
        <v>9973</v>
      </c>
      <c r="CN490" t="s">
        <v>9974</v>
      </c>
      <c r="CO490">
        <v>5</v>
      </c>
      <c r="CP490" t="s">
        <v>9915</v>
      </c>
      <c r="CQ490" t="s">
        <v>282</v>
      </c>
      <c r="CR490" t="s">
        <v>9317</v>
      </c>
      <c r="CU490" t="s">
        <v>9975</v>
      </c>
      <c r="CW490">
        <v>0</v>
      </c>
      <c r="CY490">
        <v>3</v>
      </c>
      <c r="CZ490" t="s">
        <v>614</v>
      </c>
      <c r="DA490">
        <v>-18</v>
      </c>
      <c r="DB490">
        <v>3</v>
      </c>
      <c r="DC490" t="s">
        <v>272</v>
      </c>
      <c r="DD490">
        <v>-22</v>
      </c>
      <c r="DF490" t="s">
        <v>9915</v>
      </c>
      <c r="DK490">
        <v>1</v>
      </c>
      <c r="DL490" s="4">
        <v>44498</v>
      </c>
      <c r="DM490">
        <v>20466</v>
      </c>
      <c r="DN490">
        <v>2021</v>
      </c>
      <c r="DO490">
        <v>0</v>
      </c>
      <c r="DQ490">
        <v>80990</v>
      </c>
      <c r="DR490">
        <v>92</v>
      </c>
      <c r="DU490" t="s">
        <v>294</v>
      </c>
      <c r="DV490" t="s">
        <v>294</v>
      </c>
      <c r="DX490">
        <v>21</v>
      </c>
      <c r="DY490" t="s">
        <v>275</v>
      </c>
      <c r="EE490">
        <v>0</v>
      </c>
      <c r="EF490" t="s">
        <v>7889</v>
      </c>
      <c r="EG490" t="s">
        <v>675</v>
      </c>
      <c r="EH490">
        <v>0</v>
      </c>
      <c r="EJ490" t="s">
        <v>340</v>
      </c>
      <c r="EK490" t="s">
        <v>3717</v>
      </c>
      <c r="EL490" t="s">
        <v>9976</v>
      </c>
      <c r="EM490" t="s">
        <v>9977</v>
      </c>
      <c r="EN490" t="s">
        <v>8863</v>
      </c>
      <c r="EO490" t="s">
        <v>269</v>
      </c>
      <c r="EP490" t="s">
        <v>1303</v>
      </c>
      <c r="EQ490">
        <v>1</v>
      </c>
      <c r="ET490" t="s">
        <v>9978</v>
      </c>
      <c r="FE490">
        <v>0</v>
      </c>
      <c r="FF490">
        <v>14</v>
      </c>
      <c r="FG490" t="s">
        <v>590</v>
      </c>
      <c r="FI490" t="s">
        <v>590</v>
      </c>
      <c r="FJ490" t="s">
        <v>9979</v>
      </c>
      <c r="FL490">
        <v>0</v>
      </c>
      <c r="FN490">
        <v>0</v>
      </c>
      <c r="FQ490">
        <v>0</v>
      </c>
      <c r="FS490" t="s">
        <v>395</v>
      </c>
      <c r="FU490" t="s">
        <v>257</v>
      </c>
      <c r="FV490" t="s">
        <v>496</v>
      </c>
      <c r="FW490" t="s">
        <v>431</v>
      </c>
      <c r="FX490" t="s">
        <v>432</v>
      </c>
      <c r="FY490">
        <v>0</v>
      </c>
      <c r="GA490">
        <v>21.05</v>
      </c>
      <c r="GB490">
        <v>16</v>
      </c>
      <c r="GC490">
        <v>0</v>
      </c>
      <c r="GD490" t="s">
        <v>1084</v>
      </c>
      <c r="GE490" t="s">
        <v>355</v>
      </c>
      <c r="GF490">
        <v>0</v>
      </c>
      <c r="GG490" t="s">
        <v>274</v>
      </c>
      <c r="GJ490">
        <v>0</v>
      </c>
      <c r="GK490">
        <v>0</v>
      </c>
      <c r="GM490" t="s">
        <v>9980</v>
      </c>
      <c r="GO490">
        <v>2</v>
      </c>
      <c r="HA490" t="s">
        <v>9981</v>
      </c>
      <c r="HC490" t="s">
        <v>313</v>
      </c>
      <c r="HD490" t="s">
        <v>313</v>
      </c>
      <c r="HE490" t="s">
        <v>391</v>
      </c>
      <c r="HF490">
        <v>0</v>
      </c>
      <c r="HG490">
        <v>11</v>
      </c>
      <c r="HH490">
        <v>21</v>
      </c>
      <c r="HI490" t="s">
        <v>275</v>
      </c>
      <c r="HL490" t="s">
        <v>2040</v>
      </c>
      <c r="HW490">
        <v>-18</v>
      </c>
      <c r="HX490">
        <v>4195454</v>
      </c>
      <c r="HY490" t="s">
        <v>9982</v>
      </c>
      <c r="HZ490">
        <v>4195433</v>
      </c>
      <c r="IC490">
        <v>0</v>
      </c>
      <c r="ID490">
        <v>0</v>
      </c>
      <c r="IM490">
        <v>86</v>
      </c>
      <c r="IO490" t="s">
        <v>9915</v>
      </c>
      <c r="IQ490" t="s">
        <v>9915</v>
      </c>
      <c r="IU490">
        <v>9</v>
      </c>
      <c r="IV490">
        <f>IF(AND(Table1[[#This Row],[R/P]]="P",Table1[[#This Row],[PaRes]]&lt;&gt;"SCRBL",Table1[[#This Row],[PaRes]]&lt;&gt;"RUN",Table1[[#This Row],[Penalty]]&lt;&gt;1),1,0)</f>
        <v>0</v>
      </c>
      <c r="IW490">
        <f>IF(AND(Table1[[#This Row],[Pass Play]]=1,Table1[[#This Row],[PaRes]]&lt;&gt;"SAC"),1,0)</f>
        <v>0</v>
      </c>
      <c r="IX490">
        <f>IF(Table1[[#This Row],[PaRes]]="COM",1,0)</f>
        <v>0</v>
      </c>
      <c r="IY490">
        <f>IF(Table1[[#This Row],[Pass Play]]=1,Table1[[#This Row],[Gn]],0)</f>
        <v>0</v>
      </c>
      <c r="IZ490">
        <f>IF(AND(Table1[[#This Row],[Pass Play]]=1,Table1[[#This Row],[EFF]]="Y"),1,0)</f>
        <v>0</v>
      </c>
      <c r="JA490">
        <f>IF(AND(Table1[[#This Row],[Pass Play]]=1,Table1[[#This Row],[EFF]]="Y"),Table1[[#This Row],[Gn]],0)</f>
        <v>0</v>
      </c>
      <c r="JB490">
        <f>IF(AND(Table1[[#This Row],[Pass Play]]=1,Table1[[#This Row],[Gn]]&gt;=15),1,0)</f>
        <v>0</v>
      </c>
      <c r="JC490">
        <f>IF(AND(Table1[[#This Row],[Pass Play]]=1,Table1[[#This Row],[Big Play Passes]]=1),Table1[[#This Row],[Gn]],0)</f>
        <v>0</v>
      </c>
      <c r="JD490">
        <f>IF(AND(OR(Table1[[#This Row],[R/P]]="R",Table1[[#This Row],[PaRes]]="SCRBL",Table1[[#This Row],[PaRes]]="RUN"),Table1[[#This Row],[Penalty]]&lt;&gt;1),1,0)</f>
        <v>1</v>
      </c>
      <c r="JE490">
        <f>IF(Table1[[#This Row],[Rush Attempts]]=1,Table1[[#This Row],[Gn]],0)</f>
        <v>1</v>
      </c>
      <c r="JF490">
        <f>IF(AND(Table1[[#This Row],[Rush Attempts]]=1,Table1[[#This Row],[EFF]]="Y"),1,0)</f>
        <v>0</v>
      </c>
      <c r="JG490">
        <f>IF(AND(Table1[[#This Row],[Rush Attempts]]=1,Table1[[#This Row],[EFF]]="Y"),Table1[[#This Row],[Gn]],0)</f>
        <v>0</v>
      </c>
      <c r="JH490">
        <f>IF(AND(Table1[[#This Row],[Rush Attempts]]=1,Table1[[#This Row],[Gn]]&gt;=10),1,0)</f>
        <v>0</v>
      </c>
      <c r="JI490">
        <f>IF(AND(Table1[[#This Row],[Rush Attempts]]=1,Table1[[#This Row],[Big Play Run]]=1),Table1[[#This Row],[Gn]],0)</f>
        <v>0</v>
      </c>
      <c r="JJ490">
        <f>IF(Table1[[#This Row],[PaRes]]="SAC",1,0)</f>
        <v>0</v>
      </c>
      <c r="JK490">
        <f>IF(Table1[[#This Row],[Sacks]]=1,Table1[[#This Row],[Gn]],0)</f>
        <v>0</v>
      </c>
      <c r="JL490">
        <f>IF(Table1[[#This Row],[PaRes]]="INT",1,0)</f>
        <v>0</v>
      </c>
      <c r="JM490">
        <f>IF(Table1[[#This Row],[pff_PENALTY]]&lt;&gt;"",1,0)</f>
        <v>0</v>
      </c>
      <c r="JN490">
        <f>Table1[[#This Row],[pff_PENYARDS]]</f>
        <v>0</v>
      </c>
      <c r="JO490">
        <f>IF(Table1[[#This Row],[S/End]]="TD",1,0)</f>
        <v>0</v>
      </c>
      <c r="JP490">
        <f>IF(OR(Table1[[#This Row],[S/End]]="FGGD"),1,0)</f>
        <v>0</v>
      </c>
      <c r="JQ490">
        <f>IF(OR(Table1[[#This Row],[S/End]]="FUM",Table1[[#This Row],[S/End]]="INT"),1,0)</f>
        <v>0</v>
      </c>
      <c r="JR490">
        <f>IF(AND(Table1[[#This Row],[Touchdown]]=1,Table1[[#This Row],[Pass Play]]=1),1,0)</f>
        <v>0</v>
      </c>
      <c r="JS490">
        <f t="shared" si="23"/>
        <v>0</v>
      </c>
      <c r="JT490">
        <f>IF(AND(OR(Table1[[#This Row],[Pass Play]]=1,Table1[[#This Row],[Rush Attempts]]=1),Table1[[#This Row],[Dn]]=3),1,0)</f>
        <v>1</v>
      </c>
      <c r="JU490">
        <f>IF(AND(Table1[[#This Row],[3rd down attempt]]=1,Table1[[#This Row],[EFF]]="Y"),1,0)</f>
        <v>0</v>
      </c>
      <c r="JV490">
        <f>IF(AND(Table1[[#This Row],[3rd down attempt]]=1,Table1[[#This Row],[Dist]]&gt;=7),1,0)</f>
        <v>1</v>
      </c>
      <c r="JW490">
        <f>IF(AND(OR(Table1[[#This Row],[Pass Play]]=1,Table1[[#This Row],[Rush Attempts]]=1),Table1[[#This Row],[Dn]]=4),1,0)</f>
        <v>0</v>
      </c>
      <c r="JX490">
        <f>IF(AND(Table1[[#This Row],[4th down attempt]]=1,Table1[[#This Row],[EFF]]="Y"),1,0)</f>
        <v>0</v>
      </c>
      <c r="JY490">
        <f>IF(AND(OR(Table1[[#This Row],[Pass Play]]=1,Table1[[#This Row],[Rush Attempts]]=1),Table1[[#This Row],[FPos]]&gt;=0,Table1[[#This Row],[FPos]]&lt;=20),1,0)</f>
        <v>0</v>
      </c>
      <c r="JZ490">
        <f>IF(AND(OR(Table1[[#This Row],[Pass Play]]=1,Table1[[#This Row],[Rush Attempts]]=1),Table1[[#This Row],[Dist]]&lt;=Table1[[#This Row],[Gn]]),1,0)</f>
        <v>0</v>
      </c>
      <c r="KA490">
        <f>IF(Table1[[#This Row],[S/End]]&lt;&gt;"",1,0)</f>
        <v>1</v>
      </c>
      <c r="KB490">
        <f>IF(Table1[[#This Row],[S/End]]="TD",1,0)</f>
        <v>0</v>
      </c>
      <c r="KC490">
        <f>IF(Table1[[#This Row],[S/End]]="FGGD",1,0)</f>
        <v>0</v>
      </c>
      <c r="KD490">
        <f>IF(AND(OR(Table1[[#This Row],[Pass Play]]=1,Table1[[#This Row],[Rush Attempts]]=1),Table1[[#This Row],[Gn]]&lt;0),1,0)</f>
        <v>0</v>
      </c>
      <c r="KE490" s="375">
        <f>IF(AND(Table1[[#This Row],[pff_DRVENDPSN]]=3,Table1[[#This Row],[pff_DRVENDEVENT]]="PUNT"),1,0)</f>
        <v>1</v>
      </c>
    </row>
    <row r="491" spans="1:291" hidden="1">
      <c r="A491">
        <v>38</v>
      </c>
      <c r="B491">
        <v>2108</v>
      </c>
      <c r="C491" t="s">
        <v>14482</v>
      </c>
      <c r="D491">
        <v>3</v>
      </c>
      <c r="E491">
        <v>1</v>
      </c>
      <c r="F491">
        <v>10</v>
      </c>
      <c r="H491">
        <v>-20</v>
      </c>
      <c r="I491" t="s">
        <v>253</v>
      </c>
      <c r="J491" t="s">
        <v>254</v>
      </c>
      <c r="K491">
        <v>21</v>
      </c>
      <c r="L491" t="s">
        <v>6955</v>
      </c>
      <c r="M491" t="s">
        <v>9984</v>
      </c>
      <c r="N491" t="s">
        <v>256</v>
      </c>
      <c r="P491" t="s">
        <v>1357</v>
      </c>
      <c r="Q491" t="s">
        <v>4609</v>
      </c>
      <c r="T491" t="s">
        <v>1708</v>
      </c>
      <c r="W491" t="s">
        <v>253</v>
      </c>
      <c r="X491" t="s">
        <v>9985</v>
      </c>
      <c r="Y491">
        <v>7</v>
      </c>
      <c r="Z491" t="s">
        <v>9986</v>
      </c>
      <c r="AB491" t="s">
        <v>1360</v>
      </c>
      <c r="AC491" t="s">
        <v>9987</v>
      </c>
      <c r="AJ491">
        <v>7</v>
      </c>
      <c r="AK491" t="s">
        <v>7588</v>
      </c>
      <c r="AP491">
        <v>7</v>
      </c>
      <c r="BJ491" t="s">
        <v>274</v>
      </c>
      <c r="BQ491">
        <f t="shared" si="21"/>
        <v>1</v>
      </c>
      <c r="BR491">
        <f t="shared" si="22"/>
        <v>0</v>
      </c>
      <c r="BT491" t="s">
        <v>9317</v>
      </c>
      <c r="BV491">
        <v>5</v>
      </c>
      <c r="BX491">
        <v>0</v>
      </c>
      <c r="BY491" t="s">
        <v>9988</v>
      </c>
      <c r="CA491">
        <v>0</v>
      </c>
      <c r="CB491" t="s">
        <v>588</v>
      </c>
      <c r="CD491" s="3">
        <v>0.30486111111111108</v>
      </c>
      <c r="CE491" t="s">
        <v>274</v>
      </c>
      <c r="CF491" t="s">
        <v>9989</v>
      </c>
      <c r="CG491">
        <v>0</v>
      </c>
      <c r="CI491" t="s">
        <v>9990</v>
      </c>
      <c r="CJ491">
        <v>0</v>
      </c>
      <c r="CK491" t="s">
        <v>9991</v>
      </c>
      <c r="CL491" s="4">
        <v>38387</v>
      </c>
      <c r="CM491" t="s">
        <v>9992</v>
      </c>
      <c r="CN491" t="s">
        <v>9993</v>
      </c>
      <c r="CO491">
        <v>5</v>
      </c>
      <c r="CP491" t="s">
        <v>268</v>
      </c>
      <c r="CQ491" t="s">
        <v>282</v>
      </c>
      <c r="CR491" t="s">
        <v>9317</v>
      </c>
      <c r="CU491" t="s">
        <v>9444</v>
      </c>
      <c r="CW491">
        <v>0</v>
      </c>
      <c r="CY491">
        <v>1</v>
      </c>
      <c r="CZ491" t="s">
        <v>614</v>
      </c>
      <c r="DA491">
        <v>-38</v>
      </c>
      <c r="DB491">
        <v>8</v>
      </c>
      <c r="DC491" t="s">
        <v>2209</v>
      </c>
      <c r="DD491">
        <v>-20</v>
      </c>
      <c r="DK491">
        <v>2</v>
      </c>
      <c r="DL491" s="4">
        <v>44498</v>
      </c>
      <c r="DM491">
        <v>20466</v>
      </c>
      <c r="DN491">
        <v>2021</v>
      </c>
      <c r="DO491">
        <v>0</v>
      </c>
      <c r="DQ491">
        <v>80990</v>
      </c>
      <c r="DR491">
        <v>105</v>
      </c>
      <c r="DU491" t="s">
        <v>274</v>
      </c>
      <c r="DV491" t="s">
        <v>257</v>
      </c>
      <c r="DX491">
        <v>21</v>
      </c>
      <c r="DY491" t="s">
        <v>275</v>
      </c>
      <c r="EE491">
        <v>0</v>
      </c>
      <c r="EF491" t="s">
        <v>9994</v>
      </c>
      <c r="EG491" t="s">
        <v>1485</v>
      </c>
      <c r="EH491">
        <v>0</v>
      </c>
      <c r="EJ491" t="s">
        <v>278</v>
      </c>
      <c r="EK491" t="s">
        <v>9995</v>
      </c>
      <c r="EL491" t="s">
        <v>9996</v>
      </c>
      <c r="EM491" t="s">
        <v>9997</v>
      </c>
      <c r="EN491" t="s">
        <v>268</v>
      </c>
      <c r="EO491" t="s">
        <v>269</v>
      </c>
      <c r="EP491" t="s">
        <v>427</v>
      </c>
      <c r="EQ491">
        <v>0</v>
      </c>
      <c r="ER491" t="s">
        <v>9998</v>
      </c>
      <c r="ET491" t="s">
        <v>9999</v>
      </c>
      <c r="EU491">
        <v>0</v>
      </c>
      <c r="EV491" t="s">
        <v>679</v>
      </c>
      <c r="EW491" t="s">
        <v>349</v>
      </c>
      <c r="FC491" t="s">
        <v>10000</v>
      </c>
      <c r="FE491">
        <v>1</v>
      </c>
      <c r="FF491">
        <v>14</v>
      </c>
      <c r="FG491" t="s">
        <v>893</v>
      </c>
      <c r="FI491" t="s">
        <v>893</v>
      </c>
      <c r="FJ491" t="s">
        <v>9412</v>
      </c>
      <c r="FL491">
        <v>0</v>
      </c>
      <c r="FN491">
        <v>1</v>
      </c>
      <c r="FQ491">
        <v>0</v>
      </c>
      <c r="FR491" t="s">
        <v>257</v>
      </c>
      <c r="FS491" t="s">
        <v>622</v>
      </c>
      <c r="FV491" t="s">
        <v>623</v>
      </c>
      <c r="FW491" t="s">
        <v>290</v>
      </c>
      <c r="FY491">
        <v>0</v>
      </c>
      <c r="GA491">
        <v>21.05</v>
      </c>
      <c r="GB491">
        <v>16</v>
      </c>
      <c r="GC491">
        <v>0</v>
      </c>
      <c r="GD491" t="s">
        <v>497</v>
      </c>
      <c r="GF491">
        <v>0</v>
      </c>
      <c r="GG491" t="s">
        <v>257</v>
      </c>
      <c r="GH491">
        <v>5.0999999999999996</v>
      </c>
      <c r="GI491">
        <v>6.4</v>
      </c>
      <c r="GJ491">
        <v>0</v>
      </c>
      <c r="GK491">
        <v>0</v>
      </c>
      <c r="GM491" t="s">
        <v>10001</v>
      </c>
      <c r="GO491">
        <v>0</v>
      </c>
      <c r="HA491" t="s">
        <v>10002</v>
      </c>
      <c r="HC491" t="s">
        <v>313</v>
      </c>
      <c r="HD491" t="s">
        <v>313</v>
      </c>
      <c r="HE491" t="s">
        <v>10003</v>
      </c>
      <c r="HF491">
        <v>0</v>
      </c>
      <c r="HG491">
        <v>21</v>
      </c>
      <c r="HH491">
        <v>21</v>
      </c>
      <c r="HI491" t="s">
        <v>275</v>
      </c>
      <c r="HK491" t="s">
        <v>492</v>
      </c>
      <c r="HL491">
        <v>4</v>
      </c>
      <c r="HO491" t="s">
        <v>9753</v>
      </c>
      <c r="HP491" t="s">
        <v>10004</v>
      </c>
      <c r="HQ491" t="s">
        <v>10005</v>
      </c>
      <c r="HR491" t="s">
        <v>10006</v>
      </c>
      <c r="HU491" t="s">
        <v>10007</v>
      </c>
      <c r="HV491">
        <v>0</v>
      </c>
      <c r="HW491">
        <v>-22</v>
      </c>
      <c r="HX491">
        <v>4195899</v>
      </c>
      <c r="HZ491">
        <v>4195829</v>
      </c>
      <c r="IC491">
        <v>0</v>
      </c>
      <c r="ID491">
        <v>0</v>
      </c>
      <c r="IM491">
        <v>98</v>
      </c>
      <c r="IU491">
        <v>9</v>
      </c>
      <c r="IV491">
        <f>IF(AND(Table1[[#This Row],[R/P]]="P",Table1[[#This Row],[PaRes]]&lt;&gt;"SCRBL",Table1[[#This Row],[PaRes]]&lt;&gt;"RUN",Table1[[#This Row],[Penalty]]&lt;&gt;1),1,0)</f>
        <v>0</v>
      </c>
      <c r="IW491">
        <f>IF(AND(Table1[[#This Row],[Pass Play]]=1,Table1[[#This Row],[PaRes]]&lt;&gt;"SAC"),1,0)</f>
        <v>0</v>
      </c>
      <c r="IX491">
        <f>IF(Table1[[#This Row],[PaRes]]="COM",1,0)</f>
        <v>0</v>
      </c>
      <c r="IY491">
        <f>IF(Table1[[#This Row],[Pass Play]]=1,Table1[[#This Row],[Gn]],0)</f>
        <v>0</v>
      </c>
      <c r="IZ491">
        <f>IF(AND(Table1[[#This Row],[Pass Play]]=1,Table1[[#This Row],[EFF]]="Y"),1,0)</f>
        <v>0</v>
      </c>
      <c r="JA491">
        <f>IF(AND(Table1[[#This Row],[Pass Play]]=1,Table1[[#This Row],[EFF]]="Y"),Table1[[#This Row],[Gn]],0)</f>
        <v>0</v>
      </c>
      <c r="JB491">
        <f>IF(AND(Table1[[#This Row],[Pass Play]]=1,Table1[[#This Row],[Gn]]&gt;=15),1,0)</f>
        <v>0</v>
      </c>
      <c r="JC491">
        <f>IF(AND(Table1[[#This Row],[Pass Play]]=1,Table1[[#This Row],[Big Play Passes]]=1),Table1[[#This Row],[Gn]],0)</f>
        <v>0</v>
      </c>
      <c r="JD491">
        <f>IF(AND(OR(Table1[[#This Row],[R/P]]="R",Table1[[#This Row],[PaRes]]="SCRBL",Table1[[#This Row],[PaRes]]="RUN"),Table1[[#This Row],[Penalty]]&lt;&gt;1),1,0)</f>
        <v>0</v>
      </c>
      <c r="JE491">
        <f>IF(Table1[[#This Row],[Rush Attempts]]=1,Table1[[#This Row],[Gn]],0)</f>
        <v>0</v>
      </c>
      <c r="JF491">
        <f>IF(AND(Table1[[#This Row],[Rush Attempts]]=1,Table1[[#This Row],[EFF]]="Y"),1,0)</f>
        <v>0</v>
      </c>
      <c r="JG491">
        <f>IF(AND(Table1[[#This Row],[Rush Attempts]]=1,Table1[[#This Row],[EFF]]="Y"),Table1[[#This Row],[Gn]],0)</f>
        <v>0</v>
      </c>
      <c r="JH491">
        <f>IF(AND(Table1[[#This Row],[Rush Attempts]]=1,Table1[[#This Row],[Gn]]&gt;=10),1,0)</f>
        <v>0</v>
      </c>
      <c r="JI491">
        <f>IF(AND(Table1[[#This Row],[Rush Attempts]]=1,Table1[[#This Row],[Big Play Run]]=1),Table1[[#This Row],[Gn]],0)</f>
        <v>0</v>
      </c>
      <c r="JJ491">
        <f>IF(Table1[[#This Row],[PaRes]]="SAC",1,0)</f>
        <v>0</v>
      </c>
      <c r="JK491">
        <f>IF(Table1[[#This Row],[Sacks]]=1,Table1[[#This Row],[Gn]],0)</f>
        <v>0</v>
      </c>
      <c r="JL491">
        <f>IF(Table1[[#This Row],[PaRes]]="INT",1,0)</f>
        <v>0</v>
      </c>
      <c r="JM491">
        <f>IF(Table1[[#This Row],[pff_PENALTY]]&lt;&gt;"",1,0)</f>
        <v>1</v>
      </c>
      <c r="JN491">
        <f>Table1[[#This Row],[pff_PENYARDS]]</f>
        <v>0</v>
      </c>
      <c r="JO491">
        <f>IF(Table1[[#This Row],[S/End]]="TD",1,0)</f>
        <v>0</v>
      </c>
      <c r="JP491">
        <f>IF(OR(Table1[[#This Row],[S/End]]="FGGD"),1,0)</f>
        <v>0</v>
      </c>
      <c r="JQ491">
        <f>IF(OR(Table1[[#This Row],[S/End]]="FUM",Table1[[#This Row],[S/End]]="INT"),1,0)</f>
        <v>0</v>
      </c>
      <c r="JR491">
        <f>IF(AND(Table1[[#This Row],[Touchdown]]=1,Table1[[#This Row],[Pass Play]]=1),1,0)</f>
        <v>0</v>
      </c>
      <c r="JS491">
        <f t="shared" si="23"/>
        <v>0</v>
      </c>
      <c r="JT491">
        <f>IF(AND(OR(Table1[[#This Row],[Pass Play]]=1,Table1[[#This Row],[Rush Attempts]]=1),Table1[[#This Row],[Dn]]=3),1,0)</f>
        <v>0</v>
      </c>
      <c r="JU491">
        <f>IF(AND(Table1[[#This Row],[3rd down attempt]]=1,Table1[[#This Row],[EFF]]="Y"),1,0)</f>
        <v>0</v>
      </c>
      <c r="JV491">
        <f>IF(AND(Table1[[#This Row],[3rd down attempt]]=1,Table1[[#This Row],[Dist]]&gt;=7),1,0)</f>
        <v>0</v>
      </c>
      <c r="JW491">
        <f>IF(AND(OR(Table1[[#This Row],[Pass Play]]=1,Table1[[#This Row],[Rush Attempts]]=1),Table1[[#This Row],[Dn]]=4),1,0)</f>
        <v>0</v>
      </c>
      <c r="JX491">
        <f>IF(AND(Table1[[#This Row],[4th down attempt]]=1,Table1[[#This Row],[EFF]]="Y"),1,0)</f>
        <v>0</v>
      </c>
      <c r="JY491">
        <f>IF(AND(OR(Table1[[#This Row],[Pass Play]]=1,Table1[[#This Row],[Rush Attempts]]=1),Table1[[#This Row],[FPos]]&gt;=0,Table1[[#This Row],[FPos]]&lt;=20),1,0)</f>
        <v>0</v>
      </c>
      <c r="JZ491">
        <f>IF(AND(OR(Table1[[#This Row],[Pass Play]]=1,Table1[[#This Row],[Rush Attempts]]=1),Table1[[#This Row],[Dist]]&lt;=Table1[[#This Row],[Gn]]),1,0)</f>
        <v>0</v>
      </c>
      <c r="KA491">
        <f>IF(Table1[[#This Row],[S/End]]&lt;&gt;"",1,0)</f>
        <v>0</v>
      </c>
      <c r="KB491">
        <f>IF(Table1[[#This Row],[S/End]]="TD",1,0)</f>
        <v>0</v>
      </c>
      <c r="KC491">
        <f>IF(Table1[[#This Row],[S/End]]="FGGD",1,0)</f>
        <v>0</v>
      </c>
      <c r="KD491">
        <f>IF(AND(OR(Table1[[#This Row],[Pass Play]]=1,Table1[[#This Row],[Rush Attempts]]=1),Table1[[#This Row],[Gn]]&lt;0),1,0)</f>
        <v>0</v>
      </c>
      <c r="KE491" s="375">
        <f>IF(AND(Table1[[#This Row],[pff_DRVENDPSN]]=3,Table1[[#This Row],[pff_DRVENDEVENT]]="PUNT"),1,0)</f>
        <v>0</v>
      </c>
    </row>
    <row r="492" spans="1:291" hidden="1">
      <c r="A492">
        <v>39</v>
      </c>
      <c r="B492">
        <v>2108</v>
      </c>
      <c r="C492" t="s">
        <v>14482</v>
      </c>
      <c r="D492">
        <v>3</v>
      </c>
      <c r="E492">
        <v>2</v>
      </c>
      <c r="F492">
        <v>8</v>
      </c>
      <c r="G492">
        <v>0</v>
      </c>
      <c r="H492">
        <v>-22</v>
      </c>
      <c r="J492" t="s">
        <v>298</v>
      </c>
      <c r="K492" t="s">
        <v>2652</v>
      </c>
      <c r="L492" t="s">
        <v>2652</v>
      </c>
      <c r="M492" t="s">
        <v>5684</v>
      </c>
      <c r="N492" t="s">
        <v>1095</v>
      </c>
      <c r="P492" t="s">
        <v>1096</v>
      </c>
      <c r="W492" t="s">
        <v>253</v>
      </c>
      <c r="X492" t="s">
        <v>1231</v>
      </c>
      <c r="Y492" t="s">
        <v>1232</v>
      </c>
      <c r="Z492" t="s">
        <v>1233</v>
      </c>
      <c r="AB492" t="s">
        <v>1234</v>
      </c>
      <c r="AC492" t="s">
        <v>1235</v>
      </c>
      <c r="AK492" t="s">
        <v>756</v>
      </c>
      <c r="AP492">
        <v>7</v>
      </c>
      <c r="AU492" t="s">
        <v>254</v>
      </c>
      <c r="BJ492" t="s">
        <v>257</v>
      </c>
      <c r="BQ492">
        <f t="shared" si="21"/>
        <v>2</v>
      </c>
      <c r="BR492">
        <f t="shared" si="22"/>
        <v>0</v>
      </c>
      <c r="BT492" t="s">
        <v>9317</v>
      </c>
      <c r="BV492">
        <v>5</v>
      </c>
      <c r="BX492">
        <v>1</v>
      </c>
      <c r="BY492" t="s">
        <v>10009</v>
      </c>
      <c r="CA492">
        <v>0</v>
      </c>
      <c r="CD492" s="3">
        <v>0.2902777777777778</v>
      </c>
      <c r="CE492" t="s">
        <v>274</v>
      </c>
      <c r="CF492" t="s">
        <v>10010</v>
      </c>
      <c r="CG492">
        <v>7</v>
      </c>
      <c r="CI492" t="s">
        <v>331</v>
      </c>
      <c r="CJ492">
        <v>0</v>
      </c>
      <c r="CK492" t="s">
        <v>10011</v>
      </c>
      <c r="CL492" s="4">
        <v>38387</v>
      </c>
      <c r="CM492" t="s">
        <v>10012</v>
      </c>
      <c r="CN492" t="s">
        <v>10013</v>
      </c>
      <c r="CO492">
        <v>5</v>
      </c>
      <c r="CP492" t="s">
        <v>9344</v>
      </c>
      <c r="CQ492" t="s">
        <v>282</v>
      </c>
      <c r="CR492" t="s">
        <v>9317</v>
      </c>
      <c r="CU492" t="s">
        <v>1583</v>
      </c>
      <c r="CW492">
        <v>0</v>
      </c>
      <c r="CY492">
        <v>2</v>
      </c>
      <c r="CZ492" t="s">
        <v>614</v>
      </c>
      <c r="DA492">
        <v>-38</v>
      </c>
      <c r="DB492">
        <v>8</v>
      </c>
      <c r="DC492" t="s">
        <v>2209</v>
      </c>
      <c r="DD492">
        <v>-20</v>
      </c>
      <c r="DK492">
        <v>0</v>
      </c>
      <c r="DL492" s="4">
        <v>44498</v>
      </c>
      <c r="DM492">
        <v>20466</v>
      </c>
      <c r="DN492">
        <v>2021</v>
      </c>
      <c r="DO492">
        <v>0</v>
      </c>
      <c r="DQ492">
        <v>80990</v>
      </c>
      <c r="DR492">
        <v>106</v>
      </c>
      <c r="DU492" t="s">
        <v>257</v>
      </c>
      <c r="DV492" t="s">
        <v>274</v>
      </c>
      <c r="DX492">
        <v>21</v>
      </c>
      <c r="DY492" t="s">
        <v>275</v>
      </c>
      <c r="EB492" t="s">
        <v>2363</v>
      </c>
      <c r="EE492">
        <v>0</v>
      </c>
      <c r="EF492" t="s">
        <v>1105</v>
      </c>
      <c r="EG492" t="s">
        <v>422</v>
      </c>
      <c r="EH492">
        <v>0</v>
      </c>
      <c r="EJ492" t="s">
        <v>340</v>
      </c>
      <c r="EK492" t="s">
        <v>5415</v>
      </c>
      <c r="EL492" t="s">
        <v>10014</v>
      </c>
      <c r="EM492" t="s">
        <v>10015</v>
      </c>
      <c r="EN492" t="s">
        <v>10016</v>
      </c>
      <c r="EO492" t="s">
        <v>269</v>
      </c>
      <c r="EP492" t="s">
        <v>10017</v>
      </c>
      <c r="EQ492">
        <v>0</v>
      </c>
      <c r="ER492" t="s">
        <v>7250</v>
      </c>
      <c r="ET492" t="s">
        <v>10018</v>
      </c>
      <c r="EU492">
        <v>3</v>
      </c>
      <c r="EV492" t="s">
        <v>257</v>
      </c>
      <c r="EW492" t="s">
        <v>349</v>
      </c>
      <c r="EX492" t="s">
        <v>771</v>
      </c>
      <c r="EY492" t="s">
        <v>3069</v>
      </c>
      <c r="FB492" t="s">
        <v>499</v>
      </c>
      <c r="FC492" t="s">
        <v>10019</v>
      </c>
      <c r="FE492">
        <v>0</v>
      </c>
      <c r="FF492">
        <v>13</v>
      </c>
      <c r="FJ492" t="s">
        <v>9580</v>
      </c>
      <c r="FK492" t="s">
        <v>10020</v>
      </c>
      <c r="FL492">
        <v>0</v>
      </c>
      <c r="FN492">
        <v>0</v>
      </c>
      <c r="FQ492">
        <v>0</v>
      </c>
      <c r="FS492" t="s">
        <v>395</v>
      </c>
      <c r="FU492" t="s">
        <v>257</v>
      </c>
      <c r="FV492" t="s">
        <v>496</v>
      </c>
      <c r="FY492">
        <v>0</v>
      </c>
      <c r="GA492">
        <v>21.05</v>
      </c>
      <c r="GB492">
        <v>16</v>
      </c>
      <c r="GC492">
        <v>0</v>
      </c>
      <c r="GE492" t="s">
        <v>355</v>
      </c>
      <c r="GF492">
        <v>0</v>
      </c>
      <c r="GG492" t="s">
        <v>274</v>
      </c>
      <c r="GI492">
        <v>2.8</v>
      </c>
      <c r="GJ492">
        <v>0</v>
      </c>
      <c r="GK492">
        <v>0</v>
      </c>
      <c r="GM492" t="s">
        <v>10021</v>
      </c>
      <c r="GP492" t="s">
        <v>499</v>
      </c>
      <c r="GR492">
        <v>51</v>
      </c>
      <c r="HA492" t="s">
        <v>10022</v>
      </c>
      <c r="HC492" t="s">
        <v>313</v>
      </c>
      <c r="HD492" t="s">
        <v>313</v>
      </c>
      <c r="HE492" t="s">
        <v>3810</v>
      </c>
      <c r="HF492">
        <v>0</v>
      </c>
      <c r="HG492">
        <v>11</v>
      </c>
      <c r="HH492">
        <v>21</v>
      </c>
      <c r="HI492" t="s">
        <v>275</v>
      </c>
      <c r="HL492" t="s">
        <v>9165</v>
      </c>
      <c r="HM492" t="s">
        <v>9896</v>
      </c>
      <c r="HO492" t="s">
        <v>9542</v>
      </c>
      <c r="HP492" t="s">
        <v>10023</v>
      </c>
      <c r="HQ492" t="s">
        <v>10024</v>
      </c>
      <c r="HR492" t="s">
        <v>10025</v>
      </c>
      <c r="HT492" t="s">
        <v>4863</v>
      </c>
      <c r="HW492">
        <v>-22</v>
      </c>
      <c r="HX492">
        <v>4195985</v>
      </c>
      <c r="HY492" t="s">
        <v>10026</v>
      </c>
      <c r="HZ492">
        <v>4195899</v>
      </c>
      <c r="IC492">
        <v>0</v>
      </c>
      <c r="ID492">
        <v>0</v>
      </c>
      <c r="IM492">
        <v>99</v>
      </c>
      <c r="IU492">
        <v>9</v>
      </c>
      <c r="IV492">
        <f>IF(AND(Table1[[#This Row],[R/P]]="P",Table1[[#This Row],[PaRes]]&lt;&gt;"SCRBL",Table1[[#This Row],[PaRes]]&lt;&gt;"RUN",Table1[[#This Row],[Penalty]]&lt;&gt;1),1,0)</f>
        <v>1</v>
      </c>
      <c r="IW492">
        <f>IF(AND(Table1[[#This Row],[Pass Play]]=1,Table1[[#This Row],[PaRes]]&lt;&gt;"SAC"),1,0)</f>
        <v>1</v>
      </c>
      <c r="IX492">
        <f>IF(Table1[[#This Row],[PaRes]]="COM",1,0)</f>
        <v>0</v>
      </c>
      <c r="IY492">
        <f>IF(Table1[[#This Row],[Pass Play]]=1,Table1[[#This Row],[Gn]],0)</f>
        <v>0</v>
      </c>
      <c r="IZ492">
        <f>IF(AND(Table1[[#This Row],[Pass Play]]=1,Table1[[#This Row],[EFF]]="Y"),1,0)</f>
        <v>0</v>
      </c>
      <c r="JA492">
        <f>IF(AND(Table1[[#This Row],[Pass Play]]=1,Table1[[#This Row],[EFF]]="Y"),Table1[[#This Row],[Gn]],0)</f>
        <v>0</v>
      </c>
      <c r="JB492">
        <f>IF(AND(Table1[[#This Row],[Pass Play]]=1,Table1[[#This Row],[Gn]]&gt;=15),1,0)</f>
        <v>0</v>
      </c>
      <c r="JC492">
        <f>IF(AND(Table1[[#This Row],[Pass Play]]=1,Table1[[#This Row],[Big Play Passes]]=1),Table1[[#This Row],[Gn]],0)</f>
        <v>0</v>
      </c>
      <c r="JD492">
        <f>IF(AND(OR(Table1[[#This Row],[R/P]]="R",Table1[[#This Row],[PaRes]]="SCRBL",Table1[[#This Row],[PaRes]]="RUN"),Table1[[#This Row],[Penalty]]&lt;&gt;1),1,0)</f>
        <v>0</v>
      </c>
      <c r="JE492">
        <f>IF(Table1[[#This Row],[Rush Attempts]]=1,Table1[[#This Row],[Gn]],0)</f>
        <v>0</v>
      </c>
      <c r="JF492">
        <f>IF(AND(Table1[[#This Row],[Rush Attempts]]=1,Table1[[#This Row],[EFF]]="Y"),1,0)</f>
        <v>0</v>
      </c>
      <c r="JG492">
        <f>IF(AND(Table1[[#This Row],[Rush Attempts]]=1,Table1[[#This Row],[EFF]]="Y"),Table1[[#This Row],[Gn]],0)</f>
        <v>0</v>
      </c>
      <c r="JH492">
        <f>IF(AND(Table1[[#This Row],[Rush Attempts]]=1,Table1[[#This Row],[Gn]]&gt;=10),1,0)</f>
        <v>0</v>
      </c>
      <c r="JI492">
        <f>IF(AND(Table1[[#This Row],[Rush Attempts]]=1,Table1[[#This Row],[Big Play Run]]=1),Table1[[#This Row],[Gn]],0)</f>
        <v>0</v>
      </c>
      <c r="JJ492">
        <f>IF(Table1[[#This Row],[PaRes]]="SAC",1,0)</f>
        <v>0</v>
      </c>
      <c r="JK492">
        <f>IF(Table1[[#This Row],[Sacks]]=1,Table1[[#This Row],[Gn]],0)</f>
        <v>0</v>
      </c>
      <c r="JL492">
        <f>IF(Table1[[#This Row],[PaRes]]="INT",1,0)</f>
        <v>0</v>
      </c>
      <c r="JM492">
        <f>IF(Table1[[#This Row],[pff_PENALTY]]&lt;&gt;"",1,0)</f>
        <v>0</v>
      </c>
      <c r="JN492">
        <f>Table1[[#This Row],[pff_PENYARDS]]</f>
        <v>0</v>
      </c>
      <c r="JO492">
        <f>IF(Table1[[#This Row],[S/End]]="TD",1,0)</f>
        <v>0</v>
      </c>
      <c r="JP492">
        <f>IF(OR(Table1[[#This Row],[S/End]]="FGGD"),1,0)</f>
        <v>0</v>
      </c>
      <c r="JQ492">
        <f>IF(OR(Table1[[#This Row],[S/End]]="FUM",Table1[[#This Row],[S/End]]="INT"),1,0)</f>
        <v>0</v>
      </c>
      <c r="JR492">
        <f>IF(AND(Table1[[#This Row],[Touchdown]]=1,Table1[[#This Row],[Pass Play]]=1),1,0)</f>
        <v>0</v>
      </c>
      <c r="JS492">
        <f t="shared" si="23"/>
        <v>0</v>
      </c>
      <c r="JT492">
        <f>IF(AND(OR(Table1[[#This Row],[Pass Play]]=1,Table1[[#This Row],[Rush Attempts]]=1),Table1[[#This Row],[Dn]]=3),1,0)</f>
        <v>0</v>
      </c>
      <c r="JU492">
        <f>IF(AND(Table1[[#This Row],[3rd down attempt]]=1,Table1[[#This Row],[EFF]]="Y"),1,0)</f>
        <v>0</v>
      </c>
      <c r="JV492">
        <f>IF(AND(Table1[[#This Row],[3rd down attempt]]=1,Table1[[#This Row],[Dist]]&gt;=7),1,0)</f>
        <v>0</v>
      </c>
      <c r="JW492">
        <f>IF(AND(OR(Table1[[#This Row],[Pass Play]]=1,Table1[[#This Row],[Rush Attempts]]=1),Table1[[#This Row],[Dn]]=4),1,0)</f>
        <v>0</v>
      </c>
      <c r="JX492">
        <f>IF(AND(Table1[[#This Row],[4th down attempt]]=1,Table1[[#This Row],[EFF]]="Y"),1,0)</f>
        <v>0</v>
      </c>
      <c r="JY492">
        <f>IF(AND(OR(Table1[[#This Row],[Pass Play]]=1,Table1[[#This Row],[Rush Attempts]]=1),Table1[[#This Row],[FPos]]&gt;=0,Table1[[#This Row],[FPos]]&lt;=20),1,0)</f>
        <v>0</v>
      </c>
      <c r="JZ492">
        <f>IF(AND(OR(Table1[[#This Row],[Pass Play]]=1,Table1[[#This Row],[Rush Attempts]]=1),Table1[[#This Row],[Dist]]&lt;=Table1[[#This Row],[Gn]]),1,0)</f>
        <v>0</v>
      </c>
      <c r="KA492">
        <f>IF(Table1[[#This Row],[S/End]]&lt;&gt;"",1,0)</f>
        <v>0</v>
      </c>
      <c r="KB492">
        <f>IF(Table1[[#This Row],[S/End]]="TD",1,0)</f>
        <v>0</v>
      </c>
      <c r="KC492">
        <f>IF(Table1[[#This Row],[S/End]]="FGGD",1,0)</f>
        <v>0</v>
      </c>
      <c r="KD492">
        <f>IF(AND(OR(Table1[[#This Row],[Pass Play]]=1,Table1[[#This Row],[Rush Attempts]]=1),Table1[[#This Row],[Gn]]&lt;0),1,0)</f>
        <v>0</v>
      </c>
      <c r="KE492" s="375">
        <f>IF(AND(Table1[[#This Row],[pff_DRVENDPSN]]=3,Table1[[#This Row],[pff_DRVENDEVENT]]="PUNT"),1,0)</f>
        <v>0</v>
      </c>
    </row>
    <row r="493" spans="1:291" hidden="1">
      <c r="A493">
        <v>40</v>
      </c>
      <c r="B493">
        <v>2108</v>
      </c>
      <c r="C493" t="s">
        <v>14482</v>
      </c>
      <c r="D493">
        <v>3</v>
      </c>
      <c r="E493">
        <v>3</v>
      </c>
      <c r="F493">
        <v>8</v>
      </c>
      <c r="G493">
        <v>8</v>
      </c>
      <c r="H493">
        <v>-22</v>
      </c>
      <c r="J493" t="s">
        <v>254</v>
      </c>
      <c r="K493">
        <v>11</v>
      </c>
      <c r="L493" t="s">
        <v>471</v>
      </c>
      <c r="M493" t="s">
        <v>10028</v>
      </c>
      <c r="N493" t="s">
        <v>319</v>
      </c>
      <c r="P493" t="s">
        <v>10029</v>
      </c>
      <c r="R493" t="s">
        <v>6362</v>
      </c>
      <c r="W493" t="s">
        <v>253</v>
      </c>
      <c r="X493" t="s">
        <v>8870</v>
      </c>
      <c r="Y493" t="s">
        <v>2804</v>
      </c>
      <c r="Z493" t="s">
        <v>8871</v>
      </c>
      <c r="AB493" t="s">
        <v>325</v>
      </c>
      <c r="AC493" t="s">
        <v>326</v>
      </c>
      <c r="AJ493">
        <v>22</v>
      </c>
      <c r="AK493" t="s">
        <v>327</v>
      </c>
      <c r="AP493">
        <v>7</v>
      </c>
      <c r="BJ493" t="s">
        <v>257</v>
      </c>
      <c r="BQ493">
        <f t="shared" si="21"/>
        <v>4</v>
      </c>
      <c r="BR493">
        <f t="shared" si="22"/>
        <v>0</v>
      </c>
      <c r="BT493" t="s">
        <v>9317</v>
      </c>
      <c r="BV493">
        <v>5</v>
      </c>
      <c r="BX493">
        <v>1</v>
      </c>
      <c r="BY493" t="s">
        <v>10030</v>
      </c>
      <c r="BZ493" t="s">
        <v>10016</v>
      </c>
      <c r="CA493">
        <v>1</v>
      </c>
      <c r="CD493" s="3">
        <v>0.28680555555555554</v>
      </c>
      <c r="CE493" t="s">
        <v>294</v>
      </c>
      <c r="CF493" t="s">
        <v>10031</v>
      </c>
      <c r="CG493">
        <v>8</v>
      </c>
      <c r="CI493" t="s">
        <v>331</v>
      </c>
      <c r="CJ493">
        <v>0</v>
      </c>
      <c r="CK493" t="s">
        <v>10032</v>
      </c>
      <c r="CL493" s="4">
        <v>38721</v>
      </c>
      <c r="CM493" t="s">
        <v>10033</v>
      </c>
      <c r="CN493" t="s">
        <v>10034</v>
      </c>
      <c r="CO493">
        <v>5</v>
      </c>
      <c r="CP493" t="s">
        <v>9915</v>
      </c>
      <c r="CQ493" t="s">
        <v>269</v>
      </c>
      <c r="CR493" t="s">
        <v>9317</v>
      </c>
      <c r="CU493" t="s">
        <v>9975</v>
      </c>
      <c r="CW493">
        <v>0</v>
      </c>
      <c r="CY493">
        <v>3</v>
      </c>
      <c r="CZ493" t="s">
        <v>614</v>
      </c>
      <c r="DA493">
        <v>-38</v>
      </c>
      <c r="DB493">
        <v>8</v>
      </c>
      <c r="DC493" t="s">
        <v>2209</v>
      </c>
      <c r="DD493">
        <v>-20</v>
      </c>
      <c r="DF493" t="s">
        <v>9375</v>
      </c>
      <c r="DK493">
        <v>8</v>
      </c>
      <c r="DL493" s="4">
        <v>44498</v>
      </c>
      <c r="DM493">
        <v>20466</v>
      </c>
      <c r="DN493">
        <v>2021</v>
      </c>
      <c r="DO493">
        <v>0</v>
      </c>
      <c r="DQ493">
        <v>80990</v>
      </c>
      <c r="DR493">
        <v>107</v>
      </c>
      <c r="DU493" t="s">
        <v>257</v>
      </c>
      <c r="DV493" t="s">
        <v>274</v>
      </c>
      <c r="DW493" t="s">
        <v>9407</v>
      </c>
      <c r="DX493">
        <v>21</v>
      </c>
      <c r="DY493" t="s">
        <v>275</v>
      </c>
      <c r="EE493">
        <v>0</v>
      </c>
      <c r="EF493" t="s">
        <v>8266</v>
      </c>
      <c r="EG493" t="s">
        <v>338</v>
      </c>
      <c r="EH493">
        <v>0</v>
      </c>
      <c r="EI493" t="s">
        <v>10035</v>
      </c>
      <c r="EJ493" t="s">
        <v>340</v>
      </c>
      <c r="EK493" t="s">
        <v>5415</v>
      </c>
      <c r="EL493" t="s">
        <v>10036</v>
      </c>
      <c r="EM493" t="s">
        <v>10037</v>
      </c>
      <c r="EO493" t="s">
        <v>282</v>
      </c>
      <c r="EP493" t="s">
        <v>996</v>
      </c>
      <c r="EQ493">
        <v>0</v>
      </c>
      <c r="ER493" t="s">
        <v>3697</v>
      </c>
      <c r="ET493" t="s">
        <v>10038</v>
      </c>
      <c r="EU493">
        <v>3</v>
      </c>
      <c r="EV493" t="s">
        <v>348</v>
      </c>
      <c r="EW493" t="s">
        <v>349</v>
      </c>
      <c r="EX493" t="s">
        <v>350</v>
      </c>
      <c r="EY493" t="s">
        <v>492</v>
      </c>
      <c r="FB493" t="s">
        <v>269</v>
      </c>
      <c r="FC493" t="s">
        <v>10039</v>
      </c>
      <c r="FE493">
        <v>0</v>
      </c>
      <c r="FF493">
        <v>4</v>
      </c>
      <c r="FJ493" t="s">
        <v>10040</v>
      </c>
      <c r="FK493" t="s">
        <v>10041</v>
      </c>
      <c r="FL493">
        <v>0</v>
      </c>
      <c r="FN493">
        <v>0</v>
      </c>
      <c r="FO493" t="s">
        <v>9407</v>
      </c>
      <c r="FP493" t="s">
        <v>1541</v>
      </c>
      <c r="FQ493">
        <v>0</v>
      </c>
      <c r="FS493" t="s">
        <v>354</v>
      </c>
      <c r="FY493">
        <v>0</v>
      </c>
      <c r="GA493">
        <v>21.05</v>
      </c>
      <c r="GB493">
        <v>16</v>
      </c>
      <c r="GC493">
        <v>0</v>
      </c>
      <c r="GE493" t="s">
        <v>355</v>
      </c>
      <c r="GF493">
        <v>1</v>
      </c>
      <c r="GH493">
        <v>2.2000000000000002</v>
      </c>
      <c r="GI493">
        <v>2.4</v>
      </c>
      <c r="GJ493">
        <v>0</v>
      </c>
      <c r="GK493">
        <v>0</v>
      </c>
      <c r="GL493" t="s">
        <v>10042</v>
      </c>
      <c r="GM493" t="s">
        <v>10043</v>
      </c>
      <c r="GN493">
        <v>5</v>
      </c>
      <c r="GO493">
        <v>5</v>
      </c>
      <c r="GP493" t="s">
        <v>357</v>
      </c>
      <c r="GQ493" t="s">
        <v>1403</v>
      </c>
      <c r="GR493">
        <v>16</v>
      </c>
      <c r="HA493" t="s">
        <v>10044</v>
      </c>
      <c r="HB493" t="s">
        <v>9375</v>
      </c>
      <c r="HC493" t="s">
        <v>294</v>
      </c>
      <c r="HD493" t="s">
        <v>294</v>
      </c>
      <c r="HE493" t="s">
        <v>10045</v>
      </c>
      <c r="HF493">
        <v>0</v>
      </c>
      <c r="HG493">
        <v>11</v>
      </c>
      <c r="HH493">
        <v>21</v>
      </c>
      <c r="HI493" t="s">
        <v>275</v>
      </c>
      <c r="HL493" t="s">
        <v>1256</v>
      </c>
      <c r="HM493" t="s">
        <v>9375</v>
      </c>
      <c r="HO493" t="s">
        <v>10046</v>
      </c>
      <c r="HP493" t="s">
        <v>10047</v>
      </c>
      <c r="HQ493" t="s">
        <v>10048</v>
      </c>
      <c r="HR493" t="s">
        <v>10049</v>
      </c>
      <c r="HT493" t="s">
        <v>363</v>
      </c>
      <c r="HW493">
        <v>-30</v>
      </c>
      <c r="HX493">
        <v>4196015</v>
      </c>
      <c r="HY493" t="s">
        <v>10050</v>
      </c>
      <c r="HZ493">
        <v>4195985</v>
      </c>
      <c r="IC493">
        <v>0</v>
      </c>
      <c r="ID493">
        <v>0</v>
      </c>
      <c r="IM493">
        <v>100</v>
      </c>
      <c r="IQ493" t="s">
        <v>9426</v>
      </c>
      <c r="IU493">
        <v>9</v>
      </c>
      <c r="IV493">
        <f>IF(AND(Table1[[#This Row],[R/P]]="P",Table1[[#This Row],[PaRes]]&lt;&gt;"SCRBL",Table1[[#This Row],[PaRes]]&lt;&gt;"RUN",Table1[[#This Row],[Penalty]]&lt;&gt;1),1,0)</f>
        <v>1</v>
      </c>
      <c r="IW493">
        <f>IF(AND(Table1[[#This Row],[Pass Play]]=1,Table1[[#This Row],[PaRes]]&lt;&gt;"SAC"),1,0)</f>
        <v>1</v>
      </c>
      <c r="IX493">
        <f>IF(Table1[[#This Row],[PaRes]]="COM",1,0)</f>
        <v>1</v>
      </c>
      <c r="IY493">
        <f>IF(Table1[[#This Row],[Pass Play]]=1,Table1[[#This Row],[Gn]],0)</f>
        <v>8</v>
      </c>
      <c r="IZ493">
        <f>IF(AND(Table1[[#This Row],[Pass Play]]=1,Table1[[#This Row],[EFF]]="Y"),1,0)</f>
        <v>1</v>
      </c>
      <c r="JA493">
        <f>IF(AND(Table1[[#This Row],[Pass Play]]=1,Table1[[#This Row],[EFF]]="Y"),Table1[[#This Row],[Gn]],0)</f>
        <v>8</v>
      </c>
      <c r="JB493">
        <f>IF(AND(Table1[[#This Row],[Pass Play]]=1,Table1[[#This Row],[Gn]]&gt;=15),1,0)</f>
        <v>0</v>
      </c>
      <c r="JC493">
        <f>IF(AND(Table1[[#This Row],[Pass Play]]=1,Table1[[#This Row],[Big Play Passes]]=1),Table1[[#This Row],[Gn]],0)</f>
        <v>0</v>
      </c>
      <c r="JD493">
        <f>IF(AND(OR(Table1[[#This Row],[R/P]]="R",Table1[[#This Row],[PaRes]]="SCRBL",Table1[[#This Row],[PaRes]]="RUN"),Table1[[#This Row],[Penalty]]&lt;&gt;1),1,0)</f>
        <v>0</v>
      </c>
      <c r="JE493">
        <f>IF(Table1[[#This Row],[Rush Attempts]]=1,Table1[[#This Row],[Gn]],0)</f>
        <v>0</v>
      </c>
      <c r="JF493">
        <f>IF(AND(Table1[[#This Row],[Rush Attempts]]=1,Table1[[#This Row],[EFF]]="Y"),1,0)</f>
        <v>0</v>
      </c>
      <c r="JG493">
        <f>IF(AND(Table1[[#This Row],[Rush Attempts]]=1,Table1[[#This Row],[EFF]]="Y"),Table1[[#This Row],[Gn]],0)</f>
        <v>0</v>
      </c>
      <c r="JH493">
        <f>IF(AND(Table1[[#This Row],[Rush Attempts]]=1,Table1[[#This Row],[Gn]]&gt;=10),1,0)</f>
        <v>0</v>
      </c>
      <c r="JI493">
        <f>IF(AND(Table1[[#This Row],[Rush Attempts]]=1,Table1[[#This Row],[Big Play Run]]=1),Table1[[#This Row],[Gn]],0)</f>
        <v>0</v>
      </c>
      <c r="JJ493">
        <f>IF(Table1[[#This Row],[PaRes]]="SAC",1,0)</f>
        <v>0</v>
      </c>
      <c r="JK493">
        <f>IF(Table1[[#This Row],[Sacks]]=1,Table1[[#This Row],[Gn]],0)</f>
        <v>0</v>
      </c>
      <c r="JL493">
        <f>IF(Table1[[#This Row],[PaRes]]="INT",1,0)</f>
        <v>0</v>
      </c>
      <c r="JM493">
        <f>IF(Table1[[#This Row],[pff_PENALTY]]&lt;&gt;"",1,0)</f>
        <v>0</v>
      </c>
      <c r="JN493">
        <f>Table1[[#This Row],[pff_PENYARDS]]</f>
        <v>0</v>
      </c>
      <c r="JO493">
        <f>IF(Table1[[#This Row],[S/End]]="TD",1,0)</f>
        <v>0</v>
      </c>
      <c r="JP493">
        <f>IF(OR(Table1[[#This Row],[S/End]]="FGGD"),1,0)</f>
        <v>0</v>
      </c>
      <c r="JQ493">
        <f>IF(OR(Table1[[#This Row],[S/End]]="FUM",Table1[[#This Row],[S/End]]="INT"),1,0)</f>
        <v>0</v>
      </c>
      <c r="JR493">
        <f>IF(AND(Table1[[#This Row],[Touchdown]]=1,Table1[[#This Row],[Pass Play]]=1),1,0)</f>
        <v>0</v>
      </c>
      <c r="JS493">
        <f t="shared" si="23"/>
        <v>0</v>
      </c>
      <c r="JT493">
        <f>IF(AND(OR(Table1[[#This Row],[Pass Play]]=1,Table1[[#This Row],[Rush Attempts]]=1),Table1[[#This Row],[Dn]]=3),1,0)</f>
        <v>1</v>
      </c>
      <c r="JU493">
        <f>IF(AND(Table1[[#This Row],[3rd down attempt]]=1,Table1[[#This Row],[EFF]]="Y"),1,0)</f>
        <v>1</v>
      </c>
      <c r="JV493">
        <f>IF(AND(Table1[[#This Row],[3rd down attempt]]=1,Table1[[#This Row],[Dist]]&gt;=7),1,0)</f>
        <v>1</v>
      </c>
      <c r="JW493">
        <f>IF(AND(OR(Table1[[#This Row],[Pass Play]]=1,Table1[[#This Row],[Rush Attempts]]=1),Table1[[#This Row],[Dn]]=4),1,0)</f>
        <v>0</v>
      </c>
      <c r="JX493">
        <f>IF(AND(Table1[[#This Row],[4th down attempt]]=1,Table1[[#This Row],[EFF]]="Y"),1,0)</f>
        <v>0</v>
      </c>
      <c r="JY493">
        <f>IF(AND(OR(Table1[[#This Row],[Pass Play]]=1,Table1[[#This Row],[Rush Attempts]]=1),Table1[[#This Row],[FPos]]&gt;=0,Table1[[#This Row],[FPos]]&lt;=20),1,0)</f>
        <v>0</v>
      </c>
      <c r="JZ493">
        <f>IF(AND(OR(Table1[[#This Row],[Pass Play]]=1,Table1[[#This Row],[Rush Attempts]]=1),Table1[[#This Row],[Dist]]&lt;=Table1[[#This Row],[Gn]]),1,0)</f>
        <v>1</v>
      </c>
      <c r="KA493">
        <f>IF(Table1[[#This Row],[S/End]]&lt;&gt;"",1,0)</f>
        <v>0</v>
      </c>
      <c r="KB493">
        <f>IF(Table1[[#This Row],[S/End]]="TD",1,0)</f>
        <v>0</v>
      </c>
      <c r="KC493">
        <f>IF(Table1[[#This Row],[S/End]]="FGGD",1,0)</f>
        <v>0</v>
      </c>
      <c r="KD493">
        <f>IF(AND(OR(Table1[[#This Row],[Pass Play]]=1,Table1[[#This Row],[Rush Attempts]]=1),Table1[[#This Row],[Gn]]&lt;0),1,0)</f>
        <v>0</v>
      </c>
      <c r="KE493" s="375">
        <f>IF(AND(Table1[[#This Row],[pff_DRVENDPSN]]=3,Table1[[#This Row],[pff_DRVENDEVENT]]="PUNT"),1,0)</f>
        <v>0</v>
      </c>
    </row>
    <row r="494" spans="1:291" hidden="1">
      <c r="A494">
        <v>41</v>
      </c>
      <c r="B494">
        <v>2108</v>
      </c>
      <c r="C494" t="s">
        <v>14482</v>
      </c>
      <c r="D494">
        <v>3</v>
      </c>
      <c r="E494">
        <v>1</v>
      </c>
      <c r="F494">
        <v>10</v>
      </c>
      <c r="H494">
        <v>-30</v>
      </c>
      <c r="J494" t="s">
        <v>298</v>
      </c>
      <c r="K494">
        <v>11</v>
      </c>
      <c r="L494" t="s">
        <v>471</v>
      </c>
      <c r="M494" t="s">
        <v>1429</v>
      </c>
      <c r="N494" t="s">
        <v>827</v>
      </c>
      <c r="P494" t="s">
        <v>1430</v>
      </c>
      <c r="W494" t="s">
        <v>253</v>
      </c>
      <c r="X494" t="s">
        <v>4416</v>
      </c>
      <c r="Y494" t="s">
        <v>937</v>
      </c>
      <c r="Z494" t="s">
        <v>4417</v>
      </c>
      <c r="AB494" t="s">
        <v>325</v>
      </c>
      <c r="AC494" t="s">
        <v>326</v>
      </c>
      <c r="AK494" t="s">
        <v>756</v>
      </c>
      <c r="AP494">
        <v>7</v>
      </c>
      <c r="BJ494" t="s">
        <v>274</v>
      </c>
      <c r="BQ494">
        <f t="shared" si="21"/>
        <v>3</v>
      </c>
      <c r="BR494">
        <f t="shared" si="22"/>
        <v>0</v>
      </c>
      <c r="BT494" t="s">
        <v>9317</v>
      </c>
      <c r="BV494">
        <v>5</v>
      </c>
      <c r="BX494">
        <v>0</v>
      </c>
      <c r="BY494" t="s">
        <v>10052</v>
      </c>
      <c r="CA494">
        <v>0</v>
      </c>
      <c r="CD494" s="3">
        <v>0.25833333333333336</v>
      </c>
      <c r="CE494" t="s">
        <v>257</v>
      </c>
      <c r="CF494" t="s">
        <v>10053</v>
      </c>
      <c r="CG494">
        <v>8</v>
      </c>
      <c r="CI494" t="s">
        <v>493</v>
      </c>
      <c r="CJ494">
        <v>0</v>
      </c>
      <c r="CK494" t="s">
        <v>10054</v>
      </c>
      <c r="CL494" s="4">
        <v>38387</v>
      </c>
      <c r="CM494" t="s">
        <v>10055</v>
      </c>
      <c r="CN494" t="s">
        <v>10056</v>
      </c>
      <c r="CO494">
        <v>5</v>
      </c>
      <c r="CP494" t="s">
        <v>10057</v>
      </c>
      <c r="CQ494" t="s">
        <v>418</v>
      </c>
      <c r="CR494" t="s">
        <v>9317</v>
      </c>
      <c r="CU494" t="s">
        <v>9626</v>
      </c>
      <c r="CW494">
        <v>0</v>
      </c>
      <c r="CY494">
        <v>4</v>
      </c>
      <c r="CZ494" t="s">
        <v>614</v>
      </c>
      <c r="DA494">
        <v>-38</v>
      </c>
      <c r="DB494">
        <v>8</v>
      </c>
      <c r="DC494" t="s">
        <v>2209</v>
      </c>
      <c r="DD494">
        <v>-20</v>
      </c>
      <c r="DK494">
        <v>5</v>
      </c>
      <c r="DL494" s="4">
        <v>44498</v>
      </c>
      <c r="DM494">
        <v>20466</v>
      </c>
      <c r="DN494">
        <v>2021</v>
      </c>
      <c r="DO494">
        <v>0</v>
      </c>
      <c r="DQ494">
        <v>80990</v>
      </c>
      <c r="DR494">
        <v>108</v>
      </c>
      <c r="DU494" t="s">
        <v>274</v>
      </c>
      <c r="DV494" t="s">
        <v>257</v>
      </c>
      <c r="DX494">
        <v>21</v>
      </c>
      <c r="DY494" t="s">
        <v>275</v>
      </c>
      <c r="EA494" t="s">
        <v>10058</v>
      </c>
      <c r="EB494" t="s">
        <v>1391</v>
      </c>
      <c r="EE494">
        <v>0</v>
      </c>
      <c r="EF494" t="s">
        <v>1223</v>
      </c>
      <c r="EG494" t="s">
        <v>383</v>
      </c>
      <c r="EH494">
        <v>0</v>
      </c>
      <c r="EI494" t="s">
        <v>1441</v>
      </c>
      <c r="EJ494" t="s">
        <v>340</v>
      </c>
      <c r="EK494" t="s">
        <v>10059</v>
      </c>
      <c r="EL494" t="s">
        <v>10060</v>
      </c>
      <c r="EM494" t="s">
        <v>10061</v>
      </c>
      <c r="EN494" t="s">
        <v>10062</v>
      </c>
      <c r="EO494" t="s">
        <v>418</v>
      </c>
      <c r="EP494" t="s">
        <v>1349</v>
      </c>
      <c r="EQ494">
        <v>0</v>
      </c>
      <c r="ER494" t="s">
        <v>3697</v>
      </c>
      <c r="ET494" t="s">
        <v>10063</v>
      </c>
      <c r="EU494">
        <v>0</v>
      </c>
      <c r="EV494" t="s">
        <v>679</v>
      </c>
      <c r="EW494" t="s">
        <v>349</v>
      </c>
      <c r="FC494" t="s">
        <v>10064</v>
      </c>
      <c r="FE494">
        <v>0</v>
      </c>
      <c r="FF494">
        <v>1</v>
      </c>
      <c r="FJ494" t="s">
        <v>9922</v>
      </c>
      <c r="FK494" t="s">
        <v>10065</v>
      </c>
      <c r="FL494">
        <v>0</v>
      </c>
      <c r="FN494">
        <v>1</v>
      </c>
      <c r="FO494" t="s">
        <v>10058</v>
      </c>
      <c r="FQ494">
        <v>0</v>
      </c>
      <c r="FS494" t="s">
        <v>395</v>
      </c>
      <c r="FV494" t="s">
        <v>1277</v>
      </c>
      <c r="FY494">
        <v>0</v>
      </c>
      <c r="GA494">
        <v>21.05</v>
      </c>
      <c r="GB494">
        <v>16</v>
      </c>
      <c r="GC494">
        <v>0</v>
      </c>
      <c r="GE494" t="s">
        <v>355</v>
      </c>
      <c r="GF494">
        <v>1</v>
      </c>
      <c r="GH494">
        <v>2.5</v>
      </c>
      <c r="GI494">
        <v>7.5</v>
      </c>
      <c r="GJ494">
        <v>0</v>
      </c>
      <c r="GK494">
        <v>0</v>
      </c>
      <c r="GL494" t="s">
        <v>10066</v>
      </c>
      <c r="GM494" t="s">
        <v>10067</v>
      </c>
      <c r="GQ494" t="s">
        <v>779</v>
      </c>
      <c r="HA494" t="s">
        <v>9962</v>
      </c>
      <c r="HC494" t="s">
        <v>313</v>
      </c>
      <c r="HD494" t="s">
        <v>313</v>
      </c>
      <c r="HE494" t="s">
        <v>9344</v>
      </c>
      <c r="HF494">
        <v>1</v>
      </c>
      <c r="HG494">
        <v>11</v>
      </c>
      <c r="HH494">
        <v>21</v>
      </c>
      <c r="HI494" t="s">
        <v>275</v>
      </c>
      <c r="HL494">
        <v>4</v>
      </c>
      <c r="HO494" t="s">
        <v>9753</v>
      </c>
      <c r="HP494" t="s">
        <v>10068</v>
      </c>
      <c r="HQ494" t="s">
        <v>10069</v>
      </c>
      <c r="HR494" t="s">
        <v>10070</v>
      </c>
      <c r="HU494" t="s">
        <v>9758</v>
      </c>
      <c r="HV494">
        <v>5</v>
      </c>
      <c r="HW494">
        <v>-35</v>
      </c>
      <c r="HX494">
        <v>4196046</v>
      </c>
      <c r="HZ494">
        <v>4196015</v>
      </c>
      <c r="IB494" t="s">
        <v>10071</v>
      </c>
      <c r="IC494">
        <v>0</v>
      </c>
      <c r="ID494">
        <v>0</v>
      </c>
      <c r="IM494">
        <v>101</v>
      </c>
      <c r="IU494">
        <v>9</v>
      </c>
      <c r="IV494">
        <f>IF(AND(Table1[[#This Row],[R/P]]="P",Table1[[#This Row],[PaRes]]&lt;&gt;"SCRBL",Table1[[#This Row],[PaRes]]&lt;&gt;"RUN",Table1[[#This Row],[Penalty]]&lt;&gt;1),1,0)</f>
        <v>0</v>
      </c>
      <c r="IW494">
        <f>IF(AND(Table1[[#This Row],[Pass Play]]=1,Table1[[#This Row],[PaRes]]&lt;&gt;"SAC"),1,0)</f>
        <v>0</v>
      </c>
      <c r="IX494">
        <f>IF(Table1[[#This Row],[PaRes]]="COM",1,0)</f>
        <v>0</v>
      </c>
      <c r="IY494">
        <f>IF(Table1[[#This Row],[Pass Play]]=1,Table1[[#This Row],[Gn]],0)</f>
        <v>0</v>
      </c>
      <c r="IZ494">
        <f>IF(AND(Table1[[#This Row],[Pass Play]]=1,Table1[[#This Row],[EFF]]="Y"),1,0)</f>
        <v>0</v>
      </c>
      <c r="JA494">
        <f>IF(AND(Table1[[#This Row],[Pass Play]]=1,Table1[[#This Row],[EFF]]="Y"),Table1[[#This Row],[Gn]],0)</f>
        <v>0</v>
      </c>
      <c r="JB494">
        <f>IF(AND(Table1[[#This Row],[Pass Play]]=1,Table1[[#This Row],[Gn]]&gt;=15),1,0)</f>
        <v>0</v>
      </c>
      <c r="JC494">
        <f>IF(AND(Table1[[#This Row],[Pass Play]]=1,Table1[[#This Row],[Big Play Passes]]=1),Table1[[#This Row],[Gn]],0)</f>
        <v>0</v>
      </c>
      <c r="JD494">
        <f>IF(AND(OR(Table1[[#This Row],[R/P]]="R",Table1[[#This Row],[PaRes]]="SCRBL",Table1[[#This Row],[PaRes]]="RUN"),Table1[[#This Row],[Penalty]]&lt;&gt;1),1,0)</f>
        <v>0</v>
      </c>
      <c r="JE494">
        <f>IF(Table1[[#This Row],[Rush Attempts]]=1,Table1[[#This Row],[Gn]],0)</f>
        <v>0</v>
      </c>
      <c r="JF494">
        <f>IF(AND(Table1[[#This Row],[Rush Attempts]]=1,Table1[[#This Row],[EFF]]="Y"),1,0)</f>
        <v>0</v>
      </c>
      <c r="JG494">
        <f>IF(AND(Table1[[#This Row],[Rush Attempts]]=1,Table1[[#This Row],[EFF]]="Y"),Table1[[#This Row],[Gn]],0)</f>
        <v>0</v>
      </c>
      <c r="JH494">
        <f>IF(AND(Table1[[#This Row],[Rush Attempts]]=1,Table1[[#This Row],[Gn]]&gt;=10),1,0)</f>
        <v>0</v>
      </c>
      <c r="JI494">
        <f>IF(AND(Table1[[#This Row],[Rush Attempts]]=1,Table1[[#This Row],[Big Play Run]]=1),Table1[[#This Row],[Gn]],0)</f>
        <v>0</v>
      </c>
      <c r="JJ494">
        <f>IF(Table1[[#This Row],[PaRes]]="SAC",1,0)</f>
        <v>0</v>
      </c>
      <c r="JK494">
        <f>IF(Table1[[#This Row],[Sacks]]=1,Table1[[#This Row],[Gn]],0)</f>
        <v>0</v>
      </c>
      <c r="JL494">
        <f>IF(Table1[[#This Row],[PaRes]]="INT",1,0)</f>
        <v>0</v>
      </c>
      <c r="JM494">
        <f>IF(Table1[[#This Row],[pff_PENALTY]]&lt;&gt;"",1,0)</f>
        <v>1</v>
      </c>
      <c r="JN494">
        <f>Table1[[#This Row],[pff_PENYARDS]]</f>
        <v>5</v>
      </c>
      <c r="JO494">
        <f>IF(Table1[[#This Row],[S/End]]="TD",1,0)</f>
        <v>0</v>
      </c>
      <c r="JP494">
        <f>IF(OR(Table1[[#This Row],[S/End]]="FGGD"),1,0)</f>
        <v>0</v>
      </c>
      <c r="JQ494">
        <f>IF(OR(Table1[[#This Row],[S/End]]="FUM",Table1[[#This Row],[S/End]]="INT"),1,0)</f>
        <v>0</v>
      </c>
      <c r="JR494">
        <f>IF(AND(Table1[[#This Row],[Touchdown]]=1,Table1[[#This Row],[Pass Play]]=1),1,0)</f>
        <v>0</v>
      </c>
      <c r="JS494">
        <f t="shared" si="23"/>
        <v>0</v>
      </c>
      <c r="JT494">
        <f>IF(AND(OR(Table1[[#This Row],[Pass Play]]=1,Table1[[#This Row],[Rush Attempts]]=1),Table1[[#This Row],[Dn]]=3),1,0)</f>
        <v>0</v>
      </c>
      <c r="JU494">
        <f>IF(AND(Table1[[#This Row],[3rd down attempt]]=1,Table1[[#This Row],[EFF]]="Y"),1,0)</f>
        <v>0</v>
      </c>
      <c r="JV494">
        <f>IF(AND(Table1[[#This Row],[3rd down attempt]]=1,Table1[[#This Row],[Dist]]&gt;=7),1,0)</f>
        <v>0</v>
      </c>
      <c r="JW494">
        <f>IF(AND(OR(Table1[[#This Row],[Pass Play]]=1,Table1[[#This Row],[Rush Attempts]]=1),Table1[[#This Row],[Dn]]=4),1,0)</f>
        <v>0</v>
      </c>
      <c r="JX494">
        <f>IF(AND(Table1[[#This Row],[4th down attempt]]=1,Table1[[#This Row],[EFF]]="Y"),1,0)</f>
        <v>0</v>
      </c>
      <c r="JY494">
        <f>IF(AND(OR(Table1[[#This Row],[Pass Play]]=1,Table1[[#This Row],[Rush Attempts]]=1),Table1[[#This Row],[FPos]]&gt;=0,Table1[[#This Row],[FPos]]&lt;=20),1,0)</f>
        <v>0</v>
      </c>
      <c r="JZ494">
        <f>IF(AND(OR(Table1[[#This Row],[Pass Play]]=1,Table1[[#This Row],[Rush Attempts]]=1),Table1[[#This Row],[Dist]]&lt;=Table1[[#This Row],[Gn]]),1,0)</f>
        <v>0</v>
      </c>
      <c r="KA494">
        <f>IF(Table1[[#This Row],[S/End]]&lt;&gt;"",1,0)</f>
        <v>0</v>
      </c>
      <c r="KB494">
        <f>IF(Table1[[#This Row],[S/End]]="TD",1,0)</f>
        <v>0</v>
      </c>
      <c r="KC494">
        <f>IF(Table1[[#This Row],[S/End]]="FGGD",1,0)</f>
        <v>0</v>
      </c>
      <c r="KD494">
        <f>IF(AND(OR(Table1[[#This Row],[Pass Play]]=1,Table1[[#This Row],[Rush Attempts]]=1),Table1[[#This Row],[Gn]]&lt;0),1,0)</f>
        <v>0</v>
      </c>
      <c r="KE494" s="375">
        <f>IF(AND(Table1[[#This Row],[pff_DRVENDPSN]]=3,Table1[[#This Row],[pff_DRVENDEVENT]]="PUNT"),1,0)</f>
        <v>0</v>
      </c>
    </row>
    <row r="495" spans="1:291" hidden="1">
      <c r="A495">
        <v>42</v>
      </c>
      <c r="B495">
        <v>2108</v>
      </c>
      <c r="C495" t="s">
        <v>14482</v>
      </c>
      <c r="W495" t="s">
        <v>679</v>
      </c>
      <c r="BQ495">
        <f t="shared" si="21"/>
        <v>0</v>
      </c>
      <c r="BR495">
        <f t="shared" si="22"/>
        <v>0</v>
      </c>
      <c r="IV495">
        <f>IF(AND(Table1[[#This Row],[R/P]]="P",Table1[[#This Row],[PaRes]]&lt;&gt;"SCRBL",Table1[[#This Row],[PaRes]]&lt;&gt;"RUN",Table1[[#This Row],[Penalty]]&lt;&gt;1),1,0)</f>
        <v>0</v>
      </c>
      <c r="IW495">
        <f>IF(AND(Table1[[#This Row],[Pass Play]]=1,Table1[[#This Row],[PaRes]]&lt;&gt;"SAC"),1,0)</f>
        <v>0</v>
      </c>
      <c r="IX495">
        <f>IF(Table1[[#This Row],[PaRes]]="COM",1,0)</f>
        <v>0</v>
      </c>
      <c r="IY495">
        <f>IF(Table1[[#This Row],[Pass Play]]=1,Table1[[#This Row],[Gn]],0)</f>
        <v>0</v>
      </c>
      <c r="IZ495">
        <f>IF(AND(Table1[[#This Row],[Pass Play]]=1,Table1[[#This Row],[EFF]]="Y"),1,0)</f>
        <v>0</v>
      </c>
      <c r="JA495">
        <f>IF(AND(Table1[[#This Row],[Pass Play]]=1,Table1[[#This Row],[EFF]]="Y"),Table1[[#This Row],[Gn]],0)</f>
        <v>0</v>
      </c>
      <c r="JB495">
        <f>IF(AND(Table1[[#This Row],[Pass Play]]=1,Table1[[#This Row],[Gn]]&gt;=15),1,0)</f>
        <v>0</v>
      </c>
      <c r="JC495">
        <f>IF(AND(Table1[[#This Row],[Pass Play]]=1,Table1[[#This Row],[Big Play Passes]]=1),Table1[[#This Row],[Gn]],0)</f>
        <v>0</v>
      </c>
      <c r="JD495">
        <f>IF(AND(OR(Table1[[#This Row],[R/P]]="R",Table1[[#This Row],[PaRes]]="SCRBL",Table1[[#This Row],[PaRes]]="RUN"),Table1[[#This Row],[Penalty]]&lt;&gt;1),1,0)</f>
        <v>0</v>
      </c>
      <c r="JE495">
        <f>IF(Table1[[#This Row],[Rush Attempts]]=1,Table1[[#This Row],[Gn]],0)</f>
        <v>0</v>
      </c>
      <c r="JF495">
        <f>IF(AND(Table1[[#This Row],[Rush Attempts]]=1,Table1[[#This Row],[EFF]]="Y"),1,0)</f>
        <v>0</v>
      </c>
      <c r="JG495">
        <f>IF(AND(Table1[[#This Row],[Rush Attempts]]=1,Table1[[#This Row],[EFF]]="Y"),Table1[[#This Row],[Gn]],0)</f>
        <v>0</v>
      </c>
      <c r="JH495">
        <f>IF(AND(Table1[[#This Row],[Rush Attempts]]=1,Table1[[#This Row],[Gn]]&gt;=10),1,0)</f>
        <v>0</v>
      </c>
      <c r="JI495">
        <f>IF(AND(Table1[[#This Row],[Rush Attempts]]=1,Table1[[#This Row],[Big Play Run]]=1),Table1[[#This Row],[Gn]],0)</f>
        <v>0</v>
      </c>
      <c r="JJ495">
        <f>IF(Table1[[#This Row],[PaRes]]="SAC",1,0)</f>
        <v>0</v>
      </c>
      <c r="JK495">
        <f>IF(Table1[[#This Row],[Sacks]]=1,Table1[[#This Row],[Gn]],0)</f>
        <v>0</v>
      </c>
      <c r="JL495">
        <f>IF(Table1[[#This Row],[PaRes]]="INT",1,0)</f>
        <v>0</v>
      </c>
      <c r="JM495">
        <f>IF(Table1[[#This Row],[pff_PENALTY]]&lt;&gt;"",1,0)</f>
        <v>0</v>
      </c>
      <c r="JN495">
        <f>Table1[[#This Row],[pff_PENYARDS]]</f>
        <v>0</v>
      </c>
      <c r="JO495">
        <f>IF(Table1[[#This Row],[S/End]]="TD",1,0)</f>
        <v>0</v>
      </c>
      <c r="JP495">
        <f>IF(OR(Table1[[#This Row],[S/End]]="FGGD"),1,0)</f>
        <v>0</v>
      </c>
      <c r="JQ495">
        <f>IF(OR(Table1[[#This Row],[S/End]]="FUM",Table1[[#This Row],[S/End]]="INT"),1,0)</f>
        <v>0</v>
      </c>
      <c r="JR495">
        <f>IF(AND(Table1[[#This Row],[Touchdown]]=1,Table1[[#This Row],[Pass Play]]=1),1,0)</f>
        <v>0</v>
      </c>
      <c r="JS495">
        <f t="shared" si="23"/>
        <v>0</v>
      </c>
      <c r="JT495">
        <f>IF(AND(OR(Table1[[#This Row],[Pass Play]]=1,Table1[[#This Row],[Rush Attempts]]=1),Table1[[#This Row],[Dn]]=3),1,0)</f>
        <v>0</v>
      </c>
      <c r="JU495">
        <f>IF(AND(Table1[[#This Row],[3rd down attempt]]=1,Table1[[#This Row],[EFF]]="Y"),1,0)</f>
        <v>0</v>
      </c>
      <c r="JV495">
        <f>IF(AND(Table1[[#This Row],[3rd down attempt]]=1,Table1[[#This Row],[Dist]]&gt;=7),1,0)</f>
        <v>0</v>
      </c>
      <c r="JW495">
        <f>IF(AND(OR(Table1[[#This Row],[Pass Play]]=1,Table1[[#This Row],[Rush Attempts]]=1),Table1[[#This Row],[Dn]]=4),1,0)</f>
        <v>0</v>
      </c>
      <c r="JX495">
        <f>IF(AND(Table1[[#This Row],[4th down attempt]]=1,Table1[[#This Row],[EFF]]="Y"),1,0)</f>
        <v>0</v>
      </c>
      <c r="JY495">
        <f>IF(AND(OR(Table1[[#This Row],[Pass Play]]=1,Table1[[#This Row],[Rush Attempts]]=1),Table1[[#This Row],[FPos]]&gt;=0,Table1[[#This Row],[FPos]]&lt;=20),1,0)</f>
        <v>0</v>
      </c>
      <c r="JZ495">
        <f>IF(AND(OR(Table1[[#This Row],[Pass Play]]=1,Table1[[#This Row],[Rush Attempts]]=1),Table1[[#This Row],[Dist]]&lt;=Table1[[#This Row],[Gn]]),1,0)</f>
        <v>0</v>
      </c>
      <c r="KA495">
        <f>IF(Table1[[#This Row],[S/End]]&lt;&gt;"",1,0)</f>
        <v>0</v>
      </c>
      <c r="KB495">
        <f>IF(Table1[[#This Row],[S/End]]="TD",1,0)</f>
        <v>0</v>
      </c>
      <c r="KC495">
        <f>IF(Table1[[#This Row],[S/End]]="FGGD",1,0)</f>
        <v>0</v>
      </c>
      <c r="KD495">
        <f>IF(AND(OR(Table1[[#This Row],[Pass Play]]=1,Table1[[#This Row],[Rush Attempts]]=1),Table1[[#This Row],[Gn]]&lt;0),1,0)</f>
        <v>0</v>
      </c>
      <c r="KE495" s="375">
        <f>IF(AND(Table1[[#This Row],[pff_DRVENDPSN]]=3,Table1[[#This Row],[pff_DRVENDEVENT]]="PUNT"),1,0)</f>
        <v>0</v>
      </c>
    </row>
    <row r="496" spans="1:291" hidden="1">
      <c r="A496">
        <v>43</v>
      </c>
      <c r="B496">
        <v>2108</v>
      </c>
      <c r="C496" t="s">
        <v>14482</v>
      </c>
      <c r="D496">
        <v>3</v>
      </c>
      <c r="E496">
        <v>1</v>
      </c>
      <c r="F496">
        <v>5</v>
      </c>
      <c r="G496">
        <v>7</v>
      </c>
      <c r="H496">
        <v>-35</v>
      </c>
      <c r="J496" t="s">
        <v>254</v>
      </c>
      <c r="K496">
        <v>12</v>
      </c>
      <c r="L496" t="s">
        <v>6748</v>
      </c>
      <c r="M496" t="s">
        <v>10074</v>
      </c>
      <c r="N496" t="s">
        <v>256</v>
      </c>
      <c r="P496" t="s">
        <v>255</v>
      </c>
      <c r="Q496" t="s">
        <v>871</v>
      </c>
      <c r="W496" t="s">
        <v>257</v>
      </c>
      <c r="X496" t="s">
        <v>1709</v>
      </c>
      <c r="AE496" t="s">
        <v>807</v>
      </c>
      <c r="AF496" t="s">
        <v>808</v>
      </c>
      <c r="AG496" t="s">
        <v>1709</v>
      </c>
      <c r="AH496" t="s">
        <v>274</v>
      </c>
      <c r="AJ496">
        <v>22</v>
      </c>
      <c r="AP496">
        <v>7</v>
      </c>
      <c r="AU496" t="s">
        <v>254</v>
      </c>
      <c r="BJ496" t="s">
        <v>274</v>
      </c>
      <c r="BQ496">
        <f t="shared" si="21"/>
        <v>0</v>
      </c>
      <c r="BR496">
        <f t="shared" si="22"/>
        <v>11</v>
      </c>
      <c r="BT496" t="s">
        <v>9317</v>
      </c>
      <c r="BV496">
        <v>5</v>
      </c>
      <c r="BX496">
        <v>0</v>
      </c>
      <c r="BY496" t="s">
        <v>10075</v>
      </c>
      <c r="CD496" s="3">
        <v>0.25138888888888888</v>
      </c>
      <c r="CF496" t="s">
        <v>10076</v>
      </c>
      <c r="CJ496">
        <v>0</v>
      </c>
      <c r="CK496" t="s">
        <v>10077</v>
      </c>
      <c r="CL496" s="4">
        <v>38387</v>
      </c>
      <c r="CM496" t="s">
        <v>10078</v>
      </c>
      <c r="CN496" t="s">
        <v>10079</v>
      </c>
      <c r="CO496">
        <v>5</v>
      </c>
      <c r="CP496" t="s">
        <v>10080</v>
      </c>
      <c r="CQ496" t="s">
        <v>269</v>
      </c>
      <c r="CR496" t="s">
        <v>9317</v>
      </c>
      <c r="CU496" t="s">
        <v>9474</v>
      </c>
      <c r="CW496">
        <v>0</v>
      </c>
      <c r="CY496">
        <v>5</v>
      </c>
      <c r="CZ496" t="s">
        <v>614</v>
      </c>
      <c r="DA496">
        <v>-38</v>
      </c>
      <c r="DB496">
        <v>8</v>
      </c>
      <c r="DC496" t="s">
        <v>2209</v>
      </c>
      <c r="DD496">
        <v>-20</v>
      </c>
      <c r="DF496" t="s">
        <v>9426</v>
      </c>
      <c r="DK496">
        <v>7</v>
      </c>
      <c r="DL496" s="4">
        <v>44498</v>
      </c>
      <c r="DM496">
        <v>20466</v>
      </c>
      <c r="DN496">
        <v>2021</v>
      </c>
      <c r="DO496">
        <v>0</v>
      </c>
      <c r="DQ496">
        <v>80990</v>
      </c>
      <c r="DR496">
        <v>110</v>
      </c>
      <c r="DU496" t="s">
        <v>274</v>
      </c>
      <c r="DV496" t="s">
        <v>257</v>
      </c>
      <c r="DX496">
        <v>21</v>
      </c>
      <c r="DY496" t="s">
        <v>275</v>
      </c>
      <c r="EE496">
        <v>0</v>
      </c>
      <c r="EF496" t="s">
        <v>2145</v>
      </c>
      <c r="EG496" t="s">
        <v>675</v>
      </c>
      <c r="EH496">
        <v>0</v>
      </c>
      <c r="EJ496" t="s">
        <v>454</v>
      </c>
      <c r="EK496" t="s">
        <v>10081</v>
      </c>
      <c r="EL496" t="s">
        <v>10082</v>
      </c>
      <c r="EM496" t="s">
        <v>10083</v>
      </c>
      <c r="EN496" t="s">
        <v>10084</v>
      </c>
      <c r="EO496" t="s">
        <v>282</v>
      </c>
      <c r="EP496" t="s">
        <v>3352</v>
      </c>
      <c r="EQ496">
        <v>1</v>
      </c>
      <c r="ET496" t="s">
        <v>10085</v>
      </c>
      <c r="FE496">
        <v>0</v>
      </c>
      <c r="FF496">
        <v>20</v>
      </c>
      <c r="FG496" t="s">
        <v>429</v>
      </c>
      <c r="FI496" t="s">
        <v>429</v>
      </c>
      <c r="FJ496" t="s">
        <v>10086</v>
      </c>
      <c r="FL496">
        <v>0</v>
      </c>
      <c r="FN496">
        <v>0</v>
      </c>
      <c r="FQ496">
        <v>0</v>
      </c>
      <c r="FS496" t="s">
        <v>395</v>
      </c>
      <c r="FU496" t="s">
        <v>257</v>
      </c>
      <c r="FV496" t="s">
        <v>496</v>
      </c>
      <c r="FW496" t="s">
        <v>431</v>
      </c>
      <c r="FX496" t="s">
        <v>432</v>
      </c>
      <c r="FY496">
        <v>0</v>
      </c>
      <c r="GA496">
        <v>21.05</v>
      </c>
      <c r="GB496">
        <v>16</v>
      </c>
      <c r="GC496">
        <v>0</v>
      </c>
      <c r="GE496" t="s">
        <v>355</v>
      </c>
      <c r="GF496">
        <v>0</v>
      </c>
      <c r="GG496" t="s">
        <v>895</v>
      </c>
      <c r="GJ496">
        <v>0</v>
      </c>
      <c r="GK496">
        <v>0</v>
      </c>
      <c r="GM496" t="s">
        <v>10087</v>
      </c>
      <c r="GO496">
        <v>5</v>
      </c>
      <c r="HA496" t="s">
        <v>10088</v>
      </c>
      <c r="HC496" t="s">
        <v>313</v>
      </c>
      <c r="HD496" t="s">
        <v>313</v>
      </c>
      <c r="HE496" t="s">
        <v>10089</v>
      </c>
      <c r="HF496">
        <v>0</v>
      </c>
      <c r="HG496">
        <v>12</v>
      </c>
      <c r="HH496">
        <v>21</v>
      </c>
      <c r="HI496" t="s">
        <v>275</v>
      </c>
      <c r="HL496">
        <v>4</v>
      </c>
      <c r="HW496">
        <v>-42</v>
      </c>
      <c r="HX496">
        <v>4196103</v>
      </c>
      <c r="HY496" t="s">
        <v>1523</v>
      </c>
      <c r="HZ496">
        <v>4196046</v>
      </c>
      <c r="IC496">
        <v>0</v>
      </c>
      <c r="ID496">
        <v>0</v>
      </c>
      <c r="IM496">
        <v>102</v>
      </c>
      <c r="IQ496" t="s">
        <v>9426</v>
      </c>
      <c r="IU496">
        <v>9</v>
      </c>
      <c r="IV496">
        <f>IF(AND(Table1[[#This Row],[R/P]]="P",Table1[[#This Row],[PaRes]]&lt;&gt;"SCRBL",Table1[[#This Row],[PaRes]]&lt;&gt;"RUN",Table1[[#This Row],[Penalty]]&lt;&gt;1),1,0)</f>
        <v>0</v>
      </c>
      <c r="IW496">
        <f>IF(AND(Table1[[#This Row],[Pass Play]]=1,Table1[[#This Row],[PaRes]]&lt;&gt;"SAC"),1,0)</f>
        <v>0</v>
      </c>
      <c r="IX496">
        <f>IF(Table1[[#This Row],[PaRes]]="COM",1,0)</f>
        <v>0</v>
      </c>
      <c r="IY496">
        <f>IF(Table1[[#This Row],[Pass Play]]=1,Table1[[#This Row],[Gn]],0)</f>
        <v>0</v>
      </c>
      <c r="IZ496">
        <f>IF(AND(Table1[[#This Row],[Pass Play]]=1,Table1[[#This Row],[EFF]]="Y"),1,0)</f>
        <v>0</v>
      </c>
      <c r="JA496">
        <f>IF(AND(Table1[[#This Row],[Pass Play]]=1,Table1[[#This Row],[EFF]]="Y"),Table1[[#This Row],[Gn]],0)</f>
        <v>0</v>
      </c>
      <c r="JB496">
        <f>IF(AND(Table1[[#This Row],[Pass Play]]=1,Table1[[#This Row],[Gn]]&gt;=15),1,0)</f>
        <v>0</v>
      </c>
      <c r="JC496">
        <f>IF(AND(Table1[[#This Row],[Pass Play]]=1,Table1[[#This Row],[Big Play Passes]]=1),Table1[[#This Row],[Gn]],0)</f>
        <v>0</v>
      </c>
      <c r="JD496">
        <f>IF(AND(OR(Table1[[#This Row],[R/P]]="R",Table1[[#This Row],[PaRes]]="SCRBL",Table1[[#This Row],[PaRes]]="RUN"),Table1[[#This Row],[Penalty]]&lt;&gt;1),1,0)</f>
        <v>1</v>
      </c>
      <c r="JE496">
        <f>IF(Table1[[#This Row],[Rush Attempts]]=1,Table1[[#This Row],[Gn]],0)</f>
        <v>7</v>
      </c>
      <c r="JF496">
        <f>IF(AND(Table1[[#This Row],[Rush Attempts]]=1,Table1[[#This Row],[EFF]]="Y"),1,0)</f>
        <v>1</v>
      </c>
      <c r="JG496">
        <f>IF(AND(Table1[[#This Row],[Rush Attempts]]=1,Table1[[#This Row],[EFF]]="Y"),Table1[[#This Row],[Gn]],0)</f>
        <v>7</v>
      </c>
      <c r="JH496">
        <f>IF(AND(Table1[[#This Row],[Rush Attempts]]=1,Table1[[#This Row],[Gn]]&gt;=10),1,0)</f>
        <v>0</v>
      </c>
      <c r="JI496">
        <f>IF(AND(Table1[[#This Row],[Rush Attempts]]=1,Table1[[#This Row],[Big Play Run]]=1),Table1[[#This Row],[Gn]],0)</f>
        <v>0</v>
      </c>
      <c r="JJ496">
        <f>IF(Table1[[#This Row],[PaRes]]="SAC",1,0)</f>
        <v>0</v>
      </c>
      <c r="JK496">
        <f>IF(Table1[[#This Row],[Sacks]]=1,Table1[[#This Row],[Gn]],0)</f>
        <v>0</v>
      </c>
      <c r="JL496">
        <f>IF(Table1[[#This Row],[PaRes]]="INT",1,0)</f>
        <v>0</v>
      </c>
      <c r="JM496">
        <f>IF(Table1[[#This Row],[pff_PENALTY]]&lt;&gt;"",1,0)</f>
        <v>0</v>
      </c>
      <c r="JN496">
        <f>Table1[[#This Row],[pff_PENYARDS]]</f>
        <v>0</v>
      </c>
      <c r="JO496">
        <f>IF(Table1[[#This Row],[S/End]]="TD",1,0)</f>
        <v>0</v>
      </c>
      <c r="JP496">
        <f>IF(OR(Table1[[#This Row],[S/End]]="FGGD"),1,0)</f>
        <v>0</v>
      </c>
      <c r="JQ496">
        <f>IF(OR(Table1[[#This Row],[S/End]]="FUM",Table1[[#This Row],[S/End]]="INT"),1,0)</f>
        <v>0</v>
      </c>
      <c r="JR496">
        <f>IF(AND(Table1[[#This Row],[Touchdown]]=1,Table1[[#This Row],[Pass Play]]=1),1,0)</f>
        <v>0</v>
      </c>
      <c r="JS496">
        <f t="shared" si="23"/>
        <v>0</v>
      </c>
      <c r="JT496">
        <f>IF(AND(OR(Table1[[#This Row],[Pass Play]]=1,Table1[[#This Row],[Rush Attempts]]=1),Table1[[#This Row],[Dn]]=3),1,0)</f>
        <v>0</v>
      </c>
      <c r="JU496">
        <f>IF(AND(Table1[[#This Row],[3rd down attempt]]=1,Table1[[#This Row],[EFF]]="Y"),1,0)</f>
        <v>0</v>
      </c>
      <c r="JV496">
        <f>IF(AND(Table1[[#This Row],[3rd down attempt]]=1,Table1[[#This Row],[Dist]]&gt;=7),1,0)</f>
        <v>0</v>
      </c>
      <c r="JW496">
        <f>IF(AND(OR(Table1[[#This Row],[Pass Play]]=1,Table1[[#This Row],[Rush Attempts]]=1),Table1[[#This Row],[Dn]]=4),1,0)</f>
        <v>0</v>
      </c>
      <c r="JX496">
        <f>IF(AND(Table1[[#This Row],[4th down attempt]]=1,Table1[[#This Row],[EFF]]="Y"),1,0)</f>
        <v>0</v>
      </c>
      <c r="JY496">
        <f>IF(AND(OR(Table1[[#This Row],[Pass Play]]=1,Table1[[#This Row],[Rush Attempts]]=1),Table1[[#This Row],[FPos]]&gt;=0,Table1[[#This Row],[FPos]]&lt;=20),1,0)</f>
        <v>0</v>
      </c>
      <c r="JZ496">
        <f>IF(AND(OR(Table1[[#This Row],[Pass Play]]=1,Table1[[#This Row],[Rush Attempts]]=1),Table1[[#This Row],[Dist]]&lt;=Table1[[#This Row],[Gn]]),1,0)</f>
        <v>1</v>
      </c>
      <c r="KA496">
        <f>IF(Table1[[#This Row],[S/End]]&lt;&gt;"",1,0)</f>
        <v>0</v>
      </c>
      <c r="KB496">
        <f>IF(Table1[[#This Row],[S/End]]="TD",1,0)</f>
        <v>0</v>
      </c>
      <c r="KC496">
        <f>IF(Table1[[#This Row],[S/End]]="FGGD",1,0)</f>
        <v>0</v>
      </c>
      <c r="KD496">
        <f>IF(AND(OR(Table1[[#This Row],[Pass Play]]=1,Table1[[#This Row],[Rush Attempts]]=1),Table1[[#This Row],[Gn]]&lt;0),1,0)</f>
        <v>0</v>
      </c>
      <c r="KE496" s="375">
        <f>IF(AND(Table1[[#This Row],[pff_DRVENDPSN]]=3,Table1[[#This Row],[pff_DRVENDEVENT]]="PUNT"),1,0)</f>
        <v>0</v>
      </c>
    </row>
    <row r="497" spans="1:291" hidden="1">
      <c r="A497">
        <v>44</v>
      </c>
      <c r="B497">
        <v>2108</v>
      </c>
      <c r="C497" t="s">
        <v>14482</v>
      </c>
      <c r="D497">
        <v>3</v>
      </c>
      <c r="E497">
        <v>1</v>
      </c>
      <c r="F497">
        <v>10</v>
      </c>
      <c r="G497">
        <v>4</v>
      </c>
      <c r="H497">
        <v>-42</v>
      </c>
      <c r="J497" t="s">
        <v>254</v>
      </c>
      <c r="K497">
        <v>12</v>
      </c>
      <c r="L497" t="s">
        <v>6748</v>
      </c>
      <c r="M497" t="s">
        <v>9665</v>
      </c>
      <c r="N497" t="s">
        <v>9400</v>
      </c>
      <c r="P497" t="s">
        <v>9666</v>
      </c>
      <c r="Q497" t="s">
        <v>1336</v>
      </c>
      <c r="W497" t="s">
        <v>257</v>
      </c>
      <c r="X497" t="s">
        <v>1361</v>
      </c>
      <c r="AE497" t="s">
        <v>1338</v>
      </c>
      <c r="AF497" t="s">
        <v>1502</v>
      </c>
      <c r="AG497" t="s">
        <v>1361</v>
      </c>
      <c r="AH497" t="s">
        <v>274</v>
      </c>
      <c r="AJ497">
        <v>22</v>
      </c>
      <c r="AP497">
        <v>7</v>
      </c>
      <c r="BJ497" t="s">
        <v>274</v>
      </c>
      <c r="BQ497">
        <f t="shared" si="21"/>
        <v>0</v>
      </c>
      <c r="BR497">
        <f t="shared" si="22"/>
        <v>5</v>
      </c>
      <c r="BT497" t="s">
        <v>9317</v>
      </c>
      <c r="BV497">
        <v>5</v>
      </c>
      <c r="BX497">
        <v>0</v>
      </c>
      <c r="BY497" t="s">
        <v>10091</v>
      </c>
      <c r="CD497" s="3">
        <v>0.22847222222222222</v>
      </c>
      <c r="CF497" t="s">
        <v>10092</v>
      </c>
      <c r="CJ497">
        <v>0</v>
      </c>
      <c r="CK497" t="s">
        <v>10093</v>
      </c>
      <c r="CL497" s="4">
        <v>38387</v>
      </c>
      <c r="CM497" t="s">
        <v>10094</v>
      </c>
      <c r="CN497" t="s">
        <v>10095</v>
      </c>
      <c r="CO497">
        <v>5</v>
      </c>
      <c r="CQ497" t="s">
        <v>418</v>
      </c>
      <c r="CR497" t="s">
        <v>9317</v>
      </c>
      <c r="CU497" t="s">
        <v>9366</v>
      </c>
      <c r="CW497">
        <v>0</v>
      </c>
      <c r="CY497">
        <v>6</v>
      </c>
      <c r="CZ497" t="s">
        <v>614</v>
      </c>
      <c r="DA497">
        <v>-38</v>
      </c>
      <c r="DB497">
        <v>8</v>
      </c>
      <c r="DC497" t="s">
        <v>2209</v>
      </c>
      <c r="DD497">
        <v>-20</v>
      </c>
      <c r="DF497" t="s">
        <v>9426</v>
      </c>
      <c r="DK497">
        <v>4</v>
      </c>
      <c r="DL497" s="4">
        <v>44498</v>
      </c>
      <c r="DM497">
        <v>20466</v>
      </c>
      <c r="DN497">
        <v>2021</v>
      </c>
      <c r="DO497">
        <v>0</v>
      </c>
      <c r="DQ497">
        <v>80990</v>
      </c>
      <c r="DR497">
        <v>111</v>
      </c>
      <c r="DU497" t="s">
        <v>274</v>
      </c>
      <c r="DV497" t="s">
        <v>257</v>
      </c>
      <c r="DX497">
        <v>21</v>
      </c>
      <c r="DY497" t="s">
        <v>275</v>
      </c>
      <c r="EE497">
        <v>0</v>
      </c>
      <c r="EF497" t="s">
        <v>9672</v>
      </c>
      <c r="EG497" t="s">
        <v>422</v>
      </c>
      <c r="EH497">
        <v>0</v>
      </c>
      <c r="EJ497" t="s">
        <v>454</v>
      </c>
      <c r="EK497" t="s">
        <v>10081</v>
      </c>
      <c r="EL497" t="s">
        <v>10096</v>
      </c>
      <c r="EM497" t="s">
        <v>10097</v>
      </c>
      <c r="EO497" t="s">
        <v>418</v>
      </c>
      <c r="EP497" t="s">
        <v>10098</v>
      </c>
      <c r="EQ497">
        <v>1</v>
      </c>
      <c r="ET497" t="s">
        <v>10099</v>
      </c>
      <c r="FE497">
        <v>0</v>
      </c>
      <c r="FF497">
        <v>11</v>
      </c>
      <c r="FG497" t="s">
        <v>285</v>
      </c>
      <c r="FI497" t="s">
        <v>285</v>
      </c>
      <c r="FJ497" t="s">
        <v>10100</v>
      </c>
      <c r="FL497">
        <v>0</v>
      </c>
      <c r="FN497">
        <v>0</v>
      </c>
      <c r="FQ497">
        <v>0</v>
      </c>
      <c r="FS497" t="s">
        <v>462</v>
      </c>
      <c r="FU497" t="s">
        <v>274</v>
      </c>
      <c r="FV497" t="s">
        <v>777</v>
      </c>
      <c r="FW497" t="s">
        <v>431</v>
      </c>
      <c r="FX497" t="s">
        <v>594</v>
      </c>
      <c r="FY497">
        <v>0</v>
      </c>
      <c r="GA497">
        <v>21.05</v>
      </c>
      <c r="GB497">
        <v>16</v>
      </c>
      <c r="GC497">
        <v>0</v>
      </c>
      <c r="GE497" t="s">
        <v>355</v>
      </c>
      <c r="GF497">
        <v>0</v>
      </c>
      <c r="GG497" t="s">
        <v>1179</v>
      </c>
      <c r="GJ497">
        <v>0</v>
      </c>
      <c r="GK497">
        <v>0</v>
      </c>
      <c r="GM497" t="s">
        <v>10101</v>
      </c>
      <c r="GO497">
        <v>3</v>
      </c>
      <c r="HA497" t="s">
        <v>10102</v>
      </c>
      <c r="HC497" t="s">
        <v>313</v>
      </c>
      <c r="HD497" t="s">
        <v>313</v>
      </c>
      <c r="HE497" t="s">
        <v>1057</v>
      </c>
      <c r="HF497">
        <v>0</v>
      </c>
      <c r="HG497">
        <v>12</v>
      </c>
      <c r="HH497">
        <v>21</v>
      </c>
      <c r="HI497" t="s">
        <v>275</v>
      </c>
      <c r="HL497">
        <v>4</v>
      </c>
      <c r="HW497">
        <v>-46</v>
      </c>
      <c r="HX497">
        <v>4196132</v>
      </c>
      <c r="HY497" t="s">
        <v>492</v>
      </c>
      <c r="HZ497">
        <v>4196103</v>
      </c>
      <c r="IC497">
        <v>0</v>
      </c>
      <c r="ID497">
        <v>0</v>
      </c>
      <c r="IM497">
        <v>103</v>
      </c>
      <c r="IO497" t="s">
        <v>9407</v>
      </c>
      <c r="IQ497" t="s">
        <v>9407</v>
      </c>
      <c r="IU497">
        <v>9</v>
      </c>
      <c r="IV497">
        <f>IF(AND(Table1[[#This Row],[R/P]]="P",Table1[[#This Row],[PaRes]]&lt;&gt;"SCRBL",Table1[[#This Row],[PaRes]]&lt;&gt;"RUN",Table1[[#This Row],[Penalty]]&lt;&gt;1),1,0)</f>
        <v>0</v>
      </c>
      <c r="IW497">
        <f>IF(AND(Table1[[#This Row],[Pass Play]]=1,Table1[[#This Row],[PaRes]]&lt;&gt;"SAC"),1,0)</f>
        <v>0</v>
      </c>
      <c r="IX497">
        <f>IF(Table1[[#This Row],[PaRes]]="COM",1,0)</f>
        <v>0</v>
      </c>
      <c r="IY497">
        <f>IF(Table1[[#This Row],[Pass Play]]=1,Table1[[#This Row],[Gn]],0)</f>
        <v>0</v>
      </c>
      <c r="IZ497">
        <f>IF(AND(Table1[[#This Row],[Pass Play]]=1,Table1[[#This Row],[EFF]]="Y"),1,0)</f>
        <v>0</v>
      </c>
      <c r="JA497">
        <f>IF(AND(Table1[[#This Row],[Pass Play]]=1,Table1[[#This Row],[EFF]]="Y"),Table1[[#This Row],[Gn]],0)</f>
        <v>0</v>
      </c>
      <c r="JB497">
        <f>IF(AND(Table1[[#This Row],[Pass Play]]=1,Table1[[#This Row],[Gn]]&gt;=15),1,0)</f>
        <v>0</v>
      </c>
      <c r="JC497">
        <f>IF(AND(Table1[[#This Row],[Pass Play]]=1,Table1[[#This Row],[Big Play Passes]]=1),Table1[[#This Row],[Gn]],0)</f>
        <v>0</v>
      </c>
      <c r="JD497">
        <f>IF(AND(OR(Table1[[#This Row],[R/P]]="R",Table1[[#This Row],[PaRes]]="SCRBL",Table1[[#This Row],[PaRes]]="RUN"),Table1[[#This Row],[Penalty]]&lt;&gt;1),1,0)</f>
        <v>1</v>
      </c>
      <c r="JE497">
        <f>IF(Table1[[#This Row],[Rush Attempts]]=1,Table1[[#This Row],[Gn]],0)</f>
        <v>4</v>
      </c>
      <c r="JF497">
        <f>IF(AND(Table1[[#This Row],[Rush Attempts]]=1,Table1[[#This Row],[EFF]]="Y"),1,0)</f>
        <v>1</v>
      </c>
      <c r="JG497">
        <f>IF(AND(Table1[[#This Row],[Rush Attempts]]=1,Table1[[#This Row],[EFF]]="Y"),Table1[[#This Row],[Gn]],0)</f>
        <v>4</v>
      </c>
      <c r="JH497">
        <f>IF(AND(Table1[[#This Row],[Rush Attempts]]=1,Table1[[#This Row],[Gn]]&gt;=10),1,0)</f>
        <v>0</v>
      </c>
      <c r="JI497">
        <f>IF(AND(Table1[[#This Row],[Rush Attempts]]=1,Table1[[#This Row],[Big Play Run]]=1),Table1[[#This Row],[Gn]],0)</f>
        <v>0</v>
      </c>
      <c r="JJ497">
        <f>IF(Table1[[#This Row],[PaRes]]="SAC",1,0)</f>
        <v>0</v>
      </c>
      <c r="JK497">
        <f>IF(Table1[[#This Row],[Sacks]]=1,Table1[[#This Row],[Gn]],0)</f>
        <v>0</v>
      </c>
      <c r="JL497">
        <f>IF(Table1[[#This Row],[PaRes]]="INT",1,0)</f>
        <v>0</v>
      </c>
      <c r="JM497">
        <f>IF(Table1[[#This Row],[pff_PENALTY]]&lt;&gt;"",1,0)</f>
        <v>0</v>
      </c>
      <c r="JN497">
        <f>Table1[[#This Row],[pff_PENYARDS]]</f>
        <v>0</v>
      </c>
      <c r="JO497">
        <f>IF(Table1[[#This Row],[S/End]]="TD",1,0)</f>
        <v>0</v>
      </c>
      <c r="JP497">
        <f>IF(OR(Table1[[#This Row],[S/End]]="FGGD"),1,0)</f>
        <v>0</v>
      </c>
      <c r="JQ497">
        <f>IF(OR(Table1[[#This Row],[S/End]]="FUM",Table1[[#This Row],[S/End]]="INT"),1,0)</f>
        <v>0</v>
      </c>
      <c r="JR497">
        <f>IF(AND(Table1[[#This Row],[Touchdown]]=1,Table1[[#This Row],[Pass Play]]=1),1,0)</f>
        <v>0</v>
      </c>
      <c r="JS497">
        <f t="shared" si="23"/>
        <v>0</v>
      </c>
      <c r="JT497">
        <f>IF(AND(OR(Table1[[#This Row],[Pass Play]]=1,Table1[[#This Row],[Rush Attempts]]=1),Table1[[#This Row],[Dn]]=3),1,0)</f>
        <v>0</v>
      </c>
      <c r="JU497">
        <f>IF(AND(Table1[[#This Row],[3rd down attempt]]=1,Table1[[#This Row],[EFF]]="Y"),1,0)</f>
        <v>0</v>
      </c>
      <c r="JV497">
        <f>IF(AND(Table1[[#This Row],[3rd down attempt]]=1,Table1[[#This Row],[Dist]]&gt;=7),1,0)</f>
        <v>0</v>
      </c>
      <c r="JW497">
        <f>IF(AND(OR(Table1[[#This Row],[Pass Play]]=1,Table1[[#This Row],[Rush Attempts]]=1),Table1[[#This Row],[Dn]]=4),1,0)</f>
        <v>0</v>
      </c>
      <c r="JX497">
        <f>IF(AND(Table1[[#This Row],[4th down attempt]]=1,Table1[[#This Row],[EFF]]="Y"),1,0)</f>
        <v>0</v>
      </c>
      <c r="JY497">
        <f>IF(AND(OR(Table1[[#This Row],[Pass Play]]=1,Table1[[#This Row],[Rush Attempts]]=1),Table1[[#This Row],[FPos]]&gt;=0,Table1[[#This Row],[FPos]]&lt;=20),1,0)</f>
        <v>0</v>
      </c>
      <c r="JZ497">
        <f>IF(AND(OR(Table1[[#This Row],[Pass Play]]=1,Table1[[#This Row],[Rush Attempts]]=1),Table1[[#This Row],[Dist]]&lt;=Table1[[#This Row],[Gn]]),1,0)</f>
        <v>0</v>
      </c>
      <c r="KA497">
        <f>IF(Table1[[#This Row],[S/End]]&lt;&gt;"",1,0)</f>
        <v>0</v>
      </c>
      <c r="KB497">
        <f>IF(Table1[[#This Row],[S/End]]="TD",1,0)</f>
        <v>0</v>
      </c>
      <c r="KC497">
        <f>IF(Table1[[#This Row],[S/End]]="FGGD",1,0)</f>
        <v>0</v>
      </c>
      <c r="KD497">
        <f>IF(AND(OR(Table1[[#This Row],[Pass Play]]=1,Table1[[#This Row],[Rush Attempts]]=1),Table1[[#This Row],[Gn]]&lt;0),1,0)</f>
        <v>0</v>
      </c>
      <c r="KE497" s="375">
        <f>IF(AND(Table1[[#This Row],[pff_DRVENDPSN]]=3,Table1[[#This Row],[pff_DRVENDEVENT]]="PUNT"),1,0)</f>
        <v>0</v>
      </c>
    </row>
    <row r="498" spans="1:291" hidden="1">
      <c r="A498">
        <v>45</v>
      </c>
      <c r="B498">
        <v>2108</v>
      </c>
      <c r="C498" t="s">
        <v>14482</v>
      </c>
      <c r="D498">
        <v>3</v>
      </c>
      <c r="E498">
        <v>2</v>
      </c>
      <c r="F498">
        <v>6</v>
      </c>
      <c r="G498">
        <v>0</v>
      </c>
      <c r="H498">
        <v>-46</v>
      </c>
      <c r="J498" t="s">
        <v>298</v>
      </c>
      <c r="K498">
        <v>11</v>
      </c>
      <c r="L498" t="s">
        <v>506</v>
      </c>
      <c r="M498" t="s">
        <v>2271</v>
      </c>
      <c r="N498" t="s">
        <v>2016</v>
      </c>
      <c r="P498" t="s">
        <v>2272</v>
      </c>
      <c r="W498" t="s">
        <v>253</v>
      </c>
      <c r="X498" t="s">
        <v>10104</v>
      </c>
      <c r="Y498" t="s">
        <v>370</v>
      </c>
      <c r="Z498" t="s">
        <v>10105</v>
      </c>
      <c r="AB498" t="s">
        <v>372</v>
      </c>
      <c r="AC498" t="s">
        <v>373</v>
      </c>
      <c r="AK498" t="s">
        <v>756</v>
      </c>
      <c r="AP498">
        <v>7</v>
      </c>
      <c r="BJ498" t="s">
        <v>274</v>
      </c>
      <c r="BQ498">
        <f t="shared" si="21"/>
        <v>1</v>
      </c>
      <c r="BR498">
        <f t="shared" si="22"/>
        <v>0</v>
      </c>
      <c r="BT498" t="s">
        <v>9317</v>
      </c>
      <c r="BV498">
        <v>5</v>
      </c>
      <c r="BX498">
        <v>0</v>
      </c>
      <c r="BY498" t="s">
        <v>10106</v>
      </c>
      <c r="CA498">
        <v>1</v>
      </c>
      <c r="CD498" s="3">
        <v>0.20138888888888887</v>
      </c>
      <c r="CE498" t="s">
        <v>274</v>
      </c>
      <c r="CF498" t="s">
        <v>10107</v>
      </c>
      <c r="CG498">
        <v>7</v>
      </c>
      <c r="CI498" t="s">
        <v>331</v>
      </c>
      <c r="CJ498">
        <v>0</v>
      </c>
      <c r="CK498" t="s">
        <v>10108</v>
      </c>
      <c r="CL498" s="4">
        <v>38387</v>
      </c>
      <c r="CM498" t="s">
        <v>10109</v>
      </c>
      <c r="CN498" t="s">
        <v>10110</v>
      </c>
      <c r="CO498">
        <v>5</v>
      </c>
      <c r="CP498" t="s">
        <v>10071</v>
      </c>
      <c r="CQ498" t="s">
        <v>282</v>
      </c>
      <c r="CR498" t="s">
        <v>9317</v>
      </c>
      <c r="CU498" t="s">
        <v>9626</v>
      </c>
      <c r="CW498">
        <v>0</v>
      </c>
      <c r="CY498">
        <v>7</v>
      </c>
      <c r="CZ498" t="s">
        <v>614</v>
      </c>
      <c r="DA498">
        <v>-38</v>
      </c>
      <c r="DB498">
        <v>8</v>
      </c>
      <c r="DC498" t="s">
        <v>2209</v>
      </c>
      <c r="DD498">
        <v>-20</v>
      </c>
      <c r="DK498">
        <v>0</v>
      </c>
      <c r="DL498" s="4">
        <v>44498</v>
      </c>
      <c r="DM498">
        <v>20466</v>
      </c>
      <c r="DN498">
        <v>2021</v>
      </c>
      <c r="DO498">
        <v>0</v>
      </c>
      <c r="DQ498">
        <v>80990</v>
      </c>
      <c r="DR498">
        <v>112</v>
      </c>
      <c r="DU498" t="s">
        <v>274</v>
      </c>
      <c r="DV498" t="s">
        <v>257</v>
      </c>
      <c r="DX498">
        <v>21</v>
      </c>
      <c r="DY498" t="s">
        <v>275</v>
      </c>
      <c r="EB498" t="s">
        <v>2252</v>
      </c>
      <c r="EE498">
        <v>0</v>
      </c>
      <c r="EF498" t="s">
        <v>8698</v>
      </c>
      <c r="EG498" t="s">
        <v>383</v>
      </c>
      <c r="EH498">
        <v>0</v>
      </c>
      <c r="EJ498" t="s">
        <v>340</v>
      </c>
      <c r="EK498" t="s">
        <v>10111</v>
      </c>
      <c r="EL498" t="s">
        <v>10112</v>
      </c>
      <c r="EM498" t="s">
        <v>10113</v>
      </c>
      <c r="EN498" t="s">
        <v>3720</v>
      </c>
      <c r="EO498" t="s">
        <v>269</v>
      </c>
      <c r="EP498" t="s">
        <v>3407</v>
      </c>
      <c r="EQ498">
        <v>0</v>
      </c>
      <c r="ER498" t="s">
        <v>3697</v>
      </c>
      <c r="ET498" t="s">
        <v>10114</v>
      </c>
      <c r="EU498">
        <v>15</v>
      </c>
      <c r="EV498" t="s">
        <v>274</v>
      </c>
      <c r="EW498" t="s">
        <v>349</v>
      </c>
      <c r="EX498" t="s">
        <v>2977</v>
      </c>
      <c r="EY498" t="s">
        <v>1982</v>
      </c>
      <c r="FB498" t="s">
        <v>392</v>
      </c>
      <c r="FC498" t="s">
        <v>9959</v>
      </c>
      <c r="FE498">
        <v>1</v>
      </c>
      <c r="FF498">
        <v>8</v>
      </c>
      <c r="FJ498" t="s">
        <v>9922</v>
      </c>
      <c r="FL498">
        <v>0</v>
      </c>
      <c r="FN498">
        <v>0</v>
      </c>
      <c r="FQ498">
        <v>0</v>
      </c>
      <c r="FS498" t="s">
        <v>395</v>
      </c>
      <c r="FV498" t="s">
        <v>496</v>
      </c>
      <c r="FW498" t="s">
        <v>397</v>
      </c>
      <c r="FY498">
        <v>0</v>
      </c>
      <c r="GA498">
        <v>21.05</v>
      </c>
      <c r="GB498">
        <v>16</v>
      </c>
      <c r="GC498">
        <v>0</v>
      </c>
      <c r="GE498" t="s">
        <v>355</v>
      </c>
      <c r="GF498">
        <v>0</v>
      </c>
      <c r="GG498" t="s">
        <v>257</v>
      </c>
      <c r="GI498">
        <v>3.9</v>
      </c>
      <c r="GJ498">
        <v>0</v>
      </c>
      <c r="GK498">
        <v>0</v>
      </c>
      <c r="GM498" t="s">
        <v>10115</v>
      </c>
      <c r="GP498" t="s">
        <v>2349</v>
      </c>
      <c r="GR498">
        <v>7</v>
      </c>
      <c r="HA498" t="s">
        <v>7453</v>
      </c>
      <c r="HC498" t="s">
        <v>294</v>
      </c>
      <c r="HD498" t="s">
        <v>313</v>
      </c>
      <c r="HE498" t="s">
        <v>10116</v>
      </c>
      <c r="HF498">
        <v>0</v>
      </c>
      <c r="HG498">
        <v>11</v>
      </c>
      <c r="HH498">
        <v>21</v>
      </c>
      <c r="HI498" t="s">
        <v>275</v>
      </c>
      <c r="HK498" t="s">
        <v>492</v>
      </c>
      <c r="HL498" t="s">
        <v>658</v>
      </c>
      <c r="HM498" t="s">
        <v>9323</v>
      </c>
      <c r="HO498" t="s">
        <v>9753</v>
      </c>
      <c r="HP498" t="s">
        <v>10117</v>
      </c>
      <c r="HQ498" t="s">
        <v>10118</v>
      </c>
      <c r="HR498" t="s">
        <v>10119</v>
      </c>
      <c r="HT498" t="s">
        <v>10120</v>
      </c>
      <c r="HW498">
        <v>-46</v>
      </c>
      <c r="HX498">
        <v>4196163</v>
      </c>
      <c r="HZ498">
        <v>4196132</v>
      </c>
      <c r="IC498">
        <v>-0.5</v>
      </c>
      <c r="ID498">
        <v>1</v>
      </c>
      <c r="IM498">
        <v>104</v>
      </c>
      <c r="IU498">
        <v>9</v>
      </c>
      <c r="IV498">
        <f>IF(AND(Table1[[#This Row],[R/P]]="P",Table1[[#This Row],[PaRes]]&lt;&gt;"SCRBL",Table1[[#This Row],[PaRes]]&lt;&gt;"RUN",Table1[[#This Row],[Penalty]]&lt;&gt;1),1,0)</f>
        <v>1</v>
      </c>
      <c r="IW498">
        <f>IF(AND(Table1[[#This Row],[Pass Play]]=1,Table1[[#This Row],[PaRes]]&lt;&gt;"SAC"),1,0)</f>
        <v>1</v>
      </c>
      <c r="IX498">
        <f>IF(Table1[[#This Row],[PaRes]]="COM",1,0)</f>
        <v>0</v>
      </c>
      <c r="IY498">
        <f>IF(Table1[[#This Row],[Pass Play]]=1,Table1[[#This Row],[Gn]],0)</f>
        <v>0</v>
      </c>
      <c r="IZ498">
        <f>IF(AND(Table1[[#This Row],[Pass Play]]=1,Table1[[#This Row],[EFF]]="Y"),1,0)</f>
        <v>0</v>
      </c>
      <c r="JA498">
        <f>IF(AND(Table1[[#This Row],[Pass Play]]=1,Table1[[#This Row],[EFF]]="Y"),Table1[[#This Row],[Gn]],0)</f>
        <v>0</v>
      </c>
      <c r="JB498">
        <f>IF(AND(Table1[[#This Row],[Pass Play]]=1,Table1[[#This Row],[Gn]]&gt;=15),1,0)</f>
        <v>0</v>
      </c>
      <c r="JC498">
        <f>IF(AND(Table1[[#This Row],[Pass Play]]=1,Table1[[#This Row],[Big Play Passes]]=1),Table1[[#This Row],[Gn]],0)</f>
        <v>0</v>
      </c>
      <c r="JD498">
        <f>IF(AND(OR(Table1[[#This Row],[R/P]]="R",Table1[[#This Row],[PaRes]]="SCRBL",Table1[[#This Row],[PaRes]]="RUN"),Table1[[#This Row],[Penalty]]&lt;&gt;1),1,0)</f>
        <v>0</v>
      </c>
      <c r="JE498">
        <f>IF(Table1[[#This Row],[Rush Attempts]]=1,Table1[[#This Row],[Gn]],0)</f>
        <v>0</v>
      </c>
      <c r="JF498">
        <f>IF(AND(Table1[[#This Row],[Rush Attempts]]=1,Table1[[#This Row],[EFF]]="Y"),1,0)</f>
        <v>0</v>
      </c>
      <c r="JG498">
        <f>IF(AND(Table1[[#This Row],[Rush Attempts]]=1,Table1[[#This Row],[EFF]]="Y"),Table1[[#This Row],[Gn]],0)</f>
        <v>0</v>
      </c>
      <c r="JH498">
        <f>IF(AND(Table1[[#This Row],[Rush Attempts]]=1,Table1[[#This Row],[Gn]]&gt;=10),1,0)</f>
        <v>0</v>
      </c>
      <c r="JI498">
        <f>IF(AND(Table1[[#This Row],[Rush Attempts]]=1,Table1[[#This Row],[Big Play Run]]=1),Table1[[#This Row],[Gn]],0)</f>
        <v>0</v>
      </c>
      <c r="JJ498">
        <f>IF(Table1[[#This Row],[PaRes]]="SAC",1,0)</f>
        <v>0</v>
      </c>
      <c r="JK498">
        <f>IF(Table1[[#This Row],[Sacks]]=1,Table1[[#This Row],[Gn]],0)</f>
        <v>0</v>
      </c>
      <c r="JL498">
        <f>IF(Table1[[#This Row],[PaRes]]="INT",1,0)</f>
        <v>0</v>
      </c>
      <c r="JM498">
        <f>IF(Table1[[#This Row],[pff_PENALTY]]&lt;&gt;"",1,0)</f>
        <v>0</v>
      </c>
      <c r="JN498">
        <f>Table1[[#This Row],[pff_PENYARDS]]</f>
        <v>0</v>
      </c>
      <c r="JO498">
        <f>IF(Table1[[#This Row],[S/End]]="TD",1,0)</f>
        <v>0</v>
      </c>
      <c r="JP498">
        <f>IF(OR(Table1[[#This Row],[S/End]]="FGGD"),1,0)</f>
        <v>0</v>
      </c>
      <c r="JQ498">
        <f>IF(OR(Table1[[#This Row],[S/End]]="FUM",Table1[[#This Row],[S/End]]="INT"),1,0)</f>
        <v>0</v>
      </c>
      <c r="JR498">
        <f>IF(AND(Table1[[#This Row],[Touchdown]]=1,Table1[[#This Row],[Pass Play]]=1),1,0)</f>
        <v>0</v>
      </c>
      <c r="JS498">
        <f t="shared" si="23"/>
        <v>0</v>
      </c>
      <c r="JT498">
        <f>IF(AND(OR(Table1[[#This Row],[Pass Play]]=1,Table1[[#This Row],[Rush Attempts]]=1),Table1[[#This Row],[Dn]]=3),1,0)</f>
        <v>0</v>
      </c>
      <c r="JU498">
        <f>IF(AND(Table1[[#This Row],[3rd down attempt]]=1,Table1[[#This Row],[EFF]]="Y"),1,0)</f>
        <v>0</v>
      </c>
      <c r="JV498">
        <f>IF(AND(Table1[[#This Row],[3rd down attempt]]=1,Table1[[#This Row],[Dist]]&gt;=7),1,0)</f>
        <v>0</v>
      </c>
      <c r="JW498">
        <f>IF(AND(OR(Table1[[#This Row],[Pass Play]]=1,Table1[[#This Row],[Rush Attempts]]=1),Table1[[#This Row],[Dn]]=4),1,0)</f>
        <v>0</v>
      </c>
      <c r="JX498">
        <f>IF(AND(Table1[[#This Row],[4th down attempt]]=1,Table1[[#This Row],[EFF]]="Y"),1,0)</f>
        <v>0</v>
      </c>
      <c r="JY498">
        <f>IF(AND(OR(Table1[[#This Row],[Pass Play]]=1,Table1[[#This Row],[Rush Attempts]]=1),Table1[[#This Row],[FPos]]&gt;=0,Table1[[#This Row],[FPos]]&lt;=20),1,0)</f>
        <v>0</v>
      </c>
      <c r="JZ498">
        <f>IF(AND(OR(Table1[[#This Row],[Pass Play]]=1,Table1[[#This Row],[Rush Attempts]]=1),Table1[[#This Row],[Dist]]&lt;=Table1[[#This Row],[Gn]]),1,0)</f>
        <v>0</v>
      </c>
      <c r="KA498">
        <f>IF(Table1[[#This Row],[S/End]]&lt;&gt;"",1,0)</f>
        <v>0</v>
      </c>
      <c r="KB498">
        <f>IF(Table1[[#This Row],[S/End]]="TD",1,0)</f>
        <v>0</v>
      </c>
      <c r="KC498">
        <f>IF(Table1[[#This Row],[S/End]]="FGGD",1,0)</f>
        <v>0</v>
      </c>
      <c r="KD498">
        <f>IF(AND(OR(Table1[[#This Row],[Pass Play]]=1,Table1[[#This Row],[Rush Attempts]]=1),Table1[[#This Row],[Gn]]&lt;0),1,0)</f>
        <v>0</v>
      </c>
      <c r="KE498" s="375">
        <f>IF(AND(Table1[[#This Row],[pff_DRVENDPSN]]=3,Table1[[#This Row],[pff_DRVENDEVENT]]="PUNT"),1,0)</f>
        <v>0</v>
      </c>
    </row>
    <row r="499" spans="1:291" hidden="1">
      <c r="A499">
        <v>46</v>
      </c>
      <c r="B499">
        <v>2108</v>
      </c>
      <c r="C499" t="s">
        <v>14482</v>
      </c>
      <c r="D499">
        <v>3</v>
      </c>
      <c r="E499">
        <v>3</v>
      </c>
      <c r="F499">
        <v>6</v>
      </c>
      <c r="G499">
        <v>-7</v>
      </c>
      <c r="H499">
        <v>-46</v>
      </c>
      <c r="J499" t="s">
        <v>298</v>
      </c>
      <c r="K499">
        <v>11</v>
      </c>
      <c r="L499">
        <v>11</v>
      </c>
      <c r="M499" t="s">
        <v>1429</v>
      </c>
      <c r="N499" t="s">
        <v>827</v>
      </c>
      <c r="P499" t="s">
        <v>1430</v>
      </c>
      <c r="W499" t="s">
        <v>253</v>
      </c>
      <c r="X499" t="s">
        <v>10122</v>
      </c>
      <c r="Y499" t="s">
        <v>5850</v>
      </c>
      <c r="Z499" t="s">
        <v>10123</v>
      </c>
      <c r="AB499" t="s">
        <v>666</v>
      </c>
      <c r="AC499" t="s">
        <v>667</v>
      </c>
      <c r="AJ499">
        <v>7</v>
      </c>
      <c r="AK499" t="s">
        <v>668</v>
      </c>
      <c r="AL499" t="s">
        <v>614</v>
      </c>
      <c r="AP499">
        <v>7</v>
      </c>
      <c r="BJ499" t="s">
        <v>274</v>
      </c>
      <c r="BQ499">
        <f t="shared" si="21"/>
        <v>1</v>
      </c>
      <c r="BR499">
        <f t="shared" si="22"/>
        <v>0</v>
      </c>
      <c r="BT499" t="s">
        <v>9317</v>
      </c>
      <c r="BV499">
        <v>5</v>
      </c>
      <c r="BX499">
        <v>1</v>
      </c>
      <c r="BY499" t="s">
        <v>10124</v>
      </c>
      <c r="CA499">
        <v>0</v>
      </c>
      <c r="CD499" s="3">
        <v>0.19652777777777777</v>
      </c>
      <c r="CE499" t="s">
        <v>294</v>
      </c>
      <c r="CF499" t="s">
        <v>10125</v>
      </c>
      <c r="CG499">
        <v>9</v>
      </c>
      <c r="CI499" t="s">
        <v>331</v>
      </c>
      <c r="CJ499">
        <v>0</v>
      </c>
      <c r="CK499" t="s">
        <v>10126</v>
      </c>
      <c r="CL499" s="4">
        <v>38721</v>
      </c>
      <c r="CM499" t="s">
        <v>10127</v>
      </c>
      <c r="CN499" t="s">
        <v>10128</v>
      </c>
      <c r="CO499">
        <v>5</v>
      </c>
      <c r="CP499" t="s">
        <v>9915</v>
      </c>
      <c r="CQ499" t="s">
        <v>282</v>
      </c>
      <c r="CR499" t="s">
        <v>9317</v>
      </c>
      <c r="CU499" t="s">
        <v>9975</v>
      </c>
      <c r="CW499">
        <v>0</v>
      </c>
      <c r="CY499">
        <v>8</v>
      </c>
      <c r="CZ499" t="s">
        <v>614</v>
      </c>
      <c r="DA499">
        <v>-38</v>
      </c>
      <c r="DB499">
        <v>8</v>
      </c>
      <c r="DC499" t="s">
        <v>2209</v>
      </c>
      <c r="DD499">
        <v>-20</v>
      </c>
      <c r="DF499" t="s">
        <v>9407</v>
      </c>
      <c r="DK499">
        <v>-8</v>
      </c>
      <c r="DL499" s="4">
        <v>44498</v>
      </c>
      <c r="DM499">
        <v>20466</v>
      </c>
      <c r="DN499">
        <v>2021</v>
      </c>
      <c r="DO499">
        <v>0</v>
      </c>
      <c r="DQ499">
        <v>80990</v>
      </c>
      <c r="DR499">
        <v>113</v>
      </c>
      <c r="DU499" t="s">
        <v>274</v>
      </c>
      <c r="DV499" t="s">
        <v>257</v>
      </c>
      <c r="DX499">
        <v>21</v>
      </c>
      <c r="DY499" t="s">
        <v>275</v>
      </c>
      <c r="EA499" t="s">
        <v>9344</v>
      </c>
      <c r="EE499">
        <v>0</v>
      </c>
      <c r="EF499" t="s">
        <v>1223</v>
      </c>
      <c r="EG499" t="s">
        <v>383</v>
      </c>
      <c r="EH499">
        <v>0</v>
      </c>
      <c r="EI499" t="s">
        <v>1441</v>
      </c>
      <c r="EJ499" t="s">
        <v>340</v>
      </c>
      <c r="EK499" t="s">
        <v>10129</v>
      </c>
      <c r="EL499" t="s">
        <v>10130</v>
      </c>
      <c r="EM499" t="s">
        <v>10131</v>
      </c>
      <c r="EN499" t="s">
        <v>10132</v>
      </c>
      <c r="EO499" t="s">
        <v>269</v>
      </c>
      <c r="EP499" t="s">
        <v>10133</v>
      </c>
      <c r="EQ499">
        <v>0</v>
      </c>
      <c r="ER499" t="s">
        <v>7250</v>
      </c>
      <c r="ET499" t="s">
        <v>10134</v>
      </c>
      <c r="EU499">
        <v>0</v>
      </c>
      <c r="EV499" t="s">
        <v>679</v>
      </c>
      <c r="EW499" t="s">
        <v>349</v>
      </c>
      <c r="FC499" t="s">
        <v>10135</v>
      </c>
      <c r="FE499">
        <v>0</v>
      </c>
      <c r="FF499">
        <v>4</v>
      </c>
      <c r="FJ499" t="s">
        <v>9922</v>
      </c>
      <c r="FK499" t="s">
        <v>10136</v>
      </c>
      <c r="FL499">
        <v>0</v>
      </c>
      <c r="FN499">
        <v>0</v>
      </c>
      <c r="FO499" t="s">
        <v>10137</v>
      </c>
      <c r="FP499" t="s">
        <v>1057</v>
      </c>
      <c r="FQ499">
        <v>0</v>
      </c>
      <c r="FS499" t="s">
        <v>395</v>
      </c>
      <c r="FU499" t="s">
        <v>274</v>
      </c>
      <c r="FV499" t="s">
        <v>496</v>
      </c>
      <c r="FY499">
        <v>0</v>
      </c>
      <c r="FZ499" t="s">
        <v>9407</v>
      </c>
      <c r="GA499">
        <v>21.05</v>
      </c>
      <c r="GB499">
        <v>16</v>
      </c>
      <c r="GC499">
        <v>0</v>
      </c>
      <c r="GE499" t="s">
        <v>355</v>
      </c>
      <c r="GF499">
        <v>1</v>
      </c>
      <c r="GH499">
        <v>2.6</v>
      </c>
      <c r="GI499">
        <v>3.8</v>
      </c>
      <c r="GJ499">
        <v>0</v>
      </c>
      <c r="GK499">
        <v>0</v>
      </c>
      <c r="GL499" t="s">
        <v>10138</v>
      </c>
      <c r="GM499" t="s">
        <v>10139</v>
      </c>
      <c r="GQ499" t="s">
        <v>685</v>
      </c>
      <c r="HA499" t="s">
        <v>10140</v>
      </c>
      <c r="HC499" t="s">
        <v>294</v>
      </c>
      <c r="HD499" t="s">
        <v>294</v>
      </c>
      <c r="HE499" t="s">
        <v>1057</v>
      </c>
      <c r="HF499">
        <v>0</v>
      </c>
      <c r="HG499">
        <v>11</v>
      </c>
      <c r="HH499">
        <v>21</v>
      </c>
      <c r="HI499" t="s">
        <v>275</v>
      </c>
      <c r="HL499" t="s">
        <v>1256</v>
      </c>
      <c r="HO499" t="s">
        <v>10046</v>
      </c>
      <c r="HP499" t="s">
        <v>10141</v>
      </c>
      <c r="HQ499" t="s">
        <v>10142</v>
      </c>
      <c r="HR499" t="s">
        <v>10143</v>
      </c>
      <c r="HW499">
        <v>-38</v>
      </c>
      <c r="HX499">
        <v>4196180</v>
      </c>
      <c r="HY499" t="s">
        <v>10137</v>
      </c>
      <c r="HZ499">
        <v>4196163</v>
      </c>
      <c r="IC499">
        <v>0</v>
      </c>
      <c r="ID499">
        <v>0</v>
      </c>
      <c r="IM499">
        <v>105</v>
      </c>
      <c r="IO499" t="s">
        <v>9407</v>
      </c>
      <c r="IU499">
        <v>9</v>
      </c>
      <c r="IV499">
        <f>IF(AND(Table1[[#This Row],[R/P]]="P",Table1[[#This Row],[PaRes]]&lt;&gt;"SCRBL",Table1[[#This Row],[PaRes]]&lt;&gt;"RUN",Table1[[#This Row],[Penalty]]&lt;&gt;1),1,0)</f>
        <v>1</v>
      </c>
      <c r="IW499">
        <f>IF(AND(Table1[[#This Row],[Pass Play]]=1,Table1[[#This Row],[PaRes]]&lt;&gt;"SAC"),1,0)</f>
        <v>0</v>
      </c>
      <c r="IX499">
        <f>IF(Table1[[#This Row],[PaRes]]="COM",1,0)</f>
        <v>0</v>
      </c>
      <c r="IY499">
        <f>IF(Table1[[#This Row],[Pass Play]]=1,Table1[[#This Row],[Gn]],0)</f>
        <v>-7</v>
      </c>
      <c r="IZ499">
        <f>IF(AND(Table1[[#This Row],[Pass Play]]=1,Table1[[#This Row],[EFF]]="Y"),1,0)</f>
        <v>0</v>
      </c>
      <c r="JA499">
        <f>IF(AND(Table1[[#This Row],[Pass Play]]=1,Table1[[#This Row],[EFF]]="Y"),Table1[[#This Row],[Gn]],0)</f>
        <v>0</v>
      </c>
      <c r="JB499">
        <f>IF(AND(Table1[[#This Row],[Pass Play]]=1,Table1[[#This Row],[Gn]]&gt;=15),1,0)</f>
        <v>0</v>
      </c>
      <c r="JC499">
        <f>IF(AND(Table1[[#This Row],[Pass Play]]=1,Table1[[#This Row],[Big Play Passes]]=1),Table1[[#This Row],[Gn]],0)</f>
        <v>0</v>
      </c>
      <c r="JD499">
        <f>IF(AND(OR(Table1[[#This Row],[R/P]]="R",Table1[[#This Row],[PaRes]]="SCRBL",Table1[[#This Row],[PaRes]]="RUN"),Table1[[#This Row],[Penalty]]&lt;&gt;1),1,0)</f>
        <v>0</v>
      </c>
      <c r="JE499">
        <f>IF(Table1[[#This Row],[Rush Attempts]]=1,Table1[[#This Row],[Gn]],0)</f>
        <v>0</v>
      </c>
      <c r="JF499">
        <f>IF(AND(Table1[[#This Row],[Rush Attempts]]=1,Table1[[#This Row],[EFF]]="Y"),1,0)</f>
        <v>0</v>
      </c>
      <c r="JG499">
        <f>IF(AND(Table1[[#This Row],[Rush Attempts]]=1,Table1[[#This Row],[EFF]]="Y"),Table1[[#This Row],[Gn]],0)</f>
        <v>0</v>
      </c>
      <c r="JH499">
        <f>IF(AND(Table1[[#This Row],[Rush Attempts]]=1,Table1[[#This Row],[Gn]]&gt;=10),1,0)</f>
        <v>0</v>
      </c>
      <c r="JI499">
        <f>IF(AND(Table1[[#This Row],[Rush Attempts]]=1,Table1[[#This Row],[Big Play Run]]=1),Table1[[#This Row],[Gn]],0)</f>
        <v>0</v>
      </c>
      <c r="JJ499">
        <f>IF(Table1[[#This Row],[PaRes]]="SAC",1,0)</f>
        <v>1</v>
      </c>
      <c r="JK499">
        <f>IF(Table1[[#This Row],[Sacks]]=1,Table1[[#This Row],[Gn]],0)</f>
        <v>-7</v>
      </c>
      <c r="JL499">
        <f>IF(Table1[[#This Row],[PaRes]]="INT",1,0)</f>
        <v>0</v>
      </c>
      <c r="JM499">
        <f>IF(Table1[[#This Row],[pff_PENALTY]]&lt;&gt;"",1,0)</f>
        <v>0</v>
      </c>
      <c r="JN499">
        <f>Table1[[#This Row],[pff_PENYARDS]]</f>
        <v>0</v>
      </c>
      <c r="JO499">
        <f>IF(Table1[[#This Row],[S/End]]="TD",1,0)</f>
        <v>0</v>
      </c>
      <c r="JP499">
        <f>IF(OR(Table1[[#This Row],[S/End]]="FGGD"),1,0)</f>
        <v>0</v>
      </c>
      <c r="JQ499">
        <f>IF(OR(Table1[[#This Row],[S/End]]="FUM",Table1[[#This Row],[S/End]]="INT"),1,0)</f>
        <v>0</v>
      </c>
      <c r="JR499">
        <f>IF(AND(Table1[[#This Row],[Touchdown]]=1,Table1[[#This Row],[Pass Play]]=1),1,0)</f>
        <v>0</v>
      </c>
      <c r="JS499">
        <f t="shared" si="23"/>
        <v>0</v>
      </c>
      <c r="JT499">
        <f>IF(AND(OR(Table1[[#This Row],[Pass Play]]=1,Table1[[#This Row],[Rush Attempts]]=1),Table1[[#This Row],[Dn]]=3),1,0)</f>
        <v>1</v>
      </c>
      <c r="JU499">
        <f>IF(AND(Table1[[#This Row],[3rd down attempt]]=1,Table1[[#This Row],[EFF]]="Y"),1,0)</f>
        <v>0</v>
      </c>
      <c r="JV499">
        <f>IF(AND(Table1[[#This Row],[3rd down attempt]]=1,Table1[[#This Row],[Dist]]&gt;=7),1,0)</f>
        <v>0</v>
      </c>
      <c r="JW499">
        <f>IF(AND(OR(Table1[[#This Row],[Pass Play]]=1,Table1[[#This Row],[Rush Attempts]]=1),Table1[[#This Row],[Dn]]=4),1,0)</f>
        <v>0</v>
      </c>
      <c r="JX499">
        <f>IF(AND(Table1[[#This Row],[4th down attempt]]=1,Table1[[#This Row],[EFF]]="Y"),1,0)</f>
        <v>0</v>
      </c>
      <c r="JY499">
        <f>IF(AND(OR(Table1[[#This Row],[Pass Play]]=1,Table1[[#This Row],[Rush Attempts]]=1),Table1[[#This Row],[FPos]]&gt;=0,Table1[[#This Row],[FPos]]&lt;=20),1,0)</f>
        <v>0</v>
      </c>
      <c r="JZ499">
        <f>IF(AND(OR(Table1[[#This Row],[Pass Play]]=1,Table1[[#This Row],[Rush Attempts]]=1),Table1[[#This Row],[Dist]]&lt;=Table1[[#This Row],[Gn]]),1,0)</f>
        <v>0</v>
      </c>
      <c r="KA499">
        <f>IF(Table1[[#This Row],[S/End]]&lt;&gt;"",1,0)</f>
        <v>1</v>
      </c>
      <c r="KB499">
        <f>IF(Table1[[#This Row],[S/End]]="TD",1,0)</f>
        <v>0</v>
      </c>
      <c r="KC499">
        <f>IF(Table1[[#This Row],[S/End]]="FGGD",1,0)</f>
        <v>0</v>
      </c>
      <c r="KD499">
        <f>IF(AND(OR(Table1[[#This Row],[Pass Play]]=1,Table1[[#This Row],[Rush Attempts]]=1),Table1[[#This Row],[Gn]]&lt;0),1,0)</f>
        <v>1</v>
      </c>
      <c r="KE499" s="375">
        <f>IF(AND(Table1[[#This Row],[pff_DRVENDPSN]]=3,Table1[[#This Row],[pff_DRVENDEVENT]]="PUNT"),1,0)</f>
        <v>0</v>
      </c>
    </row>
    <row r="500" spans="1:291" hidden="1">
      <c r="A500">
        <v>47</v>
      </c>
      <c r="B500">
        <v>2108</v>
      </c>
      <c r="C500" t="s">
        <v>14482</v>
      </c>
      <c r="D500">
        <v>3</v>
      </c>
      <c r="E500">
        <v>1</v>
      </c>
      <c r="F500">
        <v>10</v>
      </c>
      <c r="G500">
        <v>5</v>
      </c>
      <c r="H500">
        <v>-22</v>
      </c>
      <c r="I500" t="s">
        <v>253</v>
      </c>
      <c r="J500" t="s">
        <v>254</v>
      </c>
      <c r="K500">
        <v>12</v>
      </c>
      <c r="L500" t="s">
        <v>6748</v>
      </c>
      <c r="M500" t="s">
        <v>9506</v>
      </c>
      <c r="N500" t="s">
        <v>256</v>
      </c>
      <c r="P500" t="s">
        <v>255</v>
      </c>
      <c r="Q500" t="s">
        <v>871</v>
      </c>
      <c r="S500" t="s">
        <v>443</v>
      </c>
      <c r="W500" t="s">
        <v>257</v>
      </c>
      <c r="X500" t="s">
        <v>1709</v>
      </c>
      <c r="AE500" t="s">
        <v>807</v>
      </c>
      <c r="AF500" t="s">
        <v>808</v>
      </c>
      <c r="AG500" t="s">
        <v>1709</v>
      </c>
      <c r="AH500" t="s">
        <v>274</v>
      </c>
      <c r="AJ500">
        <v>22</v>
      </c>
      <c r="AP500">
        <v>7</v>
      </c>
      <c r="AU500" t="s">
        <v>254</v>
      </c>
      <c r="BJ500" t="s">
        <v>274</v>
      </c>
      <c r="BQ500">
        <f t="shared" si="21"/>
        <v>0</v>
      </c>
      <c r="BR500">
        <f t="shared" si="22"/>
        <v>11</v>
      </c>
      <c r="BT500" t="s">
        <v>9317</v>
      </c>
      <c r="BV500">
        <v>5</v>
      </c>
      <c r="BX500">
        <v>0</v>
      </c>
      <c r="BY500" t="s">
        <v>10145</v>
      </c>
      <c r="CD500" s="3">
        <v>3.125E-2</v>
      </c>
      <c r="CF500" t="s">
        <v>10146</v>
      </c>
      <c r="CJ500">
        <v>0</v>
      </c>
      <c r="CK500" t="s">
        <v>10147</v>
      </c>
      <c r="CL500" s="4">
        <v>38387</v>
      </c>
      <c r="CM500" t="s">
        <v>10148</v>
      </c>
      <c r="CN500" t="s">
        <v>10149</v>
      </c>
      <c r="CO500">
        <v>5</v>
      </c>
      <c r="CP500" t="s">
        <v>268</v>
      </c>
      <c r="CQ500" t="s">
        <v>418</v>
      </c>
      <c r="CR500" t="s">
        <v>9317</v>
      </c>
      <c r="CU500" t="s">
        <v>6278</v>
      </c>
      <c r="CW500">
        <v>0</v>
      </c>
      <c r="CY500">
        <v>1</v>
      </c>
      <c r="CZ500" t="s">
        <v>553</v>
      </c>
      <c r="DA500">
        <v>0</v>
      </c>
      <c r="DB500">
        <v>2</v>
      </c>
      <c r="DC500" t="s">
        <v>1781</v>
      </c>
      <c r="DD500">
        <v>-22</v>
      </c>
      <c r="DF500" t="s">
        <v>9323</v>
      </c>
      <c r="DK500">
        <v>5</v>
      </c>
      <c r="DL500" s="4">
        <v>44498</v>
      </c>
      <c r="DM500">
        <v>20466</v>
      </c>
      <c r="DN500">
        <v>2021</v>
      </c>
      <c r="DO500">
        <v>0</v>
      </c>
      <c r="DQ500">
        <v>80990</v>
      </c>
      <c r="DR500">
        <v>122</v>
      </c>
      <c r="DU500" t="s">
        <v>274</v>
      </c>
      <c r="DV500" t="s">
        <v>257</v>
      </c>
      <c r="DX500">
        <v>21</v>
      </c>
      <c r="DY500" t="s">
        <v>275</v>
      </c>
      <c r="EE500">
        <v>0</v>
      </c>
      <c r="EF500" t="s">
        <v>2145</v>
      </c>
      <c r="EG500" t="s">
        <v>675</v>
      </c>
      <c r="EH500">
        <v>0</v>
      </c>
      <c r="EJ500" t="s">
        <v>454</v>
      </c>
      <c r="EK500" t="s">
        <v>10150</v>
      </c>
      <c r="EL500" t="s">
        <v>10151</v>
      </c>
      <c r="EM500" t="s">
        <v>10152</v>
      </c>
      <c r="EN500" t="s">
        <v>268</v>
      </c>
      <c r="EO500" t="s">
        <v>418</v>
      </c>
      <c r="EP500" t="s">
        <v>2793</v>
      </c>
      <c r="EQ500">
        <v>1</v>
      </c>
      <c r="ET500" t="s">
        <v>10153</v>
      </c>
      <c r="FE500">
        <v>0</v>
      </c>
      <c r="FF500">
        <v>16</v>
      </c>
      <c r="FG500" t="s">
        <v>590</v>
      </c>
      <c r="FI500" t="s">
        <v>590</v>
      </c>
      <c r="FJ500" t="s">
        <v>10154</v>
      </c>
      <c r="FL500">
        <v>0</v>
      </c>
      <c r="FN500">
        <v>0</v>
      </c>
      <c r="FQ500">
        <v>0</v>
      </c>
      <c r="FS500" t="s">
        <v>395</v>
      </c>
      <c r="FU500" t="s">
        <v>257</v>
      </c>
      <c r="FV500" t="s">
        <v>496</v>
      </c>
      <c r="FW500" t="s">
        <v>431</v>
      </c>
      <c r="FX500" t="s">
        <v>432</v>
      </c>
      <c r="FY500">
        <v>0</v>
      </c>
      <c r="GA500">
        <v>21.05</v>
      </c>
      <c r="GB500">
        <v>16</v>
      </c>
      <c r="GC500">
        <v>0</v>
      </c>
      <c r="GD500" t="s">
        <v>10155</v>
      </c>
      <c r="GE500" t="s">
        <v>355</v>
      </c>
      <c r="GF500">
        <v>0</v>
      </c>
      <c r="GG500" t="s">
        <v>895</v>
      </c>
      <c r="GJ500">
        <v>0</v>
      </c>
      <c r="GK500">
        <v>0</v>
      </c>
      <c r="GM500" t="s">
        <v>1571</v>
      </c>
      <c r="GO500">
        <v>1</v>
      </c>
      <c r="HA500" t="s">
        <v>10156</v>
      </c>
      <c r="HC500" t="s">
        <v>313</v>
      </c>
      <c r="HD500" t="s">
        <v>313</v>
      </c>
      <c r="HE500" t="s">
        <v>10157</v>
      </c>
      <c r="HF500">
        <v>0</v>
      </c>
      <c r="HG500">
        <v>12</v>
      </c>
      <c r="HH500">
        <v>21</v>
      </c>
      <c r="HI500" t="s">
        <v>275</v>
      </c>
      <c r="HL500">
        <v>4</v>
      </c>
      <c r="HW500">
        <v>-27</v>
      </c>
      <c r="HX500">
        <v>4196620</v>
      </c>
      <c r="HY500" t="s">
        <v>3478</v>
      </c>
      <c r="HZ500">
        <v>4196565</v>
      </c>
      <c r="IC500">
        <v>0</v>
      </c>
      <c r="ID500">
        <v>0</v>
      </c>
      <c r="IM500">
        <v>114</v>
      </c>
      <c r="IQ500" t="s">
        <v>9323</v>
      </c>
      <c r="IU500">
        <v>9</v>
      </c>
      <c r="IV500">
        <f>IF(AND(Table1[[#This Row],[R/P]]="P",Table1[[#This Row],[PaRes]]&lt;&gt;"SCRBL",Table1[[#This Row],[PaRes]]&lt;&gt;"RUN",Table1[[#This Row],[Penalty]]&lt;&gt;1),1,0)</f>
        <v>0</v>
      </c>
      <c r="IW500">
        <f>IF(AND(Table1[[#This Row],[Pass Play]]=1,Table1[[#This Row],[PaRes]]&lt;&gt;"SAC"),1,0)</f>
        <v>0</v>
      </c>
      <c r="IX500">
        <f>IF(Table1[[#This Row],[PaRes]]="COM",1,0)</f>
        <v>0</v>
      </c>
      <c r="IY500">
        <f>IF(Table1[[#This Row],[Pass Play]]=1,Table1[[#This Row],[Gn]],0)</f>
        <v>0</v>
      </c>
      <c r="IZ500">
        <f>IF(AND(Table1[[#This Row],[Pass Play]]=1,Table1[[#This Row],[EFF]]="Y"),1,0)</f>
        <v>0</v>
      </c>
      <c r="JA500">
        <f>IF(AND(Table1[[#This Row],[Pass Play]]=1,Table1[[#This Row],[EFF]]="Y"),Table1[[#This Row],[Gn]],0)</f>
        <v>0</v>
      </c>
      <c r="JB500">
        <f>IF(AND(Table1[[#This Row],[Pass Play]]=1,Table1[[#This Row],[Gn]]&gt;=15),1,0)</f>
        <v>0</v>
      </c>
      <c r="JC500">
        <f>IF(AND(Table1[[#This Row],[Pass Play]]=1,Table1[[#This Row],[Big Play Passes]]=1),Table1[[#This Row],[Gn]],0)</f>
        <v>0</v>
      </c>
      <c r="JD500">
        <f>IF(AND(OR(Table1[[#This Row],[R/P]]="R",Table1[[#This Row],[PaRes]]="SCRBL",Table1[[#This Row],[PaRes]]="RUN"),Table1[[#This Row],[Penalty]]&lt;&gt;1),1,0)</f>
        <v>1</v>
      </c>
      <c r="JE500">
        <f>IF(Table1[[#This Row],[Rush Attempts]]=1,Table1[[#This Row],[Gn]],0)</f>
        <v>5</v>
      </c>
      <c r="JF500">
        <f>IF(AND(Table1[[#This Row],[Rush Attempts]]=1,Table1[[#This Row],[EFF]]="Y"),1,0)</f>
        <v>1</v>
      </c>
      <c r="JG500">
        <f>IF(AND(Table1[[#This Row],[Rush Attempts]]=1,Table1[[#This Row],[EFF]]="Y"),Table1[[#This Row],[Gn]],0)</f>
        <v>5</v>
      </c>
      <c r="JH500">
        <f>IF(AND(Table1[[#This Row],[Rush Attempts]]=1,Table1[[#This Row],[Gn]]&gt;=10),1,0)</f>
        <v>0</v>
      </c>
      <c r="JI500">
        <f>IF(AND(Table1[[#This Row],[Rush Attempts]]=1,Table1[[#This Row],[Big Play Run]]=1),Table1[[#This Row],[Gn]],0)</f>
        <v>0</v>
      </c>
      <c r="JJ500">
        <f>IF(Table1[[#This Row],[PaRes]]="SAC",1,0)</f>
        <v>0</v>
      </c>
      <c r="JK500">
        <f>IF(Table1[[#This Row],[Sacks]]=1,Table1[[#This Row],[Gn]],0)</f>
        <v>0</v>
      </c>
      <c r="JL500">
        <f>IF(Table1[[#This Row],[PaRes]]="INT",1,0)</f>
        <v>0</v>
      </c>
      <c r="JM500">
        <f>IF(Table1[[#This Row],[pff_PENALTY]]&lt;&gt;"",1,0)</f>
        <v>0</v>
      </c>
      <c r="JN500">
        <f>Table1[[#This Row],[pff_PENYARDS]]</f>
        <v>0</v>
      </c>
      <c r="JO500">
        <f>IF(Table1[[#This Row],[S/End]]="TD",1,0)</f>
        <v>0</v>
      </c>
      <c r="JP500">
        <f>IF(OR(Table1[[#This Row],[S/End]]="FGGD"),1,0)</f>
        <v>0</v>
      </c>
      <c r="JQ500">
        <f>IF(OR(Table1[[#This Row],[S/End]]="FUM",Table1[[#This Row],[S/End]]="INT"),1,0)</f>
        <v>0</v>
      </c>
      <c r="JR500">
        <f>IF(AND(Table1[[#This Row],[Touchdown]]=1,Table1[[#This Row],[Pass Play]]=1),1,0)</f>
        <v>0</v>
      </c>
      <c r="JS500">
        <f t="shared" si="23"/>
        <v>0</v>
      </c>
      <c r="JT500">
        <f>IF(AND(OR(Table1[[#This Row],[Pass Play]]=1,Table1[[#This Row],[Rush Attempts]]=1),Table1[[#This Row],[Dn]]=3),1,0)</f>
        <v>0</v>
      </c>
      <c r="JU500">
        <f>IF(AND(Table1[[#This Row],[3rd down attempt]]=1,Table1[[#This Row],[EFF]]="Y"),1,0)</f>
        <v>0</v>
      </c>
      <c r="JV500">
        <f>IF(AND(Table1[[#This Row],[3rd down attempt]]=1,Table1[[#This Row],[Dist]]&gt;=7),1,0)</f>
        <v>0</v>
      </c>
      <c r="JW500">
        <f>IF(AND(OR(Table1[[#This Row],[Pass Play]]=1,Table1[[#This Row],[Rush Attempts]]=1),Table1[[#This Row],[Dn]]=4),1,0)</f>
        <v>0</v>
      </c>
      <c r="JX500">
        <f>IF(AND(Table1[[#This Row],[4th down attempt]]=1,Table1[[#This Row],[EFF]]="Y"),1,0)</f>
        <v>0</v>
      </c>
      <c r="JY500">
        <f>IF(AND(OR(Table1[[#This Row],[Pass Play]]=1,Table1[[#This Row],[Rush Attempts]]=1),Table1[[#This Row],[FPos]]&gt;=0,Table1[[#This Row],[FPos]]&lt;=20),1,0)</f>
        <v>0</v>
      </c>
      <c r="JZ500">
        <f>IF(AND(OR(Table1[[#This Row],[Pass Play]]=1,Table1[[#This Row],[Rush Attempts]]=1),Table1[[#This Row],[Dist]]&lt;=Table1[[#This Row],[Gn]]),1,0)</f>
        <v>0</v>
      </c>
      <c r="KA500">
        <f>IF(Table1[[#This Row],[S/End]]&lt;&gt;"",1,0)</f>
        <v>0</v>
      </c>
      <c r="KB500">
        <f>IF(Table1[[#This Row],[S/End]]="TD",1,0)</f>
        <v>0</v>
      </c>
      <c r="KC500">
        <f>IF(Table1[[#This Row],[S/End]]="FGGD",1,0)</f>
        <v>0</v>
      </c>
      <c r="KD500">
        <f>IF(AND(OR(Table1[[#This Row],[Pass Play]]=1,Table1[[#This Row],[Rush Attempts]]=1),Table1[[#This Row],[Gn]]&lt;0),1,0)</f>
        <v>0</v>
      </c>
      <c r="KE500" s="375">
        <f>IF(AND(Table1[[#This Row],[pff_DRVENDPSN]]=3,Table1[[#This Row],[pff_DRVENDEVENT]]="PUNT"),1,0)</f>
        <v>0</v>
      </c>
    </row>
    <row r="501" spans="1:291" hidden="1">
      <c r="A501">
        <v>48</v>
      </c>
      <c r="B501">
        <v>2108</v>
      </c>
      <c r="C501" t="s">
        <v>14482</v>
      </c>
      <c r="D501">
        <v>4</v>
      </c>
      <c r="E501">
        <v>2</v>
      </c>
      <c r="F501">
        <v>5</v>
      </c>
      <c r="G501">
        <v>73</v>
      </c>
      <c r="H501">
        <v>-27</v>
      </c>
      <c r="J501" t="s">
        <v>254</v>
      </c>
      <c r="K501">
        <v>11</v>
      </c>
      <c r="L501" t="s">
        <v>506</v>
      </c>
      <c r="M501" t="s">
        <v>10159</v>
      </c>
      <c r="N501" t="s">
        <v>1095</v>
      </c>
      <c r="P501" t="s">
        <v>3415</v>
      </c>
      <c r="T501" t="s">
        <v>473</v>
      </c>
      <c r="W501" t="s">
        <v>253</v>
      </c>
      <c r="X501" t="s">
        <v>10160</v>
      </c>
      <c r="Y501" t="s">
        <v>10161</v>
      </c>
      <c r="Z501" t="s">
        <v>10162</v>
      </c>
      <c r="AB501" t="s">
        <v>372</v>
      </c>
      <c r="AC501" t="s">
        <v>10163</v>
      </c>
      <c r="AJ501">
        <v>0</v>
      </c>
      <c r="AK501" t="s">
        <v>327</v>
      </c>
      <c r="AL501" t="s">
        <v>575</v>
      </c>
      <c r="AP501">
        <v>7</v>
      </c>
      <c r="AU501" t="s">
        <v>254</v>
      </c>
      <c r="BJ501" t="s">
        <v>274</v>
      </c>
      <c r="BQ501">
        <f t="shared" si="21"/>
        <v>1</v>
      </c>
      <c r="BR501">
        <f t="shared" si="22"/>
        <v>0</v>
      </c>
      <c r="BT501" t="s">
        <v>9317</v>
      </c>
      <c r="BV501">
        <v>5</v>
      </c>
      <c r="BX501">
        <v>0</v>
      </c>
      <c r="BY501" t="s">
        <v>10164</v>
      </c>
      <c r="CA501">
        <v>1</v>
      </c>
      <c r="CD501" s="3">
        <v>0.625</v>
      </c>
      <c r="CE501" t="s">
        <v>274</v>
      </c>
      <c r="CF501" t="s">
        <v>10165</v>
      </c>
      <c r="CG501">
        <v>6</v>
      </c>
      <c r="CI501" t="s">
        <v>331</v>
      </c>
      <c r="CJ501">
        <v>0</v>
      </c>
      <c r="CK501" t="s">
        <v>10166</v>
      </c>
      <c r="CL501" s="4">
        <v>38387</v>
      </c>
      <c r="CM501" t="s">
        <v>10167</v>
      </c>
      <c r="CN501" t="s">
        <v>10168</v>
      </c>
      <c r="CO501">
        <v>5</v>
      </c>
      <c r="CQ501" t="s">
        <v>269</v>
      </c>
      <c r="CR501" t="s">
        <v>9317</v>
      </c>
      <c r="CU501" t="s">
        <v>9626</v>
      </c>
      <c r="CW501">
        <v>0</v>
      </c>
      <c r="CY501">
        <v>2</v>
      </c>
      <c r="CZ501" t="s">
        <v>553</v>
      </c>
      <c r="DA501">
        <v>0</v>
      </c>
      <c r="DB501">
        <v>2</v>
      </c>
      <c r="DC501" t="s">
        <v>1781</v>
      </c>
      <c r="DD501">
        <v>-22</v>
      </c>
      <c r="DF501" t="s">
        <v>9426</v>
      </c>
      <c r="DK501">
        <v>73</v>
      </c>
      <c r="DL501" s="4">
        <v>44498</v>
      </c>
      <c r="DM501">
        <v>20466</v>
      </c>
      <c r="DN501">
        <v>2021</v>
      </c>
      <c r="DO501">
        <v>0</v>
      </c>
      <c r="DQ501">
        <v>80990</v>
      </c>
      <c r="DR501">
        <v>124</v>
      </c>
      <c r="DU501" t="s">
        <v>274</v>
      </c>
      <c r="DV501" t="s">
        <v>257</v>
      </c>
      <c r="DX501">
        <v>21</v>
      </c>
      <c r="DY501" t="s">
        <v>275</v>
      </c>
      <c r="EE501">
        <v>0</v>
      </c>
      <c r="EF501" t="s">
        <v>3716</v>
      </c>
      <c r="EG501" t="s">
        <v>422</v>
      </c>
      <c r="EH501">
        <v>0</v>
      </c>
      <c r="EJ501" t="s">
        <v>340</v>
      </c>
      <c r="EK501" t="s">
        <v>10169</v>
      </c>
      <c r="EL501" t="s">
        <v>10170</v>
      </c>
      <c r="EM501" t="s">
        <v>10171</v>
      </c>
      <c r="EN501" t="s">
        <v>2152</v>
      </c>
      <c r="EO501" t="s">
        <v>282</v>
      </c>
      <c r="EP501" t="s">
        <v>9578</v>
      </c>
      <c r="EQ501">
        <v>0</v>
      </c>
      <c r="ER501" t="s">
        <v>4556</v>
      </c>
      <c r="ET501" t="s">
        <v>10172</v>
      </c>
      <c r="EU501">
        <v>12</v>
      </c>
      <c r="EV501" t="s">
        <v>348</v>
      </c>
      <c r="EW501" t="s">
        <v>349</v>
      </c>
      <c r="EX501" t="s">
        <v>390</v>
      </c>
      <c r="EY501" t="s">
        <v>391</v>
      </c>
      <c r="FB501" t="s">
        <v>741</v>
      </c>
      <c r="FC501" t="s">
        <v>9898</v>
      </c>
      <c r="FE501">
        <v>1</v>
      </c>
      <c r="FJ501" t="s">
        <v>10173</v>
      </c>
      <c r="FL501">
        <v>0</v>
      </c>
      <c r="FN501">
        <v>0</v>
      </c>
      <c r="FQ501">
        <v>0</v>
      </c>
      <c r="FS501" t="s">
        <v>462</v>
      </c>
      <c r="FV501" t="s">
        <v>777</v>
      </c>
      <c r="FW501" t="s">
        <v>397</v>
      </c>
      <c r="FY501">
        <v>0</v>
      </c>
      <c r="GA501">
        <v>21.05</v>
      </c>
      <c r="GB501">
        <v>16</v>
      </c>
      <c r="GC501">
        <v>0</v>
      </c>
      <c r="GD501" t="s">
        <v>5065</v>
      </c>
      <c r="GE501" t="s">
        <v>355</v>
      </c>
      <c r="GF501">
        <v>0</v>
      </c>
      <c r="GG501" t="s">
        <v>257</v>
      </c>
      <c r="GI501">
        <v>1.9</v>
      </c>
      <c r="GJ501">
        <v>1</v>
      </c>
      <c r="GK501">
        <v>0</v>
      </c>
      <c r="GM501" t="s">
        <v>10174</v>
      </c>
      <c r="GN501">
        <v>61</v>
      </c>
      <c r="GO501">
        <v>20</v>
      </c>
      <c r="GP501">
        <v>4</v>
      </c>
      <c r="GR501">
        <v>29</v>
      </c>
      <c r="HA501" t="s">
        <v>10175</v>
      </c>
      <c r="HB501" t="s">
        <v>9426</v>
      </c>
      <c r="HC501" t="s">
        <v>313</v>
      </c>
      <c r="HD501" t="s">
        <v>313</v>
      </c>
      <c r="HE501" t="s">
        <v>10176</v>
      </c>
      <c r="HF501">
        <v>0</v>
      </c>
      <c r="HG501">
        <v>11</v>
      </c>
      <c r="HH501">
        <v>21</v>
      </c>
      <c r="HI501" t="s">
        <v>275</v>
      </c>
      <c r="HK501" t="s">
        <v>10177</v>
      </c>
      <c r="HL501">
        <v>4</v>
      </c>
      <c r="HM501" t="s">
        <v>9323</v>
      </c>
      <c r="HO501" t="s">
        <v>9753</v>
      </c>
      <c r="HP501" t="s">
        <v>10178</v>
      </c>
      <c r="HQ501" t="s">
        <v>10179</v>
      </c>
      <c r="HR501" t="s">
        <v>10180</v>
      </c>
      <c r="HT501" t="s">
        <v>1772</v>
      </c>
      <c r="HW501">
        <v>0</v>
      </c>
      <c r="HX501">
        <v>4196653</v>
      </c>
      <c r="HY501" t="s">
        <v>5760</v>
      </c>
      <c r="HZ501">
        <v>4196620</v>
      </c>
      <c r="IC501">
        <v>0.5</v>
      </c>
      <c r="ID501">
        <v>1</v>
      </c>
      <c r="IM501">
        <v>115</v>
      </c>
      <c r="IS501" t="s">
        <v>391</v>
      </c>
      <c r="IU501">
        <v>9</v>
      </c>
      <c r="IV501">
        <f>IF(AND(Table1[[#This Row],[R/P]]="P",Table1[[#This Row],[PaRes]]&lt;&gt;"SCRBL",Table1[[#This Row],[PaRes]]&lt;&gt;"RUN",Table1[[#This Row],[Penalty]]&lt;&gt;1),1,0)</f>
        <v>1</v>
      </c>
      <c r="IW501">
        <f>IF(AND(Table1[[#This Row],[Pass Play]]=1,Table1[[#This Row],[PaRes]]&lt;&gt;"SAC"),1,0)</f>
        <v>1</v>
      </c>
      <c r="IX501">
        <f>IF(Table1[[#This Row],[PaRes]]="COM",1,0)</f>
        <v>1</v>
      </c>
      <c r="IY501">
        <f>IF(Table1[[#This Row],[Pass Play]]=1,Table1[[#This Row],[Gn]],0)</f>
        <v>73</v>
      </c>
      <c r="IZ501">
        <f>IF(AND(Table1[[#This Row],[Pass Play]]=1,Table1[[#This Row],[EFF]]="Y"),1,0)</f>
        <v>1</v>
      </c>
      <c r="JA501">
        <f>IF(AND(Table1[[#This Row],[Pass Play]]=1,Table1[[#This Row],[EFF]]="Y"),Table1[[#This Row],[Gn]],0)</f>
        <v>73</v>
      </c>
      <c r="JB501">
        <f>IF(AND(Table1[[#This Row],[Pass Play]]=1,Table1[[#This Row],[Gn]]&gt;=15),1,0)</f>
        <v>1</v>
      </c>
      <c r="JC501">
        <f>IF(AND(Table1[[#This Row],[Pass Play]]=1,Table1[[#This Row],[Big Play Passes]]=1),Table1[[#This Row],[Gn]],0)</f>
        <v>73</v>
      </c>
      <c r="JD501">
        <f>IF(AND(OR(Table1[[#This Row],[R/P]]="R",Table1[[#This Row],[PaRes]]="SCRBL",Table1[[#This Row],[PaRes]]="RUN"),Table1[[#This Row],[Penalty]]&lt;&gt;1),1,0)</f>
        <v>0</v>
      </c>
      <c r="JE501">
        <f>IF(Table1[[#This Row],[Rush Attempts]]=1,Table1[[#This Row],[Gn]],0)</f>
        <v>0</v>
      </c>
      <c r="JF501">
        <f>IF(AND(Table1[[#This Row],[Rush Attempts]]=1,Table1[[#This Row],[EFF]]="Y"),1,0)</f>
        <v>0</v>
      </c>
      <c r="JG501">
        <f>IF(AND(Table1[[#This Row],[Rush Attempts]]=1,Table1[[#This Row],[EFF]]="Y"),Table1[[#This Row],[Gn]],0)</f>
        <v>0</v>
      </c>
      <c r="JH501">
        <f>IF(AND(Table1[[#This Row],[Rush Attempts]]=1,Table1[[#This Row],[Gn]]&gt;=10),1,0)</f>
        <v>0</v>
      </c>
      <c r="JI501">
        <f>IF(AND(Table1[[#This Row],[Rush Attempts]]=1,Table1[[#This Row],[Big Play Run]]=1),Table1[[#This Row],[Gn]],0)</f>
        <v>0</v>
      </c>
      <c r="JJ501">
        <f>IF(Table1[[#This Row],[PaRes]]="SAC",1,0)</f>
        <v>0</v>
      </c>
      <c r="JK501">
        <f>IF(Table1[[#This Row],[Sacks]]=1,Table1[[#This Row],[Gn]],0)</f>
        <v>0</v>
      </c>
      <c r="JL501">
        <f>IF(Table1[[#This Row],[PaRes]]="INT",1,0)</f>
        <v>0</v>
      </c>
      <c r="JM501">
        <f>IF(Table1[[#This Row],[pff_PENALTY]]&lt;&gt;"",1,0)</f>
        <v>0</v>
      </c>
      <c r="JN501">
        <f>Table1[[#This Row],[pff_PENYARDS]]</f>
        <v>0</v>
      </c>
      <c r="JO501">
        <f>IF(Table1[[#This Row],[S/End]]="TD",1,0)</f>
        <v>1</v>
      </c>
      <c r="JP501">
        <f>IF(OR(Table1[[#This Row],[S/End]]="FGGD"),1,0)</f>
        <v>0</v>
      </c>
      <c r="JQ501">
        <f>IF(OR(Table1[[#This Row],[S/End]]="FUM",Table1[[#This Row],[S/End]]="INT"),1,0)</f>
        <v>0</v>
      </c>
      <c r="JR501">
        <f>IF(AND(Table1[[#This Row],[Touchdown]]=1,Table1[[#This Row],[Pass Play]]=1),1,0)</f>
        <v>1</v>
      </c>
      <c r="JS501">
        <f t="shared" si="23"/>
        <v>0</v>
      </c>
      <c r="JT501">
        <f>IF(AND(OR(Table1[[#This Row],[Pass Play]]=1,Table1[[#This Row],[Rush Attempts]]=1),Table1[[#This Row],[Dn]]=3),1,0)</f>
        <v>0</v>
      </c>
      <c r="JU501">
        <f>IF(AND(Table1[[#This Row],[3rd down attempt]]=1,Table1[[#This Row],[EFF]]="Y"),1,0)</f>
        <v>0</v>
      </c>
      <c r="JV501">
        <f>IF(AND(Table1[[#This Row],[3rd down attempt]]=1,Table1[[#This Row],[Dist]]&gt;=7),1,0)</f>
        <v>0</v>
      </c>
      <c r="JW501">
        <f>IF(AND(OR(Table1[[#This Row],[Pass Play]]=1,Table1[[#This Row],[Rush Attempts]]=1),Table1[[#This Row],[Dn]]=4),1,0)</f>
        <v>0</v>
      </c>
      <c r="JX501">
        <f>IF(AND(Table1[[#This Row],[4th down attempt]]=1,Table1[[#This Row],[EFF]]="Y"),1,0)</f>
        <v>0</v>
      </c>
      <c r="JY501">
        <f>IF(AND(OR(Table1[[#This Row],[Pass Play]]=1,Table1[[#This Row],[Rush Attempts]]=1),Table1[[#This Row],[FPos]]&gt;=0,Table1[[#This Row],[FPos]]&lt;=20),1,0)</f>
        <v>0</v>
      </c>
      <c r="JZ501">
        <f>IF(AND(OR(Table1[[#This Row],[Pass Play]]=1,Table1[[#This Row],[Rush Attempts]]=1),Table1[[#This Row],[Dist]]&lt;=Table1[[#This Row],[Gn]]),1,0)</f>
        <v>1</v>
      </c>
      <c r="KA501">
        <f>IF(Table1[[#This Row],[S/End]]&lt;&gt;"",1,0)</f>
        <v>1</v>
      </c>
      <c r="KB501">
        <f>IF(Table1[[#This Row],[S/End]]="TD",1,0)</f>
        <v>1</v>
      </c>
      <c r="KC501">
        <f>IF(Table1[[#This Row],[S/End]]="FGGD",1,0)</f>
        <v>0</v>
      </c>
      <c r="KD501">
        <f>IF(AND(OR(Table1[[#This Row],[Pass Play]]=1,Table1[[#This Row],[Rush Attempts]]=1),Table1[[#This Row],[Gn]]&lt;0),1,0)</f>
        <v>0</v>
      </c>
      <c r="KE501" s="375">
        <f>IF(AND(Table1[[#This Row],[pff_DRVENDPSN]]=3,Table1[[#This Row],[pff_DRVENDEVENT]]="PUNT"),1,0)</f>
        <v>0</v>
      </c>
    </row>
    <row r="502" spans="1:291" hidden="1">
      <c r="A502">
        <v>49</v>
      </c>
      <c r="B502">
        <v>2108</v>
      </c>
      <c r="C502" t="s">
        <v>14482</v>
      </c>
      <c r="D502">
        <v>4</v>
      </c>
      <c r="E502">
        <v>1</v>
      </c>
      <c r="F502">
        <v>10</v>
      </c>
      <c r="G502">
        <v>4</v>
      </c>
      <c r="H502">
        <v>-26</v>
      </c>
      <c r="I502" t="s">
        <v>253</v>
      </c>
      <c r="J502" t="s">
        <v>254</v>
      </c>
      <c r="K502">
        <v>12</v>
      </c>
      <c r="L502" t="s">
        <v>3480</v>
      </c>
      <c r="M502" t="s">
        <v>10182</v>
      </c>
      <c r="N502" t="s">
        <v>1186</v>
      </c>
      <c r="P502" t="s">
        <v>1187</v>
      </c>
      <c r="Q502" t="s">
        <v>442</v>
      </c>
      <c r="R502" t="s">
        <v>1188</v>
      </c>
      <c r="W502" t="s">
        <v>257</v>
      </c>
      <c r="X502" t="s">
        <v>3482</v>
      </c>
      <c r="AE502" t="s">
        <v>807</v>
      </c>
      <c r="AF502" t="s">
        <v>808</v>
      </c>
      <c r="AG502" t="s">
        <v>3482</v>
      </c>
      <c r="AH502" t="s">
        <v>257</v>
      </c>
      <c r="AJ502">
        <v>22</v>
      </c>
      <c r="AP502">
        <v>7</v>
      </c>
      <c r="BJ502" t="s">
        <v>261</v>
      </c>
      <c r="BQ502">
        <f t="shared" si="21"/>
        <v>0</v>
      </c>
      <c r="BR502">
        <f t="shared" si="22"/>
        <v>11</v>
      </c>
      <c r="BT502" t="s">
        <v>9317</v>
      </c>
      <c r="BV502">
        <v>5</v>
      </c>
      <c r="BX502">
        <v>0</v>
      </c>
      <c r="BY502" t="s">
        <v>10183</v>
      </c>
      <c r="CD502" s="3">
        <v>0.35833333333333334</v>
      </c>
      <c r="CF502" t="s">
        <v>10184</v>
      </c>
      <c r="CJ502">
        <v>0</v>
      </c>
      <c r="CK502" t="s">
        <v>10185</v>
      </c>
      <c r="CL502" s="4">
        <v>38387</v>
      </c>
      <c r="CM502" t="s">
        <v>10186</v>
      </c>
      <c r="CN502" t="s">
        <v>10187</v>
      </c>
      <c r="CO502">
        <v>5</v>
      </c>
      <c r="CP502" t="s">
        <v>268</v>
      </c>
      <c r="CQ502" t="s">
        <v>418</v>
      </c>
      <c r="CR502" t="s">
        <v>9317</v>
      </c>
      <c r="CU502" t="s">
        <v>10188</v>
      </c>
      <c r="CW502">
        <v>0</v>
      </c>
      <c r="CY502">
        <v>1</v>
      </c>
      <c r="CZ502" t="s">
        <v>1242</v>
      </c>
      <c r="DA502">
        <v>24</v>
      </c>
      <c r="DB502">
        <v>12</v>
      </c>
      <c r="DC502" t="s">
        <v>2209</v>
      </c>
      <c r="DD502">
        <v>-26</v>
      </c>
      <c r="DF502" t="s">
        <v>9331</v>
      </c>
      <c r="DK502">
        <v>4</v>
      </c>
      <c r="DL502" s="4">
        <v>44498</v>
      </c>
      <c r="DM502">
        <v>20466</v>
      </c>
      <c r="DN502">
        <v>2021</v>
      </c>
      <c r="DO502">
        <v>0</v>
      </c>
      <c r="DQ502">
        <v>80990</v>
      </c>
      <c r="DR502">
        <v>142</v>
      </c>
      <c r="DU502" t="s">
        <v>294</v>
      </c>
      <c r="DV502" t="s">
        <v>294</v>
      </c>
      <c r="DX502">
        <v>28</v>
      </c>
      <c r="DY502" t="s">
        <v>275</v>
      </c>
      <c r="EE502">
        <v>0</v>
      </c>
      <c r="EF502" t="s">
        <v>10189</v>
      </c>
      <c r="EG502" t="s">
        <v>383</v>
      </c>
      <c r="EH502">
        <v>0</v>
      </c>
      <c r="EJ502" t="s">
        <v>454</v>
      </c>
      <c r="EK502" t="s">
        <v>10190</v>
      </c>
      <c r="EL502" t="s">
        <v>10191</v>
      </c>
      <c r="EM502" t="s">
        <v>10192</v>
      </c>
      <c r="EN502" t="s">
        <v>268</v>
      </c>
      <c r="EO502" t="s">
        <v>418</v>
      </c>
      <c r="EP502" t="s">
        <v>4856</v>
      </c>
      <c r="EQ502">
        <v>0</v>
      </c>
      <c r="ET502" t="s">
        <v>10193</v>
      </c>
      <c r="FE502">
        <v>0</v>
      </c>
      <c r="FG502" t="s">
        <v>285</v>
      </c>
      <c r="FI502" t="s">
        <v>285</v>
      </c>
      <c r="FJ502" t="s">
        <v>9518</v>
      </c>
      <c r="FL502">
        <v>0</v>
      </c>
      <c r="FN502">
        <v>0</v>
      </c>
      <c r="FQ502">
        <v>0</v>
      </c>
      <c r="FS502" t="s">
        <v>462</v>
      </c>
      <c r="FU502" t="s">
        <v>257</v>
      </c>
      <c r="FV502" t="s">
        <v>777</v>
      </c>
      <c r="FW502" t="s">
        <v>1721</v>
      </c>
      <c r="FY502">
        <v>0</v>
      </c>
      <c r="GA502">
        <v>28.05</v>
      </c>
      <c r="GB502">
        <v>23</v>
      </c>
      <c r="GC502">
        <v>0</v>
      </c>
      <c r="GE502" t="s">
        <v>355</v>
      </c>
      <c r="GF502">
        <v>0</v>
      </c>
      <c r="GG502" t="s">
        <v>466</v>
      </c>
      <c r="GJ502">
        <v>0</v>
      </c>
      <c r="GK502">
        <v>0</v>
      </c>
      <c r="GM502" t="s">
        <v>10194</v>
      </c>
      <c r="GO502">
        <v>11</v>
      </c>
      <c r="HA502" t="s">
        <v>5454</v>
      </c>
      <c r="HB502" t="s">
        <v>9331</v>
      </c>
      <c r="HC502" t="s">
        <v>313</v>
      </c>
      <c r="HD502" t="s">
        <v>313</v>
      </c>
      <c r="HE502" t="s">
        <v>10195</v>
      </c>
      <c r="HF502">
        <v>0</v>
      </c>
      <c r="HG502">
        <v>12</v>
      </c>
      <c r="HH502">
        <v>28</v>
      </c>
      <c r="HI502" t="s">
        <v>275</v>
      </c>
      <c r="HL502">
        <v>4</v>
      </c>
      <c r="HU502" t="s">
        <v>10196</v>
      </c>
      <c r="HV502">
        <v>-10</v>
      </c>
      <c r="HW502">
        <v>-30</v>
      </c>
      <c r="HX502">
        <v>4197390</v>
      </c>
      <c r="HY502" t="s">
        <v>10197</v>
      </c>
      <c r="HZ502">
        <v>4197308</v>
      </c>
      <c r="IC502">
        <v>0</v>
      </c>
      <c r="ID502">
        <v>0</v>
      </c>
      <c r="IM502">
        <v>133</v>
      </c>
      <c r="IU502">
        <v>9</v>
      </c>
      <c r="IV502">
        <f>IF(AND(Table1[[#This Row],[R/P]]="P",Table1[[#This Row],[PaRes]]&lt;&gt;"SCRBL",Table1[[#This Row],[PaRes]]&lt;&gt;"RUN",Table1[[#This Row],[Penalty]]&lt;&gt;1),1,0)</f>
        <v>0</v>
      </c>
      <c r="IW502">
        <f>IF(AND(Table1[[#This Row],[Pass Play]]=1,Table1[[#This Row],[PaRes]]&lt;&gt;"SAC"),1,0)</f>
        <v>0</v>
      </c>
      <c r="IX502">
        <f>IF(Table1[[#This Row],[PaRes]]="COM",1,0)</f>
        <v>0</v>
      </c>
      <c r="IY502">
        <f>IF(Table1[[#This Row],[Pass Play]]=1,Table1[[#This Row],[Gn]],0)</f>
        <v>0</v>
      </c>
      <c r="IZ502">
        <f>IF(AND(Table1[[#This Row],[Pass Play]]=1,Table1[[#This Row],[EFF]]="Y"),1,0)</f>
        <v>0</v>
      </c>
      <c r="JA502">
        <f>IF(AND(Table1[[#This Row],[Pass Play]]=1,Table1[[#This Row],[EFF]]="Y"),Table1[[#This Row],[Gn]],0)</f>
        <v>0</v>
      </c>
      <c r="JB502">
        <f>IF(AND(Table1[[#This Row],[Pass Play]]=1,Table1[[#This Row],[Gn]]&gt;=15),1,0)</f>
        <v>0</v>
      </c>
      <c r="JC502">
        <f>IF(AND(Table1[[#This Row],[Pass Play]]=1,Table1[[#This Row],[Big Play Passes]]=1),Table1[[#This Row],[Gn]],0)</f>
        <v>0</v>
      </c>
      <c r="JD502">
        <f>IF(AND(OR(Table1[[#This Row],[R/P]]="R",Table1[[#This Row],[PaRes]]="SCRBL",Table1[[#This Row],[PaRes]]="RUN"),Table1[[#This Row],[Penalty]]&lt;&gt;1),1,0)</f>
        <v>0</v>
      </c>
      <c r="JE502">
        <f>IF(Table1[[#This Row],[Rush Attempts]]=1,Table1[[#This Row],[Gn]],0)</f>
        <v>0</v>
      </c>
      <c r="JF502">
        <f>IF(AND(Table1[[#This Row],[Rush Attempts]]=1,Table1[[#This Row],[EFF]]="Y"),1,0)</f>
        <v>0</v>
      </c>
      <c r="JG502">
        <f>IF(AND(Table1[[#This Row],[Rush Attempts]]=1,Table1[[#This Row],[EFF]]="Y"),Table1[[#This Row],[Gn]],0)</f>
        <v>0</v>
      </c>
      <c r="JH502">
        <f>IF(AND(Table1[[#This Row],[Rush Attempts]]=1,Table1[[#This Row],[Gn]]&gt;=10),1,0)</f>
        <v>0</v>
      </c>
      <c r="JI502">
        <f>IF(AND(Table1[[#This Row],[Rush Attempts]]=1,Table1[[#This Row],[Big Play Run]]=1),Table1[[#This Row],[Gn]],0)</f>
        <v>0</v>
      </c>
      <c r="JJ502">
        <f>IF(Table1[[#This Row],[PaRes]]="SAC",1,0)</f>
        <v>0</v>
      </c>
      <c r="JK502">
        <f>IF(Table1[[#This Row],[Sacks]]=1,Table1[[#This Row],[Gn]],0)</f>
        <v>0</v>
      </c>
      <c r="JL502">
        <f>IF(Table1[[#This Row],[PaRes]]="INT",1,0)</f>
        <v>0</v>
      </c>
      <c r="JM502">
        <f>IF(Table1[[#This Row],[pff_PENALTY]]&lt;&gt;"",1,0)</f>
        <v>1</v>
      </c>
      <c r="JN502">
        <f>Table1[[#This Row],[pff_PENYARDS]]</f>
        <v>-10</v>
      </c>
      <c r="JO502">
        <f>IF(Table1[[#This Row],[S/End]]="TD",1,0)</f>
        <v>0</v>
      </c>
      <c r="JP502">
        <f>IF(OR(Table1[[#This Row],[S/End]]="FGGD"),1,0)</f>
        <v>0</v>
      </c>
      <c r="JQ502">
        <f>IF(OR(Table1[[#This Row],[S/End]]="FUM",Table1[[#This Row],[S/End]]="INT"),1,0)</f>
        <v>0</v>
      </c>
      <c r="JR502">
        <f>IF(AND(Table1[[#This Row],[Touchdown]]=1,Table1[[#This Row],[Pass Play]]=1),1,0)</f>
        <v>0</v>
      </c>
      <c r="JS502">
        <f t="shared" si="23"/>
        <v>0</v>
      </c>
      <c r="JT502">
        <f>IF(AND(OR(Table1[[#This Row],[Pass Play]]=1,Table1[[#This Row],[Rush Attempts]]=1),Table1[[#This Row],[Dn]]=3),1,0)</f>
        <v>0</v>
      </c>
      <c r="JU502">
        <f>IF(AND(Table1[[#This Row],[3rd down attempt]]=1,Table1[[#This Row],[EFF]]="Y"),1,0)</f>
        <v>0</v>
      </c>
      <c r="JV502">
        <f>IF(AND(Table1[[#This Row],[3rd down attempt]]=1,Table1[[#This Row],[Dist]]&gt;=7),1,0)</f>
        <v>0</v>
      </c>
      <c r="JW502">
        <f>IF(AND(OR(Table1[[#This Row],[Pass Play]]=1,Table1[[#This Row],[Rush Attempts]]=1),Table1[[#This Row],[Dn]]=4),1,0)</f>
        <v>0</v>
      </c>
      <c r="JX502">
        <f>IF(AND(Table1[[#This Row],[4th down attempt]]=1,Table1[[#This Row],[EFF]]="Y"),1,0)</f>
        <v>0</v>
      </c>
      <c r="JY502">
        <f>IF(AND(OR(Table1[[#This Row],[Pass Play]]=1,Table1[[#This Row],[Rush Attempts]]=1),Table1[[#This Row],[FPos]]&gt;=0,Table1[[#This Row],[FPos]]&lt;=20),1,0)</f>
        <v>0</v>
      </c>
      <c r="JZ502">
        <f>IF(AND(OR(Table1[[#This Row],[Pass Play]]=1,Table1[[#This Row],[Rush Attempts]]=1),Table1[[#This Row],[Dist]]&lt;=Table1[[#This Row],[Gn]]),1,0)</f>
        <v>0</v>
      </c>
      <c r="KA502">
        <f>IF(Table1[[#This Row],[S/End]]&lt;&gt;"",1,0)</f>
        <v>0</v>
      </c>
      <c r="KB502">
        <f>IF(Table1[[#This Row],[S/End]]="TD",1,0)</f>
        <v>0</v>
      </c>
      <c r="KC502">
        <f>IF(Table1[[#This Row],[S/End]]="FGGD",1,0)</f>
        <v>0</v>
      </c>
      <c r="KD502">
        <f>IF(AND(OR(Table1[[#This Row],[Pass Play]]=1,Table1[[#This Row],[Rush Attempts]]=1),Table1[[#This Row],[Gn]]&lt;0),1,0)</f>
        <v>0</v>
      </c>
      <c r="KE502" s="375">
        <f>IF(AND(Table1[[#This Row],[pff_DRVENDPSN]]=3,Table1[[#This Row],[pff_DRVENDEVENT]]="PUNT"),1,0)</f>
        <v>0</v>
      </c>
    </row>
    <row r="503" spans="1:291" hidden="1">
      <c r="A503">
        <v>50</v>
      </c>
      <c r="B503">
        <v>2108</v>
      </c>
      <c r="C503" t="s">
        <v>14482</v>
      </c>
      <c r="D503">
        <v>4</v>
      </c>
      <c r="E503">
        <v>1</v>
      </c>
      <c r="F503">
        <v>6</v>
      </c>
      <c r="G503">
        <v>1</v>
      </c>
      <c r="H503">
        <v>-30</v>
      </c>
      <c r="J503" t="s">
        <v>298</v>
      </c>
      <c r="K503">
        <v>12</v>
      </c>
      <c r="L503">
        <v>12</v>
      </c>
      <c r="M503" t="s">
        <v>10199</v>
      </c>
      <c r="N503" t="s">
        <v>7139</v>
      </c>
      <c r="P503" t="s">
        <v>10200</v>
      </c>
      <c r="T503" t="s">
        <v>1500</v>
      </c>
      <c r="W503" t="s">
        <v>257</v>
      </c>
      <c r="X503" t="s">
        <v>6386</v>
      </c>
      <c r="AE503" t="s">
        <v>635</v>
      </c>
      <c r="AF503" t="s">
        <v>1685</v>
      </c>
      <c r="AG503" t="s">
        <v>6386</v>
      </c>
      <c r="AH503" t="s">
        <v>274</v>
      </c>
      <c r="AJ503">
        <v>9</v>
      </c>
      <c r="AP503">
        <v>7</v>
      </c>
      <c r="BJ503" t="s">
        <v>257</v>
      </c>
      <c r="BQ503">
        <f t="shared" si="21"/>
        <v>0</v>
      </c>
      <c r="BR503">
        <f t="shared" si="22"/>
        <v>1</v>
      </c>
      <c r="BT503" t="s">
        <v>9317</v>
      </c>
      <c r="BV503">
        <v>5</v>
      </c>
      <c r="BX503">
        <v>0</v>
      </c>
      <c r="BY503" t="s">
        <v>10201</v>
      </c>
      <c r="CD503" s="3">
        <v>0.33819444444444446</v>
      </c>
      <c r="CF503" t="s">
        <v>10202</v>
      </c>
      <c r="CJ503">
        <v>0</v>
      </c>
      <c r="CK503" t="s">
        <v>10203</v>
      </c>
      <c r="CL503" s="4">
        <v>38387</v>
      </c>
      <c r="CM503" t="s">
        <v>10204</v>
      </c>
      <c r="CN503" t="s">
        <v>10205</v>
      </c>
      <c r="CO503">
        <v>5</v>
      </c>
      <c r="CQ503" t="s">
        <v>282</v>
      </c>
      <c r="CR503" t="s">
        <v>9317</v>
      </c>
      <c r="CU503" t="s">
        <v>5353</v>
      </c>
      <c r="CW503">
        <v>0</v>
      </c>
      <c r="CY503">
        <v>2</v>
      </c>
      <c r="CZ503" t="s">
        <v>1242</v>
      </c>
      <c r="DA503">
        <v>24</v>
      </c>
      <c r="DB503">
        <v>12</v>
      </c>
      <c r="DC503" t="s">
        <v>2209</v>
      </c>
      <c r="DD503">
        <v>-26</v>
      </c>
      <c r="DF503" t="s">
        <v>9323</v>
      </c>
      <c r="DK503">
        <v>1</v>
      </c>
      <c r="DL503" s="4">
        <v>44498</v>
      </c>
      <c r="DM503">
        <v>20466</v>
      </c>
      <c r="DN503">
        <v>2021</v>
      </c>
      <c r="DO503">
        <v>0</v>
      </c>
      <c r="DQ503">
        <v>80990</v>
      </c>
      <c r="DR503">
        <v>143</v>
      </c>
      <c r="DU503" t="s">
        <v>257</v>
      </c>
      <c r="DV503" t="s">
        <v>274</v>
      </c>
      <c r="DX503">
        <v>28</v>
      </c>
      <c r="DY503" t="s">
        <v>275</v>
      </c>
      <c r="EE503">
        <v>0</v>
      </c>
      <c r="EF503" t="s">
        <v>10206</v>
      </c>
      <c r="EG503" t="s">
        <v>675</v>
      </c>
      <c r="EH503">
        <v>0</v>
      </c>
      <c r="EJ503" t="s">
        <v>454</v>
      </c>
      <c r="EK503" t="s">
        <v>10207</v>
      </c>
      <c r="EL503" t="s">
        <v>10208</v>
      </c>
      <c r="EM503" t="s">
        <v>10209</v>
      </c>
      <c r="EN503" t="s">
        <v>1281</v>
      </c>
      <c r="EO503" t="s">
        <v>269</v>
      </c>
      <c r="EP503" t="s">
        <v>459</v>
      </c>
      <c r="EQ503">
        <v>1</v>
      </c>
      <c r="ET503" t="s">
        <v>10210</v>
      </c>
      <c r="FE503">
        <v>0</v>
      </c>
      <c r="FF503">
        <v>7</v>
      </c>
      <c r="FG503" t="s">
        <v>590</v>
      </c>
      <c r="FH503" t="s">
        <v>309</v>
      </c>
      <c r="FI503" t="s">
        <v>308</v>
      </c>
      <c r="FL503">
        <v>0</v>
      </c>
      <c r="FN503">
        <v>0</v>
      </c>
      <c r="FQ503">
        <v>0</v>
      </c>
      <c r="FS503" t="s">
        <v>462</v>
      </c>
      <c r="FU503" t="s">
        <v>274</v>
      </c>
      <c r="FV503" t="s">
        <v>683</v>
      </c>
      <c r="FW503" t="s">
        <v>1700</v>
      </c>
      <c r="FX503" t="s">
        <v>432</v>
      </c>
      <c r="FY503">
        <v>0</v>
      </c>
      <c r="GA503">
        <v>28.05</v>
      </c>
      <c r="GB503">
        <v>23</v>
      </c>
      <c r="GC503">
        <v>0</v>
      </c>
      <c r="GD503" t="s">
        <v>8367</v>
      </c>
      <c r="GE503" t="s">
        <v>355</v>
      </c>
      <c r="GF503">
        <v>0</v>
      </c>
      <c r="GG503" t="s">
        <v>1179</v>
      </c>
      <c r="GJ503">
        <v>0</v>
      </c>
      <c r="GK503">
        <v>0</v>
      </c>
      <c r="GM503" t="s">
        <v>10211</v>
      </c>
      <c r="GO503">
        <v>2</v>
      </c>
      <c r="HA503" t="s">
        <v>10212</v>
      </c>
      <c r="HC503" t="s">
        <v>294</v>
      </c>
      <c r="HD503" t="s">
        <v>294</v>
      </c>
      <c r="HE503" t="s">
        <v>10213</v>
      </c>
      <c r="HF503">
        <v>0</v>
      </c>
      <c r="HG503">
        <v>12</v>
      </c>
      <c r="HH503">
        <v>28</v>
      </c>
      <c r="HI503" t="s">
        <v>275</v>
      </c>
      <c r="HL503">
        <v>1</v>
      </c>
      <c r="HW503">
        <v>-31</v>
      </c>
      <c r="HX503">
        <v>4197486</v>
      </c>
      <c r="HY503" t="s">
        <v>10214</v>
      </c>
      <c r="HZ503">
        <v>4197390</v>
      </c>
      <c r="IC503">
        <v>0</v>
      </c>
      <c r="ID503">
        <v>0</v>
      </c>
      <c r="IM503">
        <v>134</v>
      </c>
      <c r="IO503" t="s">
        <v>9323</v>
      </c>
      <c r="IQ503" t="s">
        <v>9323</v>
      </c>
      <c r="IU503">
        <v>9</v>
      </c>
      <c r="IV503">
        <f>IF(AND(Table1[[#This Row],[R/P]]="P",Table1[[#This Row],[PaRes]]&lt;&gt;"SCRBL",Table1[[#This Row],[PaRes]]&lt;&gt;"RUN",Table1[[#This Row],[Penalty]]&lt;&gt;1),1,0)</f>
        <v>0</v>
      </c>
      <c r="IW503">
        <f>IF(AND(Table1[[#This Row],[Pass Play]]=1,Table1[[#This Row],[PaRes]]&lt;&gt;"SAC"),1,0)</f>
        <v>0</v>
      </c>
      <c r="IX503">
        <f>IF(Table1[[#This Row],[PaRes]]="COM",1,0)</f>
        <v>0</v>
      </c>
      <c r="IY503">
        <f>IF(Table1[[#This Row],[Pass Play]]=1,Table1[[#This Row],[Gn]],0)</f>
        <v>0</v>
      </c>
      <c r="IZ503">
        <f>IF(AND(Table1[[#This Row],[Pass Play]]=1,Table1[[#This Row],[EFF]]="Y"),1,0)</f>
        <v>0</v>
      </c>
      <c r="JA503">
        <f>IF(AND(Table1[[#This Row],[Pass Play]]=1,Table1[[#This Row],[EFF]]="Y"),Table1[[#This Row],[Gn]],0)</f>
        <v>0</v>
      </c>
      <c r="JB503">
        <f>IF(AND(Table1[[#This Row],[Pass Play]]=1,Table1[[#This Row],[Gn]]&gt;=15),1,0)</f>
        <v>0</v>
      </c>
      <c r="JC503">
        <f>IF(AND(Table1[[#This Row],[Pass Play]]=1,Table1[[#This Row],[Big Play Passes]]=1),Table1[[#This Row],[Gn]],0)</f>
        <v>0</v>
      </c>
      <c r="JD503">
        <f>IF(AND(OR(Table1[[#This Row],[R/P]]="R",Table1[[#This Row],[PaRes]]="SCRBL",Table1[[#This Row],[PaRes]]="RUN"),Table1[[#This Row],[Penalty]]&lt;&gt;1),1,0)</f>
        <v>1</v>
      </c>
      <c r="JE503">
        <f>IF(Table1[[#This Row],[Rush Attempts]]=1,Table1[[#This Row],[Gn]],0)</f>
        <v>1</v>
      </c>
      <c r="JF503">
        <f>IF(AND(Table1[[#This Row],[Rush Attempts]]=1,Table1[[#This Row],[EFF]]="Y"),1,0)</f>
        <v>0</v>
      </c>
      <c r="JG503">
        <f>IF(AND(Table1[[#This Row],[Rush Attempts]]=1,Table1[[#This Row],[EFF]]="Y"),Table1[[#This Row],[Gn]],0)</f>
        <v>0</v>
      </c>
      <c r="JH503">
        <f>IF(AND(Table1[[#This Row],[Rush Attempts]]=1,Table1[[#This Row],[Gn]]&gt;=10),1,0)</f>
        <v>0</v>
      </c>
      <c r="JI503">
        <f>IF(AND(Table1[[#This Row],[Rush Attempts]]=1,Table1[[#This Row],[Big Play Run]]=1),Table1[[#This Row],[Gn]],0)</f>
        <v>0</v>
      </c>
      <c r="JJ503">
        <f>IF(Table1[[#This Row],[PaRes]]="SAC",1,0)</f>
        <v>0</v>
      </c>
      <c r="JK503">
        <f>IF(Table1[[#This Row],[Sacks]]=1,Table1[[#This Row],[Gn]],0)</f>
        <v>0</v>
      </c>
      <c r="JL503">
        <f>IF(Table1[[#This Row],[PaRes]]="INT",1,0)</f>
        <v>0</v>
      </c>
      <c r="JM503">
        <f>IF(Table1[[#This Row],[pff_PENALTY]]&lt;&gt;"",1,0)</f>
        <v>0</v>
      </c>
      <c r="JN503">
        <f>Table1[[#This Row],[pff_PENYARDS]]</f>
        <v>0</v>
      </c>
      <c r="JO503">
        <f>IF(Table1[[#This Row],[S/End]]="TD",1,0)</f>
        <v>0</v>
      </c>
      <c r="JP503">
        <f>IF(OR(Table1[[#This Row],[S/End]]="FGGD"),1,0)</f>
        <v>0</v>
      </c>
      <c r="JQ503">
        <f>IF(OR(Table1[[#This Row],[S/End]]="FUM",Table1[[#This Row],[S/End]]="INT"),1,0)</f>
        <v>0</v>
      </c>
      <c r="JR503">
        <f>IF(AND(Table1[[#This Row],[Touchdown]]=1,Table1[[#This Row],[Pass Play]]=1),1,0)</f>
        <v>0</v>
      </c>
      <c r="JS503">
        <f t="shared" si="23"/>
        <v>0</v>
      </c>
      <c r="JT503">
        <f>IF(AND(OR(Table1[[#This Row],[Pass Play]]=1,Table1[[#This Row],[Rush Attempts]]=1),Table1[[#This Row],[Dn]]=3),1,0)</f>
        <v>0</v>
      </c>
      <c r="JU503">
        <f>IF(AND(Table1[[#This Row],[3rd down attempt]]=1,Table1[[#This Row],[EFF]]="Y"),1,0)</f>
        <v>0</v>
      </c>
      <c r="JV503">
        <f>IF(AND(Table1[[#This Row],[3rd down attempt]]=1,Table1[[#This Row],[Dist]]&gt;=7),1,0)</f>
        <v>0</v>
      </c>
      <c r="JW503">
        <f>IF(AND(OR(Table1[[#This Row],[Pass Play]]=1,Table1[[#This Row],[Rush Attempts]]=1),Table1[[#This Row],[Dn]]=4),1,0)</f>
        <v>0</v>
      </c>
      <c r="JX503">
        <f>IF(AND(Table1[[#This Row],[4th down attempt]]=1,Table1[[#This Row],[EFF]]="Y"),1,0)</f>
        <v>0</v>
      </c>
      <c r="JY503">
        <f>IF(AND(OR(Table1[[#This Row],[Pass Play]]=1,Table1[[#This Row],[Rush Attempts]]=1),Table1[[#This Row],[FPos]]&gt;=0,Table1[[#This Row],[FPos]]&lt;=20),1,0)</f>
        <v>0</v>
      </c>
      <c r="JZ503">
        <f>IF(AND(OR(Table1[[#This Row],[Pass Play]]=1,Table1[[#This Row],[Rush Attempts]]=1),Table1[[#This Row],[Dist]]&lt;=Table1[[#This Row],[Gn]]),1,0)</f>
        <v>0</v>
      </c>
      <c r="KA503">
        <f>IF(Table1[[#This Row],[S/End]]&lt;&gt;"",1,0)</f>
        <v>0</v>
      </c>
      <c r="KB503">
        <f>IF(Table1[[#This Row],[S/End]]="TD",1,0)</f>
        <v>0</v>
      </c>
      <c r="KC503">
        <f>IF(Table1[[#This Row],[S/End]]="FGGD",1,0)</f>
        <v>0</v>
      </c>
      <c r="KD503">
        <f>IF(AND(OR(Table1[[#This Row],[Pass Play]]=1,Table1[[#This Row],[Rush Attempts]]=1),Table1[[#This Row],[Gn]]&lt;0),1,0)</f>
        <v>0</v>
      </c>
      <c r="KE503" s="375">
        <f>IF(AND(Table1[[#This Row],[pff_DRVENDPSN]]=3,Table1[[#This Row],[pff_DRVENDEVENT]]="PUNT"),1,0)</f>
        <v>0</v>
      </c>
    </row>
    <row r="504" spans="1:291" hidden="1">
      <c r="A504">
        <v>51</v>
      </c>
      <c r="B504">
        <v>2108</v>
      </c>
      <c r="C504" t="s">
        <v>14482</v>
      </c>
      <c r="D504">
        <v>4</v>
      </c>
      <c r="E504">
        <v>2</v>
      </c>
      <c r="F504">
        <v>5</v>
      </c>
      <c r="G504">
        <v>0</v>
      </c>
      <c r="H504">
        <v>-31</v>
      </c>
      <c r="J504" t="s">
        <v>298</v>
      </c>
      <c r="K504">
        <v>12</v>
      </c>
      <c r="L504" t="s">
        <v>1595</v>
      </c>
      <c r="M504" t="s">
        <v>10216</v>
      </c>
      <c r="N504" t="s">
        <v>568</v>
      </c>
      <c r="P504" t="s">
        <v>1066</v>
      </c>
      <c r="Q504" t="s">
        <v>1067</v>
      </c>
      <c r="R504" t="s">
        <v>6362</v>
      </c>
      <c r="W504" t="s">
        <v>253</v>
      </c>
      <c r="X504" t="s">
        <v>10217</v>
      </c>
      <c r="Y504" t="s">
        <v>754</v>
      </c>
      <c r="Z504" t="s">
        <v>10218</v>
      </c>
      <c r="AB504" t="s">
        <v>325</v>
      </c>
      <c r="AC504" t="s">
        <v>326</v>
      </c>
      <c r="AK504" t="s">
        <v>756</v>
      </c>
      <c r="AP504">
        <v>7</v>
      </c>
      <c r="BJ504" t="s">
        <v>274</v>
      </c>
      <c r="BQ504">
        <f t="shared" si="21"/>
        <v>1</v>
      </c>
      <c r="BR504">
        <f t="shared" si="22"/>
        <v>0</v>
      </c>
      <c r="BT504" t="s">
        <v>9317</v>
      </c>
      <c r="BV504">
        <v>5</v>
      </c>
      <c r="BX504">
        <v>0</v>
      </c>
      <c r="BY504" t="s">
        <v>10219</v>
      </c>
      <c r="BZ504" t="s">
        <v>3721</v>
      </c>
      <c r="CA504">
        <v>0</v>
      </c>
      <c r="CD504" s="3">
        <v>0.30902777777777779</v>
      </c>
      <c r="CE504" t="s">
        <v>257</v>
      </c>
      <c r="CF504" t="s">
        <v>10220</v>
      </c>
      <c r="CG504">
        <v>9</v>
      </c>
      <c r="CI504" t="s">
        <v>331</v>
      </c>
      <c r="CJ504">
        <v>1</v>
      </c>
      <c r="CK504" t="s">
        <v>10221</v>
      </c>
      <c r="CL504" s="4">
        <v>38387</v>
      </c>
      <c r="CM504" t="s">
        <v>10222</v>
      </c>
      <c r="CN504" t="s">
        <v>10223</v>
      </c>
      <c r="CO504">
        <v>5</v>
      </c>
      <c r="CQ504" t="s">
        <v>282</v>
      </c>
      <c r="CR504" t="s">
        <v>9317</v>
      </c>
      <c r="CU504" t="s">
        <v>9768</v>
      </c>
      <c r="CW504">
        <v>0</v>
      </c>
      <c r="CY504">
        <v>3</v>
      </c>
      <c r="CZ504" t="s">
        <v>1242</v>
      </c>
      <c r="DA504">
        <v>24</v>
      </c>
      <c r="DB504">
        <v>12</v>
      </c>
      <c r="DC504" t="s">
        <v>2209</v>
      </c>
      <c r="DD504">
        <v>-26</v>
      </c>
      <c r="DK504">
        <v>0</v>
      </c>
      <c r="DL504" s="4">
        <v>44498</v>
      </c>
      <c r="DM504">
        <v>20466</v>
      </c>
      <c r="DN504">
        <v>2021</v>
      </c>
      <c r="DO504">
        <v>0</v>
      </c>
      <c r="DQ504">
        <v>80990</v>
      </c>
      <c r="DR504">
        <v>144</v>
      </c>
      <c r="DU504" t="s">
        <v>274</v>
      </c>
      <c r="DV504" t="s">
        <v>257</v>
      </c>
      <c r="DX504">
        <v>28</v>
      </c>
      <c r="DY504" t="s">
        <v>275</v>
      </c>
      <c r="EB504" t="s">
        <v>3274</v>
      </c>
      <c r="EE504">
        <v>0</v>
      </c>
      <c r="EF504" t="s">
        <v>10224</v>
      </c>
      <c r="EG504" t="s">
        <v>422</v>
      </c>
      <c r="EH504">
        <v>0</v>
      </c>
      <c r="EJ504" t="s">
        <v>454</v>
      </c>
      <c r="EK504" t="s">
        <v>10225</v>
      </c>
      <c r="EL504" t="s">
        <v>10226</v>
      </c>
      <c r="EM504" t="s">
        <v>10227</v>
      </c>
      <c r="EN504" t="s">
        <v>10228</v>
      </c>
      <c r="EO504" t="s">
        <v>269</v>
      </c>
      <c r="EP504" t="s">
        <v>4891</v>
      </c>
      <c r="EQ504">
        <v>0</v>
      </c>
      <c r="ER504" t="s">
        <v>346</v>
      </c>
      <c r="ES504" t="s">
        <v>9407</v>
      </c>
      <c r="ET504" t="s">
        <v>10229</v>
      </c>
      <c r="EU504">
        <v>24</v>
      </c>
      <c r="EV504" t="s">
        <v>274</v>
      </c>
      <c r="EW504" t="s">
        <v>349</v>
      </c>
      <c r="EX504" t="s">
        <v>395</v>
      </c>
      <c r="EY504" t="s">
        <v>492</v>
      </c>
      <c r="FB504" t="s">
        <v>8068</v>
      </c>
      <c r="FC504" t="s">
        <v>9774</v>
      </c>
      <c r="FE504">
        <v>0</v>
      </c>
      <c r="FF504">
        <v>4</v>
      </c>
      <c r="FL504">
        <v>0</v>
      </c>
      <c r="FN504">
        <v>0</v>
      </c>
      <c r="FQ504">
        <v>0</v>
      </c>
      <c r="FS504" t="s">
        <v>395</v>
      </c>
      <c r="FV504" t="s">
        <v>496</v>
      </c>
      <c r="FY504">
        <v>0</v>
      </c>
      <c r="GA504">
        <v>28.05</v>
      </c>
      <c r="GB504">
        <v>23</v>
      </c>
      <c r="GC504">
        <v>0</v>
      </c>
      <c r="GE504" t="s">
        <v>355</v>
      </c>
      <c r="GF504">
        <v>0</v>
      </c>
      <c r="GG504" t="s">
        <v>895</v>
      </c>
      <c r="GI504">
        <v>3.5</v>
      </c>
      <c r="GJ504">
        <v>0</v>
      </c>
      <c r="GK504">
        <v>0</v>
      </c>
      <c r="GM504" t="s">
        <v>10230</v>
      </c>
      <c r="GP504" t="s">
        <v>2349</v>
      </c>
      <c r="GR504">
        <v>3</v>
      </c>
      <c r="HA504" t="s">
        <v>10231</v>
      </c>
      <c r="HC504" t="s">
        <v>313</v>
      </c>
      <c r="HD504" t="s">
        <v>313</v>
      </c>
      <c r="HF504">
        <v>0</v>
      </c>
      <c r="HG504">
        <v>12</v>
      </c>
      <c r="HH504">
        <v>28</v>
      </c>
      <c r="HI504" t="s">
        <v>275</v>
      </c>
      <c r="HL504">
        <v>4</v>
      </c>
      <c r="HM504" t="s">
        <v>9407</v>
      </c>
      <c r="HO504" t="s">
        <v>9753</v>
      </c>
      <c r="HP504" t="s">
        <v>10232</v>
      </c>
      <c r="HQ504" t="s">
        <v>10233</v>
      </c>
      <c r="HR504" t="s">
        <v>10234</v>
      </c>
      <c r="HT504" t="s">
        <v>10235</v>
      </c>
      <c r="HW504">
        <v>-31</v>
      </c>
      <c r="HX504">
        <v>4197502</v>
      </c>
      <c r="HY504" t="s">
        <v>9407</v>
      </c>
      <c r="HZ504">
        <v>4197486</v>
      </c>
      <c r="IC504">
        <v>0</v>
      </c>
      <c r="ID504">
        <v>0</v>
      </c>
      <c r="IM504">
        <v>135</v>
      </c>
      <c r="IU504">
        <v>9</v>
      </c>
      <c r="IV504">
        <f>IF(AND(Table1[[#This Row],[R/P]]="P",Table1[[#This Row],[PaRes]]&lt;&gt;"SCRBL",Table1[[#This Row],[PaRes]]&lt;&gt;"RUN",Table1[[#This Row],[Penalty]]&lt;&gt;1),1,0)</f>
        <v>1</v>
      </c>
      <c r="IW504">
        <f>IF(AND(Table1[[#This Row],[Pass Play]]=1,Table1[[#This Row],[PaRes]]&lt;&gt;"SAC"),1,0)</f>
        <v>1</v>
      </c>
      <c r="IX504">
        <f>IF(Table1[[#This Row],[PaRes]]="COM",1,0)</f>
        <v>0</v>
      </c>
      <c r="IY504">
        <f>IF(Table1[[#This Row],[Pass Play]]=1,Table1[[#This Row],[Gn]],0)</f>
        <v>0</v>
      </c>
      <c r="IZ504">
        <f>IF(AND(Table1[[#This Row],[Pass Play]]=1,Table1[[#This Row],[EFF]]="Y"),1,0)</f>
        <v>0</v>
      </c>
      <c r="JA504">
        <f>IF(AND(Table1[[#This Row],[Pass Play]]=1,Table1[[#This Row],[EFF]]="Y"),Table1[[#This Row],[Gn]],0)</f>
        <v>0</v>
      </c>
      <c r="JB504">
        <f>IF(AND(Table1[[#This Row],[Pass Play]]=1,Table1[[#This Row],[Gn]]&gt;=15),1,0)</f>
        <v>0</v>
      </c>
      <c r="JC504">
        <f>IF(AND(Table1[[#This Row],[Pass Play]]=1,Table1[[#This Row],[Big Play Passes]]=1),Table1[[#This Row],[Gn]],0)</f>
        <v>0</v>
      </c>
      <c r="JD504">
        <f>IF(AND(OR(Table1[[#This Row],[R/P]]="R",Table1[[#This Row],[PaRes]]="SCRBL",Table1[[#This Row],[PaRes]]="RUN"),Table1[[#This Row],[Penalty]]&lt;&gt;1),1,0)</f>
        <v>0</v>
      </c>
      <c r="JE504">
        <f>IF(Table1[[#This Row],[Rush Attempts]]=1,Table1[[#This Row],[Gn]],0)</f>
        <v>0</v>
      </c>
      <c r="JF504">
        <f>IF(AND(Table1[[#This Row],[Rush Attempts]]=1,Table1[[#This Row],[EFF]]="Y"),1,0)</f>
        <v>0</v>
      </c>
      <c r="JG504">
        <f>IF(AND(Table1[[#This Row],[Rush Attempts]]=1,Table1[[#This Row],[EFF]]="Y"),Table1[[#This Row],[Gn]],0)</f>
        <v>0</v>
      </c>
      <c r="JH504">
        <f>IF(AND(Table1[[#This Row],[Rush Attempts]]=1,Table1[[#This Row],[Gn]]&gt;=10),1,0)</f>
        <v>0</v>
      </c>
      <c r="JI504">
        <f>IF(AND(Table1[[#This Row],[Rush Attempts]]=1,Table1[[#This Row],[Big Play Run]]=1),Table1[[#This Row],[Gn]],0)</f>
        <v>0</v>
      </c>
      <c r="JJ504">
        <f>IF(Table1[[#This Row],[PaRes]]="SAC",1,0)</f>
        <v>0</v>
      </c>
      <c r="JK504">
        <f>IF(Table1[[#This Row],[Sacks]]=1,Table1[[#This Row],[Gn]],0)</f>
        <v>0</v>
      </c>
      <c r="JL504">
        <f>IF(Table1[[#This Row],[PaRes]]="INT",1,0)</f>
        <v>0</v>
      </c>
      <c r="JM504">
        <f>IF(Table1[[#This Row],[pff_PENALTY]]&lt;&gt;"",1,0)</f>
        <v>0</v>
      </c>
      <c r="JN504">
        <f>Table1[[#This Row],[pff_PENYARDS]]</f>
        <v>0</v>
      </c>
      <c r="JO504">
        <f>IF(Table1[[#This Row],[S/End]]="TD",1,0)</f>
        <v>0</v>
      </c>
      <c r="JP504">
        <f>IF(OR(Table1[[#This Row],[S/End]]="FGGD"),1,0)</f>
        <v>0</v>
      </c>
      <c r="JQ504">
        <f>IF(OR(Table1[[#This Row],[S/End]]="FUM",Table1[[#This Row],[S/End]]="INT"),1,0)</f>
        <v>0</v>
      </c>
      <c r="JR504">
        <f>IF(AND(Table1[[#This Row],[Touchdown]]=1,Table1[[#This Row],[Pass Play]]=1),1,0)</f>
        <v>0</v>
      </c>
      <c r="JS504">
        <f t="shared" si="23"/>
        <v>0</v>
      </c>
      <c r="JT504">
        <f>IF(AND(OR(Table1[[#This Row],[Pass Play]]=1,Table1[[#This Row],[Rush Attempts]]=1),Table1[[#This Row],[Dn]]=3),1,0)</f>
        <v>0</v>
      </c>
      <c r="JU504">
        <f>IF(AND(Table1[[#This Row],[3rd down attempt]]=1,Table1[[#This Row],[EFF]]="Y"),1,0)</f>
        <v>0</v>
      </c>
      <c r="JV504">
        <f>IF(AND(Table1[[#This Row],[3rd down attempt]]=1,Table1[[#This Row],[Dist]]&gt;=7),1,0)</f>
        <v>0</v>
      </c>
      <c r="JW504">
        <f>IF(AND(OR(Table1[[#This Row],[Pass Play]]=1,Table1[[#This Row],[Rush Attempts]]=1),Table1[[#This Row],[Dn]]=4),1,0)</f>
        <v>0</v>
      </c>
      <c r="JX504">
        <f>IF(AND(Table1[[#This Row],[4th down attempt]]=1,Table1[[#This Row],[EFF]]="Y"),1,0)</f>
        <v>0</v>
      </c>
      <c r="JY504">
        <f>IF(AND(OR(Table1[[#This Row],[Pass Play]]=1,Table1[[#This Row],[Rush Attempts]]=1),Table1[[#This Row],[FPos]]&gt;=0,Table1[[#This Row],[FPos]]&lt;=20),1,0)</f>
        <v>0</v>
      </c>
      <c r="JZ504">
        <f>IF(AND(OR(Table1[[#This Row],[Pass Play]]=1,Table1[[#This Row],[Rush Attempts]]=1),Table1[[#This Row],[Dist]]&lt;=Table1[[#This Row],[Gn]]),1,0)</f>
        <v>0</v>
      </c>
      <c r="KA504">
        <f>IF(Table1[[#This Row],[S/End]]&lt;&gt;"",1,0)</f>
        <v>0</v>
      </c>
      <c r="KB504">
        <f>IF(Table1[[#This Row],[S/End]]="TD",1,0)</f>
        <v>0</v>
      </c>
      <c r="KC504">
        <f>IF(Table1[[#This Row],[S/End]]="FGGD",1,0)</f>
        <v>0</v>
      </c>
      <c r="KD504">
        <f>IF(AND(OR(Table1[[#This Row],[Pass Play]]=1,Table1[[#This Row],[Rush Attempts]]=1),Table1[[#This Row],[Gn]]&lt;0),1,0)</f>
        <v>0</v>
      </c>
      <c r="KE504" s="375">
        <f>IF(AND(Table1[[#This Row],[pff_DRVENDPSN]]=3,Table1[[#This Row],[pff_DRVENDEVENT]]="PUNT"),1,0)</f>
        <v>0</v>
      </c>
    </row>
    <row r="505" spans="1:291" hidden="1">
      <c r="A505">
        <v>52</v>
      </c>
      <c r="B505">
        <v>2108</v>
      </c>
      <c r="C505" t="s">
        <v>14482</v>
      </c>
      <c r="D505">
        <v>4</v>
      </c>
      <c r="E505">
        <v>3</v>
      </c>
      <c r="F505">
        <v>5</v>
      </c>
      <c r="G505">
        <v>13</v>
      </c>
      <c r="H505">
        <v>-31</v>
      </c>
      <c r="J505" t="s">
        <v>254</v>
      </c>
      <c r="K505">
        <v>11</v>
      </c>
      <c r="L505" t="s">
        <v>471</v>
      </c>
      <c r="M505" t="s">
        <v>10237</v>
      </c>
      <c r="N505" t="s">
        <v>408</v>
      </c>
      <c r="P505" t="s">
        <v>508</v>
      </c>
      <c r="R505" t="s">
        <v>2574</v>
      </c>
      <c r="T505" t="s">
        <v>10238</v>
      </c>
      <c r="W505" t="s">
        <v>253</v>
      </c>
      <c r="X505" t="s">
        <v>10239</v>
      </c>
      <c r="Y505" t="s">
        <v>1140</v>
      </c>
      <c r="Z505" t="s">
        <v>10240</v>
      </c>
      <c r="AB505" t="s">
        <v>325</v>
      </c>
      <c r="AC505" t="s">
        <v>326</v>
      </c>
      <c r="AJ505">
        <v>19</v>
      </c>
      <c r="AK505" t="s">
        <v>327</v>
      </c>
      <c r="AP505">
        <v>7</v>
      </c>
      <c r="AU505" t="s">
        <v>254</v>
      </c>
      <c r="BJ505" t="s">
        <v>274</v>
      </c>
      <c r="BQ505">
        <f t="shared" si="21"/>
        <v>1</v>
      </c>
      <c r="BR505">
        <f t="shared" si="22"/>
        <v>0</v>
      </c>
      <c r="BT505" t="s">
        <v>9317</v>
      </c>
      <c r="BV505">
        <v>5</v>
      </c>
      <c r="BX505">
        <v>0</v>
      </c>
      <c r="BY505" t="s">
        <v>10241</v>
      </c>
      <c r="CA505">
        <v>1</v>
      </c>
      <c r="CD505" s="3">
        <v>0.30416666666666664</v>
      </c>
      <c r="CE505" t="s">
        <v>274</v>
      </c>
      <c r="CF505" t="s">
        <v>10242</v>
      </c>
      <c r="CG505">
        <v>8</v>
      </c>
      <c r="CI505" t="s">
        <v>1144</v>
      </c>
      <c r="CJ505">
        <v>0</v>
      </c>
      <c r="CK505" t="s">
        <v>10243</v>
      </c>
      <c r="CL505" s="4">
        <v>38721</v>
      </c>
      <c r="CM505" t="s">
        <v>10244</v>
      </c>
      <c r="CN505" t="s">
        <v>10245</v>
      </c>
      <c r="CO505">
        <v>5</v>
      </c>
      <c r="CP505" t="s">
        <v>9556</v>
      </c>
      <c r="CQ505" t="s">
        <v>269</v>
      </c>
      <c r="CR505" t="s">
        <v>9317</v>
      </c>
      <c r="CU505" t="s">
        <v>10246</v>
      </c>
      <c r="CW505">
        <v>0</v>
      </c>
      <c r="CY505">
        <v>4</v>
      </c>
      <c r="CZ505" t="s">
        <v>1242</v>
      </c>
      <c r="DA505">
        <v>24</v>
      </c>
      <c r="DB505">
        <v>12</v>
      </c>
      <c r="DC505" t="s">
        <v>2209</v>
      </c>
      <c r="DD505">
        <v>-26</v>
      </c>
      <c r="DF505" t="s">
        <v>9650</v>
      </c>
      <c r="DK505">
        <v>13</v>
      </c>
      <c r="DL505" s="4">
        <v>44498</v>
      </c>
      <c r="DM505">
        <v>20466</v>
      </c>
      <c r="DN505">
        <v>2021</v>
      </c>
      <c r="DO505">
        <v>0</v>
      </c>
      <c r="DQ505">
        <v>80990</v>
      </c>
      <c r="DR505">
        <v>145</v>
      </c>
      <c r="DU505" t="s">
        <v>274</v>
      </c>
      <c r="DV505" t="s">
        <v>257</v>
      </c>
      <c r="DX505">
        <v>28</v>
      </c>
      <c r="DY505" t="s">
        <v>275</v>
      </c>
      <c r="EA505" t="s">
        <v>9426</v>
      </c>
      <c r="EE505">
        <v>0</v>
      </c>
      <c r="EF505" t="s">
        <v>10247</v>
      </c>
      <c r="EG505" t="s">
        <v>701</v>
      </c>
      <c r="EH505">
        <v>0</v>
      </c>
      <c r="EI505" t="s">
        <v>2972</v>
      </c>
      <c r="EJ505" t="s">
        <v>340</v>
      </c>
      <c r="EK505" t="s">
        <v>10248</v>
      </c>
      <c r="EL505" t="s">
        <v>10249</v>
      </c>
      <c r="EM505" t="s">
        <v>10250</v>
      </c>
      <c r="EN505" t="s">
        <v>1349</v>
      </c>
      <c r="EO505" t="s">
        <v>282</v>
      </c>
      <c r="EP505" t="s">
        <v>996</v>
      </c>
      <c r="EQ505">
        <v>0</v>
      </c>
      <c r="ER505" t="s">
        <v>346</v>
      </c>
      <c r="ET505" t="s">
        <v>10251</v>
      </c>
      <c r="EU505">
        <v>4</v>
      </c>
      <c r="EV505" t="s">
        <v>274</v>
      </c>
      <c r="EW505" t="s">
        <v>349</v>
      </c>
      <c r="EX505" t="s">
        <v>390</v>
      </c>
      <c r="EY505" t="s">
        <v>1914</v>
      </c>
      <c r="FB505" t="s">
        <v>392</v>
      </c>
      <c r="FC505" t="s">
        <v>10252</v>
      </c>
      <c r="FE505">
        <v>0</v>
      </c>
      <c r="FF505">
        <v>3</v>
      </c>
      <c r="FJ505" t="s">
        <v>9922</v>
      </c>
      <c r="FK505" t="s">
        <v>10253</v>
      </c>
      <c r="FL505">
        <v>0</v>
      </c>
      <c r="FN505">
        <v>1</v>
      </c>
      <c r="FO505" t="s">
        <v>9426</v>
      </c>
      <c r="FQ505">
        <v>0</v>
      </c>
      <c r="FS505" t="s">
        <v>354</v>
      </c>
      <c r="FY505">
        <v>0</v>
      </c>
      <c r="GA505">
        <v>28.05</v>
      </c>
      <c r="GB505">
        <v>23</v>
      </c>
      <c r="GC505">
        <v>0</v>
      </c>
      <c r="GD505" t="s">
        <v>5180</v>
      </c>
      <c r="GE505" t="s">
        <v>355</v>
      </c>
      <c r="GF505">
        <v>0</v>
      </c>
      <c r="GG505" t="s">
        <v>257</v>
      </c>
      <c r="GH505">
        <v>2.2999999999999998</v>
      </c>
      <c r="GI505">
        <v>3.3</v>
      </c>
      <c r="GJ505">
        <v>0</v>
      </c>
      <c r="GK505">
        <v>0</v>
      </c>
      <c r="GL505" t="s">
        <v>10254</v>
      </c>
      <c r="GM505" t="s">
        <v>10255</v>
      </c>
      <c r="GN505">
        <v>9</v>
      </c>
      <c r="GO505">
        <v>1</v>
      </c>
      <c r="GP505" t="s">
        <v>2349</v>
      </c>
      <c r="GQ505" t="s">
        <v>779</v>
      </c>
      <c r="GR505">
        <v>2</v>
      </c>
      <c r="HA505" t="s">
        <v>7774</v>
      </c>
      <c r="HC505" t="s">
        <v>313</v>
      </c>
      <c r="HD505" t="s">
        <v>313</v>
      </c>
      <c r="HE505" t="s">
        <v>9407</v>
      </c>
      <c r="HF505">
        <v>0</v>
      </c>
      <c r="HG505">
        <v>11</v>
      </c>
      <c r="HH505">
        <v>28</v>
      </c>
      <c r="HI505" t="s">
        <v>275</v>
      </c>
      <c r="HL505" t="s">
        <v>5249</v>
      </c>
      <c r="HM505" t="s">
        <v>9407</v>
      </c>
      <c r="HO505" t="s">
        <v>9925</v>
      </c>
      <c r="HP505" t="s">
        <v>10256</v>
      </c>
      <c r="HQ505" t="s">
        <v>10257</v>
      </c>
      <c r="HR505" t="s">
        <v>10258</v>
      </c>
      <c r="HT505" t="s">
        <v>5111</v>
      </c>
      <c r="HW505">
        <v>-44</v>
      </c>
      <c r="HX505">
        <v>4197571</v>
      </c>
      <c r="HY505" t="s">
        <v>1914</v>
      </c>
      <c r="HZ505">
        <v>4197502</v>
      </c>
      <c r="IC505">
        <v>0</v>
      </c>
      <c r="ID505">
        <v>0</v>
      </c>
      <c r="IM505">
        <v>136</v>
      </c>
      <c r="IQ505" t="s">
        <v>9650</v>
      </c>
      <c r="IU505">
        <v>9</v>
      </c>
      <c r="IV505">
        <f>IF(AND(Table1[[#This Row],[R/P]]="P",Table1[[#This Row],[PaRes]]&lt;&gt;"SCRBL",Table1[[#This Row],[PaRes]]&lt;&gt;"RUN",Table1[[#This Row],[Penalty]]&lt;&gt;1),1,0)</f>
        <v>1</v>
      </c>
      <c r="IW505">
        <f>IF(AND(Table1[[#This Row],[Pass Play]]=1,Table1[[#This Row],[PaRes]]&lt;&gt;"SAC"),1,0)</f>
        <v>1</v>
      </c>
      <c r="IX505">
        <f>IF(Table1[[#This Row],[PaRes]]="COM",1,0)</f>
        <v>1</v>
      </c>
      <c r="IY505">
        <f>IF(Table1[[#This Row],[Pass Play]]=1,Table1[[#This Row],[Gn]],0)</f>
        <v>13</v>
      </c>
      <c r="IZ505">
        <f>IF(AND(Table1[[#This Row],[Pass Play]]=1,Table1[[#This Row],[EFF]]="Y"),1,0)</f>
        <v>1</v>
      </c>
      <c r="JA505">
        <f>IF(AND(Table1[[#This Row],[Pass Play]]=1,Table1[[#This Row],[EFF]]="Y"),Table1[[#This Row],[Gn]],0)</f>
        <v>13</v>
      </c>
      <c r="JB505">
        <f>IF(AND(Table1[[#This Row],[Pass Play]]=1,Table1[[#This Row],[Gn]]&gt;=15),1,0)</f>
        <v>0</v>
      </c>
      <c r="JC505">
        <f>IF(AND(Table1[[#This Row],[Pass Play]]=1,Table1[[#This Row],[Big Play Passes]]=1),Table1[[#This Row],[Gn]],0)</f>
        <v>0</v>
      </c>
      <c r="JD505">
        <f>IF(AND(OR(Table1[[#This Row],[R/P]]="R",Table1[[#This Row],[PaRes]]="SCRBL",Table1[[#This Row],[PaRes]]="RUN"),Table1[[#This Row],[Penalty]]&lt;&gt;1),1,0)</f>
        <v>0</v>
      </c>
      <c r="JE505">
        <f>IF(Table1[[#This Row],[Rush Attempts]]=1,Table1[[#This Row],[Gn]],0)</f>
        <v>0</v>
      </c>
      <c r="JF505">
        <f>IF(AND(Table1[[#This Row],[Rush Attempts]]=1,Table1[[#This Row],[EFF]]="Y"),1,0)</f>
        <v>0</v>
      </c>
      <c r="JG505">
        <f>IF(AND(Table1[[#This Row],[Rush Attempts]]=1,Table1[[#This Row],[EFF]]="Y"),Table1[[#This Row],[Gn]],0)</f>
        <v>0</v>
      </c>
      <c r="JH505">
        <f>IF(AND(Table1[[#This Row],[Rush Attempts]]=1,Table1[[#This Row],[Gn]]&gt;=10),1,0)</f>
        <v>0</v>
      </c>
      <c r="JI505">
        <f>IF(AND(Table1[[#This Row],[Rush Attempts]]=1,Table1[[#This Row],[Big Play Run]]=1),Table1[[#This Row],[Gn]],0)</f>
        <v>0</v>
      </c>
      <c r="JJ505">
        <f>IF(Table1[[#This Row],[PaRes]]="SAC",1,0)</f>
        <v>0</v>
      </c>
      <c r="JK505">
        <f>IF(Table1[[#This Row],[Sacks]]=1,Table1[[#This Row],[Gn]],0)</f>
        <v>0</v>
      </c>
      <c r="JL505">
        <f>IF(Table1[[#This Row],[PaRes]]="INT",1,0)</f>
        <v>0</v>
      </c>
      <c r="JM505">
        <f>IF(Table1[[#This Row],[pff_PENALTY]]&lt;&gt;"",1,0)</f>
        <v>0</v>
      </c>
      <c r="JN505">
        <f>Table1[[#This Row],[pff_PENYARDS]]</f>
        <v>0</v>
      </c>
      <c r="JO505">
        <f>IF(Table1[[#This Row],[S/End]]="TD",1,0)</f>
        <v>0</v>
      </c>
      <c r="JP505">
        <f>IF(OR(Table1[[#This Row],[S/End]]="FGGD"),1,0)</f>
        <v>0</v>
      </c>
      <c r="JQ505">
        <f>IF(OR(Table1[[#This Row],[S/End]]="FUM",Table1[[#This Row],[S/End]]="INT"),1,0)</f>
        <v>0</v>
      </c>
      <c r="JR505">
        <f>IF(AND(Table1[[#This Row],[Touchdown]]=1,Table1[[#This Row],[Pass Play]]=1),1,0)</f>
        <v>0</v>
      </c>
      <c r="JS505">
        <f t="shared" si="23"/>
        <v>0</v>
      </c>
      <c r="JT505">
        <f>IF(AND(OR(Table1[[#This Row],[Pass Play]]=1,Table1[[#This Row],[Rush Attempts]]=1),Table1[[#This Row],[Dn]]=3),1,0)</f>
        <v>1</v>
      </c>
      <c r="JU505">
        <f>IF(AND(Table1[[#This Row],[3rd down attempt]]=1,Table1[[#This Row],[EFF]]="Y"),1,0)</f>
        <v>1</v>
      </c>
      <c r="JV505">
        <f>IF(AND(Table1[[#This Row],[3rd down attempt]]=1,Table1[[#This Row],[Dist]]&gt;=7),1,0)</f>
        <v>0</v>
      </c>
      <c r="JW505">
        <f>IF(AND(OR(Table1[[#This Row],[Pass Play]]=1,Table1[[#This Row],[Rush Attempts]]=1),Table1[[#This Row],[Dn]]=4),1,0)</f>
        <v>0</v>
      </c>
      <c r="JX505">
        <f>IF(AND(Table1[[#This Row],[4th down attempt]]=1,Table1[[#This Row],[EFF]]="Y"),1,0)</f>
        <v>0</v>
      </c>
      <c r="JY505">
        <f>IF(AND(OR(Table1[[#This Row],[Pass Play]]=1,Table1[[#This Row],[Rush Attempts]]=1),Table1[[#This Row],[FPos]]&gt;=0,Table1[[#This Row],[FPos]]&lt;=20),1,0)</f>
        <v>0</v>
      </c>
      <c r="JZ505">
        <f>IF(AND(OR(Table1[[#This Row],[Pass Play]]=1,Table1[[#This Row],[Rush Attempts]]=1),Table1[[#This Row],[Dist]]&lt;=Table1[[#This Row],[Gn]]),1,0)</f>
        <v>1</v>
      </c>
      <c r="KA505">
        <f>IF(Table1[[#This Row],[S/End]]&lt;&gt;"",1,0)</f>
        <v>0</v>
      </c>
      <c r="KB505">
        <f>IF(Table1[[#This Row],[S/End]]="TD",1,0)</f>
        <v>0</v>
      </c>
      <c r="KC505">
        <f>IF(Table1[[#This Row],[S/End]]="FGGD",1,0)</f>
        <v>0</v>
      </c>
      <c r="KD505">
        <f>IF(AND(OR(Table1[[#This Row],[Pass Play]]=1,Table1[[#This Row],[Rush Attempts]]=1),Table1[[#This Row],[Gn]]&lt;0),1,0)</f>
        <v>0</v>
      </c>
      <c r="KE505" s="375">
        <f>IF(AND(Table1[[#This Row],[pff_DRVENDPSN]]=3,Table1[[#This Row],[pff_DRVENDEVENT]]="PUNT"),1,0)</f>
        <v>0</v>
      </c>
    </row>
    <row r="506" spans="1:291" hidden="1">
      <c r="A506">
        <v>53</v>
      </c>
      <c r="B506">
        <v>2108</v>
      </c>
      <c r="C506" t="s">
        <v>14482</v>
      </c>
      <c r="D506">
        <v>4</v>
      </c>
      <c r="E506">
        <v>1</v>
      </c>
      <c r="F506">
        <v>10</v>
      </c>
      <c r="G506">
        <v>9</v>
      </c>
      <c r="H506">
        <v>-44</v>
      </c>
      <c r="J506" t="s">
        <v>254</v>
      </c>
      <c r="K506">
        <v>12</v>
      </c>
      <c r="L506" t="s">
        <v>3480</v>
      </c>
      <c r="M506" t="s">
        <v>10182</v>
      </c>
      <c r="N506" t="s">
        <v>1186</v>
      </c>
      <c r="P506" t="s">
        <v>1187</v>
      </c>
      <c r="Q506" t="s">
        <v>442</v>
      </c>
      <c r="R506" t="s">
        <v>1188</v>
      </c>
      <c r="W506" t="s">
        <v>257</v>
      </c>
      <c r="X506" t="s">
        <v>3482</v>
      </c>
      <c r="AE506" t="s">
        <v>807</v>
      </c>
      <c r="AF506" t="s">
        <v>808</v>
      </c>
      <c r="AG506" t="s">
        <v>3482</v>
      </c>
      <c r="AH506" t="s">
        <v>257</v>
      </c>
      <c r="AJ506">
        <v>9</v>
      </c>
      <c r="AP506">
        <v>7</v>
      </c>
      <c r="BJ506" t="s">
        <v>274</v>
      </c>
      <c r="BQ506">
        <f t="shared" si="21"/>
        <v>0</v>
      </c>
      <c r="BR506">
        <f t="shared" si="22"/>
        <v>11</v>
      </c>
      <c r="BT506" t="s">
        <v>9317</v>
      </c>
      <c r="BV506">
        <v>5</v>
      </c>
      <c r="BX506">
        <v>0</v>
      </c>
      <c r="BY506" t="s">
        <v>10260</v>
      </c>
      <c r="CD506" s="3">
        <v>0.27916666666666667</v>
      </c>
      <c r="CF506" t="s">
        <v>10261</v>
      </c>
      <c r="CJ506">
        <v>0</v>
      </c>
      <c r="CK506" t="s">
        <v>10262</v>
      </c>
      <c r="CL506" s="4">
        <v>38387</v>
      </c>
      <c r="CM506" t="s">
        <v>10263</v>
      </c>
      <c r="CN506" t="s">
        <v>10264</v>
      </c>
      <c r="CO506">
        <v>5</v>
      </c>
      <c r="CP506" t="s">
        <v>10265</v>
      </c>
      <c r="CQ506" t="s">
        <v>269</v>
      </c>
      <c r="CR506" t="s">
        <v>9317</v>
      </c>
      <c r="CU506" t="s">
        <v>5353</v>
      </c>
      <c r="CW506">
        <v>0</v>
      </c>
      <c r="CY506">
        <v>5</v>
      </c>
      <c r="CZ506" t="s">
        <v>1242</v>
      </c>
      <c r="DA506">
        <v>24</v>
      </c>
      <c r="DB506">
        <v>12</v>
      </c>
      <c r="DC506" t="s">
        <v>2209</v>
      </c>
      <c r="DD506">
        <v>-26</v>
      </c>
      <c r="DF506" t="s">
        <v>9649</v>
      </c>
      <c r="DK506">
        <v>9</v>
      </c>
      <c r="DL506" s="4">
        <v>44498</v>
      </c>
      <c r="DM506">
        <v>20466</v>
      </c>
      <c r="DN506">
        <v>2021</v>
      </c>
      <c r="DO506">
        <v>0</v>
      </c>
      <c r="DQ506">
        <v>80990</v>
      </c>
      <c r="DR506">
        <v>146</v>
      </c>
      <c r="DU506" t="s">
        <v>274</v>
      </c>
      <c r="DV506" t="s">
        <v>257</v>
      </c>
      <c r="DX506">
        <v>28</v>
      </c>
      <c r="DY506" t="s">
        <v>275</v>
      </c>
      <c r="EE506">
        <v>0</v>
      </c>
      <c r="EF506" t="s">
        <v>10189</v>
      </c>
      <c r="EG506" t="s">
        <v>383</v>
      </c>
      <c r="EH506">
        <v>0</v>
      </c>
      <c r="EJ506" t="s">
        <v>454</v>
      </c>
      <c r="EK506" t="s">
        <v>10266</v>
      </c>
      <c r="EL506" t="s">
        <v>10267</v>
      </c>
      <c r="EM506" t="s">
        <v>10268</v>
      </c>
      <c r="EN506" t="s">
        <v>10269</v>
      </c>
      <c r="EO506" t="s">
        <v>282</v>
      </c>
      <c r="EP506" t="s">
        <v>10270</v>
      </c>
      <c r="EQ506">
        <v>1</v>
      </c>
      <c r="ET506" t="s">
        <v>10271</v>
      </c>
      <c r="FE506">
        <v>0</v>
      </c>
      <c r="FF506">
        <v>11</v>
      </c>
      <c r="FG506" t="s">
        <v>621</v>
      </c>
      <c r="FI506" t="s">
        <v>621</v>
      </c>
      <c r="FJ506" t="s">
        <v>9393</v>
      </c>
      <c r="FL506">
        <v>0</v>
      </c>
      <c r="FN506">
        <v>0</v>
      </c>
      <c r="FQ506">
        <v>0</v>
      </c>
      <c r="FS506" t="s">
        <v>462</v>
      </c>
      <c r="FU506" t="s">
        <v>274</v>
      </c>
      <c r="FV506" t="s">
        <v>683</v>
      </c>
      <c r="FW506" t="s">
        <v>431</v>
      </c>
      <c r="FX506" t="s">
        <v>432</v>
      </c>
      <c r="FY506">
        <v>0</v>
      </c>
      <c r="GA506">
        <v>28.05</v>
      </c>
      <c r="GB506">
        <v>23</v>
      </c>
      <c r="GC506">
        <v>0</v>
      </c>
      <c r="GE506" t="s">
        <v>355</v>
      </c>
      <c r="GF506">
        <v>0</v>
      </c>
      <c r="GG506" t="s">
        <v>466</v>
      </c>
      <c r="GJ506">
        <v>0</v>
      </c>
      <c r="GK506">
        <v>0</v>
      </c>
      <c r="GM506" t="s">
        <v>10272</v>
      </c>
      <c r="GO506">
        <v>5</v>
      </c>
      <c r="HA506" t="s">
        <v>10273</v>
      </c>
      <c r="HB506" t="s">
        <v>9649</v>
      </c>
      <c r="HC506" t="s">
        <v>294</v>
      </c>
      <c r="HD506" t="s">
        <v>294</v>
      </c>
      <c r="HE506" t="s">
        <v>10274</v>
      </c>
      <c r="HF506">
        <v>0</v>
      </c>
      <c r="HG506">
        <v>12</v>
      </c>
      <c r="HH506">
        <v>28</v>
      </c>
      <c r="HI506" t="s">
        <v>275</v>
      </c>
      <c r="HL506">
        <v>1</v>
      </c>
      <c r="HW506">
        <v>47</v>
      </c>
      <c r="HX506">
        <v>4197601</v>
      </c>
      <c r="HY506" t="s">
        <v>10275</v>
      </c>
      <c r="HZ506">
        <v>4197571</v>
      </c>
      <c r="IC506">
        <v>0</v>
      </c>
      <c r="ID506">
        <v>0</v>
      </c>
      <c r="IM506">
        <v>137</v>
      </c>
      <c r="IQ506" t="s">
        <v>9375</v>
      </c>
      <c r="IU506">
        <v>9</v>
      </c>
      <c r="IV506">
        <f>IF(AND(Table1[[#This Row],[R/P]]="P",Table1[[#This Row],[PaRes]]&lt;&gt;"SCRBL",Table1[[#This Row],[PaRes]]&lt;&gt;"RUN",Table1[[#This Row],[Penalty]]&lt;&gt;1),1,0)</f>
        <v>0</v>
      </c>
      <c r="IW506">
        <f>IF(AND(Table1[[#This Row],[Pass Play]]=1,Table1[[#This Row],[PaRes]]&lt;&gt;"SAC"),1,0)</f>
        <v>0</v>
      </c>
      <c r="IX506">
        <f>IF(Table1[[#This Row],[PaRes]]="COM",1,0)</f>
        <v>0</v>
      </c>
      <c r="IY506">
        <f>IF(Table1[[#This Row],[Pass Play]]=1,Table1[[#This Row],[Gn]],0)</f>
        <v>0</v>
      </c>
      <c r="IZ506">
        <f>IF(AND(Table1[[#This Row],[Pass Play]]=1,Table1[[#This Row],[EFF]]="Y"),1,0)</f>
        <v>0</v>
      </c>
      <c r="JA506">
        <f>IF(AND(Table1[[#This Row],[Pass Play]]=1,Table1[[#This Row],[EFF]]="Y"),Table1[[#This Row],[Gn]],0)</f>
        <v>0</v>
      </c>
      <c r="JB506">
        <f>IF(AND(Table1[[#This Row],[Pass Play]]=1,Table1[[#This Row],[Gn]]&gt;=15),1,0)</f>
        <v>0</v>
      </c>
      <c r="JC506">
        <f>IF(AND(Table1[[#This Row],[Pass Play]]=1,Table1[[#This Row],[Big Play Passes]]=1),Table1[[#This Row],[Gn]],0)</f>
        <v>0</v>
      </c>
      <c r="JD506">
        <f>IF(AND(OR(Table1[[#This Row],[R/P]]="R",Table1[[#This Row],[PaRes]]="SCRBL",Table1[[#This Row],[PaRes]]="RUN"),Table1[[#This Row],[Penalty]]&lt;&gt;1),1,0)</f>
        <v>1</v>
      </c>
      <c r="JE506">
        <f>IF(Table1[[#This Row],[Rush Attempts]]=1,Table1[[#This Row],[Gn]],0)</f>
        <v>9</v>
      </c>
      <c r="JF506">
        <f>IF(AND(Table1[[#This Row],[Rush Attempts]]=1,Table1[[#This Row],[EFF]]="Y"),1,0)</f>
        <v>1</v>
      </c>
      <c r="JG506">
        <f>IF(AND(Table1[[#This Row],[Rush Attempts]]=1,Table1[[#This Row],[EFF]]="Y"),Table1[[#This Row],[Gn]],0)</f>
        <v>9</v>
      </c>
      <c r="JH506">
        <f>IF(AND(Table1[[#This Row],[Rush Attempts]]=1,Table1[[#This Row],[Gn]]&gt;=10),1,0)</f>
        <v>0</v>
      </c>
      <c r="JI506">
        <f>IF(AND(Table1[[#This Row],[Rush Attempts]]=1,Table1[[#This Row],[Big Play Run]]=1),Table1[[#This Row],[Gn]],0)</f>
        <v>0</v>
      </c>
      <c r="JJ506">
        <f>IF(Table1[[#This Row],[PaRes]]="SAC",1,0)</f>
        <v>0</v>
      </c>
      <c r="JK506">
        <f>IF(Table1[[#This Row],[Sacks]]=1,Table1[[#This Row],[Gn]],0)</f>
        <v>0</v>
      </c>
      <c r="JL506">
        <f>IF(Table1[[#This Row],[PaRes]]="INT",1,0)</f>
        <v>0</v>
      </c>
      <c r="JM506">
        <f>IF(Table1[[#This Row],[pff_PENALTY]]&lt;&gt;"",1,0)</f>
        <v>0</v>
      </c>
      <c r="JN506">
        <f>Table1[[#This Row],[pff_PENYARDS]]</f>
        <v>0</v>
      </c>
      <c r="JO506">
        <f>IF(Table1[[#This Row],[S/End]]="TD",1,0)</f>
        <v>0</v>
      </c>
      <c r="JP506">
        <f>IF(OR(Table1[[#This Row],[S/End]]="FGGD"),1,0)</f>
        <v>0</v>
      </c>
      <c r="JQ506">
        <f>IF(OR(Table1[[#This Row],[S/End]]="FUM",Table1[[#This Row],[S/End]]="INT"),1,0)</f>
        <v>0</v>
      </c>
      <c r="JR506">
        <f>IF(AND(Table1[[#This Row],[Touchdown]]=1,Table1[[#This Row],[Pass Play]]=1),1,0)</f>
        <v>0</v>
      </c>
      <c r="JS506">
        <f t="shared" si="23"/>
        <v>0</v>
      </c>
      <c r="JT506">
        <f>IF(AND(OR(Table1[[#This Row],[Pass Play]]=1,Table1[[#This Row],[Rush Attempts]]=1),Table1[[#This Row],[Dn]]=3),1,0)</f>
        <v>0</v>
      </c>
      <c r="JU506">
        <f>IF(AND(Table1[[#This Row],[3rd down attempt]]=1,Table1[[#This Row],[EFF]]="Y"),1,0)</f>
        <v>0</v>
      </c>
      <c r="JV506">
        <f>IF(AND(Table1[[#This Row],[3rd down attempt]]=1,Table1[[#This Row],[Dist]]&gt;=7),1,0)</f>
        <v>0</v>
      </c>
      <c r="JW506">
        <f>IF(AND(OR(Table1[[#This Row],[Pass Play]]=1,Table1[[#This Row],[Rush Attempts]]=1),Table1[[#This Row],[Dn]]=4),1,0)</f>
        <v>0</v>
      </c>
      <c r="JX506">
        <f>IF(AND(Table1[[#This Row],[4th down attempt]]=1,Table1[[#This Row],[EFF]]="Y"),1,0)</f>
        <v>0</v>
      </c>
      <c r="JY506">
        <f>IF(AND(OR(Table1[[#This Row],[Pass Play]]=1,Table1[[#This Row],[Rush Attempts]]=1),Table1[[#This Row],[FPos]]&gt;=0,Table1[[#This Row],[FPos]]&lt;=20),1,0)</f>
        <v>0</v>
      </c>
      <c r="JZ506">
        <f>IF(AND(OR(Table1[[#This Row],[Pass Play]]=1,Table1[[#This Row],[Rush Attempts]]=1),Table1[[#This Row],[Dist]]&lt;=Table1[[#This Row],[Gn]]),1,0)</f>
        <v>0</v>
      </c>
      <c r="KA506">
        <f>IF(Table1[[#This Row],[S/End]]&lt;&gt;"",1,0)</f>
        <v>0</v>
      </c>
      <c r="KB506">
        <f>IF(Table1[[#This Row],[S/End]]="TD",1,0)</f>
        <v>0</v>
      </c>
      <c r="KC506">
        <f>IF(Table1[[#This Row],[S/End]]="FGGD",1,0)</f>
        <v>0</v>
      </c>
      <c r="KD506">
        <f>IF(AND(OR(Table1[[#This Row],[Pass Play]]=1,Table1[[#This Row],[Rush Attempts]]=1),Table1[[#This Row],[Gn]]&lt;0),1,0)</f>
        <v>0</v>
      </c>
      <c r="KE506" s="375">
        <f>IF(AND(Table1[[#This Row],[pff_DRVENDPSN]]=3,Table1[[#This Row],[pff_DRVENDEVENT]]="PUNT"),1,0)</f>
        <v>0</v>
      </c>
    </row>
    <row r="507" spans="1:291" hidden="1">
      <c r="A507">
        <v>54</v>
      </c>
      <c r="B507">
        <v>2108</v>
      </c>
      <c r="C507" t="s">
        <v>14482</v>
      </c>
      <c r="D507">
        <v>4</v>
      </c>
      <c r="E507">
        <v>2</v>
      </c>
      <c r="F507">
        <v>1</v>
      </c>
      <c r="G507">
        <v>3</v>
      </c>
      <c r="H507">
        <v>47</v>
      </c>
      <c r="J507" t="s">
        <v>254</v>
      </c>
      <c r="K507">
        <v>12</v>
      </c>
      <c r="L507" t="s">
        <v>3480</v>
      </c>
      <c r="M507" t="s">
        <v>10182</v>
      </c>
      <c r="N507" t="s">
        <v>1186</v>
      </c>
      <c r="P507" t="s">
        <v>1187</v>
      </c>
      <c r="Q507" t="s">
        <v>442</v>
      </c>
      <c r="R507" t="s">
        <v>1188</v>
      </c>
      <c r="W507" t="s">
        <v>257</v>
      </c>
      <c r="X507" t="s">
        <v>3482</v>
      </c>
      <c r="AE507" t="s">
        <v>807</v>
      </c>
      <c r="AF507" t="s">
        <v>808</v>
      </c>
      <c r="AG507" t="s">
        <v>3482</v>
      </c>
      <c r="AH507" t="s">
        <v>257</v>
      </c>
      <c r="AJ507">
        <v>9</v>
      </c>
      <c r="AP507">
        <v>7</v>
      </c>
      <c r="BJ507" t="s">
        <v>274</v>
      </c>
      <c r="BQ507">
        <f t="shared" si="21"/>
        <v>0</v>
      </c>
      <c r="BR507">
        <f t="shared" si="22"/>
        <v>11</v>
      </c>
      <c r="BT507" t="s">
        <v>9317</v>
      </c>
      <c r="BV507">
        <v>5</v>
      </c>
      <c r="BX507">
        <v>0</v>
      </c>
      <c r="BY507" t="s">
        <v>10277</v>
      </c>
      <c r="CD507" s="3">
        <v>0.24722222222222223</v>
      </c>
      <c r="CF507" t="s">
        <v>10278</v>
      </c>
      <c r="CJ507">
        <v>0</v>
      </c>
      <c r="CK507" t="s">
        <v>10279</v>
      </c>
      <c r="CL507" s="4">
        <v>38387</v>
      </c>
      <c r="CM507" t="s">
        <v>10280</v>
      </c>
      <c r="CN507" t="s">
        <v>10281</v>
      </c>
      <c r="CO507">
        <v>5</v>
      </c>
      <c r="CQ507" t="s">
        <v>269</v>
      </c>
      <c r="CR507" t="s">
        <v>9317</v>
      </c>
      <c r="CU507" t="s">
        <v>5078</v>
      </c>
      <c r="CW507">
        <v>0</v>
      </c>
      <c r="CY507">
        <v>6</v>
      </c>
      <c r="CZ507" t="s">
        <v>1242</v>
      </c>
      <c r="DA507">
        <v>24</v>
      </c>
      <c r="DB507">
        <v>12</v>
      </c>
      <c r="DC507" t="s">
        <v>2209</v>
      </c>
      <c r="DD507">
        <v>-26</v>
      </c>
      <c r="DF507" t="s">
        <v>9407</v>
      </c>
      <c r="DK507">
        <v>3</v>
      </c>
      <c r="DL507" s="4">
        <v>44498</v>
      </c>
      <c r="DM507">
        <v>20466</v>
      </c>
      <c r="DN507">
        <v>2021</v>
      </c>
      <c r="DO507">
        <v>0</v>
      </c>
      <c r="DQ507">
        <v>80990</v>
      </c>
      <c r="DR507">
        <v>147</v>
      </c>
      <c r="DU507" t="s">
        <v>274</v>
      </c>
      <c r="DV507" t="s">
        <v>257</v>
      </c>
      <c r="DX507">
        <v>28</v>
      </c>
      <c r="DY507" t="s">
        <v>275</v>
      </c>
      <c r="EE507">
        <v>0</v>
      </c>
      <c r="EF507" t="s">
        <v>10189</v>
      </c>
      <c r="EG507" t="s">
        <v>383</v>
      </c>
      <c r="EH507">
        <v>0</v>
      </c>
      <c r="EJ507" t="s">
        <v>454</v>
      </c>
      <c r="EK507" t="s">
        <v>10282</v>
      </c>
      <c r="EL507" t="s">
        <v>10283</v>
      </c>
      <c r="EM507" t="s">
        <v>10284</v>
      </c>
      <c r="EN507" t="s">
        <v>588</v>
      </c>
      <c r="EO507" t="s">
        <v>282</v>
      </c>
      <c r="EP507" t="s">
        <v>10270</v>
      </c>
      <c r="EQ507">
        <v>0</v>
      </c>
      <c r="ET507" t="s">
        <v>10285</v>
      </c>
      <c r="FE507">
        <v>0</v>
      </c>
      <c r="FF507">
        <v>5</v>
      </c>
      <c r="FG507" t="s">
        <v>429</v>
      </c>
      <c r="FI507" t="s">
        <v>429</v>
      </c>
      <c r="FJ507" t="s">
        <v>9393</v>
      </c>
      <c r="FL507">
        <v>0</v>
      </c>
      <c r="FN507">
        <v>0</v>
      </c>
      <c r="FQ507">
        <v>0</v>
      </c>
      <c r="FS507" t="s">
        <v>462</v>
      </c>
      <c r="FU507" t="s">
        <v>274</v>
      </c>
      <c r="FV507" t="s">
        <v>683</v>
      </c>
      <c r="FW507" t="s">
        <v>431</v>
      </c>
      <c r="FY507">
        <v>0</v>
      </c>
      <c r="GA507">
        <v>28.05</v>
      </c>
      <c r="GB507">
        <v>23</v>
      </c>
      <c r="GC507">
        <v>0</v>
      </c>
      <c r="GE507" t="s">
        <v>355</v>
      </c>
      <c r="GF507">
        <v>0</v>
      </c>
      <c r="GG507" t="s">
        <v>466</v>
      </c>
      <c r="GJ507">
        <v>0</v>
      </c>
      <c r="GK507">
        <v>0</v>
      </c>
      <c r="GM507" t="s">
        <v>10286</v>
      </c>
      <c r="GO507">
        <v>1</v>
      </c>
      <c r="HA507" t="s">
        <v>10287</v>
      </c>
      <c r="HC507" t="s">
        <v>313</v>
      </c>
      <c r="HD507" t="s">
        <v>313</v>
      </c>
      <c r="HE507" t="s">
        <v>1115</v>
      </c>
      <c r="HF507">
        <v>0</v>
      </c>
      <c r="HG507">
        <v>12</v>
      </c>
      <c r="HH507">
        <v>28</v>
      </c>
      <c r="HI507" t="s">
        <v>275</v>
      </c>
      <c r="HL507">
        <v>4</v>
      </c>
      <c r="HW507">
        <v>44</v>
      </c>
      <c r="HX507">
        <v>4197638</v>
      </c>
      <c r="HZ507">
        <v>4197601</v>
      </c>
      <c r="IC507">
        <v>0</v>
      </c>
      <c r="ID507">
        <v>0</v>
      </c>
      <c r="IM507">
        <v>138</v>
      </c>
      <c r="IQ507" t="s">
        <v>9407</v>
      </c>
      <c r="IU507">
        <v>9</v>
      </c>
      <c r="IV507">
        <f>IF(AND(Table1[[#This Row],[R/P]]="P",Table1[[#This Row],[PaRes]]&lt;&gt;"SCRBL",Table1[[#This Row],[PaRes]]&lt;&gt;"RUN",Table1[[#This Row],[Penalty]]&lt;&gt;1),1,0)</f>
        <v>0</v>
      </c>
      <c r="IW507">
        <f>IF(AND(Table1[[#This Row],[Pass Play]]=1,Table1[[#This Row],[PaRes]]&lt;&gt;"SAC"),1,0)</f>
        <v>0</v>
      </c>
      <c r="IX507">
        <f>IF(Table1[[#This Row],[PaRes]]="COM",1,0)</f>
        <v>0</v>
      </c>
      <c r="IY507">
        <f>IF(Table1[[#This Row],[Pass Play]]=1,Table1[[#This Row],[Gn]],0)</f>
        <v>0</v>
      </c>
      <c r="IZ507">
        <f>IF(AND(Table1[[#This Row],[Pass Play]]=1,Table1[[#This Row],[EFF]]="Y"),1,0)</f>
        <v>0</v>
      </c>
      <c r="JA507">
        <f>IF(AND(Table1[[#This Row],[Pass Play]]=1,Table1[[#This Row],[EFF]]="Y"),Table1[[#This Row],[Gn]],0)</f>
        <v>0</v>
      </c>
      <c r="JB507">
        <f>IF(AND(Table1[[#This Row],[Pass Play]]=1,Table1[[#This Row],[Gn]]&gt;=15),1,0)</f>
        <v>0</v>
      </c>
      <c r="JC507">
        <f>IF(AND(Table1[[#This Row],[Pass Play]]=1,Table1[[#This Row],[Big Play Passes]]=1),Table1[[#This Row],[Gn]],0)</f>
        <v>0</v>
      </c>
      <c r="JD507">
        <f>IF(AND(OR(Table1[[#This Row],[R/P]]="R",Table1[[#This Row],[PaRes]]="SCRBL",Table1[[#This Row],[PaRes]]="RUN"),Table1[[#This Row],[Penalty]]&lt;&gt;1),1,0)</f>
        <v>1</v>
      </c>
      <c r="JE507">
        <f>IF(Table1[[#This Row],[Rush Attempts]]=1,Table1[[#This Row],[Gn]],0)</f>
        <v>3</v>
      </c>
      <c r="JF507">
        <f>IF(AND(Table1[[#This Row],[Rush Attempts]]=1,Table1[[#This Row],[EFF]]="Y"),1,0)</f>
        <v>1</v>
      </c>
      <c r="JG507">
        <f>IF(AND(Table1[[#This Row],[Rush Attempts]]=1,Table1[[#This Row],[EFF]]="Y"),Table1[[#This Row],[Gn]],0)</f>
        <v>3</v>
      </c>
      <c r="JH507">
        <f>IF(AND(Table1[[#This Row],[Rush Attempts]]=1,Table1[[#This Row],[Gn]]&gt;=10),1,0)</f>
        <v>0</v>
      </c>
      <c r="JI507">
        <f>IF(AND(Table1[[#This Row],[Rush Attempts]]=1,Table1[[#This Row],[Big Play Run]]=1),Table1[[#This Row],[Gn]],0)</f>
        <v>0</v>
      </c>
      <c r="JJ507">
        <f>IF(Table1[[#This Row],[PaRes]]="SAC",1,0)</f>
        <v>0</v>
      </c>
      <c r="JK507">
        <f>IF(Table1[[#This Row],[Sacks]]=1,Table1[[#This Row],[Gn]],0)</f>
        <v>0</v>
      </c>
      <c r="JL507">
        <f>IF(Table1[[#This Row],[PaRes]]="INT",1,0)</f>
        <v>0</v>
      </c>
      <c r="JM507">
        <f>IF(Table1[[#This Row],[pff_PENALTY]]&lt;&gt;"",1,0)</f>
        <v>0</v>
      </c>
      <c r="JN507">
        <f>Table1[[#This Row],[pff_PENYARDS]]</f>
        <v>0</v>
      </c>
      <c r="JO507">
        <f>IF(Table1[[#This Row],[S/End]]="TD",1,0)</f>
        <v>0</v>
      </c>
      <c r="JP507">
        <f>IF(OR(Table1[[#This Row],[S/End]]="FGGD"),1,0)</f>
        <v>0</v>
      </c>
      <c r="JQ507">
        <f>IF(OR(Table1[[#This Row],[S/End]]="FUM",Table1[[#This Row],[S/End]]="INT"),1,0)</f>
        <v>0</v>
      </c>
      <c r="JR507">
        <f>IF(AND(Table1[[#This Row],[Touchdown]]=1,Table1[[#This Row],[Pass Play]]=1),1,0)</f>
        <v>0</v>
      </c>
      <c r="JS507">
        <f t="shared" si="23"/>
        <v>0</v>
      </c>
      <c r="JT507">
        <f>IF(AND(OR(Table1[[#This Row],[Pass Play]]=1,Table1[[#This Row],[Rush Attempts]]=1),Table1[[#This Row],[Dn]]=3),1,0)</f>
        <v>0</v>
      </c>
      <c r="JU507">
        <f>IF(AND(Table1[[#This Row],[3rd down attempt]]=1,Table1[[#This Row],[EFF]]="Y"),1,0)</f>
        <v>0</v>
      </c>
      <c r="JV507">
        <f>IF(AND(Table1[[#This Row],[3rd down attempt]]=1,Table1[[#This Row],[Dist]]&gt;=7),1,0)</f>
        <v>0</v>
      </c>
      <c r="JW507">
        <f>IF(AND(OR(Table1[[#This Row],[Pass Play]]=1,Table1[[#This Row],[Rush Attempts]]=1),Table1[[#This Row],[Dn]]=4),1,0)</f>
        <v>0</v>
      </c>
      <c r="JX507">
        <f>IF(AND(Table1[[#This Row],[4th down attempt]]=1,Table1[[#This Row],[EFF]]="Y"),1,0)</f>
        <v>0</v>
      </c>
      <c r="JY507">
        <f>IF(AND(OR(Table1[[#This Row],[Pass Play]]=1,Table1[[#This Row],[Rush Attempts]]=1),Table1[[#This Row],[FPos]]&gt;=0,Table1[[#This Row],[FPos]]&lt;=20),1,0)</f>
        <v>0</v>
      </c>
      <c r="JZ507">
        <f>IF(AND(OR(Table1[[#This Row],[Pass Play]]=1,Table1[[#This Row],[Rush Attempts]]=1),Table1[[#This Row],[Dist]]&lt;=Table1[[#This Row],[Gn]]),1,0)</f>
        <v>1</v>
      </c>
      <c r="KA507">
        <f>IF(Table1[[#This Row],[S/End]]&lt;&gt;"",1,0)</f>
        <v>0</v>
      </c>
      <c r="KB507">
        <f>IF(Table1[[#This Row],[S/End]]="TD",1,0)</f>
        <v>0</v>
      </c>
      <c r="KC507">
        <f>IF(Table1[[#This Row],[S/End]]="FGGD",1,0)</f>
        <v>0</v>
      </c>
      <c r="KD507">
        <f>IF(AND(OR(Table1[[#This Row],[Pass Play]]=1,Table1[[#This Row],[Rush Attempts]]=1),Table1[[#This Row],[Gn]]&lt;0),1,0)</f>
        <v>0</v>
      </c>
      <c r="KE507" s="375">
        <f>IF(AND(Table1[[#This Row],[pff_DRVENDPSN]]=3,Table1[[#This Row],[pff_DRVENDEVENT]]="PUNT"),1,0)</f>
        <v>0</v>
      </c>
    </row>
    <row r="508" spans="1:291" hidden="1">
      <c r="A508">
        <v>55</v>
      </c>
      <c r="B508">
        <v>2108</v>
      </c>
      <c r="C508" t="s">
        <v>14482</v>
      </c>
      <c r="D508">
        <v>4</v>
      </c>
      <c r="E508">
        <v>1</v>
      </c>
      <c r="F508">
        <v>10</v>
      </c>
      <c r="G508">
        <v>-1</v>
      </c>
      <c r="H508">
        <v>44</v>
      </c>
      <c r="J508" t="s">
        <v>254</v>
      </c>
      <c r="K508">
        <v>12</v>
      </c>
      <c r="L508" t="s">
        <v>6748</v>
      </c>
      <c r="M508" t="s">
        <v>9506</v>
      </c>
      <c r="N508" t="s">
        <v>256</v>
      </c>
      <c r="P508" t="s">
        <v>255</v>
      </c>
      <c r="Q508" t="s">
        <v>871</v>
      </c>
      <c r="S508" t="s">
        <v>443</v>
      </c>
      <c r="W508" t="s">
        <v>257</v>
      </c>
      <c r="X508" t="s">
        <v>1709</v>
      </c>
      <c r="AE508" t="s">
        <v>807</v>
      </c>
      <c r="AF508" t="s">
        <v>808</v>
      </c>
      <c r="AG508" t="s">
        <v>1709</v>
      </c>
      <c r="AH508" t="s">
        <v>274</v>
      </c>
      <c r="AJ508">
        <v>22</v>
      </c>
      <c r="AP508">
        <v>7</v>
      </c>
      <c r="AU508" t="s">
        <v>254</v>
      </c>
      <c r="BJ508" t="s">
        <v>274</v>
      </c>
      <c r="BQ508">
        <f t="shared" si="21"/>
        <v>0</v>
      </c>
      <c r="BR508">
        <f t="shared" si="22"/>
        <v>11</v>
      </c>
      <c r="BT508" t="s">
        <v>9317</v>
      </c>
      <c r="BV508">
        <v>5</v>
      </c>
      <c r="BX508">
        <v>0</v>
      </c>
      <c r="BY508" t="s">
        <v>10289</v>
      </c>
      <c r="CD508" s="3">
        <v>0.21875</v>
      </c>
      <c r="CF508" t="s">
        <v>10290</v>
      </c>
      <c r="CJ508">
        <v>0</v>
      </c>
      <c r="CK508" t="s">
        <v>10291</v>
      </c>
      <c r="CL508" s="4">
        <v>38387</v>
      </c>
      <c r="CM508" t="s">
        <v>10292</v>
      </c>
      <c r="CN508" t="s">
        <v>10293</v>
      </c>
      <c r="CO508">
        <v>5</v>
      </c>
      <c r="CP508" t="s">
        <v>9386</v>
      </c>
      <c r="CQ508" t="s">
        <v>282</v>
      </c>
      <c r="CR508" t="s">
        <v>9317</v>
      </c>
      <c r="CU508" t="s">
        <v>10294</v>
      </c>
      <c r="CW508">
        <v>0</v>
      </c>
      <c r="CY508">
        <v>7</v>
      </c>
      <c r="CZ508" t="s">
        <v>1242</v>
      </c>
      <c r="DA508">
        <v>24</v>
      </c>
      <c r="DB508">
        <v>12</v>
      </c>
      <c r="DC508" t="s">
        <v>2209</v>
      </c>
      <c r="DD508">
        <v>-26</v>
      </c>
      <c r="DF508" t="s">
        <v>9386</v>
      </c>
      <c r="DK508">
        <v>-1</v>
      </c>
      <c r="DL508" s="4">
        <v>44498</v>
      </c>
      <c r="DM508">
        <v>20466</v>
      </c>
      <c r="DN508">
        <v>2021</v>
      </c>
      <c r="DO508">
        <v>0</v>
      </c>
      <c r="DQ508">
        <v>80990</v>
      </c>
      <c r="DR508">
        <v>148</v>
      </c>
      <c r="DU508" t="s">
        <v>274</v>
      </c>
      <c r="DV508" t="s">
        <v>257</v>
      </c>
      <c r="DX508">
        <v>28</v>
      </c>
      <c r="DY508" t="s">
        <v>275</v>
      </c>
      <c r="EE508">
        <v>0</v>
      </c>
      <c r="EF508" t="s">
        <v>2145</v>
      </c>
      <c r="EG508" t="s">
        <v>675</v>
      </c>
      <c r="EH508">
        <v>0</v>
      </c>
      <c r="EJ508" t="s">
        <v>454</v>
      </c>
      <c r="EK508" t="s">
        <v>10295</v>
      </c>
      <c r="EL508" t="s">
        <v>10296</v>
      </c>
      <c r="EM508" t="s">
        <v>10297</v>
      </c>
      <c r="EN508" t="s">
        <v>10298</v>
      </c>
      <c r="EO508" t="s">
        <v>269</v>
      </c>
      <c r="EP508" t="s">
        <v>2793</v>
      </c>
      <c r="EQ508">
        <v>0</v>
      </c>
      <c r="ET508" t="s">
        <v>10299</v>
      </c>
      <c r="FE508">
        <v>0</v>
      </c>
      <c r="FF508">
        <v>2</v>
      </c>
      <c r="FG508" t="s">
        <v>590</v>
      </c>
      <c r="FI508" t="s">
        <v>590</v>
      </c>
      <c r="FJ508" t="s">
        <v>10154</v>
      </c>
      <c r="FL508">
        <v>0</v>
      </c>
      <c r="FN508">
        <v>0</v>
      </c>
      <c r="FQ508">
        <v>0</v>
      </c>
      <c r="FS508" t="s">
        <v>395</v>
      </c>
      <c r="FU508" t="s">
        <v>257</v>
      </c>
      <c r="FV508" t="s">
        <v>496</v>
      </c>
      <c r="FW508" t="s">
        <v>431</v>
      </c>
      <c r="FY508">
        <v>0</v>
      </c>
      <c r="GA508">
        <v>28.05</v>
      </c>
      <c r="GB508">
        <v>23</v>
      </c>
      <c r="GC508">
        <v>0</v>
      </c>
      <c r="GD508" t="s">
        <v>10300</v>
      </c>
      <c r="GE508" t="s">
        <v>355</v>
      </c>
      <c r="GF508">
        <v>0</v>
      </c>
      <c r="GG508" t="s">
        <v>895</v>
      </c>
      <c r="GJ508">
        <v>0</v>
      </c>
      <c r="GK508">
        <v>0</v>
      </c>
      <c r="GM508" t="s">
        <v>10301</v>
      </c>
      <c r="GO508">
        <v>1</v>
      </c>
      <c r="HA508" t="s">
        <v>2307</v>
      </c>
      <c r="HC508" t="s">
        <v>313</v>
      </c>
      <c r="HD508" t="s">
        <v>313</v>
      </c>
      <c r="HE508" t="s">
        <v>10302</v>
      </c>
      <c r="HF508">
        <v>0</v>
      </c>
      <c r="HG508">
        <v>12</v>
      </c>
      <c r="HH508">
        <v>28</v>
      </c>
      <c r="HI508" t="s">
        <v>275</v>
      </c>
      <c r="HL508">
        <v>4</v>
      </c>
      <c r="HW508">
        <v>45</v>
      </c>
      <c r="HX508">
        <v>4197661</v>
      </c>
      <c r="HY508" t="s">
        <v>10057</v>
      </c>
      <c r="HZ508">
        <v>4197638</v>
      </c>
      <c r="IC508">
        <v>0</v>
      </c>
      <c r="ID508">
        <v>0</v>
      </c>
      <c r="IM508">
        <v>139</v>
      </c>
      <c r="IO508" t="s">
        <v>9512</v>
      </c>
      <c r="IQ508" t="s">
        <v>9512</v>
      </c>
      <c r="IU508">
        <v>9</v>
      </c>
      <c r="IV508">
        <f>IF(AND(Table1[[#This Row],[R/P]]="P",Table1[[#This Row],[PaRes]]&lt;&gt;"SCRBL",Table1[[#This Row],[PaRes]]&lt;&gt;"RUN",Table1[[#This Row],[Penalty]]&lt;&gt;1),1,0)</f>
        <v>0</v>
      </c>
      <c r="IW508">
        <f>IF(AND(Table1[[#This Row],[Pass Play]]=1,Table1[[#This Row],[PaRes]]&lt;&gt;"SAC"),1,0)</f>
        <v>0</v>
      </c>
      <c r="IX508">
        <f>IF(Table1[[#This Row],[PaRes]]="COM",1,0)</f>
        <v>0</v>
      </c>
      <c r="IY508">
        <f>IF(Table1[[#This Row],[Pass Play]]=1,Table1[[#This Row],[Gn]],0)</f>
        <v>0</v>
      </c>
      <c r="IZ508">
        <f>IF(AND(Table1[[#This Row],[Pass Play]]=1,Table1[[#This Row],[EFF]]="Y"),1,0)</f>
        <v>0</v>
      </c>
      <c r="JA508">
        <f>IF(AND(Table1[[#This Row],[Pass Play]]=1,Table1[[#This Row],[EFF]]="Y"),Table1[[#This Row],[Gn]],0)</f>
        <v>0</v>
      </c>
      <c r="JB508">
        <f>IF(AND(Table1[[#This Row],[Pass Play]]=1,Table1[[#This Row],[Gn]]&gt;=15),1,0)</f>
        <v>0</v>
      </c>
      <c r="JC508">
        <f>IF(AND(Table1[[#This Row],[Pass Play]]=1,Table1[[#This Row],[Big Play Passes]]=1),Table1[[#This Row],[Gn]],0)</f>
        <v>0</v>
      </c>
      <c r="JD508">
        <f>IF(AND(OR(Table1[[#This Row],[R/P]]="R",Table1[[#This Row],[PaRes]]="SCRBL",Table1[[#This Row],[PaRes]]="RUN"),Table1[[#This Row],[Penalty]]&lt;&gt;1),1,0)</f>
        <v>1</v>
      </c>
      <c r="JE508">
        <f>IF(Table1[[#This Row],[Rush Attempts]]=1,Table1[[#This Row],[Gn]],0)</f>
        <v>-1</v>
      </c>
      <c r="JF508">
        <f>IF(AND(Table1[[#This Row],[Rush Attempts]]=1,Table1[[#This Row],[EFF]]="Y"),1,0)</f>
        <v>1</v>
      </c>
      <c r="JG508">
        <f>IF(AND(Table1[[#This Row],[Rush Attempts]]=1,Table1[[#This Row],[EFF]]="Y"),Table1[[#This Row],[Gn]],0)</f>
        <v>-1</v>
      </c>
      <c r="JH508">
        <f>IF(AND(Table1[[#This Row],[Rush Attempts]]=1,Table1[[#This Row],[Gn]]&gt;=10),1,0)</f>
        <v>0</v>
      </c>
      <c r="JI508">
        <f>IF(AND(Table1[[#This Row],[Rush Attempts]]=1,Table1[[#This Row],[Big Play Run]]=1),Table1[[#This Row],[Gn]],0)</f>
        <v>0</v>
      </c>
      <c r="JJ508">
        <f>IF(Table1[[#This Row],[PaRes]]="SAC",1,0)</f>
        <v>0</v>
      </c>
      <c r="JK508">
        <f>IF(Table1[[#This Row],[Sacks]]=1,Table1[[#This Row],[Gn]],0)</f>
        <v>0</v>
      </c>
      <c r="JL508">
        <f>IF(Table1[[#This Row],[PaRes]]="INT",1,0)</f>
        <v>0</v>
      </c>
      <c r="JM508">
        <f>IF(Table1[[#This Row],[pff_PENALTY]]&lt;&gt;"",1,0)</f>
        <v>0</v>
      </c>
      <c r="JN508">
        <f>Table1[[#This Row],[pff_PENYARDS]]</f>
        <v>0</v>
      </c>
      <c r="JO508">
        <f>IF(Table1[[#This Row],[S/End]]="TD",1,0)</f>
        <v>0</v>
      </c>
      <c r="JP508">
        <f>IF(OR(Table1[[#This Row],[S/End]]="FGGD"),1,0)</f>
        <v>0</v>
      </c>
      <c r="JQ508">
        <f>IF(OR(Table1[[#This Row],[S/End]]="FUM",Table1[[#This Row],[S/End]]="INT"),1,0)</f>
        <v>0</v>
      </c>
      <c r="JR508">
        <f>IF(AND(Table1[[#This Row],[Touchdown]]=1,Table1[[#This Row],[Pass Play]]=1),1,0)</f>
        <v>0</v>
      </c>
      <c r="JS508">
        <f t="shared" si="23"/>
        <v>0</v>
      </c>
      <c r="JT508">
        <f>IF(AND(OR(Table1[[#This Row],[Pass Play]]=1,Table1[[#This Row],[Rush Attempts]]=1),Table1[[#This Row],[Dn]]=3),1,0)</f>
        <v>0</v>
      </c>
      <c r="JU508">
        <f>IF(AND(Table1[[#This Row],[3rd down attempt]]=1,Table1[[#This Row],[EFF]]="Y"),1,0)</f>
        <v>0</v>
      </c>
      <c r="JV508">
        <f>IF(AND(Table1[[#This Row],[3rd down attempt]]=1,Table1[[#This Row],[Dist]]&gt;=7),1,0)</f>
        <v>0</v>
      </c>
      <c r="JW508">
        <f>IF(AND(OR(Table1[[#This Row],[Pass Play]]=1,Table1[[#This Row],[Rush Attempts]]=1),Table1[[#This Row],[Dn]]=4),1,0)</f>
        <v>0</v>
      </c>
      <c r="JX508">
        <f>IF(AND(Table1[[#This Row],[4th down attempt]]=1,Table1[[#This Row],[EFF]]="Y"),1,0)</f>
        <v>0</v>
      </c>
      <c r="JY508">
        <f>IF(AND(OR(Table1[[#This Row],[Pass Play]]=1,Table1[[#This Row],[Rush Attempts]]=1),Table1[[#This Row],[FPos]]&gt;=0,Table1[[#This Row],[FPos]]&lt;=20),1,0)</f>
        <v>0</v>
      </c>
      <c r="JZ508">
        <f>IF(AND(OR(Table1[[#This Row],[Pass Play]]=1,Table1[[#This Row],[Rush Attempts]]=1),Table1[[#This Row],[Dist]]&lt;=Table1[[#This Row],[Gn]]),1,0)</f>
        <v>0</v>
      </c>
      <c r="KA508">
        <f>IF(Table1[[#This Row],[S/End]]&lt;&gt;"",1,0)</f>
        <v>0</v>
      </c>
      <c r="KB508">
        <f>IF(Table1[[#This Row],[S/End]]="TD",1,0)</f>
        <v>0</v>
      </c>
      <c r="KC508">
        <f>IF(Table1[[#This Row],[S/End]]="FGGD",1,0)</f>
        <v>0</v>
      </c>
      <c r="KD508">
        <f>IF(AND(OR(Table1[[#This Row],[Pass Play]]=1,Table1[[#This Row],[Rush Attempts]]=1),Table1[[#This Row],[Gn]]&lt;0),1,0)</f>
        <v>1</v>
      </c>
      <c r="KE508" s="375">
        <f>IF(AND(Table1[[#This Row],[pff_DRVENDPSN]]=3,Table1[[#This Row],[pff_DRVENDEVENT]]="PUNT"),1,0)</f>
        <v>0</v>
      </c>
    </row>
    <row r="509" spans="1:291" hidden="1">
      <c r="A509">
        <v>56</v>
      </c>
      <c r="B509">
        <v>2108</v>
      </c>
      <c r="C509" t="s">
        <v>14482</v>
      </c>
      <c r="D509">
        <v>4</v>
      </c>
      <c r="E509">
        <v>2</v>
      </c>
      <c r="F509">
        <v>11</v>
      </c>
      <c r="G509">
        <v>8</v>
      </c>
      <c r="H509">
        <v>45</v>
      </c>
      <c r="J509" t="s">
        <v>254</v>
      </c>
      <c r="K509">
        <v>12</v>
      </c>
      <c r="L509" t="s">
        <v>3480</v>
      </c>
      <c r="M509" t="s">
        <v>10182</v>
      </c>
      <c r="N509" t="s">
        <v>1186</v>
      </c>
      <c r="P509" t="s">
        <v>1187</v>
      </c>
      <c r="Q509" t="s">
        <v>442</v>
      </c>
      <c r="R509" t="s">
        <v>1188</v>
      </c>
      <c r="W509" t="s">
        <v>257</v>
      </c>
      <c r="X509" t="s">
        <v>3482</v>
      </c>
      <c r="AE509" t="s">
        <v>807</v>
      </c>
      <c r="AF509" t="s">
        <v>808</v>
      </c>
      <c r="AG509" t="s">
        <v>3482</v>
      </c>
      <c r="AH509" t="s">
        <v>257</v>
      </c>
      <c r="AJ509">
        <v>22</v>
      </c>
      <c r="AP509">
        <v>7</v>
      </c>
      <c r="BJ509" t="s">
        <v>274</v>
      </c>
      <c r="BQ509">
        <f t="shared" si="21"/>
        <v>0</v>
      </c>
      <c r="BR509">
        <f t="shared" si="22"/>
        <v>11</v>
      </c>
      <c r="BT509" t="s">
        <v>9317</v>
      </c>
      <c r="BV509">
        <v>5</v>
      </c>
      <c r="BX509">
        <v>0</v>
      </c>
      <c r="BY509" t="s">
        <v>10304</v>
      </c>
      <c r="CD509" s="3">
        <v>0.19236111111111112</v>
      </c>
      <c r="CF509" t="s">
        <v>10305</v>
      </c>
      <c r="CJ509">
        <v>0</v>
      </c>
      <c r="CK509" t="s">
        <v>10306</v>
      </c>
      <c r="CL509" s="4">
        <v>38387</v>
      </c>
      <c r="CM509" t="s">
        <v>10307</v>
      </c>
      <c r="CN509" t="s">
        <v>10308</v>
      </c>
      <c r="CO509">
        <v>5</v>
      </c>
      <c r="CQ509" t="s">
        <v>418</v>
      </c>
      <c r="CR509" t="s">
        <v>9317</v>
      </c>
      <c r="CU509" t="s">
        <v>10309</v>
      </c>
      <c r="CW509">
        <v>0</v>
      </c>
      <c r="CY509">
        <v>8</v>
      </c>
      <c r="CZ509" t="s">
        <v>1242</v>
      </c>
      <c r="DA509">
        <v>24</v>
      </c>
      <c r="DB509">
        <v>12</v>
      </c>
      <c r="DC509" t="s">
        <v>2209</v>
      </c>
      <c r="DD509">
        <v>-26</v>
      </c>
      <c r="DF509" t="s">
        <v>9426</v>
      </c>
      <c r="DK509">
        <v>8</v>
      </c>
      <c r="DL509" s="4">
        <v>44498</v>
      </c>
      <c r="DM509">
        <v>20466</v>
      </c>
      <c r="DN509">
        <v>2021</v>
      </c>
      <c r="DO509">
        <v>0</v>
      </c>
      <c r="DQ509">
        <v>80990</v>
      </c>
      <c r="DR509">
        <v>149</v>
      </c>
      <c r="DU509" t="s">
        <v>274</v>
      </c>
      <c r="DV509" t="s">
        <v>257</v>
      </c>
      <c r="DX509">
        <v>28</v>
      </c>
      <c r="DY509" t="s">
        <v>275</v>
      </c>
      <c r="EE509">
        <v>0</v>
      </c>
      <c r="EF509" t="s">
        <v>10189</v>
      </c>
      <c r="EG509" t="s">
        <v>383</v>
      </c>
      <c r="EH509">
        <v>0</v>
      </c>
      <c r="EJ509" t="s">
        <v>454</v>
      </c>
      <c r="EK509" t="s">
        <v>10310</v>
      </c>
      <c r="EL509" t="s">
        <v>10311</v>
      </c>
      <c r="EM509" t="s">
        <v>10312</v>
      </c>
      <c r="EN509" t="s">
        <v>10313</v>
      </c>
      <c r="EO509" t="s">
        <v>418</v>
      </c>
      <c r="EP509" t="s">
        <v>10314</v>
      </c>
      <c r="EQ509">
        <v>0</v>
      </c>
      <c r="ET509" t="s">
        <v>10315</v>
      </c>
      <c r="FE509">
        <v>0</v>
      </c>
      <c r="FF509">
        <v>10</v>
      </c>
      <c r="FG509" t="s">
        <v>310</v>
      </c>
      <c r="FI509" t="s">
        <v>310</v>
      </c>
      <c r="FL509">
        <v>0</v>
      </c>
      <c r="FN509">
        <v>0</v>
      </c>
      <c r="FQ509">
        <v>0</v>
      </c>
      <c r="FS509" t="s">
        <v>462</v>
      </c>
      <c r="FU509" t="s">
        <v>274</v>
      </c>
      <c r="FV509" t="s">
        <v>777</v>
      </c>
      <c r="FW509" t="s">
        <v>431</v>
      </c>
      <c r="FY509">
        <v>0</v>
      </c>
      <c r="GA509">
        <v>28.05</v>
      </c>
      <c r="GB509">
        <v>23</v>
      </c>
      <c r="GC509">
        <v>0</v>
      </c>
      <c r="GE509" t="s">
        <v>355</v>
      </c>
      <c r="GF509">
        <v>0</v>
      </c>
      <c r="GG509" t="s">
        <v>466</v>
      </c>
      <c r="GJ509">
        <v>0</v>
      </c>
      <c r="GK509">
        <v>0</v>
      </c>
      <c r="GM509" t="s">
        <v>10272</v>
      </c>
      <c r="GO509">
        <v>6</v>
      </c>
      <c r="HA509" t="s">
        <v>10316</v>
      </c>
      <c r="HB509" t="s">
        <v>9426</v>
      </c>
      <c r="HC509" t="s">
        <v>313</v>
      </c>
      <c r="HD509" t="s">
        <v>313</v>
      </c>
      <c r="HE509" t="s">
        <v>10317</v>
      </c>
      <c r="HF509">
        <v>0</v>
      </c>
      <c r="HG509">
        <v>12</v>
      </c>
      <c r="HH509">
        <v>28</v>
      </c>
      <c r="HI509" t="s">
        <v>275</v>
      </c>
      <c r="HL509" t="s">
        <v>499</v>
      </c>
      <c r="HW509">
        <v>37</v>
      </c>
      <c r="HX509">
        <v>4197682</v>
      </c>
      <c r="HY509" t="s">
        <v>492</v>
      </c>
      <c r="HZ509">
        <v>4197661</v>
      </c>
      <c r="IC509">
        <v>0</v>
      </c>
      <c r="ID509">
        <v>0</v>
      </c>
      <c r="IM509">
        <v>140</v>
      </c>
      <c r="IQ509" t="s">
        <v>9386</v>
      </c>
      <c r="IU509">
        <v>9</v>
      </c>
      <c r="IV509">
        <f>IF(AND(Table1[[#This Row],[R/P]]="P",Table1[[#This Row],[PaRes]]&lt;&gt;"SCRBL",Table1[[#This Row],[PaRes]]&lt;&gt;"RUN",Table1[[#This Row],[Penalty]]&lt;&gt;1),1,0)</f>
        <v>0</v>
      </c>
      <c r="IW509">
        <f>IF(AND(Table1[[#This Row],[Pass Play]]=1,Table1[[#This Row],[PaRes]]&lt;&gt;"SAC"),1,0)</f>
        <v>0</v>
      </c>
      <c r="IX509">
        <f>IF(Table1[[#This Row],[PaRes]]="COM",1,0)</f>
        <v>0</v>
      </c>
      <c r="IY509">
        <f>IF(Table1[[#This Row],[Pass Play]]=1,Table1[[#This Row],[Gn]],0)</f>
        <v>0</v>
      </c>
      <c r="IZ509">
        <f>IF(AND(Table1[[#This Row],[Pass Play]]=1,Table1[[#This Row],[EFF]]="Y"),1,0)</f>
        <v>0</v>
      </c>
      <c r="JA509">
        <f>IF(AND(Table1[[#This Row],[Pass Play]]=1,Table1[[#This Row],[EFF]]="Y"),Table1[[#This Row],[Gn]],0)</f>
        <v>0</v>
      </c>
      <c r="JB509">
        <f>IF(AND(Table1[[#This Row],[Pass Play]]=1,Table1[[#This Row],[Gn]]&gt;=15),1,0)</f>
        <v>0</v>
      </c>
      <c r="JC509">
        <f>IF(AND(Table1[[#This Row],[Pass Play]]=1,Table1[[#This Row],[Big Play Passes]]=1),Table1[[#This Row],[Gn]],0)</f>
        <v>0</v>
      </c>
      <c r="JD509">
        <f>IF(AND(OR(Table1[[#This Row],[R/P]]="R",Table1[[#This Row],[PaRes]]="SCRBL",Table1[[#This Row],[PaRes]]="RUN"),Table1[[#This Row],[Penalty]]&lt;&gt;1),1,0)</f>
        <v>1</v>
      </c>
      <c r="JE509">
        <f>IF(Table1[[#This Row],[Rush Attempts]]=1,Table1[[#This Row],[Gn]],0)</f>
        <v>8</v>
      </c>
      <c r="JF509">
        <f>IF(AND(Table1[[#This Row],[Rush Attempts]]=1,Table1[[#This Row],[EFF]]="Y"),1,0)</f>
        <v>1</v>
      </c>
      <c r="JG509">
        <f>IF(AND(Table1[[#This Row],[Rush Attempts]]=1,Table1[[#This Row],[EFF]]="Y"),Table1[[#This Row],[Gn]],0)</f>
        <v>8</v>
      </c>
      <c r="JH509">
        <f>IF(AND(Table1[[#This Row],[Rush Attempts]]=1,Table1[[#This Row],[Gn]]&gt;=10),1,0)</f>
        <v>0</v>
      </c>
      <c r="JI509">
        <f>IF(AND(Table1[[#This Row],[Rush Attempts]]=1,Table1[[#This Row],[Big Play Run]]=1),Table1[[#This Row],[Gn]],0)</f>
        <v>0</v>
      </c>
      <c r="JJ509">
        <f>IF(Table1[[#This Row],[PaRes]]="SAC",1,0)</f>
        <v>0</v>
      </c>
      <c r="JK509">
        <f>IF(Table1[[#This Row],[Sacks]]=1,Table1[[#This Row],[Gn]],0)</f>
        <v>0</v>
      </c>
      <c r="JL509">
        <f>IF(Table1[[#This Row],[PaRes]]="INT",1,0)</f>
        <v>0</v>
      </c>
      <c r="JM509">
        <f>IF(Table1[[#This Row],[pff_PENALTY]]&lt;&gt;"",1,0)</f>
        <v>0</v>
      </c>
      <c r="JN509">
        <f>Table1[[#This Row],[pff_PENYARDS]]</f>
        <v>0</v>
      </c>
      <c r="JO509">
        <f>IF(Table1[[#This Row],[S/End]]="TD",1,0)</f>
        <v>0</v>
      </c>
      <c r="JP509">
        <f>IF(OR(Table1[[#This Row],[S/End]]="FGGD"),1,0)</f>
        <v>0</v>
      </c>
      <c r="JQ509">
        <f>IF(OR(Table1[[#This Row],[S/End]]="FUM",Table1[[#This Row],[S/End]]="INT"),1,0)</f>
        <v>0</v>
      </c>
      <c r="JR509">
        <f>IF(AND(Table1[[#This Row],[Touchdown]]=1,Table1[[#This Row],[Pass Play]]=1),1,0)</f>
        <v>0</v>
      </c>
      <c r="JS509">
        <f t="shared" si="23"/>
        <v>0</v>
      </c>
      <c r="JT509">
        <f>IF(AND(OR(Table1[[#This Row],[Pass Play]]=1,Table1[[#This Row],[Rush Attempts]]=1),Table1[[#This Row],[Dn]]=3),1,0)</f>
        <v>0</v>
      </c>
      <c r="JU509">
        <f>IF(AND(Table1[[#This Row],[3rd down attempt]]=1,Table1[[#This Row],[EFF]]="Y"),1,0)</f>
        <v>0</v>
      </c>
      <c r="JV509">
        <f>IF(AND(Table1[[#This Row],[3rd down attempt]]=1,Table1[[#This Row],[Dist]]&gt;=7),1,0)</f>
        <v>0</v>
      </c>
      <c r="JW509">
        <f>IF(AND(OR(Table1[[#This Row],[Pass Play]]=1,Table1[[#This Row],[Rush Attempts]]=1),Table1[[#This Row],[Dn]]=4),1,0)</f>
        <v>0</v>
      </c>
      <c r="JX509">
        <f>IF(AND(Table1[[#This Row],[4th down attempt]]=1,Table1[[#This Row],[EFF]]="Y"),1,0)</f>
        <v>0</v>
      </c>
      <c r="JY509">
        <f>IF(AND(OR(Table1[[#This Row],[Pass Play]]=1,Table1[[#This Row],[Rush Attempts]]=1),Table1[[#This Row],[FPos]]&gt;=0,Table1[[#This Row],[FPos]]&lt;=20),1,0)</f>
        <v>0</v>
      </c>
      <c r="JZ509">
        <f>IF(AND(OR(Table1[[#This Row],[Pass Play]]=1,Table1[[#This Row],[Rush Attempts]]=1),Table1[[#This Row],[Dist]]&lt;=Table1[[#This Row],[Gn]]),1,0)</f>
        <v>0</v>
      </c>
      <c r="KA509">
        <f>IF(Table1[[#This Row],[S/End]]&lt;&gt;"",1,0)</f>
        <v>0</v>
      </c>
      <c r="KB509">
        <f>IF(Table1[[#This Row],[S/End]]="TD",1,0)</f>
        <v>0</v>
      </c>
      <c r="KC509">
        <f>IF(Table1[[#This Row],[S/End]]="FGGD",1,0)</f>
        <v>0</v>
      </c>
      <c r="KD509">
        <f>IF(AND(OR(Table1[[#This Row],[Pass Play]]=1,Table1[[#This Row],[Rush Attempts]]=1),Table1[[#This Row],[Gn]]&lt;0),1,0)</f>
        <v>0</v>
      </c>
      <c r="KE509" s="375">
        <f>IF(AND(Table1[[#This Row],[pff_DRVENDPSN]]=3,Table1[[#This Row],[pff_DRVENDEVENT]]="PUNT"),1,0)</f>
        <v>0</v>
      </c>
    </row>
    <row r="510" spans="1:291" hidden="1">
      <c r="A510">
        <v>57</v>
      </c>
      <c r="B510">
        <v>2108</v>
      </c>
      <c r="C510" t="s">
        <v>14482</v>
      </c>
      <c r="D510">
        <v>4</v>
      </c>
      <c r="E510">
        <v>3</v>
      </c>
      <c r="F510">
        <v>3</v>
      </c>
      <c r="G510">
        <v>6</v>
      </c>
      <c r="H510">
        <v>37</v>
      </c>
      <c r="J510" t="s">
        <v>254</v>
      </c>
      <c r="K510">
        <v>12</v>
      </c>
      <c r="L510" t="s">
        <v>3480</v>
      </c>
      <c r="M510" t="s">
        <v>10319</v>
      </c>
      <c r="N510" t="s">
        <v>568</v>
      </c>
      <c r="P510" t="s">
        <v>1066</v>
      </c>
      <c r="Q510" t="s">
        <v>1067</v>
      </c>
      <c r="S510" t="s">
        <v>443</v>
      </c>
      <c r="T510" t="s">
        <v>1904</v>
      </c>
      <c r="W510" t="s">
        <v>257</v>
      </c>
      <c r="X510" t="s">
        <v>4101</v>
      </c>
      <c r="AE510" t="s">
        <v>807</v>
      </c>
      <c r="AF510" t="s">
        <v>808</v>
      </c>
      <c r="AG510" t="s">
        <v>4101</v>
      </c>
      <c r="AH510" t="s">
        <v>274</v>
      </c>
      <c r="AJ510">
        <v>22</v>
      </c>
      <c r="AP510">
        <v>7</v>
      </c>
      <c r="BJ510" t="s">
        <v>274</v>
      </c>
      <c r="BQ510">
        <f t="shared" si="21"/>
        <v>0</v>
      </c>
      <c r="BR510">
        <f t="shared" si="22"/>
        <v>18</v>
      </c>
      <c r="BT510" t="s">
        <v>9317</v>
      </c>
      <c r="BV510">
        <v>5</v>
      </c>
      <c r="BX510">
        <v>0</v>
      </c>
      <c r="BY510" t="s">
        <v>10320</v>
      </c>
      <c r="CD510" s="3">
        <v>0.16041666666666668</v>
      </c>
      <c r="CF510" t="s">
        <v>10321</v>
      </c>
      <c r="CJ510">
        <v>0</v>
      </c>
      <c r="CK510" t="s">
        <v>10322</v>
      </c>
      <c r="CL510" s="4">
        <v>38721</v>
      </c>
      <c r="CM510" t="s">
        <v>10323</v>
      </c>
      <c r="CN510" t="s">
        <v>10324</v>
      </c>
      <c r="CO510">
        <v>5</v>
      </c>
      <c r="CP510" t="s">
        <v>9915</v>
      </c>
      <c r="CQ510" t="s">
        <v>269</v>
      </c>
      <c r="CR510" t="s">
        <v>9317</v>
      </c>
      <c r="CU510" t="s">
        <v>5393</v>
      </c>
      <c r="CW510">
        <v>0</v>
      </c>
      <c r="CY510">
        <v>9</v>
      </c>
      <c r="CZ510" t="s">
        <v>1242</v>
      </c>
      <c r="DA510">
        <v>24</v>
      </c>
      <c r="DB510">
        <v>12</v>
      </c>
      <c r="DC510" t="s">
        <v>2209</v>
      </c>
      <c r="DD510">
        <v>-26</v>
      </c>
      <c r="DF510" t="s">
        <v>9323</v>
      </c>
      <c r="DK510">
        <v>6</v>
      </c>
      <c r="DL510" s="4">
        <v>44498</v>
      </c>
      <c r="DM510">
        <v>20466</v>
      </c>
      <c r="DN510">
        <v>2021</v>
      </c>
      <c r="DO510">
        <v>0</v>
      </c>
      <c r="DQ510">
        <v>80990</v>
      </c>
      <c r="DR510">
        <v>150</v>
      </c>
      <c r="DU510" t="s">
        <v>274</v>
      </c>
      <c r="DV510" t="s">
        <v>257</v>
      </c>
      <c r="DX510">
        <v>28</v>
      </c>
      <c r="DY510" t="s">
        <v>275</v>
      </c>
      <c r="EE510">
        <v>0</v>
      </c>
      <c r="EF510" t="s">
        <v>1076</v>
      </c>
      <c r="EG510" t="s">
        <v>422</v>
      </c>
      <c r="EH510">
        <v>0</v>
      </c>
      <c r="EJ510" t="s">
        <v>454</v>
      </c>
      <c r="EK510" t="s">
        <v>10190</v>
      </c>
      <c r="EL510" t="s">
        <v>10325</v>
      </c>
      <c r="EM510" t="s">
        <v>10326</v>
      </c>
      <c r="EN510" t="s">
        <v>2934</v>
      </c>
      <c r="EO510" t="s">
        <v>282</v>
      </c>
      <c r="EP510" t="s">
        <v>459</v>
      </c>
      <c r="EQ510">
        <v>0</v>
      </c>
      <c r="ET510" t="s">
        <v>10327</v>
      </c>
      <c r="FE510">
        <v>0</v>
      </c>
      <c r="FF510">
        <v>2</v>
      </c>
      <c r="FG510" t="s">
        <v>255</v>
      </c>
      <c r="FI510" t="s">
        <v>255</v>
      </c>
      <c r="FJ510" t="s">
        <v>10328</v>
      </c>
      <c r="FL510">
        <v>0</v>
      </c>
      <c r="FN510">
        <v>0</v>
      </c>
      <c r="FQ510">
        <v>0</v>
      </c>
      <c r="FS510" t="s">
        <v>395</v>
      </c>
      <c r="FU510" t="s">
        <v>257</v>
      </c>
      <c r="FV510" t="s">
        <v>496</v>
      </c>
      <c r="FW510" t="s">
        <v>431</v>
      </c>
      <c r="FY510">
        <v>0</v>
      </c>
      <c r="GA510">
        <v>28.05</v>
      </c>
      <c r="GB510">
        <v>23</v>
      </c>
      <c r="GC510">
        <v>0</v>
      </c>
      <c r="GD510" t="s">
        <v>3987</v>
      </c>
      <c r="GE510" t="s">
        <v>355</v>
      </c>
      <c r="GF510">
        <v>0</v>
      </c>
      <c r="GG510" t="s">
        <v>895</v>
      </c>
      <c r="GJ510">
        <v>1</v>
      </c>
      <c r="GK510">
        <v>0</v>
      </c>
      <c r="GM510" t="s">
        <v>10329</v>
      </c>
      <c r="GO510">
        <v>4</v>
      </c>
      <c r="HA510" t="s">
        <v>10330</v>
      </c>
      <c r="HB510" t="s">
        <v>9323</v>
      </c>
      <c r="HC510" t="s">
        <v>313</v>
      </c>
      <c r="HD510" t="s">
        <v>313</v>
      </c>
      <c r="HE510" t="s">
        <v>10176</v>
      </c>
      <c r="HF510">
        <v>0</v>
      </c>
      <c r="HG510">
        <v>12</v>
      </c>
      <c r="HH510">
        <v>28</v>
      </c>
      <c r="HI510" t="s">
        <v>275</v>
      </c>
      <c r="HL510">
        <v>0</v>
      </c>
      <c r="HW510">
        <v>31</v>
      </c>
      <c r="HX510">
        <v>4197707</v>
      </c>
      <c r="HY510" t="s">
        <v>10331</v>
      </c>
      <c r="HZ510">
        <v>4197682</v>
      </c>
      <c r="IC510">
        <v>0</v>
      </c>
      <c r="ID510">
        <v>0</v>
      </c>
      <c r="IM510">
        <v>141</v>
      </c>
      <c r="IQ510" t="s">
        <v>9896</v>
      </c>
      <c r="IR510" t="s">
        <v>9915</v>
      </c>
      <c r="IU510">
        <v>9</v>
      </c>
      <c r="IV510">
        <f>IF(AND(Table1[[#This Row],[R/P]]="P",Table1[[#This Row],[PaRes]]&lt;&gt;"SCRBL",Table1[[#This Row],[PaRes]]&lt;&gt;"RUN",Table1[[#This Row],[Penalty]]&lt;&gt;1),1,0)</f>
        <v>0</v>
      </c>
      <c r="IW510">
        <f>IF(AND(Table1[[#This Row],[Pass Play]]=1,Table1[[#This Row],[PaRes]]&lt;&gt;"SAC"),1,0)</f>
        <v>0</v>
      </c>
      <c r="IX510">
        <f>IF(Table1[[#This Row],[PaRes]]="COM",1,0)</f>
        <v>0</v>
      </c>
      <c r="IY510">
        <f>IF(Table1[[#This Row],[Pass Play]]=1,Table1[[#This Row],[Gn]],0)</f>
        <v>0</v>
      </c>
      <c r="IZ510">
        <f>IF(AND(Table1[[#This Row],[Pass Play]]=1,Table1[[#This Row],[EFF]]="Y"),1,0)</f>
        <v>0</v>
      </c>
      <c r="JA510">
        <f>IF(AND(Table1[[#This Row],[Pass Play]]=1,Table1[[#This Row],[EFF]]="Y"),Table1[[#This Row],[Gn]],0)</f>
        <v>0</v>
      </c>
      <c r="JB510">
        <f>IF(AND(Table1[[#This Row],[Pass Play]]=1,Table1[[#This Row],[Gn]]&gt;=15),1,0)</f>
        <v>0</v>
      </c>
      <c r="JC510">
        <f>IF(AND(Table1[[#This Row],[Pass Play]]=1,Table1[[#This Row],[Big Play Passes]]=1),Table1[[#This Row],[Gn]],0)</f>
        <v>0</v>
      </c>
      <c r="JD510">
        <f>IF(AND(OR(Table1[[#This Row],[R/P]]="R",Table1[[#This Row],[PaRes]]="SCRBL",Table1[[#This Row],[PaRes]]="RUN"),Table1[[#This Row],[Penalty]]&lt;&gt;1),1,0)</f>
        <v>1</v>
      </c>
      <c r="JE510">
        <f>IF(Table1[[#This Row],[Rush Attempts]]=1,Table1[[#This Row],[Gn]],0)</f>
        <v>6</v>
      </c>
      <c r="JF510">
        <f>IF(AND(Table1[[#This Row],[Rush Attempts]]=1,Table1[[#This Row],[EFF]]="Y"),1,0)</f>
        <v>1</v>
      </c>
      <c r="JG510">
        <f>IF(AND(Table1[[#This Row],[Rush Attempts]]=1,Table1[[#This Row],[EFF]]="Y"),Table1[[#This Row],[Gn]],0)</f>
        <v>6</v>
      </c>
      <c r="JH510">
        <f>IF(AND(Table1[[#This Row],[Rush Attempts]]=1,Table1[[#This Row],[Gn]]&gt;=10),1,0)</f>
        <v>0</v>
      </c>
      <c r="JI510">
        <f>IF(AND(Table1[[#This Row],[Rush Attempts]]=1,Table1[[#This Row],[Big Play Run]]=1),Table1[[#This Row],[Gn]],0)</f>
        <v>0</v>
      </c>
      <c r="JJ510">
        <f>IF(Table1[[#This Row],[PaRes]]="SAC",1,0)</f>
        <v>0</v>
      </c>
      <c r="JK510">
        <f>IF(Table1[[#This Row],[Sacks]]=1,Table1[[#This Row],[Gn]],0)</f>
        <v>0</v>
      </c>
      <c r="JL510">
        <f>IF(Table1[[#This Row],[PaRes]]="INT",1,0)</f>
        <v>0</v>
      </c>
      <c r="JM510">
        <f>IF(Table1[[#This Row],[pff_PENALTY]]&lt;&gt;"",1,0)</f>
        <v>0</v>
      </c>
      <c r="JN510">
        <f>Table1[[#This Row],[pff_PENYARDS]]</f>
        <v>0</v>
      </c>
      <c r="JO510">
        <f>IF(Table1[[#This Row],[S/End]]="TD",1,0)</f>
        <v>0</v>
      </c>
      <c r="JP510">
        <f>IF(OR(Table1[[#This Row],[S/End]]="FGGD"),1,0)</f>
        <v>0</v>
      </c>
      <c r="JQ510">
        <f>IF(OR(Table1[[#This Row],[S/End]]="FUM",Table1[[#This Row],[S/End]]="INT"),1,0)</f>
        <v>0</v>
      </c>
      <c r="JR510">
        <f>IF(AND(Table1[[#This Row],[Touchdown]]=1,Table1[[#This Row],[Pass Play]]=1),1,0)</f>
        <v>0</v>
      </c>
      <c r="JS510">
        <f t="shared" si="23"/>
        <v>0</v>
      </c>
      <c r="JT510">
        <f>IF(AND(OR(Table1[[#This Row],[Pass Play]]=1,Table1[[#This Row],[Rush Attempts]]=1),Table1[[#This Row],[Dn]]=3),1,0)</f>
        <v>1</v>
      </c>
      <c r="JU510">
        <f>IF(AND(Table1[[#This Row],[3rd down attempt]]=1,Table1[[#This Row],[EFF]]="Y"),1,0)</f>
        <v>1</v>
      </c>
      <c r="JV510">
        <f>IF(AND(Table1[[#This Row],[3rd down attempt]]=1,Table1[[#This Row],[Dist]]&gt;=7),1,0)</f>
        <v>0</v>
      </c>
      <c r="JW510">
        <f>IF(AND(OR(Table1[[#This Row],[Pass Play]]=1,Table1[[#This Row],[Rush Attempts]]=1),Table1[[#This Row],[Dn]]=4),1,0)</f>
        <v>0</v>
      </c>
      <c r="JX510">
        <f>IF(AND(Table1[[#This Row],[4th down attempt]]=1,Table1[[#This Row],[EFF]]="Y"),1,0)</f>
        <v>0</v>
      </c>
      <c r="JY510">
        <f>IF(AND(OR(Table1[[#This Row],[Pass Play]]=1,Table1[[#This Row],[Rush Attempts]]=1),Table1[[#This Row],[FPos]]&gt;=0,Table1[[#This Row],[FPos]]&lt;=20),1,0)</f>
        <v>0</v>
      </c>
      <c r="JZ510">
        <f>IF(AND(OR(Table1[[#This Row],[Pass Play]]=1,Table1[[#This Row],[Rush Attempts]]=1),Table1[[#This Row],[Dist]]&lt;=Table1[[#This Row],[Gn]]),1,0)</f>
        <v>1</v>
      </c>
      <c r="KA510">
        <f>IF(Table1[[#This Row],[S/End]]&lt;&gt;"",1,0)</f>
        <v>0</v>
      </c>
      <c r="KB510">
        <f>IF(Table1[[#This Row],[S/End]]="TD",1,0)</f>
        <v>0</v>
      </c>
      <c r="KC510">
        <f>IF(Table1[[#This Row],[S/End]]="FGGD",1,0)</f>
        <v>0</v>
      </c>
      <c r="KD510">
        <f>IF(AND(OR(Table1[[#This Row],[Pass Play]]=1,Table1[[#This Row],[Rush Attempts]]=1),Table1[[#This Row],[Gn]]&lt;0),1,0)</f>
        <v>0</v>
      </c>
      <c r="KE510" s="375">
        <f>IF(AND(Table1[[#This Row],[pff_DRVENDPSN]]=3,Table1[[#This Row],[pff_DRVENDEVENT]]="PUNT"),1,0)</f>
        <v>0</v>
      </c>
    </row>
    <row r="511" spans="1:291" hidden="1">
      <c r="A511">
        <v>58</v>
      </c>
      <c r="B511">
        <v>2108</v>
      </c>
      <c r="C511" t="s">
        <v>14482</v>
      </c>
      <c r="D511">
        <v>4</v>
      </c>
      <c r="E511">
        <v>1</v>
      </c>
      <c r="F511">
        <v>10</v>
      </c>
      <c r="G511">
        <v>2</v>
      </c>
      <c r="H511">
        <v>31</v>
      </c>
      <c r="J511" t="s">
        <v>298</v>
      </c>
      <c r="K511">
        <v>12</v>
      </c>
      <c r="L511" t="s">
        <v>3480</v>
      </c>
      <c r="M511" t="s">
        <v>10319</v>
      </c>
      <c r="N511" t="s">
        <v>568</v>
      </c>
      <c r="P511" t="s">
        <v>1066</v>
      </c>
      <c r="Q511" t="s">
        <v>1067</v>
      </c>
      <c r="S511" t="s">
        <v>443</v>
      </c>
      <c r="T511" t="s">
        <v>1904</v>
      </c>
      <c r="W511" t="s">
        <v>257</v>
      </c>
      <c r="X511" t="s">
        <v>4101</v>
      </c>
      <c r="AE511" t="s">
        <v>807</v>
      </c>
      <c r="AF511" t="s">
        <v>808</v>
      </c>
      <c r="AG511" t="s">
        <v>4101</v>
      </c>
      <c r="AH511" t="s">
        <v>274</v>
      </c>
      <c r="AJ511">
        <v>9</v>
      </c>
      <c r="AP511">
        <v>7</v>
      </c>
      <c r="BJ511" t="s">
        <v>274</v>
      </c>
      <c r="BQ511">
        <f t="shared" si="21"/>
        <v>0</v>
      </c>
      <c r="BR511">
        <f t="shared" si="22"/>
        <v>18</v>
      </c>
      <c r="BT511" t="s">
        <v>9317</v>
      </c>
      <c r="BV511">
        <v>5</v>
      </c>
      <c r="BX511">
        <v>0</v>
      </c>
      <c r="BY511" t="s">
        <v>10333</v>
      </c>
      <c r="CD511" s="3">
        <v>0.13402777777777777</v>
      </c>
      <c r="CF511" t="s">
        <v>10334</v>
      </c>
      <c r="CJ511">
        <v>0</v>
      </c>
      <c r="CK511" t="s">
        <v>10335</v>
      </c>
      <c r="CL511" s="4">
        <v>38387</v>
      </c>
      <c r="CM511" t="s">
        <v>10336</v>
      </c>
      <c r="CN511" t="s">
        <v>10337</v>
      </c>
      <c r="CO511">
        <v>5</v>
      </c>
      <c r="CP511" t="s">
        <v>10338</v>
      </c>
      <c r="CQ511" t="s">
        <v>282</v>
      </c>
      <c r="CR511" t="s">
        <v>9317</v>
      </c>
      <c r="CU511" t="s">
        <v>10339</v>
      </c>
      <c r="CW511">
        <v>0</v>
      </c>
      <c r="CY511">
        <v>10</v>
      </c>
      <c r="CZ511" t="s">
        <v>1242</v>
      </c>
      <c r="DA511">
        <v>24</v>
      </c>
      <c r="DB511">
        <v>12</v>
      </c>
      <c r="DC511" t="s">
        <v>2209</v>
      </c>
      <c r="DD511">
        <v>-26</v>
      </c>
      <c r="DF511" t="s">
        <v>9512</v>
      </c>
      <c r="DK511">
        <v>2</v>
      </c>
      <c r="DL511" s="4">
        <v>44498</v>
      </c>
      <c r="DM511">
        <v>20466</v>
      </c>
      <c r="DN511">
        <v>2021</v>
      </c>
      <c r="DO511">
        <v>1</v>
      </c>
      <c r="DQ511">
        <v>80990</v>
      </c>
      <c r="DR511">
        <v>151</v>
      </c>
      <c r="DU511" t="s">
        <v>274</v>
      </c>
      <c r="DV511" t="s">
        <v>257</v>
      </c>
      <c r="DX511">
        <v>28</v>
      </c>
      <c r="DY511" t="s">
        <v>275</v>
      </c>
      <c r="EE511">
        <v>0</v>
      </c>
      <c r="EF511" t="s">
        <v>1076</v>
      </c>
      <c r="EG511" t="s">
        <v>422</v>
      </c>
      <c r="EH511">
        <v>0</v>
      </c>
      <c r="EJ511" t="s">
        <v>454</v>
      </c>
      <c r="EK511" t="s">
        <v>10207</v>
      </c>
      <c r="EL511" t="s">
        <v>10340</v>
      </c>
      <c r="EM511" t="s">
        <v>10341</v>
      </c>
      <c r="EN511" t="s">
        <v>1281</v>
      </c>
      <c r="EO511" t="s">
        <v>269</v>
      </c>
      <c r="EP511" t="s">
        <v>459</v>
      </c>
      <c r="EQ511">
        <v>1</v>
      </c>
      <c r="ET511" t="s">
        <v>10342</v>
      </c>
      <c r="FE511">
        <v>0</v>
      </c>
      <c r="FF511">
        <v>4</v>
      </c>
      <c r="FG511" t="s">
        <v>621</v>
      </c>
      <c r="FH511" t="s">
        <v>309</v>
      </c>
      <c r="FI511" t="s">
        <v>429</v>
      </c>
      <c r="FL511">
        <v>0</v>
      </c>
      <c r="FN511">
        <v>0</v>
      </c>
      <c r="FQ511">
        <v>0</v>
      </c>
      <c r="FS511" t="s">
        <v>395</v>
      </c>
      <c r="FU511" t="s">
        <v>257</v>
      </c>
      <c r="FV511" t="s">
        <v>1277</v>
      </c>
      <c r="FW511" t="s">
        <v>431</v>
      </c>
      <c r="FX511" t="s">
        <v>432</v>
      </c>
      <c r="FY511">
        <v>0</v>
      </c>
      <c r="GA511">
        <v>28.05</v>
      </c>
      <c r="GB511">
        <v>23</v>
      </c>
      <c r="GC511">
        <v>0</v>
      </c>
      <c r="GD511" t="s">
        <v>3987</v>
      </c>
      <c r="GE511" t="s">
        <v>355</v>
      </c>
      <c r="GF511">
        <v>0</v>
      </c>
      <c r="GG511" t="s">
        <v>895</v>
      </c>
      <c r="GJ511">
        <v>1</v>
      </c>
      <c r="GK511">
        <v>0</v>
      </c>
      <c r="GM511" t="s">
        <v>10343</v>
      </c>
      <c r="GO511">
        <v>1</v>
      </c>
      <c r="HA511" t="s">
        <v>10344</v>
      </c>
      <c r="HC511" t="s">
        <v>313</v>
      </c>
      <c r="HD511" t="s">
        <v>313</v>
      </c>
      <c r="HE511" t="s">
        <v>10345</v>
      </c>
      <c r="HF511">
        <v>0</v>
      </c>
      <c r="HG511">
        <v>12</v>
      </c>
      <c r="HH511">
        <v>28</v>
      </c>
      <c r="HI511" t="s">
        <v>275</v>
      </c>
      <c r="HL511">
        <v>0</v>
      </c>
      <c r="HW511">
        <v>29</v>
      </c>
      <c r="HX511">
        <v>4197734</v>
      </c>
      <c r="HY511" t="s">
        <v>10346</v>
      </c>
      <c r="HZ511">
        <v>4197707</v>
      </c>
      <c r="IC511">
        <v>0</v>
      </c>
      <c r="ID511">
        <v>0</v>
      </c>
      <c r="IM511">
        <v>142</v>
      </c>
      <c r="IO511" t="s">
        <v>9512</v>
      </c>
      <c r="IQ511" t="s">
        <v>9512</v>
      </c>
      <c r="IR511" t="s">
        <v>9344</v>
      </c>
      <c r="IU511">
        <v>9</v>
      </c>
      <c r="IV511">
        <f>IF(AND(Table1[[#This Row],[R/P]]="P",Table1[[#This Row],[PaRes]]&lt;&gt;"SCRBL",Table1[[#This Row],[PaRes]]&lt;&gt;"RUN",Table1[[#This Row],[Penalty]]&lt;&gt;1),1,0)</f>
        <v>0</v>
      </c>
      <c r="IW511">
        <f>IF(AND(Table1[[#This Row],[Pass Play]]=1,Table1[[#This Row],[PaRes]]&lt;&gt;"SAC"),1,0)</f>
        <v>0</v>
      </c>
      <c r="IX511">
        <f>IF(Table1[[#This Row],[PaRes]]="COM",1,0)</f>
        <v>0</v>
      </c>
      <c r="IY511">
        <f>IF(Table1[[#This Row],[Pass Play]]=1,Table1[[#This Row],[Gn]],0)</f>
        <v>0</v>
      </c>
      <c r="IZ511">
        <f>IF(AND(Table1[[#This Row],[Pass Play]]=1,Table1[[#This Row],[EFF]]="Y"),1,0)</f>
        <v>0</v>
      </c>
      <c r="JA511">
        <f>IF(AND(Table1[[#This Row],[Pass Play]]=1,Table1[[#This Row],[EFF]]="Y"),Table1[[#This Row],[Gn]],0)</f>
        <v>0</v>
      </c>
      <c r="JB511">
        <f>IF(AND(Table1[[#This Row],[Pass Play]]=1,Table1[[#This Row],[Gn]]&gt;=15),1,0)</f>
        <v>0</v>
      </c>
      <c r="JC511">
        <f>IF(AND(Table1[[#This Row],[Pass Play]]=1,Table1[[#This Row],[Big Play Passes]]=1),Table1[[#This Row],[Gn]],0)</f>
        <v>0</v>
      </c>
      <c r="JD511">
        <f>IF(AND(OR(Table1[[#This Row],[R/P]]="R",Table1[[#This Row],[PaRes]]="SCRBL",Table1[[#This Row],[PaRes]]="RUN"),Table1[[#This Row],[Penalty]]&lt;&gt;1),1,0)</f>
        <v>1</v>
      </c>
      <c r="JE511">
        <f>IF(Table1[[#This Row],[Rush Attempts]]=1,Table1[[#This Row],[Gn]],0)</f>
        <v>2</v>
      </c>
      <c r="JF511">
        <f>IF(AND(Table1[[#This Row],[Rush Attempts]]=1,Table1[[#This Row],[EFF]]="Y"),1,0)</f>
        <v>0</v>
      </c>
      <c r="JG511">
        <f>IF(AND(Table1[[#This Row],[Rush Attempts]]=1,Table1[[#This Row],[EFF]]="Y"),Table1[[#This Row],[Gn]],0)</f>
        <v>0</v>
      </c>
      <c r="JH511">
        <f>IF(AND(Table1[[#This Row],[Rush Attempts]]=1,Table1[[#This Row],[Gn]]&gt;=10),1,0)</f>
        <v>0</v>
      </c>
      <c r="JI511">
        <f>IF(AND(Table1[[#This Row],[Rush Attempts]]=1,Table1[[#This Row],[Big Play Run]]=1),Table1[[#This Row],[Gn]],0)</f>
        <v>0</v>
      </c>
      <c r="JJ511">
        <f>IF(Table1[[#This Row],[PaRes]]="SAC",1,0)</f>
        <v>0</v>
      </c>
      <c r="JK511">
        <f>IF(Table1[[#This Row],[Sacks]]=1,Table1[[#This Row],[Gn]],0)</f>
        <v>0</v>
      </c>
      <c r="JL511">
        <f>IF(Table1[[#This Row],[PaRes]]="INT",1,0)</f>
        <v>0</v>
      </c>
      <c r="JM511">
        <f>IF(Table1[[#This Row],[pff_PENALTY]]&lt;&gt;"",1,0)</f>
        <v>0</v>
      </c>
      <c r="JN511">
        <f>Table1[[#This Row],[pff_PENYARDS]]</f>
        <v>0</v>
      </c>
      <c r="JO511">
        <f>IF(Table1[[#This Row],[S/End]]="TD",1,0)</f>
        <v>0</v>
      </c>
      <c r="JP511">
        <f>IF(OR(Table1[[#This Row],[S/End]]="FGGD"),1,0)</f>
        <v>0</v>
      </c>
      <c r="JQ511">
        <f>IF(OR(Table1[[#This Row],[S/End]]="FUM",Table1[[#This Row],[S/End]]="INT"),1,0)</f>
        <v>0</v>
      </c>
      <c r="JR511">
        <f>IF(AND(Table1[[#This Row],[Touchdown]]=1,Table1[[#This Row],[Pass Play]]=1),1,0)</f>
        <v>0</v>
      </c>
      <c r="JS511">
        <f t="shared" si="23"/>
        <v>0</v>
      </c>
      <c r="JT511">
        <f>IF(AND(OR(Table1[[#This Row],[Pass Play]]=1,Table1[[#This Row],[Rush Attempts]]=1),Table1[[#This Row],[Dn]]=3),1,0)</f>
        <v>0</v>
      </c>
      <c r="JU511">
        <f>IF(AND(Table1[[#This Row],[3rd down attempt]]=1,Table1[[#This Row],[EFF]]="Y"),1,0)</f>
        <v>0</v>
      </c>
      <c r="JV511">
        <f>IF(AND(Table1[[#This Row],[3rd down attempt]]=1,Table1[[#This Row],[Dist]]&gt;=7),1,0)</f>
        <v>0</v>
      </c>
      <c r="JW511">
        <f>IF(AND(OR(Table1[[#This Row],[Pass Play]]=1,Table1[[#This Row],[Rush Attempts]]=1),Table1[[#This Row],[Dn]]=4),1,0)</f>
        <v>0</v>
      </c>
      <c r="JX511">
        <f>IF(AND(Table1[[#This Row],[4th down attempt]]=1,Table1[[#This Row],[EFF]]="Y"),1,0)</f>
        <v>0</v>
      </c>
      <c r="JY511">
        <f>IF(AND(OR(Table1[[#This Row],[Pass Play]]=1,Table1[[#This Row],[Rush Attempts]]=1),Table1[[#This Row],[FPos]]&gt;=0,Table1[[#This Row],[FPos]]&lt;=20),1,0)</f>
        <v>0</v>
      </c>
      <c r="JZ511">
        <f>IF(AND(OR(Table1[[#This Row],[Pass Play]]=1,Table1[[#This Row],[Rush Attempts]]=1),Table1[[#This Row],[Dist]]&lt;=Table1[[#This Row],[Gn]]),1,0)</f>
        <v>0</v>
      </c>
      <c r="KA511">
        <f>IF(Table1[[#This Row],[S/End]]&lt;&gt;"",1,0)</f>
        <v>0</v>
      </c>
      <c r="KB511">
        <f>IF(Table1[[#This Row],[S/End]]="TD",1,0)</f>
        <v>0</v>
      </c>
      <c r="KC511">
        <f>IF(Table1[[#This Row],[S/End]]="FGGD",1,0)</f>
        <v>0</v>
      </c>
      <c r="KD511">
        <f>IF(AND(OR(Table1[[#This Row],[Pass Play]]=1,Table1[[#This Row],[Rush Attempts]]=1),Table1[[#This Row],[Gn]]&lt;0),1,0)</f>
        <v>0</v>
      </c>
      <c r="KE511" s="375">
        <f>IF(AND(Table1[[#This Row],[pff_DRVENDPSN]]=3,Table1[[#This Row],[pff_DRVENDEVENT]]="PUNT"),1,0)</f>
        <v>0</v>
      </c>
    </row>
    <row r="512" spans="1:291" hidden="1">
      <c r="A512">
        <v>59</v>
      </c>
      <c r="B512">
        <v>2108</v>
      </c>
      <c r="C512" t="s">
        <v>14482</v>
      </c>
      <c r="W512" t="s">
        <v>679</v>
      </c>
      <c r="BQ512">
        <f t="shared" si="21"/>
        <v>0</v>
      </c>
      <c r="BR512">
        <f t="shared" si="22"/>
        <v>0</v>
      </c>
      <c r="IV512">
        <f>IF(AND(Table1[[#This Row],[R/P]]="P",Table1[[#This Row],[PaRes]]&lt;&gt;"SCRBL",Table1[[#This Row],[PaRes]]&lt;&gt;"RUN",Table1[[#This Row],[Penalty]]&lt;&gt;1),1,0)</f>
        <v>0</v>
      </c>
      <c r="IW512">
        <f>IF(AND(Table1[[#This Row],[Pass Play]]=1,Table1[[#This Row],[PaRes]]&lt;&gt;"SAC"),1,0)</f>
        <v>0</v>
      </c>
      <c r="IX512">
        <f>IF(Table1[[#This Row],[PaRes]]="COM",1,0)</f>
        <v>0</v>
      </c>
      <c r="IY512">
        <f>IF(Table1[[#This Row],[Pass Play]]=1,Table1[[#This Row],[Gn]],0)</f>
        <v>0</v>
      </c>
      <c r="IZ512">
        <f>IF(AND(Table1[[#This Row],[Pass Play]]=1,Table1[[#This Row],[EFF]]="Y"),1,0)</f>
        <v>0</v>
      </c>
      <c r="JA512">
        <f>IF(AND(Table1[[#This Row],[Pass Play]]=1,Table1[[#This Row],[EFF]]="Y"),Table1[[#This Row],[Gn]],0)</f>
        <v>0</v>
      </c>
      <c r="JB512">
        <f>IF(AND(Table1[[#This Row],[Pass Play]]=1,Table1[[#This Row],[Gn]]&gt;=15),1,0)</f>
        <v>0</v>
      </c>
      <c r="JC512">
        <f>IF(AND(Table1[[#This Row],[Pass Play]]=1,Table1[[#This Row],[Big Play Passes]]=1),Table1[[#This Row],[Gn]],0)</f>
        <v>0</v>
      </c>
      <c r="JD512">
        <f>IF(AND(OR(Table1[[#This Row],[R/P]]="R",Table1[[#This Row],[PaRes]]="SCRBL",Table1[[#This Row],[PaRes]]="RUN"),Table1[[#This Row],[Penalty]]&lt;&gt;1),1,0)</f>
        <v>0</v>
      </c>
      <c r="JE512">
        <f>IF(Table1[[#This Row],[Rush Attempts]]=1,Table1[[#This Row],[Gn]],0)</f>
        <v>0</v>
      </c>
      <c r="JF512">
        <f>IF(AND(Table1[[#This Row],[Rush Attempts]]=1,Table1[[#This Row],[EFF]]="Y"),1,0)</f>
        <v>0</v>
      </c>
      <c r="JG512">
        <f>IF(AND(Table1[[#This Row],[Rush Attempts]]=1,Table1[[#This Row],[EFF]]="Y"),Table1[[#This Row],[Gn]],0)</f>
        <v>0</v>
      </c>
      <c r="JH512">
        <f>IF(AND(Table1[[#This Row],[Rush Attempts]]=1,Table1[[#This Row],[Gn]]&gt;=10),1,0)</f>
        <v>0</v>
      </c>
      <c r="JI512">
        <f>IF(AND(Table1[[#This Row],[Rush Attempts]]=1,Table1[[#This Row],[Big Play Run]]=1),Table1[[#This Row],[Gn]],0)</f>
        <v>0</v>
      </c>
      <c r="JJ512">
        <f>IF(Table1[[#This Row],[PaRes]]="SAC",1,0)</f>
        <v>0</v>
      </c>
      <c r="JK512">
        <f>IF(Table1[[#This Row],[Sacks]]=1,Table1[[#This Row],[Gn]],0)</f>
        <v>0</v>
      </c>
      <c r="JL512">
        <f>IF(Table1[[#This Row],[PaRes]]="INT",1,0)</f>
        <v>0</v>
      </c>
      <c r="JM512">
        <f>IF(Table1[[#This Row],[pff_PENALTY]]&lt;&gt;"",1,0)</f>
        <v>0</v>
      </c>
      <c r="JN512">
        <f>Table1[[#This Row],[pff_PENYARDS]]</f>
        <v>0</v>
      </c>
      <c r="JO512">
        <f>IF(Table1[[#This Row],[S/End]]="TD",1,0)</f>
        <v>0</v>
      </c>
      <c r="JP512">
        <f>IF(OR(Table1[[#This Row],[S/End]]="FGGD"),1,0)</f>
        <v>0</v>
      </c>
      <c r="JQ512">
        <f>IF(OR(Table1[[#This Row],[S/End]]="FUM",Table1[[#This Row],[S/End]]="INT"),1,0)</f>
        <v>0</v>
      </c>
      <c r="JR512">
        <f>IF(AND(Table1[[#This Row],[Touchdown]]=1,Table1[[#This Row],[Pass Play]]=1),1,0)</f>
        <v>0</v>
      </c>
      <c r="JS512">
        <f t="shared" si="23"/>
        <v>0</v>
      </c>
      <c r="JT512">
        <f>IF(AND(OR(Table1[[#This Row],[Pass Play]]=1,Table1[[#This Row],[Rush Attempts]]=1),Table1[[#This Row],[Dn]]=3),1,0)</f>
        <v>0</v>
      </c>
      <c r="JU512">
        <f>IF(AND(Table1[[#This Row],[3rd down attempt]]=1,Table1[[#This Row],[EFF]]="Y"),1,0)</f>
        <v>0</v>
      </c>
      <c r="JV512">
        <f>IF(AND(Table1[[#This Row],[3rd down attempt]]=1,Table1[[#This Row],[Dist]]&gt;=7),1,0)</f>
        <v>0</v>
      </c>
      <c r="JW512">
        <f>IF(AND(OR(Table1[[#This Row],[Pass Play]]=1,Table1[[#This Row],[Rush Attempts]]=1),Table1[[#This Row],[Dn]]=4),1,0)</f>
        <v>0</v>
      </c>
      <c r="JX512">
        <f>IF(AND(Table1[[#This Row],[4th down attempt]]=1,Table1[[#This Row],[EFF]]="Y"),1,0)</f>
        <v>0</v>
      </c>
      <c r="JY512">
        <f>IF(AND(OR(Table1[[#This Row],[Pass Play]]=1,Table1[[#This Row],[Rush Attempts]]=1),Table1[[#This Row],[FPos]]&gt;=0,Table1[[#This Row],[FPos]]&lt;=20),1,0)</f>
        <v>0</v>
      </c>
      <c r="JZ512">
        <f>IF(AND(OR(Table1[[#This Row],[Pass Play]]=1,Table1[[#This Row],[Rush Attempts]]=1),Table1[[#This Row],[Dist]]&lt;=Table1[[#This Row],[Gn]]),1,0)</f>
        <v>0</v>
      </c>
      <c r="KA512">
        <f>IF(Table1[[#This Row],[S/End]]&lt;&gt;"",1,0)</f>
        <v>0</v>
      </c>
      <c r="KB512">
        <f>IF(Table1[[#This Row],[S/End]]="TD",1,0)</f>
        <v>0</v>
      </c>
      <c r="KC512">
        <f>IF(Table1[[#This Row],[S/End]]="FGGD",1,0)</f>
        <v>0</v>
      </c>
      <c r="KD512">
        <f>IF(AND(OR(Table1[[#This Row],[Pass Play]]=1,Table1[[#This Row],[Rush Attempts]]=1),Table1[[#This Row],[Gn]]&lt;0),1,0)</f>
        <v>0</v>
      </c>
      <c r="KE512" s="375">
        <f>IF(AND(Table1[[#This Row],[pff_DRVENDPSN]]=3,Table1[[#This Row],[pff_DRVENDEVENT]]="PUNT"),1,0)</f>
        <v>0</v>
      </c>
    </row>
    <row r="513" spans="1:291" hidden="1">
      <c r="A513">
        <v>60</v>
      </c>
      <c r="B513">
        <v>2108</v>
      </c>
      <c r="C513" t="s">
        <v>14482</v>
      </c>
      <c r="D513">
        <v>4</v>
      </c>
      <c r="E513">
        <v>2</v>
      </c>
      <c r="F513">
        <v>8</v>
      </c>
      <c r="G513">
        <v>4</v>
      </c>
      <c r="H513">
        <v>29</v>
      </c>
      <c r="J513" t="s">
        <v>254</v>
      </c>
      <c r="K513">
        <v>11</v>
      </c>
      <c r="L513" t="s">
        <v>5500</v>
      </c>
      <c r="M513" t="s">
        <v>10349</v>
      </c>
      <c r="N513" t="s">
        <v>827</v>
      </c>
      <c r="P513" t="s">
        <v>1430</v>
      </c>
      <c r="T513" t="s">
        <v>5876</v>
      </c>
      <c r="W513" t="s">
        <v>257</v>
      </c>
      <c r="X513" t="s">
        <v>3418</v>
      </c>
      <c r="AE513" t="s">
        <v>411</v>
      </c>
      <c r="AF513" t="s">
        <v>412</v>
      </c>
      <c r="AG513" t="s">
        <v>3418</v>
      </c>
      <c r="AH513" t="s">
        <v>257</v>
      </c>
      <c r="AJ513">
        <v>22</v>
      </c>
      <c r="AP513">
        <v>7</v>
      </c>
      <c r="BJ513" t="s">
        <v>274</v>
      </c>
      <c r="BQ513">
        <f t="shared" si="21"/>
        <v>0</v>
      </c>
      <c r="BR513">
        <f t="shared" si="22"/>
        <v>11</v>
      </c>
      <c r="BT513" t="s">
        <v>9317</v>
      </c>
      <c r="BV513">
        <v>5</v>
      </c>
      <c r="BX513">
        <v>0</v>
      </c>
      <c r="BY513" t="s">
        <v>10350</v>
      </c>
      <c r="CD513" s="3">
        <v>0.10208333333333335</v>
      </c>
      <c r="CF513" t="s">
        <v>10351</v>
      </c>
      <c r="CJ513">
        <v>0</v>
      </c>
      <c r="CK513" t="s">
        <v>10352</v>
      </c>
      <c r="CL513" s="4">
        <v>38387</v>
      </c>
      <c r="CM513" t="s">
        <v>10353</v>
      </c>
      <c r="CN513" t="s">
        <v>10354</v>
      </c>
      <c r="CO513">
        <v>5</v>
      </c>
      <c r="CP513" t="s">
        <v>10355</v>
      </c>
      <c r="CQ513" t="s">
        <v>418</v>
      </c>
      <c r="CR513" t="s">
        <v>9317</v>
      </c>
      <c r="CU513" t="s">
        <v>9626</v>
      </c>
      <c r="CW513">
        <v>0</v>
      </c>
      <c r="CY513">
        <v>11</v>
      </c>
      <c r="CZ513" t="s">
        <v>1242</v>
      </c>
      <c r="DA513">
        <v>24</v>
      </c>
      <c r="DB513">
        <v>12</v>
      </c>
      <c r="DC513" t="s">
        <v>2209</v>
      </c>
      <c r="DD513">
        <v>-26</v>
      </c>
      <c r="DF513" t="s">
        <v>9407</v>
      </c>
      <c r="DK513">
        <v>4</v>
      </c>
      <c r="DL513" s="4">
        <v>44498</v>
      </c>
      <c r="DM513">
        <v>20466</v>
      </c>
      <c r="DN513">
        <v>2021</v>
      </c>
      <c r="DO513">
        <v>1</v>
      </c>
      <c r="DQ513">
        <v>80990</v>
      </c>
      <c r="DR513">
        <v>153</v>
      </c>
      <c r="DU513" t="s">
        <v>274</v>
      </c>
      <c r="DV513" t="s">
        <v>257</v>
      </c>
      <c r="DX513">
        <v>28</v>
      </c>
      <c r="DY513" t="s">
        <v>275</v>
      </c>
      <c r="EE513">
        <v>0</v>
      </c>
      <c r="EF513" t="s">
        <v>382</v>
      </c>
      <c r="EG513" t="s">
        <v>383</v>
      </c>
      <c r="EH513">
        <v>0</v>
      </c>
      <c r="EJ513" t="s">
        <v>340</v>
      </c>
      <c r="EK513" t="s">
        <v>10356</v>
      </c>
      <c r="EL513" t="s">
        <v>10357</v>
      </c>
      <c r="EM513" t="s">
        <v>10358</v>
      </c>
      <c r="EN513" t="s">
        <v>10359</v>
      </c>
      <c r="EO513" t="s">
        <v>418</v>
      </c>
      <c r="EP513" t="s">
        <v>10360</v>
      </c>
      <c r="EQ513">
        <v>1</v>
      </c>
      <c r="ET513" t="s">
        <v>10361</v>
      </c>
      <c r="FE513">
        <v>0</v>
      </c>
      <c r="FF513">
        <v>16</v>
      </c>
      <c r="FG513" t="s">
        <v>255</v>
      </c>
      <c r="FI513" t="s">
        <v>255</v>
      </c>
      <c r="FJ513" t="s">
        <v>10362</v>
      </c>
      <c r="FL513">
        <v>0</v>
      </c>
      <c r="FN513">
        <v>0</v>
      </c>
      <c r="FQ513">
        <v>0</v>
      </c>
      <c r="FS513" t="s">
        <v>395</v>
      </c>
      <c r="FU513" t="s">
        <v>257</v>
      </c>
      <c r="FV513" t="s">
        <v>496</v>
      </c>
      <c r="FW513" t="s">
        <v>431</v>
      </c>
      <c r="FX513" t="s">
        <v>594</v>
      </c>
      <c r="FY513">
        <v>0</v>
      </c>
      <c r="GA513">
        <v>28.05</v>
      </c>
      <c r="GB513">
        <v>23</v>
      </c>
      <c r="GC513">
        <v>0</v>
      </c>
      <c r="GD513" t="s">
        <v>10363</v>
      </c>
      <c r="GE513" t="s">
        <v>355</v>
      </c>
      <c r="GF513">
        <v>0</v>
      </c>
      <c r="GG513" t="s">
        <v>257</v>
      </c>
      <c r="GJ513">
        <v>0</v>
      </c>
      <c r="GK513">
        <v>0</v>
      </c>
      <c r="GM513" t="s">
        <v>10364</v>
      </c>
      <c r="GO513">
        <v>2</v>
      </c>
      <c r="HA513" t="s">
        <v>5517</v>
      </c>
      <c r="HC513" t="s">
        <v>313</v>
      </c>
      <c r="HD513" t="s">
        <v>313</v>
      </c>
      <c r="HE513" t="s">
        <v>9426</v>
      </c>
      <c r="HF513">
        <v>0</v>
      </c>
      <c r="HG513">
        <v>11</v>
      </c>
      <c r="HH513">
        <v>28</v>
      </c>
      <c r="HI513" t="s">
        <v>275</v>
      </c>
      <c r="HL513">
        <v>4</v>
      </c>
      <c r="HW513">
        <v>25</v>
      </c>
      <c r="HX513">
        <v>4197787</v>
      </c>
      <c r="HY513" t="s">
        <v>10365</v>
      </c>
      <c r="HZ513">
        <v>4197734</v>
      </c>
      <c r="IC513">
        <v>0</v>
      </c>
      <c r="ID513">
        <v>0</v>
      </c>
      <c r="IM513">
        <v>143</v>
      </c>
      <c r="IO513" t="s">
        <v>9650</v>
      </c>
      <c r="IQ513" t="s">
        <v>9650</v>
      </c>
      <c r="IR513" t="s">
        <v>9407</v>
      </c>
      <c r="IU513">
        <v>9</v>
      </c>
      <c r="IV513">
        <f>IF(AND(Table1[[#This Row],[R/P]]="P",Table1[[#This Row],[PaRes]]&lt;&gt;"SCRBL",Table1[[#This Row],[PaRes]]&lt;&gt;"RUN",Table1[[#This Row],[Penalty]]&lt;&gt;1),1,0)</f>
        <v>0</v>
      </c>
      <c r="IW513">
        <f>IF(AND(Table1[[#This Row],[Pass Play]]=1,Table1[[#This Row],[PaRes]]&lt;&gt;"SAC"),1,0)</f>
        <v>0</v>
      </c>
      <c r="IX513">
        <f>IF(Table1[[#This Row],[PaRes]]="COM",1,0)</f>
        <v>0</v>
      </c>
      <c r="IY513">
        <f>IF(Table1[[#This Row],[Pass Play]]=1,Table1[[#This Row],[Gn]],0)</f>
        <v>0</v>
      </c>
      <c r="IZ513">
        <f>IF(AND(Table1[[#This Row],[Pass Play]]=1,Table1[[#This Row],[EFF]]="Y"),1,0)</f>
        <v>0</v>
      </c>
      <c r="JA513">
        <f>IF(AND(Table1[[#This Row],[Pass Play]]=1,Table1[[#This Row],[EFF]]="Y"),Table1[[#This Row],[Gn]],0)</f>
        <v>0</v>
      </c>
      <c r="JB513">
        <f>IF(AND(Table1[[#This Row],[Pass Play]]=1,Table1[[#This Row],[Gn]]&gt;=15),1,0)</f>
        <v>0</v>
      </c>
      <c r="JC513">
        <f>IF(AND(Table1[[#This Row],[Pass Play]]=1,Table1[[#This Row],[Big Play Passes]]=1),Table1[[#This Row],[Gn]],0)</f>
        <v>0</v>
      </c>
      <c r="JD513">
        <f>IF(AND(OR(Table1[[#This Row],[R/P]]="R",Table1[[#This Row],[PaRes]]="SCRBL",Table1[[#This Row],[PaRes]]="RUN"),Table1[[#This Row],[Penalty]]&lt;&gt;1),1,0)</f>
        <v>1</v>
      </c>
      <c r="JE513">
        <f>IF(Table1[[#This Row],[Rush Attempts]]=1,Table1[[#This Row],[Gn]],0)</f>
        <v>4</v>
      </c>
      <c r="JF513">
        <f>IF(AND(Table1[[#This Row],[Rush Attempts]]=1,Table1[[#This Row],[EFF]]="Y"),1,0)</f>
        <v>1</v>
      </c>
      <c r="JG513">
        <f>IF(AND(Table1[[#This Row],[Rush Attempts]]=1,Table1[[#This Row],[EFF]]="Y"),Table1[[#This Row],[Gn]],0)</f>
        <v>4</v>
      </c>
      <c r="JH513">
        <f>IF(AND(Table1[[#This Row],[Rush Attempts]]=1,Table1[[#This Row],[Gn]]&gt;=10),1,0)</f>
        <v>0</v>
      </c>
      <c r="JI513">
        <f>IF(AND(Table1[[#This Row],[Rush Attempts]]=1,Table1[[#This Row],[Big Play Run]]=1),Table1[[#This Row],[Gn]],0)</f>
        <v>0</v>
      </c>
      <c r="JJ513">
        <f>IF(Table1[[#This Row],[PaRes]]="SAC",1,0)</f>
        <v>0</v>
      </c>
      <c r="JK513">
        <f>IF(Table1[[#This Row],[Sacks]]=1,Table1[[#This Row],[Gn]],0)</f>
        <v>0</v>
      </c>
      <c r="JL513">
        <f>IF(Table1[[#This Row],[PaRes]]="INT",1,0)</f>
        <v>0</v>
      </c>
      <c r="JM513">
        <f>IF(Table1[[#This Row],[pff_PENALTY]]&lt;&gt;"",1,0)</f>
        <v>0</v>
      </c>
      <c r="JN513">
        <f>Table1[[#This Row],[pff_PENYARDS]]</f>
        <v>0</v>
      </c>
      <c r="JO513">
        <f>IF(Table1[[#This Row],[S/End]]="TD",1,0)</f>
        <v>0</v>
      </c>
      <c r="JP513">
        <f>IF(OR(Table1[[#This Row],[S/End]]="FGGD"),1,0)</f>
        <v>0</v>
      </c>
      <c r="JQ513">
        <f>IF(OR(Table1[[#This Row],[S/End]]="FUM",Table1[[#This Row],[S/End]]="INT"),1,0)</f>
        <v>0</v>
      </c>
      <c r="JR513">
        <f>IF(AND(Table1[[#This Row],[Touchdown]]=1,Table1[[#This Row],[Pass Play]]=1),1,0)</f>
        <v>0</v>
      </c>
      <c r="JS513">
        <f t="shared" si="23"/>
        <v>0</v>
      </c>
      <c r="JT513">
        <f>IF(AND(OR(Table1[[#This Row],[Pass Play]]=1,Table1[[#This Row],[Rush Attempts]]=1),Table1[[#This Row],[Dn]]=3),1,0)</f>
        <v>0</v>
      </c>
      <c r="JU513">
        <f>IF(AND(Table1[[#This Row],[3rd down attempt]]=1,Table1[[#This Row],[EFF]]="Y"),1,0)</f>
        <v>0</v>
      </c>
      <c r="JV513">
        <f>IF(AND(Table1[[#This Row],[3rd down attempt]]=1,Table1[[#This Row],[Dist]]&gt;=7),1,0)</f>
        <v>0</v>
      </c>
      <c r="JW513">
        <f>IF(AND(OR(Table1[[#This Row],[Pass Play]]=1,Table1[[#This Row],[Rush Attempts]]=1),Table1[[#This Row],[Dn]]=4),1,0)</f>
        <v>0</v>
      </c>
      <c r="JX513">
        <f>IF(AND(Table1[[#This Row],[4th down attempt]]=1,Table1[[#This Row],[EFF]]="Y"),1,0)</f>
        <v>0</v>
      </c>
      <c r="JY513">
        <f>IF(AND(OR(Table1[[#This Row],[Pass Play]]=1,Table1[[#This Row],[Rush Attempts]]=1),Table1[[#This Row],[FPos]]&gt;=0,Table1[[#This Row],[FPos]]&lt;=20),1,0)</f>
        <v>0</v>
      </c>
      <c r="JZ513">
        <f>IF(AND(OR(Table1[[#This Row],[Pass Play]]=1,Table1[[#This Row],[Rush Attempts]]=1),Table1[[#This Row],[Dist]]&lt;=Table1[[#This Row],[Gn]]),1,0)</f>
        <v>0</v>
      </c>
      <c r="KA513">
        <f>IF(Table1[[#This Row],[S/End]]&lt;&gt;"",1,0)</f>
        <v>0</v>
      </c>
      <c r="KB513">
        <f>IF(Table1[[#This Row],[S/End]]="TD",1,0)</f>
        <v>0</v>
      </c>
      <c r="KC513">
        <f>IF(Table1[[#This Row],[S/End]]="FGGD",1,0)</f>
        <v>0</v>
      </c>
      <c r="KD513">
        <f>IF(AND(OR(Table1[[#This Row],[Pass Play]]=1,Table1[[#This Row],[Rush Attempts]]=1),Table1[[#This Row],[Gn]]&lt;0),1,0)</f>
        <v>0</v>
      </c>
      <c r="KE513" s="375">
        <f>IF(AND(Table1[[#This Row],[pff_DRVENDPSN]]=3,Table1[[#This Row],[pff_DRVENDEVENT]]="PUNT"),1,0)</f>
        <v>0</v>
      </c>
    </row>
    <row r="514" spans="1:291" hidden="1">
      <c r="A514">
        <v>61</v>
      </c>
      <c r="B514">
        <v>2108</v>
      </c>
      <c r="C514" t="s">
        <v>14482</v>
      </c>
      <c r="D514">
        <v>4</v>
      </c>
      <c r="E514">
        <v>3</v>
      </c>
      <c r="F514">
        <v>4</v>
      </c>
      <c r="G514">
        <v>1</v>
      </c>
      <c r="H514">
        <v>25</v>
      </c>
      <c r="J514" t="s">
        <v>298</v>
      </c>
      <c r="K514" t="s">
        <v>976</v>
      </c>
      <c r="L514" t="s">
        <v>976</v>
      </c>
      <c r="M514" t="s">
        <v>10367</v>
      </c>
      <c r="N514" t="s">
        <v>1095</v>
      </c>
      <c r="P514" t="s">
        <v>3415</v>
      </c>
      <c r="R514" t="s">
        <v>2574</v>
      </c>
      <c r="T514" t="s">
        <v>473</v>
      </c>
      <c r="W514" t="s">
        <v>257</v>
      </c>
      <c r="X514" t="s">
        <v>3710</v>
      </c>
      <c r="AE514" t="s">
        <v>1098</v>
      </c>
      <c r="AF514" t="s">
        <v>1099</v>
      </c>
      <c r="AG514" t="s">
        <v>3710</v>
      </c>
      <c r="AH514" t="s">
        <v>274</v>
      </c>
      <c r="AJ514">
        <v>9</v>
      </c>
      <c r="AL514" t="s">
        <v>1434</v>
      </c>
      <c r="AP514">
        <v>7</v>
      </c>
      <c r="AU514" t="s">
        <v>254</v>
      </c>
      <c r="BJ514" t="s">
        <v>261</v>
      </c>
      <c r="BQ514">
        <f t="shared" ref="BQ514:BQ577" si="24">COUNTIFS(N:N,N514,Z:Z,Z514)</f>
        <v>0</v>
      </c>
      <c r="BR514">
        <f t="shared" ref="BR514:BR577" si="25">COUNTIFS(N:N,N514,AF:AF,AF514)</f>
        <v>10</v>
      </c>
      <c r="BT514" t="s">
        <v>9317</v>
      </c>
      <c r="BV514">
        <v>5</v>
      </c>
      <c r="BX514">
        <v>0</v>
      </c>
      <c r="BY514" t="s">
        <v>10368</v>
      </c>
      <c r="CD514" s="3">
        <v>7.4305555555555555E-2</v>
      </c>
      <c r="CF514" t="s">
        <v>10369</v>
      </c>
      <c r="CJ514">
        <v>0</v>
      </c>
      <c r="CK514" t="s">
        <v>10370</v>
      </c>
      <c r="CL514" s="4">
        <v>38387</v>
      </c>
      <c r="CM514" t="s">
        <v>10371</v>
      </c>
      <c r="CN514" t="s">
        <v>10372</v>
      </c>
      <c r="CO514">
        <v>5</v>
      </c>
      <c r="CQ514" t="s">
        <v>282</v>
      </c>
      <c r="CR514" t="s">
        <v>9317</v>
      </c>
      <c r="CU514" t="s">
        <v>10373</v>
      </c>
      <c r="CW514">
        <v>0</v>
      </c>
      <c r="CY514">
        <v>12</v>
      </c>
      <c r="CZ514" t="s">
        <v>1242</v>
      </c>
      <c r="DA514">
        <v>24</v>
      </c>
      <c r="DB514">
        <v>12</v>
      </c>
      <c r="DC514" t="s">
        <v>2209</v>
      </c>
      <c r="DD514">
        <v>-26</v>
      </c>
      <c r="DF514" t="s">
        <v>9426</v>
      </c>
      <c r="DK514">
        <v>1</v>
      </c>
      <c r="DL514" s="4">
        <v>44498</v>
      </c>
      <c r="DM514">
        <v>20466</v>
      </c>
      <c r="DN514">
        <v>2021</v>
      </c>
      <c r="DO514">
        <v>1</v>
      </c>
      <c r="DQ514">
        <v>80990</v>
      </c>
      <c r="DR514">
        <v>154</v>
      </c>
      <c r="DU514" t="s">
        <v>294</v>
      </c>
      <c r="DV514" t="s">
        <v>294</v>
      </c>
      <c r="DX514">
        <v>28</v>
      </c>
      <c r="DY514" t="s">
        <v>275</v>
      </c>
      <c r="EE514">
        <v>0</v>
      </c>
      <c r="EF514" t="s">
        <v>3716</v>
      </c>
      <c r="EG514" t="s">
        <v>422</v>
      </c>
      <c r="EH514">
        <v>0</v>
      </c>
      <c r="EI514" t="s">
        <v>1955</v>
      </c>
      <c r="EJ514" t="s">
        <v>992</v>
      </c>
      <c r="EK514" t="s">
        <v>10374</v>
      </c>
      <c r="EL514" t="s">
        <v>10375</v>
      </c>
      <c r="EM514" t="s">
        <v>10376</v>
      </c>
      <c r="EN514" t="s">
        <v>1281</v>
      </c>
      <c r="EO514" t="s">
        <v>269</v>
      </c>
      <c r="EP514" t="s">
        <v>10360</v>
      </c>
      <c r="EQ514">
        <v>1</v>
      </c>
      <c r="ET514" t="s">
        <v>10377</v>
      </c>
      <c r="FE514">
        <v>0</v>
      </c>
      <c r="FF514">
        <v>6</v>
      </c>
      <c r="FG514" t="s">
        <v>308</v>
      </c>
      <c r="FI514" t="s">
        <v>308</v>
      </c>
      <c r="FJ514" t="s">
        <v>10362</v>
      </c>
      <c r="FL514">
        <v>0</v>
      </c>
      <c r="FN514">
        <v>0</v>
      </c>
      <c r="FQ514">
        <v>0</v>
      </c>
      <c r="FS514" t="s">
        <v>462</v>
      </c>
      <c r="FU514" t="s">
        <v>274</v>
      </c>
      <c r="FV514" t="s">
        <v>683</v>
      </c>
      <c r="FW514" t="s">
        <v>431</v>
      </c>
      <c r="FX514" t="s">
        <v>432</v>
      </c>
      <c r="FY514">
        <v>0</v>
      </c>
      <c r="GA514">
        <v>28.05</v>
      </c>
      <c r="GB514">
        <v>23</v>
      </c>
      <c r="GC514">
        <v>0</v>
      </c>
      <c r="GD514" t="s">
        <v>3807</v>
      </c>
      <c r="GE514" t="s">
        <v>355</v>
      </c>
      <c r="GF514">
        <v>0</v>
      </c>
      <c r="GG514" t="s">
        <v>257</v>
      </c>
      <c r="GJ514">
        <v>1</v>
      </c>
      <c r="GK514">
        <v>0</v>
      </c>
      <c r="GM514" t="s">
        <v>10378</v>
      </c>
      <c r="GO514">
        <v>2</v>
      </c>
      <c r="HA514" t="s">
        <v>10379</v>
      </c>
      <c r="HB514" t="s">
        <v>9426</v>
      </c>
      <c r="HC514" t="s">
        <v>313</v>
      </c>
      <c r="HD514" t="s">
        <v>313</v>
      </c>
      <c r="HE514" t="s">
        <v>10380</v>
      </c>
      <c r="HF514">
        <v>0</v>
      </c>
      <c r="HG514">
        <v>21</v>
      </c>
      <c r="HH514">
        <v>28</v>
      </c>
      <c r="HI514" t="s">
        <v>275</v>
      </c>
      <c r="HL514">
        <v>4</v>
      </c>
      <c r="HW514">
        <v>24</v>
      </c>
      <c r="HX514">
        <v>4197835</v>
      </c>
      <c r="HY514" t="s">
        <v>10381</v>
      </c>
      <c r="HZ514">
        <v>4197787</v>
      </c>
      <c r="IC514">
        <v>0</v>
      </c>
      <c r="ID514">
        <v>0</v>
      </c>
      <c r="IM514">
        <v>144</v>
      </c>
      <c r="IO514" t="s">
        <v>9386</v>
      </c>
      <c r="IQ514" t="s">
        <v>9386</v>
      </c>
      <c r="IU514">
        <v>9</v>
      </c>
      <c r="IV514">
        <f>IF(AND(Table1[[#This Row],[R/P]]="P",Table1[[#This Row],[PaRes]]&lt;&gt;"SCRBL",Table1[[#This Row],[PaRes]]&lt;&gt;"RUN",Table1[[#This Row],[Penalty]]&lt;&gt;1),1,0)</f>
        <v>0</v>
      </c>
      <c r="IW514">
        <f>IF(AND(Table1[[#This Row],[Pass Play]]=1,Table1[[#This Row],[PaRes]]&lt;&gt;"SAC"),1,0)</f>
        <v>0</v>
      </c>
      <c r="IX514">
        <f>IF(Table1[[#This Row],[PaRes]]="COM",1,0)</f>
        <v>0</v>
      </c>
      <c r="IY514">
        <f>IF(Table1[[#This Row],[Pass Play]]=1,Table1[[#This Row],[Gn]],0)</f>
        <v>0</v>
      </c>
      <c r="IZ514">
        <f>IF(AND(Table1[[#This Row],[Pass Play]]=1,Table1[[#This Row],[EFF]]="Y"),1,0)</f>
        <v>0</v>
      </c>
      <c r="JA514">
        <f>IF(AND(Table1[[#This Row],[Pass Play]]=1,Table1[[#This Row],[EFF]]="Y"),Table1[[#This Row],[Gn]],0)</f>
        <v>0</v>
      </c>
      <c r="JB514">
        <f>IF(AND(Table1[[#This Row],[Pass Play]]=1,Table1[[#This Row],[Gn]]&gt;=15),1,0)</f>
        <v>0</v>
      </c>
      <c r="JC514">
        <f>IF(AND(Table1[[#This Row],[Pass Play]]=1,Table1[[#This Row],[Big Play Passes]]=1),Table1[[#This Row],[Gn]],0)</f>
        <v>0</v>
      </c>
      <c r="JD514">
        <f>IF(AND(OR(Table1[[#This Row],[R/P]]="R",Table1[[#This Row],[PaRes]]="SCRBL",Table1[[#This Row],[PaRes]]="RUN"),Table1[[#This Row],[Penalty]]&lt;&gt;1),1,0)</f>
        <v>1</v>
      </c>
      <c r="JE514">
        <f>IF(Table1[[#This Row],[Rush Attempts]]=1,Table1[[#This Row],[Gn]],0)</f>
        <v>1</v>
      </c>
      <c r="JF514">
        <f>IF(AND(Table1[[#This Row],[Rush Attempts]]=1,Table1[[#This Row],[EFF]]="Y"),1,0)</f>
        <v>0</v>
      </c>
      <c r="JG514">
        <f>IF(AND(Table1[[#This Row],[Rush Attempts]]=1,Table1[[#This Row],[EFF]]="Y"),Table1[[#This Row],[Gn]],0)</f>
        <v>0</v>
      </c>
      <c r="JH514">
        <f>IF(AND(Table1[[#This Row],[Rush Attempts]]=1,Table1[[#This Row],[Gn]]&gt;=10),1,0)</f>
        <v>0</v>
      </c>
      <c r="JI514">
        <f>IF(AND(Table1[[#This Row],[Rush Attempts]]=1,Table1[[#This Row],[Big Play Run]]=1),Table1[[#This Row],[Gn]],0)</f>
        <v>0</v>
      </c>
      <c r="JJ514">
        <f>IF(Table1[[#This Row],[PaRes]]="SAC",1,0)</f>
        <v>0</v>
      </c>
      <c r="JK514">
        <f>IF(Table1[[#This Row],[Sacks]]=1,Table1[[#This Row],[Gn]],0)</f>
        <v>0</v>
      </c>
      <c r="JL514">
        <f>IF(Table1[[#This Row],[PaRes]]="INT",1,0)</f>
        <v>0</v>
      </c>
      <c r="JM514">
        <f>IF(Table1[[#This Row],[pff_PENALTY]]&lt;&gt;"",1,0)</f>
        <v>0</v>
      </c>
      <c r="JN514">
        <f>Table1[[#This Row],[pff_PENYARDS]]</f>
        <v>0</v>
      </c>
      <c r="JO514">
        <f>IF(Table1[[#This Row],[S/End]]="TD",1,0)</f>
        <v>0</v>
      </c>
      <c r="JP514">
        <f>IF(OR(Table1[[#This Row],[S/End]]="FGGD"),1,0)</f>
        <v>1</v>
      </c>
      <c r="JQ514">
        <f>IF(OR(Table1[[#This Row],[S/End]]="FUM",Table1[[#This Row],[S/End]]="INT"),1,0)</f>
        <v>0</v>
      </c>
      <c r="JR514">
        <f>IF(AND(Table1[[#This Row],[Touchdown]]=1,Table1[[#This Row],[Pass Play]]=1),1,0)</f>
        <v>0</v>
      </c>
      <c r="JS514">
        <f t="shared" ref="JS514:JS577" si="26">IF(BY515=1,G515,0)</f>
        <v>0</v>
      </c>
      <c r="JT514">
        <f>IF(AND(OR(Table1[[#This Row],[Pass Play]]=1,Table1[[#This Row],[Rush Attempts]]=1),Table1[[#This Row],[Dn]]=3),1,0)</f>
        <v>1</v>
      </c>
      <c r="JU514">
        <f>IF(AND(Table1[[#This Row],[3rd down attempt]]=1,Table1[[#This Row],[EFF]]="Y"),1,0)</f>
        <v>0</v>
      </c>
      <c r="JV514">
        <f>IF(AND(Table1[[#This Row],[3rd down attempt]]=1,Table1[[#This Row],[Dist]]&gt;=7),1,0)</f>
        <v>0</v>
      </c>
      <c r="JW514">
        <f>IF(AND(OR(Table1[[#This Row],[Pass Play]]=1,Table1[[#This Row],[Rush Attempts]]=1),Table1[[#This Row],[Dn]]=4),1,0)</f>
        <v>0</v>
      </c>
      <c r="JX514">
        <f>IF(AND(Table1[[#This Row],[4th down attempt]]=1,Table1[[#This Row],[EFF]]="Y"),1,0)</f>
        <v>0</v>
      </c>
      <c r="JY514">
        <f>IF(AND(OR(Table1[[#This Row],[Pass Play]]=1,Table1[[#This Row],[Rush Attempts]]=1),Table1[[#This Row],[FPos]]&gt;=0,Table1[[#This Row],[FPos]]&lt;=20),1,0)</f>
        <v>0</v>
      </c>
      <c r="JZ514">
        <f>IF(AND(OR(Table1[[#This Row],[Pass Play]]=1,Table1[[#This Row],[Rush Attempts]]=1),Table1[[#This Row],[Dist]]&lt;=Table1[[#This Row],[Gn]]),1,0)</f>
        <v>0</v>
      </c>
      <c r="KA514">
        <f>IF(Table1[[#This Row],[S/End]]&lt;&gt;"",1,0)</f>
        <v>1</v>
      </c>
      <c r="KB514">
        <f>IF(Table1[[#This Row],[S/End]]="TD",1,0)</f>
        <v>0</v>
      </c>
      <c r="KC514">
        <f>IF(Table1[[#This Row],[S/End]]="FGGD",1,0)</f>
        <v>1</v>
      </c>
      <c r="KD514">
        <f>IF(AND(OR(Table1[[#This Row],[Pass Play]]=1,Table1[[#This Row],[Rush Attempts]]=1),Table1[[#This Row],[Gn]]&lt;0),1,0)</f>
        <v>0</v>
      </c>
      <c r="KE514" s="375">
        <f>IF(AND(Table1[[#This Row],[pff_DRVENDPSN]]=3,Table1[[#This Row],[pff_DRVENDEVENT]]="PUNT"),1,0)</f>
        <v>0</v>
      </c>
    </row>
    <row r="515" spans="1:291" hidden="1">
      <c r="A515">
        <v>62</v>
      </c>
      <c r="B515">
        <v>2108</v>
      </c>
      <c r="C515" t="s">
        <v>14482</v>
      </c>
      <c r="D515">
        <v>4</v>
      </c>
      <c r="E515">
        <v>1</v>
      </c>
      <c r="F515">
        <v>10</v>
      </c>
      <c r="G515">
        <v>-2</v>
      </c>
      <c r="H515">
        <v>-35</v>
      </c>
      <c r="W515" t="s">
        <v>679</v>
      </c>
      <c r="AJ515">
        <v>7</v>
      </c>
      <c r="AL515" t="s">
        <v>1577</v>
      </c>
      <c r="AP515">
        <v>7</v>
      </c>
      <c r="BQ515">
        <f t="shared" si="24"/>
        <v>0</v>
      </c>
      <c r="BR515">
        <f t="shared" si="25"/>
        <v>0</v>
      </c>
      <c r="BT515" t="s">
        <v>9317</v>
      </c>
      <c r="BV515">
        <v>12</v>
      </c>
      <c r="BX515">
        <v>0</v>
      </c>
      <c r="BY515" t="s">
        <v>10383</v>
      </c>
      <c r="CD515" s="3">
        <v>9.0277777777777787E-3</v>
      </c>
      <c r="CF515" t="s">
        <v>10384</v>
      </c>
      <c r="CJ515">
        <v>0</v>
      </c>
      <c r="CK515" t="s">
        <v>10385</v>
      </c>
      <c r="CL515" s="4">
        <v>38387</v>
      </c>
      <c r="CM515" t="s">
        <v>10386</v>
      </c>
      <c r="CN515" t="s">
        <v>10387</v>
      </c>
      <c r="CO515">
        <v>12</v>
      </c>
      <c r="CP515" t="s">
        <v>268</v>
      </c>
      <c r="CQ515" t="s">
        <v>282</v>
      </c>
      <c r="CR515" t="s">
        <v>9317</v>
      </c>
      <c r="CU515" t="s">
        <v>10388</v>
      </c>
      <c r="CW515">
        <v>0</v>
      </c>
      <c r="CY515">
        <v>1</v>
      </c>
      <c r="CZ515" t="s">
        <v>1509</v>
      </c>
      <c r="DA515">
        <v>-33</v>
      </c>
      <c r="DB515">
        <v>1</v>
      </c>
      <c r="DC515" t="s">
        <v>1953</v>
      </c>
      <c r="DD515">
        <v>-35</v>
      </c>
      <c r="DK515">
        <v>-2</v>
      </c>
      <c r="DL515" s="4">
        <v>44498</v>
      </c>
      <c r="DM515">
        <v>20466</v>
      </c>
      <c r="DN515">
        <v>2021</v>
      </c>
      <c r="DO515">
        <v>1</v>
      </c>
      <c r="DQ515">
        <v>80990</v>
      </c>
      <c r="DR515">
        <v>165</v>
      </c>
      <c r="DU515" t="s">
        <v>274</v>
      </c>
      <c r="DV515" t="s">
        <v>257</v>
      </c>
      <c r="DX515">
        <v>31</v>
      </c>
      <c r="DY515" t="s">
        <v>275</v>
      </c>
      <c r="EE515">
        <v>0</v>
      </c>
      <c r="EF515" t="s">
        <v>3079</v>
      </c>
      <c r="EG515" t="s">
        <v>2738</v>
      </c>
      <c r="EH515">
        <v>0</v>
      </c>
      <c r="EI515" t="s">
        <v>3080</v>
      </c>
      <c r="EJ515" t="s">
        <v>2147</v>
      </c>
      <c r="EK515" t="s">
        <v>10389</v>
      </c>
      <c r="EL515" t="s">
        <v>10390</v>
      </c>
      <c r="EM515" t="s">
        <v>10391</v>
      </c>
      <c r="EN515" t="s">
        <v>268</v>
      </c>
      <c r="EO515" t="s">
        <v>269</v>
      </c>
      <c r="EP515" t="s">
        <v>1698</v>
      </c>
      <c r="EQ515">
        <v>0</v>
      </c>
      <c r="FE515">
        <v>0</v>
      </c>
      <c r="FF515">
        <v>11</v>
      </c>
      <c r="FG515" t="s">
        <v>3084</v>
      </c>
      <c r="FI515" t="s">
        <v>3084</v>
      </c>
      <c r="FL515">
        <v>0</v>
      </c>
      <c r="FN515">
        <v>0</v>
      </c>
      <c r="FQ515">
        <v>0</v>
      </c>
      <c r="FS515" t="s">
        <v>1675</v>
      </c>
      <c r="FU515" t="s">
        <v>1938</v>
      </c>
      <c r="FV515" t="s">
        <v>9313</v>
      </c>
      <c r="FW515" t="s">
        <v>2037</v>
      </c>
      <c r="FY515">
        <v>0</v>
      </c>
      <c r="GA515">
        <v>31.12</v>
      </c>
      <c r="GB515">
        <v>19</v>
      </c>
      <c r="GC515">
        <v>0</v>
      </c>
      <c r="GF515">
        <v>0</v>
      </c>
      <c r="GG515" t="s">
        <v>1179</v>
      </c>
      <c r="GJ515">
        <v>0</v>
      </c>
      <c r="GK515">
        <v>0</v>
      </c>
      <c r="GO515">
        <v>0</v>
      </c>
      <c r="HA515" t="s">
        <v>10392</v>
      </c>
      <c r="HF515">
        <v>0</v>
      </c>
      <c r="HG515">
        <v>22</v>
      </c>
      <c r="HH515">
        <v>31</v>
      </c>
      <c r="HI515" t="s">
        <v>275</v>
      </c>
      <c r="HW515">
        <v>-33</v>
      </c>
      <c r="HX515">
        <v>4198301</v>
      </c>
      <c r="HZ515">
        <v>4198234</v>
      </c>
      <c r="IC515">
        <v>0</v>
      </c>
      <c r="ID515">
        <v>0</v>
      </c>
      <c r="IM515">
        <v>155</v>
      </c>
      <c r="IU515">
        <v>9</v>
      </c>
      <c r="IV515">
        <f>IF(AND(Table1[[#This Row],[R/P]]="P",Table1[[#This Row],[PaRes]]&lt;&gt;"SCRBL",Table1[[#This Row],[PaRes]]&lt;&gt;"RUN",Table1[[#This Row],[Penalty]]&lt;&gt;1),1,0)</f>
        <v>0</v>
      </c>
      <c r="IW515">
        <f>IF(AND(Table1[[#This Row],[Pass Play]]=1,Table1[[#This Row],[PaRes]]&lt;&gt;"SAC"),1,0)</f>
        <v>0</v>
      </c>
      <c r="IX515">
        <f>IF(Table1[[#This Row],[PaRes]]="COM",1,0)</f>
        <v>0</v>
      </c>
      <c r="IY515">
        <f>IF(Table1[[#This Row],[Pass Play]]=1,Table1[[#This Row],[Gn]],0)</f>
        <v>0</v>
      </c>
      <c r="IZ515">
        <f>IF(AND(Table1[[#This Row],[Pass Play]]=1,Table1[[#This Row],[EFF]]="Y"),1,0)</f>
        <v>0</v>
      </c>
      <c r="JA515">
        <f>IF(AND(Table1[[#This Row],[Pass Play]]=1,Table1[[#This Row],[EFF]]="Y"),Table1[[#This Row],[Gn]],0)</f>
        <v>0</v>
      </c>
      <c r="JB515">
        <f>IF(AND(Table1[[#This Row],[Pass Play]]=1,Table1[[#This Row],[Gn]]&gt;=15),1,0)</f>
        <v>0</v>
      </c>
      <c r="JC515">
        <f>IF(AND(Table1[[#This Row],[Pass Play]]=1,Table1[[#This Row],[Big Play Passes]]=1),Table1[[#This Row],[Gn]],0)</f>
        <v>0</v>
      </c>
      <c r="JD515">
        <f>IF(AND(OR(Table1[[#This Row],[R/P]]="R",Table1[[#This Row],[PaRes]]="SCRBL",Table1[[#This Row],[PaRes]]="RUN"),Table1[[#This Row],[Penalty]]&lt;&gt;1),1,0)</f>
        <v>0</v>
      </c>
      <c r="JE515">
        <f>IF(Table1[[#This Row],[Rush Attempts]]=1,Table1[[#This Row],[Gn]],0)</f>
        <v>0</v>
      </c>
      <c r="JF515">
        <f>IF(AND(Table1[[#This Row],[Rush Attempts]]=1,Table1[[#This Row],[EFF]]="Y"),1,0)</f>
        <v>0</v>
      </c>
      <c r="JG515">
        <f>IF(AND(Table1[[#This Row],[Rush Attempts]]=1,Table1[[#This Row],[EFF]]="Y"),Table1[[#This Row],[Gn]],0)</f>
        <v>0</v>
      </c>
      <c r="JH515">
        <f>IF(AND(Table1[[#This Row],[Rush Attempts]]=1,Table1[[#This Row],[Gn]]&gt;=10),1,0)</f>
        <v>0</v>
      </c>
      <c r="JI515">
        <f>IF(AND(Table1[[#This Row],[Rush Attempts]]=1,Table1[[#This Row],[Big Play Run]]=1),Table1[[#This Row],[Gn]],0)</f>
        <v>0</v>
      </c>
      <c r="JJ515">
        <f>IF(Table1[[#This Row],[PaRes]]="SAC",1,0)</f>
        <v>0</v>
      </c>
      <c r="JK515">
        <f>IF(Table1[[#This Row],[Sacks]]=1,Table1[[#This Row],[Gn]],0)</f>
        <v>0</v>
      </c>
      <c r="JL515">
        <f>IF(Table1[[#This Row],[PaRes]]="INT",1,0)</f>
        <v>0</v>
      </c>
      <c r="JM515">
        <f>IF(Table1[[#This Row],[pff_PENALTY]]&lt;&gt;"",1,0)</f>
        <v>0</v>
      </c>
      <c r="JN515">
        <f>Table1[[#This Row],[pff_PENYARDS]]</f>
        <v>0</v>
      </c>
      <c r="JO515">
        <f>IF(Table1[[#This Row],[S/End]]="TD",1,0)</f>
        <v>0</v>
      </c>
      <c r="JP515">
        <f>IF(OR(Table1[[#This Row],[S/End]]="FGGD"),1,0)</f>
        <v>0</v>
      </c>
      <c r="JQ515">
        <f>IF(OR(Table1[[#This Row],[S/End]]="FUM",Table1[[#This Row],[S/End]]="INT"),1,0)</f>
        <v>0</v>
      </c>
      <c r="JR515">
        <f>IF(AND(Table1[[#This Row],[Touchdown]]=1,Table1[[#This Row],[Pass Play]]=1),1,0)</f>
        <v>0</v>
      </c>
      <c r="JS515">
        <f t="shared" si="26"/>
        <v>0</v>
      </c>
      <c r="JT515">
        <f>IF(AND(OR(Table1[[#This Row],[Pass Play]]=1,Table1[[#This Row],[Rush Attempts]]=1),Table1[[#This Row],[Dn]]=3),1,0)</f>
        <v>0</v>
      </c>
      <c r="JU515">
        <f>IF(AND(Table1[[#This Row],[3rd down attempt]]=1,Table1[[#This Row],[EFF]]="Y"),1,0)</f>
        <v>0</v>
      </c>
      <c r="JV515">
        <f>IF(AND(Table1[[#This Row],[3rd down attempt]]=1,Table1[[#This Row],[Dist]]&gt;=7),1,0)</f>
        <v>0</v>
      </c>
      <c r="JW515">
        <f>IF(AND(OR(Table1[[#This Row],[Pass Play]]=1,Table1[[#This Row],[Rush Attempts]]=1),Table1[[#This Row],[Dn]]=4),1,0)</f>
        <v>0</v>
      </c>
      <c r="JX515">
        <f>IF(AND(Table1[[#This Row],[4th down attempt]]=1,Table1[[#This Row],[EFF]]="Y"),1,0)</f>
        <v>0</v>
      </c>
      <c r="JY515">
        <f>IF(AND(OR(Table1[[#This Row],[Pass Play]]=1,Table1[[#This Row],[Rush Attempts]]=1),Table1[[#This Row],[FPos]]&gt;=0,Table1[[#This Row],[FPos]]&lt;=20),1,0)</f>
        <v>0</v>
      </c>
      <c r="JZ515">
        <f>IF(AND(OR(Table1[[#This Row],[Pass Play]]=1,Table1[[#This Row],[Rush Attempts]]=1),Table1[[#This Row],[Dist]]&lt;=Table1[[#This Row],[Gn]]),1,0)</f>
        <v>0</v>
      </c>
      <c r="KA515">
        <f>IF(Table1[[#This Row],[S/End]]&lt;&gt;"",1,0)</f>
        <v>1</v>
      </c>
      <c r="KB515">
        <f>IF(Table1[[#This Row],[S/End]]="TD",1,0)</f>
        <v>0</v>
      </c>
      <c r="KC515">
        <f>IF(Table1[[#This Row],[S/End]]="FGGD",1,0)</f>
        <v>0</v>
      </c>
      <c r="KD515">
        <f>IF(AND(OR(Table1[[#This Row],[Pass Play]]=1,Table1[[#This Row],[Rush Attempts]]=1),Table1[[#This Row],[Gn]]&lt;0),1,0)</f>
        <v>0</v>
      </c>
      <c r="KE515" s="375">
        <f>IF(AND(Table1[[#This Row],[pff_DRVENDPSN]]=3,Table1[[#This Row],[pff_DRVENDEVENT]]="PUNT"),1,0)</f>
        <v>0</v>
      </c>
    </row>
    <row r="516" spans="1:291" hidden="1">
      <c r="A516">
        <v>1</v>
      </c>
      <c r="B516">
        <v>2109</v>
      </c>
      <c r="C516" t="s">
        <v>14483</v>
      </c>
      <c r="D516">
        <v>1</v>
      </c>
      <c r="E516">
        <v>1</v>
      </c>
      <c r="F516">
        <v>10</v>
      </c>
      <c r="G516">
        <v>8</v>
      </c>
      <c r="H516">
        <v>-28</v>
      </c>
      <c r="I516" t="s">
        <v>253</v>
      </c>
      <c r="J516" t="s">
        <v>254</v>
      </c>
      <c r="K516">
        <v>12</v>
      </c>
      <c r="L516">
        <v>12</v>
      </c>
      <c r="M516" t="s">
        <v>10394</v>
      </c>
      <c r="N516" t="s">
        <v>7139</v>
      </c>
      <c r="P516" t="s">
        <v>10200</v>
      </c>
      <c r="T516" t="s">
        <v>7141</v>
      </c>
      <c r="W516" t="s">
        <v>257</v>
      </c>
      <c r="X516" t="s">
        <v>10395</v>
      </c>
      <c r="AE516" t="s">
        <v>807</v>
      </c>
      <c r="AF516" t="s">
        <v>808</v>
      </c>
      <c r="AG516" t="s">
        <v>10395</v>
      </c>
      <c r="AH516" t="s">
        <v>257</v>
      </c>
      <c r="AJ516">
        <v>22</v>
      </c>
      <c r="AP516">
        <v>7</v>
      </c>
      <c r="BJ516" t="s">
        <v>257</v>
      </c>
      <c r="BQ516">
        <f t="shared" si="24"/>
        <v>0</v>
      </c>
      <c r="BR516">
        <f t="shared" si="25"/>
        <v>1</v>
      </c>
      <c r="BT516" t="s">
        <v>275</v>
      </c>
      <c r="BV516">
        <v>0</v>
      </c>
      <c r="BX516">
        <v>0</v>
      </c>
      <c r="BY516" t="s">
        <v>10396</v>
      </c>
      <c r="CD516" s="3">
        <v>0.43055555555555558</v>
      </c>
      <c r="CF516" t="s">
        <v>10397</v>
      </c>
      <c r="CJ516">
        <v>0</v>
      </c>
      <c r="CK516" t="s">
        <v>10398</v>
      </c>
      <c r="CL516" s="4">
        <v>38050</v>
      </c>
      <c r="CM516" t="s">
        <v>10399</v>
      </c>
      <c r="CN516" t="s">
        <v>10400</v>
      </c>
      <c r="CO516">
        <v>0</v>
      </c>
      <c r="CP516" t="s">
        <v>268</v>
      </c>
      <c r="CQ516" t="s">
        <v>269</v>
      </c>
      <c r="CR516" t="s">
        <v>10401</v>
      </c>
      <c r="CU516" t="s">
        <v>3981</v>
      </c>
      <c r="CW516">
        <v>0</v>
      </c>
      <c r="CY516">
        <v>1</v>
      </c>
      <c r="CZ516" t="s">
        <v>553</v>
      </c>
      <c r="DA516">
        <v>0</v>
      </c>
      <c r="DB516">
        <v>8</v>
      </c>
      <c r="DC516" t="s">
        <v>1781</v>
      </c>
      <c r="DD516">
        <v>-28</v>
      </c>
      <c r="DF516" t="s">
        <v>10402</v>
      </c>
      <c r="DK516">
        <v>8</v>
      </c>
      <c r="DL516" s="4">
        <v>44505</v>
      </c>
      <c r="DM516">
        <v>20524</v>
      </c>
      <c r="DN516">
        <v>2021</v>
      </c>
      <c r="DO516">
        <v>0</v>
      </c>
      <c r="DQ516">
        <v>81314</v>
      </c>
      <c r="DR516">
        <v>11</v>
      </c>
      <c r="DU516" t="s">
        <v>257</v>
      </c>
      <c r="DV516" t="s">
        <v>274</v>
      </c>
      <c r="DX516">
        <v>0</v>
      </c>
      <c r="DY516" t="s">
        <v>10401</v>
      </c>
      <c r="EE516">
        <v>0</v>
      </c>
      <c r="EF516" t="s">
        <v>1637</v>
      </c>
      <c r="EG516" t="s">
        <v>422</v>
      </c>
      <c r="EH516">
        <v>0</v>
      </c>
      <c r="EJ516" t="s">
        <v>454</v>
      </c>
      <c r="EK516" t="s">
        <v>1077</v>
      </c>
      <c r="EL516" t="s">
        <v>6175</v>
      </c>
      <c r="EM516" t="s">
        <v>1465</v>
      </c>
      <c r="EN516" t="s">
        <v>268</v>
      </c>
      <c r="EO516" t="s">
        <v>282</v>
      </c>
      <c r="EP516" t="s">
        <v>283</v>
      </c>
      <c r="EQ516">
        <v>0</v>
      </c>
      <c r="ET516" t="s">
        <v>10403</v>
      </c>
      <c r="FE516">
        <v>0</v>
      </c>
      <c r="FF516">
        <v>13</v>
      </c>
      <c r="FG516" t="s">
        <v>285</v>
      </c>
      <c r="FI516" t="s">
        <v>285</v>
      </c>
      <c r="FL516">
        <v>0</v>
      </c>
      <c r="FN516">
        <v>0</v>
      </c>
      <c r="FQ516">
        <v>0</v>
      </c>
      <c r="FS516" t="s">
        <v>462</v>
      </c>
      <c r="FU516" t="s">
        <v>257</v>
      </c>
      <c r="FV516" t="s">
        <v>777</v>
      </c>
      <c r="FW516" t="s">
        <v>1721</v>
      </c>
      <c r="FY516">
        <v>1</v>
      </c>
      <c r="GA516">
        <v>0</v>
      </c>
      <c r="GB516">
        <v>0</v>
      </c>
      <c r="GC516">
        <v>0</v>
      </c>
      <c r="GD516" t="s">
        <v>10404</v>
      </c>
      <c r="GE516" t="s">
        <v>355</v>
      </c>
      <c r="GF516">
        <v>0</v>
      </c>
      <c r="GG516" t="s">
        <v>466</v>
      </c>
      <c r="GJ516">
        <v>0</v>
      </c>
      <c r="GK516">
        <v>0</v>
      </c>
      <c r="GM516" t="s">
        <v>10405</v>
      </c>
      <c r="GO516">
        <v>2</v>
      </c>
      <c r="HA516" t="s">
        <v>10406</v>
      </c>
      <c r="HC516" t="s">
        <v>294</v>
      </c>
      <c r="HD516" t="s">
        <v>294</v>
      </c>
      <c r="HE516" t="s">
        <v>10407</v>
      </c>
      <c r="HF516">
        <v>0</v>
      </c>
      <c r="HG516">
        <v>12</v>
      </c>
      <c r="HH516">
        <v>0</v>
      </c>
      <c r="HI516" t="s">
        <v>275</v>
      </c>
      <c r="HL516">
        <v>1</v>
      </c>
      <c r="HP516" t="s">
        <v>10408</v>
      </c>
      <c r="HQ516" t="s">
        <v>10409</v>
      </c>
      <c r="HR516" t="s">
        <v>10410</v>
      </c>
      <c r="HW516">
        <v>-36</v>
      </c>
      <c r="HX516">
        <v>4223866</v>
      </c>
      <c r="HY516" t="s">
        <v>492</v>
      </c>
      <c r="HZ516">
        <v>4223853</v>
      </c>
      <c r="IC516">
        <v>0</v>
      </c>
      <c r="ID516">
        <v>0</v>
      </c>
      <c r="IM516">
        <v>10</v>
      </c>
      <c r="IQ516" t="s">
        <v>10411</v>
      </c>
      <c r="IR516" t="s">
        <v>10402</v>
      </c>
      <c r="IU516">
        <v>10</v>
      </c>
      <c r="IV516">
        <f>IF(AND(Table1[[#This Row],[R/P]]="P",Table1[[#This Row],[PaRes]]&lt;&gt;"SCRBL",Table1[[#This Row],[PaRes]]&lt;&gt;"RUN",Table1[[#This Row],[Penalty]]&lt;&gt;1),1,0)</f>
        <v>0</v>
      </c>
      <c r="IW516">
        <f>IF(AND(Table1[[#This Row],[Pass Play]]=1,Table1[[#This Row],[PaRes]]&lt;&gt;"SAC"),1,0)</f>
        <v>0</v>
      </c>
      <c r="IX516">
        <f>IF(Table1[[#This Row],[PaRes]]="COM",1,0)</f>
        <v>0</v>
      </c>
      <c r="IY516">
        <f>IF(Table1[[#This Row],[Pass Play]]=1,Table1[[#This Row],[Gn]],0)</f>
        <v>0</v>
      </c>
      <c r="IZ516">
        <f>IF(AND(Table1[[#This Row],[Pass Play]]=1,Table1[[#This Row],[EFF]]="Y"),1,0)</f>
        <v>0</v>
      </c>
      <c r="JA516">
        <f>IF(AND(Table1[[#This Row],[Pass Play]]=1,Table1[[#This Row],[EFF]]="Y"),Table1[[#This Row],[Gn]],0)</f>
        <v>0</v>
      </c>
      <c r="JB516">
        <f>IF(AND(Table1[[#This Row],[Pass Play]]=1,Table1[[#This Row],[Gn]]&gt;=15),1,0)</f>
        <v>0</v>
      </c>
      <c r="JC516">
        <f>IF(AND(Table1[[#This Row],[Pass Play]]=1,Table1[[#This Row],[Big Play Passes]]=1),Table1[[#This Row],[Gn]],0)</f>
        <v>0</v>
      </c>
      <c r="JD516">
        <f>IF(AND(OR(Table1[[#This Row],[R/P]]="R",Table1[[#This Row],[PaRes]]="SCRBL",Table1[[#This Row],[PaRes]]="RUN"),Table1[[#This Row],[Penalty]]&lt;&gt;1),1,0)</f>
        <v>1</v>
      </c>
      <c r="JE516">
        <f>IF(Table1[[#This Row],[Rush Attempts]]=1,Table1[[#This Row],[Gn]],0)</f>
        <v>8</v>
      </c>
      <c r="JF516">
        <f>IF(AND(Table1[[#This Row],[Rush Attempts]]=1,Table1[[#This Row],[EFF]]="Y"),1,0)</f>
        <v>1</v>
      </c>
      <c r="JG516">
        <f>IF(AND(Table1[[#This Row],[Rush Attempts]]=1,Table1[[#This Row],[EFF]]="Y"),Table1[[#This Row],[Gn]],0)</f>
        <v>8</v>
      </c>
      <c r="JH516">
        <f>IF(AND(Table1[[#This Row],[Rush Attempts]]=1,Table1[[#This Row],[Gn]]&gt;=10),1,0)</f>
        <v>0</v>
      </c>
      <c r="JI516">
        <f>IF(AND(Table1[[#This Row],[Rush Attempts]]=1,Table1[[#This Row],[Big Play Run]]=1),Table1[[#This Row],[Gn]],0)</f>
        <v>0</v>
      </c>
      <c r="JJ516">
        <f>IF(Table1[[#This Row],[PaRes]]="SAC",1,0)</f>
        <v>0</v>
      </c>
      <c r="JK516">
        <f>IF(Table1[[#This Row],[Sacks]]=1,Table1[[#This Row],[Gn]],0)</f>
        <v>0</v>
      </c>
      <c r="JL516">
        <f>IF(Table1[[#This Row],[PaRes]]="INT",1,0)</f>
        <v>0</v>
      </c>
      <c r="JM516">
        <f>IF(Table1[[#This Row],[pff_PENALTY]]&lt;&gt;"",1,0)</f>
        <v>0</v>
      </c>
      <c r="JN516">
        <f>Table1[[#This Row],[pff_PENYARDS]]</f>
        <v>0</v>
      </c>
      <c r="JO516">
        <f>IF(Table1[[#This Row],[S/End]]="TD",1,0)</f>
        <v>0</v>
      </c>
      <c r="JP516">
        <f>IF(OR(Table1[[#This Row],[S/End]]="FGGD"),1,0)</f>
        <v>0</v>
      </c>
      <c r="JQ516">
        <f>IF(OR(Table1[[#This Row],[S/End]]="FUM",Table1[[#This Row],[S/End]]="INT"),1,0)</f>
        <v>0</v>
      </c>
      <c r="JR516">
        <f>IF(AND(Table1[[#This Row],[Touchdown]]=1,Table1[[#This Row],[Pass Play]]=1),1,0)</f>
        <v>0</v>
      </c>
      <c r="JS516">
        <f t="shared" si="26"/>
        <v>0</v>
      </c>
      <c r="JT516">
        <f>IF(AND(OR(Table1[[#This Row],[Pass Play]]=1,Table1[[#This Row],[Rush Attempts]]=1),Table1[[#This Row],[Dn]]=3),1,0)</f>
        <v>0</v>
      </c>
      <c r="JU516">
        <f>IF(AND(Table1[[#This Row],[3rd down attempt]]=1,Table1[[#This Row],[EFF]]="Y"),1,0)</f>
        <v>0</v>
      </c>
      <c r="JV516">
        <f>IF(AND(Table1[[#This Row],[3rd down attempt]]=1,Table1[[#This Row],[Dist]]&gt;=7),1,0)</f>
        <v>0</v>
      </c>
      <c r="JW516">
        <f>IF(AND(OR(Table1[[#This Row],[Pass Play]]=1,Table1[[#This Row],[Rush Attempts]]=1),Table1[[#This Row],[Dn]]=4),1,0)</f>
        <v>0</v>
      </c>
      <c r="JX516">
        <f>IF(AND(Table1[[#This Row],[4th down attempt]]=1,Table1[[#This Row],[EFF]]="Y"),1,0)</f>
        <v>0</v>
      </c>
      <c r="JY516">
        <f>IF(AND(OR(Table1[[#This Row],[Pass Play]]=1,Table1[[#This Row],[Rush Attempts]]=1),Table1[[#This Row],[FPos]]&gt;=0,Table1[[#This Row],[FPos]]&lt;=20),1,0)</f>
        <v>0</v>
      </c>
      <c r="JZ516">
        <f>IF(AND(OR(Table1[[#This Row],[Pass Play]]=1,Table1[[#This Row],[Rush Attempts]]=1),Table1[[#This Row],[Dist]]&lt;=Table1[[#This Row],[Gn]]),1,0)</f>
        <v>0</v>
      </c>
      <c r="KA516">
        <f>IF(Table1[[#This Row],[S/End]]&lt;&gt;"",1,0)</f>
        <v>0</v>
      </c>
      <c r="KB516">
        <f>IF(Table1[[#This Row],[S/End]]="TD",1,0)</f>
        <v>0</v>
      </c>
      <c r="KC516">
        <f>IF(Table1[[#This Row],[S/End]]="FGGD",1,0)</f>
        <v>0</v>
      </c>
      <c r="KD516">
        <f>IF(AND(OR(Table1[[#This Row],[Pass Play]]=1,Table1[[#This Row],[Rush Attempts]]=1),Table1[[#This Row],[Gn]]&lt;0),1,0)</f>
        <v>0</v>
      </c>
      <c r="KE516" s="375">
        <f>IF(AND(Table1[[#This Row],[pff_DRVENDPSN]]=3,Table1[[#This Row],[pff_DRVENDEVENT]]="PUNT"),1,0)</f>
        <v>0</v>
      </c>
    </row>
    <row r="517" spans="1:291" hidden="1">
      <c r="A517">
        <v>2</v>
      </c>
      <c r="B517">
        <v>2109</v>
      </c>
      <c r="C517" t="s">
        <v>14483</v>
      </c>
      <c r="D517">
        <v>1</v>
      </c>
      <c r="E517">
        <v>2</v>
      </c>
      <c r="F517">
        <v>2</v>
      </c>
      <c r="G517">
        <v>12</v>
      </c>
      <c r="H517">
        <v>-36</v>
      </c>
      <c r="J517" t="s">
        <v>254</v>
      </c>
      <c r="K517">
        <v>11</v>
      </c>
      <c r="L517" t="s">
        <v>10413</v>
      </c>
      <c r="M517" t="s">
        <v>10414</v>
      </c>
      <c r="N517" t="s">
        <v>2016</v>
      </c>
      <c r="P517" t="s">
        <v>2272</v>
      </c>
      <c r="T517" t="s">
        <v>473</v>
      </c>
      <c r="W517" t="s">
        <v>257</v>
      </c>
      <c r="X517" t="s">
        <v>10415</v>
      </c>
      <c r="AE517" t="s">
        <v>7018</v>
      </c>
      <c r="AF517" t="s">
        <v>2656</v>
      </c>
      <c r="AG517" t="s">
        <v>10415</v>
      </c>
      <c r="AH517" t="s">
        <v>257</v>
      </c>
      <c r="AJ517">
        <v>20</v>
      </c>
      <c r="AP517">
        <v>7</v>
      </c>
      <c r="AU517" t="s">
        <v>254</v>
      </c>
      <c r="BJ517" t="s">
        <v>257</v>
      </c>
      <c r="BQ517">
        <f t="shared" si="24"/>
        <v>0</v>
      </c>
      <c r="BR517">
        <f t="shared" si="25"/>
        <v>4</v>
      </c>
      <c r="BT517" t="s">
        <v>275</v>
      </c>
      <c r="BV517">
        <v>0</v>
      </c>
      <c r="BX517">
        <v>0</v>
      </c>
      <c r="BY517" t="s">
        <v>10416</v>
      </c>
      <c r="CD517" s="3">
        <v>0.4069444444444445</v>
      </c>
      <c r="CF517" t="s">
        <v>10417</v>
      </c>
      <c r="CJ517">
        <v>0</v>
      </c>
      <c r="CK517" t="s">
        <v>10418</v>
      </c>
      <c r="CL517" s="4">
        <v>38414</v>
      </c>
      <c r="CM517" t="s">
        <v>10419</v>
      </c>
      <c r="CN517" t="s">
        <v>10420</v>
      </c>
      <c r="CO517">
        <v>0</v>
      </c>
      <c r="CP517" t="s">
        <v>10421</v>
      </c>
      <c r="CQ517" t="s">
        <v>269</v>
      </c>
      <c r="CR517" t="s">
        <v>10401</v>
      </c>
      <c r="CU517" t="s">
        <v>10422</v>
      </c>
      <c r="CW517">
        <v>0</v>
      </c>
      <c r="CY517">
        <v>2</v>
      </c>
      <c r="CZ517" t="s">
        <v>553</v>
      </c>
      <c r="DA517">
        <v>0</v>
      </c>
      <c r="DB517">
        <v>8</v>
      </c>
      <c r="DC517" t="s">
        <v>1781</v>
      </c>
      <c r="DD517">
        <v>-28</v>
      </c>
      <c r="DF517" t="s">
        <v>10411</v>
      </c>
      <c r="DK517">
        <v>12</v>
      </c>
      <c r="DL517" s="4">
        <v>44505</v>
      </c>
      <c r="DM517">
        <v>20524</v>
      </c>
      <c r="DN517">
        <v>2021</v>
      </c>
      <c r="DO517">
        <v>0</v>
      </c>
      <c r="DQ517">
        <v>81314</v>
      </c>
      <c r="DR517">
        <v>12</v>
      </c>
      <c r="DU517" t="s">
        <v>257</v>
      </c>
      <c r="DV517" t="s">
        <v>274</v>
      </c>
      <c r="DX517">
        <v>0</v>
      </c>
      <c r="DY517" t="s">
        <v>10401</v>
      </c>
      <c r="EE517">
        <v>0</v>
      </c>
      <c r="EF517" t="s">
        <v>382</v>
      </c>
      <c r="EG517" t="s">
        <v>383</v>
      </c>
      <c r="EH517">
        <v>0</v>
      </c>
      <c r="EJ517" t="s">
        <v>340</v>
      </c>
      <c r="EK517" t="s">
        <v>10423</v>
      </c>
      <c r="EL517" t="s">
        <v>10424</v>
      </c>
      <c r="EM517" t="s">
        <v>10425</v>
      </c>
      <c r="EN517" t="s">
        <v>10426</v>
      </c>
      <c r="EO517" t="s">
        <v>282</v>
      </c>
      <c r="EP517" t="s">
        <v>3602</v>
      </c>
      <c r="EQ517">
        <v>1</v>
      </c>
      <c r="ET517" t="s">
        <v>10427</v>
      </c>
      <c r="FE517">
        <v>0</v>
      </c>
      <c r="FF517">
        <v>12</v>
      </c>
      <c r="FG517" t="s">
        <v>285</v>
      </c>
      <c r="FI517" t="s">
        <v>285</v>
      </c>
      <c r="FL517">
        <v>0</v>
      </c>
      <c r="FN517">
        <v>0</v>
      </c>
      <c r="FQ517">
        <v>0</v>
      </c>
      <c r="FS517" t="s">
        <v>395</v>
      </c>
      <c r="FU517" t="s">
        <v>274</v>
      </c>
      <c r="FV517" t="s">
        <v>396</v>
      </c>
      <c r="FW517" t="s">
        <v>290</v>
      </c>
      <c r="FX517" t="s">
        <v>1030</v>
      </c>
      <c r="FY517">
        <v>0</v>
      </c>
      <c r="GA517">
        <v>0</v>
      </c>
      <c r="GB517">
        <v>0</v>
      </c>
      <c r="GC517">
        <v>0</v>
      </c>
      <c r="GD517" t="s">
        <v>10428</v>
      </c>
      <c r="GE517" t="s">
        <v>355</v>
      </c>
      <c r="GF517">
        <v>0</v>
      </c>
      <c r="GG517" t="s">
        <v>257</v>
      </c>
      <c r="GJ517">
        <v>0</v>
      </c>
      <c r="GK517">
        <v>0</v>
      </c>
      <c r="GM517" t="s">
        <v>10429</v>
      </c>
      <c r="GO517">
        <v>3</v>
      </c>
      <c r="HA517" t="s">
        <v>10430</v>
      </c>
      <c r="HC517" t="s">
        <v>313</v>
      </c>
      <c r="HD517" t="s">
        <v>313</v>
      </c>
      <c r="HE517" t="s">
        <v>10431</v>
      </c>
      <c r="HF517">
        <v>0</v>
      </c>
      <c r="HG517">
        <v>11</v>
      </c>
      <c r="HH517">
        <v>0</v>
      </c>
      <c r="HI517" t="s">
        <v>275</v>
      </c>
      <c r="HL517">
        <v>4</v>
      </c>
      <c r="HW517">
        <v>-48</v>
      </c>
      <c r="HX517">
        <v>4223879</v>
      </c>
      <c r="HY517" t="s">
        <v>10432</v>
      </c>
      <c r="HZ517">
        <v>4223866</v>
      </c>
      <c r="IC517">
        <v>0</v>
      </c>
      <c r="ID517">
        <v>0</v>
      </c>
      <c r="IM517">
        <v>11</v>
      </c>
      <c r="IQ517" t="s">
        <v>10411</v>
      </c>
      <c r="IU517">
        <v>10</v>
      </c>
      <c r="IV517">
        <f>IF(AND(Table1[[#This Row],[R/P]]="P",Table1[[#This Row],[PaRes]]&lt;&gt;"SCRBL",Table1[[#This Row],[PaRes]]&lt;&gt;"RUN",Table1[[#This Row],[Penalty]]&lt;&gt;1),1,0)</f>
        <v>0</v>
      </c>
      <c r="IW517">
        <f>IF(AND(Table1[[#This Row],[Pass Play]]=1,Table1[[#This Row],[PaRes]]&lt;&gt;"SAC"),1,0)</f>
        <v>0</v>
      </c>
      <c r="IX517">
        <f>IF(Table1[[#This Row],[PaRes]]="COM",1,0)</f>
        <v>0</v>
      </c>
      <c r="IY517">
        <f>IF(Table1[[#This Row],[Pass Play]]=1,Table1[[#This Row],[Gn]],0)</f>
        <v>0</v>
      </c>
      <c r="IZ517">
        <f>IF(AND(Table1[[#This Row],[Pass Play]]=1,Table1[[#This Row],[EFF]]="Y"),1,0)</f>
        <v>0</v>
      </c>
      <c r="JA517">
        <f>IF(AND(Table1[[#This Row],[Pass Play]]=1,Table1[[#This Row],[EFF]]="Y"),Table1[[#This Row],[Gn]],0)</f>
        <v>0</v>
      </c>
      <c r="JB517">
        <f>IF(AND(Table1[[#This Row],[Pass Play]]=1,Table1[[#This Row],[Gn]]&gt;=15),1,0)</f>
        <v>0</v>
      </c>
      <c r="JC517">
        <f>IF(AND(Table1[[#This Row],[Pass Play]]=1,Table1[[#This Row],[Big Play Passes]]=1),Table1[[#This Row],[Gn]],0)</f>
        <v>0</v>
      </c>
      <c r="JD517">
        <f>IF(AND(OR(Table1[[#This Row],[R/P]]="R",Table1[[#This Row],[PaRes]]="SCRBL",Table1[[#This Row],[PaRes]]="RUN"),Table1[[#This Row],[Penalty]]&lt;&gt;1),1,0)</f>
        <v>1</v>
      </c>
      <c r="JE517">
        <f>IF(Table1[[#This Row],[Rush Attempts]]=1,Table1[[#This Row],[Gn]],0)</f>
        <v>12</v>
      </c>
      <c r="JF517">
        <f>IF(AND(Table1[[#This Row],[Rush Attempts]]=1,Table1[[#This Row],[EFF]]="Y"),1,0)</f>
        <v>1</v>
      </c>
      <c r="JG517">
        <f>IF(AND(Table1[[#This Row],[Rush Attempts]]=1,Table1[[#This Row],[EFF]]="Y"),Table1[[#This Row],[Gn]],0)</f>
        <v>12</v>
      </c>
      <c r="JH517">
        <f>IF(AND(Table1[[#This Row],[Rush Attempts]]=1,Table1[[#This Row],[Gn]]&gt;=10),1,0)</f>
        <v>1</v>
      </c>
      <c r="JI517">
        <f>IF(AND(Table1[[#This Row],[Rush Attempts]]=1,Table1[[#This Row],[Big Play Run]]=1),Table1[[#This Row],[Gn]],0)</f>
        <v>12</v>
      </c>
      <c r="JJ517">
        <f>IF(Table1[[#This Row],[PaRes]]="SAC",1,0)</f>
        <v>0</v>
      </c>
      <c r="JK517">
        <f>IF(Table1[[#This Row],[Sacks]]=1,Table1[[#This Row],[Gn]],0)</f>
        <v>0</v>
      </c>
      <c r="JL517">
        <f>IF(Table1[[#This Row],[PaRes]]="INT",1,0)</f>
        <v>0</v>
      </c>
      <c r="JM517">
        <f>IF(Table1[[#This Row],[pff_PENALTY]]&lt;&gt;"",1,0)</f>
        <v>0</v>
      </c>
      <c r="JN517">
        <f>Table1[[#This Row],[pff_PENYARDS]]</f>
        <v>0</v>
      </c>
      <c r="JO517">
        <f>IF(Table1[[#This Row],[S/End]]="TD",1,0)</f>
        <v>0</v>
      </c>
      <c r="JP517">
        <f>IF(OR(Table1[[#This Row],[S/End]]="FGGD"),1,0)</f>
        <v>0</v>
      </c>
      <c r="JQ517">
        <f>IF(OR(Table1[[#This Row],[S/End]]="FUM",Table1[[#This Row],[S/End]]="INT"),1,0)</f>
        <v>0</v>
      </c>
      <c r="JR517">
        <f>IF(AND(Table1[[#This Row],[Touchdown]]=1,Table1[[#This Row],[Pass Play]]=1),1,0)</f>
        <v>0</v>
      </c>
      <c r="JS517">
        <f t="shared" si="26"/>
        <v>0</v>
      </c>
      <c r="JT517">
        <f>IF(AND(OR(Table1[[#This Row],[Pass Play]]=1,Table1[[#This Row],[Rush Attempts]]=1),Table1[[#This Row],[Dn]]=3),1,0)</f>
        <v>0</v>
      </c>
      <c r="JU517">
        <f>IF(AND(Table1[[#This Row],[3rd down attempt]]=1,Table1[[#This Row],[EFF]]="Y"),1,0)</f>
        <v>0</v>
      </c>
      <c r="JV517">
        <f>IF(AND(Table1[[#This Row],[3rd down attempt]]=1,Table1[[#This Row],[Dist]]&gt;=7),1,0)</f>
        <v>0</v>
      </c>
      <c r="JW517">
        <f>IF(AND(OR(Table1[[#This Row],[Pass Play]]=1,Table1[[#This Row],[Rush Attempts]]=1),Table1[[#This Row],[Dn]]=4),1,0)</f>
        <v>0</v>
      </c>
      <c r="JX517">
        <f>IF(AND(Table1[[#This Row],[4th down attempt]]=1,Table1[[#This Row],[EFF]]="Y"),1,0)</f>
        <v>0</v>
      </c>
      <c r="JY517">
        <f>IF(AND(OR(Table1[[#This Row],[Pass Play]]=1,Table1[[#This Row],[Rush Attempts]]=1),Table1[[#This Row],[FPos]]&gt;=0,Table1[[#This Row],[FPos]]&lt;=20),1,0)</f>
        <v>0</v>
      </c>
      <c r="JZ517">
        <f>IF(AND(OR(Table1[[#This Row],[Pass Play]]=1,Table1[[#This Row],[Rush Attempts]]=1),Table1[[#This Row],[Dist]]&lt;=Table1[[#This Row],[Gn]]),1,0)</f>
        <v>1</v>
      </c>
      <c r="KA517">
        <f>IF(Table1[[#This Row],[S/End]]&lt;&gt;"",1,0)</f>
        <v>0</v>
      </c>
      <c r="KB517">
        <f>IF(Table1[[#This Row],[S/End]]="TD",1,0)</f>
        <v>0</v>
      </c>
      <c r="KC517">
        <f>IF(Table1[[#This Row],[S/End]]="FGGD",1,0)</f>
        <v>0</v>
      </c>
      <c r="KD517">
        <f>IF(AND(OR(Table1[[#This Row],[Pass Play]]=1,Table1[[#This Row],[Rush Attempts]]=1),Table1[[#This Row],[Gn]]&lt;0),1,0)</f>
        <v>0</v>
      </c>
      <c r="KE517" s="375">
        <f>IF(AND(Table1[[#This Row],[pff_DRVENDPSN]]=3,Table1[[#This Row],[pff_DRVENDEVENT]]="PUNT"),1,0)</f>
        <v>0</v>
      </c>
    </row>
    <row r="518" spans="1:291" hidden="1">
      <c r="A518">
        <v>3</v>
      </c>
      <c r="B518">
        <v>2109</v>
      </c>
      <c r="C518" t="s">
        <v>14483</v>
      </c>
      <c r="D518">
        <v>1</v>
      </c>
      <c r="E518">
        <v>1</v>
      </c>
      <c r="F518">
        <v>10</v>
      </c>
      <c r="G518">
        <v>9</v>
      </c>
      <c r="H518">
        <v>-48</v>
      </c>
      <c r="J518" t="s">
        <v>254</v>
      </c>
      <c r="K518">
        <v>11</v>
      </c>
      <c r="L518" t="s">
        <v>471</v>
      </c>
      <c r="M518" t="s">
        <v>10434</v>
      </c>
      <c r="N518" t="s">
        <v>319</v>
      </c>
      <c r="P518" t="s">
        <v>8257</v>
      </c>
      <c r="W518" t="s">
        <v>253</v>
      </c>
      <c r="X518" t="s">
        <v>10435</v>
      </c>
      <c r="Y518" t="s">
        <v>1040</v>
      </c>
      <c r="Z518" t="s">
        <v>10436</v>
      </c>
      <c r="AB518" t="s">
        <v>325</v>
      </c>
      <c r="AC518" t="s">
        <v>326</v>
      </c>
      <c r="AJ518">
        <v>22</v>
      </c>
      <c r="AK518" t="s">
        <v>327</v>
      </c>
      <c r="AP518">
        <v>7</v>
      </c>
      <c r="BJ518" t="s">
        <v>257</v>
      </c>
      <c r="BQ518">
        <f t="shared" si="24"/>
        <v>1</v>
      </c>
      <c r="BR518">
        <f t="shared" si="25"/>
        <v>0</v>
      </c>
      <c r="BT518" t="s">
        <v>275</v>
      </c>
      <c r="BV518">
        <v>0</v>
      </c>
      <c r="BX518">
        <v>0</v>
      </c>
      <c r="BY518" t="s">
        <v>10437</v>
      </c>
      <c r="CA518">
        <v>1</v>
      </c>
      <c r="CD518" s="3">
        <v>0.37916666666666665</v>
      </c>
      <c r="CE518" t="s">
        <v>274</v>
      </c>
      <c r="CF518" t="s">
        <v>10438</v>
      </c>
      <c r="CG518">
        <v>7</v>
      </c>
      <c r="CI518" t="s">
        <v>331</v>
      </c>
      <c r="CJ518">
        <v>0</v>
      </c>
      <c r="CK518" t="s">
        <v>10439</v>
      </c>
      <c r="CL518" s="4">
        <v>38414</v>
      </c>
      <c r="CM518" t="s">
        <v>10440</v>
      </c>
      <c r="CN518" t="s">
        <v>10441</v>
      </c>
      <c r="CO518">
        <v>0</v>
      </c>
      <c r="CQ518" t="s">
        <v>269</v>
      </c>
      <c r="CR518" t="s">
        <v>10401</v>
      </c>
      <c r="CT518" t="s">
        <v>10442</v>
      </c>
      <c r="CU518" t="s">
        <v>5841</v>
      </c>
      <c r="CW518">
        <v>0</v>
      </c>
      <c r="CY518">
        <v>3</v>
      </c>
      <c r="CZ518" t="s">
        <v>553</v>
      </c>
      <c r="DA518">
        <v>0</v>
      </c>
      <c r="DB518">
        <v>8</v>
      </c>
      <c r="DC518" t="s">
        <v>1781</v>
      </c>
      <c r="DD518">
        <v>-28</v>
      </c>
      <c r="DF518" t="s">
        <v>10443</v>
      </c>
      <c r="DK518">
        <v>9</v>
      </c>
      <c r="DL518" s="4">
        <v>44505</v>
      </c>
      <c r="DM518">
        <v>20524</v>
      </c>
      <c r="DN518">
        <v>2021</v>
      </c>
      <c r="DO518">
        <v>0</v>
      </c>
      <c r="DQ518">
        <v>81314</v>
      </c>
      <c r="DR518">
        <v>13</v>
      </c>
      <c r="DU518" t="s">
        <v>257</v>
      </c>
      <c r="DV518" t="s">
        <v>274</v>
      </c>
      <c r="DW518" t="s">
        <v>10444</v>
      </c>
      <c r="DX518">
        <v>0</v>
      </c>
      <c r="DY518" t="s">
        <v>10401</v>
      </c>
      <c r="EE518">
        <v>0</v>
      </c>
      <c r="EF518" t="s">
        <v>10445</v>
      </c>
      <c r="EG518" t="s">
        <v>338</v>
      </c>
      <c r="EH518">
        <v>0</v>
      </c>
      <c r="EI518" t="s">
        <v>10446</v>
      </c>
      <c r="EJ518" t="s">
        <v>340</v>
      </c>
      <c r="EK518" t="s">
        <v>341</v>
      </c>
      <c r="EL518" t="s">
        <v>10447</v>
      </c>
      <c r="EM518" t="s">
        <v>8048</v>
      </c>
      <c r="EN518" t="s">
        <v>10448</v>
      </c>
      <c r="EO518" t="s">
        <v>282</v>
      </c>
      <c r="EP518" t="s">
        <v>345</v>
      </c>
      <c r="EQ518">
        <v>0</v>
      </c>
      <c r="ER518" t="s">
        <v>491</v>
      </c>
      <c r="ET518" t="s">
        <v>10449</v>
      </c>
      <c r="EU518">
        <v>7</v>
      </c>
      <c r="EV518" t="s">
        <v>348</v>
      </c>
      <c r="EW518" t="s">
        <v>349</v>
      </c>
      <c r="EX518" t="s">
        <v>350</v>
      </c>
      <c r="EY518" t="s">
        <v>492</v>
      </c>
      <c r="FB518" t="s">
        <v>2034</v>
      </c>
      <c r="FC518" t="s">
        <v>10450</v>
      </c>
      <c r="FE518">
        <v>0</v>
      </c>
      <c r="FF518">
        <v>3</v>
      </c>
      <c r="FK518" t="s">
        <v>10451</v>
      </c>
      <c r="FL518">
        <v>0</v>
      </c>
      <c r="FN518">
        <v>0</v>
      </c>
      <c r="FO518" t="s">
        <v>10444</v>
      </c>
      <c r="FQ518">
        <v>0</v>
      </c>
      <c r="FS518" t="s">
        <v>354</v>
      </c>
      <c r="FY518">
        <v>0</v>
      </c>
      <c r="GA518">
        <v>0</v>
      </c>
      <c r="GB518">
        <v>0</v>
      </c>
      <c r="GC518">
        <v>0</v>
      </c>
      <c r="GE518" t="s">
        <v>355</v>
      </c>
      <c r="GF518">
        <v>0</v>
      </c>
      <c r="GH518">
        <v>1.9</v>
      </c>
      <c r="GI518">
        <v>1.9</v>
      </c>
      <c r="GJ518">
        <v>0</v>
      </c>
      <c r="GK518">
        <v>0</v>
      </c>
      <c r="GL518" t="s">
        <v>10452</v>
      </c>
      <c r="GM518" t="s">
        <v>10453</v>
      </c>
      <c r="GN518">
        <v>2</v>
      </c>
      <c r="GO518">
        <v>1</v>
      </c>
      <c r="GP518">
        <v>4</v>
      </c>
      <c r="GQ518" t="s">
        <v>1403</v>
      </c>
      <c r="GR518">
        <v>31</v>
      </c>
      <c r="HA518" t="s">
        <v>10454</v>
      </c>
      <c r="HC518" t="s">
        <v>313</v>
      </c>
      <c r="HD518" t="s">
        <v>313</v>
      </c>
      <c r="HE518" t="s">
        <v>10443</v>
      </c>
      <c r="HF518">
        <v>0</v>
      </c>
      <c r="HG518">
        <v>11</v>
      </c>
      <c r="HH518">
        <v>0</v>
      </c>
      <c r="HI518" t="s">
        <v>275</v>
      </c>
      <c r="HL518" t="s">
        <v>10455</v>
      </c>
      <c r="HM518" t="s">
        <v>10443</v>
      </c>
      <c r="HO518" t="s">
        <v>10456</v>
      </c>
      <c r="HP518" t="s">
        <v>10457</v>
      </c>
      <c r="HQ518" t="s">
        <v>10458</v>
      </c>
      <c r="HR518" t="s">
        <v>10459</v>
      </c>
      <c r="HT518" t="s">
        <v>10460</v>
      </c>
      <c r="HW518">
        <v>43</v>
      </c>
      <c r="HX518">
        <v>4223892</v>
      </c>
      <c r="HY518" t="s">
        <v>10461</v>
      </c>
      <c r="HZ518">
        <v>4223879</v>
      </c>
      <c r="IC518">
        <v>0</v>
      </c>
      <c r="ID518">
        <v>0</v>
      </c>
      <c r="IM518">
        <v>12</v>
      </c>
      <c r="IQ518" t="s">
        <v>10443</v>
      </c>
      <c r="IU518">
        <v>10</v>
      </c>
      <c r="IV518">
        <f>IF(AND(Table1[[#This Row],[R/P]]="P",Table1[[#This Row],[PaRes]]&lt;&gt;"SCRBL",Table1[[#This Row],[PaRes]]&lt;&gt;"RUN",Table1[[#This Row],[Penalty]]&lt;&gt;1),1,0)</f>
        <v>1</v>
      </c>
      <c r="IW518">
        <f>IF(AND(Table1[[#This Row],[Pass Play]]=1,Table1[[#This Row],[PaRes]]&lt;&gt;"SAC"),1,0)</f>
        <v>1</v>
      </c>
      <c r="IX518">
        <f>IF(Table1[[#This Row],[PaRes]]="COM",1,0)</f>
        <v>1</v>
      </c>
      <c r="IY518">
        <f>IF(Table1[[#This Row],[Pass Play]]=1,Table1[[#This Row],[Gn]],0)</f>
        <v>9</v>
      </c>
      <c r="IZ518">
        <f>IF(AND(Table1[[#This Row],[Pass Play]]=1,Table1[[#This Row],[EFF]]="Y"),1,0)</f>
        <v>1</v>
      </c>
      <c r="JA518">
        <f>IF(AND(Table1[[#This Row],[Pass Play]]=1,Table1[[#This Row],[EFF]]="Y"),Table1[[#This Row],[Gn]],0)</f>
        <v>9</v>
      </c>
      <c r="JB518">
        <f>IF(AND(Table1[[#This Row],[Pass Play]]=1,Table1[[#This Row],[Gn]]&gt;=15),1,0)</f>
        <v>0</v>
      </c>
      <c r="JC518">
        <f>IF(AND(Table1[[#This Row],[Pass Play]]=1,Table1[[#This Row],[Big Play Passes]]=1),Table1[[#This Row],[Gn]],0)</f>
        <v>0</v>
      </c>
      <c r="JD518">
        <f>IF(AND(OR(Table1[[#This Row],[R/P]]="R",Table1[[#This Row],[PaRes]]="SCRBL",Table1[[#This Row],[PaRes]]="RUN"),Table1[[#This Row],[Penalty]]&lt;&gt;1),1,0)</f>
        <v>0</v>
      </c>
      <c r="JE518">
        <f>IF(Table1[[#This Row],[Rush Attempts]]=1,Table1[[#This Row],[Gn]],0)</f>
        <v>0</v>
      </c>
      <c r="JF518">
        <f>IF(AND(Table1[[#This Row],[Rush Attempts]]=1,Table1[[#This Row],[EFF]]="Y"),1,0)</f>
        <v>0</v>
      </c>
      <c r="JG518">
        <f>IF(AND(Table1[[#This Row],[Rush Attempts]]=1,Table1[[#This Row],[EFF]]="Y"),Table1[[#This Row],[Gn]],0)</f>
        <v>0</v>
      </c>
      <c r="JH518">
        <f>IF(AND(Table1[[#This Row],[Rush Attempts]]=1,Table1[[#This Row],[Gn]]&gt;=10),1,0)</f>
        <v>0</v>
      </c>
      <c r="JI518">
        <f>IF(AND(Table1[[#This Row],[Rush Attempts]]=1,Table1[[#This Row],[Big Play Run]]=1),Table1[[#This Row],[Gn]],0)</f>
        <v>0</v>
      </c>
      <c r="JJ518">
        <f>IF(Table1[[#This Row],[PaRes]]="SAC",1,0)</f>
        <v>0</v>
      </c>
      <c r="JK518">
        <f>IF(Table1[[#This Row],[Sacks]]=1,Table1[[#This Row],[Gn]],0)</f>
        <v>0</v>
      </c>
      <c r="JL518">
        <f>IF(Table1[[#This Row],[PaRes]]="INT",1,0)</f>
        <v>0</v>
      </c>
      <c r="JM518">
        <f>IF(Table1[[#This Row],[pff_PENALTY]]&lt;&gt;"",1,0)</f>
        <v>0</v>
      </c>
      <c r="JN518">
        <f>Table1[[#This Row],[pff_PENYARDS]]</f>
        <v>0</v>
      </c>
      <c r="JO518">
        <f>IF(Table1[[#This Row],[S/End]]="TD",1,0)</f>
        <v>0</v>
      </c>
      <c r="JP518">
        <f>IF(OR(Table1[[#This Row],[S/End]]="FGGD"),1,0)</f>
        <v>0</v>
      </c>
      <c r="JQ518">
        <f>IF(OR(Table1[[#This Row],[S/End]]="FUM",Table1[[#This Row],[S/End]]="INT"),1,0)</f>
        <v>0</v>
      </c>
      <c r="JR518">
        <f>IF(AND(Table1[[#This Row],[Touchdown]]=1,Table1[[#This Row],[Pass Play]]=1),1,0)</f>
        <v>0</v>
      </c>
      <c r="JS518">
        <f t="shared" si="26"/>
        <v>0</v>
      </c>
      <c r="JT518">
        <f>IF(AND(OR(Table1[[#This Row],[Pass Play]]=1,Table1[[#This Row],[Rush Attempts]]=1),Table1[[#This Row],[Dn]]=3),1,0)</f>
        <v>0</v>
      </c>
      <c r="JU518">
        <f>IF(AND(Table1[[#This Row],[3rd down attempt]]=1,Table1[[#This Row],[EFF]]="Y"),1,0)</f>
        <v>0</v>
      </c>
      <c r="JV518">
        <f>IF(AND(Table1[[#This Row],[3rd down attempt]]=1,Table1[[#This Row],[Dist]]&gt;=7),1,0)</f>
        <v>0</v>
      </c>
      <c r="JW518">
        <f>IF(AND(OR(Table1[[#This Row],[Pass Play]]=1,Table1[[#This Row],[Rush Attempts]]=1),Table1[[#This Row],[Dn]]=4),1,0)</f>
        <v>0</v>
      </c>
      <c r="JX518">
        <f>IF(AND(Table1[[#This Row],[4th down attempt]]=1,Table1[[#This Row],[EFF]]="Y"),1,0)</f>
        <v>0</v>
      </c>
      <c r="JY518">
        <f>IF(AND(OR(Table1[[#This Row],[Pass Play]]=1,Table1[[#This Row],[Rush Attempts]]=1),Table1[[#This Row],[FPos]]&gt;=0,Table1[[#This Row],[FPos]]&lt;=20),1,0)</f>
        <v>0</v>
      </c>
      <c r="JZ518">
        <f>IF(AND(OR(Table1[[#This Row],[Pass Play]]=1,Table1[[#This Row],[Rush Attempts]]=1),Table1[[#This Row],[Dist]]&lt;=Table1[[#This Row],[Gn]]),1,0)</f>
        <v>0</v>
      </c>
      <c r="KA518">
        <f>IF(Table1[[#This Row],[S/End]]&lt;&gt;"",1,0)</f>
        <v>0</v>
      </c>
      <c r="KB518">
        <f>IF(Table1[[#This Row],[S/End]]="TD",1,0)</f>
        <v>0</v>
      </c>
      <c r="KC518">
        <f>IF(Table1[[#This Row],[S/End]]="FGGD",1,0)</f>
        <v>0</v>
      </c>
      <c r="KD518">
        <f>IF(AND(OR(Table1[[#This Row],[Pass Play]]=1,Table1[[#This Row],[Rush Attempts]]=1),Table1[[#This Row],[Gn]]&lt;0),1,0)</f>
        <v>0</v>
      </c>
      <c r="KE518" s="375">
        <f>IF(AND(Table1[[#This Row],[pff_DRVENDPSN]]=3,Table1[[#This Row],[pff_DRVENDEVENT]]="PUNT"),1,0)</f>
        <v>0</v>
      </c>
    </row>
    <row r="519" spans="1:291" hidden="1">
      <c r="A519">
        <v>4</v>
      </c>
      <c r="B519">
        <v>2109</v>
      </c>
      <c r="C519" t="s">
        <v>14483</v>
      </c>
      <c r="D519">
        <v>1</v>
      </c>
      <c r="E519">
        <v>2</v>
      </c>
      <c r="F519">
        <v>1</v>
      </c>
      <c r="G519">
        <v>30</v>
      </c>
      <c r="H519">
        <v>43</v>
      </c>
      <c r="J519" t="s">
        <v>254</v>
      </c>
      <c r="K519">
        <v>21</v>
      </c>
      <c r="L519" t="s">
        <v>10463</v>
      </c>
      <c r="M519" t="s">
        <v>10464</v>
      </c>
      <c r="N519" t="s">
        <v>568</v>
      </c>
      <c r="P519" t="s">
        <v>569</v>
      </c>
      <c r="S519" t="s">
        <v>6550</v>
      </c>
      <c r="W519" t="s">
        <v>257</v>
      </c>
      <c r="X519" t="s">
        <v>10465</v>
      </c>
      <c r="AE519" t="s">
        <v>10466</v>
      </c>
      <c r="AF519" t="s">
        <v>10467</v>
      </c>
      <c r="AG519" t="s">
        <v>10465</v>
      </c>
      <c r="AH519" t="s">
        <v>257</v>
      </c>
      <c r="AJ519">
        <v>22</v>
      </c>
      <c r="AP519">
        <v>7</v>
      </c>
      <c r="BJ519" t="s">
        <v>257</v>
      </c>
      <c r="BQ519">
        <f t="shared" si="24"/>
        <v>0</v>
      </c>
      <c r="BR519">
        <f t="shared" si="25"/>
        <v>2</v>
      </c>
      <c r="BT519" t="s">
        <v>275</v>
      </c>
      <c r="BV519">
        <v>0</v>
      </c>
      <c r="BX519">
        <v>0</v>
      </c>
      <c r="BY519" t="s">
        <v>10468</v>
      </c>
      <c r="CD519" s="3">
        <v>0.35416666666666669</v>
      </c>
      <c r="CF519" t="s">
        <v>10469</v>
      </c>
      <c r="CJ519">
        <v>0</v>
      </c>
      <c r="CK519" t="s">
        <v>10470</v>
      </c>
      <c r="CL519" s="4">
        <v>38050</v>
      </c>
      <c r="CM519" t="s">
        <v>10471</v>
      </c>
      <c r="CN519" t="s">
        <v>10472</v>
      </c>
      <c r="CO519">
        <v>0</v>
      </c>
      <c r="CP519" t="s">
        <v>10473</v>
      </c>
      <c r="CQ519" t="s">
        <v>269</v>
      </c>
      <c r="CR519" t="s">
        <v>10401</v>
      </c>
      <c r="CU519" t="s">
        <v>10474</v>
      </c>
      <c r="CW519">
        <v>0</v>
      </c>
      <c r="CY519">
        <v>4</v>
      </c>
      <c r="CZ519" t="s">
        <v>553</v>
      </c>
      <c r="DA519">
        <v>0</v>
      </c>
      <c r="DB519">
        <v>8</v>
      </c>
      <c r="DC519" t="s">
        <v>1781</v>
      </c>
      <c r="DD519">
        <v>-28</v>
      </c>
      <c r="DF519" t="s">
        <v>10407</v>
      </c>
      <c r="DK519">
        <v>30</v>
      </c>
      <c r="DL519" s="4">
        <v>44505</v>
      </c>
      <c r="DM519">
        <v>20524</v>
      </c>
      <c r="DN519">
        <v>2021</v>
      </c>
      <c r="DO519">
        <v>0</v>
      </c>
      <c r="DQ519">
        <v>81314</v>
      </c>
      <c r="DR519">
        <v>14</v>
      </c>
      <c r="DU519" t="s">
        <v>257</v>
      </c>
      <c r="DV519" t="s">
        <v>274</v>
      </c>
      <c r="DX519">
        <v>0</v>
      </c>
      <c r="DY519" t="s">
        <v>10401</v>
      </c>
      <c r="EE519">
        <v>0</v>
      </c>
      <c r="EF519" t="s">
        <v>2910</v>
      </c>
      <c r="EG519" t="s">
        <v>277</v>
      </c>
      <c r="EH519">
        <v>0</v>
      </c>
      <c r="EJ519" t="s">
        <v>278</v>
      </c>
      <c r="EK519" t="s">
        <v>10475</v>
      </c>
      <c r="EL519" t="s">
        <v>10476</v>
      </c>
      <c r="EM519" t="s">
        <v>10477</v>
      </c>
      <c r="EN519" t="s">
        <v>10478</v>
      </c>
      <c r="EO519" t="s">
        <v>282</v>
      </c>
      <c r="EP519" t="s">
        <v>459</v>
      </c>
      <c r="EQ519">
        <v>0</v>
      </c>
      <c r="ET519" t="s">
        <v>10479</v>
      </c>
      <c r="FE519">
        <v>0</v>
      </c>
      <c r="FF519">
        <v>9</v>
      </c>
      <c r="FG519" t="s">
        <v>621</v>
      </c>
      <c r="FI519" t="s">
        <v>621</v>
      </c>
      <c r="FL519">
        <v>0</v>
      </c>
      <c r="FN519">
        <v>0</v>
      </c>
      <c r="FQ519">
        <v>0</v>
      </c>
      <c r="FS519" t="s">
        <v>287</v>
      </c>
      <c r="FU519" t="s">
        <v>257</v>
      </c>
      <c r="FV519" t="s">
        <v>289</v>
      </c>
      <c r="FW519" t="s">
        <v>397</v>
      </c>
      <c r="FX519" t="s">
        <v>291</v>
      </c>
      <c r="FY519">
        <v>1</v>
      </c>
      <c r="GA519">
        <v>0</v>
      </c>
      <c r="GB519">
        <v>0</v>
      </c>
      <c r="GC519">
        <v>0</v>
      </c>
      <c r="GD519" t="s">
        <v>10480</v>
      </c>
      <c r="GF519">
        <v>0</v>
      </c>
      <c r="GG519" t="s">
        <v>257</v>
      </c>
      <c r="GJ519">
        <v>0</v>
      </c>
      <c r="GK519">
        <v>0</v>
      </c>
      <c r="GM519" t="s">
        <v>3126</v>
      </c>
      <c r="GO519">
        <v>10</v>
      </c>
      <c r="HA519" t="s">
        <v>10481</v>
      </c>
      <c r="HB519" t="s">
        <v>10407</v>
      </c>
      <c r="HC519" t="s">
        <v>294</v>
      </c>
      <c r="HD519" t="s">
        <v>294</v>
      </c>
      <c r="HE519" t="s">
        <v>10482</v>
      </c>
      <c r="HF519">
        <v>0</v>
      </c>
      <c r="HG519">
        <v>21</v>
      </c>
      <c r="HH519">
        <v>0</v>
      </c>
      <c r="HI519" t="s">
        <v>275</v>
      </c>
      <c r="HL519">
        <v>3</v>
      </c>
      <c r="HW519">
        <v>13</v>
      </c>
      <c r="HX519">
        <v>4223910</v>
      </c>
      <c r="HY519" t="s">
        <v>6102</v>
      </c>
      <c r="HZ519">
        <v>4223892</v>
      </c>
      <c r="IC519">
        <v>0</v>
      </c>
      <c r="ID519">
        <v>0</v>
      </c>
      <c r="IM519">
        <v>13</v>
      </c>
      <c r="IQ519" t="s">
        <v>10411</v>
      </c>
      <c r="IU519">
        <v>10</v>
      </c>
      <c r="IV519">
        <f>IF(AND(Table1[[#This Row],[R/P]]="P",Table1[[#This Row],[PaRes]]&lt;&gt;"SCRBL",Table1[[#This Row],[PaRes]]&lt;&gt;"RUN",Table1[[#This Row],[Penalty]]&lt;&gt;1),1,0)</f>
        <v>0</v>
      </c>
      <c r="IW519">
        <f>IF(AND(Table1[[#This Row],[Pass Play]]=1,Table1[[#This Row],[PaRes]]&lt;&gt;"SAC"),1,0)</f>
        <v>0</v>
      </c>
      <c r="IX519">
        <f>IF(Table1[[#This Row],[PaRes]]="COM",1,0)</f>
        <v>0</v>
      </c>
      <c r="IY519">
        <f>IF(Table1[[#This Row],[Pass Play]]=1,Table1[[#This Row],[Gn]],0)</f>
        <v>0</v>
      </c>
      <c r="IZ519">
        <f>IF(AND(Table1[[#This Row],[Pass Play]]=1,Table1[[#This Row],[EFF]]="Y"),1,0)</f>
        <v>0</v>
      </c>
      <c r="JA519">
        <f>IF(AND(Table1[[#This Row],[Pass Play]]=1,Table1[[#This Row],[EFF]]="Y"),Table1[[#This Row],[Gn]],0)</f>
        <v>0</v>
      </c>
      <c r="JB519">
        <f>IF(AND(Table1[[#This Row],[Pass Play]]=1,Table1[[#This Row],[Gn]]&gt;=15),1,0)</f>
        <v>0</v>
      </c>
      <c r="JC519">
        <f>IF(AND(Table1[[#This Row],[Pass Play]]=1,Table1[[#This Row],[Big Play Passes]]=1),Table1[[#This Row],[Gn]],0)</f>
        <v>0</v>
      </c>
      <c r="JD519">
        <f>IF(AND(OR(Table1[[#This Row],[R/P]]="R",Table1[[#This Row],[PaRes]]="SCRBL",Table1[[#This Row],[PaRes]]="RUN"),Table1[[#This Row],[Penalty]]&lt;&gt;1),1,0)</f>
        <v>1</v>
      </c>
      <c r="JE519">
        <f>IF(Table1[[#This Row],[Rush Attempts]]=1,Table1[[#This Row],[Gn]],0)</f>
        <v>30</v>
      </c>
      <c r="JF519">
        <f>IF(AND(Table1[[#This Row],[Rush Attempts]]=1,Table1[[#This Row],[EFF]]="Y"),1,0)</f>
        <v>1</v>
      </c>
      <c r="JG519">
        <f>IF(AND(Table1[[#This Row],[Rush Attempts]]=1,Table1[[#This Row],[EFF]]="Y"),Table1[[#This Row],[Gn]],0)</f>
        <v>30</v>
      </c>
      <c r="JH519">
        <f>IF(AND(Table1[[#This Row],[Rush Attempts]]=1,Table1[[#This Row],[Gn]]&gt;=10),1,0)</f>
        <v>1</v>
      </c>
      <c r="JI519">
        <f>IF(AND(Table1[[#This Row],[Rush Attempts]]=1,Table1[[#This Row],[Big Play Run]]=1),Table1[[#This Row],[Gn]],0)</f>
        <v>30</v>
      </c>
      <c r="JJ519">
        <f>IF(Table1[[#This Row],[PaRes]]="SAC",1,0)</f>
        <v>0</v>
      </c>
      <c r="JK519">
        <f>IF(Table1[[#This Row],[Sacks]]=1,Table1[[#This Row],[Gn]],0)</f>
        <v>0</v>
      </c>
      <c r="JL519">
        <f>IF(Table1[[#This Row],[PaRes]]="INT",1,0)</f>
        <v>0</v>
      </c>
      <c r="JM519">
        <f>IF(Table1[[#This Row],[pff_PENALTY]]&lt;&gt;"",1,0)</f>
        <v>0</v>
      </c>
      <c r="JN519">
        <f>Table1[[#This Row],[pff_PENYARDS]]</f>
        <v>0</v>
      </c>
      <c r="JO519">
        <f>IF(Table1[[#This Row],[S/End]]="TD",1,0)</f>
        <v>0</v>
      </c>
      <c r="JP519">
        <f>IF(OR(Table1[[#This Row],[S/End]]="FGGD"),1,0)</f>
        <v>0</v>
      </c>
      <c r="JQ519">
        <f>IF(OR(Table1[[#This Row],[S/End]]="FUM",Table1[[#This Row],[S/End]]="INT"),1,0)</f>
        <v>0</v>
      </c>
      <c r="JR519">
        <f>IF(AND(Table1[[#This Row],[Touchdown]]=1,Table1[[#This Row],[Pass Play]]=1),1,0)</f>
        <v>0</v>
      </c>
      <c r="JS519">
        <f t="shared" si="26"/>
        <v>0</v>
      </c>
      <c r="JT519">
        <f>IF(AND(OR(Table1[[#This Row],[Pass Play]]=1,Table1[[#This Row],[Rush Attempts]]=1),Table1[[#This Row],[Dn]]=3),1,0)</f>
        <v>0</v>
      </c>
      <c r="JU519">
        <f>IF(AND(Table1[[#This Row],[3rd down attempt]]=1,Table1[[#This Row],[EFF]]="Y"),1,0)</f>
        <v>0</v>
      </c>
      <c r="JV519">
        <f>IF(AND(Table1[[#This Row],[3rd down attempt]]=1,Table1[[#This Row],[Dist]]&gt;=7),1,0)</f>
        <v>0</v>
      </c>
      <c r="JW519">
        <f>IF(AND(OR(Table1[[#This Row],[Pass Play]]=1,Table1[[#This Row],[Rush Attempts]]=1),Table1[[#This Row],[Dn]]=4),1,0)</f>
        <v>0</v>
      </c>
      <c r="JX519">
        <f>IF(AND(Table1[[#This Row],[4th down attempt]]=1,Table1[[#This Row],[EFF]]="Y"),1,0)</f>
        <v>0</v>
      </c>
      <c r="JY519">
        <f>IF(AND(OR(Table1[[#This Row],[Pass Play]]=1,Table1[[#This Row],[Rush Attempts]]=1),Table1[[#This Row],[FPos]]&gt;=0,Table1[[#This Row],[FPos]]&lt;=20),1,0)</f>
        <v>0</v>
      </c>
      <c r="JZ519">
        <f>IF(AND(OR(Table1[[#This Row],[Pass Play]]=1,Table1[[#This Row],[Rush Attempts]]=1),Table1[[#This Row],[Dist]]&lt;=Table1[[#This Row],[Gn]]),1,0)</f>
        <v>1</v>
      </c>
      <c r="KA519">
        <f>IF(Table1[[#This Row],[S/End]]&lt;&gt;"",1,0)</f>
        <v>0</v>
      </c>
      <c r="KB519">
        <f>IF(Table1[[#This Row],[S/End]]="TD",1,0)</f>
        <v>0</v>
      </c>
      <c r="KC519">
        <f>IF(Table1[[#This Row],[S/End]]="FGGD",1,0)</f>
        <v>0</v>
      </c>
      <c r="KD519">
        <f>IF(AND(OR(Table1[[#This Row],[Pass Play]]=1,Table1[[#This Row],[Rush Attempts]]=1),Table1[[#This Row],[Gn]]&lt;0),1,0)</f>
        <v>0</v>
      </c>
      <c r="KE519" s="375">
        <f>IF(AND(Table1[[#This Row],[pff_DRVENDPSN]]=3,Table1[[#This Row],[pff_DRVENDEVENT]]="PUNT"),1,0)</f>
        <v>0</v>
      </c>
    </row>
    <row r="520" spans="1:291" hidden="1">
      <c r="A520">
        <v>5</v>
      </c>
      <c r="B520">
        <v>2109</v>
      </c>
      <c r="C520" t="s">
        <v>14483</v>
      </c>
      <c r="D520">
        <v>1</v>
      </c>
      <c r="E520">
        <v>1</v>
      </c>
      <c r="F520">
        <v>10</v>
      </c>
      <c r="G520">
        <v>-2</v>
      </c>
      <c r="H520">
        <v>13</v>
      </c>
      <c r="J520" t="s">
        <v>298</v>
      </c>
      <c r="K520">
        <v>20</v>
      </c>
      <c r="L520">
        <v>20</v>
      </c>
      <c r="M520" t="s">
        <v>5905</v>
      </c>
      <c r="N520" t="s">
        <v>1471</v>
      </c>
      <c r="P520" t="s">
        <v>5906</v>
      </c>
      <c r="W520" t="s">
        <v>253</v>
      </c>
      <c r="X520" t="s">
        <v>10484</v>
      </c>
      <c r="Y520" t="s">
        <v>981</v>
      </c>
      <c r="Z520" t="s">
        <v>10485</v>
      </c>
      <c r="AB520" t="s">
        <v>981</v>
      </c>
      <c r="AC520" t="s">
        <v>3418</v>
      </c>
      <c r="AJ520">
        <v>29</v>
      </c>
      <c r="AK520" t="s">
        <v>327</v>
      </c>
      <c r="AP520">
        <v>7</v>
      </c>
      <c r="BJ520" t="s">
        <v>257</v>
      </c>
      <c r="BQ520">
        <f t="shared" si="24"/>
        <v>1</v>
      </c>
      <c r="BR520">
        <f t="shared" si="25"/>
        <v>0</v>
      </c>
      <c r="BT520" t="s">
        <v>275</v>
      </c>
      <c r="BV520">
        <v>0</v>
      </c>
      <c r="BX520">
        <v>0</v>
      </c>
      <c r="BY520" t="s">
        <v>10486</v>
      </c>
      <c r="CA520">
        <v>1</v>
      </c>
      <c r="CD520" s="3">
        <v>0.32708333333333334</v>
      </c>
      <c r="CE520" t="s">
        <v>257</v>
      </c>
      <c r="CF520" t="s">
        <v>10487</v>
      </c>
      <c r="CG520">
        <v>0</v>
      </c>
      <c r="CI520" t="s">
        <v>6625</v>
      </c>
      <c r="CJ520">
        <v>0</v>
      </c>
      <c r="CK520" t="s">
        <v>10488</v>
      </c>
      <c r="CL520" s="4">
        <v>38050</v>
      </c>
      <c r="CM520" t="s">
        <v>10489</v>
      </c>
      <c r="CN520" t="s">
        <v>10490</v>
      </c>
      <c r="CO520">
        <v>0</v>
      </c>
      <c r="CQ520" t="s">
        <v>282</v>
      </c>
      <c r="CR520" t="s">
        <v>10401</v>
      </c>
      <c r="CU520" t="s">
        <v>5531</v>
      </c>
      <c r="CW520">
        <v>0</v>
      </c>
      <c r="CY520">
        <v>5</v>
      </c>
      <c r="CZ520" t="s">
        <v>553</v>
      </c>
      <c r="DA520">
        <v>0</v>
      </c>
      <c r="DB520">
        <v>8</v>
      </c>
      <c r="DC520" t="s">
        <v>1781</v>
      </c>
      <c r="DD520">
        <v>-28</v>
      </c>
      <c r="DF520" t="s">
        <v>10443</v>
      </c>
      <c r="DK520">
        <v>-2</v>
      </c>
      <c r="DL520" s="4">
        <v>44505</v>
      </c>
      <c r="DM520">
        <v>20524</v>
      </c>
      <c r="DN520">
        <v>2021</v>
      </c>
      <c r="DO520">
        <v>0</v>
      </c>
      <c r="DQ520">
        <v>81314</v>
      </c>
      <c r="DR520">
        <v>15</v>
      </c>
      <c r="DU520" t="s">
        <v>257</v>
      </c>
      <c r="DV520" t="s">
        <v>274</v>
      </c>
      <c r="DX520">
        <v>0</v>
      </c>
      <c r="DY520" t="s">
        <v>10401</v>
      </c>
      <c r="EE520">
        <v>0</v>
      </c>
      <c r="EF520" t="s">
        <v>5915</v>
      </c>
      <c r="EG520" t="s">
        <v>277</v>
      </c>
      <c r="EH520">
        <v>0</v>
      </c>
      <c r="EJ520" t="s">
        <v>1486</v>
      </c>
      <c r="EK520" t="s">
        <v>10491</v>
      </c>
      <c r="EL520" t="s">
        <v>10492</v>
      </c>
      <c r="EM520" t="s">
        <v>10493</v>
      </c>
      <c r="EN520" t="s">
        <v>10494</v>
      </c>
      <c r="EO520" t="s">
        <v>269</v>
      </c>
      <c r="EP520" t="s">
        <v>3407</v>
      </c>
      <c r="EQ520">
        <v>0</v>
      </c>
      <c r="ER520" t="s">
        <v>491</v>
      </c>
      <c r="ET520" t="s">
        <v>10495</v>
      </c>
      <c r="EU520">
        <v>-2</v>
      </c>
      <c r="EV520" t="s">
        <v>348</v>
      </c>
      <c r="EW520" t="s">
        <v>349</v>
      </c>
      <c r="EX520" t="s">
        <v>1817</v>
      </c>
      <c r="EY520" t="s">
        <v>889</v>
      </c>
      <c r="FB520" t="s">
        <v>1144</v>
      </c>
      <c r="FC520" t="s">
        <v>10496</v>
      </c>
      <c r="FE520">
        <v>1</v>
      </c>
      <c r="FF520">
        <v>7</v>
      </c>
      <c r="FL520">
        <v>0</v>
      </c>
      <c r="FN520">
        <v>0</v>
      </c>
      <c r="FQ520">
        <v>0</v>
      </c>
      <c r="FS520" t="s">
        <v>592</v>
      </c>
      <c r="FV520" t="s">
        <v>3880</v>
      </c>
      <c r="FW520" t="s">
        <v>290</v>
      </c>
      <c r="FY520">
        <v>0</v>
      </c>
      <c r="GA520">
        <v>0</v>
      </c>
      <c r="GB520">
        <v>0</v>
      </c>
      <c r="GC520">
        <v>1</v>
      </c>
      <c r="GE520" t="s">
        <v>355</v>
      </c>
      <c r="GF520">
        <v>0</v>
      </c>
      <c r="GI520">
        <v>3</v>
      </c>
      <c r="GJ520">
        <v>0</v>
      </c>
      <c r="GK520">
        <v>0</v>
      </c>
      <c r="GM520" t="s">
        <v>10497</v>
      </c>
      <c r="GN520">
        <v>0</v>
      </c>
      <c r="GO520">
        <v>0</v>
      </c>
      <c r="GP520" t="s">
        <v>357</v>
      </c>
      <c r="GR520">
        <v>18</v>
      </c>
      <c r="HA520" t="s">
        <v>10498</v>
      </c>
      <c r="HC520" t="s">
        <v>313</v>
      </c>
      <c r="HD520" t="s">
        <v>313</v>
      </c>
      <c r="HF520">
        <v>0</v>
      </c>
      <c r="HG520">
        <v>20</v>
      </c>
      <c r="HH520">
        <v>0</v>
      </c>
      <c r="HI520" t="s">
        <v>275</v>
      </c>
      <c r="HK520" t="s">
        <v>387</v>
      </c>
      <c r="HL520">
        <v>4</v>
      </c>
      <c r="HM520" t="s">
        <v>10443</v>
      </c>
      <c r="HO520" t="s">
        <v>10499</v>
      </c>
      <c r="HP520" t="s">
        <v>10500</v>
      </c>
      <c r="HQ520" t="s">
        <v>10501</v>
      </c>
      <c r="HR520" t="s">
        <v>10502</v>
      </c>
      <c r="HT520" t="s">
        <v>9757</v>
      </c>
      <c r="HW520">
        <v>15</v>
      </c>
      <c r="HX520">
        <v>4223924</v>
      </c>
      <c r="HY520" t="s">
        <v>10443</v>
      </c>
      <c r="HZ520">
        <v>4223910</v>
      </c>
      <c r="IC520">
        <v>0</v>
      </c>
      <c r="ID520">
        <v>0</v>
      </c>
      <c r="IM520">
        <v>14</v>
      </c>
      <c r="IO520" t="s">
        <v>10443</v>
      </c>
      <c r="IQ520" t="s">
        <v>10443</v>
      </c>
      <c r="IU520">
        <v>10</v>
      </c>
      <c r="IV520">
        <f>IF(AND(Table1[[#This Row],[R/P]]="P",Table1[[#This Row],[PaRes]]&lt;&gt;"SCRBL",Table1[[#This Row],[PaRes]]&lt;&gt;"RUN",Table1[[#This Row],[Penalty]]&lt;&gt;1),1,0)</f>
        <v>1</v>
      </c>
      <c r="IW520">
        <f>IF(AND(Table1[[#This Row],[Pass Play]]=1,Table1[[#This Row],[PaRes]]&lt;&gt;"SAC"),1,0)</f>
        <v>1</v>
      </c>
      <c r="IX520">
        <f>IF(Table1[[#This Row],[PaRes]]="COM",1,0)</f>
        <v>1</v>
      </c>
      <c r="IY520">
        <f>IF(Table1[[#This Row],[Pass Play]]=1,Table1[[#This Row],[Gn]],0)</f>
        <v>-2</v>
      </c>
      <c r="IZ520">
        <f>IF(AND(Table1[[#This Row],[Pass Play]]=1,Table1[[#This Row],[EFF]]="Y"),1,0)</f>
        <v>0</v>
      </c>
      <c r="JA520">
        <f>IF(AND(Table1[[#This Row],[Pass Play]]=1,Table1[[#This Row],[EFF]]="Y"),Table1[[#This Row],[Gn]],0)</f>
        <v>0</v>
      </c>
      <c r="JB520">
        <f>IF(AND(Table1[[#This Row],[Pass Play]]=1,Table1[[#This Row],[Gn]]&gt;=15),1,0)</f>
        <v>0</v>
      </c>
      <c r="JC520">
        <f>IF(AND(Table1[[#This Row],[Pass Play]]=1,Table1[[#This Row],[Big Play Passes]]=1),Table1[[#This Row],[Gn]],0)</f>
        <v>0</v>
      </c>
      <c r="JD520">
        <f>IF(AND(OR(Table1[[#This Row],[R/P]]="R",Table1[[#This Row],[PaRes]]="SCRBL",Table1[[#This Row],[PaRes]]="RUN"),Table1[[#This Row],[Penalty]]&lt;&gt;1),1,0)</f>
        <v>0</v>
      </c>
      <c r="JE520">
        <f>IF(Table1[[#This Row],[Rush Attempts]]=1,Table1[[#This Row],[Gn]],0)</f>
        <v>0</v>
      </c>
      <c r="JF520">
        <f>IF(AND(Table1[[#This Row],[Rush Attempts]]=1,Table1[[#This Row],[EFF]]="Y"),1,0)</f>
        <v>0</v>
      </c>
      <c r="JG520">
        <f>IF(AND(Table1[[#This Row],[Rush Attempts]]=1,Table1[[#This Row],[EFF]]="Y"),Table1[[#This Row],[Gn]],0)</f>
        <v>0</v>
      </c>
      <c r="JH520">
        <f>IF(AND(Table1[[#This Row],[Rush Attempts]]=1,Table1[[#This Row],[Gn]]&gt;=10),1,0)</f>
        <v>0</v>
      </c>
      <c r="JI520">
        <f>IF(AND(Table1[[#This Row],[Rush Attempts]]=1,Table1[[#This Row],[Big Play Run]]=1),Table1[[#This Row],[Gn]],0)</f>
        <v>0</v>
      </c>
      <c r="JJ520">
        <f>IF(Table1[[#This Row],[PaRes]]="SAC",1,0)</f>
        <v>0</v>
      </c>
      <c r="JK520">
        <f>IF(Table1[[#This Row],[Sacks]]=1,Table1[[#This Row],[Gn]],0)</f>
        <v>0</v>
      </c>
      <c r="JL520">
        <f>IF(Table1[[#This Row],[PaRes]]="INT",1,0)</f>
        <v>0</v>
      </c>
      <c r="JM520">
        <f>IF(Table1[[#This Row],[pff_PENALTY]]&lt;&gt;"",1,0)</f>
        <v>0</v>
      </c>
      <c r="JN520">
        <f>Table1[[#This Row],[pff_PENYARDS]]</f>
        <v>0</v>
      </c>
      <c r="JO520">
        <f>IF(Table1[[#This Row],[S/End]]="TD",1,0)</f>
        <v>0</v>
      </c>
      <c r="JP520">
        <f>IF(OR(Table1[[#This Row],[S/End]]="FGGD"),1,0)</f>
        <v>0</v>
      </c>
      <c r="JQ520">
        <f>IF(OR(Table1[[#This Row],[S/End]]="FUM",Table1[[#This Row],[S/End]]="INT"),1,0)</f>
        <v>0</v>
      </c>
      <c r="JR520">
        <f>IF(AND(Table1[[#This Row],[Touchdown]]=1,Table1[[#This Row],[Pass Play]]=1),1,0)</f>
        <v>0</v>
      </c>
      <c r="JS520">
        <f t="shared" si="26"/>
        <v>0</v>
      </c>
      <c r="JT520">
        <f>IF(AND(OR(Table1[[#This Row],[Pass Play]]=1,Table1[[#This Row],[Rush Attempts]]=1),Table1[[#This Row],[Dn]]=3),1,0)</f>
        <v>0</v>
      </c>
      <c r="JU520">
        <f>IF(AND(Table1[[#This Row],[3rd down attempt]]=1,Table1[[#This Row],[EFF]]="Y"),1,0)</f>
        <v>0</v>
      </c>
      <c r="JV520">
        <f>IF(AND(Table1[[#This Row],[3rd down attempt]]=1,Table1[[#This Row],[Dist]]&gt;=7),1,0)</f>
        <v>0</v>
      </c>
      <c r="JW520">
        <f>IF(AND(OR(Table1[[#This Row],[Pass Play]]=1,Table1[[#This Row],[Rush Attempts]]=1),Table1[[#This Row],[Dn]]=4),1,0)</f>
        <v>0</v>
      </c>
      <c r="JX520">
        <f>IF(AND(Table1[[#This Row],[4th down attempt]]=1,Table1[[#This Row],[EFF]]="Y"),1,0)</f>
        <v>0</v>
      </c>
      <c r="JY520">
        <f>IF(AND(OR(Table1[[#This Row],[Pass Play]]=1,Table1[[#This Row],[Rush Attempts]]=1),Table1[[#This Row],[FPos]]&gt;=0,Table1[[#This Row],[FPos]]&lt;=20),1,0)</f>
        <v>1</v>
      </c>
      <c r="JZ520">
        <f>IF(AND(OR(Table1[[#This Row],[Pass Play]]=1,Table1[[#This Row],[Rush Attempts]]=1),Table1[[#This Row],[Dist]]&lt;=Table1[[#This Row],[Gn]]),1,0)</f>
        <v>0</v>
      </c>
      <c r="KA520">
        <f>IF(Table1[[#This Row],[S/End]]&lt;&gt;"",1,0)</f>
        <v>0</v>
      </c>
      <c r="KB520">
        <f>IF(Table1[[#This Row],[S/End]]="TD",1,0)</f>
        <v>0</v>
      </c>
      <c r="KC520">
        <f>IF(Table1[[#This Row],[S/End]]="FGGD",1,0)</f>
        <v>0</v>
      </c>
      <c r="KD520">
        <f>IF(AND(OR(Table1[[#This Row],[Pass Play]]=1,Table1[[#This Row],[Rush Attempts]]=1),Table1[[#This Row],[Gn]]&lt;0),1,0)</f>
        <v>1</v>
      </c>
      <c r="KE520" s="375">
        <f>IF(AND(Table1[[#This Row],[pff_DRVENDPSN]]=3,Table1[[#This Row],[pff_DRVENDEVENT]]="PUNT"),1,0)</f>
        <v>0</v>
      </c>
    </row>
    <row r="521" spans="1:291" hidden="1">
      <c r="A521">
        <v>6</v>
      </c>
      <c r="B521">
        <v>2109</v>
      </c>
      <c r="C521" t="s">
        <v>14483</v>
      </c>
      <c r="D521">
        <v>1</v>
      </c>
      <c r="E521">
        <v>2</v>
      </c>
      <c r="F521">
        <v>12</v>
      </c>
      <c r="G521">
        <v>11</v>
      </c>
      <c r="H521">
        <v>15</v>
      </c>
      <c r="J521" t="s">
        <v>254</v>
      </c>
      <c r="K521">
        <v>11</v>
      </c>
      <c r="L521" t="s">
        <v>10504</v>
      </c>
      <c r="M521" t="s">
        <v>10505</v>
      </c>
      <c r="N521" t="s">
        <v>2016</v>
      </c>
      <c r="P521" t="s">
        <v>2272</v>
      </c>
      <c r="Q521" t="s">
        <v>442</v>
      </c>
      <c r="S521" t="s">
        <v>321</v>
      </c>
      <c r="W521" t="s">
        <v>253</v>
      </c>
      <c r="X521" t="s">
        <v>10506</v>
      </c>
      <c r="Y521" t="s">
        <v>10161</v>
      </c>
      <c r="Z521" t="s">
        <v>10162</v>
      </c>
      <c r="AB521" t="s">
        <v>372</v>
      </c>
      <c r="AC521" t="s">
        <v>1753</v>
      </c>
      <c r="AJ521">
        <v>4</v>
      </c>
      <c r="AK521" t="s">
        <v>327</v>
      </c>
      <c r="AP521">
        <v>7</v>
      </c>
      <c r="BJ521" t="s">
        <v>274</v>
      </c>
      <c r="BQ521">
        <f t="shared" si="24"/>
        <v>2</v>
      </c>
      <c r="BR521">
        <f t="shared" si="25"/>
        <v>0</v>
      </c>
      <c r="BT521" t="s">
        <v>275</v>
      </c>
      <c r="BV521">
        <v>0</v>
      </c>
      <c r="BX521">
        <v>0</v>
      </c>
      <c r="BY521" t="s">
        <v>10507</v>
      </c>
      <c r="CA521">
        <v>1</v>
      </c>
      <c r="CD521" s="3">
        <v>0.2951388888888889</v>
      </c>
      <c r="CE521" t="s">
        <v>257</v>
      </c>
      <c r="CF521" t="s">
        <v>10508</v>
      </c>
      <c r="CG521">
        <v>5</v>
      </c>
      <c r="CI521" t="s">
        <v>331</v>
      </c>
      <c r="CJ521">
        <v>0</v>
      </c>
      <c r="CK521" t="s">
        <v>10509</v>
      </c>
      <c r="CL521" s="4">
        <v>38414</v>
      </c>
      <c r="CM521" t="s">
        <v>10510</v>
      </c>
      <c r="CN521" t="s">
        <v>10511</v>
      </c>
      <c r="CO521">
        <v>0</v>
      </c>
      <c r="CP521" t="s">
        <v>10421</v>
      </c>
      <c r="CQ521" t="s">
        <v>269</v>
      </c>
      <c r="CR521" t="s">
        <v>10401</v>
      </c>
      <c r="CU521" t="s">
        <v>8064</v>
      </c>
      <c r="CW521">
        <v>0</v>
      </c>
      <c r="CY521">
        <v>6</v>
      </c>
      <c r="CZ521" t="s">
        <v>553</v>
      </c>
      <c r="DA521">
        <v>0</v>
      </c>
      <c r="DB521">
        <v>8</v>
      </c>
      <c r="DC521" t="s">
        <v>1781</v>
      </c>
      <c r="DD521">
        <v>-28</v>
      </c>
      <c r="DF521" t="s">
        <v>10512</v>
      </c>
      <c r="DK521">
        <v>11</v>
      </c>
      <c r="DL521" s="4">
        <v>44505</v>
      </c>
      <c r="DM521">
        <v>20524</v>
      </c>
      <c r="DN521">
        <v>2021</v>
      </c>
      <c r="DO521">
        <v>0</v>
      </c>
      <c r="DQ521">
        <v>81314</v>
      </c>
      <c r="DR521">
        <v>16</v>
      </c>
      <c r="DU521" t="s">
        <v>274</v>
      </c>
      <c r="DV521" t="s">
        <v>257</v>
      </c>
      <c r="DX521">
        <v>0</v>
      </c>
      <c r="DY521" t="s">
        <v>10401</v>
      </c>
      <c r="EE521">
        <v>0</v>
      </c>
      <c r="EF521" t="s">
        <v>5750</v>
      </c>
      <c r="EG521" t="s">
        <v>383</v>
      </c>
      <c r="EH521">
        <v>0</v>
      </c>
      <c r="EJ521" t="s">
        <v>340</v>
      </c>
      <c r="EK521" t="s">
        <v>341</v>
      </c>
      <c r="EL521" t="s">
        <v>8012</v>
      </c>
      <c r="EM521" t="s">
        <v>10513</v>
      </c>
      <c r="EN521" t="s">
        <v>10448</v>
      </c>
      <c r="EO521" t="s">
        <v>282</v>
      </c>
      <c r="EP521" t="s">
        <v>388</v>
      </c>
      <c r="EQ521">
        <v>0</v>
      </c>
      <c r="ER521" t="s">
        <v>491</v>
      </c>
      <c r="ET521" t="s">
        <v>10514</v>
      </c>
      <c r="EU521">
        <v>11</v>
      </c>
      <c r="EV521" t="s">
        <v>348</v>
      </c>
      <c r="EW521" t="s">
        <v>349</v>
      </c>
      <c r="EX521" t="s">
        <v>1251</v>
      </c>
      <c r="EY521" t="s">
        <v>898</v>
      </c>
      <c r="FB521" t="s">
        <v>2285</v>
      </c>
      <c r="FC521" t="s">
        <v>10515</v>
      </c>
      <c r="FE521">
        <v>1</v>
      </c>
      <c r="FF521">
        <v>1</v>
      </c>
      <c r="FL521">
        <v>0</v>
      </c>
      <c r="FN521">
        <v>0</v>
      </c>
      <c r="FQ521">
        <v>0</v>
      </c>
      <c r="FS521" t="s">
        <v>462</v>
      </c>
      <c r="FV521" t="s">
        <v>777</v>
      </c>
      <c r="FW521" t="s">
        <v>397</v>
      </c>
      <c r="FY521">
        <v>0</v>
      </c>
      <c r="GA521">
        <v>0</v>
      </c>
      <c r="GB521">
        <v>0</v>
      </c>
      <c r="GC521">
        <v>0</v>
      </c>
      <c r="GD521" t="s">
        <v>1084</v>
      </c>
      <c r="GE521" t="s">
        <v>355</v>
      </c>
      <c r="GF521">
        <v>0</v>
      </c>
      <c r="GG521" t="s">
        <v>257</v>
      </c>
      <c r="GI521">
        <v>2.4</v>
      </c>
      <c r="GJ521">
        <v>0</v>
      </c>
      <c r="GK521">
        <v>0</v>
      </c>
      <c r="GM521" t="s">
        <v>10516</v>
      </c>
      <c r="GN521">
        <v>0</v>
      </c>
      <c r="GO521">
        <v>0</v>
      </c>
      <c r="GP521" t="s">
        <v>357</v>
      </c>
      <c r="GR521">
        <v>17</v>
      </c>
      <c r="HA521" t="s">
        <v>10517</v>
      </c>
      <c r="HC521" t="s">
        <v>294</v>
      </c>
      <c r="HD521" t="s">
        <v>294</v>
      </c>
      <c r="HE521" t="s">
        <v>10512</v>
      </c>
      <c r="HF521">
        <v>0</v>
      </c>
      <c r="HG521">
        <v>11</v>
      </c>
      <c r="HH521">
        <v>0</v>
      </c>
      <c r="HI521" t="s">
        <v>275</v>
      </c>
      <c r="HK521" t="s">
        <v>492</v>
      </c>
      <c r="HL521">
        <v>1</v>
      </c>
      <c r="HM521" t="s">
        <v>10512</v>
      </c>
      <c r="HO521" t="s">
        <v>10518</v>
      </c>
      <c r="HP521" t="s">
        <v>10519</v>
      </c>
      <c r="HQ521" t="s">
        <v>10520</v>
      </c>
      <c r="HR521" t="s">
        <v>10521</v>
      </c>
      <c r="HT521" t="s">
        <v>2293</v>
      </c>
      <c r="HW521">
        <v>4</v>
      </c>
      <c r="HX521">
        <v>4223939</v>
      </c>
      <c r="HY521" t="s">
        <v>7299</v>
      </c>
      <c r="HZ521">
        <v>4223924</v>
      </c>
      <c r="IC521">
        <v>0.5</v>
      </c>
      <c r="ID521">
        <v>1</v>
      </c>
      <c r="IM521">
        <v>15</v>
      </c>
      <c r="IQ521" t="s">
        <v>10512</v>
      </c>
      <c r="IU521">
        <v>10</v>
      </c>
      <c r="IV521">
        <f>IF(AND(Table1[[#This Row],[R/P]]="P",Table1[[#This Row],[PaRes]]&lt;&gt;"SCRBL",Table1[[#This Row],[PaRes]]&lt;&gt;"RUN",Table1[[#This Row],[Penalty]]&lt;&gt;1),1,0)</f>
        <v>1</v>
      </c>
      <c r="IW521">
        <f>IF(AND(Table1[[#This Row],[Pass Play]]=1,Table1[[#This Row],[PaRes]]&lt;&gt;"SAC"),1,0)</f>
        <v>1</v>
      </c>
      <c r="IX521">
        <f>IF(Table1[[#This Row],[PaRes]]="COM",1,0)</f>
        <v>1</v>
      </c>
      <c r="IY521">
        <f>IF(Table1[[#This Row],[Pass Play]]=1,Table1[[#This Row],[Gn]],0)</f>
        <v>11</v>
      </c>
      <c r="IZ521">
        <f>IF(AND(Table1[[#This Row],[Pass Play]]=1,Table1[[#This Row],[EFF]]="Y"),1,0)</f>
        <v>1</v>
      </c>
      <c r="JA521">
        <f>IF(AND(Table1[[#This Row],[Pass Play]]=1,Table1[[#This Row],[EFF]]="Y"),Table1[[#This Row],[Gn]],0)</f>
        <v>11</v>
      </c>
      <c r="JB521">
        <f>IF(AND(Table1[[#This Row],[Pass Play]]=1,Table1[[#This Row],[Gn]]&gt;=15),1,0)</f>
        <v>0</v>
      </c>
      <c r="JC521">
        <f>IF(AND(Table1[[#This Row],[Pass Play]]=1,Table1[[#This Row],[Big Play Passes]]=1),Table1[[#This Row],[Gn]],0)</f>
        <v>0</v>
      </c>
      <c r="JD521">
        <f>IF(AND(OR(Table1[[#This Row],[R/P]]="R",Table1[[#This Row],[PaRes]]="SCRBL",Table1[[#This Row],[PaRes]]="RUN"),Table1[[#This Row],[Penalty]]&lt;&gt;1),1,0)</f>
        <v>0</v>
      </c>
      <c r="JE521">
        <f>IF(Table1[[#This Row],[Rush Attempts]]=1,Table1[[#This Row],[Gn]],0)</f>
        <v>0</v>
      </c>
      <c r="JF521">
        <f>IF(AND(Table1[[#This Row],[Rush Attempts]]=1,Table1[[#This Row],[EFF]]="Y"),1,0)</f>
        <v>0</v>
      </c>
      <c r="JG521">
        <f>IF(AND(Table1[[#This Row],[Rush Attempts]]=1,Table1[[#This Row],[EFF]]="Y"),Table1[[#This Row],[Gn]],0)</f>
        <v>0</v>
      </c>
      <c r="JH521">
        <f>IF(AND(Table1[[#This Row],[Rush Attempts]]=1,Table1[[#This Row],[Gn]]&gt;=10),1,0)</f>
        <v>0</v>
      </c>
      <c r="JI521">
        <f>IF(AND(Table1[[#This Row],[Rush Attempts]]=1,Table1[[#This Row],[Big Play Run]]=1),Table1[[#This Row],[Gn]],0)</f>
        <v>0</v>
      </c>
      <c r="JJ521">
        <f>IF(Table1[[#This Row],[PaRes]]="SAC",1,0)</f>
        <v>0</v>
      </c>
      <c r="JK521">
        <f>IF(Table1[[#This Row],[Sacks]]=1,Table1[[#This Row],[Gn]],0)</f>
        <v>0</v>
      </c>
      <c r="JL521">
        <f>IF(Table1[[#This Row],[PaRes]]="INT",1,0)</f>
        <v>0</v>
      </c>
      <c r="JM521">
        <f>IF(Table1[[#This Row],[pff_PENALTY]]&lt;&gt;"",1,0)</f>
        <v>0</v>
      </c>
      <c r="JN521">
        <f>Table1[[#This Row],[pff_PENYARDS]]</f>
        <v>0</v>
      </c>
      <c r="JO521">
        <f>IF(Table1[[#This Row],[S/End]]="TD",1,0)</f>
        <v>0</v>
      </c>
      <c r="JP521">
        <f>IF(OR(Table1[[#This Row],[S/End]]="FGGD"),1,0)</f>
        <v>0</v>
      </c>
      <c r="JQ521">
        <f>IF(OR(Table1[[#This Row],[S/End]]="FUM",Table1[[#This Row],[S/End]]="INT"),1,0)</f>
        <v>0</v>
      </c>
      <c r="JR521">
        <f>IF(AND(Table1[[#This Row],[Touchdown]]=1,Table1[[#This Row],[Pass Play]]=1),1,0)</f>
        <v>0</v>
      </c>
      <c r="JS521">
        <f t="shared" si="26"/>
        <v>0</v>
      </c>
      <c r="JT521">
        <f>IF(AND(OR(Table1[[#This Row],[Pass Play]]=1,Table1[[#This Row],[Rush Attempts]]=1),Table1[[#This Row],[Dn]]=3),1,0)</f>
        <v>0</v>
      </c>
      <c r="JU521">
        <f>IF(AND(Table1[[#This Row],[3rd down attempt]]=1,Table1[[#This Row],[EFF]]="Y"),1,0)</f>
        <v>0</v>
      </c>
      <c r="JV521">
        <f>IF(AND(Table1[[#This Row],[3rd down attempt]]=1,Table1[[#This Row],[Dist]]&gt;=7),1,0)</f>
        <v>0</v>
      </c>
      <c r="JW521">
        <f>IF(AND(OR(Table1[[#This Row],[Pass Play]]=1,Table1[[#This Row],[Rush Attempts]]=1),Table1[[#This Row],[Dn]]=4),1,0)</f>
        <v>0</v>
      </c>
      <c r="JX521">
        <f>IF(AND(Table1[[#This Row],[4th down attempt]]=1,Table1[[#This Row],[EFF]]="Y"),1,0)</f>
        <v>0</v>
      </c>
      <c r="JY521">
        <f>IF(AND(OR(Table1[[#This Row],[Pass Play]]=1,Table1[[#This Row],[Rush Attempts]]=1),Table1[[#This Row],[FPos]]&gt;=0,Table1[[#This Row],[FPos]]&lt;=20),1,0)</f>
        <v>1</v>
      </c>
      <c r="JZ521">
        <f>IF(AND(OR(Table1[[#This Row],[Pass Play]]=1,Table1[[#This Row],[Rush Attempts]]=1),Table1[[#This Row],[Dist]]&lt;=Table1[[#This Row],[Gn]]),1,0)</f>
        <v>0</v>
      </c>
      <c r="KA521">
        <f>IF(Table1[[#This Row],[S/End]]&lt;&gt;"",1,0)</f>
        <v>0</v>
      </c>
      <c r="KB521">
        <f>IF(Table1[[#This Row],[S/End]]="TD",1,0)</f>
        <v>0</v>
      </c>
      <c r="KC521">
        <f>IF(Table1[[#This Row],[S/End]]="FGGD",1,0)</f>
        <v>0</v>
      </c>
      <c r="KD521">
        <f>IF(AND(OR(Table1[[#This Row],[Pass Play]]=1,Table1[[#This Row],[Rush Attempts]]=1),Table1[[#This Row],[Gn]]&lt;0),1,0)</f>
        <v>0</v>
      </c>
      <c r="KE521" s="375">
        <f>IF(AND(Table1[[#This Row],[pff_DRVENDPSN]]=3,Table1[[#This Row],[pff_DRVENDEVENT]]="PUNT"),1,0)</f>
        <v>0</v>
      </c>
    </row>
    <row r="522" spans="1:291" hidden="1">
      <c r="A522">
        <v>7</v>
      </c>
      <c r="B522">
        <v>2109</v>
      </c>
      <c r="C522" t="s">
        <v>14483</v>
      </c>
      <c r="D522">
        <v>1</v>
      </c>
      <c r="E522">
        <v>3</v>
      </c>
      <c r="F522">
        <v>1</v>
      </c>
      <c r="G522">
        <v>3</v>
      </c>
      <c r="H522">
        <v>4</v>
      </c>
      <c r="J522" t="s">
        <v>254</v>
      </c>
      <c r="K522">
        <v>12</v>
      </c>
      <c r="L522" t="s">
        <v>3480</v>
      </c>
      <c r="M522" t="s">
        <v>1903</v>
      </c>
      <c r="N522" t="s">
        <v>568</v>
      </c>
      <c r="P522" t="s">
        <v>1066</v>
      </c>
      <c r="Q522" t="s">
        <v>1067</v>
      </c>
      <c r="T522" t="s">
        <v>1904</v>
      </c>
      <c r="W522" t="s">
        <v>257</v>
      </c>
      <c r="X522" t="s">
        <v>4101</v>
      </c>
      <c r="AE522" t="s">
        <v>807</v>
      </c>
      <c r="AF522" t="s">
        <v>808</v>
      </c>
      <c r="AG522" t="s">
        <v>4101</v>
      </c>
      <c r="AH522" t="s">
        <v>274</v>
      </c>
      <c r="AJ522">
        <v>22</v>
      </c>
      <c r="AP522">
        <v>7</v>
      </c>
      <c r="BJ522" t="s">
        <v>274</v>
      </c>
      <c r="BQ522">
        <f t="shared" si="24"/>
        <v>0</v>
      </c>
      <c r="BR522">
        <f t="shared" si="25"/>
        <v>18</v>
      </c>
      <c r="BT522" t="s">
        <v>275</v>
      </c>
      <c r="BV522">
        <v>0</v>
      </c>
      <c r="BX522">
        <v>0</v>
      </c>
      <c r="BY522" t="s">
        <v>10523</v>
      </c>
      <c r="CD522" s="3">
        <v>0.27083333333333331</v>
      </c>
      <c r="CF522" t="s">
        <v>10524</v>
      </c>
      <c r="CJ522">
        <v>0</v>
      </c>
      <c r="CK522" t="s">
        <v>10525</v>
      </c>
      <c r="CL522" s="4">
        <v>38050</v>
      </c>
      <c r="CM522" t="s">
        <v>10526</v>
      </c>
      <c r="CN522" t="s">
        <v>10527</v>
      </c>
      <c r="CO522">
        <v>0</v>
      </c>
      <c r="CP522" t="s">
        <v>10528</v>
      </c>
      <c r="CQ522" t="s">
        <v>269</v>
      </c>
      <c r="CR522" t="s">
        <v>10401</v>
      </c>
      <c r="CU522" t="s">
        <v>10529</v>
      </c>
      <c r="CW522">
        <v>0</v>
      </c>
      <c r="CY522">
        <v>7</v>
      </c>
      <c r="CZ522" t="s">
        <v>553</v>
      </c>
      <c r="DA522">
        <v>0</v>
      </c>
      <c r="DB522">
        <v>8</v>
      </c>
      <c r="DC522" t="s">
        <v>1781</v>
      </c>
      <c r="DD522">
        <v>-28</v>
      </c>
      <c r="DF522" t="s">
        <v>10444</v>
      </c>
      <c r="DK522">
        <v>3</v>
      </c>
      <c r="DL522" s="4">
        <v>44505</v>
      </c>
      <c r="DM522">
        <v>20524</v>
      </c>
      <c r="DN522">
        <v>2021</v>
      </c>
      <c r="DO522">
        <v>0</v>
      </c>
      <c r="DQ522">
        <v>81314</v>
      </c>
      <c r="DR522">
        <v>18</v>
      </c>
      <c r="DU522" t="s">
        <v>274</v>
      </c>
      <c r="DV522" t="s">
        <v>257</v>
      </c>
      <c r="DX522">
        <v>0</v>
      </c>
      <c r="DY522" t="s">
        <v>10401</v>
      </c>
      <c r="EE522">
        <v>0</v>
      </c>
      <c r="EF522" t="s">
        <v>1076</v>
      </c>
      <c r="EG522" t="s">
        <v>422</v>
      </c>
      <c r="EH522">
        <v>0</v>
      </c>
      <c r="EJ522" t="s">
        <v>454</v>
      </c>
      <c r="EK522" t="s">
        <v>10530</v>
      </c>
      <c r="EL522" t="s">
        <v>10531</v>
      </c>
      <c r="EM522" t="s">
        <v>10532</v>
      </c>
      <c r="EN522" t="s">
        <v>4316</v>
      </c>
      <c r="EO522" t="s">
        <v>282</v>
      </c>
      <c r="EP522" t="s">
        <v>283</v>
      </c>
      <c r="EQ522">
        <v>0</v>
      </c>
      <c r="ET522" t="s">
        <v>10533</v>
      </c>
      <c r="FE522">
        <v>0</v>
      </c>
      <c r="FG522" t="s">
        <v>590</v>
      </c>
      <c r="FI522" t="s">
        <v>590</v>
      </c>
      <c r="FJ522" t="s">
        <v>10534</v>
      </c>
      <c r="FL522">
        <v>0</v>
      </c>
      <c r="FN522">
        <v>0</v>
      </c>
      <c r="FQ522">
        <v>0</v>
      </c>
      <c r="FS522" t="s">
        <v>395</v>
      </c>
      <c r="FU522" t="s">
        <v>274</v>
      </c>
      <c r="FV522" t="s">
        <v>496</v>
      </c>
      <c r="FW522" t="s">
        <v>1721</v>
      </c>
      <c r="FY522">
        <v>0</v>
      </c>
      <c r="GA522">
        <v>0</v>
      </c>
      <c r="GB522">
        <v>0</v>
      </c>
      <c r="GC522">
        <v>0</v>
      </c>
      <c r="GD522" t="s">
        <v>3987</v>
      </c>
      <c r="GE522" t="s">
        <v>355</v>
      </c>
      <c r="GF522">
        <v>0</v>
      </c>
      <c r="GG522" t="s">
        <v>895</v>
      </c>
      <c r="GJ522">
        <v>1</v>
      </c>
      <c r="GK522">
        <v>0</v>
      </c>
      <c r="GM522" t="s">
        <v>10535</v>
      </c>
      <c r="GO522">
        <v>1</v>
      </c>
      <c r="HA522" t="s">
        <v>4028</v>
      </c>
      <c r="HC522" t="s">
        <v>313</v>
      </c>
      <c r="HD522" t="s">
        <v>313</v>
      </c>
      <c r="HE522" t="s">
        <v>1914</v>
      </c>
      <c r="HF522">
        <v>0</v>
      </c>
      <c r="HG522">
        <v>12</v>
      </c>
      <c r="HH522">
        <v>0</v>
      </c>
      <c r="HI522" t="s">
        <v>275</v>
      </c>
      <c r="HL522" t="s">
        <v>58</v>
      </c>
      <c r="HW522">
        <v>1</v>
      </c>
      <c r="HX522">
        <v>4223954</v>
      </c>
      <c r="HY522" t="s">
        <v>492</v>
      </c>
      <c r="HZ522">
        <v>4223939</v>
      </c>
      <c r="IC522">
        <v>0</v>
      </c>
      <c r="ID522">
        <v>0</v>
      </c>
      <c r="IM522">
        <v>16</v>
      </c>
      <c r="IQ522" t="s">
        <v>10444</v>
      </c>
      <c r="IU522">
        <v>10</v>
      </c>
      <c r="IV522">
        <f>IF(AND(Table1[[#This Row],[R/P]]="P",Table1[[#This Row],[PaRes]]&lt;&gt;"SCRBL",Table1[[#This Row],[PaRes]]&lt;&gt;"RUN",Table1[[#This Row],[Penalty]]&lt;&gt;1),1,0)</f>
        <v>0</v>
      </c>
      <c r="IW522">
        <f>IF(AND(Table1[[#This Row],[Pass Play]]=1,Table1[[#This Row],[PaRes]]&lt;&gt;"SAC"),1,0)</f>
        <v>0</v>
      </c>
      <c r="IX522">
        <f>IF(Table1[[#This Row],[PaRes]]="COM",1,0)</f>
        <v>0</v>
      </c>
      <c r="IY522">
        <f>IF(Table1[[#This Row],[Pass Play]]=1,Table1[[#This Row],[Gn]],0)</f>
        <v>0</v>
      </c>
      <c r="IZ522">
        <f>IF(AND(Table1[[#This Row],[Pass Play]]=1,Table1[[#This Row],[EFF]]="Y"),1,0)</f>
        <v>0</v>
      </c>
      <c r="JA522">
        <f>IF(AND(Table1[[#This Row],[Pass Play]]=1,Table1[[#This Row],[EFF]]="Y"),Table1[[#This Row],[Gn]],0)</f>
        <v>0</v>
      </c>
      <c r="JB522">
        <f>IF(AND(Table1[[#This Row],[Pass Play]]=1,Table1[[#This Row],[Gn]]&gt;=15),1,0)</f>
        <v>0</v>
      </c>
      <c r="JC522">
        <f>IF(AND(Table1[[#This Row],[Pass Play]]=1,Table1[[#This Row],[Big Play Passes]]=1),Table1[[#This Row],[Gn]],0)</f>
        <v>0</v>
      </c>
      <c r="JD522">
        <f>IF(AND(OR(Table1[[#This Row],[R/P]]="R",Table1[[#This Row],[PaRes]]="SCRBL",Table1[[#This Row],[PaRes]]="RUN"),Table1[[#This Row],[Penalty]]&lt;&gt;1),1,0)</f>
        <v>1</v>
      </c>
      <c r="JE522">
        <f>IF(Table1[[#This Row],[Rush Attempts]]=1,Table1[[#This Row],[Gn]],0)</f>
        <v>3</v>
      </c>
      <c r="JF522">
        <f>IF(AND(Table1[[#This Row],[Rush Attempts]]=1,Table1[[#This Row],[EFF]]="Y"),1,0)</f>
        <v>1</v>
      </c>
      <c r="JG522">
        <f>IF(AND(Table1[[#This Row],[Rush Attempts]]=1,Table1[[#This Row],[EFF]]="Y"),Table1[[#This Row],[Gn]],0)</f>
        <v>3</v>
      </c>
      <c r="JH522">
        <f>IF(AND(Table1[[#This Row],[Rush Attempts]]=1,Table1[[#This Row],[Gn]]&gt;=10),1,0)</f>
        <v>0</v>
      </c>
      <c r="JI522">
        <f>IF(AND(Table1[[#This Row],[Rush Attempts]]=1,Table1[[#This Row],[Big Play Run]]=1),Table1[[#This Row],[Gn]],0)</f>
        <v>0</v>
      </c>
      <c r="JJ522">
        <f>IF(Table1[[#This Row],[PaRes]]="SAC",1,0)</f>
        <v>0</v>
      </c>
      <c r="JK522">
        <f>IF(Table1[[#This Row],[Sacks]]=1,Table1[[#This Row],[Gn]],0)</f>
        <v>0</v>
      </c>
      <c r="JL522">
        <f>IF(Table1[[#This Row],[PaRes]]="INT",1,0)</f>
        <v>0</v>
      </c>
      <c r="JM522">
        <f>IF(Table1[[#This Row],[pff_PENALTY]]&lt;&gt;"",1,0)</f>
        <v>0</v>
      </c>
      <c r="JN522">
        <f>Table1[[#This Row],[pff_PENYARDS]]</f>
        <v>0</v>
      </c>
      <c r="JO522">
        <f>IF(Table1[[#This Row],[S/End]]="TD",1,0)</f>
        <v>0</v>
      </c>
      <c r="JP522">
        <f>IF(OR(Table1[[#This Row],[S/End]]="FGGD"),1,0)</f>
        <v>0</v>
      </c>
      <c r="JQ522">
        <f>IF(OR(Table1[[#This Row],[S/End]]="FUM",Table1[[#This Row],[S/End]]="INT"),1,0)</f>
        <v>0</v>
      </c>
      <c r="JR522">
        <f>IF(AND(Table1[[#This Row],[Touchdown]]=1,Table1[[#This Row],[Pass Play]]=1),1,0)</f>
        <v>0</v>
      </c>
      <c r="JS522">
        <f t="shared" si="26"/>
        <v>0</v>
      </c>
      <c r="JT522">
        <f>IF(AND(OR(Table1[[#This Row],[Pass Play]]=1,Table1[[#This Row],[Rush Attempts]]=1),Table1[[#This Row],[Dn]]=3),1,0)</f>
        <v>1</v>
      </c>
      <c r="JU522">
        <f>IF(AND(Table1[[#This Row],[3rd down attempt]]=1,Table1[[#This Row],[EFF]]="Y"),1,0)</f>
        <v>1</v>
      </c>
      <c r="JV522">
        <f>IF(AND(Table1[[#This Row],[3rd down attempt]]=1,Table1[[#This Row],[Dist]]&gt;=7),1,0)</f>
        <v>0</v>
      </c>
      <c r="JW522">
        <f>IF(AND(OR(Table1[[#This Row],[Pass Play]]=1,Table1[[#This Row],[Rush Attempts]]=1),Table1[[#This Row],[Dn]]=4),1,0)</f>
        <v>0</v>
      </c>
      <c r="JX522">
        <f>IF(AND(Table1[[#This Row],[4th down attempt]]=1,Table1[[#This Row],[EFF]]="Y"),1,0)</f>
        <v>0</v>
      </c>
      <c r="JY522">
        <f>IF(AND(OR(Table1[[#This Row],[Pass Play]]=1,Table1[[#This Row],[Rush Attempts]]=1),Table1[[#This Row],[FPos]]&gt;=0,Table1[[#This Row],[FPos]]&lt;=20),1,0)</f>
        <v>1</v>
      </c>
      <c r="JZ522">
        <f>IF(AND(OR(Table1[[#This Row],[Pass Play]]=1,Table1[[#This Row],[Rush Attempts]]=1),Table1[[#This Row],[Dist]]&lt;=Table1[[#This Row],[Gn]]),1,0)</f>
        <v>1</v>
      </c>
      <c r="KA522">
        <f>IF(Table1[[#This Row],[S/End]]&lt;&gt;"",1,0)</f>
        <v>0</v>
      </c>
      <c r="KB522">
        <f>IF(Table1[[#This Row],[S/End]]="TD",1,0)</f>
        <v>0</v>
      </c>
      <c r="KC522">
        <f>IF(Table1[[#This Row],[S/End]]="FGGD",1,0)</f>
        <v>0</v>
      </c>
      <c r="KD522">
        <f>IF(AND(OR(Table1[[#This Row],[Pass Play]]=1,Table1[[#This Row],[Rush Attempts]]=1),Table1[[#This Row],[Gn]]&lt;0),1,0)</f>
        <v>0</v>
      </c>
      <c r="KE522" s="375">
        <f>IF(AND(Table1[[#This Row],[pff_DRVENDPSN]]=3,Table1[[#This Row],[pff_DRVENDEVENT]]="PUNT"),1,0)</f>
        <v>0</v>
      </c>
    </row>
    <row r="523" spans="1:291" hidden="1">
      <c r="A523">
        <v>8</v>
      </c>
      <c r="B523">
        <v>2109</v>
      </c>
      <c r="C523" t="s">
        <v>14483</v>
      </c>
      <c r="D523">
        <v>1</v>
      </c>
      <c r="E523">
        <v>1</v>
      </c>
      <c r="F523">
        <v>1</v>
      </c>
      <c r="G523">
        <v>1</v>
      </c>
      <c r="H523">
        <v>1</v>
      </c>
      <c r="J523" t="s">
        <v>254</v>
      </c>
      <c r="K523">
        <v>12</v>
      </c>
      <c r="L523" t="s">
        <v>3480</v>
      </c>
      <c r="M523" t="s">
        <v>1903</v>
      </c>
      <c r="N523" t="s">
        <v>568</v>
      </c>
      <c r="P523" t="s">
        <v>1066</v>
      </c>
      <c r="Q523" t="s">
        <v>1067</v>
      </c>
      <c r="T523" t="s">
        <v>1904</v>
      </c>
      <c r="W523" t="s">
        <v>257</v>
      </c>
      <c r="X523" t="s">
        <v>4101</v>
      </c>
      <c r="AE523" t="s">
        <v>807</v>
      </c>
      <c r="AF523" t="s">
        <v>808</v>
      </c>
      <c r="AG523" t="s">
        <v>4101</v>
      </c>
      <c r="AH523" t="s">
        <v>274</v>
      </c>
      <c r="AJ523">
        <v>22</v>
      </c>
      <c r="AL523" t="s">
        <v>575</v>
      </c>
      <c r="AP523">
        <v>7</v>
      </c>
      <c r="BJ523" t="s">
        <v>274</v>
      </c>
      <c r="BQ523">
        <f t="shared" si="24"/>
        <v>0</v>
      </c>
      <c r="BR523">
        <f t="shared" si="25"/>
        <v>18</v>
      </c>
      <c r="BT523" t="s">
        <v>275</v>
      </c>
      <c r="BV523">
        <v>0</v>
      </c>
      <c r="BX523">
        <v>0</v>
      </c>
      <c r="BY523" t="s">
        <v>10537</v>
      </c>
      <c r="CD523" s="3">
        <v>0.24374999999999999</v>
      </c>
      <c r="CF523" t="s">
        <v>10538</v>
      </c>
      <c r="CJ523">
        <v>0</v>
      </c>
      <c r="CK523" t="s">
        <v>10539</v>
      </c>
      <c r="CL523" s="4">
        <v>38050</v>
      </c>
      <c r="CM523" t="s">
        <v>10540</v>
      </c>
      <c r="CN523" t="s">
        <v>10541</v>
      </c>
      <c r="CO523">
        <v>0</v>
      </c>
      <c r="CQ523" t="s">
        <v>269</v>
      </c>
      <c r="CR523" t="s">
        <v>10401</v>
      </c>
      <c r="CU523" t="s">
        <v>10542</v>
      </c>
      <c r="CW523">
        <v>0</v>
      </c>
      <c r="CY523">
        <v>8</v>
      </c>
      <c r="CZ523" t="s">
        <v>553</v>
      </c>
      <c r="DA523">
        <v>0</v>
      </c>
      <c r="DB523">
        <v>8</v>
      </c>
      <c r="DC523" t="s">
        <v>1781</v>
      </c>
      <c r="DD523">
        <v>-28</v>
      </c>
      <c r="DF523" t="s">
        <v>10543</v>
      </c>
      <c r="DK523">
        <v>1</v>
      </c>
      <c r="DL523" s="4">
        <v>44505</v>
      </c>
      <c r="DM523">
        <v>20524</v>
      </c>
      <c r="DN523">
        <v>2021</v>
      </c>
      <c r="DO523">
        <v>0</v>
      </c>
      <c r="DQ523">
        <v>81314</v>
      </c>
      <c r="DR523">
        <v>19</v>
      </c>
      <c r="DU523" t="s">
        <v>274</v>
      </c>
      <c r="DV523" t="s">
        <v>257</v>
      </c>
      <c r="DX523">
        <v>0</v>
      </c>
      <c r="DY523" t="s">
        <v>10401</v>
      </c>
      <c r="EE523">
        <v>0</v>
      </c>
      <c r="EF523" t="s">
        <v>1076</v>
      </c>
      <c r="EG523" t="s">
        <v>422</v>
      </c>
      <c r="EH523">
        <v>0</v>
      </c>
      <c r="EJ523" t="s">
        <v>454</v>
      </c>
      <c r="EK523" t="s">
        <v>10530</v>
      </c>
      <c r="EL523" t="s">
        <v>10531</v>
      </c>
      <c r="EM523" t="s">
        <v>10544</v>
      </c>
      <c r="EO523" t="s">
        <v>282</v>
      </c>
      <c r="EP523" t="s">
        <v>283</v>
      </c>
      <c r="EQ523">
        <v>0</v>
      </c>
      <c r="ET523" t="s">
        <v>10545</v>
      </c>
      <c r="FE523">
        <v>0</v>
      </c>
      <c r="FF523">
        <v>6</v>
      </c>
      <c r="FG523" t="s">
        <v>308</v>
      </c>
      <c r="FI523" t="s">
        <v>308</v>
      </c>
      <c r="FJ523" t="s">
        <v>10534</v>
      </c>
      <c r="FL523">
        <v>0</v>
      </c>
      <c r="FN523">
        <v>0</v>
      </c>
      <c r="FQ523">
        <v>0</v>
      </c>
      <c r="FS523" t="s">
        <v>395</v>
      </c>
      <c r="FU523" t="s">
        <v>274</v>
      </c>
      <c r="FV523" t="s">
        <v>496</v>
      </c>
      <c r="FW523" t="s">
        <v>1721</v>
      </c>
      <c r="FY523">
        <v>0</v>
      </c>
      <c r="GA523">
        <v>0</v>
      </c>
      <c r="GB523">
        <v>0</v>
      </c>
      <c r="GC523">
        <v>0</v>
      </c>
      <c r="GD523" t="s">
        <v>3987</v>
      </c>
      <c r="GE523" t="s">
        <v>355</v>
      </c>
      <c r="GF523">
        <v>0</v>
      </c>
      <c r="GG523" t="s">
        <v>895</v>
      </c>
      <c r="GJ523">
        <v>1</v>
      </c>
      <c r="GK523">
        <v>0</v>
      </c>
      <c r="GM523" t="s">
        <v>10546</v>
      </c>
      <c r="GO523">
        <v>1</v>
      </c>
      <c r="HA523" t="s">
        <v>10547</v>
      </c>
      <c r="HC523" t="s">
        <v>313</v>
      </c>
      <c r="HD523" t="s">
        <v>313</v>
      </c>
      <c r="HE523" t="s">
        <v>10548</v>
      </c>
      <c r="HF523">
        <v>0</v>
      </c>
      <c r="HG523">
        <v>12</v>
      </c>
      <c r="HH523">
        <v>0</v>
      </c>
      <c r="HI523" t="s">
        <v>275</v>
      </c>
      <c r="HL523" t="s">
        <v>58</v>
      </c>
      <c r="HW523">
        <v>0</v>
      </c>
      <c r="HX523">
        <v>4223966</v>
      </c>
      <c r="HY523" t="s">
        <v>10549</v>
      </c>
      <c r="HZ523">
        <v>4223954</v>
      </c>
      <c r="IC523">
        <v>0</v>
      </c>
      <c r="ID523">
        <v>0</v>
      </c>
      <c r="IM523">
        <v>17</v>
      </c>
      <c r="IS523" t="s">
        <v>492</v>
      </c>
      <c r="IU523">
        <v>10</v>
      </c>
      <c r="IV523">
        <f>IF(AND(Table1[[#This Row],[R/P]]="P",Table1[[#This Row],[PaRes]]&lt;&gt;"SCRBL",Table1[[#This Row],[PaRes]]&lt;&gt;"RUN",Table1[[#This Row],[Penalty]]&lt;&gt;1),1,0)</f>
        <v>0</v>
      </c>
      <c r="IW523">
        <f>IF(AND(Table1[[#This Row],[Pass Play]]=1,Table1[[#This Row],[PaRes]]&lt;&gt;"SAC"),1,0)</f>
        <v>0</v>
      </c>
      <c r="IX523">
        <f>IF(Table1[[#This Row],[PaRes]]="COM",1,0)</f>
        <v>0</v>
      </c>
      <c r="IY523">
        <f>IF(Table1[[#This Row],[Pass Play]]=1,Table1[[#This Row],[Gn]],0)</f>
        <v>0</v>
      </c>
      <c r="IZ523">
        <f>IF(AND(Table1[[#This Row],[Pass Play]]=1,Table1[[#This Row],[EFF]]="Y"),1,0)</f>
        <v>0</v>
      </c>
      <c r="JA523">
        <f>IF(AND(Table1[[#This Row],[Pass Play]]=1,Table1[[#This Row],[EFF]]="Y"),Table1[[#This Row],[Gn]],0)</f>
        <v>0</v>
      </c>
      <c r="JB523">
        <f>IF(AND(Table1[[#This Row],[Pass Play]]=1,Table1[[#This Row],[Gn]]&gt;=15),1,0)</f>
        <v>0</v>
      </c>
      <c r="JC523">
        <f>IF(AND(Table1[[#This Row],[Pass Play]]=1,Table1[[#This Row],[Big Play Passes]]=1),Table1[[#This Row],[Gn]],0)</f>
        <v>0</v>
      </c>
      <c r="JD523">
        <f>IF(AND(OR(Table1[[#This Row],[R/P]]="R",Table1[[#This Row],[PaRes]]="SCRBL",Table1[[#This Row],[PaRes]]="RUN"),Table1[[#This Row],[Penalty]]&lt;&gt;1),1,0)</f>
        <v>1</v>
      </c>
      <c r="JE523">
        <f>IF(Table1[[#This Row],[Rush Attempts]]=1,Table1[[#This Row],[Gn]],0)</f>
        <v>1</v>
      </c>
      <c r="JF523">
        <f>IF(AND(Table1[[#This Row],[Rush Attempts]]=1,Table1[[#This Row],[EFF]]="Y"),1,0)</f>
        <v>1</v>
      </c>
      <c r="JG523">
        <f>IF(AND(Table1[[#This Row],[Rush Attempts]]=1,Table1[[#This Row],[EFF]]="Y"),Table1[[#This Row],[Gn]],0)</f>
        <v>1</v>
      </c>
      <c r="JH523">
        <f>IF(AND(Table1[[#This Row],[Rush Attempts]]=1,Table1[[#This Row],[Gn]]&gt;=10),1,0)</f>
        <v>0</v>
      </c>
      <c r="JI523">
        <f>IF(AND(Table1[[#This Row],[Rush Attempts]]=1,Table1[[#This Row],[Big Play Run]]=1),Table1[[#This Row],[Gn]],0)</f>
        <v>0</v>
      </c>
      <c r="JJ523">
        <f>IF(Table1[[#This Row],[PaRes]]="SAC",1,0)</f>
        <v>0</v>
      </c>
      <c r="JK523">
        <f>IF(Table1[[#This Row],[Sacks]]=1,Table1[[#This Row],[Gn]],0)</f>
        <v>0</v>
      </c>
      <c r="JL523">
        <f>IF(Table1[[#This Row],[PaRes]]="INT",1,0)</f>
        <v>0</v>
      </c>
      <c r="JM523">
        <f>IF(Table1[[#This Row],[pff_PENALTY]]&lt;&gt;"",1,0)</f>
        <v>0</v>
      </c>
      <c r="JN523">
        <f>Table1[[#This Row],[pff_PENYARDS]]</f>
        <v>0</v>
      </c>
      <c r="JO523">
        <f>IF(Table1[[#This Row],[S/End]]="TD",1,0)</f>
        <v>1</v>
      </c>
      <c r="JP523">
        <f>IF(OR(Table1[[#This Row],[S/End]]="FGGD"),1,0)</f>
        <v>0</v>
      </c>
      <c r="JQ523">
        <f>IF(OR(Table1[[#This Row],[S/End]]="FUM",Table1[[#This Row],[S/End]]="INT"),1,0)</f>
        <v>0</v>
      </c>
      <c r="JR523">
        <f>IF(AND(Table1[[#This Row],[Touchdown]]=1,Table1[[#This Row],[Pass Play]]=1),1,0)</f>
        <v>0</v>
      </c>
      <c r="JS523">
        <f t="shared" si="26"/>
        <v>0</v>
      </c>
      <c r="JT523">
        <f>IF(AND(OR(Table1[[#This Row],[Pass Play]]=1,Table1[[#This Row],[Rush Attempts]]=1),Table1[[#This Row],[Dn]]=3),1,0)</f>
        <v>0</v>
      </c>
      <c r="JU523">
        <f>IF(AND(Table1[[#This Row],[3rd down attempt]]=1,Table1[[#This Row],[EFF]]="Y"),1,0)</f>
        <v>0</v>
      </c>
      <c r="JV523">
        <f>IF(AND(Table1[[#This Row],[3rd down attempt]]=1,Table1[[#This Row],[Dist]]&gt;=7),1,0)</f>
        <v>0</v>
      </c>
      <c r="JW523">
        <f>IF(AND(OR(Table1[[#This Row],[Pass Play]]=1,Table1[[#This Row],[Rush Attempts]]=1),Table1[[#This Row],[Dn]]=4),1,0)</f>
        <v>0</v>
      </c>
      <c r="JX523">
        <f>IF(AND(Table1[[#This Row],[4th down attempt]]=1,Table1[[#This Row],[EFF]]="Y"),1,0)</f>
        <v>0</v>
      </c>
      <c r="JY523">
        <f>IF(AND(OR(Table1[[#This Row],[Pass Play]]=1,Table1[[#This Row],[Rush Attempts]]=1),Table1[[#This Row],[FPos]]&gt;=0,Table1[[#This Row],[FPos]]&lt;=20),1,0)</f>
        <v>1</v>
      </c>
      <c r="JZ523">
        <f>IF(AND(OR(Table1[[#This Row],[Pass Play]]=1,Table1[[#This Row],[Rush Attempts]]=1),Table1[[#This Row],[Dist]]&lt;=Table1[[#This Row],[Gn]]),1,0)</f>
        <v>1</v>
      </c>
      <c r="KA523">
        <f>IF(Table1[[#This Row],[S/End]]&lt;&gt;"",1,0)</f>
        <v>1</v>
      </c>
      <c r="KB523">
        <f>IF(Table1[[#This Row],[S/End]]="TD",1,0)</f>
        <v>1</v>
      </c>
      <c r="KC523">
        <f>IF(Table1[[#This Row],[S/End]]="FGGD",1,0)</f>
        <v>0</v>
      </c>
      <c r="KD523">
        <f>IF(AND(OR(Table1[[#This Row],[Pass Play]]=1,Table1[[#This Row],[Rush Attempts]]=1),Table1[[#This Row],[Gn]]&lt;0),1,0)</f>
        <v>0</v>
      </c>
      <c r="KE523" s="375">
        <f>IF(AND(Table1[[#This Row],[pff_DRVENDPSN]]=3,Table1[[#This Row],[pff_DRVENDEVENT]]="PUNT"),1,0)</f>
        <v>0</v>
      </c>
    </row>
    <row r="524" spans="1:291" hidden="1">
      <c r="A524">
        <v>9</v>
      </c>
      <c r="B524">
        <v>2109</v>
      </c>
      <c r="C524" t="s">
        <v>14483</v>
      </c>
      <c r="D524">
        <v>1</v>
      </c>
      <c r="E524">
        <v>1</v>
      </c>
      <c r="F524">
        <v>10</v>
      </c>
      <c r="G524">
        <v>2</v>
      </c>
      <c r="H524">
        <v>-30</v>
      </c>
      <c r="I524" t="s">
        <v>253</v>
      </c>
      <c r="J524" t="s">
        <v>298</v>
      </c>
      <c r="K524">
        <v>12</v>
      </c>
      <c r="L524" t="s">
        <v>10551</v>
      </c>
      <c r="M524" t="s">
        <v>2919</v>
      </c>
      <c r="N524" t="s">
        <v>1186</v>
      </c>
      <c r="P524" t="s">
        <v>1187</v>
      </c>
      <c r="R524" t="s">
        <v>1188</v>
      </c>
      <c r="W524" t="s">
        <v>257</v>
      </c>
      <c r="X524" t="s">
        <v>3482</v>
      </c>
      <c r="AE524" t="s">
        <v>807</v>
      </c>
      <c r="AF524" t="s">
        <v>808</v>
      </c>
      <c r="AG524" t="s">
        <v>3482</v>
      </c>
      <c r="AH524" t="s">
        <v>257</v>
      </c>
      <c r="AJ524">
        <v>22</v>
      </c>
      <c r="AP524">
        <v>7</v>
      </c>
      <c r="BJ524" t="s">
        <v>274</v>
      </c>
      <c r="BQ524">
        <f t="shared" si="24"/>
        <v>0</v>
      </c>
      <c r="BR524">
        <f t="shared" si="25"/>
        <v>11</v>
      </c>
      <c r="BT524" t="s">
        <v>275</v>
      </c>
      <c r="BV524">
        <v>7</v>
      </c>
      <c r="BX524">
        <v>0</v>
      </c>
      <c r="BY524" t="s">
        <v>10552</v>
      </c>
      <c r="CD524" s="3">
        <v>0.11666666666666665</v>
      </c>
      <c r="CF524" t="s">
        <v>10553</v>
      </c>
      <c r="CJ524">
        <v>0</v>
      </c>
      <c r="CK524" t="s">
        <v>10554</v>
      </c>
      <c r="CL524" s="4">
        <v>38050</v>
      </c>
      <c r="CM524" t="s">
        <v>10555</v>
      </c>
      <c r="CN524" t="s">
        <v>10556</v>
      </c>
      <c r="CO524">
        <v>3</v>
      </c>
      <c r="CP524" t="s">
        <v>268</v>
      </c>
      <c r="CQ524" t="s">
        <v>282</v>
      </c>
      <c r="CR524" t="s">
        <v>10401</v>
      </c>
      <c r="CU524" t="s">
        <v>5447</v>
      </c>
      <c r="CW524">
        <v>0</v>
      </c>
      <c r="CY524">
        <v>1</v>
      </c>
      <c r="CZ524" t="s">
        <v>553</v>
      </c>
      <c r="DA524">
        <v>0</v>
      </c>
      <c r="DB524">
        <v>2</v>
      </c>
      <c r="DC524" t="s">
        <v>1953</v>
      </c>
      <c r="DD524">
        <v>-30</v>
      </c>
      <c r="DF524" t="s">
        <v>10557</v>
      </c>
      <c r="DK524">
        <v>2</v>
      </c>
      <c r="DL524" s="4">
        <v>44505</v>
      </c>
      <c r="DM524">
        <v>20524</v>
      </c>
      <c r="DN524">
        <v>2021</v>
      </c>
      <c r="DO524">
        <v>0</v>
      </c>
      <c r="DQ524">
        <v>81314</v>
      </c>
      <c r="DR524">
        <v>29</v>
      </c>
      <c r="DU524" t="s">
        <v>274</v>
      </c>
      <c r="DV524" t="s">
        <v>257</v>
      </c>
      <c r="DX524">
        <v>3</v>
      </c>
      <c r="DY524" t="s">
        <v>10401</v>
      </c>
      <c r="EE524">
        <v>0</v>
      </c>
      <c r="EF524" t="s">
        <v>1196</v>
      </c>
      <c r="EG524" t="s">
        <v>383</v>
      </c>
      <c r="EH524">
        <v>0</v>
      </c>
      <c r="EJ524" t="s">
        <v>454</v>
      </c>
      <c r="EK524" t="s">
        <v>10558</v>
      </c>
      <c r="EL524" t="s">
        <v>10559</v>
      </c>
      <c r="EM524" t="s">
        <v>10560</v>
      </c>
      <c r="EN524" t="s">
        <v>268</v>
      </c>
      <c r="EO524" t="s">
        <v>269</v>
      </c>
      <c r="EP524" t="s">
        <v>10561</v>
      </c>
      <c r="EQ524">
        <v>0</v>
      </c>
      <c r="ET524" t="s">
        <v>10562</v>
      </c>
      <c r="FE524">
        <v>0</v>
      </c>
      <c r="FF524">
        <v>7</v>
      </c>
      <c r="FG524" t="s">
        <v>310</v>
      </c>
      <c r="FI524" t="s">
        <v>310</v>
      </c>
      <c r="FL524">
        <v>0</v>
      </c>
      <c r="FN524">
        <v>0</v>
      </c>
      <c r="FQ524">
        <v>0</v>
      </c>
      <c r="FS524" t="s">
        <v>1177</v>
      </c>
      <c r="FU524" t="s">
        <v>257</v>
      </c>
      <c r="FV524" t="s">
        <v>1374</v>
      </c>
      <c r="FW524" t="s">
        <v>1721</v>
      </c>
      <c r="FY524">
        <v>0</v>
      </c>
      <c r="GA524">
        <v>3.07</v>
      </c>
      <c r="GB524">
        <v>4</v>
      </c>
      <c r="GC524">
        <v>0</v>
      </c>
      <c r="GF524">
        <v>0</v>
      </c>
      <c r="GG524" t="s">
        <v>466</v>
      </c>
      <c r="GJ524">
        <v>0</v>
      </c>
      <c r="GK524">
        <v>0</v>
      </c>
      <c r="GM524" t="s">
        <v>10563</v>
      </c>
      <c r="GO524">
        <v>1</v>
      </c>
      <c r="HA524" t="s">
        <v>10564</v>
      </c>
      <c r="HC524" t="s">
        <v>313</v>
      </c>
      <c r="HD524" t="s">
        <v>313</v>
      </c>
      <c r="HE524" t="s">
        <v>10565</v>
      </c>
      <c r="HF524">
        <v>0</v>
      </c>
      <c r="HG524">
        <v>12</v>
      </c>
      <c r="HH524">
        <v>7</v>
      </c>
      <c r="HI524" t="s">
        <v>275</v>
      </c>
      <c r="HL524">
        <v>4</v>
      </c>
      <c r="HW524">
        <v>-32</v>
      </c>
      <c r="HX524">
        <v>4224089</v>
      </c>
      <c r="HY524" t="s">
        <v>10566</v>
      </c>
      <c r="HZ524">
        <v>4224068</v>
      </c>
      <c r="IC524">
        <v>0</v>
      </c>
      <c r="ID524">
        <v>0</v>
      </c>
      <c r="IM524">
        <v>27</v>
      </c>
      <c r="IO524" t="s">
        <v>10557</v>
      </c>
      <c r="IQ524" t="s">
        <v>10557</v>
      </c>
      <c r="IU524">
        <v>10</v>
      </c>
      <c r="IV524">
        <f>IF(AND(Table1[[#This Row],[R/P]]="P",Table1[[#This Row],[PaRes]]&lt;&gt;"SCRBL",Table1[[#This Row],[PaRes]]&lt;&gt;"RUN",Table1[[#This Row],[Penalty]]&lt;&gt;1),1,0)</f>
        <v>0</v>
      </c>
      <c r="IW524">
        <f>IF(AND(Table1[[#This Row],[Pass Play]]=1,Table1[[#This Row],[PaRes]]&lt;&gt;"SAC"),1,0)</f>
        <v>0</v>
      </c>
      <c r="IX524">
        <f>IF(Table1[[#This Row],[PaRes]]="COM",1,0)</f>
        <v>0</v>
      </c>
      <c r="IY524">
        <f>IF(Table1[[#This Row],[Pass Play]]=1,Table1[[#This Row],[Gn]],0)</f>
        <v>0</v>
      </c>
      <c r="IZ524">
        <f>IF(AND(Table1[[#This Row],[Pass Play]]=1,Table1[[#This Row],[EFF]]="Y"),1,0)</f>
        <v>0</v>
      </c>
      <c r="JA524">
        <f>IF(AND(Table1[[#This Row],[Pass Play]]=1,Table1[[#This Row],[EFF]]="Y"),Table1[[#This Row],[Gn]],0)</f>
        <v>0</v>
      </c>
      <c r="JB524">
        <f>IF(AND(Table1[[#This Row],[Pass Play]]=1,Table1[[#This Row],[Gn]]&gt;=15),1,0)</f>
        <v>0</v>
      </c>
      <c r="JC524">
        <f>IF(AND(Table1[[#This Row],[Pass Play]]=1,Table1[[#This Row],[Big Play Passes]]=1),Table1[[#This Row],[Gn]],0)</f>
        <v>0</v>
      </c>
      <c r="JD524">
        <f>IF(AND(OR(Table1[[#This Row],[R/P]]="R",Table1[[#This Row],[PaRes]]="SCRBL",Table1[[#This Row],[PaRes]]="RUN"),Table1[[#This Row],[Penalty]]&lt;&gt;1),1,0)</f>
        <v>1</v>
      </c>
      <c r="JE524">
        <f>IF(Table1[[#This Row],[Rush Attempts]]=1,Table1[[#This Row],[Gn]],0)</f>
        <v>2</v>
      </c>
      <c r="JF524">
        <f>IF(AND(Table1[[#This Row],[Rush Attempts]]=1,Table1[[#This Row],[EFF]]="Y"),1,0)</f>
        <v>0</v>
      </c>
      <c r="JG524">
        <f>IF(AND(Table1[[#This Row],[Rush Attempts]]=1,Table1[[#This Row],[EFF]]="Y"),Table1[[#This Row],[Gn]],0)</f>
        <v>0</v>
      </c>
      <c r="JH524">
        <f>IF(AND(Table1[[#This Row],[Rush Attempts]]=1,Table1[[#This Row],[Gn]]&gt;=10),1,0)</f>
        <v>0</v>
      </c>
      <c r="JI524">
        <f>IF(AND(Table1[[#This Row],[Rush Attempts]]=1,Table1[[#This Row],[Big Play Run]]=1),Table1[[#This Row],[Gn]],0)</f>
        <v>0</v>
      </c>
      <c r="JJ524">
        <f>IF(Table1[[#This Row],[PaRes]]="SAC",1,0)</f>
        <v>0</v>
      </c>
      <c r="JK524">
        <f>IF(Table1[[#This Row],[Sacks]]=1,Table1[[#This Row],[Gn]],0)</f>
        <v>0</v>
      </c>
      <c r="JL524">
        <f>IF(Table1[[#This Row],[PaRes]]="INT",1,0)</f>
        <v>0</v>
      </c>
      <c r="JM524">
        <f>IF(Table1[[#This Row],[pff_PENALTY]]&lt;&gt;"",1,0)</f>
        <v>0</v>
      </c>
      <c r="JN524">
        <f>Table1[[#This Row],[pff_PENYARDS]]</f>
        <v>0</v>
      </c>
      <c r="JO524">
        <f>IF(Table1[[#This Row],[S/End]]="TD",1,0)</f>
        <v>0</v>
      </c>
      <c r="JP524">
        <f>IF(OR(Table1[[#This Row],[S/End]]="FGGD"),1,0)</f>
        <v>0</v>
      </c>
      <c r="JQ524">
        <f>IF(OR(Table1[[#This Row],[S/End]]="FUM",Table1[[#This Row],[S/End]]="INT"),1,0)</f>
        <v>0</v>
      </c>
      <c r="JR524">
        <f>IF(AND(Table1[[#This Row],[Touchdown]]=1,Table1[[#This Row],[Pass Play]]=1),1,0)</f>
        <v>0</v>
      </c>
      <c r="JS524">
        <f t="shared" si="26"/>
        <v>0</v>
      </c>
      <c r="JT524">
        <f>IF(AND(OR(Table1[[#This Row],[Pass Play]]=1,Table1[[#This Row],[Rush Attempts]]=1),Table1[[#This Row],[Dn]]=3),1,0)</f>
        <v>0</v>
      </c>
      <c r="JU524">
        <f>IF(AND(Table1[[#This Row],[3rd down attempt]]=1,Table1[[#This Row],[EFF]]="Y"),1,0)</f>
        <v>0</v>
      </c>
      <c r="JV524">
        <f>IF(AND(Table1[[#This Row],[3rd down attempt]]=1,Table1[[#This Row],[Dist]]&gt;=7),1,0)</f>
        <v>0</v>
      </c>
      <c r="JW524">
        <f>IF(AND(OR(Table1[[#This Row],[Pass Play]]=1,Table1[[#This Row],[Rush Attempts]]=1),Table1[[#This Row],[Dn]]=4),1,0)</f>
        <v>0</v>
      </c>
      <c r="JX524">
        <f>IF(AND(Table1[[#This Row],[4th down attempt]]=1,Table1[[#This Row],[EFF]]="Y"),1,0)</f>
        <v>0</v>
      </c>
      <c r="JY524">
        <f>IF(AND(OR(Table1[[#This Row],[Pass Play]]=1,Table1[[#This Row],[Rush Attempts]]=1),Table1[[#This Row],[FPos]]&gt;=0,Table1[[#This Row],[FPos]]&lt;=20),1,0)</f>
        <v>0</v>
      </c>
      <c r="JZ524">
        <f>IF(AND(OR(Table1[[#This Row],[Pass Play]]=1,Table1[[#This Row],[Rush Attempts]]=1),Table1[[#This Row],[Dist]]&lt;=Table1[[#This Row],[Gn]]),1,0)</f>
        <v>0</v>
      </c>
      <c r="KA524">
        <f>IF(Table1[[#This Row],[S/End]]&lt;&gt;"",1,0)</f>
        <v>0</v>
      </c>
      <c r="KB524">
        <f>IF(Table1[[#This Row],[S/End]]="TD",1,0)</f>
        <v>0</v>
      </c>
      <c r="KC524">
        <f>IF(Table1[[#This Row],[S/End]]="FGGD",1,0)</f>
        <v>0</v>
      </c>
      <c r="KD524">
        <f>IF(AND(OR(Table1[[#This Row],[Pass Play]]=1,Table1[[#This Row],[Rush Attempts]]=1),Table1[[#This Row],[Gn]]&lt;0),1,0)</f>
        <v>0</v>
      </c>
      <c r="KE524" s="375">
        <f>IF(AND(Table1[[#This Row],[pff_DRVENDPSN]]=3,Table1[[#This Row],[pff_DRVENDEVENT]]="PUNT"),1,0)</f>
        <v>0</v>
      </c>
    </row>
    <row r="525" spans="1:291" hidden="1">
      <c r="A525">
        <v>10</v>
      </c>
      <c r="B525">
        <v>2109</v>
      </c>
      <c r="C525" t="s">
        <v>14483</v>
      </c>
      <c r="D525">
        <v>1</v>
      </c>
      <c r="E525">
        <v>2</v>
      </c>
      <c r="F525">
        <v>8</v>
      </c>
      <c r="G525">
        <v>68</v>
      </c>
      <c r="H525">
        <v>-32</v>
      </c>
      <c r="J525" t="s">
        <v>254</v>
      </c>
      <c r="K525">
        <v>11</v>
      </c>
      <c r="L525" t="s">
        <v>10568</v>
      </c>
      <c r="M525" t="s">
        <v>8373</v>
      </c>
      <c r="N525" t="s">
        <v>1095</v>
      </c>
      <c r="P525" t="s">
        <v>1096</v>
      </c>
      <c r="Q525" t="s">
        <v>509</v>
      </c>
      <c r="W525" t="s">
        <v>253</v>
      </c>
      <c r="X525" t="s">
        <v>10569</v>
      </c>
      <c r="Y525">
        <v>16</v>
      </c>
      <c r="Z525" t="s">
        <v>10570</v>
      </c>
      <c r="AB525" t="s">
        <v>1627</v>
      </c>
      <c r="AC525" t="s">
        <v>1628</v>
      </c>
      <c r="AJ525">
        <v>4</v>
      </c>
      <c r="AK525" t="s">
        <v>327</v>
      </c>
      <c r="AL525" t="s">
        <v>575</v>
      </c>
      <c r="AP525">
        <v>7</v>
      </c>
      <c r="BJ525" t="s">
        <v>261</v>
      </c>
      <c r="BQ525">
        <f t="shared" si="24"/>
        <v>1</v>
      </c>
      <c r="BR525">
        <f t="shared" si="25"/>
        <v>0</v>
      </c>
      <c r="BT525" t="s">
        <v>275</v>
      </c>
      <c r="BV525">
        <v>7</v>
      </c>
      <c r="BX525">
        <v>0</v>
      </c>
      <c r="BY525" t="s">
        <v>10571</v>
      </c>
      <c r="CA525">
        <v>1</v>
      </c>
      <c r="CD525" s="3">
        <v>9.2361111111111116E-2</v>
      </c>
      <c r="CE525" t="s">
        <v>257</v>
      </c>
      <c r="CF525" t="s">
        <v>10572</v>
      </c>
      <c r="CG525">
        <v>8</v>
      </c>
      <c r="CI525" t="s">
        <v>493</v>
      </c>
      <c r="CJ525">
        <v>1</v>
      </c>
      <c r="CK525" t="s">
        <v>10573</v>
      </c>
      <c r="CL525" s="4">
        <v>38414</v>
      </c>
      <c r="CM525" t="s">
        <v>10574</v>
      </c>
      <c r="CN525" t="s">
        <v>10575</v>
      </c>
      <c r="CO525">
        <v>3</v>
      </c>
      <c r="CP525" t="s">
        <v>10421</v>
      </c>
      <c r="CQ525" t="s">
        <v>269</v>
      </c>
      <c r="CR525" t="s">
        <v>10401</v>
      </c>
      <c r="CU525" t="s">
        <v>5821</v>
      </c>
      <c r="CW525">
        <v>0</v>
      </c>
      <c r="CY525">
        <v>2</v>
      </c>
      <c r="CZ525" t="s">
        <v>553</v>
      </c>
      <c r="DA525">
        <v>0</v>
      </c>
      <c r="DB525">
        <v>2</v>
      </c>
      <c r="DC525" t="s">
        <v>1953</v>
      </c>
      <c r="DD525">
        <v>-30</v>
      </c>
      <c r="DF525" t="s">
        <v>10407</v>
      </c>
      <c r="DK525">
        <v>68</v>
      </c>
      <c r="DL525" s="4">
        <v>44505</v>
      </c>
      <c r="DM525">
        <v>20524</v>
      </c>
      <c r="DN525">
        <v>2021</v>
      </c>
      <c r="DO525">
        <v>0</v>
      </c>
      <c r="DQ525">
        <v>81314</v>
      </c>
      <c r="DR525">
        <v>30</v>
      </c>
      <c r="DU525" t="s">
        <v>294</v>
      </c>
      <c r="DV525" t="s">
        <v>294</v>
      </c>
      <c r="DX525">
        <v>3</v>
      </c>
      <c r="DY525" t="s">
        <v>10401</v>
      </c>
      <c r="EE525">
        <v>0</v>
      </c>
      <c r="EF525" t="s">
        <v>2996</v>
      </c>
      <c r="EG525" t="s">
        <v>422</v>
      </c>
      <c r="EH525">
        <v>0</v>
      </c>
      <c r="EJ525" t="s">
        <v>340</v>
      </c>
      <c r="EK525" t="s">
        <v>10576</v>
      </c>
      <c r="EL525" t="s">
        <v>10577</v>
      </c>
      <c r="EM525" t="s">
        <v>10578</v>
      </c>
      <c r="EN525" t="s">
        <v>10579</v>
      </c>
      <c r="EO525" t="s">
        <v>282</v>
      </c>
      <c r="EP525" t="s">
        <v>968</v>
      </c>
      <c r="EQ525">
        <v>0</v>
      </c>
      <c r="ER525" t="s">
        <v>10580</v>
      </c>
      <c r="ET525" t="s">
        <v>10581</v>
      </c>
      <c r="EU525">
        <v>45</v>
      </c>
      <c r="EV525" t="s">
        <v>348</v>
      </c>
      <c r="EW525" t="s">
        <v>349</v>
      </c>
      <c r="EX525" t="s">
        <v>771</v>
      </c>
      <c r="EY525" t="s">
        <v>898</v>
      </c>
      <c r="FB525" t="s">
        <v>1845</v>
      </c>
      <c r="FC525" t="s">
        <v>10582</v>
      </c>
      <c r="FE525">
        <v>1</v>
      </c>
      <c r="FF525">
        <v>10</v>
      </c>
      <c r="FJ525" t="s">
        <v>10583</v>
      </c>
      <c r="FL525">
        <v>0</v>
      </c>
      <c r="FN525">
        <v>1</v>
      </c>
      <c r="FQ525">
        <v>1</v>
      </c>
      <c r="FS525" t="s">
        <v>462</v>
      </c>
      <c r="FV525" t="s">
        <v>777</v>
      </c>
      <c r="FW525" t="s">
        <v>431</v>
      </c>
      <c r="FY525">
        <v>0</v>
      </c>
      <c r="GA525">
        <v>3.07</v>
      </c>
      <c r="GB525">
        <v>4</v>
      </c>
      <c r="GC525">
        <v>0</v>
      </c>
      <c r="GE525" t="s">
        <v>355</v>
      </c>
      <c r="GF525">
        <v>0</v>
      </c>
      <c r="GG525" t="s">
        <v>274</v>
      </c>
      <c r="GH525">
        <v>4.3</v>
      </c>
      <c r="GI525">
        <v>6</v>
      </c>
      <c r="GJ525">
        <v>0</v>
      </c>
      <c r="GK525">
        <v>0</v>
      </c>
      <c r="GM525" t="s">
        <v>10584</v>
      </c>
      <c r="GN525">
        <v>23</v>
      </c>
      <c r="GO525">
        <v>12</v>
      </c>
      <c r="GP525" t="s">
        <v>713</v>
      </c>
      <c r="GR525">
        <v>43</v>
      </c>
      <c r="HA525" t="s">
        <v>10273</v>
      </c>
      <c r="HB525" t="s">
        <v>10407</v>
      </c>
      <c r="HC525" t="s">
        <v>313</v>
      </c>
      <c r="HD525" t="s">
        <v>313</v>
      </c>
      <c r="HE525" t="s">
        <v>10407</v>
      </c>
      <c r="HF525">
        <v>0</v>
      </c>
      <c r="HG525">
        <v>11</v>
      </c>
      <c r="HH525">
        <v>7</v>
      </c>
      <c r="HI525" t="s">
        <v>275</v>
      </c>
      <c r="HK525" t="s">
        <v>492</v>
      </c>
      <c r="HL525">
        <v>4</v>
      </c>
      <c r="HM525" t="s">
        <v>10407</v>
      </c>
      <c r="HO525" t="s">
        <v>10518</v>
      </c>
      <c r="HP525" t="s">
        <v>10585</v>
      </c>
      <c r="HQ525" t="s">
        <v>10586</v>
      </c>
      <c r="HR525" t="s">
        <v>10587</v>
      </c>
      <c r="HT525" t="s">
        <v>10588</v>
      </c>
      <c r="HW525">
        <v>0</v>
      </c>
      <c r="HX525">
        <v>4224099</v>
      </c>
      <c r="HY525" t="s">
        <v>7299</v>
      </c>
      <c r="HZ525">
        <v>4224089</v>
      </c>
      <c r="IC525">
        <v>1</v>
      </c>
      <c r="ID525">
        <v>1</v>
      </c>
      <c r="IM525">
        <v>28</v>
      </c>
      <c r="IS525" t="s">
        <v>898</v>
      </c>
      <c r="IU525">
        <v>10</v>
      </c>
      <c r="IV525">
        <f>IF(AND(Table1[[#This Row],[R/P]]="P",Table1[[#This Row],[PaRes]]&lt;&gt;"SCRBL",Table1[[#This Row],[PaRes]]&lt;&gt;"RUN",Table1[[#This Row],[Penalty]]&lt;&gt;1),1,0)</f>
        <v>1</v>
      </c>
      <c r="IW525">
        <f>IF(AND(Table1[[#This Row],[Pass Play]]=1,Table1[[#This Row],[PaRes]]&lt;&gt;"SAC"),1,0)</f>
        <v>1</v>
      </c>
      <c r="IX525">
        <f>IF(Table1[[#This Row],[PaRes]]="COM",1,0)</f>
        <v>1</v>
      </c>
      <c r="IY525">
        <f>IF(Table1[[#This Row],[Pass Play]]=1,Table1[[#This Row],[Gn]],0)</f>
        <v>68</v>
      </c>
      <c r="IZ525">
        <f>IF(AND(Table1[[#This Row],[Pass Play]]=1,Table1[[#This Row],[EFF]]="Y"),1,0)</f>
        <v>1</v>
      </c>
      <c r="JA525">
        <f>IF(AND(Table1[[#This Row],[Pass Play]]=1,Table1[[#This Row],[EFF]]="Y"),Table1[[#This Row],[Gn]],0)</f>
        <v>68</v>
      </c>
      <c r="JB525">
        <f>IF(AND(Table1[[#This Row],[Pass Play]]=1,Table1[[#This Row],[Gn]]&gt;=15),1,0)</f>
        <v>1</v>
      </c>
      <c r="JC525">
        <f>IF(AND(Table1[[#This Row],[Pass Play]]=1,Table1[[#This Row],[Big Play Passes]]=1),Table1[[#This Row],[Gn]],0)</f>
        <v>68</v>
      </c>
      <c r="JD525">
        <f>IF(AND(OR(Table1[[#This Row],[R/P]]="R",Table1[[#This Row],[PaRes]]="SCRBL",Table1[[#This Row],[PaRes]]="RUN"),Table1[[#This Row],[Penalty]]&lt;&gt;1),1,0)</f>
        <v>0</v>
      </c>
      <c r="JE525">
        <f>IF(Table1[[#This Row],[Rush Attempts]]=1,Table1[[#This Row],[Gn]],0)</f>
        <v>0</v>
      </c>
      <c r="JF525">
        <f>IF(AND(Table1[[#This Row],[Rush Attempts]]=1,Table1[[#This Row],[EFF]]="Y"),1,0)</f>
        <v>0</v>
      </c>
      <c r="JG525">
        <f>IF(AND(Table1[[#This Row],[Rush Attempts]]=1,Table1[[#This Row],[EFF]]="Y"),Table1[[#This Row],[Gn]],0)</f>
        <v>0</v>
      </c>
      <c r="JH525">
        <f>IF(AND(Table1[[#This Row],[Rush Attempts]]=1,Table1[[#This Row],[Gn]]&gt;=10),1,0)</f>
        <v>0</v>
      </c>
      <c r="JI525">
        <f>IF(AND(Table1[[#This Row],[Rush Attempts]]=1,Table1[[#This Row],[Big Play Run]]=1),Table1[[#This Row],[Gn]],0)</f>
        <v>0</v>
      </c>
      <c r="JJ525">
        <f>IF(Table1[[#This Row],[PaRes]]="SAC",1,0)</f>
        <v>0</v>
      </c>
      <c r="JK525">
        <f>IF(Table1[[#This Row],[Sacks]]=1,Table1[[#This Row],[Gn]],0)</f>
        <v>0</v>
      </c>
      <c r="JL525">
        <f>IF(Table1[[#This Row],[PaRes]]="INT",1,0)</f>
        <v>0</v>
      </c>
      <c r="JM525">
        <f>IF(Table1[[#This Row],[pff_PENALTY]]&lt;&gt;"",1,0)</f>
        <v>0</v>
      </c>
      <c r="JN525">
        <f>Table1[[#This Row],[pff_PENYARDS]]</f>
        <v>0</v>
      </c>
      <c r="JO525">
        <f>IF(Table1[[#This Row],[S/End]]="TD",1,0)</f>
        <v>1</v>
      </c>
      <c r="JP525">
        <f>IF(OR(Table1[[#This Row],[S/End]]="FGGD"),1,0)</f>
        <v>0</v>
      </c>
      <c r="JQ525">
        <f>IF(OR(Table1[[#This Row],[S/End]]="FUM",Table1[[#This Row],[S/End]]="INT"),1,0)</f>
        <v>0</v>
      </c>
      <c r="JR525">
        <f>IF(AND(Table1[[#This Row],[Touchdown]]=1,Table1[[#This Row],[Pass Play]]=1),1,0)</f>
        <v>1</v>
      </c>
      <c r="JS525">
        <f t="shared" si="26"/>
        <v>0</v>
      </c>
      <c r="JT525">
        <f>IF(AND(OR(Table1[[#This Row],[Pass Play]]=1,Table1[[#This Row],[Rush Attempts]]=1),Table1[[#This Row],[Dn]]=3),1,0)</f>
        <v>0</v>
      </c>
      <c r="JU525">
        <f>IF(AND(Table1[[#This Row],[3rd down attempt]]=1,Table1[[#This Row],[EFF]]="Y"),1,0)</f>
        <v>0</v>
      </c>
      <c r="JV525">
        <f>IF(AND(Table1[[#This Row],[3rd down attempt]]=1,Table1[[#This Row],[Dist]]&gt;=7),1,0)</f>
        <v>0</v>
      </c>
      <c r="JW525">
        <f>IF(AND(OR(Table1[[#This Row],[Pass Play]]=1,Table1[[#This Row],[Rush Attempts]]=1),Table1[[#This Row],[Dn]]=4),1,0)</f>
        <v>0</v>
      </c>
      <c r="JX525">
        <f>IF(AND(Table1[[#This Row],[4th down attempt]]=1,Table1[[#This Row],[EFF]]="Y"),1,0)</f>
        <v>0</v>
      </c>
      <c r="JY525">
        <f>IF(AND(OR(Table1[[#This Row],[Pass Play]]=1,Table1[[#This Row],[Rush Attempts]]=1),Table1[[#This Row],[FPos]]&gt;=0,Table1[[#This Row],[FPos]]&lt;=20),1,0)</f>
        <v>0</v>
      </c>
      <c r="JZ525">
        <f>IF(AND(OR(Table1[[#This Row],[Pass Play]]=1,Table1[[#This Row],[Rush Attempts]]=1),Table1[[#This Row],[Dist]]&lt;=Table1[[#This Row],[Gn]]),1,0)</f>
        <v>1</v>
      </c>
      <c r="KA525">
        <f>IF(Table1[[#This Row],[S/End]]&lt;&gt;"",1,0)</f>
        <v>1</v>
      </c>
      <c r="KB525">
        <f>IF(Table1[[#This Row],[S/End]]="TD",1,0)</f>
        <v>1</v>
      </c>
      <c r="KC525">
        <f>IF(Table1[[#This Row],[S/End]]="FGGD",1,0)</f>
        <v>0</v>
      </c>
      <c r="KD525">
        <f>IF(AND(OR(Table1[[#This Row],[Pass Play]]=1,Table1[[#This Row],[Rush Attempts]]=1),Table1[[#This Row],[Gn]]&lt;0),1,0)</f>
        <v>0</v>
      </c>
      <c r="KE525" s="375">
        <f>IF(AND(Table1[[#This Row],[pff_DRVENDPSN]]=3,Table1[[#This Row],[pff_DRVENDEVENT]]="PUNT"),1,0)</f>
        <v>0</v>
      </c>
    </row>
    <row r="526" spans="1:291" hidden="1">
      <c r="A526">
        <v>11</v>
      </c>
      <c r="B526">
        <v>2109</v>
      </c>
      <c r="C526" t="s">
        <v>14483</v>
      </c>
      <c r="D526">
        <v>2</v>
      </c>
      <c r="E526">
        <v>1</v>
      </c>
      <c r="F526">
        <v>10</v>
      </c>
      <c r="G526">
        <v>10</v>
      </c>
      <c r="H526">
        <v>-22</v>
      </c>
      <c r="I526" t="s">
        <v>253</v>
      </c>
      <c r="J526" t="s">
        <v>254</v>
      </c>
      <c r="K526">
        <v>22</v>
      </c>
      <c r="L526">
        <v>22</v>
      </c>
      <c r="M526" t="s">
        <v>10590</v>
      </c>
      <c r="N526" t="s">
        <v>440</v>
      </c>
      <c r="O526" t="s">
        <v>254</v>
      </c>
      <c r="P526" t="s">
        <v>10591</v>
      </c>
      <c r="S526" t="s">
        <v>443</v>
      </c>
      <c r="W526" t="s">
        <v>257</v>
      </c>
      <c r="X526" t="s">
        <v>10592</v>
      </c>
      <c r="AE526" t="s">
        <v>10593</v>
      </c>
      <c r="AF526" t="s">
        <v>10594</v>
      </c>
      <c r="AG526" t="s">
        <v>10592</v>
      </c>
      <c r="AH526" t="s">
        <v>274</v>
      </c>
      <c r="AJ526">
        <v>22</v>
      </c>
      <c r="AP526">
        <v>7</v>
      </c>
      <c r="AU526" t="s">
        <v>254</v>
      </c>
      <c r="BJ526" t="s">
        <v>274</v>
      </c>
      <c r="BQ526">
        <f t="shared" si="24"/>
        <v>0</v>
      </c>
      <c r="BR526">
        <f t="shared" si="25"/>
        <v>3</v>
      </c>
      <c r="BT526" t="s">
        <v>275</v>
      </c>
      <c r="BV526">
        <v>14</v>
      </c>
      <c r="BX526">
        <v>0</v>
      </c>
      <c r="BY526" t="s">
        <v>10595</v>
      </c>
      <c r="CD526" s="3">
        <v>0.46527777777777773</v>
      </c>
      <c r="CF526" t="s">
        <v>10596</v>
      </c>
      <c r="CJ526">
        <v>0</v>
      </c>
      <c r="CK526" t="s">
        <v>10597</v>
      </c>
      <c r="CL526" s="4">
        <v>38050</v>
      </c>
      <c r="CM526" t="s">
        <v>10598</v>
      </c>
      <c r="CN526" t="s">
        <v>10599</v>
      </c>
      <c r="CO526">
        <v>3</v>
      </c>
      <c r="CP526" t="s">
        <v>268</v>
      </c>
      <c r="CQ526" t="s">
        <v>269</v>
      </c>
      <c r="CR526" t="s">
        <v>10401</v>
      </c>
      <c r="CU526" t="s">
        <v>2643</v>
      </c>
      <c r="CW526">
        <v>0</v>
      </c>
      <c r="CY526">
        <v>1</v>
      </c>
      <c r="CZ526" t="s">
        <v>614</v>
      </c>
      <c r="DA526">
        <v>50</v>
      </c>
      <c r="DB526">
        <v>5</v>
      </c>
      <c r="DC526" t="s">
        <v>2789</v>
      </c>
      <c r="DD526">
        <v>-22</v>
      </c>
      <c r="DF526" t="s">
        <v>10444</v>
      </c>
      <c r="DK526">
        <v>10</v>
      </c>
      <c r="DL526" s="4">
        <v>44505</v>
      </c>
      <c r="DM526">
        <v>20524</v>
      </c>
      <c r="DN526">
        <v>2021</v>
      </c>
      <c r="DO526">
        <v>0</v>
      </c>
      <c r="DQ526">
        <v>81314</v>
      </c>
      <c r="DR526">
        <v>48</v>
      </c>
      <c r="DU526" t="s">
        <v>274</v>
      </c>
      <c r="DV526" t="s">
        <v>257</v>
      </c>
      <c r="DX526">
        <v>3</v>
      </c>
      <c r="DY526" t="s">
        <v>10401</v>
      </c>
      <c r="EE526">
        <v>0</v>
      </c>
      <c r="EF526" t="s">
        <v>10600</v>
      </c>
      <c r="EG526" t="s">
        <v>4158</v>
      </c>
      <c r="EH526">
        <v>1</v>
      </c>
      <c r="EI526" t="s">
        <v>886</v>
      </c>
      <c r="EJ526" t="s">
        <v>2147</v>
      </c>
      <c r="EK526" t="s">
        <v>8449</v>
      </c>
      <c r="EL526" t="s">
        <v>10601</v>
      </c>
      <c r="EM526" t="s">
        <v>10602</v>
      </c>
      <c r="EN526" t="s">
        <v>268</v>
      </c>
      <c r="EO526" t="s">
        <v>282</v>
      </c>
      <c r="EP526" t="s">
        <v>3352</v>
      </c>
      <c r="EQ526">
        <v>0</v>
      </c>
      <c r="ET526" t="s">
        <v>10603</v>
      </c>
      <c r="FE526">
        <v>0</v>
      </c>
      <c r="FG526" t="s">
        <v>590</v>
      </c>
      <c r="FI526" t="s">
        <v>590</v>
      </c>
      <c r="FL526">
        <v>0</v>
      </c>
      <c r="FN526">
        <v>0</v>
      </c>
      <c r="FQ526">
        <v>0</v>
      </c>
      <c r="FS526" t="s">
        <v>287</v>
      </c>
      <c r="FU526" t="s">
        <v>274</v>
      </c>
      <c r="FV526" t="s">
        <v>289</v>
      </c>
      <c r="FW526" t="s">
        <v>1700</v>
      </c>
      <c r="FX526" t="s">
        <v>291</v>
      </c>
      <c r="FY526">
        <v>0</v>
      </c>
      <c r="GA526">
        <v>3.14</v>
      </c>
      <c r="GB526">
        <v>11</v>
      </c>
      <c r="GC526">
        <v>0</v>
      </c>
      <c r="GD526" t="s">
        <v>10604</v>
      </c>
      <c r="GF526">
        <v>0</v>
      </c>
      <c r="GG526" t="s">
        <v>895</v>
      </c>
      <c r="GJ526">
        <v>0</v>
      </c>
      <c r="GK526">
        <v>0</v>
      </c>
      <c r="GM526" t="s">
        <v>3496</v>
      </c>
      <c r="GO526">
        <v>3</v>
      </c>
      <c r="HA526" t="s">
        <v>3356</v>
      </c>
      <c r="HC526" t="s">
        <v>313</v>
      </c>
      <c r="HD526" t="s">
        <v>313</v>
      </c>
      <c r="HE526" t="s">
        <v>10605</v>
      </c>
      <c r="HF526">
        <v>0</v>
      </c>
      <c r="HG526">
        <v>22</v>
      </c>
      <c r="HH526">
        <v>14</v>
      </c>
      <c r="HI526" t="s">
        <v>275</v>
      </c>
      <c r="HL526">
        <v>4</v>
      </c>
      <c r="HW526">
        <v>-32</v>
      </c>
      <c r="HX526">
        <v>4224324</v>
      </c>
      <c r="HY526" t="s">
        <v>10606</v>
      </c>
      <c r="HZ526">
        <v>4224310</v>
      </c>
      <c r="IC526">
        <v>0</v>
      </c>
      <c r="ID526">
        <v>0</v>
      </c>
      <c r="IM526">
        <v>45</v>
      </c>
      <c r="IQ526" t="s">
        <v>10444</v>
      </c>
      <c r="IU526">
        <v>10</v>
      </c>
      <c r="IV526">
        <f>IF(AND(Table1[[#This Row],[R/P]]="P",Table1[[#This Row],[PaRes]]&lt;&gt;"SCRBL",Table1[[#This Row],[PaRes]]&lt;&gt;"RUN",Table1[[#This Row],[Penalty]]&lt;&gt;1),1,0)</f>
        <v>0</v>
      </c>
      <c r="IW526">
        <f>IF(AND(Table1[[#This Row],[Pass Play]]=1,Table1[[#This Row],[PaRes]]&lt;&gt;"SAC"),1,0)</f>
        <v>0</v>
      </c>
      <c r="IX526">
        <f>IF(Table1[[#This Row],[PaRes]]="COM",1,0)</f>
        <v>0</v>
      </c>
      <c r="IY526">
        <f>IF(Table1[[#This Row],[Pass Play]]=1,Table1[[#This Row],[Gn]],0)</f>
        <v>0</v>
      </c>
      <c r="IZ526">
        <f>IF(AND(Table1[[#This Row],[Pass Play]]=1,Table1[[#This Row],[EFF]]="Y"),1,0)</f>
        <v>0</v>
      </c>
      <c r="JA526">
        <f>IF(AND(Table1[[#This Row],[Pass Play]]=1,Table1[[#This Row],[EFF]]="Y"),Table1[[#This Row],[Gn]],0)</f>
        <v>0</v>
      </c>
      <c r="JB526">
        <f>IF(AND(Table1[[#This Row],[Pass Play]]=1,Table1[[#This Row],[Gn]]&gt;=15),1,0)</f>
        <v>0</v>
      </c>
      <c r="JC526">
        <f>IF(AND(Table1[[#This Row],[Pass Play]]=1,Table1[[#This Row],[Big Play Passes]]=1),Table1[[#This Row],[Gn]],0)</f>
        <v>0</v>
      </c>
      <c r="JD526">
        <f>IF(AND(OR(Table1[[#This Row],[R/P]]="R",Table1[[#This Row],[PaRes]]="SCRBL",Table1[[#This Row],[PaRes]]="RUN"),Table1[[#This Row],[Penalty]]&lt;&gt;1),1,0)</f>
        <v>1</v>
      </c>
      <c r="JE526">
        <f>IF(Table1[[#This Row],[Rush Attempts]]=1,Table1[[#This Row],[Gn]],0)</f>
        <v>10</v>
      </c>
      <c r="JF526">
        <f>IF(AND(Table1[[#This Row],[Rush Attempts]]=1,Table1[[#This Row],[EFF]]="Y"),1,0)</f>
        <v>1</v>
      </c>
      <c r="JG526">
        <f>IF(AND(Table1[[#This Row],[Rush Attempts]]=1,Table1[[#This Row],[EFF]]="Y"),Table1[[#This Row],[Gn]],0)</f>
        <v>10</v>
      </c>
      <c r="JH526">
        <f>IF(AND(Table1[[#This Row],[Rush Attempts]]=1,Table1[[#This Row],[Gn]]&gt;=10),1,0)</f>
        <v>1</v>
      </c>
      <c r="JI526">
        <f>IF(AND(Table1[[#This Row],[Rush Attempts]]=1,Table1[[#This Row],[Big Play Run]]=1),Table1[[#This Row],[Gn]],0)</f>
        <v>10</v>
      </c>
      <c r="JJ526">
        <f>IF(Table1[[#This Row],[PaRes]]="SAC",1,0)</f>
        <v>0</v>
      </c>
      <c r="JK526">
        <f>IF(Table1[[#This Row],[Sacks]]=1,Table1[[#This Row],[Gn]],0)</f>
        <v>0</v>
      </c>
      <c r="JL526">
        <f>IF(Table1[[#This Row],[PaRes]]="INT",1,0)</f>
        <v>0</v>
      </c>
      <c r="JM526">
        <f>IF(Table1[[#This Row],[pff_PENALTY]]&lt;&gt;"",1,0)</f>
        <v>0</v>
      </c>
      <c r="JN526">
        <f>Table1[[#This Row],[pff_PENYARDS]]</f>
        <v>0</v>
      </c>
      <c r="JO526">
        <f>IF(Table1[[#This Row],[S/End]]="TD",1,0)</f>
        <v>0</v>
      </c>
      <c r="JP526">
        <f>IF(OR(Table1[[#This Row],[S/End]]="FGGD"),1,0)</f>
        <v>0</v>
      </c>
      <c r="JQ526">
        <f>IF(OR(Table1[[#This Row],[S/End]]="FUM",Table1[[#This Row],[S/End]]="INT"),1,0)</f>
        <v>0</v>
      </c>
      <c r="JR526">
        <f>IF(AND(Table1[[#This Row],[Touchdown]]=1,Table1[[#This Row],[Pass Play]]=1),1,0)</f>
        <v>0</v>
      </c>
      <c r="JS526">
        <f t="shared" si="26"/>
        <v>0</v>
      </c>
      <c r="JT526">
        <f>IF(AND(OR(Table1[[#This Row],[Pass Play]]=1,Table1[[#This Row],[Rush Attempts]]=1),Table1[[#This Row],[Dn]]=3),1,0)</f>
        <v>0</v>
      </c>
      <c r="JU526">
        <f>IF(AND(Table1[[#This Row],[3rd down attempt]]=1,Table1[[#This Row],[EFF]]="Y"),1,0)</f>
        <v>0</v>
      </c>
      <c r="JV526">
        <f>IF(AND(Table1[[#This Row],[3rd down attempt]]=1,Table1[[#This Row],[Dist]]&gt;=7),1,0)</f>
        <v>0</v>
      </c>
      <c r="JW526">
        <f>IF(AND(OR(Table1[[#This Row],[Pass Play]]=1,Table1[[#This Row],[Rush Attempts]]=1),Table1[[#This Row],[Dn]]=4),1,0)</f>
        <v>0</v>
      </c>
      <c r="JX526">
        <f>IF(AND(Table1[[#This Row],[4th down attempt]]=1,Table1[[#This Row],[EFF]]="Y"),1,0)</f>
        <v>0</v>
      </c>
      <c r="JY526">
        <f>IF(AND(OR(Table1[[#This Row],[Pass Play]]=1,Table1[[#This Row],[Rush Attempts]]=1),Table1[[#This Row],[FPos]]&gt;=0,Table1[[#This Row],[FPos]]&lt;=20),1,0)</f>
        <v>0</v>
      </c>
      <c r="JZ526">
        <f>IF(AND(OR(Table1[[#This Row],[Pass Play]]=1,Table1[[#This Row],[Rush Attempts]]=1),Table1[[#This Row],[Dist]]&lt;=Table1[[#This Row],[Gn]]),1,0)</f>
        <v>1</v>
      </c>
      <c r="KA526">
        <f>IF(Table1[[#This Row],[S/End]]&lt;&gt;"",1,0)</f>
        <v>0</v>
      </c>
      <c r="KB526">
        <f>IF(Table1[[#This Row],[S/End]]="TD",1,0)</f>
        <v>0</v>
      </c>
      <c r="KC526">
        <f>IF(Table1[[#This Row],[S/End]]="FGGD",1,0)</f>
        <v>0</v>
      </c>
      <c r="KD526">
        <f>IF(AND(OR(Table1[[#This Row],[Pass Play]]=1,Table1[[#This Row],[Rush Attempts]]=1),Table1[[#This Row],[Gn]]&lt;0),1,0)</f>
        <v>0</v>
      </c>
      <c r="KE526" s="375">
        <f>IF(AND(Table1[[#This Row],[pff_DRVENDPSN]]=3,Table1[[#This Row],[pff_DRVENDEVENT]]="PUNT"),1,0)</f>
        <v>0</v>
      </c>
    </row>
    <row r="527" spans="1:291" hidden="1">
      <c r="A527">
        <v>12</v>
      </c>
      <c r="B527">
        <v>2109</v>
      </c>
      <c r="C527" t="s">
        <v>14483</v>
      </c>
      <c r="D527">
        <v>2</v>
      </c>
      <c r="E527">
        <v>1</v>
      </c>
      <c r="F527">
        <v>10</v>
      </c>
      <c r="G527">
        <v>10</v>
      </c>
      <c r="H527">
        <v>-32</v>
      </c>
      <c r="J527" t="s">
        <v>254</v>
      </c>
      <c r="K527">
        <v>11</v>
      </c>
      <c r="L527" t="s">
        <v>10413</v>
      </c>
      <c r="M527" t="s">
        <v>8179</v>
      </c>
      <c r="N527" t="s">
        <v>2016</v>
      </c>
      <c r="P527" t="s">
        <v>2017</v>
      </c>
      <c r="T527" t="s">
        <v>473</v>
      </c>
      <c r="W527" t="s">
        <v>257</v>
      </c>
      <c r="X527" t="s">
        <v>10608</v>
      </c>
      <c r="AE527" t="s">
        <v>7018</v>
      </c>
      <c r="AF527" t="s">
        <v>2656</v>
      </c>
      <c r="AG527" t="s">
        <v>10608</v>
      </c>
      <c r="AH527" t="s">
        <v>274</v>
      </c>
      <c r="AJ527">
        <v>20</v>
      </c>
      <c r="AP527">
        <v>7</v>
      </c>
      <c r="AU527" t="s">
        <v>254</v>
      </c>
      <c r="BJ527" t="s">
        <v>274</v>
      </c>
      <c r="BQ527">
        <f t="shared" si="24"/>
        <v>0</v>
      </c>
      <c r="BR527">
        <f t="shared" si="25"/>
        <v>4</v>
      </c>
      <c r="BT527" t="s">
        <v>275</v>
      </c>
      <c r="BV527">
        <v>14</v>
      </c>
      <c r="BX527">
        <v>0</v>
      </c>
      <c r="BY527" t="s">
        <v>10609</v>
      </c>
      <c r="CD527" s="3">
        <v>0.44236111111111115</v>
      </c>
      <c r="CF527" t="s">
        <v>10610</v>
      </c>
      <c r="CJ527">
        <v>0</v>
      </c>
      <c r="CK527" t="s">
        <v>10611</v>
      </c>
      <c r="CL527" s="4">
        <v>38050</v>
      </c>
      <c r="CM527" t="s">
        <v>10612</v>
      </c>
      <c r="CN527" t="s">
        <v>10613</v>
      </c>
      <c r="CO527">
        <v>3</v>
      </c>
      <c r="CQ527" t="s">
        <v>269</v>
      </c>
      <c r="CR527" t="s">
        <v>10401</v>
      </c>
      <c r="CU527" t="s">
        <v>5957</v>
      </c>
      <c r="CW527">
        <v>0</v>
      </c>
      <c r="CY527">
        <v>2</v>
      </c>
      <c r="CZ527" t="s">
        <v>614</v>
      </c>
      <c r="DA527">
        <v>50</v>
      </c>
      <c r="DB527">
        <v>5</v>
      </c>
      <c r="DC527" t="s">
        <v>2789</v>
      </c>
      <c r="DD527">
        <v>-22</v>
      </c>
      <c r="DF527" t="s">
        <v>10411</v>
      </c>
      <c r="DK527">
        <v>10</v>
      </c>
      <c r="DL527" s="4">
        <v>44505</v>
      </c>
      <c r="DM527">
        <v>20524</v>
      </c>
      <c r="DN527">
        <v>2021</v>
      </c>
      <c r="DO527">
        <v>0</v>
      </c>
      <c r="DQ527">
        <v>81314</v>
      </c>
      <c r="DR527">
        <v>49</v>
      </c>
      <c r="DU527" t="s">
        <v>274</v>
      </c>
      <c r="DV527" t="s">
        <v>257</v>
      </c>
      <c r="DX527">
        <v>3</v>
      </c>
      <c r="DY527" t="s">
        <v>10401</v>
      </c>
      <c r="EE527">
        <v>0</v>
      </c>
      <c r="EF527" t="s">
        <v>2553</v>
      </c>
      <c r="EG527" t="s">
        <v>675</v>
      </c>
      <c r="EH527">
        <v>0</v>
      </c>
      <c r="EJ527" t="s">
        <v>340</v>
      </c>
      <c r="EK527" t="s">
        <v>10614</v>
      </c>
      <c r="EL527" t="s">
        <v>10615</v>
      </c>
      <c r="EM527" t="s">
        <v>10616</v>
      </c>
      <c r="EN527" t="s">
        <v>10614</v>
      </c>
      <c r="EO527" t="s">
        <v>282</v>
      </c>
      <c r="EP527" t="s">
        <v>3602</v>
      </c>
      <c r="EQ527">
        <v>1</v>
      </c>
      <c r="ET527" t="s">
        <v>10617</v>
      </c>
      <c r="FE527">
        <v>0</v>
      </c>
      <c r="FF527">
        <v>11</v>
      </c>
      <c r="FG527" t="s">
        <v>590</v>
      </c>
      <c r="FI527" t="s">
        <v>590</v>
      </c>
      <c r="FL527">
        <v>0</v>
      </c>
      <c r="FN527">
        <v>0</v>
      </c>
      <c r="FQ527">
        <v>0</v>
      </c>
      <c r="FS527" t="s">
        <v>462</v>
      </c>
      <c r="FU527" t="s">
        <v>257</v>
      </c>
      <c r="FV527" t="s">
        <v>463</v>
      </c>
      <c r="FW527" t="s">
        <v>290</v>
      </c>
      <c r="FX527" t="s">
        <v>1030</v>
      </c>
      <c r="FY527">
        <v>0</v>
      </c>
      <c r="GA527">
        <v>3.14</v>
      </c>
      <c r="GB527">
        <v>11</v>
      </c>
      <c r="GC527">
        <v>0</v>
      </c>
      <c r="GD527" t="s">
        <v>10618</v>
      </c>
      <c r="GE527" t="s">
        <v>355</v>
      </c>
      <c r="GF527">
        <v>0</v>
      </c>
      <c r="GG527" t="s">
        <v>274</v>
      </c>
      <c r="GJ527">
        <v>1</v>
      </c>
      <c r="GK527">
        <v>0</v>
      </c>
      <c r="GM527" t="s">
        <v>4499</v>
      </c>
      <c r="GO527">
        <v>2</v>
      </c>
      <c r="HA527" t="s">
        <v>434</v>
      </c>
      <c r="HC527" t="s">
        <v>313</v>
      </c>
      <c r="HD527" t="s">
        <v>313</v>
      </c>
      <c r="HE527" t="s">
        <v>10619</v>
      </c>
      <c r="HF527">
        <v>0</v>
      </c>
      <c r="HG527">
        <v>11</v>
      </c>
      <c r="HH527">
        <v>14</v>
      </c>
      <c r="HI527" t="s">
        <v>275</v>
      </c>
      <c r="HL527">
        <v>4</v>
      </c>
      <c r="HW527">
        <v>-42</v>
      </c>
      <c r="HX527">
        <v>4224339</v>
      </c>
      <c r="HY527" t="s">
        <v>387</v>
      </c>
      <c r="HZ527">
        <v>4224324</v>
      </c>
      <c r="IC527">
        <v>0</v>
      </c>
      <c r="ID527">
        <v>0</v>
      </c>
      <c r="IM527">
        <v>46</v>
      </c>
      <c r="IQ527" t="s">
        <v>10411</v>
      </c>
      <c r="IU527">
        <v>10</v>
      </c>
      <c r="IV527">
        <f>IF(AND(Table1[[#This Row],[R/P]]="P",Table1[[#This Row],[PaRes]]&lt;&gt;"SCRBL",Table1[[#This Row],[PaRes]]&lt;&gt;"RUN",Table1[[#This Row],[Penalty]]&lt;&gt;1),1,0)</f>
        <v>0</v>
      </c>
      <c r="IW527">
        <f>IF(AND(Table1[[#This Row],[Pass Play]]=1,Table1[[#This Row],[PaRes]]&lt;&gt;"SAC"),1,0)</f>
        <v>0</v>
      </c>
      <c r="IX527">
        <f>IF(Table1[[#This Row],[PaRes]]="COM",1,0)</f>
        <v>0</v>
      </c>
      <c r="IY527">
        <f>IF(Table1[[#This Row],[Pass Play]]=1,Table1[[#This Row],[Gn]],0)</f>
        <v>0</v>
      </c>
      <c r="IZ527">
        <f>IF(AND(Table1[[#This Row],[Pass Play]]=1,Table1[[#This Row],[EFF]]="Y"),1,0)</f>
        <v>0</v>
      </c>
      <c r="JA527">
        <f>IF(AND(Table1[[#This Row],[Pass Play]]=1,Table1[[#This Row],[EFF]]="Y"),Table1[[#This Row],[Gn]],0)</f>
        <v>0</v>
      </c>
      <c r="JB527">
        <f>IF(AND(Table1[[#This Row],[Pass Play]]=1,Table1[[#This Row],[Gn]]&gt;=15),1,0)</f>
        <v>0</v>
      </c>
      <c r="JC527">
        <f>IF(AND(Table1[[#This Row],[Pass Play]]=1,Table1[[#This Row],[Big Play Passes]]=1),Table1[[#This Row],[Gn]],0)</f>
        <v>0</v>
      </c>
      <c r="JD527">
        <f>IF(AND(OR(Table1[[#This Row],[R/P]]="R",Table1[[#This Row],[PaRes]]="SCRBL",Table1[[#This Row],[PaRes]]="RUN"),Table1[[#This Row],[Penalty]]&lt;&gt;1),1,0)</f>
        <v>1</v>
      </c>
      <c r="JE527">
        <f>IF(Table1[[#This Row],[Rush Attempts]]=1,Table1[[#This Row],[Gn]],0)</f>
        <v>10</v>
      </c>
      <c r="JF527">
        <f>IF(AND(Table1[[#This Row],[Rush Attempts]]=1,Table1[[#This Row],[EFF]]="Y"),1,0)</f>
        <v>1</v>
      </c>
      <c r="JG527">
        <f>IF(AND(Table1[[#This Row],[Rush Attempts]]=1,Table1[[#This Row],[EFF]]="Y"),Table1[[#This Row],[Gn]],0)</f>
        <v>10</v>
      </c>
      <c r="JH527">
        <f>IF(AND(Table1[[#This Row],[Rush Attempts]]=1,Table1[[#This Row],[Gn]]&gt;=10),1,0)</f>
        <v>1</v>
      </c>
      <c r="JI527">
        <f>IF(AND(Table1[[#This Row],[Rush Attempts]]=1,Table1[[#This Row],[Big Play Run]]=1),Table1[[#This Row],[Gn]],0)</f>
        <v>10</v>
      </c>
      <c r="JJ527">
        <f>IF(Table1[[#This Row],[PaRes]]="SAC",1,0)</f>
        <v>0</v>
      </c>
      <c r="JK527">
        <f>IF(Table1[[#This Row],[Sacks]]=1,Table1[[#This Row],[Gn]],0)</f>
        <v>0</v>
      </c>
      <c r="JL527">
        <f>IF(Table1[[#This Row],[PaRes]]="INT",1,0)</f>
        <v>0</v>
      </c>
      <c r="JM527">
        <f>IF(Table1[[#This Row],[pff_PENALTY]]&lt;&gt;"",1,0)</f>
        <v>0</v>
      </c>
      <c r="JN527">
        <f>Table1[[#This Row],[pff_PENYARDS]]</f>
        <v>0</v>
      </c>
      <c r="JO527">
        <f>IF(Table1[[#This Row],[S/End]]="TD",1,0)</f>
        <v>0</v>
      </c>
      <c r="JP527">
        <f>IF(OR(Table1[[#This Row],[S/End]]="FGGD"),1,0)</f>
        <v>0</v>
      </c>
      <c r="JQ527">
        <f>IF(OR(Table1[[#This Row],[S/End]]="FUM",Table1[[#This Row],[S/End]]="INT"),1,0)</f>
        <v>0</v>
      </c>
      <c r="JR527">
        <f>IF(AND(Table1[[#This Row],[Touchdown]]=1,Table1[[#This Row],[Pass Play]]=1),1,0)</f>
        <v>0</v>
      </c>
      <c r="JS527">
        <f t="shared" si="26"/>
        <v>0</v>
      </c>
      <c r="JT527">
        <f>IF(AND(OR(Table1[[#This Row],[Pass Play]]=1,Table1[[#This Row],[Rush Attempts]]=1),Table1[[#This Row],[Dn]]=3),1,0)</f>
        <v>0</v>
      </c>
      <c r="JU527">
        <f>IF(AND(Table1[[#This Row],[3rd down attempt]]=1,Table1[[#This Row],[EFF]]="Y"),1,0)</f>
        <v>0</v>
      </c>
      <c r="JV527">
        <f>IF(AND(Table1[[#This Row],[3rd down attempt]]=1,Table1[[#This Row],[Dist]]&gt;=7),1,0)</f>
        <v>0</v>
      </c>
      <c r="JW527">
        <f>IF(AND(OR(Table1[[#This Row],[Pass Play]]=1,Table1[[#This Row],[Rush Attempts]]=1),Table1[[#This Row],[Dn]]=4),1,0)</f>
        <v>0</v>
      </c>
      <c r="JX527">
        <f>IF(AND(Table1[[#This Row],[4th down attempt]]=1,Table1[[#This Row],[EFF]]="Y"),1,0)</f>
        <v>0</v>
      </c>
      <c r="JY527">
        <f>IF(AND(OR(Table1[[#This Row],[Pass Play]]=1,Table1[[#This Row],[Rush Attempts]]=1),Table1[[#This Row],[FPos]]&gt;=0,Table1[[#This Row],[FPos]]&lt;=20),1,0)</f>
        <v>0</v>
      </c>
      <c r="JZ527">
        <f>IF(AND(OR(Table1[[#This Row],[Pass Play]]=1,Table1[[#This Row],[Rush Attempts]]=1),Table1[[#This Row],[Dist]]&lt;=Table1[[#This Row],[Gn]]),1,0)</f>
        <v>1</v>
      </c>
      <c r="KA527">
        <f>IF(Table1[[#This Row],[S/End]]&lt;&gt;"",1,0)</f>
        <v>0</v>
      </c>
      <c r="KB527">
        <f>IF(Table1[[#This Row],[S/End]]="TD",1,0)</f>
        <v>0</v>
      </c>
      <c r="KC527">
        <f>IF(Table1[[#This Row],[S/End]]="FGGD",1,0)</f>
        <v>0</v>
      </c>
      <c r="KD527">
        <f>IF(AND(OR(Table1[[#This Row],[Pass Play]]=1,Table1[[#This Row],[Rush Attempts]]=1),Table1[[#This Row],[Gn]]&lt;0),1,0)</f>
        <v>0</v>
      </c>
      <c r="KE527" s="375">
        <f>IF(AND(Table1[[#This Row],[pff_DRVENDPSN]]=3,Table1[[#This Row],[pff_DRVENDEVENT]]="PUNT"),1,0)</f>
        <v>0</v>
      </c>
    </row>
    <row r="528" spans="1:291" hidden="1">
      <c r="A528">
        <v>13</v>
      </c>
      <c r="B528">
        <v>2109</v>
      </c>
      <c r="C528" t="s">
        <v>14483</v>
      </c>
      <c r="D528">
        <v>2</v>
      </c>
      <c r="E528">
        <v>1</v>
      </c>
      <c r="F528">
        <v>10</v>
      </c>
      <c r="H528">
        <v>-42</v>
      </c>
      <c r="J528" t="s">
        <v>298</v>
      </c>
      <c r="K528">
        <v>12</v>
      </c>
      <c r="L528" t="s">
        <v>6507</v>
      </c>
      <c r="M528" t="s">
        <v>6587</v>
      </c>
      <c r="N528" t="s">
        <v>256</v>
      </c>
      <c r="P528" t="s">
        <v>255</v>
      </c>
      <c r="Q528" t="s">
        <v>1336</v>
      </c>
      <c r="R528" t="s">
        <v>3321</v>
      </c>
      <c r="W528" t="s">
        <v>253</v>
      </c>
      <c r="X528" t="s">
        <v>10621</v>
      </c>
      <c r="Y528" t="s">
        <v>1140</v>
      </c>
      <c r="Z528" t="s">
        <v>1140</v>
      </c>
      <c r="AA528" t="s">
        <v>1626</v>
      </c>
      <c r="AB528" t="s">
        <v>666</v>
      </c>
      <c r="AC528" t="s">
        <v>667</v>
      </c>
      <c r="AK528" t="s">
        <v>756</v>
      </c>
      <c r="AP528">
        <v>7</v>
      </c>
      <c r="BJ528" t="s">
        <v>274</v>
      </c>
      <c r="BQ528">
        <f t="shared" si="24"/>
        <v>2</v>
      </c>
      <c r="BR528">
        <f t="shared" si="25"/>
        <v>0</v>
      </c>
      <c r="BT528" t="s">
        <v>275</v>
      </c>
      <c r="BV528">
        <v>14</v>
      </c>
      <c r="BX528">
        <v>0</v>
      </c>
      <c r="BY528" t="s">
        <v>10622</v>
      </c>
      <c r="CA528">
        <v>0</v>
      </c>
      <c r="CD528" s="3">
        <v>0.41666666666666669</v>
      </c>
      <c r="CE528" t="s">
        <v>257</v>
      </c>
      <c r="CF528" t="s">
        <v>10623</v>
      </c>
      <c r="CG528">
        <v>9</v>
      </c>
      <c r="CI528" t="s">
        <v>493</v>
      </c>
      <c r="CJ528">
        <v>0</v>
      </c>
      <c r="CK528" t="s">
        <v>10624</v>
      </c>
      <c r="CL528" s="4">
        <v>38050</v>
      </c>
      <c r="CM528" t="s">
        <v>10625</v>
      </c>
      <c r="CN528" t="s">
        <v>10626</v>
      </c>
      <c r="CO528">
        <v>3</v>
      </c>
      <c r="CQ528" t="s">
        <v>282</v>
      </c>
      <c r="CR528" t="s">
        <v>10401</v>
      </c>
      <c r="CU528" t="s">
        <v>3666</v>
      </c>
      <c r="CW528">
        <v>0</v>
      </c>
      <c r="CY528">
        <v>3</v>
      </c>
      <c r="CZ528" t="s">
        <v>614</v>
      </c>
      <c r="DA528">
        <v>50</v>
      </c>
      <c r="DB528">
        <v>5</v>
      </c>
      <c r="DC528" t="s">
        <v>2789</v>
      </c>
      <c r="DD528">
        <v>-22</v>
      </c>
      <c r="DK528">
        <v>-20</v>
      </c>
      <c r="DL528" s="4">
        <v>44505</v>
      </c>
      <c r="DM528">
        <v>20524</v>
      </c>
      <c r="DN528">
        <v>2021</v>
      </c>
      <c r="DO528">
        <v>0</v>
      </c>
      <c r="DQ528">
        <v>81314</v>
      </c>
      <c r="DR528">
        <v>50</v>
      </c>
      <c r="DU528" t="s">
        <v>274</v>
      </c>
      <c r="DV528" t="s">
        <v>257</v>
      </c>
      <c r="DX528">
        <v>3</v>
      </c>
      <c r="DY528" t="s">
        <v>10401</v>
      </c>
      <c r="EA528" t="s">
        <v>10627</v>
      </c>
      <c r="EB528" t="s">
        <v>1391</v>
      </c>
      <c r="EE528">
        <v>0</v>
      </c>
      <c r="EF528" t="s">
        <v>1345</v>
      </c>
      <c r="EG528" t="s">
        <v>422</v>
      </c>
      <c r="EH528">
        <v>0</v>
      </c>
      <c r="EJ528" t="s">
        <v>454</v>
      </c>
      <c r="EK528" t="s">
        <v>10628</v>
      </c>
      <c r="EL528" t="s">
        <v>10629</v>
      </c>
      <c r="EM528" t="s">
        <v>10630</v>
      </c>
      <c r="EN528" t="s">
        <v>10631</v>
      </c>
      <c r="EO528" t="s">
        <v>269</v>
      </c>
      <c r="EP528" t="s">
        <v>283</v>
      </c>
      <c r="EQ528">
        <v>0</v>
      </c>
      <c r="ER528" t="s">
        <v>346</v>
      </c>
      <c r="ET528" t="s">
        <v>10632</v>
      </c>
      <c r="EU528">
        <v>0</v>
      </c>
      <c r="EV528" t="s">
        <v>679</v>
      </c>
      <c r="EW528" t="s">
        <v>349</v>
      </c>
      <c r="FC528" t="s">
        <v>10633</v>
      </c>
      <c r="FE528">
        <v>0</v>
      </c>
      <c r="FF528">
        <v>7</v>
      </c>
      <c r="FK528" t="s">
        <v>10634</v>
      </c>
      <c r="FL528">
        <v>0</v>
      </c>
      <c r="FN528">
        <v>1</v>
      </c>
      <c r="FO528" t="s">
        <v>10627</v>
      </c>
      <c r="FP528" t="s">
        <v>1541</v>
      </c>
      <c r="FQ528">
        <v>0</v>
      </c>
      <c r="FS528" t="s">
        <v>395</v>
      </c>
      <c r="FV528" t="s">
        <v>396</v>
      </c>
      <c r="FY528">
        <v>0</v>
      </c>
      <c r="GA528">
        <v>3.14</v>
      </c>
      <c r="GB528">
        <v>11</v>
      </c>
      <c r="GC528">
        <v>0</v>
      </c>
      <c r="GE528" t="s">
        <v>355</v>
      </c>
      <c r="GF528">
        <v>0</v>
      </c>
      <c r="GG528" t="s">
        <v>1179</v>
      </c>
      <c r="GH528">
        <v>2.2999999999999998</v>
      </c>
      <c r="GI528">
        <v>4.5</v>
      </c>
      <c r="GJ528">
        <v>0</v>
      </c>
      <c r="GK528">
        <v>0</v>
      </c>
      <c r="GM528" t="s">
        <v>10635</v>
      </c>
      <c r="GQ528" t="s">
        <v>779</v>
      </c>
      <c r="HA528" t="s">
        <v>2307</v>
      </c>
      <c r="HC528" t="s">
        <v>313</v>
      </c>
      <c r="HD528" t="s">
        <v>313</v>
      </c>
      <c r="HE528" t="s">
        <v>1034</v>
      </c>
      <c r="HF528">
        <v>0</v>
      </c>
      <c r="HG528">
        <v>12</v>
      </c>
      <c r="HH528">
        <v>14</v>
      </c>
      <c r="HI528" t="s">
        <v>275</v>
      </c>
      <c r="HL528" t="s">
        <v>2040</v>
      </c>
      <c r="HO528" t="s">
        <v>10636</v>
      </c>
      <c r="HP528" t="s">
        <v>10637</v>
      </c>
      <c r="HQ528" t="s">
        <v>10638</v>
      </c>
      <c r="HR528" t="s">
        <v>10639</v>
      </c>
      <c r="HU528" t="s">
        <v>7136</v>
      </c>
      <c r="HV528">
        <v>-20</v>
      </c>
      <c r="HW528">
        <v>-22</v>
      </c>
      <c r="HX528">
        <v>4224349</v>
      </c>
      <c r="HY528" t="s">
        <v>10557</v>
      </c>
      <c r="HZ528">
        <v>4224339</v>
      </c>
      <c r="IC528">
        <v>0</v>
      </c>
      <c r="ID528">
        <v>1</v>
      </c>
      <c r="IM528">
        <v>47</v>
      </c>
      <c r="IU528">
        <v>10</v>
      </c>
      <c r="IV528">
        <f>IF(AND(Table1[[#This Row],[R/P]]="P",Table1[[#This Row],[PaRes]]&lt;&gt;"SCRBL",Table1[[#This Row],[PaRes]]&lt;&gt;"RUN",Table1[[#This Row],[Penalty]]&lt;&gt;1),1,0)</f>
        <v>0</v>
      </c>
      <c r="IW528">
        <f>IF(AND(Table1[[#This Row],[Pass Play]]=1,Table1[[#This Row],[PaRes]]&lt;&gt;"SAC"),1,0)</f>
        <v>0</v>
      </c>
      <c r="IX528">
        <f>IF(Table1[[#This Row],[PaRes]]="COM",1,0)</f>
        <v>0</v>
      </c>
      <c r="IY528">
        <f>IF(Table1[[#This Row],[Pass Play]]=1,Table1[[#This Row],[Gn]],0)</f>
        <v>0</v>
      </c>
      <c r="IZ528">
        <f>IF(AND(Table1[[#This Row],[Pass Play]]=1,Table1[[#This Row],[EFF]]="Y"),1,0)</f>
        <v>0</v>
      </c>
      <c r="JA528">
        <f>IF(AND(Table1[[#This Row],[Pass Play]]=1,Table1[[#This Row],[EFF]]="Y"),Table1[[#This Row],[Gn]],0)</f>
        <v>0</v>
      </c>
      <c r="JB528">
        <f>IF(AND(Table1[[#This Row],[Pass Play]]=1,Table1[[#This Row],[Gn]]&gt;=15),1,0)</f>
        <v>0</v>
      </c>
      <c r="JC528">
        <f>IF(AND(Table1[[#This Row],[Pass Play]]=1,Table1[[#This Row],[Big Play Passes]]=1),Table1[[#This Row],[Gn]],0)</f>
        <v>0</v>
      </c>
      <c r="JD528">
        <f>IF(AND(OR(Table1[[#This Row],[R/P]]="R",Table1[[#This Row],[PaRes]]="SCRBL",Table1[[#This Row],[PaRes]]="RUN"),Table1[[#This Row],[Penalty]]&lt;&gt;1),1,0)</f>
        <v>0</v>
      </c>
      <c r="JE528">
        <f>IF(Table1[[#This Row],[Rush Attempts]]=1,Table1[[#This Row],[Gn]],0)</f>
        <v>0</v>
      </c>
      <c r="JF528">
        <f>IF(AND(Table1[[#This Row],[Rush Attempts]]=1,Table1[[#This Row],[EFF]]="Y"),1,0)</f>
        <v>0</v>
      </c>
      <c r="JG528">
        <f>IF(AND(Table1[[#This Row],[Rush Attempts]]=1,Table1[[#This Row],[EFF]]="Y"),Table1[[#This Row],[Gn]],0)</f>
        <v>0</v>
      </c>
      <c r="JH528">
        <f>IF(AND(Table1[[#This Row],[Rush Attempts]]=1,Table1[[#This Row],[Gn]]&gt;=10),1,0)</f>
        <v>0</v>
      </c>
      <c r="JI528">
        <f>IF(AND(Table1[[#This Row],[Rush Attempts]]=1,Table1[[#This Row],[Big Play Run]]=1),Table1[[#This Row],[Gn]],0)</f>
        <v>0</v>
      </c>
      <c r="JJ528">
        <f>IF(Table1[[#This Row],[PaRes]]="SAC",1,0)</f>
        <v>0</v>
      </c>
      <c r="JK528">
        <f>IF(Table1[[#This Row],[Sacks]]=1,Table1[[#This Row],[Gn]],0)</f>
        <v>0</v>
      </c>
      <c r="JL528">
        <f>IF(Table1[[#This Row],[PaRes]]="INT",1,0)</f>
        <v>0</v>
      </c>
      <c r="JM528">
        <f>IF(Table1[[#This Row],[pff_PENALTY]]&lt;&gt;"",1,0)</f>
        <v>1</v>
      </c>
      <c r="JN528">
        <f>Table1[[#This Row],[pff_PENYARDS]]</f>
        <v>-20</v>
      </c>
      <c r="JO528">
        <f>IF(Table1[[#This Row],[S/End]]="TD",1,0)</f>
        <v>0</v>
      </c>
      <c r="JP528">
        <f>IF(OR(Table1[[#This Row],[S/End]]="FGGD"),1,0)</f>
        <v>0</v>
      </c>
      <c r="JQ528">
        <f>IF(OR(Table1[[#This Row],[S/End]]="FUM",Table1[[#This Row],[S/End]]="INT"),1,0)</f>
        <v>0</v>
      </c>
      <c r="JR528">
        <f>IF(AND(Table1[[#This Row],[Touchdown]]=1,Table1[[#This Row],[Pass Play]]=1),1,0)</f>
        <v>0</v>
      </c>
      <c r="JS528">
        <f t="shared" si="26"/>
        <v>0</v>
      </c>
      <c r="JT528">
        <f>IF(AND(OR(Table1[[#This Row],[Pass Play]]=1,Table1[[#This Row],[Rush Attempts]]=1),Table1[[#This Row],[Dn]]=3),1,0)</f>
        <v>0</v>
      </c>
      <c r="JU528">
        <f>IF(AND(Table1[[#This Row],[3rd down attempt]]=1,Table1[[#This Row],[EFF]]="Y"),1,0)</f>
        <v>0</v>
      </c>
      <c r="JV528">
        <f>IF(AND(Table1[[#This Row],[3rd down attempt]]=1,Table1[[#This Row],[Dist]]&gt;=7),1,0)</f>
        <v>0</v>
      </c>
      <c r="JW528">
        <f>IF(AND(OR(Table1[[#This Row],[Pass Play]]=1,Table1[[#This Row],[Rush Attempts]]=1),Table1[[#This Row],[Dn]]=4),1,0)</f>
        <v>0</v>
      </c>
      <c r="JX528">
        <f>IF(AND(Table1[[#This Row],[4th down attempt]]=1,Table1[[#This Row],[EFF]]="Y"),1,0)</f>
        <v>0</v>
      </c>
      <c r="JY528">
        <f>IF(AND(OR(Table1[[#This Row],[Pass Play]]=1,Table1[[#This Row],[Rush Attempts]]=1),Table1[[#This Row],[FPos]]&gt;=0,Table1[[#This Row],[FPos]]&lt;=20),1,0)</f>
        <v>0</v>
      </c>
      <c r="JZ528">
        <f>IF(AND(OR(Table1[[#This Row],[Pass Play]]=1,Table1[[#This Row],[Rush Attempts]]=1),Table1[[#This Row],[Dist]]&lt;=Table1[[#This Row],[Gn]]),1,0)</f>
        <v>0</v>
      </c>
      <c r="KA528">
        <f>IF(Table1[[#This Row],[S/End]]&lt;&gt;"",1,0)</f>
        <v>0</v>
      </c>
      <c r="KB528">
        <f>IF(Table1[[#This Row],[S/End]]="TD",1,0)</f>
        <v>0</v>
      </c>
      <c r="KC528">
        <f>IF(Table1[[#This Row],[S/End]]="FGGD",1,0)</f>
        <v>0</v>
      </c>
      <c r="KD528">
        <f>IF(AND(OR(Table1[[#This Row],[Pass Play]]=1,Table1[[#This Row],[Rush Attempts]]=1),Table1[[#This Row],[Gn]]&lt;0),1,0)</f>
        <v>0</v>
      </c>
      <c r="KE528" s="375">
        <f>IF(AND(Table1[[#This Row],[pff_DRVENDPSN]]=3,Table1[[#This Row],[pff_DRVENDEVENT]]="PUNT"),1,0)</f>
        <v>0</v>
      </c>
    </row>
    <row r="529" spans="1:291" hidden="1">
      <c r="A529">
        <v>14</v>
      </c>
      <c r="B529">
        <v>2109</v>
      </c>
      <c r="C529" t="s">
        <v>14483</v>
      </c>
      <c r="D529">
        <v>2</v>
      </c>
      <c r="E529">
        <v>2</v>
      </c>
      <c r="F529">
        <v>30</v>
      </c>
      <c r="G529">
        <v>15</v>
      </c>
      <c r="H529">
        <v>-22</v>
      </c>
      <c r="J529" t="s">
        <v>254</v>
      </c>
      <c r="K529">
        <v>11</v>
      </c>
      <c r="L529" t="s">
        <v>631</v>
      </c>
      <c r="M529" t="s">
        <v>10641</v>
      </c>
      <c r="N529" t="s">
        <v>2016</v>
      </c>
      <c r="P529" t="s">
        <v>2017</v>
      </c>
      <c r="W529" t="s">
        <v>253</v>
      </c>
      <c r="X529" t="s">
        <v>10642</v>
      </c>
      <c r="Y529" t="s">
        <v>2761</v>
      </c>
      <c r="Z529" t="s">
        <v>10643</v>
      </c>
      <c r="AB529" t="s">
        <v>10644</v>
      </c>
      <c r="AC529">
        <v>5</v>
      </c>
      <c r="AJ529">
        <v>4</v>
      </c>
      <c r="AK529" t="s">
        <v>327</v>
      </c>
      <c r="AP529">
        <v>7</v>
      </c>
      <c r="BJ529" t="s">
        <v>257</v>
      </c>
      <c r="BQ529">
        <f t="shared" si="24"/>
        <v>1</v>
      </c>
      <c r="BR529">
        <f t="shared" si="25"/>
        <v>0</v>
      </c>
      <c r="BT529" t="s">
        <v>275</v>
      </c>
      <c r="BV529">
        <v>14</v>
      </c>
      <c r="BX529">
        <v>0</v>
      </c>
      <c r="BY529" t="s">
        <v>10645</v>
      </c>
      <c r="CA529">
        <v>1</v>
      </c>
      <c r="CD529" s="3">
        <v>0.41180555555555554</v>
      </c>
      <c r="CE529" t="s">
        <v>274</v>
      </c>
      <c r="CF529" t="s">
        <v>10646</v>
      </c>
      <c r="CG529">
        <v>6</v>
      </c>
      <c r="CI529" t="s">
        <v>331</v>
      </c>
      <c r="CJ529">
        <v>0</v>
      </c>
      <c r="CK529" t="s">
        <v>10647</v>
      </c>
      <c r="CL529" s="4">
        <v>38414</v>
      </c>
      <c r="CM529" t="s">
        <v>10648</v>
      </c>
      <c r="CN529" t="s">
        <v>10649</v>
      </c>
      <c r="CO529">
        <v>3</v>
      </c>
      <c r="CP529" t="s">
        <v>10421</v>
      </c>
      <c r="CQ529" t="s">
        <v>418</v>
      </c>
      <c r="CR529" t="s">
        <v>10401</v>
      </c>
      <c r="CU529" t="s">
        <v>10650</v>
      </c>
      <c r="CW529">
        <v>0</v>
      </c>
      <c r="CY529">
        <v>4</v>
      </c>
      <c r="CZ529" t="s">
        <v>614</v>
      </c>
      <c r="DA529">
        <v>50</v>
      </c>
      <c r="DB529">
        <v>5</v>
      </c>
      <c r="DC529" t="s">
        <v>2789</v>
      </c>
      <c r="DD529">
        <v>-22</v>
      </c>
      <c r="DF529" t="s">
        <v>10651</v>
      </c>
      <c r="DK529">
        <v>15</v>
      </c>
      <c r="DL529" s="4">
        <v>44505</v>
      </c>
      <c r="DM529">
        <v>20524</v>
      </c>
      <c r="DN529">
        <v>2021</v>
      </c>
      <c r="DO529">
        <v>0</v>
      </c>
      <c r="DQ529">
        <v>81314</v>
      </c>
      <c r="DR529">
        <v>51</v>
      </c>
      <c r="DU529" t="s">
        <v>257</v>
      </c>
      <c r="DV529" t="s">
        <v>274</v>
      </c>
      <c r="DX529">
        <v>3</v>
      </c>
      <c r="DY529" t="s">
        <v>10401</v>
      </c>
      <c r="EE529">
        <v>0</v>
      </c>
      <c r="EF529" t="s">
        <v>10652</v>
      </c>
      <c r="EG529" t="s">
        <v>675</v>
      </c>
      <c r="EH529">
        <v>0</v>
      </c>
      <c r="EJ529" t="s">
        <v>340</v>
      </c>
      <c r="EK529" t="s">
        <v>1198</v>
      </c>
      <c r="EL529" t="s">
        <v>10653</v>
      </c>
      <c r="EM529" t="s">
        <v>10654</v>
      </c>
      <c r="EN529" t="s">
        <v>1026</v>
      </c>
      <c r="EO529" t="s">
        <v>418</v>
      </c>
      <c r="EP529" t="s">
        <v>388</v>
      </c>
      <c r="EQ529">
        <v>0</v>
      </c>
      <c r="ER529" t="s">
        <v>346</v>
      </c>
      <c r="ET529" t="s">
        <v>10655</v>
      </c>
      <c r="EU529">
        <v>-3</v>
      </c>
      <c r="EV529" t="s">
        <v>257</v>
      </c>
      <c r="EW529" t="s">
        <v>349</v>
      </c>
      <c r="EX529" t="s">
        <v>771</v>
      </c>
      <c r="EY529" t="s">
        <v>898</v>
      </c>
      <c r="FB529" t="s">
        <v>999</v>
      </c>
      <c r="FC529" t="s">
        <v>10656</v>
      </c>
      <c r="FD529" t="s">
        <v>253</v>
      </c>
      <c r="FE529">
        <v>1</v>
      </c>
      <c r="FL529">
        <v>0</v>
      </c>
      <c r="FN529">
        <v>0</v>
      </c>
      <c r="FQ529">
        <v>0</v>
      </c>
      <c r="FS529" t="s">
        <v>1177</v>
      </c>
      <c r="FV529" t="s">
        <v>1178</v>
      </c>
      <c r="FW529" t="s">
        <v>290</v>
      </c>
      <c r="FY529">
        <v>0</v>
      </c>
      <c r="GA529">
        <v>3.14</v>
      </c>
      <c r="GB529">
        <v>11</v>
      </c>
      <c r="GC529">
        <v>1</v>
      </c>
      <c r="GE529" t="s">
        <v>355</v>
      </c>
      <c r="GF529">
        <v>0</v>
      </c>
      <c r="GG529" t="s">
        <v>274</v>
      </c>
      <c r="GI529">
        <v>1.8</v>
      </c>
      <c r="GJ529">
        <v>0</v>
      </c>
      <c r="GK529">
        <v>0</v>
      </c>
      <c r="GM529" t="s">
        <v>10657</v>
      </c>
      <c r="GN529">
        <v>18</v>
      </c>
      <c r="GO529">
        <v>13</v>
      </c>
      <c r="GP529" t="s">
        <v>499</v>
      </c>
      <c r="GR529">
        <v>46</v>
      </c>
      <c r="HA529" t="s">
        <v>10658</v>
      </c>
      <c r="HB529" t="s">
        <v>10659</v>
      </c>
      <c r="HC529" t="s">
        <v>294</v>
      </c>
      <c r="HD529" t="s">
        <v>294</v>
      </c>
      <c r="HE529" t="s">
        <v>10660</v>
      </c>
      <c r="HF529">
        <v>0</v>
      </c>
      <c r="HG529">
        <v>11</v>
      </c>
      <c r="HH529">
        <v>14</v>
      </c>
      <c r="HI529" t="s">
        <v>275</v>
      </c>
      <c r="HK529" t="s">
        <v>387</v>
      </c>
      <c r="HL529">
        <v>1</v>
      </c>
      <c r="HM529" t="s">
        <v>10512</v>
      </c>
      <c r="HO529" t="s">
        <v>10661</v>
      </c>
      <c r="HP529" t="s">
        <v>10662</v>
      </c>
      <c r="HQ529" t="s">
        <v>10663</v>
      </c>
      <c r="HR529" t="s">
        <v>10664</v>
      </c>
      <c r="HT529" t="s">
        <v>10665</v>
      </c>
      <c r="HW529">
        <v>-37</v>
      </c>
      <c r="HX529">
        <v>4224364</v>
      </c>
      <c r="HY529" t="s">
        <v>10666</v>
      </c>
      <c r="HZ529">
        <v>4224349</v>
      </c>
      <c r="IC529">
        <v>0</v>
      </c>
      <c r="ID529">
        <v>0</v>
      </c>
      <c r="IM529">
        <v>48</v>
      </c>
      <c r="IO529" t="s">
        <v>10444</v>
      </c>
      <c r="IQ529" t="s">
        <v>10444</v>
      </c>
      <c r="IU529">
        <v>10</v>
      </c>
      <c r="IV529">
        <f>IF(AND(Table1[[#This Row],[R/P]]="P",Table1[[#This Row],[PaRes]]&lt;&gt;"SCRBL",Table1[[#This Row],[PaRes]]&lt;&gt;"RUN",Table1[[#This Row],[Penalty]]&lt;&gt;1),1,0)</f>
        <v>1</v>
      </c>
      <c r="IW529">
        <f>IF(AND(Table1[[#This Row],[Pass Play]]=1,Table1[[#This Row],[PaRes]]&lt;&gt;"SAC"),1,0)</f>
        <v>1</v>
      </c>
      <c r="IX529">
        <f>IF(Table1[[#This Row],[PaRes]]="COM",1,0)</f>
        <v>1</v>
      </c>
      <c r="IY529">
        <f>IF(Table1[[#This Row],[Pass Play]]=1,Table1[[#This Row],[Gn]],0)</f>
        <v>15</v>
      </c>
      <c r="IZ529">
        <f>IF(AND(Table1[[#This Row],[Pass Play]]=1,Table1[[#This Row],[EFF]]="Y"),1,0)</f>
        <v>1</v>
      </c>
      <c r="JA529">
        <f>IF(AND(Table1[[#This Row],[Pass Play]]=1,Table1[[#This Row],[EFF]]="Y"),Table1[[#This Row],[Gn]],0)</f>
        <v>15</v>
      </c>
      <c r="JB529">
        <f>IF(AND(Table1[[#This Row],[Pass Play]]=1,Table1[[#This Row],[Gn]]&gt;=15),1,0)</f>
        <v>1</v>
      </c>
      <c r="JC529">
        <f>IF(AND(Table1[[#This Row],[Pass Play]]=1,Table1[[#This Row],[Big Play Passes]]=1),Table1[[#This Row],[Gn]],0)</f>
        <v>15</v>
      </c>
      <c r="JD529">
        <f>IF(AND(OR(Table1[[#This Row],[R/P]]="R",Table1[[#This Row],[PaRes]]="SCRBL",Table1[[#This Row],[PaRes]]="RUN"),Table1[[#This Row],[Penalty]]&lt;&gt;1),1,0)</f>
        <v>0</v>
      </c>
      <c r="JE529">
        <f>IF(Table1[[#This Row],[Rush Attempts]]=1,Table1[[#This Row],[Gn]],0)</f>
        <v>0</v>
      </c>
      <c r="JF529">
        <f>IF(AND(Table1[[#This Row],[Rush Attempts]]=1,Table1[[#This Row],[EFF]]="Y"),1,0)</f>
        <v>0</v>
      </c>
      <c r="JG529">
        <f>IF(AND(Table1[[#This Row],[Rush Attempts]]=1,Table1[[#This Row],[EFF]]="Y"),Table1[[#This Row],[Gn]],0)</f>
        <v>0</v>
      </c>
      <c r="JH529">
        <f>IF(AND(Table1[[#This Row],[Rush Attempts]]=1,Table1[[#This Row],[Gn]]&gt;=10),1,0)</f>
        <v>0</v>
      </c>
      <c r="JI529">
        <f>IF(AND(Table1[[#This Row],[Rush Attempts]]=1,Table1[[#This Row],[Big Play Run]]=1),Table1[[#This Row],[Gn]],0)</f>
        <v>0</v>
      </c>
      <c r="JJ529">
        <f>IF(Table1[[#This Row],[PaRes]]="SAC",1,0)</f>
        <v>0</v>
      </c>
      <c r="JK529">
        <f>IF(Table1[[#This Row],[Sacks]]=1,Table1[[#This Row],[Gn]],0)</f>
        <v>0</v>
      </c>
      <c r="JL529">
        <f>IF(Table1[[#This Row],[PaRes]]="INT",1,0)</f>
        <v>0</v>
      </c>
      <c r="JM529">
        <f>IF(Table1[[#This Row],[pff_PENALTY]]&lt;&gt;"",1,0)</f>
        <v>0</v>
      </c>
      <c r="JN529">
        <f>Table1[[#This Row],[pff_PENYARDS]]</f>
        <v>0</v>
      </c>
      <c r="JO529">
        <f>IF(Table1[[#This Row],[S/End]]="TD",1,0)</f>
        <v>0</v>
      </c>
      <c r="JP529">
        <f>IF(OR(Table1[[#This Row],[S/End]]="FGGD"),1,0)</f>
        <v>0</v>
      </c>
      <c r="JQ529">
        <f>IF(OR(Table1[[#This Row],[S/End]]="FUM",Table1[[#This Row],[S/End]]="INT"),1,0)</f>
        <v>0</v>
      </c>
      <c r="JR529">
        <f>IF(AND(Table1[[#This Row],[Touchdown]]=1,Table1[[#This Row],[Pass Play]]=1),1,0)</f>
        <v>0</v>
      </c>
      <c r="JS529">
        <f t="shared" si="26"/>
        <v>0</v>
      </c>
      <c r="JT529">
        <f>IF(AND(OR(Table1[[#This Row],[Pass Play]]=1,Table1[[#This Row],[Rush Attempts]]=1),Table1[[#This Row],[Dn]]=3),1,0)</f>
        <v>0</v>
      </c>
      <c r="JU529">
        <f>IF(AND(Table1[[#This Row],[3rd down attempt]]=1,Table1[[#This Row],[EFF]]="Y"),1,0)</f>
        <v>0</v>
      </c>
      <c r="JV529">
        <f>IF(AND(Table1[[#This Row],[3rd down attempt]]=1,Table1[[#This Row],[Dist]]&gt;=7),1,0)</f>
        <v>0</v>
      </c>
      <c r="JW529">
        <f>IF(AND(OR(Table1[[#This Row],[Pass Play]]=1,Table1[[#This Row],[Rush Attempts]]=1),Table1[[#This Row],[Dn]]=4),1,0)</f>
        <v>0</v>
      </c>
      <c r="JX529">
        <f>IF(AND(Table1[[#This Row],[4th down attempt]]=1,Table1[[#This Row],[EFF]]="Y"),1,0)</f>
        <v>0</v>
      </c>
      <c r="JY529">
        <f>IF(AND(OR(Table1[[#This Row],[Pass Play]]=1,Table1[[#This Row],[Rush Attempts]]=1),Table1[[#This Row],[FPos]]&gt;=0,Table1[[#This Row],[FPos]]&lt;=20),1,0)</f>
        <v>0</v>
      </c>
      <c r="JZ529">
        <f>IF(AND(OR(Table1[[#This Row],[Pass Play]]=1,Table1[[#This Row],[Rush Attempts]]=1),Table1[[#This Row],[Dist]]&lt;=Table1[[#This Row],[Gn]]),1,0)</f>
        <v>0</v>
      </c>
      <c r="KA529">
        <f>IF(Table1[[#This Row],[S/End]]&lt;&gt;"",1,0)</f>
        <v>0</v>
      </c>
      <c r="KB529">
        <f>IF(Table1[[#This Row],[S/End]]="TD",1,0)</f>
        <v>0</v>
      </c>
      <c r="KC529">
        <f>IF(Table1[[#This Row],[S/End]]="FGGD",1,0)</f>
        <v>0</v>
      </c>
      <c r="KD529">
        <f>IF(AND(OR(Table1[[#This Row],[Pass Play]]=1,Table1[[#This Row],[Rush Attempts]]=1),Table1[[#This Row],[Gn]]&lt;0),1,0)</f>
        <v>0</v>
      </c>
      <c r="KE529" s="375">
        <f>IF(AND(Table1[[#This Row],[pff_DRVENDPSN]]=3,Table1[[#This Row],[pff_DRVENDEVENT]]="PUNT"),1,0)</f>
        <v>0</v>
      </c>
    </row>
    <row r="530" spans="1:291" hidden="1">
      <c r="A530">
        <v>15</v>
      </c>
      <c r="B530">
        <v>2109</v>
      </c>
      <c r="C530" t="s">
        <v>14483</v>
      </c>
      <c r="D530">
        <v>2</v>
      </c>
      <c r="E530">
        <v>3</v>
      </c>
      <c r="F530">
        <v>15</v>
      </c>
      <c r="G530">
        <v>13</v>
      </c>
      <c r="H530">
        <v>-37</v>
      </c>
      <c r="J530" t="s">
        <v>298</v>
      </c>
      <c r="K530">
        <v>11</v>
      </c>
      <c r="L530" t="s">
        <v>10668</v>
      </c>
      <c r="M530" t="s">
        <v>8307</v>
      </c>
      <c r="N530" t="s">
        <v>319</v>
      </c>
      <c r="P530" t="s">
        <v>8308</v>
      </c>
      <c r="W530" t="s">
        <v>253</v>
      </c>
      <c r="X530" t="s">
        <v>10669</v>
      </c>
      <c r="Y530" t="s">
        <v>370</v>
      </c>
      <c r="Z530" t="s">
        <v>10670</v>
      </c>
      <c r="AB530" t="s">
        <v>325</v>
      </c>
      <c r="AC530" t="s">
        <v>326</v>
      </c>
      <c r="AJ530">
        <v>85</v>
      </c>
      <c r="AK530" t="s">
        <v>327</v>
      </c>
      <c r="AL530" t="s">
        <v>614</v>
      </c>
      <c r="AP530">
        <v>7</v>
      </c>
      <c r="BJ530" t="s">
        <v>257</v>
      </c>
      <c r="BQ530">
        <f t="shared" si="24"/>
        <v>1</v>
      </c>
      <c r="BR530">
        <f t="shared" si="25"/>
        <v>0</v>
      </c>
      <c r="BT530" t="s">
        <v>275</v>
      </c>
      <c r="BV530">
        <v>14</v>
      </c>
      <c r="BX530">
        <v>1</v>
      </c>
      <c r="BY530" t="s">
        <v>10671</v>
      </c>
      <c r="CA530">
        <v>1</v>
      </c>
      <c r="CD530" s="3">
        <v>0.38125000000000003</v>
      </c>
      <c r="CE530" t="s">
        <v>274</v>
      </c>
      <c r="CF530" t="s">
        <v>10672</v>
      </c>
      <c r="CG530">
        <v>9</v>
      </c>
      <c r="CI530" t="s">
        <v>331</v>
      </c>
      <c r="CJ530">
        <v>0</v>
      </c>
      <c r="CK530" t="s">
        <v>10673</v>
      </c>
      <c r="CL530" s="4">
        <v>38414</v>
      </c>
      <c r="CM530" t="s">
        <v>10674</v>
      </c>
      <c r="CN530" t="s">
        <v>10675</v>
      </c>
      <c r="CO530">
        <v>3</v>
      </c>
      <c r="CP530" t="s">
        <v>10676</v>
      </c>
      <c r="CQ530" t="s">
        <v>418</v>
      </c>
      <c r="CR530" t="s">
        <v>10401</v>
      </c>
      <c r="CU530" t="s">
        <v>4185</v>
      </c>
      <c r="CW530">
        <v>0</v>
      </c>
      <c r="CY530">
        <v>5</v>
      </c>
      <c r="CZ530" t="s">
        <v>614</v>
      </c>
      <c r="DA530">
        <v>50</v>
      </c>
      <c r="DB530">
        <v>5</v>
      </c>
      <c r="DC530" t="s">
        <v>2789</v>
      </c>
      <c r="DD530">
        <v>-22</v>
      </c>
      <c r="DF530" t="s">
        <v>10443</v>
      </c>
      <c r="DK530">
        <v>13</v>
      </c>
      <c r="DL530" s="4">
        <v>44505</v>
      </c>
      <c r="DM530">
        <v>20524</v>
      </c>
      <c r="DN530">
        <v>2021</v>
      </c>
      <c r="DO530">
        <v>0</v>
      </c>
      <c r="DQ530">
        <v>81314</v>
      </c>
      <c r="DR530">
        <v>52</v>
      </c>
      <c r="DU530" t="s">
        <v>257</v>
      </c>
      <c r="DV530" t="s">
        <v>274</v>
      </c>
      <c r="DX530">
        <v>3</v>
      </c>
      <c r="DY530" t="s">
        <v>10401</v>
      </c>
      <c r="EE530">
        <v>0</v>
      </c>
      <c r="EF530" t="s">
        <v>10677</v>
      </c>
      <c r="EG530" t="s">
        <v>338</v>
      </c>
      <c r="EH530">
        <v>0</v>
      </c>
      <c r="EI530" t="s">
        <v>2972</v>
      </c>
      <c r="EJ530" t="s">
        <v>340</v>
      </c>
      <c r="EK530" t="s">
        <v>4070</v>
      </c>
      <c r="EL530" t="s">
        <v>10678</v>
      </c>
      <c r="EM530" t="s">
        <v>10679</v>
      </c>
      <c r="EN530" t="s">
        <v>1552</v>
      </c>
      <c r="EO530" t="s">
        <v>418</v>
      </c>
      <c r="EP530" t="s">
        <v>968</v>
      </c>
      <c r="EQ530">
        <v>0</v>
      </c>
      <c r="ER530" t="s">
        <v>346</v>
      </c>
      <c r="ET530" t="s">
        <v>10680</v>
      </c>
      <c r="EU530">
        <v>15</v>
      </c>
      <c r="EV530" t="s">
        <v>348</v>
      </c>
      <c r="EW530" t="s">
        <v>349</v>
      </c>
      <c r="EX530" t="s">
        <v>528</v>
      </c>
      <c r="EY530" t="s">
        <v>1982</v>
      </c>
      <c r="FB530" t="s">
        <v>2034</v>
      </c>
      <c r="FC530" t="s">
        <v>10681</v>
      </c>
      <c r="FE530">
        <v>0</v>
      </c>
      <c r="FF530">
        <v>3</v>
      </c>
      <c r="FL530">
        <v>0</v>
      </c>
      <c r="FN530">
        <v>0</v>
      </c>
      <c r="FQ530">
        <v>0</v>
      </c>
      <c r="FS530" t="s">
        <v>354</v>
      </c>
      <c r="FY530">
        <v>0</v>
      </c>
      <c r="GA530">
        <v>3.14</v>
      </c>
      <c r="GB530">
        <v>11</v>
      </c>
      <c r="GC530">
        <v>0</v>
      </c>
      <c r="GE530" t="s">
        <v>355</v>
      </c>
      <c r="GF530">
        <v>0</v>
      </c>
      <c r="GG530" t="s">
        <v>274</v>
      </c>
      <c r="GI530">
        <v>3</v>
      </c>
      <c r="GJ530">
        <v>0</v>
      </c>
      <c r="GK530">
        <v>0</v>
      </c>
      <c r="GM530" t="s">
        <v>10682</v>
      </c>
      <c r="GN530">
        <v>-2</v>
      </c>
      <c r="GO530">
        <v>-2</v>
      </c>
      <c r="GP530">
        <v>4</v>
      </c>
      <c r="GR530">
        <v>27</v>
      </c>
      <c r="HA530" t="s">
        <v>10683</v>
      </c>
      <c r="HB530" t="s">
        <v>10684</v>
      </c>
      <c r="HC530" t="s">
        <v>294</v>
      </c>
      <c r="HD530" t="s">
        <v>313</v>
      </c>
      <c r="HE530" t="s">
        <v>10684</v>
      </c>
      <c r="HF530">
        <v>0</v>
      </c>
      <c r="HG530">
        <v>11</v>
      </c>
      <c r="HH530">
        <v>14</v>
      </c>
      <c r="HI530" t="s">
        <v>275</v>
      </c>
      <c r="HL530" t="s">
        <v>1256</v>
      </c>
      <c r="HM530" t="s">
        <v>10443</v>
      </c>
      <c r="HO530" t="s">
        <v>10685</v>
      </c>
      <c r="HP530" t="s">
        <v>10686</v>
      </c>
      <c r="HQ530" t="s">
        <v>10687</v>
      </c>
      <c r="HR530" t="s">
        <v>10688</v>
      </c>
      <c r="HT530" t="s">
        <v>8534</v>
      </c>
      <c r="HW530">
        <v>50</v>
      </c>
      <c r="HX530">
        <v>4224388</v>
      </c>
      <c r="HY530" t="s">
        <v>600</v>
      </c>
      <c r="HZ530">
        <v>4224364</v>
      </c>
      <c r="IC530">
        <v>0.5</v>
      </c>
      <c r="ID530">
        <v>1</v>
      </c>
      <c r="IM530">
        <v>49</v>
      </c>
      <c r="IO530" t="s">
        <v>10689</v>
      </c>
      <c r="IQ530" t="s">
        <v>10689</v>
      </c>
      <c r="IR530" t="s">
        <v>10402</v>
      </c>
      <c r="IU530">
        <v>10</v>
      </c>
      <c r="IV530">
        <f>IF(AND(Table1[[#This Row],[R/P]]="P",Table1[[#This Row],[PaRes]]&lt;&gt;"SCRBL",Table1[[#This Row],[PaRes]]&lt;&gt;"RUN",Table1[[#This Row],[Penalty]]&lt;&gt;1),1,0)</f>
        <v>1</v>
      </c>
      <c r="IW530">
        <f>IF(AND(Table1[[#This Row],[Pass Play]]=1,Table1[[#This Row],[PaRes]]&lt;&gt;"SAC"),1,0)</f>
        <v>1</v>
      </c>
      <c r="IX530">
        <f>IF(Table1[[#This Row],[PaRes]]="COM",1,0)</f>
        <v>1</v>
      </c>
      <c r="IY530">
        <f>IF(Table1[[#This Row],[Pass Play]]=1,Table1[[#This Row],[Gn]],0)</f>
        <v>13</v>
      </c>
      <c r="IZ530">
        <f>IF(AND(Table1[[#This Row],[Pass Play]]=1,Table1[[#This Row],[EFF]]="Y"),1,0)</f>
        <v>0</v>
      </c>
      <c r="JA530">
        <f>IF(AND(Table1[[#This Row],[Pass Play]]=1,Table1[[#This Row],[EFF]]="Y"),Table1[[#This Row],[Gn]],0)</f>
        <v>0</v>
      </c>
      <c r="JB530">
        <f>IF(AND(Table1[[#This Row],[Pass Play]]=1,Table1[[#This Row],[Gn]]&gt;=15),1,0)</f>
        <v>0</v>
      </c>
      <c r="JC530">
        <f>IF(AND(Table1[[#This Row],[Pass Play]]=1,Table1[[#This Row],[Big Play Passes]]=1),Table1[[#This Row],[Gn]],0)</f>
        <v>0</v>
      </c>
      <c r="JD530">
        <f>IF(AND(OR(Table1[[#This Row],[R/P]]="R",Table1[[#This Row],[PaRes]]="SCRBL",Table1[[#This Row],[PaRes]]="RUN"),Table1[[#This Row],[Penalty]]&lt;&gt;1),1,0)</f>
        <v>0</v>
      </c>
      <c r="JE530">
        <f>IF(Table1[[#This Row],[Rush Attempts]]=1,Table1[[#This Row],[Gn]],0)</f>
        <v>0</v>
      </c>
      <c r="JF530">
        <f>IF(AND(Table1[[#This Row],[Rush Attempts]]=1,Table1[[#This Row],[EFF]]="Y"),1,0)</f>
        <v>0</v>
      </c>
      <c r="JG530">
        <f>IF(AND(Table1[[#This Row],[Rush Attempts]]=1,Table1[[#This Row],[EFF]]="Y"),Table1[[#This Row],[Gn]],0)</f>
        <v>0</v>
      </c>
      <c r="JH530">
        <f>IF(AND(Table1[[#This Row],[Rush Attempts]]=1,Table1[[#This Row],[Gn]]&gt;=10),1,0)</f>
        <v>0</v>
      </c>
      <c r="JI530">
        <f>IF(AND(Table1[[#This Row],[Rush Attempts]]=1,Table1[[#This Row],[Big Play Run]]=1),Table1[[#This Row],[Gn]],0)</f>
        <v>0</v>
      </c>
      <c r="JJ530">
        <f>IF(Table1[[#This Row],[PaRes]]="SAC",1,0)</f>
        <v>0</v>
      </c>
      <c r="JK530">
        <f>IF(Table1[[#This Row],[Sacks]]=1,Table1[[#This Row],[Gn]],0)</f>
        <v>0</v>
      </c>
      <c r="JL530">
        <f>IF(Table1[[#This Row],[PaRes]]="INT",1,0)</f>
        <v>0</v>
      </c>
      <c r="JM530">
        <f>IF(Table1[[#This Row],[pff_PENALTY]]&lt;&gt;"",1,0)</f>
        <v>0</v>
      </c>
      <c r="JN530">
        <f>Table1[[#This Row],[pff_PENYARDS]]</f>
        <v>0</v>
      </c>
      <c r="JO530">
        <f>IF(Table1[[#This Row],[S/End]]="TD",1,0)</f>
        <v>0</v>
      </c>
      <c r="JP530">
        <f>IF(OR(Table1[[#This Row],[S/End]]="FGGD"),1,0)</f>
        <v>0</v>
      </c>
      <c r="JQ530">
        <f>IF(OR(Table1[[#This Row],[S/End]]="FUM",Table1[[#This Row],[S/End]]="INT"),1,0)</f>
        <v>0</v>
      </c>
      <c r="JR530">
        <f>IF(AND(Table1[[#This Row],[Touchdown]]=1,Table1[[#This Row],[Pass Play]]=1),1,0)</f>
        <v>0</v>
      </c>
      <c r="JS530">
        <f t="shared" si="26"/>
        <v>0</v>
      </c>
      <c r="JT530">
        <f>IF(AND(OR(Table1[[#This Row],[Pass Play]]=1,Table1[[#This Row],[Rush Attempts]]=1),Table1[[#This Row],[Dn]]=3),1,0)</f>
        <v>1</v>
      </c>
      <c r="JU530">
        <f>IF(AND(Table1[[#This Row],[3rd down attempt]]=1,Table1[[#This Row],[EFF]]="Y"),1,0)</f>
        <v>0</v>
      </c>
      <c r="JV530">
        <f>IF(AND(Table1[[#This Row],[3rd down attempt]]=1,Table1[[#This Row],[Dist]]&gt;=7),1,0)</f>
        <v>1</v>
      </c>
      <c r="JW530">
        <f>IF(AND(OR(Table1[[#This Row],[Pass Play]]=1,Table1[[#This Row],[Rush Attempts]]=1),Table1[[#This Row],[Dn]]=4),1,0)</f>
        <v>0</v>
      </c>
      <c r="JX530">
        <f>IF(AND(Table1[[#This Row],[4th down attempt]]=1,Table1[[#This Row],[EFF]]="Y"),1,0)</f>
        <v>0</v>
      </c>
      <c r="JY530">
        <f>IF(AND(OR(Table1[[#This Row],[Pass Play]]=1,Table1[[#This Row],[Rush Attempts]]=1),Table1[[#This Row],[FPos]]&gt;=0,Table1[[#This Row],[FPos]]&lt;=20),1,0)</f>
        <v>0</v>
      </c>
      <c r="JZ530">
        <f>IF(AND(OR(Table1[[#This Row],[Pass Play]]=1,Table1[[#This Row],[Rush Attempts]]=1),Table1[[#This Row],[Dist]]&lt;=Table1[[#This Row],[Gn]]),1,0)</f>
        <v>0</v>
      </c>
      <c r="KA530">
        <f>IF(Table1[[#This Row],[S/End]]&lt;&gt;"",1,0)</f>
        <v>1</v>
      </c>
      <c r="KB530">
        <f>IF(Table1[[#This Row],[S/End]]="TD",1,0)</f>
        <v>0</v>
      </c>
      <c r="KC530">
        <f>IF(Table1[[#This Row],[S/End]]="FGGD",1,0)</f>
        <v>0</v>
      </c>
      <c r="KD530">
        <f>IF(AND(OR(Table1[[#This Row],[Pass Play]]=1,Table1[[#This Row],[Rush Attempts]]=1),Table1[[#This Row],[Gn]]&lt;0),1,0)</f>
        <v>0</v>
      </c>
      <c r="KE530" s="375">
        <f>IF(AND(Table1[[#This Row],[pff_DRVENDPSN]]=3,Table1[[#This Row],[pff_DRVENDEVENT]]="PUNT"),1,0)</f>
        <v>0</v>
      </c>
    </row>
    <row r="531" spans="1:291" hidden="1">
      <c r="A531">
        <v>16</v>
      </c>
      <c r="B531">
        <v>2109</v>
      </c>
      <c r="C531" t="s">
        <v>14483</v>
      </c>
      <c r="D531">
        <v>2</v>
      </c>
      <c r="E531">
        <v>1</v>
      </c>
      <c r="F531">
        <v>10</v>
      </c>
      <c r="G531">
        <v>6</v>
      </c>
      <c r="H531">
        <v>-21</v>
      </c>
      <c r="I531" t="s">
        <v>253</v>
      </c>
      <c r="J531" t="s">
        <v>254</v>
      </c>
      <c r="K531">
        <v>12</v>
      </c>
      <c r="L531" t="s">
        <v>6748</v>
      </c>
      <c r="M531" t="s">
        <v>9399</v>
      </c>
      <c r="N531" t="s">
        <v>9400</v>
      </c>
      <c r="P531" t="s">
        <v>9401</v>
      </c>
      <c r="Q531" t="s">
        <v>1336</v>
      </c>
      <c r="W531" t="s">
        <v>253</v>
      </c>
      <c r="X531" t="s">
        <v>10691</v>
      </c>
      <c r="Y531" t="s">
        <v>7204</v>
      </c>
      <c r="Z531" t="s">
        <v>7204</v>
      </c>
      <c r="AB531" t="s">
        <v>4505</v>
      </c>
      <c r="AC531" t="s">
        <v>10692</v>
      </c>
      <c r="AJ531">
        <v>1</v>
      </c>
      <c r="AK531" t="s">
        <v>327</v>
      </c>
      <c r="AP531">
        <v>7</v>
      </c>
      <c r="BJ531" t="s">
        <v>274</v>
      </c>
      <c r="BQ531">
        <f t="shared" si="24"/>
        <v>1</v>
      </c>
      <c r="BR531">
        <f t="shared" si="25"/>
        <v>0</v>
      </c>
      <c r="BT531" t="s">
        <v>275</v>
      </c>
      <c r="BV531">
        <v>14</v>
      </c>
      <c r="BX531">
        <v>0</v>
      </c>
      <c r="BY531" t="s">
        <v>10693</v>
      </c>
      <c r="CA531">
        <v>1</v>
      </c>
      <c r="CD531" s="3">
        <v>0.29236111111111113</v>
      </c>
      <c r="CE531" t="s">
        <v>257</v>
      </c>
      <c r="CF531" t="s">
        <v>10694</v>
      </c>
      <c r="CG531">
        <v>5</v>
      </c>
      <c r="CI531" t="s">
        <v>331</v>
      </c>
      <c r="CJ531">
        <v>0</v>
      </c>
      <c r="CK531" t="s">
        <v>10695</v>
      </c>
      <c r="CL531" s="4">
        <v>38050</v>
      </c>
      <c r="CM531" t="s">
        <v>10696</v>
      </c>
      <c r="CN531" t="s">
        <v>10697</v>
      </c>
      <c r="CO531">
        <v>3</v>
      </c>
      <c r="CP531" t="s">
        <v>268</v>
      </c>
      <c r="CQ531" t="s">
        <v>418</v>
      </c>
      <c r="CR531" t="s">
        <v>10401</v>
      </c>
      <c r="CU531" t="s">
        <v>4730</v>
      </c>
      <c r="CW531">
        <v>0</v>
      </c>
      <c r="CY531">
        <v>1</v>
      </c>
      <c r="CZ531" t="s">
        <v>553</v>
      </c>
      <c r="DA531">
        <v>0</v>
      </c>
      <c r="DB531">
        <v>8</v>
      </c>
      <c r="DC531" t="s">
        <v>1781</v>
      </c>
      <c r="DD531">
        <v>-21</v>
      </c>
      <c r="DF531" t="s">
        <v>10698</v>
      </c>
      <c r="DK531">
        <v>6</v>
      </c>
      <c r="DL531" s="4">
        <v>44505</v>
      </c>
      <c r="DM531">
        <v>20524</v>
      </c>
      <c r="DN531">
        <v>2021</v>
      </c>
      <c r="DO531">
        <v>0</v>
      </c>
      <c r="DQ531">
        <v>81314</v>
      </c>
      <c r="DR531">
        <v>58</v>
      </c>
      <c r="DU531" t="s">
        <v>274</v>
      </c>
      <c r="DV531" t="s">
        <v>257</v>
      </c>
      <c r="DX531">
        <v>3</v>
      </c>
      <c r="DY531" t="s">
        <v>10401</v>
      </c>
      <c r="EE531">
        <v>0</v>
      </c>
      <c r="EF531" t="s">
        <v>9408</v>
      </c>
      <c r="EG531" t="s">
        <v>422</v>
      </c>
      <c r="EH531">
        <v>0</v>
      </c>
      <c r="EJ531" t="s">
        <v>454</v>
      </c>
      <c r="EK531" t="s">
        <v>2706</v>
      </c>
      <c r="EL531" t="s">
        <v>10699</v>
      </c>
      <c r="EM531" t="s">
        <v>10700</v>
      </c>
      <c r="EN531" t="s">
        <v>268</v>
      </c>
      <c r="EO531" t="s">
        <v>418</v>
      </c>
      <c r="EP531" t="s">
        <v>2668</v>
      </c>
      <c r="EQ531">
        <v>0</v>
      </c>
      <c r="ER531" t="s">
        <v>10701</v>
      </c>
      <c r="EU531">
        <v>6</v>
      </c>
      <c r="EV531" t="s">
        <v>274</v>
      </c>
      <c r="EW531" t="s">
        <v>349</v>
      </c>
      <c r="EX531" t="s">
        <v>1251</v>
      </c>
      <c r="EY531" t="s">
        <v>772</v>
      </c>
      <c r="FB531" t="s">
        <v>499</v>
      </c>
      <c r="FC531" t="s">
        <v>10702</v>
      </c>
      <c r="FE531">
        <v>1</v>
      </c>
      <c r="FL531">
        <v>0</v>
      </c>
      <c r="FN531">
        <v>0</v>
      </c>
      <c r="FQ531">
        <v>0</v>
      </c>
      <c r="FS531" t="s">
        <v>395</v>
      </c>
      <c r="FV531" t="s">
        <v>496</v>
      </c>
      <c r="FW531" t="s">
        <v>431</v>
      </c>
      <c r="FY531">
        <v>1</v>
      </c>
      <c r="GA531">
        <v>3.14</v>
      </c>
      <c r="GB531">
        <v>11</v>
      </c>
      <c r="GC531">
        <v>0</v>
      </c>
      <c r="GE531" t="s">
        <v>355</v>
      </c>
      <c r="GF531">
        <v>0</v>
      </c>
      <c r="GG531" t="s">
        <v>1179</v>
      </c>
      <c r="GI531">
        <v>1.8</v>
      </c>
      <c r="GJ531">
        <v>0</v>
      </c>
      <c r="GK531">
        <v>0</v>
      </c>
      <c r="GM531" t="s">
        <v>10703</v>
      </c>
      <c r="GN531">
        <v>0</v>
      </c>
      <c r="GO531">
        <v>0</v>
      </c>
      <c r="GP531" t="s">
        <v>2349</v>
      </c>
      <c r="GR531">
        <v>4</v>
      </c>
      <c r="HA531" t="s">
        <v>10704</v>
      </c>
      <c r="HC531" t="s">
        <v>313</v>
      </c>
      <c r="HD531" t="s">
        <v>313</v>
      </c>
      <c r="HF531">
        <v>0</v>
      </c>
      <c r="HG531">
        <v>12</v>
      </c>
      <c r="HH531">
        <v>14</v>
      </c>
      <c r="HI531" t="s">
        <v>275</v>
      </c>
      <c r="HK531" t="s">
        <v>492</v>
      </c>
      <c r="HL531">
        <v>4</v>
      </c>
      <c r="HM531" t="s">
        <v>10698</v>
      </c>
      <c r="HO531" t="s">
        <v>10705</v>
      </c>
      <c r="HP531" t="s">
        <v>10706</v>
      </c>
      <c r="HQ531" t="s">
        <v>4301</v>
      </c>
      <c r="HR531" t="s">
        <v>10707</v>
      </c>
      <c r="HT531" t="s">
        <v>4303</v>
      </c>
      <c r="HW531">
        <v>-27</v>
      </c>
      <c r="HX531">
        <v>4224493</v>
      </c>
      <c r="HZ531">
        <v>4224470</v>
      </c>
      <c r="IC531">
        <v>0</v>
      </c>
      <c r="ID531">
        <v>0</v>
      </c>
      <c r="IM531">
        <v>55</v>
      </c>
      <c r="IQ531" t="s">
        <v>10698</v>
      </c>
      <c r="IU531">
        <v>10</v>
      </c>
      <c r="IV531">
        <f>IF(AND(Table1[[#This Row],[R/P]]="P",Table1[[#This Row],[PaRes]]&lt;&gt;"SCRBL",Table1[[#This Row],[PaRes]]&lt;&gt;"RUN",Table1[[#This Row],[Penalty]]&lt;&gt;1),1,0)</f>
        <v>1</v>
      </c>
      <c r="IW531">
        <f>IF(AND(Table1[[#This Row],[Pass Play]]=1,Table1[[#This Row],[PaRes]]&lt;&gt;"SAC"),1,0)</f>
        <v>1</v>
      </c>
      <c r="IX531">
        <f>IF(Table1[[#This Row],[PaRes]]="COM",1,0)</f>
        <v>1</v>
      </c>
      <c r="IY531">
        <f>IF(Table1[[#This Row],[Pass Play]]=1,Table1[[#This Row],[Gn]],0)</f>
        <v>6</v>
      </c>
      <c r="IZ531">
        <f>IF(AND(Table1[[#This Row],[Pass Play]]=1,Table1[[#This Row],[EFF]]="Y"),1,0)</f>
        <v>1</v>
      </c>
      <c r="JA531">
        <f>IF(AND(Table1[[#This Row],[Pass Play]]=1,Table1[[#This Row],[EFF]]="Y"),Table1[[#This Row],[Gn]],0)</f>
        <v>6</v>
      </c>
      <c r="JB531">
        <f>IF(AND(Table1[[#This Row],[Pass Play]]=1,Table1[[#This Row],[Gn]]&gt;=15),1,0)</f>
        <v>0</v>
      </c>
      <c r="JC531">
        <f>IF(AND(Table1[[#This Row],[Pass Play]]=1,Table1[[#This Row],[Big Play Passes]]=1),Table1[[#This Row],[Gn]],0)</f>
        <v>0</v>
      </c>
      <c r="JD531">
        <f>IF(AND(OR(Table1[[#This Row],[R/P]]="R",Table1[[#This Row],[PaRes]]="SCRBL",Table1[[#This Row],[PaRes]]="RUN"),Table1[[#This Row],[Penalty]]&lt;&gt;1),1,0)</f>
        <v>0</v>
      </c>
      <c r="JE531">
        <f>IF(Table1[[#This Row],[Rush Attempts]]=1,Table1[[#This Row],[Gn]],0)</f>
        <v>0</v>
      </c>
      <c r="JF531">
        <f>IF(AND(Table1[[#This Row],[Rush Attempts]]=1,Table1[[#This Row],[EFF]]="Y"),1,0)</f>
        <v>0</v>
      </c>
      <c r="JG531">
        <f>IF(AND(Table1[[#This Row],[Rush Attempts]]=1,Table1[[#This Row],[EFF]]="Y"),Table1[[#This Row],[Gn]],0)</f>
        <v>0</v>
      </c>
      <c r="JH531">
        <f>IF(AND(Table1[[#This Row],[Rush Attempts]]=1,Table1[[#This Row],[Gn]]&gt;=10),1,0)</f>
        <v>0</v>
      </c>
      <c r="JI531">
        <f>IF(AND(Table1[[#This Row],[Rush Attempts]]=1,Table1[[#This Row],[Big Play Run]]=1),Table1[[#This Row],[Gn]],0)</f>
        <v>0</v>
      </c>
      <c r="JJ531">
        <f>IF(Table1[[#This Row],[PaRes]]="SAC",1,0)</f>
        <v>0</v>
      </c>
      <c r="JK531">
        <f>IF(Table1[[#This Row],[Sacks]]=1,Table1[[#This Row],[Gn]],0)</f>
        <v>0</v>
      </c>
      <c r="JL531">
        <f>IF(Table1[[#This Row],[PaRes]]="INT",1,0)</f>
        <v>0</v>
      </c>
      <c r="JM531">
        <f>IF(Table1[[#This Row],[pff_PENALTY]]&lt;&gt;"",1,0)</f>
        <v>0</v>
      </c>
      <c r="JN531">
        <f>Table1[[#This Row],[pff_PENYARDS]]</f>
        <v>0</v>
      </c>
      <c r="JO531">
        <f>IF(Table1[[#This Row],[S/End]]="TD",1,0)</f>
        <v>0</v>
      </c>
      <c r="JP531">
        <f>IF(OR(Table1[[#This Row],[S/End]]="FGGD"),1,0)</f>
        <v>0</v>
      </c>
      <c r="JQ531">
        <f>IF(OR(Table1[[#This Row],[S/End]]="FUM",Table1[[#This Row],[S/End]]="INT"),1,0)</f>
        <v>0</v>
      </c>
      <c r="JR531">
        <f>IF(AND(Table1[[#This Row],[Touchdown]]=1,Table1[[#This Row],[Pass Play]]=1),1,0)</f>
        <v>0</v>
      </c>
      <c r="JS531">
        <f t="shared" si="26"/>
        <v>0</v>
      </c>
      <c r="JT531">
        <f>IF(AND(OR(Table1[[#This Row],[Pass Play]]=1,Table1[[#This Row],[Rush Attempts]]=1),Table1[[#This Row],[Dn]]=3),1,0)</f>
        <v>0</v>
      </c>
      <c r="JU531">
        <f>IF(AND(Table1[[#This Row],[3rd down attempt]]=1,Table1[[#This Row],[EFF]]="Y"),1,0)</f>
        <v>0</v>
      </c>
      <c r="JV531">
        <f>IF(AND(Table1[[#This Row],[3rd down attempt]]=1,Table1[[#This Row],[Dist]]&gt;=7),1,0)</f>
        <v>0</v>
      </c>
      <c r="JW531">
        <f>IF(AND(OR(Table1[[#This Row],[Pass Play]]=1,Table1[[#This Row],[Rush Attempts]]=1),Table1[[#This Row],[Dn]]=4),1,0)</f>
        <v>0</v>
      </c>
      <c r="JX531">
        <f>IF(AND(Table1[[#This Row],[4th down attempt]]=1,Table1[[#This Row],[EFF]]="Y"),1,0)</f>
        <v>0</v>
      </c>
      <c r="JY531">
        <f>IF(AND(OR(Table1[[#This Row],[Pass Play]]=1,Table1[[#This Row],[Rush Attempts]]=1),Table1[[#This Row],[FPos]]&gt;=0,Table1[[#This Row],[FPos]]&lt;=20),1,0)</f>
        <v>0</v>
      </c>
      <c r="JZ531">
        <f>IF(AND(OR(Table1[[#This Row],[Pass Play]]=1,Table1[[#This Row],[Rush Attempts]]=1),Table1[[#This Row],[Dist]]&lt;=Table1[[#This Row],[Gn]]),1,0)</f>
        <v>0</v>
      </c>
      <c r="KA531">
        <f>IF(Table1[[#This Row],[S/End]]&lt;&gt;"",1,0)</f>
        <v>0</v>
      </c>
      <c r="KB531">
        <f>IF(Table1[[#This Row],[S/End]]="TD",1,0)</f>
        <v>0</v>
      </c>
      <c r="KC531">
        <f>IF(Table1[[#This Row],[S/End]]="FGGD",1,0)</f>
        <v>0</v>
      </c>
      <c r="KD531">
        <f>IF(AND(OR(Table1[[#This Row],[Pass Play]]=1,Table1[[#This Row],[Rush Attempts]]=1),Table1[[#This Row],[Gn]]&lt;0),1,0)</f>
        <v>0</v>
      </c>
      <c r="KE531" s="375">
        <f>IF(AND(Table1[[#This Row],[pff_DRVENDPSN]]=3,Table1[[#This Row],[pff_DRVENDEVENT]]="PUNT"),1,0)</f>
        <v>0</v>
      </c>
    </row>
    <row r="532" spans="1:291" hidden="1">
      <c r="A532">
        <v>17</v>
      </c>
      <c r="B532">
        <v>2109</v>
      </c>
      <c r="C532" t="s">
        <v>14483</v>
      </c>
      <c r="D532">
        <v>2</v>
      </c>
      <c r="E532">
        <v>2</v>
      </c>
      <c r="F532">
        <v>4</v>
      </c>
      <c r="G532">
        <v>19</v>
      </c>
      <c r="H532">
        <v>-27</v>
      </c>
      <c r="J532" t="s">
        <v>254</v>
      </c>
      <c r="K532">
        <v>11</v>
      </c>
      <c r="L532" t="s">
        <v>10709</v>
      </c>
      <c r="M532" t="s">
        <v>10710</v>
      </c>
      <c r="N532" t="s">
        <v>408</v>
      </c>
      <c r="P532" t="s">
        <v>409</v>
      </c>
      <c r="R532" t="s">
        <v>1188</v>
      </c>
      <c r="S532" t="s">
        <v>10711</v>
      </c>
      <c r="W532" t="s">
        <v>253</v>
      </c>
      <c r="X532" t="s">
        <v>9419</v>
      </c>
      <c r="Y532" t="s">
        <v>2804</v>
      </c>
      <c r="Z532" t="s">
        <v>9420</v>
      </c>
      <c r="AB532" t="s">
        <v>325</v>
      </c>
      <c r="AC532" t="s">
        <v>326</v>
      </c>
      <c r="AJ532">
        <v>22</v>
      </c>
      <c r="AK532" t="s">
        <v>327</v>
      </c>
      <c r="AP532">
        <v>7</v>
      </c>
      <c r="BJ532" t="s">
        <v>274</v>
      </c>
      <c r="BQ532">
        <f t="shared" si="24"/>
        <v>1</v>
      </c>
      <c r="BR532">
        <f t="shared" si="25"/>
        <v>0</v>
      </c>
      <c r="BT532" t="s">
        <v>275</v>
      </c>
      <c r="BV532">
        <v>14</v>
      </c>
      <c r="BX532">
        <v>0</v>
      </c>
      <c r="BY532" t="s">
        <v>10712</v>
      </c>
      <c r="CA532">
        <v>1</v>
      </c>
      <c r="CD532" s="3">
        <v>0.26527777777777778</v>
      </c>
      <c r="CE532" t="s">
        <v>257</v>
      </c>
      <c r="CF532" t="s">
        <v>10713</v>
      </c>
      <c r="CG532">
        <v>8</v>
      </c>
      <c r="CI532" t="s">
        <v>331</v>
      </c>
      <c r="CJ532">
        <v>0</v>
      </c>
      <c r="CK532" t="s">
        <v>10714</v>
      </c>
      <c r="CL532" s="4">
        <v>38414</v>
      </c>
      <c r="CM532" t="s">
        <v>10715</v>
      </c>
      <c r="CN532" t="s">
        <v>10716</v>
      </c>
      <c r="CO532">
        <v>3</v>
      </c>
      <c r="CP532" t="s">
        <v>10421</v>
      </c>
      <c r="CQ532" t="s">
        <v>269</v>
      </c>
      <c r="CR532" t="s">
        <v>10401</v>
      </c>
      <c r="CU532" t="s">
        <v>4107</v>
      </c>
      <c r="CW532">
        <v>0</v>
      </c>
      <c r="CY532">
        <v>2</v>
      </c>
      <c r="CZ532" t="s">
        <v>553</v>
      </c>
      <c r="DA532">
        <v>0</v>
      </c>
      <c r="DB532">
        <v>8</v>
      </c>
      <c r="DC532" t="s">
        <v>1781</v>
      </c>
      <c r="DD532">
        <v>-21</v>
      </c>
      <c r="DK532">
        <v>19</v>
      </c>
      <c r="DL532" s="4">
        <v>44505</v>
      </c>
      <c r="DM532">
        <v>20524</v>
      </c>
      <c r="DN532">
        <v>2021</v>
      </c>
      <c r="DO532">
        <v>0</v>
      </c>
      <c r="DQ532">
        <v>81314</v>
      </c>
      <c r="DR532">
        <v>59</v>
      </c>
      <c r="DU532" t="s">
        <v>274</v>
      </c>
      <c r="DV532" t="s">
        <v>257</v>
      </c>
      <c r="DX532">
        <v>3</v>
      </c>
      <c r="DY532" t="s">
        <v>10401</v>
      </c>
      <c r="EE532">
        <v>0</v>
      </c>
      <c r="EF532" t="s">
        <v>10717</v>
      </c>
      <c r="EG532" t="s">
        <v>422</v>
      </c>
      <c r="EH532">
        <v>0</v>
      </c>
      <c r="EJ532" t="s">
        <v>340</v>
      </c>
      <c r="EK532" t="s">
        <v>4378</v>
      </c>
      <c r="EL532" t="s">
        <v>10718</v>
      </c>
      <c r="EM532" t="s">
        <v>10719</v>
      </c>
      <c r="EN532" t="s">
        <v>4381</v>
      </c>
      <c r="EO532" t="s">
        <v>282</v>
      </c>
      <c r="EP532" t="s">
        <v>1152</v>
      </c>
      <c r="EQ532">
        <v>0</v>
      </c>
      <c r="ER532" t="s">
        <v>10720</v>
      </c>
      <c r="ET532" t="s">
        <v>10721</v>
      </c>
      <c r="EU532">
        <v>18</v>
      </c>
      <c r="EV532" t="s">
        <v>348</v>
      </c>
      <c r="EW532" t="s">
        <v>349</v>
      </c>
      <c r="EX532" t="s">
        <v>395</v>
      </c>
      <c r="EY532" t="s">
        <v>492</v>
      </c>
      <c r="FB532" t="s">
        <v>741</v>
      </c>
      <c r="FC532" t="s">
        <v>10722</v>
      </c>
      <c r="FE532">
        <v>0</v>
      </c>
      <c r="FF532">
        <v>6</v>
      </c>
      <c r="FK532" t="s">
        <v>10723</v>
      </c>
      <c r="FL532">
        <v>0</v>
      </c>
      <c r="FN532">
        <v>1</v>
      </c>
      <c r="FQ532">
        <v>0</v>
      </c>
      <c r="FS532" t="s">
        <v>395</v>
      </c>
      <c r="FV532" t="s">
        <v>496</v>
      </c>
      <c r="FY532">
        <v>0</v>
      </c>
      <c r="GA532">
        <v>3.14</v>
      </c>
      <c r="GB532">
        <v>11</v>
      </c>
      <c r="GC532">
        <v>0</v>
      </c>
      <c r="GD532" t="s">
        <v>10724</v>
      </c>
      <c r="GE532" t="s">
        <v>355</v>
      </c>
      <c r="GF532">
        <v>0</v>
      </c>
      <c r="GG532" t="s">
        <v>274</v>
      </c>
      <c r="GH532">
        <v>3.2</v>
      </c>
      <c r="GI532">
        <v>3.4</v>
      </c>
      <c r="GJ532">
        <v>0</v>
      </c>
      <c r="GK532">
        <v>0</v>
      </c>
      <c r="GM532" t="s">
        <v>10725</v>
      </c>
      <c r="GN532">
        <v>1</v>
      </c>
      <c r="GO532">
        <v>0</v>
      </c>
      <c r="GP532" t="s">
        <v>357</v>
      </c>
      <c r="GR532">
        <v>18</v>
      </c>
      <c r="HA532" t="s">
        <v>10726</v>
      </c>
      <c r="HC532" t="s">
        <v>313</v>
      </c>
      <c r="HD532" t="s">
        <v>313</v>
      </c>
      <c r="HE532" t="s">
        <v>10727</v>
      </c>
      <c r="HF532">
        <v>0</v>
      </c>
      <c r="HG532">
        <v>11</v>
      </c>
      <c r="HH532">
        <v>14</v>
      </c>
      <c r="HI532" t="s">
        <v>275</v>
      </c>
      <c r="HL532" t="s">
        <v>499</v>
      </c>
      <c r="HM532" t="s">
        <v>10444</v>
      </c>
      <c r="HN532" t="s">
        <v>10411</v>
      </c>
      <c r="HO532" t="s">
        <v>10728</v>
      </c>
      <c r="HP532" t="s">
        <v>10729</v>
      </c>
      <c r="HQ532" t="s">
        <v>10730</v>
      </c>
      <c r="HR532" t="s">
        <v>10731</v>
      </c>
      <c r="HT532" t="s">
        <v>10732</v>
      </c>
      <c r="HW532">
        <v>-46</v>
      </c>
      <c r="HX532">
        <v>4224504</v>
      </c>
      <c r="HY532" t="s">
        <v>10733</v>
      </c>
      <c r="HZ532">
        <v>4224493</v>
      </c>
      <c r="IC532">
        <v>0.5</v>
      </c>
      <c r="ID532">
        <v>1</v>
      </c>
      <c r="IM532">
        <v>56</v>
      </c>
      <c r="IU532">
        <v>10</v>
      </c>
      <c r="IV532">
        <f>IF(AND(Table1[[#This Row],[R/P]]="P",Table1[[#This Row],[PaRes]]&lt;&gt;"SCRBL",Table1[[#This Row],[PaRes]]&lt;&gt;"RUN",Table1[[#This Row],[Penalty]]&lt;&gt;1),1,0)</f>
        <v>1</v>
      </c>
      <c r="IW532">
        <f>IF(AND(Table1[[#This Row],[Pass Play]]=1,Table1[[#This Row],[PaRes]]&lt;&gt;"SAC"),1,0)</f>
        <v>1</v>
      </c>
      <c r="IX532">
        <f>IF(Table1[[#This Row],[PaRes]]="COM",1,0)</f>
        <v>1</v>
      </c>
      <c r="IY532">
        <f>IF(Table1[[#This Row],[Pass Play]]=1,Table1[[#This Row],[Gn]],0)</f>
        <v>19</v>
      </c>
      <c r="IZ532">
        <f>IF(AND(Table1[[#This Row],[Pass Play]]=1,Table1[[#This Row],[EFF]]="Y"),1,0)</f>
        <v>1</v>
      </c>
      <c r="JA532">
        <f>IF(AND(Table1[[#This Row],[Pass Play]]=1,Table1[[#This Row],[EFF]]="Y"),Table1[[#This Row],[Gn]],0)</f>
        <v>19</v>
      </c>
      <c r="JB532">
        <f>IF(AND(Table1[[#This Row],[Pass Play]]=1,Table1[[#This Row],[Gn]]&gt;=15),1,0)</f>
        <v>1</v>
      </c>
      <c r="JC532">
        <f>IF(AND(Table1[[#This Row],[Pass Play]]=1,Table1[[#This Row],[Big Play Passes]]=1),Table1[[#This Row],[Gn]],0)</f>
        <v>19</v>
      </c>
      <c r="JD532">
        <f>IF(AND(OR(Table1[[#This Row],[R/P]]="R",Table1[[#This Row],[PaRes]]="SCRBL",Table1[[#This Row],[PaRes]]="RUN"),Table1[[#This Row],[Penalty]]&lt;&gt;1),1,0)</f>
        <v>0</v>
      </c>
      <c r="JE532">
        <f>IF(Table1[[#This Row],[Rush Attempts]]=1,Table1[[#This Row],[Gn]],0)</f>
        <v>0</v>
      </c>
      <c r="JF532">
        <f>IF(AND(Table1[[#This Row],[Rush Attempts]]=1,Table1[[#This Row],[EFF]]="Y"),1,0)</f>
        <v>0</v>
      </c>
      <c r="JG532">
        <f>IF(AND(Table1[[#This Row],[Rush Attempts]]=1,Table1[[#This Row],[EFF]]="Y"),Table1[[#This Row],[Gn]],0)</f>
        <v>0</v>
      </c>
      <c r="JH532">
        <f>IF(AND(Table1[[#This Row],[Rush Attempts]]=1,Table1[[#This Row],[Gn]]&gt;=10),1,0)</f>
        <v>0</v>
      </c>
      <c r="JI532">
        <f>IF(AND(Table1[[#This Row],[Rush Attempts]]=1,Table1[[#This Row],[Big Play Run]]=1),Table1[[#This Row],[Gn]],0)</f>
        <v>0</v>
      </c>
      <c r="JJ532">
        <f>IF(Table1[[#This Row],[PaRes]]="SAC",1,0)</f>
        <v>0</v>
      </c>
      <c r="JK532">
        <f>IF(Table1[[#This Row],[Sacks]]=1,Table1[[#This Row],[Gn]],0)</f>
        <v>0</v>
      </c>
      <c r="JL532">
        <f>IF(Table1[[#This Row],[PaRes]]="INT",1,0)</f>
        <v>0</v>
      </c>
      <c r="JM532">
        <f>IF(Table1[[#This Row],[pff_PENALTY]]&lt;&gt;"",1,0)</f>
        <v>0</v>
      </c>
      <c r="JN532">
        <f>Table1[[#This Row],[pff_PENYARDS]]</f>
        <v>0</v>
      </c>
      <c r="JO532">
        <f>IF(Table1[[#This Row],[S/End]]="TD",1,0)</f>
        <v>0</v>
      </c>
      <c r="JP532">
        <f>IF(OR(Table1[[#This Row],[S/End]]="FGGD"),1,0)</f>
        <v>0</v>
      </c>
      <c r="JQ532">
        <f>IF(OR(Table1[[#This Row],[S/End]]="FUM",Table1[[#This Row],[S/End]]="INT"),1,0)</f>
        <v>0</v>
      </c>
      <c r="JR532">
        <f>IF(AND(Table1[[#This Row],[Touchdown]]=1,Table1[[#This Row],[Pass Play]]=1),1,0)</f>
        <v>0</v>
      </c>
      <c r="JS532">
        <f t="shared" si="26"/>
        <v>0</v>
      </c>
      <c r="JT532">
        <f>IF(AND(OR(Table1[[#This Row],[Pass Play]]=1,Table1[[#This Row],[Rush Attempts]]=1),Table1[[#This Row],[Dn]]=3),1,0)</f>
        <v>0</v>
      </c>
      <c r="JU532">
        <f>IF(AND(Table1[[#This Row],[3rd down attempt]]=1,Table1[[#This Row],[EFF]]="Y"),1,0)</f>
        <v>0</v>
      </c>
      <c r="JV532">
        <f>IF(AND(Table1[[#This Row],[3rd down attempt]]=1,Table1[[#This Row],[Dist]]&gt;=7),1,0)</f>
        <v>0</v>
      </c>
      <c r="JW532">
        <f>IF(AND(OR(Table1[[#This Row],[Pass Play]]=1,Table1[[#This Row],[Rush Attempts]]=1),Table1[[#This Row],[Dn]]=4),1,0)</f>
        <v>0</v>
      </c>
      <c r="JX532">
        <f>IF(AND(Table1[[#This Row],[4th down attempt]]=1,Table1[[#This Row],[EFF]]="Y"),1,0)</f>
        <v>0</v>
      </c>
      <c r="JY532">
        <f>IF(AND(OR(Table1[[#This Row],[Pass Play]]=1,Table1[[#This Row],[Rush Attempts]]=1),Table1[[#This Row],[FPos]]&gt;=0,Table1[[#This Row],[FPos]]&lt;=20),1,0)</f>
        <v>0</v>
      </c>
      <c r="JZ532">
        <f>IF(AND(OR(Table1[[#This Row],[Pass Play]]=1,Table1[[#This Row],[Rush Attempts]]=1),Table1[[#This Row],[Dist]]&lt;=Table1[[#This Row],[Gn]]),1,0)</f>
        <v>1</v>
      </c>
      <c r="KA532">
        <f>IF(Table1[[#This Row],[S/End]]&lt;&gt;"",1,0)</f>
        <v>0</v>
      </c>
      <c r="KB532">
        <f>IF(Table1[[#This Row],[S/End]]="TD",1,0)</f>
        <v>0</v>
      </c>
      <c r="KC532">
        <f>IF(Table1[[#This Row],[S/End]]="FGGD",1,0)</f>
        <v>0</v>
      </c>
      <c r="KD532">
        <f>IF(AND(OR(Table1[[#This Row],[Pass Play]]=1,Table1[[#This Row],[Rush Attempts]]=1),Table1[[#This Row],[Gn]]&lt;0),1,0)</f>
        <v>0</v>
      </c>
      <c r="KE532" s="375">
        <f>IF(AND(Table1[[#This Row],[pff_DRVENDPSN]]=3,Table1[[#This Row],[pff_DRVENDEVENT]]="PUNT"),1,0)</f>
        <v>0</v>
      </c>
    </row>
    <row r="533" spans="1:291" hidden="1">
      <c r="A533">
        <v>18</v>
      </c>
      <c r="B533">
        <v>2109</v>
      </c>
      <c r="C533" t="s">
        <v>14483</v>
      </c>
      <c r="D533">
        <v>2</v>
      </c>
      <c r="E533">
        <v>1</v>
      </c>
      <c r="F533">
        <v>10</v>
      </c>
      <c r="G533">
        <v>12</v>
      </c>
      <c r="H533">
        <v>-46</v>
      </c>
      <c r="J533" t="s">
        <v>254</v>
      </c>
      <c r="K533">
        <v>11</v>
      </c>
      <c r="L533" t="s">
        <v>631</v>
      </c>
      <c r="M533" t="s">
        <v>10735</v>
      </c>
      <c r="N533" t="s">
        <v>440</v>
      </c>
      <c r="O533" t="s">
        <v>254</v>
      </c>
      <c r="P533" t="s">
        <v>1289</v>
      </c>
      <c r="Q533" t="s">
        <v>442</v>
      </c>
      <c r="T533" t="s">
        <v>10736</v>
      </c>
      <c r="W533" t="s">
        <v>257</v>
      </c>
      <c r="X533" t="s">
        <v>2545</v>
      </c>
      <c r="AE533" t="s">
        <v>445</v>
      </c>
      <c r="AF533" t="s">
        <v>446</v>
      </c>
      <c r="AG533" t="s">
        <v>2545</v>
      </c>
      <c r="AH533" t="s">
        <v>257</v>
      </c>
      <c r="AJ533">
        <v>4</v>
      </c>
      <c r="AP533">
        <v>7</v>
      </c>
      <c r="BJ533" t="s">
        <v>274</v>
      </c>
      <c r="BQ533">
        <f t="shared" si="24"/>
        <v>0</v>
      </c>
      <c r="BR533">
        <f t="shared" si="25"/>
        <v>10</v>
      </c>
      <c r="BT533" t="s">
        <v>275</v>
      </c>
      <c r="BV533">
        <v>14</v>
      </c>
      <c r="BX533">
        <v>0</v>
      </c>
      <c r="BY533" t="s">
        <v>10737</v>
      </c>
      <c r="CD533" s="3">
        <v>0.23819444444444446</v>
      </c>
      <c r="CF533" t="s">
        <v>10738</v>
      </c>
      <c r="CJ533">
        <v>0</v>
      </c>
      <c r="CK533" t="s">
        <v>10739</v>
      </c>
      <c r="CL533" s="4">
        <v>38414</v>
      </c>
      <c r="CM533" t="s">
        <v>10740</v>
      </c>
      <c r="CN533" t="s">
        <v>10741</v>
      </c>
      <c r="CO533">
        <v>3</v>
      </c>
      <c r="CQ533" t="s">
        <v>269</v>
      </c>
      <c r="CR533" t="s">
        <v>10401</v>
      </c>
      <c r="CU533" t="s">
        <v>8152</v>
      </c>
      <c r="CW533">
        <v>0</v>
      </c>
      <c r="CY533">
        <v>3</v>
      </c>
      <c r="CZ533" t="s">
        <v>553</v>
      </c>
      <c r="DA533">
        <v>0</v>
      </c>
      <c r="DB533">
        <v>8</v>
      </c>
      <c r="DC533" t="s">
        <v>1781</v>
      </c>
      <c r="DD533">
        <v>-21</v>
      </c>
      <c r="DF533" t="s">
        <v>10742</v>
      </c>
      <c r="DK533">
        <v>12</v>
      </c>
      <c r="DL533" s="4">
        <v>44505</v>
      </c>
      <c r="DM533">
        <v>20524</v>
      </c>
      <c r="DN533">
        <v>2021</v>
      </c>
      <c r="DO533">
        <v>0</v>
      </c>
      <c r="DQ533">
        <v>81314</v>
      </c>
      <c r="DR533">
        <v>60</v>
      </c>
      <c r="DU533" t="s">
        <v>274</v>
      </c>
      <c r="DV533" t="s">
        <v>257</v>
      </c>
      <c r="DX533">
        <v>3</v>
      </c>
      <c r="DY533" t="s">
        <v>10401</v>
      </c>
      <c r="EE533">
        <v>0</v>
      </c>
      <c r="EF533" t="s">
        <v>8626</v>
      </c>
      <c r="EG533" t="s">
        <v>383</v>
      </c>
      <c r="EH533">
        <v>1</v>
      </c>
      <c r="EJ533" t="s">
        <v>340</v>
      </c>
      <c r="EK533" t="s">
        <v>10743</v>
      </c>
      <c r="EL533" t="s">
        <v>10744</v>
      </c>
      <c r="EM533" t="s">
        <v>10745</v>
      </c>
      <c r="EN533" t="s">
        <v>7171</v>
      </c>
      <c r="EO533" t="s">
        <v>282</v>
      </c>
      <c r="EP533" t="s">
        <v>9019</v>
      </c>
      <c r="EQ533">
        <v>1</v>
      </c>
      <c r="ET533" t="s">
        <v>10746</v>
      </c>
      <c r="FE533">
        <v>0</v>
      </c>
      <c r="FF533">
        <v>6</v>
      </c>
      <c r="FG533" t="s">
        <v>461</v>
      </c>
      <c r="FI533" t="s">
        <v>461</v>
      </c>
      <c r="FL533">
        <v>0</v>
      </c>
      <c r="FN533">
        <v>0</v>
      </c>
      <c r="FQ533">
        <v>0</v>
      </c>
      <c r="FS533" t="s">
        <v>462</v>
      </c>
      <c r="FU533" t="s">
        <v>257</v>
      </c>
      <c r="FV533" t="s">
        <v>463</v>
      </c>
      <c r="FW533" t="s">
        <v>397</v>
      </c>
      <c r="FX533" t="s">
        <v>1030</v>
      </c>
      <c r="FY533">
        <v>0</v>
      </c>
      <c r="GA533">
        <v>3.14</v>
      </c>
      <c r="GB533">
        <v>11</v>
      </c>
      <c r="GC533">
        <v>0</v>
      </c>
      <c r="GD533" t="s">
        <v>10747</v>
      </c>
      <c r="GE533" t="s">
        <v>355</v>
      </c>
      <c r="GF533">
        <v>0</v>
      </c>
      <c r="GG533" t="s">
        <v>257</v>
      </c>
      <c r="GJ533">
        <v>1</v>
      </c>
      <c r="GK533">
        <v>1</v>
      </c>
      <c r="GM533" t="s">
        <v>10748</v>
      </c>
      <c r="GO533">
        <v>4</v>
      </c>
      <c r="HA533" t="s">
        <v>10749</v>
      </c>
      <c r="HB533" t="s">
        <v>10742</v>
      </c>
      <c r="HC533" t="s">
        <v>313</v>
      </c>
      <c r="HD533" t="s">
        <v>313</v>
      </c>
      <c r="HE533" t="s">
        <v>10750</v>
      </c>
      <c r="HF533">
        <v>0</v>
      </c>
      <c r="HG533">
        <v>11</v>
      </c>
      <c r="HH533">
        <v>14</v>
      </c>
      <c r="HI533" t="s">
        <v>275</v>
      </c>
      <c r="HL533">
        <v>4</v>
      </c>
      <c r="HW533">
        <v>42</v>
      </c>
      <c r="HX533">
        <v>4224522</v>
      </c>
      <c r="HY533" t="s">
        <v>8721</v>
      </c>
      <c r="HZ533">
        <v>4224504</v>
      </c>
      <c r="IC533">
        <v>0</v>
      </c>
      <c r="ID533">
        <v>0</v>
      </c>
      <c r="IM533">
        <v>57</v>
      </c>
      <c r="IQ533" t="s">
        <v>10676</v>
      </c>
      <c r="IU533">
        <v>10</v>
      </c>
      <c r="IV533">
        <f>IF(AND(Table1[[#This Row],[R/P]]="P",Table1[[#This Row],[PaRes]]&lt;&gt;"SCRBL",Table1[[#This Row],[PaRes]]&lt;&gt;"RUN",Table1[[#This Row],[Penalty]]&lt;&gt;1),1,0)</f>
        <v>0</v>
      </c>
      <c r="IW533">
        <f>IF(AND(Table1[[#This Row],[Pass Play]]=1,Table1[[#This Row],[PaRes]]&lt;&gt;"SAC"),1,0)</f>
        <v>0</v>
      </c>
      <c r="IX533">
        <f>IF(Table1[[#This Row],[PaRes]]="COM",1,0)</f>
        <v>0</v>
      </c>
      <c r="IY533">
        <f>IF(Table1[[#This Row],[Pass Play]]=1,Table1[[#This Row],[Gn]],0)</f>
        <v>0</v>
      </c>
      <c r="IZ533">
        <f>IF(AND(Table1[[#This Row],[Pass Play]]=1,Table1[[#This Row],[EFF]]="Y"),1,0)</f>
        <v>0</v>
      </c>
      <c r="JA533">
        <f>IF(AND(Table1[[#This Row],[Pass Play]]=1,Table1[[#This Row],[EFF]]="Y"),Table1[[#This Row],[Gn]],0)</f>
        <v>0</v>
      </c>
      <c r="JB533">
        <f>IF(AND(Table1[[#This Row],[Pass Play]]=1,Table1[[#This Row],[Gn]]&gt;=15),1,0)</f>
        <v>0</v>
      </c>
      <c r="JC533">
        <f>IF(AND(Table1[[#This Row],[Pass Play]]=1,Table1[[#This Row],[Big Play Passes]]=1),Table1[[#This Row],[Gn]],0)</f>
        <v>0</v>
      </c>
      <c r="JD533">
        <f>IF(AND(OR(Table1[[#This Row],[R/P]]="R",Table1[[#This Row],[PaRes]]="SCRBL",Table1[[#This Row],[PaRes]]="RUN"),Table1[[#This Row],[Penalty]]&lt;&gt;1),1,0)</f>
        <v>1</v>
      </c>
      <c r="JE533">
        <f>IF(Table1[[#This Row],[Rush Attempts]]=1,Table1[[#This Row],[Gn]],0)</f>
        <v>12</v>
      </c>
      <c r="JF533">
        <f>IF(AND(Table1[[#This Row],[Rush Attempts]]=1,Table1[[#This Row],[EFF]]="Y"),1,0)</f>
        <v>1</v>
      </c>
      <c r="JG533">
        <f>IF(AND(Table1[[#This Row],[Rush Attempts]]=1,Table1[[#This Row],[EFF]]="Y"),Table1[[#This Row],[Gn]],0)</f>
        <v>12</v>
      </c>
      <c r="JH533">
        <f>IF(AND(Table1[[#This Row],[Rush Attempts]]=1,Table1[[#This Row],[Gn]]&gt;=10),1,0)</f>
        <v>1</v>
      </c>
      <c r="JI533">
        <f>IF(AND(Table1[[#This Row],[Rush Attempts]]=1,Table1[[#This Row],[Big Play Run]]=1),Table1[[#This Row],[Gn]],0)</f>
        <v>12</v>
      </c>
      <c r="JJ533">
        <f>IF(Table1[[#This Row],[PaRes]]="SAC",1,0)</f>
        <v>0</v>
      </c>
      <c r="JK533">
        <f>IF(Table1[[#This Row],[Sacks]]=1,Table1[[#This Row],[Gn]],0)</f>
        <v>0</v>
      </c>
      <c r="JL533">
        <f>IF(Table1[[#This Row],[PaRes]]="INT",1,0)</f>
        <v>0</v>
      </c>
      <c r="JM533">
        <f>IF(Table1[[#This Row],[pff_PENALTY]]&lt;&gt;"",1,0)</f>
        <v>0</v>
      </c>
      <c r="JN533">
        <f>Table1[[#This Row],[pff_PENYARDS]]</f>
        <v>0</v>
      </c>
      <c r="JO533">
        <f>IF(Table1[[#This Row],[S/End]]="TD",1,0)</f>
        <v>0</v>
      </c>
      <c r="JP533">
        <f>IF(OR(Table1[[#This Row],[S/End]]="FGGD"),1,0)</f>
        <v>0</v>
      </c>
      <c r="JQ533">
        <f>IF(OR(Table1[[#This Row],[S/End]]="FUM",Table1[[#This Row],[S/End]]="INT"),1,0)</f>
        <v>0</v>
      </c>
      <c r="JR533">
        <f>IF(AND(Table1[[#This Row],[Touchdown]]=1,Table1[[#This Row],[Pass Play]]=1),1,0)</f>
        <v>0</v>
      </c>
      <c r="JS533">
        <f t="shared" si="26"/>
        <v>0</v>
      </c>
      <c r="JT533">
        <f>IF(AND(OR(Table1[[#This Row],[Pass Play]]=1,Table1[[#This Row],[Rush Attempts]]=1),Table1[[#This Row],[Dn]]=3),1,0)</f>
        <v>0</v>
      </c>
      <c r="JU533">
        <f>IF(AND(Table1[[#This Row],[3rd down attempt]]=1,Table1[[#This Row],[EFF]]="Y"),1,0)</f>
        <v>0</v>
      </c>
      <c r="JV533">
        <f>IF(AND(Table1[[#This Row],[3rd down attempt]]=1,Table1[[#This Row],[Dist]]&gt;=7),1,0)</f>
        <v>0</v>
      </c>
      <c r="JW533">
        <f>IF(AND(OR(Table1[[#This Row],[Pass Play]]=1,Table1[[#This Row],[Rush Attempts]]=1),Table1[[#This Row],[Dn]]=4),1,0)</f>
        <v>0</v>
      </c>
      <c r="JX533">
        <f>IF(AND(Table1[[#This Row],[4th down attempt]]=1,Table1[[#This Row],[EFF]]="Y"),1,0)</f>
        <v>0</v>
      </c>
      <c r="JY533">
        <f>IF(AND(OR(Table1[[#This Row],[Pass Play]]=1,Table1[[#This Row],[Rush Attempts]]=1),Table1[[#This Row],[FPos]]&gt;=0,Table1[[#This Row],[FPos]]&lt;=20),1,0)</f>
        <v>0</v>
      </c>
      <c r="JZ533">
        <f>IF(AND(OR(Table1[[#This Row],[Pass Play]]=1,Table1[[#This Row],[Rush Attempts]]=1),Table1[[#This Row],[Dist]]&lt;=Table1[[#This Row],[Gn]]),1,0)</f>
        <v>1</v>
      </c>
      <c r="KA533">
        <f>IF(Table1[[#This Row],[S/End]]&lt;&gt;"",1,0)</f>
        <v>0</v>
      </c>
      <c r="KB533">
        <f>IF(Table1[[#This Row],[S/End]]="TD",1,0)</f>
        <v>0</v>
      </c>
      <c r="KC533">
        <f>IF(Table1[[#This Row],[S/End]]="FGGD",1,0)</f>
        <v>0</v>
      </c>
      <c r="KD533">
        <f>IF(AND(OR(Table1[[#This Row],[Pass Play]]=1,Table1[[#This Row],[Rush Attempts]]=1),Table1[[#This Row],[Gn]]&lt;0),1,0)</f>
        <v>0</v>
      </c>
      <c r="KE533" s="375">
        <f>IF(AND(Table1[[#This Row],[pff_DRVENDPSN]]=3,Table1[[#This Row],[pff_DRVENDEVENT]]="PUNT"),1,0)</f>
        <v>0</v>
      </c>
    </row>
    <row r="534" spans="1:291" hidden="1">
      <c r="A534">
        <v>19</v>
      </c>
      <c r="B534">
        <v>2109</v>
      </c>
      <c r="C534" t="s">
        <v>14483</v>
      </c>
      <c r="D534">
        <v>2</v>
      </c>
      <c r="E534">
        <v>1</v>
      </c>
      <c r="F534">
        <v>10</v>
      </c>
      <c r="G534">
        <v>15</v>
      </c>
      <c r="H534">
        <v>42</v>
      </c>
      <c r="J534" t="s">
        <v>254</v>
      </c>
      <c r="K534">
        <v>22</v>
      </c>
      <c r="L534">
        <v>22</v>
      </c>
      <c r="M534" t="s">
        <v>10752</v>
      </c>
      <c r="N534" t="s">
        <v>440</v>
      </c>
      <c r="O534" t="s">
        <v>254</v>
      </c>
      <c r="P534" t="s">
        <v>10753</v>
      </c>
      <c r="S534" t="s">
        <v>443</v>
      </c>
      <c r="W534" t="s">
        <v>257</v>
      </c>
      <c r="X534" t="s">
        <v>10754</v>
      </c>
      <c r="AE534" t="s">
        <v>10593</v>
      </c>
      <c r="AF534" t="s">
        <v>10594</v>
      </c>
      <c r="AG534" t="s">
        <v>10754</v>
      </c>
      <c r="AH534" t="s">
        <v>257</v>
      </c>
      <c r="AJ534">
        <v>20</v>
      </c>
      <c r="AP534">
        <v>7</v>
      </c>
      <c r="AU534" t="s">
        <v>254</v>
      </c>
      <c r="BJ534" t="s">
        <v>257</v>
      </c>
      <c r="BQ534">
        <f t="shared" si="24"/>
        <v>0</v>
      </c>
      <c r="BR534">
        <f t="shared" si="25"/>
        <v>3</v>
      </c>
      <c r="BT534" t="s">
        <v>275</v>
      </c>
      <c r="BV534">
        <v>14</v>
      </c>
      <c r="BX534">
        <v>0</v>
      </c>
      <c r="BY534" t="s">
        <v>10755</v>
      </c>
      <c r="CD534" s="3">
        <v>0.21111111111111111</v>
      </c>
      <c r="CF534" t="s">
        <v>10756</v>
      </c>
      <c r="CJ534">
        <v>0</v>
      </c>
      <c r="CK534" t="s">
        <v>10757</v>
      </c>
      <c r="CL534" s="4">
        <v>38050</v>
      </c>
      <c r="CM534" t="s">
        <v>10758</v>
      </c>
      <c r="CN534" t="s">
        <v>10759</v>
      </c>
      <c r="CO534">
        <v>3</v>
      </c>
      <c r="CP534" t="s">
        <v>10760</v>
      </c>
      <c r="CQ534" t="s">
        <v>269</v>
      </c>
      <c r="CR534" t="s">
        <v>10401</v>
      </c>
      <c r="CU534" t="s">
        <v>10761</v>
      </c>
      <c r="CW534">
        <v>0</v>
      </c>
      <c r="CY534">
        <v>4</v>
      </c>
      <c r="CZ534" t="s">
        <v>553</v>
      </c>
      <c r="DA534">
        <v>0</v>
      </c>
      <c r="DB534">
        <v>8</v>
      </c>
      <c r="DC534" t="s">
        <v>1781</v>
      </c>
      <c r="DD534">
        <v>-21</v>
      </c>
      <c r="DF534" t="s">
        <v>10411</v>
      </c>
      <c r="DK534">
        <v>15</v>
      </c>
      <c r="DL534" s="4">
        <v>44505</v>
      </c>
      <c r="DM534">
        <v>20524</v>
      </c>
      <c r="DN534">
        <v>2021</v>
      </c>
      <c r="DO534">
        <v>0</v>
      </c>
      <c r="DQ534">
        <v>81314</v>
      </c>
      <c r="DR534">
        <v>61</v>
      </c>
      <c r="DU534" t="s">
        <v>257</v>
      </c>
      <c r="DV534" t="s">
        <v>274</v>
      </c>
      <c r="DX534">
        <v>3</v>
      </c>
      <c r="DY534" t="s">
        <v>10401</v>
      </c>
      <c r="EE534">
        <v>0</v>
      </c>
      <c r="EF534" t="s">
        <v>10762</v>
      </c>
      <c r="EG534" t="s">
        <v>3198</v>
      </c>
      <c r="EH534">
        <v>1</v>
      </c>
      <c r="EI534" t="s">
        <v>2931</v>
      </c>
      <c r="EJ534" t="s">
        <v>2147</v>
      </c>
      <c r="EK534" t="s">
        <v>10763</v>
      </c>
      <c r="EL534" t="s">
        <v>10764</v>
      </c>
      <c r="EM534" t="s">
        <v>10765</v>
      </c>
      <c r="EN534" t="s">
        <v>10766</v>
      </c>
      <c r="EO534" t="s">
        <v>282</v>
      </c>
      <c r="EP534" t="s">
        <v>3352</v>
      </c>
      <c r="EQ534">
        <v>0</v>
      </c>
      <c r="ET534" t="s">
        <v>10767</v>
      </c>
      <c r="FE534">
        <v>0</v>
      </c>
      <c r="FF534">
        <v>7</v>
      </c>
      <c r="FG534" t="s">
        <v>285</v>
      </c>
      <c r="FI534" t="s">
        <v>285</v>
      </c>
      <c r="FJ534" t="s">
        <v>10768</v>
      </c>
      <c r="FL534">
        <v>0</v>
      </c>
      <c r="FN534">
        <v>0</v>
      </c>
      <c r="FQ534">
        <v>0</v>
      </c>
      <c r="FS534" t="s">
        <v>287</v>
      </c>
      <c r="FU534" t="s">
        <v>257</v>
      </c>
      <c r="FV534" t="s">
        <v>4264</v>
      </c>
      <c r="FW534" t="s">
        <v>1700</v>
      </c>
      <c r="FX534" t="s">
        <v>10769</v>
      </c>
      <c r="FY534">
        <v>0</v>
      </c>
      <c r="GA534">
        <v>3.14</v>
      </c>
      <c r="GB534">
        <v>11</v>
      </c>
      <c r="GC534">
        <v>0</v>
      </c>
      <c r="GD534" t="s">
        <v>10770</v>
      </c>
      <c r="GF534">
        <v>0</v>
      </c>
      <c r="GG534" t="s">
        <v>466</v>
      </c>
      <c r="GJ534">
        <v>0</v>
      </c>
      <c r="GK534">
        <v>0</v>
      </c>
      <c r="GM534" t="s">
        <v>4145</v>
      </c>
      <c r="GO534">
        <v>10</v>
      </c>
      <c r="HA534" t="s">
        <v>10771</v>
      </c>
      <c r="HB534" t="s">
        <v>10411</v>
      </c>
      <c r="HC534" t="s">
        <v>313</v>
      </c>
      <c r="HD534" t="s">
        <v>313</v>
      </c>
      <c r="HE534" t="s">
        <v>10772</v>
      </c>
      <c r="HF534">
        <v>0</v>
      </c>
      <c r="HG534">
        <v>22</v>
      </c>
      <c r="HH534">
        <v>14</v>
      </c>
      <c r="HI534" t="s">
        <v>275</v>
      </c>
      <c r="HL534" t="s">
        <v>499</v>
      </c>
      <c r="HW534">
        <v>27</v>
      </c>
      <c r="HX534">
        <v>4224537</v>
      </c>
      <c r="HY534" t="s">
        <v>10773</v>
      </c>
      <c r="HZ534">
        <v>4224522</v>
      </c>
      <c r="IC534">
        <v>0</v>
      </c>
      <c r="ID534">
        <v>0</v>
      </c>
      <c r="IM534">
        <v>58</v>
      </c>
      <c r="IQ534" t="s">
        <v>10676</v>
      </c>
      <c r="IU534">
        <v>10</v>
      </c>
      <c r="IV534">
        <f>IF(AND(Table1[[#This Row],[R/P]]="P",Table1[[#This Row],[PaRes]]&lt;&gt;"SCRBL",Table1[[#This Row],[PaRes]]&lt;&gt;"RUN",Table1[[#This Row],[Penalty]]&lt;&gt;1),1,0)</f>
        <v>0</v>
      </c>
      <c r="IW534">
        <f>IF(AND(Table1[[#This Row],[Pass Play]]=1,Table1[[#This Row],[PaRes]]&lt;&gt;"SAC"),1,0)</f>
        <v>0</v>
      </c>
      <c r="IX534">
        <f>IF(Table1[[#This Row],[PaRes]]="COM",1,0)</f>
        <v>0</v>
      </c>
      <c r="IY534">
        <f>IF(Table1[[#This Row],[Pass Play]]=1,Table1[[#This Row],[Gn]],0)</f>
        <v>0</v>
      </c>
      <c r="IZ534">
        <f>IF(AND(Table1[[#This Row],[Pass Play]]=1,Table1[[#This Row],[EFF]]="Y"),1,0)</f>
        <v>0</v>
      </c>
      <c r="JA534">
        <f>IF(AND(Table1[[#This Row],[Pass Play]]=1,Table1[[#This Row],[EFF]]="Y"),Table1[[#This Row],[Gn]],0)</f>
        <v>0</v>
      </c>
      <c r="JB534">
        <f>IF(AND(Table1[[#This Row],[Pass Play]]=1,Table1[[#This Row],[Gn]]&gt;=15),1,0)</f>
        <v>0</v>
      </c>
      <c r="JC534">
        <f>IF(AND(Table1[[#This Row],[Pass Play]]=1,Table1[[#This Row],[Big Play Passes]]=1),Table1[[#This Row],[Gn]],0)</f>
        <v>0</v>
      </c>
      <c r="JD534">
        <f>IF(AND(OR(Table1[[#This Row],[R/P]]="R",Table1[[#This Row],[PaRes]]="SCRBL",Table1[[#This Row],[PaRes]]="RUN"),Table1[[#This Row],[Penalty]]&lt;&gt;1),1,0)</f>
        <v>1</v>
      </c>
      <c r="JE534">
        <f>IF(Table1[[#This Row],[Rush Attempts]]=1,Table1[[#This Row],[Gn]],0)</f>
        <v>15</v>
      </c>
      <c r="JF534">
        <f>IF(AND(Table1[[#This Row],[Rush Attempts]]=1,Table1[[#This Row],[EFF]]="Y"),1,0)</f>
        <v>1</v>
      </c>
      <c r="JG534">
        <f>IF(AND(Table1[[#This Row],[Rush Attempts]]=1,Table1[[#This Row],[EFF]]="Y"),Table1[[#This Row],[Gn]],0)</f>
        <v>15</v>
      </c>
      <c r="JH534">
        <f>IF(AND(Table1[[#This Row],[Rush Attempts]]=1,Table1[[#This Row],[Gn]]&gt;=10),1,0)</f>
        <v>1</v>
      </c>
      <c r="JI534">
        <f>IF(AND(Table1[[#This Row],[Rush Attempts]]=1,Table1[[#This Row],[Big Play Run]]=1),Table1[[#This Row],[Gn]],0)</f>
        <v>15</v>
      </c>
      <c r="JJ534">
        <f>IF(Table1[[#This Row],[PaRes]]="SAC",1,0)</f>
        <v>0</v>
      </c>
      <c r="JK534">
        <f>IF(Table1[[#This Row],[Sacks]]=1,Table1[[#This Row],[Gn]],0)</f>
        <v>0</v>
      </c>
      <c r="JL534">
        <f>IF(Table1[[#This Row],[PaRes]]="INT",1,0)</f>
        <v>0</v>
      </c>
      <c r="JM534">
        <f>IF(Table1[[#This Row],[pff_PENALTY]]&lt;&gt;"",1,0)</f>
        <v>0</v>
      </c>
      <c r="JN534">
        <f>Table1[[#This Row],[pff_PENYARDS]]</f>
        <v>0</v>
      </c>
      <c r="JO534">
        <f>IF(Table1[[#This Row],[S/End]]="TD",1,0)</f>
        <v>0</v>
      </c>
      <c r="JP534">
        <f>IF(OR(Table1[[#This Row],[S/End]]="FGGD"),1,0)</f>
        <v>0</v>
      </c>
      <c r="JQ534">
        <f>IF(OR(Table1[[#This Row],[S/End]]="FUM",Table1[[#This Row],[S/End]]="INT"),1,0)</f>
        <v>0</v>
      </c>
      <c r="JR534">
        <f>IF(AND(Table1[[#This Row],[Touchdown]]=1,Table1[[#This Row],[Pass Play]]=1),1,0)</f>
        <v>0</v>
      </c>
      <c r="JS534">
        <f t="shared" si="26"/>
        <v>0</v>
      </c>
      <c r="JT534">
        <f>IF(AND(OR(Table1[[#This Row],[Pass Play]]=1,Table1[[#This Row],[Rush Attempts]]=1),Table1[[#This Row],[Dn]]=3),1,0)</f>
        <v>0</v>
      </c>
      <c r="JU534">
        <f>IF(AND(Table1[[#This Row],[3rd down attempt]]=1,Table1[[#This Row],[EFF]]="Y"),1,0)</f>
        <v>0</v>
      </c>
      <c r="JV534">
        <f>IF(AND(Table1[[#This Row],[3rd down attempt]]=1,Table1[[#This Row],[Dist]]&gt;=7),1,0)</f>
        <v>0</v>
      </c>
      <c r="JW534">
        <f>IF(AND(OR(Table1[[#This Row],[Pass Play]]=1,Table1[[#This Row],[Rush Attempts]]=1),Table1[[#This Row],[Dn]]=4),1,0)</f>
        <v>0</v>
      </c>
      <c r="JX534">
        <f>IF(AND(Table1[[#This Row],[4th down attempt]]=1,Table1[[#This Row],[EFF]]="Y"),1,0)</f>
        <v>0</v>
      </c>
      <c r="JY534">
        <f>IF(AND(OR(Table1[[#This Row],[Pass Play]]=1,Table1[[#This Row],[Rush Attempts]]=1),Table1[[#This Row],[FPos]]&gt;=0,Table1[[#This Row],[FPos]]&lt;=20),1,0)</f>
        <v>0</v>
      </c>
      <c r="JZ534">
        <f>IF(AND(OR(Table1[[#This Row],[Pass Play]]=1,Table1[[#This Row],[Rush Attempts]]=1),Table1[[#This Row],[Dist]]&lt;=Table1[[#This Row],[Gn]]),1,0)</f>
        <v>1</v>
      </c>
      <c r="KA534">
        <f>IF(Table1[[#This Row],[S/End]]&lt;&gt;"",1,0)</f>
        <v>0</v>
      </c>
      <c r="KB534">
        <f>IF(Table1[[#This Row],[S/End]]="TD",1,0)</f>
        <v>0</v>
      </c>
      <c r="KC534">
        <f>IF(Table1[[#This Row],[S/End]]="FGGD",1,0)</f>
        <v>0</v>
      </c>
      <c r="KD534">
        <f>IF(AND(OR(Table1[[#This Row],[Pass Play]]=1,Table1[[#This Row],[Rush Attempts]]=1),Table1[[#This Row],[Gn]]&lt;0),1,0)</f>
        <v>0</v>
      </c>
      <c r="KE534" s="375">
        <f>IF(AND(Table1[[#This Row],[pff_DRVENDPSN]]=3,Table1[[#This Row],[pff_DRVENDEVENT]]="PUNT"),1,0)</f>
        <v>0</v>
      </c>
    </row>
    <row r="535" spans="1:291" hidden="1">
      <c r="A535">
        <v>20</v>
      </c>
      <c r="B535">
        <v>2109</v>
      </c>
      <c r="C535" t="s">
        <v>14483</v>
      </c>
      <c r="D535">
        <v>2</v>
      </c>
      <c r="E535">
        <v>1</v>
      </c>
      <c r="F535">
        <v>10</v>
      </c>
      <c r="G535">
        <v>3</v>
      </c>
      <c r="H535">
        <v>27</v>
      </c>
      <c r="J535" t="s">
        <v>298</v>
      </c>
      <c r="K535">
        <v>21</v>
      </c>
      <c r="L535">
        <v>21</v>
      </c>
      <c r="M535" t="s">
        <v>10775</v>
      </c>
      <c r="N535" t="s">
        <v>568</v>
      </c>
      <c r="P535" t="s">
        <v>569</v>
      </c>
      <c r="Q535" t="s">
        <v>6509</v>
      </c>
      <c r="W535" t="s">
        <v>257</v>
      </c>
      <c r="X535" t="s">
        <v>10776</v>
      </c>
      <c r="AE535" t="s">
        <v>635</v>
      </c>
      <c r="AF535" t="s">
        <v>1685</v>
      </c>
      <c r="AG535" t="s">
        <v>10776</v>
      </c>
      <c r="AH535" t="s">
        <v>257</v>
      </c>
      <c r="AJ535">
        <v>20</v>
      </c>
      <c r="AP535">
        <v>7</v>
      </c>
      <c r="BJ535" t="s">
        <v>257</v>
      </c>
      <c r="BQ535">
        <f t="shared" si="24"/>
        <v>0</v>
      </c>
      <c r="BR535">
        <f t="shared" si="25"/>
        <v>7</v>
      </c>
      <c r="BT535" t="s">
        <v>275</v>
      </c>
      <c r="BV535">
        <v>14</v>
      </c>
      <c r="BX535">
        <v>0</v>
      </c>
      <c r="BY535" t="s">
        <v>10777</v>
      </c>
      <c r="CD535" s="3">
        <v>0.18472222222222223</v>
      </c>
      <c r="CF535" t="s">
        <v>10778</v>
      </c>
      <c r="CJ535">
        <v>0</v>
      </c>
      <c r="CK535" t="s">
        <v>10779</v>
      </c>
      <c r="CL535" s="4">
        <v>38414</v>
      </c>
      <c r="CM535" t="s">
        <v>10780</v>
      </c>
      <c r="CN535" t="s">
        <v>10781</v>
      </c>
      <c r="CO535">
        <v>3</v>
      </c>
      <c r="CP535" t="s">
        <v>10421</v>
      </c>
      <c r="CQ535" t="s">
        <v>418</v>
      </c>
      <c r="CR535" t="s">
        <v>10401</v>
      </c>
      <c r="CU535" t="s">
        <v>10761</v>
      </c>
      <c r="CW535">
        <v>0</v>
      </c>
      <c r="CY535">
        <v>5</v>
      </c>
      <c r="CZ535" t="s">
        <v>553</v>
      </c>
      <c r="DA535">
        <v>0</v>
      </c>
      <c r="DB535">
        <v>8</v>
      </c>
      <c r="DC535" t="s">
        <v>1781</v>
      </c>
      <c r="DD535">
        <v>-21</v>
      </c>
      <c r="DF535" t="s">
        <v>10444</v>
      </c>
      <c r="DK535">
        <v>3</v>
      </c>
      <c r="DL535" s="4">
        <v>44505</v>
      </c>
      <c r="DM535">
        <v>20524</v>
      </c>
      <c r="DN535">
        <v>2021</v>
      </c>
      <c r="DO535">
        <v>0</v>
      </c>
      <c r="DQ535">
        <v>81314</v>
      </c>
      <c r="DR535">
        <v>62</v>
      </c>
      <c r="DU535" t="s">
        <v>257</v>
      </c>
      <c r="DV535" t="s">
        <v>274</v>
      </c>
      <c r="DX535">
        <v>3</v>
      </c>
      <c r="DY535" t="s">
        <v>10401</v>
      </c>
      <c r="EE535">
        <v>0</v>
      </c>
      <c r="EF535" t="s">
        <v>10782</v>
      </c>
      <c r="EG535" t="s">
        <v>675</v>
      </c>
      <c r="EH535">
        <v>0</v>
      </c>
      <c r="EI535" t="s">
        <v>3347</v>
      </c>
      <c r="EJ535" t="s">
        <v>278</v>
      </c>
      <c r="EK535" t="s">
        <v>10783</v>
      </c>
      <c r="EL535" t="s">
        <v>10784</v>
      </c>
      <c r="EM535" t="s">
        <v>10785</v>
      </c>
      <c r="EN535" t="s">
        <v>10786</v>
      </c>
      <c r="EO535" t="s">
        <v>418</v>
      </c>
      <c r="EP535" t="s">
        <v>459</v>
      </c>
      <c r="EQ535">
        <v>0</v>
      </c>
      <c r="ET535" t="s">
        <v>10787</v>
      </c>
      <c r="FE535">
        <v>0</v>
      </c>
      <c r="FF535">
        <v>8</v>
      </c>
      <c r="FG535" t="s">
        <v>310</v>
      </c>
      <c r="FI535" t="s">
        <v>310</v>
      </c>
      <c r="FL535">
        <v>0</v>
      </c>
      <c r="FN535">
        <v>0</v>
      </c>
      <c r="FQ535">
        <v>0</v>
      </c>
      <c r="FS535" t="s">
        <v>395</v>
      </c>
      <c r="FU535" t="s">
        <v>257</v>
      </c>
      <c r="FV535" t="s">
        <v>396</v>
      </c>
      <c r="FW535" t="s">
        <v>1700</v>
      </c>
      <c r="FY535">
        <v>0</v>
      </c>
      <c r="GA535">
        <v>3.14</v>
      </c>
      <c r="GB535">
        <v>11</v>
      </c>
      <c r="GC535">
        <v>0</v>
      </c>
      <c r="GE535" t="s">
        <v>355</v>
      </c>
      <c r="GF535">
        <v>0</v>
      </c>
      <c r="GG535" t="s">
        <v>1179</v>
      </c>
      <c r="GJ535">
        <v>0</v>
      </c>
      <c r="GK535">
        <v>0</v>
      </c>
      <c r="GM535" t="s">
        <v>10788</v>
      </c>
      <c r="GO535">
        <v>2</v>
      </c>
      <c r="HA535" t="s">
        <v>560</v>
      </c>
      <c r="HC535" t="s">
        <v>313</v>
      </c>
      <c r="HD535" t="s">
        <v>313</v>
      </c>
      <c r="HE535" t="s">
        <v>10789</v>
      </c>
      <c r="HF535">
        <v>0</v>
      </c>
      <c r="HG535">
        <v>21</v>
      </c>
      <c r="HH535">
        <v>14</v>
      </c>
      <c r="HI535" t="s">
        <v>275</v>
      </c>
      <c r="HL535">
        <v>1</v>
      </c>
      <c r="HW535">
        <v>24</v>
      </c>
      <c r="HX535">
        <v>4224551</v>
      </c>
      <c r="HY535" t="s">
        <v>10790</v>
      </c>
      <c r="HZ535">
        <v>4224537</v>
      </c>
      <c r="IC535">
        <v>0</v>
      </c>
      <c r="ID535">
        <v>0</v>
      </c>
      <c r="IM535">
        <v>59</v>
      </c>
      <c r="IO535" t="s">
        <v>10444</v>
      </c>
      <c r="IQ535" t="s">
        <v>10444</v>
      </c>
      <c r="IU535">
        <v>10</v>
      </c>
      <c r="IV535">
        <f>IF(AND(Table1[[#This Row],[R/P]]="P",Table1[[#This Row],[PaRes]]&lt;&gt;"SCRBL",Table1[[#This Row],[PaRes]]&lt;&gt;"RUN",Table1[[#This Row],[Penalty]]&lt;&gt;1),1,0)</f>
        <v>0</v>
      </c>
      <c r="IW535">
        <f>IF(AND(Table1[[#This Row],[Pass Play]]=1,Table1[[#This Row],[PaRes]]&lt;&gt;"SAC"),1,0)</f>
        <v>0</v>
      </c>
      <c r="IX535">
        <f>IF(Table1[[#This Row],[PaRes]]="COM",1,0)</f>
        <v>0</v>
      </c>
      <c r="IY535">
        <f>IF(Table1[[#This Row],[Pass Play]]=1,Table1[[#This Row],[Gn]],0)</f>
        <v>0</v>
      </c>
      <c r="IZ535">
        <f>IF(AND(Table1[[#This Row],[Pass Play]]=1,Table1[[#This Row],[EFF]]="Y"),1,0)</f>
        <v>0</v>
      </c>
      <c r="JA535">
        <f>IF(AND(Table1[[#This Row],[Pass Play]]=1,Table1[[#This Row],[EFF]]="Y"),Table1[[#This Row],[Gn]],0)</f>
        <v>0</v>
      </c>
      <c r="JB535">
        <f>IF(AND(Table1[[#This Row],[Pass Play]]=1,Table1[[#This Row],[Gn]]&gt;=15),1,0)</f>
        <v>0</v>
      </c>
      <c r="JC535">
        <f>IF(AND(Table1[[#This Row],[Pass Play]]=1,Table1[[#This Row],[Big Play Passes]]=1),Table1[[#This Row],[Gn]],0)</f>
        <v>0</v>
      </c>
      <c r="JD535">
        <f>IF(AND(OR(Table1[[#This Row],[R/P]]="R",Table1[[#This Row],[PaRes]]="SCRBL",Table1[[#This Row],[PaRes]]="RUN"),Table1[[#This Row],[Penalty]]&lt;&gt;1),1,0)</f>
        <v>1</v>
      </c>
      <c r="JE535">
        <f>IF(Table1[[#This Row],[Rush Attempts]]=1,Table1[[#This Row],[Gn]],0)</f>
        <v>3</v>
      </c>
      <c r="JF535">
        <f>IF(AND(Table1[[#This Row],[Rush Attempts]]=1,Table1[[#This Row],[EFF]]="Y"),1,0)</f>
        <v>0</v>
      </c>
      <c r="JG535">
        <f>IF(AND(Table1[[#This Row],[Rush Attempts]]=1,Table1[[#This Row],[EFF]]="Y"),Table1[[#This Row],[Gn]],0)</f>
        <v>0</v>
      </c>
      <c r="JH535">
        <f>IF(AND(Table1[[#This Row],[Rush Attempts]]=1,Table1[[#This Row],[Gn]]&gt;=10),1,0)</f>
        <v>0</v>
      </c>
      <c r="JI535">
        <f>IF(AND(Table1[[#This Row],[Rush Attempts]]=1,Table1[[#This Row],[Big Play Run]]=1),Table1[[#This Row],[Gn]],0)</f>
        <v>0</v>
      </c>
      <c r="JJ535">
        <f>IF(Table1[[#This Row],[PaRes]]="SAC",1,0)</f>
        <v>0</v>
      </c>
      <c r="JK535">
        <f>IF(Table1[[#This Row],[Sacks]]=1,Table1[[#This Row],[Gn]],0)</f>
        <v>0</v>
      </c>
      <c r="JL535">
        <f>IF(Table1[[#This Row],[PaRes]]="INT",1,0)</f>
        <v>0</v>
      </c>
      <c r="JM535">
        <f>IF(Table1[[#This Row],[pff_PENALTY]]&lt;&gt;"",1,0)</f>
        <v>0</v>
      </c>
      <c r="JN535">
        <f>Table1[[#This Row],[pff_PENYARDS]]</f>
        <v>0</v>
      </c>
      <c r="JO535">
        <f>IF(Table1[[#This Row],[S/End]]="TD",1,0)</f>
        <v>0</v>
      </c>
      <c r="JP535">
        <f>IF(OR(Table1[[#This Row],[S/End]]="FGGD"),1,0)</f>
        <v>0</v>
      </c>
      <c r="JQ535">
        <f>IF(OR(Table1[[#This Row],[S/End]]="FUM",Table1[[#This Row],[S/End]]="INT"),1,0)</f>
        <v>0</v>
      </c>
      <c r="JR535">
        <f>IF(AND(Table1[[#This Row],[Touchdown]]=1,Table1[[#This Row],[Pass Play]]=1),1,0)</f>
        <v>0</v>
      </c>
      <c r="JS535">
        <f t="shared" si="26"/>
        <v>0</v>
      </c>
      <c r="JT535">
        <f>IF(AND(OR(Table1[[#This Row],[Pass Play]]=1,Table1[[#This Row],[Rush Attempts]]=1),Table1[[#This Row],[Dn]]=3),1,0)</f>
        <v>0</v>
      </c>
      <c r="JU535">
        <f>IF(AND(Table1[[#This Row],[3rd down attempt]]=1,Table1[[#This Row],[EFF]]="Y"),1,0)</f>
        <v>0</v>
      </c>
      <c r="JV535">
        <f>IF(AND(Table1[[#This Row],[3rd down attempt]]=1,Table1[[#This Row],[Dist]]&gt;=7),1,0)</f>
        <v>0</v>
      </c>
      <c r="JW535">
        <f>IF(AND(OR(Table1[[#This Row],[Pass Play]]=1,Table1[[#This Row],[Rush Attempts]]=1),Table1[[#This Row],[Dn]]=4),1,0)</f>
        <v>0</v>
      </c>
      <c r="JX535">
        <f>IF(AND(Table1[[#This Row],[4th down attempt]]=1,Table1[[#This Row],[EFF]]="Y"),1,0)</f>
        <v>0</v>
      </c>
      <c r="JY535">
        <f>IF(AND(OR(Table1[[#This Row],[Pass Play]]=1,Table1[[#This Row],[Rush Attempts]]=1),Table1[[#This Row],[FPos]]&gt;=0,Table1[[#This Row],[FPos]]&lt;=20),1,0)</f>
        <v>0</v>
      </c>
      <c r="JZ535">
        <f>IF(AND(OR(Table1[[#This Row],[Pass Play]]=1,Table1[[#This Row],[Rush Attempts]]=1),Table1[[#This Row],[Dist]]&lt;=Table1[[#This Row],[Gn]]),1,0)</f>
        <v>0</v>
      </c>
      <c r="KA535">
        <f>IF(Table1[[#This Row],[S/End]]&lt;&gt;"",1,0)</f>
        <v>0</v>
      </c>
      <c r="KB535">
        <f>IF(Table1[[#This Row],[S/End]]="TD",1,0)</f>
        <v>0</v>
      </c>
      <c r="KC535">
        <f>IF(Table1[[#This Row],[S/End]]="FGGD",1,0)</f>
        <v>0</v>
      </c>
      <c r="KD535">
        <f>IF(AND(OR(Table1[[#This Row],[Pass Play]]=1,Table1[[#This Row],[Rush Attempts]]=1),Table1[[#This Row],[Gn]]&lt;0),1,0)</f>
        <v>0</v>
      </c>
      <c r="KE535" s="375">
        <f>IF(AND(Table1[[#This Row],[pff_DRVENDPSN]]=3,Table1[[#This Row],[pff_DRVENDEVENT]]="PUNT"),1,0)</f>
        <v>0</v>
      </c>
    </row>
    <row r="536" spans="1:291" hidden="1">
      <c r="A536">
        <v>21</v>
      </c>
      <c r="B536">
        <v>2109</v>
      </c>
      <c r="C536" t="s">
        <v>14483</v>
      </c>
      <c r="D536">
        <v>2</v>
      </c>
      <c r="E536">
        <v>2</v>
      </c>
      <c r="F536">
        <v>7</v>
      </c>
      <c r="G536">
        <v>0</v>
      </c>
      <c r="H536">
        <v>24</v>
      </c>
      <c r="J536" t="s">
        <v>298</v>
      </c>
      <c r="K536">
        <v>12</v>
      </c>
      <c r="L536" t="s">
        <v>10792</v>
      </c>
      <c r="M536" t="s">
        <v>10793</v>
      </c>
      <c r="N536" t="s">
        <v>256</v>
      </c>
      <c r="P536" t="s">
        <v>255</v>
      </c>
      <c r="Q536" t="s">
        <v>1067</v>
      </c>
      <c r="W536" t="s">
        <v>253</v>
      </c>
      <c r="X536" t="s">
        <v>9781</v>
      </c>
      <c r="Y536" t="s">
        <v>9782</v>
      </c>
      <c r="Z536" t="s">
        <v>9783</v>
      </c>
      <c r="AB536" t="s">
        <v>325</v>
      </c>
      <c r="AC536" t="s">
        <v>326</v>
      </c>
      <c r="AK536" t="s">
        <v>756</v>
      </c>
      <c r="AP536">
        <v>7</v>
      </c>
      <c r="BJ536" t="s">
        <v>257</v>
      </c>
      <c r="BQ536">
        <f t="shared" si="24"/>
        <v>1</v>
      </c>
      <c r="BR536">
        <f t="shared" si="25"/>
        <v>0</v>
      </c>
      <c r="BT536" t="s">
        <v>275</v>
      </c>
      <c r="BV536">
        <v>14</v>
      </c>
      <c r="BX536">
        <v>0</v>
      </c>
      <c r="BY536" t="s">
        <v>10794</v>
      </c>
      <c r="CA536">
        <v>0</v>
      </c>
      <c r="CD536" s="3">
        <v>0.15486111111111112</v>
      </c>
      <c r="CE536" t="s">
        <v>274</v>
      </c>
      <c r="CF536" t="s">
        <v>10795</v>
      </c>
      <c r="CG536">
        <v>8</v>
      </c>
      <c r="CI536" t="s">
        <v>331</v>
      </c>
      <c r="CJ536">
        <v>0</v>
      </c>
      <c r="CK536" t="s">
        <v>10796</v>
      </c>
      <c r="CL536" s="4">
        <v>38050</v>
      </c>
      <c r="CM536" t="s">
        <v>10797</v>
      </c>
      <c r="CN536" t="s">
        <v>10798</v>
      </c>
      <c r="CO536">
        <v>3</v>
      </c>
      <c r="CP536" t="s">
        <v>10799</v>
      </c>
      <c r="CQ536" t="s">
        <v>282</v>
      </c>
      <c r="CR536" t="s">
        <v>10401</v>
      </c>
      <c r="CU536" t="s">
        <v>10800</v>
      </c>
      <c r="CW536">
        <v>0</v>
      </c>
      <c r="CY536">
        <v>6</v>
      </c>
      <c r="CZ536" t="s">
        <v>553</v>
      </c>
      <c r="DA536">
        <v>0</v>
      </c>
      <c r="DB536">
        <v>8</v>
      </c>
      <c r="DC536" t="s">
        <v>1781</v>
      </c>
      <c r="DD536">
        <v>-21</v>
      </c>
      <c r="DK536">
        <v>0</v>
      </c>
      <c r="DL536" s="4">
        <v>44505</v>
      </c>
      <c r="DM536">
        <v>20524</v>
      </c>
      <c r="DN536">
        <v>2021</v>
      </c>
      <c r="DO536">
        <v>0</v>
      </c>
      <c r="DQ536">
        <v>81314</v>
      </c>
      <c r="DR536">
        <v>63</v>
      </c>
      <c r="DU536" t="s">
        <v>257</v>
      </c>
      <c r="DV536" t="s">
        <v>274</v>
      </c>
      <c r="DX536">
        <v>3</v>
      </c>
      <c r="DY536" t="s">
        <v>10401</v>
      </c>
      <c r="EA536" t="s">
        <v>10651</v>
      </c>
      <c r="EB536" t="s">
        <v>522</v>
      </c>
      <c r="EE536">
        <v>0</v>
      </c>
      <c r="EF536" t="s">
        <v>10801</v>
      </c>
      <c r="EG536" t="s">
        <v>675</v>
      </c>
      <c r="EH536">
        <v>0</v>
      </c>
      <c r="EJ536" t="s">
        <v>454</v>
      </c>
      <c r="EK536" t="s">
        <v>10802</v>
      </c>
      <c r="EL536" t="s">
        <v>10803</v>
      </c>
      <c r="EM536" t="s">
        <v>10804</v>
      </c>
      <c r="EN536" t="s">
        <v>10805</v>
      </c>
      <c r="EO536" t="s">
        <v>269</v>
      </c>
      <c r="EP536" t="s">
        <v>1248</v>
      </c>
      <c r="EQ536">
        <v>0</v>
      </c>
      <c r="ER536" t="s">
        <v>10720</v>
      </c>
      <c r="ET536" t="s">
        <v>10806</v>
      </c>
      <c r="EU536">
        <v>19</v>
      </c>
      <c r="EV536" t="s">
        <v>257</v>
      </c>
      <c r="EW536" t="s">
        <v>349</v>
      </c>
      <c r="EX536" t="s">
        <v>462</v>
      </c>
      <c r="EY536" t="s">
        <v>492</v>
      </c>
      <c r="FB536" t="s">
        <v>9793</v>
      </c>
      <c r="FC536" t="s">
        <v>10807</v>
      </c>
      <c r="FE536">
        <v>0</v>
      </c>
      <c r="FF536">
        <v>2</v>
      </c>
      <c r="FJ536" t="s">
        <v>10808</v>
      </c>
      <c r="FK536" t="s">
        <v>10809</v>
      </c>
      <c r="FL536">
        <v>0</v>
      </c>
      <c r="FN536">
        <v>0</v>
      </c>
      <c r="FO536" t="s">
        <v>10651</v>
      </c>
      <c r="FP536" t="s">
        <v>1057</v>
      </c>
      <c r="FQ536">
        <v>0</v>
      </c>
      <c r="FS536" t="s">
        <v>462</v>
      </c>
      <c r="FV536" t="s">
        <v>777</v>
      </c>
      <c r="FY536">
        <v>0</v>
      </c>
      <c r="GA536">
        <v>3.14</v>
      </c>
      <c r="GB536">
        <v>11</v>
      </c>
      <c r="GC536">
        <v>0</v>
      </c>
      <c r="GE536" t="s">
        <v>355</v>
      </c>
      <c r="GF536">
        <v>1</v>
      </c>
      <c r="GG536" t="s">
        <v>895</v>
      </c>
      <c r="GH536">
        <v>3.3</v>
      </c>
      <c r="GI536">
        <v>3.4</v>
      </c>
      <c r="GJ536">
        <v>0</v>
      </c>
      <c r="GK536">
        <v>0</v>
      </c>
      <c r="GM536" t="s">
        <v>10810</v>
      </c>
      <c r="GP536" t="s">
        <v>529</v>
      </c>
      <c r="GQ536" t="s">
        <v>779</v>
      </c>
      <c r="GR536">
        <v>52</v>
      </c>
      <c r="HA536" t="s">
        <v>10811</v>
      </c>
      <c r="HC536" t="s">
        <v>294</v>
      </c>
      <c r="HD536" t="s">
        <v>294</v>
      </c>
      <c r="HE536" t="s">
        <v>1057</v>
      </c>
      <c r="HF536">
        <v>0</v>
      </c>
      <c r="HG536">
        <v>12</v>
      </c>
      <c r="HH536">
        <v>14</v>
      </c>
      <c r="HI536" t="s">
        <v>275</v>
      </c>
      <c r="HL536">
        <v>1</v>
      </c>
      <c r="HM536" t="s">
        <v>10444</v>
      </c>
      <c r="HO536" t="s">
        <v>10705</v>
      </c>
      <c r="HP536" t="s">
        <v>10812</v>
      </c>
      <c r="HQ536" t="s">
        <v>9799</v>
      </c>
      <c r="HR536" t="s">
        <v>10813</v>
      </c>
      <c r="HT536" t="s">
        <v>10814</v>
      </c>
      <c r="HW536">
        <v>24</v>
      </c>
      <c r="HX536">
        <v>4224562</v>
      </c>
      <c r="HY536" t="s">
        <v>10815</v>
      </c>
      <c r="HZ536">
        <v>4224551</v>
      </c>
      <c r="IC536">
        <v>0</v>
      </c>
      <c r="ID536">
        <v>0</v>
      </c>
      <c r="IM536">
        <v>60</v>
      </c>
      <c r="IU536">
        <v>10</v>
      </c>
      <c r="IV536">
        <f>IF(AND(Table1[[#This Row],[R/P]]="P",Table1[[#This Row],[PaRes]]&lt;&gt;"SCRBL",Table1[[#This Row],[PaRes]]&lt;&gt;"RUN",Table1[[#This Row],[Penalty]]&lt;&gt;1),1,0)</f>
        <v>1</v>
      </c>
      <c r="IW536">
        <f>IF(AND(Table1[[#This Row],[Pass Play]]=1,Table1[[#This Row],[PaRes]]&lt;&gt;"SAC"),1,0)</f>
        <v>1</v>
      </c>
      <c r="IX536">
        <f>IF(Table1[[#This Row],[PaRes]]="COM",1,0)</f>
        <v>0</v>
      </c>
      <c r="IY536">
        <f>IF(Table1[[#This Row],[Pass Play]]=1,Table1[[#This Row],[Gn]],0)</f>
        <v>0</v>
      </c>
      <c r="IZ536">
        <f>IF(AND(Table1[[#This Row],[Pass Play]]=1,Table1[[#This Row],[EFF]]="Y"),1,0)</f>
        <v>0</v>
      </c>
      <c r="JA536">
        <f>IF(AND(Table1[[#This Row],[Pass Play]]=1,Table1[[#This Row],[EFF]]="Y"),Table1[[#This Row],[Gn]],0)</f>
        <v>0</v>
      </c>
      <c r="JB536">
        <f>IF(AND(Table1[[#This Row],[Pass Play]]=1,Table1[[#This Row],[Gn]]&gt;=15),1,0)</f>
        <v>0</v>
      </c>
      <c r="JC536">
        <f>IF(AND(Table1[[#This Row],[Pass Play]]=1,Table1[[#This Row],[Big Play Passes]]=1),Table1[[#This Row],[Gn]],0)</f>
        <v>0</v>
      </c>
      <c r="JD536">
        <f>IF(AND(OR(Table1[[#This Row],[R/P]]="R",Table1[[#This Row],[PaRes]]="SCRBL",Table1[[#This Row],[PaRes]]="RUN"),Table1[[#This Row],[Penalty]]&lt;&gt;1),1,0)</f>
        <v>0</v>
      </c>
      <c r="JE536">
        <f>IF(Table1[[#This Row],[Rush Attempts]]=1,Table1[[#This Row],[Gn]],0)</f>
        <v>0</v>
      </c>
      <c r="JF536">
        <f>IF(AND(Table1[[#This Row],[Rush Attempts]]=1,Table1[[#This Row],[EFF]]="Y"),1,0)</f>
        <v>0</v>
      </c>
      <c r="JG536">
        <f>IF(AND(Table1[[#This Row],[Rush Attempts]]=1,Table1[[#This Row],[EFF]]="Y"),Table1[[#This Row],[Gn]],0)</f>
        <v>0</v>
      </c>
      <c r="JH536">
        <f>IF(AND(Table1[[#This Row],[Rush Attempts]]=1,Table1[[#This Row],[Gn]]&gt;=10),1,0)</f>
        <v>0</v>
      </c>
      <c r="JI536">
        <f>IF(AND(Table1[[#This Row],[Rush Attempts]]=1,Table1[[#This Row],[Big Play Run]]=1),Table1[[#This Row],[Gn]],0)</f>
        <v>0</v>
      </c>
      <c r="JJ536">
        <f>IF(Table1[[#This Row],[PaRes]]="SAC",1,0)</f>
        <v>0</v>
      </c>
      <c r="JK536">
        <f>IF(Table1[[#This Row],[Sacks]]=1,Table1[[#This Row],[Gn]],0)</f>
        <v>0</v>
      </c>
      <c r="JL536">
        <f>IF(Table1[[#This Row],[PaRes]]="INT",1,0)</f>
        <v>0</v>
      </c>
      <c r="JM536">
        <f>IF(Table1[[#This Row],[pff_PENALTY]]&lt;&gt;"",1,0)</f>
        <v>0</v>
      </c>
      <c r="JN536">
        <f>Table1[[#This Row],[pff_PENYARDS]]</f>
        <v>0</v>
      </c>
      <c r="JO536">
        <f>IF(Table1[[#This Row],[S/End]]="TD",1,0)</f>
        <v>0</v>
      </c>
      <c r="JP536">
        <f>IF(OR(Table1[[#This Row],[S/End]]="FGGD"),1,0)</f>
        <v>0</v>
      </c>
      <c r="JQ536">
        <f>IF(OR(Table1[[#This Row],[S/End]]="FUM",Table1[[#This Row],[S/End]]="INT"),1,0)</f>
        <v>0</v>
      </c>
      <c r="JR536">
        <f>IF(AND(Table1[[#This Row],[Touchdown]]=1,Table1[[#This Row],[Pass Play]]=1),1,0)</f>
        <v>0</v>
      </c>
      <c r="JS536">
        <f t="shared" si="26"/>
        <v>0</v>
      </c>
      <c r="JT536">
        <f>IF(AND(OR(Table1[[#This Row],[Pass Play]]=1,Table1[[#This Row],[Rush Attempts]]=1),Table1[[#This Row],[Dn]]=3),1,0)</f>
        <v>0</v>
      </c>
      <c r="JU536">
        <f>IF(AND(Table1[[#This Row],[3rd down attempt]]=1,Table1[[#This Row],[EFF]]="Y"),1,0)</f>
        <v>0</v>
      </c>
      <c r="JV536">
        <f>IF(AND(Table1[[#This Row],[3rd down attempt]]=1,Table1[[#This Row],[Dist]]&gt;=7),1,0)</f>
        <v>0</v>
      </c>
      <c r="JW536">
        <f>IF(AND(OR(Table1[[#This Row],[Pass Play]]=1,Table1[[#This Row],[Rush Attempts]]=1),Table1[[#This Row],[Dn]]=4),1,0)</f>
        <v>0</v>
      </c>
      <c r="JX536">
        <f>IF(AND(Table1[[#This Row],[4th down attempt]]=1,Table1[[#This Row],[EFF]]="Y"),1,0)</f>
        <v>0</v>
      </c>
      <c r="JY536">
        <f>IF(AND(OR(Table1[[#This Row],[Pass Play]]=1,Table1[[#This Row],[Rush Attempts]]=1),Table1[[#This Row],[FPos]]&gt;=0,Table1[[#This Row],[FPos]]&lt;=20),1,0)</f>
        <v>0</v>
      </c>
      <c r="JZ536">
        <f>IF(AND(OR(Table1[[#This Row],[Pass Play]]=1,Table1[[#This Row],[Rush Attempts]]=1),Table1[[#This Row],[Dist]]&lt;=Table1[[#This Row],[Gn]]),1,0)</f>
        <v>0</v>
      </c>
      <c r="KA536">
        <f>IF(Table1[[#This Row],[S/End]]&lt;&gt;"",1,0)</f>
        <v>0</v>
      </c>
      <c r="KB536">
        <f>IF(Table1[[#This Row],[S/End]]="TD",1,0)</f>
        <v>0</v>
      </c>
      <c r="KC536">
        <f>IF(Table1[[#This Row],[S/End]]="FGGD",1,0)</f>
        <v>0</v>
      </c>
      <c r="KD536">
        <f>IF(AND(OR(Table1[[#This Row],[Pass Play]]=1,Table1[[#This Row],[Rush Attempts]]=1),Table1[[#This Row],[Gn]]&lt;0),1,0)</f>
        <v>0</v>
      </c>
      <c r="KE536" s="375">
        <f>IF(AND(Table1[[#This Row],[pff_DRVENDPSN]]=3,Table1[[#This Row],[pff_DRVENDEVENT]]="PUNT"),1,0)</f>
        <v>0</v>
      </c>
    </row>
    <row r="537" spans="1:291" hidden="1">
      <c r="A537">
        <v>22</v>
      </c>
      <c r="B537">
        <v>2109</v>
      </c>
      <c r="C537" t="s">
        <v>14483</v>
      </c>
      <c r="D537">
        <v>2</v>
      </c>
      <c r="E537">
        <v>3</v>
      </c>
      <c r="F537">
        <v>7</v>
      </c>
      <c r="G537">
        <v>23</v>
      </c>
      <c r="H537">
        <v>24</v>
      </c>
      <c r="J537" t="s">
        <v>254</v>
      </c>
      <c r="K537">
        <v>11</v>
      </c>
      <c r="L537" t="s">
        <v>3394</v>
      </c>
      <c r="M537" t="s">
        <v>10817</v>
      </c>
      <c r="N537" t="s">
        <v>408</v>
      </c>
      <c r="P537" t="s">
        <v>508</v>
      </c>
      <c r="T537" t="s">
        <v>10818</v>
      </c>
      <c r="W537" t="s">
        <v>253</v>
      </c>
      <c r="X537" t="s">
        <v>10819</v>
      </c>
      <c r="Y537" t="s">
        <v>1140</v>
      </c>
      <c r="Z537" t="s">
        <v>10820</v>
      </c>
      <c r="AB537" t="s">
        <v>325</v>
      </c>
      <c r="AC537" t="s">
        <v>326</v>
      </c>
      <c r="AJ537">
        <v>22</v>
      </c>
      <c r="AK537" t="s">
        <v>327</v>
      </c>
      <c r="AP537">
        <v>7</v>
      </c>
      <c r="BJ537" t="s">
        <v>257</v>
      </c>
      <c r="BQ537">
        <f t="shared" si="24"/>
        <v>2</v>
      </c>
      <c r="BR537">
        <f t="shared" si="25"/>
        <v>0</v>
      </c>
      <c r="BT537" t="s">
        <v>275</v>
      </c>
      <c r="BV537">
        <v>14</v>
      </c>
      <c r="BX537">
        <v>0</v>
      </c>
      <c r="BY537" t="s">
        <v>10821</v>
      </c>
      <c r="CA537">
        <v>1</v>
      </c>
      <c r="CB537" t="s">
        <v>492</v>
      </c>
      <c r="CD537" s="3">
        <v>0.15</v>
      </c>
      <c r="CE537" t="s">
        <v>257</v>
      </c>
      <c r="CF537" t="s">
        <v>10822</v>
      </c>
      <c r="CG537">
        <v>9</v>
      </c>
      <c r="CI537" t="s">
        <v>331</v>
      </c>
      <c r="CJ537">
        <v>0</v>
      </c>
      <c r="CK537" t="s">
        <v>10823</v>
      </c>
      <c r="CL537" s="4">
        <v>38414</v>
      </c>
      <c r="CM537" t="s">
        <v>10824</v>
      </c>
      <c r="CN537" t="s">
        <v>10825</v>
      </c>
      <c r="CO537">
        <v>3</v>
      </c>
      <c r="CP537" t="s">
        <v>10421</v>
      </c>
      <c r="CQ537" t="s">
        <v>269</v>
      </c>
      <c r="CR537" t="s">
        <v>10401</v>
      </c>
      <c r="CU537" t="s">
        <v>613</v>
      </c>
      <c r="CW537">
        <v>0</v>
      </c>
      <c r="CY537">
        <v>7</v>
      </c>
      <c r="CZ537" t="s">
        <v>553</v>
      </c>
      <c r="DA537">
        <v>0</v>
      </c>
      <c r="DB537">
        <v>8</v>
      </c>
      <c r="DC537" t="s">
        <v>1781</v>
      </c>
      <c r="DD537">
        <v>-21</v>
      </c>
      <c r="DF537" t="s">
        <v>10421</v>
      </c>
      <c r="DK537">
        <v>23</v>
      </c>
      <c r="DL537" s="4">
        <v>44505</v>
      </c>
      <c r="DM537">
        <v>20524</v>
      </c>
      <c r="DN537">
        <v>2021</v>
      </c>
      <c r="DO537">
        <v>0</v>
      </c>
      <c r="DQ537">
        <v>81314</v>
      </c>
      <c r="DR537">
        <v>64</v>
      </c>
      <c r="DU537" t="s">
        <v>257</v>
      </c>
      <c r="DV537" t="s">
        <v>274</v>
      </c>
      <c r="DX537">
        <v>3</v>
      </c>
      <c r="DY537" t="s">
        <v>10401</v>
      </c>
      <c r="EE537">
        <v>0</v>
      </c>
      <c r="EF537" t="s">
        <v>765</v>
      </c>
      <c r="EG537" t="s">
        <v>422</v>
      </c>
      <c r="EH537">
        <v>0</v>
      </c>
      <c r="EJ537" t="s">
        <v>340</v>
      </c>
      <c r="EK537" t="s">
        <v>10826</v>
      </c>
      <c r="EL537" t="s">
        <v>10827</v>
      </c>
      <c r="EM537" t="s">
        <v>10828</v>
      </c>
      <c r="EN537" t="s">
        <v>10829</v>
      </c>
      <c r="EO537" t="s">
        <v>282</v>
      </c>
      <c r="EP537" t="s">
        <v>2125</v>
      </c>
      <c r="EQ537">
        <v>0</v>
      </c>
      <c r="ER537" t="s">
        <v>10720</v>
      </c>
      <c r="ET537" t="s">
        <v>10830</v>
      </c>
      <c r="EU537">
        <v>-2</v>
      </c>
      <c r="EV537" t="s">
        <v>348</v>
      </c>
      <c r="EW537" t="s">
        <v>349</v>
      </c>
      <c r="EX537" t="s">
        <v>462</v>
      </c>
      <c r="EY537" t="s">
        <v>492</v>
      </c>
      <c r="FB537" t="s">
        <v>1818</v>
      </c>
      <c r="FC537" t="s">
        <v>10831</v>
      </c>
      <c r="FE537">
        <v>0</v>
      </c>
      <c r="FF537">
        <v>1</v>
      </c>
      <c r="FL537">
        <v>0</v>
      </c>
      <c r="FN537">
        <v>0</v>
      </c>
      <c r="FQ537">
        <v>0</v>
      </c>
      <c r="FS537" t="s">
        <v>462</v>
      </c>
      <c r="FU537" t="s">
        <v>274</v>
      </c>
      <c r="FV537" t="s">
        <v>777</v>
      </c>
      <c r="FY537">
        <v>0</v>
      </c>
      <c r="GA537">
        <v>3.14</v>
      </c>
      <c r="GB537">
        <v>11</v>
      </c>
      <c r="GC537">
        <v>0</v>
      </c>
      <c r="GD537" t="s">
        <v>10832</v>
      </c>
      <c r="GE537" t="s">
        <v>355</v>
      </c>
      <c r="GF537">
        <v>1</v>
      </c>
      <c r="GG537" t="s">
        <v>257</v>
      </c>
      <c r="GI537">
        <v>2.9</v>
      </c>
      <c r="GJ537">
        <v>0</v>
      </c>
      <c r="GK537">
        <v>0</v>
      </c>
      <c r="GM537" t="s">
        <v>10833</v>
      </c>
      <c r="GN537">
        <v>25</v>
      </c>
      <c r="GO537">
        <v>12</v>
      </c>
      <c r="GP537">
        <v>4</v>
      </c>
      <c r="GR537">
        <v>20</v>
      </c>
      <c r="HA537" t="s">
        <v>10834</v>
      </c>
      <c r="HC537" t="s">
        <v>294</v>
      </c>
      <c r="HD537" t="s">
        <v>294</v>
      </c>
      <c r="HE537" t="s">
        <v>10421</v>
      </c>
      <c r="HF537">
        <v>0</v>
      </c>
      <c r="HG537">
        <v>11</v>
      </c>
      <c r="HH537">
        <v>14</v>
      </c>
      <c r="HI537" t="s">
        <v>275</v>
      </c>
      <c r="HL537" t="s">
        <v>658</v>
      </c>
      <c r="HM537" t="s">
        <v>10421</v>
      </c>
      <c r="HO537" t="s">
        <v>10835</v>
      </c>
      <c r="HP537" t="s">
        <v>10836</v>
      </c>
      <c r="HQ537" t="s">
        <v>10837</v>
      </c>
      <c r="HR537" t="s">
        <v>10838</v>
      </c>
      <c r="HT537" t="s">
        <v>10839</v>
      </c>
      <c r="HW537">
        <v>1</v>
      </c>
      <c r="HX537">
        <v>4224570</v>
      </c>
      <c r="HY537" t="s">
        <v>492</v>
      </c>
      <c r="HZ537">
        <v>4224562</v>
      </c>
      <c r="IC537">
        <v>0</v>
      </c>
      <c r="ID537">
        <v>0</v>
      </c>
      <c r="IM537">
        <v>61</v>
      </c>
      <c r="IQ537" t="s">
        <v>10421</v>
      </c>
      <c r="IU537">
        <v>10</v>
      </c>
      <c r="IV537">
        <f>IF(AND(Table1[[#This Row],[R/P]]="P",Table1[[#This Row],[PaRes]]&lt;&gt;"SCRBL",Table1[[#This Row],[PaRes]]&lt;&gt;"RUN",Table1[[#This Row],[Penalty]]&lt;&gt;1),1,0)</f>
        <v>1</v>
      </c>
      <c r="IW537">
        <f>IF(AND(Table1[[#This Row],[Pass Play]]=1,Table1[[#This Row],[PaRes]]&lt;&gt;"SAC"),1,0)</f>
        <v>1</v>
      </c>
      <c r="IX537">
        <f>IF(Table1[[#This Row],[PaRes]]="COM",1,0)</f>
        <v>1</v>
      </c>
      <c r="IY537">
        <f>IF(Table1[[#This Row],[Pass Play]]=1,Table1[[#This Row],[Gn]],0)</f>
        <v>23</v>
      </c>
      <c r="IZ537">
        <f>IF(AND(Table1[[#This Row],[Pass Play]]=1,Table1[[#This Row],[EFF]]="Y"),1,0)</f>
        <v>1</v>
      </c>
      <c r="JA537">
        <f>IF(AND(Table1[[#This Row],[Pass Play]]=1,Table1[[#This Row],[EFF]]="Y"),Table1[[#This Row],[Gn]],0)</f>
        <v>23</v>
      </c>
      <c r="JB537">
        <f>IF(AND(Table1[[#This Row],[Pass Play]]=1,Table1[[#This Row],[Gn]]&gt;=15),1,0)</f>
        <v>1</v>
      </c>
      <c r="JC537">
        <f>IF(AND(Table1[[#This Row],[Pass Play]]=1,Table1[[#This Row],[Big Play Passes]]=1),Table1[[#This Row],[Gn]],0)</f>
        <v>23</v>
      </c>
      <c r="JD537">
        <f>IF(AND(OR(Table1[[#This Row],[R/P]]="R",Table1[[#This Row],[PaRes]]="SCRBL",Table1[[#This Row],[PaRes]]="RUN"),Table1[[#This Row],[Penalty]]&lt;&gt;1),1,0)</f>
        <v>0</v>
      </c>
      <c r="JE537">
        <f>IF(Table1[[#This Row],[Rush Attempts]]=1,Table1[[#This Row],[Gn]],0)</f>
        <v>0</v>
      </c>
      <c r="JF537">
        <f>IF(AND(Table1[[#This Row],[Rush Attempts]]=1,Table1[[#This Row],[EFF]]="Y"),1,0)</f>
        <v>0</v>
      </c>
      <c r="JG537">
        <f>IF(AND(Table1[[#This Row],[Rush Attempts]]=1,Table1[[#This Row],[EFF]]="Y"),Table1[[#This Row],[Gn]],0)</f>
        <v>0</v>
      </c>
      <c r="JH537">
        <f>IF(AND(Table1[[#This Row],[Rush Attempts]]=1,Table1[[#This Row],[Gn]]&gt;=10),1,0)</f>
        <v>0</v>
      </c>
      <c r="JI537">
        <f>IF(AND(Table1[[#This Row],[Rush Attempts]]=1,Table1[[#This Row],[Big Play Run]]=1),Table1[[#This Row],[Gn]],0)</f>
        <v>0</v>
      </c>
      <c r="JJ537">
        <f>IF(Table1[[#This Row],[PaRes]]="SAC",1,0)</f>
        <v>0</v>
      </c>
      <c r="JK537">
        <f>IF(Table1[[#This Row],[Sacks]]=1,Table1[[#This Row],[Gn]],0)</f>
        <v>0</v>
      </c>
      <c r="JL537">
        <f>IF(Table1[[#This Row],[PaRes]]="INT",1,0)</f>
        <v>0</v>
      </c>
      <c r="JM537">
        <f>IF(Table1[[#This Row],[pff_PENALTY]]&lt;&gt;"",1,0)</f>
        <v>0</v>
      </c>
      <c r="JN537">
        <f>Table1[[#This Row],[pff_PENYARDS]]</f>
        <v>0</v>
      </c>
      <c r="JO537">
        <f>IF(Table1[[#This Row],[S/End]]="TD",1,0)</f>
        <v>0</v>
      </c>
      <c r="JP537">
        <f>IF(OR(Table1[[#This Row],[S/End]]="FGGD"),1,0)</f>
        <v>0</v>
      </c>
      <c r="JQ537">
        <f>IF(OR(Table1[[#This Row],[S/End]]="FUM",Table1[[#This Row],[S/End]]="INT"),1,0)</f>
        <v>0</v>
      </c>
      <c r="JR537">
        <f>IF(AND(Table1[[#This Row],[Touchdown]]=1,Table1[[#This Row],[Pass Play]]=1),1,0)</f>
        <v>0</v>
      </c>
      <c r="JS537">
        <f t="shared" si="26"/>
        <v>0</v>
      </c>
      <c r="JT537">
        <f>IF(AND(OR(Table1[[#This Row],[Pass Play]]=1,Table1[[#This Row],[Rush Attempts]]=1),Table1[[#This Row],[Dn]]=3),1,0)</f>
        <v>1</v>
      </c>
      <c r="JU537">
        <f>IF(AND(Table1[[#This Row],[3rd down attempt]]=1,Table1[[#This Row],[EFF]]="Y"),1,0)</f>
        <v>1</v>
      </c>
      <c r="JV537">
        <f>IF(AND(Table1[[#This Row],[3rd down attempt]]=1,Table1[[#This Row],[Dist]]&gt;=7),1,0)</f>
        <v>1</v>
      </c>
      <c r="JW537">
        <f>IF(AND(OR(Table1[[#This Row],[Pass Play]]=1,Table1[[#This Row],[Rush Attempts]]=1),Table1[[#This Row],[Dn]]=4),1,0)</f>
        <v>0</v>
      </c>
      <c r="JX537">
        <f>IF(AND(Table1[[#This Row],[4th down attempt]]=1,Table1[[#This Row],[EFF]]="Y"),1,0)</f>
        <v>0</v>
      </c>
      <c r="JY537">
        <f>IF(AND(OR(Table1[[#This Row],[Pass Play]]=1,Table1[[#This Row],[Rush Attempts]]=1),Table1[[#This Row],[FPos]]&gt;=0,Table1[[#This Row],[FPos]]&lt;=20),1,0)</f>
        <v>0</v>
      </c>
      <c r="JZ537">
        <f>IF(AND(OR(Table1[[#This Row],[Pass Play]]=1,Table1[[#This Row],[Rush Attempts]]=1),Table1[[#This Row],[Dist]]&lt;=Table1[[#This Row],[Gn]]),1,0)</f>
        <v>1</v>
      </c>
      <c r="KA537">
        <f>IF(Table1[[#This Row],[S/End]]&lt;&gt;"",1,0)</f>
        <v>0</v>
      </c>
      <c r="KB537">
        <f>IF(Table1[[#This Row],[S/End]]="TD",1,0)</f>
        <v>0</v>
      </c>
      <c r="KC537">
        <f>IF(Table1[[#This Row],[S/End]]="FGGD",1,0)</f>
        <v>0</v>
      </c>
      <c r="KD537">
        <f>IF(AND(OR(Table1[[#This Row],[Pass Play]]=1,Table1[[#This Row],[Rush Attempts]]=1),Table1[[#This Row],[Gn]]&lt;0),1,0)</f>
        <v>0</v>
      </c>
      <c r="KE537" s="375">
        <f>IF(AND(Table1[[#This Row],[pff_DRVENDPSN]]=3,Table1[[#This Row],[pff_DRVENDEVENT]]="PUNT"),1,0)</f>
        <v>0</v>
      </c>
    </row>
    <row r="538" spans="1:291" hidden="1">
      <c r="A538">
        <v>23</v>
      </c>
      <c r="B538">
        <v>2109</v>
      </c>
      <c r="C538" t="s">
        <v>14483</v>
      </c>
      <c r="D538">
        <v>2</v>
      </c>
      <c r="E538">
        <v>1</v>
      </c>
      <c r="F538">
        <v>1</v>
      </c>
      <c r="G538">
        <v>1</v>
      </c>
      <c r="H538">
        <v>1</v>
      </c>
      <c r="J538" t="s">
        <v>254</v>
      </c>
      <c r="K538">
        <v>21</v>
      </c>
      <c r="L538" t="s">
        <v>6335</v>
      </c>
      <c r="M538" t="s">
        <v>10841</v>
      </c>
      <c r="N538" t="s">
        <v>256</v>
      </c>
      <c r="P538" t="s">
        <v>1357</v>
      </c>
      <c r="S538" t="s">
        <v>3189</v>
      </c>
      <c r="W538" t="s">
        <v>257</v>
      </c>
      <c r="X538" t="s">
        <v>10842</v>
      </c>
      <c r="AE538" t="s">
        <v>10843</v>
      </c>
      <c r="AF538" t="s">
        <v>10844</v>
      </c>
      <c r="AG538" t="s">
        <v>10842</v>
      </c>
      <c r="AH538" t="s">
        <v>257</v>
      </c>
      <c r="AJ538">
        <v>34</v>
      </c>
      <c r="AL538" t="s">
        <v>575</v>
      </c>
      <c r="AP538">
        <v>7</v>
      </c>
      <c r="BJ538" t="s">
        <v>274</v>
      </c>
      <c r="BQ538">
        <f t="shared" si="24"/>
        <v>0</v>
      </c>
      <c r="BR538">
        <f t="shared" si="25"/>
        <v>1</v>
      </c>
      <c r="BT538" t="s">
        <v>275</v>
      </c>
      <c r="BV538">
        <v>14</v>
      </c>
      <c r="BX538">
        <v>0</v>
      </c>
      <c r="BY538" t="s">
        <v>10845</v>
      </c>
      <c r="CD538" s="3">
        <v>0.12013888888888889</v>
      </c>
      <c r="CF538" t="s">
        <v>10846</v>
      </c>
      <c r="CJ538">
        <v>0</v>
      </c>
      <c r="CK538" t="s">
        <v>10847</v>
      </c>
      <c r="CL538" s="4">
        <v>38050</v>
      </c>
      <c r="CM538" t="s">
        <v>10848</v>
      </c>
      <c r="CN538" t="s">
        <v>10849</v>
      </c>
      <c r="CO538">
        <v>3</v>
      </c>
      <c r="CP538" t="s">
        <v>10473</v>
      </c>
      <c r="CQ538" t="s">
        <v>269</v>
      </c>
      <c r="CR538" t="s">
        <v>10401</v>
      </c>
      <c r="CU538" t="s">
        <v>10850</v>
      </c>
      <c r="CW538">
        <v>0</v>
      </c>
      <c r="CY538">
        <v>8</v>
      </c>
      <c r="CZ538" t="s">
        <v>553</v>
      </c>
      <c r="DA538">
        <v>0</v>
      </c>
      <c r="DB538">
        <v>8</v>
      </c>
      <c r="DC538" t="s">
        <v>1781</v>
      </c>
      <c r="DD538">
        <v>-21</v>
      </c>
      <c r="DK538">
        <v>1</v>
      </c>
      <c r="DL538" s="4">
        <v>44505</v>
      </c>
      <c r="DM538">
        <v>20524</v>
      </c>
      <c r="DN538">
        <v>2021</v>
      </c>
      <c r="DO538">
        <v>0</v>
      </c>
      <c r="DQ538">
        <v>81314</v>
      </c>
      <c r="DR538">
        <v>65</v>
      </c>
      <c r="DU538" t="s">
        <v>274</v>
      </c>
      <c r="DV538" t="s">
        <v>257</v>
      </c>
      <c r="DX538">
        <v>3</v>
      </c>
      <c r="DY538" t="s">
        <v>10401</v>
      </c>
      <c r="EE538">
        <v>0</v>
      </c>
      <c r="EF538" t="s">
        <v>3821</v>
      </c>
      <c r="EG538" t="s">
        <v>1485</v>
      </c>
      <c r="EH538">
        <v>0</v>
      </c>
      <c r="EI538" t="s">
        <v>2814</v>
      </c>
      <c r="EJ538" t="s">
        <v>454</v>
      </c>
      <c r="EK538" t="s">
        <v>10851</v>
      </c>
      <c r="EL538" t="s">
        <v>10852</v>
      </c>
      <c r="EM538" t="s">
        <v>10853</v>
      </c>
      <c r="EN538" t="s">
        <v>10851</v>
      </c>
      <c r="EO538" t="s">
        <v>282</v>
      </c>
      <c r="EP538" t="s">
        <v>3352</v>
      </c>
      <c r="EQ538">
        <v>0</v>
      </c>
      <c r="ET538" t="s">
        <v>10854</v>
      </c>
      <c r="FE538">
        <v>0</v>
      </c>
      <c r="FF538">
        <v>6</v>
      </c>
      <c r="FG538" t="s">
        <v>310</v>
      </c>
      <c r="FI538" t="s">
        <v>310</v>
      </c>
      <c r="FJ538" t="s">
        <v>10855</v>
      </c>
      <c r="FL538">
        <v>0</v>
      </c>
      <c r="FN538">
        <v>0</v>
      </c>
      <c r="FQ538">
        <v>0</v>
      </c>
      <c r="FS538" t="s">
        <v>287</v>
      </c>
      <c r="FU538" t="s">
        <v>257</v>
      </c>
      <c r="FV538" t="s">
        <v>7601</v>
      </c>
      <c r="FW538" t="s">
        <v>6802</v>
      </c>
      <c r="FY538">
        <v>0</v>
      </c>
      <c r="GA538">
        <v>3.14</v>
      </c>
      <c r="GB538">
        <v>11</v>
      </c>
      <c r="GC538">
        <v>0</v>
      </c>
      <c r="GD538" t="s">
        <v>254</v>
      </c>
      <c r="GF538">
        <v>0</v>
      </c>
      <c r="GG538" t="s">
        <v>257</v>
      </c>
      <c r="GJ538">
        <v>0</v>
      </c>
      <c r="GK538">
        <v>0</v>
      </c>
      <c r="GM538" t="s">
        <v>10856</v>
      </c>
      <c r="GO538">
        <v>0</v>
      </c>
      <c r="HA538" t="s">
        <v>10857</v>
      </c>
      <c r="HC538" t="s">
        <v>313</v>
      </c>
      <c r="HD538" t="s">
        <v>313</v>
      </c>
      <c r="HE538" t="s">
        <v>10557</v>
      </c>
      <c r="HF538">
        <v>0</v>
      </c>
      <c r="HG538">
        <v>12</v>
      </c>
      <c r="HH538">
        <v>14</v>
      </c>
      <c r="HI538" t="s">
        <v>275</v>
      </c>
      <c r="HL538" t="s">
        <v>58</v>
      </c>
      <c r="HW538">
        <v>0</v>
      </c>
      <c r="HX538">
        <v>4224583</v>
      </c>
      <c r="HY538" t="s">
        <v>10858</v>
      </c>
      <c r="HZ538">
        <v>4224570</v>
      </c>
      <c r="IC538">
        <v>0</v>
      </c>
      <c r="ID538">
        <v>0</v>
      </c>
      <c r="IM538">
        <v>62</v>
      </c>
      <c r="IS538" t="s">
        <v>2934</v>
      </c>
      <c r="IU538">
        <v>10</v>
      </c>
      <c r="IV538">
        <f>IF(AND(Table1[[#This Row],[R/P]]="P",Table1[[#This Row],[PaRes]]&lt;&gt;"SCRBL",Table1[[#This Row],[PaRes]]&lt;&gt;"RUN",Table1[[#This Row],[Penalty]]&lt;&gt;1),1,0)</f>
        <v>0</v>
      </c>
      <c r="IW538">
        <f>IF(AND(Table1[[#This Row],[Pass Play]]=1,Table1[[#This Row],[PaRes]]&lt;&gt;"SAC"),1,0)</f>
        <v>0</v>
      </c>
      <c r="IX538">
        <f>IF(Table1[[#This Row],[PaRes]]="COM",1,0)</f>
        <v>0</v>
      </c>
      <c r="IY538">
        <f>IF(Table1[[#This Row],[Pass Play]]=1,Table1[[#This Row],[Gn]],0)</f>
        <v>0</v>
      </c>
      <c r="IZ538">
        <f>IF(AND(Table1[[#This Row],[Pass Play]]=1,Table1[[#This Row],[EFF]]="Y"),1,0)</f>
        <v>0</v>
      </c>
      <c r="JA538">
        <f>IF(AND(Table1[[#This Row],[Pass Play]]=1,Table1[[#This Row],[EFF]]="Y"),Table1[[#This Row],[Gn]],0)</f>
        <v>0</v>
      </c>
      <c r="JB538">
        <f>IF(AND(Table1[[#This Row],[Pass Play]]=1,Table1[[#This Row],[Gn]]&gt;=15),1,0)</f>
        <v>0</v>
      </c>
      <c r="JC538">
        <f>IF(AND(Table1[[#This Row],[Pass Play]]=1,Table1[[#This Row],[Big Play Passes]]=1),Table1[[#This Row],[Gn]],0)</f>
        <v>0</v>
      </c>
      <c r="JD538">
        <f>IF(AND(OR(Table1[[#This Row],[R/P]]="R",Table1[[#This Row],[PaRes]]="SCRBL",Table1[[#This Row],[PaRes]]="RUN"),Table1[[#This Row],[Penalty]]&lt;&gt;1),1,0)</f>
        <v>1</v>
      </c>
      <c r="JE538">
        <f>IF(Table1[[#This Row],[Rush Attempts]]=1,Table1[[#This Row],[Gn]],0)</f>
        <v>1</v>
      </c>
      <c r="JF538">
        <f>IF(AND(Table1[[#This Row],[Rush Attempts]]=1,Table1[[#This Row],[EFF]]="Y"),1,0)</f>
        <v>1</v>
      </c>
      <c r="JG538">
        <f>IF(AND(Table1[[#This Row],[Rush Attempts]]=1,Table1[[#This Row],[EFF]]="Y"),Table1[[#This Row],[Gn]],0)</f>
        <v>1</v>
      </c>
      <c r="JH538">
        <f>IF(AND(Table1[[#This Row],[Rush Attempts]]=1,Table1[[#This Row],[Gn]]&gt;=10),1,0)</f>
        <v>0</v>
      </c>
      <c r="JI538">
        <f>IF(AND(Table1[[#This Row],[Rush Attempts]]=1,Table1[[#This Row],[Big Play Run]]=1),Table1[[#This Row],[Gn]],0)</f>
        <v>0</v>
      </c>
      <c r="JJ538">
        <f>IF(Table1[[#This Row],[PaRes]]="SAC",1,0)</f>
        <v>0</v>
      </c>
      <c r="JK538">
        <f>IF(Table1[[#This Row],[Sacks]]=1,Table1[[#This Row],[Gn]],0)</f>
        <v>0</v>
      </c>
      <c r="JL538">
        <f>IF(Table1[[#This Row],[PaRes]]="INT",1,0)</f>
        <v>0</v>
      </c>
      <c r="JM538">
        <f>IF(Table1[[#This Row],[pff_PENALTY]]&lt;&gt;"",1,0)</f>
        <v>0</v>
      </c>
      <c r="JN538">
        <f>Table1[[#This Row],[pff_PENYARDS]]</f>
        <v>0</v>
      </c>
      <c r="JO538">
        <f>IF(Table1[[#This Row],[S/End]]="TD",1,0)</f>
        <v>1</v>
      </c>
      <c r="JP538">
        <f>IF(OR(Table1[[#This Row],[S/End]]="FGGD"),1,0)</f>
        <v>0</v>
      </c>
      <c r="JQ538">
        <f>IF(OR(Table1[[#This Row],[S/End]]="FUM",Table1[[#This Row],[S/End]]="INT"),1,0)</f>
        <v>0</v>
      </c>
      <c r="JR538">
        <f>IF(AND(Table1[[#This Row],[Touchdown]]=1,Table1[[#This Row],[Pass Play]]=1),1,0)</f>
        <v>0</v>
      </c>
      <c r="JS538">
        <f t="shared" si="26"/>
        <v>0</v>
      </c>
      <c r="JT538">
        <f>IF(AND(OR(Table1[[#This Row],[Pass Play]]=1,Table1[[#This Row],[Rush Attempts]]=1),Table1[[#This Row],[Dn]]=3),1,0)</f>
        <v>0</v>
      </c>
      <c r="JU538">
        <f>IF(AND(Table1[[#This Row],[3rd down attempt]]=1,Table1[[#This Row],[EFF]]="Y"),1,0)</f>
        <v>0</v>
      </c>
      <c r="JV538">
        <f>IF(AND(Table1[[#This Row],[3rd down attempt]]=1,Table1[[#This Row],[Dist]]&gt;=7),1,0)</f>
        <v>0</v>
      </c>
      <c r="JW538">
        <f>IF(AND(OR(Table1[[#This Row],[Pass Play]]=1,Table1[[#This Row],[Rush Attempts]]=1),Table1[[#This Row],[Dn]]=4),1,0)</f>
        <v>0</v>
      </c>
      <c r="JX538">
        <f>IF(AND(Table1[[#This Row],[4th down attempt]]=1,Table1[[#This Row],[EFF]]="Y"),1,0)</f>
        <v>0</v>
      </c>
      <c r="JY538">
        <f>IF(AND(OR(Table1[[#This Row],[Pass Play]]=1,Table1[[#This Row],[Rush Attempts]]=1),Table1[[#This Row],[FPos]]&gt;=0,Table1[[#This Row],[FPos]]&lt;=20),1,0)</f>
        <v>1</v>
      </c>
      <c r="JZ538">
        <f>IF(AND(OR(Table1[[#This Row],[Pass Play]]=1,Table1[[#This Row],[Rush Attempts]]=1),Table1[[#This Row],[Dist]]&lt;=Table1[[#This Row],[Gn]]),1,0)</f>
        <v>1</v>
      </c>
      <c r="KA538">
        <f>IF(Table1[[#This Row],[S/End]]&lt;&gt;"",1,0)</f>
        <v>1</v>
      </c>
      <c r="KB538">
        <f>IF(Table1[[#This Row],[S/End]]="TD",1,0)</f>
        <v>1</v>
      </c>
      <c r="KC538">
        <f>IF(Table1[[#This Row],[S/End]]="FGGD",1,0)</f>
        <v>0</v>
      </c>
      <c r="KD538">
        <f>IF(AND(OR(Table1[[#This Row],[Pass Play]]=1,Table1[[#This Row],[Rush Attempts]]=1),Table1[[#This Row],[Gn]]&lt;0),1,0)</f>
        <v>0</v>
      </c>
      <c r="KE538" s="375">
        <f>IF(AND(Table1[[#This Row],[pff_DRVENDPSN]]=3,Table1[[#This Row],[pff_DRVENDEVENT]]="PUNT"),1,0)</f>
        <v>0</v>
      </c>
    </row>
    <row r="539" spans="1:291" hidden="1">
      <c r="A539">
        <v>24</v>
      </c>
      <c r="B539">
        <v>2109</v>
      </c>
      <c r="C539" t="s">
        <v>14483</v>
      </c>
      <c r="D539">
        <v>2</v>
      </c>
      <c r="E539">
        <v>1</v>
      </c>
      <c r="F539">
        <v>10</v>
      </c>
      <c r="G539">
        <v>3</v>
      </c>
      <c r="H539">
        <v>-44</v>
      </c>
      <c r="I539" t="s">
        <v>253</v>
      </c>
      <c r="J539" t="s">
        <v>298</v>
      </c>
      <c r="K539">
        <v>11</v>
      </c>
      <c r="L539" t="s">
        <v>471</v>
      </c>
      <c r="M539" t="s">
        <v>2333</v>
      </c>
      <c r="N539" t="s">
        <v>1037</v>
      </c>
      <c r="P539" t="s">
        <v>274</v>
      </c>
      <c r="W539" t="s">
        <v>253</v>
      </c>
      <c r="X539" t="s">
        <v>10860</v>
      </c>
      <c r="Y539" t="s">
        <v>1432</v>
      </c>
      <c r="Z539" t="s">
        <v>10861</v>
      </c>
      <c r="AB539" t="s">
        <v>325</v>
      </c>
      <c r="AC539" t="s">
        <v>326</v>
      </c>
      <c r="AJ539">
        <v>81</v>
      </c>
      <c r="AK539" t="s">
        <v>327</v>
      </c>
      <c r="AP539">
        <v>7</v>
      </c>
      <c r="BJ539" t="s">
        <v>274</v>
      </c>
      <c r="BQ539">
        <f t="shared" si="24"/>
        <v>1</v>
      </c>
      <c r="BR539">
        <f t="shared" si="25"/>
        <v>0</v>
      </c>
      <c r="BT539" t="s">
        <v>275</v>
      </c>
      <c r="BV539">
        <v>21</v>
      </c>
      <c r="BX539">
        <v>0</v>
      </c>
      <c r="BY539" t="s">
        <v>10862</v>
      </c>
      <c r="CA539">
        <v>1</v>
      </c>
      <c r="CD539" s="3">
        <v>1.1805555555555555E-2</v>
      </c>
      <c r="CE539" t="s">
        <v>274</v>
      </c>
      <c r="CF539" t="s">
        <v>10863</v>
      </c>
      <c r="CG539">
        <v>8</v>
      </c>
      <c r="CI539" t="s">
        <v>331</v>
      </c>
      <c r="CJ539">
        <v>0</v>
      </c>
      <c r="CK539" t="s">
        <v>10864</v>
      </c>
      <c r="CL539" s="4">
        <v>38414</v>
      </c>
      <c r="CM539" t="s">
        <v>10865</v>
      </c>
      <c r="CN539" t="s">
        <v>10866</v>
      </c>
      <c r="CO539">
        <v>3</v>
      </c>
      <c r="CP539" t="s">
        <v>268</v>
      </c>
      <c r="CQ539" t="s">
        <v>418</v>
      </c>
      <c r="CR539" t="s">
        <v>10401</v>
      </c>
      <c r="CU539" t="s">
        <v>1126</v>
      </c>
      <c r="CW539">
        <v>0</v>
      </c>
      <c r="CY539">
        <v>1</v>
      </c>
      <c r="CZ539" t="s">
        <v>853</v>
      </c>
      <c r="DA539">
        <v>38</v>
      </c>
      <c r="DB539">
        <v>2</v>
      </c>
      <c r="DC539" t="s">
        <v>272</v>
      </c>
      <c r="DD539">
        <v>-44</v>
      </c>
      <c r="DF539" t="s">
        <v>10411</v>
      </c>
      <c r="DK539">
        <v>3</v>
      </c>
      <c r="DL539" s="4">
        <v>44505</v>
      </c>
      <c r="DM539">
        <v>20524</v>
      </c>
      <c r="DN539">
        <v>2021</v>
      </c>
      <c r="DO539">
        <v>0</v>
      </c>
      <c r="DQ539">
        <v>81314</v>
      </c>
      <c r="DR539">
        <v>77</v>
      </c>
      <c r="DU539" t="s">
        <v>257</v>
      </c>
      <c r="DV539" t="s">
        <v>274</v>
      </c>
      <c r="DX539">
        <v>3</v>
      </c>
      <c r="DY539" t="s">
        <v>10401</v>
      </c>
      <c r="EC539" t="s">
        <v>10411</v>
      </c>
      <c r="EE539">
        <v>0</v>
      </c>
      <c r="EF539" t="s">
        <v>2340</v>
      </c>
      <c r="EG539" t="s">
        <v>422</v>
      </c>
      <c r="EH539">
        <v>0</v>
      </c>
      <c r="EI539" t="s">
        <v>2341</v>
      </c>
      <c r="EJ539" t="s">
        <v>340</v>
      </c>
      <c r="EK539" t="s">
        <v>10867</v>
      </c>
      <c r="EL539" t="s">
        <v>10868</v>
      </c>
      <c r="EM539" t="s">
        <v>10869</v>
      </c>
      <c r="EN539" t="s">
        <v>268</v>
      </c>
      <c r="EO539" t="s">
        <v>418</v>
      </c>
      <c r="EP539" t="s">
        <v>10870</v>
      </c>
      <c r="EQ539">
        <v>0</v>
      </c>
      <c r="ER539" t="s">
        <v>491</v>
      </c>
      <c r="ET539" t="s">
        <v>10871</v>
      </c>
      <c r="EU539">
        <v>4</v>
      </c>
      <c r="EV539" t="s">
        <v>348</v>
      </c>
      <c r="EW539" t="s">
        <v>349</v>
      </c>
      <c r="EX539" t="s">
        <v>528</v>
      </c>
      <c r="EY539" t="s">
        <v>10132</v>
      </c>
      <c r="FB539" t="s">
        <v>392</v>
      </c>
      <c r="FC539" t="s">
        <v>10872</v>
      </c>
      <c r="FE539">
        <v>0</v>
      </c>
      <c r="FF539">
        <v>13</v>
      </c>
      <c r="FK539" t="s">
        <v>10873</v>
      </c>
      <c r="FL539">
        <v>0</v>
      </c>
      <c r="FN539">
        <v>0</v>
      </c>
      <c r="FQ539">
        <v>0</v>
      </c>
      <c r="FS539" t="s">
        <v>395</v>
      </c>
      <c r="FV539" t="s">
        <v>496</v>
      </c>
      <c r="FY539">
        <v>0</v>
      </c>
      <c r="GA539">
        <v>3.21</v>
      </c>
      <c r="GB539">
        <v>18</v>
      </c>
      <c r="GC539">
        <v>0</v>
      </c>
      <c r="GE539" t="s">
        <v>355</v>
      </c>
      <c r="GF539">
        <v>0</v>
      </c>
      <c r="GI539">
        <v>2.1</v>
      </c>
      <c r="GJ539">
        <v>0</v>
      </c>
      <c r="GK539">
        <v>0</v>
      </c>
      <c r="GM539" t="s">
        <v>10874</v>
      </c>
      <c r="GN539">
        <v>-1</v>
      </c>
      <c r="GO539">
        <v>0</v>
      </c>
      <c r="GP539" t="s">
        <v>713</v>
      </c>
      <c r="GR539">
        <v>35</v>
      </c>
      <c r="HA539" t="s">
        <v>10875</v>
      </c>
      <c r="HC539" t="s">
        <v>294</v>
      </c>
      <c r="HD539" t="s">
        <v>313</v>
      </c>
      <c r="HE539" t="s">
        <v>1057</v>
      </c>
      <c r="HF539">
        <v>0</v>
      </c>
      <c r="HG539">
        <v>11</v>
      </c>
      <c r="HH539">
        <v>21</v>
      </c>
      <c r="HI539" t="s">
        <v>275</v>
      </c>
      <c r="HL539">
        <v>1</v>
      </c>
      <c r="HM539" t="s">
        <v>10473</v>
      </c>
      <c r="HO539" t="s">
        <v>10876</v>
      </c>
      <c r="HP539" t="s">
        <v>10877</v>
      </c>
      <c r="HQ539" t="s">
        <v>10878</v>
      </c>
      <c r="HR539" t="s">
        <v>10879</v>
      </c>
      <c r="HT539" t="s">
        <v>4992</v>
      </c>
      <c r="HW539">
        <v>-47</v>
      </c>
      <c r="HX539">
        <v>4224772</v>
      </c>
      <c r="HY539" t="s">
        <v>10880</v>
      </c>
      <c r="HZ539">
        <v>4224736</v>
      </c>
      <c r="IC539">
        <v>0</v>
      </c>
      <c r="ID539">
        <v>0</v>
      </c>
      <c r="IM539">
        <v>72</v>
      </c>
      <c r="IO539" t="s">
        <v>10411</v>
      </c>
      <c r="IQ539" t="s">
        <v>10411</v>
      </c>
      <c r="IU539">
        <v>10</v>
      </c>
      <c r="IV539">
        <f>IF(AND(Table1[[#This Row],[R/P]]="P",Table1[[#This Row],[PaRes]]&lt;&gt;"SCRBL",Table1[[#This Row],[PaRes]]&lt;&gt;"RUN",Table1[[#This Row],[Penalty]]&lt;&gt;1),1,0)</f>
        <v>1</v>
      </c>
      <c r="IW539">
        <f>IF(AND(Table1[[#This Row],[Pass Play]]=1,Table1[[#This Row],[PaRes]]&lt;&gt;"SAC"),1,0)</f>
        <v>1</v>
      </c>
      <c r="IX539">
        <f>IF(Table1[[#This Row],[PaRes]]="COM",1,0)</f>
        <v>1</v>
      </c>
      <c r="IY539">
        <f>IF(Table1[[#This Row],[Pass Play]]=1,Table1[[#This Row],[Gn]],0)</f>
        <v>3</v>
      </c>
      <c r="IZ539">
        <f>IF(AND(Table1[[#This Row],[Pass Play]]=1,Table1[[#This Row],[EFF]]="Y"),1,0)</f>
        <v>0</v>
      </c>
      <c r="JA539">
        <f>IF(AND(Table1[[#This Row],[Pass Play]]=1,Table1[[#This Row],[EFF]]="Y"),Table1[[#This Row],[Gn]],0)</f>
        <v>0</v>
      </c>
      <c r="JB539">
        <f>IF(AND(Table1[[#This Row],[Pass Play]]=1,Table1[[#This Row],[Gn]]&gt;=15),1,0)</f>
        <v>0</v>
      </c>
      <c r="JC539">
        <f>IF(AND(Table1[[#This Row],[Pass Play]]=1,Table1[[#This Row],[Big Play Passes]]=1),Table1[[#This Row],[Gn]],0)</f>
        <v>0</v>
      </c>
      <c r="JD539">
        <f>IF(AND(OR(Table1[[#This Row],[R/P]]="R",Table1[[#This Row],[PaRes]]="SCRBL",Table1[[#This Row],[PaRes]]="RUN"),Table1[[#This Row],[Penalty]]&lt;&gt;1),1,0)</f>
        <v>0</v>
      </c>
      <c r="JE539">
        <f>IF(Table1[[#This Row],[Rush Attempts]]=1,Table1[[#This Row],[Gn]],0)</f>
        <v>0</v>
      </c>
      <c r="JF539">
        <f>IF(AND(Table1[[#This Row],[Rush Attempts]]=1,Table1[[#This Row],[EFF]]="Y"),1,0)</f>
        <v>0</v>
      </c>
      <c r="JG539">
        <f>IF(AND(Table1[[#This Row],[Rush Attempts]]=1,Table1[[#This Row],[EFF]]="Y"),Table1[[#This Row],[Gn]],0)</f>
        <v>0</v>
      </c>
      <c r="JH539">
        <f>IF(AND(Table1[[#This Row],[Rush Attempts]]=1,Table1[[#This Row],[Gn]]&gt;=10),1,0)</f>
        <v>0</v>
      </c>
      <c r="JI539">
        <f>IF(AND(Table1[[#This Row],[Rush Attempts]]=1,Table1[[#This Row],[Big Play Run]]=1),Table1[[#This Row],[Gn]],0)</f>
        <v>0</v>
      </c>
      <c r="JJ539">
        <f>IF(Table1[[#This Row],[PaRes]]="SAC",1,0)</f>
        <v>0</v>
      </c>
      <c r="JK539">
        <f>IF(Table1[[#This Row],[Sacks]]=1,Table1[[#This Row],[Gn]],0)</f>
        <v>0</v>
      </c>
      <c r="JL539">
        <f>IF(Table1[[#This Row],[PaRes]]="INT",1,0)</f>
        <v>0</v>
      </c>
      <c r="JM539">
        <f>IF(Table1[[#This Row],[pff_PENALTY]]&lt;&gt;"",1,0)</f>
        <v>0</v>
      </c>
      <c r="JN539">
        <f>Table1[[#This Row],[pff_PENYARDS]]</f>
        <v>0</v>
      </c>
      <c r="JO539">
        <f>IF(Table1[[#This Row],[S/End]]="TD",1,0)</f>
        <v>0</v>
      </c>
      <c r="JP539">
        <f>IF(OR(Table1[[#This Row],[S/End]]="FGGD"),1,0)</f>
        <v>0</v>
      </c>
      <c r="JQ539">
        <f>IF(OR(Table1[[#This Row],[S/End]]="FUM",Table1[[#This Row],[S/End]]="INT"),1,0)</f>
        <v>0</v>
      </c>
      <c r="JR539">
        <f>IF(AND(Table1[[#This Row],[Touchdown]]=1,Table1[[#This Row],[Pass Play]]=1),1,0)</f>
        <v>0</v>
      </c>
      <c r="JS539">
        <f t="shared" si="26"/>
        <v>0</v>
      </c>
      <c r="JT539">
        <f>IF(AND(OR(Table1[[#This Row],[Pass Play]]=1,Table1[[#This Row],[Rush Attempts]]=1),Table1[[#This Row],[Dn]]=3),1,0)</f>
        <v>0</v>
      </c>
      <c r="JU539">
        <f>IF(AND(Table1[[#This Row],[3rd down attempt]]=1,Table1[[#This Row],[EFF]]="Y"),1,0)</f>
        <v>0</v>
      </c>
      <c r="JV539">
        <f>IF(AND(Table1[[#This Row],[3rd down attempt]]=1,Table1[[#This Row],[Dist]]&gt;=7),1,0)</f>
        <v>0</v>
      </c>
      <c r="JW539">
        <f>IF(AND(OR(Table1[[#This Row],[Pass Play]]=1,Table1[[#This Row],[Rush Attempts]]=1),Table1[[#This Row],[Dn]]=4),1,0)</f>
        <v>0</v>
      </c>
      <c r="JX539">
        <f>IF(AND(Table1[[#This Row],[4th down attempt]]=1,Table1[[#This Row],[EFF]]="Y"),1,0)</f>
        <v>0</v>
      </c>
      <c r="JY539">
        <f>IF(AND(OR(Table1[[#This Row],[Pass Play]]=1,Table1[[#This Row],[Rush Attempts]]=1),Table1[[#This Row],[FPos]]&gt;=0,Table1[[#This Row],[FPos]]&lt;=20),1,0)</f>
        <v>0</v>
      </c>
      <c r="JZ539">
        <f>IF(AND(OR(Table1[[#This Row],[Pass Play]]=1,Table1[[#This Row],[Rush Attempts]]=1),Table1[[#This Row],[Dist]]&lt;=Table1[[#This Row],[Gn]]),1,0)</f>
        <v>0</v>
      </c>
      <c r="KA539">
        <f>IF(Table1[[#This Row],[S/End]]&lt;&gt;"",1,0)</f>
        <v>0</v>
      </c>
      <c r="KB539">
        <f>IF(Table1[[#This Row],[S/End]]="TD",1,0)</f>
        <v>0</v>
      </c>
      <c r="KC539">
        <f>IF(Table1[[#This Row],[S/End]]="FGGD",1,0)</f>
        <v>0</v>
      </c>
      <c r="KD539">
        <f>IF(AND(OR(Table1[[#This Row],[Pass Play]]=1,Table1[[#This Row],[Rush Attempts]]=1),Table1[[#This Row],[Gn]]&lt;0),1,0)</f>
        <v>0</v>
      </c>
      <c r="KE539" s="375">
        <f>IF(AND(Table1[[#This Row],[pff_DRVENDPSN]]=3,Table1[[#This Row],[pff_DRVENDEVENT]]="PUNT"),1,0)</f>
        <v>0</v>
      </c>
    </row>
    <row r="540" spans="1:291" hidden="1">
      <c r="A540">
        <v>25</v>
      </c>
      <c r="B540">
        <v>2109</v>
      </c>
      <c r="C540" t="s">
        <v>14483</v>
      </c>
      <c r="W540" t="s">
        <v>679</v>
      </c>
      <c r="BQ540">
        <f t="shared" si="24"/>
        <v>0</v>
      </c>
      <c r="BR540">
        <f t="shared" si="25"/>
        <v>0</v>
      </c>
      <c r="IV540">
        <f>IF(AND(Table1[[#This Row],[R/P]]="P",Table1[[#This Row],[PaRes]]&lt;&gt;"SCRBL",Table1[[#This Row],[PaRes]]&lt;&gt;"RUN",Table1[[#This Row],[Penalty]]&lt;&gt;1),1,0)</f>
        <v>0</v>
      </c>
      <c r="IW540">
        <f>IF(AND(Table1[[#This Row],[Pass Play]]=1,Table1[[#This Row],[PaRes]]&lt;&gt;"SAC"),1,0)</f>
        <v>0</v>
      </c>
      <c r="IX540">
        <f>IF(Table1[[#This Row],[PaRes]]="COM",1,0)</f>
        <v>0</v>
      </c>
      <c r="IY540">
        <f>IF(Table1[[#This Row],[Pass Play]]=1,Table1[[#This Row],[Gn]],0)</f>
        <v>0</v>
      </c>
      <c r="IZ540">
        <f>IF(AND(Table1[[#This Row],[Pass Play]]=1,Table1[[#This Row],[EFF]]="Y"),1,0)</f>
        <v>0</v>
      </c>
      <c r="JA540">
        <f>IF(AND(Table1[[#This Row],[Pass Play]]=1,Table1[[#This Row],[EFF]]="Y"),Table1[[#This Row],[Gn]],0)</f>
        <v>0</v>
      </c>
      <c r="JB540">
        <f>IF(AND(Table1[[#This Row],[Pass Play]]=1,Table1[[#This Row],[Gn]]&gt;=15),1,0)</f>
        <v>0</v>
      </c>
      <c r="JC540">
        <f>IF(AND(Table1[[#This Row],[Pass Play]]=1,Table1[[#This Row],[Big Play Passes]]=1),Table1[[#This Row],[Gn]],0)</f>
        <v>0</v>
      </c>
      <c r="JD540">
        <f>IF(AND(OR(Table1[[#This Row],[R/P]]="R",Table1[[#This Row],[PaRes]]="SCRBL",Table1[[#This Row],[PaRes]]="RUN"),Table1[[#This Row],[Penalty]]&lt;&gt;1),1,0)</f>
        <v>0</v>
      </c>
      <c r="JE540">
        <f>IF(Table1[[#This Row],[Rush Attempts]]=1,Table1[[#This Row],[Gn]],0)</f>
        <v>0</v>
      </c>
      <c r="JF540">
        <f>IF(AND(Table1[[#This Row],[Rush Attempts]]=1,Table1[[#This Row],[EFF]]="Y"),1,0)</f>
        <v>0</v>
      </c>
      <c r="JG540">
        <f>IF(AND(Table1[[#This Row],[Rush Attempts]]=1,Table1[[#This Row],[EFF]]="Y"),Table1[[#This Row],[Gn]],0)</f>
        <v>0</v>
      </c>
      <c r="JH540">
        <f>IF(AND(Table1[[#This Row],[Rush Attempts]]=1,Table1[[#This Row],[Gn]]&gt;=10),1,0)</f>
        <v>0</v>
      </c>
      <c r="JI540">
        <f>IF(AND(Table1[[#This Row],[Rush Attempts]]=1,Table1[[#This Row],[Big Play Run]]=1),Table1[[#This Row],[Gn]],0)</f>
        <v>0</v>
      </c>
      <c r="JJ540">
        <f>IF(Table1[[#This Row],[PaRes]]="SAC",1,0)</f>
        <v>0</v>
      </c>
      <c r="JK540">
        <f>IF(Table1[[#This Row],[Sacks]]=1,Table1[[#This Row],[Gn]],0)</f>
        <v>0</v>
      </c>
      <c r="JL540">
        <f>IF(Table1[[#This Row],[PaRes]]="INT",1,0)</f>
        <v>0</v>
      </c>
      <c r="JM540">
        <f>IF(Table1[[#This Row],[pff_PENALTY]]&lt;&gt;"",1,0)</f>
        <v>0</v>
      </c>
      <c r="JN540">
        <f>Table1[[#This Row],[pff_PENYARDS]]</f>
        <v>0</v>
      </c>
      <c r="JO540">
        <f>IF(Table1[[#This Row],[S/End]]="TD",1,0)</f>
        <v>0</v>
      </c>
      <c r="JP540">
        <f>IF(OR(Table1[[#This Row],[S/End]]="FGGD"),1,0)</f>
        <v>0</v>
      </c>
      <c r="JQ540">
        <f>IF(OR(Table1[[#This Row],[S/End]]="FUM",Table1[[#This Row],[S/End]]="INT"),1,0)</f>
        <v>0</v>
      </c>
      <c r="JR540">
        <f>IF(AND(Table1[[#This Row],[Touchdown]]=1,Table1[[#This Row],[Pass Play]]=1),1,0)</f>
        <v>0</v>
      </c>
      <c r="JS540">
        <f t="shared" si="26"/>
        <v>0</v>
      </c>
      <c r="JT540">
        <f>IF(AND(OR(Table1[[#This Row],[Pass Play]]=1,Table1[[#This Row],[Rush Attempts]]=1),Table1[[#This Row],[Dn]]=3),1,0)</f>
        <v>0</v>
      </c>
      <c r="JU540">
        <f>IF(AND(Table1[[#This Row],[3rd down attempt]]=1,Table1[[#This Row],[EFF]]="Y"),1,0)</f>
        <v>0</v>
      </c>
      <c r="JV540">
        <f>IF(AND(Table1[[#This Row],[3rd down attempt]]=1,Table1[[#This Row],[Dist]]&gt;=7),1,0)</f>
        <v>0</v>
      </c>
      <c r="JW540">
        <f>IF(AND(OR(Table1[[#This Row],[Pass Play]]=1,Table1[[#This Row],[Rush Attempts]]=1),Table1[[#This Row],[Dn]]=4),1,0)</f>
        <v>0</v>
      </c>
      <c r="JX540">
        <f>IF(AND(Table1[[#This Row],[4th down attempt]]=1,Table1[[#This Row],[EFF]]="Y"),1,0)</f>
        <v>0</v>
      </c>
      <c r="JY540">
        <f>IF(AND(OR(Table1[[#This Row],[Pass Play]]=1,Table1[[#This Row],[Rush Attempts]]=1),Table1[[#This Row],[FPos]]&gt;=0,Table1[[#This Row],[FPos]]&lt;=20),1,0)</f>
        <v>0</v>
      </c>
      <c r="JZ540">
        <f>IF(AND(OR(Table1[[#This Row],[Pass Play]]=1,Table1[[#This Row],[Rush Attempts]]=1),Table1[[#This Row],[Dist]]&lt;=Table1[[#This Row],[Gn]]),1,0)</f>
        <v>0</v>
      </c>
      <c r="KA540">
        <f>IF(Table1[[#This Row],[S/End]]&lt;&gt;"",1,0)</f>
        <v>0</v>
      </c>
      <c r="KB540">
        <f>IF(Table1[[#This Row],[S/End]]="TD",1,0)</f>
        <v>0</v>
      </c>
      <c r="KC540">
        <f>IF(Table1[[#This Row],[S/End]]="FGGD",1,0)</f>
        <v>0</v>
      </c>
      <c r="KD540">
        <f>IF(AND(OR(Table1[[#This Row],[Pass Play]]=1,Table1[[#This Row],[Rush Attempts]]=1),Table1[[#This Row],[Gn]]&lt;0),1,0)</f>
        <v>0</v>
      </c>
      <c r="KE540" s="375">
        <f>IF(AND(Table1[[#This Row],[pff_DRVENDPSN]]=3,Table1[[#This Row],[pff_DRVENDEVENT]]="PUNT"),1,0)</f>
        <v>0</v>
      </c>
    </row>
    <row r="541" spans="1:291" hidden="1">
      <c r="A541">
        <v>26</v>
      </c>
      <c r="B541">
        <v>2109</v>
      </c>
      <c r="C541" t="s">
        <v>14483</v>
      </c>
      <c r="D541">
        <v>2</v>
      </c>
      <c r="E541">
        <v>2</v>
      </c>
      <c r="F541">
        <v>7</v>
      </c>
      <c r="G541">
        <v>15</v>
      </c>
      <c r="H541">
        <v>-47</v>
      </c>
      <c r="J541" t="s">
        <v>254</v>
      </c>
      <c r="K541">
        <v>11</v>
      </c>
      <c r="L541">
        <v>11</v>
      </c>
      <c r="M541" t="s">
        <v>10883</v>
      </c>
      <c r="N541" t="s">
        <v>978</v>
      </c>
      <c r="P541" t="s">
        <v>1750</v>
      </c>
      <c r="R541" t="s">
        <v>10884</v>
      </c>
      <c r="W541" t="s">
        <v>257</v>
      </c>
      <c r="X541" t="s">
        <v>10885</v>
      </c>
      <c r="AE541" t="s">
        <v>411</v>
      </c>
      <c r="AF541" t="s">
        <v>412</v>
      </c>
      <c r="AG541" t="s">
        <v>10885</v>
      </c>
      <c r="AH541" t="s">
        <v>257</v>
      </c>
      <c r="AJ541">
        <v>22</v>
      </c>
      <c r="AL541" t="s">
        <v>958</v>
      </c>
      <c r="AP541">
        <v>7</v>
      </c>
      <c r="AU541" t="s">
        <v>254</v>
      </c>
      <c r="BJ541" t="s">
        <v>257</v>
      </c>
      <c r="BQ541">
        <f t="shared" si="24"/>
        <v>0</v>
      </c>
      <c r="BR541">
        <f t="shared" si="25"/>
        <v>3</v>
      </c>
      <c r="BT541" t="s">
        <v>275</v>
      </c>
      <c r="BV541">
        <v>21</v>
      </c>
      <c r="BX541">
        <v>0</v>
      </c>
      <c r="BY541" t="s">
        <v>10886</v>
      </c>
      <c r="BZ541" t="s">
        <v>3373</v>
      </c>
      <c r="CD541" s="3">
        <v>3.472222222222222E-3</v>
      </c>
      <c r="CF541" t="s">
        <v>10887</v>
      </c>
      <c r="CJ541">
        <v>0</v>
      </c>
      <c r="CK541" t="s">
        <v>10888</v>
      </c>
      <c r="CL541" s="4">
        <v>38387</v>
      </c>
      <c r="CM541" t="s">
        <v>10889</v>
      </c>
      <c r="CN541" t="s">
        <v>10890</v>
      </c>
      <c r="CO541">
        <v>3</v>
      </c>
      <c r="CP541" t="s">
        <v>10891</v>
      </c>
      <c r="CQ541" t="s">
        <v>269</v>
      </c>
      <c r="CR541" t="s">
        <v>10401</v>
      </c>
      <c r="CU541" t="s">
        <v>10892</v>
      </c>
      <c r="CW541">
        <v>0</v>
      </c>
      <c r="CY541">
        <v>2</v>
      </c>
      <c r="CZ541" t="s">
        <v>853</v>
      </c>
      <c r="DA541">
        <v>38</v>
      </c>
      <c r="DB541">
        <v>2</v>
      </c>
      <c r="DC541" t="s">
        <v>272</v>
      </c>
      <c r="DD541">
        <v>-44</v>
      </c>
      <c r="DF541" t="s">
        <v>10689</v>
      </c>
      <c r="DK541">
        <v>15</v>
      </c>
      <c r="DL541" s="4">
        <v>44505</v>
      </c>
      <c r="DM541">
        <v>20524</v>
      </c>
      <c r="DN541">
        <v>2021</v>
      </c>
      <c r="DO541">
        <v>0</v>
      </c>
      <c r="DQ541">
        <v>81314</v>
      </c>
      <c r="DR541">
        <v>79</v>
      </c>
      <c r="DU541" t="s">
        <v>257</v>
      </c>
      <c r="DV541" t="s">
        <v>274</v>
      </c>
      <c r="DX541">
        <v>3</v>
      </c>
      <c r="DY541" t="s">
        <v>10401</v>
      </c>
      <c r="EE541">
        <v>0</v>
      </c>
      <c r="EF541" t="s">
        <v>10893</v>
      </c>
      <c r="EG541" t="s">
        <v>383</v>
      </c>
      <c r="EH541">
        <v>0</v>
      </c>
      <c r="EJ541" t="s">
        <v>340</v>
      </c>
      <c r="EK541" t="s">
        <v>10894</v>
      </c>
      <c r="EL541" t="s">
        <v>10895</v>
      </c>
      <c r="EM541" t="s">
        <v>10896</v>
      </c>
      <c r="EN541" t="s">
        <v>351</v>
      </c>
      <c r="EO541" t="s">
        <v>282</v>
      </c>
      <c r="EP541" t="s">
        <v>10270</v>
      </c>
      <c r="EQ541">
        <v>0</v>
      </c>
      <c r="ET541" t="s">
        <v>10897</v>
      </c>
      <c r="FE541">
        <v>0</v>
      </c>
      <c r="FG541" t="s">
        <v>621</v>
      </c>
      <c r="FI541" t="s">
        <v>621</v>
      </c>
      <c r="FL541">
        <v>0</v>
      </c>
      <c r="FN541">
        <v>0</v>
      </c>
      <c r="FQ541">
        <v>0</v>
      </c>
      <c r="FS541" t="s">
        <v>395</v>
      </c>
      <c r="FU541" t="s">
        <v>257</v>
      </c>
      <c r="FV541" t="s">
        <v>496</v>
      </c>
      <c r="FW541" t="s">
        <v>431</v>
      </c>
      <c r="FY541">
        <v>1</v>
      </c>
      <c r="GA541">
        <v>3.21</v>
      </c>
      <c r="GB541">
        <v>18</v>
      </c>
      <c r="GC541">
        <v>0</v>
      </c>
      <c r="GE541" t="s">
        <v>355</v>
      </c>
      <c r="GF541">
        <v>0</v>
      </c>
      <c r="GG541" t="s">
        <v>274</v>
      </c>
      <c r="GJ541">
        <v>0</v>
      </c>
      <c r="GK541">
        <v>0</v>
      </c>
      <c r="GM541" t="s">
        <v>10898</v>
      </c>
      <c r="GO541">
        <v>2</v>
      </c>
      <c r="HA541" t="s">
        <v>10899</v>
      </c>
      <c r="HC541" t="s">
        <v>294</v>
      </c>
      <c r="HD541" t="s">
        <v>294</v>
      </c>
      <c r="HE541" t="s">
        <v>1057</v>
      </c>
      <c r="HF541">
        <v>0</v>
      </c>
      <c r="HG541">
        <v>11</v>
      </c>
      <c r="HH541">
        <v>21</v>
      </c>
      <c r="HI541" t="s">
        <v>275</v>
      </c>
      <c r="HL541">
        <v>3</v>
      </c>
      <c r="HP541" t="s">
        <v>10900</v>
      </c>
      <c r="HQ541" t="s">
        <v>10901</v>
      </c>
      <c r="HR541" t="s">
        <v>10902</v>
      </c>
      <c r="HW541">
        <v>38</v>
      </c>
      <c r="HX541">
        <v>4224786</v>
      </c>
      <c r="HY541" t="s">
        <v>10903</v>
      </c>
      <c r="HZ541">
        <v>4224772</v>
      </c>
      <c r="IC541">
        <v>0</v>
      </c>
      <c r="ID541">
        <v>0</v>
      </c>
      <c r="IM541">
        <v>73</v>
      </c>
      <c r="IQ541" t="s">
        <v>10689</v>
      </c>
      <c r="IU541">
        <v>10</v>
      </c>
      <c r="IV541">
        <f>IF(AND(Table1[[#This Row],[R/P]]="P",Table1[[#This Row],[PaRes]]&lt;&gt;"SCRBL",Table1[[#This Row],[PaRes]]&lt;&gt;"RUN",Table1[[#This Row],[Penalty]]&lt;&gt;1),1,0)</f>
        <v>0</v>
      </c>
      <c r="IW541">
        <f>IF(AND(Table1[[#This Row],[Pass Play]]=1,Table1[[#This Row],[PaRes]]&lt;&gt;"SAC"),1,0)</f>
        <v>0</v>
      </c>
      <c r="IX541">
        <f>IF(Table1[[#This Row],[PaRes]]="COM",1,0)</f>
        <v>0</v>
      </c>
      <c r="IY541">
        <f>IF(Table1[[#This Row],[Pass Play]]=1,Table1[[#This Row],[Gn]],0)</f>
        <v>0</v>
      </c>
      <c r="IZ541">
        <f>IF(AND(Table1[[#This Row],[Pass Play]]=1,Table1[[#This Row],[EFF]]="Y"),1,0)</f>
        <v>0</v>
      </c>
      <c r="JA541">
        <f>IF(AND(Table1[[#This Row],[Pass Play]]=1,Table1[[#This Row],[EFF]]="Y"),Table1[[#This Row],[Gn]],0)</f>
        <v>0</v>
      </c>
      <c r="JB541">
        <f>IF(AND(Table1[[#This Row],[Pass Play]]=1,Table1[[#This Row],[Gn]]&gt;=15),1,0)</f>
        <v>0</v>
      </c>
      <c r="JC541">
        <f>IF(AND(Table1[[#This Row],[Pass Play]]=1,Table1[[#This Row],[Big Play Passes]]=1),Table1[[#This Row],[Gn]],0)</f>
        <v>0</v>
      </c>
      <c r="JD541">
        <f>IF(AND(OR(Table1[[#This Row],[R/P]]="R",Table1[[#This Row],[PaRes]]="SCRBL",Table1[[#This Row],[PaRes]]="RUN"),Table1[[#This Row],[Penalty]]&lt;&gt;1),1,0)</f>
        <v>1</v>
      </c>
      <c r="JE541">
        <f>IF(Table1[[#This Row],[Rush Attempts]]=1,Table1[[#This Row],[Gn]],0)</f>
        <v>15</v>
      </c>
      <c r="JF541">
        <f>IF(AND(Table1[[#This Row],[Rush Attempts]]=1,Table1[[#This Row],[EFF]]="Y"),1,0)</f>
        <v>1</v>
      </c>
      <c r="JG541">
        <f>IF(AND(Table1[[#This Row],[Rush Attempts]]=1,Table1[[#This Row],[EFF]]="Y"),Table1[[#This Row],[Gn]],0)</f>
        <v>15</v>
      </c>
      <c r="JH541">
        <f>IF(AND(Table1[[#This Row],[Rush Attempts]]=1,Table1[[#This Row],[Gn]]&gt;=10),1,0)</f>
        <v>1</v>
      </c>
      <c r="JI541">
        <f>IF(AND(Table1[[#This Row],[Rush Attempts]]=1,Table1[[#This Row],[Big Play Run]]=1),Table1[[#This Row],[Gn]],0)</f>
        <v>15</v>
      </c>
      <c r="JJ541">
        <f>IF(Table1[[#This Row],[PaRes]]="SAC",1,0)</f>
        <v>0</v>
      </c>
      <c r="JK541">
        <f>IF(Table1[[#This Row],[Sacks]]=1,Table1[[#This Row],[Gn]],0)</f>
        <v>0</v>
      </c>
      <c r="JL541">
        <f>IF(Table1[[#This Row],[PaRes]]="INT",1,0)</f>
        <v>0</v>
      </c>
      <c r="JM541">
        <f>IF(Table1[[#This Row],[pff_PENALTY]]&lt;&gt;"",1,0)</f>
        <v>0</v>
      </c>
      <c r="JN541">
        <f>Table1[[#This Row],[pff_PENYARDS]]</f>
        <v>0</v>
      </c>
      <c r="JO541">
        <f>IF(Table1[[#This Row],[S/End]]="TD",1,0)</f>
        <v>0</v>
      </c>
      <c r="JP541">
        <f>IF(OR(Table1[[#This Row],[S/End]]="FGGD"),1,0)</f>
        <v>0</v>
      </c>
      <c r="JQ541">
        <f>IF(OR(Table1[[#This Row],[S/End]]="FUM",Table1[[#This Row],[S/End]]="INT"),1,0)</f>
        <v>0</v>
      </c>
      <c r="JR541">
        <f>IF(AND(Table1[[#This Row],[Touchdown]]=1,Table1[[#This Row],[Pass Play]]=1),1,0)</f>
        <v>0</v>
      </c>
      <c r="JS541">
        <f t="shared" si="26"/>
        <v>0</v>
      </c>
      <c r="JT541">
        <f>IF(AND(OR(Table1[[#This Row],[Pass Play]]=1,Table1[[#This Row],[Rush Attempts]]=1),Table1[[#This Row],[Dn]]=3),1,0)</f>
        <v>0</v>
      </c>
      <c r="JU541">
        <f>IF(AND(Table1[[#This Row],[3rd down attempt]]=1,Table1[[#This Row],[EFF]]="Y"),1,0)</f>
        <v>0</v>
      </c>
      <c r="JV541">
        <f>IF(AND(Table1[[#This Row],[3rd down attempt]]=1,Table1[[#This Row],[Dist]]&gt;=7),1,0)</f>
        <v>0</v>
      </c>
      <c r="JW541">
        <f>IF(AND(OR(Table1[[#This Row],[Pass Play]]=1,Table1[[#This Row],[Rush Attempts]]=1),Table1[[#This Row],[Dn]]=4),1,0)</f>
        <v>0</v>
      </c>
      <c r="JX541">
        <f>IF(AND(Table1[[#This Row],[4th down attempt]]=1,Table1[[#This Row],[EFF]]="Y"),1,0)</f>
        <v>0</v>
      </c>
      <c r="JY541">
        <f>IF(AND(OR(Table1[[#This Row],[Pass Play]]=1,Table1[[#This Row],[Rush Attempts]]=1),Table1[[#This Row],[FPos]]&gt;=0,Table1[[#This Row],[FPos]]&lt;=20),1,0)</f>
        <v>0</v>
      </c>
      <c r="JZ541">
        <f>IF(AND(OR(Table1[[#This Row],[Pass Play]]=1,Table1[[#This Row],[Rush Attempts]]=1),Table1[[#This Row],[Dist]]&lt;=Table1[[#This Row],[Gn]]),1,0)</f>
        <v>1</v>
      </c>
      <c r="KA541">
        <f>IF(Table1[[#This Row],[S/End]]&lt;&gt;"",1,0)</f>
        <v>1</v>
      </c>
      <c r="KB541">
        <f>IF(Table1[[#This Row],[S/End]]="TD",1,0)</f>
        <v>0</v>
      </c>
      <c r="KC541">
        <f>IF(Table1[[#This Row],[S/End]]="FGGD",1,0)</f>
        <v>0</v>
      </c>
      <c r="KD541">
        <f>IF(AND(OR(Table1[[#This Row],[Pass Play]]=1,Table1[[#This Row],[Rush Attempts]]=1),Table1[[#This Row],[Gn]]&lt;0),1,0)</f>
        <v>0</v>
      </c>
      <c r="KE541" s="375">
        <f>IF(AND(Table1[[#This Row],[pff_DRVENDPSN]]=3,Table1[[#This Row],[pff_DRVENDEVENT]]="PUNT"),1,0)</f>
        <v>0</v>
      </c>
    </row>
    <row r="542" spans="1:291" hidden="1">
      <c r="A542">
        <v>27</v>
      </c>
      <c r="B542">
        <v>2109</v>
      </c>
      <c r="C542" t="s">
        <v>14483</v>
      </c>
      <c r="D542">
        <v>3</v>
      </c>
      <c r="E542">
        <v>1</v>
      </c>
      <c r="F542">
        <v>10</v>
      </c>
      <c r="H542">
        <v>-25</v>
      </c>
      <c r="I542" t="s">
        <v>253</v>
      </c>
      <c r="W542" t="s">
        <v>679</v>
      </c>
      <c r="AP542">
        <v>7</v>
      </c>
      <c r="BQ542">
        <f t="shared" si="24"/>
        <v>0</v>
      </c>
      <c r="BR542">
        <f t="shared" si="25"/>
        <v>0</v>
      </c>
      <c r="BT542" t="s">
        <v>275</v>
      </c>
      <c r="BV542">
        <v>21</v>
      </c>
      <c r="BX542">
        <v>0</v>
      </c>
      <c r="BY542" t="s">
        <v>10905</v>
      </c>
      <c r="CD542" s="3">
        <v>0.625</v>
      </c>
      <c r="CF542" t="s">
        <v>10906</v>
      </c>
      <c r="CJ542">
        <v>0</v>
      </c>
      <c r="CK542" t="s">
        <v>10907</v>
      </c>
      <c r="CL542" s="4">
        <v>38414</v>
      </c>
      <c r="CM542" t="s">
        <v>10908</v>
      </c>
      <c r="CN542" t="s">
        <v>10909</v>
      </c>
      <c r="CO542">
        <v>3</v>
      </c>
      <c r="CP542" t="s">
        <v>268</v>
      </c>
      <c r="CR542" t="s">
        <v>10401</v>
      </c>
      <c r="CU542" t="s">
        <v>5120</v>
      </c>
      <c r="CW542">
        <v>0</v>
      </c>
      <c r="CY542">
        <v>1</v>
      </c>
      <c r="CZ542" t="s">
        <v>553</v>
      </c>
      <c r="DA542">
        <v>0</v>
      </c>
      <c r="DB542">
        <v>2</v>
      </c>
      <c r="DC542" t="s">
        <v>1609</v>
      </c>
      <c r="DD542">
        <v>-25</v>
      </c>
      <c r="DK542">
        <v>-5</v>
      </c>
      <c r="DL542" s="4">
        <v>44505</v>
      </c>
      <c r="DM542">
        <v>20524</v>
      </c>
      <c r="DN542">
        <v>2021</v>
      </c>
      <c r="DO542">
        <v>0</v>
      </c>
      <c r="DQ542">
        <v>81314</v>
      </c>
      <c r="DR542">
        <v>82</v>
      </c>
      <c r="DU542" t="s">
        <v>294</v>
      </c>
      <c r="DV542" t="s">
        <v>294</v>
      </c>
      <c r="DX542">
        <v>3</v>
      </c>
      <c r="DY542" t="s">
        <v>10401</v>
      </c>
      <c r="EE542">
        <v>0</v>
      </c>
      <c r="EF542" t="s">
        <v>2029</v>
      </c>
      <c r="EH542">
        <v>0</v>
      </c>
      <c r="EJ542" t="s">
        <v>340</v>
      </c>
      <c r="EK542" t="s">
        <v>10910</v>
      </c>
      <c r="EL542" t="s">
        <v>10911</v>
      </c>
      <c r="EM542" t="s">
        <v>10912</v>
      </c>
      <c r="EN542" t="s">
        <v>268</v>
      </c>
      <c r="EP542" t="s">
        <v>1109</v>
      </c>
      <c r="EQ542">
        <v>0</v>
      </c>
      <c r="ET542" t="s">
        <v>7336</v>
      </c>
      <c r="FE542">
        <v>0</v>
      </c>
      <c r="FF542">
        <v>7</v>
      </c>
      <c r="FL542">
        <v>0</v>
      </c>
      <c r="FN542">
        <v>0</v>
      </c>
      <c r="FQ542">
        <v>0</v>
      </c>
      <c r="FS542" t="s">
        <v>462</v>
      </c>
      <c r="FV542" t="s">
        <v>777</v>
      </c>
      <c r="FY542">
        <v>0</v>
      </c>
      <c r="GA542">
        <v>3.21</v>
      </c>
      <c r="GB542">
        <v>18</v>
      </c>
      <c r="GC542">
        <v>0</v>
      </c>
      <c r="GD542" t="s">
        <v>1084</v>
      </c>
      <c r="GE542" t="s">
        <v>355</v>
      </c>
      <c r="GF542">
        <v>0</v>
      </c>
      <c r="GG542" t="s">
        <v>274</v>
      </c>
      <c r="GJ542">
        <v>0</v>
      </c>
      <c r="GK542">
        <v>0</v>
      </c>
      <c r="GM542" t="s">
        <v>10913</v>
      </c>
      <c r="HA542" t="s">
        <v>10914</v>
      </c>
      <c r="HE542" t="s">
        <v>2106</v>
      </c>
      <c r="HF542">
        <v>1</v>
      </c>
      <c r="HG542">
        <v>11</v>
      </c>
      <c r="HH542">
        <v>21</v>
      </c>
      <c r="HI542" t="s">
        <v>275</v>
      </c>
      <c r="HU542" t="s">
        <v>7339</v>
      </c>
      <c r="HV542">
        <v>-5</v>
      </c>
      <c r="HW542">
        <v>-20</v>
      </c>
      <c r="HX542">
        <v>4224922</v>
      </c>
      <c r="HZ542">
        <v>4224800</v>
      </c>
      <c r="IC542">
        <v>0</v>
      </c>
      <c r="ID542">
        <v>0</v>
      </c>
      <c r="IM542">
        <v>75</v>
      </c>
      <c r="IU542">
        <v>10</v>
      </c>
      <c r="IV542">
        <f>IF(AND(Table1[[#This Row],[R/P]]="P",Table1[[#This Row],[PaRes]]&lt;&gt;"SCRBL",Table1[[#This Row],[PaRes]]&lt;&gt;"RUN",Table1[[#This Row],[Penalty]]&lt;&gt;1),1,0)</f>
        <v>0</v>
      </c>
      <c r="IW542">
        <f>IF(AND(Table1[[#This Row],[Pass Play]]=1,Table1[[#This Row],[PaRes]]&lt;&gt;"SAC"),1,0)</f>
        <v>0</v>
      </c>
      <c r="IX542">
        <f>IF(Table1[[#This Row],[PaRes]]="COM",1,0)</f>
        <v>0</v>
      </c>
      <c r="IY542">
        <f>IF(Table1[[#This Row],[Pass Play]]=1,Table1[[#This Row],[Gn]],0)</f>
        <v>0</v>
      </c>
      <c r="IZ542">
        <f>IF(AND(Table1[[#This Row],[Pass Play]]=1,Table1[[#This Row],[EFF]]="Y"),1,0)</f>
        <v>0</v>
      </c>
      <c r="JA542">
        <f>IF(AND(Table1[[#This Row],[Pass Play]]=1,Table1[[#This Row],[EFF]]="Y"),Table1[[#This Row],[Gn]],0)</f>
        <v>0</v>
      </c>
      <c r="JB542">
        <f>IF(AND(Table1[[#This Row],[Pass Play]]=1,Table1[[#This Row],[Gn]]&gt;=15),1,0)</f>
        <v>0</v>
      </c>
      <c r="JC542">
        <f>IF(AND(Table1[[#This Row],[Pass Play]]=1,Table1[[#This Row],[Big Play Passes]]=1),Table1[[#This Row],[Gn]],0)</f>
        <v>0</v>
      </c>
      <c r="JD542">
        <f>IF(AND(OR(Table1[[#This Row],[R/P]]="R",Table1[[#This Row],[PaRes]]="SCRBL",Table1[[#This Row],[PaRes]]="RUN"),Table1[[#This Row],[Penalty]]&lt;&gt;1),1,0)</f>
        <v>0</v>
      </c>
      <c r="JE542">
        <f>IF(Table1[[#This Row],[Rush Attempts]]=1,Table1[[#This Row],[Gn]],0)</f>
        <v>0</v>
      </c>
      <c r="JF542">
        <f>IF(AND(Table1[[#This Row],[Rush Attempts]]=1,Table1[[#This Row],[EFF]]="Y"),1,0)</f>
        <v>0</v>
      </c>
      <c r="JG542">
        <f>IF(AND(Table1[[#This Row],[Rush Attempts]]=1,Table1[[#This Row],[EFF]]="Y"),Table1[[#This Row],[Gn]],0)</f>
        <v>0</v>
      </c>
      <c r="JH542">
        <f>IF(AND(Table1[[#This Row],[Rush Attempts]]=1,Table1[[#This Row],[Gn]]&gt;=10),1,0)</f>
        <v>0</v>
      </c>
      <c r="JI542">
        <f>IF(AND(Table1[[#This Row],[Rush Attempts]]=1,Table1[[#This Row],[Big Play Run]]=1),Table1[[#This Row],[Gn]],0)</f>
        <v>0</v>
      </c>
      <c r="JJ542">
        <f>IF(Table1[[#This Row],[PaRes]]="SAC",1,0)</f>
        <v>0</v>
      </c>
      <c r="JK542">
        <f>IF(Table1[[#This Row],[Sacks]]=1,Table1[[#This Row],[Gn]],0)</f>
        <v>0</v>
      </c>
      <c r="JL542">
        <f>IF(Table1[[#This Row],[PaRes]]="INT",1,0)</f>
        <v>0</v>
      </c>
      <c r="JM542">
        <f>IF(Table1[[#This Row],[pff_PENALTY]]&lt;&gt;"",1,0)</f>
        <v>1</v>
      </c>
      <c r="JN542">
        <f>Table1[[#This Row],[pff_PENYARDS]]</f>
        <v>-5</v>
      </c>
      <c r="JO542">
        <f>IF(Table1[[#This Row],[S/End]]="TD",1,0)</f>
        <v>0</v>
      </c>
      <c r="JP542">
        <f>IF(OR(Table1[[#This Row],[S/End]]="FGGD"),1,0)</f>
        <v>0</v>
      </c>
      <c r="JQ542">
        <f>IF(OR(Table1[[#This Row],[S/End]]="FUM",Table1[[#This Row],[S/End]]="INT"),1,0)</f>
        <v>0</v>
      </c>
      <c r="JR542">
        <f>IF(AND(Table1[[#This Row],[Touchdown]]=1,Table1[[#This Row],[Pass Play]]=1),1,0)</f>
        <v>0</v>
      </c>
      <c r="JS542">
        <f t="shared" si="26"/>
        <v>0</v>
      </c>
      <c r="JT542">
        <f>IF(AND(OR(Table1[[#This Row],[Pass Play]]=1,Table1[[#This Row],[Rush Attempts]]=1),Table1[[#This Row],[Dn]]=3),1,0)</f>
        <v>0</v>
      </c>
      <c r="JU542">
        <f>IF(AND(Table1[[#This Row],[3rd down attempt]]=1,Table1[[#This Row],[EFF]]="Y"),1,0)</f>
        <v>0</v>
      </c>
      <c r="JV542">
        <f>IF(AND(Table1[[#This Row],[3rd down attempt]]=1,Table1[[#This Row],[Dist]]&gt;=7),1,0)</f>
        <v>0</v>
      </c>
      <c r="JW542">
        <f>IF(AND(OR(Table1[[#This Row],[Pass Play]]=1,Table1[[#This Row],[Rush Attempts]]=1),Table1[[#This Row],[Dn]]=4),1,0)</f>
        <v>0</v>
      </c>
      <c r="JX542">
        <f>IF(AND(Table1[[#This Row],[4th down attempt]]=1,Table1[[#This Row],[EFF]]="Y"),1,0)</f>
        <v>0</v>
      </c>
      <c r="JY542">
        <f>IF(AND(OR(Table1[[#This Row],[Pass Play]]=1,Table1[[#This Row],[Rush Attempts]]=1),Table1[[#This Row],[FPos]]&gt;=0,Table1[[#This Row],[FPos]]&lt;=20),1,0)</f>
        <v>0</v>
      </c>
      <c r="JZ542">
        <f>IF(AND(OR(Table1[[#This Row],[Pass Play]]=1,Table1[[#This Row],[Rush Attempts]]=1),Table1[[#This Row],[Dist]]&lt;=Table1[[#This Row],[Gn]]),1,0)</f>
        <v>0</v>
      </c>
      <c r="KA542">
        <f>IF(Table1[[#This Row],[S/End]]&lt;&gt;"",1,0)</f>
        <v>0</v>
      </c>
      <c r="KB542">
        <f>IF(Table1[[#This Row],[S/End]]="TD",1,0)</f>
        <v>0</v>
      </c>
      <c r="KC542">
        <f>IF(Table1[[#This Row],[S/End]]="FGGD",1,0)</f>
        <v>0</v>
      </c>
      <c r="KD542">
        <f>IF(AND(OR(Table1[[#This Row],[Pass Play]]=1,Table1[[#This Row],[Rush Attempts]]=1),Table1[[#This Row],[Gn]]&lt;0),1,0)</f>
        <v>0</v>
      </c>
      <c r="KE542" s="375">
        <f>IF(AND(Table1[[#This Row],[pff_DRVENDPSN]]=3,Table1[[#This Row],[pff_DRVENDEVENT]]="PUNT"),1,0)</f>
        <v>0</v>
      </c>
    </row>
    <row r="543" spans="1:291" hidden="1">
      <c r="A543">
        <v>28</v>
      </c>
      <c r="B543">
        <v>2109</v>
      </c>
      <c r="C543" t="s">
        <v>14483</v>
      </c>
      <c r="D543">
        <v>3</v>
      </c>
      <c r="E543">
        <v>1</v>
      </c>
      <c r="F543">
        <v>15</v>
      </c>
      <c r="G543">
        <v>80</v>
      </c>
      <c r="H543">
        <v>-20</v>
      </c>
      <c r="J543" t="s">
        <v>254</v>
      </c>
      <c r="K543">
        <v>11</v>
      </c>
      <c r="L543">
        <v>11</v>
      </c>
      <c r="M543" t="s">
        <v>10916</v>
      </c>
      <c r="N543" t="s">
        <v>2016</v>
      </c>
      <c r="P543" t="s">
        <v>2017</v>
      </c>
      <c r="S543" t="s">
        <v>321</v>
      </c>
      <c r="W543" t="s">
        <v>257</v>
      </c>
      <c r="X543" t="s">
        <v>10917</v>
      </c>
      <c r="AE543" t="s">
        <v>635</v>
      </c>
      <c r="AF543" t="s">
        <v>1685</v>
      </c>
      <c r="AG543" t="s">
        <v>10917</v>
      </c>
      <c r="AH543" t="s">
        <v>274</v>
      </c>
      <c r="AJ543">
        <v>22</v>
      </c>
      <c r="AL543" t="s">
        <v>575</v>
      </c>
      <c r="AP543">
        <v>7</v>
      </c>
      <c r="BJ543" t="s">
        <v>607</v>
      </c>
      <c r="BQ543">
        <f t="shared" si="24"/>
        <v>0</v>
      </c>
      <c r="BR543">
        <f t="shared" si="25"/>
        <v>2</v>
      </c>
      <c r="BT543" t="s">
        <v>275</v>
      </c>
      <c r="BV543">
        <v>21</v>
      </c>
      <c r="BX543">
        <v>0</v>
      </c>
      <c r="BY543" t="s">
        <v>10918</v>
      </c>
      <c r="CD543" s="3">
        <v>0.625</v>
      </c>
      <c r="CF543" t="s">
        <v>10919</v>
      </c>
      <c r="CJ543">
        <v>0</v>
      </c>
      <c r="CK543" t="s">
        <v>10920</v>
      </c>
      <c r="CL543" s="4">
        <v>38414</v>
      </c>
      <c r="CM543" t="s">
        <v>10921</v>
      </c>
      <c r="CN543" t="s">
        <v>10922</v>
      </c>
      <c r="CO543">
        <v>3</v>
      </c>
      <c r="CQ543" t="s">
        <v>269</v>
      </c>
      <c r="CR543" t="s">
        <v>10401</v>
      </c>
      <c r="CU543" t="s">
        <v>5120</v>
      </c>
      <c r="CW543">
        <v>0</v>
      </c>
      <c r="CY543">
        <v>2</v>
      </c>
      <c r="CZ543" t="s">
        <v>553</v>
      </c>
      <c r="DA543">
        <v>0</v>
      </c>
      <c r="DB543">
        <v>2</v>
      </c>
      <c r="DC543" t="s">
        <v>1609</v>
      </c>
      <c r="DD543">
        <v>-25</v>
      </c>
      <c r="DF543" t="s">
        <v>10444</v>
      </c>
      <c r="DK543">
        <v>80</v>
      </c>
      <c r="DL543" s="4">
        <v>44505</v>
      </c>
      <c r="DM543">
        <v>20524</v>
      </c>
      <c r="DN543">
        <v>2021</v>
      </c>
      <c r="DO543">
        <v>0</v>
      </c>
      <c r="DQ543">
        <v>81314</v>
      </c>
      <c r="DR543">
        <v>83</v>
      </c>
      <c r="DU543" t="s">
        <v>294</v>
      </c>
      <c r="DV543" t="s">
        <v>294</v>
      </c>
      <c r="DX543">
        <v>3</v>
      </c>
      <c r="DY543" t="s">
        <v>10401</v>
      </c>
      <c r="EE543">
        <v>0</v>
      </c>
      <c r="EF543" t="s">
        <v>2029</v>
      </c>
      <c r="EG543" t="s">
        <v>675</v>
      </c>
      <c r="EH543">
        <v>0</v>
      </c>
      <c r="EJ543" t="s">
        <v>340</v>
      </c>
      <c r="EK543" t="s">
        <v>10910</v>
      </c>
      <c r="EL543" t="s">
        <v>10911</v>
      </c>
      <c r="EM543" t="s">
        <v>10923</v>
      </c>
      <c r="EO543" t="s">
        <v>282</v>
      </c>
      <c r="EP543" t="s">
        <v>1109</v>
      </c>
      <c r="EQ543">
        <v>0</v>
      </c>
      <c r="ET543" t="s">
        <v>10924</v>
      </c>
      <c r="FE543">
        <v>0</v>
      </c>
      <c r="FF543">
        <v>8</v>
      </c>
      <c r="FG543" t="s">
        <v>590</v>
      </c>
      <c r="FI543" t="s">
        <v>590</v>
      </c>
      <c r="FL543">
        <v>0</v>
      </c>
      <c r="FN543">
        <v>0</v>
      </c>
      <c r="FQ543">
        <v>0</v>
      </c>
      <c r="FS543" t="s">
        <v>462</v>
      </c>
      <c r="FU543" t="s">
        <v>274</v>
      </c>
      <c r="FV543" t="s">
        <v>777</v>
      </c>
      <c r="FW543" t="s">
        <v>1700</v>
      </c>
      <c r="FY543">
        <v>1</v>
      </c>
      <c r="GA543">
        <v>3.21</v>
      </c>
      <c r="GB543">
        <v>18</v>
      </c>
      <c r="GC543">
        <v>0</v>
      </c>
      <c r="GD543" t="s">
        <v>1084</v>
      </c>
      <c r="GE543" t="s">
        <v>355</v>
      </c>
      <c r="GF543">
        <v>0</v>
      </c>
      <c r="GG543" t="s">
        <v>274</v>
      </c>
      <c r="GJ543">
        <v>0</v>
      </c>
      <c r="GK543">
        <v>0</v>
      </c>
      <c r="GM543" t="s">
        <v>10925</v>
      </c>
      <c r="GO543">
        <v>8</v>
      </c>
      <c r="HA543" t="s">
        <v>10926</v>
      </c>
      <c r="HB543" t="s">
        <v>10444</v>
      </c>
      <c r="HC543" t="s">
        <v>313</v>
      </c>
      <c r="HD543" t="s">
        <v>313</v>
      </c>
      <c r="HE543" t="s">
        <v>10927</v>
      </c>
      <c r="HF543">
        <v>0</v>
      </c>
      <c r="HG543">
        <v>11</v>
      </c>
      <c r="HH543">
        <v>21</v>
      </c>
      <c r="HI543" t="s">
        <v>275</v>
      </c>
      <c r="HL543">
        <v>4</v>
      </c>
      <c r="HP543" t="s">
        <v>10928</v>
      </c>
      <c r="HQ543" t="s">
        <v>10929</v>
      </c>
      <c r="HR543" t="s">
        <v>10930</v>
      </c>
      <c r="HW543">
        <v>0</v>
      </c>
      <c r="HX543">
        <v>4224930</v>
      </c>
      <c r="HY543" t="s">
        <v>3478</v>
      </c>
      <c r="HZ543">
        <v>4224922</v>
      </c>
      <c r="IC543">
        <v>0</v>
      </c>
      <c r="ID543">
        <v>0</v>
      </c>
      <c r="IM543">
        <v>76</v>
      </c>
      <c r="IS543" t="s">
        <v>492</v>
      </c>
      <c r="IU543">
        <v>10</v>
      </c>
      <c r="IV543">
        <f>IF(AND(Table1[[#This Row],[R/P]]="P",Table1[[#This Row],[PaRes]]&lt;&gt;"SCRBL",Table1[[#This Row],[PaRes]]&lt;&gt;"RUN",Table1[[#This Row],[Penalty]]&lt;&gt;1),1,0)</f>
        <v>0</v>
      </c>
      <c r="IW543">
        <f>IF(AND(Table1[[#This Row],[Pass Play]]=1,Table1[[#This Row],[PaRes]]&lt;&gt;"SAC"),1,0)</f>
        <v>0</v>
      </c>
      <c r="IX543">
        <f>IF(Table1[[#This Row],[PaRes]]="COM",1,0)</f>
        <v>0</v>
      </c>
      <c r="IY543">
        <f>IF(Table1[[#This Row],[Pass Play]]=1,Table1[[#This Row],[Gn]],0)</f>
        <v>0</v>
      </c>
      <c r="IZ543">
        <f>IF(AND(Table1[[#This Row],[Pass Play]]=1,Table1[[#This Row],[EFF]]="Y"),1,0)</f>
        <v>0</v>
      </c>
      <c r="JA543">
        <f>IF(AND(Table1[[#This Row],[Pass Play]]=1,Table1[[#This Row],[EFF]]="Y"),Table1[[#This Row],[Gn]],0)</f>
        <v>0</v>
      </c>
      <c r="JB543">
        <f>IF(AND(Table1[[#This Row],[Pass Play]]=1,Table1[[#This Row],[Gn]]&gt;=15),1,0)</f>
        <v>0</v>
      </c>
      <c r="JC543">
        <f>IF(AND(Table1[[#This Row],[Pass Play]]=1,Table1[[#This Row],[Big Play Passes]]=1),Table1[[#This Row],[Gn]],0)</f>
        <v>0</v>
      </c>
      <c r="JD543">
        <f>IF(AND(OR(Table1[[#This Row],[R/P]]="R",Table1[[#This Row],[PaRes]]="SCRBL",Table1[[#This Row],[PaRes]]="RUN"),Table1[[#This Row],[Penalty]]&lt;&gt;1),1,0)</f>
        <v>1</v>
      </c>
      <c r="JE543">
        <f>IF(Table1[[#This Row],[Rush Attempts]]=1,Table1[[#This Row],[Gn]],0)</f>
        <v>80</v>
      </c>
      <c r="JF543">
        <f>IF(AND(Table1[[#This Row],[Rush Attempts]]=1,Table1[[#This Row],[EFF]]="Y"),1,0)</f>
        <v>1</v>
      </c>
      <c r="JG543">
        <f>IF(AND(Table1[[#This Row],[Rush Attempts]]=1,Table1[[#This Row],[EFF]]="Y"),Table1[[#This Row],[Gn]],0)</f>
        <v>80</v>
      </c>
      <c r="JH543">
        <f>IF(AND(Table1[[#This Row],[Rush Attempts]]=1,Table1[[#This Row],[Gn]]&gt;=10),1,0)</f>
        <v>1</v>
      </c>
      <c r="JI543">
        <f>IF(AND(Table1[[#This Row],[Rush Attempts]]=1,Table1[[#This Row],[Big Play Run]]=1),Table1[[#This Row],[Gn]],0)</f>
        <v>80</v>
      </c>
      <c r="JJ543">
        <f>IF(Table1[[#This Row],[PaRes]]="SAC",1,0)</f>
        <v>0</v>
      </c>
      <c r="JK543">
        <f>IF(Table1[[#This Row],[Sacks]]=1,Table1[[#This Row],[Gn]],0)</f>
        <v>0</v>
      </c>
      <c r="JL543">
        <f>IF(Table1[[#This Row],[PaRes]]="INT",1,0)</f>
        <v>0</v>
      </c>
      <c r="JM543">
        <f>IF(Table1[[#This Row],[pff_PENALTY]]&lt;&gt;"",1,0)</f>
        <v>0</v>
      </c>
      <c r="JN543">
        <f>Table1[[#This Row],[pff_PENYARDS]]</f>
        <v>0</v>
      </c>
      <c r="JO543">
        <f>IF(Table1[[#This Row],[S/End]]="TD",1,0)</f>
        <v>1</v>
      </c>
      <c r="JP543">
        <f>IF(OR(Table1[[#This Row],[S/End]]="FGGD"),1,0)</f>
        <v>0</v>
      </c>
      <c r="JQ543">
        <f>IF(OR(Table1[[#This Row],[S/End]]="FUM",Table1[[#This Row],[S/End]]="INT"),1,0)</f>
        <v>0</v>
      </c>
      <c r="JR543">
        <f>IF(AND(Table1[[#This Row],[Touchdown]]=1,Table1[[#This Row],[Pass Play]]=1),1,0)</f>
        <v>0</v>
      </c>
      <c r="JS543">
        <f t="shared" si="26"/>
        <v>0</v>
      </c>
      <c r="JT543">
        <f>IF(AND(OR(Table1[[#This Row],[Pass Play]]=1,Table1[[#This Row],[Rush Attempts]]=1),Table1[[#This Row],[Dn]]=3),1,0)</f>
        <v>0</v>
      </c>
      <c r="JU543">
        <f>IF(AND(Table1[[#This Row],[3rd down attempt]]=1,Table1[[#This Row],[EFF]]="Y"),1,0)</f>
        <v>0</v>
      </c>
      <c r="JV543">
        <f>IF(AND(Table1[[#This Row],[3rd down attempt]]=1,Table1[[#This Row],[Dist]]&gt;=7),1,0)</f>
        <v>0</v>
      </c>
      <c r="JW543">
        <f>IF(AND(OR(Table1[[#This Row],[Pass Play]]=1,Table1[[#This Row],[Rush Attempts]]=1),Table1[[#This Row],[Dn]]=4),1,0)</f>
        <v>0</v>
      </c>
      <c r="JX543">
        <f>IF(AND(Table1[[#This Row],[4th down attempt]]=1,Table1[[#This Row],[EFF]]="Y"),1,0)</f>
        <v>0</v>
      </c>
      <c r="JY543">
        <f>IF(AND(OR(Table1[[#This Row],[Pass Play]]=1,Table1[[#This Row],[Rush Attempts]]=1),Table1[[#This Row],[FPos]]&gt;=0,Table1[[#This Row],[FPos]]&lt;=20),1,0)</f>
        <v>0</v>
      </c>
      <c r="JZ543">
        <f>IF(AND(OR(Table1[[#This Row],[Pass Play]]=1,Table1[[#This Row],[Rush Attempts]]=1),Table1[[#This Row],[Dist]]&lt;=Table1[[#This Row],[Gn]]),1,0)</f>
        <v>1</v>
      </c>
      <c r="KA543">
        <f>IF(Table1[[#This Row],[S/End]]&lt;&gt;"",1,0)</f>
        <v>1</v>
      </c>
      <c r="KB543">
        <f>IF(Table1[[#This Row],[S/End]]="TD",1,0)</f>
        <v>1</v>
      </c>
      <c r="KC543">
        <f>IF(Table1[[#This Row],[S/End]]="FGGD",1,0)</f>
        <v>0</v>
      </c>
      <c r="KD543">
        <f>IF(AND(OR(Table1[[#This Row],[Pass Play]]=1,Table1[[#This Row],[Rush Attempts]]=1),Table1[[#This Row],[Gn]]&lt;0),1,0)</f>
        <v>0</v>
      </c>
      <c r="KE543" s="375">
        <f>IF(AND(Table1[[#This Row],[pff_DRVENDPSN]]=3,Table1[[#This Row],[pff_DRVENDEVENT]]="PUNT"),1,0)</f>
        <v>0</v>
      </c>
    </row>
    <row r="544" spans="1:291" hidden="1">
      <c r="A544">
        <v>29</v>
      </c>
      <c r="B544">
        <v>2109</v>
      </c>
      <c r="C544" t="s">
        <v>14483</v>
      </c>
      <c r="D544">
        <v>3</v>
      </c>
      <c r="E544">
        <v>1</v>
      </c>
      <c r="F544">
        <v>10</v>
      </c>
      <c r="G544">
        <v>12</v>
      </c>
      <c r="H544">
        <v>-43</v>
      </c>
      <c r="I544" t="s">
        <v>253</v>
      </c>
      <c r="J544" t="s">
        <v>254</v>
      </c>
      <c r="K544">
        <v>12</v>
      </c>
      <c r="L544">
        <v>12</v>
      </c>
      <c r="M544" t="s">
        <v>9380</v>
      </c>
      <c r="N544" t="s">
        <v>256</v>
      </c>
      <c r="P544" t="s">
        <v>1357</v>
      </c>
      <c r="Q544" t="s">
        <v>871</v>
      </c>
      <c r="S544" t="s">
        <v>443</v>
      </c>
      <c r="W544" t="s">
        <v>257</v>
      </c>
      <c r="X544" t="s">
        <v>10932</v>
      </c>
      <c r="AE544" t="s">
        <v>573</v>
      </c>
      <c r="AF544" t="s">
        <v>2590</v>
      </c>
      <c r="AG544" t="s">
        <v>10932</v>
      </c>
      <c r="AH544" t="s">
        <v>274</v>
      </c>
      <c r="AJ544">
        <v>20</v>
      </c>
      <c r="AP544">
        <v>7</v>
      </c>
      <c r="BJ544" t="s">
        <v>274</v>
      </c>
      <c r="BQ544">
        <f t="shared" si="24"/>
        <v>0</v>
      </c>
      <c r="BR544">
        <f t="shared" si="25"/>
        <v>3</v>
      </c>
      <c r="BT544" t="s">
        <v>275</v>
      </c>
      <c r="BV544">
        <v>28</v>
      </c>
      <c r="BX544">
        <v>0</v>
      </c>
      <c r="BY544" t="s">
        <v>10933</v>
      </c>
      <c r="CD544" s="3">
        <v>0.53819444444444442</v>
      </c>
      <c r="CF544" t="s">
        <v>10934</v>
      </c>
      <c r="CJ544">
        <v>0</v>
      </c>
      <c r="CK544" t="s">
        <v>10935</v>
      </c>
      <c r="CL544" s="4">
        <v>38050</v>
      </c>
      <c r="CM544" t="s">
        <v>10936</v>
      </c>
      <c r="CN544" t="s">
        <v>10937</v>
      </c>
      <c r="CO544">
        <v>3</v>
      </c>
      <c r="CP544" t="s">
        <v>268</v>
      </c>
      <c r="CQ544" t="s">
        <v>269</v>
      </c>
      <c r="CR544" t="s">
        <v>10401</v>
      </c>
      <c r="CU544" t="s">
        <v>1462</v>
      </c>
      <c r="CW544">
        <v>0</v>
      </c>
      <c r="CY544">
        <v>1</v>
      </c>
      <c r="CZ544" t="s">
        <v>2888</v>
      </c>
      <c r="DA544">
        <v>6</v>
      </c>
      <c r="DB544">
        <v>10</v>
      </c>
      <c r="DC544" t="s">
        <v>272</v>
      </c>
      <c r="DD544">
        <v>-43</v>
      </c>
      <c r="DF544" t="s">
        <v>10402</v>
      </c>
      <c r="DK544">
        <v>12</v>
      </c>
      <c r="DL544" s="4">
        <v>44505</v>
      </c>
      <c r="DM544">
        <v>20524</v>
      </c>
      <c r="DN544">
        <v>2021</v>
      </c>
      <c r="DO544">
        <v>0</v>
      </c>
      <c r="DQ544">
        <v>81314</v>
      </c>
      <c r="DR544">
        <v>90</v>
      </c>
      <c r="DU544" t="s">
        <v>274</v>
      </c>
      <c r="DV544" t="s">
        <v>257</v>
      </c>
      <c r="DX544">
        <v>3</v>
      </c>
      <c r="DY544" t="s">
        <v>10401</v>
      </c>
      <c r="EE544">
        <v>0</v>
      </c>
      <c r="EF544" t="s">
        <v>9387</v>
      </c>
      <c r="EG544" t="s">
        <v>383</v>
      </c>
      <c r="EH544">
        <v>0</v>
      </c>
      <c r="EJ544" t="s">
        <v>454</v>
      </c>
      <c r="EK544" t="s">
        <v>10938</v>
      </c>
      <c r="EL544" t="s">
        <v>10939</v>
      </c>
      <c r="EM544" t="s">
        <v>10940</v>
      </c>
      <c r="EN544" t="s">
        <v>268</v>
      </c>
      <c r="EO544" t="s">
        <v>282</v>
      </c>
      <c r="EP544" t="s">
        <v>427</v>
      </c>
      <c r="EQ544">
        <v>0</v>
      </c>
      <c r="ET544" t="s">
        <v>10941</v>
      </c>
      <c r="FE544">
        <v>0</v>
      </c>
      <c r="FF544">
        <v>8</v>
      </c>
      <c r="FG544" t="s">
        <v>310</v>
      </c>
      <c r="FI544" t="s">
        <v>310</v>
      </c>
      <c r="FL544">
        <v>0</v>
      </c>
      <c r="FN544">
        <v>0</v>
      </c>
      <c r="FQ544">
        <v>0</v>
      </c>
      <c r="FS544" t="s">
        <v>462</v>
      </c>
      <c r="FU544" t="s">
        <v>274</v>
      </c>
      <c r="FV544" t="s">
        <v>463</v>
      </c>
      <c r="FW544" t="s">
        <v>431</v>
      </c>
      <c r="FY544">
        <v>0</v>
      </c>
      <c r="GA544">
        <v>3.28</v>
      </c>
      <c r="GB544">
        <v>25</v>
      </c>
      <c r="GC544">
        <v>0</v>
      </c>
      <c r="GD544" t="s">
        <v>9430</v>
      </c>
      <c r="GE544" t="s">
        <v>355</v>
      </c>
      <c r="GF544">
        <v>0</v>
      </c>
      <c r="GG544" t="s">
        <v>466</v>
      </c>
      <c r="GJ544">
        <v>0</v>
      </c>
      <c r="GK544">
        <v>0</v>
      </c>
      <c r="GM544" t="s">
        <v>9848</v>
      </c>
      <c r="GO544">
        <v>11</v>
      </c>
      <c r="HA544" t="s">
        <v>10942</v>
      </c>
      <c r="HB544" t="s">
        <v>10402</v>
      </c>
      <c r="HC544" t="s">
        <v>294</v>
      </c>
      <c r="HD544" t="s">
        <v>294</v>
      </c>
      <c r="HE544" t="s">
        <v>10943</v>
      </c>
      <c r="HF544">
        <v>0</v>
      </c>
      <c r="HG544">
        <v>12</v>
      </c>
      <c r="HH544">
        <v>28</v>
      </c>
      <c r="HI544" t="s">
        <v>275</v>
      </c>
      <c r="HL544">
        <v>3</v>
      </c>
      <c r="HW544">
        <v>45</v>
      </c>
      <c r="HX544">
        <v>4225054</v>
      </c>
      <c r="HY544" t="s">
        <v>10944</v>
      </c>
      <c r="HZ544">
        <v>4224998</v>
      </c>
      <c r="IC544">
        <v>0</v>
      </c>
      <c r="ID544">
        <v>0</v>
      </c>
      <c r="IM544">
        <v>83</v>
      </c>
      <c r="IQ544" t="s">
        <v>10945</v>
      </c>
      <c r="IU544">
        <v>10</v>
      </c>
      <c r="IV544">
        <f>IF(AND(Table1[[#This Row],[R/P]]="P",Table1[[#This Row],[PaRes]]&lt;&gt;"SCRBL",Table1[[#This Row],[PaRes]]&lt;&gt;"RUN",Table1[[#This Row],[Penalty]]&lt;&gt;1),1,0)</f>
        <v>0</v>
      </c>
      <c r="IW544">
        <f>IF(AND(Table1[[#This Row],[Pass Play]]=1,Table1[[#This Row],[PaRes]]&lt;&gt;"SAC"),1,0)</f>
        <v>0</v>
      </c>
      <c r="IX544">
        <f>IF(Table1[[#This Row],[PaRes]]="COM",1,0)</f>
        <v>0</v>
      </c>
      <c r="IY544">
        <f>IF(Table1[[#This Row],[Pass Play]]=1,Table1[[#This Row],[Gn]],0)</f>
        <v>0</v>
      </c>
      <c r="IZ544">
        <f>IF(AND(Table1[[#This Row],[Pass Play]]=1,Table1[[#This Row],[EFF]]="Y"),1,0)</f>
        <v>0</v>
      </c>
      <c r="JA544">
        <f>IF(AND(Table1[[#This Row],[Pass Play]]=1,Table1[[#This Row],[EFF]]="Y"),Table1[[#This Row],[Gn]],0)</f>
        <v>0</v>
      </c>
      <c r="JB544">
        <f>IF(AND(Table1[[#This Row],[Pass Play]]=1,Table1[[#This Row],[Gn]]&gt;=15),1,0)</f>
        <v>0</v>
      </c>
      <c r="JC544">
        <f>IF(AND(Table1[[#This Row],[Pass Play]]=1,Table1[[#This Row],[Big Play Passes]]=1),Table1[[#This Row],[Gn]],0)</f>
        <v>0</v>
      </c>
      <c r="JD544">
        <f>IF(AND(OR(Table1[[#This Row],[R/P]]="R",Table1[[#This Row],[PaRes]]="SCRBL",Table1[[#This Row],[PaRes]]="RUN"),Table1[[#This Row],[Penalty]]&lt;&gt;1),1,0)</f>
        <v>1</v>
      </c>
      <c r="JE544">
        <f>IF(Table1[[#This Row],[Rush Attempts]]=1,Table1[[#This Row],[Gn]],0)</f>
        <v>12</v>
      </c>
      <c r="JF544">
        <f>IF(AND(Table1[[#This Row],[Rush Attempts]]=1,Table1[[#This Row],[EFF]]="Y"),1,0)</f>
        <v>1</v>
      </c>
      <c r="JG544">
        <f>IF(AND(Table1[[#This Row],[Rush Attempts]]=1,Table1[[#This Row],[EFF]]="Y"),Table1[[#This Row],[Gn]],0)</f>
        <v>12</v>
      </c>
      <c r="JH544">
        <f>IF(AND(Table1[[#This Row],[Rush Attempts]]=1,Table1[[#This Row],[Gn]]&gt;=10),1,0)</f>
        <v>1</v>
      </c>
      <c r="JI544">
        <f>IF(AND(Table1[[#This Row],[Rush Attempts]]=1,Table1[[#This Row],[Big Play Run]]=1),Table1[[#This Row],[Gn]],0)</f>
        <v>12</v>
      </c>
      <c r="JJ544">
        <f>IF(Table1[[#This Row],[PaRes]]="SAC",1,0)</f>
        <v>0</v>
      </c>
      <c r="JK544">
        <f>IF(Table1[[#This Row],[Sacks]]=1,Table1[[#This Row],[Gn]],0)</f>
        <v>0</v>
      </c>
      <c r="JL544">
        <f>IF(Table1[[#This Row],[PaRes]]="INT",1,0)</f>
        <v>0</v>
      </c>
      <c r="JM544">
        <f>IF(Table1[[#This Row],[pff_PENALTY]]&lt;&gt;"",1,0)</f>
        <v>0</v>
      </c>
      <c r="JN544">
        <f>Table1[[#This Row],[pff_PENYARDS]]</f>
        <v>0</v>
      </c>
      <c r="JO544">
        <f>IF(Table1[[#This Row],[S/End]]="TD",1,0)</f>
        <v>0</v>
      </c>
      <c r="JP544">
        <f>IF(OR(Table1[[#This Row],[S/End]]="FGGD"),1,0)</f>
        <v>0</v>
      </c>
      <c r="JQ544">
        <f>IF(OR(Table1[[#This Row],[S/End]]="FUM",Table1[[#This Row],[S/End]]="INT"),1,0)</f>
        <v>0</v>
      </c>
      <c r="JR544">
        <f>IF(AND(Table1[[#This Row],[Touchdown]]=1,Table1[[#This Row],[Pass Play]]=1),1,0)</f>
        <v>0</v>
      </c>
      <c r="JS544">
        <f t="shared" si="26"/>
        <v>0</v>
      </c>
      <c r="JT544">
        <f>IF(AND(OR(Table1[[#This Row],[Pass Play]]=1,Table1[[#This Row],[Rush Attempts]]=1),Table1[[#This Row],[Dn]]=3),1,0)</f>
        <v>0</v>
      </c>
      <c r="JU544">
        <f>IF(AND(Table1[[#This Row],[3rd down attempt]]=1,Table1[[#This Row],[EFF]]="Y"),1,0)</f>
        <v>0</v>
      </c>
      <c r="JV544">
        <f>IF(AND(Table1[[#This Row],[3rd down attempt]]=1,Table1[[#This Row],[Dist]]&gt;=7),1,0)</f>
        <v>0</v>
      </c>
      <c r="JW544">
        <f>IF(AND(OR(Table1[[#This Row],[Pass Play]]=1,Table1[[#This Row],[Rush Attempts]]=1),Table1[[#This Row],[Dn]]=4),1,0)</f>
        <v>0</v>
      </c>
      <c r="JX544">
        <f>IF(AND(Table1[[#This Row],[4th down attempt]]=1,Table1[[#This Row],[EFF]]="Y"),1,0)</f>
        <v>0</v>
      </c>
      <c r="JY544">
        <f>IF(AND(OR(Table1[[#This Row],[Pass Play]]=1,Table1[[#This Row],[Rush Attempts]]=1),Table1[[#This Row],[FPos]]&gt;=0,Table1[[#This Row],[FPos]]&lt;=20),1,0)</f>
        <v>0</v>
      </c>
      <c r="JZ544">
        <f>IF(AND(OR(Table1[[#This Row],[Pass Play]]=1,Table1[[#This Row],[Rush Attempts]]=1),Table1[[#This Row],[Dist]]&lt;=Table1[[#This Row],[Gn]]),1,0)</f>
        <v>1</v>
      </c>
      <c r="KA544">
        <f>IF(Table1[[#This Row],[S/End]]&lt;&gt;"",1,0)</f>
        <v>0</v>
      </c>
      <c r="KB544">
        <f>IF(Table1[[#This Row],[S/End]]="TD",1,0)</f>
        <v>0</v>
      </c>
      <c r="KC544">
        <f>IF(Table1[[#This Row],[S/End]]="FGGD",1,0)</f>
        <v>0</v>
      </c>
      <c r="KD544">
        <f>IF(AND(OR(Table1[[#This Row],[Pass Play]]=1,Table1[[#This Row],[Rush Attempts]]=1),Table1[[#This Row],[Gn]]&lt;0),1,0)</f>
        <v>0</v>
      </c>
      <c r="KE544" s="375">
        <f>IF(AND(Table1[[#This Row],[pff_DRVENDPSN]]=3,Table1[[#This Row],[pff_DRVENDEVENT]]="PUNT"),1,0)</f>
        <v>0</v>
      </c>
    </row>
    <row r="545" spans="1:291" hidden="1">
      <c r="A545">
        <v>30</v>
      </c>
      <c r="B545">
        <v>2109</v>
      </c>
      <c r="C545" t="s">
        <v>14483</v>
      </c>
      <c r="D545">
        <v>3</v>
      </c>
      <c r="E545">
        <v>1</v>
      </c>
      <c r="F545">
        <v>10</v>
      </c>
      <c r="G545">
        <v>2</v>
      </c>
      <c r="H545">
        <v>45</v>
      </c>
      <c r="J545" t="s">
        <v>298</v>
      </c>
      <c r="K545">
        <v>12</v>
      </c>
      <c r="L545">
        <v>12</v>
      </c>
      <c r="M545" t="s">
        <v>9380</v>
      </c>
      <c r="N545" t="s">
        <v>256</v>
      </c>
      <c r="P545" t="s">
        <v>1357</v>
      </c>
      <c r="Q545" t="s">
        <v>871</v>
      </c>
      <c r="S545" t="s">
        <v>443</v>
      </c>
      <c r="W545" t="s">
        <v>253</v>
      </c>
      <c r="X545" t="s">
        <v>10947</v>
      </c>
      <c r="Y545" t="s">
        <v>475</v>
      </c>
      <c r="Z545" t="s">
        <v>10948</v>
      </c>
      <c r="AB545" t="s">
        <v>477</v>
      </c>
      <c r="AC545" t="s">
        <v>478</v>
      </c>
      <c r="AJ545">
        <v>19</v>
      </c>
      <c r="AK545" t="s">
        <v>327</v>
      </c>
      <c r="AP545">
        <v>7</v>
      </c>
      <c r="BJ545" t="s">
        <v>274</v>
      </c>
      <c r="BQ545">
        <f t="shared" si="24"/>
        <v>1</v>
      </c>
      <c r="BR545">
        <f t="shared" si="25"/>
        <v>0</v>
      </c>
      <c r="BT545" t="s">
        <v>275</v>
      </c>
      <c r="BV545">
        <v>28</v>
      </c>
      <c r="BX545">
        <v>0</v>
      </c>
      <c r="BY545" t="s">
        <v>10949</v>
      </c>
      <c r="CA545">
        <v>1</v>
      </c>
      <c r="CB545" t="s">
        <v>588</v>
      </c>
      <c r="CD545" s="3">
        <v>0.51180555555555551</v>
      </c>
      <c r="CE545" t="s">
        <v>274</v>
      </c>
      <c r="CF545" t="s">
        <v>10950</v>
      </c>
      <c r="CG545">
        <v>0</v>
      </c>
      <c r="CI545" t="s">
        <v>481</v>
      </c>
      <c r="CJ545">
        <v>0</v>
      </c>
      <c r="CK545" t="s">
        <v>10951</v>
      </c>
      <c r="CL545" s="4">
        <v>38050</v>
      </c>
      <c r="CM545" t="s">
        <v>10952</v>
      </c>
      <c r="CN545" t="s">
        <v>10953</v>
      </c>
      <c r="CO545">
        <v>3</v>
      </c>
      <c r="CQ545" t="s">
        <v>282</v>
      </c>
      <c r="CR545" t="s">
        <v>10401</v>
      </c>
      <c r="CU545" t="s">
        <v>4512</v>
      </c>
      <c r="CW545">
        <v>0</v>
      </c>
      <c r="CY545">
        <v>2</v>
      </c>
      <c r="CZ545" t="s">
        <v>2888</v>
      </c>
      <c r="DA545">
        <v>6</v>
      </c>
      <c r="DB545">
        <v>10</v>
      </c>
      <c r="DC545" t="s">
        <v>272</v>
      </c>
      <c r="DD545">
        <v>-43</v>
      </c>
      <c r="DF545" t="s">
        <v>10443</v>
      </c>
      <c r="DK545">
        <v>2</v>
      </c>
      <c r="DL545" s="4">
        <v>44505</v>
      </c>
      <c r="DM545">
        <v>20524</v>
      </c>
      <c r="DN545">
        <v>2021</v>
      </c>
      <c r="DO545">
        <v>0</v>
      </c>
      <c r="DQ545">
        <v>81314</v>
      </c>
      <c r="DR545">
        <v>91</v>
      </c>
      <c r="DU545" t="s">
        <v>274</v>
      </c>
      <c r="DV545" t="s">
        <v>257</v>
      </c>
      <c r="DX545">
        <v>3</v>
      </c>
      <c r="DY545" t="s">
        <v>10401</v>
      </c>
      <c r="EE545">
        <v>0</v>
      </c>
      <c r="EF545" t="s">
        <v>9387</v>
      </c>
      <c r="EG545" t="s">
        <v>383</v>
      </c>
      <c r="EH545">
        <v>0</v>
      </c>
      <c r="EJ545" t="s">
        <v>454</v>
      </c>
      <c r="EK545" t="s">
        <v>10938</v>
      </c>
      <c r="EL545" t="s">
        <v>10939</v>
      </c>
      <c r="EM545" t="s">
        <v>10954</v>
      </c>
      <c r="EO545" t="s">
        <v>269</v>
      </c>
      <c r="EP545" t="s">
        <v>427</v>
      </c>
      <c r="EQ545">
        <v>0</v>
      </c>
      <c r="ER545" t="s">
        <v>491</v>
      </c>
      <c r="ET545" t="s">
        <v>10955</v>
      </c>
      <c r="EU545">
        <v>1</v>
      </c>
      <c r="EV545" t="s">
        <v>348</v>
      </c>
      <c r="EW545" t="s">
        <v>349</v>
      </c>
      <c r="EX545" t="s">
        <v>4042</v>
      </c>
      <c r="EY545" t="s">
        <v>1914</v>
      </c>
      <c r="FB545" t="s">
        <v>5177</v>
      </c>
      <c r="FC545" t="s">
        <v>10515</v>
      </c>
      <c r="FE545">
        <v>1</v>
      </c>
      <c r="FF545">
        <v>8</v>
      </c>
      <c r="FL545">
        <v>0</v>
      </c>
      <c r="FN545">
        <v>0</v>
      </c>
      <c r="FQ545">
        <v>0</v>
      </c>
      <c r="FS545" t="s">
        <v>462</v>
      </c>
      <c r="FV545" t="s">
        <v>463</v>
      </c>
      <c r="FW545" t="s">
        <v>290</v>
      </c>
      <c r="FY545">
        <v>0</v>
      </c>
      <c r="GA545">
        <v>3.28</v>
      </c>
      <c r="GB545">
        <v>25</v>
      </c>
      <c r="GC545">
        <v>0</v>
      </c>
      <c r="GD545" t="s">
        <v>9430</v>
      </c>
      <c r="GE545" t="s">
        <v>355</v>
      </c>
      <c r="GF545">
        <v>0</v>
      </c>
      <c r="GG545" t="s">
        <v>466</v>
      </c>
      <c r="GI545">
        <v>2.1</v>
      </c>
      <c r="GJ545">
        <v>0</v>
      </c>
      <c r="GK545">
        <v>0</v>
      </c>
      <c r="GM545" t="s">
        <v>10956</v>
      </c>
      <c r="GN545">
        <v>1</v>
      </c>
      <c r="GO545">
        <v>0</v>
      </c>
      <c r="GP545" t="s">
        <v>713</v>
      </c>
      <c r="GR545">
        <v>43</v>
      </c>
      <c r="HA545" t="s">
        <v>9679</v>
      </c>
      <c r="HC545" t="s">
        <v>313</v>
      </c>
      <c r="HD545" t="s">
        <v>313</v>
      </c>
      <c r="HF545">
        <v>0</v>
      </c>
      <c r="HG545">
        <v>12</v>
      </c>
      <c r="HH545">
        <v>28</v>
      </c>
      <c r="HI545" t="s">
        <v>275</v>
      </c>
      <c r="HK545" t="s">
        <v>387</v>
      </c>
      <c r="HL545">
        <v>4</v>
      </c>
      <c r="HM545" t="s">
        <v>10473</v>
      </c>
      <c r="HO545" t="s">
        <v>10957</v>
      </c>
      <c r="HP545" t="s">
        <v>10958</v>
      </c>
      <c r="HQ545" t="s">
        <v>10959</v>
      </c>
      <c r="HR545" t="s">
        <v>10960</v>
      </c>
      <c r="HT545">
        <v>1</v>
      </c>
      <c r="HW545">
        <v>43</v>
      </c>
      <c r="HX545">
        <v>4225066</v>
      </c>
      <c r="HY545" t="s">
        <v>10443</v>
      </c>
      <c r="HZ545">
        <v>4225054</v>
      </c>
      <c r="IC545">
        <v>0</v>
      </c>
      <c r="ID545">
        <v>0</v>
      </c>
      <c r="IM545">
        <v>84</v>
      </c>
      <c r="IO545" t="s">
        <v>10443</v>
      </c>
      <c r="IQ545" t="s">
        <v>10443</v>
      </c>
      <c r="IU545">
        <v>10</v>
      </c>
      <c r="IV545">
        <f>IF(AND(Table1[[#This Row],[R/P]]="P",Table1[[#This Row],[PaRes]]&lt;&gt;"SCRBL",Table1[[#This Row],[PaRes]]&lt;&gt;"RUN",Table1[[#This Row],[Penalty]]&lt;&gt;1),1,0)</f>
        <v>1</v>
      </c>
      <c r="IW545">
        <f>IF(AND(Table1[[#This Row],[Pass Play]]=1,Table1[[#This Row],[PaRes]]&lt;&gt;"SAC"),1,0)</f>
        <v>1</v>
      </c>
      <c r="IX545">
        <f>IF(Table1[[#This Row],[PaRes]]="COM",1,0)</f>
        <v>1</v>
      </c>
      <c r="IY545">
        <f>IF(Table1[[#This Row],[Pass Play]]=1,Table1[[#This Row],[Gn]],0)</f>
        <v>2</v>
      </c>
      <c r="IZ545">
        <f>IF(AND(Table1[[#This Row],[Pass Play]]=1,Table1[[#This Row],[EFF]]="Y"),1,0)</f>
        <v>0</v>
      </c>
      <c r="JA545">
        <f>IF(AND(Table1[[#This Row],[Pass Play]]=1,Table1[[#This Row],[EFF]]="Y"),Table1[[#This Row],[Gn]],0)</f>
        <v>0</v>
      </c>
      <c r="JB545">
        <f>IF(AND(Table1[[#This Row],[Pass Play]]=1,Table1[[#This Row],[Gn]]&gt;=15),1,0)</f>
        <v>0</v>
      </c>
      <c r="JC545">
        <f>IF(AND(Table1[[#This Row],[Pass Play]]=1,Table1[[#This Row],[Big Play Passes]]=1),Table1[[#This Row],[Gn]],0)</f>
        <v>0</v>
      </c>
      <c r="JD545">
        <f>IF(AND(OR(Table1[[#This Row],[R/P]]="R",Table1[[#This Row],[PaRes]]="SCRBL",Table1[[#This Row],[PaRes]]="RUN"),Table1[[#This Row],[Penalty]]&lt;&gt;1),1,0)</f>
        <v>0</v>
      </c>
      <c r="JE545">
        <f>IF(Table1[[#This Row],[Rush Attempts]]=1,Table1[[#This Row],[Gn]],0)</f>
        <v>0</v>
      </c>
      <c r="JF545">
        <f>IF(AND(Table1[[#This Row],[Rush Attempts]]=1,Table1[[#This Row],[EFF]]="Y"),1,0)</f>
        <v>0</v>
      </c>
      <c r="JG545">
        <f>IF(AND(Table1[[#This Row],[Rush Attempts]]=1,Table1[[#This Row],[EFF]]="Y"),Table1[[#This Row],[Gn]],0)</f>
        <v>0</v>
      </c>
      <c r="JH545">
        <f>IF(AND(Table1[[#This Row],[Rush Attempts]]=1,Table1[[#This Row],[Gn]]&gt;=10),1,0)</f>
        <v>0</v>
      </c>
      <c r="JI545">
        <f>IF(AND(Table1[[#This Row],[Rush Attempts]]=1,Table1[[#This Row],[Big Play Run]]=1),Table1[[#This Row],[Gn]],0)</f>
        <v>0</v>
      </c>
      <c r="JJ545">
        <f>IF(Table1[[#This Row],[PaRes]]="SAC",1,0)</f>
        <v>0</v>
      </c>
      <c r="JK545">
        <f>IF(Table1[[#This Row],[Sacks]]=1,Table1[[#This Row],[Gn]],0)</f>
        <v>0</v>
      </c>
      <c r="JL545">
        <f>IF(Table1[[#This Row],[PaRes]]="INT",1,0)</f>
        <v>0</v>
      </c>
      <c r="JM545">
        <f>IF(Table1[[#This Row],[pff_PENALTY]]&lt;&gt;"",1,0)</f>
        <v>0</v>
      </c>
      <c r="JN545">
        <f>Table1[[#This Row],[pff_PENYARDS]]</f>
        <v>0</v>
      </c>
      <c r="JO545">
        <f>IF(Table1[[#This Row],[S/End]]="TD",1,0)</f>
        <v>0</v>
      </c>
      <c r="JP545">
        <f>IF(OR(Table1[[#This Row],[S/End]]="FGGD"),1,0)</f>
        <v>0</v>
      </c>
      <c r="JQ545">
        <f>IF(OR(Table1[[#This Row],[S/End]]="FUM",Table1[[#This Row],[S/End]]="INT"),1,0)</f>
        <v>0</v>
      </c>
      <c r="JR545">
        <f>IF(AND(Table1[[#This Row],[Touchdown]]=1,Table1[[#This Row],[Pass Play]]=1),1,0)</f>
        <v>0</v>
      </c>
      <c r="JS545">
        <f t="shared" si="26"/>
        <v>0</v>
      </c>
      <c r="JT545">
        <f>IF(AND(OR(Table1[[#This Row],[Pass Play]]=1,Table1[[#This Row],[Rush Attempts]]=1),Table1[[#This Row],[Dn]]=3),1,0)</f>
        <v>0</v>
      </c>
      <c r="JU545">
        <f>IF(AND(Table1[[#This Row],[3rd down attempt]]=1,Table1[[#This Row],[EFF]]="Y"),1,0)</f>
        <v>0</v>
      </c>
      <c r="JV545">
        <f>IF(AND(Table1[[#This Row],[3rd down attempt]]=1,Table1[[#This Row],[Dist]]&gt;=7),1,0)</f>
        <v>0</v>
      </c>
      <c r="JW545">
        <f>IF(AND(OR(Table1[[#This Row],[Pass Play]]=1,Table1[[#This Row],[Rush Attempts]]=1),Table1[[#This Row],[Dn]]=4),1,0)</f>
        <v>0</v>
      </c>
      <c r="JX545">
        <f>IF(AND(Table1[[#This Row],[4th down attempt]]=1,Table1[[#This Row],[EFF]]="Y"),1,0)</f>
        <v>0</v>
      </c>
      <c r="JY545">
        <f>IF(AND(OR(Table1[[#This Row],[Pass Play]]=1,Table1[[#This Row],[Rush Attempts]]=1),Table1[[#This Row],[FPos]]&gt;=0,Table1[[#This Row],[FPos]]&lt;=20),1,0)</f>
        <v>0</v>
      </c>
      <c r="JZ545">
        <f>IF(AND(OR(Table1[[#This Row],[Pass Play]]=1,Table1[[#This Row],[Rush Attempts]]=1),Table1[[#This Row],[Dist]]&lt;=Table1[[#This Row],[Gn]]),1,0)</f>
        <v>0</v>
      </c>
      <c r="KA545">
        <f>IF(Table1[[#This Row],[S/End]]&lt;&gt;"",1,0)</f>
        <v>0</v>
      </c>
      <c r="KB545">
        <f>IF(Table1[[#This Row],[S/End]]="TD",1,0)</f>
        <v>0</v>
      </c>
      <c r="KC545">
        <f>IF(Table1[[#This Row],[S/End]]="FGGD",1,0)</f>
        <v>0</v>
      </c>
      <c r="KD545">
        <f>IF(AND(OR(Table1[[#This Row],[Pass Play]]=1,Table1[[#This Row],[Rush Attempts]]=1),Table1[[#This Row],[Gn]]&lt;0),1,0)</f>
        <v>0</v>
      </c>
      <c r="KE545" s="375">
        <f>IF(AND(Table1[[#This Row],[pff_DRVENDPSN]]=3,Table1[[#This Row],[pff_DRVENDEVENT]]="PUNT"),1,0)</f>
        <v>0</v>
      </c>
    </row>
    <row r="546" spans="1:291" hidden="1">
      <c r="A546">
        <v>31</v>
      </c>
      <c r="B546">
        <v>2109</v>
      </c>
      <c r="C546" t="s">
        <v>14483</v>
      </c>
      <c r="D546">
        <v>3</v>
      </c>
      <c r="E546">
        <v>2</v>
      </c>
      <c r="F546">
        <v>8</v>
      </c>
      <c r="G546">
        <v>4</v>
      </c>
      <c r="H546">
        <v>43</v>
      </c>
      <c r="J546" t="s">
        <v>254</v>
      </c>
      <c r="K546">
        <v>21</v>
      </c>
      <c r="L546" t="s">
        <v>10463</v>
      </c>
      <c r="M546" t="s">
        <v>10464</v>
      </c>
      <c r="N546" t="s">
        <v>568</v>
      </c>
      <c r="P546" t="s">
        <v>569</v>
      </c>
      <c r="S546" t="s">
        <v>6550</v>
      </c>
      <c r="W546" t="s">
        <v>257</v>
      </c>
      <c r="X546" t="s">
        <v>10465</v>
      </c>
      <c r="AE546" t="s">
        <v>10466</v>
      </c>
      <c r="AF546" t="s">
        <v>10467</v>
      </c>
      <c r="AG546" t="s">
        <v>10465</v>
      </c>
      <c r="AH546" t="s">
        <v>257</v>
      </c>
      <c r="AJ546">
        <v>20</v>
      </c>
      <c r="AP546">
        <v>7</v>
      </c>
      <c r="BJ546" t="s">
        <v>257</v>
      </c>
      <c r="BQ546">
        <f t="shared" si="24"/>
        <v>0</v>
      </c>
      <c r="BR546">
        <f t="shared" si="25"/>
        <v>2</v>
      </c>
      <c r="BT546" t="s">
        <v>275</v>
      </c>
      <c r="BV546">
        <v>28</v>
      </c>
      <c r="BX546">
        <v>0</v>
      </c>
      <c r="BY546" t="s">
        <v>10962</v>
      </c>
      <c r="CD546" s="3">
        <v>0.48472222222222222</v>
      </c>
      <c r="CF546" t="s">
        <v>10963</v>
      </c>
      <c r="CJ546">
        <v>0</v>
      </c>
      <c r="CK546" t="s">
        <v>10964</v>
      </c>
      <c r="CL546" s="4">
        <v>38050</v>
      </c>
      <c r="CM546" t="s">
        <v>10965</v>
      </c>
      <c r="CN546" t="s">
        <v>10966</v>
      </c>
      <c r="CO546">
        <v>3</v>
      </c>
      <c r="CQ546" t="s">
        <v>418</v>
      </c>
      <c r="CR546" t="s">
        <v>10401</v>
      </c>
      <c r="CU546" t="s">
        <v>10967</v>
      </c>
      <c r="CW546">
        <v>0</v>
      </c>
      <c r="CY546">
        <v>3</v>
      </c>
      <c r="CZ546" t="s">
        <v>2888</v>
      </c>
      <c r="DA546">
        <v>6</v>
      </c>
      <c r="DB546">
        <v>10</v>
      </c>
      <c r="DC546" t="s">
        <v>272</v>
      </c>
      <c r="DD546">
        <v>-43</v>
      </c>
      <c r="DF546" t="s">
        <v>10557</v>
      </c>
      <c r="DK546">
        <v>4</v>
      </c>
      <c r="DL546" s="4">
        <v>44505</v>
      </c>
      <c r="DM546">
        <v>20524</v>
      </c>
      <c r="DN546">
        <v>2021</v>
      </c>
      <c r="DO546">
        <v>0</v>
      </c>
      <c r="DQ546">
        <v>81314</v>
      </c>
      <c r="DR546">
        <v>92</v>
      </c>
      <c r="DU546" t="s">
        <v>257</v>
      </c>
      <c r="DV546" t="s">
        <v>274</v>
      </c>
      <c r="DX546">
        <v>3</v>
      </c>
      <c r="DY546" t="s">
        <v>10401</v>
      </c>
      <c r="EE546">
        <v>0</v>
      </c>
      <c r="EF546" t="s">
        <v>2910</v>
      </c>
      <c r="EG546" t="s">
        <v>277</v>
      </c>
      <c r="EH546">
        <v>0</v>
      </c>
      <c r="EJ546" t="s">
        <v>278</v>
      </c>
      <c r="EK546" t="s">
        <v>10783</v>
      </c>
      <c r="EL546" t="s">
        <v>10968</v>
      </c>
      <c r="EM546" t="s">
        <v>10969</v>
      </c>
      <c r="EN546" t="s">
        <v>8831</v>
      </c>
      <c r="EO546" t="s">
        <v>418</v>
      </c>
      <c r="EP546" t="s">
        <v>459</v>
      </c>
      <c r="EQ546">
        <v>0</v>
      </c>
      <c r="ET546" t="s">
        <v>10970</v>
      </c>
      <c r="FE546">
        <v>0</v>
      </c>
      <c r="FF546">
        <v>7</v>
      </c>
      <c r="FG546" t="s">
        <v>429</v>
      </c>
      <c r="FH546" t="s">
        <v>309</v>
      </c>
      <c r="FI546" t="s">
        <v>621</v>
      </c>
      <c r="FL546">
        <v>0</v>
      </c>
      <c r="FN546">
        <v>0</v>
      </c>
      <c r="FQ546">
        <v>0</v>
      </c>
      <c r="FS546" t="s">
        <v>287</v>
      </c>
      <c r="FU546" t="s">
        <v>257</v>
      </c>
      <c r="FV546" t="s">
        <v>4264</v>
      </c>
      <c r="FW546" t="s">
        <v>397</v>
      </c>
      <c r="FX546" t="s">
        <v>291</v>
      </c>
      <c r="FY546">
        <v>0</v>
      </c>
      <c r="GA546">
        <v>3.28</v>
      </c>
      <c r="GB546">
        <v>25</v>
      </c>
      <c r="GC546">
        <v>0</v>
      </c>
      <c r="GF546">
        <v>0</v>
      </c>
      <c r="GG546" t="s">
        <v>257</v>
      </c>
      <c r="GJ546">
        <v>0</v>
      </c>
      <c r="GK546">
        <v>0</v>
      </c>
      <c r="GM546" t="s">
        <v>10971</v>
      </c>
      <c r="GO546">
        <v>3</v>
      </c>
      <c r="HA546" t="s">
        <v>10972</v>
      </c>
      <c r="HC546" t="s">
        <v>313</v>
      </c>
      <c r="HD546" t="s">
        <v>313</v>
      </c>
      <c r="HE546" t="s">
        <v>10973</v>
      </c>
      <c r="HF546">
        <v>0</v>
      </c>
      <c r="HG546">
        <v>21</v>
      </c>
      <c r="HH546">
        <v>28</v>
      </c>
      <c r="HI546" t="s">
        <v>275</v>
      </c>
      <c r="HL546">
        <v>0</v>
      </c>
      <c r="HW546">
        <v>39</v>
      </c>
      <c r="HX546">
        <v>4225083</v>
      </c>
      <c r="HY546" t="s">
        <v>10974</v>
      </c>
      <c r="HZ546">
        <v>4225066</v>
      </c>
      <c r="IC546">
        <v>0</v>
      </c>
      <c r="ID546">
        <v>0</v>
      </c>
      <c r="IM546">
        <v>85</v>
      </c>
      <c r="IO546" t="s">
        <v>10557</v>
      </c>
      <c r="IQ546" t="s">
        <v>10557</v>
      </c>
      <c r="IR546" t="s">
        <v>10443</v>
      </c>
      <c r="IU546">
        <v>10</v>
      </c>
      <c r="IV546">
        <f>IF(AND(Table1[[#This Row],[R/P]]="P",Table1[[#This Row],[PaRes]]&lt;&gt;"SCRBL",Table1[[#This Row],[PaRes]]&lt;&gt;"RUN",Table1[[#This Row],[Penalty]]&lt;&gt;1),1,0)</f>
        <v>0</v>
      </c>
      <c r="IW546">
        <f>IF(AND(Table1[[#This Row],[Pass Play]]=1,Table1[[#This Row],[PaRes]]&lt;&gt;"SAC"),1,0)</f>
        <v>0</v>
      </c>
      <c r="IX546">
        <f>IF(Table1[[#This Row],[PaRes]]="COM",1,0)</f>
        <v>0</v>
      </c>
      <c r="IY546">
        <f>IF(Table1[[#This Row],[Pass Play]]=1,Table1[[#This Row],[Gn]],0)</f>
        <v>0</v>
      </c>
      <c r="IZ546">
        <f>IF(AND(Table1[[#This Row],[Pass Play]]=1,Table1[[#This Row],[EFF]]="Y"),1,0)</f>
        <v>0</v>
      </c>
      <c r="JA546">
        <f>IF(AND(Table1[[#This Row],[Pass Play]]=1,Table1[[#This Row],[EFF]]="Y"),Table1[[#This Row],[Gn]],0)</f>
        <v>0</v>
      </c>
      <c r="JB546">
        <f>IF(AND(Table1[[#This Row],[Pass Play]]=1,Table1[[#This Row],[Gn]]&gt;=15),1,0)</f>
        <v>0</v>
      </c>
      <c r="JC546">
        <f>IF(AND(Table1[[#This Row],[Pass Play]]=1,Table1[[#This Row],[Big Play Passes]]=1),Table1[[#This Row],[Gn]],0)</f>
        <v>0</v>
      </c>
      <c r="JD546">
        <f>IF(AND(OR(Table1[[#This Row],[R/P]]="R",Table1[[#This Row],[PaRes]]="SCRBL",Table1[[#This Row],[PaRes]]="RUN"),Table1[[#This Row],[Penalty]]&lt;&gt;1),1,0)</f>
        <v>1</v>
      </c>
      <c r="JE546">
        <f>IF(Table1[[#This Row],[Rush Attempts]]=1,Table1[[#This Row],[Gn]],0)</f>
        <v>4</v>
      </c>
      <c r="JF546">
        <f>IF(AND(Table1[[#This Row],[Rush Attempts]]=1,Table1[[#This Row],[EFF]]="Y"),1,0)</f>
        <v>1</v>
      </c>
      <c r="JG546">
        <f>IF(AND(Table1[[#This Row],[Rush Attempts]]=1,Table1[[#This Row],[EFF]]="Y"),Table1[[#This Row],[Gn]],0)</f>
        <v>4</v>
      </c>
      <c r="JH546">
        <f>IF(AND(Table1[[#This Row],[Rush Attempts]]=1,Table1[[#This Row],[Gn]]&gt;=10),1,0)</f>
        <v>0</v>
      </c>
      <c r="JI546">
        <f>IF(AND(Table1[[#This Row],[Rush Attempts]]=1,Table1[[#This Row],[Big Play Run]]=1),Table1[[#This Row],[Gn]],0)</f>
        <v>0</v>
      </c>
      <c r="JJ546">
        <f>IF(Table1[[#This Row],[PaRes]]="SAC",1,0)</f>
        <v>0</v>
      </c>
      <c r="JK546">
        <f>IF(Table1[[#This Row],[Sacks]]=1,Table1[[#This Row],[Gn]],0)</f>
        <v>0</v>
      </c>
      <c r="JL546">
        <f>IF(Table1[[#This Row],[PaRes]]="INT",1,0)</f>
        <v>0</v>
      </c>
      <c r="JM546">
        <f>IF(Table1[[#This Row],[pff_PENALTY]]&lt;&gt;"",1,0)</f>
        <v>0</v>
      </c>
      <c r="JN546">
        <f>Table1[[#This Row],[pff_PENYARDS]]</f>
        <v>0</v>
      </c>
      <c r="JO546">
        <f>IF(Table1[[#This Row],[S/End]]="TD",1,0)</f>
        <v>0</v>
      </c>
      <c r="JP546">
        <f>IF(OR(Table1[[#This Row],[S/End]]="FGGD"),1,0)</f>
        <v>0</v>
      </c>
      <c r="JQ546">
        <f>IF(OR(Table1[[#This Row],[S/End]]="FUM",Table1[[#This Row],[S/End]]="INT"),1,0)</f>
        <v>0</v>
      </c>
      <c r="JR546">
        <f>IF(AND(Table1[[#This Row],[Touchdown]]=1,Table1[[#This Row],[Pass Play]]=1),1,0)</f>
        <v>0</v>
      </c>
      <c r="JS546">
        <f t="shared" si="26"/>
        <v>0</v>
      </c>
      <c r="JT546">
        <f>IF(AND(OR(Table1[[#This Row],[Pass Play]]=1,Table1[[#This Row],[Rush Attempts]]=1),Table1[[#This Row],[Dn]]=3),1,0)</f>
        <v>0</v>
      </c>
      <c r="JU546">
        <f>IF(AND(Table1[[#This Row],[3rd down attempt]]=1,Table1[[#This Row],[EFF]]="Y"),1,0)</f>
        <v>0</v>
      </c>
      <c r="JV546">
        <f>IF(AND(Table1[[#This Row],[3rd down attempt]]=1,Table1[[#This Row],[Dist]]&gt;=7),1,0)</f>
        <v>0</v>
      </c>
      <c r="JW546">
        <f>IF(AND(OR(Table1[[#This Row],[Pass Play]]=1,Table1[[#This Row],[Rush Attempts]]=1),Table1[[#This Row],[Dn]]=4),1,0)</f>
        <v>0</v>
      </c>
      <c r="JX546">
        <f>IF(AND(Table1[[#This Row],[4th down attempt]]=1,Table1[[#This Row],[EFF]]="Y"),1,0)</f>
        <v>0</v>
      </c>
      <c r="JY546">
        <f>IF(AND(OR(Table1[[#This Row],[Pass Play]]=1,Table1[[#This Row],[Rush Attempts]]=1),Table1[[#This Row],[FPos]]&gt;=0,Table1[[#This Row],[FPos]]&lt;=20),1,0)</f>
        <v>0</v>
      </c>
      <c r="JZ546">
        <f>IF(AND(OR(Table1[[#This Row],[Pass Play]]=1,Table1[[#This Row],[Rush Attempts]]=1),Table1[[#This Row],[Dist]]&lt;=Table1[[#This Row],[Gn]]),1,0)</f>
        <v>0</v>
      </c>
      <c r="KA546">
        <f>IF(Table1[[#This Row],[S/End]]&lt;&gt;"",1,0)</f>
        <v>0</v>
      </c>
      <c r="KB546">
        <f>IF(Table1[[#This Row],[S/End]]="TD",1,0)</f>
        <v>0</v>
      </c>
      <c r="KC546">
        <f>IF(Table1[[#This Row],[S/End]]="FGGD",1,0)</f>
        <v>0</v>
      </c>
      <c r="KD546">
        <f>IF(AND(OR(Table1[[#This Row],[Pass Play]]=1,Table1[[#This Row],[Rush Attempts]]=1),Table1[[#This Row],[Gn]]&lt;0),1,0)</f>
        <v>0</v>
      </c>
      <c r="KE546" s="375">
        <f>IF(AND(Table1[[#This Row],[pff_DRVENDPSN]]=3,Table1[[#This Row],[pff_DRVENDEVENT]]="PUNT"),1,0)</f>
        <v>0</v>
      </c>
    </row>
    <row r="547" spans="1:291" hidden="1">
      <c r="A547">
        <v>32</v>
      </c>
      <c r="B547">
        <v>2109</v>
      </c>
      <c r="C547" t="s">
        <v>14483</v>
      </c>
      <c r="D547">
        <v>3</v>
      </c>
      <c r="E547">
        <v>3</v>
      </c>
      <c r="F547">
        <v>4</v>
      </c>
      <c r="G547">
        <v>17</v>
      </c>
      <c r="H547">
        <v>39</v>
      </c>
      <c r="J547" t="s">
        <v>254</v>
      </c>
      <c r="K547">
        <v>11</v>
      </c>
      <c r="L547" t="s">
        <v>10976</v>
      </c>
      <c r="M547" t="s">
        <v>10977</v>
      </c>
      <c r="N547" t="s">
        <v>10978</v>
      </c>
      <c r="P547" t="s">
        <v>4438</v>
      </c>
      <c r="R547" t="s">
        <v>2574</v>
      </c>
      <c r="T547" t="s">
        <v>571</v>
      </c>
      <c r="W547" t="s">
        <v>253</v>
      </c>
      <c r="X547" t="s">
        <v>10979</v>
      </c>
      <c r="Y547" t="s">
        <v>3162</v>
      </c>
      <c r="Z547" t="s">
        <v>3162</v>
      </c>
      <c r="AB547" t="s">
        <v>666</v>
      </c>
      <c r="AC547" t="s">
        <v>667</v>
      </c>
      <c r="AJ547">
        <v>12</v>
      </c>
      <c r="AK547" t="s">
        <v>327</v>
      </c>
      <c r="AP547">
        <v>7</v>
      </c>
      <c r="BJ547" t="s">
        <v>257</v>
      </c>
      <c r="BQ547">
        <f t="shared" si="24"/>
        <v>1</v>
      </c>
      <c r="BR547">
        <f t="shared" si="25"/>
        <v>0</v>
      </c>
      <c r="BT547" t="s">
        <v>275</v>
      </c>
      <c r="BV547">
        <v>28</v>
      </c>
      <c r="BX547">
        <v>0</v>
      </c>
      <c r="BY547" t="s">
        <v>10980</v>
      </c>
      <c r="BZ547" t="s">
        <v>3634</v>
      </c>
      <c r="CA547">
        <v>1</v>
      </c>
      <c r="CD547" s="3">
        <v>0.45416666666666666</v>
      </c>
      <c r="CE547" t="s">
        <v>274</v>
      </c>
      <c r="CF547" t="s">
        <v>10981</v>
      </c>
      <c r="CG547">
        <v>8</v>
      </c>
      <c r="CI547" t="s">
        <v>331</v>
      </c>
      <c r="CJ547">
        <v>0</v>
      </c>
      <c r="CK547" t="s">
        <v>10982</v>
      </c>
      <c r="CL547" s="4">
        <v>38050</v>
      </c>
      <c r="CM547" t="s">
        <v>10983</v>
      </c>
      <c r="CN547" t="s">
        <v>10984</v>
      </c>
      <c r="CO547">
        <v>3</v>
      </c>
      <c r="CQ547" t="s">
        <v>269</v>
      </c>
      <c r="CR547" t="s">
        <v>10401</v>
      </c>
      <c r="CU547" t="s">
        <v>10985</v>
      </c>
      <c r="CW547">
        <v>0</v>
      </c>
      <c r="CY547">
        <v>4</v>
      </c>
      <c r="CZ547" t="s">
        <v>2888</v>
      </c>
      <c r="DA547">
        <v>6</v>
      </c>
      <c r="DB547">
        <v>10</v>
      </c>
      <c r="DC547" t="s">
        <v>272</v>
      </c>
      <c r="DD547">
        <v>-43</v>
      </c>
      <c r="DF547" t="s">
        <v>10945</v>
      </c>
      <c r="DK547">
        <v>17</v>
      </c>
      <c r="DL547" s="4">
        <v>44505</v>
      </c>
      <c r="DM547">
        <v>20524</v>
      </c>
      <c r="DN547">
        <v>2021</v>
      </c>
      <c r="DO547">
        <v>0</v>
      </c>
      <c r="DQ547">
        <v>81314</v>
      </c>
      <c r="DR547">
        <v>93</v>
      </c>
      <c r="DU547" t="s">
        <v>257</v>
      </c>
      <c r="DV547" t="s">
        <v>274</v>
      </c>
      <c r="DX547">
        <v>3</v>
      </c>
      <c r="DY547" t="s">
        <v>10401</v>
      </c>
      <c r="EE547">
        <v>0</v>
      </c>
      <c r="EF547" t="s">
        <v>836</v>
      </c>
      <c r="EG547" t="s">
        <v>675</v>
      </c>
      <c r="EH547">
        <v>0</v>
      </c>
      <c r="EI547" t="s">
        <v>837</v>
      </c>
      <c r="EJ547" t="s">
        <v>340</v>
      </c>
      <c r="EK547" t="s">
        <v>10986</v>
      </c>
      <c r="EL547" t="s">
        <v>10987</v>
      </c>
      <c r="EM547" t="s">
        <v>10988</v>
      </c>
      <c r="EN547" t="s">
        <v>8589</v>
      </c>
      <c r="EO547" t="s">
        <v>282</v>
      </c>
      <c r="EP547" t="s">
        <v>1248</v>
      </c>
      <c r="EQ547">
        <v>0</v>
      </c>
      <c r="ER547" t="s">
        <v>491</v>
      </c>
      <c r="ET547" t="s">
        <v>10989</v>
      </c>
      <c r="EU547">
        <v>11</v>
      </c>
      <c r="EV547" t="s">
        <v>348</v>
      </c>
      <c r="EW547" t="s">
        <v>349</v>
      </c>
      <c r="EX547" t="s">
        <v>1251</v>
      </c>
      <c r="EY547" t="s">
        <v>1005</v>
      </c>
      <c r="FB547" t="s">
        <v>499</v>
      </c>
      <c r="FC547" t="s">
        <v>10990</v>
      </c>
      <c r="FE547">
        <v>0</v>
      </c>
      <c r="FF547">
        <v>1</v>
      </c>
      <c r="FJ547" t="s">
        <v>10991</v>
      </c>
      <c r="FL547">
        <v>0</v>
      </c>
      <c r="FN547">
        <v>0</v>
      </c>
      <c r="FQ547">
        <v>0</v>
      </c>
      <c r="FS547" t="s">
        <v>462</v>
      </c>
      <c r="FV547" t="s">
        <v>463</v>
      </c>
      <c r="FY547">
        <v>0</v>
      </c>
      <c r="GA547">
        <v>3.28</v>
      </c>
      <c r="GB547">
        <v>25</v>
      </c>
      <c r="GC547">
        <v>0</v>
      </c>
      <c r="GD547" t="s">
        <v>10992</v>
      </c>
      <c r="GE547" t="s">
        <v>355</v>
      </c>
      <c r="GF547">
        <v>1</v>
      </c>
      <c r="GI547">
        <v>2.7</v>
      </c>
      <c r="GJ547">
        <v>0</v>
      </c>
      <c r="GK547">
        <v>0</v>
      </c>
      <c r="GM547" t="s">
        <v>10993</v>
      </c>
      <c r="GN547">
        <v>6</v>
      </c>
      <c r="GO547">
        <v>3</v>
      </c>
      <c r="GP547">
        <v>4</v>
      </c>
      <c r="GR547">
        <v>22</v>
      </c>
      <c r="HA547" t="s">
        <v>10498</v>
      </c>
      <c r="HC547" t="s">
        <v>294</v>
      </c>
      <c r="HD547" t="s">
        <v>294</v>
      </c>
      <c r="HE547" t="s">
        <v>10945</v>
      </c>
      <c r="HF547">
        <v>0</v>
      </c>
      <c r="HG547">
        <v>11</v>
      </c>
      <c r="HH547">
        <v>28</v>
      </c>
      <c r="HI547" t="s">
        <v>275</v>
      </c>
      <c r="HL547">
        <v>1</v>
      </c>
      <c r="HM547" t="s">
        <v>10945</v>
      </c>
      <c r="HO547" t="s">
        <v>10957</v>
      </c>
      <c r="HP547" t="s">
        <v>10994</v>
      </c>
      <c r="HQ547" t="s">
        <v>10995</v>
      </c>
      <c r="HR547" t="s">
        <v>10996</v>
      </c>
      <c r="HT547" t="s">
        <v>5872</v>
      </c>
      <c r="HW547">
        <v>22</v>
      </c>
      <c r="HX547">
        <v>4225100</v>
      </c>
      <c r="HY547" t="s">
        <v>6953</v>
      </c>
      <c r="HZ547">
        <v>4225083</v>
      </c>
      <c r="IC547">
        <v>0.5</v>
      </c>
      <c r="ID547">
        <v>1</v>
      </c>
      <c r="IM547">
        <v>86</v>
      </c>
      <c r="IQ547" t="s">
        <v>10945</v>
      </c>
      <c r="IU547">
        <v>10</v>
      </c>
      <c r="IV547">
        <f>IF(AND(Table1[[#This Row],[R/P]]="P",Table1[[#This Row],[PaRes]]&lt;&gt;"SCRBL",Table1[[#This Row],[PaRes]]&lt;&gt;"RUN",Table1[[#This Row],[Penalty]]&lt;&gt;1),1,0)</f>
        <v>1</v>
      </c>
      <c r="IW547">
        <f>IF(AND(Table1[[#This Row],[Pass Play]]=1,Table1[[#This Row],[PaRes]]&lt;&gt;"SAC"),1,0)</f>
        <v>1</v>
      </c>
      <c r="IX547">
        <f>IF(Table1[[#This Row],[PaRes]]="COM",1,0)</f>
        <v>1</v>
      </c>
      <c r="IY547">
        <f>IF(Table1[[#This Row],[Pass Play]]=1,Table1[[#This Row],[Gn]],0)</f>
        <v>17</v>
      </c>
      <c r="IZ547">
        <f>IF(AND(Table1[[#This Row],[Pass Play]]=1,Table1[[#This Row],[EFF]]="Y"),1,0)</f>
        <v>1</v>
      </c>
      <c r="JA547">
        <f>IF(AND(Table1[[#This Row],[Pass Play]]=1,Table1[[#This Row],[EFF]]="Y"),Table1[[#This Row],[Gn]],0)</f>
        <v>17</v>
      </c>
      <c r="JB547">
        <f>IF(AND(Table1[[#This Row],[Pass Play]]=1,Table1[[#This Row],[Gn]]&gt;=15),1,0)</f>
        <v>1</v>
      </c>
      <c r="JC547">
        <f>IF(AND(Table1[[#This Row],[Pass Play]]=1,Table1[[#This Row],[Big Play Passes]]=1),Table1[[#This Row],[Gn]],0)</f>
        <v>17</v>
      </c>
      <c r="JD547">
        <f>IF(AND(OR(Table1[[#This Row],[R/P]]="R",Table1[[#This Row],[PaRes]]="SCRBL",Table1[[#This Row],[PaRes]]="RUN"),Table1[[#This Row],[Penalty]]&lt;&gt;1),1,0)</f>
        <v>0</v>
      </c>
      <c r="JE547">
        <f>IF(Table1[[#This Row],[Rush Attempts]]=1,Table1[[#This Row],[Gn]],0)</f>
        <v>0</v>
      </c>
      <c r="JF547">
        <f>IF(AND(Table1[[#This Row],[Rush Attempts]]=1,Table1[[#This Row],[EFF]]="Y"),1,0)</f>
        <v>0</v>
      </c>
      <c r="JG547">
        <f>IF(AND(Table1[[#This Row],[Rush Attempts]]=1,Table1[[#This Row],[EFF]]="Y"),Table1[[#This Row],[Gn]],0)</f>
        <v>0</v>
      </c>
      <c r="JH547">
        <f>IF(AND(Table1[[#This Row],[Rush Attempts]]=1,Table1[[#This Row],[Gn]]&gt;=10),1,0)</f>
        <v>0</v>
      </c>
      <c r="JI547">
        <f>IF(AND(Table1[[#This Row],[Rush Attempts]]=1,Table1[[#This Row],[Big Play Run]]=1),Table1[[#This Row],[Gn]],0)</f>
        <v>0</v>
      </c>
      <c r="JJ547">
        <f>IF(Table1[[#This Row],[PaRes]]="SAC",1,0)</f>
        <v>0</v>
      </c>
      <c r="JK547">
        <f>IF(Table1[[#This Row],[Sacks]]=1,Table1[[#This Row],[Gn]],0)</f>
        <v>0</v>
      </c>
      <c r="JL547">
        <f>IF(Table1[[#This Row],[PaRes]]="INT",1,0)</f>
        <v>0</v>
      </c>
      <c r="JM547">
        <f>IF(Table1[[#This Row],[pff_PENALTY]]&lt;&gt;"",1,0)</f>
        <v>0</v>
      </c>
      <c r="JN547">
        <f>Table1[[#This Row],[pff_PENYARDS]]</f>
        <v>0</v>
      </c>
      <c r="JO547">
        <f>IF(Table1[[#This Row],[S/End]]="TD",1,0)</f>
        <v>0</v>
      </c>
      <c r="JP547">
        <f>IF(OR(Table1[[#This Row],[S/End]]="FGGD"),1,0)</f>
        <v>0</v>
      </c>
      <c r="JQ547">
        <f>IF(OR(Table1[[#This Row],[S/End]]="FUM",Table1[[#This Row],[S/End]]="INT"),1,0)</f>
        <v>0</v>
      </c>
      <c r="JR547">
        <f>IF(AND(Table1[[#This Row],[Touchdown]]=1,Table1[[#This Row],[Pass Play]]=1),1,0)</f>
        <v>0</v>
      </c>
      <c r="JS547">
        <f t="shared" si="26"/>
        <v>0</v>
      </c>
      <c r="JT547">
        <f>IF(AND(OR(Table1[[#This Row],[Pass Play]]=1,Table1[[#This Row],[Rush Attempts]]=1),Table1[[#This Row],[Dn]]=3),1,0)</f>
        <v>1</v>
      </c>
      <c r="JU547">
        <f>IF(AND(Table1[[#This Row],[3rd down attempt]]=1,Table1[[#This Row],[EFF]]="Y"),1,0)</f>
        <v>1</v>
      </c>
      <c r="JV547">
        <f>IF(AND(Table1[[#This Row],[3rd down attempt]]=1,Table1[[#This Row],[Dist]]&gt;=7),1,0)</f>
        <v>0</v>
      </c>
      <c r="JW547">
        <f>IF(AND(OR(Table1[[#This Row],[Pass Play]]=1,Table1[[#This Row],[Rush Attempts]]=1),Table1[[#This Row],[Dn]]=4),1,0)</f>
        <v>0</v>
      </c>
      <c r="JX547">
        <f>IF(AND(Table1[[#This Row],[4th down attempt]]=1,Table1[[#This Row],[EFF]]="Y"),1,0)</f>
        <v>0</v>
      </c>
      <c r="JY547">
        <f>IF(AND(OR(Table1[[#This Row],[Pass Play]]=1,Table1[[#This Row],[Rush Attempts]]=1),Table1[[#This Row],[FPos]]&gt;=0,Table1[[#This Row],[FPos]]&lt;=20),1,0)</f>
        <v>0</v>
      </c>
      <c r="JZ547">
        <f>IF(AND(OR(Table1[[#This Row],[Pass Play]]=1,Table1[[#This Row],[Rush Attempts]]=1),Table1[[#This Row],[Dist]]&lt;=Table1[[#This Row],[Gn]]),1,0)</f>
        <v>1</v>
      </c>
      <c r="KA547">
        <f>IF(Table1[[#This Row],[S/End]]&lt;&gt;"",1,0)</f>
        <v>0</v>
      </c>
      <c r="KB547">
        <f>IF(Table1[[#This Row],[S/End]]="TD",1,0)</f>
        <v>0</v>
      </c>
      <c r="KC547">
        <f>IF(Table1[[#This Row],[S/End]]="FGGD",1,0)</f>
        <v>0</v>
      </c>
      <c r="KD547">
        <f>IF(AND(OR(Table1[[#This Row],[Pass Play]]=1,Table1[[#This Row],[Rush Attempts]]=1),Table1[[#This Row],[Gn]]&lt;0),1,0)</f>
        <v>0</v>
      </c>
      <c r="KE547" s="375">
        <f>IF(AND(Table1[[#This Row],[pff_DRVENDPSN]]=3,Table1[[#This Row],[pff_DRVENDEVENT]]="PUNT"),1,0)</f>
        <v>0</v>
      </c>
    </row>
    <row r="548" spans="1:291" hidden="1">
      <c r="A548">
        <v>33</v>
      </c>
      <c r="B548">
        <v>2109</v>
      </c>
      <c r="C548" t="s">
        <v>14483</v>
      </c>
      <c r="D548">
        <v>3</v>
      </c>
      <c r="E548">
        <v>1</v>
      </c>
      <c r="F548">
        <v>10</v>
      </c>
      <c r="G548">
        <v>0</v>
      </c>
      <c r="H548">
        <v>22</v>
      </c>
      <c r="J548" t="s">
        <v>298</v>
      </c>
      <c r="K548">
        <v>11</v>
      </c>
      <c r="L548">
        <v>11</v>
      </c>
      <c r="M548" t="s">
        <v>10641</v>
      </c>
      <c r="N548" t="s">
        <v>2016</v>
      </c>
      <c r="P548" t="s">
        <v>2017</v>
      </c>
      <c r="W548" t="s">
        <v>253</v>
      </c>
      <c r="X548" t="s">
        <v>10998</v>
      </c>
      <c r="Y548" t="s">
        <v>475</v>
      </c>
      <c r="Z548" t="s">
        <v>10999</v>
      </c>
      <c r="AB548" t="s">
        <v>5297</v>
      </c>
      <c r="AC548" t="s">
        <v>5298</v>
      </c>
      <c r="AK548" t="s">
        <v>756</v>
      </c>
      <c r="AP548">
        <v>7</v>
      </c>
      <c r="AU548" t="s">
        <v>254</v>
      </c>
      <c r="BJ548" t="s">
        <v>261</v>
      </c>
      <c r="BQ548">
        <f t="shared" si="24"/>
        <v>1</v>
      </c>
      <c r="BR548">
        <f t="shared" si="25"/>
        <v>0</v>
      </c>
      <c r="BT548" t="s">
        <v>275</v>
      </c>
      <c r="BV548">
        <v>28</v>
      </c>
      <c r="BX548">
        <v>0</v>
      </c>
      <c r="BY548" t="s">
        <v>11000</v>
      </c>
      <c r="CA548">
        <v>0</v>
      </c>
      <c r="CB548" t="s">
        <v>391</v>
      </c>
      <c r="CD548" s="3">
        <v>0.42499999999999999</v>
      </c>
      <c r="CE548" t="s">
        <v>274</v>
      </c>
      <c r="CF548" t="s">
        <v>11001</v>
      </c>
      <c r="CG548">
        <v>0</v>
      </c>
      <c r="CI548" t="s">
        <v>481</v>
      </c>
      <c r="CJ548">
        <v>1</v>
      </c>
      <c r="CK548" t="s">
        <v>11002</v>
      </c>
      <c r="CL548" s="4">
        <v>38050</v>
      </c>
      <c r="CM548" t="s">
        <v>11003</v>
      </c>
      <c r="CN548" t="s">
        <v>11004</v>
      </c>
      <c r="CO548">
        <v>3</v>
      </c>
      <c r="CQ548" t="s">
        <v>282</v>
      </c>
      <c r="CR548" t="s">
        <v>10401</v>
      </c>
      <c r="CU548" t="s">
        <v>1462</v>
      </c>
      <c r="CW548">
        <v>0</v>
      </c>
      <c r="CY548">
        <v>5</v>
      </c>
      <c r="CZ548" t="s">
        <v>2888</v>
      </c>
      <c r="DA548">
        <v>6</v>
      </c>
      <c r="DB548">
        <v>10</v>
      </c>
      <c r="DC548" t="s">
        <v>272</v>
      </c>
      <c r="DD548">
        <v>-43</v>
      </c>
      <c r="DK548">
        <v>0</v>
      </c>
      <c r="DL548" s="4">
        <v>44505</v>
      </c>
      <c r="DM548">
        <v>20524</v>
      </c>
      <c r="DN548">
        <v>2021</v>
      </c>
      <c r="DO548">
        <v>0</v>
      </c>
      <c r="DQ548">
        <v>81314</v>
      </c>
      <c r="DR548">
        <v>94</v>
      </c>
      <c r="DU548" t="s">
        <v>274</v>
      </c>
      <c r="DV548" t="s">
        <v>257</v>
      </c>
      <c r="DX548">
        <v>3</v>
      </c>
      <c r="DY548" t="s">
        <v>10401</v>
      </c>
      <c r="EB548" t="s">
        <v>2002</v>
      </c>
      <c r="EE548">
        <v>0</v>
      </c>
      <c r="EF548" t="s">
        <v>11005</v>
      </c>
      <c r="EG548" t="s">
        <v>675</v>
      </c>
      <c r="EH548">
        <v>0</v>
      </c>
      <c r="EJ548" t="s">
        <v>340</v>
      </c>
      <c r="EK548" t="s">
        <v>4070</v>
      </c>
      <c r="EL548" t="s">
        <v>11006</v>
      </c>
      <c r="EM548" t="s">
        <v>11007</v>
      </c>
      <c r="EN548" t="s">
        <v>492</v>
      </c>
      <c r="EO548" t="s">
        <v>269</v>
      </c>
      <c r="EP548" t="s">
        <v>968</v>
      </c>
      <c r="EQ548">
        <v>0</v>
      </c>
      <c r="ER548" t="s">
        <v>11008</v>
      </c>
      <c r="ET548" t="s">
        <v>11009</v>
      </c>
      <c r="EU548">
        <v>24</v>
      </c>
      <c r="EV548" t="s">
        <v>348</v>
      </c>
      <c r="EW548" t="s">
        <v>349</v>
      </c>
      <c r="EX548" t="s">
        <v>1177</v>
      </c>
      <c r="EY548" t="s">
        <v>492</v>
      </c>
      <c r="FB548" t="s">
        <v>8068</v>
      </c>
      <c r="FC548" t="s">
        <v>10515</v>
      </c>
      <c r="FD548" t="s">
        <v>253</v>
      </c>
      <c r="FE548">
        <v>1</v>
      </c>
      <c r="FF548">
        <v>4</v>
      </c>
      <c r="FL548">
        <v>0</v>
      </c>
      <c r="FN548">
        <v>0</v>
      </c>
      <c r="FQ548">
        <v>1</v>
      </c>
      <c r="FS548" t="s">
        <v>1177</v>
      </c>
      <c r="FU548" t="s">
        <v>257</v>
      </c>
      <c r="FV548" t="s">
        <v>1374</v>
      </c>
      <c r="FW548" t="s">
        <v>290</v>
      </c>
      <c r="FY548">
        <v>0</v>
      </c>
      <c r="GA548">
        <v>3.28</v>
      </c>
      <c r="GB548">
        <v>25</v>
      </c>
      <c r="GC548">
        <v>0</v>
      </c>
      <c r="GE548" t="s">
        <v>355</v>
      </c>
      <c r="GF548">
        <v>0</v>
      </c>
      <c r="GG548" t="s">
        <v>274</v>
      </c>
      <c r="GI548">
        <v>4.2</v>
      </c>
      <c r="GJ548">
        <v>0</v>
      </c>
      <c r="GK548">
        <v>0</v>
      </c>
      <c r="GM548" t="s">
        <v>11010</v>
      </c>
      <c r="GP548" t="s">
        <v>357</v>
      </c>
      <c r="GR548">
        <v>9</v>
      </c>
      <c r="HA548" t="s">
        <v>1114</v>
      </c>
      <c r="HC548" t="s">
        <v>313</v>
      </c>
      <c r="HD548" t="s">
        <v>313</v>
      </c>
      <c r="HE548" t="s">
        <v>11011</v>
      </c>
      <c r="HF548">
        <v>0</v>
      </c>
      <c r="HG548">
        <v>11</v>
      </c>
      <c r="HH548">
        <v>28</v>
      </c>
      <c r="HI548" t="s">
        <v>275</v>
      </c>
      <c r="HK548" t="s">
        <v>492</v>
      </c>
      <c r="HL548">
        <v>4</v>
      </c>
      <c r="HM548" t="s">
        <v>10473</v>
      </c>
      <c r="HO548" t="s">
        <v>10957</v>
      </c>
      <c r="HP548" t="s">
        <v>11012</v>
      </c>
      <c r="HQ548" t="s">
        <v>11013</v>
      </c>
      <c r="HR548" t="s">
        <v>11014</v>
      </c>
      <c r="HT548" t="s">
        <v>11015</v>
      </c>
      <c r="HW548">
        <v>22</v>
      </c>
      <c r="HX548">
        <v>4225117</v>
      </c>
      <c r="HZ548">
        <v>4225100</v>
      </c>
      <c r="IC548">
        <v>-0.5</v>
      </c>
      <c r="ID548">
        <v>1</v>
      </c>
      <c r="IM548">
        <v>87</v>
      </c>
      <c r="IU548">
        <v>10</v>
      </c>
      <c r="IV548">
        <f>IF(AND(Table1[[#This Row],[R/P]]="P",Table1[[#This Row],[PaRes]]&lt;&gt;"SCRBL",Table1[[#This Row],[PaRes]]&lt;&gt;"RUN",Table1[[#This Row],[Penalty]]&lt;&gt;1),1,0)</f>
        <v>1</v>
      </c>
      <c r="IW548">
        <f>IF(AND(Table1[[#This Row],[Pass Play]]=1,Table1[[#This Row],[PaRes]]&lt;&gt;"SAC"),1,0)</f>
        <v>1</v>
      </c>
      <c r="IX548">
        <f>IF(Table1[[#This Row],[PaRes]]="COM",1,0)</f>
        <v>0</v>
      </c>
      <c r="IY548">
        <f>IF(Table1[[#This Row],[Pass Play]]=1,Table1[[#This Row],[Gn]],0)</f>
        <v>0</v>
      </c>
      <c r="IZ548">
        <f>IF(AND(Table1[[#This Row],[Pass Play]]=1,Table1[[#This Row],[EFF]]="Y"),1,0)</f>
        <v>0</v>
      </c>
      <c r="JA548">
        <f>IF(AND(Table1[[#This Row],[Pass Play]]=1,Table1[[#This Row],[EFF]]="Y"),Table1[[#This Row],[Gn]],0)</f>
        <v>0</v>
      </c>
      <c r="JB548">
        <f>IF(AND(Table1[[#This Row],[Pass Play]]=1,Table1[[#This Row],[Gn]]&gt;=15),1,0)</f>
        <v>0</v>
      </c>
      <c r="JC548">
        <f>IF(AND(Table1[[#This Row],[Pass Play]]=1,Table1[[#This Row],[Big Play Passes]]=1),Table1[[#This Row],[Gn]],0)</f>
        <v>0</v>
      </c>
      <c r="JD548">
        <f>IF(AND(OR(Table1[[#This Row],[R/P]]="R",Table1[[#This Row],[PaRes]]="SCRBL",Table1[[#This Row],[PaRes]]="RUN"),Table1[[#This Row],[Penalty]]&lt;&gt;1),1,0)</f>
        <v>0</v>
      </c>
      <c r="JE548">
        <f>IF(Table1[[#This Row],[Rush Attempts]]=1,Table1[[#This Row],[Gn]],0)</f>
        <v>0</v>
      </c>
      <c r="JF548">
        <f>IF(AND(Table1[[#This Row],[Rush Attempts]]=1,Table1[[#This Row],[EFF]]="Y"),1,0)</f>
        <v>0</v>
      </c>
      <c r="JG548">
        <f>IF(AND(Table1[[#This Row],[Rush Attempts]]=1,Table1[[#This Row],[EFF]]="Y"),Table1[[#This Row],[Gn]],0)</f>
        <v>0</v>
      </c>
      <c r="JH548">
        <f>IF(AND(Table1[[#This Row],[Rush Attempts]]=1,Table1[[#This Row],[Gn]]&gt;=10),1,0)</f>
        <v>0</v>
      </c>
      <c r="JI548">
        <f>IF(AND(Table1[[#This Row],[Rush Attempts]]=1,Table1[[#This Row],[Big Play Run]]=1),Table1[[#This Row],[Gn]],0)</f>
        <v>0</v>
      </c>
      <c r="JJ548">
        <f>IF(Table1[[#This Row],[PaRes]]="SAC",1,0)</f>
        <v>0</v>
      </c>
      <c r="JK548">
        <f>IF(Table1[[#This Row],[Sacks]]=1,Table1[[#This Row],[Gn]],0)</f>
        <v>0</v>
      </c>
      <c r="JL548">
        <f>IF(Table1[[#This Row],[PaRes]]="INT",1,0)</f>
        <v>0</v>
      </c>
      <c r="JM548">
        <f>IF(Table1[[#This Row],[pff_PENALTY]]&lt;&gt;"",1,0)</f>
        <v>0</v>
      </c>
      <c r="JN548">
        <f>Table1[[#This Row],[pff_PENYARDS]]</f>
        <v>0</v>
      </c>
      <c r="JO548">
        <f>IF(Table1[[#This Row],[S/End]]="TD",1,0)</f>
        <v>0</v>
      </c>
      <c r="JP548">
        <f>IF(OR(Table1[[#This Row],[S/End]]="FGGD"),1,0)</f>
        <v>0</v>
      </c>
      <c r="JQ548">
        <f>IF(OR(Table1[[#This Row],[S/End]]="FUM",Table1[[#This Row],[S/End]]="INT"),1,0)</f>
        <v>0</v>
      </c>
      <c r="JR548">
        <f>IF(AND(Table1[[#This Row],[Touchdown]]=1,Table1[[#This Row],[Pass Play]]=1),1,0)</f>
        <v>0</v>
      </c>
      <c r="JS548">
        <f t="shared" si="26"/>
        <v>0</v>
      </c>
      <c r="JT548">
        <f>IF(AND(OR(Table1[[#This Row],[Pass Play]]=1,Table1[[#This Row],[Rush Attempts]]=1),Table1[[#This Row],[Dn]]=3),1,0)</f>
        <v>0</v>
      </c>
      <c r="JU548">
        <f>IF(AND(Table1[[#This Row],[3rd down attempt]]=1,Table1[[#This Row],[EFF]]="Y"),1,0)</f>
        <v>0</v>
      </c>
      <c r="JV548">
        <f>IF(AND(Table1[[#This Row],[3rd down attempt]]=1,Table1[[#This Row],[Dist]]&gt;=7),1,0)</f>
        <v>0</v>
      </c>
      <c r="JW548">
        <f>IF(AND(OR(Table1[[#This Row],[Pass Play]]=1,Table1[[#This Row],[Rush Attempts]]=1),Table1[[#This Row],[Dn]]=4),1,0)</f>
        <v>0</v>
      </c>
      <c r="JX548">
        <f>IF(AND(Table1[[#This Row],[4th down attempt]]=1,Table1[[#This Row],[EFF]]="Y"),1,0)</f>
        <v>0</v>
      </c>
      <c r="JY548">
        <f>IF(AND(OR(Table1[[#This Row],[Pass Play]]=1,Table1[[#This Row],[Rush Attempts]]=1),Table1[[#This Row],[FPos]]&gt;=0,Table1[[#This Row],[FPos]]&lt;=20),1,0)</f>
        <v>0</v>
      </c>
      <c r="JZ548">
        <f>IF(AND(OR(Table1[[#This Row],[Pass Play]]=1,Table1[[#This Row],[Rush Attempts]]=1),Table1[[#This Row],[Dist]]&lt;=Table1[[#This Row],[Gn]]),1,0)</f>
        <v>0</v>
      </c>
      <c r="KA548">
        <f>IF(Table1[[#This Row],[S/End]]&lt;&gt;"",1,0)</f>
        <v>0</v>
      </c>
      <c r="KB548">
        <f>IF(Table1[[#This Row],[S/End]]="TD",1,0)</f>
        <v>0</v>
      </c>
      <c r="KC548">
        <f>IF(Table1[[#This Row],[S/End]]="FGGD",1,0)</f>
        <v>0</v>
      </c>
      <c r="KD548">
        <f>IF(AND(OR(Table1[[#This Row],[Pass Play]]=1,Table1[[#This Row],[Rush Attempts]]=1),Table1[[#This Row],[Gn]]&lt;0),1,0)</f>
        <v>0</v>
      </c>
      <c r="KE548" s="375">
        <f>IF(AND(Table1[[#This Row],[pff_DRVENDPSN]]=3,Table1[[#This Row],[pff_DRVENDEVENT]]="PUNT"),1,0)</f>
        <v>0</v>
      </c>
    </row>
    <row r="549" spans="1:291" hidden="1">
      <c r="A549">
        <v>34</v>
      </c>
      <c r="B549">
        <v>2109</v>
      </c>
      <c r="C549" t="s">
        <v>14483</v>
      </c>
      <c r="D549">
        <v>3</v>
      </c>
      <c r="E549">
        <v>2</v>
      </c>
      <c r="F549">
        <v>10</v>
      </c>
      <c r="G549">
        <v>2</v>
      </c>
      <c r="H549">
        <v>22</v>
      </c>
      <c r="J549" t="s">
        <v>298</v>
      </c>
      <c r="K549">
        <v>11</v>
      </c>
      <c r="L549">
        <v>11</v>
      </c>
      <c r="M549" t="s">
        <v>11017</v>
      </c>
      <c r="N549" t="s">
        <v>2016</v>
      </c>
      <c r="P549" t="s">
        <v>2272</v>
      </c>
      <c r="S549" t="s">
        <v>321</v>
      </c>
      <c r="W549" t="s">
        <v>257</v>
      </c>
      <c r="X549" t="s">
        <v>11018</v>
      </c>
      <c r="AE549" t="s">
        <v>635</v>
      </c>
      <c r="AF549" t="s">
        <v>1685</v>
      </c>
      <c r="AG549" t="s">
        <v>11018</v>
      </c>
      <c r="AH549" t="s">
        <v>257</v>
      </c>
      <c r="AJ549">
        <v>20</v>
      </c>
      <c r="AP549">
        <v>7</v>
      </c>
      <c r="BJ549" t="s">
        <v>257</v>
      </c>
      <c r="BQ549">
        <f t="shared" si="24"/>
        <v>0</v>
      </c>
      <c r="BR549">
        <f t="shared" si="25"/>
        <v>2</v>
      </c>
      <c r="BT549" t="s">
        <v>275</v>
      </c>
      <c r="BV549">
        <v>28</v>
      </c>
      <c r="BX549">
        <v>0</v>
      </c>
      <c r="BY549" t="s">
        <v>11019</v>
      </c>
      <c r="CD549" s="3">
        <v>0.41944444444444445</v>
      </c>
      <c r="CF549" t="s">
        <v>11020</v>
      </c>
      <c r="CJ549">
        <v>0</v>
      </c>
      <c r="CK549" t="s">
        <v>11021</v>
      </c>
      <c r="CL549" s="4">
        <v>38050</v>
      </c>
      <c r="CM549" t="s">
        <v>11022</v>
      </c>
      <c r="CN549" t="s">
        <v>11023</v>
      </c>
      <c r="CO549">
        <v>3</v>
      </c>
      <c r="CP549" t="s">
        <v>10444</v>
      </c>
      <c r="CQ549" t="s">
        <v>282</v>
      </c>
      <c r="CR549" t="s">
        <v>10401</v>
      </c>
      <c r="CU549" t="s">
        <v>11024</v>
      </c>
      <c r="CW549">
        <v>0</v>
      </c>
      <c r="CY549">
        <v>6</v>
      </c>
      <c r="CZ549" t="s">
        <v>2888</v>
      </c>
      <c r="DA549">
        <v>6</v>
      </c>
      <c r="DB549">
        <v>10</v>
      </c>
      <c r="DC549" t="s">
        <v>272</v>
      </c>
      <c r="DD549">
        <v>-43</v>
      </c>
      <c r="DF549" t="s">
        <v>10689</v>
      </c>
      <c r="DK549">
        <v>2</v>
      </c>
      <c r="DL549" s="4">
        <v>44505</v>
      </c>
      <c r="DM549">
        <v>20524</v>
      </c>
      <c r="DN549">
        <v>2021</v>
      </c>
      <c r="DO549">
        <v>0</v>
      </c>
      <c r="DQ549">
        <v>81314</v>
      </c>
      <c r="DR549">
        <v>95</v>
      </c>
      <c r="DU549" t="s">
        <v>274</v>
      </c>
      <c r="DV549" t="s">
        <v>257</v>
      </c>
      <c r="DX549">
        <v>3</v>
      </c>
      <c r="DY549" t="s">
        <v>10401</v>
      </c>
      <c r="EE549">
        <v>0</v>
      </c>
      <c r="EF549" t="s">
        <v>382</v>
      </c>
      <c r="EG549" t="s">
        <v>383</v>
      </c>
      <c r="EH549">
        <v>0</v>
      </c>
      <c r="EJ549" t="s">
        <v>340</v>
      </c>
      <c r="EK549" t="s">
        <v>11025</v>
      </c>
      <c r="EL549" t="s">
        <v>11026</v>
      </c>
      <c r="EM549" t="s">
        <v>11027</v>
      </c>
      <c r="EN549" t="s">
        <v>11025</v>
      </c>
      <c r="EO549" t="s">
        <v>269</v>
      </c>
      <c r="EP549" t="s">
        <v>2238</v>
      </c>
      <c r="EQ549">
        <v>1</v>
      </c>
      <c r="ET549" t="s">
        <v>11028</v>
      </c>
      <c r="FE549">
        <v>0</v>
      </c>
      <c r="FF549">
        <v>5</v>
      </c>
      <c r="FG549" t="s">
        <v>310</v>
      </c>
      <c r="FI549" t="s">
        <v>310</v>
      </c>
      <c r="FL549">
        <v>0</v>
      </c>
      <c r="FN549">
        <v>0</v>
      </c>
      <c r="FQ549">
        <v>0</v>
      </c>
      <c r="FS549" t="s">
        <v>395</v>
      </c>
      <c r="FU549" t="s">
        <v>257</v>
      </c>
      <c r="FV549" t="s">
        <v>396</v>
      </c>
      <c r="FW549" t="s">
        <v>1700</v>
      </c>
      <c r="FX549" t="s">
        <v>432</v>
      </c>
      <c r="FY549">
        <v>1</v>
      </c>
      <c r="GA549">
        <v>3.28</v>
      </c>
      <c r="GB549">
        <v>25</v>
      </c>
      <c r="GC549">
        <v>0</v>
      </c>
      <c r="GD549" t="s">
        <v>8246</v>
      </c>
      <c r="GE549" t="s">
        <v>355</v>
      </c>
      <c r="GF549">
        <v>0</v>
      </c>
      <c r="GG549" t="s">
        <v>257</v>
      </c>
      <c r="GJ549">
        <v>0</v>
      </c>
      <c r="GK549">
        <v>0</v>
      </c>
      <c r="GM549" t="s">
        <v>11029</v>
      </c>
      <c r="GO549">
        <v>2</v>
      </c>
      <c r="HA549" t="s">
        <v>11030</v>
      </c>
      <c r="HC549" t="s">
        <v>294</v>
      </c>
      <c r="HD549" t="s">
        <v>294</v>
      </c>
      <c r="HE549" t="s">
        <v>1087</v>
      </c>
      <c r="HF549">
        <v>0</v>
      </c>
      <c r="HG549">
        <v>11</v>
      </c>
      <c r="HH549">
        <v>28</v>
      </c>
      <c r="HI549" t="s">
        <v>275</v>
      </c>
      <c r="HL549">
        <v>3</v>
      </c>
      <c r="HP549" t="s">
        <v>11031</v>
      </c>
      <c r="HQ549" t="s">
        <v>8143</v>
      </c>
      <c r="HR549" t="s">
        <v>11032</v>
      </c>
      <c r="HW549">
        <v>20</v>
      </c>
      <c r="HX549">
        <v>4225123</v>
      </c>
      <c r="HY549" t="s">
        <v>10627</v>
      </c>
      <c r="HZ549">
        <v>4225117</v>
      </c>
      <c r="IC549">
        <v>0</v>
      </c>
      <c r="ID549">
        <v>0</v>
      </c>
      <c r="IM549">
        <v>88</v>
      </c>
      <c r="IO549" t="s">
        <v>10689</v>
      </c>
      <c r="IQ549" t="s">
        <v>10689</v>
      </c>
      <c r="IU549">
        <v>10</v>
      </c>
      <c r="IV549">
        <f>IF(AND(Table1[[#This Row],[R/P]]="P",Table1[[#This Row],[PaRes]]&lt;&gt;"SCRBL",Table1[[#This Row],[PaRes]]&lt;&gt;"RUN",Table1[[#This Row],[Penalty]]&lt;&gt;1),1,0)</f>
        <v>0</v>
      </c>
      <c r="IW549">
        <f>IF(AND(Table1[[#This Row],[Pass Play]]=1,Table1[[#This Row],[PaRes]]&lt;&gt;"SAC"),1,0)</f>
        <v>0</v>
      </c>
      <c r="IX549">
        <f>IF(Table1[[#This Row],[PaRes]]="COM",1,0)</f>
        <v>0</v>
      </c>
      <c r="IY549">
        <f>IF(Table1[[#This Row],[Pass Play]]=1,Table1[[#This Row],[Gn]],0)</f>
        <v>0</v>
      </c>
      <c r="IZ549">
        <f>IF(AND(Table1[[#This Row],[Pass Play]]=1,Table1[[#This Row],[EFF]]="Y"),1,0)</f>
        <v>0</v>
      </c>
      <c r="JA549">
        <f>IF(AND(Table1[[#This Row],[Pass Play]]=1,Table1[[#This Row],[EFF]]="Y"),Table1[[#This Row],[Gn]],0)</f>
        <v>0</v>
      </c>
      <c r="JB549">
        <f>IF(AND(Table1[[#This Row],[Pass Play]]=1,Table1[[#This Row],[Gn]]&gt;=15),1,0)</f>
        <v>0</v>
      </c>
      <c r="JC549">
        <f>IF(AND(Table1[[#This Row],[Pass Play]]=1,Table1[[#This Row],[Big Play Passes]]=1),Table1[[#This Row],[Gn]],0)</f>
        <v>0</v>
      </c>
      <c r="JD549">
        <f>IF(AND(OR(Table1[[#This Row],[R/P]]="R",Table1[[#This Row],[PaRes]]="SCRBL",Table1[[#This Row],[PaRes]]="RUN"),Table1[[#This Row],[Penalty]]&lt;&gt;1),1,0)</f>
        <v>1</v>
      </c>
      <c r="JE549">
        <f>IF(Table1[[#This Row],[Rush Attempts]]=1,Table1[[#This Row],[Gn]],0)</f>
        <v>2</v>
      </c>
      <c r="JF549">
        <f>IF(AND(Table1[[#This Row],[Rush Attempts]]=1,Table1[[#This Row],[EFF]]="Y"),1,0)</f>
        <v>0</v>
      </c>
      <c r="JG549">
        <f>IF(AND(Table1[[#This Row],[Rush Attempts]]=1,Table1[[#This Row],[EFF]]="Y"),Table1[[#This Row],[Gn]],0)</f>
        <v>0</v>
      </c>
      <c r="JH549">
        <f>IF(AND(Table1[[#This Row],[Rush Attempts]]=1,Table1[[#This Row],[Gn]]&gt;=10),1,0)</f>
        <v>0</v>
      </c>
      <c r="JI549">
        <f>IF(AND(Table1[[#This Row],[Rush Attempts]]=1,Table1[[#This Row],[Big Play Run]]=1),Table1[[#This Row],[Gn]],0)</f>
        <v>0</v>
      </c>
      <c r="JJ549">
        <f>IF(Table1[[#This Row],[PaRes]]="SAC",1,0)</f>
        <v>0</v>
      </c>
      <c r="JK549">
        <f>IF(Table1[[#This Row],[Sacks]]=1,Table1[[#This Row],[Gn]],0)</f>
        <v>0</v>
      </c>
      <c r="JL549">
        <f>IF(Table1[[#This Row],[PaRes]]="INT",1,0)</f>
        <v>0</v>
      </c>
      <c r="JM549">
        <f>IF(Table1[[#This Row],[pff_PENALTY]]&lt;&gt;"",1,0)</f>
        <v>0</v>
      </c>
      <c r="JN549">
        <f>Table1[[#This Row],[pff_PENYARDS]]</f>
        <v>0</v>
      </c>
      <c r="JO549">
        <f>IF(Table1[[#This Row],[S/End]]="TD",1,0)</f>
        <v>0</v>
      </c>
      <c r="JP549">
        <f>IF(OR(Table1[[#This Row],[S/End]]="FGGD"),1,0)</f>
        <v>0</v>
      </c>
      <c r="JQ549">
        <f>IF(OR(Table1[[#This Row],[S/End]]="FUM",Table1[[#This Row],[S/End]]="INT"),1,0)</f>
        <v>0</v>
      </c>
      <c r="JR549">
        <f>IF(AND(Table1[[#This Row],[Touchdown]]=1,Table1[[#This Row],[Pass Play]]=1),1,0)</f>
        <v>0</v>
      </c>
      <c r="JS549">
        <f t="shared" si="26"/>
        <v>0</v>
      </c>
      <c r="JT549">
        <f>IF(AND(OR(Table1[[#This Row],[Pass Play]]=1,Table1[[#This Row],[Rush Attempts]]=1),Table1[[#This Row],[Dn]]=3),1,0)</f>
        <v>0</v>
      </c>
      <c r="JU549">
        <f>IF(AND(Table1[[#This Row],[3rd down attempt]]=1,Table1[[#This Row],[EFF]]="Y"),1,0)</f>
        <v>0</v>
      </c>
      <c r="JV549">
        <f>IF(AND(Table1[[#This Row],[3rd down attempt]]=1,Table1[[#This Row],[Dist]]&gt;=7),1,0)</f>
        <v>0</v>
      </c>
      <c r="JW549">
        <f>IF(AND(OR(Table1[[#This Row],[Pass Play]]=1,Table1[[#This Row],[Rush Attempts]]=1),Table1[[#This Row],[Dn]]=4),1,0)</f>
        <v>0</v>
      </c>
      <c r="JX549">
        <f>IF(AND(Table1[[#This Row],[4th down attempt]]=1,Table1[[#This Row],[EFF]]="Y"),1,0)</f>
        <v>0</v>
      </c>
      <c r="JY549">
        <f>IF(AND(OR(Table1[[#This Row],[Pass Play]]=1,Table1[[#This Row],[Rush Attempts]]=1),Table1[[#This Row],[FPos]]&gt;=0,Table1[[#This Row],[FPos]]&lt;=20),1,0)</f>
        <v>0</v>
      </c>
      <c r="JZ549">
        <f>IF(AND(OR(Table1[[#This Row],[Pass Play]]=1,Table1[[#This Row],[Rush Attempts]]=1),Table1[[#This Row],[Dist]]&lt;=Table1[[#This Row],[Gn]]),1,0)</f>
        <v>0</v>
      </c>
      <c r="KA549">
        <f>IF(Table1[[#This Row],[S/End]]&lt;&gt;"",1,0)</f>
        <v>0</v>
      </c>
      <c r="KB549">
        <f>IF(Table1[[#This Row],[S/End]]="TD",1,0)</f>
        <v>0</v>
      </c>
      <c r="KC549">
        <f>IF(Table1[[#This Row],[S/End]]="FGGD",1,0)</f>
        <v>0</v>
      </c>
      <c r="KD549">
        <f>IF(AND(OR(Table1[[#This Row],[Pass Play]]=1,Table1[[#This Row],[Rush Attempts]]=1),Table1[[#This Row],[Gn]]&lt;0),1,0)</f>
        <v>0</v>
      </c>
      <c r="KE549" s="375">
        <f>IF(AND(Table1[[#This Row],[pff_DRVENDPSN]]=3,Table1[[#This Row],[pff_DRVENDEVENT]]="PUNT"),1,0)</f>
        <v>0</v>
      </c>
    </row>
    <row r="550" spans="1:291" hidden="1">
      <c r="A550">
        <v>35</v>
      </c>
      <c r="B550">
        <v>2109</v>
      </c>
      <c r="C550" t="s">
        <v>14483</v>
      </c>
      <c r="D550">
        <v>3</v>
      </c>
      <c r="E550">
        <v>3</v>
      </c>
      <c r="F550">
        <v>8</v>
      </c>
      <c r="G550">
        <v>10</v>
      </c>
      <c r="H550">
        <v>20</v>
      </c>
      <c r="J550" t="s">
        <v>254</v>
      </c>
      <c r="K550">
        <v>11</v>
      </c>
      <c r="L550" t="s">
        <v>3394</v>
      </c>
      <c r="M550" t="s">
        <v>10817</v>
      </c>
      <c r="N550" t="s">
        <v>408</v>
      </c>
      <c r="P550" t="s">
        <v>508</v>
      </c>
      <c r="T550" t="s">
        <v>10818</v>
      </c>
      <c r="W550" t="s">
        <v>253</v>
      </c>
      <c r="X550" t="s">
        <v>10819</v>
      </c>
      <c r="Y550" t="s">
        <v>1140</v>
      </c>
      <c r="Z550" t="s">
        <v>10820</v>
      </c>
      <c r="AB550" t="s">
        <v>325</v>
      </c>
      <c r="AC550" t="s">
        <v>326</v>
      </c>
      <c r="AJ550">
        <v>22</v>
      </c>
      <c r="AK550" t="s">
        <v>327</v>
      </c>
      <c r="AP550">
        <v>7</v>
      </c>
      <c r="BJ550" t="s">
        <v>257</v>
      </c>
      <c r="BQ550">
        <f t="shared" si="24"/>
        <v>2</v>
      </c>
      <c r="BR550">
        <f t="shared" si="25"/>
        <v>0</v>
      </c>
      <c r="BT550" t="s">
        <v>275</v>
      </c>
      <c r="BV550">
        <v>28</v>
      </c>
      <c r="BX550">
        <v>0</v>
      </c>
      <c r="BY550" t="s">
        <v>11034</v>
      </c>
      <c r="CA550">
        <v>1</v>
      </c>
      <c r="CD550" s="3">
        <v>0.38958333333333334</v>
      </c>
      <c r="CE550" t="s">
        <v>294</v>
      </c>
      <c r="CF550" t="s">
        <v>11035</v>
      </c>
      <c r="CG550">
        <v>9</v>
      </c>
      <c r="CI550" t="s">
        <v>331</v>
      </c>
      <c r="CJ550">
        <v>0</v>
      </c>
      <c r="CK550" t="s">
        <v>11036</v>
      </c>
      <c r="CL550" s="4">
        <v>38414</v>
      </c>
      <c r="CM550" t="s">
        <v>11037</v>
      </c>
      <c r="CN550" t="s">
        <v>11038</v>
      </c>
      <c r="CO550">
        <v>3</v>
      </c>
      <c r="CP550" t="s">
        <v>11039</v>
      </c>
      <c r="CQ550" t="s">
        <v>269</v>
      </c>
      <c r="CR550" t="s">
        <v>10401</v>
      </c>
      <c r="CU550" t="s">
        <v>11040</v>
      </c>
      <c r="CW550">
        <v>0</v>
      </c>
      <c r="CY550">
        <v>7</v>
      </c>
      <c r="CZ550" t="s">
        <v>2888</v>
      </c>
      <c r="DA550">
        <v>6</v>
      </c>
      <c r="DB550">
        <v>10</v>
      </c>
      <c r="DC550" t="s">
        <v>272</v>
      </c>
      <c r="DD550">
        <v>-43</v>
      </c>
      <c r="DF550" t="s">
        <v>10444</v>
      </c>
      <c r="DK550">
        <v>10</v>
      </c>
      <c r="DL550" s="4">
        <v>44505</v>
      </c>
      <c r="DM550">
        <v>20524</v>
      </c>
      <c r="DN550">
        <v>2021</v>
      </c>
      <c r="DO550">
        <v>0</v>
      </c>
      <c r="DQ550">
        <v>81314</v>
      </c>
      <c r="DR550">
        <v>96</v>
      </c>
      <c r="DU550" t="s">
        <v>257</v>
      </c>
      <c r="DV550" t="s">
        <v>274</v>
      </c>
      <c r="DX550">
        <v>3</v>
      </c>
      <c r="DY550" t="s">
        <v>10401</v>
      </c>
      <c r="EE550">
        <v>0</v>
      </c>
      <c r="EF550" t="s">
        <v>765</v>
      </c>
      <c r="EG550" t="s">
        <v>422</v>
      </c>
      <c r="EH550">
        <v>0</v>
      </c>
      <c r="EJ550" t="s">
        <v>340</v>
      </c>
      <c r="EK550" t="s">
        <v>11041</v>
      </c>
      <c r="EL550" t="s">
        <v>11042</v>
      </c>
      <c r="EM550" t="s">
        <v>11043</v>
      </c>
      <c r="EN550" t="s">
        <v>2538</v>
      </c>
      <c r="EO550" t="s">
        <v>282</v>
      </c>
      <c r="EP550" t="s">
        <v>918</v>
      </c>
      <c r="EQ550">
        <v>0</v>
      </c>
      <c r="ER550" t="s">
        <v>491</v>
      </c>
      <c r="ET550" t="s">
        <v>11044</v>
      </c>
      <c r="EU550">
        <v>-4</v>
      </c>
      <c r="EV550" t="s">
        <v>348</v>
      </c>
      <c r="EW550" t="s">
        <v>349</v>
      </c>
      <c r="EX550" t="s">
        <v>462</v>
      </c>
      <c r="EY550" t="s">
        <v>492</v>
      </c>
      <c r="FB550" t="s">
        <v>1818</v>
      </c>
      <c r="FC550" t="s">
        <v>11045</v>
      </c>
      <c r="FE550">
        <v>0</v>
      </c>
      <c r="FF550">
        <v>2</v>
      </c>
      <c r="FL550">
        <v>0</v>
      </c>
      <c r="FN550">
        <v>0</v>
      </c>
      <c r="FQ550">
        <v>0</v>
      </c>
      <c r="FS550" t="s">
        <v>462</v>
      </c>
      <c r="FV550" t="s">
        <v>777</v>
      </c>
      <c r="FY550">
        <v>0</v>
      </c>
      <c r="GA550">
        <v>3.28</v>
      </c>
      <c r="GB550">
        <v>25</v>
      </c>
      <c r="GC550">
        <v>0</v>
      </c>
      <c r="GD550" t="s">
        <v>11046</v>
      </c>
      <c r="GE550" t="s">
        <v>355</v>
      </c>
      <c r="GF550">
        <v>1</v>
      </c>
      <c r="GG550" t="s">
        <v>257</v>
      </c>
      <c r="GI550">
        <v>3.5</v>
      </c>
      <c r="GJ550">
        <v>0</v>
      </c>
      <c r="GK550">
        <v>0</v>
      </c>
      <c r="GM550" t="s">
        <v>11047</v>
      </c>
      <c r="GN550">
        <v>14</v>
      </c>
      <c r="GO550">
        <v>4</v>
      </c>
      <c r="GP550" t="s">
        <v>357</v>
      </c>
      <c r="GR550">
        <v>12</v>
      </c>
      <c r="HA550" t="s">
        <v>11048</v>
      </c>
      <c r="HC550" t="s">
        <v>313</v>
      </c>
      <c r="HD550" t="s">
        <v>313</v>
      </c>
      <c r="HE550" t="s">
        <v>10421</v>
      </c>
      <c r="HF550">
        <v>0</v>
      </c>
      <c r="HG550">
        <v>11</v>
      </c>
      <c r="HH550">
        <v>28</v>
      </c>
      <c r="HI550" t="s">
        <v>275</v>
      </c>
      <c r="HL550" t="s">
        <v>2040</v>
      </c>
      <c r="HM550" t="s">
        <v>10421</v>
      </c>
      <c r="HO550" t="s">
        <v>11049</v>
      </c>
      <c r="HP550" t="s">
        <v>11050</v>
      </c>
      <c r="HQ550" t="s">
        <v>11051</v>
      </c>
      <c r="HR550" t="s">
        <v>11052</v>
      </c>
      <c r="HT550" t="s">
        <v>11053</v>
      </c>
      <c r="HW550">
        <v>10</v>
      </c>
      <c r="HX550">
        <v>4225134</v>
      </c>
      <c r="HY550" t="s">
        <v>11054</v>
      </c>
      <c r="HZ550">
        <v>4225123</v>
      </c>
      <c r="IC550">
        <v>0</v>
      </c>
      <c r="ID550">
        <v>0</v>
      </c>
      <c r="IM550">
        <v>89</v>
      </c>
      <c r="IQ550" t="s">
        <v>10444</v>
      </c>
      <c r="IU550">
        <v>10</v>
      </c>
      <c r="IV550">
        <f>IF(AND(Table1[[#This Row],[R/P]]="P",Table1[[#This Row],[PaRes]]&lt;&gt;"SCRBL",Table1[[#This Row],[PaRes]]&lt;&gt;"RUN",Table1[[#This Row],[Penalty]]&lt;&gt;1),1,0)</f>
        <v>1</v>
      </c>
      <c r="IW550">
        <f>IF(AND(Table1[[#This Row],[Pass Play]]=1,Table1[[#This Row],[PaRes]]&lt;&gt;"SAC"),1,0)</f>
        <v>1</v>
      </c>
      <c r="IX550">
        <f>IF(Table1[[#This Row],[PaRes]]="COM",1,0)</f>
        <v>1</v>
      </c>
      <c r="IY550">
        <f>IF(Table1[[#This Row],[Pass Play]]=1,Table1[[#This Row],[Gn]],0)</f>
        <v>10</v>
      </c>
      <c r="IZ550">
        <f>IF(AND(Table1[[#This Row],[Pass Play]]=1,Table1[[#This Row],[EFF]]="Y"),1,0)</f>
        <v>1</v>
      </c>
      <c r="JA550">
        <f>IF(AND(Table1[[#This Row],[Pass Play]]=1,Table1[[#This Row],[EFF]]="Y"),Table1[[#This Row],[Gn]],0)</f>
        <v>10</v>
      </c>
      <c r="JB550">
        <f>IF(AND(Table1[[#This Row],[Pass Play]]=1,Table1[[#This Row],[Gn]]&gt;=15),1,0)</f>
        <v>0</v>
      </c>
      <c r="JC550">
        <f>IF(AND(Table1[[#This Row],[Pass Play]]=1,Table1[[#This Row],[Big Play Passes]]=1),Table1[[#This Row],[Gn]],0)</f>
        <v>0</v>
      </c>
      <c r="JD550">
        <f>IF(AND(OR(Table1[[#This Row],[R/P]]="R",Table1[[#This Row],[PaRes]]="SCRBL",Table1[[#This Row],[PaRes]]="RUN"),Table1[[#This Row],[Penalty]]&lt;&gt;1),1,0)</f>
        <v>0</v>
      </c>
      <c r="JE550">
        <f>IF(Table1[[#This Row],[Rush Attempts]]=1,Table1[[#This Row],[Gn]],0)</f>
        <v>0</v>
      </c>
      <c r="JF550">
        <f>IF(AND(Table1[[#This Row],[Rush Attempts]]=1,Table1[[#This Row],[EFF]]="Y"),1,0)</f>
        <v>0</v>
      </c>
      <c r="JG550">
        <f>IF(AND(Table1[[#This Row],[Rush Attempts]]=1,Table1[[#This Row],[EFF]]="Y"),Table1[[#This Row],[Gn]],0)</f>
        <v>0</v>
      </c>
      <c r="JH550">
        <f>IF(AND(Table1[[#This Row],[Rush Attempts]]=1,Table1[[#This Row],[Gn]]&gt;=10),1,0)</f>
        <v>0</v>
      </c>
      <c r="JI550">
        <f>IF(AND(Table1[[#This Row],[Rush Attempts]]=1,Table1[[#This Row],[Big Play Run]]=1),Table1[[#This Row],[Gn]],0)</f>
        <v>0</v>
      </c>
      <c r="JJ550">
        <f>IF(Table1[[#This Row],[PaRes]]="SAC",1,0)</f>
        <v>0</v>
      </c>
      <c r="JK550">
        <f>IF(Table1[[#This Row],[Sacks]]=1,Table1[[#This Row],[Gn]],0)</f>
        <v>0</v>
      </c>
      <c r="JL550">
        <f>IF(Table1[[#This Row],[PaRes]]="INT",1,0)</f>
        <v>0</v>
      </c>
      <c r="JM550">
        <f>IF(Table1[[#This Row],[pff_PENALTY]]&lt;&gt;"",1,0)</f>
        <v>0</v>
      </c>
      <c r="JN550">
        <f>Table1[[#This Row],[pff_PENYARDS]]</f>
        <v>0</v>
      </c>
      <c r="JO550">
        <f>IF(Table1[[#This Row],[S/End]]="TD",1,0)</f>
        <v>0</v>
      </c>
      <c r="JP550">
        <f>IF(OR(Table1[[#This Row],[S/End]]="FGGD"),1,0)</f>
        <v>0</v>
      </c>
      <c r="JQ550">
        <f>IF(OR(Table1[[#This Row],[S/End]]="FUM",Table1[[#This Row],[S/End]]="INT"),1,0)</f>
        <v>0</v>
      </c>
      <c r="JR550">
        <f>IF(AND(Table1[[#This Row],[Touchdown]]=1,Table1[[#This Row],[Pass Play]]=1),1,0)</f>
        <v>0</v>
      </c>
      <c r="JS550">
        <f t="shared" si="26"/>
        <v>0</v>
      </c>
      <c r="JT550">
        <f>IF(AND(OR(Table1[[#This Row],[Pass Play]]=1,Table1[[#This Row],[Rush Attempts]]=1),Table1[[#This Row],[Dn]]=3),1,0)</f>
        <v>1</v>
      </c>
      <c r="JU550">
        <f>IF(AND(Table1[[#This Row],[3rd down attempt]]=1,Table1[[#This Row],[EFF]]="Y"),1,0)</f>
        <v>1</v>
      </c>
      <c r="JV550">
        <f>IF(AND(Table1[[#This Row],[3rd down attempt]]=1,Table1[[#This Row],[Dist]]&gt;=7),1,0)</f>
        <v>1</v>
      </c>
      <c r="JW550">
        <f>IF(AND(OR(Table1[[#This Row],[Pass Play]]=1,Table1[[#This Row],[Rush Attempts]]=1),Table1[[#This Row],[Dn]]=4),1,0)</f>
        <v>0</v>
      </c>
      <c r="JX550">
        <f>IF(AND(Table1[[#This Row],[4th down attempt]]=1,Table1[[#This Row],[EFF]]="Y"),1,0)</f>
        <v>0</v>
      </c>
      <c r="JY550">
        <f>IF(AND(OR(Table1[[#This Row],[Pass Play]]=1,Table1[[#This Row],[Rush Attempts]]=1),Table1[[#This Row],[FPos]]&gt;=0,Table1[[#This Row],[FPos]]&lt;=20),1,0)</f>
        <v>1</v>
      </c>
      <c r="JZ550">
        <f>IF(AND(OR(Table1[[#This Row],[Pass Play]]=1,Table1[[#This Row],[Rush Attempts]]=1),Table1[[#This Row],[Dist]]&lt;=Table1[[#This Row],[Gn]]),1,0)</f>
        <v>1</v>
      </c>
      <c r="KA550">
        <f>IF(Table1[[#This Row],[S/End]]&lt;&gt;"",1,0)</f>
        <v>0</v>
      </c>
      <c r="KB550">
        <f>IF(Table1[[#This Row],[S/End]]="TD",1,0)</f>
        <v>0</v>
      </c>
      <c r="KC550">
        <f>IF(Table1[[#This Row],[S/End]]="FGGD",1,0)</f>
        <v>0</v>
      </c>
      <c r="KD550">
        <f>IF(AND(OR(Table1[[#This Row],[Pass Play]]=1,Table1[[#This Row],[Rush Attempts]]=1),Table1[[#This Row],[Gn]]&lt;0),1,0)</f>
        <v>0</v>
      </c>
      <c r="KE550" s="375">
        <f>IF(AND(Table1[[#This Row],[pff_DRVENDPSN]]=3,Table1[[#This Row],[pff_DRVENDEVENT]]="PUNT"),1,0)</f>
        <v>0</v>
      </c>
    </row>
    <row r="551" spans="1:291" hidden="1">
      <c r="A551">
        <v>36</v>
      </c>
      <c r="B551">
        <v>2109</v>
      </c>
      <c r="C551" t="s">
        <v>14483</v>
      </c>
      <c r="D551">
        <v>3</v>
      </c>
      <c r="E551">
        <v>1</v>
      </c>
      <c r="F551">
        <v>10</v>
      </c>
      <c r="G551">
        <v>0</v>
      </c>
      <c r="H551">
        <v>10</v>
      </c>
      <c r="J551" t="s">
        <v>298</v>
      </c>
      <c r="K551">
        <v>12</v>
      </c>
      <c r="L551" t="s">
        <v>11056</v>
      </c>
      <c r="M551" t="s">
        <v>11057</v>
      </c>
      <c r="N551" t="s">
        <v>568</v>
      </c>
      <c r="P551" t="s">
        <v>1066</v>
      </c>
      <c r="Q551" t="s">
        <v>1067</v>
      </c>
      <c r="T551" t="s">
        <v>1500</v>
      </c>
      <c r="W551" t="s">
        <v>253</v>
      </c>
      <c r="X551" t="s">
        <v>11058</v>
      </c>
      <c r="Y551" t="s">
        <v>10161</v>
      </c>
      <c r="Z551" t="s">
        <v>11059</v>
      </c>
      <c r="AB551" t="s">
        <v>372</v>
      </c>
      <c r="AC551" t="s">
        <v>373</v>
      </c>
      <c r="AK551" t="s">
        <v>756</v>
      </c>
      <c r="AP551">
        <v>7</v>
      </c>
      <c r="BJ551" t="s">
        <v>274</v>
      </c>
      <c r="BQ551">
        <f t="shared" si="24"/>
        <v>1</v>
      </c>
      <c r="BR551">
        <f t="shared" si="25"/>
        <v>0</v>
      </c>
      <c r="BT551" t="s">
        <v>275</v>
      </c>
      <c r="BV551">
        <v>28</v>
      </c>
      <c r="BX551">
        <v>0</v>
      </c>
      <c r="BY551" t="s">
        <v>11060</v>
      </c>
      <c r="CA551">
        <v>1</v>
      </c>
      <c r="CD551" s="3">
        <v>0.35902777777777778</v>
      </c>
      <c r="CE551" t="s">
        <v>257</v>
      </c>
      <c r="CF551" t="s">
        <v>11061</v>
      </c>
      <c r="CG551">
        <v>5</v>
      </c>
      <c r="CI551" t="s">
        <v>331</v>
      </c>
      <c r="CJ551">
        <v>0</v>
      </c>
      <c r="CK551" t="s">
        <v>11062</v>
      </c>
      <c r="CL551" s="4">
        <v>38050</v>
      </c>
      <c r="CM551" t="s">
        <v>11063</v>
      </c>
      <c r="CN551" t="s">
        <v>11064</v>
      </c>
      <c r="CO551">
        <v>3</v>
      </c>
      <c r="CP551" t="s">
        <v>10528</v>
      </c>
      <c r="CQ551" t="s">
        <v>282</v>
      </c>
      <c r="CR551" t="s">
        <v>10401</v>
      </c>
      <c r="CU551" t="s">
        <v>2339</v>
      </c>
      <c r="CW551">
        <v>0</v>
      </c>
      <c r="CY551">
        <v>8</v>
      </c>
      <c r="CZ551" t="s">
        <v>2888</v>
      </c>
      <c r="DA551">
        <v>6</v>
      </c>
      <c r="DB551">
        <v>10</v>
      </c>
      <c r="DC551" t="s">
        <v>272</v>
      </c>
      <c r="DD551">
        <v>-43</v>
      </c>
      <c r="DK551">
        <v>0</v>
      </c>
      <c r="DL551" s="4">
        <v>44505</v>
      </c>
      <c r="DM551">
        <v>20524</v>
      </c>
      <c r="DN551">
        <v>2021</v>
      </c>
      <c r="DO551">
        <v>0</v>
      </c>
      <c r="DQ551">
        <v>81314</v>
      </c>
      <c r="DR551">
        <v>97</v>
      </c>
      <c r="DU551" t="s">
        <v>274</v>
      </c>
      <c r="DV551" t="s">
        <v>257</v>
      </c>
      <c r="DX551">
        <v>3</v>
      </c>
      <c r="DY551" t="s">
        <v>10401</v>
      </c>
      <c r="EB551" t="s">
        <v>735</v>
      </c>
      <c r="EE551">
        <v>0</v>
      </c>
      <c r="EF551" t="s">
        <v>1694</v>
      </c>
      <c r="EG551" t="s">
        <v>383</v>
      </c>
      <c r="EH551">
        <v>0</v>
      </c>
      <c r="EJ551" t="s">
        <v>454</v>
      </c>
      <c r="EK551" t="s">
        <v>11065</v>
      </c>
      <c r="EL551" t="s">
        <v>11066</v>
      </c>
      <c r="EM551" t="s">
        <v>11067</v>
      </c>
      <c r="EN551" t="s">
        <v>11068</v>
      </c>
      <c r="EO551" t="s">
        <v>269</v>
      </c>
      <c r="EP551" t="s">
        <v>1248</v>
      </c>
      <c r="EQ551">
        <v>0</v>
      </c>
      <c r="ER551" t="s">
        <v>491</v>
      </c>
      <c r="ET551" t="s">
        <v>11069</v>
      </c>
      <c r="EU551">
        <v>16</v>
      </c>
      <c r="EV551" t="s">
        <v>348</v>
      </c>
      <c r="EW551" t="s">
        <v>349</v>
      </c>
      <c r="EX551" t="s">
        <v>390</v>
      </c>
      <c r="EY551" t="s">
        <v>1914</v>
      </c>
      <c r="FB551" t="s">
        <v>741</v>
      </c>
      <c r="FC551" t="s">
        <v>11070</v>
      </c>
      <c r="FE551">
        <v>1</v>
      </c>
      <c r="FF551">
        <v>3</v>
      </c>
      <c r="FL551">
        <v>0</v>
      </c>
      <c r="FN551">
        <v>0</v>
      </c>
      <c r="FQ551">
        <v>0</v>
      </c>
      <c r="FS551" t="s">
        <v>395</v>
      </c>
      <c r="FV551" t="s">
        <v>396</v>
      </c>
      <c r="FW551" t="s">
        <v>397</v>
      </c>
      <c r="FY551">
        <v>0</v>
      </c>
      <c r="GA551">
        <v>3.28</v>
      </c>
      <c r="GB551">
        <v>25</v>
      </c>
      <c r="GC551">
        <v>0</v>
      </c>
      <c r="GD551" t="s">
        <v>1518</v>
      </c>
      <c r="GE551" t="s">
        <v>355</v>
      </c>
      <c r="GF551">
        <v>0</v>
      </c>
      <c r="GG551" t="s">
        <v>1179</v>
      </c>
      <c r="GI551">
        <v>2.2000000000000002</v>
      </c>
      <c r="GJ551">
        <v>0</v>
      </c>
      <c r="GK551">
        <v>0</v>
      </c>
      <c r="GM551" t="s">
        <v>6970</v>
      </c>
      <c r="GP551">
        <v>4</v>
      </c>
      <c r="GR551">
        <v>22</v>
      </c>
      <c r="HA551" t="s">
        <v>11071</v>
      </c>
      <c r="HC551" t="s">
        <v>313</v>
      </c>
      <c r="HD551" t="s">
        <v>313</v>
      </c>
      <c r="HE551" t="s">
        <v>11072</v>
      </c>
      <c r="HF551">
        <v>0</v>
      </c>
      <c r="HG551">
        <v>12</v>
      </c>
      <c r="HH551">
        <v>28</v>
      </c>
      <c r="HI551" t="s">
        <v>275</v>
      </c>
      <c r="HK551" t="s">
        <v>387</v>
      </c>
      <c r="HL551" t="s">
        <v>58</v>
      </c>
      <c r="HM551" t="s">
        <v>10473</v>
      </c>
      <c r="HO551" t="s">
        <v>11073</v>
      </c>
      <c r="HP551" t="s">
        <v>11074</v>
      </c>
      <c r="HQ551" t="s">
        <v>11075</v>
      </c>
      <c r="HR551" t="s">
        <v>11076</v>
      </c>
      <c r="HT551" t="s">
        <v>1772</v>
      </c>
      <c r="HW551">
        <v>10</v>
      </c>
      <c r="HX551">
        <v>4225151</v>
      </c>
      <c r="HZ551">
        <v>4225134</v>
      </c>
      <c r="IC551">
        <v>0</v>
      </c>
      <c r="ID551">
        <v>1</v>
      </c>
      <c r="IM551">
        <v>90</v>
      </c>
      <c r="IU551">
        <v>10</v>
      </c>
      <c r="IV551">
        <f>IF(AND(Table1[[#This Row],[R/P]]="P",Table1[[#This Row],[PaRes]]&lt;&gt;"SCRBL",Table1[[#This Row],[PaRes]]&lt;&gt;"RUN",Table1[[#This Row],[Penalty]]&lt;&gt;1),1,0)</f>
        <v>1</v>
      </c>
      <c r="IW551">
        <f>IF(AND(Table1[[#This Row],[Pass Play]]=1,Table1[[#This Row],[PaRes]]&lt;&gt;"SAC"),1,0)</f>
        <v>1</v>
      </c>
      <c r="IX551">
        <f>IF(Table1[[#This Row],[PaRes]]="COM",1,0)</f>
        <v>0</v>
      </c>
      <c r="IY551">
        <f>IF(Table1[[#This Row],[Pass Play]]=1,Table1[[#This Row],[Gn]],0)</f>
        <v>0</v>
      </c>
      <c r="IZ551">
        <f>IF(AND(Table1[[#This Row],[Pass Play]]=1,Table1[[#This Row],[EFF]]="Y"),1,0)</f>
        <v>0</v>
      </c>
      <c r="JA551">
        <f>IF(AND(Table1[[#This Row],[Pass Play]]=1,Table1[[#This Row],[EFF]]="Y"),Table1[[#This Row],[Gn]],0)</f>
        <v>0</v>
      </c>
      <c r="JB551">
        <f>IF(AND(Table1[[#This Row],[Pass Play]]=1,Table1[[#This Row],[Gn]]&gt;=15),1,0)</f>
        <v>0</v>
      </c>
      <c r="JC551">
        <f>IF(AND(Table1[[#This Row],[Pass Play]]=1,Table1[[#This Row],[Big Play Passes]]=1),Table1[[#This Row],[Gn]],0)</f>
        <v>0</v>
      </c>
      <c r="JD551">
        <f>IF(AND(OR(Table1[[#This Row],[R/P]]="R",Table1[[#This Row],[PaRes]]="SCRBL",Table1[[#This Row],[PaRes]]="RUN"),Table1[[#This Row],[Penalty]]&lt;&gt;1),1,0)</f>
        <v>0</v>
      </c>
      <c r="JE551">
        <f>IF(Table1[[#This Row],[Rush Attempts]]=1,Table1[[#This Row],[Gn]],0)</f>
        <v>0</v>
      </c>
      <c r="JF551">
        <f>IF(AND(Table1[[#This Row],[Rush Attempts]]=1,Table1[[#This Row],[EFF]]="Y"),1,0)</f>
        <v>0</v>
      </c>
      <c r="JG551">
        <f>IF(AND(Table1[[#This Row],[Rush Attempts]]=1,Table1[[#This Row],[EFF]]="Y"),Table1[[#This Row],[Gn]],0)</f>
        <v>0</v>
      </c>
      <c r="JH551">
        <f>IF(AND(Table1[[#This Row],[Rush Attempts]]=1,Table1[[#This Row],[Gn]]&gt;=10),1,0)</f>
        <v>0</v>
      </c>
      <c r="JI551">
        <f>IF(AND(Table1[[#This Row],[Rush Attempts]]=1,Table1[[#This Row],[Big Play Run]]=1),Table1[[#This Row],[Gn]],0)</f>
        <v>0</v>
      </c>
      <c r="JJ551">
        <f>IF(Table1[[#This Row],[PaRes]]="SAC",1,0)</f>
        <v>0</v>
      </c>
      <c r="JK551">
        <f>IF(Table1[[#This Row],[Sacks]]=1,Table1[[#This Row],[Gn]],0)</f>
        <v>0</v>
      </c>
      <c r="JL551">
        <f>IF(Table1[[#This Row],[PaRes]]="INT",1,0)</f>
        <v>0</v>
      </c>
      <c r="JM551">
        <f>IF(Table1[[#This Row],[pff_PENALTY]]&lt;&gt;"",1,0)</f>
        <v>0</v>
      </c>
      <c r="JN551">
        <f>Table1[[#This Row],[pff_PENYARDS]]</f>
        <v>0</v>
      </c>
      <c r="JO551">
        <f>IF(Table1[[#This Row],[S/End]]="TD",1,0)</f>
        <v>0</v>
      </c>
      <c r="JP551">
        <f>IF(OR(Table1[[#This Row],[S/End]]="FGGD"),1,0)</f>
        <v>0</v>
      </c>
      <c r="JQ551">
        <f>IF(OR(Table1[[#This Row],[S/End]]="FUM",Table1[[#This Row],[S/End]]="INT"),1,0)</f>
        <v>0</v>
      </c>
      <c r="JR551">
        <f>IF(AND(Table1[[#This Row],[Touchdown]]=1,Table1[[#This Row],[Pass Play]]=1),1,0)</f>
        <v>0</v>
      </c>
      <c r="JS551">
        <f t="shared" si="26"/>
        <v>0</v>
      </c>
      <c r="JT551">
        <f>IF(AND(OR(Table1[[#This Row],[Pass Play]]=1,Table1[[#This Row],[Rush Attempts]]=1),Table1[[#This Row],[Dn]]=3),1,0)</f>
        <v>0</v>
      </c>
      <c r="JU551">
        <f>IF(AND(Table1[[#This Row],[3rd down attempt]]=1,Table1[[#This Row],[EFF]]="Y"),1,0)</f>
        <v>0</v>
      </c>
      <c r="JV551">
        <f>IF(AND(Table1[[#This Row],[3rd down attempt]]=1,Table1[[#This Row],[Dist]]&gt;=7),1,0)</f>
        <v>0</v>
      </c>
      <c r="JW551">
        <f>IF(AND(OR(Table1[[#This Row],[Pass Play]]=1,Table1[[#This Row],[Rush Attempts]]=1),Table1[[#This Row],[Dn]]=4),1,0)</f>
        <v>0</v>
      </c>
      <c r="JX551">
        <f>IF(AND(Table1[[#This Row],[4th down attempt]]=1,Table1[[#This Row],[EFF]]="Y"),1,0)</f>
        <v>0</v>
      </c>
      <c r="JY551">
        <f>IF(AND(OR(Table1[[#This Row],[Pass Play]]=1,Table1[[#This Row],[Rush Attempts]]=1),Table1[[#This Row],[FPos]]&gt;=0,Table1[[#This Row],[FPos]]&lt;=20),1,0)</f>
        <v>1</v>
      </c>
      <c r="JZ551">
        <f>IF(AND(OR(Table1[[#This Row],[Pass Play]]=1,Table1[[#This Row],[Rush Attempts]]=1),Table1[[#This Row],[Dist]]&lt;=Table1[[#This Row],[Gn]]),1,0)</f>
        <v>0</v>
      </c>
      <c r="KA551">
        <f>IF(Table1[[#This Row],[S/End]]&lt;&gt;"",1,0)</f>
        <v>0</v>
      </c>
      <c r="KB551">
        <f>IF(Table1[[#This Row],[S/End]]="TD",1,0)</f>
        <v>0</v>
      </c>
      <c r="KC551">
        <f>IF(Table1[[#This Row],[S/End]]="FGGD",1,0)</f>
        <v>0</v>
      </c>
      <c r="KD551">
        <f>IF(AND(OR(Table1[[#This Row],[Pass Play]]=1,Table1[[#This Row],[Rush Attempts]]=1),Table1[[#This Row],[Gn]]&lt;0),1,0)</f>
        <v>0</v>
      </c>
      <c r="KE551" s="375">
        <f>IF(AND(Table1[[#This Row],[pff_DRVENDPSN]]=3,Table1[[#This Row],[pff_DRVENDEVENT]]="PUNT"),1,0)</f>
        <v>0</v>
      </c>
    </row>
    <row r="552" spans="1:291" hidden="1">
      <c r="A552">
        <v>37</v>
      </c>
      <c r="B552">
        <v>2109</v>
      </c>
      <c r="C552" t="s">
        <v>14483</v>
      </c>
      <c r="D552">
        <v>3</v>
      </c>
      <c r="E552">
        <v>2</v>
      </c>
      <c r="F552">
        <v>10</v>
      </c>
      <c r="G552">
        <v>4</v>
      </c>
      <c r="H552">
        <v>10</v>
      </c>
      <c r="J552" t="s">
        <v>298</v>
      </c>
      <c r="K552">
        <v>12</v>
      </c>
      <c r="L552" t="s">
        <v>11078</v>
      </c>
      <c r="M552" t="s">
        <v>11079</v>
      </c>
      <c r="N552" t="s">
        <v>1163</v>
      </c>
      <c r="P552" t="s">
        <v>1879</v>
      </c>
      <c r="T552" t="s">
        <v>872</v>
      </c>
      <c r="W552" t="s">
        <v>253</v>
      </c>
      <c r="X552" t="s">
        <v>11080</v>
      </c>
      <c r="Y552" t="s">
        <v>475</v>
      </c>
      <c r="Z552" t="s">
        <v>11081</v>
      </c>
      <c r="AB552" t="s">
        <v>477</v>
      </c>
      <c r="AC552" t="s">
        <v>478</v>
      </c>
      <c r="AJ552">
        <v>22</v>
      </c>
      <c r="AK552" t="s">
        <v>327</v>
      </c>
      <c r="AP552">
        <v>7</v>
      </c>
      <c r="BJ552" t="s">
        <v>274</v>
      </c>
      <c r="BQ552">
        <f t="shared" si="24"/>
        <v>1</v>
      </c>
      <c r="BR552">
        <f t="shared" si="25"/>
        <v>0</v>
      </c>
      <c r="BT552" t="s">
        <v>275</v>
      </c>
      <c r="BV552">
        <v>28</v>
      </c>
      <c r="BX552">
        <v>0</v>
      </c>
      <c r="BY552" t="s">
        <v>11082</v>
      </c>
      <c r="CA552">
        <v>1</v>
      </c>
      <c r="CD552" s="3">
        <v>0.35555555555555557</v>
      </c>
      <c r="CE552" t="s">
        <v>274</v>
      </c>
      <c r="CF552" t="s">
        <v>11083</v>
      </c>
      <c r="CG552">
        <v>0</v>
      </c>
      <c r="CI552" t="s">
        <v>481</v>
      </c>
      <c r="CJ552">
        <v>0</v>
      </c>
      <c r="CK552" t="s">
        <v>11084</v>
      </c>
      <c r="CL552" s="4">
        <v>38050</v>
      </c>
      <c r="CM552" t="s">
        <v>11085</v>
      </c>
      <c r="CN552" t="s">
        <v>11086</v>
      </c>
      <c r="CO552">
        <v>3</v>
      </c>
      <c r="CP552" t="s">
        <v>11087</v>
      </c>
      <c r="CQ552" t="s">
        <v>418</v>
      </c>
      <c r="CR552" t="s">
        <v>10401</v>
      </c>
      <c r="CU552" t="s">
        <v>11088</v>
      </c>
      <c r="CW552">
        <v>0</v>
      </c>
      <c r="CY552">
        <v>9</v>
      </c>
      <c r="CZ552" t="s">
        <v>2888</v>
      </c>
      <c r="DA552">
        <v>6</v>
      </c>
      <c r="DB552">
        <v>10</v>
      </c>
      <c r="DC552" t="s">
        <v>272</v>
      </c>
      <c r="DD552">
        <v>-43</v>
      </c>
      <c r="DF552" t="s">
        <v>10742</v>
      </c>
      <c r="DK552">
        <v>4</v>
      </c>
      <c r="DL552" s="4">
        <v>44505</v>
      </c>
      <c r="DM552">
        <v>20524</v>
      </c>
      <c r="DN552">
        <v>2021</v>
      </c>
      <c r="DO552">
        <v>0</v>
      </c>
      <c r="DQ552">
        <v>81314</v>
      </c>
      <c r="DR552">
        <v>98</v>
      </c>
      <c r="DU552" t="s">
        <v>274</v>
      </c>
      <c r="DV552" t="s">
        <v>257</v>
      </c>
      <c r="DX552">
        <v>3</v>
      </c>
      <c r="DY552" t="s">
        <v>10401</v>
      </c>
      <c r="EE552">
        <v>0</v>
      </c>
      <c r="EF552" t="s">
        <v>1890</v>
      </c>
      <c r="EG552" t="s">
        <v>422</v>
      </c>
      <c r="EH552">
        <v>0</v>
      </c>
      <c r="EJ552" t="s">
        <v>454</v>
      </c>
      <c r="EK552" t="s">
        <v>11089</v>
      </c>
      <c r="EL552" t="s">
        <v>11090</v>
      </c>
      <c r="EM552" t="s">
        <v>11091</v>
      </c>
      <c r="EN552" t="s">
        <v>11092</v>
      </c>
      <c r="EO552" t="s">
        <v>418</v>
      </c>
      <c r="EP552" t="s">
        <v>11093</v>
      </c>
      <c r="EQ552">
        <v>0</v>
      </c>
      <c r="ER552" t="s">
        <v>491</v>
      </c>
      <c r="ET552" t="s">
        <v>11094</v>
      </c>
      <c r="EU552">
        <v>0</v>
      </c>
      <c r="EV552" t="s">
        <v>348</v>
      </c>
      <c r="EW552" t="s">
        <v>349</v>
      </c>
      <c r="EX552" t="s">
        <v>395</v>
      </c>
      <c r="EY552" t="s">
        <v>492</v>
      </c>
      <c r="FB552" t="s">
        <v>493</v>
      </c>
      <c r="FC552" t="s">
        <v>11095</v>
      </c>
      <c r="FE552">
        <v>1</v>
      </c>
      <c r="FF552">
        <v>7</v>
      </c>
      <c r="FJ552" t="s">
        <v>11096</v>
      </c>
      <c r="FL552">
        <v>0</v>
      </c>
      <c r="FN552">
        <v>0</v>
      </c>
      <c r="FQ552">
        <v>0</v>
      </c>
      <c r="FS552" t="s">
        <v>395</v>
      </c>
      <c r="FV552" t="s">
        <v>496</v>
      </c>
      <c r="FW552" t="s">
        <v>290</v>
      </c>
      <c r="FY552">
        <v>0</v>
      </c>
      <c r="GA552">
        <v>3.28</v>
      </c>
      <c r="GB552">
        <v>25</v>
      </c>
      <c r="GC552">
        <v>0</v>
      </c>
      <c r="GD552" t="s">
        <v>2128</v>
      </c>
      <c r="GE552" t="s">
        <v>355</v>
      </c>
      <c r="GF552">
        <v>0</v>
      </c>
      <c r="GG552" t="s">
        <v>1179</v>
      </c>
      <c r="GI552">
        <v>2.5</v>
      </c>
      <c r="GJ552">
        <v>1</v>
      </c>
      <c r="GK552">
        <v>0</v>
      </c>
      <c r="GM552" t="s">
        <v>11097</v>
      </c>
      <c r="GN552">
        <v>4</v>
      </c>
      <c r="GO552">
        <v>0</v>
      </c>
      <c r="GP552">
        <v>4</v>
      </c>
      <c r="GR552">
        <v>33</v>
      </c>
      <c r="HA552" t="s">
        <v>11098</v>
      </c>
      <c r="HC552" t="s">
        <v>313</v>
      </c>
      <c r="HD552" t="s">
        <v>313</v>
      </c>
      <c r="HE552" t="s">
        <v>10402</v>
      </c>
      <c r="HF552">
        <v>0</v>
      </c>
      <c r="HG552">
        <v>12</v>
      </c>
      <c r="HH552">
        <v>28</v>
      </c>
      <c r="HI552" t="s">
        <v>275</v>
      </c>
      <c r="HK552" t="s">
        <v>898</v>
      </c>
      <c r="HL552" t="s">
        <v>58</v>
      </c>
      <c r="HM552" t="s">
        <v>10402</v>
      </c>
      <c r="HO552" t="s">
        <v>11073</v>
      </c>
      <c r="HP552" t="s">
        <v>11099</v>
      </c>
      <c r="HQ552" t="s">
        <v>11100</v>
      </c>
      <c r="HR552" t="s">
        <v>11101</v>
      </c>
      <c r="HT552" t="s">
        <v>504</v>
      </c>
      <c r="HW552">
        <v>6</v>
      </c>
      <c r="HX552">
        <v>4225162</v>
      </c>
      <c r="HY552" t="s">
        <v>10742</v>
      </c>
      <c r="HZ552">
        <v>4225151</v>
      </c>
      <c r="IC552">
        <v>0</v>
      </c>
      <c r="ID552">
        <v>0</v>
      </c>
      <c r="IM552">
        <v>91</v>
      </c>
      <c r="IO552" t="s">
        <v>10742</v>
      </c>
      <c r="IQ552" t="s">
        <v>10742</v>
      </c>
      <c r="IU552">
        <v>10</v>
      </c>
      <c r="IV552">
        <f>IF(AND(Table1[[#This Row],[R/P]]="P",Table1[[#This Row],[PaRes]]&lt;&gt;"SCRBL",Table1[[#This Row],[PaRes]]&lt;&gt;"RUN",Table1[[#This Row],[Penalty]]&lt;&gt;1),1,0)</f>
        <v>1</v>
      </c>
      <c r="IW552">
        <f>IF(AND(Table1[[#This Row],[Pass Play]]=1,Table1[[#This Row],[PaRes]]&lt;&gt;"SAC"),1,0)</f>
        <v>1</v>
      </c>
      <c r="IX552">
        <f>IF(Table1[[#This Row],[PaRes]]="COM",1,0)</f>
        <v>1</v>
      </c>
      <c r="IY552">
        <f>IF(Table1[[#This Row],[Pass Play]]=1,Table1[[#This Row],[Gn]],0)</f>
        <v>4</v>
      </c>
      <c r="IZ552">
        <f>IF(AND(Table1[[#This Row],[Pass Play]]=1,Table1[[#This Row],[EFF]]="Y"),1,0)</f>
        <v>0</v>
      </c>
      <c r="JA552">
        <f>IF(AND(Table1[[#This Row],[Pass Play]]=1,Table1[[#This Row],[EFF]]="Y"),Table1[[#This Row],[Gn]],0)</f>
        <v>0</v>
      </c>
      <c r="JB552">
        <f>IF(AND(Table1[[#This Row],[Pass Play]]=1,Table1[[#This Row],[Gn]]&gt;=15),1,0)</f>
        <v>0</v>
      </c>
      <c r="JC552">
        <f>IF(AND(Table1[[#This Row],[Pass Play]]=1,Table1[[#This Row],[Big Play Passes]]=1),Table1[[#This Row],[Gn]],0)</f>
        <v>0</v>
      </c>
      <c r="JD552">
        <f>IF(AND(OR(Table1[[#This Row],[R/P]]="R",Table1[[#This Row],[PaRes]]="SCRBL",Table1[[#This Row],[PaRes]]="RUN"),Table1[[#This Row],[Penalty]]&lt;&gt;1),1,0)</f>
        <v>0</v>
      </c>
      <c r="JE552">
        <f>IF(Table1[[#This Row],[Rush Attempts]]=1,Table1[[#This Row],[Gn]],0)</f>
        <v>0</v>
      </c>
      <c r="JF552">
        <f>IF(AND(Table1[[#This Row],[Rush Attempts]]=1,Table1[[#This Row],[EFF]]="Y"),1,0)</f>
        <v>0</v>
      </c>
      <c r="JG552">
        <f>IF(AND(Table1[[#This Row],[Rush Attempts]]=1,Table1[[#This Row],[EFF]]="Y"),Table1[[#This Row],[Gn]],0)</f>
        <v>0</v>
      </c>
      <c r="JH552">
        <f>IF(AND(Table1[[#This Row],[Rush Attempts]]=1,Table1[[#This Row],[Gn]]&gt;=10),1,0)</f>
        <v>0</v>
      </c>
      <c r="JI552">
        <f>IF(AND(Table1[[#This Row],[Rush Attempts]]=1,Table1[[#This Row],[Big Play Run]]=1),Table1[[#This Row],[Gn]],0)</f>
        <v>0</v>
      </c>
      <c r="JJ552">
        <f>IF(Table1[[#This Row],[PaRes]]="SAC",1,0)</f>
        <v>0</v>
      </c>
      <c r="JK552">
        <f>IF(Table1[[#This Row],[Sacks]]=1,Table1[[#This Row],[Gn]],0)</f>
        <v>0</v>
      </c>
      <c r="JL552">
        <f>IF(Table1[[#This Row],[PaRes]]="INT",1,0)</f>
        <v>0</v>
      </c>
      <c r="JM552">
        <f>IF(Table1[[#This Row],[pff_PENALTY]]&lt;&gt;"",1,0)</f>
        <v>0</v>
      </c>
      <c r="JN552">
        <f>Table1[[#This Row],[pff_PENYARDS]]</f>
        <v>0</v>
      </c>
      <c r="JO552">
        <f>IF(Table1[[#This Row],[S/End]]="TD",1,0)</f>
        <v>0</v>
      </c>
      <c r="JP552">
        <f>IF(OR(Table1[[#This Row],[S/End]]="FGGD"),1,0)</f>
        <v>0</v>
      </c>
      <c r="JQ552">
        <f>IF(OR(Table1[[#This Row],[S/End]]="FUM",Table1[[#This Row],[S/End]]="INT"),1,0)</f>
        <v>0</v>
      </c>
      <c r="JR552">
        <f>IF(AND(Table1[[#This Row],[Touchdown]]=1,Table1[[#This Row],[Pass Play]]=1),1,0)</f>
        <v>0</v>
      </c>
      <c r="JS552">
        <f t="shared" si="26"/>
        <v>0</v>
      </c>
      <c r="JT552">
        <f>IF(AND(OR(Table1[[#This Row],[Pass Play]]=1,Table1[[#This Row],[Rush Attempts]]=1),Table1[[#This Row],[Dn]]=3),1,0)</f>
        <v>0</v>
      </c>
      <c r="JU552">
        <f>IF(AND(Table1[[#This Row],[3rd down attempt]]=1,Table1[[#This Row],[EFF]]="Y"),1,0)</f>
        <v>0</v>
      </c>
      <c r="JV552">
        <f>IF(AND(Table1[[#This Row],[3rd down attempt]]=1,Table1[[#This Row],[Dist]]&gt;=7),1,0)</f>
        <v>0</v>
      </c>
      <c r="JW552">
        <f>IF(AND(OR(Table1[[#This Row],[Pass Play]]=1,Table1[[#This Row],[Rush Attempts]]=1),Table1[[#This Row],[Dn]]=4),1,0)</f>
        <v>0</v>
      </c>
      <c r="JX552">
        <f>IF(AND(Table1[[#This Row],[4th down attempt]]=1,Table1[[#This Row],[EFF]]="Y"),1,0)</f>
        <v>0</v>
      </c>
      <c r="JY552">
        <f>IF(AND(OR(Table1[[#This Row],[Pass Play]]=1,Table1[[#This Row],[Rush Attempts]]=1),Table1[[#This Row],[FPos]]&gt;=0,Table1[[#This Row],[FPos]]&lt;=20),1,0)</f>
        <v>1</v>
      </c>
      <c r="JZ552">
        <f>IF(AND(OR(Table1[[#This Row],[Pass Play]]=1,Table1[[#This Row],[Rush Attempts]]=1),Table1[[#This Row],[Dist]]&lt;=Table1[[#This Row],[Gn]]),1,0)</f>
        <v>0</v>
      </c>
      <c r="KA552">
        <f>IF(Table1[[#This Row],[S/End]]&lt;&gt;"",1,0)</f>
        <v>0</v>
      </c>
      <c r="KB552">
        <f>IF(Table1[[#This Row],[S/End]]="TD",1,0)</f>
        <v>0</v>
      </c>
      <c r="KC552">
        <f>IF(Table1[[#This Row],[S/End]]="FGGD",1,0)</f>
        <v>0</v>
      </c>
      <c r="KD552">
        <f>IF(AND(OR(Table1[[#This Row],[Pass Play]]=1,Table1[[#This Row],[Rush Attempts]]=1),Table1[[#This Row],[Gn]]&lt;0),1,0)</f>
        <v>0</v>
      </c>
      <c r="KE552" s="375">
        <f>IF(AND(Table1[[#This Row],[pff_DRVENDPSN]]=3,Table1[[#This Row],[pff_DRVENDEVENT]]="PUNT"),1,0)</f>
        <v>0</v>
      </c>
    </row>
    <row r="553" spans="1:291" hidden="1">
      <c r="A553">
        <v>38</v>
      </c>
      <c r="B553">
        <v>2109</v>
      </c>
      <c r="C553" t="s">
        <v>14483</v>
      </c>
      <c r="W553" t="s">
        <v>679</v>
      </c>
      <c r="BQ553">
        <f t="shared" si="24"/>
        <v>0</v>
      </c>
      <c r="BR553">
        <f t="shared" si="25"/>
        <v>0</v>
      </c>
      <c r="IV553">
        <f>IF(AND(Table1[[#This Row],[R/P]]="P",Table1[[#This Row],[PaRes]]&lt;&gt;"SCRBL",Table1[[#This Row],[PaRes]]&lt;&gt;"RUN",Table1[[#This Row],[Penalty]]&lt;&gt;1),1,0)</f>
        <v>0</v>
      </c>
      <c r="IW553">
        <f>IF(AND(Table1[[#This Row],[Pass Play]]=1,Table1[[#This Row],[PaRes]]&lt;&gt;"SAC"),1,0)</f>
        <v>0</v>
      </c>
      <c r="IX553">
        <f>IF(Table1[[#This Row],[PaRes]]="COM",1,0)</f>
        <v>0</v>
      </c>
      <c r="IY553">
        <f>IF(Table1[[#This Row],[Pass Play]]=1,Table1[[#This Row],[Gn]],0)</f>
        <v>0</v>
      </c>
      <c r="IZ553">
        <f>IF(AND(Table1[[#This Row],[Pass Play]]=1,Table1[[#This Row],[EFF]]="Y"),1,0)</f>
        <v>0</v>
      </c>
      <c r="JA553">
        <f>IF(AND(Table1[[#This Row],[Pass Play]]=1,Table1[[#This Row],[EFF]]="Y"),Table1[[#This Row],[Gn]],0)</f>
        <v>0</v>
      </c>
      <c r="JB553">
        <f>IF(AND(Table1[[#This Row],[Pass Play]]=1,Table1[[#This Row],[Gn]]&gt;=15),1,0)</f>
        <v>0</v>
      </c>
      <c r="JC553">
        <f>IF(AND(Table1[[#This Row],[Pass Play]]=1,Table1[[#This Row],[Big Play Passes]]=1),Table1[[#This Row],[Gn]],0)</f>
        <v>0</v>
      </c>
      <c r="JD553">
        <f>IF(AND(OR(Table1[[#This Row],[R/P]]="R",Table1[[#This Row],[PaRes]]="SCRBL",Table1[[#This Row],[PaRes]]="RUN"),Table1[[#This Row],[Penalty]]&lt;&gt;1),1,0)</f>
        <v>0</v>
      </c>
      <c r="JE553">
        <f>IF(Table1[[#This Row],[Rush Attempts]]=1,Table1[[#This Row],[Gn]],0)</f>
        <v>0</v>
      </c>
      <c r="JF553">
        <f>IF(AND(Table1[[#This Row],[Rush Attempts]]=1,Table1[[#This Row],[EFF]]="Y"),1,0)</f>
        <v>0</v>
      </c>
      <c r="JG553">
        <f>IF(AND(Table1[[#This Row],[Rush Attempts]]=1,Table1[[#This Row],[EFF]]="Y"),Table1[[#This Row],[Gn]],0)</f>
        <v>0</v>
      </c>
      <c r="JH553">
        <f>IF(AND(Table1[[#This Row],[Rush Attempts]]=1,Table1[[#This Row],[Gn]]&gt;=10),1,0)</f>
        <v>0</v>
      </c>
      <c r="JI553">
        <f>IF(AND(Table1[[#This Row],[Rush Attempts]]=1,Table1[[#This Row],[Big Play Run]]=1),Table1[[#This Row],[Gn]],0)</f>
        <v>0</v>
      </c>
      <c r="JJ553">
        <f>IF(Table1[[#This Row],[PaRes]]="SAC",1,0)</f>
        <v>0</v>
      </c>
      <c r="JK553">
        <f>IF(Table1[[#This Row],[Sacks]]=1,Table1[[#This Row],[Gn]],0)</f>
        <v>0</v>
      </c>
      <c r="JL553">
        <f>IF(Table1[[#This Row],[PaRes]]="INT",1,0)</f>
        <v>0</v>
      </c>
      <c r="JM553">
        <f>IF(Table1[[#This Row],[pff_PENALTY]]&lt;&gt;"",1,0)</f>
        <v>0</v>
      </c>
      <c r="JN553">
        <f>Table1[[#This Row],[pff_PENYARDS]]</f>
        <v>0</v>
      </c>
      <c r="JO553">
        <f>IF(Table1[[#This Row],[S/End]]="TD",1,0)</f>
        <v>0</v>
      </c>
      <c r="JP553">
        <f>IF(OR(Table1[[#This Row],[S/End]]="FGGD"),1,0)</f>
        <v>0</v>
      </c>
      <c r="JQ553">
        <f>IF(OR(Table1[[#This Row],[S/End]]="FUM",Table1[[#This Row],[S/End]]="INT"),1,0)</f>
        <v>0</v>
      </c>
      <c r="JR553">
        <f>IF(AND(Table1[[#This Row],[Touchdown]]=1,Table1[[#This Row],[Pass Play]]=1),1,0)</f>
        <v>0</v>
      </c>
      <c r="JS553">
        <f t="shared" si="26"/>
        <v>0</v>
      </c>
      <c r="JT553">
        <f>IF(AND(OR(Table1[[#This Row],[Pass Play]]=1,Table1[[#This Row],[Rush Attempts]]=1),Table1[[#This Row],[Dn]]=3),1,0)</f>
        <v>0</v>
      </c>
      <c r="JU553">
        <f>IF(AND(Table1[[#This Row],[3rd down attempt]]=1,Table1[[#This Row],[EFF]]="Y"),1,0)</f>
        <v>0</v>
      </c>
      <c r="JV553">
        <f>IF(AND(Table1[[#This Row],[3rd down attempt]]=1,Table1[[#This Row],[Dist]]&gt;=7),1,0)</f>
        <v>0</v>
      </c>
      <c r="JW553">
        <f>IF(AND(OR(Table1[[#This Row],[Pass Play]]=1,Table1[[#This Row],[Rush Attempts]]=1),Table1[[#This Row],[Dn]]=4),1,0)</f>
        <v>0</v>
      </c>
      <c r="JX553">
        <f>IF(AND(Table1[[#This Row],[4th down attempt]]=1,Table1[[#This Row],[EFF]]="Y"),1,0)</f>
        <v>0</v>
      </c>
      <c r="JY553">
        <f>IF(AND(OR(Table1[[#This Row],[Pass Play]]=1,Table1[[#This Row],[Rush Attempts]]=1),Table1[[#This Row],[FPos]]&gt;=0,Table1[[#This Row],[FPos]]&lt;=20),1,0)</f>
        <v>0</v>
      </c>
      <c r="JZ553">
        <f>IF(AND(OR(Table1[[#This Row],[Pass Play]]=1,Table1[[#This Row],[Rush Attempts]]=1),Table1[[#This Row],[Dist]]&lt;=Table1[[#This Row],[Gn]]),1,0)</f>
        <v>0</v>
      </c>
      <c r="KA553">
        <f>IF(Table1[[#This Row],[S/End]]&lt;&gt;"",1,0)</f>
        <v>0</v>
      </c>
      <c r="KB553">
        <f>IF(Table1[[#This Row],[S/End]]="TD",1,0)</f>
        <v>0</v>
      </c>
      <c r="KC553">
        <f>IF(Table1[[#This Row],[S/End]]="FGGD",1,0)</f>
        <v>0</v>
      </c>
      <c r="KD553">
        <f>IF(AND(OR(Table1[[#This Row],[Pass Play]]=1,Table1[[#This Row],[Rush Attempts]]=1),Table1[[#This Row],[Gn]]&lt;0),1,0)</f>
        <v>0</v>
      </c>
      <c r="KE553" s="375">
        <f>IF(AND(Table1[[#This Row],[pff_DRVENDPSN]]=3,Table1[[#This Row],[pff_DRVENDEVENT]]="PUNT"),1,0)</f>
        <v>0</v>
      </c>
    </row>
    <row r="554" spans="1:291" hidden="1">
      <c r="A554">
        <v>39</v>
      </c>
      <c r="B554">
        <v>2109</v>
      </c>
      <c r="C554" t="s">
        <v>14483</v>
      </c>
      <c r="D554">
        <v>3</v>
      </c>
      <c r="E554">
        <v>3</v>
      </c>
      <c r="F554">
        <v>6</v>
      </c>
      <c r="G554">
        <v>0</v>
      </c>
      <c r="H554">
        <v>6</v>
      </c>
      <c r="J554" t="s">
        <v>298</v>
      </c>
      <c r="K554">
        <v>11</v>
      </c>
      <c r="L554" t="s">
        <v>3394</v>
      </c>
      <c r="M554" t="s">
        <v>11104</v>
      </c>
      <c r="N554" t="s">
        <v>408</v>
      </c>
      <c r="P554" t="s">
        <v>508</v>
      </c>
      <c r="R554" t="s">
        <v>3321</v>
      </c>
      <c r="S554" t="s">
        <v>1014</v>
      </c>
      <c r="W554" t="s">
        <v>253</v>
      </c>
      <c r="X554" t="s">
        <v>11105</v>
      </c>
      <c r="Y554" t="s">
        <v>1140</v>
      </c>
      <c r="Z554" t="s">
        <v>1626</v>
      </c>
      <c r="AA554" t="s">
        <v>1140</v>
      </c>
      <c r="AB554" t="s">
        <v>666</v>
      </c>
      <c r="AC554" t="s">
        <v>667</v>
      </c>
      <c r="AK554" t="s">
        <v>756</v>
      </c>
      <c r="AL554" t="s">
        <v>7363</v>
      </c>
      <c r="AP554">
        <v>7</v>
      </c>
      <c r="BJ554" t="s">
        <v>257</v>
      </c>
      <c r="BQ554">
        <f t="shared" si="24"/>
        <v>1</v>
      </c>
      <c r="BR554">
        <f t="shared" si="25"/>
        <v>0</v>
      </c>
      <c r="BT554" t="s">
        <v>275</v>
      </c>
      <c r="BV554">
        <v>28</v>
      </c>
      <c r="BX554">
        <v>0</v>
      </c>
      <c r="BY554" t="s">
        <v>11106</v>
      </c>
      <c r="BZ554" t="s">
        <v>968</v>
      </c>
      <c r="CA554">
        <v>0</v>
      </c>
      <c r="CD554" s="3">
        <v>0.32291666666666669</v>
      </c>
      <c r="CE554" t="s">
        <v>257</v>
      </c>
      <c r="CF554" t="s">
        <v>11107</v>
      </c>
      <c r="CG554">
        <v>9</v>
      </c>
      <c r="CI554" t="s">
        <v>493</v>
      </c>
      <c r="CJ554">
        <v>0</v>
      </c>
      <c r="CK554" t="s">
        <v>11108</v>
      </c>
      <c r="CL554" s="4">
        <v>38050</v>
      </c>
      <c r="CM554" t="s">
        <v>11109</v>
      </c>
      <c r="CN554" t="s">
        <v>11110</v>
      </c>
      <c r="CO554">
        <v>3</v>
      </c>
      <c r="CQ554" t="s">
        <v>282</v>
      </c>
      <c r="CR554" t="s">
        <v>10401</v>
      </c>
      <c r="CU554" t="s">
        <v>5120</v>
      </c>
      <c r="CW554">
        <v>0</v>
      </c>
      <c r="CY554">
        <v>10</v>
      </c>
      <c r="CZ554" t="s">
        <v>2888</v>
      </c>
      <c r="DA554">
        <v>6</v>
      </c>
      <c r="DB554">
        <v>10</v>
      </c>
      <c r="DC554" t="s">
        <v>272</v>
      </c>
      <c r="DD554">
        <v>-43</v>
      </c>
      <c r="DK554">
        <v>0</v>
      </c>
      <c r="DL554" s="4">
        <v>44505</v>
      </c>
      <c r="DM554">
        <v>20524</v>
      </c>
      <c r="DN554">
        <v>2021</v>
      </c>
      <c r="DO554">
        <v>0</v>
      </c>
      <c r="DQ554">
        <v>81314</v>
      </c>
      <c r="DR554">
        <v>100</v>
      </c>
      <c r="DU554" t="s">
        <v>257</v>
      </c>
      <c r="DV554" t="s">
        <v>274</v>
      </c>
      <c r="DX554">
        <v>3</v>
      </c>
      <c r="DY554" t="s">
        <v>10401</v>
      </c>
      <c r="EA554" t="s">
        <v>11111</v>
      </c>
      <c r="EB554" t="s">
        <v>2385</v>
      </c>
      <c r="EE554">
        <v>0</v>
      </c>
      <c r="EF554" t="s">
        <v>1244</v>
      </c>
      <c r="EG554" t="s">
        <v>422</v>
      </c>
      <c r="EH554">
        <v>0</v>
      </c>
      <c r="EJ554" t="s">
        <v>340</v>
      </c>
      <c r="EK554" t="s">
        <v>11112</v>
      </c>
      <c r="EL554" t="s">
        <v>11113</v>
      </c>
      <c r="EM554" t="s">
        <v>11114</v>
      </c>
      <c r="EN554" t="s">
        <v>11115</v>
      </c>
      <c r="EO554" t="s">
        <v>269</v>
      </c>
      <c r="EP554" t="s">
        <v>10314</v>
      </c>
      <c r="EQ554">
        <v>0</v>
      </c>
      <c r="ER554" t="s">
        <v>491</v>
      </c>
      <c r="ES554" t="s">
        <v>10473</v>
      </c>
      <c r="ET554" t="s">
        <v>11116</v>
      </c>
      <c r="EU554">
        <v>9</v>
      </c>
      <c r="EV554" t="s">
        <v>257</v>
      </c>
      <c r="EW554" t="s">
        <v>349</v>
      </c>
      <c r="EX554" t="s">
        <v>771</v>
      </c>
      <c r="EY554" t="s">
        <v>772</v>
      </c>
      <c r="FB554" t="s">
        <v>1845</v>
      </c>
      <c r="FC554" t="s">
        <v>11117</v>
      </c>
      <c r="FE554">
        <v>0</v>
      </c>
      <c r="FK554" t="s">
        <v>11118</v>
      </c>
      <c r="FL554">
        <v>0</v>
      </c>
      <c r="FN554">
        <v>1</v>
      </c>
      <c r="FO554" t="s">
        <v>11111</v>
      </c>
      <c r="FP554" t="s">
        <v>1083</v>
      </c>
      <c r="FQ554">
        <v>0</v>
      </c>
      <c r="FS554" t="s">
        <v>462</v>
      </c>
      <c r="FV554" t="s">
        <v>463</v>
      </c>
      <c r="FY554">
        <v>0</v>
      </c>
      <c r="GA554">
        <v>3.28</v>
      </c>
      <c r="GB554">
        <v>25</v>
      </c>
      <c r="GC554">
        <v>0</v>
      </c>
      <c r="GD554" t="s">
        <v>11119</v>
      </c>
      <c r="GE554" t="s">
        <v>355</v>
      </c>
      <c r="GF554">
        <v>1</v>
      </c>
      <c r="GG554" t="s">
        <v>257</v>
      </c>
      <c r="GH554">
        <v>3.3</v>
      </c>
      <c r="GI554">
        <v>7</v>
      </c>
      <c r="GJ554">
        <v>0</v>
      </c>
      <c r="GK554">
        <v>0</v>
      </c>
      <c r="GL554" t="s">
        <v>11120</v>
      </c>
      <c r="GM554" t="s">
        <v>11121</v>
      </c>
      <c r="GP554" t="s">
        <v>499</v>
      </c>
      <c r="GQ554" t="s">
        <v>779</v>
      </c>
      <c r="GR554">
        <v>48</v>
      </c>
      <c r="HA554" t="s">
        <v>11122</v>
      </c>
      <c r="HC554" t="s">
        <v>313</v>
      </c>
      <c r="HD554" t="s">
        <v>313</v>
      </c>
      <c r="HE554" t="s">
        <v>1083</v>
      </c>
      <c r="HF554">
        <v>0</v>
      </c>
      <c r="HG554">
        <v>11</v>
      </c>
      <c r="HH554">
        <v>28</v>
      </c>
      <c r="HI554" t="s">
        <v>275</v>
      </c>
      <c r="HL554" t="s">
        <v>58</v>
      </c>
      <c r="HM554" t="s">
        <v>10473</v>
      </c>
      <c r="HO554" t="s">
        <v>11073</v>
      </c>
      <c r="HP554" t="s">
        <v>11123</v>
      </c>
      <c r="HQ554" t="s">
        <v>7935</v>
      </c>
      <c r="HR554" t="s">
        <v>11124</v>
      </c>
      <c r="HT554" t="s">
        <v>11125</v>
      </c>
      <c r="HW554">
        <v>6</v>
      </c>
      <c r="HX554">
        <v>4225178</v>
      </c>
      <c r="HY554" t="s">
        <v>10473</v>
      </c>
      <c r="HZ554">
        <v>4225162</v>
      </c>
      <c r="IC554">
        <v>0</v>
      </c>
      <c r="ID554">
        <v>0</v>
      </c>
      <c r="IM554">
        <v>92</v>
      </c>
      <c r="IU554">
        <v>10</v>
      </c>
      <c r="IV554">
        <f>IF(AND(Table1[[#This Row],[R/P]]="P",Table1[[#This Row],[PaRes]]&lt;&gt;"SCRBL",Table1[[#This Row],[PaRes]]&lt;&gt;"RUN",Table1[[#This Row],[Penalty]]&lt;&gt;1),1,0)</f>
        <v>1</v>
      </c>
      <c r="IW554">
        <f>IF(AND(Table1[[#This Row],[Pass Play]]=1,Table1[[#This Row],[PaRes]]&lt;&gt;"SAC"),1,0)</f>
        <v>1</v>
      </c>
      <c r="IX554">
        <f>IF(Table1[[#This Row],[PaRes]]="COM",1,0)</f>
        <v>0</v>
      </c>
      <c r="IY554">
        <f>IF(Table1[[#This Row],[Pass Play]]=1,Table1[[#This Row],[Gn]],0)</f>
        <v>0</v>
      </c>
      <c r="IZ554">
        <f>IF(AND(Table1[[#This Row],[Pass Play]]=1,Table1[[#This Row],[EFF]]="Y"),1,0)</f>
        <v>0</v>
      </c>
      <c r="JA554">
        <f>IF(AND(Table1[[#This Row],[Pass Play]]=1,Table1[[#This Row],[EFF]]="Y"),Table1[[#This Row],[Gn]],0)</f>
        <v>0</v>
      </c>
      <c r="JB554">
        <f>IF(AND(Table1[[#This Row],[Pass Play]]=1,Table1[[#This Row],[Gn]]&gt;=15),1,0)</f>
        <v>0</v>
      </c>
      <c r="JC554">
        <f>IF(AND(Table1[[#This Row],[Pass Play]]=1,Table1[[#This Row],[Big Play Passes]]=1),Table1[[#This Row],[Gn]],0)</f>
        <v>0</v>
      </c>
      <c r="JD554">
        <f>IF(AND(OR(Table1[[#This Row],[R/P]]="R",Table1[[#This Row],[PaRes]]="SCRBL",Table1[[#This Row],[PaRes]]="RUN"),Table1[[#This Row],[Penalty]]&lt;&gt;1),1,0)</f>
        <v>0</v>
      </c>
      <c r="JE554">
        <f>IF(Table1[[#This Row],[Rush Attempts]]=1,Table1[[#This Row],[Gn]],0)</f>
        <v>0</v>
      </c>
      <c r="JF554">
        <f>IF(AND(Table1[[#This Row],[Rush Attempts]]=1,Table1[[#This Row],[EFF]]="Y"),1,0)</f>
        <v>0</v>
      </c>
      <c r="JG554">
        <f>IF(AND(Table1[[#This Row],[Rush Attempts]]=1,Table1[[#This Row],[EFF]]="Y"),Table1[[#This Row],[Gn]],0)</f>
        <v>0</v>
      </c>
      <c r="JH554">
        <f>IF(AND(Table1[[#This Row],[Rush Attempts]]=1,Table1[[#This Row],[Gn]]&gt;=10),1,0)</f>
        <v>0</v>
      </c>
      <c r="JI554">
        <f>IF(AND(Table1[[#This Row],[Rush Attempts]]=1,Table1[[#This Row],[Big Play Run]]=1),Table1[[#This Row],[Gn]],0)</f>
        <v>0</v>
      </c>
      <c r="JJ554">
        <f>IF(Table1[[#This Row],[PaRes]]="SAC",1,0)</f>
        <v>0</v>
      </c>
      <c r="JK554">
        <f>IF(Table1[[#This Row],[Sacks]]=1,Table1[[#This Row],[Gn]],0)</f>
        <v>0</v>
      </c>
      <c r="JL554">
        <f>IF(Table1[[#This Row],[PaRes]]="INT",1,0)</f>
        <v>0</v>
      </c>
      <c r="JM554">
        <f>IF(Table1[[#This Row],[pff_PENALTY]]&lt;&gt;"",1,0)</f>
        <v>0</v>
      </c>
      <c r="JN554">
        <f>Table1[[#This Row],[pff_PENYARDS]]</f>
        <v>0</v>
      </c>
      <c r="JO554">
        <f>IF(Table1[[#This Row],[S/End]]="TD",1,0)</f>
        <v>0</v>
      </c>
      <c r="JP554">
        <f>IF(OR(Table1[[#This Row],[S/End]]="FGGD"),1,0)</f>
        <v>0</v>
      </c>
      <c r="JQ554">
        <f>IF(OR(Table1[[#This Row],[S/End]]="FUM",Table1[[#This Row],[S/End]]="INT"),1,0)</f>
        <v>0</v>
      </c>
      <c r="JR554">
        <f>IF(AND(Table1[[#This Row],[Touchdown]]=1,Table1[[#This Row],[Pass Play]]=1),1,0)</f>
        <v>0</v>
      </c>
      <c r="JS554">
        <f t="shared" si="26"/>
        <v>0</v>
      </c>
      <c r="JT554">
        <f>IF(AND(OR(Table1[[#This Row],[Pass Play]]=1,Table1[[#This Row],[Rush Attempts]]=1),Table1[[#This Row],[Dn]]=3),1,0)</f>
        <v>1</v>
      </c>
      <c r="JU554">
        <f>IF(AND(Table1[[#This Row],[3rd down attempt]]=1,Table1[[#This Row],[EFF]]="Y"),1,0)</f>
        <v>0</v>
      </c>
      <c r="JV554">
        <f>IF(AND(Table1[[#This Row],[3rd down attempt]]=1,Table1[[#This Row],[Dist]]&gt;=7),1,0)</f>
        <v>0</v>
      </c>
      <c r="JW554">
        <f>IF(AND(OR(Table1[[#This Row],[Pass Play]]=1,Table1[[#This Row],[Rush Attempts]]=1),Table1[[#This Row],[Dn]]=4),1,0)</f>
        <v>0</v>
      </c>
      <c r="JX554">
        <f>IF(AND(Table1[[#This Row],[4th down attempt]]=1,Table1[[#This Row],[EFF]]="Y"),1,0)</f>
        <v>0</v>
      </c>
      <c r="JY554">
        <f>IF(AND(OR(Table1[[#This Row],[Pass Play]]=1,Table1[[#This Row],[Rush Attempts]]=1),Table1[[#This Row],[FPos]]&gt;=0,Table1[[#This Row],[FPos]]&lt;=20),1,0)</f>
        <v>1</v>
      </c>
      <c r="JZ554">
        <f>IF(AND(OR(Table1[[#This Row],[Pass Play]]=1,Table1[[#This Row],[Rush Attempts]]=1),Table1[[#This Row],[Dist]]&lt;=Table1[[#This Row],[Gn]]),1,0)</f>
        <v>0</v>
      </c>
      <c r="KA554">
        <f>IF(Table1[[#This Row],[S/End]]&lt;&gt;"",1,0)</f>
        <v>1</v>
      </c>
      <c r="KB554">
        <f>IF(Table1[[#This Row],[S/End]]="TD",1,0)</f>
        <v>0</v>
      </c>
      <c r="KC554">
        <f>IF(Table1[[#This Row],[S/End]]="FGGD",1,0)</f>
        <v>0</v>
      </c>
      <c r="KD554">
        <f>IF(AND(OR(Table1[[#This Row],[Pass Play]]=1,Table1[[#This Row],[Rush Attempts]]=1),Table1[[#This Row],[Gn]]&lt;0),1,0)</f>
        <v>0</v>
      </c>
      <c r="KE554" s="375">
        <f>IF(AND(Table1[[#This Row],[pff_DRVENDPSN]]=3,Table1[[#This Row],[pff_DRVENDEVENT]]="PUNT"),1,0)</f>
        <v>0</v>
      </c>
    </row>
    <row r="555" spans="1:291" hidden="1">
      <c r="A555">
        <v>40</v>
      </c>
      <c r="B555">
        <v>2109</v>
      </c>
      <c r="C555" t="s">
        <v>14483</v>
      </c>
      <c r="D555">
        <v>3</v>
      </c>
      <c r="E555">
        <v>1</v>
      </c>
      <c r="F555">
        <v>10</v>
      </c>
      <c r="G555">
        <v>6</v>
      </c>
      <c r="H555">
        <v>-25</v>
      </c>
      <c r="I555" t="s">
        <v>253</v>
      </c>
      <c r="J555" t="s">
        <v>254</v>
      </c>
      <c r="K555">
        <v>21</v>
      </c>
      <c r="L555" t="s">
        <v>10463</v>
      </c>
      <c r="M555" t="s">
        <v>11127</v>
      </c>
      <c r="N555" t="s">
        <v>568</v>
      </c>
      <c r="P555" t="s">
        <v>1066</v>
      </c>
      <c r="S555" t="s">
        <v>1014</v>
      </c>
      <c r="W555" t="s">
        <v>253</v>
      </c>
      <c r="X555" t="s">
        <v>11128</v>
      </c>
      <c r="Y555" t="s">
        <v>981</v>
      </c>
      <c r="Z555" t="s">
        <v>981</v>
      </c>
      <c r="AB555" t="s">
        <v>981</v>
      </c>
      <c r="AC555" t="s">
        <v>5815</v>
      </c>
      <c r="AJ555">
        <v>17</v>
      </c>
      <c r="AK555" t="s">
        <v>327</v>
      </c>
      <c r="AP555">
        <v>7</v>
      </c>
      <c r="BJ555" t="s">
        <v>274</v>
      </c>
      <c r="BQ555">
        <f t="shared" si="24"/>
        <v>2</v>
      </c>
      <c r="BR555">
        <f t="shared" si="25"/>
        <v>0</v>
      </c>
      <c r="BT555" t="s">
        <v>275</v>
      </c>
      <c r="BV555">
        <v>28</v>
      </c>
      <c r="BX555">
        <v>0</v>
      </c>
      <c r="BY555" t="s">
        <v>11129</v>
      </c>
      <c r="CA555">
        <v>1</v>
      </c>
      <c r="CD555" s="3">
        <v>0.1277777777777778</v>
      </c>
      <c r="CE555" t="s">
        <v>257</v>
      </c>
      <c r="CF555" t="s">
        <v>11130</v>
      </c>
      <c r="CG555">
        <v>3</v>
      </c>
      <c r="CI555" t="s">
        <v>331</v>
      </c>
      <c r="CJ555">
        <v>0</v>
      </c>
      <c r="CK555" t="s">
        <v>11131</v>
      </c>
      <c r="CL555" s="4">
        <v>38050</v>
      </c>
      <c r="CM555" t="s">
        <v>11132</v>
      </c>
      <c r="CN555" t="s">
        <v>11133</v>
      </c>
      <c r="CO555">
        <v>10</v>
      </c>
      <c r="CP555" t="s">
        <v>268</v>
      </c>
      <c r="CQ555" t="s">
        <v>418</v>
      </c>
      <c r="CR555" t="s">
        <v>10401</v>
      </c>
      <c r="CU555" t="s">
        <v>10985</v>
      </c>
      <c r="CW555">
        <v>0</v>
      </c>
      <c r="CY555">
        <v>1</v>
      </c>
      <c r="CZ555" t="s">
        <v>553</v>
      </c>
      <c r="DA555">
        <v>0</v>
      </c>
      <c r="DB555">
        <v>13</v>
      </c>
      <c r="DC555" t="s">
        <v>1609</v>
      </c>
      <c r="DD555">
        <v>-25</v>
      </c>
      <c r="DF555" t="s">
        <v>10407</v>
      </c>
      <c r="DK555">
        <v>6</v>
      </c>
      <c r="DL555" s="4">
        <v>44505</v>
      </c>
      <c r="DM555">
        <v>20524</v>
      </c>
      <c r="DN555">
        <v>2021</v>
      </c>
      <c r="DO555">
        <v>0</v>
      </c>
      <c r="DQ555">
        <v>81314</v>
      </c>
      <c r="DR555">
        <v>112</v>
      </c>
      <c r="DU555" t="s">
        <v>274</v>
      </c>
      <c r="DV555" t="s">
        <v>257</v>
      </c>
      <c r="DX555">
        <v>10</v>
      </c>
      <c r="DY555" t="s">
        <v>10401</v>
      </c>
      <c r="EE555">
        <v>0</v>
      </c>
      <c r="EF555" t="s">
        <v>1533</v>
      </c>
      <c r="EG555" t="s">
        <v>1485</v>
      </c>
      <c r="EH555">
        <v>0</v>
      </c>
      <c r="EJ555" t="s">
        <v>454</v>
      </c>
      <c r="EK555" t="s">
        <v>11134</v>
      </c>
      <c r="EL555" t="s">
        <v>11135</v>
      </c>
      <c r="EM555" t="s">
        <v>11136</v>
      </c>
      <c r="EN555" t="s">
        <v>268</v>
      </c>
      <c r="EO555" t="s">
        <v>418</v>
      </c>
      <c r="EP555" t="s">
        <v>1248</v>
      </c>
      <c r="EQ555">
        <v>0</v>
      </c>
      <c r="ER555" t="s">
        <v>346</v>
      </c>
      <c r="EU555">
        <v>-3</v>
      </c>
      <c r="EV555" t="s">
        <v>348</v>
      </c>
      <c r="EW555" t="s">
        <v>349</v>
      </c>
      <c r="EX555" t="s">
        <v>2977</v>
      </c>
      <c r="EY555" t="s">
        <v>11137</v>
      </c>
      <c r="FB555" t="s">
        <v>999</v>
      </c>
      <c r="FC555" t="s">
        <v>11138</v>
      </c>
      <c r="FE555">
        <v>0</v>
      </c>
      <c r="FF555">
        <v>13</v>
      </c>
      <c r="FL555">
        <v>0</v>
      </c>
      <c r="FN555">
        <v>0</v>
      </c>
      <c r="FQ555">
        <v>0</v>
      </c>
      <c r="FS555" t="s">
        <v>287</v>
      </c>
      <c r="FV555" t="s">
        <v>1539</v>
      </c>
      <c r="FW555" t="s">
        <v>397</v>
      </c>
      <c r="FY555">
        <v>1</v>
      </c>
      <c r="GA555">
        <v>10.28</v>
      </c>
      <c r="GB555">
        <v>18</v>
      </c>
      <c r="GC555">
        <v>1</v>
      </c>
      <c r="GD555" t="s">
        <v>11139</v>
      </c>
      <c r="GF555">
        <v>0</v>
      </c>
      <c r="GG555" t="s">
        <v>274</v>
      </c>
      <c r="GI555">
        <v>1.3</v>
      </c>
      <c r="GJ555">
        <v>0</v>
      </c>
      <c r="GK555">
        <v>0</v>
      </c>
      <c r="GM555" t="s">
        <v>3881</v>
      </c>
      <c r="GN555">
        <v>9</v>
      </c>
      <c r="GO555">
        <v>2</v>
      </c>
      <c r="GP555" t="s">
        <v>713</v>
      </c>
      <c r="GR555">
        <v>43</v>
      </c>
      <c r="HA555" t="s">
        <v>11140</v>
      </c>
      <c r="HC555" t="s">
        <v>313</v>
      </c>
      <c r="HD555" t="s">
        <v>313</v>
      </c>
      <c r="HF555">
        <v>0</v>
      </c>
      <c r="HG555">
        <v>12</v>
      </c>
      <c r="HH555">
        <v>28</v>
      </c>
      <c r="HI555" t="s">
        <v>275</v>
      </c>
      <c r="HL555">
        <v>4</v>
      </c>
      <c r="HM555" t="s">
        <v>10407</v>
      </c>
      <c r="HO555" t="s">
        <v>11141</v>
      </c>
      <c r="HP555" t="s">
        <v>11142</v>
      </c>
      <c r="HQ555" t="s">
        <v>3476</v>
      </c>
      <c r="HR555" t="s">
        <v>11143</v>
      </c>
      <c r="HT555" t="s">
        <v>1010</v>
      </c>
      <c r="HW555">
        <v>-31</v>
      </c>
      <c r="HX555">
        <v>4225339</v>
      </c>
      <c r="HZ555">
        <v>4225326</v>
      </c>
      <c r="IC555">
        <v>0</v>
      </c>
      <c r="ID555">
        <v>0</v>
      </c>
      <c r="IM555">
        <v>104</v>
      </c>
      <c r="IQ555" t="s">
        <v>10407</v>
      </c>
      <c r="IU555">
        <v>10</v>
      </c>
      <c r="IV555">
        <f>IF(AND(Table1[[#This Row],[R/P]]="P",Table1[[#This Row],[PaRes]]&lt;&gt;"SCRBL",Table1[[#This Row],[PaRes]]&lt;&gt;"RUN",Table1[[#This Row],[Penalty]]&lt;&gt;1),1,0)</f>
        <v>1</v>
      </c>
      <c r="IW555">
        <f>IF(AND(Table1[[#This Row],[Pass Play]]=1,Table1[[#This Row],[PaRes]]&lt;&gt;"SAC"),1,0)</f>
        <v>1</v>
      </c>
      <c r="IX555">
        <f>IF(Table1[[#This Row],[PaRes]]="COM",1,0)</f>
        <v>1</v>
      </c>
      <c r="IY555">
        <f>IF(Table1[[#This Row],[Pass Play]]=1,Table1[[#This Row],[Gn]],0)</f>
        <v>6</v>
      </c>
      <c r="IZ555">
        <f>IF(AND(Table1[[#This Row],[Pass Play]]=1,Table1[[#This Row],[EFF]]="Y"),1,0)</f>
        <v>1</v>
      </c>
      <c r="JA555">
        <f>IF(AND(Table1[[#This Row],[Pass Play]]=1,Table1[[#This Row],[EFF]]="Y"),Table1[[#This Row],[Gn]],0)</f>
        <v>6</v>
      </c>
      <c r="JB555">
        <f>IF(AND(Table1[[#This Row],[Pass Play]]=1,Table1[[#This Row],[Gn]]&gt;=15),1,0)</f>
        <v>0</v>
      </c>
      <c r="JC555">
        <f>IF(AND(Table1[[#This Row],[Pass Play]]=1,Table1[[#This Row],[Big Play Passes]]=1),Table1[[#This Row],[Gn]],0)</f>
        <v>0</v>
      </c>
      <c r="JD555">
        <f>IF(AND(OR(Table1[[#This Row],[R/P]]="R",Table1[[#This Row],[PaRes]]="SCRBL",Table1[[#This Row],[PaRes]]="RUN"),Table1[[#This Row],[Penalty]]&lt;&gt;1),1,0)</f>
        <v>0</v>
      </c>
      <c r="JE555">
        <f>IF(Table1[[#This Row],[Rush Attempts]]=1,Table1[[#This Row],[Gn]],0)</f>
        <v>0</v>
      </c>
      <c r="JF555">
        <f>IF(AND(Table1[[#This Row],[Rush Attempts]]=1,Table1[[#This Row],[EFF]]="Y"),1,0)</f>
        <v>0</v>
      </c>
      <c r="JG555">
        <f>IF(AND(Table1[[#This Row],[Rush Attempts]]=1,Table1[[#This Row],[EFF]]="Y"),Table1[[#This Row],[Gn]],0)</f>
        <v>0</v>
      </c>
      <c r="JH555">
        <f>IF(AND(Table1[[#This Row],[Rush Attempts]]=1,Table1[[#This Row],[Gn]]&gt;=10),1,0)</f>
        <v>0</v>
      </c>
      <c r="JI555">
        <f>IF(AND(Table1[[#This Row],[Rush Attempts]]=1,Table1[[#This Row],[Big Play Run]]=1),Table1[[#This Row],[Gn]],0)</f>
        <v>0</v>
      </c>
      <c r="JJ555">
        <f>IF(Table1[[#This Row],[PaRes]]="SAC",1,0)</f>
        <v>0</v>
      </c>
      <c r="JK555">
        <f>IF(Table1[[#This Row],[Sacks]]=1,Table1[[#This Row],[Gn]],0)</f>
        <v>0</v>
      </c>
      <c r="JL555">
        <f>IF(Table1[[#This Row],[PaRes]]="INT",1,0)</f>
        <v>0</v>
      </c>
      <c r="JM555">
        <f>IF(Table1[[#This Row],[pff_PENALTY]]&lt;&gt;"",1,0)</f>
        <v>0</v>
      </c>
      <c r="JN555">
        <f>Table1[[#This Row],[pff_PENYARDS]]</f>
        <v>0</v>
      </c>
      <c r="JO555">
        <f>IF(Table1[[#This Row],[S/End]]="TD",1,0)</f>
        <v>0</v>
      </c>
      <c r="JP555">
        <f>IF(OR(Table1[[#This Row],[S/End]]="FGGD"),1,0)</f>
        <v>0</v>
      </c>
      <c r="JQ555">
        <f>IF(OR(Table1[[#This Row],[S/End]]="FUM",Table1[[#This Row],[S/End]]="INT"),1,0)</f>
        <v>0</v>
      </c>
      <c r="JR555">
        <f>IF(AND(Table1[[#This Row],[Touchdown]]=1,Table1[[#This Row],[Pass Play]]=1),1,0)</f>
        <v>0</v>
      </c>
      <c r="JS555">
        <f t="shared" si="26"/>
        <v>0</v>
      </c>
      <c r="JT555">
        <f>IF(AND(OR(Table1[[#This Row],[Pass Play]]=1,Table1[[#This Row],[Rush Attempts]]=1),Table1[[#This Row],[Dn]]=3),1,0)</f>
        <v>0</v>
      </c>
      <c r="JU555">
        <f>IF(AND(Table1[[#This Row],[3rd down attempt]]=1,Table1[[#This Row],[EFF]]="Y"),1,0)</f>
        <v>0</v>
      </c>
      <c r="JV555">
        <f>IF(AND(Table1[[#This Row],[3rd down attempt]]=1,Table1[[#This Row],[Dist]]&gt;=7),1,0)</f>
        <v>0</v>
      </c>
      <c r="JW555">
        <f>IF(AND(OR(Table1[[#This Row],[Pass Play]]=1,Table1[[#This Row],[Rush Attempts]]=1),Table1[[#This Row],[Dn]]=4),1,0)</f>
        <v>0</v>
      </c>
      <c r="JX555">
        <f>IF(AND(Table1[[#This Row],[4th down attempt]]=1,Table1[[#This Row],[EFF]]="Y"),1,0)</f>
        <v>0</v>
      </c>
      <c r="JY555">
        <f>IF(AND(OR(Table1[[#This Row],[Pass Play]]=1,Table1[[#This Row],[Rush Attempts]]=1),Table1[[#This Row],[FPos]]&gt;=0,Table1[[#This Row],[FPos]]&lt;=20),1,0)</f>
        <v>0</v>
      </c>
      <c r="JZ555">
        <f>IF(AND(OR(Table1[[#This Row],[Pass Play]]=1,Table1[[#This Row],[Rush Attempts]]=1),Table1[[#This Row],[Dist]]&lt;=Table1[[#This Row],[Gn]]),1,0)</f>
        <v>0</v>
      </c>
      <c r="KA555">
        <f>IF(Table1[[#This Row],[S/End]]&lt;&gt;"",1,0)</f>
        <v>0</v>
      </c>
      <c r="KB555">
        <f>IF(Table1[[#This Row],[S/End]]="TD",1,0)</f>
        <v>0</v>
      </c>
      <c r="KC555">
        <f>IF(Table1[[#This Row],[S/End]]="FGGD",1,0)</f>
        <v>0</v>
      </c>
      <c r="KD555">
        <f>IF(AND(OR(Table1[[#This Row],[Pass Play]]=1,Table1[[#This Row],[Rush Attempts]]=1),Table1[[#This Row],[Gn]]&lt;0),1,0)</f>
        <v>0</v>
      </c>
      <c r="KE555" s="375">
        <f>IF(AND(Table1[[#This Row],[pff_DRVENDPSN]]=3,Table1[[#This Row],[pff_DRVENDEVENT]]="PUNT"),1,0)</f>
        <v>0</v>
      </c>
    </row>
    <row r="556" spans="1:291" hidden="1">
      <c r="A556">
        <v>41</v>
      </c>
      <c r="B556">
        <v>2109</v>
      </c>
      <c r="C556" t="s">
        <v>14483</v>
      </c>
      <c r="D556">
        <v>3</v>
      </c>
      <c r="E556">
        <v>2</v>
      </c>
      <c r="F556">
        <v>4</v>
      </c>
      <c r="G556">
        <v>0</v>
      </c>
      <c r="H556">
        <v>-31</v>
      </c>
      <c r="J556" t="s">
        <v>298</v>
      </c>
      <c r="K556">
        <v>22</v>
      </c>
      <c r="L556">
        <v>22</v>
      </c>
      <c r="M556" t="s">
        <v>10590</v>
      </c>
      <c r="N556" t="s">
        <v>440</v>
      </c>
      <c r="O556" t="s">
        <v>254</v>
      </c>
      <c r="P556" t="s">
        <v>10591</v>
      </c>
      <c r="S556" t="s">
        <v>443</v>
      </c>
      <c r="W556" t="s">
        <v>257</v>
      </c>
      <c r="X556" t="s">
        <v>10592</v>
      </c>
      <c r="AE556" t="s">
        <v>10593</v>
      </c>
      <c r="AF556" t="s">
        <v>10594</v>
      </c>
      <c r="AG556" t="s">
        <v>10592</v>
      </c>
      <c r="AH556" t="s">
        <v>274</v>
      </c>
      <c r="AJ556">
        <v>22</v>
      </c>
      <c r="AP556">
        <v>7</v>
      </c>
      <c r="BJ556" t="s">
        <v>257</v>
      </c>
      <c r="BQ556">
        <f t="shared" si="24"/>
        <v>0</v>
      </c>
      <c r="BR556">
        <f t="shared" si="25"/>
        <v>3</v>
      </c>
      <c r="BT556" t="s">
        <v>275</v>
      </c>
      <c r="BV556">
        <v>28</v>
      </c>
      <c r="BX556">
        <v>0</v>
      </c>
      <c r="BY556" t="s">
        <v>11145</v>
      </c>
      <c r="CD556" s="3">
        <v>0.10347222222222223</v>
      </c>
      <c r="CF556" t="s">
        <v>11146</v>
      </c>
      <c r="CJ556">
        <v>0</v>
      </c>
      <c r="CK556" t="s">
        <v>11147</v>
      </c>
      <c r="CL556" s="4">
        <v>38050</v>
      </c>
      <c r="CM556" t="s">
        <v>11148</v>
      </c>
      <c r="CN556" t="s">
        <v>11149</v>
      </c>
      <c r="CO556">
        <v>10</v>
      </c>
      <c r="CQ556" t="s">
        <v>282</v>
      </c>
      <c r="CR556" t="s">
        <v>10401</v>
      </c>
      <c r="CU556" t="s">
        <v>11150</v>
      </c>
      <c r="CW556">
        <v>0</v>
      </c>
      <c r="CY556">
        <v>2</v>
      </c>
      <c r="CZ556" t="s">
        <v>553</v>
      </c>
      <c r="DA556">
        <v>0</v>
      </c>
      <c r="DB556">
        <v>13</v>
      </c>
      <c r="DC556" t="s">
        <v>1609</v>
      </c>
      <c r="DD556">
        <v>-25</v>
      </c>
      <c r="DF556" t="s">
        <v>10444</v>
      </c>
      <c r="DK556">
        <v>0</v>
      </c>
      <c r="DL556" s="4">
        <v>44505</v>
      </c>
      <c r="DM556">
        <v>20524</v>
      </c>
      <c r="DN556">
        <v>2021</v>
      </c>
      <c r="DO556">
        <v>0</v>
      </c>
      <c r="DQ556">
        <v>81314</v>
      </c>
      <c r="DR556">
        <v>113</v>
      </c>
      <c r="DU556" t="s">
        <v>257</v>
      </c>
      <c r="DV556" t="s">
        <v>274</v>
      </c>
      <c r="DX556">
        <v>10</v>
      </c>
      <c r="DY556" t="s">
        <v>10401</v>
      </c>
      <c r="EE556">
        <v>0</v>
      </c>
      <c r="EF556" t="s">
        <v>10600</v>
      </c>
      <c r="EG556" t="s">
        <v>4158</v>
      </c>
      <c r="EH556">
        <v>1</v>
      </c>
      <c r="EI556" t="s">
        <v>886</v>
      </c>
      <c r="EJ556" t="s">
        <v>2147</v>
      </c>
      <c r="EK556" t="s">
        <v>8449</v>
      </c>
      <c r="EL556" t="s">
        <v>10601</v>
      </c>
      <c r="EM556" t="s">
        <v>11151</v>
      </c>
      <c r="EN556" t="s">
        <v>11152</v>
      </c>
      <c r="EO556" t="s">
        <v>269</v>
      </c>
      <c r="EP556" t="s">
        <v>3352</v>
      </c>
      <c r="EQ556">
        <v>0</v>
      </c>
      <c r="ET556" t="s">
        <v>11153</v>
      </c>
      <c r="FE556">
        <v>0</v>
      </c>
      <c r="FF556">
        <v>10</v>
      </c>
      <c r="FG556" t="s">
        <v>590</v>
      </c>
      <c r="FI556" t="s">
        <v>590</v>
      </c>
      <c r="FL556">
        <v>0</v>
      </c>
      <c r="FN556">
        <v>0</v>
      </c>
      <c r="FQ556">
        <v>0</v>
      </c>
      <c r="FS556" t="s">
        <v>287</v>
      </c>
      <c r="FU556" t="s">
        <v>274</v>
      </c>
      <c r="FV556" t="s">
        <v>289</v>
      </c>
      <c r="FW556" t="s">
        <v>1700</v>
      </c>
      <c r="FX556" t="s">
        <v>10769</v>
      </c>
      <c r="FY556">
        <v>0</v>
      </c>
      <c r="GA556">
        <v>10.28</v>
      </c>
      <c r="GB556">
        <v>18</v>
      </c>
      <c r="GC556">
        <v>0</v>
      </c>
      <c r="GD556" t="s">
        <v>10604</v>
      </c>
      <c r="GF556">
        <v>0</v>
      </c>
      <c r="GG556" t="s">
        <v>895</v>
      </c>
      <c r="GJ556">
        <v>0</v>
      </c>
      <c r="GK556">
        <v>0</v>
      </c>
      <c r="GM556" t="s">
        <v>11154</v>
      </c>
      <c r="GO556">
        <v>1</v>
      </c>
      <c r="HA556" t="s">
        <v>11155</v>
      </c>
      <c r="HC556" t="s">
        <v>313</v>
      </c>
      <c r="HD556" t="s">
        <v>313</v>
      </c>
      <c r="HE556" t="s">
        <v>10402</v>
      </c>
      <c r="HF556">
        <v>0</v>
      </c>
      <c r="HG556">
        <v>22</v>
      </c>
      <c r="HH556">
        <v>28</v>
      </c>
      <c r="HI556" t="s">
        <v>275</v>
      </c>
      <c r="HL556" t="s">
        <v>2040</v>
      </c>
      <c r="HW556">
        <v>-31</v>
      </c>
      <c r="HX556">
        <v>4225362</v>
      </c>
      <c r="HY556" t="s">
        <v>11156</v>
      </c>
      <c r="HZ556">
        <v>4225339</v>
      </c>
      <c r="IC556">
        <v>0</v>
      </c>
      <c r="ID556">
        <v>0</v>
      </c>
      <c r="IM556">
        <v>105</v>
      </c>
      <c r="IO556" t="s">
        <v>10444</v>
      </c>
      <c r="IQ556" t="s">
        <v>10444</v>
      </c>
      <c r="IU556">
        <v>10</v>
      </c>
      <c r="IV556">
        <f>IF(AND(Table1[[#This Row],[R/P]]="P",Table1[[#This Row],[PaRes]]&lt;&gt;"SCRBL",Table1[[#This Row],[PaRes]]&lt;&gt;"RUN",Table1[[#This Row],[Penalty]]&lt;&gt;1),1,0)</f>
        <v>0</v>
      </c>
      <c r="IW556">
        <f>IF(AND(Table1[[#This Row],[Pass Play]]=1,Table1[[#This Row],[PaRes]]&lt;&gt;"SAC"),1,0)</f>
        <v>0</v>
      </c>
      <c r="IX556">
        <f>IF(Table1[[#This Row],[PaRes]]="COM",1,0)</f>
        <v>0</v>
      </c>
      <c r="IY556">
        <f>IF(Table1[[#This Row],[Pass Play]]=1,Table1[[#This Row],[Gn]],0)</f>
        <v>0</v>
      </c>
      <c r="IZ556">
        <f>IF(AND(Table1[[#This Row],[Pass Play]]=1,Table1[[#This Row],[EFF]]="Y"),1,0)</f>
        <v>0</v>
      </c>
      <c r="JA556">
        <f>IF(AND(Table1[[#This Row],[Pass Play]]=1,Table1[[#This Row],[EFF]]="Y"),Table1[[#This Row],[Gn]],0)</f>
        <v>0</v>
      </c>
      <c r="JB556">
        <f>IF(AND(Table1[[#This Row],[Pass Play]]=1,Table1[[#This Row],[Gn]]&gt;=15),1,0)</f>
        <v>0</v>
      </c>
      <c r="JC556">
        <f>IF(AND(Table1[[#This Row],[Pass Play]]=1,Table1[[#This Row],[Big Play Passes]]=1),Table1[[#This Row],[Gn]],0)</f>
        <v>0</v>
      </c>
      <c r="JD556">
        <f>IF(AND(OR(Table1[[#This Row],[R/P]]="R",Table1[[#This Row],[PaRes]]="SCRBL",Table1[[#This Row],[PaRes]]="RUN"),Table1[[#This Row],[Penalty]]&lt;&gt;1),1,0)</f>
        <v>1</v>
      </c>
      <c r="JE556">
        <f>IF(Table1[[#This Row],[Rush Attempts]]=1,Table1[[#This Row],[Gn]],0)</f>
        <v>0</v>
      </c>
      <c r="JF556">
        <f>IF(AND(Table1[[#This Row],[Rush Attempts]]=1,Table1[[#This Row],[EFF]]="Y"),1,0)</f>
        <v>0</v>
      </c>
      <c r="JG556">
        <f>IF(AND(Table1[[#This Row],[Rush Attempts]]=1,Table1[[#This Row],[EFF]]="Y"),Table1[[#This Row],[Gn]],0)</f>
        <v>0</v>
      </c>
      <c r="JH556">
        <f>IF(AND(Table1[[#This Row],[Rush Attempts]]=1,Table1[[#This Row],[Gn]]&gt;=10),1,0)</f>
        <v>0</v>
      </c>
      <c r="JI556">
        <f>IF(AND(Table1[[#This Row],[Rush Attempts]]=1,Table1[[#This Row],[Big Play Run]]=1),Table1[[#This Row],[Gn]],0)</f>
        <v>0</v>
      </c>
      <c r="JJ556">
        <f>IF(Table1[[#This Row],[PaRes]]="SAC",1,0)</f>
        <v>0</v>
      </c>
      <c r="JK556">
        <f>IF(Table1[[#This Row],[Sacks]]=1,Table1[[#This Row],[Gn]],0)</f>
        <v>0</v>
      </c>
      <c r="JL556">
        <f>IF(Table1[[#This Row],[PaRes]]="INT",1,0)</f>
        <v>0</v>
      </c>
      <c r="JM556">
        <f>IF(Table1[[#This Row],[pff_PENALTY]]&lt;&gt;"",1,0)</f>
        <v>0</v>
      </c>
      <c r="JN556">
        <f>Table1[[#This Row],[pff_PENYARDS]]</f>
        <v>0</v>
      </c>
      <c r="JO556">
        <f>IF(Table1[[#This Row],[S/End]]="TD",1,0)</f>
        <v>0</v>
      </c>
      <c r="JP556">
        <f>IF(OR(Table1[[#This Row],[S/End]]="FGGD"),1,0)</f>
        <v>0</v>
      </c>
      <c r="JQ556">
        <f>IF(OR(Table1[[#This Row],[S/End]]="FUM",Table1[[#This Row],[S/End]]="INT"),1,0)</f>
        <v>0</v>
      </c>
      <c r="JR556">
        <f>IF(AND(Table1[[#This Row],[Touchdown]]=1,Table1[[#This Row],[Pass Play]]=1),1,0)</f>
        <v>0</v>
      </c>
      <c r="JS556">
        <f t="shared" si="26"/>
        <v>0</v>
      </c>
      <c r="JT556">
        <f>IF(AND(OR(Table1[[#This Row],[Pass Play]]=1,Table1[[#This Row],[Rush Attempts]]=1),Table1[[#This Row],[Dn]]=3),1,0)</f>
        <v>0</v>
      </c>
      <c r="JU556">
        <f>IF(AND(Table1[[#This Row],[3rd down attempt]]=1,Table1[[#This Row],[EFF]]="Y"),1,0)</f>
        <v>0</v>
      </c>
      <c r="JV556">
        <f>IF(AND(Table1[[#This Row],[3rd down attempt]]=1,Table1[[#This Row],[Dist]]&gt;=7),1,0)</f>
        <v>0</v>
      </c>
      <c r="JW556">
        <f>IF(AND(OR(Table1[[#This Row],[Pass Play]]=1,Table1[[#This Row],[Rush Attempts]]=1),Table1[[#This Row],[Dn]]=4),1,0)</f>
        <v>0</v>
      </c>
      <c r="JX556">
        <f>IF(AND(Table1[[#This Row],[4th down attempt]]=1,Table1[[#This Row],[EFF]]="Y"),1,0)</f>
        <v>0</v>
      </c>
      <c r="JY556">
        <f>IF(AND(OR(Table1[[#This Row],[Pass Play]]=1,Table1[[#This Row],[Rush Attempts]]=1),Table1[[#This Row],[FPos]]&gt;=0,Table1[[#This Row],[FPos]]&lt;=20),1,0)</f>
        <v>0</v>
      </c>
      <c r="JZ556">
        <f>IF(AND(OR(Table1[[#This Row],[Pass Play]]=1,Table1[[#This Row],[Rush Attempts]]=1),Table1[[#This Row],[Dist]]&lt;=Table1[[#This Row],[Gn]]),1,0)</f>
        <v>0</v>
      </c>
      <c r="KA556">
        <f>IF(Table1[[#This Row],[S/End]]&lt;&gt;"",1,0)</f>
        <v>0</v>
      </c>
      <c r="KB556">
        <f>IF(Table1[[#This Row],[S/End]]="TD",1,0)</f>
        <v>0</v>
      </c>
      <c r="KC556">
        <f>IF(Table1[[#This Row],[S/End]]="FGGD",1,0)</f>
        <v>0</v>
      </c>
      <c r="KD556">
        <f>IF(AND(OR(Table1[[#This Row],[Pass Play]]=1,Table1[[#This Row],[Rush Attempts]]=1),Table1[[#This Row],[Gn]]&lt;0),1,0)</f>
        <v>0</v>
      </c>
      <c r="KE556" s="375">
        <f>IF(AND(Table1[[#This Row],[pff_DRVENDPSN]]=3,Table1[[#This Row],[pff_DRVENDEVENT]]="PUNT"),1,0)</f>
        <v>0</v>
      </c>
    </row>
    <row r="557" spans="1:291" hidden="1">
      <c r="A557">
        <v>42</v>
      </c>
      <c r="B557">
        <v>2109</v>
      </c>
      <c r="C557" t="s">
        <v>14483</v>
      </c>
      <c r="D557">
        <v>3</v>
      </c>
      <c r="E557">
        <v>3</v>
      </c>
      <c r="F557">
        <v>4</v>
      </c>
      <c r="G557">
        <v>4</v>
      </c>
      <c r="H557">
        <v>-31</v>
      </c>
      <c r="J557" t="s">
        <v>254</v>
      </c>
      <c r="K557">
        <v>11</v>
      </c>
      <c r="L557" t="s">
        <v>10976</v>
      </c>
      <c r="M557" t="s">
        <v>11158</v>
      </c>
      <c r="N557" t="s">
        <v>827</v>
      </c>
      <c r="P557" t="s">
        <v>4637</v>
      </c>
      <c r="R557" t="s">
        <v>2574</v>
      </c>
      <c r="T557" t="s">
        <v>571</v>
      </c>
      <c r="W557" t="s">
        <v>253</v>
      </c>
      <c r="X557" t="s">
        <v>10979</v>
      </c>
      <c r="Y557" t="s">
        <v>3162</v>
      </c>
      <c r="Z557" t="s">
        <v>3162</v>
      </c>
      <c r="AB557" t="s">
        <v>666</v>
      </c>
      <c r="AC557" t="s">
        <v>667</v>
      </c>
      <c r="AJ557">
        <v>85</v>
      </c>
      <c r="AK557" t="s">
        <v>327</v>
      </c>
      <c r="AP557">
        <v>7</v>
      </c>
      <c r="BJ557" t="s">
        <v>261</v>
      </c>
      <c r="BQ557">
        <f t="shared" si="24"/>
        <v>1</v>
      </c>
      <c r="BR557">
        <f t="shared" si="25"/>
        <v>0</v>
      </c>
      <c r="BT557" t="s">
        <v>275</v>
      </c>
      <c r="BV557">
        <v>28</v>
      </c>
      <c r="BX557">
        <v>0</v>
      </c>
      <c r="BY557" t="s">
        <v>11159</v>
      </c>
      <c r="BZ557" t="s">
        <v>707</v>
      </c>
      <c r="CA557">
        <v>1</v>
      </c>
      <c r="CC557" t="s">
        <v>492</v>
      </c>
      <c r="CD557" s="3">
        <v>7.4999999999999997E-2</v>
      </c>
      <c r="CE557" t="s">
        <v>257</v>
      </c>
      <c r="CF557" t="s">
        <v>11160</v>
      </c>
      <c r="CG557">
        <v>8</v>
      </c>
      <c r="CI557" t="s">
        <v>331</v>
      </c>
      <c r="CJ557">
        <v>0</v>
      </c>
      <c r="CK557" t="s">
        <v>11161</v>
      </c>
      <c r="CL557" s="4">
        <v>38050</v>
      </c>
      <c r="CM557" t="s">
        <v>11162</v>
      </c>
      <c r="CN557" t="s">
        <v>11163</v>
      </c>
      <c r="CO557">
        <v>10</v>
      </c>
      <c r="CQ557" t="s">
        <v>269</v>
      </c>
      <c r="CR557" t="s">
        <v>10401</v>
      </c>
      <c r="CU557" t="s">
        <v>11164</v>
      </c>
      <c r="CW557">
        <v>0</v>
      </c>
      <c r="CY557">
        <v>3</v>
      </c>
      <c r="CZ557" t="s">
        <v>553</v>
      </c>
      <c r="DA557">
        <v>0</v>
      </c>
      <c r="DB557">
        <v>13</v>
      </c>
      <c r="DC557" t="s">
        <v>1609</v>
      </c>
      <c r="DD557">
        <v>-25</v>
      </c>
      <c r="DF557" t="s">
        <v>10407</v>
      </c>
      <c r="DK557">
        <v>4</v>
      </c>
      <c r="DL557" s="4">
        <v>44505</v>
      </c>
      <c r="DM557">
        <v>20524</v>
      </c>
      <c r="DN557">
        <v>2021</v>
      </c>
      <c r="DO557">
        <v>0</v>
      </c>
      <c r="DQ557">
        <v>81314</v>
      </c>
      <c r="DR557">
        <v>114</v>
      </c>
      <c r="DU557" t="s">
        <v>294</v>
      </c>
      <c r="DV557" t="s">
        <v>294</v>
      </c>
      <c r="DX557">
        <v>10</v>
      </c>
      <c r="DY557" t="s">
        <v>10401</v>
      </c>
      <c r="EE557">
        <v>0</v>
      </c>
      <c r="EF557" t="s">
        <v>3233</v>
      </c>
      <c r="EG557" t="s">
        <v>383</v>
      </c>
      <c r="EH557">
        <v>0</v>
      </c>
      <c r="EI557" t="s">
        <v>1224</v>
      </c>
      <c r="EJ557" t="s">
        <v>340</v>
      </c>
      <c r="EK557" t="s">
        <v>11165</v>
      </c>
      <c r="EL557" t="s">
        <v>11166</v>
      </c>
      <c r="EM557" t="s">
        <v>11167</v>
      </c>
      <c r="EN557" t="s">
        <v>11168</v>
      </c>
      <c r="EO557" t="s">
        <v>282</v>
      </c>
      <c r="EP557" t="s">
        <v>345</v>
      </c>
      <c r="EQ557">
        <v>0</v>
      </c>
      <c r="ER557" t="s">
        <v>346</v>
      </c>
      <c r="ET557" t="s">
        <v>11169</v>
      </c>
      <c r="EU557">
        <v>3</v>
      </c>
      <c r="EV557" t="s">
        <v>257</v>
      </c>
      <c r="EW557" t="s">
        <v>349</v>
      </c>
      <c r="EX557" t="s">
        <v>709</v>
      </c>
      <c r="EY557" t="s">
        <v>1982</v>
      </c>
      <c r="FB557" t="s">
        <v>269</v>
      </c>
      <c r="FC557" t="s">
        <v>11170</v>
      </c>
      <c r="FE557">
        <v>0</v>
      </c>
      <c r="FF557">
        <v>4</v>
      </c>
      <c r="FJ557" t="s">
        <v>11171</v>
      </c>
      <c r="FL557">
        <v>0</v>
      </c>
      <c r="FN557">
        <v>0</v>
      </c>
      <c r="FQ557">
        <v>0</v>
      </c>
      <c r="FS557" t="s">
        <v>395</v>
      </c>
      <c r="FV557" t="s">
        <v>496</v>
      </c>
      <c r="FY557">
        <v>0</v>
      </c>
      <c r="GA557">
        <v>10.28</v>
      </c>
      <c r="GB557">
        <v>18</v>
      </c>
      <c r="GC557">
        <v>0</v>
      </c>
      <c r="GD557" t="s">
        <v>11172</v>
      </c>
      <c r="GE557" t="s">
        <v>355</v>
      </c>
      <c r="GF557">
        <v>0</v>
      </c>
      <c r="GI557">
        <v>3.6</v>
      </c>
      <c r="GJ557">
        <v>0</v>
      </c>
      <c r="GK557">
        <v>0</v>
      </c>
      <c r="GM557" t="s">
        <v>11173</v>
      </c>
      <c r="GN557">
        <v>1</v>
      </c>
      <c r="GO557">
        <v>2</v>
      </c>
      <c r="GP557" t="s">
        <v>499</v>
      </c>
      <c r="GR557">
        <v>51</v>
      </c>
      <c r="HA557" t="s">
        <v>11174</v>
      </c>
      <c r="HB557" t="s">
        <v>10402</v>
      </c>
      <c r="HC557" t="s">
        <v>313</v>
      </c>
      <c r="HD557" t="s">
        <v>313</v>
      </c>
      <c r="HE557" t="s">
        <v>11175</v>
      </c>
      <c r="HF557">
        <v>0</v>
      </c>
      <c r="HG557">
        <v>11</v>
      </c>
      <c r="HH557">
        <v>28</v>
      </c>
      <c r="HI557" t="s">
        <v>275</v>
      </c>
      <c r="HL557" t="s">
        <v>2040</v>
      </c>
      <c r="HM557" t="s">
        <v>10407</v>
      </c>
      <c r="HO557" t="s">
        <v>11141</v>
      </c>
      <c r="HP557" t="s">
        <v>11176</v>
      </c>
      <c r="HQ557" t="s">
        <v>11177</v>
      </c>
      <c r="HR557" t="s">
        <v>11178</v>
      </c>
      <c r="HT557">
        <v>1</v>
      </c>
      <c r="HW557">
        <v>-35</v>
      </c>
      <c r="HX557">
        <v>4225382</v>
      </c>
      <c r="HY557" t="s">
        <v>1982</v>
      </c>
      <c r="HZ557">
        <v>4225362</v>
      </c>
      <c r="IC557">
        <v>0</v>
      </c>
      <c r="ID557">
        <v>0</v>
      </c>
      <c r="IM557">
        <v>106</v>
      </c>
      <c r="IQ557" t="s">
        <v>10407</v>
      </c>
      <c r="IR557" t="s">
        <v>11179</v>
      </c>
      <c r="IU557">
        <v>10</v>
      </c>
      <c r="IV557">
        <f>IF(AND(Table1[[#This Row],[R/P]]="P",Table1[[#This Row],[PaRes]]&lt;&gt;"SCRBL",Table1[[#This Row],[PaRes]]&lt;&gt;"RUN",Table1[[#This Row],[Penalty]]&lt;&gt;1),1,0)</f>
        <v>1</v>
      </c>
      <c r="IW557">
        <f>IF(AND(Table1[[#This Row],[Pass Play]]=1,Table1[[#This Row],[PaRes]]&lt;&gt;"SAC"),1,0)</f>
        <v>1</v>
      </c>
      <c r="IX557">
        <f>IF(Table1[[#This Row],[PaRes]]="COM",1,0)</f>
        <v>1</v>
      </c>
      <c r="IY557">
        <f>IF(Table1[[#This Row],[Pass Play]]=1,Table1[[#This Row],[Gn]],0)</f>
        <v>4</v>
      </c>
      <c r="IZ557">
        <f>IF(AND(Table1[[#This Row],[Pass Play]]=1,Table1[[#This Row],[EFF]]="Y"),1,0)</f>
        <v>1</v>
      </c>
      <c r="JA557">
        <f>IF(AND(Table1[[#This Row],[Pass Play]]=1,Table1[[#This Row],[EFF]]="Y"),Table1[[#This Row],[Gn]],0)</f>
        <v>4</v>
      </c>
      <c r="JB557">
        <f>IF(AND(Table1[[#This Row],[Pass Play]]=1,Table1[[#This Row],[Gn]]&gt;=15),1,0)</f>
        <v>0</v>
      </c>
      <c r="JC557">
        <f>IF(AND(Table1[[#This Row],[Pass Play]]=1,Table1[[#This Row],[Big Play Passes]]=1),Table1[[#This Row],[Gn]],0)</f>
        <v>0</v>
      </c>
      <c r="JD557">
        <f>IF(AND(OR(Table1[[#This Row],[R/P]]="R",Table1[[#This Row],[PaRes]]="SCRBL",Table1[[#This Row],[PaRes]]="RUN"),Table1[[#This Row],[Penalty]]&lt;&gt;1),1,0)</f>
        <v>0</v>
      </c>
      <c r="JE557">
        <f>IF(Table1[[#This Row],[Rush Attempts]]=1,Table1[[#This Row],[Gn]],0)</f>
        <v>0</v>
      </c>
      <c r="JF557">
        <f>IF(AND(Table1[[#This Row],[Rush Attempts]]=1,Table1[[#This Row],[EFF]]="Y"),1,0)</f>
        <v>0</v>
      </c>
      <c r="JG557">
        <f>IF(AND(Table1[[#This Row],[Rush Attempts]]=1,Table1[[#This Row],[EFF]]="Y"),Table1[[#This Row],[Gn]],0)</f>
        <v>0</v>
      </c>
      <c r="JH557">
        <f>IF(AND(Table1[[#This Row],[Rush Attempts]]=1,Table1[[#This Row],[Gn]]&gt;=10),1,0)</f>
        <v>0</v>
      </c>
      <c r="JI557">
        <f>IF(AND(Table1[[#This Row],[Rush Attempts]]=1,Table1[[#This Row],[Big Play Run]]=1),Table1[[#This Row],[Gn]],0)</f>
        <v>0</v>
      </c>
      <c r="JJ557">
        <f>IF(Table1[[#This Row],[PaRes]]="SAC",1,0)</f>
        <v>0</v>
      </c>
      <c r="JK557">
        <f>IF(Table1[[#This Row],[Sacks]]=1,Table1[[#This Row],[Gn]],0)</f>
        <v>0</v>
      </c>
      <c r="JL557">
        <f>IF(Table1[[#This Row],[PaRes]]="INT",1,0)</f>
        <v>0</v>
      </c>
      <c r="JM557">
        <f>IF(Table1[[#This Row],[pff_PENALTY]]&lt;&gt;"",1,0)</f>
        <v>0</v>
      </c>
      <c r="JN557">
        <f>Table1[[#This Row],[pff_PENYARDS]]</f>
        <v>0</v>
      </c>
      <c r="JO557">
        <f>IF(Table1[[#This Row],[S/End]]="TD",1,0)</f>
        <v>0</v>
      </c>
      <c r="JP557">
        <f>IF(OR(Table1[[#This Row],[S/End]]="FGGD"),1,0)</f>
        <v>0</v>
      </c>
      <c r="JQ557">
        <f>IF(OR(Table1[[#This Row],[S/End]]="FUM",Table1[[#This Row],[S/End]]="INT"),1,0)</f>
        <v>0</v>
      </c>
      <c r="JR557">
        <f>IF(AND(Table1[[#This Row],[Touchdown]]=1,Table1[[#This Row],[Pass Play]]=1),1,0)</f>
        <v>0</v>
      </c>
      <c r="JS557">
        <f t="shared" si="26"/>
        <v>0</v>
      </c>
      <c r="JT557">
        <f>IF(AND(OR(Table1[[#This Row],[Pass Play]]=1,Table1[[#This Row],[Rush Attempts]]=1),Table1[[#This Row],[Dn]]=3),1,0)</f>
        <v>1</v>
      </c>
      <c r="JU557">
        <f>IF(AND(Table1[[#This Row],[3rd down attempt]]=1,Table1[[#This Row],[EFF]]="Y"),1,0)</f>
        <v>1</v>
      </c>
      <c r="JV557">
        <f>IF(AND(Table1[[#This Row],[3rd down attempt]]=1,Table1[[#This Row],[Dist]]&gt;=7),1,0)</f>
        <v>0</v>
      </c>
      <c r="JW557">
        <f>IF(AND(OR(Table1[[#This Row],[Pass Play]]=1,Table1[[#This Row],[Rush Attempts]]=1),Table1[[#This Row],[Dn]]=4),1,0)</f>
        <v>0</v>
      </c>
      <c r="JX557">
        <f>IF(AND(Table1[[#This Row],[4th down attempt]]=1,Table1[[#This Row],[EFF]]="Y"),1,0)</f>
        <v>0</v>
      </c>
      <c r="JY557">
        <f>IF(AND(OR(Table1[[#This Row],[Pass Play]]=1,Table1[[#This Row],[Rush Attempts]]=1),Table1[[#This Row],[FPos]]&gt;=0,Table1[[#This Row],[FPos]]&lt;=20),1,0)</f>
        <v>0</v>
      </c>
      <c r="JZ557">
        <f>IF(AND(OR(Table1[[#This Row],[Pass Play]]=1,Table1[[#This Row],[Rush Attempts]]=1),Table1[[#This Row],[Dist]]&lt;=Table1[[#This Row],[Gn]]),1,0)</f>
        <v>1</v>
      </c>
      <c r="KA557">
        <f>IF(Table1[[#This Row],[S/End]]&lt;&gt;"",1,0)</f>
        <v>0</v>
      </c>
      <c r="KB557">
        <f>IF(Table1[[#This Row],[S/End]]="TD",1,0)</f>
        <v>0</v>
      </c>
      <c r="KC557">
        <f>IF(Table1[[#This Row],[S/End]]="FGGD",1,0)</f>
        <v>0</v>
      </c>
      <c r="KD557">
        <f>IF(AND(OR(Table1[[#This Row],[Pass Play]]=1,Table1[[#This Row],[Rush Attempts]]=1),Table1[[#This Row],[Gn]]&lt;0),1,0)</f>
        <v>0</v>
      </c>
      <c r="KE557" s="375">
        <f>IF(AND(Table1[[#This Row],[pff_DRVENDPSN]]=3,Table1[[#This Row],[pff_DRVENDEVENT]]="PUNT"),1,0)</f>
        <v>0</v>
      </c>
    </row>
    <row r="558" spans="1:291" hidden="1">
      <c r="A558">
        <v>43</v>
      </c>
      <c r="B558">
        <v>2109</v>
      </c>
      <c r="C558" t="s">
        <v>14483</v>
      </c>
      <c r="D558">
        <v>3</v>
      </c>
      <c r="E558">
        <v>1</v>
      </c>
      <c r="F558">
        <v>10</v>
      </c>
      <c r="G558">
        <v>0</v>
      </c>
      <c r="H558">
        <v>-35</v>
      </c>
      <c r="J558" t="s">
        <v>298</v>
      </c>
      <c r="K558">
        <v>12</v>
      </c>
      <c r="L558" t="s">
        <v>11181</v>
      </c>
      <c r="M558" t="s">
        <v>11182</v>
      </c>
      <c r="N558" t="s">
        <v>256</v>
      </c>
      <c r="P558" t="s">
        <v>1357</v>
      </c>
      <c r="Q558" t="s">
        <v>6509</v>
      </c>
      <c r="W558" t="s">
        <v>253</v>
      </c>
      <c r="X558" t="s">
        <v>11183</v>
      </c>
      <c r="Y558" t="s">
        <v>4348</v>
      </c>
      <c r="Z558" t="s">
        <v>11184</v>
      </c>
      <c r="AB558" t="s">
        <v>876</v>
      </c>
      <c r="AC558" t="s">
        <v>1996</v>
      </c>
      <c r="AK558" t="s">
        <v>756</v>
      </c>
      <c r="AP558">
        <v>7</v>
      </c>
      <c r="BJ558" t="s">
        <v>257</v>
      </c>
      <c r="BQ558">
        <f t="shared" si="24"/>
        <v>1</v>
      </c>
      <c r="BR558">
        <f t="shared" si="25"/>
        <v>0</v>
      </c>
      <c r="BT558" t="s">
        <v>275</v>
      </c>
      <c r="BV558">
        <v>28</v>
      </c>
      <c r="BX558">
        <v>0</v>
      </c>
      <c r="BY558" t="s">
        <v>11185</v>
      </c>
      <c r="CA558">
        <v>0</v>
      </c>
      <c r="CD558" s="3">
        <v>4.5138888888888888E-2</v>
      </c>
      <c r="CE558" t="s">
        <v>274</v>
      </c>
      <c r="CF558" t="s">
        <v>11186</v>
      </c>
      <c r="CG558">
        <v>7</v>
      </c>
      <c r="CI558" t="s">
        <v>331</v>
      </c>
      <c r="CJ558">
        <v>1</v>
      </c>
      <c r="CK558" t="s">
        <v>11187</v>
      </c>
      <c r="CL558" s="4">
        <v>38080</v>
      </c>
      <c r="CM558" t="s">
        <v>11188</v>
      </c>
      <c r="CN558" t="s">
        <v>11189</v>
      </c>
      <c r="CO558">
        <v>10</v>
      </c>
      <c r="CP558" t="s">
        <v>11190</v>
      </c>
      <c r="CQ558" t="s">
        <v>282</v>
      </c>
      <c r="CR558" t="s">
        <v>10401</v>
      </c>
      <c r="CU558" t="s">
        <v>11191</v>
      </c>
      <c r="CW558">
        <v>0</v>
      </c>
      <c r="CY558">
        <v>4</v>
      </c>
      <c r="CZ558" t="s">
        <v>553</v>
      </c>
      <c r="DA558">
        <v>0</v>
      </c>
      <c r="DB558">
        <v>13</v>
      </c>
      <c r="DC558" t="s">
        <v>1609</v>
      </c>
      <c r="DD558">
        <v>-25</v>
      </c>
      <c r="DK558">
        <v>0</v>
      </c>
      <c r="DL558" s="4">
        <v>44505</v>
      </c>
      <c r="DM558">
        <v>20524</v>
      </c>
      <c r="DN558">
        <v>2021</v>
      </c>
      <c r="DO558">
        <v>0</v>
      </c>
      <c r="DQ558">
        <v>81314</v>
      </c>
      <c r="DR558">
        <v>115</v>
      </c>
      <c r="DU558" t="s">
        <v>257</v>
      </c>
      <c r="DV558" t="s">
        <v>274</v>
      </c>
      <c r="DX558">
        <v>10</v>
      </c>
      <c r="DY558" t="s">
        <v>10401</v>
      </c>
      <c r="EB558" t="s">
        <v>2002</v>
      </c>
      <c r="EE558">
        <v>0</v>
      </c>
      <c r="EF558" t="s">
        <v>6519</v>
      </c>
      <c r="EG558" t="s">
        <v>422</v>
      </c>
      <c r="EH558">
        <v>0</v>
      </c>
      <c r="EJ558" t="s">
        <v>454</v>
      </c>
      <c r="EK558" t="s">
        <v>11192</v>
      </c>
      <c r="EL558" t="s">
        <v>11193</v>
      </c>
      <c r="EM558" t="s">
        <v>11194</v>
      </c>
      <c r="EN558" t="s">
        <v>11195</v>
      </c>
      <c r="EO558" t="s">
        <v>269</v>
      </c>
      <c r="EP558" t="s">
        <v>10561</v>
      </c>
      <c r="EQ558">
        <v>0</v>
      </c>
      <c r="ER558" t="s">
        <v>11196</v>
      </c>
      <c r="ET558" t="s">
        <v>11197</v>
      </c>
      <c r="EU558">
        <v>41</v>
      </c>
      <c r="EV558" t="s">
        <v>348</v>
      </c>
      <c r="EW558" t="s">
        <v>349</v>
      </c>
      <c r="EX558" t="s">
        <v>1251</v>
      </c>
      <c r="EY558" t="s">
        <v>772</v>
      </c>
      <c r="FB558" t="s">
        <v>2285</v>
      </c>
      <c r="FC558" t="s">
        <v>11198</v>
      </c>
      <c r="FE558">
        <v>1</v>
      </c>
      <c r="FF558">
        <v>2</v>
      </c>
      <c r="FJ558" t="s">
        <v>11199</v>
      </c>
      <c r="FL558">
        <v>0</v>
      </c>
      <c r="FN558">
        <v>0</v>
      </c>
      <c r="FQ558">
        <v>0</v>
      </c>
      <c r="FS558" t="s">
        <v>395</v>
      </c>
      <c r="FU558" t="s">
        <v>257</v>
      </c>
      <c r="FV558" t="s">
        <v>496</v>
      </c>
      <c r="FW558" t="s">
        <v>1721</v>
      </c>
      <c r="FY558">
        <v>0</v>
      </c>
      <c r="GA558">
        <v>10.28</v>
      </c>
      <c r="GB558">
        <v>18</v>
      </c>
      <c r="GC558">
        <v>0</v>
      </c>
      <c r="GE558" t="s">
        <v>355</v>
      </c>
      <c r="GF558">
        <v>0</v>
      </c>
      <c r="GG558" t="s">
        <v>1179</v>
      </c>
      <c r="GI558">
        <v>3.7</v>
      </c>
      <c r="GJ558">
        <v>0</v>
      </c>
      <c r="GK558">
        <v>0</v>
      </c>
      <c r="GM558" t="s">
        <v>11200</v>
      </c>
      <c r="GP558">
        <v>4</v>
      </c>
      <c r="GR558">
        <v>31</v>
      </c>
      <c r="HA558" t="s">
        <v>11201</v>
      </c>
      <c r="HC558" t="s">
        <v>313</v>
      </c>
      <c r="HD558" t="s">
        <v>313</v>
      </c>
      <c r="HE558" t="s">
        <v>11202</v>
      </c>
      <c r="HF558">
        <v>0</v>
      </c>
      <c r="HG558">
        <v>12</v>
      </c>
      <c r="HH558">
        <v>28</v>
      </c>
      <c r="HI558" t="s">
        <v>275</v>
      </c>
      <c r="HK558" t="s">
        <v>492</v>
      </c>
      <c r="HL558">
        <v>4</v>
      </c>
      <c r="HM558" t="s">
        <v>10945</v>
      </c>
      <c r="HN558" t="s">
        <v>10742</v>
      </c>
      <c r="HO558" t="s">
        <v>11141</v>
      </c>
      <c r="HP558" t="s">
        <v>11203</v>
      </c>
      <c r="HQ558" t="s">
        <v>11204</v>
      </c>
      <c r="HR558" t="s">
        <v>11205</v>
      </c>
      <c r="HT558" t="s">
        <v>11206</v>
      </c>
      <c r="HW558">
        <v>-35</v>
      </c>
      <c r="HX558">
        <v>4225406</v>
      </c>
      <c r="HZ558">
        <v>4225382</v>
      </c>
      <c r="IC558">
        <v>-0.5</v>
      </c>
      <c r="ID558">
        <v>1</v>
      </c>
      <c r="IM558">
        <v>107</v>
      </c>
      <c r="IU558">
        <v>10</v>
      </c>
      <c r="IV558">
        <f>IF(AND(Table1[[#This Row],[R/P]]="P",Table1[[#This Row],[PaRes]]&lt;&gt;"SCRBL",Table1[[#This Row],[PaRes]]&lt;&gt;"RUN",Table1[[#This Row],[Penalty]]&lt;&gt;1),1,0)</f>
        <v>1</v>
      </c>
      <c r="IW558">
        <f>IF(AND(Table1[[#This Row],[Pass Play]]=1,Table1[[#This Row],[PaRes]]&lt;&gt;"SAC"),1,0)</f>
        <v>1</v>
      </c>
      <c r="IX558">
        <f>IF(Table1[[#This Row],[PaRes]]="COM",1,0)</f>
        <v>0</v>
      </c>
      <c r="IY558">
        <f>IF(Table1[[#This Row],[Pass Play]]=1,Table1[[#This Row],[Gn]],0)</f>
        <v>0</v>
      </c>
      <c r="IZ558">
        <f>IF(AND(Table1[[#This Row],[Pass Play]]=1,Table1[[#This Row],[EFF]]="Y"),1,0)</f>
        <v>0</v>
      </c>
      <c r="JA558">
        <f>IF(AND(Table1[[#This Row],[Pass Play]]=1,Table1[[#This Row],[EFF]]="Y"),Table1[[#This Row],[Gn]],0)</f>
        <v>0</v>
      </c>
      <c r="JB558">
        <f>IF(AND(Table1[[#This Row],[Pass Play]]=1,Table1[[#This Row],[Gn]]&gt;=15),1,0)</f>
        <v>0</v>
      </c>
      <c r="JC558">
        <f>IF(AND(Table1[[#This Row],[Pass Play]]=1,Table1[[#This Row],[Big Play Passes]]=1),Table1[[#This Row],[Gn]],0)</f>
        <v>0</v>
      </c>
      <c r="JD558">
        <f>IF(AND(OR(Table1[[#This Row],[R/P]]="R",Table1[[#This Row],[PaRes]]="SCRBL",Table1[[#This Row],[PaRes]]="RUN"),Table1[[#This Row],[Penalty]]&lt;&gt;1),1,0)</f>
        <v>0</v>
      </c>
      <c r="JE558">
        <f>IF(Table1[[#This Row],[Rush Attempts]]=1,Table1[[#This Row],[Gn]],0)</f>
        <v>0</v>
      </c>
      <c r="JF558">
        <f>IF(AND(Table1[[#This Row],[Rush Attempts]]=1,Table1[[#This Row],[EFF]]="Y"),1,0)</f>
        <v>0</v>
      </c>
      <c r="JG558">
        <f>IF(AND(Table1[[#This Row],[Rush Attempts]]=1,Table1[[#This Row],[EFF]]="Y"),Table1[[#This Row],[Gn]],0)</f>
        <v>0</v>
      </c>
      <c r="JH558">
        <f>IF(AND(Table1[[#This Row],[Rush Attempts]]=1,Table1[[#This Row],[Gn]]&gt;=10),1,0)</f>
        <v>0</v>
      </c>
      <c r="JI558">
        <f>IF(AND(Table1[[#This Row],[Rush Attempts]]=1,Table1[[#This Row],[Big Play Run]]=1),Table1[[#This Row],[Gn]],0)</f>
        <v>0</v>
      </c>
      <c r="JJ558">
        <f>IF(Table1[[#This Row],[PaRes]]="SAC",1,0)</f>
        <v>0</v>
      </c>
      <c r="JK558">
        <f>IF(Table1[[#This Row],[Sacks]]=1,Table1[[#This Row],[Gn]],0)</f>
        <v>0</v>
      </c>
      <c r="JL558">
        <f>IF(Table1[[#This Row],[PaRes]]="INT",1,0)</f>
        <v>0</v>
      </c>
      <c r="JM558">
        <f>IF(Table1[[#This Row],[pff_PENALTY]]&lt;&gt;"",1,0)</f>
        <v>0</v>
      </c>
      <c r="JN558">
        <f>Table1[[#This Row],[pff_PENYARDS]]</f>
        <v>0</v>
      </c>
      <c r="JO558">
        <f>IF(Table1[[#This Row],[S/End]]="TD",1,0)</f>
        <v>0</v>
      </c>
      <c r="JP558">
        <f>IF(OR(Table1[[#This Row],[S/End]]="FGGD"),1,0)</f>
        <v>0</v>
      </c>
      <c r="JQ558">
        <f>IF(OR(Table1[[#This Row],[S/End]]="FUM",Table1[[#This Row],[S/End]]="INT"),1,0)</f>
        <v>0</v>
      </c>
      <c r="JR558">
        <f>IF(AND(Table1[[#This Row],[Touchdown]]=1,Table1[[#This Row],[Pass Play]]=1),1,0)</f>
        <v>0</v>
      </c>
      <c r="JS558">
        <f t="shared" si="26"/>
        <v>0</v>
      </c>
      <c r="JT558">
        <f>IF(AND(OR(Table1[[#This Row],[Pass Play]]=1,Table1[[#This Row],[Rush Attempts]]=1),Table1[[#This Row],[Dn]]=3),1,0)</f>
        <v>0</v>
      </c>
      <c r="JU558">
        <f>IF(AND(Table1[[#This Row],[3rd down attempt]]=1,Table1[[#This Row],[EFF]]="Y"),1,0)</f>
        <v>0</v>
      </c>
      <c r="JV558">
        <f>IF(AND(Table1[[#This Row],[3rd down attempt]]=1,Table1[[#This Row],[Dist]]&gt;=7),1,0)</f>
        <v>0</v>
      </c>
      <c r="JW558">
        <f>IF(AND(OR(Table1[[#This Row],[Pass Play]]=1,Table1[[#This Row],[Rush Attempts]]=1),Table1[[#This Row],[Dn]]=4),1,0)</f>
        <v>0</v>
      </c>
      <c r="JX558">
        <f>IF(AND(Table1[[#This Row],[4th down attempt]]=1,Table1[[#This Row],[EFF]]="Y"),1,0)</f>
        <v>0</v>
      </c>
      <c r="JY558">
        <f>IF(AND(OR(Table1[[#This Row],[Pass Play]]=1,Table1[[#This Row],[Rush Attempts]]=1),Table1[[#This Row],[FPos]]&gt;=0,Table1[[#This Row],[FPos]]&lt;=20),1,0)</f>
        <v>0</v>
      </c>
      <c r="JZ558">
        <f>IF(AND(OR(Table1[[#This Row],[Pass Play]]=1,Table1[[#This Row],[Rush Attempts]]=1),Table1[[#This Row],[Dist]]&lt;=Table1[[#This Row],[Gn]]),1,0)</f>
        <v>0</v>
      </c>
      <c r="KA558">
        <f>IF(Table1[[#This Row],[S/End]]&lt;&gt;"",1,0)</f>
        <v>0</v>
      </c>
      <c r="KB558">
        <f>IF(Table1[[#This Row],[S/End]]="TD",1,0)</f>
        <v>0</v>
      </c>
      <c r="KC558">
        <f>IF(Table1[[#This Row],[S/End]]="FGGD",1,0)</f>
        <v>0</v>
      </c>
      <c r="KD558">
        <f>IF(AND(OR(Table1[[#This Row],[Pass Play]]=1,Table1[[#This Row],[Rush Attempts]]=1),Table1[[#This Row],[Gn]]&lt;0),1,0)</f>
        <v>0</v>
      </c>
      <c r="KE558" s="375">
        <f>IF(AND(Table1[[#This Row],[pff_DRVENDPSN]]=3,Table1[[#This Row],[pff_DRVENDEVENT]]="PUNT"),1,0)</f>
        <v>0</v>
      </c>
    </row>
    <row r="559" spans="1:291" hidden="1">
      <c r="A559">
        <v>44</v>
      </c>
      <c r="B559">
        <v>2109</v>
      </c>
      <c r="C559" t="s">
        <v>14483</v>
      </c>
      <c r="D559">
        <v>3</v>
      </c>
      <c r="E559">
        <v>2</v>
      </c>
      <c r="F559">
        <v>10</v>
      </c>
      <c r="G559">
        <v>12</v>
      </c>
      <c r="H559">
        <v>-35</v>
      </c>
      <c r="J559" t="s">
        <v>254</v>
      </c>
      <c r="K559">
        <v>21</v>
      </c>
      <c r="L559" t="s">
        <v>11208</v>
      </c>
      <c r="M559" t="s">
        <v>11209</v>
      </c>
      <c r="N559" t="s">
        <v>256</v>
      </c>
      <c r="P559" t="s">
        <v>255</v>
      </c>
      <c r="Q559" t="s">
        <v>4609</v>
      </c>
      <c r="T559" t="s">
        <v>3244</v>
      </c>
      <c r="W559" t="s">
        <v>257</v>
      </c>
      <c r="X559" t="s">
        <v>11210</v>
      </c>
      <c r="AE559" t="s">
        <v>11211</v>
      </c>
      <c r="AF559" t="s">
        <v>11212</v>
      </c>
      <c r="AG559" t="s">
        <v>11210</v>
      </c>
      <c r="AH559" t="s">
        <v>274</v>
      </c>
      <c r="AJ559">
        <v>22</v>
      </c>
      <c r="AP559">
        <v>7</v>
      </c>
      <c r="BJ559" t="s">
        <v>257</v>
      </c>
      <c r="BQ559">
        <f t="shared" si="24"/>
        <v>0</v>
      </c>
      <c r="BR559">
        <f t="shared" si="25"/>
        <v>2</v>
      </c>
      <c r="BT559" t="s">
        <v>275</v>
      </c>
      <c r="BV559">
        <v>28</v>
      </c>
      <c r="BX559">
        <v>0</v>
      </c>
      <c r="BY559" t="s">
        <v>11213</v>
      </c>
      <c r="CD559" s="3">
        <v>3.9583333333333331E-2</v>
      </c>
      <c r="CF559" t="s">
        <v>11214</v>
      </c>
      <c r="CJ559">
        <v>0</v>
      </c>
      <c r="CK559" t="s">
        <v>11215</v>
      </c>
      <c r="CL559" s="4">
        <v>38080</v>
      </c>
      <c r="CM559" t="s">
        <v>11216</v>
      </c>
      <c r="CN559" t="s">
        <v>11217</v>
      </c>
      <c r="CO559">
        <v>10</v>
      </c>
      <c r="CP559" t="s">
        <v>11218</v>
      </c>
      <c r="CQ559" t="s">
        <v>269</v>
      </c>
      <c r="CR559" t="s">
        <v>10401</v>
      </c>
      <c r="CU559" t="s">
        <v>2055</v>
      </c>
      <c r="CW559">
        <v>0</v>
      </c>
      <c r="CY559">
        <v>5</v>
      </c>
      <c r="CZ559" t="s">
        <v>553</v>
      </c>
      <c r="DA559">
        <v>0</v>
      </c>
      <c r="DB559">
        <v>13</v>
      </c>
      <c r="DC559" t="s">
        <v>1609</v>
      </c>
      <c r="DD559">
        <v>-25</v>
      </c>
      <c r="DF559" t="s">
        <v>10742</v>
      </c>
      <c r="DK559">
        <v>12</v>
      </c>
      <c r="DL559" s="4">
        <v>44505</v>
      </c>
      <c r="DM559">
        <v>20524</v>
      </c>
      <c r="DN559">
        <v>2021</v>
      </c>
      <c r="DO559">
        <v>0</v>
      </c>
      <c r="DQ559">
        <v>81314</v>
      </c>
      <c r="DR559">
        <v>116</v>
      </c>
      <c r="DU559" t="s">
        <v>257</v>
      </c>
      <c r="DV559" t="s">
        <v>274</v>
      </c>
      <c r="DX559">
        <v>10</v>
      </c>
      <c r="DY559" t="s">
        <v>10401</v>
      </c>
      <c r="EE559">
        <v>0</v>
      </c>
      <c r="EF559" t="s">
        <v>11219</v>
      </c>
      <c r="EG559" t="s">
        <v>1485</v>
      </c>
      <c r="EH559">
        <v>0</v>
      </c>
      <c r="EJ559" t="s">
        <v>454</v>
      </c>
      <c r="EK559" t="s">
        <v>11220</v>
      </c>
      <c r="EL559" t="s">
        <v>11221</v>
      </c>
      <c r="EM559" t="s">
        <v>11222</v>
      </c>
      <c r="EN559" t="s">
        <v>11223</v>
      </c>
      <c r="EO559" t="s">
        <v>282</v>
      </c>
      <c r="EP559" t="s">
        <v>283</v>
      </c>
      <c r="EQ559">
        <v>0</v>
      </c>
      <c r="ET559" t="s">
        <v>11224</v>
      </c>
      <c r="FD559" t="s">
        <v>253</v>
      </c>
      <c r="FE559">
        <v>0</v>
      </c>
      <c r="FF559">
        <v>2</v>
      </c>
      <c r="FG559" t="s">
        <v>255</v>
      </c>
      <c r="FI559" t="s">
        <v>255</v>
      </c>
      <c r="FJ559" t="s">
        <v>11225</v>
      </c>
      <c r="FL559">
        <v>0</v>
      </c>
      <c r="FN559">
        <v>0</v>
      </c>
      <c r="FQ559">
        <v>0</v>
      </c>
      <c r="FS559" t="s">
        <v>1588</v>
      </c>
      <c r="FU559" t="s">
        <v>274</v>
      </c>
      <c r="FV559" t="s">
        <v>1589</v>
      </c>
      <c r="FW559" t="s">
        <v>290</v>
      </c>
      <c r="FX559" t="s">
        <v>625</v>
      </c>
      <c r="FY559">
        <v>0</v>
      </c>
      <c r="GA559">
        <v>10.28</v>
      </c>
      <c r="GB559">
        <v>18</v>
      </c>
      <c r="GC559">
        <v>0</v>
      </c>
      <c r="GD559" t="s">
        <v>3282</v>
      </c>
      <c r="GE559" t="s">
        <v>355</v>
      </c>
      <c r="GF559">
        <v>0</v>
      </c>
      <c r="GG559" t="s">
        <v>274</v>
      </c>
      <c r="GJ559">
        <v>0</v>
      </c>
      <c r="GK559">
        <v>0</v>
      </c>
      <c r="GM559" t="s">
        <v>11226</v>
      </c>
      <c r="GO559">
        <v>2</v>
      </c>
      <c r="HA559" t="s">
        <v>11227</v>
      </c>
      <c r="HC559" t="s">
        <v>294</v>
      </c>
      <c r="HD559" t="s">
        <v>294</v>
      </c>
      <c r="HE559" t="s">
        <v>11228</v>
      </c>
      <c r="HF559">
        <v>0</v>
      </c>
      <c r="HG559">
        <v>12</v>
      </c>
      <c r="HH559">
        <v>28</v>
      </c>
      <c r="HI559" t="s">
        <v>275</v>
      </c>
      <c r="HL559">
        <v>1</v>
      </c>
      <c r="HW559">
        <v>-47</v>
      </c>
      <c r="HX559">
        <v>4225415</v>
      </c>
      <c r="HY559" t="s">
        <v>11229</v>
      </c>
      <c r="HZ559">
        <v>4225406</v>
      </c>
      <c r="IC559">
        <v>0</v>
      </c>
      <c r="ID559">
        <v>0</v>
      </c>
      <c r="IM559">
        <v>108</v>
      </c>
      <c r="IQ559" t="s">
        <v>10742</v>
      </c>
      <c r="IU559">
        <v>10</v>
      </c>
      <c r="IV559">
        <f>IF(AND(Table1[[#This Row],[R/P]]="P",Table1[[#This Row],[PaRes]]&lt;&gt;"SCRBL",Table1[[#This Row],[PaRes]]&lt;&gt;"RUN",Table1[[#This Row],[Penalty]]&lt;&gt;1),1,0)</f>
        <v>0</v>
      </c>
      <c r="IW559">
        <f>IF(AND(Table1[[#This Row],[Pass Play]]=1,Table1[[#This Row],[PaRes]]&lt;&gt;"SAC"),1,0)</f>
        <v>0</v>
      </c>
      <c r="IX559">
        <f>IF(Table1[[#This Row],[PaRes]]="COM",1,0)</f>
        <v>0</v>
      </c>
      <c r="IY559">
        <f>IF(Table1[[#This Row],[Pass Play]]=1,Table1[[#This Row],[Gn]],0)</f>
        <v>0</v>
      </c>
      <c r="IZ559">
        <f>IF(AND(Table1[[#This Row],[Pass Play]]=1,Table1[[#This Row],[EFF]]="Y"),1,0)</f>
        <v>0</v>
      </c>
      <c r="JA559">
        <f>IF(AND(Table1[[#This Row],[Pass Play]]=1,Table1[[#This Row],[EFF]]="Y"),Table1[[#This Row],[Gn]],0)</f>
        <v>0</v>
      </c>
      <c r="JB559">
        <f>IF(AND(Table1[[#This Row],[Pass Play]]=1,Table1[[#This Row],[Gn]]&gt;=15),1,0)</f>
        <v>0</v>
      </c>
      <c r="JC559">
        <f>IF(AND(Table1[[#This Row],[Pass Play]]=1,Table1[[#This Row],[Big Play Passes]]=1),Table1[[#This Row],[Gn]],0)</f>
        <v>0</v>
      </c>
      <c r="JD559">
        <f>IF(AND(OR(Table1[[#This Row],[R/P]]="R",Table1[[#This Row],[PaRes]]="SCRBL",Table1[[#This Row],[PaRes]]="RUN"),Table1[[#This Row],[Penalty]]&lt;&gt;1),1,0)</f>
        <v>1</v>
      </c>
      <c r="JE559">
        <f>IF(Table1[[#This Row],[Rush Attempts]]=1,Table1[[#This Row],[Gn]],0)</f>
        <v>12</v>
      </c>
      <c r="JF559">
        <f>IF(AND(Table1[[#This Row],[Rush Attempts]]=1,Table1[[#This Row],[EFF]]="Y"),1,0)</f>
        <v>1</v>
      </c>
      <c r="JG559">
        <f>IF(AND(Table1[[#This Row],[Rush Attempts]]=1,Table1[[#This Row],[EFF]]="Y"),Table1[[#This Row],[Gn]],0)</f>
        <v>12</v>
      </c>
      <c r="JH559">
        <f>IF(AND(Table1[[#This Row],[Rush Attempts]]=1,Table1[[#This Row],[Gn]]&gt;=10),1,0)</f>
        <v>1</v>
      </c>
      <c r="JI559">
        <f>IF(AND(Table1[[#This Row],[Rush Attempts]]=1,Table1[[#This Row],[Big Play Run]]=1),Table1[[#This Row],[Gn]],0)</f>
        <v>12</v>
      </c>
      <c r="JJ559">
        <f>IF(Table1[[#This Row],[PaRes]]="SAC",1,0)</f>
        <v>0</v>
      </c>
      <c r="JK559">
        <f>IF(Table1[[#This Row],[Sacks]]=1,Table1[[#This Row],[Gn]],0)</f>
        <v>0</v>
      </c>
      <c r="JL559">
        <f>IF(Table1[[#This Row],[PaRes]]="INT",1,0)</f>
        <v>0</v>
      </c>
      <c r="JM559">
        <f>IF(Table1[[#This Row],[pff_PENALTY]]&lt;&gt;"",1,0)</f>
        <v>0</v>
      </c>
      <c r="JN559">
        <f>Table1[[#This Row],[pff_PENYARDS]]</f>
        <v>0</v>
      </c>
      <c r="JO559">
        <f>IF(Table1[[#This Row],[S/End]]="TD",1,0)</f>
        <v>0</v>
      </c>
      <c r="JP559">
        <f>IF(OR(Table1[[#This Row],[S/End]]="FGGD"),1,0)</f>
        <v>0</v>
      </c>
      <c r="JQ559">
        <f>IF(OR(Table1[[#This Row],[S/End]]="FUM",Table1[[#This Row],[S/End]]="INT"),1,0)</f>
        <v>0</v>
      </c>
      <c r="JR559">
        <f>IF(AND(Table1[[#This Row],[Touchdown]]=1,Table1[[#This Row],[Pass Play]]=1),1,0)</f>
        <v>0</v>
      </c>
      <c r="JS559">
        <f t="shared" si="26"/>
        <v>0</v>
      </c>
      <c r="JT559">
        <f>IF(AND(OR(Table1[[#This Row],[Pass Play]]=1,Table1[[#This Row],[Rush Attempts]]=1),Table1[[#This Row],[Dn]]=3),1,0)</f>
        <v>0</v>
      </c>
      <c r="JU559">
        <f>IF(AND(Table1[[#This Row],[3rd down attempt]]=1,Table1[[#This Row],[EFF]]="Y"),1,0)</f>
        <v>0</v>
      </c>
      <c r="JV559">
        <f>IF(AND(Table1[[#This Row],[3rd down attempt]]=1,Table1[[#This Row],[Dist]]&gt;=7),1,0)</f>
        <v>0</v>
      </c>
      <c r="JW559">
        <f>IF(AND(OR(Table1[[#This Row],[Pass Play]]=1,Table1[[#This Row],[Rush Attempts]]=1),Table1[[#This Row],[Dn]]=4),1,0)</f>
        <v>0</v>
      </c>
      <c r="JX559">
        <f>IF(AND(Table1[[#This Row],[4th down attempt]]=1,Table1[[#This Row],[EFF]]="Y"),1,0)</f>
        <v>0</v>
      </c>
      <c r="JY559">
        <f>IF(AND(OR(Table1[[#This Row],[Pass Play]]=1,Table1[[#This Row],[Rush Attempts]]=1),Table1[[#This Row],[FPos]]&gt;=0,Table1[[#This Row],[FPos]]&lt;=20),1,0)</f>
        <v>0</v>
      </c>
      <c r="JZ559">
        <f>IF(AND(OR(Table1[[#This Row],[Pass Play]]=1,Table1[[#This Row],[Rush Attempts]]=1),Table1[[#This Row],[Dist]]&lt;=Table1[[#This Row],[Gn]]),1,0)</f>
        <v>1</v>
      </c>
      <c r="KA559">
        <f>IF(Table1[[#This Row],[S/End]]&lt;&gt;"",1,0)</f>
        <v>0</v>
      </c>
      <c r="KB559">
        <f>IF(Table1[[#This Row],[S/End]]="TD",1,0)</f>
        <v>0</v>
      </c>
      <c r="KC559">
        <f>IF(Table1[[#This Row],[S/End]]="FGGD",1,0)</f>
        <v>0</v>
      </c>
      <c r="KD559">
        <f>IF(AND(OR(Table1[[#This Row],[Pass Play]]=1,Table1[[#This Row],[Rush Attempts]]=1),Table1[[#This Row],[Gn]]&lt;0),1,0)</f>
        <v>0</v>
      </c>
      <c r="KE559" s="375">
        <f>IF(AND(Table1[[#This Row],[pff_DRVENDPSN]]=3,Table1[[#This Row],[pff_DRVENDEVENT]]="PUNT"),1,0)</f>
        <v>0</v>
      </c>
    </row>
    <row r="560" spans="1:291" hidden="1">
      <c r="A560">
        <v>45</v>
      </c>
      <c r="B560">
        <v>2109</v>
      </c>
      <c r="C560" t="s">
        <v>14483</v>
      </c>
      <c r="D560">
        <v>3</v>
      </c>
      <c r="E560">
        <v>1</v>
      </c>
      <c r="F560">
        <v>10</v>
      </c>
      <c r="G560">
        <v>1</v>
      </c>
      <c r="H560">
        <v>-47</v>
      </c>
      <c r="J560" t="s">
        <v>298</v>
      </c>
      <c r="K560">
        <v>21</v>
      </c>
      <c r="L560" t="s">
        <v>10463</v>
      </c>
      <c r="M560" t="s">
        <v>11127</v>
      </c>
      <c r="N560" t="s">
        <v>568</v>
      </c>
      <c r="P560" t="s">
        <v>1066</v>
      </c>
      <c r="S560" t="s">
        <v>1014</v>
      </c>
      <c r="W560" t="s">
        <v>257</v>
      </c>
      <c r="X560" t="s">
        <v>11231</v>
      </c>
      <c r="AE560" t="s">
        <v>397</v>
      </c>
      <c r="AF560" t="s">
        <v>2903</v>
      </c>
      <c r="AG560" t="s">
        <v>11231</v>
      </c>
      <c r="AH560" t="s">
        <v>274</v>
      </c>
      <c r="AJ560">
        <v>20</v>
      </c>
      <c r="AP560">
        <v>7</v>
      </c>
      <c r="BJ560" t="s">
        <v>274</v>
      </c>
      <c r="BQ560">
        <f t="shared" si="24"/>
        <v>0</v>
      </c>
      <c r="BR560">
        <f t="shared" si="25"/>
        <v>2</v>
      </c>
      <c r="BT560" t="s">
        <v>275</v>
      </c>
      <c r="BV560">
        <v>28</v>
      </c>
      <c r="BX560">
        <v>0</v>
      </c>
      <c r="BY560" t="s">
        <v>11232</v>
      </c>
      <c r="CD560" s="3">
        <v>1.1805555555555555E-2</v>
      </c>
      <c r="CF560" t="s">
        <v>11233</v>
      </c>
      <c r="CJ560">
        <v>0</v>
      </c>
      <c r="CK560" t="s">
        <v>11234</v>
      </c>
      <c r="CL560" s="4">
        <v>38080</v>
      </c>
      <c r="CM560" t="s">
        <v>11235</v>
      </c>
      <c r="CN560" t="s">
        <v>11236</v>
      </c>
      <c r="CO560">
        <v>10</v>
      </c>
      <c r="CQ560" t="s">
        <v>282</v>
      </c>
      <c r="CR560" t="s">
        <v>10401</v>
      </c>
      <c r="CU560" t="s">
        <v>11237</v>
      </c>
      <c r="CW560">
        <v>0</v>
      </c>
      <c r="CY560">
        <v>6</v>
      </c>
      <c r="CZ560" t="s">
        <v>553</v>
      </c>
      <c r="DA560">
        <v>0</v>
      </c>
      <c r="DB560">
        <v>13</v>
      </c>
      <c r="DC560" t="s">
        <v>1609</v>
      </c>
      <c r="DD560">
        <v>-25</v>
      </c>
      <c r="DF560" t="s">
        <v>10402</v>
      </c>
      <c r="DK560">
        <v>1</v>
      </c>
      <c r="DL560" s="4">
        <v>44505</v>
      </c>
      <c r="DM560">
        <v>20524</v>
      </c>
      <c r="DN560">
        <v>2021</v>
      </c>
      <c r="DO560">
        <v>0</v>
      </c>
      <c r="DQ560">
        <v>81314</v>
      </c>
      <c r="DR560">
        <v>117</v>
      </c>
      <c r="DU560" t="s">
        <v>274</v>
      </c>
      <c r="DV560" t="s">
        <v>257</v>
      </c>
      <c r="DX560">
        <v>10</v>
      </c>
      <c r="DY560" t="s">
        <v>10401</v>
      </c>
      <c r="EE560">
        <v>0</v>
      </c>
      <c r="EF560" t="s">
        <v>1533</v>
      </c>
      <c r="EG560" t="s">
        <v>1485</v>
      </c>
      <c r="EH560">
        <v>0</v>
      </c>
      <c r="EJ560" t="s">
        <v>454</v>
      </c>
      <c r="EK560" t="s">
        <v>11238</v>
      </c>
      <c r="EL560" t="s">
        <v>11239</v>
      </c>
      <c r="EM560" t="s">
        <v>11240</v>
      </c>
      <c r="EN560" t="s">
        <v>11241</v>
      </c>
      <c r="EO560" t="s">
        <v>269</v>
      </c>
      <c r="EP560" t="s">
        <v>2449</v>
      </c>
      <c r="EQ560">
        <v>0</v>
      </c>
      <c r="ET560" t="s">
        <v>11242</v>
      </c>
      <c r="FE560">
        <v>0</v>
      </c>
      <c r="FF560">
        <v>7</v>
      </c>
      <c r="FG560" t="s">
        <v>255</v>
      </c>
      <c r="FI560" t="s">
        <v>255</v>
      </c>
      <c r="FL560">
        <v>0</v>
      </c>
      <c r="FN560">
        <v>0</v>
      </c>
      <c r="FQ560">
        <v>0</v>
      </c>
      <c r="FS560" t="s">
        <v>287</v>
      </c>
      <c r="FU560" t="s">
        <v>274</v>
      </c>
      <c r="FV560" t="s">
        <v>1539</v>
      </c>
      <c r="FW560" t="s">
        <v>397</v>
      </c>
      <c r="FX560" t="s">
        <v>291</v>
      </c>
      <c r="FY560">
        <v>0</v>
      </c>
      <c r="GA560">
        <v>10.28</v>
      </c>
      <c r="GB560">
        <v>18</v>
      </c>
      <c r="GC560">
        <v>0</v>
      </c>
      <c r="GD560" t="s">
        <v>1132</v>
      </c>
      <c r="GF560">
        <v>0</v>
      </c>
      <c r="GG560" t="s">
        <v>274</v>
      </c>
      <c r="GJ560">
        <v>0</v>
      </c>
      <c r="GK560">
        <v>0</v>
      </c>
      <c r="GM560" t="s">
        <v>3881</v>
      </c>
      <c r="GO560">
        <v>0</v>
      </c>
      <c r="HA560" t="s">
        <v>11243</v>
      </c>
      <c r="HC560" t="s">
        <v>294</v>
      </c>
      <c r="HD560" t="s">
        <v>294</v>
      </c>
      <c r="HF560">
        <v>0</v>
      </c>
      <c r="HG560">
        <v>12</v>
      </c>
      <c r="HH560">
        <v>28</v>
      </c>
      <c r="HI560" t="s">
        <v>275</v>
      </c>
      <c r="HL560">
        <v>1</v>
      </c>
      <c r="HW560">
        <v>-48</v>
      </c>
      <c r="HX560">
        <v>4225422</v>
      </c>
      <c r="HY560" t="s">
        <v>11244</v>
      </c>
      <c r="HZ560">
        <v>4225415</v>
      </c>
      <c r="IC560">
        <v>0</v>
      </c>
      <c r="ID560">
        <v>0</v>
      </c>
      <c r="IM560">
        <v>109</v>
      </c>
      <c r="IO560" t="s">
        <v>10402</v>
      </c>
      <c r="IQ560" t="s">
        <v>10402</v>
      </c>
      <c r="IR560" t="s">
        <v>10411</v>
      </c>
      <c r="IU560">
        <v>10</v>
      </c>
      <c r="IV560">
        <f>IF(AND(Table1[[#This Row],[R/P]]="P",Table1[[#This Row],[PaRes]]&lt;&gt;"SCRBL",Table1[[#This Row],[PaRes]]&lt;&gt;"RUN",Table1[[#This Row],[Penalty]]&lt;&gt;1),1,0)</f>
        <v>0</v>
      </c>
      <c r="IW560">
        <f>IF(AND(Table1[[#This Row],[Pass Play]]=1,Table1[[#This Row],[PaRes]]&lt;&gt;"SAC"),1,0)</f>
        <v>0</v>
      </c>
      <c r="IX560">
        <f>IF(Table1[[#This Row],[PaRes]]="COM",1,0)</f>
        <v>0</v>
      </c>
      <c r="IY560">
        <f>IF(Table1[[#This Row],[Pass Play]]=1,Table1[[#This Row],[Gn]],0)</f>
        <v>0</v>
      </c>
      <c r="IZ560">
        <f>IF(AND(Table1[[#This Row],[Pass Play]]=1,Table1[[#This Row],[EFF]]="Y"),1,0)</f>
        <v>0</v>
      </c>
      <c r="JA560">
        <f>IF(AND(Table1[[#This Row],[Pass Play]]=1,Table1[[#This Row],[EFF]]="Y"),Table1[[#This Row],[Gn]],0)</f>
        <v>0</v>
      </c>
      <c r="JB560">
        <f>IF(AND(Table1[[#This Row],[Pass Play]]=1,Table1[[#This Row],[Gn]]&gt;=15),1,0)</f>
        <v>0</v>
      </c>
      <c r="JC560">
        <f>IF(AND(Table1[[#This Row],[Pass Play]]=1,Table1[[#This Row],[Big Play Passes]]=1),Table1[[#This Row],[Gn]],0)</f>
        <v>0</v>
      </c>
      <c r="JD560">
        <f>IF(AND(OR(Table1[[#This Row],[R/P]]="R",Table1[[#This Row],[PaRes]]="SCRBL",Table1[[#This Row],[PaRes]]="RUN"),Table1[[#This Row],[Penalty]]&lt;&gt;1),1,0)</f>
        <v>1</v>
      </c>
      <c r="JE560">
        <f>IF(Table1[[#This Row],[Rush Attempts]]=1,Table1[[#This Row],[Gn]],0)</f>
        <v>1</v>
      </c>
      <c r="JF560">
        <f>IF(AND(Table1[[#This Row],[Rush Attempts]]=1,Table1[[#This Row],[EFF]]="Y"),1,0)</f>
        <v>0</v>
      </c>
      <c r="JG560">
        <f>IF(AND(Table1[[#This Row],[Rush Attempts]]=1,Table1[[#This Row],[EFF]]="Y"),Table1[[#This Row],[Gn]],0)</f>
        <v>0</v>
      </c>
      <c r="JH560">
        <f>IF(AND(Table1[[#This Row],[Rush Attempts]]=1,Table1[[#This Row],[Gn]]&gt;=10),1,0)</f>
        <v>0</v>
      </c>
      <c r="JI560">
        <f>IF(AND(Table1[[#This Row],[Rush Attempts]]=1,Table1[[#This Row],[Big Play Run]]=1),Table1[[#This Row],[Gn]],0)</f>
        <v>0</v>
      </c>
      <c r="JJ560">
        <f>IF(Table1[[#This Row],[PaRes]]="SAC",1,0)</f>
        <v>0</v>
      </c>
      <c r="JK560">
        <f>IF(Table1[[#This Row],[Sacks]]=1,Table1[[#This Row],[Gn]],0)</f>
        <v>0</v>
      </c>
      <c r="JL560">
        <f>IF(Table1[[#This Row],[PaRes]]="INT",1,0)</f>
        <v>0</v>
      </c>
      <c r="JM560">
        <f>IF(Table1[[#This Row],[pff_PENALTY]]&lt;&gt;"",1,0)</f>
        <v>0</v>
      </c>
      <c r="JN560">
        <f>Table1[[#This Row],[pff_PENYARDS]]</f>
        <v>0</v>
      </c>
      <c r="JO560">
        <f>IF(Table1[[#This Row],[S/End]]="TD",1,0)</f>
        <v>0</v>
      </c>
      <c r="JP560">
        <f>IF(OR(Table1[[#This Row],[S/End]]="FGGD"),1,0)</f>
        <v>0</v>
      </c>
      <c r="JQ560">
        <f>IF(OR(Table1[[#This Row],[S/End]]="FUM",Table1[[#This Row],[S/End]]="INT"),1,0)</f>
        <v>0</v>
      </c>
      <c r="JR560">
        <f>IF(AND(Table1[[#This Row],[Touchdown]]=1,Table1[[#This Row],[Pass Play]]=1),1,0)</f>
        <v>0</v>
      </c>
      <c r="JS560">
        <f t="shared" si="26"/>
        <v>0</v>
      </c>
      <c r="JT560">
        <f>IF(AND(OR(Table1[[#This Row],[Pass Play]]=1,Table1[[#This Row],[Rush Attempts]]=1),Table1[[#This Row],[Dn]]=3),1,0)</f>
        <v>0</v>
      </c>
      <c r="JU560">
        <f>IF(AND(Table1[[#This Row],[3rd down attempt]]=1,Table1[[#This Row],[EFF]]="Y"),1,0)</f>
        <v>0</v>
      </c>
      <c r="JV560">
        <f>IF(AND(Table1[[#This Row],[3rd down attempt]]=1,Table1[[#This Row],[Dist]]&gt;=7),1,0)</f>
        <v>0</v>
      </c>
      <c r="JW560">
        <f>IF(AND(OR(Table1[[#This Row],[Pass Play]]=1,Table1[[#This Row],[Rush Attempts]]=1),Table1[[#This Row],[Dn]]=4),1,0)</f>
        <v>0</v>
      </c>
      <c r="JX560">
        <f>IF(AND(Table1[[#This Row],[4th down attempt]]=1,Table1[[#This Row],[EFF]]="Y"),1,0)</f>
        <v>0</v>
      </c>
      <c r="JY560">
        <f>IF(AND(OR(Table1[[#This Row],[Pass Play]]=1,Table1[[#This Row],[Rush Attempts]]=1),Table1[[#This Row],[FPos]]&gt;=0,Table1[[#This Row],[FPos]]&lt;=20),1,0)</f>
        <v>0</v>
      </c>
      <c r="JZ560">
        <f>IF(AND(OR(Table1[[#This Row],[Pass Play]]=1,Table1[[#This Row],[Rush Attempts]]=1),Table1[[#This Row],[Dist]]&lt;=Table1[[#This Row],[Gn]]),1,0)</f>
        <v>0</v>
      </c>
      <c r="KA560">
        <f>IF(Table1[[#This Row],[S/End]]&lt;&gt;"",1,0)</f>
        <v>0</v>
      </c>
      <c r="KB560">
        <f>IF(Table1[[#This Row],[S/End]]="TD",1,0)</f>
        <v>0</v>
      </c>
      <c r="KC560">
        <f>IF(Table1[[#This Row],[S/End]]="FGGD",1,0)</f>
        <v>0</v>
      </c>
      <c r="KD560">
        <f>IF(AND(OR(Table1[[#This Row],[Pass Play]]=1,Table1[[#This Row],[Rush Attempts]]=1),Table1[[#This Row],[Gn]]&lt;0),1,0)</f>
        <v>0</v>
      </c>
      <c r="KE560" s="375">
        <f>IF(AND(Table1[[#This Row],[pff_DRVENDPSN]]=3,Table1[[#This Row],[pff_DRVENDEVENT]]="PUNT"),1,0)</f>
        <v>0</v>
      </c>
    </row>
    <row r="561" spans="1:291" hidden="1">
      <c r="A561">
        <v>46</v>
      </c>
      <c r="B561">
        <v>2109</v>
      </c>
      <c r="C561" t="s">
        <v>14483</v>
      </c>
      <c r="D561">
        <v>4</v>
      </c>
      <c r="E561">
        <v>2</v>
      </c>
      <c r="F561">
        <v>9</v>
      </c>
      <c r="G561">
        <v>5</v>
      </c>
      <c r="H561">
        <v>-48</v>
      </c>
      <c r="J561" t="s">
        <v>254</v>
      </c>
      <c r="K561">
        <v>11</v>
      </c>
      <c r="L561" t="s">
        <v>471</v>
      </c>
      <c r="M561" t="s">
        <v>9211</v>
      </c>
      <c r="N561" t="s">
        <v>319</v>
      </c>
      <c r="P561" t="s">
        <v>9212</v>
      </c>
      <c r="W561" t="s">
        <v>253</v>
      </c>
      <c r="X561" t="s">
        <v>11246</v>
      </c>
      <c r="Y561" t="s">
        <v>5850</v>
      </c>
      <c r="Z561" t="s">
        <v>5850</v>
      </c>
      <c r="AA561" t="s">
        <v>1232</v>
      </c>
      <c r="AB561" t="s">
        <v>325</v>
      </c>
      <c r="AC561" t="s">
        <v>326</v>
      </c>
      <c r="AJ561">
        <v>22</v>
      </c>
      <c r="AK561" t="s">
        <v>327</v>
      </c>
      <c r="AP561">
        <v>7</v>
      </c>
      <c r="BJ561" t="s">
        <v>274</v>
      </c>
      <c r="BQ561">
        <f t="shared" si="24"/>
        <v>1</v>
      </c>
      <c r="BR561">
        <f t="shared" si="25"/>
        <v>0</v>
      </c>
      <c r="BT561" t="s">
        <v>275</v>
      </c>
      <c r="BV561">
        <v>28</v>
      </c>
      <c r="BX561">
        <v>0</v>
      </c>
      <c r="BY561" t="s">
        <v>11247</v>
      </c>
      <c r="CA561">
        <v>1</v>
      </c>
      <c r="CD561" s="3">
        <v>0.625</v>
      </c>
      <c r="CE561" t="s">
        <v>257</v>
      </c>
      <c r="CF561" t="s">
        <v>11248</v>
      </c>
      <c r="CG561">
        <v>8</v>
      </c>
      <c r="CI561" t="s">
        <v>331</v>
      </c>
      <c r="CJ561">
        <v>0</v>
      </c>
      <c r="CK561" t="s">
        <v>11249</v>
      </c>
      <c r="CL561" s="4">
        <v>38444</v>
      </c>
      <c r="CM561" t="s">
        <v>11250</v>
      </c>
      <c r="CN561" t="s">
        <v>11251</v>
      </c>
      <c r="CO561">
        <v>10</v>
      </c>
      <c r="CP561" t="s">
        <v>10421</v>
      </c>
      <c r="CQ561" t="s">
        <v>418</v>
      </c>
      <c r="CR561" t="s">
        <v>10401</v>
      </c>
      <c r="CU561" t="s">
        <v>11252</v>
      </c>
      <c r="CW561">
        <v>0</v>
      </c>
      <c r="CY561">
        <v>7</v>
      </c>
      <c r="CZ561" t="s">
        <v>553</v>
      </c>
      <c r="DA561">
        <v>0</v>
      </c>
      <c r="DB561">
        <v>13</v>
      </c>
      <c r="DC561" t="s">
        <v>1609</v>
      </c>
      <c r="DD561">
        <v>-25</v>
      </c>
      <c r="DF561" t="s">
        <v>10444</v>
      </c>
      <c r="DK561">
        <v>5</v>
      </c>
      <c r="DL561" s="4">
        <v>44505</v>
      </c>
      <c r="DM561">
        <v>20524</v>
      </c>
      <c r="DN561">
        <v>2021</v>
      </c>
      <c r="DO561">
        <v>0</v>
      </c>
      <c r="DQ561">
        <v>81314</v>
      </c>
      <c r="DR561">
        <v>119</v>
      </c>
      <c r="DU561" t="s">
        <v>274</v>
      </c>
      <c r="DV561" t="s">
        <v>257</v>
      </c>
      <c r="DX561">
        <v>10</v>
      </c>
      <c r="DY561" t="s">
        <v>10401</v>
      </c>
      <c r="EE561">
        <v>0</v>
      </c>
      <c r="EF561" t="s">
        <v>8520</v>
      </c>
      <c r="EG561" t="s">
        <v>701</v>
      </c>
      <c r="EH561">
        <v>0</v>
      </c>
      <c r="EI561" t="s">
        <v>9220</v>
      </c>
      <c r="EJ561" t="s">
        <v>340</v>
      </c>
      <c r="EK561" t="s">
        <v>914</v>
      </c>
      <c r="EL561" t="s">
        <v>11253</v>
      </c>
      <c r="EM561" t="s">
        <v>11254</v>
      </c>
      <c r="EN561" t="s">
        <v>11255</v>
      </c>
      <c r="EO561" t="s">
        <v>418</v>
      </c>
      <c r="EP561" t="s">
        <v>918</v>
      </c>
      <c r="EQ561">
        <v>0</v>
      </c>
      <c r="ER561" t="s">
        <v>346</v>
      </c>
      <c r="ET561" t="s">
        <v>11256</v>
      </c>
      <c r="EU561">
        <v>4</v>
      </c>
      <c r="EV561" t="s">
        <v>348</v>
      </c>
      <c r="EW561" t="s">
        <v>349</v>
      </c>
      <c r="EX561" t="s">
        <v>709</v>
      </c>
      <c r="EY561" t="s">
        <v>492</v>
      </c>
      <c r="FB561" t="s">
        <v>392</v>
      </c>
      <c r="FC561" t="s">
        <v>11257</v>
      </c>
      <c r="FE561">
        <v>0</v>
      </c>
      <c r="FF561">
        <v>12</v>
      </c>
      <c r="FK561" t="s">
        <v>11258</v>
      </c>
      <c r="FL561">
        <v>0</v>
      </c>
      <c r="FN561">
        <v>0</v>
      </c>
      <c r="FQ561">
        <v>0</v>
      </c>
      <c r="FS561" t="s">
        <v>354</v>
      </c>
      <c r="FY561">
        <v>0</v>
      </c>
      <c r="GA561">
        <v>10.28</v>
      </c>
      <c r="GB561">
        <v>18</v>
      </c>
      <c r="GC561">
        <v>0</v>
      </c>
      <c r="GE561" t="s">
        <v>355</v>
      </c>
      <c r="GF561">
        <v>1</v>
      </c>
      <c r="GI561">
        <v>2.5</v>
      </c>
      <c r="GJ561">
        <v>0</v>
      </c>
      <c r="GK561">
        <v>0</v>
      </c>
      <c r="GM561" t="s">
        <v>11259</v>
      </c>
      <c r="GN561">
        <v>1</v>
      </c>
      <c r="GO561">
        <v>1</v>
      </c>
      <c r="GP561">
        <v>4</v>
      </c>
      <c r="GR561">
        <v>21</v>
      </c>
      <c r="HA561" t="s">
        <v>2262</v>
      </c>
      <c r="HC561" t="s">
        <v>294</v>
      </c>
      <c r="HD561" t="s">
        <v>294</v>
      </c>
      <c r="HE561" t="s">
        <v>2106</v>
      </c>
      <c r="HF561">
        <v>0</v>
      </c>
      <c r="HG561">
        <v>11</v>
      </c>
      <c r="HH561">
        <v>28</v>
      </c>
      <c r="HI561" t="s">
        <v>275</v>
      </c>
      <c r="HL561" t="s">
        <v>658</v>
      </c>
      <c r="HM561" t="s">
        <v>10444</v>
      </c>
      <c r="HO561" t="s">
        <v>10728</v>
      </c>
      <c r="HP561" t="s">
        <v>11260</v>
      </c>
      <c r="HQ561" t="s">
        <v>11261</v>
      </c>
      <c r="HR561" t="s">
        <v>11262</v>
      </c>
      <c r="HT561" t="s">
        <v>7015</v>
      </c>
      <c r="HW561">
        <v>47</v>
      </c>
      <c r="HX561">
        <v>4225434</v>
      </c>
      <c r="HY561" t="s">
        <v>11190</v>
      </c>
      <c r="HZ561">
        <v>4225422</v>
      </c>
      <c r="IC561">
        <v>0</v>
      </c>
      <c r="ID561">
        <v>0</v>
      </c>
      <c r="IM561">
        <v>110</v>
      </c>
      <c r="IO561" t="s">
        <v>10444</v>
      </c>
      <c r="IQ561" t="s">
        <v>10444</v>
      </c>
      <c r="IU561">
        <v>10</v>
      </c>
      <c r="IV561">
        <f>IF(AND(Table1[[#This Row],[R/P]]="P",Table1[[#This Row],[PaRes]]&lt;&gt;"SCRBL",Table1[[#This Row],[PaRes]]&lt;&gt;"RUN",Table1[[#This Row],[Penalty]]&lt;&gt;1),1,0)</f>
        <v>1</v>
      </c>
      <c r="IW561">
        <f>IF(AND(Table1[[#This Row],[Pass Play]]=1,Table1[[#This Row],[PaRes]]&lt;&gt;"SAC"),1,0)</f>
        <v>1</v>
      </c>
      <c r="IX561">
        <f>IF(Table1[[#This Row],[PaRes]]="COM",1,0)</f>
        <v>1</v>
      </c>
      <c r="IY561">
        <f>IF(Table1[[#This Row],[Pass Play]]=1,Table1[[#This Row],[Gn]],0)</f>
        <v>5</v>
      </c>
      <c r="IZ561">
        <f>IF(AND(Table1[[#This Row],[Pass Play]]=1,Table1[[#This Row],[EFF]]="Y"),1,0)</f>
        <v>1</v>
      </c>
      <c r="JA561">
        <f>IF(AND(Table1[[#This Row],[Pass Play]]=1,Table1[[#This Row],[EFF]]="Y"),Table1[[#This Row],[Gn]],0)</f>
        <v>5</v>
      </c>
      <c r="JB561">
        <f>IF(AND(Table1[[#This Row],[Pass Play]]=1,Table1[[#This Row],[Gn]]&gt;=15),1,0)</f>
        <v>0</v>
      </c>
      <c r="JC561">
        <f>IF(AND(Table1[[#This Row],[Pass Play]]=1,Table1[[#This Row],[Big Play Passes]]=1),Table1[[#This Row],[Gn]],0)</f>
        <v>0</v>
      </c>
      <c r="JD561">
        <f>IF(AND(OR(Table1[[#This Row],[R/P]]="R",Table1[[#This Row],[PaRes]]="SCRBL",Table1[[#This Row],[PaRes]]="RUN"),Table1[[#This Row],[Penalty]]&lt;&gt;1),1,0)</f>
        <v>0</v>
      </c>
      <c r="JE561">
        <f>IF(Table1[[#This Row],[Rush Attempts]]=1,Table1[[#This Row],[Gn]],0)</f>
        <v>0</v>
      </c>
      <c r="JF561">
        <f>IF(AND(Table1[[#This Row],[Rush Attempts]]=1,Table1[[#This Row],[EFF]]="Y"),1,0)</f>
        <v>0</v>
      </c>
      <c r="JG561">
        <f>IF(AND(Table1[[#This Row],[Rush Attempts]]=1,Table1[[#This Row],[EFF]]="Y"),Table1[[#This Row],[Gn]],0)</f>
        <v>0</v>
      </c>
      <c r="JH561">
        <f>IF(AND(Table1[[#This Row],[Rush Attempts]]=1,Table1[[#This Row],[Gn]]&gt;=10),1,0)</f>
        <v>0</v>
      </c>
      <c r="JI561">
        <f>IF(AND(Table1[[#This Row],[Rush Attempts]]=1,Table1[[#This Row],[Big Play Run]]=1),Table1[[#This Row],[Gn]],0)</f>
        <v>0</v>
      </c>
      <c r="JJ561">
        <f>IF(Table1[[#This Row],[PaRes]]="SAC",1,0)</f>
        <v>0</v>
      </c>
      <c r="JK561">
        <f>IF(Table1[[#This Row],[Sacks]]=1,Table1[[#This Row],[Gn]],0)</f>
        <v>0</v>
      </c>
      <c r="JL561">
        <f>IF(Table1[[#This Row],[PaRes]]="INT",1,0)</f>
        <v>0</v>
      </c>
      <c r="JM561">
        <f>IF(Table1[[#This Row],[pff_PENALTY]]&lt;&gt;"",1,0)</f>
        <v>0</v>
      </c>
      <c r="JN561">
        <f>Table1[[#This Row],[pff_PENYARDS]]</f>
        <v>0</v>
      </c>
      <c r="JO561">
        <f>IF(Table1[[#This Row],[S/End]]="TD",1,0)</f>
        <v>0</v>
      </c>
      <c r="JP561">
        <f>IF(OR(Table1[[#This Row],[S/End]]="FGGD"),1,0)</f>
        <v>0</v>
      </c>
      <c r="JQ561">
        <f>IF(OR(Table1[[#This Row],[S/End]]="FUM",Table1[[#This Row],[S/End]]="INT"),1,0)</f>
        <v>0</v>
      </c>
      <c r="JR561">
        <f>IF(AND(Table1[[#This Row],[Touchdown]]=1,Table1[[#This Row],[Pass Play]]=1),1,0)</f>
        <v>0</v>
      </c>
      <c r="JS561">
        <f t="shared" si="26"/>
        <v>0</v>
      </c>
      <c r="JT561">
        <f>IF(AND(OR(Table1[[#This Row],[Pass Play]]=1,Table1[[#This Row],[Rush Attempts]]=1),Table1[[#This Row],[Dn]]=3),1,0)</f>
        <v>0</v>
      </c>
      <c r="JU561">
        <f>IF(AND(Table1[[#This Row],[3rd down attempt]]=1,Table1[[#This Row],[EFF]]="Y"),1,0)</f>
        <v>0</v>
      </c>
      <c r="JV561">
        <f>IF(AND(Table1[[#This Row],[3rd down attempt]]=1,Table1[[#This Row],[Dist]]&gt;=7),1,0)</f>
        <v>0</v>
      </c>
      <c r="JW561">
        <f>IF(AND(OR(Table1[[#This Row],[Pass Play]]=1,Table1[[#This Row],[Rush Attempts]]=1),Table1[[#This Row],[Dn]]=4),1,0)</f>
        <v>0</v>
      </c>
      <c r="JX561">
        <f>IF(AND(Table1[[#This Row],[4th down attempt]]=1,Table1[[#This Row],[EFF]]="Y"),1,0)</f>
        <v>0</v>
      </c>
      <c r="JY561">
        <f>IF(AND(OR(Table1[[#This Row],[Pass Play]]=1,Table1[[#This Row],[Rush Attempts]]=1),Table1[[#This Row],[FPos]]&gt;=0,Table1[[#This Row],[FPos]]&lt;=20),1,0)</f>
        <v>0</v>
      </c>
      <c r="JZ561">
        <f>IF(AND(OR(Table1[[#This Row],[Pass Play]]=1,Table1[[#This Row],[Rush Attempts]]=1),Table1[[#This Row],[Dist]]&lt;=Table1[[#This Row],[Gn]]),1,0)</f>
        <v>0</v>
      </c>
      <c r="KA561">
        <f>IF(Table1[[#This Row],[S/End]]&lt;&gt;"",1,0)</f>
        <v>0</v>
      </c>
      <c r="KB561">
        <f>IF(Table1[[#This Row],[S/End]]="TD",1,0)</f>
        <v>0</v>
      </c>
      <c r="KC561">
        <f>IF(Table1[[#This Row],[S/End]]="FGGD",1,0)</f>
        <v>0</v>
      </c>
      <c r="KD561">
        <f>IF(AND(OR(Table1[[#This Row],[Pass Play]]=1,Table1[[#This Row],[Rush Attempts]]=1),Table1[[#This Row],[Gn]]&lt;0),1,0)</f>
        <v>0</v>
      </c>
      <c r="KE561" s="375">
        <f>IF(AND(Table1[[#This Row],[pff_DRVENDPSN]]=3,Table1[[#This Row],[pff_DRVENDEVENT]]="PUNT"),1,0)</f>
        <v>0</v>
      </c>
    </row>
    <row r="562" spans="1:291" hidden="1">
      <c r="A562">
        <v>47</v>
      </c>
      <c r="B562">
        <v>2109</v>
      </c>
      <c r="C562" t="s">
        <v>14483</v>
      </c>
      <c r="D562">
        <v>4</v>
      </c>
      <c r="E562">
        <v>3</v>
      </c>
      <c r="F562">
        <v>4</v>
      </c>
      <c r="G562">
        <v>19</v>
      </c>
      <c r="H562">
        <v>47</v>
      </c>
      <c r="J562" t="s">
        <v>254</v>
      </c>
      <c r="K562">
        <v>12</v>
      </c>
      <c r="L562" t="s">
        <v>11264</v>
      </c>
      <c r="M562" t="s">
        <v>11265</v>
      </c>
      <c r="N562" t="s">
        <v>978</v>
      </c>
      <c r="P562" t="s">
        <v>1750</v>
      </c>
      <c r="R562" t="s">
        <v>11266</v>
      </c>
      <c r="W562" t="s">
        <v>253</v>
      </c>
      <c r="X562" t="s">
        <v>11267</v>
      </c>
      <c r="Y562" t="s">
        <v>4639</v>
      </c>
      <c r="Z562" t="s">
        <v>11268</v>
      </c>
      <c r="AB562" t="s">
        <v>666</v>
      </c>
      <c r="AC562" t="s">
        <v>667</v>
      </c>
      <c r="AJ562">
        <v>85</v>
      </c>
      <c r="AK562" t="s">
        <v>327</v>
      </c>
      <c r="AP562">
        <v>7</v>
      </c>
      <c r="BJ562" t="s">
        <v>274</v>
      </c>
      <c r="BQ562">
        <f t="shared" si="24"/>
        <v>1</v>
      </c>
      <c r="BR562">
        <f t="shared" si="25"/>
        <v>0</v>
      </c>
      <c r="BT562" t="s">
        <v>275</v>
      </c>
      <c r="BV562">
        <v>28</v>
      </c>
      <c r="BX562">
        <v>0</v>
      </c>
      <c r="BY562" t="s">
        <v>11269</v>
      </c>
      <c r="BZ562" t="s">
        <v>11270</v>
      </c>
      <c r="CA562">
        <v>1</v>
      </c>
      <c r="CD562" s="3">
        <v>0.59444444444444444</v>
      </c>
      <c r="CE562" t="s">
        <v>257</v>
      </c>
      <c r="CF562" t="s">
        <v>11271</v>
      </c>
      <c r="CG562">
        <v>9</v>
      </c>
      <c r="CI562" t="s">
        <v>331</v>
      </c>
      <c r="CJ562">
        <v>0</v>
      </c>
      <c r="CK562" t="s">
        <v>11272</v>
      </c>
      <c r="CL562" s="4">
        <v>38080</v>
      </c>
      <c r="CM562" t="s">
        <v>11273</v>
      </c>
      <c r="CN562" t="s">
        <v>11274</v>
      </c>
      <c r="CO562">
        <v>10</v>
      </c>
      <c r="CP562" t="s">
        <v>10619</v>
      </c>
      <c r="CQ562" t="s">
        <v>269</v>
      </c>
      <c r="CR562" t="s">
        <v>10401</v>
      </c>
      <c r="CU562" t="s">
        <v>11275</v>
      </c>
      <c r="CW562">
        <v>0</v>
      </c>
      <c r="CY562">
        <v>8</v>
      </c>
      <c r="CZ562" t="s">
        <v>553</v>
      </c>
      <c r="DA562">
        <v>0</v>
      </c>
      <c r="DB562">
        <v>13</v>
      </c>
      <c r="DC562" t="s">
        <v>1609</v>
      </c>
      <c r="DD562">
        <v>-25</v>
      </c>
      <c r="DF562" t="s">
        <v>10742</v>
      </c>
      <c r="DK562">
        <v>19</v>
      </c>
      <c r="DL562" s="4">
        <v>44505</v>
      </c>
      <c r="DM562">
        <v>20524</v>
      </c>
      <c r="DN562">
        <v>2021</v>
      </c>
      <c r="DO562">
        <v>0</v>
      </c>
      <c r="DQ562">
        <v>81314</v>
      </c>
      <c r="DR562">
        <v>120</v>
      </c>
      <c r="DU562" t="s">
        <v>274</v>
      </c>
      <c r="DV562" t="s">
        <v>257</v>
      </c>
      <c r="DX562">
        <v>10</v>
      </c>
      <c r="DY562" t="s">
        <v>10401</v>
      </c>
      <c r="EE562">
        <v>0</v>
      </c>
      <c r="EF562" t="s">
        <v>10893</v>
      </c>
      <c r="EG562" t="s">
        <v>383</v>
      </c>
      <c r="EH562">
        <v>0</v>
      </c>
      <c r="EI562" t="s">
        <v>1224</v>
      </c>
      <c r="EJ562" t="s">
        <v>454</v>
      </c>
      <c r="EK562" t="s">
        <v>11276</v>
      </c>
      <c r="EL562" t="s">
        <v>11277</v>
      </c>
      <c r="EM562" t="s">
        <v>11278</v>
      </c>
      <c r="EN562" t="s">
        <v>11279</v>
      </c>
      <c r="EO562" t="s">
        <v>282</v>
      </c>
      <c r="EP562" t="s">
        <v>1175</v>
      </c>
      <c r="EQ562">
        <v>0</v>
      </c>
      <c r="ER562" t="s">
        <v>346</v>
      </c>
      <c r="ET562" t="s">
        <v>11280</v>
      </c>
      <c r="EU562">
        <v>14</v>
      </c>
      <c r="EV562" t="s">
        <v>348</v>
      </c>
      <c r="EW562" t="s">
        <v>349</v>
      </c>
      <c r="EX562" t="s">
        <v>771</v>
      </c>
      <c r="EY562" t="s">
        <v>1982</v>
      </c>
      <c r="FB562" t="s">
        <v>2034</v>
      </c>
      <c r="FC562" t="s">
        <v>11257</v>
      </c>
      <c r="FE562">
        <v>0</v>
      </c>
      <c r="FF562">
        <v>2</v>
      </c>
      <c r="FL562">
        <v>0</v>
      </c>
      <c r="FN562">
        <v>1</v>
      </c>
      <c r="FQ562">
        <v>0</v>
      </c>
      <c r="FS562" t="s">
        <v>395</v>
      </c>
      <c r="FV562" t="s">
        <v>496</v>
      </c>
      <c r="FY562">
        <v>0</v>
      </c>
      <c r="GA562">
        <v>10.28</v>
      </c>
      <c r="GB562">
        <v>18</v>
      </c>
      <c r="GC562">
        <v>0</v>
      </c>
      <c r="GE562" t="s">
        <v>355</v>
      </c>
      <c r="GF562">
        <v>1</v>
      </c>
      <c r="GG562" t="s">
        <v>274</v>
      </c>
      <c r="GH562">
        <v>3.8</v>
      </c>
      <c r="GI562">
        <v>5</v>
      </c>
      <c r="GJ562">
        <v>0</v>
      </c>
      <c r="GK562">
        <v>0</v>
      </c>
      <c r="GM562" t="s">
        <v>11281</v>
      </c>
      <c r="GN562">
        <v>5</v>
      </c>
      <c r="GO562">
        <v>2</v>
      </c>
      <c r="GP562">
        <v>4</v>
      </c>
      <c r="GR562">
        <v>21</v>
      </c>
      <c r="HA562" t="s">
        <v>11282</v>
      </c>
      <c r="HC562" t="s">
        <v>294</v>
      </c>
      <c r="HD562" t="s">
        <v>313</v>
      </c>
      <c r="HE562" t="s">
        <v>10444</v>
      </c>
      <c r="HF562">
        <v>0</v>
      </c>
      <c r="HG562">
        <v>12</v>
      </c>
      <c r="HH562">
        <v>28</v>
      </c>
      <c r="HI562" t="s">
        <v>275</v>
      </c>
      <c r="HL562" t="s">
        <v>2010</v>
      </c>
      <c r="HM562" t="s">
        <v>10444</v>
      </c>
      <c r="HO562" t="s">
        <v>11283</v>
      </c>
      <c r="HP562" t="s">
        <v>11284</v>
      </c>
      <c r="HQ562" t="s">
        <v>11285</v>
      </c>
      <c r="HR562" t="s">
        <v>11286</v>
      </c>
      <c r="HT562" t="s">
        <v>8277</v>
      </c>
      <c r="HW562">
        <v>28</v>
      </c>
      <c r="HX562">
        <v>4225492</v>
      </c>
      <c r="HY562" t="s">
        <v>8535</v>
      </c>
      <c r="HZ562">
        <v>4225434</v>
      </c>
      <c r="IC562">
        <v>0.5</v>
      </c>
      <c r="ID562">
        <v>1</v>
      </c>
      <c r="IM562">
        <v>111</v>
      </c>
      <c r="IQ562" t="s">
        <v>10742</v>
      </c>
      <c r="IU562">
        <v>10</v>
      </c>
      <c r="IV562">
        <f>IF(AND(Table1[[#This Row],[R/P]]="P",Table1[[#This Row],[PaRes]]&lt;&gt;"SCRBL",Table1[[#This Row],[PaRes]]&lt;&gt;"RUN",Table1[[#This Row],[Penalty]]&lt;&gt;1),1,0)</f>
        <v>1</v>
      </c>
      <c r="IW562">
        <f>IF(AND(Table1[[#This Row],[Pass Play]]=1,Table1[[#This Row],[PaRes]]&lt;&gt;"SAC"),1,0)</f>
        <v>1</v>
      </c>
      <c r="IX562">
        <f>IF(Table1[[#This Row],[PaRes]]="COM",1,0)</f>
        <v>1</v>
      </c>
      <c r="IY562">
        <f>IF(Table1[[#This Row],[Pass Play]]=1,Table1[[#This Row],[Gn]],0)</f>
        <v>19</v>
      </c>
      <c r="IZ562">
        <f>IF(AND(Table1[[#This Row],[Pass Play]]=1,Table1[[#This Row],[EFF]]="Y"),1,0)</f>
        <v>1</v>
      </c>
      <c r="JA562">
        <f>IF(AND(Table1[[#This Row],[Pass Play]]=1,Table1[[#This Row],[EFF]]="Y"),Table1[[#This Row],[Gn]],0)</f>
        <v>19</v>
      </c>
      <c r="JB562">
        <f>IF(AND(Table1[[#This Row],[Pass Play]]=1,Table1[[#This Row],[Gn]]&gt;=15),1,0)</f>
        <v>1</v>
      </c>
      <c r="JC562">
        <f>IF(AND(Table1[[#This Row],[Pass Play]]=1,Table1[[#This Row],[Big Play Passes]]=1),Table1[[#This Row],[Gn]],0)</f>
        <v>19</v>
      </c>
      <c r="JD562">
        <f>IF(AND(OR(Table1[[#This Row],[R/P]]="R",Table1[[#This Row],[PaRes]]="SCRBL",Table1[[#This Row],[PaRes]]="RUN"),Table1[[#This Row],[Penalty]]&lt;&gt;1),1,0)</f>
        <v>0</v>
      </c>
      <c r="JE562">
        <f>IF(Table1[[#This Row],[Rush Attempts]]=1,Table1[[#This Row],[Gn]],0)</f>
        <v>0</v>
      </c>
      <c r="JF562">
        <f>IF(AND(Table1[[#This Row],[Rush Attempts]]=1,Table1[[#This Row],[EFF]]="Y"),1,0)</f>
        <v>0</v>
      </c>
      <c r="JG562">
        <f>IF(AND(Table1[[#This Row],[Rush Attempts]]=1,Table1[[#This Row],[EFF]]="Y"),Table1[[#This Row],[Gn]],0)</f>
        <v>0</v>
      </c>
      <c r="JH562">
        <f>IF(AND(Table1[[#This Row],[Rush Attempts]]=1,Table1[[#This Row],[Gn]]&gt;=10),1,0)</f>
        <v>0</v>
      </c>
      <c r="JI562">
        <f>IF(AND(Table1[[#This Row],[Rush Attempts]]=1,Table1[[#This Row],[Big Play Run]]=1),Table1[[#This Row],[Gn]],0)</f>
        <v>0</v>
      </c>
      <c r="JJ562">
        <f>IF(Table1[[#This Row],[PaRes]]="SAC",1,0)</f>
        <v>0</v>
      </c>
      <c r="JK562">
        <f>IF(Table1[[#This Row],[Sacks]]=1,Table1[[#This Row],[Gn]],0)</f>
        <v>0</v>
      </c>
      <c r="JL562">
        <f>IF(Table1[[#This Row],[PaRes]]="INT",1,0)</f>
        <v>0</v>
      </c>
      <c r="JM562">
        <f>IF(Table1[[#This Row],[pff_PENALTY]]&lt;&gt;"",1,0)</f>
        <v>0</v>
      </c>
      <c r="JN562">
        <f>Table1[[#This Row],[pff_PENYARDS]]</f>
        <v>0</v>
      </c>
      <c r="JO562">
        <f>IF(Table1[[#This Row],[S/End]]="TD",1,0)</f>
        <v>0</v>
      </c>
      <c r="JP562">
        <f>IF(OR(Table1[[#This Row],[S/End]]="FGGD"),1,0)</f>
        <v>0</v>
      </c>
      <c r="JQ562">
        <f>IF(OR(Table1[[#This Row],[S/End]]="FUM",Table1[[#This Row],[S/End]]="INT"),1,0)</f>
        <v>0</v>
      </c>
      <c r="JR562">
        <f>IF(AND(Table1[[#This Row],[Touchdown]]=1,Table1[[#This Row],[Pass Play]]=1),1,0)</f>
        <v>0</v>
      </c>
      <c r="JS562">
        <f t="shared" si="26"/>
        <v>0</v>
      </c>
      <c r="JT562">
        <f>IF(AND(OR(Table1[[#This Row],[Pass Play]]=1,Table1[[#This Row],[Rush Attempts]]=1),Table1[[#This Row],[Dn]]=3),1,0)</f>
        <v>1</v>
      </c>
      <c r="JU562">
        <f>IF(AND(Table1[[#This Row],[3rd down attempt]]=1,Table1[[#This Row],[EFF]]="Y"),1,0)</f>
        <v>1</v>
      </c>
      <c r="JV562">
        <f>IF(AND(Table1[[#This Row],[3rd down attempt]]=1,Table1[[#This Row],[Dist]]&gt;=7),1,0)</f>
        <v>0</v>
      </c>
      <c r="JW562">
        <f>IF(AND(OR(Table1[[#This Row],[Pass Play]]=1,Table1[[#This Row],[Rush Attempts]]=1),Table1[[#This Row],[Dn]]=4),1,0)</f>
        <v>0</v>
      </c>
      <c r="JX562">
        <f>IF(AND(Table1[[#This Row],[4th down attempt]]=1,Table1[[#This Row],[EFF]]="Y"),1,0)</f>
        <v>0</v>
      </c>
      <c r="JY562">
        <f>IF(AND(OR(Table1[[#This Row],[Pass Play]]=1,Table1[[#This Row],[Rush Attempts]]=1),Table1[[#This Row],[FPos]]&gt;=0,Table1[[#This Row],[FPos]]&lt;=20),1,0)</f>
        <v>0</v>
      </c>
      <c r="JZ562">
        <f>IF(AND(OR(Table1[[#This Row],[Pass Play]]=1,Table1[[#This Row],[Rush Attempts]]=1),Table1[[#This Row],[Dist]]&lt;=Table1[[#This Row],[Gn]]),1,0)</f>
        <v>1</v>
      </c>
      <c r="KA562">
        <f>IF(Table1[[#This Row],[S/End]]&lt;&gt;"",1,0)</f>
        <v>0</v>
      </c>
      <c r="KB562">
        <f>IF(Table1[[#This Row],[S/End]]="TD",1,0)</f>
        <v>0</v>
      </c>
      <c r="KC562">
        <f>IF(Table1[[#This Row],[S/End]]="FGGD",1,0)</f>
        <v>0</v>
      </c>
      <c r="KD562">
        <f>IF(AND(OR(Table1[[#This Row],[Pass Play]]=1,Table1[[#This Row],[Rush Attempts]]=1),Table1[[#This Row],[Gn]]&lt;0),1,0)</f>
        <v>0</v>
      </c>
      <c r="KE562" s="375">
        <f>IF(AND(Table1[[#This Row],[pff_DRVENDPSN]]=3,Table1[[#This Row],[pff_DRVENDEVENT]]="PUNT"),1,0)</f>
        <v>0</v>
      </c>
    </row>
    <row r="563" spans="1:291" hidden="1">
      <c r="A563">
        <v>48</v>
      </c>
      <c r="B563">
        <v>2109</v>
      </c>
      <c r="C563" t="s">
        <v>14483</v>
      </c>
      <c r="D563">
        <v>4</v>
      </c>
      <c r="E563">
        <v>1</v>
      </c>
      <c r="F563">
        <v>10</v>
      </c>
      <c r="G563">
        <v>12</v>
      </c>
      <c r="H563">
        <v>28</v>
      </c>
      <c r="J563" t="s">
        <v>254</v>
      </c>
      <c r="K563">
        <v>11</v>
      </c>
      <c r="L563">
        <v>11</v>
      </c>
      <c r="M563" t="s">
        <v>2375</v>
      </c>
      <c r="N563" t="s">
        <v>978</v>
      </c>
      <c r="P563" t="s">
        <v>1750</v>
      </c>
      <c r="W563" t="s">
        <v>253</v>
      </c>
      <c r="X563" t="s">
        <v>11288</v>
      </c>
      <c r="Y563" t="s">
        <v>1232</v>
      </c>
      <c r="Z563" t="s">
        <v>11289</v>
      </c>
      <c r="AB563" t="s">
        <v>325</v>
      </c>
      <c r="AC563" t="s">
        <v>326</v>
      </c>
      <c r="AJ563">
        <v>20</v>
      </c>
      <c r="AK563" t="s">
        <v>327</v>
      </c>
      <c r="AP563">
        <v>7</v>
      </c>
      <c r="BJ563" t="s">
        <v>274</v>
      </c>
      <c r="BQ563">
        <f t="shared" si="24"/>
        <v>1</v>
      </c>
      <c r="BR563">
        <f t="shared" si="25"/>
        <v>0</v>
      </c>
      <c r="BT563" t="s">
        <v>275</v>
      </c>
      <c r="BV563">
        <v>28</v>
      </c>
      <c r="BX563">
        <v>1</v>
      </c>
      <c r="BY563" t="s">
        <v>11290</v>
      </c>
      <c r="BZ563" t="s">
        <v>1110</v>
      </c>
      <c r="CA563">
        <v>1</v>
      </c>
      <c r="CD563" s="3">
        <v>0.56319444444444444</v>
      </c>
      <c r="CE563" t="s">
        <v>257</v>
      </c>
      <c r="CF563" t="s">
        <v>11291</v>
      </c>
      <c r="CG563">
        <v>8</v>
      </c>
      <c r="CI563" t="s">
        <v>331</v>
      </c>
      <c r="CJ563">
        <v>0</v>
      </c>
      <c r="CK563" t="s">
        <v>11292</v>
      </c>
      <c r="CL563" s="4">
        <v>38050</v>
      </c>
      <c r="CM563" t="s">
        <v>11293</v>
      </c>
      <c r="CN563" t="s">
        <v>11294</v>
      </c>
      <c r="CO563">
        <v>10</v>
      </c>
      <c r="CP563" t="s">
        <v>10651</v>
      </c>
      <c r="CQ563" t="s">
        <v>269</v>
      </c>
      <c r="CR563" t="s">
        <v>10401</v>
      </c>
      <c r="CU563" t="s">
        <v>11295</v>
      </c>
      <c r="CW563">
        <v>0</v>
      </c>
      <c r="CY563">
        <v>9</v>
      </c>
      <c r="CZ563" t="s">
        <v>553</v>
      </c>
      <c r="DA563">
        <v>0</v>
      </c>
      <c r="DB563">
        <v>13</v>
      </c>
      <c r="DC563" t="s">
        <v>1609</v>
      </c>
      <c r="DD563">
        <v>-25</v>
      </c>
      <c r="DF563" t="s">
        <v>10402</v>
      </c>
      <c r="DK563">
        <v>12</v>
      </c>
      <c r="DL563" s="4">
        <v>44505</v>
      </c>
      <c r="DM563">
        <v>20524</v>
      </c>
      <c r="DN563">
        <v>2021</v>
      </c>
      <c r="DO563">
        <v>0</v>
      </c>
      <c r="DQ563">
        <v>81314</v>
      </c>
      <c r="DR563">
        <v>121</v>
      </c>
      <c r="DU563" t="s">
        <v>274</v>
      </c>
      <c r="DV563" t="s">
        <v>257</v>
      </c>
      <c r="DX563">
        <v>10</v>
      </c>
      <c r="DY563" t="s">
        <v>10401</v>
      </c>
      <c r="EE563">
        <v>0</v>
      </c>
      <c r="EF563" t="s">
        <v>1840</v>
      </c>
      <c r="EG563" t="s">
        <v>383</v>
      </c>
      <c r="EH563">
        <v>0</v>
      </c>
      <c r="EJ563" t="s">
        <v>340</v>
      </c>
      <c r="EK563" t="s">
        <v>4467</v>
      </c>
      <c r="EL563" t="s">
        <v>11296</v>
      </c>
      <c r="EM563" t="s">
        <v>11297</v>
      </c>
      <c r="EN563" t="s">
        <v>11298</v>
      </c>
      <c r="EO563" t="s">
        <v>282</v>
      </c>
      <c r="EP563" t="s">
        <v>490</v>
      </c>
      <c r="EQ563">
        <v>0</v>
      </c>
      <c r="ER563" t="s">
        <v>346</v>
      </c>
      <c r="ET563" t="s">
        <v>11299</v>
      </c>
      <c r="EU563">
        <v>-1</v>
      </c>
      <c r="EV563" t="s">
        <v>274</v>
      </c>
      <c r="EW563" t="s">
        <v>349</v>
      </c>
      <c r="EX563" t="s">
        <v>395</v>
      </c>
      <c r="EY563" t="s">
        <v>387</v>
      </c>
      <c r="FB563" t="s">
        <v>1818</v>
      </c>
      <c r="FC563" t="s">
        <v>11300</v>
      </c>
      <c r="FE563">
        <v>0</v>
      </c>
      <c r="FF563">
        <v>2</v>
      </c>
      <c r="FL563">
        <v>0</v>
      </c>
      <c r="FN563">
        <v>0</v>
      </c>
      <c r="FQ563">
        <v>0</v>
      </c>
      <c r="FS563" t="s">
        <v>395</v>
      </c>
      <c r="FV563" t="s">
        <v>396</v>
      </c>
      <c r="FY563">
        <v>0</v>
      </c>
      <c r="GA563">
        <v>10.28</v>
      </c>
      <c r="GB563">
        <v>18</v>
      </c>
      <c r="GC563">
        <v>0</v>
      </c>
      <c r="GE563" t="s">
        <v>355</v>
      </c>
      <c r="GF563">
        <v>0</v>
      </c>
      <c r="GG563" t="s">
        <v>274</v>
      </c>
      <c r="GI563">
        <v>2</v>
      </c>
      <c r="GJ563">
        <v>0</v>
      </c>
      <c r="GK563">
        <v>0</v>
      </c>
      <c r="GM563" t="s">
        <v>11301</v>
      </c>
      <c r="GN563">
        <v>13</v>
      </c>
      <c r="GO563">
        <v>4</v>
      </c>
      <c r="GP563" t="s">
        <v>2349</v>
      </c>
      <c r="GR563">
        <v>4</v>
      </c>
      <c r="HA563" t="s">
        <v>11302</v>
      </c>
      <c r="HC563" t="s">
        <v>294</v>
      </c>
      <c r="HD563" t="s">
        <v>294</v>
      </c>
      <c r="HE563" t="s">
        <v>10402</v>
      </c>
      <c r="HF563">
        <v>0</v>
      </c>
      <c r="HG563">
        <v>11</v>
      </c>
      <c r="HH563">
        <v>28</v>
      </c>
      <c r="HI563" t="s">
        <v>275</v>
      </c>
      <c r="HL563" t="s">
        <v>1256</v>
      </c>
      <c r="HM563" t="s">
        <v>10402</v>
      </c>
      <c r="HO563" t="s">
        <v>11303</v>
      </c>
      <c r="HP563" t="s">
        <v>11304</v>
      </c>
      <c r="HQ563" t="s">
        <v>11305</v>
      </c>
      <c r="HR563" t="s">
        <v>11306</v>
      </c>
      <c r="HT563" t="s">
        <v>9757</v>
      </c>
      <c r="HW563">
        <v>16</v>
      </c>
      <c r="HX563">
        <v>4225513</v>
      </c>
      <c r="HY563" t="s">
        <v>387</v>
      </c>
      <c r="HZ563">
        <v>4225492</v>
      </c>
      <c r="IC563">
        <v>0</v>
      </c>
      <c r="ID563">
        <v>0</v>
      </c>
      <c r="IM563">
        <v>112</v>
      </c>
      <c r="IQ563" t="s">
        <v>10402</v>
      </c>
      <c r="IU563">
        <v>10</v>
      </c>
      <c r="IV563">
        <f>IF(AND(Table1[[#This Row],[R/P]]="P",Table1[[#This Row],[PaRes]]&lt;&gt;"SCRBL",Table1[[#This Row],[PaRes]]&lt;&gt;"RUN",Table1[[#This Row],[Penalty]]&lt;&gt;1),1,0)</f>
        <v>1</v>
      </c>
      <c r="IW563">
        <f>IF(AND(Table1[[#This Row],[Pass Play]]=1,Table1[[#This Row],[PaRes]]&lt;&gt;"SAC"),1,0)</f>
        <v>1</v>
      </c>
      <c r="IX563">
        <f>IF(Table1[[#This Row],[PaRes]]="COM",1,0)</f>
        <v>1</v>
      </c>
      <c r="IY563">
        <f>IF(Table1[[#This Row],[Pass Play]]=1,Table1[[#This Row],[Gn]],0)</f>
        <v>12</v>
      </c>
      <c r="IZ563">
        <f>IF(AND(Table1[[#This Row],[Pass Play]]=1,Table1[[#This Row],[EFF]]="Y"),1,0)</f>
        <v>1</v>
      </c>
      <c r="JA563">
        <f>IF(AND(Table1[[#This Row],[Pass Play]]=1,Table1[[#This Row],[EFF]]="Y"),Table1[[#This Row],[Gn]],0)</f>
        <v>12</v>
      </c>
      <c r="JB563">
        <f>IF(AND(Table1[[#This Row],[Pass Play]]=1,Table1[[#This Row],[Gn]]&gt;=15),1,0)</f>
        <v>0</v>
      </c>
      <c r="JC563">
        <f>IF(AND(Table1[[#This Row],[Pass Play]]=1,Table1[[#This Row],[Big Play Passes]]=1),Table1[[#This Row],[Gn]],0)</f>
        <v>0</v>
      </c>
      <c r="JD563">
        <f>IF(AND(OR(Table1[[#This Row],[R/P]]="R",Table1[[#This Row],[PaRes]]="SCRBL",Table1[[#This Row],[PaRes]]="RUN"),Table1[[#This Row],[Penalty]]&lt;&gt;1),1,0)</f>
        <v>0</v>
      </c>
      <c r="JE563">
        <f>IF(Table1[[#This Row],[Rush Attempts]]=1,Table1[[#This Row],[Gn]],0)</f>
        <v>0</v>
      </c>
      <c r="JF563">
        <f>IF(AND(Table1[[#This Row],[Rush Attempts]]=1,Table1[[#This Row],[EFF]]="Y"),1,0)</f>
        <v>0</v>
      </c>
      <c r="JG563">
        <f>IF(AND(Table1[[#This Row],[Rush Attempts]]=1,Table1[[#This Row],[EFF]]="Y"),Table1[[#This Row],[Gn]],0)</f>
        <v>0</v>
      </c>
      <c r="JH563">
        <f>IF(AND(Table1[[#This Row],[Rush Attempts]]=1,Table1[[#This Row],[Gn]]&gt;=10),1,0)</f>
        <v>0</v>
      </c>
      <c r="JI563">
        <f>IF(AND(Table1[[#This Row],[Rush Attempts]]=1,Table1[[#This Row],[Big Play Run]]=1),Table1[[#This Row],[Gn]],0)</f>
        <v>0</v>
      </c>
      <c r="JJ563">
        <f>IF(Table1[[#This Row],[PaRes]]="SAC",1,0)</f>
        <v>0</v>
      </c>
      <c r="JK563">
        <f>IF(Table1[[#This Row],[Sacks]]=1,Table1[[#This Row],[Gn]],0)</f>
        <v>0</v>
      </c>
      <c r="JL563">
        <f>IF(Table1[[#This Row],[PaRes]]="INT",1,0)</f>
        <v>0</v>
      </c>
      <c r="JM563">
        <f>IF(Table1[[#This Row],[pff_PENALTY]]&lt;&gt;"",1,0)</f>
        <v>0</v>
      </c>
      <c r="JN563">
        <f>Table1[[#This Row],[pff_PENYARDS]]</f>
        <v>0</v>
      </c>
      <c r="JO563">
        <f>IF(Table1[[#This Row],[S/End]]="TD",1,0)</f>
        <v>0</v>
      </c>
      <c r="JP563">
        <f>IF(OR(Table1[[#This Row],[S/End]]="FGGD"),1,0)</f>
        <v>0</v>
      </c>
      <c r="JQ563">
        <f>IF(OR(Table1[[#This Row],[S/End]]="FUM",Table1[[#This Row],[S/End]]="INT"),1,0)</f>
        <v>0</v>
      </c>
      <c r="JR563">
        <f>IF(AND(Table1[[#This Row],[Touchdown]]=1,Table1[[#This Row],[Pass Play]]=1),1,0)</f>
        <v>0</v>
      </c>
      <c r="JS563">
        <f t="shared" si="26"/>
        <v>0</v>
      </c>
      <c r="JT563">
        <f>IF(AND(OR(Table1[[#This Row],[Pass Play]]=1,Table1[[#This Row],[Rush Attempts]]=1),Table1[[#This Row],[Dn]]=3),1,0)</f>
        <v>0</v>
      </c>
      <c r="JU563">
        <f>IF(AND(Table1[[#This Row],[3rd down attempt]]=1,Table1[[#This Row],[EFF]]="Y"),1,0)</f>
        <v>0</v>
      </c>
      <c r="JV563">
        <f>IF(AND(Table1[[#This Row],[3rd down attempt]]=1,Table1[[#This Row],[Dist]]&gt;=7),1,0)</f>
        <v>0</v>
      </c>
      <c r="JW563">
        <f>IF(AND(OR(Table1[[#This Row],[Pass Play]]=1,Table1[[#This Row],[Rush Attempts]]=1),Table1[[#This Row],[Dn]]=4),1,0)</f>
        <v>0</v>
      </c>
      <c r="JX563">
        <f>IF(AND(Table1[[#This Row],[4th down attempt]]=1,Table1[[#This Row],[EFF]]="Y"),1,0)</f>
        <v>0</v>
      </c>
      <c r="JY563">
        <f>IF(AND(OR(Table1[[#This Row],[Pass Play]]=1,Table1[[#This Row],[Rush Attempts]]=1),Table1[[#This Row],[FPos]]&gt;=0,Table1[[#This Row],[FPos]]&lt;=20),1,0)</f>
        <v>0</v>
      </c>
      <c r="JZ563">
        <f>IF(AND(OR(Table1[[#This Row],[Pass Play]]=1,Table1[[#This Row],[Rush Attempts]]=1),Table1[[#This Row],[Dist]]&lt;=Table1[[#This Row],[Gn]]),1,0)</f>
        <v>1</v>
      </c>
      <c r="KA563">
        <f>IF(Table1[[#This Row],[S/End]]&lt;&gt;"",1,0)</f>
        <v>0</v>
      </c>
      <c r="KB563">
        <f>IF(Table1[[#This Row],[S/End]]="TD",1,0)</f>
        <v>0</v>
      </c>
      <c r="KC563">
        <f>IF(Table1[[#This Row],[S/End]]="FGGD",1,0)</f>
        <v>0</v>
      </c>
      <c r="KD563">
        <f>IF(AND(OR(Table1[[#This Row],[Pass Play]]=1,Table1[[#This Row],[Rush Attempts]]=1),Table1[[#This Row],[Gn]]&lt;0),1,0)</f>
        <v>0</v>
      </c>
      <c r="KE563" s="375">
        <f>IF(AND(Table1[[#This Row],[pff_DRVENDPSN]]=3,Table1[[#This Row],[pff_DRVENDEVENT]]="PUNT"),1,0)</f>
        <v>0</v>
      </c>
    </row>
    <row r="564" spans="1:291" hidden="1">
      <c r="A564">
        <v>49</v>
      </c>
      <c r="B564">
        <v>2109</v>
      </c>
      <c r="C564" t="s">
        <v>14483</v>
      </c>
      <c r="D564">
        <v>4</v>
      </c>
      <c r="E564">
        <v>1</v>
      </c>
      <c r="F564">
        <v>10</v>
      </c>
      <c r="G564">
        <v>1</v>
      </c>
      <c r="H564">
        <v>16</v>
      </c>
      <c r="J564" t="s">
        <v>298</v>
      </c>
      <c r="K564">
        <v>22</v>
      </c>
      <c r="L564">
        <v>22</v>
      </c>
      <c r="M564" t="s">
        <v>11308</v>
      </c>
      <c r="N564" t="s">
        <v>440</v>
      </c>
      <c r="O564" t="s">
        <v>254</v>
      </c>
      <c r="P564" t="s">
        <v>10753</v>
      </c>
      <c r="Q564" t="s">
        <v>3188</v>
      </c>
      <c r="S564" t="s">
        <v>443</v>
      </c>
      <c r="W564" t="s">
        <v>257</v>
      </c>
      <c r="X564" t="s">
        <v>11309</v>
      </c>
      <c r="AE564" t="s">
        <v>807</v>
      </c>
      <c r="AF564" t="s">
        <v>808</v>
      </c>
      <c r="AG564" t="s">
        <v>11309</v>
      </c>
      <c r="AH564" t="s">
        <v>257</v>
      </c>
      <c r="AJ564">
        <v>20</v>
      </c>
      <c r="AP564">
        <v>7</v>
      </c>
      <c r="BJ564" t="s">
        <v>274</v>
      </c>
      <c r="BQ564">
        <f t="shared" si="24"/>
        <v>0</v>
      </c>
      <c r="BR564">
        <f t="shared" si="25"/>
        <v>16</v>
      </c>
      <c r="BT564" t="s">
        <v>275</v>
      </c>
      <c r="BV564">
        <v>28</v>
      </c>
      <c r="BX564">
        <v>0</v>
      </c>
      <c r="BY564" t="s">
        <v>11310</v>
      </c>
      <c r="CD564" s="3">
        <v>0.53333333333333333</v>
      </c>
      <c r="CF564" t="s">
        <v>11311</v>
      </c>
      <c r="CJ564">
        <v>0</v>
      </c>
      <c r="CK564" t="s">
        <v>11312</v>
      </c>
      <c r="CL564" s="4">
        <v>38050</v>
      </c>
      <c r="CM564" t="s">
        <v>11313</v>
      </c>
      <c r="CN564" t="s">
        <v>11314</v>
      </c>
      <c r="CO564">
        <v>10</v>
      </c>
      <c r="CQ564" t="s">
        <v>282</v>
      </c>
      <c r="CR564" t="s">
        <v>10401</v>
      </c>
      <c r="CU564" t="s">
        <v>613</v>
      </c>
      <c r="CW564">
        <v>0</v>
      </c>
      <c r="CY564">
        <v>10</v>
      </c>
      <c r="CZ564" t="s">
        <v>553</v>
      </c>
      <c r="DA564">
        <v>0</v>
      </c>
      <c r="DB564">
        <v>13</v>
      </c>
      <c r="DC564" t="s">
        <v>1609</v>
      </c>
      <c r="DD564">
        <v>-25</v>
      </c>
      <c r="DF564" t="s">
        <v>10402</v>
      </c>
      <c r="DK564">
        <v>1</v>
      </c>
      <c r="DL564" s="4">
        <v>44505</v>
      </c>
      <c r="DM564">
        <v>20524</v>
      </c>
      <c r="DN564">
        <v>2021</v>
      </c>
      <c r="DO564">
        <v>0</v>
      </c>
      <c r="DQ564">
        <v>81314</v>
      </c>
      <c r="DR564">
        <v>122</v>
      </c>
      <c r="DU564" t="s">
        <v>274</v>
      </c>
      <c r="DV564" t="s">
        <v>257</v>
      </c>
      <c r="DX564">
        <v>10</v>
      </c>
      <c r="DY564" t="s">
        <v>10401</v>
      </c>
      <c r="EE564">
        <v>0</v>
      </c>
      <c r="EF564" t="s">
        <v>11315</v>
      </c>
      <c r="EG564" t="s">
        <v>3198</v>
      </c>
      <c r="EH564">
        <v>1</v>
      </c>
      <c r="EI564" t="s">
        <v>2931</v>
      </c>
      <c r="EJ564" t="s">
        <v>2147</v>
      </c>
      <c r="EK564" t="s">
        <v>10763</v>
      </c>
      <c r="EL564" t="s">
        <v>11316</v>
      </c>
      <c r="EM564" t="s">
        <v>11317</v>
      </c>
      <c r="EN564" t="s">
        <v>10766</v>
      </c>
      <c r="EO564" t="s">
        <v>269</v>
      </c>
      <c r="EP564" t="s">
        <v>3352</v>
      </c>
      <c r="EQ564">
        <v>0</v>
      </c>
      <c r="ET564" t="s">
        <v>11318</v>
      </c>
      <c r="FE564">
        <v>0</v>
      </c>
      <c r="FF564">
        <v>3</v>
      </c>
      <c r="FG564" t="s">
        <v>1357</v>
      </c>
      <c r="FI564" t="s">
        <v>1357</v>
      </c>
      <c r="FL564">
        <v>0</v>
      </c>
      <c r="FN564">
        <v>0</v>
      </c>
      <c r="FQ564">
        <v>0</v>
      </c>
      <c r="FS564" t="s">
        <v>1588</v>
      </c>
      <c r="FU564" t="s">
        <v>257</v>
      </c>
      <c r="FV564" t="s">
        <v>3655</v>
      </c>
      <c r="FW564" t="s">
        <v>1721</v>
      </c>
      <c r="FX564" t="s">
        <v>291</v>
      </c>
      <c r="FY564">
        <v>0</v>
      </c>
      <c r="GA564">
        <v>10.28</v>
      </c>
      <c r="GB564">
        <v>18</v>
      </c>
      <c r="GC564">
        <v>0</v>
      </c>
      <c r="GD564" t="s">
        <v>10770</v>
      </c>
      <c r="GF564">
        <v>0</v>
      </c>
      <c r="GG564" t="s">
        <v>466</v>
      </c>
      <c r="GJ564">
        <v>0</v>
      </c>
      <c r="GK564">
        <v>0</v>
      </c>
      <c r="GM564" t="s">
        <v>11319</v>
      </c>
      <c r="GO564">
        <v>2</v>
      </c>
      <c r="HA564" t="s">
        <v>11320</v>
      </c>
      <c r="HB564" t="s">
        <v>10411</v>
      </c>
      <c r="HC564" t="s">
        <v>313</v>
      </c>
      <c r="HD564" t="s">
        <v>313</v>
      </c>
      <c r="HE564" t="s">
        <v>11321</v>
      </c>
      <c r="HF564">
        <v>0</v>
      </c>
      <c r="HG564">
        <v>22</v>
      </c>
      <c r="HH564">
        <v>28</v>
      </c>
      <c r="HI564" t="s">
        <v>275</v>
      </c>
      <c r="HL564">
        <v>0</v>
      </c>
      <c r="HW564">
        <v>15</v>
      </c>
      <c r="HX564">
        <v>4225529</v>
      </c>
      <c r="HY564" t="s">
        <v>11322</v>
      </c>
      <c r="HZ564">
        <v>4225513</v>
      </c>
      <c r="IC564">
        <v>0</v>
      </c>
      <c r="ID564">
        <v>0</v>
      </c>
      <c r="IM564">
        <v>113</v>
      </c>
      <c r="IO564" t="s">
        <v>10402</v>
      </c>
      <c r="IQ564" t="s">
        <v>10402</v>
      </c>
      <c r="IR564" t="s">
        <v>10676</v>
      </c>
      <c r="IU564">
        <v>10</v>
      </c>
      <c r="IV564">
        <f>IF(AND(Table1[[#This Row],[R/P]]="P",Table1[[#This Row],[PaRes]]&lt;&gt;"SCRBL",Table1[[#This Row],[PaRes]]&lt;&gt;"RUN",Table1[[#This Row],[Penalty]]&lt;&gt;1),1,0)</f>
        <v>0</v>
      </c>
      <c r="IW564">
        <f>IF(AND(Table1[[#This Row],[Pass Play]]=1,Table1[[#This Row],[PaRes]]&lt;&gt;"SAC"),1,0)</f>
        <v>0</v>
      </c>
      <c r="IX564">
        <f>IF(Table1[[#This Row],[PaRes]]="COM",1,0)</f>
        <v>0</v>
      </c>
      <c r="IY564">
        <f>IF(Table1[[#This Row],[Pass Play]]=1,Table1[[#This Row],[Gn]],0)</f>
        <v>0</v>
      </c>
      <c r="IZ564">
        <f>IF(AND(Table1[[#This Row],[Pass Play]]=1,Table1[[#This Row],[EFF]]="Y"),1,0)</f>
        <v>0</v>
      </c>
      <c r="JA564">
        <f>IF(AND(Table1[[#This Row],[Pass Play]]=1,Table1[[#This Row],[EFF]]="Y"),Table1[[#This Row],[Gn]],0)</f>
        <v>0</v>
      </c>
      <c r="JB564">
        <f>IF(AND(Table1[[#This Row],[Pass Play]]=1,Table1[[#This Row],[Gn]]&gt;=15),1,0)</f>
        <v>0</v>
      </c>
      <c r="JC564">
        <f>IF(AND(Table1[[#This Row],[Pass Play]]=1,Table1[[#This Row],[Big Play Passes]]=1),Table1[[#This Row],[Gn]],0)</f>
        <v>0</v>
      </c>
      <c r="JD564">
        <f>IF(AND(OR(Table1[[#This Row],[R/P]]="R",Table1[[#This Row],[PaRes]]="SCRBL",Table1[[#This Row],[PaRes]]="RUN"),Table1[[#This Row],[Penalty]]&lt;&gt;1),1,0)</f>
        <v>1</v>
      </c>
      <c r="JE564">
        <f>IF(Table1[[#This Row],[Rush Attempts]]=1,Table1[[#This Row],[Gn]],0)</f>
        <v>1</v>
      </c>
      <c r="JF564">
        <f>IF(AND(Table1[[#This Row],[Rush Attempts]]=1,Table1[[#This Row],[EFF]]="Y"),1,0)</f>
        <v>0</v>
      </c>
      <c r="JG564">
        <f>IF(AND(Table1[[#This Row],[Rush Attempts]]=1,Table1[[#This Row],[EFF]]="Y"),Table1[[#This Row],[Gn]],0)</f>
        <v>0</v>
      </c>
      <c r="JH564">
        <f>IF(AND(Table1[[#This Row],[Rush Attempts]]=1,Table1[[#This Row],[Gn]]&gt;=10),1,0)</f>
        <v>0</v>
      </c>
      <c r="JI564">
        <f>IF(AND(Table1[[#This Row],[Rush Attempts]]=1,Table1[[#This Row],[Big Play Run]]=1),Table1[[#This Row],[Gn]],0)</f>
        <v>0</v>
      </c>
      <c r="JJ564">
        <f>IF(Table1[[#This Row],[PaRes]]="SAC",1,0)</f>
        <v>0</v>
      </c>
      <c r="JK564">
        <f>IF(Table1[[#This Row],[Sacks]]=1,Table1[[#This Row],[Gn]],0)</f>
        <v>0</v>
      </c>
      <c r="JL564">
        <f>IF(Table1[[#This Row],[PaRes]]="INT",1,0)</f>
        <v>0</v>
      </c>
      <c r="JM564">
        <f>IF(Table1[[#This Row],[pff_PENALTY]]&lt;&gt;"",1,0)</f>
        <v>0</v>
      </c>
      <c r="JN564">
        <f>Table1[[#This Row],[pff_PENYARDS]]</f>
        <v>0</v>
      </c>
      <c r="JO564">
        <f>IF(Table1[[#This Row],[S/End]]="TD",1,0)</f>
        <v>0</v>
      </c>
      <c r="JP564">
        <f>IF(OR(Table1[[#This Row],[S/End]]="FGGD"),1,0)</f>
        <v>0</v>
      </c>
      <c r="JQ564">
        <f>IF(OR(Table1[[#This Row],[S/End]]="FUM",Table1[[#This Row],[S/End]]="INT"),1,0)</f>
        <v>0</v>
      </c>
      <c r="JR564">
        <f>IF(AND(Table1[[#This Row],[Touchdown]]=1,Table1[[#This Row],[Pass Play]]=1),1,0)</f>
        <v>0</v>
      </c>
      <c r="JS564">
        <f t="shared" si="26"/>
        <v>0</v>
      </c>
      <c r="JT564">
        <f>IF(AND(OR(Table1[[#This Row],[Pass Play]]=1,Table1[[#This Row],[Rush Attempts]]=1),Table1[[#This Row],[Dn]]=3),1,0)</f>
        <v>0</v>
      </c>
      <c r="JU564">
        <f>IF(AND(Table1[[#This Row],[3rd down attempt]]=1,Table1[[#This Row],[EFF]]="Y"),1,0)</f>
        <v>0</v>
      </c>
      <c r="JV564">
        <f>IF(AND(Table1[[#This Row],[3rd down attempt]]=1,Table1[[#This Row],[Dist]]&gt;=7),1,0)</f>
        <v>0</v>
      </c>
      <c r="JW564">
        <f>IF(AND(OR(Table1[[#This Row],[Pass Play]]=1,Table1[[#This Row],[Rush Attempts]]=1),Table1[[#This Row],[Dn]]=4),1,0)</f>
        <v>0</v>
      </c>
      <c r="JX564">
        <f>IF(AND(Table1[[#This Row],[4th down attempt]]=1,Table1[[#This Row],[EFF]]="Y"),1,0)</f>
        <v>0</v>
      </c>
      <c r="JY564">
        <f>IF(AND(OR(Table1[[#This Row],[Pass Play]]=1,Table1[[#This Row],[Rush Attempts]]=1),Table1[[#This Row],[FPos]]&gt;=0,Table1[[#This Row],[FPos]]&lt;=20),1,0)</f>
        <v>1</v>
      </c>
      <c r="JZ564">
        <f>IF(AND(OR(Table1[[#This Row],[Pass Play]]=1,Table1[[#This Row],[Rush Attempts]]=1),Table1[[#This Row],[Dist]]&lt;=Table1[[#This Row],[Gn]]),1,0)</f>
        <v>0</v>
      </c>
      <c r="KA564">
        <f>IF(Table1[[#This Row],[S/End]]&lt;&gt;"",1,0)</f>
        <v>0</v>
      </c>
      <c r="KB564">
        <f>IF(Table1[[#This Row],[S/End]]="TD",1,0)</f>
        <v>0</v>
      </c>
      <c r="KC564">
        <f>IF(Table1[[#This Row],[S/End]]="FGGD",1,0)</f>
        <v>0</v>
      </c>
      <c r="KD564">
        <f>IF(AND(OR(Table1[[#This Row],[Pass Play]]=1,Table1[[#This Row],[Rush Attempts]]=1),Table1[[#This Row],[Gn]]&lt;0),1,0)</f>
        <v>0</v>
      </c>
      <c r="KE564" s="375">
        <f>IF(AND(Table1[[#This Row],[pff_DRVENDPSN]]=3,Table1[[#This Row],[pff_DRVENDEVENT]]="PUNT"),1,0)</f>
        <v>0</v>
      </c>
    </row>
    <row r="565" spans="1:291" hidden="1">
      <c r="A565">
        <v>50</v>
      </c>
      <c r="B565">
        <v>2109</v>
      </c>
      <c r="C565" t="s">
        <v>14483</v>
      </c>
      <c r="D565">
        <v>4</v>
      </c>
      <c r="E565">
        <v>2</v>
      </c>
      <c r="F565">
        <v>9</v>
      </c>
      <c r="G565">
        <v>1</v>
      </c>
      <c r="H565">
        <v>15</v>
      </c>
      <c r="J565" t="s">
        <v>298</v>
      </c>
      <c r="K565">
        <v>12</v>
      </c>
      <c r="L565">
        <v>12</v>
      </c>
      <c r="M565" t="s">
        <v>11324</v>
      </c>
      <c r="N565" t="s">
        <v>568</v>
      </c>
      <c r="P565" t="s">
        <v>1066</v>
      </c>
      <c r="Q565" t="s">
        <v>1067</v>
      </c>
      <c r="S565" t="s">
        <v>443</v>
      </c>
      <c r="W565" t="s">
        <v>253</v>
      </c>
      <c r="X565" t="s">
        <v>11325</v>
      </c>
      <c r="Y565" t="s">
        <v>2019</v>
      </c>
      <c r="Z565" t="s">
        <v>11326</v>
      </c>
      <c r="AB565" t="s">
        <v>372</v>
      </c>
      <c r="AC565" t="s">
        <v>373</v>
      </c>
      <c r="AJ565">
        <v>7</v>
      </c>
      <c r="AK565" t="s">
        <v>7588</v>
      </c>
      <c r="AP565">
        <v>7</v>
      </c>
      <c r="BJ565" t="s">
        <v>274</v>
      </c>
      <c r="BQ565">
        <f t="shared" si="24"/>
        <v>1</v>
      </c>
      <c r="BR565">
        <f t="shared" si="25"/>
        <v>0</v>
      </c>
      <c r="BT565" t="s">
        <v>275</v>
      </c>
      <c r="BV565">
        <v>28</v>
      </c>
      <c r="BX565">
        <v>0</v>
      </c>
      <c r="BY565" t="s">
        <v>11327</v>
      </c>
      <c r="CA565">
        <v>0</v>
      </c>
      <c r="CD565" s="3">
        <v>0.50347222222222221</v>
      </c>
      <c r="CE565" t="s">
        <v>257</v>
      </c>
      <c r="CF565" t="s">
        <v>11328</v>
      </c>
      <c r="CG565">
        <v>7</v>
      </c>
      <c r="CI565" t="s">
        <v>493</v>
      </c>
      <c r="CJ565">
        <v>0</v>
      </c>
      <c r="CK565" t="s">
        <v>11329</v>
      </c>
      <c r="CL565" s="4">
        <v>38050</v>
      </c>
      <c r="CM565" t="s">
        <v>11330</v>
      </c>
      <c r="CN565" t="s">
        <v>11331</v>
      </c>
      <c r="CO565">
        <v>10</v>
      </c>
      <c r="CQ565" t="s">
        <v>269</v>
      </c>
      <c r="CR565" t="s">
        <v>10401</v>
      </c>
      <c r="CU565" t="s">
        <v>11332</v>
      </c>
      <c r="CW565">
        <v>0</v>
      </c>
      <c r="CY565">
        <v>11</v>
      </c>
      <c r="CZ565" t="s">
        <v>553</v>
      </c>
      <c r="DA565">
        <v>0</v>
      </c>
      <c r="DB565">
        <v>13</v>
      </c>
      <c r="DC565" t="s">
        <v>1609</v>
      </c>
      <c r="DD565">
        <v>-25</v>
      </c>
      <c r="DF565" t="s">
        <v>10557</v>
      </c>
      <c r="DK565">
        <v>12</v>
      </c>
      <c r="DL565" s="4">
        <v>44505</v>
      </c>
      <c r="DM565">
        <v>20524</v>
      </c>
      <c r="DN565">
        <v>2021</v>
      </c>
      <c r="DO565">
        <v>0</v>
      </c>
      <c r="DQ565">
        <v>81314</v>
      </c>
      <c r="DR565">
        <v>123</v>
      </c>
      <c r="DU565" t="s">
        <v>274</v>
      </c>
      <c r="DV565" t="s">
        <v>257</v>
      </c>
      <c r="DX565">
        <v>10</v>
      </c>
      <c r="DY565" t="s">
        <v>10401</v>
      </c>
      <c r="EA565" t="s">
        <v>11333</v>
      </c>
      <c r="EE565">
        <v>0</v>
      </c>
      <c r="EF565" t="s">
        <v>1076</v>
      </c>
      <c r="EG565" t="s">
        <v>422</v>
      </c>
      <c r="EH565">
        <v>0</v>
      </c>
      <c r="EJ565" t="s">
        <v>454</v>
      </c>
      <c r="EK565" t="s">
        <v>11334</v>
      </c>
      <c r="EL565" t="s">
        <v>11335</v>
      </c>
      <c r="EM565" t="s">
        <v>11336</v>
      </c>
      <c r="EN565" t="s">
        <v>11337</v>
      </c>
      <c r="EO565" t="s">
        <v>282</v>
      </c>
      <c r="EP565" t="s">
        <v>345</v>
      </c>
      <c r="EQ565">
        <v>0</v>
      </c>
      <c r="ER565" t="s">
        <v>346</v>
      </c>
      <c r="ET565" t="s">
        <v>11338</v>
      </c>
      <c r="EU565">
        <v>0</v>
      </c>
      <c r="EV565" t="s">
        <v>679</v>
      </c>
      <c r="EW565" t="s">
        <v>349</v>
      </c>
      <c r="FC565" t="s">
        <v>11339</v>
      </c>
      <c r="FE565">
        <v>1</v>
      </c>
      <c r="FF565">
        <v>4</v>
      </c>
      <c r="FG565" t="s">
        <v>893</v>
      </c>
      <c r="FI565" t="s">
        <v>893</v>
      </c>
      <c r="FK565" t="s">
        <v>11340</v>
      </c>
      <c r="FL565">
        <v>0</v>
      </c>
      <c r="FN565">
        <v>1</v>
      </c>
      <c r="FO565" t="s">
        <v>11333</v>
      </c>
      <c r="FQ565">
        <v>0</v>
      </c>
      <c r="FR565" t="s">
        <v>257</v>
      </c>
      <c r="FS565" t="s">
        <v>395</v>
      </c>
      <c r="FV565" t="s">
        <v>396</v>
      </c>
      <c r="FW565" t="s">
        <v>397</v>
      </c>
      <c r="FY565">
        <v>0</v>
      </c>
      <c r="GA565">
        <v>10.28</v>
      </c>
      <c r="GB565">
        <v>18</v>
      </c>
      <c r="GC565">
        <v>0</v>
      </c>
      <c r="GD565" t="s">
        <v>11341</v>
      </c>
      <c r="GE565" t="s">
        <v>355</v>
      </c>
      <c r="GF565">
        <v>0</v>
      </c>
      <c r="GG565" t="s">
        <v>895</v>
      </c>
      <c r="GH565">
        <v>3.4</v>
      </c>
      <c r="GI565">
        <v>9.1999999999999993</v>
      </c>
      <c r="GJ565">
        <v>0</v>
      </c>
      <c r="GK565">
        <v>0</v>
      </c>
      <c r="GM565" t="s">
        <v>11342</v>
      </c>
      <c r="GO565">
        <v>5</v>
      </c>
      <c r="GQ565" t="s">
        <v>779</v>
      </c>
      <c r="HA565" t="s">
        <v>11343</v>
      </c>
      <c r="HB565" t="s">
        <v>10557</v>
      </c>
      <c r="HC565" t="s">
        <v>313</v>
      </c>
      <c r="HD565" t="s">
        <v>313</v>
      </c>
      <c r="HE565" t="s">
        <v>11344</v>
      </c>
      <c r="HF565">
        <v>0</v>
      </c>
      <c r="HG565">
        <v>12</v>
      </c>
      <c r="HH565">
        <v>28</v>
      </c>
      <c r="HI565" t="s">
        <v>275</v>
      </c>
      <c r="HK565" t="s">
        <v>387</v>
      </c>
      <c r="HL565" t="s">
        <v>499</v>
      </c>
      <c r="HO565" t="s">
        <v>11283</v>
      </c>
      <c r="HP565" t="s">
        <v>11345</v>
      </c>
      <c r="HQ565" t="s">
        <v>11346</v>
      </c>
      <c r="HR565" t="s">
        <v>11347</v>
      </c>
      <c r="HU565" t="s">
        <v>11348</v>
      </c>
      <c r="HV565">
        <v>7</v>
      </c>
      <c r="HW565">
        <v>3</v>
      </c>
      <c r="HX565">
        <v>4225539</v>
      </c>
      <c r="HZ565">
        <v>4225529</v>
      </c>
      <c r="IC565">
        <v>0</v>
      </c>
      <c r="ID565">
        <v>1</v>
      </c>
      <c r="IM565">
        <v>114</v>
      </c>
      <c r="IU565">
        <v>10</v>
      </c>
      <c r="IV565">
        <f>IF(AND(Table1[[#This Row],[R/P]]="P",Table1[[#This Row],[PaRes]]&lt;&gt;"SCRBL",Table1[[#This Row],[PaRes]]&lt;&gt;"RUN",Table1[[#This Row],[Penalty]]&lt;&gt;1),1,0)</f>
        <v>0</v>
      </c>
      <c r="IW565">
        <f>IF(AND(Table1[[#This Row],[Pass Play]]=1,Table1[[#This Row],[PaRes]]&lt;&gt;"SAC"),1,0)</f>
        <v>0</v>
      </c>
      <c r="IX565">
        <f>IF(Table1[[#This Row],[PaRes]]="COM",1,0)</f>
        <v>0</v>
      </c>
      <c r="IY565">
        <f>IF(Table1[[#This Row],[Pass Play]]=1,Table1[[#This Row],[Gn]],0)</f>
        <v>0</v>
      </c>
      <c r="IZ565">
        <f>IF(AND(Table1[[#This Row],[Pass Play]]=1,Table1[[#This Row],[EFF]]="Y"),1,0)</f>
        <v>0</v>
      </c>
      <c r="JA565">
        <f>IF(AND(Table1[[#This Row],[Pass Play]]=1,Table1[[#This Row],[EFF]]="Y"),Table1[[#This Row],[Gn]],0)</f>
        <v>0</v>
      </c>
      <c r="JB565">
        <f>IF(AND(Table1[[#This Row],[Pass Play]]=1,Table1[[#This Row],[Gn]]&gt;=15),1,0)</f>
        <v>0</v>
      </c>
      <c r="JC565">
        <f>IF(AND(Table1[[#This Row],[Pass Play]]=1,Table1[[#This Row],[Big Play Passes]]=1),Table1[[#This Row],[Gn]],0)</f>
        <v>0</v>
      </c>
      <c r="JD565">
        <f>IF(AND(OR(Table1[[#This Row],[R/P]]="R",Table1[[#This Row],[PaRes]]="SCRBL",Table1[[#This Row],[PaRes]]="RUN"),Table1[[#This Row],[Penalty]]&lt;&gt;1),1,0)</f>
        <v>0</v>
      </c>
      <c r="JE565">
        <f>IF(Table1[[#This Row],[Rush Attempts]]=1,Table1[[#This Row],[Gn]],0)</f>
        <v>0</v>
      </c>
      <c r="JF565">
        <f>IF(AND(Table1[[#This Row],[Rush Attempts]]=1,Table1[[#This Row],[EFF]]="Y"),1,0)</f>
        <v>0</v>
      </c>
      <c r="JG565">
        <f>IF(AND(Table1[[#This Row],[Rush Attempts]]=1,Table1[[#This Row],[EFF]]="Y"),Table1[[#This Row],[Gn]],0)</f>
        <v>0</v>
      </c>
      <c r="JH565">
        <f>IF(AND(Table1[[#This Row],[Rush Attempts]]=1,Table1[[#This Row],[Gn]]&gt;=10),1,0)</f>
        <v>0</v>
      </c>
      <c r="JI565">
        <f>IF(AND(Table1[[#This Row],[Rush Attempts]]=1,Table1[[#This Row],[Big Play Run]]=1),Table1[[#This Row],[Gn]],0)</f>
        <v>0</v>
      </c>
      <c r="JJ565">
        <f>IF(Table1[[#This Row],[PaRes]]="SAC",1,0)</f>
        <v>0</v>
      </c>
      <c r="JK565">
        <f>IF(Table1[[#This Row],[Sacks]]=1,Table1[[#This Row],[Gn]],0)</f>
        <v>0</v>
      </c>
      <c r="JL565">
        <f>IF(Table1[[#This Row],[PaRes]]="INT",1,0)</f>
        <v>0</v>
      </c>
      <c r="JM565">
        <f>IF(Table1[[#This Row],[pff_PENALTY]]&lt;&gt;"",1,0)</f>
        <v>1</v>
      </c>
      <c r="JN565">
        <f>Table1[[#This Row],[pff_PENYARDS]]</f>
        <v>7</v>
      </c>
      <c r="JO565">
        <f>IF(Table1[[#This Row],[S/End]]="TD",1,0)</f>
        <v>0</v>
      </c>
      <c r="JP565">
        <f>IF(OR(Table1[[#This Row],[S/End]]="FGGD"),1,0)</f>
        <v>0</v>
      </c>
      <c r="JQ565">
        <f>IF(OR(Table1[[#This Row],[S/End]]="FUM",Table1[[#This Row],[S/End]]="INT"),1,0)</f>
        <v>0</v>
      </c>
      <c r="JR565">
        <f>IF(AND(Table1[[#This Row],[Touchdown]]=1,Table1[[#This Row],[Pass Play]]=1),1,0)</f>
        <v>0</v>
      </c>
      <c r="JS565">
        <f t="shared" si="26"/>
        <v>0</v>
      </c>
      <c r="JT565">
        <f>IF(AND(OR(Table1[[#This Row],[Pass Play]]=1,Table1[[#This Row],[Rush Attempts]]=1),Table1[[#This Row],[Dn]]=3),1,0)</f>
        <v>0</v>
      </c>
      <c r="JU565">
        <f>IF(AND(Table1[[#This Row],[3rd down attempt]]=1,Table1[[#This Row],[EFF]]="Y"),1,0)</f>
        <v>0</v>
      </c>
      <c r="JV565">
        <f>IF(AND(Table1[[#This Row],[3rd down attempt]]=1,Table1[[#This Row],[Dist]]&gt;=7),1,0)</f>
        <v>0</v>
      </c>
      <c r="JW565">
        <f>IF(AND(OR(Table1[[#This Row],[Pass Play]]=1,Table1[[#This Row],[Rush Attempts]]=1),Table1[[#This Row],[Dn]]=4),1,0)</f>
        <v>0</v>
      </c>
      <c r="JX565">
        <f>IF(AND(Table1[[#This Row],[4th down attempt]]=1,Table1[[#This Row],[EFF]]="Y"),1,0)</f>
        <v>0</v>
      </c>
      <c r="JY565">
        <f>IF(AND(OR(Table1[[#This Row],[Pass Play]]=1,Table1[[#This Row],[Rush Attempts]]=1),Table1[[#This Row],[FPos]]&gt;=0,Table1[[#This Row],[FPos]]&lt;=20),1,0)</f>
        <v>0</v>
      </c>
      <c r="JZ565">
        <f>IF(AND(OR(Table1[[#This Row],[Pass Play]]=1,Table1[[#This Row],[Rush Attempts]]=1),Table1[[#This Row],[Dist]]&lt;=Table1[[#This Row],[Gn]]),1,0)</f>
        <v>0</v>
      </c>
      <c r="KA565">
        <f>IF(Table1[[#This Row],[S/End]]&lt;&gt;"",1,0)</f>
        <v>0</v>
      </c>
      <c r="KB565">
        <f>IF(Table1[[#This Row],[S/End]]="TD",1,0)</f>
        <v>0</v>
      </c>
      <c r="KC565">
        <f>IF(Table1[[#This Row],[S/End]]="FGGD",1,0)</f>
        <v>0</v>
      </c>
      <c r="KD565">
        <f>IF(AND(OR(Table1[[#This Row],[Pass Play]]=1,Table1[[#This Row],[Rush Attempts]]=1),Table1[[#This Row],[Gn]]&lt;0),1,0)</f>
        <v>0</v>
      </c>
      <c r="KE565" s="375">
        <f>IF(AND(Table1[[#This Row],[pff_DRVENDPSN]]=3,Table1[[#This Row],[pff_DRVENDEVENT]]="PUNT"),1,0)</f>
        <v>0</v>
      </c>
    </row>
    <row r="566" spans="1:291" hidden="1">
      <c r="A566">
        <v>51</v>
      </c>
      <c r="B566">
        <v>2109</v>
      </c>
      <c r="C566" t="s">
        <v>14483</v>
      </c>
      <c r="D566">
        <v>4</v>
      </c>
      <c r="E566">
        <v>1</v>
      </c>
      <c r="F566">
        <v>3</v>
      </c>
      <c r="G566">
        <v>2</v>
      </c>
      <c r="H566">
        <v>3</v>
      </c>
      <c r="J566" t="s">
        <v>298</v>
      </c>
      <c r="K566">
        <v>11</v>
      </c>
      <c r="L566" t="s">
        <v>631</v>
      </c>
      <c r="M566" t="s">
        <v>11350</v>
      </c>
      <c r="N566" t="s">
        <v>1095</v>
      </c>
      <c r="P566" t="s">
        <v>7078</v>
      </c>
      <c r="W566" t="s">
        <v>257</v>
      </c>
      <c r="X566" t="s">
        <v>11351</v>
      </c>
      <c r="AE566" t="s">
        <v>445</v>
      </c>
      <c r="AF566" t="s">
        <v>446</v>
      </c>
      <c r="AG566" t="s">
        <v>11351</v>
      </c>
      <c r="AH566" t="s">
        <v>274</v>
      </c>
      <c r="AJ566">
        <v>4</v>
      </c>
      <c r="AP566">
        <v>7</v>
      </c>
      <c r="AU566" t="s">
        <v>254</v>
      </c>
      <c r="BJ566" t="s">
        <v>257</v>
      </c>
      <c r="BQ566">
        <f t="shared" si="24"/>
        <v>0</v>
      </c>
      <c r="BR566">
        <f t="shared" si="25"/>
        <v>4</v>
      </c>
      <c r="BT566" t="s">
        <v>275</v>
      </c>
      <c r="BV566">
        <v>28</v>
      </c>
      <c r="BX566">
        <v>0</v>
      </c>
      <c r="BY566" t="s">
        <v>11352</v>
      </c>
      <c r="CD566" s="3">
        <v>0.48125000000000001</v>
      </c>
      <c r="CF566" t="s">
        <v>11353</v>
      </c>
      <c r="CJ566">
        <v>0</v>
      </c>
      <c r="CK566" t="s">
        <v>11354</v>
      </c>
      <c r="CL566" s="4">
        <v>38050</v>
      </c>
      <c r="CM566" t="s">
        <v>11355</v>
      </c>
      <c r="CN566" t="s">
        <v>11356</v>
      </c>
      <c r="CO566">
        <v>10</v>
      </c>
      <c r="CP566" t="s">
        <v>11357</v>
      </c>
      <c r="CQ566" t="s">
        <v>418</v>
      </c>
      <c r="CR566" t="s">
        <v>10401</v>
      </c>
      <c r="CU566" t="s">
        <v>10422</v>
      </c>
      <c r="CW566">
        <v>0</v>
      </c>
      <c r="CY566">
        <v>12</v>
      </c>
      <c r="CZ566" t="s">
        <v>553</v>
      </c>
      <c r="DA566">
        <v>0</v>
      </c>
      <c r="DB566">
        <v>13</v>
      </c>
      <c r="DC566" t="s">
        <v>1609</v>
      </c>
      <c r="DD566">
        <v>-25</v>
      </c>
      <c r="DF566" t="s">
        <v>10444</v>
      </c>
      <c r="DK566">
        <v>2</v>
      </c>
      <c r="DL566" s="4">
        <v>44505</v>
      </c>
      <c r="DM566">
        <v>20524</v>
      </c>
      <c r="DN566">
        <v>2021</v>
      </c>
      <c r="DO566">
        <v>0</v>
      </c>
      <c r="DQ566">
        <v>81314</v>
      </c>
      <c r="DR566">
        <v>125</v>
      </c>
      <c r="DU566" t="s">
        <v>257</v>
      </c>
      <c r="DV566" t="s">
        <v>274</v>
      </c>
      <c r="DX566">
        <v>10</v>
      </c>
      <c r="DY566" t="s">
        <v>10401</v>
      </c>
      <c r="EE566">
        <v>0</v>
      </c>
      <c r="EF566" t="s">
        <v>1105</v>
      </c>
      <c r="EG566" t="s">
        <v>422</v>
      </c>
      <c r="EH566">
        <v>0</v>
      </c>
      <c r="EJ566" t="s">
        <v>340</v>
      </c>
      <c r="EK566" t="s">
        <v>1106</v>
      </c>
      <c r="EL566" t="s">
        <v>11358</v>
      </c>
      <c r="EM566" t="s">
        <v>11359</v>
      </c>
      <c r="EN566" t="s">
        <v>4162</v>
      </c>
      <c r="EO566" t="s">
        <v>418</v>
      </c>
      <c r="EP566" t="s">
        <v>1109</v>
      </c>
      <c r="EQ566">
        <v>1</v>
      </c>
      <c r="ET566" t="s">
        <v>11360</v>
      </c>
      <c r="FE566">
        <v>0</v>
      </c>
      <c r="FF566">
        <v>5</v>
      </c>
      <c r="FG566" t="s">
        <v>1617</v>
      </c>
      <c r="FI566" t="s">
        <v>1617</v>
      </c>
      <c r="FL566">
        <v>0</v>
      </c>
      <c r="FN566">
        <v>0</v>
      </c>
      <c r="FQ566">
        <v>0</v>
      </c>
      <c r="FS566" t="s">
        <v>395</v>
      </c>
      <c r="FU566" t="s">
        <v>274</v>
      </c>
      <c r="FV566" t="s">
        <v>496</v>
      </c>
      <c r="FW566" t="s">
        <v>397</v>
      </c>
      <c r="FX566" t="s">
        <v>1030</v>
      </c>
      <c r="FY566">
        <v>0</v>
      </c>
      <c r="GA566">
        <v>10.28</v>
      </c>
      <c r="GB566">
        <v>18</v>
      </c>
      <c r="GC566">
        <v>0</v>
      </c>
      <c r="GD566" t="s">
        <v>2128</v>
      </c>
      <c r="GE566" t="s">
        <v>355</v>
      </c>
      <c r="GF566">
        <v>0</v>
      </c>
      <c r="GG566" t="s">
        <v>274</v>
      </c>
      <c r="GJ566">
        <v>1</v>
      </c>
      <c r="GK566">
        <v>1</v>
      </c>
      <c r="GM566" t="s">
        <v>11361</v>
      </c>
      <c r="GO566">
        <v>2</v>
      </c>
      <c r="HA566" t="s">
        <v>11362</v>
      </c>
      <c r="HB566" t="s">
        <v>10473</v>
      </c>
      <c r="HC566" t="s">
        <v>313</v>
      </c>
      <c r="HD566" t="s">
        <v>313</v>
      </c>
      <c r="HE566" t="s">
        <v>11363</v>
      </c>
      <c r="HF566">
        <v>0</v>
      </c>
      <c r="HG566">
        <v>11</v>
      </c>
      <c r="HH566">
        <v>28</v>
      </c>
      <c r="HI566" t="s">
        <v>275</v>
      </c>
      <c r="HL566" t="s">
        <v>58</v>
      </c>
      <c r="HW566">
        <v>1</v>
      </c>
      <c r="HX566">
        <v>4225591</v>
      </c>
      <c r="HY566" t="s">
        <v>10444</v>
      </c>
      <c r="HZ566">
        <v>4225539</v>
      </c>
      <c r="IC566">
        <v>0</v>
      </c>
      <c r="ID566">
        <v>0</v>
      </c>
      <c r="IM566">
        <v>115</v>
      </c>
      <c r="IQ566" t="s">
        <v>10444</v>
      </c>
      <c r="IU566">
        <v>10</v>
      </c>
      <c r="IV566">
        <f>IF(AND(Table1[[#This Row],[R/P]]="P",Table1[[#This Row],[PaRes]]&lt;&gt;"SCRBL",Table1[[#This Row],[PaRes]]&lt;&gt;"RUN",Table1[[#This Row],[Penalty]]&lt;&gt;1),1,0)</f>
        <v>0</v>
      </c>
      <c r="IW566">
        <f>IF(AND(Table1[[#This Row],[Pass Play]]=1,Table1[[#This Row],[PaRes]]&lt;&gt;"SAC"),1,0)</f>
        <v>0</v>
      </c>
      <c r="IX566">
        <f>IF(Table1[[#This Row],[PaRes]]="COM",1,0)</f>
        <v>0</v>
      </c>
      <c r="IY566">
        <f>IF(Table1[[#This Row],[Pass Play]]=1,Table1[[#This Row],[Gn]],0)</f>
        <v>0</v>
      </c>
      <c r="IZ566">
        <f>IF(AND(Table1[[#This Row],[Pass Play]]=1,Table1[[#This Row],[EFF]]="Y"),1,0)</f>
        <v>0</v>
      </c>
      <c r="JA566">
        <f>IF(AND(Table1[[#This Row],[Pass Play]]=1,Table1[[#This Row],[EFF]]="Y"),Table1[[#This Row],[Gn]],0)</f>
        <v>0</v>
      </c>
      <c r="JB566">
        <f>IF(AND(Table1[[#This Row],[Pass Play]]=1,Table1[[#This Row],[Gn]]&gt;=15),1,0)</f>
        <v>0</v>
      </c>
      <c r="JC566">
        <f>IF(AND(Table1[[#This Row],[Pass Play]]=1,Table1[[#This Row],[Big Play Passes]]=1),Table1[[#This Row],[Gn]],0)</f>
        <v>0</v>
      </c>
      <c r="JD566">
        <f>IF(AND(OR(Table1[[#This Row],[R/P]]="R",Table1[[#This Row],[PaRes]]="SCRBL",Table1[[#This Row],[PaRes]]="RUN"),Table1[[#This Row],[Penalty]]&lt;&gt;1),1,0)</f>
        <v>1</v>
      </c>
      <c r="JE566">
        <f>IF(Table1[[#This Row],[Rush Attempts]]=1,Table1[[#This Row],[Gn]],0)</f>
        <v>2</v>
      </c>
      <c r="JF566">
        <f>IF(AND(Table1[[#This Row],[Rush Attempts]]=1,Table1[[#This Row],[EFF]]="Y"),1,0)</f>
        <v>0</v>
      </c>
      <c r="JG566">
        <f>IF(AND(Table1[[#This Row],[Rush Attempts]]=1,Table1[[#This Row],[EFF]]="Y"),Table1[[#This Row],[Gn]],0)</f>
        <v>0</v>
      </c>
      <c r="JH566">
        <f>IF(AND(Table1[[#This Row],[Rush Attempts]]=1,Table1[[#This Row],[Gn]]&gt;=10),1,0)</f>
        <v>0</v>
      </c>
      <c r="JI566">
        <f>IF(AND(Table1[[#This Row],[Rush Attempts]]=1,Table1[[#This Row],[Big Play Run]]=1),Table1[[#This Row],[Gn]],0)</f>
        <v>0</v>
      </c>
      <c r="JJ566">
        <f>IF(Table1[[#This Row],[PaRes]]="SAC",1,0)</f>
        <v>0</v>
      </c>
      <c r="JK566">
        <f>IF(Table1[[#This Row],[Sacks]]=1,Table1[[#This Row],[Gn]],0)</f>
        <v>0</v>
      </c>
      <c r="JL566">
        <f>IF(Table1[[#This Row],[PaRes]]="INT",1,0)</f>
        <v>0</v>
      </c>
      <c r="JM566">
        <f>IF(Table1[[#This Row],[pff_PENALTY]]&lt;&gt;"",1,0)</f>
        <v>0</v>
      </c>
      <c r="JN566">
        <f>Table1[[#This Row],[pff_PENYARDS]]</f>
        <v>0</v>
      </c>
      <c r="JO566">
        <f>IF(Table1[[#This Row],[S/End]]="TD",1,0)</f>
        <v>0</v>
      </c>
      <c r="JP566">
        <f>IF(OR(Table1[[#This Row],[S/End]]="FGGD"),1,0)</f>
        <v>0</v>
      </c>
      <c r="JQ566">
        <f>IF(OR(Table1[[#This Row],[S/End]]="FUM",Table1[[#This Row],[S/End]]="INT"),1,0)</f>
        <v>0</v>
      </c>
      <c r="JR566">
        <f>IF(AND(Table1[[#This Row],[Touchdown]]=1,Table1[[#This Row],[Pass Play]]=1),1,0)</f>
        <v>0</v>
      </c>
      <c r="JS566">
        <f t="shared" si="26"/>
        <v>0</v>
      </c>
      <c r="JT566">
        <f>IF(AND(OR(Table1[[#This Row],[Pass Play]]=1,Table1[[#This Row],[Rush Attempts]]=1),Table1[[#This Row],[Dn]]=3),1,0)</f>
        <v>0</v>
      </c>
      <c r="JU566">
        <f>IF(AND(Table1[[#This Row],[3rd down attempt]]=1,Table1[[#This Row],[EFF]]="Y"),1,0)</f>
        <v>0</v>
      </c>
      <c r="JV566">
        <f>IF(AND(Table1[[#This Row],[3rd down attempt]]=1,Table1[[#This Row],[Dist]]&gt;=7),1,0)</f>
        <v>0</v>
      </c>
      <c r="JW566">
        <f>IF(AND(OR(Table1[[#This Row],[Pass Play]]=1,Table1[[#This Row],[Rush Attempts]]=1),Table1[[#This Row],[Dn]]=4),1,0)</f>
        <v>0</v>
      </c>
      <c r="JX566">
        <f>IF(AND(Table1[[#This Row],[4th down attempt]]=1,Table1[[#This Row],[EFF]]="Y"),1,0)</f>
        <v>0</v>
      </c>
      <c r="JY566">
        <f>IF(AND(OR(Table1[[#This Row],[Pass Play]]=1,Table1[[#This Row],[Rush Attempts]]=1),Table1[[#This Row],[FPos]]&gt;=0,Table1[[#This Row],[FPos]]&lt;=20),1,0)</f>
        <v>1</v>
      </c>
      <c r="JZ566">
        <f>IF(AND(OR(Table1[[#This Row],[Pass Play]]=1,Table1[[#This Row],[Rush Attempts]]=1),Table1[[#This Row],[Dist]]&lt;=Table1[[#This Row],[Gn]]),1,0)</f>
        <v>0</v>
      </c>
      <c r="KA566">
        <f>IF(Table1[[#This Row],[S/End]]&lt;&gt;"",1,0)</f>
        <v>0</v>
      </c>
      <c r="KB566">
        <f>IF(Table1[[#This Row],[S/End]]="TD",1,0)</f>
        <v>0</v>
      </c>
      <c r="KC566">
        <f>IF(Table1[[#This Row],[S/End]]="FGGD",1,0)</f>
        <v>0</v>
      </c>
      <c r="KD566">
        <f>IF(AND(OR(Table1[[#This Row],[Pass Play]]=1,Table1[[#This Row],[Rush Attempts]]=1),Table1[[#This Row],[Gn]]&lt;0),1,0)</f>
        <v>0</v>
      </c>
      <c r="KE566" s="375">
        <f>IF(AND(Table1[[#This Row],[pff_DRVENDPSN]]=3,Table1[[#This Row],[pff_DRVENDEVENT]]="PUNT"),1,0)</f>
        <v>0</v>
      </c>
    </row>
    <row r="567" spans="1:291" hidden="1">
      <c r="A567">
        <v>52</v>
      </c>
      <c r="B567">
        <v>2109</v>
      </c>
      <c r="C567" t="s">
        <v>14483</v>
      </c>
      <c r="D567">
        <v>4</v>
      </c>
      <c r="E567">
        <v>2</v>
      </c>
      <c r="F567">
        <v>1</v>
      </c>
      <c r="G567">
        <v>1</v>
      </c>
      <c r="H567">
        <v>1</v>
      </c>
      <c r="J567" t="s">
        <v>254</v>
      </c>
      <c r="K567">
        <v>12</v>
      </c>
      <c r="L567" t="s">
        <v>3480</v>
      </c>
      <c r="M567" t="s">
        <v>1903</v>
      </c>
      <c r="N567" t="s">
        <v>568</v>
      </c>
      <c r="P567" t="s">
        <v>1066</v>
      </c>
      <c r="Q567" t="s">
        <v>1067</v>
      </c>
      <c r="T567" t="s">
        <v>1904</v>
      </c>
      <c r="W567" t="s">
        <v>257</v>
      </c>
      <c r="X567" t="s">
        <v>5054</v>
      </c>
      <c r="AE567" t="s">
        <v>807</v>
      </c>
      <c r="AF567" t="s">
        <v>808</v>
      </c>
      <c r="AG567" t="s">
        <v>5054</v>
      </c>
      <c r="AH567" t="s">
        <v>257</v>
      </c>
      <c r="AJ567">
        <v>22</v>
      </c>
      <c r="AL567" t="s">
        <v>575</v>
      </c>
      <c r="AP567">
        <v>7</v>
      </c>
      <c r="BJ567" t="s">
        <v>274</v>
      </c>
      <c r="BQ567">
        <f t="shared" si="24"/>
        <v>0</v>
      </c>
      <c r="BR567">
        <f t="shared" si="25"/>
        <v>18</v>
      </c>
      <c r="BT567" t="s">
        <v>275</v>
      </c>
      <c r="BV567">
        <v>28</v>
      </c>
      <c r="BX567">
        <v>0</v>
      </c>
      <c r="BY567" t="s">
        <v>11365</v>
      </c>
      <c r="CD567" s="3">
        <v>0.45208333333333334</v>
      </c>
      <c r="CF567" t="s">
        <v>11366</v>
      </c>
      <c r="CJ567">
        <v>0</v>
      </c>
      <c r="CK567" t="s">
        <v>11367</v>
      </c>
      <c r="CL567" s="4">
        <v>38050</v>
      </c>
      <c r="CM567" t="s">
        <v>11368</v>
      </c>
      <c r="CN567" t="s">
        <v>11369</v>
      </c>
      <c r="CO567">
        <v>10</v>
      </c>
      <c r="CQ567" t="s">
        <v>269</v>
      </c>
      <c r="CR567" t="s">
        <v>10401</v>
      </c>
      <c r="CU567" t="s">
        <v>11370</v>
      </c>
      <c r="CW567">
        <v>0</v>
      </c>
      <c r="CY567">
        <v>13</v>
      </c>
      <c r="CZ567" t="s">
        <v>553</v>
      </c>
      <c r="DA567">
        <v>0</v>
      </c>
      <c r="DB567">
        <v>13</v>
      </c>
      <c r="DC567" t="s">
        <v>1609</v>
      </c>
      <c r="DD567">
        <v>-25</v>
      </c>
      <c r="DF567" t="s">
        <v>11371</v>
      </c>
      <c r="DK567">
        <v>1</v>
      </c>
      <c r="DL567" s="4">
        <v>44505</v>
      </c>
      <c r="DM567">
        <v>20524</v>
      </c>
      <c r="DN567">
        <v>2021</v>
      </c>
      <c r="DO567">
        <v>0</v>
      </c>
      <c r="DQ567">
        <v>81314</v>
      </c>
      <c r="DR567">
        <v>126</v>
      </c>
      <c r="DU567" t="s">
        <v>274</v>
      </c>
      <c r="DV567" t="s">
        <v>257</v>
      </c>
      <c r="DX567">
        <v>10</v>
      </c>
      <c r="DY567" t="s">
        <v>10401</v>
      </c>
      <c r="EE567">
        <v>0</v>
      </c>
      <c r="EF567" t="s">
        <v>1076</v>
      </c>
      <c r="EG567" t="s">
        <v>422</v>
      </c>
      <c r="EH567">
        <v>0</v>
      </c>
      <c r="EJ567" t="s">
        <v>454</v>
      </c>
      <c r="EK567" t="s">
        <v>11372</v>
      </c>
      <c r="EL567" t="s">
        <v>11373</v>
      </c>
      <c r="EM567" t="s">
        <v>11374</v>
      </c>
      <c r="EN567" t="s">
        <v>11375</v>
      </c>
      <c r="EO567" t="s">
        <v>282</v>
      </c>
      <c r="EP567" t="s">
        <v>427</v>
      </c>
      <c r="EQ567">
        <v>0</v>
      </c>
      <c r="ET567" t="s">
        <v>11376</v>
      </c>
      <c r="FE567">
        <v>0</v>
      </c>
      <c r="FF567">
        <v>4</v>
      </c>
      <c r="FG567" t="s">
        <v>590</v>
      </c>
      <c r="FI567" t="s">
        <v>590</v>
      </c>
      <c r="FJ567" t="s">
        <v>11377</v>
      </c>
      <c r="FL567">
        <v>0</v>
      </c>
      <c r="FN567">
        <v>0</v>
      </c>
      <c r="FQ567">
        <v>0</v>
      </c>
      <c r="FS567" t="s">
        <v>395</v>
      </c>
      <c r="FU567" t="s">
        <v>257</v>
      </c>
      <c r="FV567" t="s">
        <v>496</v>
      </c>
      <c r="FW567" t="s">
        <v>431</v>
      </c>
      <c r="FX567" t="s">
        <v>1517</v>
      </c>
      <c r="FY567">
        <v>0</v>
      </c>
      <c r="GA567">
        <v>10.28</v>
      </c>
      <c r="GB567">
        <v>18</v>
      </c>
      <c r="GC567">
        <v>0</v>
      </c>
      <c r="GD567" t="s">
        <v>3987</v>
      </c>
      <c r="GE567" t="s">
        <v>355</v>
      </c>
      <c r="GF567">
        <v>0</v>
      </c>
      <c r="GG567" t="s">
        <v>895</v>
      </c>
      <c r="GJ567">
        <v>1</v>
      </c>
      <c r="GK567">
        <v>0</v>
      </c>
      <c r="GM567" t="s">
        <v>11378</v>
      </c>
      <c r="GO567">
        <v>1</v>
      </c>
      <c r="HA567" t="s">
        <v>11379</v>
      </c>
      <c r="HC567" t="s">
        <v>313</v>
      </c>
      <c r="HD567" t="s">
        <v>313</v>
      </c>
      <c r="HE567" t="s">
        <v>11371</v>
      </c>
      <c r="HF567">
        <v>0</v>
      </c>
      <c r="HG567">
        <v>12</v>
      </c>
      <c r="HH567">
        <v>28</v>
      </c>
      <c r="HI567" t="s">
        <v>275</v>
      </c>
      <c r="HL567">
        <v>0</v>
      </c>
      <c r="HW567">
        <v>0</v>
      </c>
      <c r="HX567">
        <v>4225607</v>
      </c>
      <c r="HY567" t="s">
        <v>492</v>
      </c>
      <c r="HZ567">
        <v>4225591</v>
      </c>
      <c r="IC567">
        <v>0</v>
      </c>
      <c r="ID567">
        <v>0</v>
      </c>
      <c r="IM567">
        <v>116</v>
      </c>
      <c r="IS567" t="s">
        <v>492</v>
      </c>
      <c r="IU567">
        <v>10</v>
      </c>
      <c r="IV567">
        <f>IF(AND(Table1[[#This Row],[R/P]]="P",Table1[[#This Row],[PaRes]]&lt;&gt;"SCRBL",Table1[[#This Row],[PaRes]]&lt;&gt;"RUN",Table1[[#This Row],[Penalty]]&lt;&gt;1),1,0)</f>
        <v>0</v>
      </c>
      <c r="IW567">
        <f>IF(AND(Table1[[#This Row],[Pass Play]]=1,Table1[[#This Row],[PaRes]]&lt;&gt;"SAC"),1,0)</f>
        <v>0</v>
      </c>
      <c r="IX567">
        <f>IF(Table1[[#This Row],[PaRes]]="COM",1,0)</f>
        <v>0</v>
      </c>
      <c r="IY567">
        <f>IF(Table1[[#This Row],[Pass Play]]=1,Table1[[#This Row],[Gn]],0)</f>
        <v>0</v>
      </c>
      <c r="IZ567">
        <f>IF(AND(Table1[[#This Row],[Pass Play]]=1,Table1[[#This Row],[EFF]]="Y"),1,0)</f>
        <v>0</v>
      </c>
      <c r="JA567">
        <f>IF(AND(Table1[[#This Row],[Pass Play]]=1,Table1[[#This Row],[EFF]]="Y"),Table1[[#This Row],[Gn]],0)</f>
        <v>0</v>
      </c>
      <c r="JB567">
        <f>IF(AND(Table1[[#This Row],[Pass Play]]=1,Table1[[#This Row],[Gn]]&gt;=15),1,0)</f>
        <v>0</v>
      </c>
      <c r="JC567">
        <f>IF(AND(Table1[[#This Row],[Pass Play]]=1,Table1[[#This Row],[Big Play Passes]]=1),Table1[[#This Row],[Gn]],0)</f>
        <v>0</v>
      </c>
      <c r="JD567">
        <f>IF(AND(OR(Table1[[#This Row],[R/P]]="R",Table1[[#This Row],[PaRes]]="SCRBL",Table1[[#This Row],[PaRes]]="RUN"),Table1[[#This Row],[Penalty]]&lt;&gt;1),1,0)</f>
        <v>1</v>
      </c>
      <c r="JE567">
        <f>IF(Table1[[#This Row],[Rush Attempts]]=1,Table1[[#This Row],[Gn]],0)</f>
        <v>1</v>
      </c>
      <c r="JF567">
        <f>IF(AND(Table1[[#This Row],[Rush Attempts]]=1,Table1[[#This Row],[EFF]]="Y"),1,0)</f>
        <v>1</v>
      </c>
      <c r="JG567">
        <f>IF(AND(Table1[[#This Row],[Rush Attempts]]=1,Table1[[#This Row],[EFF]]="Y"),Table1[[#This Row],[Gn]],0)</f>
        <v>1</v>
      </c>
      <c r="JH567">
        <f>IF(AND(Table1[[#This Row],[Rush Attempts]]=1,Table1[[#This Row],[Gn]]&gt;=10),1,0)</f>
        <v>0</v>
      </c>
      <c r="JI567">
        <f>IF(AND(Table1[[#This Row],[Rush Attempts]]=1,Table1[[#This Row],[Big Play Run]]=1),Table1[[#This Row],[Gn]],0)</f>
        <v>0</v>
      </c>
      <c r="JJ567">
        <f>IF(Table1[[#This Row],[PaRes]]="SAC",1,0)</f>
        <v>0</v>
      </c>
      <c r="JK567">
        <f>IF(Table1[[#This Row],[Sacks]]=1,Table1[[#This Row],[Gn]],0)</f>
        <v>0</v>
      </c>
      <c r="JL567">
        <f>IF(Table1[[#This Row],[PaRes]]="INT",1,0)</f>
        <v>0</v>
      </c>
      <c r="JM567">
        <f>IF(Table1[[#This Row],[pff_PENALTY]]&lt;&gt;"",1,0)</f>
        <v>0</v>
      </c>
      <c r="JN567">
        <f>Table1[[#This Row],[pff_PENYARDS]]</f>
        <v>0</v>
      </c>
      <c r="JO567">
        <f>IF(Table1[[#This Row],[S/End]]="TD",1,0)</f>
        <v>1</v>
      </c>
      <c r="JP567">
        <f>IF(OR(Table1[[#This Row],[S/End]]="FGGD"),1,0)</f>
        <v>0</v>
      </c>
      <c r="JQ567">
        <f>IF(OR(Table1[[#This Row],[S/End]]="FUM",Table1[[#This Row],[S/End]]="INT"),1,0)</f>
        <v>0</v>
      </c>
      <c r="JR567">
        <f>IF(AND(Table1[[#This Row],[Touchdown]]=1,Table1[[#This Row],[Pass Play]]=1),1,0)</f>
        <v>0</v>
      </c>
      <c r="JS567">
        <f t="shared" si="26"/>
        <v>0</v>
      </c>
      <c r="JT567">
        <f>IF(AND(OR(Table1[[#This Row],[Pass Play]]=1,Table1[[#This Row],[Rush Attempts]]=1),Table1[[#This Row],[Dn]]=3),1,0)</f>
        <v>0</v>
      </c>
      <c r="JU567">
        <f>IF(AND(Table1[[#This Row],[3rd down attempt]]=1,Table1[[#This Row],[EFF]]="Y"),1,0)</f>
        <v>0</v>
      </c>
      <c r="JV567">
        <f>IF(AND(Table1[[#This Row],[3rd down attempt]]=1,Table1[[#This Row],[Dist]]&gt;=7),1,0)</f>
        <v>0</v>
      </c>
      <c r="JW567">
        <f>IF(AND(OR(Table1[[#This Row],[Pass Play]]=1,Table1[[#This Row],[Rush Attempts]]=1),Table1[[#This Row],[Dn]]=4),1,0)</f>
        <v>0</v>
      </c>
      <c r="JX567">
        <f>IF(AND(Table1[[#This Row],[4th down attempt]]=1,Table1[[#This Row],[EFF]]="Y"),1,0)</f>
        <v>0</v>
      </c>
      <c r="JY567">
        <f>IF(AND(OR(Table1[[#This Row],[Pass Play]]=1,Table1[[#This Row],[Rush Attempts]]=1),Table1[[#This Row],[FPos]]&gt;=0,Table1[[#This Row],[FPos]]&lt;=20),1,0)</f>
        <v>1</v>
      </c>
      <c r="JZ567">
        <f>IF(AND(OR(Table1[[#This Row],[Pass Play]]=1,Table1[[#This Row],[Rush Attempts]]=1),Table1[[#This Row],[Dist]]&lt;=Table1[[#This Row],[Gn]]),1,0)</f>
        <v>1</v>
      </c>
      <c r="KA567">
        <f>IF(Table1[[#This Row],[S/End]]&lt;&gt;"",1,0)</f>
        <v>1</v>
      </c>
      <c r="KB567">
        <f>IF(Table1[[#This Row],[S/End]]="TD",1,0)</f>
        <v>1</v>
      </c>
      <c r="KC567">
        <f>IF(Table1[[#This Row],[S/End]]="FGGD",1,0)</f>
        <v>0</v>
      </c>
      <c r="KD567">
        <f>IF(AND(OR(Table1[[#This Row],[Pass Play]]=1,Table1[[#This Row],[Rush Attempts]]=1),Table1[[#This Row],[Gn]]&lt;0),1,0)</f>
        <v>0</v>
      </c>
      <c r="KE567" s="375">
        <f>IF(AND(Table1[[#This Row],[pff_DRVENDPSN]]=3,Table1[[#This Row],[pff_DRVENDEVENT]]="PUNT"),1,0)</f>
        <v>0</v>
      </c>
    </row>
    <row r="568" spans="1:291" hidden="1">
      <c r="A568">
        <v>53</v>
      </c>
      <c r="B568">
        <v>2109</v>
      </c>
      <c r="C568" t="s">
        <v>14483</v>
      </c>
      <c r="D568">
        <v>4</v>
      </c>
      <c r="E568">
        <v>1</v>
      </c>
      <c r="F568">
        <v>10</v>
      </c>
      <c r="H568">
        <v>-12</v>
      </c>
      <c r="I568" t="s">
        <v>253</v>
      </c>
      <c r="J568" t="s">
        <v>298</v>
      </c>
      <c r="K568">
        <v>12</v>
      </c>
      <c r="L568">
        <v>12</v>
      </c>
      <c r="M568" t="s">
        <v>11381</v>
      </c>
      <c r="N568" t="s">
        <v>256</v>
      </c>
      <c r="P568" t="s">
        <v>255</v>
      </c>
      <c r="Q568" t="s">
        <v>871</v>
      </c>
      <c r="R568" t="s">
        <v>1188</v>
      </c>
      <c r="S568" t="s">
        <v>443</v>
      </c>
      <c r="W568" t="s">
        <v>253</v>
      </c>
      <c r="X568" t="s">
        <v>11382</v>
      </c>
      <c r="Y568" t="s">
        <v>11383</v>
      </c>
      <c r="Z568" t="s">
        <v>11384</v>
      </c>
      <c r="AB568" t="s">
        <v>4505</v>
      </c>
      <c r="AC568" t="s">
        <v>806</v>
      </c>
      <c r="AJ568">
        <v>3</v>
      </c>
      <c r="AK568" t="s">
        <v>327</v>
      </c>
      <c r="AP568">
        <v>15</v>
      </c>
      <c r="AU568" t="s">
        <v>254</v>
      </c>
      <c r="BJ568" t="s">
        <v>274</v>
      </c>
      <c r="BQ568">
        <f t="shared" si="24"/>
        <v>1</v>
      </c>
      <c r="BR568">
        <f t="shared" si="25"/>
        <v>0</v>
      </c>
      <c r="BT568" t="s">
        <v>275</v>
      </c>
      <c r="BV568">
        <v>35</v>
      </c>
      <c r="BX568">
        <v>0</v>
      </c>
      <c r="BY568" t="s">
        <v>11385</v>
      </c>
      <c r="CA568">
        <v>1</v>
      </c>
      <c r="CD568" s="3">
        <v>0.2951388888888889</v>
      </c>
      <c r="CE568" t="s">
        <v>257</v>
      </c>
      <c r="CF568" t="s">
        <v>11386</v>
      </c>
      <c r="CG568">
        <v>5</v>
      </c>
      <c r="CI568" t="s">
        <v>331</v>
      </c>
      <c r="CJ568">
        <v>0</v>
      </c>
      <c r="CK568" t="s">
        <v>11387</v>
      </c>
      <c r="CL568" s="4">
        <v>38050</v>
      </c>
      <c r="CM568" t="s">
        <v>11388</v>
      </c>
      <c r="CN568" t="s">
        <v>11389</v>
      </c>
      <c r="CO568">
        <v>10</v>
      </c>
      <c r="CP568" t="s">
        <v>268</v>
      </c>
      <c r="CQ568" t="s">
        <v>282</v>
      </c>
      <c r="CR568" t="s">
        <v>10401</v>
      </c>
      <c r="CU568" t="s">
        <v>9240</v>
      </c>
      <c r="CW568">
        <v>0</v>
      </c>
      <c r="CY568">
        <v>1</v>
      </c>
      <c r="CZ568" t="s">
        <v>614</v>
      </c>
      <c r="DA568">
        <v>-17</v>
      </c>
      <c r="DB568">
        <v>8</v>
      </c>
      <c r="DC568" t="s">
        <v>2703</v>
      </c>
      <c r="DD568">
        <v>-12</v>
      </c>
      <c r="DF568" t="s">
        <v>10945</v>
      </c>
      <c r="DK568">
        <v>-5</v>
      </c>
      <c r="DL568" s="4">
        <v>44505</v>
      </c>
      <c r="DM568">
        <v>20524</v>
      </c>
      <c r="DN568">
        <v>2021</v>
      </c>
      <c r="DO568">
        <v>1</v>
      </c>
      <c r="DQ568">
        <v>81314</v>
      </c>
      <c r="DR568">
        <v>140</v>
      </c>
      <c r="DU568" t="s">
        <v>274</v>
      </c>
      <c r="DV568" t="s">
        <v>257</v>
      </c>
      <c r="DX568">
        <v>10</v>
      </c>
      <c r="DY568" t="s">
        <v>10401</v>
      </c>
      <c r="EE568">
        <v>0</v>
      </c>
      <c r="EF568" t="s">
        <v>2145</v>
      </c>
      <c r="EG568" t="s">
        <v>675</v>
      </c>
      <c r="EH568">
        <v>0</v>
      </c>
      <c r="EJ568" t="s">
        <v>454</v>
      </c>
      <c r="EK568" t="s">
        <v>11390</v>
      </c>
      <c r="EL568" t="s">
        <v>11391</v>
      </c>
      <c r="EM568" t="s">
        <v>11392</v>
      </c>
      <c r="EN568" t="s">
        <v>268</v>
      </c>
      <c r="EO568" t="s">
        <v>269</v>
      </c>
      <c r="EP568" t="s">
        <v>11393</v>
      </c>
      <c r="EQ568">
        <v>0</v>
      </c>
      <c r="ER568" t="s">
        <v>11394</v>
      </c>
      <c r="ET568" t="s">
        <v>11395</v>
      </c>
      <c r="EU568">
        <v>5</v>
      </c>
      <c r="EV568" t="s">
        <v>348</v>
      </c>
      <c r="EW568" t="s">
        <v>1983</v>
      </c>
      <c r="EX568" t="s">
        <v>771</v>
      </c>
      <c r="EY568" t="s">
        <v>11396</v>
      </c>
      <c r="FB568" t="s">
        <v>499</v>
      </c>
      <c r="FC568" t="s">
        <v>11397</v>
      </c>
      <c r="FE568">
        <v>1</v>
      </c>
      <c r="FL568">
        <v>0</v>
      </c>
      <c r="FN568">
        <v>0</v>
      </c>
      <c r="FQ568">
        <v>0</v>
      </c>
      <c r="FS568" t="s">
        <v>395</v>
      </c>
      <c r="FV568" t="s">
        <v>1277</v>
      </c>
      <c r="FW568" t="s">
        <v>431</v>
      </c>
      <c r="FY568">
        <v>1</v>
      </c>
      <c r="GA568">
        <v>10.35</v>
      </c>
      <c r="GB568">
        <v>25</v>
      </c>
      <c r="GC568">
        <v>0</v>
      </c>
      <c r="GD568" t="s">
        <v>11398</v>
      </c>
      <c r="GE568" t="s">
        <v>355</v>
      </c>
      <c r="GF568">
        <v>0</v>
      </c>
      <c r="GG568" t="s">
        <v>895</v>
      </c>
      <c r="GI568">
        <v>1.6</v>
      </c>
      <c r="GJ568">
        <v>0</v>
      </c>
      <c r="GK568">
        <v>0</v>
      </c>
      <c r="GM568" t="s">
        <v>11399</v>
      </c>
      <c r="GN568">
        <v>1</v>
      </c>
      <c r="GO568">
        <v>0</v>
      </c>
      <c r="GP568" t="s">
        <v>713</v>
      </c>
      <c r="GR568">
        <v>44</v>
      </c>
      <c r="HA568" t="s">
        <v>11201</v>
      </c>
      <c r="HC568" t="s">
        <v>313</v>
      </c>
      <c r="HD568" t="s">
        <v>313</v>
      </c>
      <c r="HE568" t="s">
        <v>11396</v>
      </c>
      <c r="HF568">
        <v>1</v>
      </c>
      <c r="HG568">
        <v>12</v>
      </c>
      <c r="HH568">
        <v>35</v>
      </c>
      <c r="HI568" t="s">
        <v>275</v>
      </c>
      <c r="HK568" t="s">
        <v>1281</v>
      </c>
      <c r="HL568">
        <v>4</v>
      </c>
      <c r="HM568" t="s">
        <v>10945</v>
      </c>
      <c r="HO568" t="s">
        <v>11400</v>
      </c>
      <c r="HP568" t="s">
        <v>11401</v>
      </c>
      <c r="HQ568" t="s">
        <v>10929</v>
      </c>
      <c r="HR568" t="s">
        <v>11402</v>
      </c>
      <c r="HT568" t="s">
        <v>4303</v>
      </c>
      <c r="HU568" t="s">
        <v>11403</v>
      </c>
      <c r="HV568">
        <v>-5</v>
      </c>
      <c r="HW568">
        <v>-7</v>
      </c>
      <c r="HX568">
        <v>4225854</v>
      </c>
      <c r="HZ568">
        <v>4225832</v>
      </c>
      <c r="IC568">
        <v>0</v>
      </c>
      <c r="ID568">
        <v>0</v>
      </c>
      <c r="IM568">
        <v>130</v>
      </c>
      <c r="IQ568" t="s">
        <v>10945</v>
      </c>
      <c r="IU568">
        <v>10</v>
      </c>
      <c r="IV568">
        <f>IF(AND(Table1[[#This Row],[R/P]]="P",Table1[[#This Row],[PaRes]]&lt;&gt;"SCRBL",Table1[[#This Row],[PaRes]]&lt;&gt;"RUN",Table1[[#This Row],[Penalty]]&lt;&gt;1),1,0)</f>
        <v>0</v>
      </c>
      <c r="IW568">
        <f>IF(AND(Table1[[#This Row],[Pass Play]]=1,Table1[[#This Row],[PaRes]]&lt;&gt;"SAC"),1,0)</f>
        <v>0</v>
      </c>
      <c r="IX568">
        <f>IF(Table1[[#This Row],[PaRes]]="COM",1,0)</f>
        <v>1</v>
      </c>
      <c r="IY568">
        <f>IF(Table1[[#This Row],[Pass Play]]=1,Table1[[#This Row],[Gn]],0)</f>
        <v>0</v>
      </c>
      <c r="IZ568">
        <f>IF(AND(Table1[[#This Row],[Pass Play]]=1,Table1[[#This Row],[EFF]]="Y"),1,0)</f>
        <v>0</v>
      </c>
      <c r="JA568">
        <f>IF(AND(Table1[[#This Row],[Pass Play]]=1,Table1[[#This Row],[EFF]]="Y"),Table1[[#This Row],[Gn]],0)</f>
        <v>0</v>
      </c>
      <c r="JB568">
        <f>IF(AND(Table1[[#This Row],[Pass Play]]=1,Table1[[#This Row],[Gn]]&gt;=15),1,0)</f>
        <v>0</v>
      </c>
      <c r="JC568">
        <f>IF(AND(Table1[[#This Row],[Pass Play]]=1,Table1[[#This Row],[Big Play Passes]]=1),Table1[[#This Row],[Gn]],0)</f>
        <v>0</v>
      </c>
      <c r="JD568">
        <f>IF(AND(OR(Table1[[#This Row],[R/P]]="R",Table1[[#This Row],[PaRes]]="SCRBL",Table1[[#This Row],[PaRes]]="RUN"),Table1[[#This Row],[Penalty]]&lt;&gt;1),1,0)</f>
        <v>0</v>
      </c>
      <c r="JE568">
        <f>IF(Table1[[#This Row],[Rush Attempts]]=1,Table1[[#This Row],[Gn]],0)</f>
        <v>0</v>
      </c>
      <c r="JF568">
        <f>IF(AND(Table1[[#This Row],[Rush Attempts]]=1,Table1[[#This Row],[EFF]]="Y"),1,0)</f>
        <v>0</v>
      </c>
      <c r="JG568">
        <f>IF(AND(Table1[[#This Row],[Rush Attempts]]=1,Table1[[#This Row],[EFF]]="Y"),Table1[[#This Row],[Gn]],0)</f>
        <v>0</v>
      </c>
      <c r="JH568">
        <f>IF(AND(Table1[[#This Row],[Rush Attempts]]=1,Table1[[#This Row],[Gn]]&gt;=10),1,0)</f>
        <v>0</v>
      </c>
      <c r="JI568">
        <f>IF(AND(Table1[[#This Row],[Rush Attempts]]=1,Table1[[#This Row],[Big Play Run]]=1),Table1[[#This Row],[Gn]],0)</f>
        <v>0</v>
      </c>
      <c r="JJ568">
        <f>IF(Table1[[#This Row],[PaRes]]="SAC",1,0)</f>
        <v>0</v>
      </c>
      <c r="JK568">
        <f>IF(Table1[[#This Row],[Sacks]]=1,Table1[[#This Row],[Gn]],0)</f>
        <v>0</v>
      </c>
      <c r="JL568">
        <f>IF(Table1[[#This Row],[PaRes]]="INT",1,0)</f>
        <v>0</v>
      </c>
      <c r="JM568">
        <f>IF(Table1[[#This Row],[pff_PENALTY]]&lt;&gt;"",1,0)</f>
        <v>1</v>
      </c>
      <c r="JN568">
        <f>Table1[[#This Row],[pff_PENYARDS]]</f>
        <v>-5</v>
      </c>
      <c r="JO568">
        <f>IF(Table1[[#This Row],[S/End]]="TD",1,0)</f>
        <v>0</v>
      </c>
      <c r="JP568">
        <f>IF(OR(Table1[[#This Row],[S/End]]="FGGD"),1,0)</f>
        <v>0</v>
      </c>
      <c r="JQ568">
        <f>IF(OR(Table1[[#This Row],[S/End]]="FUM",Table1[[#This Row],[S/End]]="INT"),1,0)</f>
        <v>0</v>
      </c>
      <c r="JR568">
        <f>IF(AND(Table1[[#This Row],[Touchdown]]=1,Table1[[#This Row],[Pass Play]]=1),1,0)</f>
        <v>0</v>
      </c>
      <c r="JS568">
        <f t="shared" si="26"/>
        <v>0</v>
      </c>
      <c r="JT568">
        <f>IF(AND(OR(Table1[[#This Row],[Pass Play]]=1,Table1[[#This Row],[Rush Attempts]]=1),Table1[[#This Row],[Dn]]=3),1,0)</f>
        <v>0</v>
      </c>
      <c r="JU568">
        <f>IF(AND(Table1[[#This Row],[3rd down attempt]]=1,Table1[[#This Row],[EFF]]="Y"),1,0)</f>
        <v>0</v>
      </c>
      <c r="JV568">
        <f>IF(AND(Table1[[#This Row],[3rd down attempt]]=1,Table1[[#This Row],[Dist]]&gt;=7),1,0)</f>
        <v>0</v>
      </c>
      <c r="JW568">
        <f>IF(AND(OR(Table1[[#This Row],[Pass Play]]=1,Table1[[#This Row],[Rush Attempts]]=1),Table1[[#This Row],[Dn]]=4),1,0)</f>
        <v>0</v>
      </c>
      <c r="JX568">
        <f>IF(AND(Table1[[#This Row],[4th down attempt]]=1,Table1[[#This Row],[EFF]]="Y"),1,0)</f>
        <v>0</v>
      </c>
      <c r="JY568">
        <f>IF(AND(OR(Table1[[#This Row],[Pass Play]]=1,Table1[[#This Row],[Rush Attempts]]=1),Table1[[#This Row],[FPos]]&gt;=0,Table1[[#This Row],[FPos]]&lt;=20),1,0)</f>
        <v>0</v>
      </c>
      <c r="JZ568">
        <f>IF(AND(OR(Table1[[#This Row],[Pass Play]]=1,Table1[[#This Row],[Rush Attempts]]=1),Table1[[#This Row],[Dist]]&lt;=Table1[[#This Row],[Gn]]),1,0)</f>
        <v>0</v>
      </c>
      <c r="KA568">
        <f>IF(Table1[[#This Row],[S/End]]&lt;&gt;"",1,0)</f>
        <v>0</v>
      </c>
      <c r="KB568">
        <f>IF(Table1[[#This Row],[S/End]]="TD",1,0)</f>
        <v>0</v>
      </c>
      <c r="KC568">
        <f>IF(Table1[[#This Row],[S/End]]="FGGD",1,0)</f>
        <v>0</v>
      </c>
      <c r="KD568">
        <f>IF(AND(OR(Table1[[#This Row],[Pass Play]]=1,Table1[[#This Row],[Rush Attempts]]=1),Table1[[#This Row],[Gn]]&lt;0),1,0)</f>
        <v>0</v>
      </c>
      <c r="KE568" s="375">
        <f>IF(AND(Table1[[#This Row],[pff_DRVENDPSN]]=3,Table1[[#This Row],[pff_DRVENDEVENT]]="PUNT"),1,0)</f>
        <v>0</v>
      </c>
    </row>
    <row r="569" spans="1:291" hidden="1">
      <c r="A569">
        <v>54</v>
      </c>
      <c r="B569">
        <v>2109</v>
      </c>
      <c r="C569" t="s">
        <v>14483</v>
      </c>
      <c r="D569">
        <v>4</v>
      </c>
      <c r="E569">
        <v>1</v>
      </c>
      <c r="F569">
        <v>15</v>
      </c>
      <c r="G569">
        <v>5</v>
      </c>
      <c r="H569">
        <v>-7</v>
      </c>
      <c r="J569" t="s">
        <v>254</v>
      </c>
      <c r="K569">
        <v>12</v>
      </c>
      <c r="L569">
        <v>12</v>
      </c>
      <c r="M569" t="s">
        <v>11405</v>
      </c>
      <c r="N569" t="s">
        <v>2016</v>
      </c>
      <c r="P569" t="s">
        <v>2272</v>
      </c>
      <c r="Q569" t="s">
        <v>442</v>
      </c>
      <c r="T569" t="s">
        <v>1500</v>
      </c>
      <c r="W569" t="s">
        <v>257</v>
      </c>
      <c r="X569" t="s">
        <v>11406</v>
      </c>
      <c r="AE569" t="s">
        <v>1338</v>
      </c>
      <c r="AF569" t="s">
        <v>1502</v>
      </c>
      <c r="AG569" t="s">
        <v>11406</v>
      </c>
      <c r="AH569" t="s">
        <v>274</v>
      </c>
      <c r="AJ569">
        <v>9</v>
      </c>
      <c r="AP569">
        <v>15</v>
      </c>
      <c r="BJ569" t="s">
        <v>274</v>
      </c>
      <c r="BQ569">
        <f t="shared" si="24"/>
        <v>0</v>
      </c>
      <c r="BR569">
        <f t="shared" si="25"/>
        <v>1</v>
      </c>
      <c r="BT569" t="s">
        <v>275</v>
      </c>
      <c r="BV569">
        <v>35</v>
      </c>
      <c r="BX569">
        <v>0</v>
      </c>
      <c r="BY569" t="s">
        <v>11407</v>
      </c>
      <c r="CD569" s="3">
        <v>0.27013888888888887</v>
      </c>
      <c r="CF569" t="s">
        <v>11408</v>
      </c>
      <c r="CJ569">
        <v>0</v>
      </c>
      <c r="CK569" t="s">
        <v>11409</v>
      </c>
      <c r="CL569" s="4">
        <v>38050</v>
      </c>
      <c r="CM569" t="s">
        <v>11410</v>
      </c>
      <c r="CN569" t="s">
        <v>11411</v>
      </c>
      <c r="CO569">
        <v>10</v>
      </c>
      <c r="CQ569" t="s">
        <v>418</v>
      </c>
      <c r="CR569" t="s">
        <v>10401</v>
      </c>
      <c r="CU569" t="s">
        <v>11412</v>
      </c>
      <c r="CW569">
        <v>0</v>
      </c>
      <c r="CY569">
        <v>2</v>
      </c>
      <c r="CZ569" t="s">
        <v>614</v>
      </c>
      <c r="DA569">
        <v>-17</v>
      </c>
      <c r="DB569">
        <v>8</v>
      </c>
      <c r="DC569" t="s">
        <v>2703</v>
      </c>
      <c r="DD569">
        <v>-12</v>
      </c>
      <c r="DF569" t="s">
        <v>10411</v>
      </c>
      <c r="DK569">
        <v>5</v>
      </c>
      <c r="DL569" s="4">
        <v>44505</v>
      </c>
      <c r="DM569">
        <v>20524</v>
      </c>
      <c r="DN569">
        <v>2021</v>
      </c>
      <c r="DO569">
        <v>1</v>
      </c>
      <c r="DQ569">
        <v>81314</v>
      </c>
      <c r="DR569">
        <v>141</v>
      </c>
      <c r="DU569" t="s">
        <v>274</v>
      </c>
      <c r="DV569" t="s">
        <v>257</v>
      </c>
      <c r="DX569">
        <v>10</v>
      </c>
      <c r="DY569" t="s">
        <v>10401</v>
      </c>
      <c r="EE569">
        <v>0</v>
      </c>
      <c r="EF569" t="s">
        <v>11413</v>
      </c>
      <c r="EG569" t="s">
        <v>1485</v>
      </c>
      <c r="EH569">
        <v>0</v>
      </c>
      <c r="EI569" t="s">
        <v>4159</v>
      </c>
      <c r="EJ569" t="s">
        <v>454</v>
      </c>
      <c r="EK569" t="s">
        <v>11414</v>
      </c>
      <c r="EL569" t="s">
        <v>11415</v>
      </c>
      <c r="EM569" t="s">
        <v>11416</v>
      </c>
      <c r="EN569" t="s">
        <v>11417</v>
      </c>
      <c r="EO569" t="s">
        <v>418</v>
      </c>
      <c r="EP569" t="s">
        <v>11417</v>
      </c>
      <c r="EQ569">
        <v>0</v>
      </c>
      <c r="ET569" t="s">
        <v>11418</v>
      </c>
      <c r="FE569">
        <v>0</v>
      </c>
      <c r="FF569">
        <v>7</v>
      </c>
      <c r="FG569" t="s">
        <v>1357</v>
      </c>
      <c r="FI569" t="s">
        <v>1357</v>
      </c>
      <c r="FL569">
        <v>0</v>
      </c>
      <c r="FN569">
        <v>0</v>
      </c>
      <c r="FQ569">
        <v>0</v>
      </c>
      <c r="FS569" t="s">
        <v>4164</v>
      </c>
      <c r="FU569" t="s">
        <v>274</v>
      </c>
      <c r="FV569" t="s">
        <v>11419</v>
      </c>
      <c r="FW569" t="s">
        <v>431</v>
      </c>
      <c r="FX569" t="s">
        <v>1517</v>
      </c>
      <c r="FY569">
        <v>0</v>
      </c>
      <c r="GA569">
        <v>10.35</v>
      </c>
      <c r="GB569">
        <v>25</v>
      </c>
      <c r="GC569">
        <v>0</v>
      </c>
      <c r="GD569" t="s">
        <v>7602</v>
      </c>
      <c r="GE569" t="s">
        <v>355</v>
      </c>
      <c r="GF569">
        <v>0</v>
      </c>
      <c r="GG569" t="s">
        <v>257</v>
      </c>
      <c r="GJ569">
        <v>0</v>
      </c>
      <c r="GK569">
        <v>0</v>
      </c>
      <c r="GM569" t="s">
        <v>11420</v>
      </c>
      <c r="GO569">
        <v>3</v>
      </c>
      <c r="HA569" t="s">
        <v>9582</v>
      </c>
      <c r="HC569" t="s">
        <v>294</v>
      </c>
      <c r="HD569" t="s">
        <v>294</v>
      </c>
      <c r="HE569" t="s">
        <v>10557</v>
      </c>
      <c r="HF569">
        <v>0</v>
      </c>
      <c r="HG569">
        <v>12</v>
      </c>
      <c r="HH569">
        <v>35</v>
      </c>
      <c r="HI569" t="s">
        <v>275</v>
      </c>
      <c r="HL569">
        <v>1</v>
      </c>
      <c r="HW569">
        <v>-12</v>
      </c>
      <c r="HX569">
        <v>4225881</v>
      </c>
      <c r="HY569" t="s">
        <v>11421</v>
      </c>
      <c r="HZ569">
        <v>4225854</v>
      </c>
      <c r="IC569">
        <v>0</v>
      </c>
      <c r="ID569">
        <v>0</v>
      </c>
      <c r="IM569">
        <v>131</v>
      </c>
      <c r="IO569" t="s">
        <v>10411</v>
      </c>
      <c r="IQ569" t="s">
        <v>10411</v>
      </c>
      <c r="IU569">
        <v>10</v>
      </c>
      <c r="IV569">
        <f>IF(AND(Table1[[#This Row],[R/P]]="P",Table1[[#This Row],[PaRes]]&lt;&gt;"SCRBL",Table1[[#This Row],[PaRes]]&lt;&gt;"RUN",Table1[[#This Row],[Penalty]]&lt;&gt;1),1,0)</f>
        <v>0</v>
      </c>
      <c r="IW569">
        <f>IF(AND(Table1[[#This Row],[Pass Play]]=1,Table1[[#This Row],[PaRes]]&lt;&gt;"SAC"),1,0)</f>
        <v>0</v>
      </c>
      <c r="IX569">
        <f>IF(Table1[[#This Row],[PaRes]]="COM",1,0)</f>
        <v>0</v>
      </c>
      <c r="IY569">
        <f>IF(Table1[[#This Row],[Pass Play]]=1,Table1[[#This Row],[Gn]],0)</f>
        <v>0</v>
      </c>
      <c r="IZ569">
        <f>IF(AND(Table1[[#This Row],[Pass Play]]=1,Table1[[#This Row],[EFF]]="Y"),1,0)</f>
        <v>0</v>
      </c>
      <c r="JA569">
        <f>IF(AND(Table1[[#This Row],[Pass Play]]=1,Table1[[#This Row],[EFF]]="Y"),Table1[[#This Row],[Gn]],0)</f>
        <v>0</v>
      </c>
      <c r="JB569">
        <f>IF(AND(Table1[[#This Row],[Pass Play]]=1,Table1[[#This Row],[Gn]]&gt;=15),1,0)</f>
        <v>0</v>
      </c>
      <c r="JC569">
        <f>IF(AND(Table1[[#This Row],[Pass Play]]=1,Table1[[#This Row],[Big Play Passes]]=1),Table1[[#This Row],[Gn]],0)</f>
        <v>0</v>
      </c>
      <c r="JD569">
        <f>IF(AND(OR(Table1[[#This Row],[R/P]]="R",Table1[[#This Row],[PaRes]]="SCRBL",Table1[[#This Row],[PaRes]]="RUN"),Table1[[#This Row],[Penalty]]&lt;&gt;1),1,0)</f>
        <v>1</v>
      </c>
      <c r="JE569">
        <f>IF(Table1[[#This Row],[Rush Attempts]]=1,Table1[[#This Row],[Gn]],0)</f>
        <v>5</v>
      </c>
      <c r="JF569">
        <f>IF(AND(Table1[[#This Row],[Rush Attempts]]=1,Table1[[#This Row],[EFF]]="Y"),1,0)</f>
        <v>1</v>
      </c>
      <c r="JG569">
        <f>IF(AND(Table1[[#This Row],[Rush Attempts]]=1,Table1[[#This Row],[EFF]]="Y"),Table1[[#This Row],[Gn]],0)</f>
        <v>5</v>
      </c>
      <c r="JH569">
        <f>IF(AND(Table1[[#This Row],[Rush Attempts]]=1,Table1[[#This Row],[Gn]]&gt;=10),1,0)</f>
        <v>0</v>
      </c>
      <c r="JI569">
        <f>IF(AND(Table1[[#This Row],[Rush Attempts]]=1,Table1[[#This Row],[Big Play Run]]=1),Table1[[#This Row],[Gn]],0)</f>
        <v>0</v>
      </c>
      <c r="JJ569">
        <f>IF(Table1[[#This Row],[PaRes]]="SAC",1,0)</f>
        <v>0</v>
      </c>
      <c r="JK569">
        <f>IF(Table1[[#This Row],[Sacks]]=1,Table1[[#This Row],[Gn]],0)</f>
        <v>0</v>
      </c>
      <c r="JL569">
        <f>IF(Table1[[#This Row],[PaRes]]="INT",1,0)</f>
        <v>0</v>
      </c>
      <c r="JM569">
        <f>IF(Table1[[#This Row],[pff_PENALTY]]&lt;&gt;"",1,0)</f>
        <v>0</v>
      </c>
      <c r="JN569">
        <f>Table1[[#This Row],[pff_PENYARDS]]</f>
        <v>0</v>
      </c>
      <c r="JO569">
        <f>IF(Table1[[#This Row],[S/End]]="TD",1,0)</f>
        <v>0</v>
      </c>
      <c r="JP569">
        <f>IF(OR(Table1[[#This Row],[S/End]]="FGGD"),1,0)</f>
        <v>0</v>
      </c>
      <c r="JQ569">
        <f>IF(OR(Table1[[#This Row],[S/End]]="FUM",Table1[[#This Row],[S/End]]="INT"),1,0)</f>
        <v>0</v>
      </c>
      <c r="JR569">
        <f>IF(AND(Table1[[#This Row],[Touchdown]]=1,Table1[[#This Row],[Pass Play]]=1),1,0)</f>
        <v>0</v>
      </c>
      <c r="JS569">
        <f t="shared" si="26"/>
        <v>0</v>
      </c>
      <c r="JT569">
        <f>IF(AND(OR(Table1[[#This Row],[Pass Play]]=1,Table1[[#This Row],[Rush Attempts]]=1),Table1[[#This Row],[Dn]]=3),1,0)</f>
        <v>0</v>
      </c>
      <c r="JU569">
        <f>IF(AND(Table1[[#This Row],[3rd down attempt]]=1,Table1[[#This Row],[EFF]]="Y"),1,0)</f>
        <v>0</v>
      </c>
      <c r="JV569">
        <f>IF(AND(Table1[[#This Row],[3rd down attempt]]=1,Table1[[#This Row],[Dist]]&gt;=7),1,0)</f>
        <v>0</v>
      </c>
      <c r="JW569">
        <f>IF(AND(OR(Table1[[#This Row],[Pass Play]]=1,Table1[[#This Row],[Rush Attempts]]=1),Table1[[#This Row],[Dn]]=4),1,0)</f>
        <v>0</v>
      </c>
      <c r="JX569">
        <f>IF(AND(Table1[[#This Row],[4th down attempt]]=1,Table1[[#This Row],[EFF]]="Y"),1,0)</f>
        <v>0</v>
      </c>
      <c r="JY569">
        <f>IF(AND(OR(Table1[[#This Row],[Pass Play]]=1,Table1[[#This Row],[Rush Attempts]]=1),Table1[[#This Row],[FPos]]&gt;=0,Table1[[#This Row],[FPos]]&lt;=20),1,0)</f>
        <v>0</v>
      </c>
      <c r="JZ569">
        <f>IF(AND(OR(Table1[[#This Row],[Pass Play]]=1,Table1[[#This Row],[Rush Attempts]]=1),Table1[[#This Row],[Dist]]&lt;=Table1[[#This Row],[Gn]]),1,0)</f>
        <v>0</v>
      </c>
      <c r="KA569">
        <f>IF(Table1[[#This Row],[S/End]]&lt;&gt;"",1,0)</f>
        <v>0</v>
      </c>
      <c r="KB569">
        <f>IF(Table1[[#This Row],[S/End]]="TD",1,0)</f>
        <v>0</v>
      </c>
      <c r="KC569">
        <f>IF(Table1[[#This Row],[S/End]]="FGGD",1,0)</f>
        <v>0</v>
      </c>
      <c r="KD569">
        <f>IF(AND(OR(Table1[[#This Row],[Pass Play]]=1,Table1[[#This Row],[Rush Attempts]]=1),Table1[[#This Row],[Gn]]&lt;0),1,0)</f>
        <v>0</v>
      </c>
      <c r="KE569" s="375">
        <f>IF(AND(Table1[[#This Row],[pff_DRVENDPSN]]=3,Table1[[#This Row],[pff_DRVENDEVENT]]="PUNT"),1,0)</f>
        <v>0</v>
      </c>
    </row>
    <row r="570" spans="1:291" hidden="1">
      <c r="A570">
        <v>55</v>
      </c>
      <c r="B570">
        <v>2109</v>
      </c>
      <c r="C570" t="s">
        <v>14483</v>
      </c>
      <c r="D570">
        <v>4</v>
      </c>
      <c r="E570">
        <v>2</v>
      </c>
      <c r="F570">
        <v>10</v>
      </c>
      <c r="G570">
        <v>11</v>
      </c>
      <c r="H570">
        <v>-12</v>
      </c>
      <c r="J570" t="s">
        <v>254</v>
      </c>
      <c r="K570">
        <v>11</v>
      </c>
      <c r="L570" t="s">
        <v>3394</v>
      </c>
      <c r="M570" t="s">
        <v>11423</v>
      </c>
      <c r="N570" t="s">
        <v>2016</v>
      </c>
      <c r="P570" t="s">
        <v>2272</v>
      </c>
      <c r="W570" t="s">
        <v>253</v>
      </c>
      <c r="X570" t="s">
        <v>11424</v>
      </c>
      <c r="Y570" t="s">
        <v>2761</v>
      </c>
      <c r="Z570" t="s">
        <v>11425</v>
      </c>
      <c r="AB570" t="s">
        <v>10644</v>
      </c>
      <c r="AC570">
        <v>4</v>
      </c>
      <c r="AJ570">
        <v>86</v>
      </c>
      <c r="AK570" t="s">
        <v>327</v>
      </c>
      <c r="AP570">
        <v>15</v>
      </c>
      <c r="BJ570" t="s">
        <v>274</v>
      </c>
      <c r="BQ570">
        <f t="shared" si="24"/>
        <v>1</v>
      </c>
      <c r="BR570">
        <f t="shared" si="25"/>
        <v>0</v>
      </c>
      <c r="BT570" t="s">
        <v>275</v>
      </c>
      <c r="BV570">
        <v>35</v>
      </c>
      <c r="BX570">
        <v>0</v>
      </c>
      <c r="BY570" t="s">
        <v>11426</v>
      </c>
      <c r="CA570">
        <v>1</v>
      </c>
      <c r="CD570" s="3">
        <v>0.24374999999999999</v>
      </c>
      <c r="CE570" t="s">
        <v>257</v>
      </c>
      <c r="CF570" t="s">
        <v>11427</v>
      </c>
      <c r="CG570">
        <v>7</v>
      </c>
      <c r="CI570" t="s">
        <v>331</v>
      </c>
      <c r="CJ570">
        <v>0</v>
      </c>
      <c r="CK570" t="s">
        <v>11428</v>
      </c>
      <c r="CL570" s="4">
        <v>38050</v>
      </c>
      <c r="CM570" t="s">
        <v>11429</v>
      </c>
      <c r="CN570" t="s">
        <v>11430</v>
      </c>
      <c r="CO570">
        <v>10</v>
      </c>
      <c r="CQ570" t="s">
        <v>269</v>
      </c>
      <c r="CR570" t="s">
        <v>10401</v>
      </c>
      <c r="CU570" t="s">
        <v>4311</v>
      </c>
      <c r="CW570">
        <v>0</v>
      </c>
      <c r="CY570">
        <v>3</v>
      </c>
      <c r="CZ570" t="s">
        <v>614</v>
      </c>
      <c r="DA570">
        <v>-17</v>
      </c>
      <c r="DB570">
        <v>8</v>
      </c>
      <c r="DC570" t="s">
        <v>2703</v>
      </c>
      <c r="DD570">
        <v>-12</v>
      </c>
      <c r="DF570" t="s">
        <v>10512</v>
      </c>
      <c r="DK570">
        <v>11</v>
      </c>
      <c r="DL570" s="4">
        <v>44505</v>
      </c>
      <c r="DM570">
        <v>20524</v>
      </c>
      <c r="DN570">
        <v>2021</v>
      </c>
      <c r="DO570">
        <v>1</v>
      </c>
      <c r="DQ570">
        <v>81314</v>
      </c>
      <c r="DR570">
        <v>142</v>
      </c>
      <c r="DU570" t="s">
        <v>274</v>
      </c>
      <c r="DV570" t="s">
        <v>257</v>
      </c>
      <c r="DX570">
        <v>10</v>
      </c>
      <c r="DY570" t="s">
        <v>10401</v>
      </c>
      <c r="EE570">
        <v>0</v>
      </c>
      <c r="EF570" t="s">
        <v>11431</v>
      </c>
      <c r="EG570" t="s">
        <v>383</v>
      </c>
      <c r="EH570">
        <v>0</v>
      </c>
      <c r="EJ570" t="s">
        <v>340</v>
      </c>
      <c r="EK570" t="s">
        <v>11432</v>
      </c>
      <c r="EL570" t="s">
        <v>11433</v>
      </c>
      <c r="EM570" t="s">
        <v>11434</v>
      </c>
      <c r="EN570" t="s">
        <v>772</v>
      </c>
      <c r="EO570" t="s">
        <v>282</v>
      </c>
      <c r="EP570" t="s">
        <v>2238</v>
      </c>
      <c r="EQ570">
        <v>0</v>
      </c>
      <c r="ER570" t="s">
        <v>11394</v>
      </c>
      <c r="ET570" t="s">
        <v>11435</v>
      </c>
      <c r="EU570">
        <v>-1</v>
      </c>
      <c r="EV570" t="s">
        <v>348</v>
      </c>
      <c r="EW570" t="s">
        <v>1983</v>
      </c>
      <c r="EX570" t="s">
        <v>1251</v>
      </c>
      <c r="EY570" t="s">
        <v>921</v>
      </c>
      <c r="FB570" t="s">
        <v>999</v>
      </c>
      <c r="FC570" t="s">
        <v>11397</v>
      </c>
      <c r="FD570" t="s">
        <v>253</v>
      </c>
      <c r="FE570">
        <v>1</v>
      </c>
      <c r="FF570">
        <v>9</v>
      </c>
      <c r="FL570">
        <v>0</v>
      </c>
      <c r="FN570">
        <v>0</v>
      </c>
      <c r="FQ570">
        <v>0</v>
      </c>
      <c r="FS570" t="s">
        <v>1177</v>
      </c>
      <c r="FV570" t="s">
        <v>11436</v>
      </c>
      <c r="FW570" t="s">
        <v>431</v>
      </c>
      <c r="FY570">
        <v>0</v>
      </c>
      <c r="GA570">
        <v>10.35</v>
      </c>
      <c r="GB570">
        <v>25</v>
      </c>
      <c r="GC570">
        <v>1</v>
      </c>
      <c r="GE570" t="s">
        <v>355</v>
      </c>
      <c r="GF570">
        <v>0</v>
      </c>
      <c r="GG570" t="s">
        <v>257</v>
      </c>
      <c r="GI570">
        <v>2.2000000000000002</v>
      </c>
      <c r="GJ570">
        <v>0</v>
      </c>
      <c r="GK570">
        <v>0</v>
      </c>
      <c r="GM570" t="s">
        <v>5963</v>
      </c>
      <c r="GN570">
        <v>12</v>
      </c>
      <c r="GO570">
        <v>10</v>
      </c>
      <c r="GP570" t="s">
        <v>357</v>
      </c>
      <c r="GR570">
        <v>9</v>
      </c>
      <c r="HA570" t="s">
        <v>4629</v>
      </c>
      <c r="HB570" t="s">
        <v>10512</v>
      </c>
      <c r="HC570" t="s">
        <v>294</v>
      </c>
      <c r="HD570" t="s">
        <v>294</v>
      </c>
      <c r="HE570" t="s">
        <v>11437</v>
      </c>
      <c r="HF570">
        <v>0</v>
      </c>
      <c r="HG570">
        <v>11</v>
      </c>
      <c r="HH570">
        <v>35</v>
      </c>
      <c r="HI570" t="s">
        <v>275</v>
      </c>
      <c r="HK570" t="s">
        <v>1281</v>
      </c>
      <c r="HL570">
        <v>3</v>
      </c>
      <c r="HM570" t="s">
        <v>10512</v>
      </c>
      <c r="HO570" t="s">
        <v>11400</v>
      </c>
      <c r="HP570" t="s">
        <v>11438</v>
      </c>
      <c r="HQ570" t="s">
        <v>11439</v>
      </c>
      <c r="HR570" t="s">
        <v>11440</v>
      </c>
      <c r="HT570" t="s">
        <v>7359</v>
      </c>
      <c r="HW570">
        <v>-23</v>
      </c>
      <c r="HX570">
        <v>4225895</v>
      </c>
      <c r="HY570" t="s">
        <v>921</v>
      </c>
      <c r="HZ570">
        <v>4225881</v>
      </c>
      <c r="IC570">
        <v>0</v>
      </c>
      <c r="ID570">
        <v>0</v>
      </c>
      <c r="IM570">
        <v>132</v>
      </c>
      <c r="IQ570" t="s">
        <v>10619</v>
      </c>
      <c r="IU570">
        <v>10</v>
      </c>
      <c r="IV570">
        <f>IF(AND(Table1[[#This Row],[R/P]]="P",Table1[[#This Row],[PaRes]]&lt;&gt;"SCRBL",Table1[[#This Row],[PaRes]]&lt;&gt;"RUN",Table1[[#This Row],[Penalty]]&lt;&gt;1),1,0)</f>
        <v>1</v>
      </c>
      <c r="IW570">
        <f>IF(AND(Table1[[#This Row],[Pass Play]]=1,Table1[[#This Row],[PaRes]]&lt;&gt;"SAC"),1,0)</f>
        <v>1</v>
      </c>
      <c r="IX570">
        <f>IF(Table1[[#This Row],[PaRes]]="COM",1,0)</f>
        <v>1</v>
      </c>
      <c r="IY570">
        <f>IF(Table1[[#This Row],[Pass Play]]=1,Table1[[#This Row],[Gn]],0)</f>
        <v>11</v>
      </c>
      <c r="IZ570">
        <f>IF(AND(Table1[[#This Row],[Pass Play]]=1,Table1[[#This Row],[EFF]]="Y"),1,0)</f>
        <v>1</v>
      </c>
      <c r="JA570">
        <f>IF(AND(Table1[[#This Row],[Pass Play]]=1,Table1[[#This Row],[EFF]]="Y"),Table1[[#This Row],[Gn]],0)</f>
        <v>11</v>
      </c>
      <c r="JB570">
        <f>IF(AND(Table1[[#This Row],[Pass Play]]=1,Table1[[#This Row],[Gn]]&gt;=15),1,0)</f>
        <v>0</v>
      </c>
      <c r="JC570">
        <f>IF(AND(Table1[[#This Row],[Pass Play]]=1,Table1[[#This Row],[Big Play Passes]]=1),Table1[[#This Row],[Gn]],0)</f>
        <v>0</v>
      </c>
      <c r="JD570">
        <f>IF(AND(OR(Table1[[#This Row],[R/P]]="R",Table1[[#This Row],[PaRes]]="SCRBL",Table1[[#This Row],[PaRes]]="RUN"),Table1[[#This Row],[Penalty]]&lt;&gt;1),1,0)</f>
        <v>0</v>
      </c>
      <c r="JE570">
        <f>IF(Table1[[#This Row],[Rush Attempts]]=1,Table1[[#This Row],[Gn]],0)</f>
        <v>0</v>
      </c>
      <c r="JF570">
        <f>IF(AND(Table1[[#This Row],[Rush Attempts]]=1,Table1[[#This Row],[EFF]]="Y"),1,0)</f>
        <v>0</v>
      </c>
      <c r="JG570">
        <f>IF(AND(Table1[[#This Row],[Rush Attempts]]=1,Table1[[#This Row],[EFF]]="Y"),Table1[[#This Row],[Gn]],0)</f>
        <v>0</v>
      </c>
      <c r="JH570">
        <f>IF(AND(Table1[[#This Row],[Rush Attempts]]=1,Table1[[#This Row],[Gn]]&gt;=10),1,0)</f>
        <v>0</v>
      </c>
      <c r="JI570">
        <f>IF(AND(Table1[[#This Row],[Rush Attempts]]=1,Table1[[#This Row],[Big Play Run]]=1),Table1[[#This Row],[Gn]],0)</f>
        <v>0</v>
      </c>
      <c r="JJ570">
        <f>IF(Table1[[#This Row],[PaRes]]="SAC",1,0)</f>
        <v>0</v>
      </c>
      <c r="JK570">
        <f>IF(Table1[[#This Row],[Sacks]]=1,Table1[[#This Row],[Gn]],0)</f>
        <v>0</v>
      </c>
      <c r="JL570">
        <f>IF(Table1[[#This Row],[PaRes]]="INT",1,0)</f>
        <v>0</v>
      </c>
      <c r="JM570">
        <f>IF(Table1[[#This Row],[pff_PENALTY]]&lt;&gt;"",1,0)</f>
        <v>0</v>
      </c>
      <c r="JN570">
        <f>Table1[[#This Row],[pff_PENYARDS]]</f>
        <v>0</v>
      </c>
      <c r="JO570">
        <f>IF(Table1[[#This Row],[S/End]]="TD",1,0)</f>
        <v>0</v>
      </c>
      <c r="JP570">
        <f>IF(OR(Table1[[#This Row],[S/End]]="FGGD"),1,0)</f>
        <v>0</v>
      </c>
      <c r="JQ570">
        <f>IF(OR(Table1[[#This Row],[S/End]]="FUM",Table1[[#This Row],[S/End]]="INT"),1,0)</f>
        <v>0</v>
      </c>
      <c r="JR570">
        <f>IF(AND(Table1[[#This Row],[Touchdown]]=1,Table1[[#This Row],[Pass Play]]=1),1,0)</f>
        <v>0</v>
      </c>
      <c r="JS570">
        <f t="shared" si="26"/>
        <v>0</v>
      </c>
      <c r="JT570">
        <f>IF(AND(OR(Table1[[#This Row],[Pass Play]]=1,Table1[[#This Row],[Rush Attempts]]=1),Table1[[#This Row],[Dn]]=3),1,0)</f>
        <v>0</v>
      </c>
      <c r="JU570">
        <f>IF(AND(Table1[[#This Row],[3rd down attempt]]=1,Table1[[#This Row],[EFF]]="Y"),1,0)</f>
        <v>0</v>
      </c>
      <c r="JV570">
        <f>IF(AND(Table1[[#This Row],[3rd down attempt]]=1,Table1[[#This Row],[Dist]]&gt;=7),1,0)</f>
        <v>0</v>
      </c>
      <c r="JW570">
        <f>IF(AND(OR(Table1[[#This Row],[Pass Play]]=1,Table1[[#This Row],[Rush Attempts]]=1),Table1[[#This Row],[Dn]]=4),1,0)</f>
        <v>0</v>
      </c>
      <c r="JX570">
        <f>IF(AND(Table1[[#This Row],[4th down attempt]]=1,Table1[[#This Row],[EFF]]="Y"),1,0)</f>
        <v>0</v>
      </c>
      <c r="JY570">
        <f>IF(AND(OR(Table1[[#This Row],[Pass Play]]=1,Table1[[#This Row],[Rush Attempts]]=1),Table1[[#This Row],[FPos]]&gt;=0,Table1[[#This Row],[FPos]]&lt;=20),1,0)</f>
        <v>0</v>
      </c>
      <c r="JZ570">
        <f>IF(AND(OR(Table1[[#This Row],[Pass Play]]=1,Table1[[#This Row],[Rush Attempts]]=1),Table1[[#This Row],[Dist]]&lt;=Table1[[#This Row],[Gn]]),1,0)</f>
        <v>1</v>
      </c>
      <c r="KA570">
        <f>IF(Table1[[#This Row],[S/End]]&lt;&gt;"",1,0)</f>
        <v>0</v>
      </c>
      <c r="KB570">
        <f>IF(Table1[[#This Row],[S/End]]="TD",1,0)</f>
        <v>0</v>
      </c>
      <c r="KC570">
        <f>IF(Table1[[#This Row],[S/End]]="FGGD",1,0)</f>
        <v>0</v>
      </c>
      <c r="KD570">
        <f>IF(AND(OR(Table1[[#This Row],[Pass Play]]=1,Table1[[#This Row],[Rush Attempts]]=1),Table1[[#This Row],[Gn]]&lt;0),1,0)</f>
        <v>0</v>
      </c>
      <c r="KE570" s="375">
        <f>IF(AND(Table1[[#This Row],[pff_DRVENDPSN]]=3,Table1[[#This Row],[pff_DRVENDEVENT]]="PUNT"),1,0)</f>
        <v>0</v>
      </c>
    </row>
    <row r="571" spans="1:291" hidden="1">
      <c r="A571">
        <v>56</v>
      </c>
      <c r="B571">
        <v>2109</v>
      </c>
      <c r="C571" t="s">
        <v>14483</v>
      </c>
      <c r="D571">
        <v>4</v>
      </c>
      <c r="E571">
        <v>1</v>
      </c>
      <c r="F571">
        <v>10</v>
      </c>
      <c r="G571">
        <v>9</v>
      </c>
      <c r="H571">
        <v>-23</v>
      </c>
      <c r="J571" t="s">
        <v>254</v>
      </c>
      <c r="K571">
        <v>12</v>
      </c>
      <c r="L571">
        <v>12</v>
      </c>
      <c r="M571" t="s">
        <v>11442</v>
      </c>
      <c r="N571" t="s">
        <v>568</v>
      </c>
      <c r="P571" t="s">
        <v>1066</v>
      </c>
      <c r="Q571" t="s">
        <v>1336</v>
      </c>
      <c r="W571" t="s">
        <v>257</v>
      </c>
      <c r="X571" t="s">
        <v>10776</v>
      </c>
      <c r="AE571" t="s">
        <v>635</v>
      </c>
      <c r="AF571" t="s">
        <v>1685</v>
      </c>
      <c r="AG571" t="s">
        <v>10776</v>
      </c>
      <c r="AH571" t="s">
        <v>274</v>
      </c>
      <c r="AJ571">
        <v>15</v>
      </c>
      <c r="AP571">
        <v>15</v>
      </c>
      <c r="BJ571" t="s">
        <v>274</v>
      </c>
      <c r="BQ571">
        <f t="shared" si="24"/>
        <v>0</v>
      </c>
      <c r="BR571">
        <f t="shared" si="25"/>
        <v>7</v>
      </c>
      <c r="BT571" t="s">
        <v>275</v>
      </c>
      <c r="BV571">
        <v>35</v>
      </c>
      <c r="BX571">
        <v>0</v>
      </c>
      <c r="BY571" t="s">
        <v>11443</v>
      </c>
      <c r="CD571" s="3">
        <v>0.21875</v>
      </c>
      <c r="CF571" t="s">
        <v>11444</v>
      </c>
      <c r="CJ571">
        <v>0</v>
      </c>
      <c r="CK571" t="s">
        <v>11445</v>
      </c>
      <c r="CL571" s="4">
        <v>38050</v>
      </c>
      <c r="CM571" t="s">
        <v>11446</v>
      </c>
      <c r="CN571" t="s">
        <v>11447</v>
      </c>
      <c r="CO571">
        <v>10</v>
      </c>
      <c r="CQ571" t="s">
        <v>269</v>
      </c>
      <c r="CR571" t="s">
        <v>10401</v>
      </c>
      <c r="CU571" t="s">
        <v>2534</v>
      </c>
      <c r="CW571">
        <v>0</v>
      </c>
      <c r="CY571">
        <v>4</v>
      </c>
      <c r="CZ571" t="s">
        <v>614</v>
      </c>
      <c r="DA571">
        <v>-17</v>
      </c>
      <c r="DB571">
        <v>8</v>
      </c>
      <c r="DC571" t="s">
        <v>2703</v>
      </c>
      <c r="DD571">
        <v>-12</v>
      </c>
      <c r="DF571" t="s">
        <v>10619</v>
      </c>
      <c r="DK571">
        <v>9</v>
      </c>
      <c r="DL571" s="4">
        <v>44505</v>
      </c>
      <c r="DM571">
        <v>20524</v>
      </c>
      <c r="DN571">
        <v>2021</v>
      </c>
      <c r="DO571">
        <v>1</v>
      </c>
      <c r="DQ571">
        <v>81314</v>
      </c>
      <c r="DR571">
        <v>143</v>
      </c>
      <c r="DU571" t="s">
        <v>274</v>
      </c>
      <c r="DV571" t="s">
        <v>257</v>
      </c>
      <c r="DX571">
        <v>10</v>
      </c>
      <c r="DY571" t="s">
        <v>10401</v>
      </c>
      <c r="EE571">
        <v>0</v>
      </c>
      <c r="EF571" t="s">
        <v>1694</v>
      </c>
      <c r="EG571" t="s">
        <v>383</v>
      </c>
      <c r="EH571">
        <v>0</v>
      </c>
      <c r="EJ571" t="s">
        <v>454</v>
      </c>
      <c r="EK571" t="s">
        <v>11448</v>
      </c>
      <c r="EL571" t="s">
        <v>11449</v>
      </c>
      <c r="EM571" t="s">
        <v>11450</v>
      </c>
      <c r="EN571" t="s">
        <v>2934</v>
      </c>
      <c r="EO571" t="s">
        <v>282</v>
      </c>
      <c r="EP571" t="s">
        <v>9957</v>
      </c>
      <c r="EQ571">
        <v>1</v>
      </c>
      <c r="ET571" t="s">
        <v>11451</v>
      </c>
      <c r="FE571">
        <v>0</v>
      </c>
      <c r="FG571" t="s">
        <v>308</v>
      </c>
      <c r="FI571" t="s">
        <v>308</v>
      </c>
      <c r="FL571">
        <v>0</v>
      </c>
      <c r="FN571">
        <v>0</v>
      </c>
      <c r="FQ571">
        <v>0</v>
      </c>
      <c r="FS571" t="s">
        <v>395</v>
      </c>
      <c r="FU571" t="s">
        <v>257</v>
      </c>
      <c r="FV571" t="s">
        <v>1277</v>
      </c>
      <c r="FW571" t="s">
        <v>1700</v>
      </c>
      <c r="FX571" t="s">
        <v>432</v>
      </c>
      <c r="FY571">
        <v>0</v>
      </c>
      <c r="GA571">
        <v>10.35</v>
      </c>
      <c r="GB571">
        <v>25</v>
      </c>
      <c r="GC571">
        <v>0</v>
      </c>
      <c r="GE571" t="s">
        <v>355</v>
      </c>
      <c r="GF571">
        <v>0</v>
      </c>
      <c r="GG571" t="s">
        <v>1179</v>
      </c>
      <c r="GJ571">
        <v>0</v>
      </c>
      <c r="GK571">
        <v>0</v>
      </c>
      <c r="GM571" t="s">
        <v>3881</v>
      </c>
      <c r="GO571">
        <v>10</v>
      </c>
      <c r="HA571" t="s">
        <v>11452</v>
      </c>
      <c r="HB571" t="s">
        <v>10619</v>
      </c>
      <c r="HC571" t="s">
        <v>313</v>
      </c>
      <c r="HD571" t="s">
        <v>313</v>
      </c>
      <c r="HE571" t="s">
        <v>11453</v>
      </c>
      <c r="HF571">
        <v>0</v>
      </c>
      <c r="HG571">
        <v>12</v>
      </c>
      <c r="HH571">
        <v>35</v>
      </c>
      <c r="HI571" t="s">
        <v>275</v>
      </c>
      <c r="HL571">
        <v>4</v>
      </c>
      <c r="HW571">
        <v>-32</v>
      </c>
      <c r="HX571">
        <v>4225917</v>
      </c>
      <c r="HY571" t="s">
        <v>11454</v>
      </c>
      <c r="HZ571">
        <v>4225895</v>
      </c>
      <c r="IC571">
        <v>0.5</v>
      </c>
      <c r="ID571">
        <v>1</v>
      </c>
      <c r="IM571">
        <v>133</v>
      </c>
      <c r="IQ571" t="s">
        <v>10651</v>
      </c>
      <c r="IU571">
        <v>10</v>
      </c>
      <c r="IV571">
        <f>IF(AND(Table1[[#This Row],[R/P]]="P",Table1[[#This Row],[PaRes]]&lt;&gt;"SCRBL",Table1[[#This Row],[PaRes]]&lt;&gt;"RUN",Table1[[#This Row],[Penalty]]&lt;&gt;1),1,0)</f>
        <v>0</v>
      </c>
      <c r="IW571">
        <f>IF(AND(Table1[[#This Row],[Pass Play]]=1,Table1[[#This Row],[PaRes]]&lt;&gt;"SAC"),1,0)</f>
        <v>0</v>
      </c>
      <c r="IX571">
        <f>IF(Table1[[#This Row],[PaRes]]="COM",1,0)</f>
        <v>0</v>
      </c>
      <c r="IY571">
        <f>IF(Table1[[#This Row],[Pass Play]]=1,Table1[[#This Row],[Gn]],0)</f>
        <v>0</v>
      </c>
      <c r="IZ571">
        <f>IF(AND(Table1[[#This Row],[Pass Play]]=1,Table1[[#This Row],[EFF]]="Y"),1,0)</f>
        <v>0</v>
      </c>
      <c r="JA571">
        <f>IF(AND(Table1[[#This Row],[Pass Play]]=1,Table1[[#This Row],[EFF]]="Y"),Table1[[#This Row],[Gn]],0)</f>
        <v>0</v>
      </c>
      <c r="JB571">
        <f>IF(AND(Table1[[#This Row],[Pass Play]]=1,Table1[[#This Row],[Gn]]&gt;=15),1,0)</f>
        <v>0</v>
      </c>
      <c r="JC571">
        <f>IF(AND(Table1[[#This Row],[Pass Play]]=1,Table1[[#This Row],[Big Play Passes]]=1),Table1[[#This Row],[Gn]],0)</f>
        <v>0</v>
      </c>
      <c r="JD571">
        <f>IF(AND(OR(Table1[[#This Row],[R/P]]="R",Table1[[#This Row],[PaRes]]="SCRBL",Table1[[#This Row],[PaRes]]="RUN"),Table1[[#This Row],[Penalty]]&lt;&gt;1),1,0)</f>
        <v>1</v>
      </c>
      <c r="JE571">
        <f>IF(Table1[[#This Row],[Rush Attempts]]=1,Table1[[#This Row],[Gn]],0)</f>
        <v>9</v>
      </c>
      <c r="JF571">
        <f>IF(AND(Table1[[#This Row],[Rush Attempts]]=1,Table1[[#This Row],[EFF]]="Y"),1,0)</f>
        <v>1</v>
      </c>
      <c r="JG571">
        <f>IF(AND(Table1[[#This Row],[Rush Attempts]]=1,Table1[[#This Row],[EFF]]="Y"),Table1[[#This Row],[Gn]],0)</f>
        <v>9</v>
      </c>
      <c r="JH571">
        <f>IF(AND(Table1[[#This Row],[Rush Attempts]]=1,Table1[[#This Row],[Gn]]&gt;=10),1,0)</f>
        <v>0</v>
      </c>
      <c r="JI571">
        <f>IF(AND(Table1[[#This Row],[Rush Attempts]]=1,Table1[[#This Row],[Big Play Run]]=1),Table1[[#This Row],[Gn]],0)</f>
        <v>0</v>
      </c>
      <c r="JJ571">
        <f>IF(Table1[[#This Row],[PaRes]]="SAC",1,0)</f>
        <v>0</v>
      </c>
      <c r="JK571">
        <f>IF(Table1[[#This Row],[Sacks]]=1,Table1[[#This Row],[Gn]],0)</f>
        <v>0</v>
      </c>
      <c r="JL571">
        <f>IF(Table1[[#This Row],[PaRes]]="INT",1,0)</f>
        <v>0</v>
      </c>
      <c r="JM571">
        <f>IF(Table1[[#This Row],[pff_PENALTY]]&lt;&gt;"",1,0)</f>
        <v>0</v>
      </c>
      <c r="JN571">
        <f>Table1[[#This Row],[pff_PENYARDS]]</f>
        <v>0</v>
      </c>
      <c r="JO571">
        <f>IF(Table1[[#This Row],[S/End]]="TD",1,0)</f>
        <v>0</v>
      </c>
      <c r="JP571">
        <f>IF(OR(Table1[[#This Row],[S/End]]="FGGD"),1,0)</f>
        <v>0</v>
      </c>
      <c r="JQ571">
        <f>IF(OR(Table1[[#This Row],[S/End]]="FUM",Table1[[#This Row],[S/End]]="INT"),1,0)</f>
        <v>0</v>
      </c>
      <c r="JR571">
        <f>IF(AND(Table1[[#This Row],[Touchdown]]=1,Table1[[#This Row],[Pass Play]]=1),1,0)</f>
        <v>0</v>
      </c>
      <c r="JS571">
        <f t="shared" si="26"/>
        <v>0</v>
      </c>
      <c r="JT571">
        <f>IF(AND(OR(Table1[[#This Row],[Pass Play]]=1,Table1[[#This Row],[Rush Attempts]]=1),Table1[[#This Row],[Dn]]=3),1,0)</f>
        <v>0</v>
      </c>
      <c r="JU571">
        <f>IF(AND(Table1[[#This Row],[3rd down attempt]]=1,Table1[[#This Row],[EFF]]="Y"),1,0)</f>
        <v>0</v>
      </c>
      <c r="JV571">
        <f>IF(AND(Table1[[#This Row],[3rd down attempt]]=1,Table1[[#This Row],[Dist]]&gt;=7),1,0)</f>
        <v>0</v>
      </c>
      <c r="JW571">
        <f>IF(AND(OR(Table1[[#This Row],[Pass Play]]=1,Table1[[#This Row],[Rush Attempts]]=1),Table1[[#This Row],[Dn]]=4),1,0)</f>
        <v>0</v>
      </c>
      <c r="JX571">
        <f>IF(AND(Table1[[#This Row],[4th down attempt]]=1,Table1[[#This Row],[EFF]]="Y"),1,0)</f>
        <v>0</v>
      </c>
      <c r="JY571">
        <f>IF(AND(OR(Table1[[#This Row],[Pass Play]]=1,Table1[[#This Row],[Rush Attempts]]=1),Table1[[#This Row],[FPos]]&gt;=0,Table1[[#This Row],[FPos]]&lt;=20),1,0)</f>
        <v>0</v>
      </c>
      <c r="JZ571">
        <f>IF(AND(OR(Table1[[#This Row],[Pass Play]]=1,Table1[[#This Row],[Rush Attempts]]=1),Table1[[#This Row],[Dist]]&lt;=Table1[[#This Row],[Gn]]),1,0)</f>
        <v>0</v>
      </c>
      <c r="KA571">
        <f>IF(Table1[[#This Row],[S/End]]&lt;&gt;"",1,0)</f>
        <v>0</v>
      </c>
      <c r="KB571">
        <f>IF(Table1[[#This Row],[S/End]]="TD",1,0)</f>
        <v>0</v>
      </c>
      <c r="KC571">
        <f>IF(Table1[[#This Row],[S/End]]="FGGD",1,0)</f>
        <v>0</v>
      </c>
      <c r="KD571">
        <f>IF(AND(OR(Table1[[#This Row],[Pass Play]]=1,Table1[[#This Row],[Rush Attempts]]=1),Table1[[#This Row],[Gn]]&lt;0),1,0)</f>
        <v>0</v>
      </c>
      <c r="KE571" s="375">
        <f>IF(AND(Table1[[#This Row],[pff_DRVENDPSN]]=3,Table1[[#This Row],[pff_DRVENDEVENT]]="PUNT"),1,0)</f>
        <v>0</v>
      </c>
    </row>
    <row r="572" spans="1:291" hidden="1">
      <c r="A572">
        <v>57</v>
      </c>
      <c r="B572">
        <v>2109</v>
      </c>
      <c r="C572" t="s">
        <v>14483</v>
      </c>
      <c r="D572">
        <v>4</v>
      </c>
      <c r="E572">
        <v>2</v>
      </c>
      <c r="F572">
        <v>1</v>
      </c>
      <c r="H572">
        <v>-32</v>
      </c>
      <c r="J572" t="s">
        <v>298</v>
      </c>
      <c r="K572">
        <v>11</v>
      </c>
      <c r="L572" t="s">
        <v>10568</v>
      </c>
      <c r="M572" t="s">
        <v>8413</v>
      </c>
      <c r="N572" t="s">
        <v>1095</v>
      </c>
      <c r="P572" t="s">
        <v>7034</v>
      </c>
      <c r="W572" t="s">
        <v>257</v>
      </c>
      <c r="X572" t="s">
        <v>9931</v>
      </c>
      <c r="AE572" t="s">
        <v>445</v>
      </c>
      <c r="AF572" t="s">
        <v>446</v>
      </c>
      <c r="AG572" t="s">
        <v>9931</v>
      </c>
      <c r="AH572" t="s">
        <v>257</v>
      </c>
      <c r="AJ572">
        <v>17</v>
      </c>
      <c r="AP572">
        <v>15</v>
      </c>
      <c r="AU572" t="s">
        <v>254</v>
      </c>
      <c r="BJ572" t="s">
        <v>274</v>
      </c>
      <c r="BQ572">
        <f t="shared" si="24"/>
        <v>0</v>
      </c>
      <c r="BR572">
        <f t="shared" si="25"/>
        <v>4</v>
      </c>
      <c r="BT572" t="s">
        <v>275</v>
      </c>
      <c r="BV572">
        <v>35</v>
      </c>
      <c r="BX572">
        <v>0</v>
      </c>
      <c r="BY572" t="s">
        <v>11456</v>
      </c>
      <c r="CD572" s="3">
        <v>0.19236111111111112</v>
      </c>
      <c r="CF572" t="s">
        <v>11457</v>
      </c>
      <c r="CJ572">
        <v>0</v>
      </c>
      <c r="CK572" t="s">
        <v>11458</v>
      </c>
      <c r="CL572" s="4">
        <v>38050</v>
      </c>
      <c r="CM572" t="s">
        <v>11459</v>
      </c>
      <c r="CN572" t="s">
        <v>11460</v>
      </c>
      <c r="CO572">
        <v>10</v>
      </c>
      <c r="CP572" t="s">
        <v>11461</v>
      </c>
      <c r="CQ572" t="s">
        <v>282</v>
      </c>
      <c r="CR572" t="s">
        <v>10401</v>
      </c>
      <c r="CU572" t="s">
        <v>11462</v>
      </c>
      <c r="CW572">
        <v>0</v>
      </c>
      <c r="CY572">
        <v>5</v>
      </c>
      <c r="CZ572" t="s">
        <v>614</v>
      </c>
      <c r="DA572">
        <v>-17</v>
      </c>
      <c r="DB572">
        <v>8</v>
      </c>
      <c r="DC572" t="s">
        <v>2703</v>
      </c>
      <c r="DD572">
        <v>-12</v>
      </c>
      <c r="DF572" t="s">
        <v>10411</v>
      </c>
      <c r="DK572">
        <v>-12</v>
      </c>
      <c r="DL572" s="4">
        <v>44505</v>
      </c>
      <c r="DM572">
        <v>20524</v>
      </c>
      <c r="DN572">
        <v>2021</v>
      </c>
      <c r="DO572">
        <v>1</v>
      </c>
      <c r="DQ572">
        <v>81314</v>
      </c>
      <c r="DR572">
        <v>144</v>
      </c>
      <c r="DU572" t="s">
        <v>274</v>
      </c>
      <c r="DV572" t="s">
        <v>257</v>
      </c>
      <c r="DX572">
        <v>10</v>
      </c>
      <c r="DY572" t="s">
        <v>10401</v>
      </c>
      <c r="EE572">
        <v>0</v>
      </c>
      <c r="EF572" t="s">
        <v>3716</v>
      </c>
      <c r="EG572" t="s">
        <v>422</v>
      </c>
      <c r="EH572">
        <v>0</v>
      </c>
      <c r="EJ572" t="s">
        <v>340</v>
      </c>
      <c r="EK572" t="s">
        <v>11463</v>
      </c>
      <c r="EL572" t="s">
        <v>11464</v>
      </c>
      <c r="EM572" t="s">
        <v>11465</v>
      </c>
      <c r="EN572" t="s">
        <v>11466</v>
      </c>
      <c r="EO572" t="s">
        <v>269</v>
      </c>
      <c r="EP572" t="s">
        <v>2238</v>
      </c>
      <c r="EQ572">
        <v>1</v>
      </c>
      <c r="ET572" t="s">
        <v>11467</v>
      </c>
      <c r="FE572">
        <v>0</v>
      </c>
      <c r="FF572">
        <v>9</v>
      </c>
      <c r="FG572" t="s">
        <v>461</v>
      </c>
      <c r="FI572" t="s">
        <v>461</v>
      </c>
      <c r="FL572">
        <v>0</v>
      </c>
      <c r="FN572">
        <v>0</v>
      </c>
      <c r="FQ572">
        <v>0</v>
      </c>
      <c r="FS572" t="s">
        <v>462</v>
      </c>
      <c r="FU572" t="s">
        <v>257</v>
      </c>
      <c r="FV572" t="s">
        <v>683</v>
      </c>
      <c r="FW572" t="s">
        <v>397</v>
      </c>
      <c r="FX572" t="s">
        <v>1030</v>
      </c>
      <c r="FY572">
        <v>0</v>
      </c>
      <c r="GA572">
        <v>10.35</v>
      </c>
      <c r="GB572">
        <v>25</v>
      </c>
      <c r="GC572">
        <v>0</v>
      </c>
      <c r="GD572" t="s">
        <v>11468</v>
      </c>
      <c r="GE572" t="s">
        <v>355</v>
      </c>
      <c r="GF572">
        <v>0</v>
      </c>
      <c r="GG572" t="s">
        <v>257</v>
      </c>
      <c r="GJ572">
        <v>1</v>
      </c>
      <c r="GK572">
        <v>1</v>
      </c>
      <c r="GM572" t="s">
        <v>11469</v>
      </c>
      <c r="GO572">
        <v>-5</v>
      </c>
      <c r="HA572" t="s">
        <v>1786</v>
      </c>
      <c r="HC572" t="s">
        <v>313</v>
      </c>
      <c r="HD572" t="s">
        <v>313</v>
      </c>
      <c r="HE572" t="s">
        <v>2934</v>
      </c>
      <c r="HF572">
        <v>0</v>
      </c>
      <c r="HG572">
        <v>11</v>
      </c>
      <c r="HH572">
        <v>35</v>
      </c>
      <c r="HI572" t="s">
        <v>275</v>
      </c>
      <c r="HL572">
        <v>4</v>
      </c>
      <c r="HU572" t="s">
        <v>11470</v>
      </c>
      <c r="HV572">
        <v>-10</v>
      </c>
      <c r="HW572">
        <v>-20</v>
      </c>
      <c r="HX572">
        <v>4225933</v>
      </c>
      <c r="HY572" t="s">
        <v>11137</v>
      </c>
      <c r="HZ572">
        <v>4225917</v>
      </c>
      <c r="IC572">
        <v>0</v>
      </c>
      <c r="ID572">
        <v>0</v>
      </c>
      <c r="IM572">
        <v>134</v>
      </c>
      <c r="IQ572" t="s">
        <v>10411</v>
      </c>
      <c r="IU572">
        <v>10</v>
      </c>
      <c r="IV572">
        <f>IF(AND(Table1[[#This Row],[R/P]]="P",Table1[[#This Row],[PaRes]]&lt;&gt;"SCRBL",Table1[[#This Row],[PaRes]]&lt;&gt;"RUN",Table1[[#This Row],[Penalty]]&lt;&gt;1),1,0)</f>
        <v>0</v>
      </c>
      <c r="IW572">
        <f>IF(AND(Table1[[#This Row],[Pass Play]]=1,Table1[[#This Row],[PaRes]]&lt;&gt;"SAC"),1,0)</f>
        <v>0</v>
      </c>
      <c r="IX572">
        <f>IF(Table1[[#This Row],[PaRes]]="COM",1,0)</f>
        <v>0</v>
      </c>
      <c r="IY572">
        <f>IF(Table1[[#This Row],[Pass Play]]=1,Table1[[#This Row],[Gn]],0)</f>
        <v>0</v>
      </c>
      <c r="IZ572">
        <f>IF(AND(Table1[[#This Row],[Pass Play]]=1,Table1[[#This Row],[EFF]]="Y"),1,0)</f>
        <v>0</v>
      </c>
      <c r="JA572">
        <f>IF(AND(Table1[[#This Row],[Pass Play]]=1,Table1[[#This Row],[EFF]]="Y"),Table1[[#This Row],[Gn]],0)</f>
        <v>0</v>
      </c>
      <c r="JB572">
        <f>IF(AND(Table1[[#This Row],[Pass Play]]=1,Table1[[#This Row],[Gn]]&gt;=15),1,0)</f>
        <v>0</v>
      </c>
      <c r="JC572">
        <f>IF(AND(Table1[[#This Row],[Pass Play]]=1,Table1[[#This Row],[Big Play Passes]]=1),Table1[[#This Row],[Gn]],0)</f>
        <v>0</v>
      </c>
      <c r="JD572">
        <f>IF(AND(OR(Table1[[#This Row],[R/P]]="R",Table1[[#This Row],[PaRes]]="SCRBL",Table1[[#This Row],[PaRes]]="RUN"),Table1[[#This Row],[Penalty]]&lt;&gt;1),1,0)</f>
        <v>0</v>
      </c>
      <c r="JE572">
        <f>IF(Table1[[#This Row],[Rush Attempts]]=1,Table1[[#This Row],[Gn]],0)</f>
        <v>0</v>
      </c>
      <c r="JF572">
        <f>IF(AND(Table1[[#This Row],[Rush Attempts]]=1,Table1[[#This Row],[EFF]]="Y"),1,0)</f>
        <v>0</v>
      </c>
      <c r="JG572">
        <f>IF(AND(Table1[[#This Row],[Rush Attempts]]=1,Table1[[#This Row],[EFF]]="Y"),Table1[[#This Row],[Gn]],0)</f>
        <v>0</v>
      </c>
      <c r="JH572">
        <f>IF(AND(Table1[[#This Row],[Rush Attempts]]=1,Table1[[#This Row],[Gn]]&gt;=10),1,0)</f>
        <v>0</v>
      </c>
      <c r="JI572">
        <f>IF(AND(Table1[[#This Row],[Rush Attempts]]=1,Table1[[#This Row],[Big Play Run]]=1),Table1[[#This Row],[Gn]],0)</f>
        <v>0</v>
      </c>
      <c r="JJ572">
        <f>IF(Table1[[#This Row],[PaRes]]="SAC",1,0)</f>
        <v>0</v>
      </c>
      <c r="JK572">
        <f>IF(Table1[[#This Row],[Sacks]]=1,Table1[[#This Row],[Gn]],0)</f>
        <v>0</v>
      </c>
      <c r="JL572">
        <f>IF(Table1[[#This Row],[PaRes]]="INT",1,0)</f>
        <v>0</v>
      </c>
      <c r="JM572">
        <f>IF(Table1[[#This Row],[pff_PENALTY]]&lt;&gt;"",1,0)</f>
        <v>1</v>
      </c>
      <c r="JN572">
        <f>Table1[[#This Row],[pff_PENYARDS]]</f>
        <v>-10</v>
      </c>
      <c r="JO572">
        <f>IF(Table1[[#This Row],[S/End]]="TD",1,0)</f>
        <v>0</v>
      </c>
      <c r="JP572">
        <f>IF(OR(Table1[[#This Row],[S/End]]="FGGD"),1,0)</f>
        <v>0</v>
      </c>
      <c r="JQ572">
        <f>IF(OR(Table1[[#This Row],[S/End]]="FUM",Table1[[#This Row],[S/End]]="INT"),1,0)</f>
        <v>0</v>
      </c>
      <c r="JR572">
        <f>IF(AND(Table1[[#This Row],[Touchdown]]=1,Table1[[#This Row],[Pass Play]]=1),1,0)</f>
        <v>0</v>
      </c>
      <c r="JS572">
        <f t="shared" si="26"/>
        <v>0</v>
      </c>
      <c r="JT572">
        <f>IF(AND(OR(Table1[[#This Row],[Pass Play]]=1,Table1[[#This Row],[Rush Attempts]]=1),Table1[[#This Row],[Dn]]=3),1,0)</f>
        <v>0</v>
      </c>
      <c r="JU572">
        <f>IF(AND(Table1[[#This Row],[3rd down attempt]]=1,Table1[[#This Row],[EFF]]="Y"),1,0)</f>
        <v>0</v>
      </c>
      <c r="JV572">
        <f>IF(AND(Table1[[#This Row],[3rd down attempt]]=1,Table1[[#This Row],[Dist]]&gt;=7),1,0)</f>
        <v>0</v>
      </c>
      <c r="JW572">
        <f>IF(AND(OR(Table1[[#This Row],[Pass Play]]=1,Table1[[#This Row],[Rush Attempts]]=1),Table1[[#This Row],[Dn]]=4),1,0)</f>
        <v>0</v>
      </c>
      <c r="JX572">
        <f>IF(AND(Table1[[#This Row],[4th down attempt]]=1,Table1[[#This Row],[EFF]]="Y"),1,0)</f>
        <v>0</v>
      </c>
      <c r="JY572">
        <f>IF(AND(OR(Table1[[#This Row],[Pass Play]]=1,Table1[[#This Row],[Rush Attempts]]=1),Table1[[#This Row],[FPos]]&gt;=0,Table1[[#This Row],[FPos]]&lt;=20),1,0)</f>
        <v>0</v>
      </c>
      <c r="JZ572">
        <f>IF(AND(OR(Table1[[#This Row],[Pass Play]]=1,Table1[[#This Row],[Rush Attempts]]=1),Table1[[#This Row],[Dist]]&lt;=Table1[[#This Row],[Gn]]),1,0)</f>
        <v>0</v>
      </c>
      <c r="KA572">
        <f>IF(Table1[[#This Row],[S/End]]&lt;&gt;"",1,0)</f>
        <v>0</v>
      </c>
      <c r="KB572">
        <f>IF(Table1[[#This Row],[S/End]]="TD",1,0)</f>
        <v>0</v>
      </c>
      <c r="KC572">
        <f>IF(Table1[[#This Row],[S/End]]="FGGD",1,0)</f>
        <v>0</v>
      </c>
      <c r="KD572">
        <f>IF(AND(OR(Table1[[#This Row],[Pass Play]]=1,Table1[[#This Row],[Rush Attempts]]=1),Table1[[#This Row],[Gn]]&lt;0),1,0)</f>
        <v>0</v>
      </c>
      <c r="KE572" s="375">
        <f>IF(AND(Table1[[#This Row],[pff_DRVENDPSN]]=3,Table1[[#This Row],[pff_DRVENDEVENT]]="PUNT"),1,0)</f>
        <v>0</v>
      </c>
    </row>
    <row r="573" spans="1:291" hidden="1">
      <c r="A573">
        <v>58</v>
      </c>
      <c r="B573">
        <v>2109</v>
      </c>
      <c r="C573" t="s">
        <v>14483</v>
      </c>
      <c r="D573">
        <v>4</v>
      </c>
      <c r="E573">
        <v>2</v>
      </c>
      <c r="F573">
        <v>13</v>
      </c>
      <c r="G573">
        <v>7</v>
      </c>
      <c r="H573">
        <v>-20</v>
      </c>
      <c r="J573" t="s">
        <v>254</v>
      </c>
      <c r="K573">
        <v>12</v>
      </c>
      <c r="L573">
        <v>12</v>
      </c>
      <c r="M573" t="s">
        <v>11472</v>
      </c>
      <c r="N573" t="s">
        <v>319</v>
      </c>
      <c r="P573" t="s">
        <v>11473</v>
      </c>
      <c r="W573" t="s">
        <v>253</v>
      </c>
      <c r="X573" t="s">
        <v>11474</v>
      </c>
      <c r="Y573" t="s">
        <v>1069</v>
      </c>
      <c r="Z573" t="s">
        <v>11475</v>
      </c>
      <c r="AB573" t="s">
        <v>325</v>
      </c>
      <c r="AC573" t="s">
        <v>326</v>
      </c>
      <c r="AJ573">
        <v>1</v>
      </c>
      <c r="AK573" t="s">
        <v>327</v>
      </c>
      <c r="AP573">
        <v>15</v>
      </c>
      <c r="AU573" t="s">
        <v>254</v>
      </c>
      <c r="BJ573" t="s">
        <v>257</v>
      </c>
      <c r="BQ573">
        <f t="shared" si="24"/>
        <v>1</v>
      </c>
      <c r="BR573">
        <f t="shared" si="25"/>
        <v>0</v>
      </c>
      <c r="BT573" t="s">
        <v>275</v>
      </c>
      <c r="BV573">
        <v>35</v>
      </c>
      <c r="BX573">
        <v>0</v>
      </c>
      <c r="BY573" t="s">
        <v>11476</v>
      </c>
      <c r="CA573">
        <v>1</v>
      </c>
      <c r="CD573" s="3">
        <v>0.17152777777777775</v>
      </c>
      <c r="CE573" t="s">
        <v>274</v>
      </c>
      <c r="CF573" t="s">
        <v>11477</v>
      </c>
      <c r="CG573">
        <v>8</v>
      </c>
      <c r="CI573" t="s">
        <v>331</v>
      </c>
      <c r="CJ573">
        <v>0</v>
      </c>
      <c r="CK573" t="s">
        <v>11478</v>
      </c>
      <c r="CL573" s="4">
        <v>38050</v>
      </c>
      <c r="CM573" t="s">
        <v>11479</v>
      </c>
      <c r="CN573" t="s">
        <v>11480</v>
      </c>
      <c r="CO573">
        <v>10</v>
      </c>
      <c r="CQ573" t="s">
        <v>418</v>
      </c>
      <c r="CR573" t="s">
        <v>10401</v>
      </c>
      <c r="CU573" t="s">
        <v>10985</v>
      </c>
      <c r="CW573">
        <v>0</v>
      </c>
      <c r="CY573">
        <v>6</v>
      </c>
      <c r="CZ573" t="s">
        <v>614</v>
      </c>
      <c r="DA573">
        <v>-17</v>
      </c>
      <c r="DB573">
        <v>8</v>
      </c>
      <c r="DC573" t="s">
        <v>2703</v>
      </c>
      <c r="DD573">
        <v>-12</v>
      </c>
      <c r="DF573" t="s">
        <v>10444</v>
      </c>
      <c r="DK573">
        <v>7</v>
      </c>
      <c r="DL573" s="4">
        <v>44505</v>
      </c>
      <c r="DM573">
        <v>20524</v>
      </c>
      <c r="DN573">
        <v>2021</v>
      </c>
      <c r="DO573">
        <v>1</v>
      </c>
      <c r="DQ573">
        <v>81314</v>
      </c>
      <c r="DR573">
        <v>145</v>
      </c>
      <c r="DU573" t="s">
        <v>257</v>
      </c>
      <c r="DV573" t="s">
        <v>274</v>
      </c>
      <c r="DX573">
        <v>10</v>
      </c>
      <c r="DY573" t="s">
        <v>10401</v>
      </c>
      <c r="EA573" t="s">
        <v>10557</v>
      </c>
      <c r="EE573">
        <v>0</v>
      </c>
      <c r="EF573" t="s">
        <v>11481</v>
      </c>
      <c r="EG573" t="s">
        <v>701</v>
      </c>
      <c r="EH573">
        <v>0</v>
      </c>
      <c r="EI573" t="s">
        <v>1955</v>
      </c>
      <c r="EJ573" t="s">
        <v>454</v>
      </c>
      <c r="EK573" t="s">
        <v>11448</v>
      </c>
      <c r="EL573" t="s">
        <v>11482</v>
      </c>
      <c r="EM573" t="s">
        <v>11483</v>
      </c>
      <c r="EN573" t="s">
        <v>10132</v>
      </c>
      <c r="EO573" t="s">
        <v>418</v>
      </c>
      <c r="EP573" t="s">
        <v>9957</v>
      </c>
      <c r="EQ573">
        <v>0</v>
      </c>
      <c r="ER573" t="s">
        <v>11484</v>
      </c>
      <c r="ET573" t="s">
        <v>11485</v>
      </c>
      <c r="EU573">
        <v>6</v>
      </c>
      <c r="EV573" t="s">
        <v>348</v>
      </c>
      <c r="EW573" t="s">
        <v>1983</v>
      </c>
      <c r="EX573" t="s">
        <v>771</v>
      </c>
      <c r="EY573" t="s">
        <v>772</v>
      </c>
      <c r="FB573" t="s">
        <v>499</v>
      </c>
      <c r="FC573" t="s">
        <v>11486</v>
      </c>
      <c r="FE573">
        <v>0</v>
      </c>
      <c r="FF573">
        <v>2</v>
      </c>
      <c r="FK573" t="s">
        <v>11487</v>
      </c>
      <c r="FL573">
        <v>0</v>
      </c>
      <c r="FN573">
        <v>0</v>
      </c>
      <c r="FO573" t="s">
        <v>10557</v>
      </c>
      <c r="FP573" t="s">
        <v>3592</v>
      </c>
      <c r="FQ573">
        <v>0</v>
      </c>
      <c r="FS573" t="s">
        <v>354</v>
      </c>
      <c r="FY573">
        <v>0</v>
      </c>
      <c r="GA573">
        <v>10.35</v>
      </c>
      <c r="GB573">
        <v>25</v>
      </c>
      <c r="GC573">
        <v>0</v>
      </c>
      <c r="GE573" t="s">
        <v>355</v>
      </c>
      <c r="GF573">
        <v>0</v>
      </c>
      <c r="GG573" t="s">
        <v>466</v>
      </c>
      <c r="GH573">
        <v>2.2000000000000002</v>
      </c>
      <c r="GI573">
        <v>2.2000000000000002</v>
      </c>
      <c r="GJ573">
        <v>0</v>
      </c>
      <c r="GK573">
        <v>0</v>
      </c>
      <c r="GM573" t="s">
        <v>11488</v>
      </c>
      <c r="GN573">
        <v>1</v>
      </c>
      <c r="GO573">
        <v>0</v>
      </c>
      <c r="GP573" t="s">
        <v>713</v>
      </c>
      <c r="GQ573" t="s">
        <v>779</v>
      </c>
      <c r="GR573">
        <v>42</v>
      </c>
      <c r="HA573" t="s">
        <v>4364</v>
      </c>
      <c r="HC573" t="s">
        <v>294</v>
      </c>
      <c r="HD573" t="s">
        <v>294</v>
      </c>
      <c r="HE573" t="s">
        <v>3592</v>
      </c>
      <c r="HF573">
        <v>0</v>
      </c>
      <c r="HG573">
        <v>12</v>
      </c>
      <c r="HH573">
        <v>35</v>
      </c>
      <c r="HI573" t="s">
        <v>275</v>
      </c>
      <c r="HL573">
        <v>3</v>
      </c>
      <c r="HM573" t="s">
        <v>10444</v>
      </c>
      <c r="HO573" t="s">
        <v>11400</v>
      </c>
      <c r="HP573" t="s">
        <v>11489</v>
      </c>
      <c r="HQ573" t="s">
        <v>11490</v>
      </c>
      <c r="HR573" t="s">
        <v>11491</v>
      </c>
      <c r="HT573" t="s">
        <v>11492</v>
      </c>
      <c r="HW573">
        <v>-27</v>
      </c>
      <c r="HX573">
        <v>4225981</v>
      </c>
      <c r="HY573" t="s">
        <v>10557</v>
      </c>
      <c r="HZ573">
        <v>4225933</v>
      </c>
      <c r="IC573">
        <v>0</v>
      </c>
      <c r="ID573">
        <v>0</v>
      </c>
      <c r="IM573">
        <v>135</v>
      </c>
      <c r="IO573" t="s">
        <v>10444</v>
      </c>
      <c r="IQ573" t="s">
        <v>10444</v>
      </c>
      <c r="IU573">
        <v>10</v>
      </c>
      <c r="IV573">
        <f>IF(AND(Table1[[#This Row],[R/P]]="P",Table1[[#This Row],[PaRes]]&lt;&gt;"SCRBL",Table1[[#This Row],[PaRes]]&lt;&gt;"RUN",Table1[[#This Row],[Penalty]]&lt;&gt;1),1,0)</f>
        <v>1</v>
      </c>
      <c r="IW573">
        <f>IF(AND(Table1[[#This Row],[Pass Play]]=1,Table1[[#This Row],[PaRes]]&lt;&gt;"SAC"),1,0)</f>
        <v>1</v>
      </c>
      <c r="IX573">
        <f>IF(Table1[[#This Row],[PaRes]]="COM",1,0)</f>
        <v>1</v>
      </c>
      <c r="IY573">
        <f>IF(Table1[[#This Row],[Pass Play]]=1,Table1[[#This Row],[Gn]],0)</f>
        <v>7</v>
      </c>
      <c r="IZ573">
        <f>IF(AND(Table1[[#This Row],[Pass Play]]=1,Table1[[#This Row],[EFF]]="Y"),1,0)</f>
        <v>1</v>
      </c>
      <c r="JA573">
        <f>IF(AND(Table1[[#This Row],[Pass Play]]=1,Table1[[#This Row],[EFF]]="Y"),Table1[[#This Row],[Gn]],0)</f>
        <v>7</v>
      </c>
      <c r="JB573">
        <f>IF(AND(Table1[[#This Row],[Pass Play]]=1,Table1[[#This Row],[Gn]]&gt;=15),1,0)</f>
        <v>0</v>
      </c>
      <c r="JC573">
        <f>IF(AND(Table1[[#This Row],[Pass Play]]=1,Table1[[#This Row],[Big Play Passes]]=1),Table1[[#This Row],[Gn]],0)</f>
        <v>0</v>
      </c>
      <c r="JD573">
        <f>IF(AND(OR(Table1[[#This Row],[R/P]]="R",Table1[[#This Row],[PaRes]]="SCRBL",Table1[[#This Row],[PaRes]]="RUN"),Table1[[#This Row],[Penalty]]&lt;&gt;1),1,0)</f>
        <v>0</v>
      </c>
      <c r="JE573">
        <f>IF(Table1[[#This Row],[Rush Attempts]]=1,Table1[[#This Row],[Gn]],0)</f>
        <v>0</v>
      </c>
      <c r="JF573">
        <f>IF(AND(Table1[[#This Row],[Rush Attempts]]=1,Table1[[#This Row],[EFF]]="Y"),1,0)</f>
        <v>0</v>
      </c>
      <c r="JG573">
        <f>IF(AND(Table1[[#This Row],[Rush Attempts]]=1,Table1[[#This Row],[EFF]]="Y"),Table1[[#This Row],[Gn]],0)</f>
        <v>0</v>
      </c>
      <c r="JH573">
        <f>IF(AND(Table1[[#This Row],[Rush Attempts]]=1,Table1[[#This Row],[Gn]]&gt;=10),1,0)</f>
        <v>0</v>
      </c>
      <c r="JI573">
        <f>IF(AND(Table1[[#This Row],[Rush Attempts]]=1,Table1[[#This Row],[Big Play Run]]=1),Table1[[#This Row],[Gn]],0)</f>
        <v>0</v>
      </c>
      <c r="JJ573">
        <f>IF(Table1[[#This Row],[PaRes]]="SAC",1,0)</f>
        <v>0</v>
      </c>
      <c r="JK573">
        <f>IF(Table1[[#This Row],[Sacks]]=1,Table1[[#This Row],[Gn]],0)</f>
        <v>0</v>
      </c>
      <c r="JL573">
        <f>IF(Table1[[#This Row],[PaRes]]="INT",1,0)</f>
        <v>0</v>
      </c>
      <c r="JM573">
        <f>IF(Table1[[#This Row],[pff_PENALTY]]&lt;&gt;"",1,0)</f>
        <v>0</v>
      </c>
      <c r="JN573">
        <f>Table1[[#This Row],[pff_PENYARDS]]</f>
        <v>0</v>
      </c>
      <c r="JO573">
        <f>IF(Table1[[#This Row],[S/End]]="TD",1,0)</f>
        <v>0</v>
      </c>
      <c r="JP573">
        <f>IF(OR(Table1[[#This Row],[S/End]]="FGGD"),1,0)</f>
        <v>0</v>
      </c>
      <c r="JQ573">
        <f>IF(OR(Table1[[#This Row],[S/End]]="FUM",Table1[[#This Row],[S/End]]="INT"),1,0)</f>
        <v>0</v>
      </c>
      <c r="JR573">
        <f>IF(AND(Table1[[#This Row],[Touchdown]]=1,Table1[[#This Row],[Pass Play]]=1),1,0)</f>
        <v>0</v>
      </c>
      <c r="JS573">
        <f t="shared" si="26"/>
        <v>0</v>
      </c>
      <c r="JT573">
        <f>IF(AND(OR(Table1[[#This Row],[Pass Play]]=1,Table1[[#This Row],[Rush Attempts]]=1),Table1[[#This Row],[Dn]]=3),1,0)</f>
        <v>0</v>
      </c>
      <c r="JU573">
        <f>IF(AND(Table1[[#This Row],[3rd down attempt]]=1,Table1[[#This Row],[EFF]]="Y"),1,0)</f>
        <v>0</v>
      </c>
      <c r="JV573">
        <f>IF(AND(Table1[[#This Row],[3rd down attempt]]=1,Table1[[#This Row],[Dist]]&gt;=7),1,0)</f>
        <v>0</v>
      </c>
      <c r="JW573">
        <f>IF(AND(OR(Table1[[#This Row],[Pass Play]]=1,Table1[[#This Row],[Rush Attempts]]=1),Table1[[#This Row],[Dn]]=4),1,0)</f>
        <v>0</v>
      </c>
      <c r="JX573">
        <f>IF(AND(Table1[[#This Row],[4th down attempt]]=1,Table1[[#This Row],[EFF]]="Y"),1,0)</f>
        <v>0</v>
      </c>
      <c r="JY573">
        <f>IF(AND(OR(Table1[[#This Row],[Pass Play]]=1,Table1[[#This Row],[Rush Attempts]]=1),Table1[[#This Row],[FPos]]&gt;=0,Table1[[#This Row],[FPos]]&lt;=20),1,0)</f>
        <v>0</v>
      </c>
      <c r="JZ573">
        <f>IF(AND(OR(Table1[[#This Row],[Pass Play]]=1,Table1[[#This Row],[Rush Attempts]]=1),Table1[[#This Row],[Dist]]&lt;=Table1[[#This Row],[Gn]]),1,0)</f>
        <v>0</v>
      </c>
      <c r="KA573">
        <f>IF(Table1[[#This Row],[S/End]]&lt;&gt;"",1,0)</f>
        <v>0</v>
      </c>
      <c r="KB573">
        <f>IF(Table1[[#This Row],[S/End]]="TD",1,0)</f>
        <v>0</v>
      </c>
      <c r="KC573">
        <f>IF(Table1[[#This Row],[S/End]]="FGGD",1,0)</f>
        <v>0</v>
      </c>
      <c r="KD573">
        <f>IF(AND(OR(Table1[[#This Row],[Pass Play]]=1,Table1[[#This Row],[Rush Attempts]]=1),Table1[[#This Row],[Gn]]&lt;0),1,0)</f>
        <v>0</v>
      </c>
      <c r="KE573" s="375">
        <f>IF(AND(Table1[[#This Row],[pff_DRVENDPSN]]=3,Table1[[#This Row],[pff_DRVENDEVENT]]="PUNT"),1,0)</f>
        <v>0</v>
      </c>
    </row>
    <row r="574" spans="1:291" hidden="1">
      <c r="A574">
        <v>59</v>
      </c>
      <c r="B574">
        <v>2109</v>
      </c>
      <c r="C574" t="s">
        <v>14483</v>
      </c>
      <c r="D574">
        <v>4</v>
      </c>
      <c r="E574">
        <v>3</v>
      </c>
      <c r="F574">
        <v>6</v>
      </c>
      <c r="H574">
        <v>-27</v>
      </c>
      <c r="J574" t="s">
        <v>298</v>
      </c>
      <c r="K574">
        <v>11</v>
      </c>
      <c r="L574">
        <v>11</v>
      </c>
      <c r="M574" t="s">
        <v>10817</v>
      </c>
      <c r="N574" t="s">
        <v>408</v>
      </c>
      <c r="P574" t="s">
        <v>508</v>
      </c>
      <c r="T574" t="s">
        <v>10818</v>
      </c>
      <c r="W574" t="s">
        <v>253</v>
      </c>
      <c r="X574" t="s">
        <v>11494</v>
      </c>
      <c r="Y574" t="s">
        <v>4639</v>
      </c>
      <c r="Z574" t="s">
        <v>11495</v>
      </c>
      <c r="AB574" t="s">
        <v>325</v>
      </c>
      <c r="AC574" t="s">
        <v>326</v>
      </c>
      <c r="AJ574">
        <v>15</v>
      </c>
      <c r="AK574" t="s">
        <v>7588</v>
      </c>
      <c r="AP574">
        <v>15</v>
      </c>
      <c r="BJ574" t="s">
        <v>257</v>
      </c>
      <c r="BQ574">
        <f t="shared" si="24"/>
        <v>1</v>
      </c>
      <c r="BR574">
        <f t="shared" si="25"/>
        <v>0</v>
      </c>
      <c r="BT574" t="s">
        <v>275</v>
      </c>
      <c r="BV574">
        <v>35</v>
      </c>
      <c r="BX574">
        <v>1</v>
      </c>
      <c r="BY574" t="s">
        <v>11496</v>
      </c>
      <c r="CA574">
        <v>0</v>
      </c>
      <c r="CD574" s="3">
        <v>0.14305555555555557</v>
      </c>
      <c r="CE574" t="s">
        <v>274</v>
      </c>
      <c r="CF574" t="s">
        <v>11497</v>
      </c>
      <c r="CG574">
        <v>9</v>
      </c>
      <c r="CI574" t="s">
        <v>331</v>
      </c>
      <c r="CJ574">
        <v>0</v>
      </c>
      <c r="CK574" t="s">
        <v>11498</v>
      </c>
      <c r="CL574" s="4">
        <v>38414</v>
      </c>
      <c r="CM574" t="s">
        <v>11499</v>
      </c>
      <c r="CN574" t="s">
        <v>11500</v>
      </c>
      <c r="CO574">
        <v>10</v>
      </c>
      <c r="CP574" t="s">
        <v>11501</v>
      </c>
      <c r="CQ574" t="s">
        <v>282</v>
      </c>
      <c r="CR574" t="s">
        <v>10401</v>
      </c>
      <c r="CU574" t="s">
        <v>5447</v>
      </c>
      <c r="CW574">
        <v>0</v>
      </c>
      <c r="CY574">
        <v>7</v>
      </c>
      <c r="CZ574" t="s">
        <v>614</v>
      </c>
      <c r="DA574">
        <v>-17</v>
      </c>
      <c r="DB574">
        <v>8</v>
      </c>
      <c r="DC574" t="s">
        <v>2703</v>
      </c>
      <c r="DD574">
        <v>-12</v>
      </c>
      <c r="DK574">
        <v>-10</v>
      </c>
      <c r="DL574" s="4">
        <v>44505</v>
      </c>
      <c r="DM574">
        <v>20524</v>
      </c>
      <c r="DN574">
        <v>2021</v>
      </c>
      <c r="DO574">
        <v>1</v>
      </c>
      <c r="DQ574">
        <v>81314</v>
      </c>
      <c r="DR574">
        <v>146</v>
      </c>
      <c r="DU574" t="s">
        <v>257</v>
      </c>
      <c r="DV574" t="s">
        <v>274</v>
      </c>
      <c r="DX574">
        <v>10</v>
      </c>
      <c r="DY574" t="s">
        <v>10401</v>
      </c>
      <c r="EA574" t="s">
        <v>11502</v>
      </c>
      <c r="EE574">
        <v>0</v>
      </c>
      <c r="EF574" t="s">
        <v>765</v>
      </c>
      <c r="EG574" t="s">
        <v>422</v>
      </c>
      <c r="EH574">
        <v>0</v>
      </c>
      <c r="EJ574" t="s">
        <v>340</v>
      </c>
      <c r="EK574" t="s">
        <v>11432</v>
      </c>
      <c r="EL574" t="s">
        <v>11503</v>
      </c>
      <c r="EM574" t="s">
        <v>11504</v>
      </c>
      <c r="EN574" t="s">
        <v>11505</v>
      </c>
      <c r="EO574" t="s">
        <v>269</v>
      </c>
      <c r="EP574" t="s">
        <v>9957</v>
      </c>
      <c r="EQ574">
        <v>0</v>
      </c>
      <c r="ER574" t="s">
        <v>11506</v>
      </c>
      <c r="ET574" t="s">
        <v>11507</v>
      </c>
      <c r="EU574">
        <v>0</v>
      </c>
      <c r="EV574" t="s">
        <v>679</v>
      </c>
      <c r="EW574" t="s">
        <v>1983</v>
      </c>
      <c r="FC574" t="s">
        <v>11508</v>
      </c>
      <c r="FE574">
        <v>0</v>
      </c>
      <c r="FF574">
        <v>6</v>
      </c>
      <c r="FG574" t="s">
        <v>893</v>
      </c>
      <c r="FI574" t="s">
        <v>893</v>
      </c>
      <c r="FJ574" t="s">
        <v>11509</v>
      </c>
      <c r="FK574" t="s">
        <v>11510</v>
      </c>
      <c r="FL574">
        <v>0</v>
      </c>
      <c r="FN574">
        <v>1</v>
      </c>
      <c r="FO574" t="s">
        <v>11502</v>
      </c>
      <c r="FP574" t="s">
        <v>11511</v>
      </c>
      <c r="FQ574">
        <v>0</v>
      </c>
      <c r="FR574" t="s">
        <v>274</v>
      </c>
      <c r="FS574" t="s">
        <v>462</v>
      </c>
      <c r="FV574" t="s">
        <v>683</v>
      </c>
      <c r="FY574">
        <v>0</v>
      </c>
      <c r="GA574">
        <v>10.35</v>
      </c>
      <c r="GB574">
        <v>25</v>
      </c>
      <c r="GC574">
        <v>0</v>
      </c>
      <c r="GD574" t="s">
        <v>11046</v>
      </c>
      <c r="GE574" t="s">
        <v>355</v>
      </c>
      <c r="GF574">
        <v>0</v>
      </c>
      <c r="GG574" t="s">
        <v>257</v>
      </c>
      <c r="GH574">
        <v>2.5</v>
      </c>
      <c r="GI574">
        <v>2.5</v>
      </c>
      <c r="GJ574">
        <v>0</v>
      </c>
      <c r="GK574">
        <v>0</v>
      </c>
      <c r="GL574" t="s">
        <v>11512</v>
      </c>
      <c r="GM574" t="s">
        <v>11513</v>
      </c>
      <c r="GO574">
        <v>0</v>
      </c>
      <c r="GQ574" t="s">
        <v>779</v>
      </c>
      <c r="HA574" t="s">
        <v>11514</v>
      </c>
      <c r="HC574" t="s">
        <v>294</v>
      </c>
      <c r="HD574" t="s">
        <v>294</v>
      </c>
      <c r="HE574" t="s">
        <v>11515</v>
      </c>
      <c r="HF574">
        <v>1</v>
      </c>
      <c r="HG574">
        <v>11</v>
      </c>
      <c r="HH574">
        <v>35</v>
      </c>
      <c r="HI574" t="s">
        <v>275</v>
      </c>
      <c r="HL574" t="s">
        <v>1256</v>
      </c>
      <c r="HO574" t="s">
        <v>11516</v>
      </c>
      <c r="HP574" t="s">
        <v>11517</v>
      </c>
      <c r="HQ574" t="s">
        <v>11518</v>
      </c>
      <c r="HR574" t="s">
        <v>11519</v>
      </c>
      <c r="HU574" t="s">
        <v>11520</v>
      </c>
      <c r="HV574">
        <v>-10</v>
      </c>
      <c r="HW574">
        <v>-17</v>
      </c>
      <c r="HX574">
        <v>4226003</v>
      </c>
      <c r="HY574" t="s">
        <v>11521</v>
      </c>
      <c r="HZ574">
        <v>4225981</v>
      </c>
      <c r="IC574">
        <v>0.5</v>
      </c>
      <c r="ID574">
        <v>1</v>
      </c>
      <c r="IM574">
        <v>136</v>
      </c>
      <c r="IU574">
        <v>10</v>
      </c>
      <c r="IV574">
        <f>IF(AND(Table1[[#This Row],[R/P]]="P",Table1[[#This Row],[PaRes]]&lt;&gt;"SCRBL",Table1[[#This Row],[PaRes]]&lt;&gt;"RUN",Table1[[#This Row],[Penalty]]&lt;&gt;1),1,0)</f>
        <v>0</v>
      </c>
      <c r="IW574">
        <f>IF(AND(Table1[[#This Row],[Pass Play]]=1,Table1[[#This Row],[PaRes]]&lt;&gt;"SAC"),1,0)</f>
        <v>0</v>
      </c>
      <c r="IX574">
        <f>IF(Table1[[#This Row],[PaRes]]="COM",1,0)</f>
        <v>0</v>
      </c>
      <c r="IY574">
        <f>IF(Table1[[#This Row],[Pass Play]]=1,Table1[[#This Row],[Gn]],0)</f>
        <v>0</v>
      </c>
      <c r="IZ574">
        <f>IF(AND(Table1[[#This Row],[Pass Play]]=1,Table1[[#This Row],[EFF]]="Y"),1,0)</f>
        <v>0</v>
      </c>
      <c r="JA574">
        <f>IF(AND(Table1[[#This Row],[Pass Play]]=1,Table1[[#This Row],[EFF]]="Y"),Table1[[#This Row],[Gn]],0)</f>
        <v>0</v>
      </c>
      <c r="JB574">
        <f>IF(AND(Table1[[#This Row],[Pass Play]]=1,Table1[[#This Row],[Gn]]&gt;=15),1,0)</f>
        <v>0</v>
      </c>
      <c r="JC574">
        <f>IF(AND(Table1[[#This Row],[Pass Play]]=1,Table1[[#This Row],[Big Play Passes]]=1),Table1[[#This Row],[Gn]],0)</f>
        <v>0</v>
      </c>
      <c r="JD574">
        <f>IF(AND(OR(Table1[[#This Row],[R/P]]="R",Table1[[#This Row],[PaRes]]="SCRBL",Table1[[#This Row],[PaRes]]="RUN"),Table1[[#This Row],[Penalty]]&lt;&gt;1),1,0)</f>
        <v>0</v>
      </c>
      <c r="JE574">
        <f>IF(Table1[[#This Row],[Rush Attempts]]=1,Table1[[#This Row],[Gn]],0)</f>
        <v>0</v>
      </c>
      <c r="JF574">
        <f>IF(AND(Table1[[#This Row],[Rush Attempts]]=1,Table1[[#This Row],[EFF]]="Y"),1,0)</f>
        <v>0</v>
      </c>
      <c r="JG574">
        <f>IF(AND(Table1[[#This Row],[Rush Attempts]]=1,Table1[[#This Row],[EFF]]="Y"),Table1[[#This Row],[Gn]],0)</f>
        <v>0</v>
      </c>
      <c r="JH574">
        <f>IF(AND(Table1[[#This Row],[Rush Attempts]]=1,Table1[[#This Row],[Gn]]&gt;=10),1,0)</f>
        <v>0</v>
      </c>
      <c r="JI574">
        <f>IF(AND(Table1[[#This Row],[Rush Attempts]]=1,Table1[[#This Row],[Big Play Run]]=1),Table1[[#This Row],[Gn]],0)</f>
        <v>0</v>
      </c>
      <c r="JJ574">
        <f>IF(Table1[[#This Row],[PaRes]]="SAC",1,0)</f>
        <v>0</v>
      </c>
      <c r="JK574">
        <f>IF(Table1[[#This Row],[Sacks]]=1,Table1[[#This Row],[Gn]],0)</f>
        <v>0</v>
      </c>
      <c r="JL574">
        <f>IF(Table1[[#This Row],[PaRes]]="INT",1,0)</f>
        <v>0</v>
      </c>
      <c r="JM574">
        <f>IF(Table1[[#This Row],[pff_PENALTY]]&lt;&gt;"",1,0)</f>
        <v>1</v>
      </c>
      <c r="JN574">
        <f>Table1[[#This Row],[pff_PENYARDS]]</f>
        <v>-10</v>
      </c>
      <c r="JO574">
        <f>IF(Table1[[#This Row],[S/End]]="TD",1,0)</f>
        <v>0</v>
      </c>
      <c r="JP574">
        <f>IF(OR(Table1[[#This Row],[S/End]]="FGGD"),1,0)</f>
        <v>0</v>
      </c>
      <c r="JQ574">
        <f>IF(OR(Table1[[#This Row],[S/End]]="FUM",Table1[[#This Row],[S/End]]="INT"),1,0)</f>
        <v>0</v>
      </c>
      <c r="JR574">
        <f>IF(AND(Table1[[#This Row],[Touchdown]]=1,Table1[[#This Row],[Pass Play]]=1),1,0)</f>
        <v>0</v>
      </c>
      <c r="JS574">
        <f t="shared" si="26"/>
        <v>0</v>
      </c>
      <c r="JT574">
        <f>IF(AND(OR(Table1[[#This Row],[Pass Play]]=1,Table1[[#This Row],[Rush Attempts]]=1),Table1[[#This Row],[Dn]]=3),1,0)</f>
        <v>0</v>
      </c>
      <c r="JU574">
        <f>IF(AND(Table1[[#This Row],[3rd down attempt]]=1,Table1[[#This Row],[EFF]]="Y"),1,0)</f>
        <v>0</v>
      </c>
      <c r="JV574">
        <f>IF(AND(Table1[[#This Row],[3rd down attempt]]=1,Table1[[#This Row],[Dist]]&gt;=7),1,0)</f>
        <v>0</v>
      </c>
      <c r="JW574">
        <f>IF(AND(OR(Table1[[#This Row],[Pass Play]]=1,Table1[[#This Row],[Rush Attempts]]=1),Table1[[#This Row],[Dn]]=4),1,0)</f>
        <v>0</v>
      </c>
      <c r="JX574">
        <f>IF(AND(Table1[[#This Row],[4th down attempt]]=1,Table1[[#This Row],[EFF]]="Y"),1,0)</f>
        <v>0</v>
      </c>
      <c r="JY574">
        <f>IF(AND(OR(Table1[[#This Row],[Pass Play]]=1,Table1[[#This Row],[Rush Attempts]]=1),Table1[[#This Row],[FPos]]&gt;=0,Table1[[#This Row],[FPos]]&lt;=20),1,0)</f>
        <v>0</v>
      </c>
      <c r="JZ574">
        <f>IF(AND(OR(Table1[[#This Row],[Pass Play]]=1,Table1[[#This Row],[Rush Attempts]]=1),Table1[[#This Row],[Dist]]&lt;=Table1[[#This Row],[Gn]]),1,0)</f>
        <v>0</v>
      </c>
      <c r="KA574">
        <f>IF(Table1[[#This Row],[S/End]]&lt;&gt;"",1,0)</f>
        <v>0</v>
      </c>
      <c r="KB574">
        <f>IF(Table1[[#This Row],[S/End]]="TD",1,0)</f>
        <v>0</v>
      </c>
      <c r="KC574">
        <f>IF(Table1[[#This Row],[S/End]]="FGGD",1,0)</f>
        <v>0</v>
      </c>
      <c r="KD574">
        <f>IF(AND(OR(Table1[[#This Row],[Pass Play]]=1,Table1[[#This Row],[Rush Attempts]]=1),Table1[[#This Row],[Gn]]&lt;0),1,0)</f>
        <v>0</v>
      </c>
      <c r="KE574" s="375">
        <f>IF(AND(Table1[[#This Row],[pff_DRVENDPSN]]=3,Table1[[#This Row],[pff_DRVENDEVENT]]="PUNT"),1,0)</f>
        <v>0</v>
      </c>
    </row>
    <row r="575" spans="1:291" hidden="1">
      <c r="A575">
        <v>60</v>
      </c>
      <c r="B575">
        <v>2109</v>
      </c>
      <c r="C575" t="s">
        <v>14483</v>
      </c>
      <c r="D575">
        <v>4</v>
      </c>
      <c r="E575">
        <v>3</v>
      </c>
      <c r="F575">
        <v>16</v>
      </c>
      <c r="G575">
        <v>0</v>
      </c>
      <c r="H575">
        <v>-17</v>
      </c>
      <c r="J575" t="s">
        <v>298</v>
      </c>
      <c r="K575">
        <v>12</v>
      </c>
      <c r="L575" t="s">
        <v>11523</v>
      </c>
      <c r="M575" t="s">
        <v>11524</v>
      </c>
      <c r="N575" t="s">
        <v>319</v>
      </c>
      <c r="P575" t="s">
        <v>11525</v>
      </c>
      <c r="Q575" t="s">
        <v>1067</v>
      </c>
      <c r="W575" t="s">
        <v>253</v>
      </c>
      <c r="X575" t="s">
        <v>11526</v>
      </c>
      <c r="Y575" t="s">
        <v>370</v>
      </c>
      <c r="Z575" t="s">
        <v>2989</v>
      </c>
      <c r="AB575" t="s">
        <v>325</v>
      </c>
      <c r="AC575" t="s">
        <v>326</v>
      </c>
      <c r="AK575" t="s">
        <v>756</v>
      </c>
      <c r="AL575" t="s">
        <v>614</v>
      </c>
      <c r="AP575">
        <v>15</v>
      </c>
      <c r="BJ575" t="s">
        <v>257</v>
      </c>
      <c r="BQ575">
        <f t="shared" si="24"/>
        <v>1</v>
      </c>
      <c r="BR575">
        <f t="shared" si="25"/>
        <v>0</v>
      </c>
      <c r="BT575" t="s">
        <v>275</v>
      </c>
      <c r="BV575">
        <v>35</v>
      </c>
      <c r="BX575">
        <v>0</v>
      </c>
      <c r="BY575" t="s">
        <v>11527</v>
      </c>
      <c r="CA575">
        <v>1</v>
      </c>
      <c r="CD575" s="3">
        <v>0.11875000000000001</v>
      </c>
      <c r="CE575" t="s">
        <v>274</v>
      </c>
      <c r="CF575" t="s">
        <v>11528</v>
      </c>
      <c r="CG575">
        <v>9</v>
      </c>
      <c r="CI575" t="s">
        <v>331</v>
      </c>
      <c r="CJ575">
        <v>0</v>
      </c>
      <c r="CK575" t="s">
        <v>11529</v>
      </c>
      <c r="CL575" s="4">
        <v>38414</v>
      </c>
      <c r="CM575" t="s">
        <v>11530</v>
      </c>
      <c r="CN575" t="s">
        <v>11531</v>
      </c>
      <c r="CO575">
        <v>10</v>
      </c>
      <c r="CP575" t="s">
        <v>11532</v>
      </c>
      <c r="CQ575" t="s">
        <v>282</v>
      </c>
      <c r="CR575" t="s">
        <v>10401</v>
      </c>
      <c r="CU575" t="s">
        <v>6278</v>
      </c>
      <c r="CW575">
        <v>0</v>
      </c>
      <c r="CY575">
        <v>8</v>
      </c>
      <c r="CZ575" t="s">
        <v>614</v>
      </c>
      <c r="DA575">
        <v>-17</v>
      </c>
      <c r="DB575">
        <v>8</v>
      </c>
      <c r="DC575" t="s">
        <v>2703</v>
      </c>
      <c r="DD575">
        <v>-12</v>
      </c>
      <c r="DK575">
        <v>0</v>
      </c>
      <c r="DL575" s="4">
        <v>44505</v>
      </c>
      <c r="DM575">
        <v>20524</v>
      </c>
      <c r="DN575">
        <v>2021</v>
      </c>
      <c r="DO575">
        <v>1</v>
      </c>
      <c r="DQ575">
        <v>81314</v>
      </c>
      <c r="DR575">
        <v>148</v>
      </c>
      <c r="DU575" t="s">
        <v>257</v>
      </c>
      <c r="DV575" t="s">
        <v>274</v>
      </c>
      <c r="DX575">
        <v>10</v>
      </c>
      <c r="DY575" t="s">
        <v>10401</v>
      </c>
      <c r="EB575" t="s">
        <v>3274</v>
      </c>
      <c r="EE575">
        <v>0</v>
      </c>
      <c r="EF575" t="s">
        <v>11533</v>
      </c>
      <c r="EG575" t="s">
        <v>338</v>
      </c>
      <c r="EH575">
        <v>0</v>
      </c>
      <c r="EI575" t="s">
        <v>991</v>
      </c>
      <c r="EJ575" t="s">
        <v>454</v>
      </c>
      <c r="EK575" t="s">
        <v>11534</v>
      </c>
      <c r="EL575" t="s">
        <v>11535</v>
      </c>
      <c r="EM575" t="s">
        <v>11536</v>
      </c>
      <c r="EN575" t="s">
        <v>11537</v>
      </c>
      <c r="EO575" t="s">
        <v>269</v>
      </c>
      <c r="EP575" t="s">
        <v>707</v>
      </c>
      <c r="EQ575">
        <v>0</v>
      </c>
      <c r="ER575" t="s">
        <v>11538</v>
      </c>
      <c r="ES575" t="s">
        <v>10742</v>
      </c>
      <c r="ET575" t="s">
        <v>11539</v>
      </c>
      <c r="EU575">
        <v>15</v>
      </c>
      <c r="EV575" t="s">
        <v>348</v>
      </c>
      <c r="EW575" t="s">
        <v>1983</v>
      </c>
      <c r="EX575" t="s">
        <v>4383</v>
      </c>
      <c r="EY575" t="s">
        <v>11137</v>
      </c>
      <c r="FB575" t="s">
        <v>392</v>
      </c>
      <c r="FC575" t="s">
        <v>10872</v>
      </c>
      <c r="FE575">
        <v>0</v>
      </c>
      <c r="FK575" t="s">
        <v>11540</v>
      </c>
      <c r="FL575">
        <v>0</v>
      </c>
      <c r="FN575">
        <v>0</v>
      </c>
      <c r="FQ575">
        <v>0</v>
      </c>
      <c r="FS575" t="s">
        <v>354</v>
      </c>
      <c r="FY575">
        <v>0</v>
      </c>
      <c r="GA575">
        <v>10.35</v>
      </c>
      <c r="GB575">
        <v>25</v>
      </c>
      <c r="GC575">
        <v>0</v>
      </c>
      <c r="GE575" t="s">
        <v>355</v>
      </c>
      <c r="GF575">
        <v>1</v>
      </c>
      <c r="GG575" t="s">
        <v>466</v>
      </c>
      <c r="GI575">
        <v>3.4</v>
      </c>
      <c r="GJ575">
        <v>0</v>
      </c>
      <c r="GK575">
        <v>0</v>
      </c>
      <c r="GM575" t="s">
        <v>11541</v>
      </c>
      <c r="GP575" t="s">
        <v>713</v>
      </c>
      <c r="GR575">
        <v>41</v>
      </c>
      <c r="HA575" t="s">
        <v>11542</v>
      </c>
      <c r="HC575" t="s">
        <v>313</v>
      </c>
      <c r="HD575" t="s">
        <v>313</v>
      </c>
      <c r="HE575" t="s">
        <v>3592</v>
      </c>
      <c r="HF575">
        <v>0</v>
      </c>
      <c r="HG575">
        <v>12</v>
      </c>
      <c r="HH575">
        <v>35</v>
      </c>
      <c r="HI575" t="s">
        <v>275</v>
      </c>
      <c r="HL575">
        <v>4</v>
      </c>
      <c r="HM575" t="s">
        <v>10742</v>
      </c>
      <c r="HO575" t="s">
        <v>11543</v>
      </c>
      <c r="HP575" t="s">
        <v>11544</v>
      </c>
      <c r="HQ575" t="s">
        <v>11545</v>
      </c>
      <c r="HR575" t="s">
        <v>11546</v>
      </c>
      <c r="HT575" t="s">
        <v>11547</v>
      </c>
      <c r="HW575">
        <v>-17</v>
      </c>
      <c r="HX575">
        <v>4226032</v>
      </c>
      <c r="HY575" t="s">
        <v>11548</v>
      </c>
      <c r="HZ575">
        <v>4226003</v>
      </c>
      <c r="IC575">
        <v>0</v>
      </c>
      <c r="ID575">
        <v>0</v>
      </c>
      <c r="IM575">
        <v>137</v>
      </c>
      <c r="IU575">
        <v>10</v>
      </c>
      <c r="IV575">
        <f>IF(AND(Table1[[#This Row],[R/P]]="P",Table1[[#This Row],[PaRes]]&lt;&gt;"SCRBL",Table1[[#This Row],[PaRes]]&lt;&gt;"RUN",Table1[[#This Row],[Penalty]]&lt;&gt;1),1,0)</f>
        <v>1</v>
      </c>
      <c r="IW575">
        <f>IF(AND(Table1[[#This Row],[Pass Play]]=1,Table1[[#This Row],[PaRes]]&lt;&gt;"SAC"),1,0)</f>
        <v>1</v>
      </c>
      <c r="IX575">
        <f>IF(Table1[[#This Row],[PaRes]]="COM",1,0)</f>
        <v>0</v>
      </c>
      <c r="IY575">
        <f>IF(Table1[[#This Row],[Pass Play]]=1,Table1[[#This Row],[Gn]],0)</f>
        <v>0</v>
      </c>
      <c r="IZ575">
        <f>IF(AND(Table1[[#This Row],[Pass Play]]=1,Table1[[#This Row],[EFF]]="Y"),1,0)</f>
        <v>0</v>
      </c>
      <c r="JA575">
        <f>IF(AND(Table1[[#This Row],[Pass Play]]=1,Table1[[#This Row],[EFF]]="Y"),Table1[[#This Row],[Gn]],0)</f>
        <v>0</v>
      </c>
      <c r="JB575">
        <f>IF(AND(Table1[[#This Row],[Pass Play]]=1,Table1[[#This Row],[Gn]]&gt;=15),1,0)</f>
        <v>0</v>
      </c>
      <c r="JC575">
        <f>IF(AND(Table1[[#This Row],[Pass Play]]=1,Table1[[#This Row],[Big Play Passes]]=1),Table1[[#This Row],[Gn]],0)</f>
        <v>0</v>
      </c>
      <c r="JD575">
        <f>IF(AND(OR(Table1[[#This Row],[R/P]]="R",Table1[[#This Row],[PaRes]]="SCRBL",Table1[[#This Row],[PaRes]]="RUN"),Table1[[#This Row],[Penalty]]&lt;&gt;1),1,0)</f>
        <v>0</v>
      </c>
      <c r="JE575">
        <f>IF(Table1[[#This Row],[Rush Attempts]]=1,Table1[[#This Row],[Gn]],0)</f>
        <v>0</v>
      </c>
      <c r="JF575">
        <f>IF(AND(Table1[[#This Row],[Rush Attempts]]=1,Table1[[#This Row],[EFF]]="Y"),1,0)</f>
        <v>0</v>
      </c>
      <c r="JG575">
        <f>IF(AND(Table1[[#This Row],[Rush Attempts]]=1,Table1[[#This Row],[EFF]]="Y"),Table1[[#This Row],[Gn]],0)</f>
        <v>0</v>
      </c>
      <c r="JH575">
        <f>IF(AND(Table1[[#This Row],[Rush Attempts]]=1,Table1[[#This Row],[Gn]]&gt;=10),1,0)</f>
        <v>0</v>
      </c>
      <c r="JI575">
        <f>IF(AND(Table1[[#This Row],[Rush Attempts]]=1,Table1[[#This Row],[Big Play Run]]=1),Table1[[#This Row],[Gn]],0)</f>
        <v>0</v>
      </c>
      <c r="JJ575">
        <f>IF(Table1[[#This Row],[PaRes]]="SAC",1,0)</f>
        <v>0</v>
      </c>
      <c r="JK575">
        <f>IF(Table1[[#This Row],[Sacks]]=1,Table1[[#This Row],[Gn]],0)</f>
        <v>0</v>
      </c>
      <c r="JL575">
        <f>IF(Table1[[#This Row],[PaRes]]="INT",1,0)</f>
        <v>0</v>
      </c>
      <c r="JM575">
        <f>IF(Table1[[#This Row],[pff_PENALTY]]&lt;&gt;"",1,0)</f>
        <v>0</v>
      </c>
      <c r="JN575">
        <f>Table1[[#This Row],[pff_PENYARDS]]</f>
        <v>0</v>
      </c>
      <c r="JO575">
        <f>IF(Table1[[#This Row],[S/End]]="TD",1,0)</f>
        <v>0</v>
      </c>
      <c r="JP575">
        <f>IF(OR(Table1[[#This Row],[S/End]]="FGGD"),1,0)</f>
        <v>0</v>
      </c>
      <c r="JQ575">
        <f>IF(OR(Table1[[#This Row],[S/End]]="FUM",Table1[[#This Row],[S/End]]="INT"),1,0)</f>
        <v>0</v>
      </c>
      <c r="JR575">
        <f>IF(AND(Table1[[#This Row],[Touchdown]]=1,Table1[[#This Row],[Pass Play]]=1),1,0)</f>
        <v>0</v>
      </c>
      <c r="JS575">
        <f t="shared" si="26"/>
        <v>0</v>
      </c>
      <c r="JT575">
        <f>IF(AND(OR(Table1[[#This Row],[Pass Play]]=1,Table1[[#This Row],[Rush Attempts]]=1),Table1[[#This Row],[Dn]]=3),1,0)</f>
        <v>1</v>
      </c>
      <c r="JU575">
        <f>IF(AND(Table1[[#This Row],[3rd down attempt]]=1,Table1[[#This Row],[EFF]]="Y"),1,0)</f>
        <v>0</v>
      </c>
      <c r="JV575">
        <f>IF(AND(Table1[[#This Row],[3rd down attempt]]=1,Table1[[#This Row],[Dist]]&gt;=7),1,0)</f>
        <v>1</v>
      </c>
      <c r="JW575">
        <f>IF(AND(OR(Table1[[#This Row],[Pass Play]]=1,Table1[[#This Row],[Rush Attempts]]=1),Table1[[#This Row],[Dn]]=4),1,0)</f>
        <v>0</v>
      </c>
      <c r="JX575">
        <f>IF(AND(Table1[[#This Row],[4th down attempt]]=1,Table1[[#This Row],[EFF]]="Y"),1,0)</f>
        <v>0</v>
      </c>
      <c r="JY575">
        <f>IF(AND(OR(Table1[[#This Row],[Pass Play]]=1,Table1[[#This Row],[Rush Attempts]]=1),Table1[[#This Row],[FPos]]&gt;=0,Table1[[#This Row],[FPos]]&lt;=20),1,0)</f>
        <v>0</v>
      </c>
      <c r="JZ575">
        <f>IF(AND(OR(Table1[[#This Row],[Pass Play]]=1,Table1[[#This Row],[Rush Attempts]]=1),Table1[[#This Row],[Dist]]&lt;=Table1[[#This Row],[Gn]]),1,0)</f>
        <v>0</v>
      </c>
      <c r="KA575">
        <f>IF(Table1[[#This Row],[S/End]]&lt;&gt;"",1,0)</f>
        <v>1</v>
      </c>
      <c r="KB575">
        <f>IF(Table1[[#This Row],[S/End]]="TD",1,0)</f>
        <v>0</v>
      </c>
      <c r="KC575">
        <f>IF(Table1[[#This Row],[S/End]]="FGGD",1,0)</f>
        <v>0</v>
      </c>
      <c r="KD575">
        <f>IF(AND(OR(Table1[[#This Row],[Pass Play]]=1,Table1[[#This Row],[Rush Attempts]]=1),Table1[[#This Row],[Gn]]&lt;0),1,0)</f>
        <v>0</v>
      </c>
      <c r="KE575" s="375">
        <f>IF(AND(Table1[[#This Row],[pff_DRVENDPSN]]=3,Table1[[#This Row],[pff_DRVENDEVENT]]="PUNT"),1,0)</f>
        <v>0</v>
      </c>
    </row>
    <row r="576" spans="1:291" hidden="1">
      <c r="A576">
        <v>61</v>
      </c>
      <c r="B576">
        <v>2109</v>
      </c>
      <c r="C576" t="s">
        <v>14483</v>
      </c>
      <c r="D576">
        <v>4</v>
      </c>
      <c r="E576">
        <v>1</v>
      </c>
      <c r="F576">
        <v>10</v>
      </c>
      <c r="G576">
        <v>2</v>
      </c>
      <c r="H576">
        <v>-21</v>
      </c>
      <c r="I576" t="s">
        <v>253</v>
      </c>
      <c r="J576" t="s">
        <v>298</v>
      </c>
      <c r="K576">
        <v>21</v>
      </c>
      <c r="L576" t="s">
        <v>11208</v>
      </c>
      <c r="M576" t="s">
        <v>11550</v>
      </c>
      <c r="N576" t="s">
        <v>256</v>
      </c>
      <c r="P576" t="s">
        <v>1357</v>
      </c>
      <c r="Q576" t="s">
        <v>4609</v>
      </c>
      <c r="T576" t="s">
        <v>3244</v>
      </c>
      <c r="W576" t="s">
        <v>257</v>
      </c>
      <c r="X576" t="s">
        <v>11551</v>
      </c>
      <c r="AE576" t="s">
        <v>11211</v>
      </c>
      <c r="AF576" t="s">
        <v>11212</v>
      </c>
      <c r="AG576" t="s">
        <v>11551</v>
      </c>
      <c r="AH576" t="s">
        <v>257</v>
      </c>
      <c r="AJ576">
        <v>39</v>
      </c>
      <c r="AP576">
        <v>15</v>
      </c>
      <c r="BJ576" t="s">
        <v>274</v>
      </c>
      <c r="BQ576">
        <f t="shared" si="24"/>
        <v>0</v>
      </c>
      <c r="BR576">
        <f t="shared" si="25"/>
        <v>2</v>
      </c>
      <c r="BT576" t="s">
        <v>275</v>
      </c>
      <c r="BV576">
        <v>35</v>
      </c>
      <c r="BX576">
        <v>0</v>
      </c>
      <c r="BY576" t="s">
        <v>11552</v>
      </c>
      <c r="CD576" s="3">
        <v>4.4444444444444446E-2</v>
      </c>
      <c r="CF576" t="s">
        <v>11553</v>
      </c>
      <c r="CJ576">
        <v>0</v>
      </c>
      <c r="CK576" t="s">
        <v>11554</v>
      </c>
      <c r="CL576" s="4">
        <v>38444</v>
      </c>
      <c r="CM576" t="s">
        <v>11555</v>
      </c>
      <c r="CN576" t="s">
        <v>11556</v>
      </c>
      <c r="CO576">
        <v>10</v>
      </c>
      <c r="CP576" t="s">
        <v>268</v>
      </c>
      <c r="CQ576" t="s">
        <v>282</v>
      </c>
      <c r="CR576" t="s">
        <v>10401</v>
      </c>
      <c r="CU576" t="s">
        <v>11557</v>
      </c>
      <c r="CW576">
        <v>0</v>
      </c>
      <c r="CY576">
        <v>1</v>
      </c>
      <c r="CZ576" t="s">
        <v>1509</v>
      </c>
      <c r="DA576">
        <v>-28</v>
      </c>
      <c r="DB576">
        <v>2</v>
      </c>
      <c r="DC576" t="s">
        <v>2703</v>
      </c>
      <c r="DD576">
        <v>-21</v>
      </c>
      <c r="DF576" t="s">
        <v>10742</v>
      </c>
      <c r="DK576">
        <v>2</v>
      </c>
      <c r="DL576" s="4">
        <v>44505</v>
      </c>
      <c r="DM576">
        <v>20524</v>
      </c>
      <c r="DN576">
        <v>2021</v>
      </c>
      <c r="DO576">
        <v>1</v>
      </c>
      <c r="DQ576">
        <v>81314</v>
      </c>
      <c r="DR576">
        <v>158</v>
      </c>
      <c r="DU576" t="s">
        <v>294</v>
      </c>
      <c r="DV576" t="s">
        <v>294</v>
      </c>
      <c r="DX576">
        <v>10</v>
      </c>
      <c r="DY576" t="s">
        <v>10401</v>
      </c>
      <c r="EE576">
        <v>0</v>
      </c>
      <c r="EF576" t="s">
        <v>11558</v>
      </c>
      <c r="EG576" t="s">
        <v>277</v>
      </c>
      <c r="EH576">
        <v>0</v>
      </c>
      <c r="EJ576" t="s">
        <v>454</v>
      </c>
      <c r="EK576" t="s">
        <v>11559</v>
      </c>
      <c r="EL576" t="s">
        <v>11560</v>
      </c>
      <c r="EM576" t="s">
        <v>11561</v>
      </c>
      <c r="EN576" t="s">
        <v>268</v>
      </c>
      <c r="EO576" t="s">
        <v>269</v>
      </c>
      <c r="EP576" t="s">
        <v>11279</v>
      </c>
      <c r="EQ576">
        <v>0</v>
      </c>
      <c r="ET576" t="s">
        <v>11562</v>
      </c>
      <c r="FD576" t="s">
        <v>253</v>
      </c>
      <c r="FE576">
        <v>0</v>
      </c>
      <c r="FF576">
        <v>9</v>
      </c>
      <c r="FG576" t="s">
        <v>310</v>
      </c>
      <c r="FI576" t="s">
        <v>310</v>
      </c>
      <c r="FL576">
        <v>0</v>
      </c>
      <c r="FN576">
        <v>0</v>
      </c>
      <c r="FQ576">
        <v>0</v>
      </c>
      <c r="FS576" t="s">
        <v>622</v>
      </c>
      <c r="FU576" t="s">
        <v>257</v>
      </c>
      <c r="FV576" t="s">
        <v>11563</v>
      </c>
      <c r="FW576" t="s">
        <v>290</v>
      </c>
      <c r="FX576" t="s">
        <v>625</v>
      </c>
      <c r="FY576">
        <v>0</v>
      </c>
      <c r="GA576">
        <v>10.35</v>
      </c>
      <c r="GB576">
        <v>25</v>
      </c>
      <c r="GC576">
        <v>0</v>
      </c>
      <c r="GD576" t="s">
        <v>11564</v>
      </c>
      <c r="GE576" t="s">
        <v>355</v>
      </c>
      <c r="GF576">
        <v>0</v>
      </c>
      <c r="GG576" t="s">
        <v>257</v>
      </c>
      <c r="GJ576">
        <v>0</v>
      </c>
      <c r="GK576">
        <v>0</v>
      </c>
      <c r="GM576" t="s">
        <v>2915</v>
      </c>
      <c r="GO576">
        <v>1</v>
      </c>
      <c r="HA576" t="s">
        <v>11565</v>
      </c>
      <c r="HC576" t="s">
        <v>313</v>
      </c>
      <c r="HD576" t="s">
        <v>313</v>
      </c>
      <c r="HE576" t="s">
        <v>11566</v>
      </c>
      <c r="HF576">
        <v>0</v>
      </c>
      <c r="HG576">
        <v>12</v>
      </c>
      <c r="HH576">
        <v>35</v>
      </c>
      <c r="HI576" t="s">
        <v>275</v>
      </c>
      <c r="HL576">
        <v>4</v>
      </c>
      <c r="HW576">
        <v>-23</v>
      </c>
      <c r="HX576">
        <v>4226246</v>
      </c>
      <c r="HY576" t="s">
        <v>11567</v>
      </c>
      <c r="HZ576">
        <v>4226218</v>
      </c>
      <c r="IC576">
        <v>0</v>
      </c>
      <c r="ID576">
        <v>0</v>
      </c>
      <c r="IM576">
        <v>146</v>
      </c>
      <c r="IO576" t="s">
        <v>10742</v>
      </c>
      <c r="IQ576" t="s">
        <v>10742</v>
      </c>
      <c r="IU576">
        <v>10</v>
      </c>
      <c r="IV576">
        <f>IF(AND(Table1[[#This Row],[R/P]]="P",Table1[[#This Row],[PaRes]]&lt;&gt;"SCRBL",Table1[[#This Row],[PaRes]]&lt;&gt;"RUN",Table1[[#This Row],[Penalty]]&lt;&gt;1),1,0)</f>
        <v>0</v>
      </c>
      <c r="IW576">
        <f>IF(AND(Table1[[#This Row],[Pass Play]]=1,Table1[[#This Row],[PaRes]]&lt;&gt;"SAC"),1,0)</f>
        <v>0</v>
      </c>
      <c r="IX576">
        <f>IF(Table1[[#This Row],[PaRes]]="COM",1,0)</f>
        <v>0</v>
      </c>
      <c r="IY576">
        <f>IF(Table1[[#This Row],[Pass Play]]=1,Table1[[#This Row],[Gn]],0)</f>
        <v>0</v>
      </c>
      <c r="IZ576">
        <f>IF(AND(Table1[[#This Row],[Pass Play]]=1,Table1[[#This Row],[EFF]]="Y"),1,0)</f>
        <v>0</v>
      </c>
      <c r="JA576">
        <f>IF(AND(Table1[[#This Row],[Pass Play]]=1,Table1[[#This Row],[EFF]]="Y"),Table1[[#This Row],[Gn]],0)</f>
        <v>0</v>
      </c>
      <c r="JB576">
        <f>IF(AND(Table1[[#This Row],[Pass Play]]=1,Table1[[#This Row],[Gn]]&gt;=15),1,0)</f>
        <v>0</v>
      </c>
      <c r="JC576">
        <f>IF(AND(Table1[[#This Row],[Pass Play]]=1,Table1[[#This Row],[Big Play Passes]]=1),Table1[[#This Row],[Gn]],0)</f>
        <v>0</v>
      </c>
      <c r="JD576">
        <f>IF(AND(OR(Table1[[#This Row],[R/P]]="R",Table1[[#This Row],[PaRes]]="SCRBL",Table1[[#This Row],[PaRes]]="RUN"),Table1[[#This Row],[Penalty]]&lt;&gt;1),1,0)</f>
        <v>1</v>
      </c>
      <c r="JE576">
        <f>IF(Table1[[#This Row],[Rush Attempts]]=1,Table1[[#This Row],[Gn]],0)</f>
        <v>2</v>
      </c>
      <c r="JF576">
        <f>IF(AND(Table1[[#This Row],[Rush Attempts]]=1,Table1[[#This Row],[EFF]]="Y"),1,0)</f>
        <v>0</v>
      </c>
      <c r="JG576">
        <f>IF(AND(Table1[[#This Row],[Rush Attempts]]=1,Table1[[#This Row],[EFF]]="Y"),Table1[[#This Row],[Gn]],0)</f>
        <v>0</v>
      </c>
      <c r="JH576">
        <f>IF(AND(Table1[[#This Row],[Rush Attempts]]=1,Table1[[#This Row],[Gn]]&gt;=10),1,0)</f>
        <v>0</v>
      </c>
      <c r="JI576">
        <f>IF(AND(Table1[[#This Row],[Rush Attempts]]=1,Table1[[#This Row],[Big Play Run]]=1),Table1[[#This Row],[Gn]],0)</f>
        <v>0</v>
      </c>
      <c r="JJ576">
        <f>IF(Table1[[#This Row],[PaRes]]="SAC",1,0)</f>
        <v>0</v>
      </c>
      <c r="JK576">
        <f>IF(Table1[[#This Row],[Sacks]]=1,Table1[[#This Row],[Gn]],0)</f>
        <v>0</v>
      </c>
      <c r="JL576">
        <f>IF(Table1[[#This Row],[PaRes]]="INT",1,0)</f>
        <v>0</v>
      </c>
      <c r="JM576">
        <f>IF(Table1[[#This Row],[pff_PENALTY]]&lt;&gt;"",1,0)</f>
        <v>0</v>
      </c>
      <c r="JN576">
        <f>Table1[[#This Row],[pff_PENYARDS]]</f>
        <v>0</v>
      </c>
      <c r="JO576">
        <f>IF(Table1[[#This Row],[S/End]]="TD",1,0)</f>
        <v>0</v>
      </c>
      <c r="JP576">
        <f>IF(OR(Table1[[#This Row],[S/End]]="FGGD"),1,0)</f>
        <v>0</v>
      </c>
      <c r="JQ576">
        <f>IF(OR(Table1[[#This Row],[S/End]]="FUM",Table1[[#This Row],[S/End]]="INT"),1,0)</f>
        <v>0</v>
      </c>
      <c r="JR576">
        <f>IF(AND(Table1[[#This Row],[Touchdown]]=1,Table1[[#This Row],[Pass Play]]=1),1,0)</f>
        <v>0</v>
      </c>
      <c r="JS576">
        <f t="shared" si="26"/>
        <v>0</v>
      </c>
      <c r="JT576">
        <f>IF(AND(OR(Table1[[#This Row],[Pass Play]]=1,Table1[[#This Row],[Rush Attempts]]=1),Table1[[#This Row],[Dn]]=3),1,0)</f>
        <v>0</v>
      </c>
      <c r="JU576">
        <f>IF(AND(Table1[[#This Row],[3rd down attempt]]=1,Table1[[#This Row],[EFF]]="Y"),1,0)</f>
        <v>0</v>
      </c>
      <c r="JV576">
        <f>IF(AND(Table1[[#This Row],[3rd down attempt]]=1,Table1[[#This Row],[Dist]]&gt;=7),1,0)</f>
        <v>0</v>
      </c>
      <c r="JW576">
        <f>IF(AND(OR(Table1[[#This Row],[Pass Play]]=1,Table1[[#This Row],[Rush Attempts]]=1),Table1[[#This Row],[Dn]]=4),1,0)</f>
        <v>0</v>
      </c>
      <c r="JX576">
        <f>IF(AND(Table1[[#This Row],[4th down attempt]]=1,Table1[[#This Row],[EFF]]="Y"),1,0)</f>
        <v>0</v>
      </c>
      <c r="JY576">
        <f>IF(AND(OR(Table1[[#This Row],[Pass Play]]=1,Table1[[#This Row],[Rush Attempts]]=1),Table1[[#This Row],[FPos]]&gt;=0,Table1[[#This Row],[FPos]]&lt;=20),1,0)</f>
        <v>0</v>
      </c>
      <c r="JZ576">
        <f>IF(AND(OR(Table1[[#This Row],[Pass Play]]=1,Table1[[#This Row],[Rush Attempts]]=1),Table1[[#This Row],[Dist]]&lt;=Table1[[#This Row],[Gn]]),1,0)</f>
        <v>0</v>
      </c>
      <c r="KA576">
        <f>IF(Table1[[#This Row],[S/End]]&lt;&gt;"",1,0)</f>
        <v>0</v>
      </c>
      <c r="KB576">
        <f>IF(Table1[[#This Row],[S/End]]="TD",1,0)</f>
        <v>0</v>
      </c>
      <c r="KC576">
        <f>IF(Table1[[#This Row],[S/End]]="FGGD",1,0)</f>
        <v>0</v>
      </c>
      <c r="KD576">
        <f>IF(AND(OR(Table1[[#This Row],[Pass Play]]=1,Table1[[#This Row],[Rush Attempts]]=1),Table1[[#This Row],[Gn]]&lt;0),1,0)</f>
        <v>0</v>
      </c>
      <c r="KE576" s="375">
        <f>IF(AND(Table1[[#This Row],[pff_DRVENDPSN]]=3,Table1[[#This Row],[pff_DRVENDEVENT]]="PUNT"),1,0)</f>
        <v>0</v>
      </c>
    </row>
    <row r="577" spans="1:291" hidden="1">
      <c r="A577">
        <v>62</v>
      </c>
      <c r="B577">
        <v>2109</v>
      </c>
      <c r="C577" t="s">
        <v>14483</v>
      </c>
      <c r="D577">
        <v>4</v>
      </c>
      <c r="E577">
        <v>2</v>
      </c>
      <c r="F577">
        <v>8</v>
      </c>
      <c r="G577">
        <v>5</v>
      </c>
      <c r="H577">
        <v>-23</v>
      </c>
      <c r="J577" t="s">
        <v>254</v>
      </c>
      <c r="K577">
        <v>12</v>
      </c>
      <c r="L577">
        <v>12</v>
      </c>
      <c r="M577" t="s">
        <v>11569</v>
      </c>
      <c r="N577" t="s">
        <v>256</v>
      </c>
      <c r="P577" t="s">
        <v>1357</v>
      </c>
      <c r="Q577" t="s">
        <v>871</v>
      </c>
      <c r="R577" t="s">
        <v>1188</v>
      </c>
      <c r="S577" t="s">
        <v>443</v>
      </c>
      <c r="W577" t="s">
        <v>257</v>
      </c>
      <c r="X577" t="s">
        <v>11382</v>
      </c>
      <c r="AE577" t="s">
        <v>807</v>
      </c>
      <c r="AF577" t="s">
        <v>808</v>
      </c>
      <c r="AG577" t="s">
        <v>11382</v>
      </c>
      <c r="AH577" t="s">
        <v>257</v>
      </c>
      <c r="AJ577">
        <v>39</v>
      </c>
      <c r="AL577" t="s">
        <v>1577</v>
      </c>
      <c r="AP577">
        <v>15</v>
      </c>
      <c r="AU577" t="s">
        <v>254</v>
      </c>
      <c r="BJ577" t="s">
        <v>257</v>
      </c>
      <c r="BQ577">
        <f t="shared" si="24"/>
        <v>0</v>
      </c>
      <c r="BR577">
        <f t="shared" si="25"/>
        <v>11</v>
      </c>
      <c r="BT577" t="s">
        <v>275</v>
      </c>
      <c r="BV577">
        <v>35</v>
      </c>
      <c r="BX577">
        <v>0</v>
      </c>
      <c r="BY577" t="s">
        <v>11570</v>
      </c>
      <c r="CD577" s="3">
        <v>1.8055555555555557E-2</v>
      </c>
      <c r="CF577" t="s">
        <v>11571</v>
      </c>
      <c r="CJ577">
        <v>0</v>
      </c>
      <c r="CK577" t="s">
        <v>11572</v>
      </c>
      <c r="CL577" s="4">
        <v>38444</v>
      </c>
      <c r="CM577" t="s">
        <v>11573</v>
      </c>
      <c r="CN577" t="s">
        <v>11574</v>
      </c>
      <c r="CO577">
        <v>10</v>
      </c>
      <c r="CP577" t="s">
        <v>10421</v>
      </c>
      <c r="CQ577" t="s">
        <v>418</v>
      </c>
      <c r="CR577" t="s">
        <v>10401</v>
      </c>
      <c r="CU577" t="s">
        <v>3649</v>
      </c>
      <c r="CW577">
        <v>0</v>
      </c>
      <c r="CY577">
        <v>2</v>
      </c>
      <c r="CZ577" t="s">
        <v>1509</v>
      </c>
      <c r="DA577">
        <v>-28</v>
      </c>
      <c r="DB577">
        <v>2</v>
      </c>
      <c r="DC577" t="s">
        <v>2703</v>
      </c>
      <c r="DD577">
        <v>-21</v>
      </c>
      <c r="DF577" t="s">
        <v>11111</v>
      </c>
      <c r="DK577">
        <v>5</v>
      </c>
      <c r="DL577" s="4">
        <v>44505</v>
      </c>
      <c r="DM577">
        <v>20524</v>
      </c>
      <c r="DN577">
        <v>2021</v>
      </c>
      <c r="DO577">
        <v>1</v>
      </c>
      <c r="DQ577">
        <v>81314</v>
      </c>
      <c r="DR577">
        <v>159</v>
      </c>
      <c r="DU577" t="s">
        <v>257</v>
      </c>
      <c r="DV577" t="s">
        <v>274</v>
      </c>
      <c r="DX577">
        <v>10</v>
      </c>
      <c r="DY577" t="s">
        <v>10401</v>
      </c>
      <c r="EE577">
        <v>0</v>
      </c>
      <c r="EF577" t="s">
        <v>9387</v>
      </c>
      <c r="EG577" t="s">
        <v>383</v>
      </c>
      <c r="EH577">
        <v>0</v>
      </c>
      <c r="EJ577" t="s">
        <v>454</v>
      </c>
      <c r="EK577" t="s">
        <v>11575</v>
      </c>
      <c r="EL577" t="s">
        <v>11576</v>
      </c>
      <c r="EM577" t="s">
        <v>11577</v>
      </c>
      <c r="EN577" t="s">
        <v>11093</v>
      </c>
      <c r="EO577" t="s">
        <v>418</v>
      </c>
      <c r="EP577" t="s">
        <v>11578</v>
      </c>
      <c r="EQ577">
        <v>0</v>
      </c>
      <c r="ET577" t="s">
        <v>11579</v>
      </c>
      <c r="FE577">
        <v>0</v>
      </c>
      <c r="FF577">
        <v>9</v>
      </c>
      <c r="FG577" t="s">
        <v>310</v>
      </c>
      <c r="FI577" t="s">
        <v>310</v>
      </c>
      <c r="FL577">
        <v>0</v>
      </c>
      <c r="FN577">
        <v>0</v>
      </c>
      <c r="FQ577">
        <v>0</v>
      </c>
      <c r="FS577" t="s">
        <v>462</v>
      </c>
      <c r="FU577" t="s">
        <v>257</v>
      </c>
      <c r="FV577" t="s">
        <v>11580</v>
      </c>
      <c r="FW577" t="s">
        <v>1721</v>
      </c>
      <c r="FY577">
        <v>1</v>
      </c>
      <c r="GA577">
        <v>10.35</v>
      </c>
      <c r="GB577">
        <v>25</v>
      </c>
      <c r="GC577">
        <v>0</v>
      </c>
      <c r="GD577" t="s">
        <v>11581</v>
      </c>
      <c r="GE577" t="s">
        <v>355</v>
      </c>
      <c r="GF577">
        <v>0</v>
      </c>
      <c r="GG577" t="s">
        <v>466</v>
      </c>
      <c r="GJ577">
        <v>0</v>
      </c>
      <c r="GK577">
        <v>0</v>
      </c>
      <c r="GM577" t="s">
        <v>1375</v>
      </c>
      <c r="GO577">
        <v>2</v>
      </c>
      <c r="HA577" t="s">
        <v>11582</v>
      </c>
      <c r="HC577" t="s">
        <v>313</v>
      </c>
      <c r="HD577" t="s">
        <v>313</v>
      </c>
      <c r="HE577" t="s">
        <v>3592</v>
      </c>
      <c r="HF577">
        <v>0</v>
      </c>
      <c r="HG577">
        <v>12</v>
      </c>
      <c r="HH577">
        <v>35</v>
      </c>
      <c r="HI577" t="s">
        <v>275</v>
      </c>
      <c r="HL577">
        <v>4</v>
      </c>
      <c r="HW577">
        <v>-28</v>
      </c>
      <c r="HX577">
        <v>4226265</v>
      </c>
      <c r="HY577" t="s">
        <v>11583</v>
      </c>
      <c r="HZ577">
        <v>4226246</v>
      </c>
      <c r="IC577">
        <v>0</v>
      </c>
      <c r="ID577">
        <v>0</v>
      </c>
      <c r="IM577">
        <v>147</v>
      </c>
      <c r="IQ577" t="s">
        <v>11111</v>
      </c>
      <c r="IR577" t="s">
        <v>11190</v>
      </c>
      <c r="IU577">
        <v>10</v>
      </c>
      <c r="IV577">
        <f>IF(AND(Table1[[#This Row],[R/P]]="P",Table1[[#This Row],[PaRes]]&lt;&gt;"SCRBL",Table1[[#This Row],[PaRes]]&lt;&gt;"RUN",Table1[[#This Row],[Penalty]]&lt;&gt;1),1,0)</f>
        <v>0</v>
      </c>
      <c r="IW577">
        <f>IF(AND(Table1[[#This Row],[Pass Play]]=1,Table1[[#This Row],[PaRes]]&lt;&gt;"SAC"),1,0)</f>
        <v>0</v>
      </c>
      <c r="IX577">
        <f>IF(Table1[[#This Row],[PaRes]]="COM",1,0)</f>
        <v>0</v>
      </c>
      <c r="IY577">
        <f>IF(Table1[[#This Row],[Pass Play]]=1,Table1[[#This Row],[Gn]],0)</f>
        <v>0</v>
      </c>
      <c r="IZ577">
        <f>IF(AND(Table1[[#This Row],[Pass Play]]=1,Table1[[#This Row],[EFF]]="Y"),1,0)</f>
        <v>0</v>
      </c>
      <c r="JA577">
        <f>IF(AND(Table1[[#This Row],[Pass Play]]=1,Table1[[#This Row],[EFF]]="Y"),Table1[[#This Row],[Gn]],0)</f>
        <v>0</v>
      </c>
      <c r="JB577">
        <f>IF(AND(Table1[[#This Row],[Pass Play]]=1,Table1[[#This Row],[Gn]]&gt;=15),1,0)</f>
        <v>0</v>
      </c>
      <c r="JC577">
        <f>IF(AND(Table1[[#This Row],[Pass Play]]=1,Table1[[#This Row],[Big Play Passes]]=1),Table1[[#This Row],[Gn]],0)</f>
        <v>0</v>
      </c>
      <c r="JD577">
        <f>IF(AND(OR(Table1[[#This Row],[R/P]]="R",Table1[[#This Row],[PaRes]]="SCRBL",Table1[[#This Row],[PaRes]]="RUN"),Table1[[#This Row],[Penalty]]&lt;&gt;1),1,0)</f>
        <v>1</v>
      </c>
      <c r="JE577">
        <f>IF(Table1[[#This Row],[Rush Attempts]]=1,Table1[[#This Row],[Gn]],0)</f>
        <v>5</v>
      </c>
      <c r="JF577">
        <f>IF(AND(Table1[[#This Row],[Rush Attempts]]=1,Table1[[#This Row],[EFF]]="Y"),1,0)</f>
        <v>1</v>
      </c>
      <c r="JG577">
        <f>IF(AND(Table1[[#This Row],[Rush Attempts]]=1,Table1[[#This Row],[EFF]]="Y"),Table1[[#This Row],[Gn]],0)</f>
        <v>5</v>
      </c>
      <c r="JH577">
        <f>IF(AND(Table1[[#This Row],[Rush Attempts]]=1,Table1[[#This Row],[Gn]]&gt;=10),1,0)</f>
        <v>0</v>
      </c>
      <c r="JI577">
        <f>IF(AND(Table1[[#This Row],[Rush Attempts]]=1,Table1[[#This Row],[Big Play Run]]=1),Table1[[#This Row],[Gn]],0)</f>
        <v>0</v>
      </c>
      <c r="JJ577">
        <f>IF(Table1[[#This Row],[PaRes]]="SAC",1,0)</f>
        <v>0</v>
      </c>
      <c r="JK577">
        <f>IF(Table1[[#This Row],[Sacks]]=1,Table1[[#This Row],[Gn]],0)</f>
        <v>0</v>
      </c>
      <c r="JL577">
        <f>IF(Table1[[#This Row],[PaRes]]="INT",1,0)</f>
        <v>0</v>
      </c>
      <c r="JM577">
        <f>IF(Table1[[#This Row],[pff_PENALTY]]&lt;&gt;"",1,0)</f>
        <v>0</v>
      </c>
      <c r="JN577">
        <f>Table1[[#This Row],[pff_PENYARDS]]</f>
        <v>0</v>
      </c>
      <c r="JO577">
        <f>IF(Table1[[#This Row],[S/End]]="TD",1,0)</f>
        <v>0</v>
      </c>
      <c r="JP577">
        <f>IF(OR(Table1[[#This Row],[S/End]]="FGGD"),1,0)</f>
        <v>0</v>
      </c>
      <c r="JQ577">
        <f>IF(OR(Table1[[#This Row],[S/End]]="FUM",Table1[[#This Row],[S/End]]="INT"),1,0)</f>
        <v>0</v>
      </c>
      <c r="JR577">
        <f>IF(AND(Table1[[#This Row],[Touchdown]]=1,Table1[[#This Row],[Pass Play]]=1),1,0)</f>
        <v>0</v>
      </c>
      <c r="JS577">
        <f t="shared" si="26"/>
        <v>0</v>
      </c>
      <c r="JT577">
        <f>IF(AND(OR(Table1[[#This Row],[Pass Play]]=1,Table1[[#This Row],[Rush Attempts]]=1),Table1[[#This Row],[Dn]]=3),1,0)</f>
        <v>0</v>
      </c>
      <c r="JU577">
        <f>IF(AND(Table1[[#This Row],[3rd down attempt]]=1,Table1[[#This Row],[EFF]]="Y"),1,0)</f>
        <v>0</v>
      </c>
      <c r="JV577">
        <f>IF(AND(Table1[[#This Row],[3rd down attempt]]=1,Table1[[#This Row],[Dist]]&gt;=7),1,0)</f>
        <v>0</v>
      </c>
      <c r="JW577">
        <f>IF(AND(OR(Table1[[#This Row],[Pass Play]]=1,Table1[[#This Row],[Rush Attempts]]=1),Table1[[#This Row],[Dn]]=4),1,0)</f>
        <v>0</v>
      </c>
      <c r="JX577">
        <f>IF(AND(Table1[[#This Row],[4th down attempt]]=1,Table1[[#This Row],[EFF]]="Y"),1,0)</f>
        <v>0</v>
      </c>
      <c r="JY577">
        <f>IF(AND(OR(Table1[[#This Row],[Pass Play]]=1,Table1[[#This Row],[Rush Attempts]]=1),Table1[[#This Row],[FPos]]&gt;=0,Table1[[#This Row],[FPos]]&lt;=20),1,0)</f>
        <v>0</v>
      </c>
      <c r="JZ577">
        <f>IF(AND(OR(Table1[[#This Row],[Pass Play]]=1,Table1[[#This Row],[Rush Attempts]]=1),Table1[[#This Row],[Dist]]&lt;=Table1[[#This Row],[Gn]]),1,0)</f>
        <v>0</v>
      </c>
      <c r="KA577">
        <f>IF(Table1[[#This Row],[S/End]]&lt;&gt;"",1,0)</f>
        <v>1</v>
      </c>
      <c r="KB577">
        <f>IF(Table1[[#This Row],[S/End]]="TD",1,0)</f>
        <v>0</v>
      </c>
      <c r="KC577">
        <f>IF(Table1[[#This Row],[S/End]]="FGGD",1,0)</f>
        <v>0</v>
      </c>
      <c r="KD577">
        <f>IF(AND(OR(Table1[[#This Row],[Pass Play]]=1,Table1[[#This Row],[Rush Attempts]]=1),Table1[[#This Row],[Gn]]&lt;0),1,0)</f>
        <v>0</v>
      </c>
      <c r="KE577" s="375">
        <f>IF(AND(Table1[[#This Row],[pff_DRVENDPSN]]=3,Table1[[#This Row],[pff_DRVENDEVENT]]="PUNT"),1,0)</f>
        <v>0</v>
      </c>
    </row>
    <row r="578" spans="1:291" hidden="1">
      <c r="A578">
        <v>1</v>
      </c>
      <c r="B578">
        <v>2110</v>
      </c>
      <c r="D578">
        <v>1</v>
      </c>
      <c r="E578">
        <v>1</v>
      </c>
      <c r="F578">
        <v>10</v>
      </c>
      <c r="G578">
        <v>15</v>
      </c>
      <c r="H578">
        <v>-45</v>
      </c>
      <c r="I578" t="s">
        <v>253</v>
      </c>
      <c r="J578" t="s">
        <v>254</v>
      </c>
      <c r="K578">
        <v>22</v>
      </c>
      <c r="L578">
        <v>22</v>
      </c>
      <c r="M578" t="s">
        <v>11584</v>
      </c>
      <c r="N578" t="s">
        <v>440</v>
      </c>
      <c r="O578" t="s">
        <v>254</v>
      </c>
      <c r="P578" t="s">
        <v>10591</v>
      </c>
      <c r="Q578" t="s">
        <v>3188</v>
      </c>
      <c r="S578" t="s">
        <v>443</v>
      </c>
      <c r="W578" t="s">
        <v>257</v>
      </c>
      <c r="X578" t="s">
        <v>11585</v>
      </c>
      <c r="AE578" t="s">
        <v>11586</v>
      </c>
      <c r="AF578" t="s">
        <v>1292</v>
      </c>
      <c r="AG578" t="s">
        <v>11585</v>
      </c>
      <c r="AH578" t="s">
        <v>257</v>
      </c>
      <c r="AJ578">
        <v>22</v>
      </c>
      <c r="AP578">
        <v>7</v>
      </c>
      <c r="BJ578" t="s">
        <v>257</v>
      </c>
      <c r="BQ578">
        <f t="shared" ref="BQ578:BQ641" si="27">COUNTIFS(N:N,N578,Z:Z,Z578)</f>
        <v>0</v>
      </c>
      <c r="BR578">
        <f t="shared" ref="BR578:BR641" si="28">COUNTIFS(N:N,N578,AF:AF,AF578)</f>
        <v>5</v>
      </c>
      <c r="BT578" t="s">
        <v>11587</v>
      </c>
      <c r="BV578">
        <v>0</v>
      </c>
      <c r="BX578">
        <v>0</v>
      </c>
      <c r="BY578" t="s">
        <v>11588</v>
      </c>
      <c r="CD578" s="3">
        <v>0.59722222222222221</v>
      </c>
      <c r="CF578" t="s">
        <v>11589</v>
      </c>
      <c r="CJ578">
        <v>0</v>
      </c>
      <c r="CK578" t="s">
        <v>11590</v>
      </c>
      <c r="CL578" s="4">
        <v>38444</v>
      </c>
      <c r="CM578" t="s">
        <v>11591</v>
      </c>
      <c r="CN578" t="s">
        <v>11592</v>
      </c>
      <c r="CO578">
        <v>0</v>
      </c>
      <c r="CP578" t="s">
        <v>268</v>
      </c>
      <c r="CQ578" t="s">
        <v>269</v>
      </c>
      <c r="CR578" t="s">
        <v>11587</v>
      </c>
      <c r="CU578" t="s">
        <v>1126</v>
      </c>
      <c r="CW578">
        <v>0</v>
      </c>
      <c r="CY578">
        <v>1</v>
      </c>
      <c r="CZ578" t="s">
        <v>553</v>
      </c>
      <c r="DA578">
        <v>0</v>
      </c>
      <c r="DB578">
        <v>6</v>
      </c>
      <c r="DC578" t="s">
        <v>271</v>
      </c>
      <c r="DD578">
        <v>-45</v>
      </c>
      <c r="DF578" t="s">
        <v>11593</v>
      </c>
      <c r="DK578">
        <v>15</v>
      </c>
      <c r="DL578" s="4">
        <v>44512</v>
      </c>
      <c r="DM578">
        <v>20587</v>
      </c>
      <c r="DN578">
        <v>2021</v>
      </c>
      <c r="DO578">
        <v>0</v>
      </c>
      <c r="DQ578">
        <v>81620</v>
      </c>
      <c r="DR578">
        <v>5</v>
      </c>
      <c r="DU578" t="s">
        <v>257</v>
      </c>
      <c r="DV578" t="s">
        <v>274</v>
      </c>
      <c r="DX578">
        <v>0</v>
      </c>
      <c r="DY578" t="s">
        <v>275</v>
      </c>
      <c r="EE578">
        <v>0</v>
      </c>
      <c r="EF578" t="s">
        <v>11594</v>
      </c>
      <c r="EG578" t="s">
        <v>4158</v>
      </c>
      <c r="EH578">
        <v>1</v>
      </c>
      <c r="EI578" t="s">
        <v>886</v>
      </c>
      <c r="EJ578" t="s">
        <v>2147</v>
      </c>
      <c r="EK578" t="s">
        <v>11595</v>
      </c>
      <c r="EL578" t="s">
        <v>11596</v>
      </c>
      <c r="EM578" t="s">
        <v>11597</v>
      </c>
      <c r="EN578" t="s">
        <v>268</v>
      </c>
      <c r="EO578" t="s">
        <v>282</v>
      </c>
      <c r="EP578" t="s">
        <v>890</v>
      </c>
      <c r="EQ578">
        <v>0</v>
      </c>
      <c r="ET578" t="s">
        <v>11598</v>
      </c>
      <c r="FD578" t="s">
        <v>253</v>
      </c>
      <c r="FE578">
        <v>0</v>
      </c>
      <c r="FF578">
        <v>18</v>
      </c>
      <c r="FG578" t="s">
        <v>310</v>
      </c>
      <c r="FI578" t="s">
        <v>310</v>
      </c>
      <c r="FL578">
        <v>0</v>
      </c>
      <c r="FN578">
        <v>0</v>
      </c>
      <c r="FQ578">
        <v>0</v>
      </c>
      <c r="FS578" t="s">
        <v>622</v>
      </c>
      <c r="FT578" t="s">
        <v>2192</v>
      </c>
      <c r="FU578" t="s">
        <v>257</v>
      </c>
      <c r="FV578" t="s">
        <v>623</v>
      </c>
      <c r="FW578" t="s">
        <v>1700</v>
      </c>
      <c r="FX578" t="s">
        <v>625</v>
      </c>
      <c r="FY578">
        <v>0</v>
      </c>
      <c r="GA578">
        <v>0</v>
      </c>
      <c r="GB578">
        <v>0</v>
      </c>
      <c r="GC578">
        <v>0</v>
      </c>
      <c r="GD578" t="s">
        <v>10604</v>
      </c>
      <c r="GE578" t="s">
        <v>355</v>
      </c>
      <c r="GF578">
        <v>0</v>
      </c>
      <c r="GG578" t="s">
        <v>895</v>
      </c>
      <c r="GJ578">
        <v>0</v>
      </c>
      <c r="GK578">
        <v>0</v>
      </c>
      <c r="GM578" t="s">
        <v>11599</v>
      </c>
      <c r="GO578">
        <v>5</v>
      </c>
      <c r="HA578" t="s">
        <v>11600</v>
      </c>
      <c r="HC578" t="s">
        <v>313</v>
      </c>
      <c r="HD578" t="s">
        <v>313</v>
      </c>
      <c r="HE578" t="s">
        <v>11601</v>
      </c>
      <c r="HF578">
        <v>0</v>
      </c>
      <c r="HG578">
        <v>22</v>
      </c>
      <c r="HH578">
        <v>0</v>
      </c>
      <c r="HI578" t="s">
        <v>275</v>
      </c>
      <c r="HL578">
        <v>4</v>
      </c>
      <c r="HW578">
        <v>40</v>
      </c>
      <c r="HX578">
        <v>4259928</v>
      </c>
      <c r="HY578" t="s">
        <v>11602</v>
      </c>
      <c r="HZ578">
        <v>4259918</v>
      </c>
      <c r="IC578">
        <v>0</v>
      </c>
      <c r="ID578">
        <v>0</v>
      </c>
      <c r="IM578">
        <v>4</v>
      </c>
      <c r="IQ578" t="s">
        <v>11593</v>
      </c>
      <c r="IU578">
        <v>11</v>
      </c>
      <c r="IV578">
        <f>IF(AND(Table1[[#This Row],[R/P]]="P",Table1[[#This Row],[PaRes]]&lt;&gt;"SCRBL",Table1[[#This Row],[PaRes]]&lt;&gt;"RUN",Table1[[#This Row],[Penalty]]&lt;&gt;1),1,0)</f>
        <v>0</v>
      </c>
      <c r="IW578">
        <f>IF(AND(Table1[[#This Row],[Pass Play]]=1,Table1[[#This Row],[PaRes]]&lt;&gt;"SAC"),1,0)</f>
        <v>0</v>
      </c>
      <c r="IX578">
        <f>IF(Table1[[#This Row],[PaRes]]="COM",1,0)</f>
        <v>0</v>
      </c>
      <c r="IY578">
        <f>IF(Table1[[#This Row],[Pass Play]]=1,Table1[[#This Row],[Gn]],0)</f>
        <v>0</v>
      </c>
      <c r="IZ578">
        <f>IF(AND(Table1[[#This Row],[Pass Play]]=1,Table1[[#This Row],[EFF]]="Y"),1,0)</f>
        <v>0</v>
      </c>
      <c r="JA578">
        <f>IF(AND(Table1[[#This Row],[Pass Play]]=1,Table1[[#This Row],[EFF]]="Y"),Table1[[#This Row],[Gn]],0)</f>
        <v>0</v>
      </c>
      <c r="JB578">
        <f>IF(AND(Table1[[#This Row],[Pass Play]]=1,Table1[[#This Row],[Gn]]&gt;=15),1,0)</f>
        <v>0</v>
      </c>
      <c r="JC578">
        <f>IF(AND(Table1[[#This Row],[Pass Play]]=1,Table1[[#This Row],[Big Play Passes]]=1),Table1[[#This Row],[Gn]],0)</f>
        <v>0</v>
      </c>
      <c r="JD578">
        <f>IF(AND(OR(Table1[[#This Row],[R/P]]="R",Table1[[#This Row],[PaRes]]="SCRBL",Table1[[#This Row],[PaRes]]="RUN"),Table1[[#This Row],[Penalty]]&lt;&gt;1),1,0)</f>
        <v>1</v>
      </c>
      <c r="JE578">
        <f>IF(Table1[[#This Row],[Rush Attempts]]=1,Table1[[#This Row],[Gn]],0)</f>
        <v>15</v>
      </c>
      <c r="JF578">
        <f>IF(AND(Table1[[#This Row],[Rush Attempts]]=1,Table1[[#This Row],[EFF]]="Y"),1,0)</f>
        <v>1</v>
      </c>
      <c r="JG578">
        <f>IF(AND(Table1[[#This Row],[Rush Attempts]]=1,Table1[[#This Row],[EFF]]="Y"),Table1[[#This Row],[Gn]],0)</f>
        <v>15</v>
      </c>
      <c r="JH578">
        <f>IF(AND(Table1[[#This Row],[Rush Attempts]]=1,Table1[[#This Row],[Gn]]&gt;=10),1,0)</f>
        <v>1</v>
      </c>
      <c r="JI578">
        <f>IF(AND(Table1[[#This Row],[Rush Attempts]]=1,Table1[[#This Row],[Big Play Run]]=1),Table1[[#This Row],[Gn]],0)</f>
        <v>15</v>
      </c>
      <c r="JJ578">
        <f>IF(Table1[[#This Row],[PaRes]]="SAC",1,0)</f>
        <v>0</v>
      </c>
      <c r="JK578">
        <f>IF(Table1[[#This Row],[Sacks]]=1,Table1[[#This Row],[Gn]],0)</f>
        <v>0</v>
      </c>
      <c r="JL578">
        <f>IF(Table1[[#This Row],[PaRes]]="INT",1,0)</f>
        <v>0</v>
      </c>
      <c r="JM578">
        <f>IF(Table1[[#This Row],[pff_PENALTY]]&lt;&gt;"",1,0)</f>
        <v>0</v>
      </c>
      <c r="JN578">
        <f>Table1[[#This Row],[pff_PENYARDS]]</f>
        <v>0</v>
      </c>
      <c r="JO578">
        <f>IF(Table1[[#This Row],[S/End]]="TD",1,0)</f>
        <v>0</v>
      </c>
      <c r="JP578">
        <f>IF(OR(Table1[[#This Row],[S/End]]="FGGD"),1,0)</f>
        <v>0</v>
      </c>
      <c r="JQ578">
        <f>IF(OR(Table1[[#This Row],[S/End]]="FUM",Table1[[#This Row],[S/End]]="INT"),1,0)</f>
        <v>0</v>
      </c>
      <c r="JR578">
        <f>IF(AND(Table1[[#This Row],[Touchdown]]=1,Table1[[#This Row],[Pass Play]]=1),1,0)</f>
        <v>0</v>
      </c>
      <c r="JS578">
        <f t="shared" ref="JS578:JS641" si="29">IF(BY579=1,G579,0)</f>
        <v>0</v>
      </c>
      <c r="JT578">
        <f>IF(AND(OR(Table1[[#This Row],[Pass Play]]=1,Table1[[#This Row],[Rush Attempts]]=1),Table1[[#This Row],[Dn]]=3),1,0)</f>
        <v>0</v>
      </c>
      <c r="JU578">
        <f>IF(AND(Table1[[#This Row],[3rd down attempt]]=1,Table1[[#This Row],[EFF]]="Y"),1,0)</f>
        <v>0</v>
      </c>
      <c r="JV578">
        <f>IF(AND(Table1[[#This Row],[3rd down attempt]]=1,Table1[[#This Row],[Dist]]&gt;=7),1,0)</f>
        <v>0</v>
      </c>
      <c r="JW578">
        <f>IF(AND(OR(Table1[[#This Row],[Pass Play]]=1,Table1[[#This Row],[Rush Attempts]]=1),Table1[[#This Row],[Dn]]=4),1,0)</f>
        <v>0</v>
      </c>
      <c r="JX578">
        <f>IF(AND(Table1[[#This Row],[4th down attempt]]=1,Table1[[#This Row],[EFF]]="Y"),1,0)</f>
        <v>0</v>
      </c>
      <c r="JY578">
        <f>IF(AND(OR(Table1[[#This Row],[Pass Play]]=1,Table1[[#This Row],[Rush Attempts]]=1),Table1[[#This Row],[FPos]]&gt;=0,Table1[[#This Row],[FPos]]&lt;=20),1,0)</f>
        <v>0</v>
      </c>
      <c r="JZ578">
        <f>IF(AND(OR(Table1[[#This Row],[Pass Play]]=1,Table1[[#This Row],[Rush Attempts]]=1),Table1[[#This Row],[Dist]]&lt;=Table1[[#This Row],[Gn]]),1,0)</f>
        <v>1</v>
      </c>
      <c r="KA578">
        <f>IF(Table1[[#This Row],[S/End]]&lt;&gt;"",1,0)</f>
        <v>0</v>
      </c>
      <c r="KB578">
        <f>IF(Table1[[#This Row],[S/End]]="TD",1,0)</f>
        <v>0</v>
      </c>
      <c r="KC578">
        <f>IF(Table1[[#This Row],[S/End]]="FGGD",1,0)</f>
        <v>0</v>
      </c>
      <c r="KD578">
        <f>IF(AND(OR(Table1[[#This Row],[Pass Play]]=1,Table1[[#This Row],[Rush Attempts]]=1),Table1[[#This Row],[Gn]]&lt;0),1,0)</f>
        <v>0</v>
      </c>
      <c r="KE578" s="375">
        <f>IF(AND(Table1[[#This Row],[pff_DRVENDPSN]]=3,Table1[[#This Row],[pff_DRVENDEVENT]]="PUNT"),1,0)</f>
        <v>0</v>
      </c>
    </row>
    <row r="579" spans="1:291" hidden="1">
      <c r="A579">
        <v>2</v>
      </c>
      <c r="B579">
        <v>2110</v>
      </c>
      <c r="D579">
        <v>1</v>
      </c>
      <c r="E579">
        <v>1</v>
      </c>
      <c r="F579">
        <v>10</v>
      </c>
      <c r="G579">
        <v>5</v>
      </c>
      <c r="H579">
        <v>40</v>
      </c>
      <c r="J579" t="s">
        <v>254</v>
      </c>
      <c r="K579">
        <v>12</v>
      </c>
      <c r="L579">
        <v>12</v>
      </c>
      <c r="M579" t="s">
        <v>11603</v>
      </c>
      <c r="N579" t="s">
        <v>440</v>
      </c>
      <c r="P579" t="s">
        <v>1357</v>
      </c>
      <c r="Q579" t="s">
        <v>871</v>
      </c>
      <c r="S579" t="s">
        <v>443</v>
      </c>
      <c r="T579" t="s">
        <v>1708</v>
      </c>
      <c r="W579" t="s">
        <v>257</v>
      </c>
      <c r="X579" t="s">
        <v>11604</v>
      </c>
      <c r="AE579" t="s">
        <v>807</v>
      </c>
      <c r="AF579" t="s">
        <v>808</v>
      </c>
      <c r="AG579" t="s">
        <v>11604</v>
      </c>
      <c r="AH579" t="s">
        <v>257</v>
      </c>
      <c r="AJ579">
        <v>22</v>
      </c>
      <c r="AP579">
        <v>7</v>
      </c>
      <c r="AU579" t="s">
        <v>254</v>
      </c>
      <c r="BJ579" t="s">
        <v>257</v>
      </c>
      <c r="BQ579">
        <f t="shared" si="27"/>
        <v>0</v>
      </c>
      <c r="BR579">
        <f t="shared" si="28"/>
        <v>16</v>
      </c>
      <c r="BT579" t="s">
        <v>11587</v>
      </c>
      <c r="BV579">
        <v>0</v>
      </c>
      <c r="BX579">
        <v>0</v>
      </c>
      <c r="BY579" t="s">
        <v>11605</v>
      </c>
      <c r="CD579" s="3">
        <v>0.5708333333333333</v>
      </c>
      <c r="CF579" t="s">
        <v>11606</v>
      </c>
      <c r="CJ579">
        <v>0</v>
      </c>
      <c r="CK579" t="s">
        <v>11607</v>
      </c>
      <c r="CL579" s="4">
        <v>38444</v>
      </c>
      <c r="CM579" t="s">
        <v>11608</v>
      </c>
      <c r="CN579" t="s">
        <v>11609</v>
      </c>
      <c r="CO579">
        <v>0</v>
      </c>
      <c r="CQ579" t="s">
        <v>418</v>
      </c>
      <c r="CR579" t="s">
        <v>11587</v>
      </c>
      <c r="CU579" t="s">
        <v>5120</v>
      </c>
      <c r="CW579">
        <v>0</v>
      </c>
      <c r="CY579">
        <v>2</v>
      </c>
      <c r="CZ579" t="s">
        <v>553</v>
      </c>
      <c r="DA579">
        <v>0</v>
      </c>
      <c r="DB579">
        <v>6</v>
      </c>
      <c r="DC579" t="s">
        <v>271</v>
      </c>
      <c r="DD579">
        <v>-45</v>
      </c>
      <c r="DF579" t="s">
        <v>11610</v>
      </c>
      <c r="DK579">
        <v>5</v>
      </c>
      <c r="DL579" s="4">
        <v>44512</v>
      </c>
      <c r="DM579">
        <v>20587</v>
      </c>
      <c r="DN579">
        <v>2021</v>
      </c>
      <c r="DO579">
        <v>0</v>
      </c>
      <c r="DQ579">
        <v>81620</v>
      </c>
      <c r="DR579">
        <v>6</v>
      </c>
      <c r="DU579" t="s">
        <v>257</v>
      </c>
      <c r="DV579" t="s">
        <v>274</v>
      </c>
      <c r="DX579">
        <v>0</v>
      </c>
      <c r="DY579" t="s">
        <v>275</v>
      </c>
      <c r="EE579">
        <v>0</v>
      </c>
      <c r="EF579" t="s">
        <v>9387</v>
      </c>
      <c r="EG579" t="s">
        <v>383</v>
      </c>
      <c r="EH579">
        <v>0</v>
      </c>
      <c r="EJ579" t="s">
        <v>454</v>
      </c>
      <c r="EK579" t="s">
        <v>1931</v>
      </c>
      <c r="EL579" t="s">
        <v>11611</v>
      </c>
      <c r="EM579" t="s">
        <v>11612</v>
      </c>
      <c r="EN579" t="s">
        <v>11613</v>
      </c>
      <c r="EO579" t="s">
        <v>418</v>
      </c>
      <c r="EP579" t="s">
        <v>283</v>
      </c>
      <c r="EQ579">
        <v>0</v>
      </c>
      <c r="ET579" t="s">
        <v>11614</v>
      </c>
      <c r="FE579">
        <v>0</v>
      </c>
      <c r="FF579">
        <v>10</v>
      </c>
      <c r="FG579" t="s">
        <v>285</v>
      </c>
      <c r="FI579" t="s">
        <v>285</v>
      </c>
      <c r="FL579">
        <v>0</v>
      </c>
      <c r="FN579">
        <v>0</v>
      </c>
      <c r="FQ579">
        <v>0</v>
      </c>
      <c r="FS579" t="s">
        <v>462</v>
      </c>
      <c r="FT579" t="s">
        <v>1002</v>
      </c>
      <c r="FU579" t="s">
        <v>257</v>
      </c>
      <c r="FV579" t="s">
        <v>777</v>
      </c>
      <c r="FW579" t="s">
        <v>1721</v>
      </c>
      <c r="FY579">
        <v>1</v>
      </c>
      <c r="GA579">
        <v>0</v>
      </c>
      <c r="GB579">
        <v>0</v>
      </c>
      <c r="GC579">
        <v>0</v>
      </c>
      <c r="GD579" t="s">
        <v>11615</v>
      </c>
      <c r="GE579" t="s">
        <v>355</v>
      </c>
      <c r="GF579">
        <v>0</v>
      </c>
      <c r="GG579" t="s">
        <v>466</v>
      </c>
      <c r="GJ579">
        <v>0</v>
      </c>
      <c r="GK579">
        <v>0</v>
      </c>
      <c r="GM579" t="s">
        <v>11616</v>
      </c>
      <c r="GO579">
        <v>4</v>
      </c>
      <c r="HA579" t="s">
        <v>11617</v>
      </c>
      <c r="HB579" t="s">
        <v>11610</v>
      </c>
      <c r="HC579" t="s">
        <v>294</v>
      </c>
      <c r="HD579" t="s">
        <v>294</v>
      </c>
      <c r="HE579" t="s">
        <v>11618</v>
      </c>
      <c r="HF579">
        <v>0</v>
      </c>
      <c r="HG579">
        <v>12</v>
      </c>
      <c r="HH579">
        <v>0</v>
      </c>
      <c r="HI579" t="s">
        <v>275</v>
      </c>
      <c r="HL579" t="s">
        <v>2040</v>
      </c>
      <c r="HP579" t="s">
        <v>11619</v>
      </c>
      <c r="HQ579" t="s">
        <v>11620</v>
      </c>
      <c r="HR579" t="s">
        <v>11621</v>
      </c>
      <c r="HW579">
        <v>35</v>
      </c>
      <c r="HX579">
        <v>4259970</v>
      </c>
      <c r="HY579" t="s">
        <v>2799</v>
      </c>
      <c r="HZ579">
        <v>4259928</v>
      </c>
      <c r="IC579">
        <v>0</v>
      </c>
      <c r="ID579">
        <v>0</v>
      </c>
      <c r="IM579">
        <v>5</v>
      </c>
      <c r="IQ579" t="s">
        <v>11622</v>
      </c>
      <c r="IR579" t="s">
        <v>11623</v>
      </c>
      <c r="IU579">
        <v>11</v>
      </c>
      <c r="IV579">
        <f>IF(AND(Table1[[#This Row],[R/P]]="P",Table1[[#This Row],[PaRes]]&lt;&gt;"SCRBL",Table1[[#This Row],[PaRes]]&lt;&gt;"RUN",Table1[[#This Row],[Penalty]]&lt;&gt;1),1,0)</f>
        <v>0</v>
      </c>
      <c r="IW579">
        <f>IF(AND(Table1[[#This Row],[Pass Play]]=1,Table1[[#This Row],[PaRes]]&lt;&gt;"SAC"),1,0)</f>
        <v>0</v>
      </c>
      <c r="IX579">
        <f>IF(Table1[[#This Row],[PaRes]]="COM",1,0)</f>
        <v>0</v>
      </c>
      <c r="IY579">
        <f>IF(Table1[[#This Row],[Pass Play]]=1,Table1[[#This Row],[Gn]],0)</f>
        <v>0</v>
      </c>
      <c r="IZ579">
        <f>IF(AND(Table1[[#This Row],[Pass Play]]=1,Table1[[#This Row],[EFF]]="Y"),1,0)</f>
        <v>0</v>
      </c>
      <c r="JA579">
        <f>IF(AND(Table1[[#This Row],[Pass Play]]=1,Table1[[#This Row],[EFF]]="Y"),Table1[[#This Row],[Gn]],0)</f>
        <v>0</v>
      </c>
      <c r="JB579">
        <f>IF(AND(Table1[[#This Row],[Pass Play]]=1,Table1[[#This Row],[Gn]]&gt;=15),1,0)</f>
        <v>0</v>
      </c>
      <c r="JC579">
        <f>IF(AND(Table1[[#This Row],[Pass Play]]=1,Table1[[#This Row],[Big Play Passes]]=1),Table1[[#This Row],[Gn]],0)</f>
        <v>0</v>
      </c>
      <c r="JD579">
        <f>IF(AND(OR(Table1[[#This Row],[R/P]]="R",Table1[[#This Row],[PaRes]]="SCRBL",Table1[[#This Row],[PaRes]]="RUN"),Table1[[#This Row],[Penalty]]&lt;&gt;1),1,0)</f>
        <v>1</v>
      </c>
      <c r="JE579">
        <f>IF(Table1[[#This Row],[Rush Attempts]]=1,Table1[[#This Row],[Gn]],0)</f>
        <v>5</v>
      </c>
      <c r="JF579">
        <f>IF(AND(Table1[[#This Row],[Rush Attempts]]=1,Table1[[#This Row],[EFF]]="Y"),1,0)</f>
        <v>1</v>
      </c>
      <c r="JG579">
        <f>IF(AND(Table1[[#This Row],[Rush Attempts]]=1,Table1[[#This Row],[EFF]]="Y"),Table1[[#This Row],[Gn]],0)</f>
        <v>5</v>
      </c>
      <c r="JH579">
        <f>IF(AND(Table1[[#This Row],[Rush Attempts]]=1,Table1[[#This Row],[Gn]]&gt;=10),1,0)</f>
        <v>0</v>
      </c>
      <c r="JI579">
        <f>IF(AND(Table1[[#This Row],[Rush Attempts]]=1,Table1[[#This Row],[Big Play Run]]=1),Table1[[#This Row],[Gn]],0)</f>
        <v>0</v>
      </c>
      <c r="JJ579">
        <f>IF(Table1[[#This Row],[PaRes]]="SAC",1,0)</f>
        <v>0</v>
      </c>
      <c r="JK579">
        <f>IF(Table1[[#This Row],[Sacks]]=1,Table1[[#This Row],[Gn]],0)</f>
        <v>0</v>
      </c>
      <c r="JL579">
        <f>IF(Table1[[#This Row],[PaRes]]="INT",1,0)</f>
        <v>0</v>
      </c>
      <c r="JM579">
        <f>IF(Table1[[#This Row],[pff_PENALTY]]&lt;&gt;"",1,0)</f>
        <v>0</v>
      </c>
      <c r="JN579">
        <f>Table1[[#This Row],[pff_PENYARDS]]</f>
        <v>0</v>
      </c>
      <c r="JO579">
        <f>IF(Table1[[#This Row],[S/End]]="TD",1,0)</f>
        <v>0</v>
      </c>
      <c r="JP579">
        <f>IF(OR(Table1[[#This Row],[S/End]]="FGGD"),1,0)</f>
        <v>0</v>
      </c>
      <c r="JQ579">
        <f>IF(OR(Table1[[#This Row],[S/End]]="FUM",Table1[[#This Row],[S/End]]="INT"),1,0)</f>
        <v>0</v>
      </c>
      <c r="JR579">
        <f>IF(AND(Table1[[#This Row],[Touchdown]]=1,Table1[[#This Row],[Pass Play]]=1),1,0)</f>
        <v>0</v>
      </c>
      <c r="JS579">
        <f t="shared" si="29"/>
        <v>0</v>
      </c>
      <c r="JT579">
        <f>IF(AND(OR(Table1[[#This Row],[Pass Play]]=1,Table1[[#This Row],[Rush Attempts]]=1),Table1[[#This Row],[Dn]]=3),1,0)</f>
        <v>0</v>
      </c>
      <c r="JU579">
        <f>IF(AND(Table1[[#This Row],[3rd down attempt]]=1,Table1[[#This Row],[EFF]]="Y"),1,0)</f>
        <v>0</v>
      </c>
      <c r="JV579">
        <f>IF(AND(Table1[[#This Row],[3rd down attempt]]=1,Table1[[#This Row],[Dist]]&gt;=7),1,0)</f>
        <v>0</v>
      </c>
      <c r="JW579">
        <f>IF(AND(OR(Table1[[#This Row],[Pass Play]]=1,Table1[[#This Row],[Rush Attempts]]=1),Table1[[#This Row],[Dn]]=4),1,0)</f>
        <v>0</v>
      </c>
      <c r="JX579">
        <f>IF(AND(Table1[[#This Row],[4th down attempt]]=1,Table1[[#This Row],[EFF]]="Y"),1,0)</f>
        <v>0</v>
      </c>
      <c r="JY579">
        <f>IF(AND(OR(Table1[[#This Row],[Pass Play]]=1,Table1[[#This Row],[Rush Attempts]]=1),Table1[[#This Row],[FPos]]&gt;=0,Table1[[#This Row],[FPos]]&lt;=20),1,0)</f>
        <v>0</v>
      </c>
      <c r="JZ579">
        <f>IF(AND(OR(Table1[[#This Row],[Pass Play]]=1,Table1[[#This Row],[Rush Attempts]]=1),Table1[[#This Row],[Dist]]&lt;=Table1[[#This Row],[Gn]]),1,0)</f>
        <v>0</v>
      </c>
      <c r="KA579">
        <f>IF(Table1[[#This Row],[S/End]]&lt;&gt;"",1,0)</f>
        <v>0</v>
      </c>
      <c r="KB579">
        <f>IF(Table1[[#This Row],[S/End]]="TD",1,0)</f>
        <v>0</v>
      </c>
      <c r="KC579">
        <f>IF(Table1[[#This Row],[S/End]]="FGGD",1,0)</f>
        <v>0</v>
      </c>
      <c r="KD579">
        <f>IF(AND(OR(Table1[[#This Row],[Pass Play]]=1,Table1[[#This Row],[Rush Attempts]]=1),Table1[[#This Row],[Gn]]&lt;0),1,0)</f>
        <v>0</v>
      </c>
      <c r="KE579" s="375">
        <f>IF(AND(Table1[[#This Row],[pff_DRVENDPSN]]=3,Table1[[#This Row],[pff_DRVENDEVENT]]="PUNT"),1,0)</f>
        <v>0</v>
      </c>
    </row>
    <row r="580" spans="1:291" hidden="1">
      <c r="A580">
        <v>3</v>
      </c>
      <c r="B580">
        <v>2110</v>
      </c>
      <c r="D580">
        <v>1</v>
      </c>
      <c r="E580">
        <v>2</v>
      </c>
      <c r="F580">
        <v>5</v>
      </c>
      <c r="G580">
        <v>4</v>
      </c>
      <c r="H580">
        <v>35</v>
      </c>
      <c r="J580" t="s">
        <v>254</v>
      </c>
      <c r="K580">
        <v>12</v>
      </c>
      <c r="L580" t="s">
        <v>438</v>
      </c>
      <c r="M580" t="s">
        <v>5763</v>
      </c>
      <c r="N580" t="s">
        <v>440</v>
      </c>
      <c r="O580" t="s">
        <v>254</v>
      </c>
      <c r="P580" t="s">
        <v>870</v>
      </c>
      <c r="Q580" t="s">
        <v>1067</v>
      </c>
      <c r="R580" t="s">
        <v>1188</v>
      </c>
      <c r="T580" t="s">
        <v>4346</v>
      </c>
      <c r="W580" t="s">
        <v>253</v>
      </c>
      <c r="X580" t="s">
        <v>5764</v>
      </c>
      <c r="Y580" t="s">
        <v>4969</v>
      </c>
      <c r="Z580" t="s">
        <v>5765</v>
      </c>
      <c r="AB580" t="s">
        <v>876</v>
      </c>
      <c r="AC580" t="s">
        <v>877</v>
      </c>
      <c r="AJ580">
        <v>12</v>
      </c>
      <c r="AK580" t="s">
        <v>327</v>
      </c>
      <c r="AP580">
        <v>7</v>
      </c>
      <c r="BJ580" t="s">
        <v>257</v>
      </c>
      <c r="BQ580">
        <f t="shared" si="27"/>
        <v>4</v>
      </c>
      <c r="BR580">
        <f t="shared" si="28"/>
        <v>0</v>
      </c>
      <c r="BT580" t="s">
        <v>11587</v>
      </c>
      <c r="BV580">
        <v>0</v>
      </c>
      <c r="BX580">
        <v>0</v>
      </c>
      <c r="BY580" t="s">
        <v>11624</v>
      </c>
      <c r="CA580">
        <v>1</v>
      </c>
      <c r="CD580" s="3">
        <v>0.54305555555555551</v>
      </c>
      <c r="CE580" t="s">
        <v>257</v>
      </c>
      <c r="CF580" t="s">
        <v>11625</v>
      </c>
      <c r="CG580">
        <v>8</v>
      </c>
      <c r="CI580" t="s">
        <v>331</v>
      </c>
      <c r="CJ580">
        <v>0</v>
      </c>
      <c r="CK580" t="s">
        <v>11626</v>
      </c>
      <c r="CL580" s="4">
        <v>38444</v>
      </c>
      <c r="CM580" t="s">
        <v>11627</v>
      </c>
      <c r="CN580" t="s">
        <v>11628</v>
      </c>
      <c r="CO580">
        <v>0</v>
      </c>
      <c r="CQ580" t="s">
        <v>418</v>
      </c>
      <c r="CR580" t="s">
        <v>11587</v>
      </c>
      <c r="CU580" t="s">
        <v>11629</v>
      </c>
      <c r="CW580">
        <v>0</v>
      </c>
      <c r="CY580">
        <v>3</v>
      </c>
      <c r="CZ580" t="s">
        <v>553</v>
      </c>
      <c r="DA580">
        <v>0</v>
      </c>
      <c r="DB580">
        <v>6</v>
      </c>
      <c r="DC580" t="s">
        <v>271</v>
      </c>
      <c r="DD580">
        <v>-45</v>
      </c>
      <c r="DF580" t="s">
        <v>11623</v>
      </c>
      <c r="DK580">
        <v>4</v>
      </c>
      <c r="DL580" s="4">
        <v>44512</v>
      </c>
      <c r="DM580">
        <v>20587</v>
      </c>
      <c r="DN580">
        <v>2021</v>
      </c>
      <c r="DO580">
        <v>0</v>
      </c>
      <c r="DQ580">
        <v>81620</v>
      </c>
      <c r="DR580">
        <v>7</v>
      </c>
      <c r="DU580" t="s">
        <v>257</v>
      </c>
      <c r="DV580" t="s">
        <v>274</v>
      </c>
      <c r="DX580">
        <v>0</v>
      </c>
      <c r="DY580" t="s">
        <v>275</v>
      </c>
      <c r="EE580">
        <v>0</v>
      </c>
      <c r="EF580" t="s">
        <v>5772</v>
      </c>
      <c r="EG580" t="s">
        <v>675</v>
      </c>
      <c r="EH580">
        <v>1</v>
      </c>
      <c r="EJ580" t="s">
        <v>454</v>
      </c>
      <c r="EK580" t="s">
        <v>1931</v>
      </c>
      <c r="EL580" t="s">
        <v>11630</v>
      </c>
      <c r="EM580" t="s">
        <v>11631</v>
      </c>
      <c r="EO580" t="s">
        <v>418</v>
      </c>
      <c r="EP580" t="s">
        <v>2449</v>
      </c>
      <c r="EQ580">
        <v>0</v>
      </c>
      <c r="ER580" t="s">
        <v>5777</v>
      </c>
      <c r="ET580" t="s">
        <v>11632</v>
      </c>
      <c r="EU580">
        <v>4</v>
      </c>
      <c r="EV580" t="s">
        <v>257</v>
      </c>
      <c r="EW580" t="s">
        <v>349</v>
      </c>
      <c r="EX580" t="s">
        <v>1251</v>
      </c>
      <c r="EY580" t="s">
        <v>1005</v>
      </c>
      <c r="FB580" t="s">
        <v>392</v>
      </c>
      <c r="FC580" t="s">
        <v>11633</v>
      </c>
      <c r="FE580">
        <v>1</v>
      </c>
      <c r="FF580">
        <v>10</v>
      </c>
      <c r="FK580" t="s">
        <v>11634</v>
      </c>
      <c r="FL580">
        <v>0</v>
      </c>
      <c r="FN580">
        <v>0</v>
      </c>
      <c r="FQ580">
        <v>0</v>
      </c>
      <c r="FS580" t="s">
        <v>462</v>
      </c>
      <c r="FT580" t="s">
        <v>1002</v>
      </c>
      <c r="FU580" t="s">
        <v>274</v>
      </c>
      <c r="FV580" t="s">
        <v>777</v>
      </c>
      <c r="FW580" t="s">
        <v>1721</v>
      </c>
      <c r="FY580">
        <v>0</v>
      </c>
      <c r="GA580">
        <v>0</v>
      </c>
      <c r="GB580">
        <v>0</v>
      </c>
      <c r="GC580">
        <v>0</v>
      </c>
      <c r="GD580" t="s">
        <v>2128</v>
      </c>
      <c r="GE580" t="s">
        <v>355</v>
      </c>
      <c r="GF580">
        <v>0</v>
      </c>
      <c r="GG580" t="s">
        <v>895</v>
      </c>
      <c r="GI580">
        <v>3</v>
      </c>
      <c r="GJ580">
        <v>0</v>
      </c>
      <c r="GK580">
        <v>0</v>
      </c>
      <c r="GM580" t="s">
        <v>11635</v>
      </c>
      <c r="GN580">
        <v>0</v>
      </c>
      <c r="GO580">
        <v>0</v>
      </c>
      <c r="GP580" t="s">
        <v>499</v>
      </c>
      <c r="GR580">
        <v>47</v>
      </c>
      <c r="HA580" t="s">
        <v>11636</v>
      </c>
      <c r="HC580" t="s">
        <v>294</v>
      </c>
      <c r="HD580" t="s">
        <v>313</v>
      </c>
      <c r="HE580" t="s">
        <v>1057</v>
      </c>
      <c r="HF580">
        <v>0</v>
      </c>
      <c r="HG580">
        <v>12</v>
      </c>
      <c r="HH580">
        <v>0</v>
      </c>
      <c r="HI580" t="s">
        <v>275</v>
      </c>
      <c r="HK580" t="s">
        <v>492</v>
      </c>
      <c r="HL580">
        <v>3</v>
      </c>
      <c r="HM580" t="s">
        <v>11623</v>
      </c>
      <c r="HO580" t="s">
        <v>11637</v>
      </c>
      <c r="HP580" t="s">
        <v>11638</v>
      </c>
      <c r="HQ580" t="s">
        <v>11639</v>
      </c>
      <c r="HR580" t="s">
        <v>11640</v>
      </c>
      <c r="HT580" t="s">
        <v>1454</v>
      </c>
      <c r="HW580">
        <v>31</v>
      </c>
      <c r="HX580">
        <v>4259982</v>
      </c>
      <c r="HY580" t="s">
        <v>11641</v>
      </c>
      <c r="HZ580">
        <v>4259970</v>
      </c>
      <c r="IC580">
        <v>0</v>
      </c>
      <c r="ID580">
        <v>0</v>
      </c>
      <c r="IM580">
        <v>6</v>
      </c>
      <c r="IQ580" t="s">
        <v>11623</v>
      </c>
      <c r="IU580">
        <v>11</v>
      </c>
      <c r="IV580">
        <f>IF(AND(Table1[[#This Row],[R/P]]="P",Table1[[#This Row],[PaRes]]&lt;&gt;"SCRBL",Table1[[#This Row],[PaRes]]&lt;&gt;"RUN",Table1[[#This Row],[Penalty]]&lt;&gt;1),1,0)</f>
        <v>1</v>
      </c>
      <c r="IW580">
        <f>IF(AND(Table1[[#This Row],[Pass Play]]=1,Table1[[#This Row],[PaRes]]&lt;&gt;"SAC"),1,0)</f>
        <v>1</v>
      </c>
      <c r="IX580">
        <f>IF(Table1[[#This Row],[PaRes]]="COM",1,0)</f>
        <v>1</v>
      </c>
      <c r="IY580">
        <f>IF(Table1[[#This Row],[Pass Play]]=1,Table1[[#This Row],[Gn]],0)</f>
        <v>4</v>
      </c>
      <c r="IZ580">
        <f>IF(AND(Table1[[#This Row],[Pass Play]]=1,Table1[[#This Row],[EFF]]="Y"),1,0)</f>
        <v>1</v>
      </c>
      <c r="JA580">
        <f>IF(AND(Table1[[#This Row],[Pass Play]]=1,Table1[[#This Row],[EFF]]="Y"),Table1[[#This Row],[Gn]],0)</f>
        <v>4</v>
      </c>
      <c r="JB580">
        <f>IF(AND(Table1[[#This Row],[Pass Play]]=1,Table1[[#This Row],[Gn]]&gt;=15),1,0)</f>
        <v>0</v>
      </c>
      <c r="JC580">
        <f>IF(AND(Table1[[#This Row],[Pass Play]]=1,Table1[[#This Row],[Big Play Passes]]=1),Table1[[#This Row],[Gn]],0)</f>
        <v>0</v>
      </c>
      <c r="JD580">
        <f>IF(AND(OR(Table1[[#This Row],[R/P]]="R",Table1[[#This Row],[PaRes]]="SCRBL",Table1[[#This Row],[PaRes]]="RUN"),Table1[[#This Row],[Penalty]]&lt;&gt;1),1,0)</f>
        <v>0</v>
      </c>
      <c r="JE580">
        <f>IF(Table1[[#This Row],[Rush Attempts]]=1,Table1[[#This Row],[Gn]],0)</f>
        <v>0</v>
      </c>
      <c r="JF580">
        <f>IF(AND(Table1[[#This Row],[Rush Attempts]]=1,Table1[[#This Row],[EFF]]="Y"),1,0)</f>
        <v>0</v>
      </c>
      <c r="JG580">
        <f>IF(AND(Table1[[#This Row],[Rush Attempts]]=1,Table1[[#This Row],[EFF]]="Y"),Table1[[#This Row],[Gn]],0)</f>
        <v>0</v>
      </c>
      <c r="JH580">
        <f>IF(AND(Table1[[#This Row],[Rush Attempts]]=1,Table1[[#This Row],[Gn]]&gt;=10),1,0)</f>
        <v>0</v>
      </c>
      <c r="JI580">
        <f>IF(AND(Table1[[#This Row],[Rush Attempts]]=1,Table1[[#This Row],[Big Play Run]]=1),Table1[[#This Row],[Gn]],0)</f>
        <v>0</v>
      </c>
      <c r="JJ580">
        <f>IF(Table1[[#This Row],[PaRes]]="SAC",1,0)</f>
        <v>0</v>
      </c>
      <c r="JK580">
        <f>IF(Table1[[#This Row],[Sacks]]=1,Table1[[#This Row],[Gn]],0)</f>
        <v>0</v>
      </c>
      <c r="JL580">
        <f>IF(Table1[[#This Row],[PaRes]]="INT",1,0)</f>
        <v>0</v>
      </c>
      <c r="JM580">
        <f>IF(Table1[[#This Row],[pff_PENALTY]]&lt;&gt;"",1,0)</f>
        <v>0</v>
      </c>
      <c r="JN580">
        <f>Table1[[#This Row],[pff_PENYARDS]]</f>
        <v>0</v>
      </c>
      <c r="JO580">
        <f>IF(Table1[[#This Row],[S/End]]="TD",1,0)</f>
        <v>0</v>
      </c>
      <c r="JP580">
        <f>IF(OR(Table1[[#This Row],[S/End]]="FGGD"),1,0)</f>
        <v>0</v>
      </c>
      <c r="JQ580">
        <f>IF(OR(Table1[[#This Row],[S/End]]="FUM",Table1[[#This Row],[S/End]]="INT"),1,0)</f>
        <v>0</v>
      </c>
      <c r="JR580">
        <f>IF(AND(Table1[[#This Row],[Touchdown]]=1,Table1[[#This Row],[Pass Play]]=1),1,0)</f>
        <v>0</v>
      </c>
      <c r="JS580">
        <f t="shared" si="29"/>
        <v>0</v>
      </c>
      <c r="JT580">
        <f>IF(AND(OR(Table1[[#This Row],[Pass Play]]=1,Table1[[#This Row],[Rush Attempts]]=1),Table1[[#This Row],[Dn]]=3),1,0)</f>
        <v>0</v>
      </c>
      <c r="JU580">
        <f>IF(AND(Table1[[#This Row],[3rd down attempt]]=1,Table1[[#This Row],[EFF]]="Y"),1,0)</f>
        <v>0</v>
      </c>
      <c r="JV580">
        <f>IF(AND(Table1[[#This Row],[3rd down attempt]]=1,Table1[[#This Row],[Dist]]&gt;=7),1,0)</f>
        <v>0</v>
      </c>
      <c r="JW580">
        <f>IF(AND(OR(Table1[[#This Row],[Pass Play]]=1,Table1[[#This Row],[Rush Attempts]]=1),Table1[[#This Row],[Dn]]=4),1,0)</f>
        <v>0</v>
      </c>
      <c r="JX580">
        <f>IF(AND(Table1[[#This Row],[4th down attempt]]=1,Table1[[#This Row],[EFF]]="Y"),1,0)</f>
        <v>0</v>
      </c>
      <c r="JY580">
        <f>IF(AND(OR(Table1[[#This Row],[Pass Play]]=1,Table1[[#This Row],[Rush Attempts]]=1),Table1[[#This Row],[FPos]]&gt;=0,Table1[[#This Row],[FPos]]&lt;=20),1,0)</f>
        <v>0</v>
      </c>
      <c r="JZ580">
        <f>IF(AND(OR(Table1[[#This Row],[Pass Play]]=1,Table1[[#This Row],[Rush Attempts]]=1),Table1[[#This Row],[Dist]]&lt;=Table1[[#This Row],[Gn]]),1,0)</f>
        <v>0</v>
      </c>
      <c r="KA580">
        <f>IF(Table1[[#This Row],[S/End]]&lt;&gt;"",1,0)</f>
        <v>0</v>
      </c>
      <c r="KB580">
        <f>IF(Table1[[#This Row],[S/End]]="TD",1,0)</f>
        <v>0</v>
      </c>
      <c r="KC580">
        <f>IF(Table1[[#This Row],[S/End]]="FGGD",1,0)</f>
        <v>0</v>
      </c>
      <c r="KD580">
        <f>IF(AND(OR(Table1[[#This Row],[Pass Play]]=1,Table1[[#This Row],[Rush Attempts]]=1),Table1[[#This Row],[Gn]]&lt;0),1,0)</f>
        <v>0</v>
      </c>
      <c r="KE580" s="375">
        <f>IF(AND(Table1[[#This Row],[pff_DRVENDPSN]]=3,Table1[[#This Row],[pff_DRVENDEVENT]]="PUNT"),1,0)</f>
        <v>0</v>
      </c>
    </row>
    <row r="581" spans="1:291" hidden="1">
      <c r="A581">
        <v>4</v>
      </c>
      <c r="B581">
        <v>2110</v>
      </c>
      <c r="D581">
        <v>1</v>
      </c>
      <c r="E581">
        <v>3</v>
      </c>
      <c r="F581">
        <v>1</v>
      </c>
      <c r="G581">
        <v>7</v>
      </c>
      <c r="H581">
        <v>31</v>
      </c>
      <c r="J581" t="s">
        <v>254</v>
      </c>
      <c r="K581">
        <v>22</v>
      </c>
      <c r="L581">
        <v>22</v>
      </c>
      <c r="M581" t="s">
        <v>11642</v>
      </c>
      <c r="N581" t="s">
        <v>7707</v>
      </c>
      <c r="P581" t="s">
        <v>7708</v>
      </c>
      <c r="T581" t="s">
        <v>3244</v>
      </c>
      <c r="W581" t="s">
        <v>257</v>
      </c>
      <c r="X581" t="s">
        <v>11643</v>
      </c>
      <c r="AE581" t="s">
        <v>397</v>
      </c>
      <c r="AF581" t="s">
        <v>2903</v>
      </c>
      <c r="AG581" t="s">
        <v>11643</v>
      </c>
      <c r="AH581" t="s">
        <v>257</v>
      </c>
      <c r="AJ581">
        <v>22</v>
      </c>
      <c r="AP581">
        <v>7</v>
      </c>
      <c r="BJ581" t="s">
        <v>257</v>
      </c>
      <c r="BQ581">
        <f t="shared" si="27"/>
        <v>0</v>
      </c>
      <c r="BR581">
        <f t="shared" si="28"/>
        <v>1</v>
      </c>
      <c r="BT581" t="s">
        <v>11587</v>
      </c>
      <c r="BV581">
        <v>0</v>
      </c>
      <c r="BX581">
        <v>0</v>
      </c>
      <c r="BY581" t="s">
        <v>11644</v>
      </c>
      <c r="CD581" s="3">
        <v>0.51041666666666663</v>
      </c>
      <c r="CF581" t="s">
        <v>11645</v>
      </c>
      <c r="CJ581">
        <v>0</v>
      </c>
      <c r="CK581" t="s">
        <v>11646</v>
      </c>
      <c r="CL581" s="4">
        <v>38444</v>
      </c>
      <c r="CM581" t="s">
        <v>11647</v>
      </c>
      <c r="CN581" t="s">
        <v>11648</v>
      </c>
      <c r="CO581">
        <v>0</v>
      </c>
      <c r="CP581" t="s">
        <v>11649</v>
      </c>
      <c r="CQ581" t="s">
        <v>269</v>
      </c>
      <c r="CR581" t="s">
        <v>11587</v>
      </c>
      <c r="CU581" t="s">
        <v>11650</v>
      </c>
      <c r="CW581">
        <v>0</v>
      </c>
      <c r="CY581">
        <v>4</v>
      </c>
      <c r="CZ581" t="s">
        <v>553</v>
      </c>
      <c r="DA581">
        <v>0</v>
      </c>
      <c r="DB581">
        <v>6</v>
      </c>
      <c r="DC581" t="s">
        <v>271</v>
      </c>
      <c r="DD581">
        <v>-45</v>
      </c>
      <c r="DF581" t="s">
        <v>11623</v>
      </c>
      <c r="DK581">
        <v>7</v>
      </c>
      <c r="DL581" s="4">
        <v>44512</v>
      </c>
      <c r="DM581">
        <v>20587</v>
      </c>
      <c r="DN581">
        <v>2021</v>
      </c>
      <c r="DO581">
        <v>0</v>
      </c>
      <c r="DQ581">
        <v>81620</v>
      </c>
      <c r="DR581">
        <v>8</v>
      </c>
      <c r="DU581" t="s">
        <v>257</v>
      </c>
      <c r="DV581" t="s">
        <v>274</v>
      </c>
      <c r="DX581">
        <v>0</v>
      </c>
      <c r="DY581" t="s">
        <v>275</v>
      </c>
      <c r="EE581">
        <v>0</v>
      </c>
      <c r="EF581" t="s">
        <v>11651</v>
      </c>
      <c r="EG581" t="s">
        <v>277</v>
      </c>
      <c r="EH581">
        <v>0</v>
      </c>
      <c r="EI581" t="s">
        <v>3347</v>
      </c>
      <c r="EJ581" t="s">
        <v>2147</v>
      </c>
      <c r="EK581" t="s">
        <v>8449</v>
      </c>
      <c r="EL581" t="s">
        <v>11652</v>
      </c>
      <c r="EM581" t="s">
        <v>11653</v>
      </c>
      <c r="EN581" t="s">
        <v>11654</v>
      </c>
      <c r="EO581" t="s">
        <v>282</v>
      </c>
      <c r="EP581" t="s">
        <v>6097</v>
      </c>
      <c r="EQ581">
        <v>0</v>
      </c>
      <c r="ET581" t="s">
        <v>11655</v>
      </c>
      <c r="FE581">
        <v>0</v>
      </c>
      <c r="FF581">
        <v>6</v>
      </c>
      <c r="FG581" t="s">
        <v>1357</v>
      </c>
      <c r="FI581" t="s">
        <v>1357</v>
      </c>
      <c r="FL581">
        <v>0</v>
      </c>
      <c r="FN581">
        <v>0</v>
      </c>
      <c r="FQ581">
        <v>0</v>
      </c>
      <c r="FS581" t="s">
        <v>287</v>
      </c>
      <c r="FU581" t="s">
        <v>257</v>
      </c>
      <c r="FV581" t="s">
        <v>289</v>
      </c>
      <c r="FW581" t="s">
        <v>397</v>
      </c>
      <c r="FX581" t="s">
        <v>291</v>
      </c>
      <c r="FY581">
        <v>0</v>
      </c>
      <c r="GA581">
        <v>0</v>
      </c>
      <c r="GB581">
        <v>0</v>
      </c>
      <c r="GC581">
        <v>0</v>
      </c>
      <c r="GD581" t="s">
        <v>11656</v>
      </c>
      <c r="GF581">
        <v>0</v>
      </c>
      <c r="GG581" t="s">
        <v>1179</v>
      </c>
      <c r="GJ581">
        <v>0</v>
      </c>
      <c r="GK581">
        <v>0</v>
      </c>
      <c r="GM581" t="s">
        <v>11657</v>
      </c>
      <c r="GO581">
        <v>6</v>
      </c>
      <c r="HA581" t="s">
        <v>11658</v>
      </c>
      <c r="HB581" t="s">
        <v>11623</v>
      </c>
      <c r="HC581" t="s">
        <v>313</v>
      </c>
      <c r="HD581" t="s">
        <v>313</v>
      </c>
      <c r="HE581" t="s">
        <v>11659</v>
      </c>
      <c r="HF581">
        <v>0</v>
      </c>
      <c r="HG581">
        <v>22</v>
      </c>
      <c r="HH581">
        <v>0</v>
      </c>
      <c r="HI581" t="s">
        <v>275</v>
      </c>
      <c r="HL581">
        <v>4</v>
      </c>
      <c r="HW581">
        <v>24</v>
      </c>
      <c r="HX581">
        <v>4259992</v>
      </c>
      <c r="HY581" t="s">
        <v>6102</v>
      </c>
      <c r="HZ581">
        <v>4259982</v>
      </c>
      <c r="IC581">
        <v>0</v>
      </c>
      <c r="ID581">
        <v>0</v>
      </c>
      <c r="IM581">
        <v>7</v>
      </c>
      <c r="IQ581" t="s">
        <v>11660</v>
      </c>
      <c r="IR581" t="s">
        <v>11661</v>
      </c>
      <c r="IU581">
        <v>11</v>
      </c>
      <c r="IV581">
        <f>IF(AND(Table1[[#This Row],[R/P]]="P",Table1[[#This Row],[PaRes]]&lt;&gt;"SCRBL",Table1[[#This Row],[PaRes]]&lt;&gt;"RUN",Table1[[#This Row],[Penalty]]&lt;&gt;1),1,0)</f>
        <v>0</v>
      </c>
      <c r="IW581">
        <f>IF(AND(Table1[[#This Row],[Pass Play]]=1,Table1[[#This Row],[PaRes]]&lt;&gt;"SAC"),1,0)</f>
        <v>0</v>
      </c>
      <c r="IX581">
        <f>IF(Table1[[#This Row],[PaRes]]="COM",1,0)</f>
        <v>0</v>
      </c>
      <c r="IY581">
        <f>IF(Table1[[#This Row],[Pass Play]]=1,Table1[[#This Row],[Gn]],0)</f>
        <v>0</v>
      </c>
      <c r="IZ581">
        <f>IF(AND(Table1[[#This Row],[Pass Play]]=1,Table1[[#This Row],[EFF]]="Y"),1,0)</f>
        <v>0</v>
      </c>
      <c r="JA581">
        <f>IF(AND(Table1[[#This Row],[Pass Play]]=1,Table1[[#This Row],[EFF]]="Y"),Table1[[#This Row],[Gn]],0)</f>
        <v>0</v>
      </c>
      <c r="JB581">
        <f>IF(AND(Table1[[#This Row],[Pass Play]]=1,Table1[[#This Row],[Gn]]&gt;=15),1,0)</f>
        <v>0</v>
      </c>
      <c r="JC581">
        <f>IF(AND(Table1[[#This Row],[Pass Play]]=1,Table1[[#This Row],[Big Play Passes]]=1),Table1[[#This Row],[Gn]],0)</f>
        <v>0</v>
      </c>
      <c r="JD581">
        <f>IF(AND(OR(Table1[[#This Row],[R/P]]="R",Table1[[#This Row],[PaRes]]="SCRBL",Table1[[#This Row],[PaRes]]="RUN"),Table1[[#This Row],[Penalty]]&lt;&gt;1),1,0)</f>
        <v>1</v>
      </c>
      <c r="JE581">
        <f>IF(Table1[[#This Row],[Rush Attempts]]=1,Table1[[#This Row],[Gn]],0)</f>
        <v>7</v>
      </c>
      <c r="JF581">
        <f>IF(AND(Table1[[#This Row],[Rush Attempts]]=1,Table1[[#This Row],[EFF]]="Y"),1,0)</f>
        <v>1</v>
      </c>
      <c r="JG581">
        <f>IF(AND(Table1[[#This Row],[Rush Attempts]]=1,Table1[[#This Row],[EFF]]="Y"),Table1[[#This Row],[Gn]],0)</f>
        <v>7</v>
      </c>
      <c r="JH581">
        <f>IF(AND(Table1[[#This Row],[Rush Attempts]]=1,Table1[[#This Row],[Gn]]&gt;=10),1,0)</f>
        <v>0</v>
      </c>
      <c r="JI581">
        <f>IF(AND(Table1[[#This Row],[Rush Attempts]]=1,Table1[[#This Row],[Big Play Run]]=1),Table1[[#This Row],[Gn]],0)</f>
        <v>0</v>
      </c>
      <c r="JJ581">
        <f>IF(Table1[[#This Row],[PaRes]]="SAC",1,0)</f>
        <v>0</v>
      </c>
      <c r="JK581">
        <f>IF(Table1[[#This Row],[Sacks]]=1,Table1[[#This Row],[Gn]],0)</f>
        <v>0</v>
      </c>
      <c r="JL581">
        <f>IF(Table1[[#This Row],[PaRes]]="INT",1,0)</f>
        <v>0</v>
      </c>
      <c r="JM581">
        <f>IF(Table1[[#This Row],[pff_PENALTY]]&lt;&gt;"",1,0)</f>
        <v>0</v>
      </c>
      <c r="JN581">
        <f>Table1[[#This Row],[pff_PENYARDS]]</f>
        <v>0</v>
      </c>
      <c r="JO581">
        <f>IF(Table1[[#This Row],[S/End]]="TD",1,0)</f>
        <v>0</v>
      </c>
      <c r="JP581">
        <f>IF(OR(Table1[[#This Row],[S/End]]="FGGD"),1,0)</f>
        <v>0</v>
      </c>
      <c r="JQ581">
        <f>IF(OR(Table1[[#This Row],[S/End]]="FUM",Table1[[#This Row],[S/End]]="INT"),1,0)</f>
        <v>0</v>
      </c>
      <c r="JR581">
        <f>IF(AND(Table1[[#This Row],[Touchdown]]=1,Table1[[#This Row],[Pass Play]]=1),1,0)</f>
        <v>0</v>
      </c>
      <c r="JS581">
        <f t="shared" si="29"/>
        <v>0</v>
      </c>
      <c r="JT581">
        <f>IF(AND(OR(Table1[[#This Row],[Pass Play]]=1,Table1[[#This Row],[Rush Attempts]]=1),Table1[[#This Row],[Dn]]=3),1,0)</f>
        <v>1</v>
      </c>
      <c r="JU581">
        <f>IF(AND(Table1[[#This Row],[3rd down attempt]]=1,Table1[[#This Row],[EFF]]="Y"),1,0)</f>
        <v>1</v>
      </c>
      <c r="JV581">
        <f>IF(AND(Table1[[#This Row],[3rd down attempt]]=1,Table1[[#This Row],[Dist]]&gt;=7),1,0)</f>
        <v>0</v>
      </c>
      <c r="JW581">
        <f>IF(AND(OR(Table1[[#This Row],[Pass Play]]=1,Table1[[#This Row],[Rush Attempts]]=1),Table1[[#This Row],[Dn]]=4),1,0)</f>
        <v>0</v>
      </c>
      <c r="JX581">
        <f>IF(AND(Table1[[#This Row],[4th down attempt]]=1,Table1[[#This Row],[EFF]]="Y"),1,0)</f>
        <v>0</v>
      </c>
      <c r="JY581">
        <f>IF(AND(OR(Table1[[#This Row],[Pass Play]]=1,Table1[[#This Row],[Rush Attempts]]=1),Table1[[#This Row],[FPos]]&gt;=0,Table1[[#This Row],[FPos]]&lt;=20),1,0)</f>
        <v>0</v>
      </c>
      <c r="JZ581">
        <f>IF(AND(OR(Table1[[#This Row],[Pass Play]]=1,Table1[[#This Row],[Rush Attempts]]=1),Table1[[#This Row],[Dist]]&lt;=Table1[[#This Row],[Gn]]),1,0)</f>
        <v>1</v>
      </c>
      <c r="KA581">
        <f>IF(Table1[[#This Row],[S/End]]&lt;&gt;"",1,0)</f>
        <v>0</v>
      </c>
      <c r="KB581">
        <f>IF(Table1[[#This Row],[S/End]]="TD",1,0)</f>
        <v>0</v>
      </c>
      <c r="KC581">
        <f>IF(Table1[[#This Row],[S/End]]="FGGD",1,0)</f>
        <v>0</v>
      </c>
      <c r="KD581">
        <f>IF(AND(OR(Table1[[#This Row],[Pass Play]]=1,Table1[[#This Row],[Rush Attempts]]=1),Table1[[#This Row],[Gn]]&lt;0),1,0)</f>
        <v>0</v>
      </c>
      <c r="KE581" s="375">
        <f>IF(AND(Table1[[#This Row],[pff_DRVENDPSN]]=3,Table1[[#This Row],[pff_DRVENDEVENT]]="PUNT"),1,0)</f>
        <v>0</v>
      </c>
    </row>
    <row r="582" spans="1:291" hidden="1">
      <c r="A582">
        <v>5</v>
      </c>
      <c r="B582">
        <v>2110</v>
      </c>
      <c r="D582">
        <v>1</v>
      </c>
      <c r="E582">
        <v>1</v>
      </c>
      <c r="F582">
        <v>10</v>
      </c>
      <c r="G582">
        <v>22</v>
      </c>
      <c r="H582">
        <v>24</v>
      </c>
      <c r="J582" t="s">
        <v>254</v>
      </c>
      <c r="K582">
        <v>11</v>
      </c>
      <c r="L582">
        <v>11</v>
      </c>
      <c r="M582" t="s">
        <v>2015</v>
      </c>
      <c r="N582" t="s">
        <v>2016</v>
      </c>
      <c r="P582" t="s">
        <v>2017</v>
      </c>
      <c r="W582" t="s">
        <v>257</v>
      </c>
      <c r="X582" t="s">
        <v>11662</v>
      </c>
      <c r="AE582" t="s">
        <v>411</v>
      </c>
      <c r="AF582" t="s">
        <v>412</v>
      </c>
      <c r="AG582" t="s">
        <v>11662</v>
      </c>
      <c r="AH582" t="s">
        <v>274</v>
      </c>
      <c r="AJ582">
        <v>20</v>
      </c>
      <c r="AP582">
        <v>7</v>
      </c>
      <c r="BJ582" t="s">
        <v>257</v>
      </c>
      <c r="BQ582">
        <f t="shared" si="27"/>
        <v>0</v>
      </c>
      <c r="BR582">
        <f t="shared" si="28"/>
        <v>1</v>
      </c>
      <c r="BT582" t="s">
        <v>11587</v>
      </c>
      <c r="BV582">
        <v>0</v>
      </c>
      <c r="BX582">
        <v>0</v>
      </c>
      <c r="BY582" t="s">
        <v>11663</v>
      </c>
      <c r="CD582" s="3">
        <v>0.48333333333333334</v>
      </c>
      <c r="CF582" t="s">
        <v>11664</v>
      </c>
      <c r="CJ582">
        <v>0</v>
      </c>
      <c r="CK582" t="s">
        <v>11665</v>
      </c>
      <c r="CL582" s="4">
        <v>38444</v>
      </c>
      <c r="CM582" t="s">
        <v>11666</v>
      </c>
      <c r="CN582" t="s">
        <v>11667</v>
      </c>
      <c r="CO582">
        <v>0</v>
      </c>
      <c r="CP582" t="s">
        <v>11668</v>
      </c>
      <c r="CQ582" t="s">
        <v>269</v>
      </c>
      <c r="CR582" t="s">
        <v>11587</v>
      </c>
      <c r="CU582" t="s">
        <v>8134</v>
      </c>
      <c r="CW582">
        <v>0</v>
      </c>
      <c r="CY582">
        <v>5</v>
      </c>
      <c r="CZ582" t="s">
        <v>553</v>
      </c>
      <c r="DA582">
        <v>0</v>
      </c>
      <c r="DB582">
        <v>6</v>
      </c>
      <c r="DC582" t="s">
        <v>271</v>
      </c>
      <c r="DD582">
        <v>-45</v>
      </c>
      <c r="DF582" t="s">
        <v>11622</v>
      </c>
      <c r="DK582">
        <v>22</v>
      </c>
      <c r="DL582" s="4">
        <v>44512</v>
      </c>
      <c r="DM582">
        <v>20587</v>
      </c>
      <c r="DN582">
        <v>2021</v>
      </c>
      <c r="DO582">
        <v>0</v>
      </c>
      <c r="DQ582">
        <v>81620</v>
      </c>
      <c r="DR582">
        <v>9</v>
      </c>
      <c r="DU582" t="s">
        <v>257</v>
      </c>
      <c r="DV582" t="s">
        <v>274</v>
      </c>
      <c r="DX582">
        <v>0</v>
      </c>
      <c r="DY582" t="s">
        <v>275</v>
      </c>
      <c r="EE582">
        <v>0</v>
      </c>
      <c r="EF582" t="s">
        <v>2553</v>
      </c>
      <c r="EG582" t="s">
        <v>675</v>
      </c>
      <c r="EH582">
        <v>0</v>
      </c>
      <c r="EJ582" t="s">
        <v>340</v>
      </c>
      <c r="EK582" t="s">
        <v>11669</v>
      </c>
      <c r="EL582" t="s">
        <v>11670</v>
      </c>
      <c r="EM582" t="s">
        <v>11671</v>
      </c>
      <c r="EN582" t="s">
        <v>11669</v>
      </c>
      <c r="EO582" t="s">
        <v>282</v>
      </c>
      <c r="EP582" t="s">
        <v>1109</v>
      </c>
      <c r="EQ582">
        <v>1</v>
      </c>
      <c r="ET582" t="s">
        <v>11672</v>
      </c>
      <c r="FE582">
        <v>0</v>
      </c>
      <c r="FF582">
        <v>11</v>
      </c>
      <c r="FG582" t="s">
        <v>621</v>
      </c>
      <c r="FI582" t="s">
        <v>621</v>
      </c>
      <c r="FL582">
        <v>0</v>
      </c>
      <c r="FN582">
        <v>0</v>
      </c>
      <c r="FQ582">
        <v>0</v>
      </c>
      <c r="FS582" t="s">
        <v>462</v>
      </c>
      <c r="FU582" t="s">
        <v>274</v>
      </c>
      <c r="FV582" t="s">
        <v>463</v>
      </c>
      <c r="FW582" t="s">
        <v>431</v>
      </c>
      <c r="FX582" t="s">
        <v>594</v>
      </c>
      <c r="FY582">
        <v>1</v>
      </c>
      <c r="GA582">
        <v>0</v>
      </c>
      <c r="GB582">
        <v>0</v>
      </c>
      <c r="GC582">
        <v>0</v>
      </c>
      <c r="GE582" t="s">
        <v>355</v>
      </c>
      <c r="GF582">
        <v>0</v>
      </c>
      <c r="GG582" t="s">
        <v>274</v>
      </c>
      <c r="GJ582">
        <v>0</v>
      </c>
      <c r="GK582">
        <v>0</v>
      </c>
      <c r="GM582" t="s">
        <v>11673</v>
      </c>
      <c r="GO582">
        <v>14</v>
      </c>
      <c r="HA582" t="s">
        <v>11674</v>
      </c>
      <c r="HB582" t="s">
        <v>11675</v>
      </c>
      <c r="HC582" t="s">
        <v>313</v>
      </c>
      <c r="HD582" t="s">
        <v>313</v>
      </c>
      <c r="HE582" t="s">
        <v>11676</v>
      </c>
      <c r="HF582">
        <v>0</v>
      </c>
      <c r="HG582">
        <v>11</v>
      </c>
      <c r="HH582">
        <v>0</v>
      </c>
      <c r="HI582" t="s">
        <v>275</v>
      </c>
      <c r="HL582">
        <v>2</v>
      </c>
      <c r="HP582" t="s">
        <v>11677</v>
      </c>
      <c r="HQ582" t="s">
        <v>11678</v>
      </c>
      <c r="HR582" t="s">
        <v>11679</v>
      </c>
      <c r="HW582">
        <v>2</v>
      </c>
      <c r="HX582">
        <v>4260009</v>
      </c>
      <c r="HY582" t="s">
        <v>11680</v>
      </c>
      <c r="HZ582">
        <v>4259992</v>
      </c>
      <c r="IC582">
        <v>0</v>
      </c>
      <c r="ID582">
        <v>0</v>
      </c>
      <c r="IM582">
        <v>8</v>
      </c>
      <c r="IQ582" t="s">
        <v>11681</v>
      </c>
      <c r="IU582">
        <v>11</v>
      </c>
      <c r="IV582">
        <f>IF(AND(Table1[[#This Row],[R/P]]="P",Table1[[#This Row],[PaRes]]&lt;&gt;"SCRBL",Table1[[#This Row],[PaRes]]&lt;&gt;"RUN",Table1[[#This Row],[Penalty]]&lt;&gt;1),1,0)</f>
        <v>0</v>
      </c>
      <c r="IW582">
        <f>IF(AND(Table1[[#This Row],[Pass Play]]=1,Table1[[#This Row],[PaRes]]&lt;&gt;"SAC"),1,0)</f>
        <v>0</v>
      </c>
      <c r="IX582">
        <f>IF(Table1[[#This Row],[PaRes]]="COM",1,0)</f>
        <v>0</v>
      </c>
      <c r="IY582">
        <f>IF(Table1[[#This Row],[Pass Play]]=1,Table1[[#This Row],[Gn]],0)</f>
        <v>0</v>
      </c>
      <c r="IZ582">
        <f>IF(AND(Table1[[#This Row],[Pass Play]]=1,Table1[[#This Row],[EFF]]="Y"),1,0)</f>
        <v>0</v>
      </c>
      <c r="JA582">
        <f>IF(AND(Table1[[#This Row],[Pass Play]]=1,Table1[[#This Row],[EFF]]="Y"),Table1[[#This Row],[Gn]],0)</f>
        <v>0</v>
      </c>
      <c r="JB582">
        <f>IF(AND(Table1[[#This Row],[Pass Play]]=1,Table1[[#This Row],[Gn]]&gt;=15),1,0)</f>
        <v>0</v>
      </c>
      <c r="JC582">
        <f>IF(AND(Table1[[#This Row],[Pass Play]]=1,Table1[[#This Row],[Big Play Passes]]=1),Table1[[#This Row],[Gn]],0)</f>
        <v>0</v>
      </c>
      <c r="JD582">
        <f>IF(AND(OR(Table1[[#This Row],[R/P]]="R",Table1[[#This Row],[PaRes]]="SCRBL",Table1[[#This Row],[PaRes]]="RUN"),Table1[[#This Row],[Penalty]]&lt;&gt;1),1,0)</f>
        <v>1</v>
      </c>
      <c r="JE582">
        <f>IF(Table1[[#This Row],[Rush Attempts]]=1,Table1[[#This Row],[Gn]],0)</f>
        <v>22</v>
      </c>
      <c r="JF582">
        <f>IF(AND(Table1[[#This Row],[Rush Attempts]]=1,Table1[[#This Row],[EFF]]="Y"),1,0)</f>
        <v>1</v>
      </c>
      <c r="JG582">
        <f>IF(AND(Table1[[#This Row],[Rush Attempts]]=1,Table1[[#This Row],[EFF]]="Y"),Table1[[#This Row],[Gn]],0)</f>
        <v>22</v>
      </c>
      <c r="JH582">
        <f>IF(AND(Table1[[#This Row],[Rush Attempts]]=1,Table1[[#This Row],[Gn]]&gt;=10),1,0)</f>
        <v>1</v>
      </c>
      <c r="JI582">
        <f>IF(AND(Table1[[#This Row],[Rush Attempts]]=1,Table1[[#This Row],[Big Play Run]]=1),Table1[[#This Row],[Gn]],0)</f>
        <v>22</v>
      </c>
      <c r="JJ582">
        <f>IF(Table1[[#This Row],[PaRes]]="SAC",1,0)</f>
        <v>0</v>
      </c>
      <c r="JK582">
        <f>IF(Table1[[#This Row],[Sacks]]=1,Table1[[#This Row],[Gn]],0)</f>
        <v>0</v>
      </c>
      <c r="JL582">
        <f>IF(Table1[[#This Row],[PaRes]]="INT",1,0)</f>
        <v>0</v>
      </c>
      <c r="JM582">
        <f>IF(Table1[[#This Row],[pff_PENALTY]]&lt;&gt;"",1,0)</f>
        <v>0</v>
      </c>
      <c r="JN582">
        <f>Table1[[#This Row],[pff_PENYARDS]]</f>
        <v>0</v>
      </c>
      <c r="JO582">
        <f>IF(Table1[[#This Row],[S/End]]="TD",1,0)</f>
        <v>0</v>
      </c>
      <c r="JP582">
        <f>IF(OR(Table1[[#This Row],[S/End]]="FGGD"),1,0)</f>
        <v>0</v>
      </c>
      <c r="JQ582">
        <f>IF(OR(Table1[[#This Row],[S/End]]="FUM",Table1[[#This Row],[S/End]]="INT"),1,0)</f>
        <v>0</v>
      </c>
      <c r="JR582">
        <f>IF(AND(Table1[[#This Row],[Touchdown]]=1,Table1[[#This Row],[Pass Play]]=1),1,0)</f>
        <v>0</v>
      </c>
      <c r="JS582">
        <f t="shared" si="29"/>
        <v>0</v>
      </c>
      <c r="JT582">
        <f>IF(AND(OR(Table1[[#This Row],[Pass Play]]=1,Table1[[#This Row],[Rush Attempts]]=1),Table1[[#This Row],[Dn]]=3),1,0)</f>
        <v>0</v>
      </c>
      <c r="JU582">
        <f>IF(AND(Table1[[#This Row],[3rd down attempt]]=1,Table1[[#This Row],[EFF]]="Y"),1,0)</f>
        <v>0</v>
      </c>
      <c r="JV582">
        <f>IF(AND(Table1[[#This Row],[3rd down attempt]]=1,Table1[[#This Row],[Dist]]&gt;=7),1,0)</f>
        <v>0</v>
      </c>
      <c r="JW582">
        <f>IF(AND(OR(Table1[[#This Row],[Pass Play]]=1,Table1[[#This Row],[Rush Attempts]]=1),Table1[[#This Row],[Dn]]=4),1,0)</f>
        <v>0</v>
      </c>
      <c r="JX582">
        <f>IF(AND(Table1[[#This Row],[4th down attempt]]=1,Table1[[#This Row],[EFF]]="Y"),1,0)</f>
        <v>0</v>
      </c>
      <c r="JY582">
        <f>IF(AND(OR(Table1[[#This Row],[Pass Play]]=1,Table1[[#This Row],[Rush Attempts]]=1),Table1[[#This Row],[FPos]]&gt;=0,Table1[[#This Row],[FPos]]&lt;=20),1,0)</f>
        <v>0</v>
      </c>
      <c r="JZ582">
        <f>IF(AND(OR(Table1[[#This Row],[Pass Play]]=1,Table1[[#This Row],[Rush Attempts]]=1),Table1[[#This Row],[Dist]]&lt;=Table1[[#This Row],[Gn]]),1,0)</f>
        <v>1</v>
      </c>
      <c r="KA582">
        <f>IF(Table1[[#This Row],[S/End]]&lt;&gt;"",1,0)</f>
        <v>0</v>
      </c>
      <c r="KB582">
        <f>IF(Table1[[#This Row],[S/End]]="TD",1,0)</f>
        <v>0</v>
      </c>
      <c r="KC582">
        <f>IF(Table1[[#This Row],[S/End]]="FGGD",1,0)</f>
        <v>0</v>
      </c>
      <c r="KD582">
        <f>IF(AND(OR(Table1[[#This Row],[Pass Play]]=1,Table1[[#This Row],[Rush Attempts]]=1),Table1[[#This Row],[Gn]]&lt;0),1,0)</f>
        <v>0</v>
      </c>
      <c r="KE582" s="375">
        <f>IF(AND(Table1[[#This Row],[pff_DRVENDPSN]]=3,Table1[[#This Row],[pff_DRVENDEVENT]]="PUNT"),1,0)</f>
        <v>0</v>
      </c>
    </row>
    <row r="583" spans="1:291" hidden="1">
      <c r="A583">
        <v>6</v>
      </c>
      <c r="B583">
        <v>2110</v>
      </c>
      <c r="D583">
        <v>1</v>
      </c>
      <c r="E583">
        <v>1</v>
      </c>
      <c r="F583">
        <v>2</v>
      </c>
      <c r="G583">
        <v>2</v>
      </c>
      <c r="H583">
        <v>2</v>
      </c>
      <c r="J583" t="s">
        <v>254</v>
      </c>
      <c r="K583">
        <v>32</v>
      </c>
      <c r="L583">
        <v>32</v>
      </c>
      <c r="M583" t="s">
        <v>11682</v>
      </c>
      <c r="N583" t="s">
        <v>11683</v>
      </c>
      <c r="P583" t="s">
        <v>11682</v>
      </c>
      <c r="W583" t="s">
        <v>257</v>
      </c>
      <c r="X583" t="s">
        <v>10592</v>
      </c>
      <c r="AE583" t="s">
        <v>10593</v>
      </c>
      <c r="AF583" t="s">
        <v>10594</v>
      </c>
      <c r="AG583" t="s">
        <v>10592</v>
      </c>
      <c r="AH583" t="s">
        <v>274</v>
      </c>
      <c r="AJ583">
        <v>20</v>
      </c>
      <c r="AL583" t="s">
        <v>575</v>
      </c>
      <c r="AP583">
        <v>7</v>
      </c>
      <c r="BJ583" t="s">
        <v>257</v>
      </c>
      <c r="BQ583">
        <f t="shared" si="27"/>
        <v>0</v>
      </c>
      <c r="BR583">
        <f t="shared" si="28"/>
        <v>2</v>
      </c>
      <c r="BT583" t="s">
        <v>11587</v>
      </c>
      <c r="BV583">
        <v>0</v>
      </c>
      <c r="BX583">
        <v>0</v>
      </c>
      <c r="BY583" t="s">
        <v>11684</v>
      </c>
      <c r="CD583" s="3">
        <v>0.45416666666666666</v>
      </c>
      <c r="CJ583">
        <v>0</v>
      </c>
      <c r="CK583" t="s">
        <v>11685</v>
      </c>
      <c r="CL583" s="4">
        <v>38444</v>
      </c>
      <c r="CM583" t="s">
        <v>11686</v>
      </c>
      <c r="CN583" t="s">
        <v>11687</v>
      </c>
      <c r="CO583">
        <v>0</v>
      </c>
      <c r="CP583" t="s">
        <v>11649</v>
      </c>
      <c r="CQ583" t="s">
        <v>269</v>
      </c>
      <c r="CR583" t="s">
        <v>11587</v>
      </c>
      <c r="CU583" t="s">
        <v>11688</v>
      </c>
      <c r="CW583">
        <v>0</v>
      </c>
      <c r="CY583">
        <v>6</v>
      </c>
      <c r="CZ583" t="s">
        <v>553</v>
      </c>
      <c r="DA583">
        <v>0</v>
      </c>
      <c r="DB583">
        <v>6</v>
      </c>
      <c r="DC583" t="s">
        <v>271</v>
      </c>
      <c r="DD583">
        <v>-45</v>
      </c>
      <c r="DK583">
        <v>2</v>
      </c>
      <c r="DL583" s="4">
        <v>44512</v>
      </c>
      <c r="DM583">
        <v>20587</v>
      </c>
      <c r="DN583">
        <v>2021</v>
      </c>
      <c r="DO583">
        <v>0</v>
      </c>
      <c r="DQ583">
        <v>81620</v>
      </c>
      <c r="DR583">
        <v>10</v>
      </c>
      <c r="DU583" t="s">
        <v>257</v>
      </c>
      <c r="DV583" t="s">
        <v>274</v>
      </c>
      <c r="DX583">
        <v>0</v>
      </c>
      <c r="DY583" t="s">
        <v>275</v>
      </c>
      <c r="EE583">
        <v>0</v>
      </c>
      <c r="EF583" t="s">
        <v>11689</v>
      </c>
      <c r="EG583" t="s">
        <v>277</v>
      </c>
      <c r="EH583">
        <v>0</v>
      </c>
      <c r="EI583" t="s">
        <v>886</v>
      </c>
      <c r="EJ583" t="s">
        <v>2186</v>
      </c>
      <c r="EK583" t="s">
        <v>11690</v>
      </c>
      <c r="EL583" t="s">
        <v>11691</v>
      </c>
      <c r="EM583" t="s">
        <v>11692</v>
      </c>
      <c r="EN583" t="s">
        <v>11693</v>
      </c>
      <c r="EO583" t="s">
        <v>282</v>
      </c>
      <c r="EP583" t="s">
        <v>3331</v>
      </c>
      <c r="EQ583">
        <v>0</v>
      </c>
      <c r="ET583" t="s">
        <v>11694</v>
      </c>
      <c r="FE583">
        <v>0</v>
      </c>
      <c r="FF583">
        <v>5</v>
      </c>
      <c r="FG583" t="s">
        <v>590</v>
      </c>
      <c r="FI583" t="s">
        <v>590</v>
      </c>
      <c r="FL583">
        <v>0</v>
      </c>
      <c r="FN583">
        <v>0</v>
      </c>
      <c r="FQ583">
        <v>0</v>
      </c>
      <c r="FS583" t="s">
        <v>287</v>
      </c>
      <c r="FU583" t="s">
        <v>274</v>
      </c>
      <c r="FV583" t="s">
        <v>4264</v>
      </c>
      <c r="FW583" t="s">
        <v>1700</v>
      </c>
      <c r="FX583" t="s">
        <v>10769</v>
      </c>
      <c r="FY583">
        <v>0</v>
      </c>
      <c r="GA583">
        <v>0</v>
      </c>
      <c r="GB583">
        <v>0</v>
      </c>
      <c r="GC583">
        <v>0</v>
      </c>
      <c r="GF583">
        <v>0</v>
      </c>
      <c r="GG583" t="s">
        <v>11695</v>
      </c>
      <c r="GJ583">
        <v>0</v>
      </c>
      <c r="GK583">
        <v>0</v>
      </c>
      <c r="GO583">
        <v>0</v>
      </c>
      <c r="HA583" t="s">
        <v>11696</v>
      </c>
      <c r="HC583" t="s">
        <v>294</v>
      </c>
      <c r="HD583" t="s">
        <v>294</v>
      </c>
      <c r="HE583" t="s">
        <v>11697</v>
      </c>
      <c r="HF583">
        <v>0</v>
      </c>
      <c r="HG583">
        <v>23</v>
      </c>
      <c r="HH583">
        <v>0</v>
      </c>
      <c r="HI583" t="s">
        <v>275</v>
      </c>
      <c r="HL583">
        <v>1</v>
      </c>
      <c r="HW583">
        <v>0</v>
      </c>
      <c r="HX583">
        <v>4260019</v>
      </c>
      <c r="HY583" t="s">
        <v>11698</v>
      </c>
      <c r="HZ583">
        <v>4260009</v>
      </c>
      <c r="IC583">
        <v>0</v>
      </c>
      <c r="ID583">
        <v>0</v>
      </c>
      <c r="IM583">
        <v>9</v>
      </c>
      <c r="IS583" t="s">
        <v>387</v>
      </c>
      <c r="IU583">
        <v>11</v>
      </c>
      <c r="IV583">
        <f>IF(AND(Table1[[#This Row],[R/P]]="P",Table1[[#This Row],[PaRes]]&lt;&gt;"SCRBL",Table1[[#This Row],[PaRes]]&lt;&gt;"RUN",Table1[[#This Row],[Penalty]]&lt;&gt;1),1,0)</f>
        <v>0</v>
      </c>
      <c r="IW583">
        <f>IF(AND(Table1[[#This Row],[Pass Play]]=1,Table1[[#This Row],[PaRes]]&lt;&gt;"SAC"),1,0)</f>
        <v>0</v>
      </c>
      <c r="IX583">
        <f>IF(Table1[[#This Row],[PaRes]]="COM",1,0)</f>
        <v>0</v>
      </c>
      <c r="IY583">
        <f>IF(Table1[[#This Row],[Pass Play]]=1,Table1[[#This Row],[Gn]],0)</f>
        <v>0</v>
      </c>
      <c r="IZ583">
        <f>IF(AND(Table1[[#This Row],[Pass Play]]=1,Table1[[#This Row],[EFF]]="Y"),1,0)</f>
        <v>0</v>
      </c>
      <c r="JA583">
        <f>IF(AND(Table1[[#This Row],[Pass Play]]=1,Table1[[#This Row],[EFF]]="Y"),Table1[[#This Row],[Gn]],0)</f>
        <v>0</v>
      </c>
      <c r="JB583">
        <f>IF(AND(Table1[[#This Row],[Pass Play]]=1,Table1[[#This Row],[Gn]]&gt;=15),1,0)</f>
        <v>0</v>
      </c>
      <c r="JC583">
        <f>IF(AND(Table1[[#This Row],[Pass Play]]=1,Table1[[#This Row],[Big Play Passes]]=1),Table1[[#This Row],[Gn]],0)</f>
        <v>0</v>
      </c>
      <c r="JD583">
        <f>IF(AND(OR(Table1[[#This Row],[R/P]]="R",Table1[[#This Row],[PaRes]]="SCRBL",Table1[[#This Row],[PaRes]]="RUN"),Table1[[#This Row],[Penalty]]&lt;&gt;1),1,0)</f>
        <v>1</v>
      </c>
      <c r="JE583">
        <f>IF(Table1[[#This Row],[Rush Attempts]]=1,Table1[[#This Row],[Gn]],0)</f>
        <v>2</v>
      </c>
      <c r="JF583">
        <f>IF(AND(Table1[[#This Row],[Rush Attempts]]=1,Table1[[#This Row],[EFF]]="Y"),1,0)</f>
        <v>1</v>
      </c>
      <c r="JG583">
        <f>IF(AND(Table1[[#This Row],[Rush Attempts]]=1,Table1[[#This Row],[EFF]]="Y"),Table1[[#This Row],[Gn]],0)</f>
        <v>2</v>
      </c>
      <c r="JH583">
        <f>IF(AND(Table1[[#This Row],[Rush Attempts]]=1,Table1[[#This Row],[Gn]]&gt;=10),1,0)</f>
        <v>0</v>
      </c>
      <c r="JI583">
        <f>IF(AND(Table1[[#This Row],[Rush Attempts]]=1,Table1[[#This Row],[Big Play Run]]=1),Table1[[#This Row],[Gn]],0)</f>
        <v>0</v>
      </c>
      <c r="JJ583">
        <f>IF(Table1[[#This Row],[PaRes]]="SAC",1,0)</f>
        <v>0</v>
      </c>
      <c r="JK583">
        <f>IF(Table1[[#This Row],[Sacks]]=1,Table1[[#This Row],[Gn]],0)</f>
        <v>0</v>
      </c>
      <c r="JL583">
        <f>IF(Table1[[#This Row],[PaRes]]="INT",1,0)</f>
        <v>0</v>
      </c>
      <c r="JM583">
        <f>IF(Table1[[#This Row],[pff_PENALTY]]&lt;&gt;"",1,0)</f>
        <v>0</v>
      </c>
      <c r="JN583">
        <f>Table1[[#This Row],[pff_PENYARDS]]</f>
        <v>0</v>
      </c>
      <c r="JO583">
        <f>IF(Table1[[#This Row],[S/End]]="TD",1,0)</f>
        <v>1</v>
      </c>
      <c r="JP583">
        <f>IF(OR(Table1[[#This Row],[S/End]]="FGGD"),1,0)</f>
        <v>0</v>
      </c>
      <c r="JQ583">
        <f>IF(OR(Table1[[#This Row],[S/End]]="FUM",Table1[[#This Row],[S/End]]="INT"),1,0)</f>
        <v>0</v>
      </c>
      <c r="JR583">
        <f>IF(AND(Table1[[#This Row],[Touchdown]]=1,Table1[[#This Row],[Pass Play]]=1),1,0)</f>
        <v>0</v>
      </c>
      <c r="JS583">
        <f t="shared" si="29"/>
        <v>0</v>
      </c>
      <c r="JT583">
        <f>IF(AND(OR(Table1[[#This Row],[Pass Play]]=1,Table1[[#This Row],[Rush Attempts]]=1),Table1[[#This Row],[Dn]]=3),1,0)</f>
        <v>0</v>
      </c>
      <c r="JU583">
        <f>IF(AND(Table1[[#This Row],[3rd down attempt]]=1,Table1[[#This Row],[EFF]]="Y"),1,0)</f>
        <v>0</v>
      </c>
      <c r="JV583">
        <f>IF(AND(Table1[[#This Row],[3rd down attempt]]=1,Table1[[#This Row],[Dist]]&gt;=7),1,0)</f>
        <v>0</v>
      </c>
      <c r="JW583">
        <f>IF(AND(OR(Table1[[#This Row],[Pass Play]]=1,Table1[[#This Row],[Rush Attempts]]=1),Table1[[#This Row],[Dn]]=4),1,0)</f>
        <v>0</v>
      </c>
      <c r="JX583">
        <f>IF(AND(Table1[[#This Row],[4th down attempt]]=1,Table1[[#This Row],[EFF]]="Y"),1,0)</f>
        <v>0</v>
      </c>
      <c r="JY583">
        <f>IF(AND(OR(Table1[[#This Row],[Pass Play]]=1,Table1[[#This Row],[Rush Attempts]]=1),Table1[[#This Row],[FPos]]&gt;=0,Table1[[#This Row],[FPos]]&lt;=20),1,0)</f>
        <v>1</v>
      </c>
      <c r="JZ583">
        <f>IF(AND(OR(Table1[[#This Row],[Pass Play]]=1,Table1[[#This Row],[Rush Attempts]]=1),Table1[[#This Row],[Dist]]&lt;=Table1[[#This Row],[Gn]]),1,0)</f>
        <v>1</v>
      </c>
      <c r="KA583">
        <f>IF(Table1[[#This Row],[S/End]]&lt;&gt;"",1,0)</f>
        <v>1</v>
      </c>
      <c r="KB583">
        <f>IF(Table1[[#This Row],[S/End]]="TD",1,0)</f>
        <v>1</v>
      </c>
      <c r="KC583">
        <f>IF(Table1[[#This Row],[S/End]]="FGGD",1,0)</f>
        <v>0</v>
      </c>
      <c r="KD583">
        <f>IF(AND(OR(Table1[[#This Row],[Pass Play]]=1,Table1[[#This Row],[Rush Attempts]]=1),Table1[[#This Row],[Gn]]&lt;0),1,0)</f>
        <v>0</v>
      </c>
      <c r="KE583" s="375">
        <f>IF(AND(Table1[[#This Row],[pff_DRVENDPSN]]=3,Table1[[#This Row],[pff_DRVENDEVENT]]="PUNT"),1,0)</f>
        <v>0</v>
      </c>
    </row>
    <row r="584" spans="1:291" hidden="1">
      <c r="A584">
        <v>7</v>
      </c>
      <c r="B584">
        <v>2110</v>
      </c>
      <c r="D584">
        <v>1</v>
      </c>
      <c r="E584">
        <v>1</v>
      </c>
      <c r="F584">
        <v>10</v>
      </c>
      <c r="G584">
        <v>-1</v>
      </c>
      <c r="H584">
        <v>-11</v>
      </c>
      <c r="I584" t="s">
        <v>253</v>
      </c>
      <c r="J584" t="s">
        <v>298</v>
      </c>
      <c r="K584">
        <v>11</v>
      </c>
      <c r="L584" t="s">
        <v>4436</v>
      </c>
      <c r="M584" t="s">
        <v>11699</v>
      </c>
      <c r="N584" t="s">
        <v>978</v>
      </c>
      <c r="P584" t="s">
        <v>1750</v>
      </c>
      <c r="R584" t="s">
        <v>11700</v>
      </c>
      <c r="W584" t="s">
        <v>257</v>
      </c>
      <c r="X584" t="s">
        <v>11701</v>
      </c>
      <c r="AE584" t="s">
        <v>2655</v>
      </c>
      <c r="AF584" t="s">
        <v>2656</v>
      </c>
      <c r="AG584" t="s">
        <v>11701</v>
      </c>
      <c r="AH584" t="s">
        <v>257</v>
      </c>
      <c r="AJ584">
        <v>22</v>
      </c>
      <c r="AP584">
        <v>7</v>
      </c>
      <c r="BJ584" t="s">
        <v>607</v>
      </c>
      <c r="BQ584">
        <f t="shared" si="27"/>
        <v>0</v>
      </c>
      <c r="BR584">
        <f t="shared" si="28"/>
        <v>3</v>
      </c>
      <c r="BT584" t="s">
        <v>11587</v>
      </c>
      <c r="BV584">
        <v>0</v>
      </c>
      <c r="BX584">
        <v>0</v>
      </c>
      <c r="BY584" t="s">
        <v>11702</v>
      </c>
      <c r="BZ584" t="s">
        <v>11703</v>
      </c>
      <c r="CD584" s="3">
        <v>0.35416666666666669</v>
      </c>
      <c r="CF584" t="s">
        <v>11704</v>
      </c>
      <c r="CJ584">
        <v>0</v>
      </c>
      <c r="CK584" t="s">
        <v>11705</v>
      </c>
      <c r="CL584" s="4">
        <v>38778</v>
      </c>
      <c r="CM584" t="s">
        <v>11706</v>
      </c>
      <c r="CN584" t="s">
        <v>11707</v>
      </c>
      <c r="CO584">
        <v>0</v>
      </c>
      <c r="CP584" t="s">
        <v>268</v>
      </c>
      <c r="CQ584" t="s">
        <v>282</v>
      </c>
      <c r="CR584" t="s">
        <v>11587</v>
      </c>
      <c r="CU584" t="s">
        <v>4311</v>
      </c>
      <c r="CW584">
        <v>0</v>
      </c>
      <c r="CY584">
        <v>1</v>
      </c>
      <c r="CZ584" t="s">
        <v>614</v>
      </c>
      <c r="DA584">
        <v>-32</v>
      </c>
      <c r="DB584">
        <v>6</v>
      </c>
      <c r="DC584" t="s">
        <v>554</v>
      </c>
      <c r="DD584">
        <v>-11</v>
      </c>
      <c r="DF584" t="s">
        <v>11708</v>
      </c>
      <c r="DK584">
        <v>-1</v>
      </c>
      <c r="DL584" s="4">
        <v>44512</v>
      </c>
      <c r="DM584">
        <v>20587</v>
      </c>
      <c r="DN584">
        <v>2021</v>
      </c>
      <c r="DO584">
        <v>0</v>
      </c>
      <c r="DQ584">
        <v>81620</v>
      </c>
      <c r="DR584">
        <v>20</v>
      </c>
      <c r="DU584" t="s">
        <v>294</v>
      </c>
      <c r="DV584" t="s">
        <v>294</v>
      </c>
      <c r="DX584">
        <v>7</v>
      </c>
      <c r="DY584" t="s">
        <v>275</v>
      </c>
      <c r="EE584">
        <v>0</v>
      </c>
      <c r="EF584" t="s">
        <v>11709</v>
      </c>
      <c r="EG584" t="s">
        <v>383</v>
      </c>
      <c r="EH584">
        <v>0</v>
      </c>
      <c r="EJ584" t="s">
        <v>340</v>
      </c>
      <c r="EK584" t="s">
        <v>3717</v>
      </c>
      <c r="EL584" t="s">
        <v>11710</v>
      </c>
      <c r="EM584" t="s">
        <v>11711</v>
      </c>
      <c r="EN584" t="s">
        <v>268</v>
      </c>
      <c r="EO584" t="s">
        <v>269</v>
      </c>
      <c r="EP584" t="s">
        <v>3634</v>
      </c>
      <c r="EQ584">
        <v>0</v>
      </c>
      <c r="ET584" t="s">
        <v>11712</v>
      </c>
      <c r="FD584" t="s">
        <v>253</v>
      </c>
      <c r="FE584">
        <v>0</v>
      </c>
      <c r="FF584">
        <v>18</v>
      </c>
      <c r="FG584" t="s">
        <v>621</v>
      </c>
      <c r="FI584" t="s">
        <v>621</v>
      </c>
      <c r="FJ584" t="s">
        <v>11713</v>
      </c>
      <c r="FL584">
        <v>0</v>
      </c>
      <c r="FN584">
        <v>0</v>
      </c>
      <c r="FQ584">
        <v>0</v>
      </c>
      <c r="FS584" t="s">
        <v>1177</v>
      </c>
      <c r="FU584" t="s">
        <v>257</v>
      </c>
      <c r="FV584" t="s">
        <v>1374</v>
      </c>
      <c r="FW584" t="s">
        <v>290</v>
      </c>
      <c r="FY584">
        <v>1</v>
      </c>
      <c r="GA584">
        <v>7</v>
      </c>
      <c r="GB584">
        <v>7</v>
      </c>
      <c r="GC584">
        <v>0</v>
      </c>
      <c r="GE584" t="s">
        <v>355</v>
      </c>
      <c r="GF584">
        <v>0</v>
      </c>
      <c r="GG584" t="s">
        <v>274</v>
      </c>
      <c r="GJ584">
        <v>0</v>
      </c>
      <c r="GK584">
        <v>0</v>
      </c>
      <c r="GM584" t="s">
        <v>11714</v>
      </c>
      <c r="GO584">
        <v>0</v>
      </c>
      <c r="HA584" t="s">
        <v>5985</v>
      </c>
      <c r="HC584" t="s">
        <v>313</v>
      </c>
      <c r="HD584" t="s">
        <v>313</v>
      </c>
      <c r="HE584" t="s">
        <v>7176</v>
      </c>
      <c r="HF584">
        <v>0</v>
      </c>
      <c r="HG584">
        <v>11</v>
      </c>
      <c r="HH584">
        <v>7</v>
      </c>
      <c r="HI584" t="s">
        <v>275</v>
      </c>
      <c r="HL584">
        <v>2</v>
      </c>
      <c r="HP584" t="s">
        <v>11715</v>
      </c>
      <c r="HQ584" t="s">
        <v>10901</v>
      </c>
      <c r="HR584" t="s">
        <v>11716</v>
      </c>
      <c r="HW584">
        <v>-10</v>
      </c>
      <c r="HX584">
        <v>4260209</v>
      </c>
      <c r="HY584" t="s">
        <v>11717</v>
      </c>
      <c r="HZ584">
        <v>4260187</v>
      </c>
      <c r="IC584">
        <v>0</v>
      </c>
      <c r="ID584">
        <v>0</v>
      </c>
      <c r="IM584">
        <v>19</v>
      </c>
      <c r="IO584" t="s">
        <v>11718</v>
      </c>
      <c r="IQ584" t="s">
        <v>11718</v>
      </c>
      <c r="IR584" t="s">
        <v>11708</v>
      </c>
      <c r="IU584">
        <v>11</v>
      </c>
      <c r="IV584">
        <f>IF(AND(Table1[[#This Row],[R/P]]="P",Table1[[#This Row],[PaRes]]&lt;&gt;"SCRBL",Table1[[#This Row],[PaRes]]&lt;&gt;"RUN",Table1[[#This Row],[Penalty]]&lt;&gt;1),1,0)</f>
        <v>0</v>
      </c>
      <c r="IW584">
        <f>IF(AND(Table1[[#This Row],[Pass Play]]=1,Table1[[#This Row],[PaRes]]&lt;&gt;"SAC"),1,0)</f>
        <v>0</v>
      </c>
      <c r="IX584">
        <f>IF(Table1[[#This Row],[PaRes]]="COM",1,0)</f>
        <v>0</v>
      </c>
      <c r="IY584">
        <f>IF(Table1[[#This Row],[Pass Play]]=1,Table1[[#This Row],[Gn]],0)</f>
        <v>0</v>
      </c>
      <c r="IZ584">
        <f>IF(AND(Table1[[#This Row],[Pass Play]]=1,Table1[[#This Row],[EFF]]="Y"),1,0)</f>
        <v>0</v>
      </c>
      <c r="JA584">
        <f>IF(AND(Table1[[#This Row],[Pass Play]]=1,Table1[[#This Row],[EFF]]="Y"),Table1[[#This Row],[Gn]],0)</f>
        <v>0</v>
      </c>
      <c r="JB584">
        <f>IF(AND(Table1[[#This Row],[Pass Play]]=1,Table1[[#This Row],[Gn]]&gt;=15),1,0)</f>
        <v>0</v>
      </c>
      <c r="JC584">
        <f>IF(AND(Table1[[#This Row],[Pass Play]]=1,Table1[[#This Row],[Big Play Passes]]=1),Table1[[#This Row],[Gn]],0)</f>
        <v>0</v>
      </c>
      <c r="JD584">
        <f>IF(AND(OR(Table1[[#This Row],[R/P]]="R",Table1[[#This Row],[PaRes]]="SCRBL",Table1[[#This Row],[PaRes]]="RUN"),Table1[[#This Row],[Penalty]]&lt;&gt;1),1,0)</f>
        <v>1</v>
      </c>
      <c r="JE584">
        <f>IF(Table1[[#This Row],[Rush Attempts]]=1,Table1[[#This Row],[Gn]],0)</f>
        <v>-1</v>
      </c>
      <c r="JF584">
        <f>IF(AND(Table1[[#This Row],[Rush Attempts]]=1,Table1[[#This Row],[EFF]]="Y"),1,0)</f>
        <v>0</v>
      </c>
      <c r="JG584">
        <f>IF(AND(Table1[[#This Row],[Rush Attempts]]=1,Table1[[#This Row],[EFF]]="Y"),Table1[[#This Row],[Gn]],0)</f>
        <v>0</v>
      </c>
      <c r="JH584">
        <f>IF(AND(Table1[[#This Row],[Rush Attempts]]=1,Table1[[#This Row],[Gn]]&gt;=10),1,0)</f>
        <v>0</v>
      </c>
      <c r="JI584">
        <f>IF(AND(Table1[[#This Row],[Rush Attempts]]=1,Table1[[#This Row],[Big Play Run]]=1),Table1[[#This Row],[Gn]],0)</f>
        <v>0</v>
      </c>
      <c r="JJ584">
        <f>IF(Table1[[#This Row],[PaRes]]="SAC",1,0)</f>
        <v>0</v>
      </c>
      <c r="JK584">
        <f>IF(Table1[[#This Row],[Sacks]]=1,Table1[[#This Row],[Gn]],0)</f>
        <v>0</v>
      </c>
      <c r="JL584">
        <f>IF(Table1[[#This Row],[PaRes]]="INT",1,0)</f>
        <v>0</v>
      </c>
      <c r="JM584">
        <f>IF(Table1[[#This Row],[pff_PENALTY]]&lt;&gt;"",1,0)</f>
        <v>0</v>
      </c>
      <c r="JN584">
        <f>Table1[[#This Row],[pff_PENYARDS]]</f>
        <v>0</v>
      </c>
      <c r="JO584">
        <f>IF(Table1[[#This Row],[S/End]]="TD",1,0)</f>
        <v>0</v>
      </c>
      <c r="JP584">
        <f>IF(OR(Table1[[#This Row],[S/End]]="FGGD"),1,0)</f>
        <v>0</v>
      </c>
      <c r="JQ584">
        <f>IF(OR(Table1[[#This Row],[S/End]]="FUM",Table1[[#This Row],[S/End]]="INT"),1,0)</f>
        <v>0</v>
      </c>
      <c r="JR584">
        <f>IF(AND(Table1[[#This Row],[Touchdown]]=1,Table1[[#This Row],[Pass Play]]=1),1,0)</f>
        <v>0</v>
      </c>
      <c r="JS584">
        <f t="shared" si="29"/>
        <v>0</v>
      </c>
      <c r="JT584">
        <f>IF(AND(OR(Table1[[#This Row],[Pass Play]]=1,Table1[[#This Row],[Rush Attempts]]=1),Table1[[#This Row],[Dn]]=3),1,0)</f>
        <v>0</v>
      </c>
      <c r="JU584">
        <f>IF(AND(Table1[[#This Row],[3rd down attempt]]=1,Table1[[#This Row],[EFF]]="Y"),1,0)</f>
        <v>0</v>
      </c>
      <c r="JV584">
        <f>IF(AND(Table1[[#This Row],[3rd down attempt]]=1,Table1[[#This Row],[Dist]]&gt;=7),1,0)</f>
        <v>0</v>
      </c>
      <c r="JW584">
        <f>IF(AND(OR(Table1[[#This Row],[Pass Play]]=1,Table1[[#This Row],[Rush Attempts]]=1),Table1[[#This Row],[Dn]]=4),1,0)</f>
        <v>0</v>
      </c>
      <c r="JX584">
        <f>IF(AND(Table1[[#This Row],[4th down attempt]]=1,Table1[[#This Row],[EFF]]="Y"),1,0)</f>
        <v>0</v>
      </c>
      <c r="JY584">
        <f>IF(AND(OR(Table1[[#This Row],[Pass Play]]=1,Table1[[#This Row],[Rush Attempts]]=1),Table1[[#This Row],[FPos]]&gt;=0,Table1[[#This Row],[FPos]]&lt;=20),1,0)</f>
        <v>0</v>
      </c>
      <c r="JZ584">
        <f>IF(AND(OR(Table1[[#This Row],[Pass Play]]=1,Table1[[#This Row],[Rush Attempts]]=1),Table1[[#This Row],[Dist]]&lt;=Table1[[#This Row],[Gn]]),1,0)</f>
        <v>0</v>
      </c>
      <c r="KA584">
        <f>IF(Table1[[#This Row],[S/End]]&lt;&gt;"",1,0)</f>
        <v>0</v>
      </c>
      <c r="KB584">
        <f>IF(Table1[[#This Row],[S/End]]="TD",1,0)</f>
        <v>0</v>
      </c>
      <c r="KC584">
        <f>IF(Table1[[#This Row],[S/End]]="FGGD",1,0)</f>
        <v>0</v>
      </c>
      <c r="KD584">
        <f>IF(AND(OR(Table1[[#This Row],[Pass Play]]=1,Table1[[#This Row],[Rush Attempts]]=1),Table1[[#This Row],[Gn]]&lt;0),1,0)</f>
        <v>1</v>
      </c>
      <c r="KE584" s="375">
        <f>IF(AND(Table1[[#This Row],[pff_DRVENDPSN]]=3,Table1[[#This Row],[pff_DRVENDEVENT]]="PUNT"),1,0)</f>
        <v>0</v>
      </c>
    </row>
    <row r="585" spans="1:291" hidden="1">
      <c r="A585">
        <v>8</v>
      </c>
      <c r="B585">
        <v>2110</v>
      </c>
      <c r="D585">
        <v>1</v>
      </c>
      <c r="E585">
        <v>2</v>
      </c>
      <c r="F585">
        <v>11</v>
      </c>
      <c r="G585">
        <v>4</v>
      </c>
      <c r="H585">
        <v>-10</v>
      </c>
      <c r="J585" t="s">
        <v>298</v>
      </c>
      <c r="K585">
        <v>12</v>
      </c>
      <c r="L585" t="s">
        <v>11078</v>
      </c>
      <c r="M585" t="s">
        <v>11182</v>
      </c>
      <c r="N585" t="s">
        <v>256</v>
      </c>
      <c r="P585" t="s">
        <v>1357</v>
      </c>
      <c r="Q585" t="s">
        <v>6509</v>
      </c>
      <c r="W585" t="s">
        <v>253</v>
      </c>
      <c r="X585" t="s">
        <v>11719</v>
      </c>
      <c r="Y585" t="s">
        <v>664</v>
      </c>
      <c r="Z585" t="s">
        <v>9643</v>
      </c>
      <c r="AB585" t="s">
        <v>372</v>
      </c>
      <c r="AC585" t="s">
        <v>11720</v>
      </c>
      <c r="AJ585">
        <v>88</v>
      </c>
      <c r="AK585" t="s">
        <v>327</v>
      </c>
      <c r="AP585">
        <v>7</v>
      </c>
      <c r="BJ585" t="s">
        <v>257</v>
      </c>
      <c r="BQ585">
        <f t="shared" si="27"/>
        <v>1</v>
      </c>
      <c r="BR585">
        <f t="shared" si="28"/>
        <v>0</v>
      </c>
      <c r="BT585" t="s">
        <v>11587</v>
      </c>
      <c r="BV585">
        <v>0</v>
      </c>
      <c r="BX585">
        <v>0</v>
      </c>
      <c r="BY585" t="s">
        <v>11721</v>
      </c>
      <c r="CA585">
        <v>1</v>
      </c>
      <c r="CD585" s="3">
        <v>0.3263888888888889</v>
      </c>
      <c r="CE585" t="s">
        <v>257</v>
      </c>
      <c r="CF585" t="s">
        <v>11722</v>
      </c>
      <c r="CG585">
        <v>8</v>
      </c>
      <c r="CI585" t="s">
        <v>331</v>
      </c>
      <c r="CJ585">
        <v>0</v>
      </c>
      <c r="CK585" t="s">
        <v>11723</v>
      </c>
      <c r="CL585" s="4">
        <v>38778</v>
      </c>
      <c r="CM585" t="s">
        <v>11724</v>
      </c>
      <c r="CN585" t="s">
        <v>11725</v>
      </c>
      <c r="CO585">
        <v>0</v>
      </c>
      <c r="CQ585" t="s">
        <v>282</v>
      </c>
      <c r="CR585" t="s">
        <v>11587</v>
      </c>
      <c r="CU585" t="s">
        <v>11726</v>
      </c>
      <c r="CW585">
        <v>0</v>
      </c>
      <c r="CY585">
        <v>2</v>
      </c>
      <c r="CZ585" t="s">
        <v>614</v>
      </c>
      <c r="DA585">
        <v>-32</v>
      </c>
      <c r="DB585">
        <v>6</v>
      </c>
      <c r="DC585" t="s">
        <v>554</v>
      </c>
      <c r="DD585">
        <v>-11</v>
      </c>
      <c r="DF585" t="s">
        <v>11727</v>
      </c>
      <c r="DK585">
        <v>4</v>
      </c>
      <c r="DL585" s="4">
        <v>44512</v>
      </c>
      <c r="DM585">
        <v>20587</v>
      </c>
      <c r="DN585">
        <v>2021</v>
      </c>
      <c r="DO585">
        <v>0</v>
      </c>
      <c r="DQ585">
        <v>81620</v>
      </c>
      <c r="DR585">
        <v>21</v>
      </c>
      <c r="DU585" t="s">
        <v>257</v>
      </c>
      <c r="DV585" t="s">
        <v>274</v>
      </c>
      <c r="DX585">
        <v>7</v>
      </c>
      <c r="DY585" t="s">
        <v>275</v>
      </c>
      <c r="EE585">
        <v>0</v>
      </c>
      <c r="EF585" t="s">
        <v>6519</v>
      </c>
      <c r="EG585" t="s">
        <v>422</v>
      </c>
      <c r="EH585">
        <v>0</v>
      </c>
      <c r="EJ585" t="s">
        <v>454</v>
      </c>
      <c r="EK585" t="s">
        <v>11728</v>
      </c>
      <c r="EL585" t="s">
        <v>11729</v>
      </c>
      <c r="EM585" t="s">
        <v>11730</v>
      </c>
      <c r="EN585" t="s">
        <v>2754</v>
      </c>
      <c r="EO585" t="s">
        <v>269</v>
      </c>
      <c r="EP585" t="s">
        <v>345</v>
      </c>
      <c r="EQ585">
        <v>0</v>
      </c>
      <c r="ER585" t="s">
        <v>346</v>
      </c>
      <c r="ET585" t="s">
        <v>11731</v>
      </c>
      <c r="EU585">
        <v>-4</v>
      </c>
      <c r="EV585" t="s">
        <v>348</v>
      </c>
      <c r="EW585" t="s">
        <v>349</v>
      </c>
      <c r="EX585" t="s">
        <v>771</v>
      </c>
      <c r="EY585" t="s">
        <v>351</v>
      </c>
      <c r="FB585" t="s">
        <v>7703</v>
      </c>
      <c r="FC585" t="s">
        <v>11732</v>
      </c>
      <c r="FE585">
        <v>1</v>
      </c>
      <c r="FF585">
        <v>11</v>
      </c>
      <c r="FL585">
        <v>0</v>
      </c>
      <c r="FN585">
        <v>0</v>
      </c>
      <c r="FQ585">
        <v>0</v>
      </c>
      <c r="FS585" t="s">
        <v>395</v>
      </c>
      <c r="FV585" t="s">
        <v>496</v>
      </c>
      <c r="FW585" t="s">
        <v>397</v>
      </c>
      <c r="FY585">
        <v>0</v>
      </c>
      <c r="GA585">
        <v>7</v>
      </c>
      <c r="GB585">
        <v>7</v>
      </c>
      <c r="GC585">
        <v>0</v>
      </c>
      <c r="GD585" t="s">
        <v>497</v>
      </c>
      <c r="GE585" t="s">
        <v>355</v>
      </c>
      <c r="GF585">
        <v>0</v>
      </c>
      <c r="GG585" t="s">
        <v>1179</v>
      </c>
      <c r="GI585">
        <v>3.8</v>
      </c>
      <c r="GJ585">
        <v>1</v>
      </c>
      <c r="GK585">
        <v>0</v>
      </c>
      <c r="GM585" t="s">
        <v>11733</v>
      </c>
      <c r="GN585">
        <v>8</v>
      </c>
      <c r="GO585">
        <v>2</v>
      </c>
      <c r="GP585" t="s">
        <v>357</v>
      </c>
      <c r="GR585">
        <v>11</v>
      </c>
      <c r="HA585" t="s">
        <v>11734</v>
      </c>
      <c r="HC585" t="s">
        <v>294</v>
      </c>
      <c r="HD585" t="s">
        <v>294</v>
      </c>
      <c r="HF585">
        <v>0</v>
      </c>
      <c r="HG585">
        <v>12</v>
      </c>
      <c r="HH585">
        <v>7</v>
      </c>
      <c r="HI585" t="s">
        <v>275</v>
      </c>
      <c r="HK585" t="s">
        <v>351</v>
      </c>
      <c r="HL585">
        <v>3</v>
      </c>
      <c r="HM585" t="s">
        <v>11727</v>
      </c>
      <c r="HO585" t="s">
        <v>11735</v>
      </c>
      <c r="HP585" t="s">
        <v>11736</v>
      </c>
      <c r="HQ585" t="s">
        <v>11737</v>
      </c>
      <c r="HR585" t="s">
        <v>11738</v>
      </c>
      <c r="HT585" t="s">
        <v>9662</v>
      </c>
      <c r="HW585">
        <v>-14</v>
      </c>
      <c r="HX585">
        <v>4260227</v>
      </c>
      <c r="HY585" t="s">
        <v>11727</v>
      </c>
      <c r="HZ585">
        <v>4260209</v>
      </c>
      <c r="IC585">
        <v>0</v>
      </c>
      <c r="ID585">
        <v>0</v>
      </c>
      <c r="IM585">
        <v>20</v>
      </c>
      <c r="IO585" t="s">
        <v>11727</v>
      </c>
      <c r="IQ585" t="s">
        <v>11727</v>
      </c>
      <c r="IU585">
        <v>11</v>
      </c>
      <c r="IV585">
        <f>IF(AND(Table1[[#This Row],[R/P]]="P",Table1[[#This Row],[PaRes]]&lt;&gt;"SCRBL",Table1[[#This Row],[PaRes]]&lt;&gt;"RUN",Table1[[#This Row],[Penalty]]&lt;&gt;1),1,0)</f>
        <v>1</v>
      </c>
      <c r="IW585">
        <f>IF(AND(Table1[[#This Row],[Pass Play]]=1,Table1[[#This Row],[PaRes]]&lt;&gt;"SAC"),1,0)</f>
        <v>1</v>
      </c>
      <c r="IX585">
        <f>IF(Table1[[#This Row],[PaRes]]="COM",1,0)</f>
        <v>1</v>
      </c>
      <c r="IY585">
        <f>IF(Table1[[#This Row],[Pass Play]]=1,Table1[[#This Row],[Gn]],0)</f>
        <v>4</v>
      </c>
      <c r="IZ585">
        <f>IF(AND(Table1[[#This Row],[Pass Play]]=1,Table1[[#This Row],[EFF]]="Y"),1,0)</f>
        <v>0</v>
      </c>
      <c r="JA585">
        <f>IF(AND(Table1[[#This Row],[Pass Play]]=1,Table1[[#This Row],[EFF]]="Y"),Table1[[#This Row],[Gn]],0)</f>
        <v>0</v>
      </c>
      <c r="JB585">
        <f>IF(AND(Table1[[#This Row],[Pass Play]]=1,Table1[[#This Row],[Gn]]&gt;=15),1,0)</f>
        <v>0</v>
      </c>
      <c r="JC585">
        <f>IF(AND(Table1[[#This Row],[Pass Play]]=1,Table1[[#This Row],[Big Play Passes]]=1),Table1[[#This Row],[Gn]],0)</f>
        <v>0</v>
      </c>
      <c r="JD585">
        <f>IF(AND(OR(Table1[[#This Row],[R/P]]="R",Table1[[#This Row],[PaRes]]="SCRBL",Table1[[#This Row],[PaRes]]="RUN"),Table1[[#This Row],[Penalty]]&lt;&gt;1),1,0)</f>
        <v>0</v>
      </c>
      <c r="JE585">
        <f>IF(Table1[[#This Row],[Rush Attempts]]=1,Table1[[#This Row],[Gn]],0)</f>
        <v>0</v>
      </c>
      <c r="JF585">
        <f>IF(AND(Table1[[#This Row],[Rush Attempts]]=1,Table1[[#This Row],[EFF]]="Y"),1,0)</f>
        <v>0</v>
      </c>
      <c r="JG585">
        <f>IF(AND(Table1[[#This Row],[Rush Attempts]]=1,Table1[[#This Row],[EFF]]="Y"),Table1[[#This Row],[Gn]],0)</f>
        <v>0</v>
      </c>
      <c r="JH585">
        <f>IF(AND(Table1[[#This Row],[Rush Attempts]]=1,Table1[[#This Row],[Gn]]&gt;=10),1,0)</f>
        <v>0</v>
      </c>
      <c r="JI585">
        <f>IF(AND(Table1[[#This Row],[Rush Attempts]]=1,Table1[[#This Row],[Big Play Run]]=1),Table1[[#This Row],[Gn]],0)</f>
        <v>0</v>
      </c>
      <c r="JJ585">
        <f>IF(Table1[[#This Row],[PaRes]]="SAC",1,0)</f>
        <v>0</v>
      </c>
      <c r="JK585">
        <f>IF(Table1[[#This Row],[Sacks]]=1,Table1[[#This Row],[Gn]],0)</f>
        <v>0</v>
      </c>
      <c r="JL585">
        <f>IF(Table1[[#This Row],[PaRes]]="INT",1,0)</f>
        <v>0</v>
      </c>
      <c r="JM585">
        <f>IF(Table1[[#This Row],[pff_PENALTY]]&lt;&gt;"",1,0)</f>
        <v>0</v>
      </c>
      <c r="JN585">
        <f>Table1[[#This Row],[pff_PENYARDS]]</f>
        <v>0</v>
      </c>
      <c r="JO585">
        <f>IF(Table1[[#This Row],[S/End]]="TD",1,0)</f>
        <v>0</v>
      </c>
      <c r="JP585">
        <f>IF(OR(Table1[[#This Row],[S/End]]="FGGD"),1,0)</f>
        <v>0</v>
      </c>
      <c r="JQ585">
        <f>IF(OR(Table1[[#This Row],[S/End]]="FUM",Table1[[#This Row],[S/End]]="INT"),1,0)</f>
        <v>0</v>
      </c>
      <c r="JR585">
        <f>IF(AND(Table1[[#This Row],[Touchdown]]=1,Table1[[#This Row],[Pass Play]]=1),1,0)</f>
        <v>0</v>
      </c>
      <c r="JS585">
        <f t="shared" si="29"/>
        <v>0</v>
      </c>
      <c r="JT585">
        <f>IF(AND(OR(Table1[[#This Row],[Pass Play]]=1,Table1[[#This Row],[Rush Attempts]]=1),Table1[[#This Row],[Dn]]=3),1,0)</f>
        <v>0</v>
      </c>
      <c r="JU585">
        <f>IF(AND(Table1[[#This Row],[3rd down attempt]]=1,Table1[[#This Row],[EFF]]="Y"),1,0)</f>
        <v>0</v>
      </c>
      <c r="JV585">
        <f>IF(AND(Table1[[#This Row],[3rd down attempt]]=1,Table1[[#This Row],[Dist]]&gt;=7),1,0)</f>
        <v>0</v>
      </c>
      <c r="JW585">
        <f>IF(AND(OR(Table1[[#This Row],[Pass Play]]=1,Table1[[#This Row],[Rush Attempts]]=1),Table1[[#This Row],[Dn]]=4),1,0)</f>
        <v>0</v>
      </c>
      <c r="JX585">
        <f>IF(AND(Table1[[#This Row],[4th down attempt]]=1,Table1[[#This Row],[EFF]]="Y"),1,0)</f>
        <v>0</v>
      </c>
      <c r="JY585">
        <f>IF(AND(OR(Table1[[#This Row],[Pass Play]]=1,Table1[[#This Row],[Rush Attempts]]=1),Table1[[#This Row],[FPos]]&gt;=0,Table1[[#This Row],[FPos]]&lt;=20),1,0)</f>
        <v>0</v>
      </c>
      <c r="JZ585">
        <f>IF(AND(OR(Table1[[#This Row],[Pass Play]]=1,Table1[[#This Row],[Rush Attempts]]=1),Table1[[#This Row],[Dist]]&lt;=Table1[[#This Row],[Gn]]),1,0)</f>
        <v>0</v>
      </c>
      <c r="KA585">
        <f>IF(Table1[[#This Row],[S/End]]&lt;&gt;"",1,0)</f>
        <v>0</v>
      </c>
      <c r="KB585">
        <f>IF(Table1[[#This Row],[S/End]]="TD",1,0)</f>
        <v>0</v>
      </c>
      <c r="KC585">
        <f>IF(Table1[[#This Row],[S/End]]="FGGD",1,0)</f>
        <v>0</v>
      </c>
      <c r="KD585">
        <f>IF(AND(OR(Table1[[#This Row],[Pass Play]]=1,Table1[[#This Row],[Rush Attempts]]=1),Table1[[#This Row],[Gn]]&lt;0),1,0)</f>
        <v>0</v>
      </c>
      <c r="KE585" s="375">
        <f>IF(AND(Table1[[#This Row],[pff_DRVENDPSN]]=3,Table1[[#This Row],[pff_DRVENDEVENT]]="PUNT"),1,0)</f>
        <v>0</v>
      </c>
    </row>
    <row r="586" spans="1:291" hidden="1">
      <c r="A586">
        <v>9</v>
      </c>
      <c r="B586">
        <v>2110</v>
      </c>
      <c r="D586">
        <v>1</v>
      </c>
      <c r="E586">
        <v>3</v>
      </c>
      <c r="F586">
        <v>7</v>
      </c>
      <c r="H586">
        <v>-14</v>
      </c>
      <c r="J586" t="s">
        <v>254</v>
      </c>
      <c r="K586">
        <v>11</v>
      </c>
      <c r="L586" t="s">
        <v>1184</v>
      </c>
      <c r="M586" t="s">
        <v>3608</v>
      </c>
      <c r="N586" t="s">
        <v>1095</v>
      </c>
      <c r="P586" t="s">
        <v>3415</v>
      </c>
      <c r="Q586" t="s">
        <v>509</v>
      </c>
      <c r="W586" t="s">
        <v>253</v>
      </c>
      <c r="X586" t="s">
        <v>11739</v>
      </c>
      <c r="Y586" t="s">
        <v>370</v>
      </c>
      <c r="Z586" t="s">
        <v>11740</v>
      </c>
      <c r="AB586" t="s">
        <v>666</v>
      </c>
      <c r="AC586" t="s">
        <v>667</v>
      </c>
      <c r="AK586" t="s">
        <v>513</v>
      </c>
      <c r="AP586">
        <v>7</v>
      </c>
      <c r="AU586" t="s">
        <v>254</v>
      </c>
      <c r="BJ586" t="s">
        <v>274</v>
      </c>
      <c r="BQ586">
        <f t="shared" si="27"/>
        <v>2</v>
      </c>
      <c r="BR586">
        <f t="shared" si="28"/>
        <v>0</v>
      </c>
      <c r="BT586" t="s">
        <v>11587</v>
      </c>
      <c r="BV586">
        <v>0</v>
      </c>
      <c r="BX586">
        <v>1</v>
      </c>
      <c r="BY586" t="s">
        <v>11741</v>
      </c>
      <c r="CA586">
        <v>0</v>
      </c>
      <c r="CD586" s="3">
        <v>0.3</v>
      </c>
      <c r="CE586" t="s">
        <v>274</v>
      </c>
      <c r="CF586" t="s">
        <v>11742</v>
      </c>
      <c r="CG586">
        <v>9</v>
      </c>
      <c r="CI586" t="s">
        <v>1144</v>
      </c>
      <c r="CJ586">
        <v>0</v>
      </c>
      <c r="CK586" t="s">
        <v>11743</v>
      </c>
      <c r="CL586" s="4">
        <v>38778</v>
      </c>
      <c r="CM586" t="s">
        <v>11744</v>
      </c>
      <c r="CN586" t="s">
        <v>11745</v>
      </c>
      <c r="CO586">
        <v>0</v>
      </c>
      <c r="CQ586" t="s">
        <v>269</v>
      </c>
      <c r="CR586" t="s">
        <v>11587</v>
      </c>
      <c r="CU586" t="s">
        <v>11746</v>
      </c>
      <c r="CW586">
        <v>0</v>
      </c>
      <c r="CY586">
        <v>3</v>
      </c>
      <c r="CZ586" t="s">
        <v>614</v>
      </c>
      <c r="DA586">
        <v>-32</v>
      </c>
      <c r="DB586">
        <v>6</v>
      </c>
      <c r="DC586" t="s">
        <v>554</v>
      </c>
      <c r="DD586">
        <v>-11</v>
      </c>
      <c r="DK586">
        <v>15</v>
      </c>
      <c r="DL586" s="4">
        <v>44512</v>
      </c>
      <c r="DM586">
        <v>20587</v>
      </c>
      <c r="DN586">
        <v>2021</v>
      </c>
      <c r="DO586">
        <v>0</v>
      </c>
      <c r="DQ586">
        <v>81620</v>
      </c>
      <c r="DR586">
        <v>22</v>
      </c>
      <c r="DU586" t="s">
        <v>274</v>
      </c>
      <c r="DV586" t="s">
        <v>257</v>
      </c>
      <c r="DW586" t="s">
        <v>11727</v>
      </c>
      <c r="DX586">
        <v>7</v>
      </c>
      <c r="DY586" t="s">
        <v>275</v>
      </c>
      <c r="EB586" t="s">
        <v>621</v>
      </c>
      <c r="EC586" t="s">
        <v>11727</v>
      </c>
      <c r="ED586" t="s">
        <v>11623</v>
      </c>
      <c r="EE586">
        <v>0</v>
      </c>
      <c r="EF586" t="s">
        <v>3425</v>
      </c>
      <c r="EG586" t="s">
        <v>422</v>
      </c>
      <c r="EH586">
        <v>0</v>
      </c>
      <c r="EJ586" t="s">
        <v>340</v>
      </c>
      <c r="EK586" t="s">
        <v>341</v>
      </c>
      <c r="EL586" t="s">
        <v>11747</v>
      </c>
      <c r="EM586" t="s">
        <v>11748</v>
      </c>
      <c r="EN586" t="s">
        <v>1005</v>
      </c>
      <c r="EO586" t="s">
        <v>282</v>
      </c>
      <c r="EP586" t="s">
        <v>388</v>
      </c>
      <c r="EQ586">
        <v>0</v>
      </c>
      <c r="ER586" t="s">
        <v>3450</v>
      </c>
      <c r="ET586" t="s">
        <v>11749</v>
      </c>
      <c r="EU586">
        <v>17</v>
      </c>
      <c r="EV586" t="s">
        <v>348</v>
      </c>
      <c r="EW586" t="s">
        <v>349</v>
      </c>
      <c r="EX586" t="s">
        <v>1251</v>
      </c>
      <c r="EY586" t="s">
        <v>898</v>
      </c>
      <c r="FB586" t="s">
        <v>1845</v>
      </c>
      <c r="FC586" t="s">
        <v>11750</v>
      </c>
      <c r="FE586">
        <v>0</v>
      </c>
      <c r="FF586">
        <v>9</v>
      </c>
      <c r="FJ586" t="s">
        <v>11751</v>
      </c>
      <c r="FK586" t="s">
        <v>11752</v>
      </c>
      <c r="FL586">
        <v>0</v>
      </c>
      <c r="FN586">
        <v>1</v>
      </c>
      <c r="FO586" t="s">
        <v>11727</v>
      </c>
      <c r="FP586" t="s">
        <v>600</v>
      </c>
      <c r="FQ586">
        <v>0</v>
      </c>
      <c r="FS586" t="s">
        <v>395</v>
      </c>
      <c r="FU586" t="s">
        <v>274</v>
      </c>
      <c r="FV586" t="s">
        <v>496</v>
      </c>
      <c r="FY586">
        <v>0</v>
      </c>
      <c r="GA586">
        <v>7</v>
      </c>
      <c r="GB586">
        <v>7</v>
      </c>
      <c r="GC586">
        <v>0</v>
      </c>
      <c r="GE586" t="s">
        <v>355</v>
      </c>
      <c r="GF586">
        <v>1</v>
      </c>
      <c r="GG586" t="s">
        <v>257</v>
      </c>
      <c r="GH586">
        <v>2.9</v>
      </c>
      <c r="GI586">
        <v>4.0999999999999996</v>
      </c>
      <c r="GJ586">
        <v>0</v>
      </c>
      <c r="GK586">
        <v>0</v>
      </c>
      <c r="GM586" t="s">
        <v>11753</v>
      </c>
      <c r="GP586" t="s">
        <v>357</v>
      </c>
      <c r="GQ586" t="s">
        <v>1403</v>
      </c>
      <c r="GR586">
        <v>16</v>
      </c>
      <c r="HA586" t="s">
        <v>11754</v>
      </c>
      <c r="HC586" t="s">
        <v>313</v>
      </c>
      <c r="HD586" t="s">
        <v>313</v>
      </c>
      <c r="HE586" t="s">
        <v>11755</v>
      </c>
      <c r="HF586">
        <v>1</v>
      </c>
      <c r="HG586">
        <v>11</v>
      </c>
      <c r="HH586">
        <v>7</v>
      </c>
      <c r="HI586" t="s">
        <v>275</v>
      </c>
      <c r="HL586" t="s">
        <v>11756</v>
      </c>
      <c r="HM586" t="s">
        <v>11622</v>
      </c>
      <c r="HN586" t="s">
        <v>11623</v>
      </c>
      <c r="HO586" t="s">
        <v>11757</v>
      </c>
      <c r="HP586" t="s">
        <v>11758</v>
      </c>
      <c r="HQ586" t="s">
        <v>11759</v>
      </c>
      <c r="HR586" t="s">
        <v>11760</v>
      </c>
      <c r="HT586" t="s">
        <v>11761</v>
      </c>
      <c r="HU586" t="s">
        <v>11762</v>
      </c>
      <c r="HV586">
        <v>15</v>
      </c>
      <c r="HW586">
        <v>-29</v>
      </c>
      <c r="HX586">
        <v>4260249</v>
      </c>
      <c r="HY586" t="s">
        <v>11623</v>
      </c>
      <c r="HZ586">
        <v>4260227</v>
      </c>
      <c r="IC586">
        <v>-1.5</v>
      </c>
      <c r="ID586">
        <v>1</v>
      </c>
      <c r="IM586">
        <v>21</v>
      </c>
      <c r="IU586">
        <v>11</v>
      </c>
      <c r="IV586">
        <f>IF(AND(Table1[[#This Row],[R/P]]="P",Table1[[#This Row],[PaRes]]&lt;&gt;"SCRBL",Table1[[#This Row],[PaRes]]&lt;&gt;"RUN",Table1[[#This Row],[Penalty]]&lt;&gt;1),1,0)</f>
        <v>0</v>
      </c>
      <c r="IW586">
        <f>IF(AND(Table1[[#This Row],[Pass Play]]=1,Table1[[#This Row],[PaRes]]&lt;&gt;"SAC"),1,0)</f>
        <v>0</v>
      </c>
      <c r="IX586">
        <f>IF(Table1[[#This Row],[PaRes]]="COM",1,0)</f>
        <v>0</v>
      </c>
      <c r="IY586">
        <f>IF(Table1[[#This Row],[Pass Play]]=1,Table1[[#This Row],[Gn]],0)</f>
        <v>0</v>
      </c>
      <c r="IZ586">
        <f>IF(AND(Table1[[#This Row],[Pass Play]]=1,Table1[[#This Row],[EFF]]="Y"),1,0)</f>
        <v>0</v>
      </c>
      <c r="JA586">
        <f>IF(AND(Table1[[#This Row],[Pass Play]]=1,Table1[[#This Row],[EFF]]="Y"),Table1[[#This Row],[Gn]],0)</f>
        <v>0</v>
      </c>
      <c r="JB586">
        <f>IF(AND(Table1[[#This Row],[Pass Play]]=1,Table1[[#This Row],[Gn]]&gt;=15),1,0)</f>
        <v>0</v>
      </c>
      <c r="JC586">
        <f>IF(AND(Table1[[#This Row],[Pass Play]]=1,Table1[[#This Row],[Big Play Passes]]=1),Table1[[#This Row],[Gn]],0)</f>
        <v>0</v>
      </c>
      <c r="JD586">
        <f>IF(AND(OR(Table1[[#This Row],[R/P]]="R",Table1[[#This Row],[PaRes]]="SCRBL",Table1[[#This Row],[PaRes]]="RUN"),Table1[[#This Row],[Penalty]]&lt;&gt;1),1,0)</f>
        <v>0</v>
      </c>
      <c r="JE586">
        <f>IF(Table1[[#This Row],[Rush Attempts]]=1,Table1[[#This Row],[Gn]],0)</f>
        <v>0</v>
      </c>
      <c r="JF586">
        <f>IF(AND(Table1[[#This Row],[Rush Attempts]]=1,Table1[[#This Row],[EFF]]="Y"),1,0)</f>
        <v>0</v>
      </c>
      <c r="JG586">
        <f>IF(AND(Table1[[#This Row],[Rush Attempts]]=1,Table1[[#This Row],[EFF]]="Y"),Table1[[#This Row],[Gn]],0)</f>
        <v>0</v>
      </c>
      <c r="JH586">
        <f>IF(AND(Table1[[#This Row],[Rush Attempts]]=1,Table1[[#This Row],[Gn]]&gt;=10),1,0)</f>
        <v>0</v>
      </c>
      <c r="JI586">
        <f>IF(AND(Table1[[#This Row],[Rush Attempts]]=1,Table1[[#This Row],[Big Play Run]]=1),Table1[[#This Row],[Gn]],0)</f>
        <v>0</v>
      </c>
      <c r="JJ586">
        <f>IF(Table1[[#This Row],[PaRes]]="SAC",1,0)</f>
        <v>0</v>
      </c>
      <c r="JK586">
        <f>IF(Table1[[#This Row],[Sacks]]=1,Table1[[#This Row],[Gn]],0)</f>
        <v>0</v>
      </c>
      <c r="JL586">
        <f>IF(Table1[[#This Row],[PaRes]]="INT",1,0)</f>
        <v>1</v>
      </c>
      <c r="JM586">
        <f>IF(Table1[[#This Row],[pff_PENALTY]]&lt;&gt;"",1,0)</f>
        <v>1</v>
      </c>
      <c r="JN586">
        <f>Table1[[#This Row],[pff_PENYARDS]]</f>
        <v>15</v>
      </c>
      <c r="JO586">
        <f>IF(Table1[[#This Row],[S/End]]="TD",1,0)</f>
        <v>0</v>
      </c>
      <c r="JP586">
        <f>IF(OR(Table1[[#This Row],[S/End]]="FGGD"),1,0)</f>
        <v>0</v>
      </c>
      <c r="JQ586">
        <f>IF(OR(Table1[[#This Row],[S/End]]="FUM",Table1[[#This Row],[S/End]]="INT"),1,0)</f>
        <v>0</v>
      </c>
      <c r="JR586">
        <f>IF(AND(Table1[[#This Row],[Touchdown]]=1,Table1[[#This Row],[Pass Play]]=1),1,0)</f>
        <v>0</v>
      </c>
      <c r="JS586">
        <f t="shared" si="29"/>
        <v>0</v>
      </c>
      <c r="JT586">
        <f>IF(AND(OR(Table1[[#This Row],[Pass Play]]=1,Table1[[#This Row],[Rush Attempts]]=1),Table1[[#This Row],[Dn]]=3),1,0)</f>
        <v>0</v>
      </c>
      <c r="JU586">
        <f>IF(AND(Table1[[#This Row],[3rd down attempt]]=1,Table1[[#This Row],[EFF]]="Y"),1,0)</f>
        <v>0</v>
      </c>
      <c r="JV586">
        <f>IF(AND(Table1[[#This Row],[3rd down attempt]]=1,Table1[[#This Row],[Dist]]&gt;=7),1,0)</f>
        <v>0</v>
      </c>
      <c r="JW586">
        <f>IF(AND(OR(Table1[[#This Row],[Pass Play]]=1,Table1[[#This Row],[Rush Attempts]]=1),Table1[[#This Row],[Dn]]=4),1,0)</f>
        <v>0</v>
      </c>
      <c r="JX586">
        <f>IF(AND(Table1[[#This Row],[4th down attempt]]=1,Table1[[#This Row],[EFF]]="Y"),1,0)</f>
        <v>0</v>
      </c>
      <c r="JY586">
        <f>IF(AND(OR(Table1[[#This Row],[Pass Play]]=1,Table1[[#This Row],[Rush Attempts]]=1),Table1[[#This Row],[FPos]]&gt;=0,Table1[[#This Row],[FPos]]&lt;=20),1,0)</f>
        <v>0</v>
      </c>
      <c r="JZ586">
        <f>IF(AND(OR(Table1[[#This Row],[Pass Play]]=1,Table1[[#This Row],[Rush Attempts]]=1),Table1[[#This Row],[Dist]]&lt;=Table1[[#This Row],[Gn]]),1,0)</f>
        <v>0</v>
      </c>
      <c r="KA586">
        <f>IF(Table1[[#This Row],[S/End]]&lt;&gt;"",1,0)</f>
        <v>0</v>
      </c>
      <c r="KB586">
        <f>IF(Table1[[#This Row],[S/End]]="TD",1,0)</f>
        <v>0</v>
      </c>
      <c r="KC586">
        <f>IF(Table1[[#This Row],[S/End]]="FGGD",1,0)</f>
        <v>0</v>
      </c>
      <c r="KD586">
        <f>IF(AND(OR(Table1[[#This Row],[Pass Play]]=1,Table1[[#This Row],[Rush Attempts]]=1),Table1[[#This Row],[Gn]]&lt;0),1,0)</f>
        <v>0</v>
      </c>
      <c r="KE586" s="375">
        <f>IF(AND(Table1[[#This Row],[pff_DRVENDPSN]]=3,Table1[[#This Row],[pff_DRVENDEVENT]]="PUNT"),1,0)</f>
        <v>0</v>
      </c>
    </row>
    <row r="587" spans="1:291" hidden="1">
      <c r="A587">
        <v>10</v>
      </c>
      <c r="B587">
        <v>2110</v>
      </c>
      <c r="D587">
        <v>1</v>
      </c>
      <c r="E587">
        <v>1</v>
      </c>
      <c r="F587">
        <v>10</v>
      </c>
      <c r="G587">
        <v>6</v>
      </c>
      <c r="H587">
        <v>-29</v>
      </c>
      <c r="J587" t="s">
        <v>254</v>
      </c>
      <c r="K587">
        <v>22</v>
      </c>
      <c r="L587">
        <v>22</v>
      </c>
      <c r="M587" t="s">
        <v>11763</v>
      </c>
      <c r="N587" t="s">
        <v>440</v>
      </c>
      <c r="O587" t="s">
        <v>254</v>
      </c>
      <c r="P587" t="s">
        <v>10753</v>
      </c>
      <c r="S587" t="s">
        <v>6550</v>
      </c>
      <c r="W587" t="s">
        <v>257</v>
      </c>
      <c r="X587" t="s">
        <v>6314</v>
      </c>
      <c r="AE587" t="s">
        <v>1526</v>
      </c>
      <c r="AF587" t="s">
        <v>1527</v>
      </c>
      <c r="AG587" t="s">
        <v>6314</v>
      </c>
      <c r="AH587" t="s">
        <v>257</v>
      </c>
      <c r="AJ587">
        <v>22</v>
      </c>
      <c r="AP587">
        <v>7</v>
      </c>
      <c r="BJ587" t="s">
        <v>274</v>
      </c>
      <c r="BQ587">
        <f t="shared" si="27"/>
        <v>0</v>
      </c>
      <c r="BR587">
        <f t="shared" si="28"/>
        <v>11</v>
      </c>
      <c r="BT587" t="s">
        <v>11587</v>
      </c>
      <c r="BV587">
        <v>0</v>
      </c>
      <c r="BX587">
        <v>0</v>
      </c>
      <c r="BY587" t="s">
        <v>11764</v>
      </c>
      <c r="CD587" s="3">
        <v>0.2902777777777778</v>
      </c>
      <c r="CF587" t="s">
        <v>11765</v>
      </c>
      <c r="CJ587">
        <v>0</v>
      </c>
      <c r="CK587" t="s">
        <v>11766</v>
      </c>
      <c r="CL587" s="4">
        <v>38778</v>
      </c>
      <c r="CM587" t="s">
        <v>11767</v>
      </c>
      <c r="CN587" t="s">
        <v>11768</v>
      </c>
      <c r="CO587">
        <v>0</v>
      </c>
      <c r="CP587" t="s">
        <v>11769</v>
      </c>
      <c r="CQ587" t="s">
        <v>418</v>
      </c>
      <c r="CR587" t="s">
        <v>11587</v>
      </c>
      <c r="CU587" t="s">
        <v>11770</v>
      </c>
      <c r="CW587">
        <v>0</v>
      </c>
      <c r="CY587">
        <v>4</v>
      </c>
      <c r="CZ587" t="s">
        <v>614</v>
      </c>
      <c r="DA587">
        <v>-32</v>
      </c>
      <c r="DB587">
        <v>6</v>
      </c>
      <c r="DC587" t="s">
        <v>554</v>
      </c>
      <c r="DD587">
        <v>-11</v>
      </c>
      <c r="DF587" t="s">
        <v>11593</v>
      </c>
      <c r="DK587">
        <v>6</v>
      </c>
      <c r="DL587" s="4">
        <v>44512</v>
      </c>
      <c r="DM587">
        <v>20587</v>
      </c>
      <c r="DN587">
        <v>2021</v>
      </c>
      <c r="DO587">
        <v>0</v>
      </c>
      <c r="DQ587">
        <v>81620</v>
      </c>
      <c r="DR587">
        <v>23</v>
      </c>
      <c r="DU587" t="s">
        <v>274</v>
      </c>
      <c r="DV587" t="s">
        <v>257</v>
      </c>
      <c r="DX587">
        <v>7</v>
      </c>
      <c r="DY587" t="s">
        <v>275</v>
      </c>
      <c r="EE587">
        <v>0</v>
      </c>
      <c r="EF587" t="s">
        <v>10762</v>
      </c>
      <c r="EG587" t="s">
        <v>3198</v>
      </c>
      <c r="EH587">
        <v>1</v>
      </c>
      <c r="EI587" t="s">
        <v>2931</v>
      </c>
      <c r="EJ587" t="s">
        <v>2147</v>
      </c>
      <c r="EK587" t="s">
        <v>8449</v>
      </c>
      <c r="EL587" t="s">
        <v>11771</v>
      </c>
      <c r="EM587" t="s">
        <v>11772</v>
      </c>
      <c r="EN587" t="s">
        <v>10766</v>
      </c>
      <c r="EO587" t="s">
        <v>418</v>
      </c>
      <c r="EP587" t="s">
        <v>3352</v>
      </c>
      <c r="EQ587">
        <v>0</v>
      </c>
      <c r="ET587" t="s">
        <v>11773</v>
      </c>
      <c r="FE587">
        <v>0</v>
      </c>
      <c r="FF587">
        <v>20</v>
      </c>
      <c r="FG587" t="s">
        <v>1357</v>
      </c>
      <c r="FI587" t="s">
        <v>1357</v>
      </c>
      <c r="FL587">
        <v>0</v>
      </c>
      <c r="FN587">
        <v>0</v>
      </c>
      <c r="FQ587">
        <v>0</v>
      </c>
      <c r="FS587" t="s">
        <v>287</v>
      </c>
      <c r="FU587" t="s">
        <v>257</v>
      </c>
      <c r="FV587" t="s">
        <v>289</v>
      </c>
      <c r="FW587" t="s">
        <v>397</v>
      </c>
      <c r="FX587" t="s">
        <v>291</v>
      </c>
      <c r="FY587">
        <v>0</v>
      </c>
      <c r="GA587">
        <v>7</v>
      </c>
      <c r="GB587">
        <v>7</v>
      </c>
      <c r="GC587">
        <v>0</v>
      </c>
      <c r="GF587">
        <v>0</v>
      </c>
      <c r="GG587" t="s">
        <v>466</v>
      </c>
      <c r="GJ587">
        <v>0</v>
      </c>
      <c r="GK587">
        <v>0</v>
      </c>
      <c r="GM587" t="s">
        <v>11774</v>
      </c>
      <c r="GO587">
        <v>2</v>
      </c>
      <c r="HA587" t="s">
        <v>11775</v>
      </c>
      <c r="HC587" t="s">
        <v>313</v>
      </c>
      <c r="HD587" t="s">
        <v>313</v>
      </c>
      <c r="HE587" t="s">
        <v>11776</v>
      </c>
      <c r="HF587">
        <v>0</v>
      </c>
      <c r="HG587">
        <v>22</v>
      </c>
      <c r="HH587">
        <v>7</v>
      </c>
      <c r="HI587" t="s">
        <v>275</v>
      </c>
      <c r="HL587" t="s">
        <v>2040</v>
      </c>
      <c r="HW587">
        <v>-35</v>
      </c>
      <c r="HX587">
        <v>4260309</v>
      </c>
      <c r="HY587" t="s">
        <v>11777</v>
      </c>
      <c r="HZ587">
        <v>4260249</v>
      </c>
      <c r="IC587">
        <v>0</v>
      </c>
      <c r="ID587">
        <v>0</v>
      </c>
      <c r="IM587">
        <v>22</v>
      </c>
      <c r="IQ587" t="s">
        <v>11593</v>
      </c>
      <c r="IR587" t="s">
        <v>11718</v>
      </c>
      <c r="IU587">
        <v>11</v>
      </c>
      <c r="IV587">
        <f>IF(AND(Table1[[#This Row],[R/P]]="P",Table1[[#This Row],[PaRes]]&lt;&gt;"SCRBL",Table1[[#This Row],[PaRes]]&lt;&gt;"RUN",Table1[[#This Row],[Penalty]]&lt;&gt;1),1,0)</f>
        <v>0</v>
      </c>
      <c r="IW587">
        <f>IF(AND(Table1[[#This Row],[Pass Play]]=1,Table1[[#This Row],[PaRes]]&lt;&gt;"SAC"),1,0)</f>
        <v>0</v>
      </c>
      <c r="IX587">
        <f>IF(Table1[[#This Row],[PaRes]]="COM",1,0)</f>
        <v>0</v>
      </c>
      <c r="IY587">
        <f>IF(Table1[[#This Row],[Pass Play]]=1,Table1[[#This Row],[Gn]],0)</f>
        <v>0</v>
      </c>
      <c r="IZ587">
        <f>IF(AND(Table1[[#This Row],[Pass Play]]=1,Table1[[#This Row],[EFF]]="Y"),1,0)</f>
        <v>0</v>
      </c>
      <c r="JA587">
        <f>IF(AND(Table1[[#This Row],[Pass Play]]=1,Table1[[#This Row],[EFF]]="Y"),Table1[[#This Row],[Gn]],0)</f>
        <v>0</v>
      </c>
      <c r="JB587">
        <f>IF(AND(Table1[[#This Row],[Pass Play]]=1,Table1[[#This Row],[Gn]]&gt;=15),1,0)</f>
        <v>0</v>
      </c>
      <c r="JC587">
        <f>IF(AND(Table1[[#This Row],[Pass Play]]=1,Table1[[#This Row],[Big Play Passes]]=1),Table1[[#This Row],[Gn]],0)</f>
        <v>0</v>
      </c>
      <c r="JD587">
        <f>IF(AND(OR(Table1[[#This Row],[R/P]]="R",Table1[[#This Row],[PaRes]]="SCRBL",Table1[[#This Row],[PaRes]]="RUN"),Table1[[#This Row],[Penalty]]&lt;&gt;1),1,0)</f>
        <v>1</v>
      </c>
      <c r="JE587">
        <f>IF(Table1[[#This Row],[Rush Attempts]]=1,Table1[[#This Row],[Gn]],0)</f>
        <v>6</v>
      </c>
      <c r="JF587">
        <f>IF(AND(Table1[[#This Row],[Rush Attempts]]=1,Table1[[#This Row],[EFF]]="Y"),1,0)</f>
        <v>1</v>
      </c>
      <c r="JG587">
        <f>IF(AND(Table1[[#This Row],[Rush Attempts]]=1,Table1[[#This Row],[EFF]]="Y"),Table1[[#This Row],[Gn]],0)</f>
        <v>6</v>
      </c>
      <c r="JH587">
        <f>IF(AND(Table1[[#This Row],[Rush Attempts]]=1,Table1[[#This Row],[Gn]]&gt;=10),1,0)</f>
        <v>0</v>
      </c>
      <c r="JI587">
        <f>IF(AND(Table1[[#This Row],[Rush Attempts]]=1,Table1[[#This Row],[Big Play Run]]=1),Table1[[#This Row],[Gn]],0)</f>
        <v>0</v>
      </c>
      <c r="JJ587">
        <f>IF(Table1[[#This Row],[PaRes]]="SAC",1,0)</f>
        <v>0</v>
      </c>
      <c r="JK587">
        <f>IF(Table1[[#This Row],[Sacks]]=1,Table1[[#This Row],[Gn]],0)</f>
        <v>0</v>
      </c>
      <c r="JL587">
        <f>IF(Table1[[#This Row],[PaRes]]="INT",1,0)</f>
        <v>0</v>
      </c>
      <c r="JM587">
        <f>IF(Table1[[#This Row],[pff_PENALTY]]&lt;&gt;"",1,0)</f>
        <v>0</v>
      </c>
      <c r="JN587">
        <f>Table1[[#This Row],[pff_PENYARDS]]</f>
        <v>0</v>
      </c>
      <c r="JO587">
        <f>IF(Table1[[#This Row],[S/End]]="TD",1,0)</f>
        <v>0</v>
      </c>
      <c r="JP587">
        <f>IF(OR(Table1[[#This Row],[S/End]]="FGGD"),1,0)</f>
        <v>0</v>
      </c>
      <c r="JQ587">
        <f>IF(OR(Table1[[#This Row],[S/End]]="FUM",Table1[[#This Row],[S/End]]="INT"),1,0)</f>
        <v>0</v>
      </c>
      <c r="JR587">
        <f>IF(AND(Table1[[#This Row],[Touchdown]]=1,Table1[[#This Row],[Pass Play]]=1),1,0)</f>
        <v>0</v>
      </c>
      <c r="JS587">
        <f t="shared" si="29"/>
        <v>0</v>
      </c>
      <c r="JT587">
        <f>IF(AND(OR(Table1[[#This Row],[Pass Play]]=1,Table1[[#This Row],[Rush Attempts]]=1),Table1[[#This Row],[Dn]]=3),1,0)</f>
        <v>0</v>
      </c>
      <c r="JU587">
        <f>IF(AND(Table1[[#This Row],[3rd down attempt]]=1,Table1[[#This Row],[EFF]]="Y"),1,0)</f>
        <v>0</v>
      </c>
      <c r="JV587">
        <f>IF(AND(Table1[[#This Row],[3rd down attempt]]=1,Table1[[#This Row],[Dist]]&gt;=7),1,0)</f>
        <v>0</v>
      </c>
      <c r="JW587">
        <f>IF(AND(OR(Table1[[#This Row],[Pass Play]]=1,Table1[[#This Row],[Rush Attempts]]=1),Table1[[#This Row],[Dn]]=4),1,0)</f>
        <v>0</v>
      </c>
      <c r="JX587">
        <f>IF(AND(Table1[[#This Row],[4th down attempt]]=1,Table1[[#This Row],[EFF]]="Y"),1,0)</f>
        <v>0</v>
      </c>
      <c r="JY587">
        <f>IF(AND(OR(Table1[[#This Row],[Pass Play]]=1,Table1[[#This Row],[Rush Attempts]]=1),Table1[[#This Row],[FPos]]&gt;=0,Table1[[#This Row],[FPos]]&lt;=20),1,0)</f>
        <v>0</v>
      </c>
      <c r="JZ587">
        <f>IF(AND(OR(Table1[[#This Row],[Pass Play]]=1,Table1[[#This Row],[Rush Attempts]]=1),Table1[[#This Row],[Dist]]&lt;=Table1[[#This Row],[Gn]]),1,0)</f>
        <v>0</v>
      </c>
      <c r="KA587">
        <f>IF(Table1[[#This Row],[S/End]]&lt;&gt;"",1,0)</f>
        <v>0</v>
      </c>
      <c r="KB587">
        <f>IF(Table1[[#This Row],[S/End]]="TD",1,0)</f>
        <v>0</v>
      </c>
      <c r="KC587">
        <f>IF(Table1[[#This Row],[S/End]]="FGGD",1,0)</f>
        <v>0</v>
      </c>
      <c r="KD587">
        <f>IF(AND(OR(Table1[[#This Row],[Pass Play]]=1,Table1[[#This Row],[Rush Attempts]]=1),Table1[[#This Row],[Gn]]&lt;0),1,0)</f>
        <v>0</v>
      </c>
      <c r="KE587" s="375">
        <f>IF(AND(Table1[[#This Row],[pff_DRVENDPSN]]=3,Table1[[#This Row],[pff_DRVENDEVENT]]="PUNT"),1,0)</f>
        <v>0</v>
      </c>
    </row>
    <row r="588" spans="1:291" hidden="1">
      <c r="A588">
        <v>11</v>
      </c>
      <c r="B588">
        <v>2110</v>
      </c>
      <c r="D588">
        <v>1</v>
      </c>
      <c r="E588">
        <v>2</v>
      </c>
      <c r="F588">
        <v>4</v>
      </c>
      <c r="G588">
        <v>-3</v>
      </c>
      <c r="H588">
        <v>-35</v>
      </c>
      <c r="J588" t="s">
        <v>298</v>
      </c>
      <c r="K588">
        <v>22</v>
      </c>
      <c r="L588">
        <v>22</v>
      </c>
      <c r="M588" t="s">
        <v>11778</v>
      </c>
      <c r="N588" t="s">
        <v>440</v>
      </c>
      <c r="O588" t="s">
        <v>254</v>
      </c>
      <c r="P588" t="s">
        <v>10753</v>
      </c>
      <c r="Q588" t="s">
        <v>3188</v>
      </c>
      <c r="S588" t="s">
        <v>443</v>
      </c>
      <c r="W588" t="s">
        <v>257</v>
      </c>
      <c r="X588" t="s">
        <v>11779</v>
      </c>
      <c r="AE588" t="s">
        <v>11586</v>
      </c>
      <c r="AF588" t="s">
        <v>1292</v>
      </c>
      <c r="AG588" t="s">
        <v>11779</v>
      </c>
      <c r="AH588" t="s">
        <v>274</v>
      </c>
      <c r="AJ588">
        <v>22</v>
      </c>
      <c r="AP588">
        <v>7</v>
      </c>
      <c r="BJ588" t="s">
        <v>274</v>
      </c>
      <c r="BQ588">
        <f t="shared" si="27"/>
        <v>0</v>
      </c>
      <c r="BR588">
        <f t="shared" si="28"/>
        <v>5</v>
      </c>
      <c r="BT588" t="s">
        <v>11587</v>
      </c>
      <c r="BV588">
        <v>0</v>
      </c>
      <c r="BX588">
        <v>0</v>
      </c>
      <c r="BY588" t="s">
        <v>11780</v>
      </c>
      <c r="CD588" s="3">
        <v>0.26527777777777778</v>
      </c>
      <c r="CF588" t="s">
        <v>11781</v>
      </c>
      <c r="CJ588">
        <v>0</v>
      </c>
      <c r="CK588" t="s">
        <v>11782</v>
      </c>
      <c r="CL588" s="4">
        <v>38444</v>
      </c>
      <c r="CM588" t="s">
        <v>11783</v>
      </c>
      <c r="CN588" t="s">
        <v>11784</v>
      </c>
      <c r="CO588">
        <v>0</v>
      </c>
      <c r="CP588" t="s">
        <v>11785</v>
      </c>
      <c r="CQ588" t="s">
        <v>282</v>
      </c>
      <c r="CR588" t="s">
        <v>11587</v>
      </c>
      <c r="CU588" t="s">
        <v>11786</v>
      </c>
      <c r="CW588">
        <v>0</v>
      </c>
      <c r="CY588">
        <v>5</v>
      </c>
      <c r="CZ588" t="s">
        <v>614</v>
      </c>
      <c r="DA588">
        <v>-32</v>
      </c>
      <c r="DB588">
        <v>6</v>
      </c>
      <c r="DC588" t="s">
        <v>554</v>
      </c>
      <c r="DD588">
        <v>-11</v>
      </c>
      <c r="DF588" t="s">
        <v>11708</v>
      </c>
      <c r="DK588">
        <v>-3</v>
      </c>
      <c r="DL588" s="4">
        <v>44512</v>
      </c>
      <c r="DM588">
        <v>20587</v>
      </c>
      <c r="DN588">
        <v>2021</v>
      </c>
      <c r="DO588">
        <v>0</v>
      </c>
      <c r="DQ588">
        <v>81620</v>
      </c>
      <c r="DR588">
        <v>24</v>
      </c>
      <c r="DU588" t="s">
        <v>294</v>
      </c>
      <c r="DV588" t="s">
        <v>294</v>
      </c>
      <c r="DX588">
        <v>7</v>
      </c>
      <c r="DY588" t="s">
        <v>275</v>
      </c>
      <c r="EE588">
        <v>0</v>
      </c>
      <c r="EF588" t="s">
        <v>11315</v>
      </c>
      <c r="EG588" t="s">
        <v>3198</v>
      </c>
      <c r="EH588">
        <v>1</v>
      </c>
      <c r="EI588" t="s">
        <v>2931</v>
      </c>
      <c r="EJ588" t="s">
        <v>2147</v>
      </c>
      <c r="EK588" t="s">
        <v>8449</v>
      </c>
      <c r="EL588" t="s">
        <v>11787</v>
      </c>
      <c r="EM588" t="s">
        <v>11788</v>
      </c>
      <c r="EO588" t="s">
        <v>269</v>
      </c>
      <c r="EP588" t="s">
        <v>3352</v>
      </c>
      <c r="EQ588">
        <v>0</v>
      </c>
      <c r="ET588" t="s">
        <v>11789</v>
      </c>
      <c r="FD588" t="s">
        <v>253</v>
      </c>
      <c r="FE588">
        <v>0</v>
      </c>
      <c r="FF588">
        <v>16</v>
      </c>
      <c r="FG588" t="s">
        <v>590</v>
      </c>
      <c r="FI588" t="s">
        <v>590</v>
      </c>
      <c r="FL588">
        <v>0</v>
      </c>
      <c r="FN588">
        <v>0</v>
      </c>
      <c r="FQ588">
        <v>0</v>
      </c>
      <c r="FS588" t="s">
        <v>1588</v>
      </c>
      <c r="FU588" t="s">
        <v>274</v>
      </c>
      <c r="FV588" t="s">
        <v>7071</v>
      </c>
      <c r="FW588" t="s">
        <v>1291</v>
      </c>
      <c r="FX588" t="s">
        <v>625</v>
      </c>
      <c r="FY588">
        <v>0</v>
      </c>
      <c r="GA588">
        <v>7</v>
      </c>
      <c r="GB588">
        <v>7</v>
      </c>
      <c r="GC588">
        <v>0</v>
      </c>
      <c r="GE588" t="s">
        <v>355</v>
      </c>
      <c r="GF588">
        <v>0</v>
      </c>
      <c r="GG588" t="s">
        <v>466</v>
      </c>
      <c r="GJ588">
        <v>0</v>
      </c>
      <c r="GK588">
        <v>0</v>
      </c>
      <c r="GM588" t="s">
        <v>11790</v>
      </c>
      <c r="GO588">
        <v>2</v>
      </c>
      <c r="HA588" t="s">
        <v>11791</v>
      </c>
      <c r="HC588" t="s">
        <v>313</v>
      </c>
      <c r="HD588" t="s">
        <v>313</v>
      </c>
      <c r="HE588" t="s">
        <v>11792</v>
      </c>
      <c r="HF588">
        <v>0</v>
      </c>
      <c r="HG588">
        <v>22</v>
      </c>
      <c r="HH588">
        <v>7</v>
      </c>
      <c r="HI588" t="s">
        <v>275</v>
      </c>
      <c r="HL588" t="s">
        <v>2040</v>
      </c>
      <c r="HW588">
        <v>-32</v>
      </c>
      <c r="HX588">
        <v>4260330</v>
      </c>
      <c r="HY588" t="s">
        <v>11793</v>
      </c>
      <c r="HZ588">
        <v>4260309</v>
      </c>
      <c r="IC588">
        <v>0</v>
      </c>
      <c r="ID588">
        <v>0</v>
      </c>
      <c r="IM588">
        <v>23</v>
      </c>
      <c r="IO588" t="s">
        <v>11708</v>
      </c>
      <c r="IQ588" t="s">
        <v>11708</v>
      </c>
      <c r="IU588">
        <v>11</v>
      </c>
      <c r="IV588">
        <f>IF(AND(Table1[[#This Row],[R/P]]="P",Table1[[#This Row],[PaRes]]&lt;&gt;"SCRBL",Table1[[#This Row],[PaRes]]&lt;&gt;"RUN",Table1[[#This Row],[Penalty]]&lt;&gt;1),1,0)</f>
        <v>0</v>
      </c>
      <c r="IW588">
        <f>IF(AND(Table1[[#This Row],[Pass Play]]=1,Table1[[#This Row],[PaRes]]&lt;&gt;"SAC"),1,0)</f>
        <v>0</v>
      </c>
      <c r="IX588">
        <f>IF(Table1[[#This Row],[PaRes]]="COM",1,0)</f>
        <v>0</v>
      </c>
      <c r="IY588">
        <f>IF(Table1[[#This Row],[Pass Play]]=1,Table1[[#This Row],[Gn]],0)</f>
        <v>0</v>
      </c>
      <c r="IZ588">
        <f>IF(AND(Table1[[#This Row],[Pass Play]]=1,Table1[[#This Row],[EFF]]="Y"),1,0)</f>
        <v>0</v>
      </c>
      <c r="JA588">
        <f>IF(AND(Table1[[#This Row],[Pass Play]]=1,Table1[[#This Row],[EFF]]="Y"),Table1[[#This Row],[Gn]],0)</f>
        <v>0</v>
      </c>
      <c r="JB588">
        <f>IF(AND(Table1[[#This Row],[Pass Play]]=1,Table1[[#This Row],[Gn]]&gt;=15),1,0)</f>
        <v>0</v>
      </c>
      <c r="JC588">
        <f>IF(AND(Table1[[#This Row],[Pass Play]]=1,Table1[[#This Row],[Big Play Passes]]=1),Table1[[#This Row],[Gn]],0)</f>
        <v>0</v>
      </c>
      <c r="JD588">
        <f>IF(AND(OR(Table1[[#This Row],[R/P]]="R",Table1[[#This Row],[PaRes]]="SCRBL",Table1[[#This Row],[PaRes]]="RUN"),Table1[[#This Row],[Penalty]]&lt;&gt;1),1,0)</f>
        <v>1</v>
      </c>
      <c r="JE588">
        <f>IF(Table1[[#This Row],[Rush Attempts]]=1,Table1[[#This Row],[Gn]],0)</f>
        <v>-3</v>
      </c>
      <c r="JF588">
        <f>IF(AND(Table1[[#This Row],[Rush Attempts]]=1,Table1[[#This Row],[EFF]]="Y"),1,0)</f>
        <v>0</v>
      </c>
      <c r="JG588">
        <f>IF(AND(Table1[[#This Row],[Rush Attempts]]=1,Table1[[#This Row],[EFF]]="Y"),Table1[[#This Row],[Gn]],0)</f>
        <v>0</v>
      </c>
      <c r="JH588">
        <f>IF(AND(Table1[[#This Row],[Rush Attempts]]=1,Table1[[#This Row],[Gn]]&gt;=10),1,0)</f>
        <v>0</v>
      </c>
      <c r="JI588">
        <f>IF(AND(Table1[[#This Row],[Rush Attempts]]=1,Table1[[#This Row],[Big Play Run]]=1),Table1[[#This Row],[Gn]],0)</f>
        <v>0</v>
      </c>
      <c r="JJ588">
        <f>IF(Table1[[#This Row],[PaRes]]="SAC",1,0)</f>
        <v>0</v>
      </c>
      <c r="JK588">
        <f>IF(Table1[[#This Row],[Sacks]]=1,Table1[[#This Row],[Gn]],0)</f>
        <v>0</v>
      </c>
      <c r="JL588">
        <f>IF(Table1[[#This Row],[PaRes]]="INT",1,0)</f>
        <v>0</v>
      </c>
      <c r="JM588">
        <f>IF(Table1[[#This Row],[pff_PENALTY]]&lt;&gt;"",1,0)</f>
        <v>0</v>
      </c>
      <c r="JN588">
        <f>Table1[[#This Row],[pff_PENYARDS]]</f>
        <v>0</v>
      </c>
      <c r="JO588">
        <f>IF(Table1[[#This Row],[S/End]]="TD",1,0)</f>
        <v>0</v>
      </c>
      <c r="JP588">
        <f>IF(OR(Table1[[#This Row],[S/End]]="FGGD"),1,0)</f>
        <v>0</v>
      </c>
      <c r="JQ588">
        <f>IF(OR(Table1[[#This Row],[S/End]]="FUM",Table1[[#This Row],[S/End]]="INT"),1,0)</f>
        <v>0</v>
      </c>
      <c r="JR588">
        <f>IF(AND(Table1[[#This Row],[Touchdown]]=1,Table1[[#This Row],[Pass Play]]=1),1,0)</f>
        <v>0</v>
      </c>
      <c r="JS588">
        <f t="shared" si="29"/>
        <v>0</v>
      </c>
      <c r="JT588">
        <f>IF(AND(OR(Table1[[#This Row],[Pass Play]]=1,Table1[[#This Row],[Rush Attempts]]=1),Table1[[#This Row],[Dn]]=3),1,0)</f>
        <v>0</v>
      </c>
      <c r="JU588">
        <f>IF(AND(Table1[[#This Row],[3rd down attempt]]=1,Table1[[#This Row],[EFF]]="Y"),1,0)</f>
        <v>0</v>
      </c>
      <c r="JV588">
        <f>IF(AND(Table1[[#This Row],[3rd down attempt]]=1,Table1[[#This Row],[Dist]]&gt;=7),1,0)</f>
        <v>0</v>
      </c>
      <c r="JW588">
        <f>IF(AND(OR(Table1[[#This Row],[Pass Play]]=1,Table1[[#This Row],[Rush Attempts]]=1),Table1[[#This Row],[Dn]]=4),1,0)</f>
        <v>0</v>
      </c>
      <c r="JX588">
        <f>IF(AND(Table1[[#This Row],[4th down attempt]]=1,Table1[[#This Row],[EFF]]="Y"),1,0)</f>
        <v>0</v>
      </c>
      <c r="JY588">
        <f>IF(AND(OR(Table1[[#This Row],[Pass Play]]=1,Table1[[#This Row],[Rush Attempts]]=1),Table1[[#This Row],[FPos]]&gt;=0,Table1[[#This Row],[FPos]]&lt;=20),1,0)</f>
        <v>0</v>
      </c>
      <c r="JZ588">
        <f>IF(AND(OR(Table1[[#This Row],[Pass Play]]=1,Table1[[#This Row],[Rush Attempts]]=1),Table1[[#This Row],[Dist]]&lt;=Table1[[#This Row],[Gn]]),1,0)</f>
        <v>0</v>
      </c>
      <c r="KA588">
        <f>IF(Table1[[#This Row],[S/End]]&lt;&gt;"",1,0)</f>
        <v>0</v>
      </c>
      <c r="KB588">
        <f>IF(Table1[[#This Row],[S/End]]="TD",1,0)</f>
        <v>0</v>
      </c>
      <c r="KC588">
        <f>IF(Table1[[#This Row],[S/End]]="FGGD",1,0)</f>
        <v>0</v>
      </c>
      <c r="KD588">
        <f>IF(AND(OR(Table1[[#This Row],[Pass Play]]=1,Table1[[#This Row],[Rush Attempts]]=1),Table1[[#This Row],[Gn]]&lt;0),1,0)</f>
        <v>1</v>
      </c>
      <c r="KE588" s="375">
        <f>IF(AND(Table1[[#This Row],[pff_DRVENDPSN]]=3,Table1[[#This Row],[pff_DRVENDEVENT]]="PUNT"),1,0)</f>
        <v>0</v>
      </c>
    </row>
    <row r="589" spans="1:291" hidden="1">
      <c r="A589">
        <v>12</v>
      </c>
      <c r="B589">
        <v>2110</v>
      </c>
      <c r="D589">
        <v>1</v>
      </c>
      <c r="E589">
        <v>3</v>
      </c>
      <c r="F589">
        <v>7</v>
      </c>
      <c r="G589">
        <v>0</v>
      </c>
      <c r="H589">
        <v>-32</v>
      </c>
      <c r="J589" t="s">
        <v>298</v>
      </c>
      <c r="K589">
        <v>11</v>
      </c>
      <c r="L589" t="s">
        <v>11794</v>
      </c>
      <c r="M589" t="s">
        <v>1429</v>
      </c>
      <c r="N589" t="s">
        <v>827</v>
      </c>
      <c r="P589" t="s">
        <v>1430</v>
      </c>
      <c r="W589" t="s">
        <v>253</v>
      </c>
      <c r="X589" t="s">
        <v>1431</v>
      </c>
      <c r="Y589" t="s">
        <v>1432</v>
      </c>
      <c r="Z589" t="s">
        <v>1433</v>
      </c>
      <c r="AB589" t="s">
        <v>325</v>
      </c>
      <c r="AC589" t="s">
        <v>326</v>
      </c>
      <c r="AK589" t="s">
        <v>756</v>
      </c>
      <c r="AL589" t="s">
        <v>614</v>
      </c>
      <c r="AP589">
        <v>7</v>
      </c>
      <c r="BJ589" t="s">
        <v>274</v>
      </c>
      <c r="BQ589">
        <f t="shared" si="27"/>
        <v>2</v>
      </c>
      <c r="BR589">
        <f t="shared" si="28"/>
        <v>0</v>
      </c>
      <c r="BT589" t="s">
        <v>11587</v>
      </c>
      <c r="BV589">
        <v>0</v>
      </c>
      <c r="BX589">
        <v>1</v>
      </c>
      <c r="BY589" t="s">
        <v>11795</v>
      </c>
      <c r="CA589">
        <v>1</v>
      </c>
      <c r="CD589" s="3">
        <v>0.23680555555555557</v>
      </c>
      <c r="CE589" t="s">
        <v>294</v>
      </c>
      <c r="CF589" t="s">
        <v>11796</v>
      </c>
      <c r="CG589">
        <v>8</v>
      </c>
      <c r="CI589" t="s">
        <v>331</v>
      </c>
      <c r="CJ589">
        <v>0</v>
      </c>
      <c r="CK589" t="s">
        <v>11797</v>
      </c>
      <c r="CL589" s="4">
        <v>38778</v>
      </c>
      <c r="CM589" t="s">
        <v>11798</v>
      </c>
      <c r="CN589" t="s">
        <v>11799</v>
      </c>
      <c r="CO589">
        <v>0</v>
      </c>
      <c r="CP589" t="s">
        <v>11800</v>
      </c>
      <c r="CQ589" t="s">
        <v>282</v>
      </c>
      <c r="CR589" t="s">
        <v>11587</v>
      </c>
      <c r="CU589" t="s">
        <v>582</v>
      </c>
      <c r="CW589">
        <v>0</v>
      </c>
      <c r="CY589">
        <v>6</v>
      </c>
      <c r="CZ589" t="s">
        <v>614</v>
      </c>
      <c r="DA589">
        <v>-32</v>
      </c>
      <c r="DB589">
        <v>6</v>
      </c>
      <c r="DC589" t="s">
        <v>554</v>
      </c>
      <c r="DD589">
        <v>-11</v>
      </c>
      <c r="DK589">
        <v>0</v>
      </c>
      <c r="DL589" s="4">
        <v>44512</v>
      </c>
      <c r="DM589">
        <v>20587</v>
      </c>
      <c r="DN589">
        <v>2021</v>
      </c>
      <c r="DO589">
        <v>0</v>
      </c>
      <c r="DQ589">
        <v>81620</v>
      </c>
      <c r="DR589">
        <v>25</v>
      </c>
      <c r="DU589" t="s">
        <v>274</v>
      </c>
      <c r="DV589" t="s">
        <v>257</v>
      </c>
      <c r="DX589">
        <v>7</v>
      </c>
      <c r="DY589" t="s">
        <v>275</v>
      </c>
      <c r="EB589" t="s">
        <v>735</v>
      </c>
      <c r="EE589">
        <v>0</v>
      </c>
      <c r="EF589" t="s">
        <v>1223</v>
      </c>
      <c r="EG589" t="s">
        <v>383</v>
      </c>
      <c r="EH589">
        <v>0</v>
      </c>
      <c r="EI589" t="s">
        <v>1441</v>
      </c>
      <c r="EJ589" t="s">
        <v>340</v>
      </c>
      <c r="EK589" t="s">
        <v>1149</v>
      </c>
      <c r="EL589" t="s">
        <v>11801</v>
      </c>
      <c r="EM589" t="s">
        <v>11802</v>
      </c>
      <c r="EN589" t="s">
        <v>8873</v>
      </c>
      <c r="EO589" t="s">
        <v>269</v>
      </c>
      <c r="EP589" t="s">
        <v>490</v>
      </c>
      <c r="EQ589">
        <v>0</v>
      </c>
      <c r="ER589" t="s">
        <v>346</v>
      </c>
      <c r="ET589" t="s">
        <v>11803</v>
      </c>
      <c r="EU589">
        <v>4</v>
      </c>
      <c r="EV589" t="s">
        <v>348</v>
      </c>
      <c r="EW589" t="s">
        <v>349</v>
      </c>
      <c r="EX589" t="s">
        <v>395</v>
      </c>
      <c r="EY589" t="s">
        <v>492</v>
      </c>
      <c r="FB589" t="s">
        <v>2258</v>
      </c>
      <c r="FC589" t="s">
        <v>11804</v>
      </c>
      <c r="FE589">
        <v>0</v>
      </c>
      <c r="FF589">
        <v>8</v>
      </c>
      <c r="FL589">
        <v>0</v>
      </c>
      <c r="FN589">
        <v>0</v>
      </c>
      <c r="FQ589">
        <v>0</v>
      </c>
      <c r="FS589" t="s">
        <v>395</v>
      </c>
      <c r="FT589" t="s">
        <v>1029</v>
      </c>
      <c r="FV589" t="s">
        <v>496</v>
      </c>
      <c r="FY589">
        <v>0</v>
      </c>
      <c r="GA589">
        <v>7</v>
      </c>
      <c r="GB589">
        <v>7</v>
      </c>
      <c r="GC589">
        <v>0</v>
      </c>
      <c r="GE589" t="s">
        <v>355</v>
      </c>
      <c r="GF589">
        <v>0</v>
      </c>
      <c r="GI589">
        <v>3</v>
      </c>
      <c r="GJ589">
        <v>0</v>
      </c>
      <c r="GK589">
        <v>0</v>
      </c>
      <c r="GM589" t="s">
        <v>11805</v>
      </c>
      <c r="GP589" t="s">
        <v>357</v>
      </c>
      <c r="GR589">
        <v>18</v>
      </c>
      <c r="HA589" t="s">
        <v>11806</v>
      </c>
      <c r="HC589" t="s">
        <v>313</v>
      </c>
      <c r="HD589" t="s">
        <v>313</v>
      </c>
      <c r="HE589" t="s">
        <v>492</v>
      </c>
      <c r="HF589">
        <v>0</v>
      </c>
      <c r="HG589">
        <v>11</v>
      </c>
      <c r="HH589">
        <v>7</v>
      </c>
      <c r="HI589" t="s">
        <v>275</v>
      </c>
      <c r="HL589" t="s">
        <v>9165</v>
      </c>
      <c r="HM589" t="s">
        <v>11623</v>
      </c>
      <c r="HO589" t="s">
        <v>11757</v>
      </c>
      <c r="HP589" t="s">
        <v>11807</v>
      </c>
      <c r="HQ589" t="s">
        <v>1452</v>
      </c>
      <c r="HR589" t="s">
        <v>11808</v>
      </c>
      <c r="HT589" t="s">
        <v>11809</v>
      </c>
      <c r="HW589">
        <v>-32</v>
      </c>
      <c r="HX589">
        <v>4260348</v>
      </c>
      <c r="HZ589">
        <v>4260330</v>
      </c>
      <c r="IC589">
        <v>0</v>
      </c>
      <c r="ID589">
        <v>0</v>
      </c>
      <c r="IM589">
        <v>24</v>
      </c>
      <c r="IU589">
        <v>11</v>
      </c>
      <c r="IV589">
        <f>IF(AND(Table1[[#This Row],[R/P]]="P",Table1[[#This Row],[PaRes]]&lt;&gt;"SCRBL",Table1[[#This Row],[PaRes]]&lt;&gt;"RUN",Table1[[#This Row],[Penalty]]&lt;&gt;1),1,0)</f>
        <v>1</v>
      </c>
      <c r="IW589">
        <f>IF(AND(Table1[[#This Row],[Pass Play]]=1,Table1[[#This Row],[PaRes]]&lt;&gt;"SAC"),1,0)</f>
        <v>1</v>
      </c>
      <c r="IX589">
        <f>IF(Table1[[#This Row],[PaRes]]="COM",1,0)</f>
        <v>0</v>
      </c>
      <c r="IY589">
        <f>IF(Table1[[#This Row],[Pass Play]]=1,Table1[[#This Row],[Gn]],0)</f>
        <v>0</v>
      </c>
      <c r="IZ589">
        <f>IF(AND(Table1[[#This Row],[Pass Play]]=1,Table1[[#This Row],[EFF]]="Y"),1,0)</f>
        <v>0</v>
      </c>
      <c r="JA589">
        <f>IF(AND(Table1[[#This Row],[Pass Play]]=1,Table1[[#This Row],[EFF]]="Y"),Table1[[#This Row],[Gn]],0)</f>
        <v>0</v>
      </c>
      <c r="JB589">
        <f>IF(AND(Table1[[#This Row],[Pass Play]]=1,Table1[[#This Row],[Gn]]&gt;=15),1,0)</f>
        <v>0</v>
      </c>
      <c r="JC589">
        <f>IF(AND(Table1[[#This Row],[Pass Play]]=1,Table1[[#This Row],[Big Play Passes]]=1),Table1[[#This Row],[Gn]],0)</f>
        <v>0</v>
      </c>
      <c r="JD589">
        <f>IF(AND(OR(Table1[[#This Row],[R/P]]="R",Table1[[#This Row],[PaRes]]="SCRBL",Table1[[#This Row],[PaRes]]="RUN"),Table1[[#This Row],[Penalty]]&lt;&gt;1),1,0)</f>
        <v>0</v>
      </c>
      <c r="JE589">
        <f>IF(Table1[[#This Row],[Rush Attempts]]=1,Table1[[#This Row],[Gn]],0)</f>
        <v>0</v>
      </c>
      <c r="JF589">
        <f>IF(AND(Table1[[#This Row],[Rush Attempts]]=1,Table1[[#This Row],[EFF]]="Y"),1,0)</f>
        <v>0</v>
      </c>
      <c r="JG589">
        <f>IF(AND(Table1[[#This Row],[Rush Attempts]]=1,Table1[[#This Row],[EFF]]="Y"),Table1[[#This Row],[Gn]],0)</f>
        <v>0</v>
      </c>
      <c r="JH589">
        <f>IF(AND(Table1[[#This Row],[Rush Attempts]]=1,Table1[[#This Row],[Gn]]&gt;=10),1,0)</f>
        <v>0</v>
      </c>
      <c r="JI589">
        <f>IF(AND(Table1[[#This Row],[Rush Attempts]]=1,Table1[[#This Row],[Big Play Run]]=1),Table1[[#This Row],[Gn]],0)</f>
        <v>0</v>
      </c>
      <c r="JJ589">
        <f>IF(Table1[[#This Row],[PaRes]]="SAC",1,0)</f>
        <v>0</v>
      </c>
      <c r="JK589">
        <f>IF(Table1[[#This Row],[Sacks]]=1,Table1[[#This Row],[Gn]],0)</f>
        <v>0</v>
      </c>
      <c r="JL589">
        <f>IF(Table1[[#This Row],[PaRes]]="INT",1,0)</f>
        <v>0</v>
      </c>
      <c r="JM589">
        <f>IF(Table1[[#This Row],[pff_PENALTY]]&lt;&gt;"",1,0)</f>
        <v>0</v>
      </c>
      <c r="JN589">
        <f>Table1[[#This Row],[pff_PENYARDS]]</f>
        <v>0</v>
      </c>
      <c r="JO589">
        <f>IF(Table1[[#This Row],[S/End]]="TD",1,0)</f>
        <v>0</v>
      </c>
      <c r="JP589">
        <f>IF(OR(Table1[[#This Row],[S/End]]="FGGD"),1,0)</f>
        <v>0</v>
      </c>
      <c r="JQ589">
        <f>IF(OR(Table1[[#This Row],[S/End]]="FUM",Table1[[#This Row],[S/End]]="INT"),1,0)</f>
        <v>0</v>
      </c>
      <c r="JR589">
        <f>IF(AND(Table1[[#This Row],[Touchdown]]=1,Table1[[#This Row],[Pass Play]]=1),1,0)</f>
        <v>0</v>
      </c>
      <c r="JS589">
        <f t="shared" si="29"/>
        <v>0</v>
      </c>
      <c r="JT589">
        <f>IF(AND(OR(Table1[[#This Row],[Pass Play]]=1,Table1[[#This Row],[Rush Attempts]]=1),Table1[[#This Row],[Dn]]=3),1,0)</f>
        <v>1</v>
      </c>
      <c r="JU589">
        <f>IF(AND(Table1[[#This Row],[3rd down attempt]]=1,Table1[[#This Row],[EFF]]="Y"),1,0)</f>
        <v>0</v>
      </c>
      <c r="JV589">
        <f>IF(AND(Table1[[#This Row],[3rd down attempt]]=1,Table1[[#This Row],[Dist]]&gt;=7),1,0)</f>
        <v>1</v>
      </c>
      <c r="JW589">
        <f>IF(AND(OR(Table1[[#This Row],[Pass Play]]=1,Table1[[#This Row],[Rush Attempts]]=1),Table1[[#This Row],[Dn]]=4),1,0)</f>
        <v>0</v>
      </c>
      <c r="JX589">
        <f>IF(AND(Table1[[#This Row],[4th down attempt]]=1,Table1[[#This Row],[EFF]]="Y"),1,0)</f>
        <v>0</v>
      </c>
      <c r="JY589">
        <f>IF(AND(OR(Table1[[#This Row],[Pass Play]]=1,Table1[[#This Row],[Rush Attempts]]=1),Table1[[#This Row],[FPos]]&gt;=0,Table1[[#This Row],[FPos]]&lt;=20),1,0)</f>
        <v>0</v>
      </c>
      <c r="JZ589">
        <f>IF(AND(OR(Table1[[#This Row],[Pass Play]]=1,Table1[[#This Row],[Rush Attempts]]=1),Table1[[#This Row],[Dist]]&lt;=Table1[[#This Row],[Gn]]),1,0)</f>
        <v>0</v>
      </c>
      <c r="KA589">
        <f>IF(Table1[[#This Row],[S/End]]&lt;&gt;"",1,0)</f>
        <v>1</v>
      </c>
      <c r="KB589">
        <f>IF(Table1[[#This Row],[S/End]]="TD",1,0)</f>
        <v>0</v>
      </c>
      <c r="KC589">
        <f>IF(Table1[[#This Row],[S/End]]="FGGD",1,0)</f>
        <v>0</v>
      </c>
      <c r="KD589">
        <f>IF(AND(OR(Table1[[#This Row],[Pass Play]]=1,Table1[[#This Row],[Rush Attempts]]=1),Table1[[#This Row],[Gn]]&lt;0),1,0)</f>
        <v>0</v>
      </c>
      <c r="KE589" s="375">
        <f>IF(AND(Table1[[#This Row],[pff_DRVENDPSN]]=3,Table1[[#This Row],[pff_DRVENDEVENT]]="PUNT"),1,0)</f>
        <v>0</v>
      </c>
    </row>
    <row r="590" spans="1:291" hidden="1">
      <c r="A590">
        <v>13</v>
      </c>
      <c r="B590">
        <v>2110</v>
      </c>
      <c r="D590">
        <v>1</v>
      </c>
      <c r="E590">
        <v>1</v>
      </c>
      <c r="F590">
        <v>10</v>
      </c>
      <c r="G590">
        <v>3</v>
      </c>
      <c r="H590">
        <v>-38</v>
      </c>
      <c r="I590" t="s">
        <v>253</v>
      </c>
      <c r="J590" t="s">
        <v>298</v>
      </c>
      <c r="K590">
        <v>11</v>
      </c>
      <c r="L590">
        <v>11</v>
      </c>
      <c r="M590" t="s">
        <v>2015</v>
      </c>
      <c r="N590" t="s">
        <v>2016</v>
      </c>
      <c r="P590" t="s">
        <v>2017</v>
      </c>
      <c r="W590" t="s">
        <v>257</v>
      </c>
      <c r="X590" t="s">
        <v>11810</v>
      </c>
      <c r="AE590" t="s">
        <v>2655</v>
      </c>
      <c r="AF590" t="s">
        <v>2656</v>
      </c>
      <c r="AG590" t="s">
        <v>11810</v>
      </c>
      <c r="AH590" t="s">
        <v>274</v>
      </c>
      <c r="AJ590">
        <v>20</v>
      </c>
      <c r="AP590">
        <v>7</v>
      </c>
      <c r="AU590" t="s">
        <v>254</v>
      </c>
      <c r="BJ590" t="s">
        <v>261</v>
      </c>
      <c r="BQ590">
        <f t="shared" si="27"/>
        <v>0</v>
      </c>
      <c r="BR590">
        <f t="shared" si="28"/>
        <v>4</v>
      </c>
      <c r="BT590" t="s">
        <v>11587</v>
      </c>
      <c r="BV590">
        <v>0</v>
      </c>
      <c r="BX590">
        <v>0</v>
      </c>
      <c r="BY590" t="s">
        <v>11811</v>
      </c>
      <c r="CD590" s="3">
        <v>1.1805555555555555E-2</v>
      </c>
      <c r="CF590" t="s">
        <v>11812</v>
      </c>
      <c r="CJ590">
        <v>0</v>
      </c>
      <c r="CK590" t="s">
        <v>11813</v>
      </c>
      <c r="CL590" s="4">
        <v>38444</v>
      </c>
      <c r="CM590" t="s">
        <v>11814</v>
      </c>
      <c r="CN590" t="s">
        <v>11815</v>
      </c>
      <c r="CO590">
        <v>0</v>
      </c>
      <c r="CP590" t="s">
        <v>268</v>
      </c>
      <c r="CQ590" t="s">
        <v>418</v>
      </c>
      <c r="CR590" t="s">
        <v>11587</v>
      </c>
      <c r="CU590" t="s">
        <v>613</v>
      </c>
      <c r="CW590">
        <v>0</v>
      </c>
      <c r="CY590">
        <v>1</v>
      </c>
      <c r="CZ590" t="s">
        <v>614</v>
      </c>
      <c r="DA590">
        <v>-38</v>
      </c>
      <c r="DB590">
        <v>4</v>
      </c>
      <c r="DC590" t="s">
        <v>2703</v>
      </c>
      <c r="DD590">
        <v>-38</v>
      </c>
      <c r="DF590" t="s">
        <v>11623</v>
      </c>
      <c r="DK590">
        <v>3</v>
      </c>
      <c r="DL590" s="4">
        <v>44512</v>
      </c>
      <c r="DM590">
        <v>20587</v>
      </c>
      <c r="DN590">
        <v>2021</v>
      </c>
      <c r="DO590">
        <v>0</v>
      </c>
      <c r="DQ590">
        <v>81620</v>
      </c>
      <c r="DR590">
        <v>42</v>
      </c>
      <c r="DU590" t="s">
        <v>274</v>
      </c>
      <c r="DV590" t="s">
        <v>257</v>
      </c>
      <c r="DX590">
        <v>14</v>
      </c>
      <c r="DY590" t="s">
        <v>275</v>
      </c>
      <c r="EE590">
        <v>0</v>
      </c>
      <c r="EF590" t="s">
        <v>2553</v>
      </c>
      <c r="EG590" t="s">
        <v>675</v>
      </c>
      <c r="EH590">
        <v>0</v>
      </c>
      <c r="EJ590" t="s">
        <v>340</v>
      </c>
      <c r="EK590" t="s">
        <v>1198</v>
      </c>
      <c r="EL590" t="s">
        <v>11816</v>
      </c>
      <c r="EM590" t="s">
        <v>11817</v>
      </c>
      <c r="EN590" t="s">
        <v>268</v>
      </c>
      <c r="EO590" t="s">
        <v>418</v>
      </c>
      <c r="EP590" t="s">
        <v>388</v>
      </c>
      <c r="EQ590">
        <v>0</v>
      </c>
      <c r="ET590" t="s">
        <v>11818</v>
      </c>
      <c r="FE590">
        <v>0</v>
      </c>
      <c r="FF590">
        <v>18</v>
      </c>
      <c r="FG590" t="s">
        <v>310</v>
      </c>
      <c r="FI590" t="s">
        <v>310</v>
      </c>
      <c r="FJ590" t="s">
        <v>11819</v>
      </c>
      <c r="FL590">
        <v>0</v>
      </c>
      <c r="FN590">
        <v>0</v>
      </c>
      <c r="FQ590">
        <v>0</v>
      </c>
      <c r="FS590" t="s">
        <v>462</v>
      </c>
      <c r="FT590" t="s">
        <v>1002</v>
      </c>
      <c r="FU590" t="s">
        <v>274</v>
      </c>
      <c r="FV590" t="s">
        <v>463</v>
      </c>
      <c r="FW590" t="s">
        <v>431</v>
      </c>
      <c r="FX590" t="s">
        <v>1517</v>
      </c>
      <c r="FY590">
        <v>1</v>
      </c>
      <c r="GA590">
        <v>14</v>
      </c>
      <c r="GB590">
        <v>14</v>
      </c>
      <c r="GC590">
        <v>0</v>
      </c>
      <c r="GE590" t="s">
        <v>355</v>
      </c>
      <c r="GF590">
        <v>0</v>
      </c>
      <c r="GG590" t="s">
        <v>274</v>
      </c>
      <c r="GJ590">
        <v>0</v>
      </c>
      <c r="GK590">
        <v>0</v>
      </c>
      <c r="GM590" t="s">
        <v>11820</v>
      </c>
      <c r="GO590">
        <v>3</v>
      </c>
      <c r="HA590" t="s">
        <v>11821</v>
      </c>
      <c r="HC590" t="s">
        <v>313</v>
      </c>
      <c r="HD590" t="s">
        <v>313</v>
      </c>
      <c r="HF590">
        <v>0</v>
      </c>
      <c r="HG590">
        <v>11</v>
      </c>
      <c r="HH590">
        <v>14</v>
      </c>
      <c r="HI590" t="s">
        <v>275</v>
      </c>
      <c r="HL590">
        <v>4</v>
      </c>
      <c r="HP590" t="s">
        <v>11822</v>
      </c>
      <c r="HQ590" t="s">
        <v>11823</v>
      </c>
      <c r="HR590" t="s">
        <v>11824</v>
      </c>
      <c r="HW590">
        <v>-41</v>
      </c>
      <c r="HX590">
        <v>4260761</v>
      </c>
      <c r="HZ590">
        <v>4260735</v>
      </c>
      <c r="IC590">
        <v>0</v>
      </c>
      <c r="ID590">
        <v>0</v>
      </c>
      <c r="IM590">
        <v>41</v>
      </c>
      <c r="IO590" t="s">
        <v>11623</v>
      </c>
      <c r="IQ590" t="s">
        <v>11623</v>
      </c>
      <c r="IU590">
        <v>11</v>
      </c>
      <c r="IV590">
        <f>IF(AND(Table1[[#This Row],[R/P]]="P",Table1[[#This Row],[PaRes]]&lt;&gt;"SCRBL",Table1[[#This Row],[PaRes]]&lt;&gt;"RUN",Table1[[#This Row],[Penalty]]&lt;&gt;1),1,0)</f>
        <v>0</v>
      </c>
      <c r="IW590">
        <f>IF(AND(Table1[[#This Row],[Pass Play]]=1,Table1[[#This Row],[PaRes]]&lt;&gt;"SAC"),1,0)</f>
        <v>0</v>
      </c>
      <c r="IX590">
        <f>IF(Table1[[#This Row],[PaRes]]="COM",1,0)</f>
        <v>0</v>
      </c>
      <c r="IY590">
        <f>IF(Table1[[#This Row],[Pass Play]]=1,Table1[[#This Row],[Gn]],0)</f>
        <v>0</v>
      </c>
      <c r="IZ590">
        <f>IF(AND(Table1[[#This Row],[Pass Play]]=1,Table1[[#This Row],[EFF]]="Y"),1,0)</f>
        <v>0</v>
      </c>
      <c r="JA590">
        <f>IF(AND(Table1[[#This Row],[Pass Play]]=1,Table1[[#This Row],[EFF]]="Y"),Table1[[#This Row],[Gn]],0)</f>
        <v>0</v>
      </c>
      <c r="JB590">
        <f>IF(AND(Table1[[#This Row],[Pass Play]]=1,Table1[[#This Row],[Gn]]&gt;=15),1,0)</f>
        <v>0</v>
      </c>
      <c r="JC590">
        <f>IF(AND(Table1[[#This Row],[Pass Play]]=1,Table1[[#This Row],[Big Play Passes]]=1),Table1[[#This Row],[Gn]],0)</f>
        <v>0</v>
      </c>
      <c r="JD590">
        <f>IF(AND(OR(Table1[[#This Row],[R/P]]="R",Table1[[#This Row],[PaRes]]="SCRBL",Table1[[#This Row],[PaRes]]="RUN"),Table1[[#This Row],[Penalty]]&lt;&gt;1),1,0)</f>
        <v>1</v>
      </c>
      <c r="JE590">
        <f>IF(Table1[[#This Row],[Rush Attempts]]=1,Table1[[#This Row],[Gn]],0)</f>
        <v>3</v>
      </c>
      <c r="JF590">
        <f>IF(AND(Table1[[#This Row],[Rush Attempts]]=1,Table1[[#This Row],[EFF]]="Y"),1,0)</f>
        <v>0</v>
      </c>
      <c r="JG590">
        <f>IF(AND(Table1[[#This Row],[Rush Attempts]]=1,Table1[[#This Row],[EFF]]="Y"),Table1[[#This Row],[Gn]],0)</f>
        <v>0</v>
      </c>
      <c r="JH590">
        <f>IF(AND(Table1[[#This Row],[Rush Attempts]]=1,Table1[[#This Row],[Gn]]&gt;=10),1,0)</f>
        <v>0</v>
      </c>
      <c r="JI590">
        <f>IF(AND(Table1[[#This Row],[Rush Attempts]]=1,Table1[[#This Row],[Big Play Run]]=1),Table1[[#This Row],[Gn]],0)</f>
        <v>0</v>
      </c>
      <c r="JJ590">
        <f>IF(Table1[[#This Row],[PaRes]]="SAC",1,0)</f>
        <v>0</v>
      </c>
      <c r="JK590">
        <f>IF(Table1[[#This Row],[Sacks]]=1,Table1[[#This Row],[Gn]],0)</f>
        <v>0</v>
      </c>
      <c r="JL590">
        <f>IF(Table1[[#This Row],[PaRes]]="INT",1,0)</f>
        <v>0</v>
      </c>
      <c r="JM590">
        <f>IF(Table1[[#This Row],[pff_PENALTY]]&lt;&gt;"",1,0)</f>
        <v>0</v>
      </c>
      <c r="JN590">
        <f>Table1[[#This Row],[pff_PENYARDS]]</f>
        <v>0</v>
      </c>
      <c r="JO590">
        <f>IF(Table1[[#This Row],[S/End]]="TD",1,0)</f>
        <v>0</v>
      </c>
      <c r="JP590">
        <f>IF(OR(Table1[[#This Row],[S/End]]="FGGD"),1,0)</f>
        <v>0</v>
      </c>
      <c r="JQ590">
        <f>IF(OR(Table1[[#This Row],[S/End]]="FUM",Table1[[#This Row],[S/End]]="INT"),1,0)</f>
        <v>0</v>
      </c>
      <c r="JR590">
        <f>IF(AND(Table1[[#This Row],[Touchdown]]=1,Table1[[#This Row],[Pass Play]]=1),1,0)</f>
        <v>0</v>
      </c>
      <c r="JS590">
        <f t="shared" si="29"/>
        <v>0</v>
      </c>
      <c r="JT590">
        <f>IF(AND(OR(Table1[[#This Row],[Pass Play]]=1,Table1[[#This Row],[Rush Attempts]]=1),Table1[[#This Row],[Dn]]=3),1,0)</f>
        <v>0</v>
      </c>
      <c r="JU590">
        <f>IF(AND(Table1[[#This Row],[3rd down attempt]]=1,Table1[[#This Row],[EFF]]="Y"),1,0)</f>
        <v>0</v>
      </c>
      <c r="JV590">
        <f>IF(AND(Table1[[#This Row],[3rd down attempt]]=1,Table1[[#This Row],[Dist]]&gt;=7),1,0)</f>
        <v>0</v>
      </c>
      <c r="JW590">
        <f>IF(AND(OR(Table1[[#This Row],[Pass Play]]=1,Table1[[#This Row],[Rush Attempts]]=1),Table1[[#This Row],[Dn]]=4),1,0)</f>
        <v>0</v>
      </c>
      <c r="JX590">
        <f>IF(AND(Table1[[#This Row],[4th down attempt]]=1,Table1[[#This Row],[EFF]]="Y"),1,0)</f>
        <v>0</v>
      </c>
      <c r="JY590">
        <f>IF(AND(OR(Table1[[#This Row],[Pass Play]]=1,Table1[[#This Row],[Rush Attempts]]=1),Table1[[#This Row],[FPos]]&gt;=0,Table1[[#This Row],[FPos]]&lt;=20),1,0)</f>
        <v>0</v>
      </c>
      <c r="JZ590">
        <f>IF(AND(OR(Table1[[#This Row],[Pass Play]]=1,Table1[[#This Row],[Rush Attempts]]=1),Table1[[#This Row],[Dist]]&lt;=Table1[[#This Row],[Gn]]),1,0)</f>
        <v>0</v>
      </c>
      <c r="KA590">
        <f>IF(Table1[[#This Row],[S/End]]&lt;&gt;"",1,0)</f>
        <v>0</v>
      </c>
      <c r="KB590">
        <f>IF(Table1[[#This Row],[S/End]]="TD",1,0)</f>
        <v>0</v>
      </c>
      <c r="KC590">
        <f>IF(Table1[[#This Row],[S/End]]="FGGD",1,0)</f>
        <v>0</v>
      </c>
      <c r="KD590">
        <f>IF(AND(OR(Table1[[#This Row],[Pass Play]]=1,Table1[[#This Row],[Rush Attempts]]=1),Table1[[#This Row],[Gn]]&lt;0),1,0)</f>
        <v>0</v>
      </c>
      <c r="KE590" s="375">
        <f>IF(AND(Table1[[#This Row],[pff_DRVENDPSN]]=3,Table1[[#This Row],[pff_DRVENDEVENT]]="PUNT"),1,0)</f>
        <v>0</v>
      </c>
    </row>
    <row r="591" spans="1:291" hidden="1">
      <c r="A591">
        <v>14</v>
      </c>
      <c r="B591">
        <v>2110</v>
      </c>
      <c r="D591">
        <v>2</v>
      </c>
      <c r="E591">
        <v>2</v>
      </c>
      <c r="F591">
        <v>7</v>
      </c>
      <c r="G591">
        <v>0</v>
      </c>
      <c r="H591">
        <v>-41</v>
      </c>
      <c r="J591" t="s">
        <v>298</v>
      </c>
      <c r="K591">
        <v>12</v>
      </c>
      <c r="L591" t="s">
        <v>11825</v>
      </c>
      <c r="M591" t="s">
        <v>11826</v>
      </c>
      <c r="N591" t="s">
        <v>568</v>
      </c>
      <c r="P591" t="s">
        <v>569</v>
      </c>
      <c r="Q591" t="s">
        <v>1336</v>
      </c>
      <c r="W591" t="s">
        <v>253</v>
      </c>
      <c r="X591" t="s">
        <v>11827</v>
      </c>
      <c r="Y591" t="s">
        <v>475</v>
      </c>
      <c r="Z591" t="s">
        <v>11828</v>
      </c>
      <c r="AB591" t="s">
        <v>477</v>
      </c>
      <c r="AC591" t="s">
        <v>478</v>
      </c>
      <c r="AK591" t="s">
        <v>756</v>
      </c>
      <c r="AP591">
        <v>7</v>
      </c>
      <c r="AU591" t="s">
        <v>254</v>
      </c>
      <c r="BJ591" t="s">
        <v>261</v>
      </c>
      <c r="BQ591">
        <f t="shared" si="27"/>
        <v>1</v>
      </c>
      <c r="BR591">
        <f t="shared" si="28"/>
        <v>0</v>
      </c>
      <c r="BT591" t="s">
        <v>11587</v>
      </c>
      <c r="BV591">
        <v>0</v>
      </c>
      <c r="BX591">
        <v>1</v>
      </c>
      <c r="BY591" t="s">
        <v>11829</v>
      </c>
      <c r="CA591">
        <v>0</v>
      </c>
      <c r="CD591" s="3">
        <v>0.625</v>
      </c>
      <c r="CE591" t="s">
        <v>274</v>
      </c>
      <c r="CF591" t="s">
        <v>11830</v>
      </c>
      <c r="CG591">
        <v>0</v>
      </c>
      <c r="CI591" t="s">
        <v>481</v>
      </c>
      <c r="CJ591">
        <v>0</v>
      </c>
      <c r="CK591" t="s">
        <v>11831</v>
      </c>
      <c r="CL591" s="4">
        <v>38444</v>
      </c>
      <c r="CM591" t="s">
        <v>11832</v>
      </c>
      <c r="CN591" t="s">
        <v>11815</v>
      </c>
      <c r="CO591">
        <v>0</v>
      </c>
      <c r="CQ591" t="s">
        <v>282</v>
      </c>
      <c r="CR591" t="s">
        <v>11587</v>
      </c>
      <c r="CU591" t="s">
        <v>9343</v>
      </c>
      <c r="CW591">
        <v>0</v>
      </c>
      <c r="CY591">
        <v>2</v>
      </c>
      <c r="CZ591" t="s">
        <v>614</v>
      </c>
      <c r="DA591">
        <v>-38</v>
      </c>
      <c r="DB591">
        <v>4</v>
      </c>
      <c r="DC591" t="s">
        <v>2703</v>
      </c>
      <c r="DD591">
        <v>-38</v>
      </c>
      <c r="DK591">
        <v>0</v>
      </c>
      <c r="DL591" s="4">
        <v>44512</v>
      </c>
      <c r="DM591">
        <v>20587</v>
      </c>
      <c r="DN591">
        <v>2021</v>
      </c>
      <c r="DO591">
        <v>0</v>
      </c>
      <c r="DQ591">
        <v>81620</v>
      </c>
      <c r="DR591">
        <v>44</v>
      </c>
      <c r="DU591" t="s">
        <v>274</v>
      </c>
      <c r="DV591" t="s">
        <v>257</v>
      </c>
      <c r="DX591">
        <v>14</v>
      </c>
      <c r="DY591" t="s">
        <v>275</v>
      </c>
      <c r="EA591" t="s">
        <v>11661</v>
      </c>
      <c r="EB591" t="s">
        <v>1391</v>
      </c>
      <c r="EE591">
        <v>0</v>
      </c>
      <c r="EF591" t="s">
        <v>11833</v>
      </c>
      <c r="EG591" t="s">
        <v>675</v>
      </c>
      <c r="EH591">
        <v>0</v>
      </c>
      <c r="EJ591" t="s">
        <v>454</v>
      </c>
      <c r="EK591" t="s">
        <v>6297</v>
      </c>
      <c r="EL591" t="s">
        <v>11834</v>
      </c>
      <c r="EM591" t="s">
        <v>11835</v>
      </c>
      <c r="EN591" t="s">
        <v>2934</v>
      </c>
      <c r="EO591" t="s">
        <v>269</v>
      </c>
      <c r="EP591" t="s">
        <v>890</v>
      </c>
      <c r="EQ591">
        <v>0</v>
      </c>
      <c r="ER591" t="s">
        <v>11836</v>
      </c>
      <c r="ET591" t="s">
        <v>11837</v>
      </c>
      <c r="EU591">
        <v>0</v>
      </c>
      <c r="EV591" t="s">
        <v>679</v>
      </c>
      <c r="EW591" t="s">
        <v>349</v>
      </c>
      <c r="FC591" t="s">
        <v>11838</v>
      </c>
      <c r="FD591" t="s">
        <v>253</v>
      </c>
      <c r="FE591">
        <v>1</v>
      </c>
      <c r="FF591">
        <v>19</v>
      </c>
      <c r="FK591" t="s">
        <v>11839</v>
      </c>
      <c r="FL591">
        <v>0</v>
      </c>
      <c r="FN591">
        <v>0</v>
      </c>
      <c r="FO591" t="s">
        <v>11661</v>
      </c>
      <c r="FQ591">
        <v>0</v>
      </c>
      <c r="FS591" t="s">
        <v>1177</v>
      </c>
      <c r="FT591" t="s">
        <v>1516</v>
      </c>
      <c r="FV591" t="s">
        <v>1178</v>
      </c>
      <c r="FW591" t="s">
        <v>290</v>
      </c>
      <c r="FY591">
        <v>0</v>
      </c>
      <c r="GA591">
        <v>14</v>
      </c>
      <c r="GB591">
        <v>14</v>
      </c>
      <c r="GC591">
        <v>0</v>
      </c>
      <c r="GE591" t="s">
        <v>355</v>
      </c>
      <c r="GF591">
        <v>0</v>
      </c>
      <c r="GG591" t="s">
        <v>1179</v>
      </c>
      <c r="GH591">
        <v>3.3</v>
      </c>
      <c r="GI591">
        <v>4.0999999999999996</v>
      </c>
      <c r="GJ591">
        <v>0</v>
      </c>
      <c r="GK591">
        <v>0</v>
      </c>
      <c r="GM591" t="s">
        <v>11840</v>
      </c>
      <c r="GQ591" t="s">
        <v>779</v>
      </c>
      <c r="HA591" t="s">
        <v>11841</v>
      </c>
      <c r="HC591" t="s">
        <v>294</v>
      </c>
      <c r="HD591" t="s">
        <v>294</v>
      </c>
      <c r="HF591">
        <v>0</v>
      </c>
      <c r="HG591">
        <v>12</v>
      </c>
      <c r="HH591">
        <v>14</v>
      </c>
      <c r="HI591" t="s">
        <v>275</v>
      </c>
      <c r="HK591" t="s">
        <v>387</v>
      </c>
      <c r="HL591" t="s">
        <v>2264</v>
      </c>
      <c r="HO591" t="s">
        <v>11842</v>
      </c>
      <c r="HP591" t="s">
        <v>11843</v>
      </c>
      <c r="HQ591" t="s">
        <v>11844</v>
      </c>
      <c r="HR591" t="s">
        <v>11845</v>
      </c>
      <c r="HW591">
        <v>-41</v>
      </c>
      <c r="HX591">
        <v>4260781</v>
      </c>
      <c r="HZ591">
        <v>4260761</v>
      </c>
      <c r="IB591" t="s">
        <v>11661</v>
      </c>
      <c r="IC591">
        <v>0</v>
      </c>
      <c r="ID591">
        <v>0</v>
      </c>
      <c r="IM591">
        <v>42</v>
      </c>
      <c r="IU591">
        <v>11</v>
      </c>
      <c r="IV591">
        <f>IF(AND(Table1[[#This Row],[R/P]]="P",Table1[[#This Row],[PaRes]]&lt;&gt;"SCRBL",Table1[[#This Row],[PaRes]]&lt;&gt;"RUN",Table1[[#This Row],[Penalty]]&lt;&gt;1),1,0)</f>
        <v>1</v>
      </c>
      <c r="IW591">
        <f>IF(AND(Table1[[#This Row],[Pass Play]]=1,Table1[[#This Row],[PaRes]]&lt;&gt;"SAC"),1,0)</f>
        <v>1</v>
      </c>
      <c r="IX591">
        <f>IF(Table1[[#This Row],[PaRes]]="COM",1,0)</f>
        <v>0</v>
      </c>
      <c r="IY591">
        <f>IF(Table1[[#This Row],[Pass Play]]=1,Table1[[#This Row],[Gn]],0)</f>
        <v>0</v>
      </c>
      <c r="IZ591">
        <f>IF(AND(Table1[[#This Row],[Pass Play]]=1,Table1[[#This Row],[EFF]]="Y"),1,0)</f>
        <v>0</v>
      </c>
      <c r="JA591">
        <f>IF(AND(Table1[[#This Row],[Pass Play]]=1,Table1[[#This Row],[EFF]]="Y"),Table1[[#This Row],[Gn]],0)</f>
        <v>0</v>
      </c>
      <c r="JB591">
        <f>IF(AND(Table1[[#This Row],[Pass Play]]=1,Table1[[#This Row],[Gn]]&gt;=15),1,0)</f>
        <v>0</v>
      </c>
      <c r="JC591">
        <f>IF(AND(Table1[[#This Row],[Pass Play]]=1,Table1[[#This Row],[Big Play Passes]]=1),Table1[[#This Row],[Gn]],0)</f>
        <v>0</v>
      </c>
      <c r="JD591">
        <f>IF(AND(OR(Table1[[#This Row],[R/P]]="R",Table1[[#This Row],[PaRes]]="SCRBL",Table1[[#This Row],[PaRes]]="RUN"),Table1[[#This Row],[Penalty]]&lt;&gt;1),1,0)</f>
        <v>0</v>
      </c>
      <c r="JE591">
        <f>IF(Table1[[#This Row],[Rush Attempts]]=1,Table1[[#This Row],[Gn]],0)</f>
        <v>0</v>
      </c>
      <c r="JF591">
        <f>IF(AND(Table1[[#This Row],[Rush Attempts]]=1,Table1[[#This Row],[EFF]]="Y"),1,0)</f>
        <v>0</v>
      </c>
      <c r="JG591">
        <f>IF(AND(Table1[[#This Row],[Rush Attempts]]=1,Table1[[#This Row],[EFF]]="Y"),Table1[[#This Row],[Gn]],0)</f>
        <v>0</v>
      </c>
      <c r="JH591">
        <f>IF(AND(Table1[[#This Row],[Rush Attempts]]=1,Table1[[#This Row],[Gn]]&gt;=10),1,0)</f>
        <v>0</v>
      </c>
      <c r="JI591">
        <f>IF(AND(Table1[[#This Row],[Rush Attempts]]=1,Table1[[#This Row],[Big Play Run]]=1),Table1[[#This Row],[Gn]],0)</f>
        <v>0</v>
      </c>
      <c r="JJ591">
        <f>IF(Table1[[#This Row],[PaRes]]="SAC",1,0)</f>
        <v>0</v>
      </c>
      <c r="JK591">
        <f>IF(Table1[[#This Row],[Sacks]]=1,Table1[[#This Row],[Gn]],0)</f>
        <v>0</v>
      </c>
      <c r="JL591">
        <f>IF(Table1[[#This Row],[PaRes]]="INT",1,0)</f>
        <v>0</v>
      </c>
      <c r="JM591">
        <f>IF(Table1[[#This Row],[pff_PENALTY]]&lt;&gt;"",1,0)</f>
        <v>0</v>
      </c>
      <c r="JN591">
        <f>Table1[[#This Row],[pff_PENYARDS]]</f>
        <v>0</v>
      </c>
      <c r="JO591">
        <f>IF(Table1[[#This Row],[S/End]]="TD",1,0)</f>
        <v>0</v>
      </c>
      <c r="JP591">
        <f>IF(OR(Table1[[#This Row],[S/End]]="FGGD"),1,0)</f>
        <v>0</v>
      </c>
      <c r="JQ591">
        <f>IF(OR(Table1[[#This Row],[S/End]]="FUM",Table1[[#This Row],[S/End]]="INT"),1,0)</f>
        <v>0</v>
      </c>
      <c r="JR591">
        <f>IF(AND(Table1[[#This Row],[Touchdown]]=1,Table1[[#This Row],[Pass Play]]=1),1,0)</f>
        <v>0</v>
      </c>
      <c r="JS591">
        <f t="shared" si="29"/>
        <v>0</v>
      </c>
      <c r="JT591">
        <f>IF(AND(OR(Table1[[#This Row],[Pass Play]]=1,Table1[[#This Row],[Rush Attempts]]=1),Table1[[#This Row],[Dn]]=3),1,0)</f>
        <v>0</v>
      </c>
      <c r="JU591">
        <f>IF(AND(Table1[[#This Row],[3rd down attempt]]=1,Table1[[#This Row],[EFF]]="Y"),1,0)</f>
        <v>0</v>
      </c>
      <c r="JV591">
        <f>IF(AND(Table1[[#This Row],[3rd down attempt]]=1,Table1[[#This Row],[Dist]]&gt;=7),1,0)</f>
        <v>0</v>
      </c>
      <c r="JW591">
        <f>IF(AND(OR(Table1[[#This Row],[Pass Play]]=1,Table1[[#This Row],[Rush Attempts]]=1),Table1[[#This Row],[Dn]]=4),1,0)</f>
        <v>0</v>
      </c>
      <c r="JX591">
        <f>IF(AND(Table1[[#This Row],[4th down attempt]]=1,Table1[[#This Row],[EFF]]="Y"),1,0)</f>
        <v>0</v>
      </c>
      <c r="JY591">
        <f>IF(AND(OR(Table1[[#This Row],[Pass Play]]=1,Table1[[#This Row],[Rush Attempts]]=1),Table1[[#This Row],[FPos]]&gt;=0,Table1[[#This Row],[FPos]]&lt;=20),1,0)</f>
        <v>0</v>
      </c>
      <c r="JZ591">
        <f>IF(AND(OR(Table1[[#This Row],[Pass Play]]=1,Table1[[#This Row],[Rush Attempts]]=1),Table1[[#This Row],[Dist]]&lt;=Table1[[#This Row],[Gn]]),1,0)</f>
        <v>0</v>
      </c>
      <c r="KA591">
        <f>IF(Table1[[#This Row],[S/End]]&lt;&gt;"",1,0)</f>
        <v>0</v>
      </c>
      <c r="KB591">
        <f>IF(Table1[[#This Row],[S/End]]="TD",1,0)</f>
        <v>0</v>
      </c>
      <c r="KC591">
        <f>IF(Table1[[#This Row],[S/End]]="FGGD",1,0)</f>
        <v>0</v>
      </c>
      <c r="KD591">
        <f>IF(AND(OR(Table1[[#This Row],[Pass Play]]=1,Table1[[#This Row],[Rush Attempts]]=1),Table1[[#This Row],[Gn]]&lt;0),1,0)</f>
        <v>0</v>
      </c>
      <c r="KE591" s="375">
        <f>IF(AND(Table1[[#This Row],[pff_DRVENDPSN]]=3,Table1[[#This Row],[pff_DRVENDEVENT]]="PUNT"),1,0)</f>
        <v>0</v>
      </c>
    </row>
    <row r="592" spans="1:291" hidden="1">
      <c r="A592">
        <v>15</v>
      </c>
      <c r="B592">
        <v>2110</v>
      </c>
      <c r="D592">
        <v>2</v>
      </c>
      <c r="E592">
        <v>3</v>
      </c>
      <c r="F592">
        <v>7</v>
      </c>
      <c r="H592">
        <v>-41</v>
      </c>
      <c r="J592" t="s">
        <v>298</v>
      </c>
      <c r="K592">
        <v>11</v>
      </c>
      <c r="L592" t="s">
        <v>9616</v>
      </c>
      <c r="M592" t="s">
        <v>1429</v>
      </c>
      <c r="N592" t="s">
        <v>827</v>
      </c>
      <c r="P592" t="s">
        <v>1430</v>
      </c>
      <c r="W592" t="s">
        <v>253</v>
      </c>
      <c r="X592" t="s">
        <v>11846</v>
      </c>
      <c r="Y592" t="s">
        <v>5850</v>
      </c>
      <c r="Z592" t="s">
        <v>11847</v>
      </c>
      <c r="AB592" t="s">
        <v>666</v>
      </c>
      <c r="AC592" t="s">
        <v>667</v>
      </c>
      <c r="AJ592">
        <v>7</v>
      </c>
      <c r="AK592" t="s">
        <v>7588</v>
      </c>
      <c r="AP592">
        <v>7</v>
      </c>
      <c r="BJ592" t="s">
        <v>261</v>
      </c>
      <c r="BQ592">
        <f t="shared" si="27"/>
        <v>1</v>
      </c>
      <c r="BR592">
        <f t="shared" si="28"/>
        <v>0</v>
      </c>
      <c r="BT592" t="s">
        <v>11587</v>
      </c>
      <c r="BV592">
        <v>0</v>
      </c>
      <c r="BX592">
        <v>0</v>
      </c>
      <c r="BY592" t="s">
        <v>11848</v>
      </c>
      <c r="CA592">
        <v>0</v>
      </c>
      <c r="CB592" t="s">
        <v>492</v>
      </c>
      <c r="CD592" s="3">
        <v>0.62083333333333335</v>
      </c>
      <c r="CE592" t="s">
        <v>274</v>
      </c>
      <c r="CF592" t="s">
        <v>11849</v>
      </c>
      <c r="CG592">
        <v>9</v>
      </c>
      <c r="CI592" t="s">
        <v>331</v>
      </c>
      <c r="CJ592">
        <v>0</v>
      </c>
      <c r="CK592" t="s">
        <v>11850</v>
      </c>
      <c r="CL592" s="4">
        <v>38444</v>
      </c>
      <c r="CM592" t="s">
        <v>11851</v>
      </c>
      <c r="CN592" t="s">
        <v>11852</v>
      </c>
      <c r="CO592">
        <v>0</v>
      </c>
      <c r="CP592" t="s">
        <v>11853</v>
      </c>
      <c r="CQ592" t="s">
        <v>282</v>
      </c>
      <c r="CR592" t="s">
        <v>11587</v>
      </c>
      <c r="CU592" t="s">
        <v>11854</v>
      </c>
      <c r="CW592">
        <v>0</v>
      </c>
      <c r="CY592">
        <v>3</v>
      </c>
      <c r="CZ592" t="s">
        <v>614</v>
      </c>
      <c r="DA592">
        <v>-38</v>
      </c>
      <c r="DB592">
        <v>4</v>
      </c>
      <c r="DC592" t="s">
        <v>2703</v>
      </c>
      <c r="DD592">
        <v>-38</v>
      </c>
      <c r="DK592">
        <v>-10</v>
      </c>
      <c r="DL592" s="4">
        <v>44512</v>
      </c>
      <c r="DM592">
        <v>20587</v>
      </c>
      <c r="DN592">
        <v>2021</v>
      </c>
      <c r="DO592">
        <v>0</v>
      </c>
      <c r="DQ592">
        <v>81620</v>
      </c>
      <c r="DR592">
        <v>45</v>
      </c>
      <c r="DU592" t="s">
        <v>274</v>
      </c>
      <c r="DV592" t="s">
        <v>257</v>
      </c>
      <c r="DX592">
        <v>14</v>
      </c>
      <c r="DY592" t="s">
        <v>275</v>
      </c>
      <c r="EE592">
        <v>0</v>
      </c>
      <c r="EF592" t="s">
        <v>1223</v>
      </c>
      <c r="EG592" t="s">
        <v>383</v>
      </c>
      <c r="EH592">
        <v>0</v>
      </c>
      <c r="EI592" t="s">
        <v>1441</v>
      </c>
      <c r="EJ592" t="s">
        <v>340</v>
      </c>
      <c r="EK592" t="s">
        <v>11855</v>
      </c>
      <c r="EL592" t="s">
        <v>11856</v>
      </c>
      <c r="EM592" t="s">
        <v>11857</v>
      </c>
      <c r="EN592" t="s">
        <v>11855</v>
      </c>
      <c r="EO592" t="s">
        <v>269</v>
      </c>
      <c r="EP592" t="s">
        <v>918</v>
      </c>
      <c r="EQ592">
        <v>0</v>
      </c>
      <c r="ER592" t="s">
        <v>346</v>
      </c>
      <c r="ET592" t="s">
        <v>11858</v>
      </c>
      <c r="EU592">
        <v>0</v>
      </c>
      <c r="EV592" t="s">
        <v>679</v>
      </c>
      <c r="EW592" t="s">
        <v>349</v>
      </c>
      <c r="FC592" t="s">
        <v>11859</v>
      </c>
      <c r="FE592">
        <v>0</v>
      </c>
      <c r="FG592" t="s">
        <v>893</v>
      </c>
      <c r="FI592" t="s">
        <v>893</v>
      </c>
      <c r="FL592">
        <v>0</v>
      </c>
      <c r="FN592">
        <v>1</v>
      </c>
      <c r="FQ592">
        <v>0</v>
      </c>
      <c r="FR592" t="s">
        <v>294</v>
      </c>
      <c r="FS592" t="s">
        <v>395</v>
      </c>
      <c r="FT592" t="s">
        <v>1029</v>
      </c>
      <c r="FU592" t="s">
        <v>274</v>
      </c>
      <c r="FV592" t="s">
        <v>496</v>
      </c>
      <c r="FY592">
        <v>0</v>
      </c>
      <c r="GA592">
        <v>14</v>
      </c>
      <c r="GB592">
        <v>14</v>
      </c>
      <c r="GC592">
        <v>0</v>
      </c>
      <c r="GE592" t="s">
        <v>355</v>
      </c>
      <c r="GF592">
        <v>1</v>
      </c>
      <c r="GH592">
        <v>3.5</v>
      </c>
      <c r="GI592">
        <v>4.8</v>
      </c>
      <c r="GJ592">
        <v>0</v>
      </c>
      <c r="GK592">
        <v>0</v>
      </c>
      <c r="GM592" t="s">
        <v>11860</v>
      </c>
      <c r="GO592">
        <v>0</v>
      </c>
      <c r="HA592" t="s">
        <v>11861</v>
      </c>
      <c r="HC592" t="s">
        <v>313</v>
      </c>
      <c r="HD592" t="s">
        <v>313</v>
      </c>
      <c r="HE592" t="s">
        <v>8568</v>
      </c>
      <c r="HF592">
        <v>1</v>
      </c>
      <c r="HG592">
        <v>11</v>
      </c>
      <c r="HH592">
        <v>14</v>
      </c>
      <c r="HI592" t="s">
        <v>275</v>
      </c>
      <c r="HL592">
        <v>2</v>
      </c>
      <c r="HO592" t="s">
        <v>11862</v>
      </c>
      <c r="HP592" t="s">
        <v>11863</v>
      </c>
      <c r="HQ592" t="s">
        <v>11864</v>
      </c>
      <c r="HR592" t="s">
        <v>11865</v>
      </c>
      <c r="HU592" t="s">
        <v>11520</v>
      </c>
      <c r="HV592">
        <v>-10</v>
      </c>
      <c r="HW592">
        <v>-31</v>
      </c>
      <c r="HX592">
        <v>4260799</v>
      </c>
      <c r="HY592" t="s">
        <v>600</v>
      </c>
      <c r="HZ592">
        <v>4260781</v>
      </c>
      <c r="IC592">
        <v>0.5</v>
      </c>
      <c r="ID592">
        <v>1</v>
      </c>
      <c r="IM592">
        <v>43</v>
      </c>
      <c r="IU592">
        <v>11</v>
      </c>
      <c r="IV592">
        <f>IF(AND(Table1[[#This Row],[R/P]]="P",Table1[[#This Row],[PaRes]]&lt;&gt;"SCRBL",Table1[[#This Row],[PaRes]]&lt;&gt;"RUN",Table1[[#This Row],[Penalty]]&lt;&gt;1),1,0)</f>
        <v>0</v>
      </c>
      <c r="IW592">
        <f>IF(AND(Table1[[#This Row],[Pass Play]]=1,Table1[[#This Row],[PaRes]]&lt;&gt;"SAC"),1,0)</f>
        <v>0</v>
      </c>
      <c r="IX592">
        <f>IF(Table1[[#This Row],[PaRes]]="COM",1,0)</f>
        <v>0</v>
      </c>
      <c r="IY592">
        <f>IF(Table1[[#This Row],[Pass Play]]=1,Table1[[#This Row],[Gn]],0)</f>
        <v>0</v>
      </c>
      <c r="IZ592">
        <f>IF(AND(Table1[[#This Row],[Pass Play]]=1,Table1[[#This Row],[EFF]]="Y"),1,0)</f>
        <v>0</v>
      </c>
      <c r="JA592">
        <f>IF(AND(Table1[[#This Row],[Pass Play]]=1,Table1[[#This Row],[EFF]]="Y"),Table1[[#This Row],[Gn]],0)</f>
        <v>0</v>
      </c>
      <c r="JB592">
        <f>IF(AND(Table1[[#This Row],[Pass Play]]=1,Table1[[#This Row],[Gn]]&gt;=15),1,0)</f>
        <v>0</v>
      </c>
      <c r="JC592">
        <f>IF(AND(Table1[[#This Row],[Pass Play]]=1,Table1[[#This Row],[Big Play Passes]]=1),Table1[[#This Row],[Gn]],0)</f>
        <v>0</v>
      </c>
      <c r="JD592">
        <f>IF(AND(OR(Table1[[#This Row],[R/P]]="R",Table1[[#This Row],[PaRes]]="SCRBL",Table1[[#This Row],[PaRes]]="RUN"),Table1[[#This Row],[Penalty]]&lt;&gt;1),1,0)</f>
        <v>0</v>
      </c>
      <c r="JE592">
        <f>IF(Table1[[#This Row],[Rush Attempts]]=1,Table1[[#This Row],[Gn]],0)</f>
        <v>0</v>
      </c>
      <c r="JF592">
        <f>IF(AND(Table1[[#This Row],[Rush Attempts]]=1,Table1[[#This Row],[EFF]]="Y"),1,0)</f>
        <v>0</v>
      </c>
      <c r="JG592">
        <f>IF(AND(Table1[[#This Row],[Rush Attempts]]=1,Table1[[#This Row],[EFF]]="Y"),Table1[[#This Row],[Gn]],0)</f>
        <v>0</v>
      </c>
      <c r="JH592">
        <f>IF(AND(Table1[[#This Row],[Rush Attempts]]=1,Table1[[#This Row],[Gn]]&gt;=10),1,0)</f>
        <v>0</v>
      </c>
      <c r="JI592">
        <f>IF(AND(Table1[[#This Row],[Rush Attempts]]=1,Table1[[#This Row],[Big Play Run]]=1),Table1[[#This Row],[Gn]],0)</f>
        <v>0</v>
      </c>
      <c r="JJ592">
        <f>IF(Table1[[#This Row],[PaRes]]="SAC",1,0)</f>
        <v>0</v>
      </c>
      <c r="JK592">
        <f>IF(Table1[[#This Row],[Sacks]]=1,Table1[[#This Row],[Gn]],0)</f>
        <v>0</v>
      </c>
      <c r="JL592">
        <f>IF(Table1[[#This Row],[PaRes]]="INT",1,0)</f>
        <v>0</v>
      </c>
      <c r="JM592">
        <f>IF(Table1[[#This Row],[pff_PENALTY]]&lt;&gt;"",1,0)</f>
        <v>1</v>
      </c>
      <c r="JN592">
        <f>Table1[[#This Row],[pff_PENYARDS]]</f>
        <v>-10</v>
      </c>
      <c r="JO592">
        <f>IF(Table1[[#This Row],[S/End]]="TD",1,0)</f>
        <v>0</v>
      </c>
      <c r="JP592">
        <f>IF(OR(Table1[[#This Row],[S/End]]="FGGD"),1,0)</f>
        <v>0</v>
      </c>
      <c r="JQ592">
        <f>IF(OR(Table1[[#This Row],[S/End]]="FUM",Table1[[#This Row],[S/End]]="INT"),1,0)</f>
        <v>0</v>
      </c>
      <c r="JR592">
        <f>IF(AND(Table1[[#This Row],[Touchdown]]=1,Table1[[#This Row],[Pass Play]]=1),1,0)</f>
        <v>0</v>
      </c>
      <c r="JS592">
        <f t="shared" si="29"/>
        <v>0</v>
      </c>
      <c r="JT592">
        <f>IF(AND(OR(Table1[[#This Row],[Pass Play]]=1,Table1[[#This Row],[Rush Attempts]]=1),Table1[[#This Row],[Dn]]=3),1,0)</f>
        <v>0</v>
      </c>
      <c r="JU592">
        <f>IF(AND(Table1[[#This Row],[3rd down attempt]]=1,Table1[[#This Row],[EFF]]="Y"),1,0)</f>
        <v>0</v>
      </c>
      <c r="JV592">
        <f>IF(AND(Table1[[#This Row],[3rd down attempt]]=1,Table1[[#This Row],[Dist]]&gt;=7),1,0)</f>
        <v>0</v>
      </c>
      <c r="JW592">
        <f>IF(AND(OR(Table1[[#This Row],[Pass Play]]=1,Table1[[#This Row],[Rush Attempts]]=1),Table1[[#This Row],[Dn]]=4),1,0)</f>
        <v>0</v>
      </c>
      <c r="JX592">
        <f>IF(AND(Table1[[#This Row],[4th down attempt]]=1,Table1[[#This Row],[EFF]]="Y"),1,0)</f>
        <v>0</v>
      </c>
      <c r="JY592">
        <f>IF(AND(OR(Table1[[#This Row],[Pass Play]]=1,Table1[[#This Row],[Rush Attempts]]=1),Table1[[#This Row],[FPos]]&gt;=0,Table1[[#This Row],[FPos]]&lt;=20),1,0)</f>
        <v>0</v>
      </c>
      <c r="JZ592">
        <f>IF(AND(OR(Table1[[#This Row],[Pass Play]]=1,Table1[[#This Row],[Rush Attempts]]=1),Table1[[#This Row],[Dist]]&lt;=Table1[[#This Row],[Gn]]),1,0)</f>
        <v>0</v>
      </c>
      <c r="KA592">
        <f>IF(Table1[[#This Row],[S/End]]&lt;&gt;"",1,0)</f>
        <v>0</v>
      </c>
      <c r="KB592">
        <f>IF(Table1[[#This Row],[S/End]]="TD",1,0)</f>
        <v>0</v>
      </c>
      <c r="KC592">
        <f>IF(Table1[[#This Row],[S/End]]="FGGD",1,0)</f>
        <v>0</v>
      </c>
      <c r="KD592">
        <f>IF(AND(OR(Table1[[#This Row],[Pass Play]]=1,Table1[[#This Row],[Rush Attempts]]=1),Table1[[#This Row],[Gn]]&lt;0),1,0)</f>
        <v>0</v>
      </c>
      <c r="KE592" s="375">
        <f>IF(AND(Table1[[#This Row],[pff_DRVENDPSN]]=3,Table1[[#This Row],[pff_DRVENDEVENT]]="PUNT"),1,0)</f>
        <v>0</v>
      </c>
    </row>
    <row r="593" spans="1:291" hidden="1">
      <c r="A593">
        <v>16</v>
      </c>
      <c r="B593">
        <v>2110</v>
      </c>
      <c r="D593">
        <v>2</v>
      </c>
      <c r="E593">
        <v>3</v>
      </c>
      <c r="F593">
        <v>17</v>
      </c>
      <c r="G593">
        <v>7</v>
      </c>
      <c r="H593">
        <v>-31</v>
      </c>
      <c r="J593" t="s">
        <v>298</v>
      </c>
      <c r="K593">
        <v>11</v>
      </c>
      <c r="L593" t="s">
        <v>11866</v>
      </c>
      <c r="M593" t="s">
        <v>2015</v>
      </c>
      <c r="N593" t="s">
        <v>2016</v>
      </c>
      <c r="P593" t="s">
        <v>2017</v>
      </c>
      <c r="W593" t="s">
        <v>253</v>
      </c>
      <c r="X593" t="s">
        <v>11867</v>
      </c>
      <c r="Y593" t="s">
        <v>9885</v>
      </c>
      <c r="Z593" t="s">
        <v>11868</v>
      </c>
      <c r="AB593" t="s">
        <v>666</v>
      </c>
      <c r="AC593" t="s">
        <v>667</v>
      </c>
      <c r="AJ593">
        <v>7</v>
      </c>
      <c r="AK593" t="s">
        <v>7588</v>
      </c>
      <c r="AL593" t="s">
        <v>614</v>
      </c>
      <c r="AP593">
        <v>7</v>
      </c>
      <c r="AU593" t="s">
        <v>254</v>
      </c>
      <c r="BJ593" t="s">
        <v>261</v>
      </c>
      <c r="BQ593">
        <f t="shared" si="27"/>
        <v>1</v>
      </c>
      <c r="BR593">
        <f t="shared" si="28"/>
        <v>0</v>
      </c>
      <c r="BT593" t="s">
        <v>11587</v>
      </c>
      <c r="BV593">
        <v>0</v>
      </c>
      <c r="BX593">
        <v>0</v>
      </c>
      <c r="BY593" t="s">
        <v>11869</v>
      </c>
      <c r="CA593">
        <v>0</v>
      </c>
      <c r="CB593" t="s">
        <v>391</v>
      </c>
      <c r="CD593" s="3">
        <v>0.59930555555555554</v>
      </c>
      <c r="CE593" t="s">
        <v>257</v>
      </c>
      <c r="CF593" t="s">
        <v>11870</v>
      </c>
      <c r="CG593">
        <v>10</v>
      </c>
      <c r="CI593" t="s">
        <v>1144</v>
      </c>
      <c r="CJ593">
        <v>0</v>
      </c>
      <c r="CK593" t="s">
        <v>11871</v>
      </c>
      <c r="CL593" s="4">
        <v>38778</v>
      </c>
      <c r="CM593" t="s">
        <v>11872</v>
      </c>
      <c r="CN593" t="s">
        <v>11873</v>
      </c>
      <c r="CO593">
        <v>0</v>
      </c>
      <c r="CP593" t="s">
        <v>11874</v>
      </c>
      <c r="CQ593" t="s">
        <v>282</v>
      </c>
      <c r="CR593" t="s">
        <v>11587</v>
      </c>
      <c r="CU593" t="s">
        <v>11875</v>
      </c>
      <c r="CW593">
        <v>0</v>
      </c>
      <c r="CY593">
        <v>4</v>
      </c>
      <c r="CZ593" t="s">
        <v>614</v>
      </c>
      <c r="DA593">
        <v>-38</v>
      </c>
      <c r="DB593">
        <v>4</v>
      </c>
      <c r="DC593" t="s">
        <v>2703</v>
      </c>
      <c r="DD593">
        <v>-38</v>
      </c>
      <c r="DF593" t="s">
        <v>11661</v>
      </c>
      <c r="DK593">
        <v>7</v>
      </c>
      <c r="DL593" s="4">
        <v>44512</v>
      </c>
      <c r="DM593">
        <v>20587</v>
      </c>
      <c r="DN593">
        <v>2021</v>
      </c>
      <c r="DO593">
        <v>0</v>
      </c>
      <c r="DQ593">
        <v>81620</v>
      </c>
      <c r="DR593">
        <v>46</v>
      </c>
      <c r="DU593" t="s">
        <v>274</v>
      </c>
      <c r="DV593" t="s">
        <v>257</v>
      </c>
      <c r="DX593">
        <v>14</v>
      </c>
      <c r="DY593" t="s">
        <v>275</v>
      </c>
      <c r="EE593">
        <v>0</v>
      </c>
      <c r="EF593" t="s">
        <v>2029</v>
      </c>
      <c r="EG593" t="s">
        <v>675</v>
      </c>
      <c r="EH593">
        <v>0</v>
      </c>
      <c r="EJ593" t="s">
        <v>340</v>
      </c>
      <c r="EK593" t="s">
        <v>2253</v>
      </c>
      <c r="EL593" t="s">
        <v>11876</v>
      </c>
      <c r="EM593" t="s">
        <v>11877</v>
      </c>
      <c r="EN593" t="s">
        <v>11878</v>
      </c>
      <c r="EO593" t="s">
        <v>269</v>
      </c>
      <c r="EP593" t="s">
        <v>1025</v>
      </c>
      <c r="EQ593">
        <v>0</v>
      </c>
      <c r="ER593" t="s">
        <v>346</v>
      </c>
      <c r="EU593">
        <v>0</v>
      </c>
      <c r="EV593" t="s">
        <v>679</v>
      </c>
      <c r="EW593" t="s">
        <v>349</v>
      </c>
      <c r="FC593" t="s">
        <v>11879</v>
      </c>
      <c r="FE593">
        <v>0</v>
      </c>
      <c r="FF593">
        <v>3</v>
      </c>
      <c r="FG593" t="s">
        <v>893</v>
      </c>
      <c r="FI593" t="s">
        <v>893</v>
      </c>
      <c r="FL593">
        <v>0</v>
      </c>
      <c r="FN593">
        <v>1</v>
      </c>
      <c r="FQ593">
        <v>0</v>
      </c>
      <c r="FR593" t="s">
        <v>294</v>
      </c>
      <c r="FS593" t="s">
        <v>462</v>
      </c>
      <c r="FT593" t="s">
        <v>1002</v>
      </c>
      <c r="FU593" t="s">
        <v>257</v>
      </c>
      <c r="FV593" t="s">
        <v>777</v>
      </c>
      <c r="FY593">
        <v>0</v>
      </c>
      <c r="GA593">
        <v>14</v>
      </c>
      <c r="GB593">
        <v>14</v>
      </c>
      <c r="GC593">
        <v>0</v>
      </c>
      <c r="GE593" t="s">
        <v>355</v>
      </c>
      <c r="GF593">
        <v>1</v>
      </c>
      <c r="GG593" t="s">
        <v>274</v>
      </c>
      <c r="GH593">
        <v>4.9000000000000004</v>
      </c>
      <c r="GI593">
        <v>5.8</v>
      </c>
      <c r="GJ593">
        <v>0</v>
      </c>
      <c r="GK593">
        <v>0</v>
      </c>
      <c r="GM593" t="s">
        <v>7741</v>
      </c>
      <c r="GO593">
        <v>0</v>
      </c>
      <c r="HA593" t="s">
        <v>11880</v>
      </c>
      <c r="HC593" t="s">
        <v>313</v>
      </c>
      <c r="HD593" t="s">
        <v>313</v>
      </c>
      <c r="HF593">
        <v>0</v>
      </c>
      <c r="HG593">
        <v>11</v>
      </c>
      <c r="HH593">
        <v>14</v>
      </c>
      <c r="HI593" t="s">
        <v>275</v>
      </c>
      <c r="HL593">
        <v>4</v>
      </c>
      <c r="HO593" t="s">
        <v>11881</v>
      </c>
      <c r="HP593" t="s">
        <v>11882</v>
      </c>
      <c r="HQ593" t="s">
        <v>11883</v>
      </c>
      <c r="HR593" t="s">
        <v>11884</v>
      </c>
      <c r="HW593">
        <v>-38</v>
      </c>
      <c r="HX593">
        <v>4260827</v>
      </c>
      <c r="HZ593">
        <v>4260799</v>
      </c>
      <c r="IC593">
        <v>0</v>
      </c>
      <c r="ID593">
        <v>0</v>
      </c>
      <c r="IM593">
        <v>44</v>
      </c>
      <c r="IO593" t="s">
        <v>11661</v>
      </c>
      <c r="IQ593" t="s">
        <v>11661</v>
      </c>
      <c r="IU593">
        <v>11</v>
      </c>
      <c r="IV593">
        <f>IF(AND(Table1[[#This Row],[R/P]]="P",Table1[[#This Row],[PaRes]]&lt;&gt;"SCRBL",Table1[[#This Row],[PaRes]]&lt;&gt;"RUN",Table1[[#This Row],[Penalty]]&lt;&gt;1),1,0)</f>
        <v>0</v>
      </c>
      <c r="IW593">
        <f>IF(AND(Table1[[#This Row],[Pass Play]]=1,Table1[[#This Row],[PaRes]]&lt;&gt;"SAC"),1,0)</f>
        <v>0</v>
      </c>
      <c r="IX593">
        <f>IF(Table1[[#This Row],[PaRes]]="COM",1,0)</f>
        <v>0</v>
      </c>
      <c r="IY593">
        <f>IF(Table1[[#This Row],[Pass Play]]=1,Table1[[#This Row],[Gn]],0)</f>
        <v>0</v>
      </c>
      <c r="IZ593">
        <f>IF(AND(Table1[[#This Row],[Pass Play]]=1,Table1[[#This Row],[EFF]]="Y"),1,0)</f>
        <v>0</v>
      </c>
      <c r="JA593">
        <f>IF(AND(Table1[[#This Row],[Pass Play]]=1,Table1[[#This Row],[EFF]]="Y"),Table1[[#This Row],[Gn]],0)</f>
        <v>0</v>
      </c>
      <c r="JB593">
        <f>IF(AND(Table1[[#This Row],[Pass Play]]=1,Table1[[#This Row],[Gn]]&gt;=15),1,0)</f>
        <v>0</v>
      </c>
      <c r="JC593">
        <f>IF(AND(Table1[[#This Row],[Pass Play]]=1,Table1[[#This Row],[Big Play Passes]]=1),Table1[[#This Row],[Gn]],0)</f>
        <v>0</v>
      </c>
      <c r="JD593">
        <f>IF(AND(OR(Table1[[#This Row],[R/P]]="R",Table1[[#This Row],[PaRes]]="SCRBL",Table1[[#This Row],[PaRes]]="RUN"),Table1[[#This Row],[Penalty]]&lt;&gt;1),1,0)</f>
        <v>1</v>
      </c>
      <c r="JE593">
        <f>IF(Table1[[#This Row],[Rush Attempts]]=1,Table1[[#This Row],[Gn]],0)</f>
        <v>7</v>
      </c>
      <c r="JF593">
        <f>IF(AND(Table1[[#This Row],[Rush Attempts]]=1,Table1[[#This Row],[EFF]]="Y"),1,0)</f>
        <v>0</v>
      </c>
      <c r="JG593">
        <f>IF(AND(Table1[[#This Row],[Rush Attempts]]=1,Table1[[#This Row],[EFF]]="Y"),Table1[[#This Row],[Gn]],0)</f>
        <v>0</v>
      </c>
      <c r="JH593">
        <f>IF(AND(Table1[[#This Row],[Rush Attempts]]=1,Table1[[#This Row],[Gn]]&gt;=10),1,0)</f>
        <v>0</v>
      </c>
      <c r="JI593">
        <f>IF(AND(Table1[[#This Row],[Rush Attempts]]=1,Table1[[#This Row],[Big Play Run]]=1),Table1[[#This Row],[Gn]],0)</f>
        <v>0</v>
      </c>
      <c r="JJ593">
        <f>IF(Table1[[#This Row],[PaRes]]="SAC",1,0)</f>
        <v>0</v>
      </c>
      <c r="JK593">
        <f>IF(Table1[[#This Row],[Sacks]]=1,Table1[[#This Row],[Gn]],0)</f>
        <v>0</v>
      </c>
      <c r="JL593">
        <f>IF(Table1[[#This Row],[PaRes]]="INT",1,0)</f>
        <v>0</v>
      </c>
      <c r="JM593">
        <f>IF(Table1[[#This Row],[pff_PENALTY]]&lt;&gt;"",1,0)</f>
        <v>0</v>
      </c>
      <c r="JN593">
        <f>Table1[[#This Row],[pff_PENYARDS]]</f>
        <v>0</v>
      </c>
      <c r="JO593">
        <f>IF(Table1[[#This Row],[S/End]]="TD",1,0)</f>
        <v>0</v>
      </c>
      <c r="JP593">
        <f>IF(OR(Table1[[#This Row],[S/End]]="FGGD"),1,0)</f>
        <v>0</v>
      </c>
      <c r="JQ593">
        <f>IF(OR(Table1[[#This Row],[S/End]]="FUM",Table1[[#This Row],[S/End]]="INT"),1,0)</f>
        <v>0</v>
      </c>
      <c r="JR593">
        <f>IF(AND(Table1[[#This Row],[Touchdown]]=1,Table1[[#This Row],[Pass Play]]=1),1,0)</f>
        <v>0</v>
      </c>
      <c r="JS593">
        <f t="shared" si="29"/>
        <v>0</v>
      </c>
      <c r="JT593">
        <f>IF(AND(OR(Table1[[#This Row],[Pass Play]]=1,Table1[[#This Row],[Rush Attempts]]=1),Table1[[#This Row],[Dn]]=3),1,0)</f>
        <v>1</v>
      </c>
      <c r="JU593">
        <f>IF(AND(Table1[[#This Row],[3rd down attempt]]=1,Table1[[#This Row],[EFF]]="Y"),1,0)</f>
        <v>0</v>
      </c>
      <c r="JV593">
        <f>IF(AND(Table1[[#This Row],[3rd down attempt]]=1,Table1[[#This Row],[Dist]]&gt;=7),1,0)</f>
        <v>1</v>
      </c>
      <c r="JW593">
        <f>IF(AND(OR(Table1[[#This Row],[Pass Play]]=1,Table1[[#This Row],[Rush Attempts]]=1),Table1[[#This Row],[Dn]]=4),1,0)</f>
        <v>0</v>
      </c>
      <c r="JX593">
        <f>IF(AND(Table1[[#This Row],[4th down attempt]]=1,Table1[[#This Row],[EFF]]="Y"),1,0)</f>
        <v>0</v>
      </c>
      <c r="JY593">
        <f>IF(AND(OR(Table1[[#This Row],[Pass Play]]=1,Table1[[#This Row],[Rush Attempts]]=1),Table1[[#This Row],[FPos]]&gt;=0,Table1[[#This Row],[FPos]]&lt;=20),1,0)</f>
        <v>0</v>
      </c>
      <c r="JZ593">
        <f>IF(AND(OR(Table1[[#This Row],[Pass Play]]=1,Table1[[#This Row],[Rush Attempts]]=1),Table1[[#This Row],[Dist]]&lt;=Table1[[#This Row],[Gn]]),1,0)</f>
        <v>0</v>
      </c>
      <c r="KA593">
        <f>IF(Table1[[#This Row],[S/End]]&lt;&gt;"",1,0)</f>
        <v>1</v>
      </c>
      <c r="KB593">
        <f>IF(Table1[[#This Row],[S/End]]="TD",1,0)</f>
        <v>0</v>
      </c>
      <c r="KC593">
        <f>IF(Table1[[#This Row],[S/End]]="FGGD",1,0)</f>
        <v>0</v>
      </c>
      <c r="KD593">
        <f>IF(AND(OR(Table1[[#This Row],[Pass Play]]=1,Table1[[#This Row],[Rush Attempts]]=1),Table1[[#This Row],[Gn]]&lt;0),1,0)</f>
        <v>0</v>
      </c>
      <c r="KE593" s="375">
        <f>IF(AND(Table1[[#This Row],[pff_DRVENDPSN]]=3,Table1[[#This Row],[pff_DRVENDEVENT]]="PUNT"),1,0)</f>
        <v>0</v>
      </c>
    </row>
    <row r="594" spans="1:291" hidden="1">
      <c r="A594">
        <v>17</v>
      </c>
      <c r="B594">
        <v>2110</v>
      </c>
      <c r="D594">
        <v>2</v>
      </c>
      <c r="E594">
        <v>1</v>
      </c>
      <c r="F594">
        <v>10</v>
      </c>
      <c r="G594">
        <v>4</v>
      </c>
      <c r="H594">
        <v>-30</v>
      </c>
      <c r="I594" t="s">
        <v>253</v>
      </c>
      <c r="J594" t="s">
        <v>254</v>
      </c>
      <c r="K594">
        <v>12</v>
      </c>
      <c r="L594">
        <v>12</v>
      </c>
      <c r="M594" t="s">
        <v>8947</v>
      </c>
      <c r="N594" t="s">
        <v>440</v>
      </c>
      <c r="O594" t="s">
        <v>254</v>
      </c>
      <c r="P594" t="s">
        <v>4011</v>
      </c>
      <c r="Q594" t="s">
        <v>871</v>
      </c>
      <c r="S594" t="s">
        <v>443</v>
      </c>
      <c r="W594" t="s">
        <v>257</v>
      </c>
      <c r="X594" t="s">
        <v>11885</v>
      </c>
      <c r="AE594" t="s">
        <v>807</v>
      </c>
      <c r="AF594" t="s">
        <v>808</v>
      </c>
      <c r="AG594" t="s">
        <v>11885</v>
      </c>
      <c r="AH594" t="s">
        <v>274</v>
      </c>
      <c r="AJ594">
        <v>22</v>
      </c>
      <c r="AP594">
        <v>7</v>
      </c>
      <c r="BJ594" t="s">
        <v>257</v>
      </c>
      <c r="BQ594">
        <f t="shared" si="27"/>
        <v>0</v>
      </c>
      <c r="BR594">
        <f t="shared" si="28"/>
        <v>16</v>
      </c>
      <c r="BT594" t="s">
        <v>11587</v>
      </c>
      <c r="BV594">
        <v>0</v>
      </c>
      <c r="BX594">
        <v>0</v>
      </c>
      <c r="BY594" t="s">
        <v>11886</v>
      </c>
      <c r="CD594" s="3">
        <v>0.43541666666666662</v>
      </c>
      <c r="CF594" t="s">
        <v>11887</v>
      </c>
      <c r="CJ594">
        <v>0</v>
      </c>
      <c r="CK594" t="s">
        <v>11888</v>
      </c>
      <c r="CL594" s="4">
        <v>38778</v>
      </c>
      <c r="CM594" t="s">
        <v>11889</v>
      </c>
      <c r="CN594" t="s">
        <v>11890</v>
      </c>
      <c r="CO594">
        <v>0</v>
      </c>
      <c r="CP594" t="s">
        <v>268</v>
      </c>
      <c r="CQ594" t="s">
        <v>418</v>
      </c>
      <c r="CR594" t="s">
        <v>11587</v>
      </c>
      <c r="CU594" t="s">
        <v>11891</v>
      </c>
      <c r="CW594">
        <v>0</v>
      </c>
      <c r="CY594">
        <v>1</v>
      </c>
      <c r="CZ594" t="s">
        <v>614</v>
      </c>
      <c r="DA594">
        <v>38</v>
      </c>
      <c r="DB594">
        <v>8</v>
      </c>
      <c r="DC594" t="s">
        <v>2789</v>
      </c>
      <c r="DD594">
        <v>-30</v>
      </c>
      <c r="DF594" t="s">
        <v>11623</v>
      </c>
      <c r="DK594">
        <v>4</v>
      </c>
      <c r="DL594" s="4">
        <v>44512</v>
      </c>
      <c r="DM594">
        <v>20587</v>
      </c>
      <c r="DN594">
        <v>2021</v>
      </c>
      <c r="DO594">
        <v>0</v>
      </c>
      <c r="DQ594">
        <v>81620</v>
      </c>
      <c r="DR594">
        <v>58</v>
      </c>
      <c r="DU594" t="s">
        <v>257</v>
      </c>
      <c r="DV594" t="s">
        <v>274</v>
      </c>
      <c r="DX594">
        <v>14</v>
      </c>
      <c r="DY594" t="s">
        <v>275</v>
      </c>
      <c r="EE594">
        <v>0</v>
      </c>
      <c r="EF594" t="s">
        <v>8955</v>
      </c>
      <c r="EG594" t="s">
        <v>1128</v>
      </c>
      <c r="EH594">
        <v>1</v>
      </c>
      <c r="EJ594" t="s">
        <v>454</v>
      </c>
      <c r="EK594" t="s">
        <v>2889</v>
      </c>
      <c r="EL594" t="s">
        <v>11892</v>
      </c>
      <c r="EM594" t="s">
        <v>11893</v>
      </c>
      <c r="EN594" t="s">
        <v>268</v>
      </c>
      <c r="EO594" t="s">
        <v>418</v>
      </c>
      <c r="EP594" t="s">
        <v>283</v>
      </c>
      <c r="EQ594">
        <v>0</v>
      </c>
      <c r="ET594" t="s">
        <v>11894</v>
      </c>
      <c r="FE594">
        <v>0</v>
      </c>
      <c r="FF594">
        <v>18</v>
      </c>
      <c r="FG594" t="s">
        <v>255</v>
      </c>
      <c r="FI594" t="s">
        <v>255</v>
      </c>
      <c r="FL594">
        <v>0</v>
      </c>
      <c r="FN594">
        <v>0</v>
      </c>
      <c r="FQ594">
        <v>0</v>
      </c>
      <c r="FS594" t="s">
        <v>395</v>
      </c>
      <c r="FU594" t="s">
        <v>274</v>
      </c>
      <c r="FV594" t="s">
        <v>496</v>
      </c>
      <c r="FW594" t="s">
        <v>1721</v>
      </c>
      <c r="FY594">
        <v>1</v>
      </c>
      <c r="GA594">
        <v>14</v>
      </c>
      <c r="GB594">
        <v>14</v>
      </c>
      <c r="GC594">
        <v>0</v>
      </c>
      <c r="GE594" t="s">
        <v>355</v>
      </c>
      <c r="GF594">
        <v>0</v>
      </c>
      <c r="GG594" t="s">
        <v>895</v>
      </c>
      <c r="GJ594">
        <v>0</v>
      </c>
      <c r="GK594">
        <v>0</v>
      </c>
      <c r="GM594" t="s">
        <v>11895</v>
      </c>
      <c r="GO594">
        <v>1</v>
      </c>
      <c r="HA594" t="s">
        <v>11896</v>
      </c>
      <c r="HC594" t="s">
        <v>313</v>
      </c>
      <c r="HD594" t="s">
        <v>313</v>
      </c>
      <c r="HE594" t="s">
        <v>11897</v>
      </c>
      <c r="HF594">
        <v>0</v>
      </c>
      <c r="HG594">
        <v>12</v>
      </c>
      <c r="HH594">
        <v>14</v>
      </c>
      <c r="HI594" t="s">
        <v>275</v>
      </c>
      <c r="HL594" t="s">
        <v>2040</v>
      </c>
      <c r="HP594" t="s">
        <v>11898</v>
      </c>
      <c r="HQ594" t="s">
        <v>10409</v>
      </c>
      <c r="HR594" t="s">
        <v>11899</v>
      </c>
      <c r="HW594">
        <v>-34</v>
      </c>
      <c r="HX594">
        <v>4261097</v>
      </c>
      <c r="HZ594">
        <v>4261087</v>
      </c>
      <c r="IC594">
        <v>0</v>
      </c>
      <c r="ID594">
        <v>0</v>
      </c>
      <c r="IM594">
        <v>56</v>
      </c>
      <c r="IO594" t="s">
        <v>11623</v>
      </c>
      <c r="IQ594" t="s">
        <v>11623</v>
      </c>
      <c r="IR594" t="s">
        <v>11900</v>
      </c>
      <c r="IU594">
        <v>11</v>
      </c>
      <c r="IV594">
        <f>IF(AND(Table1[[#This Row],[R/P]]="P",Table1[[#This Row],[PaRes]]&lt;&gt;"SCRBL",Table1[[#This Row],[PaRes]]&lt;&gt;"RUN",Table1[[#This Row],[Penalty]]&lt;&gt;1),1,0)</f>
        <v>0</v>
      </c>
      <c r="IW594">
        <f>IF(AND(Table1[[#This Row],[Pass Play]]=1,Table1[[#This Row],[PaRes]]&lt;&gt;"SAC"),1,0)</f>
        <v>0</v>
      </c>
      <c r="IX594">
        <f>IF(Table1[[#This Row],[PaRes]]="COM",1,0)</f>
        <v>0</v>
      </c>
      <c r="IY594">
        <f>IF(Table1[[#This Row],[Pass Play]]=1,Table1[[#This Row],[Gn]],0)</f>
        <v>0</v>
      </c>
      <c r="IZ594">
        <f>IF(AND(Table1[[#This Row],[Pass Play]]=1,Table1[[#This Row],[EFF]]="Y"),1,0)</f>
        <v>0</v>
      </c>
      <c r="JA594">
        <f>IF(AND(Table1[[#This Row],[Pass Play]]=1,Table1[[#This Row],[EFF]]="Y"),Table1[[#This Row],[Gn]],0)</f>
        <v>0</v>
      </c>
      <c r="JB594">
        <f>IF(AND(Table1[[#This Row],[Pass Play]]=1,Table1[[#This Row],[Gn]]&gt;=15),1,0)</f>
        <v>0</v>
      </c>
      <c r="JC594">
        <f>IF(AND(Table1[[#This Row],[Pass Play]]=1,Table1[[#This Row],[Big Play Passes]]=1),Table1[[#This Row],[Gn]],0)</f>
        <v>0</v>
      </c>
      <c r="JD594">
        <f>IF(AND(OR(Table1[[#This Row],[R/P]]="R",Table1[[#This Row],[PaRes]]="SCRBL",Table1[[#This Row],[PaRes]]="RUN"),Table1[[#This Row],[Penalty]]&lt;&gt;1),1,0)</f>
        <v>1</v>
      </c>
      <c r="JE594">
        <f>IF(Table1[[#This Row],[Rush Attempts]]=1,Table1[[#This Row],[Gn]],0)</f>
        <v>4</v>
      </c>
      <c r="JF594">
        <f>IF(AND(Table1[[#This Row],[Rush Attempts]]=1,Table1[[#This Row],[EFF]]="Y"),1,0)</f>
        <v>1</v>
      </c>
      <c r="JG594">
        <f>IF(AND(Table1[[#This Row],[Rush Attempts]]=1,Table1[[#This Row],[EFF]]="Y"),Table1[[#This Row],[Gn]],0)</f>
        <v>4</v>
      </c>
      <c r="JH594">
        <f>IF(AND(Table1[[#This Row],[Rush Attempts]]=1,Table1[[#This Row],[Gn]]&gt;=10),1,0)</f>
        <v>0</v>
      </c>
      <c r="JI594">
        <f>IF(AND(Table1[[#This Row],[Rush Attempts]]=1,Table1[[#This Row],[Big Play Run]]=1),Table1[[#This Row],[Gn]],0)</f>
        <v>0</v>
      </c>
      <c r="JJ594">
        <f>IF(Table1[[#This Row],[PaRes]]="SAC",1,0)</f>
        <v>0</v>
      </c>
      <c r="JK594">
        <f>IF(Table1[[#This Row],[Sacks]]=1,Table1[[#This Row],[Gn]],0)</f>
        <v>0</v>
      </c>
      <c r="JL594">
        <f>IF(Table1[[#This Row],[PaRes]]="INT",1,0)</f>
        <v>0</v>
      </c>
      <c r="JM594">
        <f>IF(Table1[[#This Row],[pff_PENALTY]]&lt;&gt;"",1,0)</f>
        <v>0</v>
      </c>
      <c r="JN594">
        <f>Table1[[#This Row],[pff_PENYARDS]]</f>
        <v>0</v>
      </c>
      <c r="JO594">
        <f>IF(Table1[[#This Row],[S/End]]="TD",1,0)</f>
        <v>0</v>
      </c>
      <c r="JP594">
        <f>IF(OR(Table1[[#This Row],[S/End]]="FGGD"),1,0)</f>
        <v>0</v>
      </c>
      <c r="JQ594">
        <f>IF(OR(Table1[[#This Row],[S/End]]="FUM",Table1[[#This Row],[S/End]]="INT"),1,0)</f>
        <v>0</v>
      </c>
      <c r="JR594">
        <f>IF(AND(Table1[[#This Row],[Touchdown]]=1,Table1[[#This Row],[Pass Play]]=1),1,0)</f>
        <v>0</v>
      </c>
      <c r="JS594">
        <f t="shared" si="29"/>
        <v>0</v>
      </c>
      <c r="JT594">
        <f>IF(AND(OR(Table1[[#This Row],[Pass Play]]=1,Table1[[#This Row],[Rush Attempts]]=1),Table1[[#This Row],[Dn]]=3),1,0)</f>
        <v>0</v>
      </c>
      <c r="JU594">
        <f>IF(AND(Table1[[#This Row],[3rd down attempt]]=1,Table1[[#This Row],[EFF]]="Y"),1,0)</f>
        <v>0</v>
      </c>
      <c r="JV594">
        <f>IF(AND(Table1[[#This Row],[3rd down attempt]]=1,Table1[[#This Row],[Dist]]&gt;=7),1,0)</f>
        <v>0</v>
      </c>
      <c r="JW594">
        <f>IF(AND(OR(Table1[[#This Row],[Pass Play]]=1,Table1[[#This Row],[Rush Attempts]]=1),Table1[[#This Row],[Dn]]=4),1,0)</f>
        <v>0</v>
      </c>
      <c r="JX594">
        <f>IF(AND(Table1[[#This Row],[4th down attempt]]=1,Table1[[#This Row],[EFF]]="Y"),1,0)</f>
        <v>0</v>
      </c>
      <c r="JY594">
        <f>IF(AND(OR(Table1[[#This Row],[Pass Play]]=1,Table1[[#This Row],[Rush Attempts]]=1),Table1[[#This Row],[FPos]]&gt;=0,Table1[[#This Row],[FPos]]&lt;=20),1,0)</f>
        <v>0</v>
      </c>
      <c r="JZ594">
        <f>IF(AND(OR(Table1[[#This Row],[Pass Play]]=1,Table1[[#This Row],[Rush Attempts]]=1),Table1[[#This Row],[Dist]]&lt;=Table1[[#This Row],[Gn]]),1,0)</f>
        <v>0</v>
      </c>
      <c r="KA594">
        <f>IF(Table1[[#This Row],[S/End]]&lt;&gt;"",1,0)</f>
        <v>0</v>
      </c>
      <c r="KB594">
        <f>IF(Table1[[#This Row],[S/End]]="TD",1,0)</f>
        <v>0</v>
      </c>
      <c r="KC594">
        <f>IF(Table1[[#This Row],[S/End]]="FGGD",1,0)</f>
        <v>0</v>
      </c>
      <c r="KD594">
        <f>IF(AND(OR(Table1[[#This Row],[Pass Play]]=1,Table1[[#This Row],[Rush Attempts]]=1),Table1[[#This Row],[Gn]]&lt;0),1,0)</f>
        <v>0</v>
      </c>
      <c r="KE594" s="375">
        <f>IF(AND(Table1[[#This Row],[pff_DRVENDPSN]]=3,Table1[[#This Row],[pff_DRVENDEVENT]]="PUNT"),1,0)</f>
        <v>0</v>
      </c>
    </row>
    <row r="595" spans="1:291" hidden="1">
      <c r="A595">
        <v>18</v>
      </c>
      <c r="B595">
        <v>2110</v>
      </c>
      <c r="D595">
        <v>2</v>
      </c>
      <c r="E595">
        <v>2</v>
      </c>
      <c r="F595">
        <v>6</v>
      </c>
      <c r="G595">
        <v>10</v>
      </c>
      <c r="H595">
        <v>-34</v>
      </c>
      <c r="J595" t="s">
        <v>254</v>
      </c>
      <c r="K595">
        <v>12</v>
      </c>
      <c r="L595" t="s">
        <v>4135</v>
      </c>
      <c r="M595" t="s">
        <v>10793</v>
      </c>
      <c r="N595" t="s">
        <v>256</v>
      </c>
      <c r="P595" t="s">
        <v>255</v>
      </c>
      <c r="Q595" t="s">
        <v>1067</v>
      </c>
      <c r="W595" t="s">
        <v>253</v>
      </c>
      <c r="X595" t="s">
        <v>11901</v>
      </c>
      <c r="Y595" t="s">
        <v>937</v>
      </c>
      <c r="Z595" t="s">
        <v>11902</v>
      </c>
      <c r="AB595" t="s">
        <v>325</v>
      </c>
      <c r="AC595" t="s">
        <v>326</v>
      </c>
      <c r="AJ595">
        <v>87</v>
      </c>
      <c r="AK595" t="s">
        <v>327</v>
      </c>
      <c r="AP595">
        <v>7</v>
      </c>
      <c r="BJ595" t="s">
        <v>607</v>
      </c>
      <c r="BQ595">
        <f t="shared" si="27"/>
        <v>1</v>
      </c>
      <c r="BR595">
        <f t="shared" si="28"/>
        <v>0</v>
      </c>
      <c r="BT595" t="s">
        <v>11587</v>
      </c>
      <c r="BV595">
        <v>0</v>
      </c>
      <c r="BX595">
        <v>0</v>
      </c>
      <c r="BY595" t="s">
        <v>11903</v>
      </c>
      <c r="CA595">
        <v>1</v>
      </c>
      <c r="CD595" s="3">
        <v>0.41180555555555554</v>
      </c>
      <c r="CE595" t="s">
        <v>294</v>
      </c>
      <c r="CF595" t="s">
        <v>11904</v>
      </c>
      <c r="CG595">
        <v>7</v>
      </c>
      <c r="CI595" t="s">
        <v>331</v>
      </c>
      <c r="CJ595">
        <v>0</v>
      </c>
      <c r="CK595" t="s">
        <v>11905</v>
      </c>
      <c r="CL595" s="4">
        <v>38778</v>
      </c>
      <c r="CM595" t="s">
        <v>11906</v>
      </c>
      <c r="CN595" t="s">
        <v>11907</v>
      </c>
      <c r="CO595">
        <v>0</v>
      </c>
      <c r="CQ595" t="s">
        <v>269</v>
      </c>
      <c r="CR595" t="s">
        <v>11587</v>
      </c>
      <c r="CU595" t="s">
        <v>613</v>
      </c>
      <c r="CW595">
        <v>0</v>
      </c>
      <c r="CY595">
        <v>2</v>
      </c>
      <c r="CZ595" t="s">
        <v>614</v>
      </c>
      <c r="DA595">
        <v>38</v>
      </c>
      <c r="DB595">
        <v>8</v>
      </c>
      <c r="DC595" t="s">
        <v>2789</v>
      </c>
      <c r="DD595">
        <v>-30</v>
      </c>
      <c r="DF595" t="s">
        <v>11681</v>
      </c>
      <c r="DK595">
        <v>10</v>
      </c>
      <c r="DL595" s="4">
        <v>44512</v>
      </c>
      <c r="DM595">
        <v>20587</v>
      </c>
      <c r="DN595">
        <v>2021</v>
      </c>
      <c r="DO595">
        <v>0</v>
      </c>
      <c r="DQ595">
        <v>81620</v>
      </c>
      <c r="DR595">
        <v>59</v>
      </c>
      <c r="DU595" t="s">
        <v>294</v>
      </c>
      <c r="DV595" t="s">
        <v>294</v>
      </c>
      <c r="DW595" t="s">
        <v>11661</v>
      </c>
      <c r="DX595">
        <v>14</v>
      </c>
      <c r="DY595" t="s">
        <v>275</v>
      </c>
      <c r="EE595">
        <v>0</v>
      </c>
      <c r="EF595" t="s">
        <v>10801</v>
      </c>
      <c r="EG595" t="s">
        <v>675</v>
      </c>
      <c r="EH595">
        <v>0</v>
      </c>
      <c r="EJ595" t="s">
        <v>454</v>
      </c>
      <c r="EK595" t="s">
        <v>3328</v>
      </c>
      <c r="EL595" t="s">
        <v>11908</v>
      </c>
      <c r="EM595" t="s">
        <v>11909</v>
      </c>
      <c r="EN595" t="s">
        <v>1109</v>
      </c>
      <c r="EO595" t="s">
        <v>282</v>
      </c>
      <c r="EP595" t="s">
        <v>427</v>
      </c>
      <c r="EQ595">
        <v>0</v>
      </c>
      <c r="ER595" t="s">
        <v>491</v>
      </c>
      <c r="ET595" t="s">
        <v>11910</v>
      </c>
      <c r="EU595">
        <v>7</v>
      </c>
      <c r="EV595" t="s">
        <v>348</v>
      </c>
      <c r="EW595" t="s">
        <v>349</v>
      </c>
      <c r="EX595" t="s">
        <v>3777</v>
      </c>
      <c r="EY595" t="s">
        <v>588</v>
      </c>
      <c r="FB595" t="s">
        <v>499</v>
      </c>
      <c r="FC595" t="s">
        <v>11911</v>
      </c>
      <c r="FE595">
        <v>0</v>
      </c>
      <c r="FF595">
        <v>15</v>
      </c>
      <c r="FJ595" t="s">
        <v>11912</v>
      </c>
      <c r="FK595" t="s">
        <v>11913</v>
      </c>
      <c r="FL595">
        <v>0</v>
      </c>
      <c r="FN595">
        <v>0</v>
      </c>
      <c r="FO595" t="s">
        <v>11661</v>
      </c>
      <c r="FP595" t="s">
        <v>1541</v>
      </c>
      <c r="FQ595">
        <v>0</v>
      </c>
      <c r="FS595" t="s">
        <v>462</v>
      </c>
      <c r="FT595" t="s">
        <v>1002</v>
      </c>
      <c r="FV595" t="s">
        <v>777</v>
      </c>
      <c r="FY595">
        <v>0</v>
      </c>
      <c r="GA595">
        <v>14</v>
      </c>
      <c r="GB595">
        <v>14</v>
      </c>
      <c r="GC595">
        <v>0</v>
      </c>
      <c r="GE595" t="s">
        <v>355</v>
      </c>
      <c r="GF595">
        <v>0</v>
      </c>
      <c r="GG595" t="s">
        <v>895</v>
      </c>
      <c r="GH595">
        <v>1.7</v>
      </c>
      <c r="GI595">
        <v>1.8</v>
      </c>
      <c r="GJ595">
        <v>0</v>
      </c>
      <c r="GK595">
        <v>0</v>
      </c>
      <c r="GL595" t="s">
        <v>11914</v>
      </c>
      <c r="GM595" t="s">
        <v>11915</v>
      </c>
      <c r="GN595">
        <v>3</v>
      </c>
      <c r="GO595">
        <v>1</v>
      </c>
      <c r="GP595">
        <v>4</v>
      </c>
      <c r="GQ595" t="s">
        <v>1403</v>
      </c>
      <c r="GR595">
        <v>23</v>
      </c>
      <c r="HA595" t="s">
        <v>11916</v>
      </c>
      <c r="HC595" t="s">
        <v>313</v>
      </c>
      <c r="HD595" t="s">
        <v>313</v>
      </c>
      <c r="HE595" t="s">
        <v>11917</v>
      </c>
      <c r="HF595">
        <v>0</v>
      </c>
      <c r="HG595">
        <v>12</v>
      </c>
      <c r="HH595">
        <v>14</v>
      </c>
      <c r="HI595" t="s">
        <v>275</v>
      </c>
      <c r="HL595">
        <v>4</v>
      </c>
      <c r="HM595" t="s">
        <v>11623</v>
      </c>
      <c r="HO595" t="s">
        <v>11918</v>
      </c>
      <c r="HP595" t="s">
        <v>11919</v>
      </c>
      <c r="HQ595" t="s">
        <v>11920</v>
      </c>
      <c r="HR595" t="s">
        <v>11921</v>
      </c>
      <c r="HT595" t="s">
        <v>4863</v>
      </c>
      <c r="HW595">
        <v>-44</v>
      </c>
      <c r="HX595">
        <v>4261538</v>
      </c>
      <c r="HY595" t="s">
        <v>11922</v>
      </c>
      <c r="HZ595">
        <v>4261097</v>
      </c>
      <c r="IC595">
        <v>0</v>
      </c>
      <c r="ID595">
        <v>0</v>
      </c>
      <c r="IM595">
        <v>57</v>
      </c>
      <c r="IQ595" t="s">
        <v>11681</v>
      </c>
      <c r="IR595" t="s">
        <v>11900</v>
      </c>
      <c r="IU595">
        <v>11</v>
      </c>
      <c r="IV595">
        <f>IF(AND(Table1[[#This Row],[R/P]]="P",Table1[[#This Row],[PaRes]]&lt;&gt;"SCRBL",Table1[[#This Row],[PaRes]]&lt;&gt;"RUN",Table1[[#This Row],[Penalty]]&lt;&gt;1),1,0)</f>
        <v>1</v>
      </c>
      <c r="IW595">
        <f>IF(AND(Table1[[#This Row],[Pass Play]]=1,Table1[[#This Row],[PaRes]]&lt;&gt;"SAC"),1,0)</f>
        <v>1</v>
      </c>
      <c r="IX595">
        <f>IF(Table1[[#This Row],[PaRes]]="COM",1,0)</f>
        <v>1</v>
      </c>
      <c r="IY595">
        <f>IF(Table1[[#This Row],[Pass Play]]=1,Table1[[#This Row],[Gn]],0)</f>
        <v>10</v>
      </c>
      <c r="IZ595">
        <f>IF(AND(Table1[[#This Row],[Pass Play]]=1,Table1[[#This Row],[EFF]]="Y"),1,0)</f>
        <v>1</v>
      </c>
      <c r="JA595">
        <f>IF(AND(Table1[[#This Row],[Pass Play]]=1,Table1[[#This Row],[EFF]]="Y"),Table1[[#This Row],[Gn]],0)</f>
        <v>10</v>
      </c>
      <c r="JB595">
        <f>IF(AND(Table1[[#This Row],[Pass Play]]=1,Table1[[#This Row],[Gn]]&gt;=15),1,0)</f>
        <v>0</v>
      </c>
      <c r="JC595">
        <f>IF(AND(Table1[[#This Row],[Pass Play]]=1,Table1[[#This Row],[Big Play Passes]]=1),Table1[[#This Row],[Gn]],0)</f>
        <v>0</v>
      </c>
      <c r="JD595">
        <f>IF(AND(OR(Table1[[#This Row],[R/P]]="R",Table1[[#This Row],[PaRes]]="SCRBL",Table1[[#This Row],[PaRes]]="RUN"),Table1[[#This Row],[Penalty]]&lt;&gt;1),1,0)</f>
        <v>0</v>
      </c>
      <c r="JE595">
        <f>IF(Table1[[#This Row],[Rush Attempts]]=1,Table1[[#This Row],[Gn]],0)</f>
        <v>0</v>
      </c>
      <c r="JF595">
        <f>IF(AND(Table1[[#This Row],[Rush Attempts]]=1,Table1[[#This Row],[EFF]]="Y"),1,0)</f>
        <v>0</v>
      </c>
      <c r="JG595">
        <f>IF(AND(Table1[[#This Row],[Rush Attempts]]=1,Table1[[#This Row],[EFF]]="Y"),Table1[[#This Row],[Gn]],0)</f>
        <v>0</v>
      </c>
      <c r="JH595">
        <f>IF(AND(Table1[[#This Row],[Rush Attempts]]=1,Table1[[#This Row],[Gn]]&gt;=10),1,0)</f>
        <v>0</v>
      </c>
      <c r="JI595">
        <f>IF(AND(Table1[[#This Row],[Rush Attempts]]=1,Table1[[#This Row],[Big Play Run]]=1),Table1[[#This Row],[Gn]],0)</f>
        <v>0</v>
      </c>
      <c r="JJ595">
        <f>IF(Table1[[#This Row],[PaRes]]="SAC",1,0)</f>
        <v>0</v>
      </c>
      <c r="JK595">
        <f>IF(Table1[[#This Row],[Sacks]]=1,Table1[[#This Row],[Gn]],0)</f>
        <v>0</v>
      </c>
      <c r="JL595">
        <f>IF(Table1[[#This Row],[PaRes]]="INT",1,0)</f>
        <v>0</v>
      </c>
      <c r="JM595">
        <f>IF(Table1[[#This Row],[pff_PENALTY]]&lt;&gt;"",1,0)</f>
        <v>0</v>
      </c>
      <c r="JN595">
        <f>Table1[[#This Row],[pff_PENYARDS]]</f>
        <v>0</v>
      </c>
      <c r="JO595">
        <f>IF(Table1[[#This Row],[S/End]]="TD",1,0)</f>
        <v>0</v>
      </c>
      <c r="JP595">
        <f>IF(OR(Table1[[#This Row],[S/End]]="FGGD"),1,0)</f>
        <v>0</v>
      </c>
      <c r="JQ595">
        <f>IF(OR(Table1[[#This Row],[S/End]]="FUM",Table1[[#This Row],[S/End]]="INT"),1,0)</f>
        <v>0</v>
      </c>
      <c r="JR595">
        <f>IF(AND(Table1[[#This Row],[Touchdown]]=1,Table1[[#This Row],[Pass Play]]=1),1,0)</f>
        <v>0</v>
      </c>
      <c r="JS595">
        <f t="shared" si="29"/>
        <v>0</v>
      </c>
      <c r="JT595">
        <f>IF(AND(OR(Table1[[#This Row],[Pass Play]]=1,Table1[[#This Row],[Rush Attempts]]=1),Table1[[#This Row],[Dn]]=3),1,0)</f>
        <v>0</v>
      </c>
      <c r="JU595">
        <f>IF(AND(Table1[[#This Row],[3rd down attempt]]=1,Table1[[#This Row],[EFF]]="Y"),1,0)</f>
        <v>0</v>
      </c>
      <c r="JV595">
        <f>IF(AND(Table1[[#This Row],[3rd down attempt]]=1,Table1[[#This Row],[Dist]]&gt;=7),1,0)</f>
        <v>0</v>
      </c>
      <c r="JW595">
        <f>IF(AND(OR(Table1[[#This Row],[Pass Play]]=1,Table1[[#This Row],[Rush Attempts]]=1),Table1[[#This Row],[Dn]]=4),1,0)</f>
        <v>0</v>
      </c>
      <c r="JX595">
        <f>IF(AND(Table1[[#This Row],[4th down attempt]]=1,Table1[[#This Row],[EFF]]="Y"),1,0)</f>
        <v>0</v>
      </c>
      <c r="JY595">
        <f>IF(AND(OR(Table1[[#This Row],[Pass Play]]=1,Table1[[#This Row],[Rush Attempts]]=1),Table1[[#This Row],[FPos]]&gt;=0,Table1[[#This Row],[FPos]]&lt;=20),1,0)</f>
        <v>0</v>
      </c>
      <c r="JZ595">
        <f>IF(AND(OR(Table1[[#This Row],[Pass Play]]=1,Table1[[#This Row],[Rush Attempts]]=1),Table1[[#This Row],[Dist]]&lt;=Table1[[#This Row],[Gn]]),1,0)</f>
        <v>1</v>
      </c>
      <c r="KA595">
        <f>IF(Table1[[#This Row],[S/End]]&lt;&gt;"",1,0)</f>
        <v>0</v>
      </c>
      <c r="KB595">
        <f>IF(Table1[[#This Row],[S/End]]="TD",1,0)</f>
        <v>0</v>
      </c>
      <c r="KC595">
        <f>IF(Table1[[#This Row],[S/End]]="FGGD",1,0)</f>
        <v>0</v>
      </c>
      <c r="KD595">
        <f>IF(AND(OR(Table1[[#This Row],[Pass Play]]=1,Table1[[#This Row],[Rush Attempts]]=1),Table1[[#This Row],[Gn]]&lt;0),1,0)</f>
        <v>0</v>
      </c>
      <c r="KE595" s="375">
        <f>IF(AND(Table1[[#This Row],[pff_DRVENDPSN]]=3,Table1[[#This Row],[pff_DRVENDEVENT]]="PUNT"),1,0)</f>
        <v>0</v>
      </c>
    </row>
    <row r="596" spans="1:291" hidden="1">
      <c r="A596">
        <v>19</v>
      </c>
      <c r="B596">
        <v>2110</v>
      </c>
      <c r="D596">
        <v>2</v>
      </c>
      <c r="E596">
        <v>1</v>
      </c>
      <c r="F596">
        <v>10</v>
      </c>
      <c r="G596">
        <v>1</v>
      </c>
      <c r="H596">
        <v>-44</v>
      </c>
      <c r="J596" t="s">
        <v>298</v>
      </c>
      <c r="K596">
        <v>12</v>
      </c>
      <c r="L596" t="s">
        <v>4135</v>
      </c>
      <c r="M596" t="s">
        <v>7690</v>
      </c>
      <c r="N596" t="s">
        <v>256</v>
      </c>
      <c r="P596" t="s">
        <v>1357</v>
      </c>
      <c r="Q596" t="s">
        <v>871</v>
      </c>
      <c r="W596" t="s">
        <v>257</v>
      </c>
      <c r="X596" t="s">
        <v>11923</v>
      </c>
      <c r="AE596" t="s">
        <v>573</v>
      </c>
      <c r="AF596" t="s">
        <v>1502</v>
      </c>
      <c r="AG596" t="s">
        <v>11923</v>
      </c>
      <c r="AH596" t="s">
        <v>274</v>
      </c>
      <c r="AJ596">
        <v>22</v>
      </c>
      <c r="AP596">
        <v>7</v>
      </c>
      <c r="AU596" t="s">
        <v>254</v>
      </c>
      <c r="BJ596" t="s">
        <v>257</v>
      </c>
      <c r="BQ596">
        <f t="shared" si="27"/>
        <v>0</v>
      </c>
      <c r="BR596">
        <f t="shared" si="28"/>
        <v>7</v>
      </c>
      <c r="BT596" t="s">
        <v>11587</v>
      </c>
      <c r="BV596">
        <v>0</v>
      </c>
      <c r="BX596">
        <v>0</v>
      </c>
      <c r="BY596" t="s">
        <v>11924</v>
      </c>
      <c r="CD596" s="3">
        <v>0.38472222222222219</v>
      </c>
      <c r="CF596" t="s">
        <v>11925</v>
      </c>
      <c r="CJ596">
        <v>0</v>
      </c>
      <c r="CK596" t="s">
        <v>11926</v>
      </c>
      <c r="CL596" s="4">
        <v>38778</v>
      </c>
      <c r="CM596" t="s">
        <v>11927</v>
      </c>
      <c r="CN596" t="s">
        <v>11928</v>
      </c>
      <c r="CO596">
        <v>0</v>
      </c>
      <c r="CP596" t="s">
        <v>11660</v>
      </c>
      <c r="CQ596" t="s">
        <v>282</v>
      </c>
      <c r="CR596" t="s">
        <v>11587</v>
      </c>
      <c r="CU596" t="s">
        <v>11929</v>
      </c>
      <c r="CW596">
        <v>0</v>
      </c>
      <c r="CY596">
        <v>3</v>
      </c>
      <c r="CZ596" t="s">
        <v>614</v>
      </c>
      <c r="DA596">
        <v>38</v>
      </c>
      <c r="DB596">
        <v>8</v>
      </c>
      <c r="DC596" t="s">
        <v>2789</v>
      </c>
      <c r="DD596">
        <v>-30</v>
      </c>
      <c r="DF596" t="s">
        <v>11660</v>
      </c>
      <c r="DK596">
        <v>1</v>
      </c>
      <c r="DL596" s="4">
        <v>44512</v>
      </c>
      <c r="DM596">
        <v>20587</v>
      </c>
      <c r="DN596">
        <v>2021</v>
      </c>
      <c r="DO596">
        <v>0</v>
      </c>
      <c r="DQ596">
        <v>81620</v>
      </c>
      <c r="DR596">
        <v>60</v>
      </c>
      <c r="DU596" t="s">
        <v>257</v>
      </c>
      <c r="DV596" t="s">
        <v>274</v>
      </c>
      <c r="DX596">
        <v>14</v>
      </c>
      <c r="DY596" t="s">
        <v>275</v>
      </c>
      <c r="EE596">
        <v>0</v>
      </c>
      <c r="EF596" t="s">
        <v>9387</v>
      </c>
      <c r="EG596" t="s">
        <v>383</v>
      </c>
      <c r="EH596">
        <v>0</v>
      </c>
      <c r="EJ596" t="s">
        <v>454</v>
      </c>
      <c r="EK596" t="s">
        <v>3328</v>
      </c>
      <c r="EL596" t="s">
        <v>11930</v>
      </c>
      <c r="EM596" t="s">
        <v>11931</v>
      </c>
      <c r="EO596" t="s">
        <v>269</v>
      </c>
      <c r="EP596" t="s">
        <v>427</v>
      </c>
      <c r="EQ596">
        <v>0</v>
      </c>
      <c r="ET596" t="s">
        <v>11932</v>
      </c>
      <c r="FE596">
        <v>0</v>
      </c>
      <c r="FF596">
        <v>9</v>
      </c>
      <c r="FG596" t="s">
        <v>308</v>
      </c>
      <c r="FI596" t="s">
        <v>308</v>
      </c>
      <c r="FJ596" t="s">
        <v>11933</v>
      </c>
      <c r="FL596">
        <v>0</v>
      </c>
      <c r="FN596">
        <v>0</v>
      </c>
      <c r="FQ596">
        <v>0</v>
      </c>
      <c r="FS596" t="s">
        <v>462</v>
      </c>
      <c r="FT596" t="s">
        <v>1002</v>
      </c>
      <c r="FU596" t="s">
        <v>274</v>
      </c>
      <c r="FV596" t="s">
        <v>777</v>
      </c>
      <c r="FW596" t="s">
        <v>431</v>
      </c>
      <c r="FY596">
        <v>1</v>
      </c>
      <c r="GA596">
        <v>14</v>
      </c>
      <c r="GB596">
        <v>14</v>
      </c>
      <c r="GC596">
        <v>0</v>
      </c>
      <c r="GE596" t="s">
        <v>355</v>
      </c>
      <c r="GF596">
        <v>0</v>
      </c>
      <c r="GG596" t="s">
        <v>466</v>
      </c>
      <c r="GJ596">
        <v>0</v>
      </c>
      <c r="GK596">
        <v>0</v>
      </c>
      <c r="GM596" t="s">
        <v>11934</v>
      </c>
      <c r="GO596">
        <v>1</v>
      </c>
      <c r="HA596" t="s">
        <v>11935</v>
      </c>
      <c r="HC596" t="s">
        <v>313</v>
      </c>
      <c r="HD596" t="s">
        <v>313</v>
      </c>
      <c r="HE596" t="s">
        <v>588</v>
      </c>
      <c r="HF596">
        <v>0</v>
      </c>
      <c r="HG596">
        <v>12</v>
      </c>
      <c r="HH596">
        <v>14</v>
      </c>
      <c r="HI596" t="s">
        <v>275</v>
      </c>
      <c r="HL596" t="s">
        <v>2040</v>
      </c>
      <c r="HW596">
        <v>-45</v>
      </c>
      <c r="HX596">
        <v>4261567</v>
      </c>
      <c r="HY596" t="s">
        <v>11936</v>
      </c>
      <c r="HZ596">
        <v>4261538</v>
      </c>
      <c r="IC596">
        <v>0</v>
      </c>
      <c r="ID596">
        <v>0</v>
      </c>
      <c r="IM596">
        <v>58</v>
      </c>
      <c r="IO596" t="s">
        <v>11660</v>
      </c>
      <c r="IQ596" t="s">
        <v>11660</v>
      </c>
      <c r="IU596">
        <v>11</v>
      </c>
      <c r="IV596">
        <f>IF(AND(Table1[[#This Row],[R/P]]="P",Table1[[#This Row],[PaRes]]&lt;&gt;"SCRBL",Table1[[#This Row],[PaRes]]&lt;&gt;"RUN",Table1[[#This Row],[Penalty]]&lt;&gt;1),1,0)</f>
        <v>0</v>
      </c>
      <c r="IW596">
        <f>IF(AND(Table1[[#This Row],[Pass Play]]=1,Table1[[#This Row],[PaRes]]&lt;&gt;"SAC"),1,0)</f>
        <v>0</v>
      </c>
      <c r="IX596">
        <f>IF(Table1[[#This Row],[PaRes]]="COM",1,0)</f>
        <v>0</v>
      </c>
      <c r="IY596">
        <f>IF(Table1[[#This Row],[Pass Play]]=1,Table1[[#This Row],[Gn]],0)</f>
        <v>0</v>
      </c>
      <c r="IZ596">
        <f>IF(AND(Table1[[#This Row],[Pass Play]]=1,Table1[[#This Row],[EFF]]="Y"),1,0)</f>
        <v>0</v>
      </c>
      <c r="JA596">
        <f>IF(AND(Table1[[#This Row],[Pass Play]]=1,Table1[[#This Row],[EFF]]="Y"),Table1[[#This Row],[Gn]],0)</f>
        <v>0</v>
      </c>
      <c r="JB596">
        <f>IF(AND(Table1[[#This Row],[Pass Play]]=1,Table1[[#This Row],[Gn]]&gt;=15),1,0)</f>
        <v>0</v>
      </c>
      <c r="JC596">
        <f>IF(AND(Table1[[#This Row],[Pass Play]]=1,Table1[[#This Row],[Big Play Passes]]=1),Table1[[#This Row],[Gn]],0)</f>
        <v>0</v>
      </c>
      <c r="JD596">
        <f>IF(AND(OR(Table1[[#This Row],[R/P]]="R",Table1[[#This Row],[PaRes]]="SCRBL",Table1[[#This Row],[PaRes]]="RUN"),Table1[[#This Row],[Penalty]]&lt;&gt;1),1,0)</f>
        <v>1</v>
      </c>
      <c r="JE596">
        <f>IF(Table1[[#This Row],[Rush Attempts]]=1,Table1[[#This Row],[Gn]],0)</f>
        <v>1</v>
      </c>
      <c r="JF596">
        <f>IF(AND(Table1[[#This Row],[Rush Attempts]]=1,Table1[[#This Row],[EFF]]="Y"),1,0)</f>
        <v>0</v>
      </c>
      <c r="JG596">
        <f>IF(AND(Table1[[#This Row],[Rush Attempts]]=1,Table1[[#This Row],[EFF]]="Y"),Table1[[#This Row],[Gn]],0)</f>
        <v>0</v>
      </c>
      <c r="JH596">
        <f>IF(AND(Table1[[#This Row],[Rush Attempts]]=1,Table1[[#This Row],[Gn]]&gt;=10),1,0)</f>
        <v>0</v>
      </c>
      <c r="JI596">
        <f>IF(AND(Table1[[#This Row],[Rush Attempts]]=1,Table1[[#This Row],[Big Play Run]]=1),Table1[[#This Row],[Gn]],0)</f>
        <v>0</v>
      </c>
      <c r="JJ596">
        <f>IF(Table1[[#This Row],[PaRes]]="SAC",1,0)</f>
        <v>0</v>
      </c>
      <c r="JK596">
        <f>IF(Table1[[#This Row],[Sacks]]=1,Table1[[#This Row],[Gn]],0)</f>
        <v>0</v>
      </c>
      <c r="JL596">
        <f>IF(Table1[[#This Row],[PaRes]]="INT",1,0)</f>
        <v>0</v>
      </c>
      <c r="JM596">
        <f>IF(Table1[[#This Row],[pff_PENALTY]]&lt;&gt;"",1,0)</f>
        <v>0</v>
      </c>
      <c r="JN596">
        <f>Table1[[#This Row],[pff_PENYARDS]]</f>
        <v>0</v>
      </c>
      <c r="JO596">
        <f>IF(Table1[[#This Row],[S/End]]="TD",1,0)</f>
        <v>0</v>
      </c>
      <c r="JP596">
        <f>IF(OR(Table1[[#This Row],[S/End]]="FGGD"),1,0)</f>
        <v>0</v>
      </c>
      <c r="JQ596">
        <f>IF(OR(Table1[[#This Row],[S/End]]="FUM",Table1[[#This Row],[S/End]]="INT"),1,0)</f>
        <v>0</v>
      </c>
      <c r="JR596">
        <f>IF(AND(Table1[[#This Row],[Touchdown]]=1,Table1[[#This Row],[Pass Play]]=1),1,0)</f>
        <v>0</v>
      </c>
      <c r="JS596">
        <f t="shared" si="29"/>
        <v>0</v>
      </c>
      <c r="JT596">
        <f>IF(AND(OR(Table1[[#This Row],[Pass Play]]=1,Table1[[#This Row],[Rush Attempts]]=1),Table1[[#This Row],[Dn]]=3),1,0)</f>
        <v>0</v>
      </c>
      <c r="JU596">
        <f>IF(AND(Table1[[#This Row],[3rd down attempt]]=1,Table1[[#This Row],[EFF]]="Y"),1,0)</f>
        <v>0</v>
      </c>
      <c r="JV596">
        <f>IF(AND(Table1[[#This Row],[3rd down attempt]]=1,Table1[[#This Row],[Dist]]&gt;=7),1,0)</f>
        <v>0</v>
      </c>
      <c r="JW596">
        <f>IF(AND(OR(Table1[[#This Row],[Pass Play]]=1,Table1[[#This Row],[Rush Attempts]]=1),Table1[[#This Row],[Dn]]=4),1,0)</f>
        <v>0</v>
      </c>
      <c r="JX596">
        <f>IF(AND(Table1[[#This Row],[4th down attempt]]=1,Table1[[#This Row],[EFF]]="Y"),1,0)</f>
        <v>0</v>
      </c>
      <c r="JY596">
        <f>IF(AND(OR(Table1[[#This Row],[Pass Play]]=1,Table1[[#This Row],[Rush Attempts]]=1),Table1[[#This Row],[FPos]]&gt;=0,Table1[[#This Row],[FPos]]&lt;=20),1,0)</f>
        <v>0</v>
      </c>
      <c r="JZ596">
        <f>IF(AND(OR(Table1[[#This Row],[Pass Play]]=1,Table1[[#This Row],[Rush Attempts]]=1),Table1[[#This Row],[Dist]]&lt;=Table1[[#This Row],[Gn]]),1,0)</f>
        <v>0</v>
      </c>
      <c r="KA596">
        <f>IF(Table1[[#This Row],[S/End]]&lt;&gt;"",1,0)</f>
        <v>0</v>
      </c>
      <c r="KB596">
        <f>IF(Table1[[#This Row],[S/End]]="TD",1,0)</f>
        <v>0</v>
      </c>
      <c r="KC596">
        <f>IF(Table1[[#This Row],[S/End]]="FGGD",1,0)</f>
        <v>0</v>
      </c>
      <c r="KD596">
        <f>IF(AND(OR(Table1[[#This Row],[Pass Play]]=1,Table1[[#This Row],[Rush Attempts]]=1),Table1[[#This Row],[Gn]]&lt;0),1,0)</f>
        <v>0</v>
      </c>
      <c r="KE596" s="375">
        <f>IF(AND(Table1[[#This Row],[pff_DRVENDPSN]]=3,Table1[[#This Row],[pff_DRVENDEVENT]]="PUNT"),1,0)</f>
        <v>0</v>
      </c>
    </row>
    <row r="597" spans="1:291" hidden="1">
      <c r="A597">
        <v>20</v>
      </c>
      <c r="B597">
        <v>2110</v>
      </c>
      <c r="D597">
        <v>2</v>
      </c>
      <c r="E597">
        <v>2</v>
      </c>
      <c r="F597">
        <v>9</v>
      </c>
      <c r="G597">
        <v>1</v>
      </c>
      <c r="H597">
        <v>-45</v>
      </c>
      <c r="J597" t="s">
        <v>298</v>
      </c>
      <c r="K597">
        <v>11</v>
      </c>
      <c r="L597">
        <v>11</v>
      </c>
      <c r="M597" t="s">
        <v>4843</v>
      </c>
      <c r="N597" t="s">
        <v>1037</v>
      </c>
      <c r="P597" t="s">
        <v>274</v>
      </c>
      <c r="Q597" t="s">
        <v>509</v>
      </c>
      <c r="W597" t="s">
        <v>257</v>
      </c>
      <c r="X597" t="s">
        <v>11937</v>
      </c>
      <c r="AE597" t="s">
        <v>4875</v>
      </c>
      <c r="AF597" t="s">
        <v>11938</v>
      </c>
      <c r="AG597" t="s">
        <v>11937</v>
      </c>
      <c r="AH597" t="s">
        <v>274</v>
      </c>
      <c r="AJ597">
        <v>22</v>
      </c>
      <c r="AP597">
        <v>7</v>
      </c>
      <c r="BJ597" t="s">
        <v>261</v>
      </c>
      <c r="BQ597">
        <f t="shared" si="27"/>
        <v>0</v>
      </c>
      <c r="BR597">
        <f t="shared" si="28"/>
        <v>1</v>
      </c>
      <c r="BT597" t="s">
        <v>11587</v>
      </c>
      <c r="BV597">
        <v>0</v>
      </c>
      <c r="BX597">
        <v>0</v>
      </c>
      <c r="BY597" t="s">
        <v>11939</v>
      </c>
      <c r="CD597" s="3">
        <v>0.35694444444444445</v>
      </c>
      <c r="CF597" t="s">
        <v>11940</v>
      </c>
      <c r="CJ597">
        <v>0</v>
      </c>
      <c r="CK597" t="s">
        <v>11941</v>
      </c>
      <c r="CL597" s="4">
        <v>38778</v>
      </c>
      <c r="CM597" t="s">
        <v>11942</v>
      </c>
      <c r="CN597" t="s">
        <v>11943</v>
      </c>
      <c r="CO597">
        <v>0</v>
      </c>
      <c r="CQ597" t="s">
        <v>282</v>
      </c>
      <c r="CR597" t="s">
        <v>11587</v>
      </c>
      <c r="CU597" t="s">
        <v>11944</v>
      </c>
      <c r="CW597">
        <v>1</v>
      </c>
      <c r="CY597">
        <v>4</v>
      </c>
      <c r="CZ597" t="s">
        <v>614</v>
      </c>
      <c r="DA597">
        <v>38</v>
      </c>
      <c r="DB597">
        <v>8</v>
      </c>
      <c r="DC597" t="s">
        <v>2789</v>
      </c>
      <c r="DD597">
        <v>-30</v>
      </c>
      <c r="DF597" t="s">
        <v>11610</v>
      </c>
      <c r="DK597">
        <v>1</v>
      </c>
      <c r="DL597" s="4">
        <v>44512</v>
      </c>
      <c r="DM597">
        <v>20587</v>
      </c>
      <c r="DN597">
        <v>2021</v>
      </c>
      <c r="DO597">
        <v>0</v>
      </c>
      <c r="DQ597">
        <v>81620</v>
      </c>
      <c r="DR597">
        <v>61</v>
      </c>
      <c r="DU597" t="s">
        <v>294</v>
      </c>
      <c r="DV597" t="s">
        <v>294</v>
      </c>
      <c r="DX597">
        <v>14</v>
      </c>
      <c r="DY597" t="s">
        <v>275</v>
      </c>
      <c r="EE597">
        <v>0</v>
      </c>
      <c r="EF597" t="s">
        <v>7350</v>
      </c>
      <c r="EG597" t="s">
        <v>422</v>
      </c>
      <c r="EH597">
        <v>0</v>
      </c>
      <c r="EI597" t="s">
        <v>2341</v>
      </c>
      <c r="EJ597" t="s">
        <v>340</v>
      </c>
      <c r="EK597" t="s">
        <v>341</v>
      </c>
      <c r="EL597" t="s">
        <v>11945</v>
      </c>
      <c r="EM597" t="s">
        <v>7980</v>
      </c>
      <c r="EN597" t="s">
        <v>3236</v>
      </c>
      <c r="EO597" t="s">
        <v>269</v>
      </c>
      <c r="EP597" t="s">
        <v>345</v>
      </c>
      <c r="EQ597">
        <v>0</v>
      </c>
      <c r="ET597" t="s">
        <v>11946</v>
      </c>
      <c r="FE597">
        <v>0</v>
      </c>
      <c r="FF597">
        <v>8</v>
      </c>
      <c r="FG597" t="s">
        <v>429</v>
      </c>
      <c r="FI597" t="s">
        <v>429</v>
      </c>
      <c r="FJ597" t="s">
        <v>11947</v>
      </c>
      <c r="FL597">
        <v>0</v>
      </c>
      <c r="FN597">
        <v>0</v>
      </c>
      <c r="FQ597">
        <v>0</v>
      </c>
      <c r="FS597" t="s">
        <v>462</v>
      </c>
      <c r="FT597" t="s">
        <v>1002</v>
      </c>
      <c r="FU597" t="s">
        <v>257</v>
      </c>
      <c r="FV597" t="s">
        <v>777</v>
      </c>
      <c r="FW597" t="s">
        <v>4875</v>
      </c>
      <c r="FY597">
        <v>1</v>
      </c>
      <c r="GA597">
        <v>14</v>
      </c>
      <c r="GB597">
        <v>14</v>
      </c>
      <c r="GC597">
        <v>0</v>
      </c>
      <c r="GE597" t="s">
        <v>355</v>
      </c>
      <c r="GF597">
        <v>0</v>
      </c>
      <c r="GJ597">
        <v>0</v>
      </c>
      <c r="GK597">
        <v>0</v>
      </c>
      <c r="GM597" t="s">
        <v>11948</v>
      </c>
      <c r="GO597">
        <v>1</v>
      </c>
      <c r="HA597" t="s">
        <v>11754</v>
      </c>
      <c r="HC597" t="s">
        <v>294</v>
      </c>
      <c r="HD597" t="s">
        <v>294</v>
      </c>
      <c r="HF597">
        <v>0</v>
      </c>
      <c r="HG597">
        <v>11</v>
      </c>
      <c r="HH597">
        <v>14</v>
      </c>
      <c r="HI597" t="s">
        <v>275</v>
      </c>
      <c r="HL597" t="s">
        <v>658</v>
      </c>
      <c r="HW597">
        <v>-46</v>
      </c>
      <c r="HX597">
        <v>4261584</v>
      </c>
      <c r="HY597" t="s">
        <v>11949</v>
      </c>
      <c r="HZ597">
        <v>4261567</v>
      </c>
      <c r="IC597">
        <v>0</v>
      </c>
      <c r="ID597">
        <v>0</v>
      </c>
      <c r="IM597">
        <v>59</v>
      </c>
      <c r="IO597" t="s">
        <v>11610</v>
      </c>
      <c r="IQ597" t="s">
        <v>11610</v>
      </c>
      <c r="IR597" t="s">
        <v>11769</v>
      </c>
      <c r="IU597">
        <v>11</v>
      </c>
      <c r="IV597">
        <f>IF(AND(Table1[[#This Row],[R/P]]="P",Table1[[#This Row],[PaRes]]&lt;&gt;"SCRBL",Table1[[#This Row],[PaRes]]&lt;&gt;"RUN",Table1[[#This Row],[Penalty]]&lt;&gt;1),1,0)</f>
        <v>0</v>
      </c>
      <c r="IW597">
        <f>IF(AND(Table1[[#This Row],[Pass Play]]=1,Table1[[#This Row],[PaRes]]&lt;&gt;"SAC"),1,0)</f>
        <v>0</v>
      </c>
      <c r="IX597">
        <f>IF(Table1[[#This Row],[PaRes]]="COM",1,0)</f>
        <v>0</v>
      </c>
      <c r="IY597">
        <f>IF(Table1[[#This Row],[Pass Play]]=1,Table1[[#This Row],[Gn]],0)</f>
        <v>0</v>
      </c>
      <c r="IZ597">
        <f>IF(AND(Table1[[#This Row],[Pass Play]]=1,Table1[[#This Row],[EFF]]="Y"),1,0)</f>
        <v>0</v>
      </c>
      <c r="JA597">
        <f>IF(AND(Table1[[#This Row],[Pass Play]]=1,Table1[[#This Row],[EFF]]="Y"),Table1[[#This Row],[Gn]],0)</f>
        <v>0</v>
      </c>
      <c r="JB597">
        <f>IF(AND(Table1[[#This Row],[Pass Play]]=1,Table1[[#This Row],[Gn]]&gt;=15),1,0)</f>
        <v>0</v>
      </c>
      <c r="JC597">
        <f>IF(AND(Table1[[#This Row],[Pass Play]]=1,Table1[[#This Row],[Big Play Passes]]=1),Table1[[#This Row],[Gn]],0)</f>
        <v>0</v>
      </c>
      <c r="JD597">
        <f>IF(AND(OR(Table1[[#This Row],[R/P]]="R",Table1[[#This Row],[PaRes]]="SCRBL",Table1[[#This Row],[PaRes]]="RUN"),Table1[[#This Row],[Penalty]]&lt;&gt;1),1,0)</f>
        <v>1</v>
      </c>
      <c r="JE597">
        <f>IF(Table1[[#This Row],[Rush Attempts]]=1,Table1[[#This Row],[Gn]],0)</f>
        <v>1</v>
      </c>
      <c r="JF597">
        <f>IF(AND(Table1[[#This Row],[Rush Attempts]]=1,Table1[[#This Row],[EFF]]="Y"),1,0)</f>
        <v>0</v>
      </c>
      <c r="JG597">
        <f>IF(AND(Table1[[#This Row],[Rush Attempts]]=1,Table1[[#This Row],[EFF]]="Y"),Table1[[#This Row],[Gn]],0)</f>
        <v>0</v>
      </c>
      <c r="JH597">
        <f>IF(AND(Table1[[#This Row],[Rush Attempts]]=1,Table1[[#This Row],[Gn]]&gt;=10),1,0)</f>
        <v>0</v>
      </c>
      <c r="JI597">
        <f>IF(AND(Table1[[#This Row],[Rush Attempts]]=1,Table1[[#This Row],[Big Play Run]]=1),Table1[[#This Row],[Gn]],0)</f>
        <v>0</v>
      </c>
      <c r="JJ597">
        <f>IF(Table1[[#This Row],[PaRes]]="SAC",1,0)</f>
        <v>0</v>
      </c>
      <c r="JK597">
        <f>IF(Table1[[#This Row],[Sacks]]=1,Table1[[#This Row],[Gn]],0)</f>
        <v>0</v>
      </c>
      <c r="JL597">
        <f>IF(Table1[[#This Row],[PaRes]]="INT",1,0)</f>
        <v>0</v>
      </c>
      <c r="JM597">
        <f>IF(Table1[[#This Row],[pff_PENALTY]]&lt;&gt;"",1,0)</f>
        <v>0</v>
      </c>
      <c r="JN597">
        <f>Table1[[#This Row],[pff_PENYARDS]]</f>
        <v>0</v>
      </c>
      <c r="JO597">
        <f>IF(Table1[[#This Row],[S/End]]="TD",1,0)</f>
        <v>0</v>
      </c>
      <c r="JP597">
        <f>IF(OR(Table1[[#This Row],[S/End]]="FGGD"),1,0)</f>
        <v>0</v>
      </c>
      <c r="JQ597">
        <f>IF(OR(Table1[[#This Row],[S/End]]="FUM",Table1[[#This Row],[S/End]]="INT"),1,0)</f>
        <v>0</v>
      </c>
      <c r="JR597">
        <f>IF(AND(Table1[[#This Row],[Touchdown]]=1,Table1[[#This Row],[Pass Play]]=1),1,0)</f>
        <v>0</v>
      </c>
      <c r="JS597">
        <f t="shared" si="29"/>
        <v>0</v>
      </c>
      <c r="JT597">
        <f>IF(AND(OR(Table1[[#This Row],[Pass Play]]=1,Table1[[#This Row],[Rush Attempts]]=1),Table1[[#This Row],[Dn]]=3),1,0)</f>
        <v>0</v>
      </c>
      <c r="JU597">
        <f>IF(AND(Table1[[#This Row],[3rd down attempt]]=1,Table1[[#This Row],[EFF]]="Y"),1,0)</f>
        <v>0</v>
      </c>
      <c r="JV597">
        <f>IF(AND(Table1[[#This Row],[3rd down attempt]]=1,Table1[[#This Row],[Dist]]&gt;=7),1,0)</f>
        <v>0</v>
      </c>
      <c r="JW597">
        <f>IF(AND(OR(Table1[[#This Row],[Pass Play]]=1,Table1[[#This Row],[Rush Attempts]]=1),Table1[[#This Row],[Dn]]=4),1,0)</f>
        <v>0</v>
      </c>
      <c r="JX597">
        <f>IF(AND(Table1[[#This Row],[4th down attempt]]=1,Table1[[#This Row],[EFF]]="Y"),1,0)</f>
        <v>0</v>
      </c>
      <c r="JY597">
        <f>IF(AND(OR(Table1[[#This Row],[Pass Play]]=1,Table1[[#This Row],[Rush Attempts]]=1),Table1[[#This Row],[FPos]]&gt;=0,Table1[[#This Row],[FPos]]&lt;=20),1,0)</f>
        <v>0</v>
      </c>
      <c r="JZ597">
        <f>IF(AND(OR(Table1[[#This Row],[Pass Play]]=1,Table1[[#This Row],[Rush Attempts]]=1),Table1[[#This Row],[Dist]]&lt;=Table1[[#This Row],[Gn]]),1,0)</f>
        <v>0</v>
      </c>
      <c r="KA597">
        <f>IF(Table1[[#This Row],[S/End]]&lt;&gt;"",1,0)</f>
        <v>0</v>
      </c>
      <c r="KB597">
        <f>IF(Table1[[#This Row],[S/End]]="TD",1,0)</f>
        <v>0</v>
      </c>
      <c r="KC597">
        <f>IF(Table1[[#This Row],[S/End]]="FGGD",1,0)</f>
        <v>0</v>
      </c>
      <c r="KD597">
        <f>IF(AND(OR(Table1[[#This Row],[Pass Play]]=1,Table1[[#This Row],[Rush Attempts]]=1),Table1[[#This Row],[Gn]]&lt;0),1,0)</f>
        <v>0</v>
      </c>
      <c r="KE597" s="375">
        <f>IF(AND(Table1[[#This Row],[pff_DRVENDPSN]]=3,Table1[[#This Row],[pff_DRVENDEVENT]]="PUNT"),1,0)</f>
        <v>0</v>
      </c>
    </row>
    <row r="598" spans="1:291" hidden="1">
      <c r="A598">
        <v>21</v>
      </c>
      <c r="B598">
        <v>2110</v>
      </c>
      <c r="D598">
        <v>2</v>
      </c>
      <c r="E598">
        <v>3</v>
      </c>
      <c r="F598">
        <v>8</v>
      </c>
      <c r="G598">
        <v>23</v>
      </c>
      <c r="H598">
        <v>-46</v>
      </c>
      <c r="J598" t="s">
        <v>254</v>
      </c>
      <c r="K598">
        <v>11</v>
      </c>
      <c r="L598">
        <v>11</v>
      </c>
      <c r="M598" t="s">
        <v>6731</v>
      </c>
      <c r="N598" t="s">
        <v>827</v>
      </c>
      <c r="P598" t="s">
        <v>1430</v>
      </c>
      <c r="T598" t="s">
        <v>1708</v>
      </c>
      <c r="W598" t="s">
        <v>253</v>
      </c>
      <c r="X598" t="s">
        <v>3292</v>
      </c>
      <c r="Y598" t="s">
        <v>3293</v>
      </c>
      <c r="Z598" t="s">
        <v>3293</v>
      </c>
      <c r="AB598" t="s">
        <v>666</v>
      </c>
      <c r="AC598" t="s">
        <v>667</v>
      </c>
      <c r="AJ598">
        <v>88</v>
      </c>
      <c r="AK598" t="s">
        <v>327</v>
      </c>
      <c r="AP598">
        <v>7</v>
      </c>
      <c r="BJ598" t="s">
        <v>261</v>
      </c>
      <c r="BQ598">
        <f t="shared" si="27"/>
        <v>3</v>
      </c>
      <c r="BR598">
        <f t="shared" si="28"/>
        <v>0</v>
      </c>
      <c r="BT598" t="s">
        <v>11587</v>
      </c>
      <c r="BV598">
        <v>0</v>
      </c>
      <c r="BX598">
        <v>0</v>
      </c>
      <c r="BY598" t="s">
        <v>11950</v>
      </c>
      <c r="BZ598" t="s">
        <v>329</v>
      </c>
      <c r="CA598">
        <v>1</v>
      </c>
      <c r="CB598" t="s">
        <v>492</v>
      </c>
      <c r="CD598" s="3">
        <v>0.32500000000000001</v>
      </c>
      <c r="CE598" t="s">
        <v>257</v>
      </c>
      <c r="CF598" t="s">
        <v>11951</v>
      </c>
      <c r="CG598">
        <v>9</v>
      </c>
      <c r="CI598" t="s">
        <v>331</v>
      </c>
      <c r="CJ598">
        <v>0</v>
      </c>
      <c r="CK598" t="s">
        <v>11952</v>
      </c>
      <c r="CL598" s="4">
        <v>38778</v>
      </c>
      <c r="CM598" t="s">
        <v>11953</v>
      </c>
      <c r="CN598" t="s">
        <v>11954</v>
      </c>
      <c r="CO598">
        <v>0</v>
      </c>
      <c r="CP598" t="s">
        <v>11955</v>
      </c>
      <c r="CQ598" t="s">
        <v>269</v>
      </c>
      <c r="CR598" t="s">
        <v>11587</v>
      </c>
      <c r="CU598" t="s">
        <v>11956</v>
      </c>
      <c r="CW598">
        <v>0</v>
      </c>
      <c r="CY598">
        <v>5</v>
      </c>
      <c r="CZ598" t="s">
        <v>614</v>
      </c>
      <c r="DA598">
        <v>38</v>
      </c>
      <c r="DB598">
        <v>8</v>
      </c>
      <c r="DC598" t="s">
        <v>2789</v>
      </c>
      <c r="DD598">
        <v>-30</v>
      </c>
      <c r="DF598" t="s">
        <v>11660</v>
      </c>
      <c r="DK598">
        <v>23</v>
      </c>
      <c r="DL598" s="4">
        <v>44512</v>
      </c>
      <c r="DM598">
        <v>20587</v>
      </c>
      <c r="DN598">
        <v>2021</v>
      </c>
      <c r="DO598">
        <v>0</v>
      </c>
      <c r="DQ598">
        <v>81620</v>
      </c>
      <c r="DR598">
        <v>62</v>
      </c>
      <c r="DU598" t="s">
        <v>274</v>
      </c>
      <c r="DV598" t="s">
        <v>257</v>
      </c>
      <c r="DX598">
        <v>14</v>
      </c>
      <c r="DY598" t="s">
        <v>275</v>
      </c>
      <c r="EE598">
        <v>0</v>
      </c>
      <c r="EF598" t="s">
        <v>1223</v>
      </c>
      <c r="EG598" t="s">
        <v>383</v>
      </c>
      <c r="EH598">
        <v>0</v>
      </c>
      <c r="EI598" t="s">
        <v>1441</v>
      </c>
      <c r="EJ598" t="s">
        <v>340</v>
      </c>
      <c r="EK598" t="s">
        <v>341</v>
      </c>
      <c r="EL598" t="s">
        <v>11957</v>
      </c>
      <c r="EM598" t="s">
        <v>11958</v>
      </c>
      <c r="EO598" t="s">
        <v>282</v>
      </c>
      <c r="EP598" t="s">
        <v>345</v>
      </c>
      <c r="EQ598">
        <v>0</v>
      </c>
      <c r="ER598" t="s">
        <v>491</v>
      </c>
      <c r="ET598" t="s">
        <v>11959</v>
      </c>
      <c r="EU598">
        <v>5</v>
      </c>
      <c r="EV598" t="s">
        <v>274</v>
      </c>
      <c r="EW598" t="s">
        <v>349</v>
      </c>
      <c r="EX598" t="s">
        <v>771</v>
      </c>
      <c r="EY598" t="s">
        <v>351</v>
      </c>
      <c r="FB598" t="s">
        <v>392</v>
      </c>
      <c r="FC598" t="s">
        <v>11960</v>
      </c>
      <c r="FE598">
        <v>0</v>
      </c>
      <c r="FF598">
        <v>6</v>
      </c>
      <c r="FL598">
        <v>0</v>
      </c>
      <c r="FN598">
        <v>0</v>
      </c>
      <c r="FQ598">
        <v>0</v>
      </c>
      <c r="FS598" t="s">
        <v>395</v>
      </c>
      <c r="FT598" t="s">
        <v>1029</v>
      </c>
      <c r="FU598" t="s">
        <v>274</v>
      </c>
      <c r="FV598" t="s">
        <v>496</v>
      </c>
      <c r="FY598">
        <v>0</v>
      </c>
      <c r="GA598">
        <v>14</v>
      </c>
      <c r="GB598">
        <v>14</v>
      </c>
      <c r="GC598">
        <v>0</v>
      </c>
      <c r="GD598" t="s">
        <v>4475</v>
      </c>
      <c r="GE598" t="s">
        <v>355</v>
      </c>
      <c r="GF598">
        <v>1</v>
      </c>
      <c r="GI598">
        <v>4</v>
      </c>
      <c r="GJ598">
        <v>0</v>
      </c>
      <c r="GK598">
        <v>0</v>
      </c>
      <c r="GM598" t="s">
        <v>11961</v>
      </c>
      <c r="GN598">
        <v>18</v>
      </c>
      <c r="GO598">
        <v>3</v>
      </c>
      <c r="GP598" t="s">
        <v>2349</v>
      </c>
      <c r="GR598">
        <v>8</v>
      </c>
      <c r="HA598" t="s">
        <v>11962</v>
      </c>
      <c r="HC598" t="s">
        <v>294</v>
      </c>
      <c r="HD598" t="s">
        <v>294</v>
      </c>
      <c r="HE598" t="s">
        <v>11900</v>
      </c>
      <c r="HF598">
        <v>0</v>
      </c>
      <c r="HG598">
        <v>11</v>
      </c>
      <c r="HH598">
        <v>14</v>
      </c>
      <c r="HI598" t="s">
        <v>275</v>
      </c>
      <c r="HL598" t="s">
        <v>2108</v>
      </c>
      <c r="HM598" t="s">
        <v>11900</v>
      </c>
      <c r="HO598" t="s">
        <v>11963</v>
      </c>
      <c r="HP598" t="s">
        <v>11964</v>
      </c>
      <c r="HQ598" t="s">
        <v>11965</v>
      </c>
      <c r="HR598" t="s">
        <v>11966</v>
      </c>
      <c r="HT598" t="s">
        <v>4992</v>
      </c>
      <c r="HW598">
        <v>31</v>
      </c>
      <c r="HX598">
        <v>4261596</v>
      </c>
      <c r="HY598" t="s">
        <v>351</v>
      </c>
      <c r="HZ598">
        <v>4261584</v>
      </c>
      <c r="IC598">
        <v>0</v>
      </c>
      <c r="ID598">
        <v>0</v>
      </c>
      <c r="IM598">
        <v>60</v>
      </c>
      <c r="IQ598" t="s">
        <v>11660</v>
      </c>
      <c r="IR598" t="s">
        <v>11623</v>
      </c>
      <c r="IU598">
        <v>11</v>
      </c>
      <c r="IV598">
        <f>IF(AND(Table1[[#This Row],[R/P]]="P",Table1[[#This Row],[PaRes]]&lt;&gt;"SCRBL",Table1[[#This Row],[PaRes]]&lt;&gt;"RUN",Table1[[#This Row],[Penalty]]&lt;&gt;1),1,0)</f>
        <v>1</v>
      </c>
      <c r="IW598">
        <f>IF(AND(Table1[[#This Row],[Pass Play]]=1,Table1[[#This Row],[PaRes]]&lt;&gt;"SAC"),1,0)</f>
        <v>1</v>
      </c>
      <c r="IX598">
        <f>IF(Table1[[#This Row],[PaRes]]="COM",1,0)</f>
        <v>1</v>
      </c>
      <c r="IY598">
        <f>IF(Table1[[#This Row],[Pass Play]]=1,Table1[[#This Row],[Gn]],0)</f>
        <v>23</v>
      </c>
      <c r="IZ598">
        <f>IF(AND(Table1[[#This Row],[Pass Play]]=1,Table1[[#This Row],[EFF]]="Y"),1,0)</f>
        <v>1</v>
      </c>
      <c r="JA598">
        <f>IF(AND(Table1[[#This Row],[Pass Play]]=1,Table1[[#This Row],[EFF]]="Y"),Table1[[#This Row],[Gn]],0)</f>
        <v>23</v>
      </c>
      <c r="JB598">
        <f>IF(AND(Table1[[#This Row],[Pass Play]]=1,Table1[[#This Row],[Gn]]&gt;=15),1,0)</f>
        <v>1</v>
      </c>
      <c r="JC598">
        <f>IF(AND(Table1[[#This Row],[Pass Play]]=1,Table1[[#This Row],[Big Play Passes]]=1),Table1[[#This Row],[Gn]],0)</f>
        <v>23</v>
      </c>
      <c r="JD598">
        <f>IF(AND(OR(Table1[[#This Row],[R/P]]="R",Table1[[#This Row],[PaRes]]="SCRBL",Table1[[#This Row],[PaRes]]="RUN"),Table1[[#This Row],[Penalty]]&lt;&gt;1),1,0)</f>
        <v>0</v>
      </c>
      <c r="JE598">
        <f>IF(Table1[[#This Row],[Rush Attempts]]=1,Table1[[#This Row],[Gn]],0)</f>
        <v>0</v>
      </c>
      <c r="JF598">
        <f>IF(AND(Table1[[#This Row],[Rush Attempts]]=1,Table1[[#This Row],[EFF]]="Y"),1,0)</f>
        <v>0</v>
      </c>
      <c r="JG598">
        <f>IF(AND(Table1[[#This Row],[Rush Attempts]]=1,Table1[[#This Row],[EFF]]="Y"),Table1[[#This Row],[Gn]],0)</f>
        <v>0</v>
      </c>
      <c r="JH598">
        <f>IF(AND(Table1[[#This Row],[Rush Attempts]]=1,Table1[[#This Row],[Gn]]&gt;=10),1,0)</f>
        <v>0</v>
      </c>
      <c r="JI598">
        <f>IF(AND(Table1[[#This Row],[Rush Attempts]]=1,Table1[[#This Row],[Big Play Run]]=1),Table1[[#This Row],[Gn]],0)</f>
        <v>0</v>
      </c>
      <c r="JJ598">
        <f>IF(Table1[[#This Row],[PaRes]]="SAC",1,0)</f>
        <v>0</v>
      </c>
      <c r="JK598">
        <f>IF(Table1[[#This Row],[Sacks]]=1,Table1[[#This Row],[Gn]],0)</f>
        <v>0</v>
      </c>
      <c r="JL598">
        <f>IF(Table1[[#This Row],[PaRes]]="INT",1,0)</f>
        <v>0</v>
      </c>
      <c r="JM598">
        <f>IF(Table1[[#This Row],[pff_PENALTY]]&lt;&gt;"",1,0)</f>
        <v>0</v>
      </c>
      <c r="JN598">
        <f>Table1[[#This Row],[pff_PENYARDS]]</f>
        <v>0</v>
      </c>
      <c r="JO598">
        <f>IF(Table1[[#This Row],[S/End]]="TD",1,0)</f>
        <v>0</v>
      </c>
      <c r="JP598">
        <f>IF(OR(Table1[[#This Row],[S/End]]="FGGD"),1,0)</f>
        <v>0</v>
      </c>
      <c r="JQ598">
        <f>IF(OR(Table1[[#This Row],[S/End]]="FUM",Table1[[#This Row],[S/End]]="INT"),1,0)</f>
        <v>0</v>
      </c>
      <c r="JR598">
        <f>IF(AND(Table1[[#This Row],[Touchdown]]=1,Table1[[#This Row],[Pass Play]]=1),1,0)</f>
        <v>0</v>
      </c>
      <c r="JS598">
        <f t="shared" si="29"/>
        <v>0</v>
      </c>
      <c r="JT598">
        <f>IF(AND(OR(Table1[[#This Row],[Pass Play]]=1,Table1[[#This Row],[Rush Attempts]]=1),Table1[[#This Row],[Dn]]=3),1,0)</f>
        <v>1</v>
      </c>
      <c r="JU598">
        <f>IF(AND(Table1[[#This Row],[3rd down attempt]]=1,Table1[[#This Row],[EFF]]="Y"),1,0)</f>
        <v>1</v>
      </c>
      <c r="JV598">
        <f>IF(AND(Table1[[#This Row],[3rd down attempt]]=1,Table1[[#This Row],[Dist]]&gt;=7),1,0)</f>
        <v>1</v>
      </c>
      <c r="JW598">
        <f>IF(AND(OR(Table1[[#This Row],[Pass Play]]=1,Table1[[#This Row],[Rush Attempts]]=1),Table1[[#This Row],[Dn]]=4),1,0)</f>
        <v>0</v>
      </c>
      <c r="JX598">
        <f>IF(AND(Table1[[#This Row],[4th down attempt]]=1,Table1[[#This Row],[EFF]]="Y"),1,0)</f>
        <v>0</v>
      </c>
      <c r="JY598">
        <f>IF(AND(OR(Table1[[#This Row],[Pass Play]]=1,Table1[[#This Row],[Rush Attempts]]=1),Table1[[#This Row],[FPos]]&gt;=0,Table1[[#This Row],[FPos]]&lt;=20),1,0)</f>
        <v>0</v>
      </c>
      <c r="JZ598">
        <f>IF(AND(OR(Table1[[#This Row],[Pass Play]]=1,Table1[[#This Row],[Rush Attempts]]=1),Table1[[#This Row],[Dist]]&lt;=Table1[[#This Row],[Gn]]),1,0)</f>
        <v>1</v>
      </c>
      <c r="KA598">
        <f>IF(Table1[[#This Row],[S/End]]&lt;&gt;"",1,0)</f>
        <v>0</v>
      </c>
      <c r="KB598">
        <f>IF(Table1[[#This Row],[S/End]]="TD",1,0)</f>
        <v>0</v>
      </c>
      <c r="KC598">
        <f>IF(Table1[[#This Row],[S/End]]="FGGD",1,0)</f>
        <v>0</v>
      </c>
      <c r="KD598">
        <f>IF(AND(OR(Table1[[#This Row],[Pass Play]]=1,Table1[[#This Row],[Rush Attempts]]=1),Table1[[#This Row],[Gn]]&lt;0),1,0)</f>
        <v>0</v>
      </c>
      <c r="KE598" s="375">
        <f>IF(AND(Table1[[#This Row],[pff_DRVENDPSN]]=3,Table1[[#This Row],[pff_DRVENDEVENT]]="PUNT"),1,0)</f>
        <v>0</v>
      </c>
    </row>
    <row r="599" spans="1:291" hidden="1">
      <c r="A599">
        <v>22</v>
      </c>
      <c r="B599">
        <v>2110</v>
      </c>
      <c r="D599">
        <v>2</v>
      </c>
      <c r="E599">
        <v>1</v>
      </c>
      <c r="F599">
        <v>10</v>
      </c>
      <c r="G599">
        <v>0</v>
      </c>
      <c r="H599">
        <v>31</v>
      </c>
      <c r="J599" t="s">
        <v>298</v>
      </c>
      <c r="K599">
        <v>12</v>
      </c>
      <c r="L599" t="s">
        <v>438</v>
      </c>
      <c r="M599" t="s">
        <v>11967</v>
      </c>
      <c r="N599" t="s">
        <v>9400</v>
      </c>
      <c r="P599" t="s">
        <v>9401</v>
      </c>
      <c r="Q599" t="s">
        <v>1336</v>
      </c>
      <c r="R599" t="s">
        <v>2574</v>
      </c>
      <c r="W599" t="s">
        <v>253</v>
      </c>
      <c r="X599" t="s">
        <v>11968</v>
      </c>
      <c r="Y599" t="s">
        <v>1994</v>
      </c>
      <c r="Z599" t="s">
        <v>11969</v>
      </c>
      <c r="AB599" t="s">
        <v>3266</v>
      </c>
      <c r="AC599" t="s">
        <v>3267</v>
      </c>
      <c r="AK599" t="s">
        <v>756</v>
      </c>
      <c r="AP599">
        <v>7</v>
      </c>
      <c r="BJ599" t="s">
        <v>274</v>
      </c>
      <c r="BQ599">
        <f t="shared" si="27"/>
        <v>1</v>
      </c>
      <c r="BR599">
        <f t="shared" si="28"/>
        <v>0</v>
      </c>
      <c r="BT599" t="s">
        <v>11587</v>
      </c>
      <c r="BV599">
        <v>0</v>
      </c>
      <c r="BX599">
        <v>0</v>
      </c>
      <c r="BY599" t="s">
        <v>11970</v>
      </c>
      <c r="CA599">
        <v>0</v>
      </c>
      <c r="CB599" t="s">
        <v>1914</v>
      </c>
      <c r="CD599" s="3">
        <v>0.29722222222222222</v>
      </c>
      <c r="CE599" t="s">
        <v>257</v>
      </c>
      <c r="CF599" t="s">
        <v>11971</v>
      </c>
      <c r="CG599">
        <v>10</v>
      </c>
      <c r="CI599" t="s">
        <v>331</v>
      </c>
      <c r="CJ599">
        <v>0</v>
      </c>
      <c r="CK599" t="s">
        <v>11972</v>
      </c>
      <c r="CL599" s="4">
        <v>38778</v>
      </c>
      <c r="CM599" t="s">
        <v>11973</v>
      </c>
      <c r="CN599" t="s">
        <v>11974</v>
      </c>
      <c r="CO599">
        <v>0</v>
      </c>
      <c r="CP599" t="s">
        <v>11975</v>
      </c>
      <c r="CQ599" t="s">
        <v>282</v>
      </c>
      <c r="CR599" t="s">
        <v>11587</v>
      </c>
      <c r="CU599" t="s">
        <v>613</v>
      </c>
      <c r="CW599">
        <v>0</v>
      </c>
      <c r="CY599">
        <v>6</v>
      </c>
      <c r="CZ599" t="s">
        <v>614</v>
      </c>
      <c r="DA599">
        <v>38</v>
      </c>
      <c r="DB599">
        <v>8</v>
      </c>
      <c r="DC599" t="s">
        <v>2789</v>
      </c>
      <c r="DD599">
        <v>-30</v>
      </c>
      <c r="DK599">
        <v>0</v>
      </c>
      <c r="DL599" s="4">
        <v>44512</v>
      </c>
      <c r="DM599">
        <v>20587</v>
      </c>
      <c r="DN599">
        <v>2021</v>
      </c>
      <c r="DO599">
        <v>0</v>
      </c>
      <c r="DQ599">
        <v>81620</v>
      </c>
      <c r="DR599">
        <v>63</v>
      </c>
      <c r="DU599" t="s">
        <v>274</v>
      </c>
      <c r="DV599" t="s">
        <v>257</v>
      </c>
      <c r="DW599" t="s">
        <v>11661</v>
      </c>
      <c r="DX599">
        <v>14</v>
      </c>
      <c r="DY599" t="s">
        <v>275</v>
      </c>
      <c r="EB599" t="s">
        <v>2930</v>
      </c>
      <c r="EE599">
        <v>0</v>
      </c>
      <c r="EF599" t="s">
        <v>9408</v>
      </c>
      <c r="EG599" t="s">
        <v>422</v>
      </c>
      <c r="EH599">
        <v>0</v>
      </c>
      <c r="EJ599" t="s">
        <v>454</v>
      </c>
      <c r="EK599" t="s">
        <v>455</v>
      </c>
      <c r="EL599" t="s">
        <v>11976</v>
      </c>
      <c r="EM599" t="s">
        <v>11977</v>
      </c>
      <c r="EN599" t="s">
        <v>11978</v>
      </c>
      <c r="EO599" t="s">
        <v>269</v>
      </c>
      <c r="EP599" t="s">
        <v>968</v>
      </c>
      <c r="EQ599">
        <v>0</v>
      </c>
      <c r="ER599" t="s">
        <v>11979</v>
      </c>
      <c r="ET599" t="s">
        <v>11980</v>
      </c>
      <c r="EU599">
        <v>-1</v>
      </c>
      <c r="EV599" t="s">
        <v>348</v>
      </c>
      <c r="EW599" t="s">
        <v>349</v>
      </c>
      <c r="EX599" t="s">
        <v>395</v>
      </c>
      <c r="EY599" t="s">
        <v>387</v>
      </c>
      <c r="FB599" t="s">
        <v>2937</v>
      </c>
      <c r="FC599" t="s">
        <v>11981</v>
      </c>
      <c r="FE599">
        <v>1</v>
      </c>
      <c r="FF599">
        <v>6</v>
      </c>
      <c r="FJ599" t="s">
        <v>11982</v>
      </c>
      <c r="FK599" t="s">
        <v>11983</v>
      </c>
      <c r="FL599">
        <v>0</v>
      </c>
      <c r="FN599">
        <v>0</v>
      </c>
      <c r="FO599" t="s">
        <v>11661</v>
      </c>
      <c r="FQ599">
        <v>0</v>
      </c>
      <c r="FS599" t="s">
        <v>395</v>
      </c>
      <c r="FT599" t="s">
        <v>1029</v>
      </c>
      <c r="FU599" t="s">
        <v>274</v>
      </c>
      <c r="FV599" t="s">
        <v>396</v>
      </c>
      <c r="FW599" t="s">
        <v>431</v>
      </c>
      <c r="FY599">
        <v>0</v>
      </c>
      <c r="GA599">
        <v>14</v>
      </c>
      <c r="GB599">
        <v>14</v>
      </c>
      <c r="GC599">
        <v>0</v>
      </c>
      <c r="GE599" t="s">
        <v>355</v>
      </c>
      <c r="GF599">
        <v>0</v>
      </c>
      <c r="GG599" t="s">
        <v>1179</v>
      </c>
      <c r="GH599">
        <v>4</v>
      </c>
      <c r="GI599">
        <v>4.5999999999999996</v>
      </c>
      <c r="GJ599">
        <v>0</v>
      </c>
      <c r="GK599">
        <v>0</v>
      </c>
      <c r="GM599" t="s">
        <v>11984</v>
      </c>
      <c r="GP599" t="s">
        <v>713</v>
      </c>
      <c r="GQ599" t="s">
        <v>1403</v>
      </c>
      <c r="GR599">
        <v>38</v>
      </c>
      <c r="HA599" t="s">
        <v>11985</v>
      </c>
      <c r="HC599" t="s">
        <v>313</v>
      </c>
      <c r="HD599" t="s">
        <v>313</v>
      </c>
      <c r="HE599" t="s">
        <v>5898</v>
      </c>
      <c r="HF599">
        <v>0</v>
      </c>
      <c r="HG599">
        <v>12</v>
      </c>
      <c r="HH599">
        <v>14</v>
      </c>
      <c r="HI599" t="s">
        <v>275</v>
      </c>
      <c r="HK599" t="s">
        <v>387</v>
      </c>
      <c r="HL599">
        <v>4</v>
      </c>
      <c r="HM599" t="s">
        <v>11660</v>
      </c>
      <c r="HO599" t="s">
        <v>11986</v>
      </c>
      <c r="HP599" t="s">
        <v>11987</v>
      </c>
      <c r="HQ599" t="s">
        <v>11988</v>
      </c>
      <c r="HR599" t="s">
        <v>11989</v>
      </c>
      <c r="HT599" t="s">
        <v>11990</v>
      </c>
      <c r="HW599">
        <v>31</v>
      </c>
      <c r="HX599">
        <v>4261625</v>
      </c>
      <c r="HY599" t="s">
        <v>11718</v>
      </c>
      <c r="HZ599">
        <v>4261596</v>
      </c>
      <c r="IB599" t="s">
        <v>11661</v>
      </c>
      <c r="IC599">
        <v>-0.5</v>
      </c>
      <c r="ID599">
        <v>1</v>
      </c>
      <c r="IM599">
        <v>61</v>
      </c>
      <c r="IU599">
        <v>11</v>
      </c>
      <c r="IV599">
        <f>IF(AND(Table1[[#This Row],[R/P]]="P",Table1[[#This Row],[PaRes]]&lt;&gt;"SCRBL",Table1[[#This Row],[PaRes]]&lt;&gt;"RUN",Table1[[#This Row],[Penalty]]&lt;&gt;1),1,0)</f>
        <v>1</v>
      </c>
      <c r="IW599">
        <f>IF(AND(Table1[[#This Row],[Pass Play]]=1,Table1[[#This Row],[PaRes]]&lt;&gt;"SAC"),1,0)</f>
        <v>1</v>
      </c>
      <c r="IX599">
        <f>IF(Table1[[#This Row],[PaRes]]="COM",1,0)</f>
        <v>0</v>
      </c>
      <c r="IY599">
        <f>IF(Table1[[#This Row],[Pass Play]]=1,Table1[[#This Row],[Gn]],0)</f>
        <v>0</v>
      </c>
      <c r="IZ599">
        <f>IF(AND(Table1[[#This Row],[Pass Play]]=1,Table1[[#This Row],[EFF]]="Y"),1,0)</f>
        <v>0</v>
      </c>
      <c r="JA599">
        <f>IF(AND(Table1[[#This Row],[Pass Play]]=1,Table1[[#This Row],[EFF]]="Y"),Table1[[#This Row],[Gn]],0)</f>
        <v>0</v>
      </c>
      <c r="JB599">
        <f>IF(AND(Table1[[#This Row],[Pass Play]]=1,Table1[[#This Row],[Gn]]&gt;=15),1,0)</f>
        <v>0</v>
      </c>
      <c r="JC599">
        <f>IF(AND(Table1[[#This Row],[Pass Play]]=1,Table1[[#This Row],[Big Play Passes]]=1),Table1[[#This Row],[Gn]],0)</f>
        <v>0</v>
      </c>
      <c r="JD599">
        <f>IF(AND(OR(Table1[[#This Row],[R/P]]="R",Table1[[#This Row],[PaRes]]="SCRBL",Table1[[#This Row],[PaRes]]="RUN"),Table1[[#This Row],[Penalty]]&lt;&gt;1),1,0)</f>
        <v>0</v>
      </c>
      <c r="JE599">
        <f>IF(Table1[[#This Row],[Rush Attempts]]=1,Table1[[#This Row],[Gn]],0)</f>
        <v>0</v>
      </c>
      <c r="JF599">
        <f>IF(AND(Table1[[#This Row],[Rush Attempts]]=1,Table1[[#This Row],[EFF]]="Y"),1,0)</f>
        <v>0</v>
      </c>
      <c r="JG599">
        <f>IF(AND(Table1[[#This Row],[Rush Attempts]]=1,Table1[[#This Row],[EFF]]="Y"),Table1[[#This Row],[Gn]],0)</f>
        <v>0</v>
      </c>
      <c r="JH599">
        <f>IF(AND(Table1[[#This Row],[Rush Attempts]]=1,Table1[[#This Row],[Gn]]&gt;=10),1,0)</f>
        <v>0</v>
      </c>
      <c r="JI599">
        <f>IF(AND(Table1[[#This Row],[Rush Attempts]]=1,Table1[[#This Row],[Big Play Run]]=1),Table1[[#This Row],[Gn]],0)</f>
        <v>0</v>
      </c>
      <c r="JJ599">
        <f>IF(Table1[[#This Row],[PaRes]]="SAC",1,0)</f>
        <v>0</v>
      </c>
      <c r="JK599">
        <f>IF(Table1[[#This Row],[Sacks]]=1,Table1[[#This Row],[Gn]],0)</f>
        <v>0</v>
      </c>
      <c r="JL599">
        <f>IF(Table1[[#This Row],[PaRes]]="INT",1,0)</f>
        <v>0</v>
      </c>
      <c r="JM599">
        <f>IF(Table1[[#This Row],[pff_PENALTY]]&lt;&gt;"",1,0)</f>
        <v>0</v>
      </c>
      <c r="JN599">
        <f>Table1[[#This Row],[pff_PENYARDS]]</f>
        <v>0</v>
      </c>
      <c r="JO599">
        <f>IF(Table1[[#This Row],[S/End]]="TD",1,0)</f>
        <v>0</v>
      </c>
      <c r="JP599">
        <f>IF(OR(Table1[[#This Row],[S/End]]="FGGD"),1,0)</f>
        <v>0</v>
      </c>
      <c r="JQ599">
        <f>IF(OR(Table1[[#This Row],[S/End]]="FUM",Table1[[#This Row],[S/End]]="INT"),1,0)</f>
        <v>0</v>
      </c>
      <c r="JR599">
        <f>IF(AND(Table1[[#This Row],[Touchdown]]=1,Table1[[#This Row],[Pass Play]]=1),1,0)</f>
        <v>0</v>
      </c>
      <c r="JS599">
        <f t="shared" si="29"/>
        <v>0</v>
      </c>
      <c r="JT599">
        <f>IF(AND(OR(Table1[[#This Row],[Pass Play]]=1,Table1[[#This Row],[Rush Attempts]]=1),Table1[[#This Row],[Dn]]=3),1,0)</f>
        <v>0</v>
      </c>
      <c r="JU599">
        <f>IF(AND(Table1[[#This Row],[3rd down attempt]]=1,Table1[[#This Row],[EFF]]="Y"),1,0)</f>
        <v>0</v>
      </c>
      <c r="JV599">
        <f>IF(AND(Table1[[#This Row],[3rd down attempt]]=1,Table1[[#This Row],[Dist]]&gt;=7),1,0)</f>
        <v>0</v>
      </c>
      <c r="JW599">
        <f>IF(AND(OR(Table1[[#This Row],[Pass Play]]=1,Table1[[#This Row],[Rush Attempts]]=1),Table1[[#This Row],[Dn]]=4),1,0)</f>
        <v>0</v>
      </c>
      <c r="JX599">
        <f>IF(AND(Table1[[#This Row],[4th down attempt]]=1,Table1[[#This Row],[EFF]]="Y"),1,0)</f>
        <v>0</v>
      </c>
      <c r="JY599">
        <f>IF(AND(OR(Table1[[#This Row],[Pass Play]]=1,Table1[[#This Row],[Rush Attempts]]=1),Table1[[#This Row],[FPos]]&gt;=0,Table1[[#This Row],[FPos]]&lt;=20),1,0)</f>
        <v>0</v>
      </c>
      <c r="JZ599">
        <f>IF(AND(OR(Table1[[#This Row],[Pass Play]]=1,Table1[[#This Row],[Rush Attempts]]=1),Table1[[#This Row],[Dist]]&lt;=Table1[[#This Row],[Gn]]),1,0)</f>
        <v>0</v>
      </c>
      <c r="KA599">
        <f>IF(Table1[[#This Row],[S/End]]&lt;&gt;"",1,0)</f>
        <v>0</v>
      </c>
      <c r="KB599">
        <f>IF(Table1[[#This Row],[S/End]]="TD",1,0)</f>
        <v>0</v>
      </c>
      <c r="KC599">
        <f>IF(Table1[[#This Row],[S/End]]="FGGD",1,0)</f>
        <v>0</v>
      </c>
      <c r="KD599">
        <f>IF(AND(OR(Table1[[#This Row],[Pass Play]]=1,Table1[[#This Row],[Rush Attempts]]=1),Table1[[#This Row],[Gn]]&lt;0),1,0)</f>
        <v>0</v>
      </c>
      <c r="KE599" s="375">
        <f>IF(AND(Table1[[#This Row],[pff_DRVENDPSN]]=3,Table1[[#This Row],[pff_DRVENDEVENT]]="PUNT"),1,0)</f>
        <v>0</v>
      </c>
    </row>
    <row r="600" spans="1:291" hidden="1">
      <c r="A600">
        <v>23</v>
      </c>
      <c r="B600">
        <v>2110</v>
      </c>
      <c r="D600">
        <v>2</v>
      </c>
      <c r="E600">
        <v>2</v>
      </c>
      <c r="F600">
        <v>10</v>
      </c>
      <c r="G600">
        <v>0</v>
      </c>
      <c r="H600">
        <v>31</v>
      </c>
      <c r="J600" t="s">
        <v>298</v>
      </c>
      <c r="K600">
        <v>11</v>
      </c>
      <c r="L600">
        <v>11</v>
      </c>
      <c r="M600" t="s">
        <v>2271</v>
      </c>
      <c r="N600" t="s">
        <v>2016</v>
      </c>
      <c r="P600" t="s">
        <v>2272</v>
      </c>
      <c r="W600" t="s">
        <v>253</v>
      </c>
      <c r="X600" t="s">
        <v>11991</v>
      </c>
      <c r="Y600" t="s">
        <v>7204</v>
      </c>
      <c r="Z600" t="s">
        <v>11992</v>
      </c>
      <c r="AB600" t="s">
        <v>4505</v>
      </c>
      <c r="AC600" t="s">
        <v>3418</v>
      </c>
      <c r="AK600" t="s">
        <v>756</v>
      </c>
      <c r="AP600">
        <v>7</v>
      </c>
      <c r="BJ600" t="s">
        <v>274</v>
      </c>
      <c r="BQ600">
        <f t="shared" si="27"/>
        <v>1</v>
      </c>
      <c r="BR600">
        <f t="shared" si="28"/>
        <v>0</v>
      </c>
      <c r="BT600" t="s">
        <v>11587</v>
      </c>
      <c r="BV600">
        <v>0</v>
      </c>
      <c r="BX600">
        <v>1</v>
      </c>
      <c r="BY600" t="s">
        <v>11993</v>
      </c>
      <c r="CA600">
        <v>0</v>
      </c>
      <c r="CD600" s="3">
        <v>0.29236111111111113</v>
      </c>
      <c r="CE600" t="s">
        <v>294</v>
      </c>
      <c r="CF600" t="s">
        <v>11994</v>
      </c>
      <c r="CG600">
        <v>5</v>
      </c>
      <c r="CI600" t="s">
        <v>331</v>
      </c>
      <c r="CJ600">
        <v>0</v>
      </c>
      <c r="CK600" t="s">
        <v>11995</v>
      </c>
      <c r="CL600" s="4">
        <v>38778</v>
      </c>
      <c r="CM600" t="s">
        <v>11996</v>
      </c>
      <c r="CN600" t="s">
        <v>11997</v>
      </c>
      <c r="CO600">
        <v>0</v>
      </c>
      <c r="CP600" t="s">
        <v>11998</v>
      </c>
      <c r="CQ600" t="s">
        <v>282</v>
      </c>
      <c r="CR600" t="s">
        <v>11587</v>
      </c>
      <c r="CU600" t="s">
        <v>11999</v>
      </c>
      <c r="CW600">
        <v>0</v>
      </c>
      <c r="CY600">
        <v>7</v>
      </c>
      <c r="CZ600" t="s">
        <v>614</v>
      </c>
      <c r="DA600">
        <v>38</v>
      </c>
      <c r="DB600">
        <v>8</v>
      </c>
      <c r="DC600" t="s">
        <v>2789</v>
      </c>
      <c r="DD600">
        <v>-30</v>
      </c>
      <c r="DK600">
        <v>0</v>
      </c>
      <c r="DL600" s="4">
        <v>44512</v>
      </c>
      <c r="DM600">
        <v>20587</v>
      </c>
      <c r="DN600">
        <v>2021</v>
      </c>
      <c r="DO600">
        <v>0</v>
      </c>
      <c r="DQ600">
        <v>81620</v>
      </c>
      <c r="DR600">
        <v>64</v>
      </c>
      <c r="DU600" t="s">
        <v>274</v>
      </c>
      <c r="DV600" t="s">
        <v>257</v>
      </c>
      <c r="DX600">
        <v>14</v>
      </c>
      <c r="DY600" t="s">
        <v>275</v>
      </c>
      <c r="EB600" t="s">
        <v>2385</v>
      </c>
      <c r="EE600">
        <v>0</v>
      </c>
      <c r="EF600" t="s">
        <v>382</v>
      </c>
      <c r="EG600" t="s">
        <v>383</v>
      </c>
      <c r="EH600">
        <v>0</v>
      </c>
      <c r="EJ600" t="s">
        <v>340</v>
      </c>
      <c r="EK600" t="s">
        <v>12000</v>
      </c>
      <c r="EL600" t="s">
        <v>12001</v>
      </c>
      <c r="EM600" t="s">
        <v>12002</v>
      </c>
      <c r="EN600" t="s">
        <v>9957</v>
      </c>
      <c r="EO600" t="s">
        <v>269</v>
      </c>
      <c r="EP600" t="s">
        <v>1110</v>
      </c>
      <c r="EQ600">
        <v>0</v>
      </c>
      <c r="ER600" t="s">
        <v>491</v>
      </c>
      <c r="ES600" t="s">
        <v>11593</v>
      </c>
      <c r="ET600" t="s">
        <v>12003</v>
      </c>
      <c r="EU600">
        <v>11</v>
      </c>
      <c r="EV600" t="s">
        <v>274</v>
      </c>
      <c r="EW600" t="s">
        <v>349</v>
      </c>
      <c r="EX600" t="s">
        <v>1251</v>
      </c>
      <c r="EY600" t="s">
        <v>898</v>
      </c>
      <c r="FB600" t="s">
        <v>773</v>
      </c>
      <c r="FC600" t="s">
        <v>12004</v>
      </c>
      <c r="FE600">
        <v>1</v>
      </c>
      <c r="FF600">
        <v>10</v>
      </c>
      <c r="FK600" t="s">
        <v>12005</v>
      </c>
      <c r="FL600">
        <v>0</v>
      </c>
      <c r="FN600">
        <v>0</v>
      </c>
      <c r="FQ600">
        <v>0</v>
      </c>
      <c r="FS600" t="s">
        <v>395</v>
      </c>
      <c r="FT600" t="s">
        <v>1029</v>
      </c>
      <c r="FV600" t="s">
        <v>396</v>
      </c>
      <c r="FW600" t="s">
        <v>431</v>
      </c>
      <c r="FY600">
        <v>1</v>
      </c>
      <c r="GA600">
        <v>14</v>
      </c>
      <c r="GB600">
        <v>14</v>
      </c>
      <c r="GC600">
        <v>0</v>
      </c>
      <c r="GE600" t="s">
        <v>355</v>
      </c>
      <c r="GF600">
        <v>0</v>
      </c>
      <c r="GG600" t="s">
        <v>257</v>
      </c>
      <c r="GI600">
        <v>1.8</v>
      </c>
      <c r="GJ600">
        <v>0</v>
      </c>
      <c r="GK600">
        <v>0</v>
      </c>
      <c r="GM600" t="s">
        <v>12006</v>
      </c>
      <c r="GP600" t="s">
        <v>2349</v>
      </c>
      <c r="GR600">
        <v>3</v>
      </c>
      <c r="HA600" t="s">
        <v>12007</v>
      </c>
      <c r="HC600" t="s">
        <v>313</v>
      </c>
      <c r="HD600" t="s">
        <v>313</v>
      </c>
      <c r="HE600" t="s">
        <v>8685</v>
      </c>
      <c r="HF600">
        <v>0</v>
      </c>
      <c r="HG600">
        <v>11</v>
      </c>
      <c r="HH600">
        <v>14</v>
      </c>
      <c r="HI600" t="s">
        <v>275</v>
      </c>
      <c r="HK600" t="s">
        <v>387</v>
      </c>
      <c r="HL600" t="s">
        <v>7561</v>
      </c>
      <c r="HM600" t="s">
        <v>11593</v>
      </c>
      <c r="HO600" t="s">
        <v>12008</v>
      </c>
      <c r="HP600" t="s">
        <v>12009</v>
      </c>
      <c r="HQ600" t="s">
        <v>12010</v>
      </c>
      <c r="HR600" t="s">
        <v>12011</v>
      </c>
      <c r="HT600">
        <v>9</v>
      </c>
      <c r="HW600">
        <v>31</v>
      </c>
      <c r="HX600">
        <v>4261639</v>
      </c>
      <c r="HY600" t="s">
        <v>12012</v>
      </c>
      <c r="HZ600">
        <v>4261625</v>
      </c>
      <c r="IC600">
        <v>-1.5</v>
      </c>
      <c r="ID600">
        <v>1</v>
      </c>
      <c r="IM600">
        <v>62</v>
      </c>
      <c r="IU600">
        <v>11</v>
      </c>
      <c r="IV600">
        <f>IF(AND(Table1[[#This Row],[R/P]]="P",Table1[[#This Row],[PaRes]]&lt;&gt;"SCRBL",Table1[[#This Row],[PaRes]]&lt;&gt;"RUN",Table1[[#This Row],[Penalty]]&lt;&gt;1),1,0)</f>
        <v>1</v>
      </c>
      <c r="IW600">
        <f>IF(AND(Table1[[#This Row],[Pass Play]]=1,Table1[[#This Row],[PaRes]]&lt;&gt;"SAC"),1,0)</f>
        <v>1</v>
      </c>
      <c r="IX600">
        <f>IF(Table1[[#This Row],[PaRes]]="COM",1,0)</f>
        <v>0</v>
      </c>
      <c r="IY600">
        <f>IF(Table1[[#This Row],[Pass Play]]=1,Table1[[#This Row],[Gn]],0)</f>
        <v>0</v>
      </c>
      <c r="IZ600">
        <f>IF(AND(Table1[[#This Row],[Pass Play]]=1,Table1[[#This Row],[EFF]]="Y"),1,0)</f>
        <v>0</v>
      </c>
      <c r="JA600">
        <f>IF(AND(Table1[[#This Row],[Pass Play]]=1,Table1[[#This Row],[EFF]]="Y"),Table1[[#This Row],[Gn]],0)</f>
        <v>0</v>
      </c>
      <c r="JB600">
        <f>IF(AND(Table1[[#This Row],[Pass Play]]=1,Table1[[#This Row],[Gn]]&gt;=15),1,0)</f>
        <v>0</v>
      </c>
      <c r="JC600">
        <f>IF(AND(Table1[[#This Row],[Pass Play]]=1,Table1[[#This Row],[Big Play Passes]]=1),Table1[[#This Row],[Gn]],0)</f>
        <v>0</v>
      </c>
      <c r="JD600">
        <f>IF(AND(OR(Table1[[#This Row],[R/P]]="R",Table1[[#This Row],[PaRes]]="SCRBL",Table1[[#This Row],[PaRes]]="RUN"),Table1[[#This Row],[Penalty]]&lt;&gt;1),1,0)</f>
        <v>0</v>
      </c>
      <c r="JE600">
        <f>IF(Table1[[#This Row],[Rush Attempts]]=1,Table1[[#This Row],[Gn]],0)</f>
        <v>0</v>
      </c>
      <c r="JF600">
        <f>IF(AND(Table1[[#This Row],[Rush Attempts]]=1,Table1[[#This Row],[EFF]]="Y"),1,0)</f>
        <v>0</v>
      </c>
      <c r="JG600">
        <f>IF(AND(Table1[[#This Row],[Rush Attempts]]=1,Table1[[#This Row],[EFF]]="Y"),Table1[[#This Row],[Gn]],0)</f>
        <v>0</v>
      </c>
      <c r="JH600">
        <f>IF(AND(Table1[[#This Row],[Rush Attempts]]=1,Table1[[#This Row],[Gn]]&gt;=10),1,0)</f>
        <v>0</v>
      </c>
      <c r="JI600">
        <f>IF(AND(Table1[[#This Row],[Rush Attempts]]=1,Table1[[#This Row],[Big Play Run]]=1),Table1[[#This Row],[Gn]],0)</f>
        <v>0</v>
      </c>
      <c r="JJ600">
        <f>IF(Table1[[#This Row],[PaRes]]="SAC",1,0)</f>
        <v>0</v>
      </c>
      <c r="JK600">
        <f>IF(Table1[[#This Row],[Sacks]]=1,Table1[[#This Row],[Gn]],0)</f>
        <v>0</v>
      </c>
      <c r="JL600">
        <f>IF(Table1[[#This Row],[PaRes]]="INT",1,0)</f>
        <v>0</v>
      </c>
      <c r="JM600">
        <f>IF(Table1[[#This Row],[pff_PENALTY]]&lt;&gt;"",1,0)</f>
        <v>0</v>
      </c>
      <c r="JN600">
        <f>Table1[[#This Row],[pff_PENYARDS]]</f>
        <v>0</v>
      </c>
      <c r="JO600">
        <f>IF(Table1[[#This Row],[S/End]]="TD",1,0)</f>
        <v>0</v>
      </c>
      <c r="JP600">
        <f>IF(OR(Table1[[#This Row],[S/End]]="FGGD"),1,0)</f>
        <v>0</v>
      </c>
      <c r="JQ600">
        <f>IF(OR(Table1[[#This Row],[S/End]]="FUM",Table1[[#This Row],[S/End]]="INT"),1,0)</f>
        <v>0</v>
      </c>
      <c r="JR600">
        <f>IF(AND(Table1[[#This Row],[Touchdown]]=1,Table1[[#This Row],[Pass Play]]=1),1,0)</f>
        <v>0</v>
      </c>
      <c r="JS600">
        <f t="shared" si="29"/>
        <v>0</v>
      </c>
      <c r="JT600">
        <f>IF(AND(OR(Table1[[#This Row],[Pass Play]]=1,Table1[[#This Row],[Rush Attempts]]=1),Table1[[#This Row],[Dn]]=3),1,0)</f>
        <v>0</v>
      </c>
      <c r="JU600">
        <f>IF(AND(Table1[[#This Row],[3rd down attempt]]=1,Table1[[#This Row],[EFF]]="Y"),1,0)</f>
        <v>0</v>
      </c>
      <c r="JV600">
        <f>IF(AND(Table1[[#This Row],[3rd down attempt]]=1,Table1[[#This Row],[Dist]]&gt;=7),1,0)</f>
        <v>0</v>
      </c>
      <c r="JW600">
        <f>IF(AND(OR(Table1[[#This Row],[Pass Play]]=1,Table1[[#This Row],[Rush Attempts]]=1),Table1[[#This Row],[Dn]]=4),1,0)</f>
        <v>0</v>
      </c>
      <c r="JX600">
        <f>IF(AND(Table1[[#This Row],[4th down attempt]]=1,Table1[[#This Row],[EFF]]="Y"),1,0)</f>
        <v>0</v>
      </c>
      <c r="JY600">
        <f>IF(AND(OR(Table1[[#This Row],[Pass Play]]=1,Table1[[#This Row],[Rush Attempts]]=1),Table1[[#This Row],[FPos]]&gt;=0,Table1[[#This Row],[FPos]]&lt;=20),1,0)</f>
        <v>0</v>
      </c>
      <c r="JZ600">
        <f>IF(AND(OR(Table1[[#This Row],[Pass Play]]=1,Table1[[#This Row],[Rush Attempts]]=1),Table1[[#This Row],[Dist]]&lt;=Table1[[#This Row],[Gn]]),1,0)</f>
        <v>0</v>
      </c>
      <c r="KA600">
        <f>IF(Table1[[#This Row],[S/End]]&lt;&gt;"",1,0)</f>
        <v>0</v>
      </c>
      <c r="KB600">
        <f>IF(Table1[[#This Row],[S/End]]="TD",1,0)</f>
        <v>0</v>
      </c>
      <c r="KC600">
        <f>IF(Table1[[#This Row],[S/End]]="FGGD",1,0)</f>
        <v>0</v>
      </c>
      <c r="KD600">
        <f>IF(AND(OR(Table1[[#This Row],[Pass Play]]=1,Table1[[#This Row],[Rush Attempts]]=1),Table1[[#This Row],[Gn]]&lt;0),1,0)</f>
        <v>0</v>
      </c>
      <c r="KE600" s="375">
        <f>IF(AND(Table1[[#This Row],[pff_DRVENDPSN]]=3,Table1[[#This Row],[pff_DRVENDEVENT]]="PUNT"),1,0)</f>
        <v>0</v>
      </c>
    </row>
    <row r="601" spans="1:291" hidden="1">
      <c r="A601">
        <v>24</v>
      </c>
      <c r="B601">
        <v>2110</v>
      </c>
      <c r="D601">
        <v>2</v>
      </c>
      <c r="E601">
        <v>3</v>
      </c>
      <c r="F601">
        <v>10</v>
      </c>
      <c r="G601">
        <v>-7</v>
      </c>
      <c r="H601">
        <v>31</v>
      </c>
      <c r="J601" t="s">
        <v>298</v>
      </c>
      <c r="K601">
        <v>11</v>
      </c>
      <c r="L601" t="s">
        <v>471</v>
      </c>
      <c r="M601" t="s">
        <v>4843</v>
      </c>
      <c r="N601" t="s">
        <v>1037</v>
      </c>
      <c r="P601" t="s">
        <v>274</v>
      </c>
      <c r="Q601" t="s">
        <v>509</v>
      </c>
      <c r="W601" t="s">
        <v>253</v>
      </c>
      <c r="X601" t="s">
        <v>12013</v>
      </c>
      <c r="Y601" t="s">
        <v>2761</v>
      </c>
      <c r="Z601" t="s">
        <v>12014</v>
      </c>
      <c r="AB601" t="s">
        <v>2763</v>
      </c>
      <c r="AC601" t="s">
        <v>12015</v>
      </c>
      <c r="AJ601">
        <v>22</v>
      </c>
      <c r="AK601" t="s">
        <v>327</v>
      </c>
      <c r="AL601" t="s">
        <v>614</v>
      </c>
      <c r="AP601">
        <v>7</v>
      </c>
      <c r="BJ601" t="s">
        <v>274</v>
      </c>
      <c r="BQ601">
        <f t="shared" si="27"/>
        <v>1</v>
      </c>
      <c r="BR601">
        <f t="shared" si="28"/>
        <v>0</v>
      </c>
      <c r="BT601" t="s">
        <v>11587</v>
      </c>
      <c r="BV601">
        <v>0</v>
      </c>
      <c r="BX601">
        <v>1</v>
      </c>
      <c r="BY601" t="s">
        <v>12016</v>
      </c>
      <c r="BZ601" t="s">
        <v>707</v>
      </c>
      <c r="CA601">
        <v>1</v>
      </c>
      <c r="CD601" s="3">
        <v>0.28888888888888892</v>
      </c>
      <c r="CE601" t="s">
        <v>257</v>
      </c>
      <c r="CF601" t="s">
        <v>12017</v>
      </c>
      <c r="CG601">
        <v>9</v>
      </c>
      <c r="CI601" t="s">
        <v>331</v>
      </c>
      <c r="CJ601">
        <v>0</v>
      </c>
      <c r="CK601" t="s">
        <v>12018</v>
      </c>
      <c r="CL601" s="4">
        <v>38778</v>
      </c>
      <c r="CM601" t="s">
        <v>12019</v>
      </c>
      <c r="CN601" t="s">
        <v>12020</v>
      </c>
      <c r="CO601">
        <v>0</v>
      </c>
      <c r="CP601" t="s">
        <v>12021</v>
      </c>
      <c r="CQ601" t="s">
        <v>282</v>
      </c>
      <c r="CR601" t="s">
        <v>11587</v>
      </c>
      <c r="CU601" t="s">
        <v>12022</v>
      </c>
      <c r="CW601">
        <v>0</v>
      </c>
      <c r="CY601">
        <v>8</v>
      </c>
      <c r="CZ601" t="s">
        <v>614</v>
      </c>
      <c r="DA601">
        <v>38</v>
      </c>
      <c r="DB601">
        <v>8</v>
      </c>
      <c r="DC601" t="s">
        <v>2789</v>
      </c>
      <c r="DD601">
        <v>-30</v>
      </c>
      <c r="DF601" t="s">
        <v>11900</v>
      </c>
      <c r="DK601">
        <v>-7</v>
      </c>
      <c r="DL601" s="4">
        <v>44512</v>
      </c>
      <c r="DM601">
        <v>20587</v>
      </c>
      <c r="DN601">
        <v>2021</v>
      </c>
      <c r="DO601">
        <v>0</v>
      </c>
      <c r="DQ601">
        <v>81620</v>
      </c>
      <c r="DR601">
        <v>65</v>
      </c>
      <c r="DU601" t="s">
        <v>274</v>
      </c>
      <c r="DV601" t="s">
        <v>257</v>
      </c>
      <c r="DX601">
        <v>14</v>
      </c>
      <c r="DY601" t="s">
        <v>275</v>
      </c>
      <c r="EE601">
        <v>0</v>
      </c>
      <c r="EF601" t="s">
        <v>7350</v>
      </c>
      <c r="EG601" t="s">
        <v>422</v>
      </c>
      <c r="EH601">
        <v>0</v>
      </c>
      <c r="EI601" t="s">
        <v>2341</v>
      </c>
      <c r="EJ601" t="s">
        <v>340</v>
      </c>
      <c r="EK601" t="s">
        <v>11165</v>
      </c>
      <c r="EL601" t="s">
        <v>12023</v>
      </c>
      <c r="EM601" t="s">
        <v>12024</v>
      </c>
      <c r="EN601" t="s">
        <v>7871</v>
      </c>
      <c r="EO601" t="s">
        <v>269</v>
      </c>
      <c r="EP601" t="s">
        <v>345</v>
      </c>
      <c r="EQ601">
        <v>0</v>
      </c>
      <c r="ER601" t="s">
        <v>491</v>
      </c>
      <c r="ET601" t="s">
        <v>12025</v>
      </c>
      <c r="EU601">
        <v>-7</v>
      </c>
      <c r="EV601" t="s">
        <v>348</v>
      </c>
      <c r="EW601" t="s">
        <v>349</v>
      </c>
      <c r="EX601" t="s">
        <v>462</v>
      </c>
      <c r="EY601" t="s">
        <v>492</v>
      </c>
      <c r="FB601" t="s">
        <v>2774</v>
      </c>
      <c r="FC601" t="s">
        <v>12026</v>
      </c>
      <c r="FE601">
        <v>0</v>
      </c>
      <c r="FF601">
        <v>10</v>
      </c>
      <c r="FL601">
        <v>0</v>
      </c>
      <c r="FN601">
        <v>0</v>
      </c>
      <c r="FQ601">
        <v>0</v>
      </c>
      <c r="FS601" t="s">
        <v>462</v>
      </c>
      <c r="FT601" t="s">
        <v>1002</v>
      </c>
      <c r="FV601" t="s">
        <v>777</v>
      </c>
      <c r="FY601">
        <v>0</v>
      </c>
      <c r="GA601">
        <v>14</v>
      </c>
      <c r="GB601">
        <v>14</v>
      </c>
      <c r="GC601">
        <v>1</v>
      </c>
      <c r="GE601" t="s">
        <v>355</v>
      </c>
      <c r="GF601">
        <v>1</v>
      </c>
      <c r="GI601">
        <v>1.9</v>
      </c>
      <c r="GJ601">
        <v>0</v>
      </c>
      <c r="GK601">
        <v>0</v>
      </c>
      <c r="GM601" t="s">
        <v>12027</v>
      </c>
      <c r="GN601">
        <v>0</v>
      </c>
      <c r="GO601">
        <v>0</v>
      </c>
      <c r="GP601">
        <v>4</v>
      </c>
      <c r="GR601">
        <v>30</v>
      </c>
      <c r="HA601" t="s">
        <v>12028</v>
      </c>
      <c r="HC601" t="s">
        <v>313</v>
      </c>
      <c r="HD601" t="s">
        <v>313</v>
      </c>
      <c r="HE601" t="s">
        <v>1182</v>
      </c>
      <c r="HF601">
        <v>0</v>
      </c>
      <c r="HG601">
        <v>11</v>
      </c>
      <c r="HH601">
        <v>14</v>
      </c>
      <c r="HI601" t="s">
        <v>275</v>
      </c>
      <c r="HL601" t="s">
        <v>9165</v>
      </c>
      <c r="HM601" t="s">
        <v>11900</v>
      </c>
      <c r="HO601" t="s">
        <v>12029</v>
      </c>
      <c r="HP601" t="s">
        <v>12030</v>
      </c>
      <c r="HQ601" t="s">
        <v>12031</v>
      </c>
      <c r="HR601" t="s">
        <v>12032</v>
      </c>
      <c r="HT601" t="s">
        <v>12033</v>
      </c>
      <c r="HW601">
        <v>38</v>
      </c>
      <c r="HX601">
        <v>4261655</v>
      </c>
      <c r="HY601" t="s">
        <v>11900</v>
      </c>
      <c r="HZ601">
        <v>4261639</v>
      </c>
      <c r="IC601">
        <v>0</v>
      </c>
      <c r="ID601">
        <v>0</v>
      </c>
      <c r="IM601">
        <v>63</v>
      </c>
      <c r="IO601" t="s">
        <v>11900</v>
      </c>
      <c r="IQ601" t="s">
        <v>11900</v>
      </c>
      <c r="IU601">
        <v>11</v>
      </c>
      <c r="IV601">
        <f>IF(AND(Table1[[#This Row],[R/P]]="P",Table1[[#This Row],[PaRes]]&lt;&gt;"SCRBL",Table1[[#This Row],[PaRes]]&lt;&gt;"RUN",Table1[[#This Row],[Penalty]]&lt;&gt;1),1,0)</f>
        <v>1</v>
      </c>
      <c r="IW601">
        <f>IF(AND(Table1[[#This Row],[Pass Play]]=1,Table1[[#This Row],[PaRes]]&lt;&gt;"SAC"),1,0)</f>
        <v>1</v>
      </c>
      <c r="IX601">
        <f>IF(Table1[[#This Row],[PaRes]]="COM",1,0)</f>
        <v>1</v>
      </c>
      <c r="IY601">
        <f>IF(Table1[[#This Row],[Pass Play]]=1,Table1[[#This Row],[Gn]],0)</f>
        <v>-7</v>
      </c>
      <c r="IZ601">
        <f>IF(AND(Table1[[#This Row],[Pass Play]]=1,Table1[[#This Row],[EFF]]="Y"),1,0)</f>
        <v>0</v>
      </c>
      <c r="JA601">
        <f>IF(AND(Table1[[#This Row],[Pass Play]]=1,Table1[[#This Row],[EFF]]="Y"),Table1[[#This Row],[Gn]],0)</f>
        <v>0</v>
      </c>
      <c r="JB601">
        <f>IF(AND(Table1[[#This Row],[Pass Play]]=1,Table1[[#This Row],[Gn]]&gt;=15),1,0)</f>
        <v>0</v>
      </c>
      <c r="JC601">
        <f>IF(AND(Table1[[#This Row],[Pass Play]]=1,Table1[[#This Row],[Big Play Passes]]=1),Table1[[#This Row],[Gn]],0)</f>
        <v>0</v>
      </c>
      <c r="JD601">
        <f>IF(AND(OR(Table1[[#This Row],[R/P]]="R",Table1[[#This Row],[PaRes]]="SCRBL",Table1[[#This Row],[PaRes]]="RUN"),Table1[[#This Row],[Penalty]]&lt;&gt;1),1,0)</f>
        <v>0</v>
      </c>
      <c r="JE601">
        <f>IF(Table1[[#This Row],[Rush Attempts]]=1,Table1[[#This Row],[Gn]],0)</f>
        <v>0</v>
      </c>
      <c r="JF601">
        <f>IF(AND(Table1[[#This Row],[Rush Attempts]]=1,Table1[[#This Row],[EFF]]="Y"),1,0)</f>
        <v>0</v>
      </c>
      <c r="JG601">
        <f>IF(AND(Table1[[#This Row],[Rush Attempts]]=1,Table1[[#This Row],[EFF]]="Y"),Table1[[#This Row],[Gn]],0)</f>
        <v>0</v>
      </c>
      <c r="JH601">
        <f>IF(AND(Table1[[#This Row],[Rush Attempts]]=1,Table1[[#This Row],[Gn]]&gt;=10),1,0)</f>
        <v>0</v>
      </c>
      <c r="JI601">
        <f>IF(AND(Table1[[#This Row],[Rush Attempts]]=1,Table1[[#This Row],[Big Play Run]]=1),Table1[[#This Row],[Gn]],0)</f>
        <v>0</v>
      </c>
      <c r="JJ601">
        <f>IF(Table1[[#This Row],[PaRes]]="SAC",1,0)</f>
        <v>0</v>
      </c>
      <c r="JK601">
        <f>IF(Table1[[#This Row],[Sacks]]=1,Table1[[#This Row],[Gn]],0)</f>
        <v>0</v>
      </c>
      <c r="JL601">
        <f>IF(Table1[[#This Row],[PaRes]]="INT",1,0)</f>
        <v>0</v>
      </c>
      <c r="JM601">
        <f>IF(Table1[[#This Row],[pff_PENALTY]]&lt;&gt;"",1,0)</f>
        <v>0</v>
      </c>
      <c r="JN601">
        <f>Table1[[#This Row],[pff_PENYARDS]]</f>
        <v>0</v>
      </c>
      <c r="JO601">
        <f>IF(Table1[[#This Row],[S/End]]="TD",1,0)</f>
        <v>0</v>
      </c>
      <c r="JP601">
        <f>IF(OR(Table1[[#This Row],[S/End]]="FGGD"),1,0)</f>
        <v>0</v>
      </c>
      <c r="JQ601">
        <f>IF(OR(Table1[[#This Row],[S/End]]="FUM",Table1[[#This Row],[S/End]]="INT"),1,0)</f>
        <v>0</v>
      </c>
      <c r="JR601">
        <f>IF(AND(Table1[[#This Row],[Touchdown]]=1,Table1[[#This Row],[Pass Play]]=1),1,0)</f>
        <v>0</v>
      </c>
      <c r="JS601">
        <f t="shared" si="29"/>
        <v>0</v>
      </c>
      <c r="JT601">
        <f>IF(AND(OR(Table1[[#This Row],[Pass Play]]=1,Table1[[#This Row],[Rush Attempts]]=1),Table1[[#This Row],[Dn]]=3),1,0)</f>
        <v>1</v>
      </c>
      <c r="JU601">
        <f>IF(AND(Table1[[#This Row],[3rd down attempt]]=1,Table1[[#This Row],[EFF]]="Y"),1,0)</f>
        <v>0</v>
      </c>
      <c r="JV601">
        <f>IF(AND(Table1[[#This Row],[3rd down attempt]]=1,Table1[[#This Row],[Dist]]&gt;=7),1,0)</f>
        <v>1</v>
      </c>
      <c r="JW601">
        <f>IF(AND(OR(Table1[[#This Row],[Pass Play]]=1,Table1[[#This Row],[Rush Attempts]]=1),Table1[[#This Row],[Dn]]=4),1,0)</f>
        <v>0</v>
      </c>
      <c r="JX601">
        <f>IF(AND(Table1[[#This Row],[4th down attempt]]=1,Table1[[#This Row],[EFF]]="Y"),1,0)</f>
        <v>0</v>
      </c>
      <c r="JY601">
        <f>IF(AND(OR(Table1[[#This Row],[Pass Play]]=1,Table1[[#This Row],[Rush Attempts]]=1),Table1[[#This Row],[FPos]]&gt;=0,Table1[[#This Row],[FPos]]&lt;=20),1,0)</f>
        <v>0</v>
      </c>
      <c r="JZ601">
        <f>IF(AND(OR(Table1[[#This Row],[Pass Play]]=1,Table1[[#This Row],[Rush Attempts]]=1),Table1[[#This Row],[Dist]]&lt;=Table1[[#This Row],[Gn]]),1,0)</f>
        <v>0</v>
      </c>
      <c r="KA601">
        <f>IF(Table1[[#This Row],[S/End]]&lt;&gt;"",1,0)</f>
        <v>1</v>
      </c>
      <c r="KB601">
        <f>IF(Table1[[#This Row],[S/End]]="TD",1,0)</f>
        <v>0</v>
      </c>
      <c r="KC601">
        <f>IF(Table1[[#This Row],[S/End]]="FGGD",1,0)</f>
        <v>0</v>
      </c>
      <c r="KD601">
        <f>IF(AND(OR(Table1[[#This Row],[Pass Play]]=1,Table1[[#This Row],[Rush Attempts]]=1),Table1[[#This Row],[Gn]]&lt;0),1,0)</f>
        <v>1</v>
      </c>
      <c r="KE601" s="375">
        <f>IF(AND(Table1[[#This Row],[pff_DRVENDPSN]]=3,Table1[[#This Row],[pff_DRVENDEVENT]]="PUNT"),1,0)</f>
        <v>0</v>
      </c>
    </row>
    <row r="602" spans="1:291" hidden="1">
      <c r="A602">
        <v>25</v>
      </c>
      <c r="B602">
        <v>2110</v>
      </c>
      <c r="D602">
        <v>2</v>
      </c>
      <c r="E602">
        <v>1</v>
      </c>
      <c r="F602">
        <v>10</v>
      </c>
      <c r="G602">
        <v>12</v>
      </c>
      <c r="H602">
        <v>32</v>
      </c>
      <c r="I602" t="s">
        <v>253</v>
      </c>
      <c r="J602" t="s">
        <v>254</v>
      </c>
      <c r="K602">
        <v>22</v>
      </c>
      <c r="L602">
        <v>22</v>
      </c>
      <c r="M602" t="s">
        <v>11763</v>
      </c>
      <c r="N602" t="s">
        <v>440</v>
      </c>
      <c r="O602" t="s">
        <v>254</v>
      </c>
      <c r="P602" t="s">
        <v>10753</v>
      </c>
      <c r="S602" t="s">
        <v>6550</v>
      </c>
      <c r="W602" t="s">
        <v>257</v>
      </c>
      <c r="X602" t="s">
        <v>6314</v>
      </c>
      <c r="AE602" t="s">
        <v>1526</v>
      </c>
      <c r="AF602" t="s">
        <v>1527</v>
      </c>
      <c r="AG602" t="s">
        <v>6314</v>
      </c>
      <c r="AH602" t="s">
        <v>257</v>
      </c>
      <c r="AJ602">
        <v>22</v>
      </c>
      <c r="AP602">
        <v>7</v>
      </c>
      <c r="AU602" t="s">
        <v>254</v>
      </c>
      <c r="BJ602" t="s">
        <v>274</v>
      </c>
      <c r="BQ602">
        <f t="shared" si="27"/>
        <v>0</v>
      </c>
      <c r="BR602">
        <f t="shared" si="28"/>
        <v>11</v>
      </c>
      <c r="BT602" t="s">
        <v>11587</v>
      </c>
      <c r="BV602">
        <v>0</v>
      </c>
      <c r="BX602">
        <v>0</v>
      </c>
      <c r="BY602" t="s">
        <v>12034</v>
      </c>
      <c r="CD602" s="3">
        <v>0.20972222222222223</v>
      </c>
      <c r="CF602" t="s">
        <v>12035</v>
      </c>
      <c r="CJ602">
        <v>0</v>
      </c>
      <c r="CK602" t="s">
        <v>12036</v>
      </c>
      <c r="CL602" s="4">
        <v>38444</v>
      </c>
      <c r="CM602" t="s">
        <v>12037</v>
      </c>
      <c r="CN602" t="s">
        <v>12038</v>
      </c>
      <c r="CO602">
        <v>0</v>
      </c>
      <c r="CP602" t="s">
        <v>268</v>
      </c>
      <c r="CQ602" t="s">
        <v>269</v>
      </c>
      <c r="CR602" t="s">
        <v>11587</v>
      </c>
      <c r="CU602" t="s">
        <v>12039</v>
      </c>
      <c r="CW602">
        <v>0</v>
      </c>
      <c r="CY602">
        <v>1</v>
      </c>
      <c r="CZ602" t="s">
        <v>1242</v>
      </c>
      <c r="DA602">
        <v>14</v>
      </c>
      <c r="DB602">
        <v>4</v>
      </c>
      <c r="DC602" t="s">
        <v>272</v>
      </c>
      <c r="DD602">
        <v>32</v>
      </c>
      <c r="DF602" t="s">
        <v>11610</v>
      </c>
      <c r="DK602">
        <v>12</v>
      </c>
      <c r="DL602" s="4">
        <v>44512</v>
      </c>
      <c r="DM602">
        <v>20587</v>
      </c>
      <c r="DN602">
        <v>2021</v>
      </c>
      <c r="DO602">
        <v>0</v>
      </c>
      <c r="DQ602">
        <v>81620</v>
      </c>
      <c r="DR602">
        <v>71</v>
      </c>
      <c r="DU602" t="s">
        <v>274</v>
      </c>
      <c r="DV602" t="s">
        <v>257</v>
      </c>
      <c r="DX602">
        <v>14</v>
      </c>
      <c r="DY602" t="s">
        <v>275</v>
      </c>
      <c r="EE602">
        <v>0</v>
      </c>
      <c r="EF602" t="s">
        <v>10762</v>
      </c>
      <c r="EG602" t="s">
        <v>3198</v>
      </c>
      <c r="EH602">
        <v>1</v>
      </c>
      <c r="EI602" t="s">
        <v>2931</v>
      </c>
      <c r="EJ602" t="s">
        <v>2147</v>
      </c>
      <c r="EK602" t="s">
        <v>8449</v>
      </c>
      <c r="EL602" t="s">
        <v>12040</v>
      </c>
      <c r="EM602" t="s">
        <v>12041</v>
      </c>
      <c r="EN602" t="s">
        <v>268</v>
      </c>
      <c r="EO602" t="s">
        <v>282</v>
      </c>
      <c r="EP602" t="s">
        <v>3352</v>
      </c>
      <c r="EQ602">
        <v>0</v>
      </c>
      <c r="ET602" t="s">
        <v>12042</v>
      </c>
      <c r="FE602">
        <v>0</v>
      </c>
      <c r="FF602">
        <v>20</v>
      </c>
      <c r="FG602" t="s">
        <v>285</v>
      </c>
      <c r="FI602" t="s">
        <v>285</v>
      </c>
      <c r="FL602">
        <v>0</v>
      </c>
      <c r="FN602">
        <v>0</v>
      </c>
      <c r="FQ602">
        <v>0</v>
      </c>
      <c r="FS602" t="s">
        <v>287</v>
      </c>
      <c r="FT602" t="s">
        <v>288</v>
      </c>
      <c r="FU602" t="s">
        <v>257</v>
      </c>
      <c r="FV602" t="s">
        <v>289</v>
      </c>
      <c r="FW602" t="s">
        <v>397</v>
      </c>
      <c r="FX602" t="s">
        <v>291</v>
      </c>
      <c r="FY602">
        <v>0</v>
      </c>
      <c r="GA602">
        <v>14</v>
      </c>
      <c r="GB602">
        <v>14</v>
      </c>
      <c r="GC602">
        <v>0</v>
      </c>
      <c r="GD602" t="s">
        <v>4319</v>
      </c>
      <c r="GF602">
        <v>0</v>
      </c>
      <c r="GG602" t="s">
        <v>466</v>
      </c>
      <c r="GJ602">
        <v>0</v>
      </c>
      <c r="GK602">
        <v>0</v>
      </c>
      <c r="GM602" t="s">
        <v>12043</v>
      </c>
      <c r="GO602">
        <v>3</v>
      </c>
      <c r="HA602" t="s">
        <v>12044</v>
      </c>
      <c r="HC602" t="s">
        <v>313</v>
      </c>
      <c r="HD602" t="s">
        <v>313</v>
      </c>
      <c r="HE602" t="s">
        <v>12045</v>
      </c>
      <c r="HF602">
        <v>0</v>
      </c>
      <c r="HG602">
        <v>22</v>
      </c>
      <c r="HH602">
        <v>14</v>
      </c>
      <c r="HI602" t="s">
        <v>275</v>
      </c>
      <c r="HL602">
        <v>4</v>
      </c>
      <c r="HW602">
        <v>20</v>
      </c>
      <c r="HX602">
        <v>4261791</v>
      </c>
      <c r="HY602" t="s">
        <v>12046</v>
      </c>
      <c r="HZ602">
        <v>4261759</v>
      </c>
      <c r="IC602">
        <v>0</v>
      </c>
      <c r="ID602">
        <v>0</v>
      </c>
      <c r="IM602">
        <v>69</v>
      </c>
      <c r="IQ602" t="s">
        <v>11610</v>
      </c>
      <c r="IU602">
        <v>11</v>
      </c>
      <c r="IV602">
        <f>IF(AND(Table1[[#This Row],[R/P]]="P",Table1[[#This Row],[PaRes]]&lt;&gt;"SCRBL",Table1[[#This Row],[PaRes]]&lt;&gt;"RUN",Table1[[#This Row],[Penalty]]&lt;&gt;1),1,0)</f>
        <v>0</v>
      </c>
      <c r="IW602">
        <f>IF(AND(Table1[[#This Row],[Pass Play]]=1,Table1[[#This Row],[PaRes]]&lt;&gt;"SAC"),1,0)</f>
        <v>0</v>
      </c>
      <c r="IX602">
        <f>IF(Table1[[#This Row],[PaRes]]="COM",1,0)</f>
        <v>0</v>
      </c>
      <c r="IY602">
        <f>IF(Table1[[#This Row],[Pass Play]]=1,Table1[[#This Row],[Gn]],0)</f>
        <v>0</v>
      </c>
      <c r="IZ602">
        <f>IF(AND(Table1[[#This Row],[Pass Play]]=1,Table1[[#This Row],[EFF]]="Y"),1,0)</f>
        <v>0</v>
      </c>
      <c r="JA602">
        <f>IF(AND(Table1[[#This Row],[Pass Play]]=1,Table1[[#This Row],[EFF]]="Y"),Table1[[#This Row],[Gn]],0)</f>
        <v>0</v>
      </c>
      <c r="JB602">
        <f>IF(AND(Table1[[#This Row],[Pass Play]]=1,Table1[[#This Row],[Gn]]&gt;=15),1,0)</f>
        <v>0</v>
      </c>
      <c r="JC602">
        <f>IF(AND(Table1[[#This Row],[Pass Play]]=1,Table1[[#This Row],[Big Play Passes]]=1),Table1[[#This Row],[Gn]],0)</f>
        <v>0</v>
      </c>
      <c r="JD602">
        <f>IF(AND(OR(Table1[[#This Row],[R/P]]="R",Table1[[#This Row],[PaRes]]="SCRBL",Table1[[#This Row],[PaRes]]="RUN"),Table1[[#This Row],[Penalty]]&lt;&gt;1),1,0)</f>
        <v>1</v>
      </c>
      <c r="JE602">
        <f>IF(Table1[[#This Row],[Rush Attempts]]=1,Table1[[#This Row],[Gn]],0)</f>
        <v>12</v>
      </c>
      <c r="JF602">
        <f>IF(AND(Table1[[#This Row],[Rush Attempts]]=1,Table1[[#This Row],[EFF]]="Y"),1,0)</f>
        <v>1</v>
      </c>
      <c r="JG602">
        <f>IF(AND(Table1[[#This Row],[Rush Attempts]]=1,Table1[[#This Row],[EFF]]="Y"),Table1[[#This Row],[Gn]],0)</f>
        <v>12</v>
      </c>
      <c r="JH602">
        <f>IF(AND(Table1[[#This Row],[Rush Attempts]]=1,Table1[[#This Row],[Gn]]&gt;=10),1,0)</f>
        <v>1</v>
      </c>
      <c r="JI602">
        <f>IF(AND(Table1[[#This Row],[Rush Attempts]]=1,Table1[[#This Row],[Big Play Run]]=1),Table1[[#This Row],[Gn]],0)</f>
        <v>12</v>
      </c>
      <c r="JJ602">
        <f>IF(Table1[[#This Row],[PaRes]]="SAC",1,0)</f>
        <v>0</v>
      </c>
      <c r="JK602">
        <f>IF(Table1[[#This Row],[Sacks]]=1,Table1[[#This Row],[Gn]],0)</f>
        <v>0</v>
      </c>
      <c r="JL602">
        <f>IF(Table1[[#This Row],[PaRes]]="INT",1,0)</f>
        <v>0</v>
      </c>
      <c r="JM602">
        <f>IF(Table1[[#This Row],[pff_PENALTY]]&lt;&gt;"",1,0)</f>
        <v>0</v>
      </c>
      <c r="JN602">
        <f>Table1[[#This Row],[pff_PENYARDS]]</f>
        <v>0</v>
      </c>
      <c r="JO602">
        <f>IF(Table1[[#This Row],[S/End]]="TD",1,0)</f>
        <v>0</v>
      </c>
      <c r="JP602">
        <f>IF(OR(Table1[[#This Row],[S/End]]="FGGD"),1,0)</f>
        <v>0</v>
      </c>
      <c r="JQ602">
        <f>IF(OR(Table1[[#This Row],[S/End]]="FUM",Table1[[#This Row],[S/End]]="INT"),1,0)</f>
        <v>0</v>
      </c>
      <c r="JR602">
        <f>IF(AND(Table1[[#This Row],[Touchdown]]=1,Table1[[#This Row],[Pass Play]]=1),1,0)</f>
        <v>0</v>
      </c>
      <c r="JS602">
        <f t="shared" si="29"/>
        <v>0</v>
      </c>
      <c r="JT602">
        <f>IF(AND(OR(Table1[[#This Row],[Pass Play]]=1,Table1[[#This Row],[Rush Attempts]]=1),Table1[[#This Row],[Dn]]=3),1,0)</f>
        <v>0</v>
      </c>
      <c r="JU602">
        <f>IF(AND(Table1[[#This Row],[3rd down attempt]]=1,Table1[[#This Row],[EFF]]="Y"),1,0)</f>
        <v>0</v>
      </c>
      <c r="JV602">
        <f>IF(AND(Table1[[#This Row],[3rd down attempt]]=1,Table1[[#This Row],[Dist]]&gt;=7),1,0)</f>
        <v>0</v>
      </c>
      <c r="JW602">
        <f>IF(AND(OR(Table1[[#This Row],[Pass Play]]=1,Table1[[#This Row],[Rush Attempts]]=1),Table1[[#This Row],[Dn]]=4),1,0)</f>
        <v>0</v>
      </c>
      <c r="JX602">
        <f>IF(AND(Table1[[#This Row],[4th down attempt]]=1,Table1[[#This Row],[EFF]]="Y"),1,0)</f>
        <v>0</v>
      </c>
      <c r="JY602">
        <f>IF(AND(OR(Table1[[#This Row],[Pass Play]]=1,Table1[[#This Row],[Rush Attempts]]=1),Table1[[#This Row],[FPos]]&gt;=0,Table1[[#This Row],[FPos]]&lt;=20),1,0)</f>
        <v>0</v>
      </c>
      <c r="JZ602">
        <f>IF(AND(OR(Table1[[#This Row],[Pass Play]]=1,Table1[[#This Row],[Rush Attempts]]=1),Table1[[#This Row],[Dist]]&lt;=Table1[[#This Row],[Gn]]),1,0)</f>
        <v>1</v>
      </c>
      <c r="KA602">
        <f>IF(Table1[[#This Row],[S/End]]&lt;&gt;"",1,0)</f>
        <v>0</v>
      </c>
      <c r="KB602">
        <f>IF(Table1[[#This Row],[S/End]]="TD",1,0)</f>
        <v>0</v>
      </c>
      <c r="KC602">
        <f>IF(Table1[[#This Row],[S/End]]="FGGD",1,0)</f>
        <v>0</v>
      </c>
      <c r="KD602">
        <f>IF(AND(OR(Table1[[#This Row],[Pass Play]]=1,Table1[[#This Row],[Rush Attempts]]=1),Table1[[#This Row],[Gn]]&lt;0),1,0)</f>
        <v>0</v>
      </c>
      <c r="KE602" s="375">
        <f>IF(AND(Table1[[#This Row],[pff_DRVENDPSN]]=3,Table1[[#This Row],[pff_DRVENDEVENT]]="PUNT"),1,0)</f>
        <v>0</v>
      </c>
    </row>
    <row r="603" spans="1:291" hidden="1">
      <c r="A603">
        <v>26</v>
      </c>
      <c r="B603">
        <v>2110</v>
      </c>
      <c r="D603">
        <v>2</v>
      </c>
      <c r="E603">
        <v>1</v>
      </c>
      <c r="F603">
        <v>10</v>
      </c>
      <c r="G603">
        <v>-1</v>
      </c>
      <c r="H603">
        <v>20</v>
      </c>
      <c r="J603" t="s">
        <v>298</v>
      </c>
      <c r="K603">
        <v>21</v>
      </c>
      <c r="L603" t="s">
        <v>6104</v>
      </c>
      <c r="M603" t="s">
        <v>12047</v>
      </c>
      <c r="N603" t="s">
        <v>256</v>
      </c>
      <c r="P603" t="s">
        <v>1357</v>
      </c>
      <c r="S603" t="s">
        <v>10711</v>
      </c>
      <c r="W603" t="s">
        <v>257</v>
      </c>
      <c r="X603" t="s">
        <v>12048</v>
      </c>
      <c r="AE603" t="s">
        <v>397</v>
      </c>
      <c r="AF603" t="s">
        <v>2903</v>
      </c>
      <c r="AG603" t="s">
        <v>12048</v>
      </c>
      <c r="AH603" t="s">
        <v>257</v>
      </c>
      <c r="AJ603">
        <v>22</v>
      </c>
      <c r="AP603">
        <v>7</v>
      </c>
      <c r="BJ603" t="s">
        <v>261</v>
      </c>
      <c r="BQ603">
        <f t="shared" si="27"/>
        <v>0</v>
      </c>
      <c r="BR603">
        <f t="shared" si="28"/>
        <v>1</v>
      </c>
      <c r="BT603" t="s">
        <v>11587</v>
      </c>
      <c r="BV603">
        <v>0</v>
      </c>
      <c r="BX603">
        <v>0</v>
      </c>
      <c r="BY603" t="s">
        <v>12049</v>
      </c>
      <c r="CD603" s="3">
        <v>0.1875</v>
      </c>
      <c r="CF603" t="s">
        <v>12050</v>
      </c>
      <c r="CJ603">
        <v>0</v>
      </c>
      <c r="CK603" t="s">
        <v>12051</v>
      </c>
      <c r="CL603" s="4">
        <v>38444</v>
      </c>
      <c r="CM603" t="s">
        <v>12052</v>
      </c>
      <c r="CN603" t="s">
        <v>12053</v>
      </c>
      <c r="CO603">
        <v>0</v>
      </c>
      <c r="CQ603" t="s">
        <v>282</v>
      </c>
      <c r="CR603" t="s">
        <v>11587</v>
      </c>
      <c r="CU603" t="s">
        <v>12054</v>
      </c>
      <c r="CW603">
        <v>0</v>
      </c>
      <c r="CY603">
        <v>2</v>
      </c>
      <c r="CZ603" t="s">
        <v>1242</v>
      </c>
      <c r="DA603">
        <v>14</v>
      </c>
      <c r="DB603">
        <v>4</v>
      </c>
      <c r="DC603" t="s">
        <v>272</v>
      </c>
      <c r="DD603">
        <v>32</v>
      </c>
      <c r="DF603" t="s">
        <v>12055</v>
      </c>
      <c r="DK603">
        <v>-1</v>
      </c>
      <c r="DL603" s="4">
        <v>44512</v>
      </c>
      <c r="DM603">
        <v>20587</v>
      </c>
      <c r="DN603">
        <v>2021</v>
      </c>
      <c r="DO603">
        <v>0</v>
      </c>
      <c r="DQ603">
        <v>81620</v>
      </c>
      <c r="DR603">
        <v>72</v>
      </c>
      <c r="DU603" t="s">
        <v>294</v>
      </c>
      <c r="DV603" t="s">
        <v>294</v>
      </c>
      <c r="DX603">
        <v>14</v>
      </c>
      <c r="DY603" t="s">
        <v>275</v>
      </c>
      <c r="EC603" t="s">
        <v>12055</v>
      </c>
      <c r="EE603">
        <v>0</v>
      </c>
      <c r="EF603" t="s">
        <v>3821</v>
      </c>
      <c r="EG603" t="s">
        <v>1485</v>
      </c>
      <c r="EH603">
        <v>0</v>
      </c>
      <c r="EJ603" t="s">
        <v>278</v>
      </c>
      <c r="EK603" t="s">
        <v>12056</v>
      </c>
      <c r="EL603" t="s">
        <v>12057</v>
      </c>
      <c r="EM603" t="s">
        <v>12058</v>
      </c>
      <c r="EN603" t="s">
        <v>12059</v>
      </c>
      <c r="EO603" t="s">
        <v>269</v>
      </c>
      <c r="EP603" t="s">
        <v>459</v>
      </c>
      <c r="EQ603">
        <v>0</v>
      </c>
      <c r="ET603" t="s">
        <v>12060</v>
      </c>
      <c r="FE603">
        <v>0</v>
      </c>
      <c r="FF603">
        <v>14</v>
      </c>
      <c r="FG603" t="s">
        <v>310</v>
      </c>
      <c r="FI603" t="s">
        <v>310</v>
      </c>
      <c r="FL603">
        <v>0</v>
      </c>
      <c r="FN603">
        <v>0</v>
      </c>
      <c r="FQ603">
        <v>0</v>
      </c>
      <c r="FS603" t="s">
        <v>287</v>
      </c>
      <c r="FT603" t="s">
        <v>288</v>
      </c>
      <c r="FU603" t="s">
        <v>257</v>
      </c>
      <c r="FV603" t="s">
        <v>5829</v>
      </c>
      <c r="FW603" t="s">
        <v>397</v>
      </c>
      <c r="FX603" t="s">
        <v>291</v>
      </c>
      <c r="FY603">
        <v>0</v>
      </c>
      <c r="GA603">
        <v>14</v>
      </c>
      <c r="GB603">
        <v>14</v>
      </c>
      <c r="GC603">
        <v>0</v>
      </c>
      <c r="GD603" t="s">
        <v>12061</v>
      </c>
      <c r="GF603">
        <v>0</v>
      </c>
      <c r="GG603" t="s">
        <v>257</v>
      </c>
      <c r="GJ603">
        <v>0</v>
      </c>
      <c r="GK603">
        <v>0</v>
      </c>
      <c r="GM603" t="s">
        <v>12062</v>
      </c>
      <c r="GO603">
        <v>1</v>
      </c>
      <c r="HA603" t="s">
        <v>1786</v>
      </c>
      <c r="HC603" t="s">
        <v>313</v>
      </c>
      <c r="HD603" t="s">
        <v>313</v>
      </c>
      <c r="HE603" t="s">
        <v>12063</v>
      </c>
      <c r="HF603">
        <v>0</v>
      </c>
      <c r="HG603">
        <v>21</v>
      </c>
      <c r="HH603">
        <v>14</v>
      </c>
      <c r="HI603" t="s">
        <v>275</v>
      </c>
      <c r="HL603">
        <v>4</v>
      </c>
      <c r="HW603">
        <v>21</v>
      </c>
      <c r="HX603">
        <v>4261813</v>
      </c>
      <c r="HY603" t="s">
        <v>12064</v>
      </c>
      <c r="HZ603">
        <v>4261791</v>
      </c>
      <c r="IC603">
        <v>0</v>
      </c>
      <c r="ID603">
        <v>0</v>
      </c>
      <c r="IM603">
        <v>70</v>
      </c>
      <c r="IO603" t="s">
        <v>12055</v>
      </c>
      <c r="IQ603" t="s">
        <v>12055</v>
      </c>
      <c r="IU603">
        <v>11</v>
      </c>
      <c r="IV603">
        <f>IF(AND(Table1[[#This Row],[R/P]]="P",Table1[[#This Row],[PaRes]]&lt;&gt;"SCRBL",Table1[[#This Row],[PaRes]]&lt;&gt;"RUN",Table1[[#This Row],[Penalty]]&lt;&gt;1),1,0)</f>
        <v>0</v>
      </c>
      <c r="IW603">
        <f>IF(AND(Table1[[#This Row],[Pass Play]]=1,Table1[[#This Row],[PaRes]]&lt;&gt;"SAC"),1,0)</f>
        <v>0</v>
      </c>
      <c r="IX603">
        <f>IF(Table1[[#This Row],[PaRes]]="COM",1,0)</f>
        <v>0</v>
      </c>
      <c r="IY603">
        <f>IF(Table1[[#This Row],[Pass Play]]=1,Table1[[#This Row],[Gn]],0)</f>
        <v>0</v>
      </c>
      <c r="IZ603">
        <f>IF(AND(Table1[[#This Row],[Pass Play]]=1,Table1[[#This Row],[EFF]]="Y"),1,0)</f>
        <v>0</v>
      </c>
      <c r="JA603">
        <f>IF(AND(Table1[[#This Row],[Pass Play]]=1,Table1[[#This Row],[EFF]]="Y"),Table1[[#This Row],[Gn]],0)</f>
        <v>0</v>
      </c>
      <c r="JB603">
        <f>IF(AND(Table1[[#This Row],[Pass Play]]=1,Table1[[#This Row],[Gn]]&gt;=15),1,0)</f>
        <v>0</v>
      </c>
      <c r="JC603">
        <f>IF(AND(Table1[[#This Row],[Pass Play]]=1,Table1[[#This Row],[Big Play Passes]]=1),Table1[[#This Row],[Gn]],0)</f>
        <v>0</v>
      </c>
      <c r="JD603">
        <f>IF(AND(OR(Table1[[#This Row],[R/P]]="R",Table1[[#This Row],[PaRes]]="SCRBL",Table1[[#This Row],[PaRes]]="RUN"),Table1[[#This Row],[Penalty]]&lt;&gt;1),1,0)</f>
        <v>1</v>
      </c>
      <c r="JE603">
        <f>IF(Table1[[#This Row],[Rush Attempts]]=1,Table1[[#This Row],[Gn]],0)</f>
        <v>-1</v>
      </c>
      <c r="JF603">
        <f>IF(AND(Table1[[#This Row],[Rush Attempts]]=1,Table1[[#This Row],[EFF]]="Y"),1,0)</f>
        <v>0</v>
      </c>
      <c r="JG603">
        <f>IF(AND(Table1[[#This Row],[Rush Attempts]]=1,Table1[[#This Row],[EFF]]="Y"),Table1[[#This Row],[Gn]],0)</f>
        <v>0</v>
      </c>
      <c r="JH603">
        <f>IF(AND(Table1[[#This Row],[Rush Attempts]]=1,Table1[[#This Row],[Gn]]&gt;=10),1,0)</f>
        <v>0</v>
      </c>
      <c r="JI603">
        <f>IF(AND(Table1[[#This Row],[Rush Attempts]]=1,Table1[[#This Row],[Big Play Run]]=1),Table1[[#This Row],[Gn]],0)</f>
        <v>0</v>
      </c>
      <c r="JJ603">
        <f>IF(Table1[[#This Row],[PaRes]]="SAC",1,0)</f>
        <v>0</v>
      </c>
      <c r="JK603">
        <f>IF(Table1[[#This Row],[Sacks]]=1,Table1[[#This Row],[Gn]],0)</f>
        <v>0</v>
      </c>
      <c r="JL603">
        <f>IF(Table1[[#This Row],[PaRes]]="INT",1,0)</f>
        <v>0</v>
      </c>
      <c r="JM603">
        <f>IF(Table1[[#This Row],[pff_PENALTY]]&lt;&gt;"",1,0)</f>
        <v>0</v>
      </c>
      <c r="JN603">
        <f>Table1[[#This Row],[pff_PENYARDS]]</f>
        <v>0</v>
      </c>
      <c r="JO603">
        <f>IF(Table1[[#This Row],[S/End]]="TD",1,0)</f>
        <v>0</v>
      </c>
      <c r="JP603">
        <f>IF(OR(Table1[[#This Row],[S/End]]="FGGD"),1,0)</f>
        <v>0</v>
      </c>
      <c r="JQ603">
        <f>IF(OR(Table1[[#This Row],[S/End]]="FUM",Table1[[#This Row],[S/End]]="INT"),1,0)</f>
        <v>0</v>
      </c>
      <c r="JR603">
        <f>IF(AND(Table1[[#This Row],[Touchdown]]=1,Table1[[#This Row],[Pass Play]]=1),1,0)</f>
        <v>0</v>
      </c>
      <c r="JS603">
        <f t="shared" si="29"/>
        <v>0</v>
      </c>
      <c r="JT603">
        <f>IF(AND(OR(Table1[[#This Row],[Pass Play]]=1,Table1[[#This Row],[Rush Attempts]]=1),Table1[[#This Row],[Dn]]=3),1,0)</f>
        <v>0</v>
      </c>
      <c r="JU603">
        <f>IF(AND(Table1[[#This Row],[3rd down attempt]]=1,Table1[[#This Row],[EFF]]="Y"),1,0)</f>
        <v>0</v>
      </c>
      <c r="JV603">
        <f>IF(AND(Table1[[#This Row],[3rd down attempt]]=1,Table1[[#This Row],[Dist]]&gt;=7),1,0)</f>
        <v>0</v>
      </c>
      <c r="JW603">
        <f>IF(AND(OR(Table1[[#This Row],[Pass Play]]=1,Table1[[#This Row],[Rush Attempts]]=1),Table1[[#This Row],[Dn]]=4),1,0)</f>
        <v>0</v>
      </c>
      <c r="JX603">
        <f>IF(AND(Table1[[#This Row],[4th down attempt]]=1,Table1[[#This Row],[EFF]]="Y"),1,0)</f>
        <v>0</v>
      </c>
      <c r="JY603">
        <f>IF(AND(OR(Table1[[#This Row],[Pass Play]]=1,Table1[[#This Row],[Rush Attempts]]=1),Table1[[#This Row],[FPos]]&gt;=0,Table1[[#This Row],[FPos]]&lt;=20),1,0)</f>
        <v>1</v>
      </c>
      <c r="JZ603">
        <f>IF(AND(OR(Table1[[#This Row],[Pass Play]]=1,Table1[[#This Row],[Rush Attempts]]=1),Table1[[#This Row],[Dist]]&lt;=Table1[[#This Row],[Gn]]),1,0)</f>
        <v>0</v>
      </c>
      <c r="KA603">
        <f>IF(Table1[[#This Row],[S/End]]&lt;&gt;"",1,0)</f>
        <v>0</v>
      </c>
      <c r="KB603">
        <f>IF(Table1[[#This Row],[S/End]]="TD",1,0)</f>
        <v>0</v>
      </c>
      <c r="KC603">
        <f>IF(Table1[[#This Row],[S/End]]="FGGD",1,0)</f>
        <v>0</v>
      </c>
      <c r="KD603">
        <f>IF(AND(OR(Table1[[#This Row],[Pass Play]]=1,Table1[[#This Row],[Rush Attempts]]=1),Table1[[#This Row],[Gn]]&lt;0),1,0)</f>
        <v>1</v>
      </c>
      <c r="KE603" s="375">
        <f>IF(AND(Table1[[#This Row],[pff_DRVENDPSN]]=3,Table1[[#This Row],[pff_DRVENDEVENT]]="PUNT"),1,0)</f>
        <v>0</v>
      </c>
    </row>
    <row r="604" spans="1:291" hidden="1">
      <c r="A604">
        <v>27</v>
      </c>
      <c r="B604">
        <v>2110</v>
      </c>
      <c r="D604">
        <v>2</v>
      </c>
      <c r="E604">
        <v>2</v>
      </c>
      <c r="F604">
        <v>11</v>
      </c>
      <c r="G604">
        <v>0</v>
      </c>
      <c r="H604">
        <v>21</v>
      </c>
      <c r="J604" t="s">
        <v>298</v>
      </c>
      <c r="K604">
        <v>12</v>
      </c>
      <c r="L604">
        <v>12</v>
      </c>
      <c r="M604" t="s">
        <v>12065</v>
      </c>
      <c r="N604" t="s">
        <v>256</v>
      </c>
      <c r="P604" t="s">
        <v>255</v>
      </c>
      <c r="Q604" t="s">
        <v>871</v>
      </c>
      <c r="S604" t="s">
        <v>443</v>
      </c>
      <c r="T604" t="s">
        <v>1708</v>
      </c>
      <c r="W604" t="s">
        <v>257</v>
      </c>
      <c r="X604" t="s">
        <v>12066</v>
      </c>
      <c r="AE604" t="s">
        <v>807</v>
      </c>
      <c r="AF604" t="s">
        <v>808</v>
      </c>
      <c r="AG604" t="s">
        <v>12066</v>
      </c>
      <c r="AH604" t="s">
        <v>274</v>
      </c>
      <c r="AJ604">
        <v>22</v>
      </c>
      <c r="AP604">
        <v>7</v>
      </c>
      <c r="AU604" t="s">
        <v>254</v>
      </c>
      <c r="BJ604" t="s">
        <v>261</v>
      </c>
      <c r="BQ604">
        <f t="shared" si="27"/>
        <v>0</v>
      </c>
      <c r="BR604">
        <f t="shared" si="28"/>
        <v>11</v>
      </c>
      <c r="BT604" t="s">
        <v>11587</v>
      </c>
      <c r="BV604">
        <v>0</v>
      </c>
      <c r="BX604">
        <v>0</v>
      </c>
      <c r="BY604" t="s">
        <v>12067</v>
      </c>
      <c r="CD604" s="3">
        <v>0.16874999999999998</v>
      </c>
      <c r="CF604" t="s">
        <v>12068</v>
      </c>
      <c r="CJ604">
        <v>0</v>
      </c>
      <c r="CK604" t="s">
        <v>12069</v>
      </c>
      <c r="CL604" s="4">
        <v>38444</v>
      </c>
      <c r="CM604" t="s">
        <v>12070</v>
      </c>
      <c r="CN604" t="s">
        <v>12071</v>
      </c>
      <c r="CO604">
        <v>0</v>
      </c>
      <c r="CP604" t="s">
        <v>11668</v>
      </c>
      <c r="CQ604" t="s">
        <v>282</v>
      </c>
      <c r="CR604" t="s">
        <v>11587</v>
      </c>
      <c r="CU604" t="s">
        <v>12072</v>
      </c>
      <c r="CW604">
        <v>0</v>
      </c>
      <c r="CY604">
        <v>3</v>
      </c>
      <c r="CZ604" t="s">
        <v>1242</v>
      </c>
      <c r="DA604">
        <v>14</v>
      </c>
      <c r="DB604">
        <v>4</v>
      </c>
      <c r="DC604" t="s">
        <v>272</v>
      </c>
      <c r="DD604">
        <v>32</v>
      </c>
      <c r="DF604" t="s">
        <v>11610</v>
      </c>
      <c r="DK604">
        <v>0</v>
      </c>
      <c r="DL604" s="4">
        <v>44512</v>
      </c>
      <c r="DM604">
        <v>20587</v>
      </c>
      <c r="DN604">
        <v>2021</v>
      </c>
      <c r="DO604">
        <v>0</v>
      </c>
      <c r="DQ604">
        <v>81620</v>
      </c>
      <c r="DR604">
        <v>73</v>
      </c>
      <c r="DU604" t="s">
        <v>294</v>
      </c>
      <c r="DV604" t="s">
        <v>294</v>
      </c>
      <c r="DX604">
        <v>14</v>
      </c>
      <c r="DY604" t="s">
        <v>275</v>
      </c>
      <c r="EE604">
        <v>0</v>
      </c>
      <c r="EF604" t="s">
        <v>2145</v>
      </c>
      <c r="EG604" t="s">
        <v>675</v>
      </c>
      <c r="EH604">
        <v>0</v>
      </c>
      <c r="EJ604" t="s">
        <v>454</v>
      </c>
      <c r="EK604" t="s">
        <v>12073</v>
      </c>
      <c r="EL604" t="s">
        <v>12074</v>
      </c>
      <c r="EM604" t="s">
        <v>12075</v>
      </c>
      <c r="EN604" t="s">
        <v>12076</v>
      </c>
      <c r="EO604" t="s">
        <v>269</v>
      </c>
      <c r="EP604" t="s">
        <v>345</v>
      </c>
      <c r="EQ604">
        <v>0</v>
      </c>
      <c r="ET604" t="s">
        <v>12077</v>
      </c>
      <c r="FE604">
        <v>0</v>
      </c>
      <c r="FF604">
        <v>33</v>
      </c>
      <c r="FG604" t="s">
        <v>1357</v>
      </c>
      <c r="FI604" t="s">
        <v>1357</v>
      </c>
      <c r="FL604">
        <v>0</v>
      </c>
      <c r="FN604">
        <v>0</v>
      </c>
      <c r="FQ604">
        <v>0</v>
      </c>
      <c r="FS604" t="s">
        <v>395</v>
      </c>
      <c r="FT604" t="s">
        <v>1029</v>
      </c>
      <c r="FU604" t="s">
        <v>274</v>
      </c>
      <c r="FV604" t="s">
        <v>496</v>
      </c>
      <c r="FW604" t="s">
        <v>1721</v>
      </c>
      <c r="FY604">
        <v>1</v>
      </c>
      <c r="GA604">
        <v>14</v>
      </c>
      <c r="GB604">
        <v>14</v>
      </c>
      <c r="GC604">
        <v>0</v>
      </c>
      <c r="GD604" t="s">
        <v>12078</v>
      </c>
      <c r="GE604" t="s">
        <v>355</v>
      </c>
      <c r="GF604">
        <v>0</v>
      </c>
      <c r="GG604" t="s">
        <v>895</v>
      </c>
      <c r="GJ604">
        <v>0</v>
      </c>
      <c r="GK604">
        <v>0</v>
      </c>
      <c r="GM604" t="s">
        <v>12079</v>
      </c>
      <c r="GO604">
        <v>2</v>
      </c>
      <c r="HA604" t="s">
        <v>12080</v>
      </c>
      <c r="HC604" t="s">
        <v>294</v>
      </c>
      <c r="HD604" t="s">
        <v>294</v>
      </c>
      <c r="HE604" t="s">
        <v>391</v>
      </c>
      <c r="HF604">
        <v>0</v>
      </c>
      <c r="HG604">
        <v>12</v>
      </c>
      <c r="HH604">
        <v>14</v>
      </c>
      <c r="HI604" t="s">
        <v>275</v>
      </c>
      <c r="HL604">
        <v>3</v>
      </c>
      <c r="HP604" t="s">
        <v>12081</v>
      </c>
      <c r="HQ604" t="s">
        <v>12082</v>
      </c>
      <c r="HR604" t="s">
        <v>12083</v>
      </c>
      <c r="HW604">
        <v>21</v>
      </c>
      <c r="HX604">
        <v>4261834</v>
      </c>
      <c r="HY604" t="s">
        <v>11610</v>
      </c>
      <c r="HZ604">
        <v>4261813</v>
      </c>
      <c r="IC604">
        <v>0</v>
      </c>
      <c r="ID604">
        <v>0</v>
      </c>
      <c r="IM604">
        <v>71</v>
      </c>
      <c r="IO604" t="s">
        <v>11610</v>
      </c>
      <c r="IQ604" t="s">
        <v>11610</v>
      </c>
      <c r="IU604">
        <v>11</v>
      </c>
      <c r="IV604">
        <f>IF(AND(Table1[[#This Row],[R/P]]="P",Table1[[#This Row],[PaRes]]&lt;&gt;"SCRBL",Table1[[#This Row],[PaRes]]&lt;&gt;"RUN",Table1[[#This Row],[Penalty]]&lt;&gt;1),1,0)</f>
        <v>0</v>
      </c>
      <c r="IW604">
        <f>IF(AND(Table1[[#This Row],[Pass Play]]=1,Table1[[#This Row],[PaRes]]&lt;&gt;"SAC"),1,0)</f>
        <v>0</v>
      </c>
      <c r="IX604">
        <f>IF(Table1[[#This Row],[PaRes]]="COM",1,0)</f>
        <v>0</v>
      </c>
      <c r="IY604">
        <f>IF(Table1[[#This Row],[Pass Play]]=1,Table1[[#This Row],[Gn]],0)</f>
        <v>0</v>
      </c>
      <c r="IZ604">
        <f>IF(AND(Table1[[#This Row],[Pass Play]]=1,Table1[[#This Row],[EFF]]="Y"),1,0)</f>
        <v>0</v>
      </c>
      <c r="JA604">
        <f>IF(AND(Table1[[#This Row],[Pass Play]]=1,Table1[[#This Row],[EFF]]="Y"),Table1[[#This Row],[Gn]],0)</f>
        <v>0</v>
      </c>
      <c r="JB604">
        <f>IF(AND(Table1[[#This Row],[Pass Play]]=1,Table1[[#This Row],[Gn]]&gt;=15),1,0)</f>
        <v>0</v>
      </c>
      <c r="JC604">
        <f>IF(AND(Table1[[#This Row],[Pass Play]]=1,Table1[[#This Row],[Big Play Passes]]=1),Table1[[#This Row],[Gn]],0)</f>
        <v>0</v>
      </c>
      <c r="JD604">
        <f>IF(AND(OR(Table1[[#This Row],[R/P]]="R",Table1[[#This Row],[PaRes]]="SCRBL",Table1[[#This Row],[PaRes]]="RUN"),Table1[[#This Row],[Penalty]]&lt;&gt;1),1,0)</f>
        <v>1</v>
      </c>
      <c r="JE604">
        <f>IF(Table1[[#This Row],[Rush Attempts]]=1,Table1[[#This Row],[Gn]],0)</f>
        <v>0</v>
      </c>
      <c r="JF604">
        <f>IF(AND(Table1[[#This Row],[Rush Attempts]]=1,Table1[[#This Row],[EFF]]="Y"),1,0)</f>
        <v>0</v>
      </c>
      <c r="JG604">
        <f>IF(AND(Table1[[#This Row],[Rush Attempts]]=1,Table1[[#This Row],[EFF]]="Y"),Table1[[#This Row],[Gn]],0)</f>
        <v>0</v>
      </c>
      <c r="JH604">
        <f>IF(AND(Table1[[#This Row],[Rush Attempts]]=1,Table1[[#This Row],[Gn]]&gt;=10),1,0)</f>
        <v>0</v>
      </c>
      <c r="JI604">
        <f>IF(AND(Table1[[#This Row],[Rush Attempts]]=1,Table1[[#This Row],[Big Play Run]]=1),Table1[[#This Row],[Gn]],0)</f>
        <v>0</v>
      </c>
      <c r="JJ604">
        <f>IF(Table1[[#This Row],[PaRes]]="SAC",1,0)</f>
        <v>0</v>
      </c>
      <c r="JK604">
        <f>IF(Table1[[#This Row],[Sacks]]=1,Table1[[#This Row],[Gn]],0)</f>
        <v>0</v>
      </c>
      <c r="JL604">
        <f>IF(Table1[[#This Row],[PaRes]]="INT",1,0)</f>
        <v>0</v>
      </c>
      <c r="JM604">
        <f>IF(Table1[[#This Row],[pff_PENALTY]]&lt;&gt;"",1,0)</f>
        <v>0</v>
      </c>
      <c r="JN604">
        <f>Table1[[#This Row],[pff_PENYARDS]]</f>
        <v>0</v>
      </c>
      <c r="JO604">
        <f>IF(Table1[[#This Row],[S/End]]="TD",1,0)</f>
        <v>0</v>
      </c>
      <c r="JP604">
        <f>IF(OR(Table1[[#This Row],[S/End]]="FGGD"),1,0)</f>
        <v>0</v>
      </c>
      <c r="JQ604">
        <f>IF(OR(Table1[[#This Row],[S/End]]="FUM",Table1[[#This Row],[S/End]]="INT"),1,0)</f>
        <v>0</v>
      </c>
      <c r="JR604">
        <f>IF(AND(Table1[[#This Row],[Touchdown]]=1,Table1[[#This Row],[Pass Play]]=1),1,0)</f>
        <v>0</v>
      </c>
      <c r="JS604">
        <f t="shared" si="29"/>
        <v>0</v>
      </c>
      <c r="JT604">
        <f>IF(AND(OR(Table1[[#This Row],[Pass Play]]=1,Table1[[#This Row],[Rush Attempts]]=1),Table1[[#This Row],[Dn]]=3),1,0)</f>
        <v>0</v>
      </c>
      <c r="JU604">
        <f>IF(AND(Table1[[#This Row],[3rd down attempt]]=1,Table1[[#This Row],[EFF]]="Y"),1,0)</f>
        <v>0</v>
      </c>
      <c r="JV604">
        <f>IF(AND(Table1[[#This Row],[3rd down attempt]]=1,Table1[[#This Row],[Dist]]&gt;=7),1,0)</f>
        <v>0</v>
      </c>
      <c r="JW604">
        <f>IF(AND(OR(Table1[[#This Row],[Pass Play]]=1,Table1[[#This Row],[Rush Attempts]]=1),Table1[[#This Row],[Dn]]=4),1,0)</f>
        <v>0</v>
      </c>
      <c r="JX604">
        <f>IF(AND(Table1[[#This Row],[4th down attempt]]=1,Table1[[#This Row],[EFF]]="Y"),1,0)</f>
        <v>0</v>
      </c>
      <c r="JY604">
        <f>IF(AND(OR(Table1[[#This Row],[Pass Play]]=1,Table1[[#This Row],[Rush Attempts]]=1),Table1[[#This Row],[FPos]]&gt;=0,Table1[[#This Row],[FPos]]&lt;=20),1,0)</f>
        <v>0</v>
      </c>
      <c r="JZ604">
        <f>IF(AND(OR(Table1[[#This Row],[Pass Play]]=1,Table1[[#This Row],[Rush Attempts]]=1),Table1[[#This Row],[Dist]]&lt;=Table1[[#This Row],[Gn]]),1,0)</f>
        <v>0</v>
      </c>
      <c r="KA604">
        <f>IF(Table1[[#This Row],[S/End]]&lt;&gt;"",1,0)</f>
        <v>0</v>
      </c>
      <c r="KB604">
        <f>IF(Table1[[#This Row],[S/End]]="TD",1,0)</f>
        <v>0</v>
      </c>
      <c r="KC604">
        <f>IF(Table1[[#This Row],[S/End]]="FGGD",1,0)</f>
        <v>0</v>
      </c>
      <c r="KD604">
        <f>IF(AND(OR(Table1[[#This Row],[Pass Play]]=1,Table1[[#This Row],[Rush Attempts]]=1),Table1[[#This Row],[Gn]]&lt;0),1,0)</f>
        <v>0</v>
      </c>
      <c r="KE604" s="375">
        <f>IF(AND(Table1[[#This Row],[pff_DRVENDPSN]]=3,Table1[[#This Row],[pff_DRVENDEVENT]]="PUNT"),1,0)</f>
        <v>0</v>
      </c>
    </row>
    <row r="605" spans="1:291" hidden="1">
      <c r="A605">
        <v>28</v>
      </c>
      <c r="B605">
        <v>2110</v>
      </c>
      <c r="D605">
        <v>2</v>
      </c>
      <c r="E605">
        <v>3</v>
      </c>
      <c r="F605">
        <v>11</v>
      </c>
      <c r="G605">
        <v>7</v>
      </c>
      <c r="H605">
        <v>21</v>
      </c>
      <c r="J605" t="s">
        <v>298</v>
      </c>
      <c r="K605">
        <v>11</v>
      </c>
      <c r="L605" t="s">
        <v>471</v>
      </c>
      <c r="M605" t="s">
        <v>10434</v>
      </c>
      <c r="N605" t="s">
        <v>319</v>
      </c>
      <c r="P605" t="s">
        <v>8257</v>
      </c>
      <c r="W605" t="s">
        <v>253</v>
      </c>
      <c r="X605" t="s">
        <v>12084</v>
      </c>
      <c r="Y605" t="s">
        <v>1232</v>
      </c>
      <c r="Z605" t="s">
        <v>12085</v>
      </c>
      <c r="AA605" t="s">
        <v>1232</v>
      </c>
      <c r="AB605" t="s">
        <v>325</v>
      </c>
      <c r="AC605" t="s">
        <v>326</v>
      </c>
      <c r="AJ605">
        <v>86</v>
      </c>
      <c r="AK605" t="s">
        <v>327</v>
      </c>
      <c r="AL605" t="s">
        <v>1434</v>
      </c>
      <c r="AP605">
        <v>7</v>
      </c>
      <c r="BJ605" t="s">
        <v>607</v>
      </c>
      <c r="BQ605">
        <f t="shared" si="27"/>
        <v>1</v>
      </c>
      <c r="BR605">
        <f t="shared" si="28"/>
        <v>0</v>
      </c>
      <c r="BT605" t="s">
        <v>11587</v>
      </c>
      <c r="BV605">
        <v>0</v>
      </c>
      <c r="BX605">
        <v>0</v>
      </c>
      <c r="BY605" t="s">
        <v>12086</v>
      </c>
      <c r="CA605">
        <v>1</v>
      </c>
      <c r="CD605" s="3">
        <v>0.13819444444444443</v>
      </c>
      <c r="CE605" t="s">
        <v>274</v>
      </c>
      <c r="CF605" t="s">
        <v>12087</v>
      </c>
      <c r="CG605">
        <v>8</v>
      </c>
      <c r="CI605" t="s">
        <v>331</v>
      </c>
      <c r="CJ605">
        <v>0</v>
      </c>
      <c r="CK605" t="s">
        <v>12088</v>
      </c>
      <c r="CL605" s="4">
        <v>38778</v>
      </c>
      <c r="CM605" t="s">
        <v>12089</v>
      </c>
      <c r="CN605" t="s">
        <v>12090</v>
      </c>
      <c r="CO605">
        <v>0</v>
      </c>
      <c r="CP605" t="s">
        <v>11900</v>
      </c>
      <c r="CQ605" t="s">
        <v>418</v>
      </c>
      <c r="CR605" t="s">
        <v>11587</v>
      </c>
      <c r="CU605" t="s">
        <v>12091</v>
      </c>
      <c r="CW605">
        <v>0</v>
      </c>
      <c r="CY605">
        <v>4</v>
      </c>
      <c r="CZ605" t="s">
        <v>1242</v>
      </c>
      <c r="DA605">
        <v>14</v>
      </c>
      <c r="DB605">
        <v>4</v>
      </c>
      <c r="DC605" t="s">
        <v>272</v>
      </c>
      <c r="DD605">
        <v>32</v>
      </c>
      <c r="DF605" t="s">
        <v>11623</v>
      </c>
      <c r="DK605">
        <v>7</v>
      </c>
      <c r="DL605" s="4">
        <v>44512</v>
      </c>
      <c r="DM605">
        <v>20587</v>
      </c>
      <c r="DN605">
        <v>2021</v>
      </c>
      <c r="DO605">
        <v>0</v>
      </c>
      <c r="DQ605">
        <v>81620</v>
      </c>
      <c r="DR605">
        <v>74</v>
      </c>
      <c r="DU605" t="s">
        <v>294</v>
      </c>
      <c r="DV605" t="s">
        <v>294</v>
      </c>
      <c r="DX605">
        <v>14</v>
      </c>
      <c r="DY605" t="s">
        <v>275</v>
      </c>
      <c r="EE605">
        <v>0</v>
      </c>
      <c r="EF605" t="s">
        <v>10445</v>
      </c>
      <c r="EG605" t="s">
        <v>338</v>
      </c>
      <c r="EH605">
        <v>0</v>
      </c>
      <c r="EI605" t="s">
        <v>10446</v>
      </c>
      <c r="EJ605" t="s">
        <v>340</v>
      </c>
      <c r="EK605" t="s">
        <v>1149</v>
      </c>
      <c r="EL605" t="s">
        <v>12092</v>
      </c>
      <c r="EM605" t="s">
        <v>12093</v>
      </c>
      <c r="EN605" t="s">
        <v>351</v>
      </c>
      <c r="EO605" t="s">
        <v>418</v>
      </c>
      <c r="EP605" t="s">
        <v>490</v>
      </c>
      <c r="EQ605">
        <v>0</v>
      </c>
      <c r="ER605" t="s">
        <v>10720</v>
      </c>
      <c r="EU605">
        <v>4</v>
      </c>
      <c r="EV605" t="s">
        <v>257</v>
      </c>
      <c r="EW605" t="s">
        <v>349</v>
      </c>
      <c r="EX605" t="s">
        <v>771</v>
      </c>
      <c r="EY605" t="s">
        <v>921</v>
      </c>
      <c r="FB605" t="s">
        <v>499</v>
      </c>
      <c r="FC605" t="s">
        <v>12094</v>
      </c>
      <c r="FE605">
        <v>0</v>
      </c>
      <c r="FF605">
        <v>6</v>
      </c>
      <c r="FL605">
        <v>1</v>
      </c>
      <c r="FN605">
        <v>0</v>
      </c>
      <c r="FQ605">
        <v>0</v>
      </c>
      <c r="FS605" t="s">
        <v>354</v>
      </c>
      <c r="FY605">
        <v>0</v>
      </c>
      <c r="GA605">
        <v>14</v>
      </c>
      <c r="GB605">
        <v>14</v>
      </c>
      <c r="GC605">
        <v>0</v>
      </c>
      <c r="GE605" t="s">
        <v>355</v>
      </c>
      <c r="GF605">
        <v>1</v>
      </c>
      <c r="GI605">
        <v>3.1</v>
      </c>
      <c r="GJ605">
        <v>0</v>
      </c>
      <c r="GK605">
        <v>0</v>
      </c>
      <c r="GM605" t="s">
        <v>12095</v>
      </c>
      <c r="GN605">
        <v>3</v>
      </c>
      <c r="GO605">
        <v>2</v>
      </c>
      <c r="GP605" t="s">
        <v>499</v>
      </c>
      <c r="GR605">
        <v>50</v>
      </c>
      <c r="HA605" t="s">
        <v>12096</v>
      </c>
      <c r="HC605" t="s">
        <v>294</v>
      </c>
      <c r="HD605" t="s">
        <v>294</v>
      </c>
      <c r="HF605">
        <v>0</v>
      </c>
      <c r="HG605">
        <v>11</v>
      </c>
      <c r="HH605">
        <v>14</v>
      </c>
      <c r="HI605" t="s">
        <v>275</v>
      </c>
      <c r="HL605">
        <v>3</v>
      </c>
      <c r="HM605" t="s">
        <v>11623</v>
      </c>
      <c r="HO605" t="s">
        <v>11881</v>
      </c>
      <c r="HP605" t="s">
        <v>12097</v>
      </c>
      <c r="HQ605" t="s">
        <v>12098</v>
      </c>
      <c r="HR605" t="s">
        <v>12099</v>
      </c>
      <c r="HT605" t="s">
        <v>2354</v>
      </c>
      <c r="HW605">
        <v>14</v>
      </c>
      <c r="HX605">
        <v>4261848</v>
      </c>
      <c r="HZ605">
        <v>4261834</v>
      </c>
      <c r="IC605">
        <v>0</v>
      </c>
      <c r="ID605">
        <v>0</v>
      </c>
      <c r="IM605">
        <v>72</v>
      </c>
      <c r="IO605" t="s">
        <v>11623</v>
      </c>
      <c r="IQ605" t="s">
        <v>11623</v>
      </c>
      <c r="IR605" t="s">
        <v>11661</v>
      </c>
      <c r="IU605">
        <v>11</v>
      </c>
      <c r="IV605">
        <f>IF(AND(Table1[[#This Row],[R/P]]="P",Table1[[#This Row],[PaRes]]&lt;&gt;"SCRBL",Table1[[#This Row],[PaRes]]&lt;&gt;"RUN",Table1[[#This Row],[Penalty]]&lt;&gt;1),1,0)</f>
        <v>1</v>
      </c>
      <c r="IW605">
        <f>IF(AND(Table1[[#This Row],[Pass Play]]=1,Table1[[#This Row],[PaRes]]&lt;&gt;"SAC"),1,0)</f>
        <v>1</v>
      </c>
      <c r="IX605">
        <f>IF(Table1[[#This Row],[PaRes]]="COM",1,0)</f>
        <v>1</v>
      </c>
      <c r="IY605">
        <f>IF(Table1[[#This Row],[Pass Play]]=1,Table1[[#This Row],[Gn]],0)</f>
        <v>7</v>
      </c>
      <c r="IZ605">
        <f>IF(AND(Table1[[#This Row],[Pass Play]]=1,Table1[[#This Row],[EFF]]="Y"),1,0)</f>
        <v>0</v>
      </c>
      <c r="JA605">
        <f>IF(AND(Table1[[#This Row],[Pass Play]]=1,Table1[[#This Row],[EFF]]="Y"),Table1[[#This Row],[Gn]],0)</f>
        <v>0</v>
      </c>
      <c r="JB605">
        <f>IF(AND(Table1[[#This Row],[Pass Play]]=1,Table1[[#This Row],[Gn]]&gt;=15),1,0)</f>
        <v>0</v>
      </c>
      <c r="JC605">
        <f>IF(AND(Table1[[#This Row],[Pass Play]]=1,Table1[[#This Row],[Big Play Passes]]=1),Table1[[#This Row],[Gn]],0)</f>
        <v>0</v>
      </c>
      <c r="JD605">
        <f>IF(AND(OR(Table1[[#This Row],[R/P]]="R",Table1[[#This Row],[PaRes]]="SCRBL",Table1[[#This Row],[PaRes]]="RUN"),Table1[[#This Row],[Penalty]]&lt;&gt;1),1,0)</f>
        <v>0</v>
      </c>
      <c r="JE605">
        <f>IF(Table1[[#This Row],[Rush Attempts]]=1,Table1[[#This Row],[Gn]],0)</f>
        <v>0</v>
      </c>
      <c r="JF605">
        <f>IF(AND(Table1[[#This Row],[Rush Attempts]]=1,Table1[[#This Row],[EFF]]="Y"),1,0)</f>
        <v>0</v>
      </c>
      <c r="JG605">
        <f>IF(AND(Table1[[#This Row],[Rush Attempts]]=1,Table1[[#This Row],[EFF]]="Y"),Table1[[#This Row],[Gn]],0)</f>
        <v>0</v>
      </c>
      <c r="JH605">
        <f>IF(AND(Table1[[#This Row],[Rush Attempts]]=1,Table1[[#This Row],[Gn]]&gt;=10),1,0)</f>
        <v>0</v>
      </c>
      <c r="JI605">
        <f>IF(AND(Table1[[#This Row],[Rush Attempts]]=1,Table1[[#This Row],[Big Play Run]]=1),Table1[[#This Row],[Gn]],0)</f>
        <v>0</v>
      </c>
      <c r="JJ605">
        <f>IF(Table1[[#This Row],[PaRes]]="SAC",1,0)</f>
        <v>0</v>
      </c>
      <c r="JK605">
        <f>IF(Table1[[#This Row],[Sacks]]=1,Table1[[#This Row],[Gn]],0)</f>
        <v>0</v>
      </c>
      <c r="JL605">
        <f>IF(Table1[[#This Row],[PaRes]]="INT",1,0)</f>
        <v>0</v>
      </c>
      <c r="JM605">
        <f>IF(Table1[[#This Row],[pff_PENALTY]]&lt;&gt;"",1,0)</f>
        <v>0</v>
      </c>
      <c r="JN605">
        <f>Table1[[#This Row],[pff_PENYARDS]]</f>
        <v>0</v>
      </c>
      <c r="JO605">
        <f>IF(Table1[[#This Row],[S/End]]="TD",1,0)</f>
        <v>0</v>
      </c>
      <c r="JP605">
        <f>IF(OR(Table1[[#This Row],[S/End]]="FGGD"),1,0)</f>
        <v>1</v>
      </c>
      <c r="JQ605">
        <f>IF(OR(Table1[[#This Row],[S/End]]="FUM",Table1[[#This Row],[S/End]]="INT"),1,0)</f>
        <v>0</v>
      </c>
      <c r="JR605">
        <f>IF(AND(Table1[[#This Row],[Touchdown]]=1,Table1[[#This Row],[Pass Play]]=1),1,0)</f>
        <v>0</v>
      </c>
      <c r="JS605">
        <f t="shared" si="29"/>
        <v>0</v>
      </c>
      <c r="JT605">
        <f>IF(AND(OR(Table1[[#This Row],[Pass Play]]=1,Table1[[#This Row],[Rush Attempts]]=1),Table1[[#This Row],[Dn]]=3),1,0)</f>
        <v>1</v>
      </c>
      <c r="JU605">
        <f>IF(AND(Table1[[#This Row],[3rd down attempt]]=1,Table1[[#This Row],[EFF]]="Y"),1,0)</f>
        <v>0</v>
      </c>
      <c r="JV605">
        <f>IF(AND(Table1[[#This Row],[3rd down attempt]]=1,Table1[[#This Row],[Dist]]&gt;=7),1,0)</f>
        <v>1</v>
      </c>
      <c r="JW605">
        <f>IF(AND(OR(Table1[[#This Row],[Pass Play]]=1,Table1[[#This Row],[Rush Attempts]]=1),Table1[[#This Row],[Dn]]=4),1,0)</f>
        <v>0</v>
      </c>
      <c r="JX605">
        <f>IF(AND(Table1[[#This Row],[4th down attempt]]=1,Table1[[#This Row],[EFF]]="Y"),1,0)</f>
        <v>0</v>
      </c>
      <c r="JY605">
        <f>IF(AND(OR(Table1[[#This Row],[Pass Play]]=1,Table1[[#This Row],[Rush Attempts]]=1),Table1[[#This Row],[FPos]]&gt;=0,Table1[[#This Row],[FPos]]&lt;=20),1,0)</f>
        <v>0</v>
      </c>
      <c r="JZ605">
        <f>IF(AND(OR(Table1[[#This Row],[Pass Play]]=1,Table1[[#This Row],[Rush Attempts]]=1),Table1[[#This Row],[Dist]]&lt;=Table1[[#This Row],[Gn]]),1,0)</f>
        <v>0</v>
      </c>
      <c r="KA605">
        <f>IF(Table1[[#This Row],[S/End]]&lt;&gt;"",1,0)</f>
        <v>1</v>
      </c>
      <c r="KB605">
        <f>IF(Table1[[#This Row],[S/End]]="TD",1,0)</f>
        <v>0</v>
      </c>
      <c r="KC605">
        <f>IF(Table1[[#This Row],[S/End]]="FGGD",1,0)</f>
        <v>1</v>
      </c>
      <c r="KD605">
        <f>IF(AND(OR(Table1[[#This Row],[Pass Play]]=1,Table1[[#This Row],[Rush Attempts]]=1),Table1[[#This Row],[Gn]]&lt;0),1,0)</f>
        <v>0</v>
      </c>
      <c r="KE605" s="375">
        <f>IF(AND(Table1[[#This Row],[pff_DRVENDPSN]]=3,Table1[[#This Row],[pff_DRVENDEVENT]]="PUNT"),1,0)</f>
        <v>0</v>
      </c>
    </row>
    <row r="606" spans="1:291" hidden="1">
      <c r="A606">
        <v>29</v>
      </c>
      <c r="B606">
        <v>2110</v>
      </c>
      <c r="D606">
        <v>2</v>
      </c>
      <c r="E606">
        <v>1</v>
      </c>
      <c r="F606">
        <v>10</v>
      </c>
      <c r="G606">
        <v>-2</v>
      </c>
      <c r="H606">
        <v>-37</v>
      </c>
      <c r="W606" t="s">
        <v>679</v>
      </c>
      <c r="AJ606">
        <v>7</v>
      </c>
      <c r="AL606" t="s">
        <v>958</v>
      </c>
      <c r="AP606">
        <v>7</v>
      </c>
      <c r="BQ606">
        <f t="shared" si="27"/>
        <v>0</v>
      </c>
      <c r="BR606">
        <f t="shared" si="28"/>
        <v>0</v>
      </c>
      <c r="BT606" t="s">
        <v>11587</v>
      </c>
      <c r="BV606">
        <v>3</v>
      </c>
      <c r="BX606">
        <v>0</v>
      </c>
      <c r="BY606" t="s">
        <v>12100</v>
      </c>
      <c r="CD606" s="3">
        <v>2.2916666666666669E-2</v>
      </c>
      <c r="CF606" t="s">
        <v>12101</v>
      </c>
      <c r="CJ606">
        <v>0</v>
      </c>
      <c r="CK606" t="s">
        <v>12102</v>
      </c>
      <c r="CL606" s="4">
        <v>38444</v>
      </c>
      <c r="CM606" t="s">
        <v>12103</v>
      </c>
      <c r="CN606" t="s">
        <v>12104</v>
      </c>
      <c r="CO606">
        <v>3</v>
      </c>
      <c r="CP606" t="s">
        <v>268</v>
      </c>
      <c r="CQ606" t="s">
        <v>282</v>
      </c>
      <c r="CR606" t="s">
        <v>11587</v>
      </c>
      <c r="CU606" t="s">
        <v>12105</v>
      </c>
      <c r="CW606">
        <v>0</v>
      </c>
      <c r="CY606">
        <v>1</v>
      </c>
      <c r="CZ606" t="s">
        <v>853</v>
      </c>
      <c r="DA606">
        <v>-35</v>
      </c>
      <c r="DB606">
        <v>1</v>
      </c>
      <c r="DC606" t="s">
        <v>1953</v>
      </c>
      <c r="DD606">
        <v>-37</v>
      </c>
      <c r="DK606">
        <v>-2</v>
      </c>
      <c r="DL606" s="4">
        <v>44512</v>
      </c>
      <c r="DM606">
        <v>20587</v>
      </c>
      <c r="DN606">
        <v>2021</v>
      </c>
      <c r="DO606">
        <v>0</v>
      </c>
      <c r="DQ606">
        <v>81620</v>
      </c>
      <c r="DR606">
        <v>89</v>
      </c>
      <c r="DU606" t="s">
        <v>274</v>
      </c>
      <c r="DV606" t="s">
        <v>257</v>
      </c>
      <c r="DX606">
        <v>17</v>
      </c>
      <c r="DY606" t="s">
        <v>275</v>
      </c>
      <c r="EE606">
        <v>0</v>
      </c>
      <c r="EF606" t="s">
        <v>3079</v>
      </c>
      <c r="EG606" t="s">
        <v>2738</v>
      </c>
      <c r="EH606">
        <v>0</v>
      </c>
      <c r="EI606" t="s">
        <v>3080</v>
      </c>
      <c r="EJ606" t="s">
        <v>2147</v>
      </c>
      <c r="EK606" t="s">
        <v>10389</v>
      </c>
      <c r="EL606" t="s">
        <v>12106</v>
      </c>
      <c r="EM606" t="s">
        <v>12107</v>
      </c>
      <c r="EN606" t="s">
        <v>268</v>
      </c>
      <c r="EO606" t="s">
        <v>269</v>
      </c>
      <c r="EP606" t="s">
        <v>1698</v>
      </c>
      <c r="EQ606">
        <v>0</v>
      </c>
      <c r="FE606">
        <v>0</v>
      </c>
      <c r="FF606">
        <v>18</v>
      </c>
      <c r="FG606" t="s">
        <v>3084</v>
      </c>
      <c r="FI606" t="s">
        <v>3084</v>
      </c>
      <c r="FL606">
        <v>0</v>
      </c>
      <c r="FN606">
        <v>0</v>
      </c>
      <c r="FQ606">
        <v>0</v>
      </c>
      <c r="FS606" t="s">
        <v>1675</v>
      </c>
      <c r="FT606" t="s">
        <v>1784</v>
      </c>
      <c r="FU606" t="s">
        <v>1938</v>
      </c>
      <c r="FV606" t="s">
        <v>9313</v>
      </c>
      <c r="FW606" t="s">
        <v>2037</v>
      </c>
      <c r="FY606">
        <v>0</v>
      </c>
      <c r="GA606">
        <v>17.03</v>
      </c>
      <c r="GB606">
        <v>14</v>
      </c>
      <c r="GC606">
        <v>0</v>
      </c>
      <c r="GF606">
        <v>0</v>
      </c>
      <c r="GG606" t="s">
        <v>1179</v>
      </c>
      <c r="GJ606">
        <v>0</v>
      </c>
      <c r="GK606">
        <v>0</v>
      </c>
      <c r="GO606">
        <v>0</v>
      </c>
      <c r="HA606" t="s">
        <v>12108</v>
      </c>
      <c r="HF606">
        <v>0</v>
      </c>
      <c r="HG606">
        <v>22</v>
      </c>
      <c r="HH606">
        <v>17</v>
      </c>
      <c r="HI606" t="s">
        <v>275</v>
      </c>
      <c r="HW606">
        <v>-35</v>
      </c>
      <c r="HX606">
        <v>4262106</v>
      </c>
      <c r="HZ606">
        <v>4262076</v>
      </c>
      <c r="IC606">
        <v>0</v>
      </c>
      <c r="ID606">
        <v>0</v>
      </c>
      <c r="IM606">
        <v>85</v>
      </c>
      <c r="IU606">
        <v>11</v>
      </c>
      <c r="IV606">
        <f>IF(AND(Table1[[#This Row],[R/P]]="P",Table1[[#This Row],[PaRes]]&lt;&gt;"SCRBL",Table1[[#This Row],[PaRes]]&lt;&gt;"RUN",Table1[[#This Row],[Penalty]]&lt;&gt;1),1,0)</f>
        <v>0</v>
      </c>
      <c r="IW606">
        <f>IF(AND(Table1[[#This Row],[Pass Play]]=1,Table1[[#This Row],[PaRes]]&lt;&gt;"SAC"),1,0)</f>
        <v>0</v>
      </c>
      <c r="IX606">
        <f>IF(Table1[[#This Row],[PaRes]]="COM",1,0)</f>
        <v>0</v>
      </c>
      <c r="IY606">
        <f>IF(Table1[[#This Row],[Pass Play]]=1,Table1[[#This Row],[Gn]],0)</f>
        <v>0</v>
      </c>
      <c r="IZ606">
        <f>IF(AND(Table1[[#This Row],[Pass Play]]=1,Table1[[#This Row],[EFF]]="Y"),1,0)</f>
        <v>0</v>
      </c>
      <c r="JA606">
        <f>IF(AND(Table1[[#This Row],[Pass Play]]=1,Table1[[#This Row],[EFF]]="Y"),Table1[[#This Row],[Gn]],0)</f>
        <v>0</v>
      </c>
      <c r="JB606">
        <f>IF(AND(Table1[[#This Row],[Pass Play]]=1,Table1[[#This Row],[Gn]]&gt;=15),1,0)</f>
        <v>0</v>
      </c>
      <c r="JC606">
        <f>IF(AND(Table1[[#This Row],[Pass Play]]=1,Table1[[#This Row],[Big Play Passes]]=1),Table1[[#This Row],[Gn]],0)</f>
        <v>0</v>
      </c>
      <c r="JD606">
        <f>IF(AND(OR(Table1[[#This Row],[R/P]]="R",Table1[[#This Row],[PaRes]]="SCRBL",Table1[[#This Row],[PaRes]]="RUN"),Table1[[#This Row],[Penalty]]&lt;&gt;1),1,0)</f>
        <v>0</v>
      </c>
      <c r="JE606">
        <f>IF(Table1[[#This Row],[Rush Attempts]]=1,Table1[[#This Row],[Gn]],0)</f>
        <v>0</v>
      </c>
      <c r="JF606">
        <f>IF(AND(Table1[[#This Row],[Rush Attempts]]=1,Table1[[#This Row],[EFF]]="Y"),1,0)</f>
        <v>0</v>
      </c>
      <c r="JG606">
        <f>IF(AND(Table1[[#This Row],[Rush Attempts]]=1,Table1[[#This Row],[EFF]]="Y"),Table1[[#This Row],[Gn]],0)</f>
        <v>0</v>
      </c>
      <c r="JH606">
        <f>IF(AND(Table1[[#This Row],[Rush Attempts]]=1,Table1[[#This Row],[Gn]]&gt;=10),1,0)</f>
        <v>0</v>
      </c>
      <c r="JI606">
        <f>IF(AND(Table1[[#This Row],[Rush Attempts]]=1,Table1[[#This Row],[Big Play Run]]=1),Table1[[#This Row],[Gn]],0)</f>
        <v>0</v>
      </c>
      <c r="JJ606">
        <f>IF(Table1[[#This Row],[PaRes]]="SAC",1,0)</f>
        <v>0</v>
      </c>
      <c r="JK606">
        <f>IF(Table1[[#This Row],[Sacks]]=1,Table1[[#This Row],[Gn]],0)</f>
        <v>0</v>
      </c>
      <c r="JL606">
        <f>IF(Table1[[#This Row],[PaRes]]="INT",1,0)</f>
        <v>0</v>
      </c>
      <c r="JM606">
        <f>IF(Table1[[#This Row],[pff_PENALTY]]&lt;&gt;"",1,0)</f>
        <v>0</v>
      </c>
      <c r="JN606">
        <f>Table1[[#This Row],[pff_PENYARDS]]</f>
        <v>0</v>
      </c>
      <c r="JO606">
        <f>IF(Table1[[#This Row],[S/End]]="TD",1,0)</f>
        <v>0</v>
      </c>
      <c r="JP606">
        <f>IF(OR(Table1[[#This Row],[S/End]]="FGGD"),1,0)</f>
        <v>0</v>
      </c>
      <c r="JQ606">
        <f>IF(OR(Table1[[#This Row],[S/End]]="FUM",Table1[[#This Row],[S/End]]="INT"),1,0)</f>
        <v>0</v>
      </c>
      <c r="JR606">
        <f>IF(AND(Table1[[#This Row],[Touchdown]]=1,Table1[[#This Row],[Pass Play]]=1),1,0)</f>
        <v>0</v>
      </c>
      <c r="JS606">
        <f t="shared" si="29"/>
        <v>0</v>
      </c>
      <c r="JT606">
        <f>IF(AND(OR(Table1[[#This Row],[Pass Play]]=1,Table1[[#This Row],[Rush Attempts]]=1),Table1[[#This Row],[Dn]]=3),1,0)</f>
        <v>0</v>
      </c>
      <c r="JU606">
        <f>IF(AND(Table1[[#This Row],[3rd down attempt]]=1,Table1[[#This Row],[EFF]]="Y"),1,0)</f>
        <v>0</v>
      </c>
      <c r="JV606">
        <f>IF(AND(Table1[[#This Row],[3rd down attempt]]=1,Table1[[#This Row],[Dist]]&gt;=7),1,0)</f>
        <v>0</v>
      </c>
      <c r="JW606">
        <f>IF(AND(OR(Table1[[#This Row],[Pass Play]]=1,Table1[[#This Row],[Rush Attempts]]=1),Table1[[#This Row],[Dn]]=4),1,0)</f>
        <v>0</v>
      </c>
      <c r="JX606">
        <f>IF(AND(Table1[[#This Row],[4th down attempt]]=1,Table1[[#This Row],[EFF]]="Y"),1,0)</f>
        <v>0</v>
      </c>
      <c r="JY606">
        <f>IF(AND(OR(Table1[[#This Row],[Pass Play]]=1,Table1[[#This Row],[Rush Attempts]]=1),Table1[[#This Row],[FPos]]&gt;=0,Table1[[#This Row],[FPos]]&lt;=20),1,0)</f>
        <v>0</v>
      </c>
      <c r="JZ606">
        <f>IF(AND(OR(Table1[[#This Row],[Pass Play]]=1,Table1[[#This Row],[Rush Attempts]]=1),Table1[[#This Row],[Dist]]&lt;=Table1[[#This Row],[Gn]]),1,0)</f>
        <v>0</v>
      </c>
      <c r="KA606">
        <f>IF(Table1[[#This Row],[S/End]]&lt;&gt;"",1,0)</f>
        <v>1</v>
      </c>
      <c r="KB606">
        <f>IF(Table1[[#This Row],[S/End]]="TD",1,0)</f>
        <v>0</v>
      </c>
      <c r="KC606">
        <f>IF(Table1[[#This Row],[S/End]]="FGGD",1,0)</f>
        <v>0</v>
      </c>
      <c r="KD606">
        <f>IF(AND(OR(Table1[[#This Row],[Pass Play]]=1,Table1[[#This Row],[Rush Attempts]]=1),Table1[[#This Row],[Gn]]&lt;0),1,0)</f>
        <v>0</v>
      </c>
      <c r="KE606" s="375">
        <f>IF(AND(Table1[[#This Row],[pff_DRVENDPSN]]=3,Table1[[#This Row],[pff_DRVENDEVENT]]="PUNT"),1,0)</f>
        <v>0</v>
      </c>
    </row>
    <row r="607" spans="1:291" hidden="1">
      <c r="A607">
        <v>30</v>
      </c>
      <c r="B607">
        <v>2110</v>
      </c>
      <c r="D607">
        <v>3</v>
      </c>
      <c r="E607">
        <v>1</v>
      </c>
      <c r="F607">
        <v>10</v>
      </c>
      <c r="G607">
        <v>2</v>
      </c>
      <c r="H607">
        <v>33</v>
      </c>
      <c r="I607" t="s">
        <v>253</v>
      </c>
      <c r="J607" t="s">
        <v>298</v>
      </c>
      <c r="K607">
        <v>12</v>
      </c>
      <c r="L607" t="s">
        <v>3480</v>
      </c>
      <c r="M607" t="s">
        <v>1624</v>
      </c>
      <c r="N607" t="s">
        <v>568</v>
      </c>
      <c r="P607" t="s">
        <v>569</v>
      </c>
      <c r="Q607" t="s">
        <v>1067</v>
      </c>
      <c r="T607" t="s">
        <v>872</v>
      </c>
      <c r="W607" t="s">
        <v>257</v>
      </c>
      <c r="X607" t="s">
        <v>12109</v>
      </c>
      <c r="AE607" t="s">
        <v>807</v>
      </c>
      <c r="AF607" t="s">
        <v>808</v>
      </c>
      <c r="AG607" t="s">
        <v>12109</v>
      </c>
      <c r="AH607" t="s">
        <v>257</v>
      </c>
      <c r="AJ607">
        <v>22</v>
      </c>
      <c r="AP607">
        <v>7</v>
      </c>
      <c r="AU607" t="s">
        <v>254</v>
      </c>
      <c r="BJ607" t="s">
        <v>274</v>
      </c>
      <c r="BQ607">
        <f t="shared" si="27"/>
        <v>0</v>
      </c>
      <c r="BR607">
        <f t="shared" si="28"/>
        <v>18</v>
      </c>
      <c r="BT607" t="s">
        <v>11587</v>
      </c>
      <c r="BV607">
        <v>3</v>
      </c>
      <c r="BX607">
        <v>0</v>
      </c>
      <c r="BY607" t="s">
        <v>12110</v>
      </c>
      <c r="BZ607" t="s">
        <v>12111</v>
      </c>
      <c r="CD607" s="3">
        <v>0.6166666666666667</v>
      </c>
      <c r="CF607" t="s">
        <v>12112</v>
      </c>
      <c r="CJ607">
        <v>0</v>
      </c>
      <c r="CK607" t="s">
        <v>12113</v>
      </c>
      <c r="CL607" s="4">
        <v>38444</v>
      </c>
      <c r="CM607" t="s">
        <v>12114</v>
      </c>
      <c r="CN607" t="s">
        <v>12115</v>
      </c>
      <c r="CO607">
        <v>3</v>
      </c>
      <c r="CP607" t="s">
        <v>268</v>
      </c>
      <c r="CQ607" t="s">
        <v>282</v>
      </c>
      <c r="CR607" t="s">
        <v>11587</v>
      </c>
      <c r="CU607" t="s">
        <v>12116</v>
      </c>
      <c r="CW607">
        <v>0</v>
      </c>
      <c r="CY607">
        <v>1</v>
      </c>
      <c r="CZ607" t="s">
        <v>553</v>
      </c>
      <c r="DA607">
        <v>0</v>
      </c>
      <c r="DB607">
        <v>8</v>
      </c>
      <c r="DC607" t="s">
        <v>1953</v>
      </c>
      <c r="DD607">
        <v>33</v>
      </c>
      <c r="DF607" t="s">
        <v>11623</v>
      </c>
      <c r="DK607">
        <v>2</v>
      </c>
      <c r="DL607" s="4">
        <v>44512</v>
      </c>
      <c r="DM607">
        <v>20587</v>
      </c>
      <c r="DN607">
        <v>2021</v>
      </c>
      <c r="DO607">
        <v>0</v>
      </c>
      <c r="DQ607">
        <v>81620</v>
      </c>
      <c r="DR607">
        <v>92</v>
      </c>
      <c r="DU607" t="s">
        <v>274</v>
      </c>
      <c r="DV607" t="s">
        <v>257</v>
      </c>
      <c r="DX607">
        <v>17</v>
      </c>
      <c r="DY607" t="s">
        <v>275</v>
      </c>
      <c r="EE607">
        <v>0</v>
      </c>
      <c r="EF607" t="s">
        <v>1637</v>
      </c>
      <c r="EG607" t="s">
        <v>422</v>
      </c>
      <c r="EH607">
        <v>0</v>
      </c>
      <c r="EJ607" t="s">
        <v>454</v>
      </c>
      <c r="EK607" t="s">
        <v>12117</v>
      </c>
      <c r="EL607" t="s">
        <v>12118</v>
      </c>
      <c r="EM607" t="s">
        <v>12119</v>
      </c>
      <c r="EN607" t="s">
        <v>268</v>
      </c>
      <c r="EO607" t="s">
        <v>269</v>
      </c>
      <c r="EP607" t="s">
        <v>427</v>
      </c>
      <c r="EQ607">
        <v>0</v>
      </c>
      <c r="ET607" t="s">
        <v>12120</v>
      </c>
      <c r="FE607">
        <v>0</v>
      </c>
      <c r="FF607">
        <v>13</v>
      </c>
      <c r="FG607" t="s">
        <v>310</v>
      </c>
      <c r="FI607" t="s">
        <v>310</v>
      </c>
      <c r="FL607">
        <v>0</v>
      </c>
      <c r="FN607">
        <v>0</v>
      </c>
      <c r="FQ607">
        <v>0</v>
      </c>
      <c r="FS607" t="s">
        <v>462</v>
      </c>
      <c r="FT607" t="s">
        <v>1002</v>
      </c>
      <c r="FU607" t="s">
        <v>257</v>
      </c>
      <c r="FV607" t="s">
        <v>777</v>
      </c>
      <c r="FW607" t="s">
        <v>1721</v>
      </c>
      <c r="FY607">
        <v>0</v>
      </c>
      <c r="GA607">
        <v>17.03</v>
      </c>
      <c r="GB607">
        <v>14</v>
      </c>
      <c r="GC607">
        <v>0</v>
      </c>
      <c r="GD607" t="s">
        <v>3636</v>
      </c>
      <c r="GE607" t="s">
        <v>355</v>
      </c>
      <c r="GF607">
        <v>0</v>
      </c>
      <c r="GG607" t="s">
        <v>466</v>
      </c>
      <c r="GJ607">
        <v>1</v>
      </c>
      <c r="GK607">
        <v>0</v>
      </c>
      <c r="GM607" t="s">
        <v>1645</v>
      </c>
      <c r="GO607">
        <v>2</v>
      </c>
      <c r="HA607" t="s">
        <v>12121</v>
      </c>
      <c r="HC607" t="s">
        <v>294</v>
      </c>
      <c r="HD607" t="s">
        <v>313</v>
      </c>
      <c r="HE607" t="s">
        <v>1057</v>
      </c>
      <c r="HF607">
        <v>0</v>
      </c>
      <c r="HG607">
        <v>12</v>
      </c>
      <c r="HH607">
        <v>17</v>
      </c>
      <c r="HI607" t="s">
        <v>275</v>
      </c>
      <c r="HL607">
        <v>3</v>
      </c>
      <c r="HW607">
        <v>31</v>
      </c>
      <c r="HX607">
        <v>4262197</v>
      </c>
      <c r="HY607" t="s">
        <v>12122</v>
      </c>
      <c r="HZ607">
        <v>4262128</v>
      </c>
      <c r="IC607">
        <v>0</v>
      </c>
      <c r="ID607">
        <v>0</v>
      </c>
      <c r="IM607">
        <v>87</v>
      </c>
      <c r="IO607" t="s">
        <v>11623</v>
      </c>
      <c r="IQ607" t="s">
        <v>11623</v>
      </c>
      <c r="IU607">
        <v>11</v>
      </c>
      <c r="IV607">
        <f>IF(AND(Table1[[#This Row],[R/P]]="P",Table1[[#This Row],[PaRes]]&lt;&gt;"SCRBL",Table1[[#This Row],[PaRes]]&lt;&gt;"RUN",Table1[[#This Row],[Penalty]]&lt;&gt;1),1,0)</f>
        <v>0</v>
      </c>
      <c r="IW607">
        <f>IF(AND(Table1[[#This Row],[Pass Play]]=1,Table1[[#This Row],[PaRes]]&lt;&gt;"SAC"),1,0)</f>
        <v>0</v>
      </c>
      <c r="IX607">
        <f>IF(Table1[[#This Row],[PaRes]]="COM",1,0)</f>
        <v>0</v>
      </c>
      <c r="IY607">
        <f>IF(Table1[[#This Row],[Pass Play]]=1,Table1[[#This Row],[Gn]],0)</f>
        <v>0</v>
      </c>
      <c r="IZ607">
        <f>IF(AND(Table1[[#This Row],[Pass Play]]=1,Table1[[#This Row],[EFF]]="Y"),1,0)</f>
        <v>0</v>
      </c>
      <c r="JA607">
        <f>IF(AND(Table1[[#This Row],[Pass Play]]=1,Table1[[#This Row],[EFF]]="Y"),Table1[[#This Row],[Gn]],0)</f>
        <v>0</v>
      </c>
      <c r="JB607">
        <f>IF(AND(Table1[[#This Row],[Pass Play]]=1,Table1[[#This Row],[Gn]]&gt;=15),1,0)</f>
        <v>0</v>
      </c>
      <c r="JC607">
        <f>IF(AND(Table1[[#This Row],[Pass Play]]=1,Table1[[#This Row],[Big Play Passes]]=1),Table1[[#This Row],[Gn]],0)</f>
        <v>0</v>
      </c>
      <c r="JD607">
        <f>IF(AND(OR(Table1[[#This Row],[R/P]]="R",Table1[[#This Row],[PaRes]]="SCRBL",Table1[[#This Row],[PaRes]]="RUN"),Table1[[#This Row],[Penalty]]&lt;&gt;1),1,0)</f>
        <v>1</v>
      </c>
      <c r="JE607">
        <f>IF(Table1[[#This Row],[Rush Attempts]]=1,Table1[[#This Row],[Gn]],0)</f>
        <v>2</v>
      </c>
      <c r="JF607">
        <f>IF(AND(Table1[[#This Row],[Rush Attempts]]=1,Table1[[#This Row],[EFF]]="Y"),1,0)</f>
        <v>0</v>
      </c>
      <c r="JG607">
        <f>IF(AND(Table1[[#This Row],[Rush Attempts]]=1,Table1[[#This Row],[EFF]]="Y"),Table1[[#This Row],[Gn]],0)</f>
        <v>0</v>
      </c>
      <c r="JH607">
        <f>IF(AND(Table1[[#This Row],[Rush Attempts]]=1,Table1[[#This Row],[Gn]]&gt;=10),1,0)</f>
        <v>0</v>
      </c>
      <c r="JI607">
        <f>IF(AND(Table1[[#This Row],[Rush Attempts]]=1,Table1[[#This Row],[Big Play Run]]=1),Table1[[#This Row],[Gn]],0)</f>
        <v>0</v>
      </c>
      <c r="JJ607">
        <f>IF(Table1[[#This Row],[PaRes]]="SAC",1,0)</f>
        <v>0</v>
      </c>
      <c r="JK607">
        <f>IF(Table1[[#This Row],[Sacks]]=1,Table1[[#This Row],[Gn]],0)</f>
        <v>0</v>
      </c>
      <c r="JL607">
        <f>IF(Table1[[#This Row],[PaRes]]="INT",1,0)</f>
        <v>0</v>
      </c>
      <c r="JM607">
        <f>IF(Table1[[#This Row],[pff_PENALTY]]&lt;&gt;"",1,0)</f>
        <v>0</v>
      </c>
      <c r="JN607">
        <f>Table1[[#This Row],[pff_PENYARDS]]</f>
        <v>0</v>
      </c>
      <c r="JO607">
        <f>IF(Table1[[#This Row],[S/End]]="TD",1,0)</f>
        <v>0</v>
      </c>
      <c r="JP607">
        <f>IF(OR(Table1[[#This Row],[S/End]]="FGGD"),1,0)</f>
        <v>0</v>
      </c>
      <c r="JQ607">
        <f>IF(OR(Table1[[#This Row],[S/End]]="FUM",Table1[[#This Row],[S/End]]="INT"),1,0)</f>
        <v>0</v>
      </c>
      <c r="JR607">
        <f>IF(AND(Table1[[#This Row],[Touchdown]]=1,Table1[[#This Row],[Pass Play]]=1),1,0)</f>
        <v>0</v>
      </c>
      <c r="JS607">
        <f t="shared" si="29"/>
        <v>0</v>
      </c>
      <c r="JT607">
        <f>IF(AND(OR(Table1[[#This Row],[Pass Play]]=1,Table1[[#This Row],[Rush Attempts]]=1),Table1[[#This Row],[Dn]]=3),1,0)</f>
        <v>0</v>
      </c>
      <c r="JU607">
        <f>IF(AND(Table1[[#This Row],[3rd down attempt]]=1,Table1[[#This Row],[EFF]]="Y"),1,0)</f>
        <v>0</v>
      </c>
      <c r="JV607">
        <f>IF(AND(Table1[[#This Row],[3rd down attempt]]=1,Table1[[#This Row],[Dist]]&gt;=7),1,0)</f>
        <v>0</v>
      </c>
      <c r="JW607">
        <f>IF(AND(OR(Table1[[#This Row],[Pass Play]]=1,Table1[[#This Row],[Rush Attempts]]=1),Table1[[#This Row],[Dn]]=4),1,0)</f>
        <v>0</v>
      </c>
      <c r="JX607">
        <f>IF(AND(Table1[[#This Row],[4th down attempt]]=1,Table1[[#This Row],[EFF]]="Y"),1,0)</f>
        <v>0</v>
      </c>
      <c r="JY607">
        <f>IF(AND(OR(Table1[[#This Row],[Pass Play]]=1,Table1[[#This Row],[Rush Attempts]]=1),Table1[[#This Row],[FPos]]&gt;=0,Table1[[#This Row],[FPos]]&lt;=20),1,0)</f>
        <v>0</v>
      </c>
      <c r="JZ607">
        <f>IF(AND(OR(Table1[[#This Row],[Pass Play]]=1,Table1[[#This Row],[Rush Attempts]]=1),Table1[[#This Row],[Dist]]&lt;=Table1[[#This Row],[Gn]]),1,0)</f>
        <v>0</v>
      </c>
      <c r="KA607">
        <f>IF(Table1[[#This Row],[S/End]]&lt;&gt;"",1,0)</f>
        <v>0</v>
      </c>
      <c r="KB607">
        <f>IF(Table1[[#This Row],[S/End]]="TD",1,0)</f>
        <v>0</v>
      </c>
      <c r="KC607">
        <f>IF(Table1[[#This Row],[S/End]]="FGGD",1,0)</f>
        <v>0</v>
      </c>
      <c r="KD607">
        <f>IF(AND(OR(Table1[[#This Row],[Pass Play]]=1,Table1[[#This Row],[Rush Attempts]]=1),Table1[[#This Row],[Gn]]&lt;0),1,0)</f>
        <v>0</v>
      </c>
      <c r="KE607" s="375">
        <f>IF(AND(Table1[[#This Row],[pff_DRVENDPSN]]=3,Table1[[#This Row],[pff_DRVENDEVENT]]="PUNT"),1,0)</f>
        <v>0</v>
      </c>
    </row>
    <row r="608" spans="1:291" hidden="1">
      <c r="A608">
        <v>31</v>
      </c>
      <c r="B608">
        <v>2110</v>
      </c>
      <c r="D608">
        <v>3</v>
      </c>
      <c r="E608">
        <v>2</v>
      </c>
      <c r="F608">
        <v>8</v>
      </c>
      <c r="G608">
        <v>10</v>
      </c>
      <c r="H608">
        <v>31</v>
      </c>
      <c r="J608" t="s">
        <v>254</v>
      </c>
      <c r="K608">
        <v>12</v>
      </c>
      <c r="L608">
        <v>12</v>
      </c>
      <c r="M608" t="s">
        <v>11442</v>
      </c>
      <c r="N608" t="s">
        <v>568</v>
      </c>
      <c r="P608" t="s">
        <v>1066</v>
      </c>
      <c r="Q608" t="s">
        <v>1336</v>
      </c>
      <c r="W608" t="s">
        <v>253</v>
      </c>
      <c r="X608" t="s">
        <v>11288</v>
      </c>
      <c r="Y608" t="s">
        <v>937</v>
      </c>
      <c r="Z608" t="s">
        <v>11289</v>
      </c>
      <c r="AB608" t="s">
        <v>325</v>
      </c>
      <c r="AC608" t="s">
        <v>326</v>
      </c>
      <c r="AJ608">
        <v>88</v>
      </c>
      <c r="AK608" t="s">
        <v>327</v>
      </c>
      <c r="AP608">
        <v>7</v>
      </c>
      <c r="BJ608" t="s">
        <v>261</v>
      </c>
      <c r="BQ608">
        <f t="shared" si="27"/>
        <v>1</v>
      </c>
      <c r="BR608">
        <f t="shared" si="28"/>
        <v>0</v>
      </c>
      <c r="BT608" t="s">
        <v>11587</v>
      </c>
      <c r="BV608">
        <v>3</v>
      </c>
      <c r="BX608">
        <v>0</v>
      </c>
      <c r="BY608" t="s">
        <v>12123</v>
      </c>
      <c r="CA608">
        <v>1</v>
      </c>
      <c r="CD608" s="3">
        <v>0.59027777777777779</v>
      </c>
      <c r="CE608" t="s">
        <v>294</v>
      </c>
      <c r="CF608" t="s">
        <v>12124</v>
      </c>
      <c r="CG608">
        <v>7</v>
      </c>
      <c r="CI608" t="s">
        <v>331</v>
      </c>
      <c r="CJ608">
        <v>0</v>
      </c>
      <c r="CK608" t="s">
        <v>12125</v>
      </c>
      <c r="CL608" s="4">
        <v>38444</v>
      </c>
      <c r="CM608" t="s">
        <v>12126</v>
      </c>
      <c r="CN608" t="s">
        <v>12127</v>
      </c>
      <c r="CO608">
        <v>3</v>
      </c>
      <c r="CQ608" t="s">
        <v>269</v>
      </c>
      <c r="CR608" t="s">
        <v>11587</v>
      </c>
      <c r="CU608" t="s">
        <v>613</v>
      </c>
      <c r="CW608">
        <v>0</v>
      </c>
      <c r="CY608">
        <v>2</v>
      </c>
      <c r="CZ608" t="s">
        <v>553</v>
      </c>
      <c r="DA608">
        <v>0</v>
      </c>
      <c r="DB608">
        <v>8</v>
      </c>
      <c r="DC608" t="s">
        <v>1953</v>
      </c>
      <c r="DD608">
        <v>33</v>
      </c>
      <c r="DF608" t="s">
        <v>11661</v>
      </c>
      <c r="DK608">
        <v>10</v>
      </c>
      <c r="DL608" s="4">
        <v>44512</v>
      </c>
      <c r="DM608">
        <v>20587</v>
      </c>
      <c r="DN608">
        <v>2021</v>
      </c>
      <c r="DO608">
        <v>0</v>
      </c>
      <c r="DQ608">
        <v>81620</v>
      </c>
      <c r="DR608">
        <v>93</v>
      </c>
      <c r="DU608" t="s">
        <v>274</v>
      </c>
      <c r="DV608" t="s">
        <v>257</v>
      </c>
      <c r="DX608">
        <v>17</v>
      </c>
      <c r="DY608" t="s">
        <v>275</v>
      </c>
      <c r="EE608">
        <v>0</v>
      </c>
      <c r="EF608" t="s">
        <v>1694</v>
      </c>
      <c r="EG608" t="s">
        <v>383</v>
      </c>
      <c r="EH608">
        <v>0</v>
      </c>
      <c r="EJ608" t="s">
        <v>454</v>
      </c>
      <c r="EK608" t="s">
        <v>12128</v>
      </c>
      <c r="EL608" t="s">
        <v>12129</v>
      </c>
      <c r="EM608" t="s">
        <v>12130</v>
      </c>
      <c r="EN608" t="s">
        <v>2388</v>
      </c>
      <c r="EO608" t="s">
        <v>282</v>
      </c>
      <c r="EP608" t="s">
        <v>2449</v>
      </c>
      <c r="EQ608">
        <v>0</v>
      </c>
      <c r="ER608" t="s">
        <v>491</v>
      </c>
      <c r="ET608" t="s">
        <v>12131</v>
      </c>
      <c r="EU608">
        <v>4</v>
      </c>
      <c r="EV608" t="s">
        <v>348</v>
      </c>
      <c r="EW608" t="s">
        <v>349</v>
      </c>
      <c r="EX608" t="s">
        <v>2977</v>
      </c>
      <c r="EY608" t="s">
        <v>351</v>
      </c>
      <c r="FB608" t="s">
        <v>499</v>
      </c>
      <c r="FC608" t="s">
        <v>12132</v>
      </c>
      <c r="FE608">
        <v>0</v>
      </c>
      <c r="FF608">
        <v>10</v>
      </c>
      <c r="FL608">
        <v>0</v>
      </c>
      <c r="FN608">
        <v>0</v>
      </c>
      <c r="FQ608">
        <v>0</v>
      </c>
      <c r="FS608" t="s">
        <v>395</v>
      </c>
      <c r="FT608" t="s">
        <v>1029</v>
      </c>
      <c r="FV608" t="s">
        <v>496</v>
      </c>
      <c r="FY608">
        <v>0</v>
      </c>
      <c r="GA608">
        <v>17.03</v>
      </c>
      <c r="GB608">
        <v>14</v>
      </c>
      <c r="GC608">
        <v>0</v>
      </c>
      <c r="GE608" t="s">
        <v>355</v>
      </c>
      <c r="GF608">
        <v>1</v>
      </c>
      <c r="GG608" t="s">
        <v>1179</v>
      </c>
      <c r="GI608">
        <v>1.8</v>
      </c>
      <c r="GJ608">
        <v>0</v>
      </c>
      <c r="GK608">
        <v>0</v>
      </c>
      <c r="GM608" t="s">
        <v>1701</v>
      </c>
      <c r="GN608">
        <v>6</v>
      </c>
      <c r="GO608">
        <v>2</v>
      </c>
      <c r="GP608" t="s">
        <v>713</v>
      </c>
      <c r="GR608">
        <v>39</v>
      </c>
      <c r="HA608" t="s">
        <v>12133</v>
      </c>
      <c r="HC608" t="s">
        <v>313</v>
      </c>
      <c r="HD608" t="s">
        <v>313</v>
      </c>
      <c r="HE608" t="s">
        <v>11660</v>
      </c>
      <c r="HF608">
        <v>0</v>
      </c>
      <c r="HG608">
        <v>12</v>
      </c>
      <c r="HH608">
        <v>17</v>
      </c>
      <c r="HI608" t="s">
        <v>275</v>
      </c>
      <c r="HL608">
        <v>4</v>
      </c>
      <c r="HM608" t="s">
        <v>11660</v>
      </c>
      <c r="HO608" t="s">
        <v>11637</v>
      </c>
      <c r="HP608" t="s">
        <v>12134</v>
      </c>
      <c r="HQ608" t="s">
        <v>12135</v>
      </c>
      <c r="HR608" t="s">
        <v>12136</v>
      </c>
      <c r="HT608" t="s">
        <v>4965</v>
      </c>
      <c r="HW608">
        <v>21</v>
      </c>
      <c r="HX608">
        <v>4262221</v>
      </c>
      <c r="HY608" t="s">
        <v>351</v>
      </c>
      <c r="HZ608">
        <v>4262197</v>
      </c>
      <c r="IC608">
        <v>0</v>
      </c>
      <c r="ID608">
        <v>0</v>
      </c>
      <c r="IM608">
        <v>88</v>
      </c>
      <c r="IQ608" t="s">
        <v>11622</v>
      </c>
      <c r="IR608" t="s">
        <v>12055</v>
      </c>
      <c r="IU608">
        <v>11</v>
      </c>
      <c r="IV608">
        <f>IF(AND(Table1[[#This Row],[R/P]]="P",Table1[[#This Row],[PaRes]]&lt;&gt;"SCRBL",Table1[[#This Row],[PaRes]]&lt;&gt;"RUN",Table1[[#This Row],[Penalty]]&lt;&gt;1),1,0)</f>
        <v>1</v>
      </c>
      <c r="IW608">
        <f>IF(AND(Table1[[#This Row],[Pass Play]]=1,Table1[[#This Row],[PaRes]]&lt;&gt;"SAC"),1,0)</f>
        <v>1</v>
      </c>
      <c r="IX608">
        <f>IF(Table1[[#This Row],[PaRes]]="COM",1,0)</f>
        <v>1</v>
      </c>
      <c r="IY608">
        <f>IF(Table1[[#This Row],[Pass Play]]=1,Table1[[#This Row],[Gn]],0)</f>
        <v>10</v>
      </c>
      <c r="IZ608">
        <f>IF(AND(Table1[[#This Row],[Pass Play]]=1,Table1[[#This Row],[EFF]]="Y"),1,0)</f>
        <v>1</v>
      </c>
      <c r="JA608">
        <f>IF(AND(Table1[[#This Row],[Pass Play]]=1,Table1[[#This Row],[EFF]]="Y"),Table1[[#This Row],[Gn]],0)</f>
        <v>10</v>
      </c>
      <c r="JB608">
        <f>IF(AND(Table1[[#This Row],[Pass Play]]=1,Table1[[#This Row],[Gn]]&gt;=15),1,0)</f>
        <v>0</v>
      </c>
      <c r="JC608">
        <f>IF(AND(Table1[[#This Row],[Pass Play]]=1,Table1[[#This Row],[Big Play Passes]]=1),Table1[[#This Row],[Gn]],0)</f>
        <v>0</v>
      </c>
      <c r="JD608">
        <f>IF(AND(OR(Table1[[#This Row],[R/P]]="R",Table1[[#This Row],[PaRes]]="SCRBL",Table1[[#This Row],[PaRes]]="RUN"),Table1[[#This Row],[Penalty]]&lt;&gt;1),1,0)</f>
        <v>0</v>
      </c>
      <c r="JE608">
        <f>IF(Table1[[#This Row],[Rush Attempts]]=1,Table1[[#This Row],[Gn]],0)</f>
        <v>0</v>
      </c>
      <c r="JF608">
        <f>IF(AND(Table1[[#This Row],[Rush Attempts]]=1,Table1[[#This Row],[EFF]]="Y"),1,0)</f>
        <v>0</v>
      </c>
      <c r="JG608">
        <f>IF(AND(Table1[[#This Row],[Rush Attempts]]=1,Table1[[#This Row],[EFF]]="Y"),Table1[[#This Row],[Gn]],0)</f>
        <v>0</v>
      </c>
      <c r="JH608">
        <f>IF(AND(Table1[[#This Row],[Rush Attempts]]=1,Table1[[#This Row],[Gn]]&gt;=10),1,0)</f>
        <v>0</v>
      </c>
      <c r="JI608">
        <f>IF(AND(Table1[[#This Row],[Rush Attempts]]=1,Table1[[#This Row],[Big Play Run]]=1),Table1[[#This Row],[Gn]],0)</f>
        <v>0</v>
      </c>
      <c r="JJ608">
        <f>IF(Table1[[#This Row],[PaRes]]="SAC",1,0)</f>
        <v>0</v>
      </c>
      <c r="JK608">
        <f>IF(Table1[[#This Row],[Sacks]]=1,Table1[[#This Row],[Gn]],0)</f>
        <v>0</v>
      </c>
      <c r="JL608">
        <f>IF(Table1[[#This Row],[PaRes]]="INT",1,0)</f>
        <v>0</v>
      </c>
      <c r="JM608">
        <f>IF(Table1[[#This Row],[pff_PENALTY]]&lt;&gt;"",1,0)</f>
        <v>0</v>
      </c>
      <c r="JN608">
        <f>Table1[[#This Row],[pff_PENYARDS]]</f>
        <v>0</v>
      </c>
      <c r="JO608">
        <f>IF(Table1[[#This Row],[S/End]]="TD",1,0)</f>
        <v>0</v>
      </c>
      <c r="JP608">
        <f>IF(OR(Table1[[#This Row],[S/End]]="FGGD"),1,0)</f>
        <v>0</v>
      </c>
      <c r="JQ608">
        <f>IF(OR(Table1[[#This Row],[S/End]]="FUM",Table1[[#This Row],[S/End]]="INT"),1,0)</f>
        <v>0</v>
      </c>
      <c r="JR608">
        <f>IF(AND(Table1[[#This Row],[Touchdown]]=1,Table1[[#This Row],[Pass Play]]=1),1,0)</f>
        <v>0</v>
      </c>
      <c r="JS608">
        <f t="shared" si="29"/>
        <v>0</v>
      </c>
      <c r="JT608">
        <f>IF(AND(OR(Table1[[#This Row],[Pass Play]]=1,Table1[[#This Row],[Rush Attempts]]=1),Table1[[#This Row],[Dn]]=3),1,0)</f>
        <v>0</v>
      </c>
      <c r="JU608">
        <f>IF(AND(Table1[[#This Row],[3rd down attempt]]=1,Table1[[#This Row],[EFF]]="Y"),1,0)</f>
        <v>0</v>
      </c>
      <c r="JV608">
        <f>IF(AND(Table1[[#This Row],[3rd down attempt]]=1,Table1[[#This Row],[Dist]]&gt;=7),1,0)</f>
        <v>0</v>
      </c>
      <c r="JW608">
        <f>IF(AND(OR(Table1[[#This Row],[Pass Play]]=1,Table1[[#This Row],[Rush Attempts]]=1),Table1[[#This Row],[Dn]]=4),1,0)</f>
        <v>0</v>
      </c>
      <c r="JX608">
        <f>IF(AND(Table1[[#This Row],[4th down attempt]]=1,Table1[[#This Row],[EFF]]="Y"),1,0)</f>
        <v>0</v>
      </c>
      <c r="JY608">
        <f>IF(AND(OR(Table1[[#This Row],[Pass Play]]=1,Table1[[#This Row],[Rush Attempts]]=1),Table1[[#This Row],[FPos]]&gt;=0,Table1[[#This Row],[FPos]]&lt;=20),1,0)</f>
        <v>0</v>
      </c>
      <c r="JZ608">
        <f>IF(AND(OR(Table1[[#This Row],[Pass Play]]=1,Table1[[#This Row],[Rush Attempts]]=1),Table1[[#This Row],[Dist]]&lt;=Table1[[#This Row],[Gn]]),1,0)</f>
        <v>1</v>
      </c>
      <c r="KA608">
        <f>IF(Table1[[#This Row],[S/End]]&lt;&gt;"",1,0)</f>
        <v>0</v>
      </c>
      <c r="KB608">
        <f>IF(Table1[[#This Row],[S/End]]="TD",1,0)</f>
        <v>0</v>
      </c>
      <c r="KC608">
        <f>IF(Table1[[#This Row],[S/End]]="FGGD",1,0)</f>
        <v>0</v>
      </c>
      <c r="KD608">
        <f>IF(AND(OR(Table1[[#This Row],[Pass Play]]=1,Table1[[#This Row],[Rush Attempts]]=1),Table1[[#This Row],[Gn]]&lt;0),1,0)</f>
        <v>0</v>
      </c>
      <c r="KE608" s="375">
        <f>IF(AND(Table1[[#This Row],[pff_DRVENDPSN]]=3,Table1[[#This Row],[pff_DRVENDEVENT]]="PUNT"),1,0)</f>
        <v>0</v>
      </c>
    </row>
    <row r="609" spans="1:291" hidden="1">
      <c r="A609">
        <v>32</v>
      </c>
      <c r="B609">
        <v>2110</v>
      </c>
      <c r="D609">
        <v>3</v>
      </c>
      <c r="E609">
        <v>1</v>
      </c>
      <c r="F609">
        <v>10</v>
      </c>
      <c r="G609">
        <v>4</v>
      </c>
      <c r="H609">
        <v>21</v>
      </c>
      <c r="J609" t="s">
        <v>254</v>
      </c>
      <c r="K609">
        <v>21</v>
      </c>
      <c r="L609">
        <v>21</v>
      </c>
      <c r="M609" t="s">
        <v>12137</v>
      </c>
      <c r="N609" t="s">
        <v>568</v>
      </c>
      <c r="P609" t="s">
        <v>569</v>
      </c>
      <c r="S609" t="s">
        <v>1014</v>
      </c>
      <c r="W609" t="s">
        <v>253</v>
      </c>
      <c r="X609" t="s">
        <v>12138</v>
      </c>
      <c r="Y609" t="s">
        <v>981</v>
      </c>
      <c r="Z609" t="s">
        <v>981</v>
      </c>
      <c r="AB609" t="s">
        <v>981</v>
      </c>
      <c r="AC609" t="s">
        <v>12048</v>
      </c>
      <c r="AJ609">
        <v>85</v>
      </c>
      <c r="AK609" t="s">
        <v>327</v>
      </c>
      <c r="AP609">
        <v>7</v>
      </c>
      <c r="BJ609" t="s">
        <v>261</v>
      </c>
      <c r="BQ609">
        <f t="shared" si="27"/>
        <v>2</v>
      </c>
      <c r="BR609">
        <f t="shared" si="28"/>
        <v>0</v>
      </c>
      <c r="BT609" t="s">
        <v>11587</v>
      </c>
      <c r="BV609">
        <v>3</v>
      </c>
      <c r="BX609">
        <v>0</v>
      </c>
      <c r="BY609" t="s">
        <v>12139</v>
      </c>
      <c r="CA609">
        <v>1</v>
      </c>
      <c r="CD609" s="3">
        <v>0.5625</v>
      </c>
      <c r="CE609" t="s">
        <v>274</v>
      </c>
      <c r="CF609" t="s">
        <v>12140</v>
      </c>
      <c r="CG609">
        <v>3</v>
      </c>
      <c r="CI609" t="s">
        <v>331</v>
      </c>
      <c r="CJ609">
        <v>0</v>
      </c>
      <c r="CK609" t="s">
        <v>12141</v>
      </c>
      <c r="CL609" s="4">
        <v>38444</v>
      </c>
      <c r="CM609" t="s">
        <v>12142</v>
      </c>
      <c r="CN609" t="s">
        <v>12143</v>
      </c>
      <c r="CO609">
        <v>3</v>
      </c>
      <c r="CQ609" t="s">
        <v>418</v>
      </c>
      <c r="CR609" t="s">
        <v>11587</v>
      </c>
      <c r="CU609" t="s">
        <v>12144</v>
      </c>
      <c r="CW609">
        <v>0</v>
      </c>
      <c r="CY609">
        <v>3</v>
      </c>
      <c r="CZ609" t="s">
        <v>553</v>
      </c>
      <c r="DA609">
        <v>0</v>
      </c>
      <c r="DB609">
        <v>8</v>
      </c>
      <c r="DC609" t="s">
        <v>1953</v>
      </c>
      <c r="DD609">
        <v>33</v>
      </c>
      <c r="DF609" t="s">
        <v>11593</v>
      </c>
      <c r="DK609">
        <v>4</v>
      </c>
      <c r="DL609" s="4">
        <v>44512</v>
      </c>
      <c r="DM609">
        <v>20587</v>
      </c>
      <c r="DN609">
        <v>2021</v>
      </c>
      <c r="DO609">
        <v>0</v>
      </c>
      <c r="DQ609">
        <v>81620</v>
      </c>
      <c r="DR609">
        <v>94</v>
      </c>
      <c r="DU609" t="s">
        <v>294</v>
      </c>
      <c r="DV609" t="s">
        <v>294</v>
      </c>
      <c r="DX609">
        <v>17</v>
      </c>
      <c r="DY609" t="s">
        <v>275</v>
      </c>
      <c r="EE609">
        <v>0</v>
      </c>
      <c r="EF609" t="s">
        <v>2910</v>
      </c>
      <c r="EG609" t="s">
        <v>277</v>
      </c>
      <c r="EH609">
        <v>0</v>
      </c>
      <c r="EJ609" t="s">
        <v>278</v>
      </c>
      <c r="EK609" t="s">
        <v>12145</v>
      </c>
      <c r="EL609" t="s">
        <v>12146</v>
      </c>
      <c r="EM609" t="s">
        <v>12147</v>
      </c>
      <c r="EN609" t="s">
        <v>4678</v>
      </c>
      <c r="EO609" t="s">
        <v>418</v>
      </c>
      <c r="EP609" t="s">
        <v>2793</v>
      </c>
      <c r="EQ609">
        <v>0</v>
      </c>
      <c r="ER609" t="s">
        <v>491</v>
      </c>
      <c r="ET609" t="s">
        <v>12148</v>
      </c>
      <c r="EU609">
        <v>-1</v>
      </c>
      <c r="EV609" t="s">
        <v>274</v>
      </c>
      <c r="EW609" t="s">
        <v>349</v>
      </c>
      <c r="EX609" t="s">
        <v>528</v>
      </c>
      <c r="EY609" t="s">
        <v>1982</v>
      </c>
      <c r="FB609" t="s">
        <v>999</v>
      </c>
      <c r="FC609" t="s">
        <v>12149</v>
      </c>
      <c r="FE609">
        <v>0</v>
      </c>
      <c r="FF609">
        <v>6</v>
      </c>
      <c r="FL609">
        <v>0</v>
      </c>
      <c r="FN609">
        <v>0</v>
      </c>
      <c r="FQ609">
        <v>0</v>
      </c>
      <c r="FS609" t="s">
        <v>287</v>
      </c>
      <c r="FT609" t="s">
        <v>288</v>
      </c>
      <c r="FV609" t="s">
        <v>289</v>
      </c>
      <c r="FW609" t="s">
        <v>1721</v>
      </c>
      <c r="FY609">
        <v>1</v>
      </c>
      <c r="GA609">
        <v>17.03</v>
      </c>
      <c r="GB609">
        <v>14</v>
      </c>
      <c r="GC609">
        <v>1</v>
      </c>
      <c r="GD609" t="s">
        <v>1554</v>
      </c>
      <c r="GF609">
        <v>0</v>
      </c>
      <c r="GG609" t="s">
        <v>257</v>
      </c>
      <c r="GI609">
        <v>1.1000000000000001</v>
      </c>
      <c r="GJ609">
        <v>0</v>
      </c>
      <c r="GK609">
        <v>0</v>
      </c>
      <c r="GM609" t="s">
        <v>12150</v>
      </c>
      <c r="GN609">
        <v>5</v>
      </c>
      <c r="GO609">
        <v>3</v>
      </c>
      <c r="GP609" t="s">
        <v>2349</v>
      </c>
      <c r="GR609">
        <v>5</v>
      </c>
      <c r="HA609" t="s">
        <v>5964</v>
      </c>
      <c r="HC609" t="s">
        <v>313</v>
      </c>
      <c r="HD609" t="s">
        <v>313</v>
      </c>
      <c r="HE609" t="s">
        <v>772</v>
      </c>
      <c r="HF609">
        <v>0</v>
      </c>
      <c r="HG609">
        <v>21</v>
      </c>
      <c r="HH609">
        <v>17</v>
      </c>
      <c r="HI609" t="s">
        <v>275</v>
      </c>
      <c r="HL609">
        <v>4</v>
      </c>
      <c r="HM609" t="s">
        <v>11622</v>
      </c>
      <c r="HO609" t="s">
        <v>11637</v>
      </c>
      <c r="HP609" t="s">
        <v>12151</v>
      </c>
      <c r="HQ609" t="s">
        <v>2217</v>
      </c>
      <c r="HR609" t="s">
        <v>12152</v>
      </c>
      <c r="HT609" t="s">
        <v>12153</v>
      </c>
      <c r="HW609">
        <v>17</v>
      </c>
      <c r="HX609">
        <v>4262249</v>
      </c>
      <c r="HY609" t="s">
        <v>11593</v>
      </c>
      <c r="HZ609">
        <v>4262221</v>
      </c>
      <c r="IC609">
        <v>0</v>
      </c>
      <c r="ID609">
        <v>0</v>
      </c>
      <c r="IM609">
        <v>89</v>
      </c>
      <c r="IO609" t="s">
        <v>11593</v>
      </c>
      <c r="IQ609" t="s">
        <v>11593</v>
      </c>
      <c r="IR609" t="s">
        <v>11622</v>
      </c>
      <c r="IU609">
        <v>11</v>
      </c>
      <c r="IV609">
        <f>IF(AND(Table1[[#This Row],[R/P]]="P",Table1[[#This Row],[PaRes]]&lt;&gt;"SCRBL",Table1[[#This Row],[PaRes]]&lt;&gt;"RUN",Table1[[#This Row],[Penalty]]&lt;&gt;1),1,0)</f>
        <v>1</v>
      </c>
      <c r="IW609">
        <f>IF(AND(Table1[[#This Row],[Pass Play]]=1,Table1[[#This Row],[PaRes]]&lt;&gt;"SAC"),1,0)</f>
        <v>1</v>
      </c>
      <c r="IX609">
        <f>IF(Table1[[#This Row],[PaRes]]="COM",1,0)</f>
        <v>1</v>
      </c>
      <c r="IY609">
        <f>IF(Table1[[#This Row],[Pass Play]]=1,Table1[[#This Row],[Gn]],0)</f>
        <v>4</v>
      </c>
      <c r="IZ609">
        <f>IF(AND(Table1[[#This Row],[Pass Play]]=1,Table1[[#This Row],[EFF]]="Y"),1,0)</f>
        <v>1</v>
      </c>
      <c r="JA609">
        <f>IF(AND(Table1[[#This Row],[Pass Play]]=1,Table1[[#This Row],[EFF]]="Y"),Table1[[#This Row],[Gn]],0)</f>
        <v>4</v>
      </c>
      <c r="JB609">
        <f>IF(AND(Table1[[#This Row],[Pass Play]]=1,Table1[[#This Row],[Gn]]&gt;=15),1,0)</f>
        <v>0</v>
      </c>
      <c r="JC609">
        <f>IF(AND(Table1[[#This Row],[Pass Play]]=1,Table1[[#This Row],[Big Play Passes]]=1),Table1[[#This Row],[Gn]],0)</f>
        <v>0</v>
      </c>
      <c r="JD609">
        <f>IF(AND(OR(Table1[[#This Row],[R/P]]="R",Table1[[#This Row],[PaRes]]="SCRBL",Table1[[#This Row],[PaRes]]="RUN"),Table1[[#This Row],[Penalty]]&lt;&gt;1),1,0)</f>
        <v>0</v>
      </c>
      <c r="JE609">
        <f>IF(Table1[[#This Row],[Rush Attempts]]=1,Table1[[#This Row],[Gn]],0)</f>
        <v>0</v>
      </c>
      <c r="JF609">
        <f>IF(AND(Table1[[#This Row],[Rush Attempts]]=1,Table1[[#This Row],[EFF]]="Y"),1,0)</f>
        <v>0</v>
      </c>
      <c r="JG609">
        <f>IF(AND(Table1[[#This Row],[Rush Attempts]]=1,Table1[[#This Row],[EFF]]="Y"),Table1[[#This Row],[Gn]],0)</f>
        <v>0</v>
      </c>
      <c r="JH609">
        <f>IF(AND(Table1[[#This Row],[Rush Attempts]]=1,Table1[[#This Row],[Gn]]&gt;=10),1,0)</f>
        <v>0</v>
      </c>
      <c r="JI609">
        <f>IF(AND(Table1[[#This Row],[Rush Attempts]]=1,Table1[[#This Row],[Big Play Run]]=1),Table1[[#This Row],[Gn]],0)</f>
        <v>0</v>
      </c>
      <c r="JJ609">
        <f>IF(Table1[[#This Row],[PaRes]]="SAC",1,0)</f>
        <v>0</v>
      </c>
      <c r="JK609">
        <f>IF(Table1[[#This Row],[Sacks]]=1,Table1[[#This Row],[Gn]],0)</f>
        <v>0</v>
      </c>
      <c r="JL609">
        <f>IF(Table1[[#This Row],[PaRes]]="INT",1,0)</f>
        <v>0</v>
      </c>
      <c r="JM609">
        <f>IF(Table1[[#This Row],[pff_PENALTY]]&lt;&gt;"",1,0)</f>
        <v>0</v>
      </c>
      <c r="JN609">
        <f>Table1[[#This Row],[pff_PENYARDS]]</f>
        <v>0</v>
      </c>
      <c r="JO609">
        <f>IF(Table1[[#This Row],[S/End]]="TD",1,0)</f>
        <v>0</v>
      </c>
      <c r="JP609">
        <f>IF(OR(Table1[[#This Row],[S/End]]="FGGD"),1,0)</f>
        <v>0</v>
      </c>
      <c r="JQ609">
        <f>IF(OR(Table1[[#This Row],[S/End]]="FUM",Table1[[#This Row],[S/End]]="INT"),1,0)</f>
        <v>0</v>
      </c>
      <c r="JR609">
        <f>IF(AND(Table1[[#This Row],[Touchdown]]=1,Table1[[#This Row],[Pass Play]]=1),1,0)</f>
        <v>0</v>
      </c>
      <c r="JS609">
        <f t="shared" si="29"/>
        <v>0</v>
      </c>
      <c r="JT609">
        <f>IF(AND(OR(Table1[[#This Row],[Pass Play]]=1,Table1[[#This Row],[Rush Attempts]]=1),Table1[[#This Row],[Dn]]=3),1,0)</f>
        <v>0</v>
      </c>
      <c r="JU609">
        <f>IF(AND(Table1[[#This Row],[3rd down attempt]]=1,Table1[[#This Row],[EFF]]="Y"),1,0)</f>
        <v>0</v>
      </c>
      <c r="JV609">
        <f>IF(AND(Table1[[#This Row],[3rd down attempt]]=1,Table1[[#This Row],[Dist]]&gt;=7),1,0)</f>
        <v>0</v>
      </c>
      <c r="JW609">
        <f>IF(AND(OR(Table1[[#This Row],[Pass Play]]=1,Table1[[#This Row],[Rush Attempts]]=1),Table1[[#This Row],[Dn]]=4),1,0)</f>
        <v>0</v>
      </c>
      <c r="JX609">
        <f>IF(AND(Table1[[#This Row],[4th down attempt]]=1,Table1[[#This Row],[EFF]]="Y"),1,0)</f>
        <v>0</v>
      </c>
      <c r="JY609">
        <f>IF(AND(OR(Table1[[#This Row],[Pass Play]]=1,Table1[[#This Row],[Rush Attempts]]=1),Table1[[#This Row],[FPos]]&gt;=0,Table1[[#This Row],[FPos]]&lt;=20),1,0)</f>
        <v>0</v>
      </c>
      <c r="JZ609">
        <f>IF(AND(OR(Table1[[#This Row],[Pass Play]]=1,Table1[[#This Row],[Rush Attempts]]=1),Table1[[#This Row],[Dist]]&lt;=Table1[[#This Row],[Gn]]),1,0)</f>
        <v>0</v>
      </c>
      <c r="KA609">
        <f>IF(Table1[[#This Row],[S/End]]&lt;&gt;"",1,0)</f>
        <v>0</v>
      </c>
      <c r="KB609">
        <f>IF(Table1[[#This Row],[S/End]]="TD",1,0)</f>
        <v>0</v>
      </c>
      <c r="KC609">
        <f>IF(Table1[[#This Row],[S/End]]="FGGD",1,0)</f>
        <v>0</v>
      </c>
      <c r="KD609">
        <f>IF(AND(OR(Table1[[#This Row],[Pass Play]]=1,Table1[[#This Row],[Rush Attempts]]=1),Table1[[#This Row],[Gn]]&lt;0),1,0)</f>
        <v>0</v>
      </c>
      <c r="KE609" s="375">
        <f>IF(AND(Table1[[#This Row],[pff_DRVENDPSN]]=3,Table1[[#This Row],[pff_DRVENDEVENT]]="PUNT"),1,0)</f>
        <v>0</v>
      </c>
    </row>
    <row r="610" spans="1:291" hidden="1">
      <c r="A610">
        <v>33</v>
      </c>
      <c r="B610">
        <v>2110</v>
      </c>
      <c r="D610">
        <v>3</v>
      </c>
      <c r="E610">
        <v>2</v>
      </c>
      <c r="F610">
        <v>6</v>
      </c>
      <c r="G610">
        <v>4</v>
      </c>
      <c r="H610">
        <v>17</v>
      </c>
      <c r="J610" t="s">
        <v>254</v>
      </c>
      <c r="K610">
        <v>12</v>
      </c>
      <c r="L610" t="s">
        <v>6748</v>
      </c>
      <c r="M610" t="s">
        <v>11057</v>
      </c>
      <c r="N610" t="s">
        <v>568</v>
      </c>
      <c r="P610" t="s">
        <v>1066</v>
      </c>
      <c r="Q610" t="s">
        <v>1067</v>
      </c>
      <c r="T610" t="s">
        <v>1500</v>
      </c>
      <c r="W610" t="s">
        <v>257</v>
      </c>
      <c r="X610" t="s">
        <v>6957</v>
      </c>
      <c r="AE610" t="s">
        <v>573</v>
      </c>
      <c r="AF610" t="s">
        <v>2590</v>
      </c>
      <c r="AG610" t="s">
        <v>6957</v>
      </c>
      <c r="AH610" t="s">
        <v>257</v>
      </c>
      <c r="AJ610">
        <v>22</v>
      </c>
      <c r="AP610">
        <v>7</v>
      </c>
      <c r="BJ610" t="s">
        <v>274</v>
      </c>
      <c r="BQ610">
        <f t="shared" si="27"/>
        <v>0</v>
      </c>
      <c r="BR610">
        <f t="shared" si="28"/>
        <v>3</v>
      </c>
      <c r="BT610" t="s">
        <v>11587</v>
      </c>
      <c r="BV610">
        <v>3</v>
      </c>
      <c r="BX610">
        <v>0</v>
      </c>
      <c r="BY610" t="s">
        <v>12154</v>
      </c>
      <c r="CD610" s="3">
        <v>0.54097222222222219</v>
      </c>
      <c r="CF610" t="s">
        <v>12155</v>
      </c>
      <c r="CJ610">
        <v>0</v>
      </c>
      <c r="CK610" t="s">
        <v>12156</v>
      </c>
      <c r="CL610" s="4">
        <v>38444</v>
      </c>
      <c r="CM610" t="s">
        <v>12157</v>
      </c>
      <c r="CN610" t="s">
        <v>12158</v>
      </c>
      <c r="CO610">
        <v>3</v>
      </c>
      <c r="CQ610" t="s">
        <v>418</v>
      </c>
      <c r="CR610" t="s">
        <v>11587</v>
      </c>
      <c r="CU610" t="s">
        <v>12159</v>
      </c>
      <c r="CW610">
        <v>0</v>
      </c>
      <c r="CY610">
        <v>4</v>
      </c>
      <c r="CZ610" t="s">
        <v>553</v>
      </c>
      <c r="DA610">
        <v>0</v>
      </c>
      <c r="DB610">
        <v>8</v>
      </c>
      <c r="DC610" t="s">
        <v>1953</v>
      </c>
      <c r="DD610">
        <v>33</v>
      </c>
      <c r="DF610" t="s">
        <v>11622</v>
      </c>
      <c r="DK610">
        <v>4</v>
      </c>
      <c r="DL610" s="4">
        <v>44512</v>
      </c>
      <c r="DM610">
        <v>20587</v>
      </c>
      <c r="DN610">
        <v>2021</v>
      </c>
      <c r="DO610">
        <v>0</v>
      </c>
      <c r="DQ610">
        <v>81620</v>
      </c>
      <c r="DR610">
        <v>95</v>
      </c>
      <c r="DU610" t="s">
        <v>274</v>
      </c>
      <c r="DV610" t="s">
        <v>257</v>
      </c>
      <c r="DX610">
        <v>17</v>
      </c>
      <c r="DY610" t="s">
        <v>275</v>
      </c>
      <c r="EE610">
        <v>0</v>
      </c>
      <c r="EF610" t="s">
        <v>1694</v>
      </c>
      <c r="EG610" t="s">
        <v>383</v>
      </c>
      <c r="EH610">
        <v>0</v>
      </c>
      <c r="EJ610" t="s">
        <v>454</v>
      </c>
      <c r="EK610" t="s">
        <v>12160</v>
      </c>
      <c r="EL610" t="s">
        <v>12161</v>
      </c>
      <c r="EM610" t="s">
        <v>12162</v>
      </c>
      <c r="EN610" t="s">
        <v>12163</v>
      </c>
      <c r="EO610" t="s">
        <v>418</v>
      </c>
      <c r="EP610" t="s">
        <v>8092</v>
      </c>
      <c r="EQ610">
        <v>0</v>
      </c>
      <c r="ET610" t="s">
        <v>9865</v>
      </c>
      <c r="FE610">
        <v>0</v>
      </c>
      <c r="FF610">
        <v>15</v>
      </c>
      <c r="FG610" t="s">
        <v>308</v>
      </c>
      <c r="FI610" t="s">
        <v>308</v>
      </c>
      <c r="FL610">
        <v>0</v>
      </c>
      <c r="FN610">
        <v>0</v>
      </c>
      <c r="FQ610">
        <v>0</v>
      </c>
      <c r="FS610" t="s">
        <v>395</v>
      </c>
      <c r="FT610" t="s">
        <v>1029</v>
      </c>
      <c r="FU610" t="s">
        <v>257</v>
      </c>
      <c r="FV610" t="s">
        <v>496</v>
      </c>
      <c r="FW610" t="s">
        <v>431</v>
      </c>
      <c r="FX610" t="s">
        <v>1517</v>
      </c>
      <c r="FY610">
        <v>0</v>
      </c>
      <c r="GA610">
        <v>17.03</v>
      </c>
      <c r="GB610">
        <v>14</v>
      </c>
      <c r="GC610">
        <v>0</v>
      </c>
      <c r="GD610" t="s">
        <v>1554</v>
      </c>
      <c r="GE610" t="s">
        <v>355</v>
      </c>
      <c r="GF610">
        <v>0</v>
      </c>
      <c r="GG610" t="s">
        <v>1179</v>
      </c>
      <c r="GJ610">
        <v>0</v>
      </c>
      <c r="GK610">
        <v>0</v>
      </c>
      <c r="GM610" t="s">
        <v>7238</v>
      </c>
      <c r="GO610">
        <v>3</v>
      </c>
      <c r="HA610" t="s">
        <v>12164</v>
      </c>
      <c r="HC610" t="s">
        <v>313</v>
      </c>
      <c r="HD610" t="s">
        <v>313</v>
      </c>
      <c r="HF610">
        <v>0</v>
      </c>
      <c r="HG610">
        <v>12</v>
      </c>
      <c r="HH610">
        <v>17</v>
      </c>
      <c r="HI610" t="s">
        <v>275</v>
      </c>
      <c r="HL610" t="s">
        <v>499</v>
      </c>
      <c r="HW610">
        <v>13</v>
      </c>
      <c r="HX610">
        <v>4262282</v>
      </c>
      <c r="HY610" t="s">
        <v>492</v>
      </c>
      <c r="HZ610">
        <v>4262249</v>
      </c>
      <c r="IC610">
        <v>0</v>
      </c>
      <c r="ID610">
        <v>0</v>
      </c>
      <c r="IM610">
        <v>90</v>
      </c>
      <c r="IQ610" t="s">
        <v>11622</v>
      </c>
      <c r="IU610">
        <v>11</v>
      </c>
      <c r="IV610">
        <f>IF(AND(Table1[[#This Row],[R/P]]="P",Table1[[#This Row],[PaRes]]&lt;&gt;"SCRBL",Table1[[#This Row],[PaRes]]&lt;&gt;"RUN",Table1[[#This Row],[Penalty]]&lt;&gt;1),1,0)</f>
        <v>0</v>
      </c>
      <c r="IW610">
        <f>IF(AND(Table1[[#This Row],[Pass Play]]=1,Table1[[#This Row],[PaRes]]&lt;&gt;"SAC"),1,0)</f>
        <v>0</v>
      </c>
      <c r="IX610">
        <f>IF(Table1[[#This Row],[PaRes]]="COM",1,0)</f>
        <v>0</v>
      </c>
      <c r="IY610">
        <f>IF(Table1[[#This Row],[Pass Play]]=1,Table1[[#This Row],[Gn]],0)</f>
        <v>0</v>
      </c>
      <c r="IZ610">
        <f>IF(AND(Table1[[#This Row],[Pass Play]]=1,Table1[[#This Row],[EFF]]="Y"),1,0)</f>
        <v>0</v>
      </c>
      <c r="JA610">
        <f>IF(AND(Table1[[#This Row],[Pass Play]]=1,Table1[[#This Row],[EFF]]="Y"),Table1[[#This Row],[Gn]],0)</f>
        <v>0</v>
      </c>
      <c r="JB610">
        <f>IF(AND(Table1[[#This Row],[Pass Play]]=1,Table1[[#This Row],[Gn]]&gt;=15),1,0)</f>
        <v>0</v>
      </c>
      <c r="JC610">
        <f>IF(AND(Table1[[#This Row],[Pass Play]]=1,Table1[[#This Row],[Big Play Passes]]=1),Table1[[#This Row],[Gn]],0)</f>
        <v>0</v>
      </c>
      <c r="JD610">
        <f>IF(AND(OR(Table1[[#This Row],[R/P]]="R",Table1[[#This Row],[PaRes]]="SCRBL",Table1[[#This Row],[PaRes]]="RUN"),Table1[[#This Row],[Penalty]]&lt;&gt;1),1,0)</f>
        <v>1</v>
      </c>
      <c r="JE610">
        <f>IF(Table1[[#This Row],[Rush Attempts]]=1,Table1[[#This Row],[Gn]],0)</f>
        <v>4</v>
      </c>
      <c r="JF610">
        <f>IF(AND(Table1[[#This Row],[Rush Attempts]]=1,Table1[[#This Row],[EFF]]="Y"),1,0)</f>
        <v>1</v>
      </c>
      <c r="JG610">
        <f>IF(AND(Table1[[#This Row],[Rush Attempts]]=1,Table1[[#This Row],[EFF]]="Y"),Table1[[#This Row],[Gn]],0)</f>
        <v>4</v>
      </c>
      <c r="JH610">
        <f>IF(AND(Table1[[#This Row],[Rush Attempts]]=1,Table1[[#This Row],[Gn]]&gt;=10),1,0)</f>
        <v>0</v>
      </c>
      <c r="JI610">
        <f>IF(AND(Table1[[#This Row],[Rush Attempts]]=1,Table1[[#This Row],[Big Play Run]]=1),Table1[[#This Row],[Gn]],0)</f>
        <v>0</v>
      </c>
      <c r="JJ610">
        <f>IF(Table1[[#This Row],[PaRes]]="SAC",1,0)</f>
        <v>0</v>
      </c>
      <c r="JK610">
        <f>IF(Table1[[#This Row],[Sacks]]=1,Table1[[#This Row],[Gn]],0)</f>
        <v>0</v>
      </c>
      <c r="JL610">
        <f>IF(Table1[[#This Row],[PaRes]]="INT",1,0)</f>
        <v>0</v>
      </c>
      <c r="JM610">
        <f>IF(Table1[[#This Row],[pff_PENALTY]]&lt;&gt;"",1,0)</f>
        <v>0</v>
      </c>
      <c r="JN610">
        <f>Table1[[#This Row],[pff_PENYARDS]]</f>
        <v>0</v>
      </c>
      <c r="JO610">
        <f>IF(Table1[[#This Row],[S/End]]="TD",1,0)</f>
        <v>0</v>
      </c>
      <c r="JP610">
        <f>IF(OR(Table1[[#This Row],[S/End]]="FGGD"),1,0)</f>
        <v>0</v>
      </c>
      <c r="JQ610">
        <f>IF(OR(Table1[[#This Row],[S/End]]="FUM",Table1[[#This Row],[S/End]]="INT"),1,0)</f>
        <v>0</v>
      </c>
      <c r="JR610">
        <f>IF(AND(Table1[[#This Row],[Touchdown]]=1,Table1[[#This Row],[Pass Play]]=1),1,0)</f>
        <v>0</v>
      </c>
      <c r="JS610">
        <f t="shared" si="29"/>
        <v>0</v>
      </c>
      <c r="JT610">
        <f>IF(AND(OR(Table1[[#This Row],[Pass Play]]=1,Table1[[#This Row],[Rush Attempts]]=1),Table1[[#This Row],[Dn]]=3),1,0)</f>
        <v>0</v>
      </c>
      <c r="JU610">
        <f>IF(AND(Table1[[#This Row],[3rd down attempt]]=1,Table1[[#This Row],[EFF]]="Y"),1,0)</f>
        <v>0</v>
      </c>
      <c r="JV610">
        <f>IF(AND(Table1[[#This Row],[3rd down attempt]]=1,Table1[[#This Row],[Dist]]&gt;=7),1,0)</f>
        <v>0</v>
      </c>
      <c r="JW610">
        <f>IF(AND(OR(Table1[[#This Row],[Pass Play]]=1,Table1[[#This Row],[Rush Attempts]]=1),Table1[[#This Row],[Dn]]=4),1,0)</f>
        <v>0</v>
      </c>
      <c r="JX610">
        <f>IF(AND(Table1[[#This Row],[4th down attempt]]=1,Table1[[#This Row],[EFF]]="Y"),1,0)</f>
        <v>0</v>
      </c>
      <c r="JY610">
        <f>IF(AND(OR(Table1[[#This Row],[Pass Play]]=1,Table1[[#This Row],[Rush Attempts]]=1),Table1[[#This Row],[FPos]]&gt;=0,Table1[[#This Row],[FPos]]&lt;=20),1,0)</f>
        <v>1</v>
      </c>
      <c r="JZ610">
        <f>IF(AND(OR(Table1[[#This Row],[Pass Play]]=1,Table1[[#This Row],[Rush Attempts]]=1),Table1[[#This Row],[Dist]]&lt;=Table1[[#This Row],[Gn]]),1,0)</f>
        <v>0</v>
      </c>
      <c r="KA610">
        <f>IF(Table1[[#This Row],[S/End]]&lt;&gt;"",1,0)</f>
        <v>0</v>
      </c>
      <c r="KB610">
        <f>IF(Table1[[#This Row],[S/End]]="TD",1,0)</f>
        <v>0</v>
      </c>
      <c r="KC610">
        <f>IF(Table1[[#This Row],[S/End]]="FGGD",1,0)</f>
        <v>0</v>
      </c>
      <c r="KD610">
        <f>IF(AND(OR(Table1[[#This Row],[Pass Play]]=1,Table1[[#This Row],[Rush Attempts]]=1),Table1[[#This Row],[Gn]]&lt;0),1,0)</f>
        <v>0</v>
      </c>
      <c r="KE610" s="375">
        <f>IF(AND(Table1[[#This Row],[pff_DRVENDPSN]]=3,Table1[[#This Row],[pff_DRVENDEVENT]]="PUNT"),1,0)</f>
        <v>0</v>
      </c>
    </row>
    <row r="611" spans="1:291" hidden="1">
      <c r="A611">
        <v>34</v>
      </c>
      <c r="B611">
        <v>2110</v>
      </c>
      <c r="D611">
        <v>3</v>
      </c>
      <c r="E611">
        <v>3</v>
      </c>
      <c r="F611">
        <v>2</v>
      </c>
      <c r="G611">
        <v>8</v>
      </c>
      <c r="H611">
        <v>13</v>
      </c>
      <c r="J611" t="s">
        <v>254</v>
      </c>
      <c r="K611">
        <v>12</v>
      </c>
      <c r="L611" t="s">
        <v>3480</v>
      </c>
      <c r="M611" t="s">
        <v>12165</v>
      </c>
      <c r="N611" t="s">
        <v>440</v>
      </c>
      <c r="O611" t="s">
        <v>254</v>
      </c>
      <c r="P611" t="s">
        <v>2462</v>
      </c>
      <c r="Q611" t="s">
        <v>1067</v>
      </c>
      <c r="S611" t="s">
        <v>443</v>
      </c>
      <c r="T611" t="s">
        <v>872</v>
      </c>
      <c r="W611" t="s">
        <v>257</v>
      </c>
      <c r="X611" t="s">
        <v>12109</v>
      </c>
      <c r="AE611" t="s">
        <v>807</v>
      </c>
      <c r="AF611" t="s">
        <v>808</v>
      </c>
      <c r="AG611" t="s">
        <v>12109</v>
      </c>
      <c r="AH611" t="s">
        <v>257</v>
      </c>
      <c r="AJ611">
        <v>22</v>
      </c>
      <c r="AP611">
        <v>7</v>
      </c>
      <c r="BJ611" t="s">
        <v>274</v>
      </c>
      <c r="BQ611">
        <f t="shared" si="27"/>
        <v>0</v>
      </c>
      <c r="BR611">
        <f t="shared" si="28"/>
        <v>16</v>
      </c>
      <c r="BT611" t="s">
        <v>11587</v>
      </c>
      <c r="BV611">
        <v>3</v>
      </c>
      <c r="BX611">
        <v>0</v>
      </c>
      <c r="BY611" t="s">
        <v>12166</v>
      </c>
      <c r="CD611" s="3">
        <v>0.5131944444444444</v>
      </c>
      <c r="CF611" t="s">
        <v>12167</v>
      </c>
      <c r="CJ611">
        <v>0</v>
      </c>
      <c r="CK611" t="s">
        <v>12168</v>
      </c>
      <c r="CL611" s="4">
        <v>38444</v>
      </c>
      <c r="CM611" t="s">
        <v>12169</v>
      </c>
      <c r="CN611" t="s">
        <v>12170</v>
      </c>
      <c r="CO611">
        <v>3</v>
      </c>
      <c r="CQ611" t="s">
        <v>269</v>
      </c>
      <c r="CR611" t="s">
        <v>11587</v>
      </c>
      <c r="CU611" t="s">
        <v>12171</v>
      </c>
      <c r="CW611">
        <v>0</v>
      </c>
      <c r="CY611">
        <v>5</v>
      </c>
      <c r="CZ611" t="s">
        <v>553</v>
      </c>
      <c r="DA611">
        <v>0</v>
      </c>
      <c r="DB611">
        <v>8</v>
      </c>
      <c r="DC611" t="s">
        <v>1953</v>
      </c>
      <c r="DD611">
        <v>33</v>
      </c>
      <c r="DF611" t="s">
        <v>11593</v>
      </c>
      <c r="DK611">
        <v>8</v>
      </c>
      <c r="DL611" s="4">
        <v>44512</v>
      </c>
      <c r="DM611">
        <v>20587</v>
      </c>
      <c r="DN611">
        <v>2021</v>
      </c>
      <c r="DO611">
        <v>0</v>
      </c>
      <c r="DQ611">
        <v>81620</v>
      </c>
      <c r="DR611">
        <v>96</v>
      </c>
      <c r="DU611" t="s">
        <v>274</v>
      </c>
      <c r="DV611" t="s">
        <v>257</v>
      </c>
      <c r="DX611">
        <v>17</v>
      </c>
      <c r="DY611" t="s">
        <v>275</v>
      </c>
      <c r="EE611">
        <v>0</v>
      </c>
      <c r="EF611" t="s">
        <v>2504</v>
      </c>
      <c r="EG611" t="s">
        <v>383</v>
      </c>
      <c r="EH611">
        <v>1</v>
      </c>
      <c r="EJ611" t="s">
        <v>454</v>
      </c>
      <c r="EK611" t="s">
        <v>12172</v>
      </c>
      <c r="EL611" t="s">
        <v>12173</v>
      </c>
      <c r="EM611" t="s">
        <v>12174</v>
      </c>
      <c r="EN611" t="s">
        <v>10360</v>
      </c>
      <c r="EO611" t="s">
        <v>282</v>
      </c>
      <c r="EP611" t="s">
        <v>2449</v>
      </c>
      <c r="EQ611">
        <v>0</v>
      </c>
      <c r="ET611" t="s">
        <v>12175</v>
      </c>
      <c r="FE611">
        <v>0</v>
      </c>
      <c r="FF611">
        <v>12</v>
      </c>
      <c r="FG611" t="s">
        <v>1357</v>
      </c>
      <c r="FI611" t="s">
        <v>1357</v>
      </c>
      <c r="FJ611" t="s">
        <v>12176</v>
      </c>
      <c r="FL611">
        <v>0</v>
      </c>
      <c r="FN611">
        <v>0</v>
      </c>
      <c r="FQ611">
        <v>0</v>
      </c>
      <c r="FS611" t="s">
        <v>462</v>
      </c>
      <c r="FT611" t="s">
        <v>1002</v>
      </c>
      <c r="FU611" t="s">
        <v>257</v>
      </c>
      <c r="FV611" t="s">
        <v>777</v>
      </c>
      <c r="FW611" t="s">
        <v>1721</v>
      </c>
      <c r="FY611">
        <v>0</v>
      </c>
      <c r="GA611">
        <v>17.03</v>
      </c>
      <c r="GB611">
        <v>14</v>
      </c>
      <c r="GC611">
        <v>0</v>
      </c>
      <c r="GD611" t="s">
        <v>12177</v>
      </c>
      <c r="GE611" t="s">
        <v>355</v>
      </c>
      <c r="GF611">
        <v>0</v>
      </c>
      <c r="GG611" t="s">
        <v>466</v>
      </c>
      <c r="GJ611">
        <v>1</v>
      </c>
      <c r="GK611">
        <v>0</v>
      </c>
      <c r="GM611" t="s">
        <v>1467</v>
      </c>
      <c r="GO611">
        <v>3</v>
      </c>
      <c r="HA611" t="s">
        <v>12178</v>
      </c>
      <c r="HC611" t="s">
        <v>313</v>
      </c>
      <c r="HD611" t="s">
        <v>313</v>
      </c>
      <c r="HE611" t="s">
        <v>11623</v>
      </c>
      <c r="HF611">
        <v>0</v>
      </c>
      <c r="HG611">
        <v>12</v>
      </c>
      <c r="HH611">
        <v>17</v>
      </c>
      <c r="HI611" t="s">
        <v>275</v>
      </c>
      <c r="HL611" t="s">
        <v>58</v>
      </c>
      <c r="HW611">
        <v>5</v>
      </c>
      <c r="HX611">
        <v>4262308</v>
      </c>
      <c r="HY611" t="s">
        <v>926</v>
      </c>
      <c r="HZ611">
        <v>4262282</v>
      </c>
      <c r="IC611">
        <v>0</v>
      </c>
      <c r="ID611">
        <v>0</v>
      </c>
      <c r="IM611">
        <v>91</v>
      </c>
      <c r="IQ611" t="s">
        <v>11593</v>
      </c>
      <c r="IR611" t="s">
        <v>11681</v>
      </c>
      <c r="IU611">
        <v>11</v>
      </c>
      <c r="IV611">
        <f>IF(AND(Table1[[#This Row],[R/P]]="P",Table1[[#This Row],[PaRes]]&lt;&gt;"SCRBL",Table1[[#This Row],[PaRes]]&lt;&gt;"RUN",Table1[[#This Row],[Penalty]]&lt;&gt;1),1,0)</f>
        <v>0</v>
      </c>
      <c r="IW611">
        <f>IF(AND(Table1[[#This Row],[Pass Play]]=1,Table1[[#This Row],[PaRes]]&lt;&gt;"SAC"),1,0)</f>
        <v>0</v>
      </c>
      <c r="IX611">
        <f>IF(Table1[[#This Row],[PaRes]]="COM",1,0)</f>
        <v>0</v>
      </c>
      <c r="IY611">
        <f>IF(Table1[[#This Row],[Pass Play]]=1,Table1[[#This Row],[Gn]],0)</f>
        <v>0</v>
      </c>
      <c r="IZ611">
        <f>IF(AND(Table1[[#This Row],[Pass Play]]=1,Table1[[#This Row],[EFF]]="Y"),1,0)</f>
        <v>0</v>
      </c>
      <c r="JA611">
        <f>IF(AND(Table1[[#This Row],[Pass Play]]=1,Table1[[#This Row],[EFF]]="Y"),Table1[[#This Row],[Gn]],0)</f>
        <v>0</v>
      </c>
      <c r="JB611">
        <f>IF(AND(Table1[[#This Row],[Pass Play]]=1,Table1[[#This Row],[Gn]]&gt;=15),1,0)</f>
        <v>0</v>
      </c>
      <c r="JC611">
        <f>IF(AND(Table1[[#This Row],[Pass Play]]=1,Table1[[#This Row],[Big Play Passes]]=1),Table1[[#This Row],[Gn]],0)</f>
        <v>0</v>
      </c>
      <c r="JD611">
        <f>IF(AND(OR(Table1[[#This Row],[R/P]]="R",Table1[[#This Row],[PaRes]]="SCRBL",Table1[[#This Row],[PaRes]]="RUN"),Table1[[#This Row],[Penalty]]&lt;&gt;1),1,0)</f>
        <v>1</v>
      </c>
      <c r="JE611">
        <f>IF(Table1[[#This Row],[Rush Attempts]]=1,Table1[[#This Row],[Gn]],0)</f>
        <v>8</v>
      </c>
      <c r="JF611">
        <f>IF(AND(Table1[[#This Row],[Rush Attempts]]=1,Table1[[#This Row],[EFF]]="Y"),1,0)</f>
        <v>1</v>
      </c>
      <c r="JG611">
        <f>IF(AND(Table1[[#This Row],[Rush Attempts]]=1,Table1[[#This Row],[EFF]]="Y"),Table1[[#This Row],[Gn]],0)</f>
        <v>8</v>
      </c>
      <c r="JH611">
        <f>IF(AND(Table1[[#This Row],[Rush Attempts]]=1,Table1[[#This Row],[Gn]]&gt;=10),1,0)</f>
        <v>0</v>
      </c>
      <c r="JI611">
        <f>IF(AND(Table1[[#This Row],[Rush Attempts]]=1,Table1[[#This Row],[Big Play Run]]=1),Table1[[#This Row],[Gn]],0)</f>
        <v>0</v>
      </c>
      <c r="JJ611">
        <f>IF(Table1[[#This Row],[PaRes]]="SAC",1,0)</f>
        <v>0</v>
      </c>
      <c r="JK611">
        <f>IF(Table1[[#This Row],[Sacks]]=1,Table1[[#This Row],[Gn]],0)</f>
        <v>0</v>
      </c>
      <c r="JL611">
        <f>IF(Table1[[#This Row],[PaRes]]="INT",1,0)</f>
        <v>0</v>
      </c>
      <c r="JM611">
        <f>IF(Table1[[#This Row],[pff_PENALTY]]&lt;&gt;"",1,0)</f>
        <v>0</v>
      </c>
      <c r="JN611">
        <f>Table1[[#This Row],[pff_PENYARDS]]</f>
        <v>0</v>
      </c>
      <c r="JO611">
        <f>IF(Table1[[#This Row],[S/End]]="TD",1,0)</f>
        <v>0</v>
      </c>
      <c r="JP611">
        <f>IF(OR(Table1[[#This Row],[S/End]]="FGGD"),1,0)</f>
        <v>0</v>
      </c>
      <c r="JQ611">
        <f>IF(OR(Table1[[#This Row],[S/End]]="FUM",Table1[[#This Row],[S/End]]="INT"),1,0)</f>
        <v>0</v>
      </c>
      <c r="JR611">
        <f>IF(AND(Table1[[#This Row],[Touchdown]]=1,Table1[[#This Row],[Pass Play]]=1),1,0)</f>
        <v>0</v>
      </c>
      <c r="JS611">
        <f t="shared" si="29"/>
        <v>0</v>
      </c>
      <c r="JT611">
        <f>IF(AND(OR(Table1[[#This Row],[Pass Play]]=1,Table1[[#This Row],[Rush Attempts]]=1),Table1[[#This Row],[Dn]]=3),1,0)</f>
        <v>1</v>
      </c>
      <c r="JU611">
        <f>IF(AND(Table1[[#This Row],[3rd down attempt]]=1,Table1[[#This Row],[EFF]]="Y"),1,0)</f>
        <v>1</v>
      </c>
      <c r="JV611">
        <f>IF(AND(Table1[[#This Row],[3rd down attempt]]=1,Table1[[#This Row],[Dist]]&gt;=7),1,0)</f>
        <v>0</v>
      </c>
      <c r="JW611">
        <f>IF(AND(OR(Table1[[#This Row],[Pass Play]]=1,Table1[[#This Row],[Rush Attempts]]=1),Table1[[#This Row],[Dn]]=4),1,0)</f>
        <v>0</v>
      </c>
      <c r="JX611">
        <f>IF(AND(Table1[[#This Row],[4th down attempt]]=1,Table1[[#This Row],[EFF]]="Y"),1,0)</f>
        <v>0</v>
      </c>
      <c r="JY611">
        <f>IF(AND(OR(Table1[[#This Row],[Pass Play]]=1,Table1[[#This Row],[Rush Attempts]]=1),Table1[[#This Row],[FPos]]&gt;=0,Table1[[#This Row],[FPos]]&lt;=20),1,0)</f>
        <v>1</v>
      </c>
      <c r="JZ611">
        <f>IF(AND(OR(Table1[[#This Row],[Pass Play]]=1,Table1[[#This Row],[Rush Attempts]]=1),Table1[[#This Row],[Dist]]&lt;=Table1[[#This Row],[Gn]]),1,0)</f>
        <v>1</v>
      </c>
      <c r="KA611">
        <f>IF(Table1[[#This Row],[S/End]]&lt;&gt;"",1,0)</f>
        <v>0</v>
      </c>
      <c r="KB611">
        <f>IF(Table1[[#This Row],[S/End]]="TD",1,0)</f>
        <v>0</v>
      </c>
      <c r="KC611">
        <f>IF(Table1[[#This Row],[S/End]]="FGGD",1,0)</f>
        <v>0</v>
      </c>
      <c r="KD611">
        <f>IF(AND(OR(Table1[[#This Row],[Pass Play]]=1,Table1[[#This Row],[Rush Attempts]]=1),Table1[[#This Row],[Gn]]&lt;0),1,0)</f>
        <v>0</v>
      </c>
      <c r="KE611" s="375">
        <f>IF(AND(Table1[[#This Row],[pff_DRVENDPSN]]=3,Table1[[#This Row],[pff_DRVENDEVENT]]="PUNT"),1,0)</f>
        <v>0</v>
      </c>
    </row>
    <row r="612" spans="1:291" hidden="1">
      <c r="A612">
        <v>35</v>
      </c>
      <c r="B612">
        <v>2110</v>
      </c>
      <c r="D612">
        <v>3</v>
      </c>
      <c r="E612">
        <v>1</v>
      </c>
      <c r="F612">
        <v>5</v>
      </c>
      <c r="G612">
        <v>2</v>
      </c>
      <c r="H612">
        <v>5</v>
      </c>
      <c r="J612" t="s">
        <v>298</v>
      </c>
      <c r="K612">
        <v>12</v>
      </c>
      <c r="L612" t="s">
        <v>438</v>
      </c>
      <c r="M612" t="s">
        <v>3767</v>
      </c>
      <c r="N612" t="s">
        <v>568</v>
      </c>
      <c r="P612" t="s">
        <v>1066</v>
      </c>
      <c r="Q612" t="s">
        <v>1067</v>
      </c>
      <c r="W612" t="s">
        <v>257</v>
      </c>
      <c r="X612" t="s">
        <v>5232</v>
      </c>
      <c r="AE612" t="s">
        <v>445</v>
      </c>
      <c r="AF612" t="s">
        <v>446</v>
      </c>
      <c r="AG612" t="s">
        <v>5232</v>
      </c>
      <c r="AH612" t="s">
        <v>274</v>
      </c>
      <c r="AJ612">
        <v>4</v>
      </c>
      <c r="AP612">
        <v>7</v>
      </c>
      <c r="BJ612" t="s">
        <v>274</v>
      </c>
      <c r="BQ612">
        <f t="shared" si="27"/>
        <v>0</v>
      </c>
      <c r="BR612">
        <f t="shared" si="28"/>
        <v>1</v>
      </c>
      <c r="BT612" t="s">
        <v>11587</v>
      </c>
      <c r="BV612">
        <v>3</v>
      </c>
      <c r="BX612">
        <v>0</v>
      </c>
      <c r="BY612" t="s">
        <v>12179</v>
      </c>
      <c r="CD612" s="3">
        <v>0.48680555555555555</v>
      </c>
      <c r="CF612" t="s">
        <v>4122</v>
      </c>
      <c r="CJ612">
        <v>0</v>
      </c>
      <c r="CK612" t="s">
        <v>12180</v>
      </c>
      <c r="CL612" s="4">
        <v>38444</v>
      </c>
      <c r="CM612" t="s">
        <v>12181</v>
      </c>
      <c r="CN612" t="s">
        <v>12182</v>
      </c>
      <c r="CO612">
        <v>3</v>
      </c>
      <c r="CQ612" t="s">
        <v>282</v>
      </c>
      <c r="CR612" t="s">
        <v>11587</v>
      </c>
      <c r="CU612" t="s">
        <v>5040</v>
      </c>
      <c r="CW612">
        <v>0</v>
      </c>
      <c r="CY612">
        <v>6</v>
      </c>
      <c r="CZ612" t="s">
        <v>553</v>
      </c>
      <c r="DA612">
        <v>0</v>
      </c>
      <c r="DB612">
        <v>8</v>
      </c>
      <c r="DC612" t="s">
        <v>1953</v>
      </c>
      <c r="DD612">
        <v>33</v>
      </c>
      <c r="DF612" t="s">
        <v>11660</v>
      </c>
      <c r="DK612">
        <v>2</v>
      </c>
      <c r="DL612" s="4">
        <v>44512</v>
      </c>
      <c r="DM612">
        <v>20587</v>
      </c>
      <c r="DN612">
        <v>2021</v>
      </c>
      <c r="DO612">
        <v>0</v>
      </c>
      <c r="DQ612">
        <v>81620</v>
      </c>
      <c r="DR612">
        <v>97</v>
      </c>
      <c r="DU612" t="s">
        <v>274</v>
      </c>
      <c r="DV612" t="s">
        <v>257</v>
      </c>
      <c r="DX612">
        <v>17</v>
      </c>
      <c r="DY612" t="s">
        <v>275</v>
      </c>
      <c r="EE612">
        <v>0</v>
      </c>
      <c r="EF612" t="s">
        <v>1076</v>
      </c>
      <c r="EG612" t="s">
        <v>422</v>
      </c>
      <c r="EH612">
        <v>0</v>
      </c>
      <c r="EJ612" t="s">
        <v>454</v>
      </c>
      <c r="EK612" t="s">
        <v>12183</v>
      </c>
      <c r="EL612" t="s">
        <v>12184</v>
      </c>
      <c r="EM612" t="s">
        <v>12185</v>
      </c>
      <c r="EN612" t="s">
        <v>1110</v>
      </c>
      <c r="EO612" t="s">
        <v>269</v>
      </c>
      <c r="EP612" t="s">
        <v>427</v>
      </c>
      <c r="EQ612">
        <v>1</v>
      </c>
      <c r="ET612" t="s">
        <v>12186</v>
      </c>
      <c r="FE612">
        <v>0</v>
      </c>
      <c r="FF612">
        <v>9</v>
      </c>
      <c r="FG612" t="s">
        <v>1617</v>
      </c>
      <c r="FI612" t="s">
        <v>1617</v>
      </c>
      <c r="FJ612" t="s">
        <v>11713</v>
      </c>
      <c r="FL612">
        <v>0</v>
      </c>
      <c r="FN612">
        <v>0</v>
      </c>
      <c r="FQ612">
        <v>0</v>
      </c>
      <c r="FS612" t="s">
        <v>395</v>
      </c>
      <c r="FU612" t="s">
        <v>274</v>
      </c>
      <c r="FV612" t="s">
        <v>496</v>
      </c>
      <c r="FW612" t="s">
        <v>397</v>
      </c>
      <c r="FX612" t="s">
        <v>1030</v>
      </c>
      <c r="FY612">
        <v>0</v>
      </c>
      <c r="GA612">
        <v>17.03</v>
      </c>
      <c r="GB612">
        <v>14</v>
      </c>
      <c r="GC612">
        <v>0</v>
      </c>
      <c r="GD612" t="s">
        <v>2128</v>
      </c>
      <c r="GE612" t="s">
        <v>355</v>
      </c>
      <c r="GF612">
        <v>0</v>
      </c>
      <c r="GG612" t="s">
        <v>895</v>
      </c>
      <c r="GJ612">
        <v>1</v>
      </c>
      <c r="GK612">
        <v>1</v>
      </c>
      <c r="GM612" t="s">
        <v>12187</v>
      </c>
      <c r="GO612">
        <v>1</v>
      </c>
      <c r="HA612" t="s">
        <v>12188</v>
      </c>
      <c r="HC612" t="s">
        <v>313</v>
      </c>
      <c r="HD612" t="s">
        <v>313</v>
      </c>
      <c r="HE612" t="s">
        <v>492</v>
      </c>
      <c r="HF612">
        <v>0</v>
      </c>
      <c r="HG612">
        <v>12</v>
      </c>
      <c r="HH612">
        <v>17</v>
      </c>
      <c r="HI612" t="s">
        <v>275</v>
      </c>
      <c r="HL612" t="s">
        <v>58</v>
      </c>
      <c r="HW612">
        <v>3</v>
      </c>
      <c r="HX612">
        <v>4262325</v>
      </c>
      <c r="HY612" t="s">
        <v>11675</v>
      </c>
      <c r="HZ612">
        <v>4262308</v>
      </c>
      <c r="IC612">
        <v>0</v>
      </c>
      <c r="ID612">
        <v>0</v>
      </c>
      <c r="IM612">
        <v>92</v>
      </c>
      <c r="IO612" t="s">
        <v>11660</v>
      </c>
      <c r="IQ612" t="s">
        <v>11660</v>
      </c>
      <c r="IR612" t="s">
        <v>11622</v>
      </c>
      <c r="IU612">
        <v>11</v>
      </c>
      <c r="IV612">
        <f>IF(AND(Table1[[#This Row],[R/P]]="P",Table1[[#This Row],[PaRes]]&lt;&gt;"SCRBL",Table1[[#This Row],[PaRes]]&lt;&gt;"RUN",Table1[[#This Row],[Penalty]]&lt;&gt;1),1,0)</f>
        <v>0</v>
      </c>
      <c r="IW612">
        <f>IF(AND(Table1[[#This Row],[Pass Play]]=1,Table1[[#This Row],[PaRes]]&lt;&gt;"SAC"),1,0)</f>
        <v>0</v>
      </c>
      <c r="IX612">
        <f>IF(Table1[[#This Row],[PaRes]]="COM",1,0)</f>
        <v>0</v>
      </c>
      <c r="IY612">
        <f>IF(Table1[[#This Row],[Pass Play]]=1,Table1[[#This Row],[Gn]],0)</f>
        <v>0</v>
      </c>
      <c r="IZ612">
        <f>IF(AND(Table1[[#This Row],[Pass Play]]=1,Table1[[#This Row],[EFF]]="Y"),1,0)</f>
        <v>0</v>
      </c>
      <c r="JA612">
        <f>IF(AND(Table1[[#This Row],[Pass Play]]=1,Table1[[#This Row],[EFF]]="Y"),Table1[[#This Row],[Gn]],0)</f>
        <v>0</v>
      </c>
      <c r="JB612">
        <f>IF(AND(Table1[[#This Row],[Pass Play]]=1,Table1[[#This Row],[Gn]]&gt;=15),1,0)</f>
        <v>0</v>
      </c>
      <c r="JC612">
        <f>IF(AND(Table1[[#This Row],[Pass Play]]=1,Table1[[#This Row],[Big Play Passes]]=1),Table1[[#This Row],[Gn]],0)</f>
        <v>0</v>
      </c>
      <c r="JD612">
        <f>IF(AND(OR(Table1[[#This Row],[R/P]]="R",Table1[[#This Row],[PaRes]]="SCRBL",Table1[[#This Row],[PaRes]]="RUN"),Table1[[#This Row],[Penalty]]&lt;&gt;1),1,0)</f>
        <v>1</v>
      </c>
      <c r="JE612">
        <f>IF(Table1[[#This Row],[Rush Attempts]]=1,Table1[[#This Row],[Gn]],0)</f>
        <v>2</v>
      </c>
      <c r="JF612">
        <f>IF(AND(Table1[[#This Row],[Rush Attempts]]=1,Table1[[#This Row],[EFF]]="Y"),1,0)</f>
        <v>0</v>
      </c>
      <c r="JG612">
        <f>IF(AND(Table1[[#This Row],[Rush Attempts]]=1,Table1[[#This Row],[EFF]]="Y"),Table1[[#This Row],[Gn]],0)</f>
        <v>0</v>
      </c>
      <c r="JH612">
        <f>IF(AND(Table1[[#This Row],[Rush Attempts]]=1,Table1[[#This Row],[Gn]]&gt;=10),1,0)</f>
        <v>0</v>
      </c>
      <c r="JI612">
        <f>IF(AND(Table1[[#This Row],[Rush Attempts]]=1,Table1[[#This Row],[Big Play Run]]=1),Table1[[#This Row],[Gn]],0)</f>
        <v>0</v>
      </c>
      <c r="JJ612">
        <f>IF(Table1[[#This Row],[PaRes]]="SAC",1,0)</f>
        <v>0</v>
      </c>
      <c r="JK612">
        <f>IF(Table1[[#This Row],[Sacks]]=1,Table1[[#This Row],[Gn]],0)</f>
        <v>0</v>
      </c>
      <c r="JL612">
        <f>IF(Table1[[#This Row],[PaRes]]="INT",1,0)</f>
        <v>0</v>
      </c>
      <c r="JM612">
        <f>IF(Table1[[#This Row],[pff_PENALTY]]&lt;&gt;"",1,0)</f>
        <v>0</v>
      </c>
      <c r="JN612">
        <f>Table1[[#This Row],[pff_PENYARDS]]</f>
        <v>0</v>
      </c>
      <c r="JO612">
        <f>IF(Table1[[#This Row],[S/End]]="TD",1,0)</f>
        <v>0</v>
      </c>
      <c r="JP612">
        <f>IF(OR(Table1[[#This Row],[S/End]]="FGGD"),1,0)</f>
        <v>0</v>
      </c>
      <c r="JQ612">
        <f>IF(OR(Table1[[#This Row],[S/End]]="FUM",Table1[[#This Row],[S/End]]="INT"),1,0)</f>
        <v>0</v>
      </c>
      <c r="JR612">
        <f>IF(AND(Table1[[#This Row],[Touchdown]]=1,Table1[[#This Row],[Pass Play]]=1),1,0)</f>
        <v>0</v>
      </c>
      <c r="JS612">
        <f t="shared" si="29"/>
        <v>0</v>
      </c>
      <c r="JT612">
        <f>IF(AND(OR(Table1[[#This Row],[Pass Play]]=1,Table1[[#This Row],[Rush Attempts]]=1),Table1[[#This Row],[Dn]]=3),1,0)</f>
        <v>0</v>
      </c>
      <c r="JU612">
        <f>IF(AND(Table1[[#This Row],[3rd down attempt]]=1,Table1[[#This Row],[EFF]]="Y"),1,0)</f>
        <v>0</v>
      </c>
      <c r="JV612">
        <f>IF(AND(Table1[[#This Row],[3rd down attempt]]=1,Table1[[#This Row],[Dist]]&gt;=7),1,0)</f>
        <v>0</v>
      </c>
      <c r="JW612">
        <f>IF(AND(OR(Table1[[#This Row],[Pass Play]]=1,Table1[[#This Row],[Rush Attempts]]=1),Table1[[#This Row],[Dn]]=4),1,0)</f>
        <v>0</v>
      </c>
      <c r="JX612">
        <f>IF(AND(Table1[[#This Row],[4th down attempt]]=1,Table1[[#This Row],[EFF]]="Y"),1,0)</f>
        <v>0</v>
      </c>
      <c r="JY612">
        <f>IF(AND(OR(Table1[[#This Row],[Pass Play]]=1,Table1[[#This Row],[Rush Attempts]]=1),Table1[[#This Row],[FPos]]&gt;=0,Table1[[#This Row],[FPos]]&lt;=20),1,0)</f>
        <v>1</v>
      </c>
      <c r="JZ612">
        <f>IF(AND(OR(Table1[[#This Row],[Pass Play]]=1,Table1[[#This Row],[Rush Attempts]]=1),Table1[[#This Row],[Dist]]&lt;=Table1[[#This Row],[Gn]]),1,0)</f>
        <v>0</v>
      </c>
      <c r="KA612">
        <f>IF(Table1[[#This Row],[S/End]]&lt;&gt;"",1,0)</f>
        <v>0</v>
      </c>
      <c r="KB612">
        <f>IF(Table1[[#This Row],[S/End]]="TD",1,0)</f>
        <v>0</v>
      </c>
      <c r="KC612">
        <f>IF(Table1[[#This Row],[S/End]]="FGGD",1,0)</f>
        <v>0</v>
      </c>
      <c r="KD612">
        <f>IF(AND(OR(Table1[[#This Row],[Pass Play]]=1,Table1[[#This Row],[Rush Attempts]]=1),Table1[[#This Row],[Gn]]&lt;0),1,0)</f>
        <v>0</v>
      </c>
      <c r="KE612" s="375">
        <f>IF(AND(Table1[[#This Row],[pff_DRVENDPSN]]=3,Table1[[#This Row],[pff_DRVENDEVENT]]="PUNT"),1,0)</f>
        <v>0</v>
      </c>
    </row>
    <row r="613" spans="1:291" hidden="1">
      <c r="A613">
        <v>36</v>
      </c>
      <c r="B613">
        <v>2110</v>
      </c>
      <c r="D613">
        <v>3</v>
      </c>
      <c r="E613">
        <v>2</v>
      </c>
      <c r="F613">
        <v>3</v>
      </c>
      <c r="G613">
        <v>-1</v>
      </c>
      <c r="H613">
        <v>3</v>
      </c>
      <c r="J613" t="s">
        <v>298</v>
      </c>
      <c r="K613">
        <v>12</v>
      </c>
      <c r="L613" t="s">
        <v>10551</v>
      </c>
      <c r="M613" t="s">
        <v>12189</v>
      </c>
      <c r="N613" t="s">
        <v>1186</v>
      </c>
      <c r="P613" t="s">
        <v>3621</v>
      </c>
      <c r="Q613" t="s">
        <v>442</v>
      </c>
      <c r="R613" t="s">
        <v>1188</v>
      </c>
      <c r="W613" t="s">
        <v>257</v>
      </c>
      <c r="X613" t="s">
        <v>3622</v>
      </c>
      <c r="AE613" t="s">
        <v>807</v>
      </c>
      <c r="AF613" t="s">
        <v>808</v>
      </c>
      <c r="AG613" t="s">
        <v>3622</v>
      </c>
      <c r="AH613" t="s">
        <v>274</v>
      </c>
      <c r="AJ613">
        <v>22</v>
      </c>
      <c r="AP613">
        <v>7</v>
      </c>
      <c r="AU613" t="s">
        <v>254</v>
      </c>
      <c r="BJ613" t="s">
        <v>274</v>
      </c>
      <c r="BQ613">
        <f t="shared" si="27"/>
        <v>0</v>
      </c>
      <c r="BR613">
        <f t="shared" si="28"/>
        <v>11</v>
      </c>
      <c r="BT613" t="s">
        <v>11587</v>
      </c>
      <c r="BV613">
        <v>3</v>
      </c>
      <c r="BX613">
        <v>0</v>
      </c>
      <c r="BY613" t="s">
        <v>12190</v>
      </c>
      <c r="CD613" s="3">
        <v>0.4604166666666667</v>
      </c>
      <c r="CF613" t="s">
        <v>12191</v>
      </c>
      <c r="CJ613">
        <v>0</v>
      </c>
      <c r="CK613" t="s">
        <v>12192</v>
      </c>
      <c r="CL613" s="4">
        <v>38444</v>
      </c>
      <c r="CM613" t="s">
        <v>12193</v>
      </c>
      <c r="CN613" t="s">
        <v>12194</v>
      </c>
      <c r="CO613">
        <v>3</v>
      </c>
      <c r="CQ613" t="s">
        <v>282</v>
      </c>
      <c r="CR613" t="s">
        <v>11587</v>
      </c>
      <c r="CU613" t="s">
        <v>6542</v>
      </c>
      <c r="CW613">
        <v>0</v>
      </c>
      <c r="CY613">
        <v>7</v>
      </c>
      <c r="CZ613" t="s">
        <v>553</v>
      </c>
      <c r="DA613">
        <v>0</v>
      </c>
      <c r="DB613">
        <v>8</v>
      </c>
      <c r="DC613" t="s">
        <v>1953</v>
      </c>
      <c r="DD613">
        <v>33</v>
      </c>
      <c r="DF613" t="s">
        <v>11623</v>
      </c>
      <c r="DK613">
        <v>-1</v>
      </c>
      <c r="DL613" s="4">
        <v>44512</v>
      </c>
      <c r="DM613">
        <v>20587</v>
      </c>
      <c r="DN613">
        <v>2021</v>
      </c>
      <c r="DO613">
        <v>0</v>
      </c>
      <c r="DQ613">
        <v>81620</v>
      </c>
      <c r="DR613">
        <v>98</v>
      </c>
      <c r="DU613" t="s">
        <v>274</v>
      </c>
      <c r="DV613" t="s">
        <v>257</v>
      </c>
      <c r="DX613">
        <v>17</v>
      </c>
      <c r="DY613" t="s">
        <v>275</v>
      </c>
      <c r="EE613">
        <v>0</v>
      </c>
      <c r="EF613" t="s">
        <v>12195</v>
      </c>
      <c r="EG613" t="s">
        <v>675</v>
      </c>
      <c r="EH613">
        <v>0</v>
      </c>
      <c r="EJ613" t="s">
        <v>454</v>
      </c>
      <c r="EK613" t="s">
        <v>12196</v>
      </c>
      <c r="EL613" t="s">
        <v>12197</v>
      </c>
      <c r="EM613" t="s">
        <v>12198</v>
      </c>
      <c r="EN613" t="s">
        <v>4227</v>
      </c>
      <c r="EO613" t="s">
        <v>269</v>
      </c>
      <c r="EP613" t="s">
        <v>918</v>
      </c>
      <c r="EQ613">
        <v>0</v>
      </c>
      <c r="ET613" t="s">
        <v>12199</v>
      </c>
      <c r="FE613">
        <v>0</v>
      </c>
      <c r="FF613">
        <v>15</v>
      </c>
      <c r="FG613" t="s">
        <v>255</v>
      </c>
      <c r="FI613" t="s">
        <v>255</v>
      </c>
      <c r="FJ613" t="s">
        <v>11713</v>
      </c>
      <c r="FL613">
        <v>0</v>
      </c>
      <c r="FN613">
        <v>0</v>
      </c>
      <c r="FQ613">
        <v>0</v>
      </c>
      <c r="FS613" t="s">
        <v>395</v>
      </c>
      <c r="FU613" t="s">
        <v>274</v>
      </c>
      <c r="FV613" t="s">
        <v>496</v>
      </c>
      <c r="FW613" t="s">
        <v>1721</v>
      </c>
      <c r="FY613">
        <v>0</v>
      </c>
      <c r="GA613">
        <v>17.03</v>
      </c>
      <c r="GB613">
        <v>14</v>
      </c>
      <c r="GC613">
        <v>0</v>
      </c>
      <c r="GD613" t="s">
        <v>254</v>
      </c>
      <c r="GE613" t="s">
        <v>355</v>
      </c>
      <c r="GF613">
        <v>0</v>
      </c>
      <c r="GG613" t="s">
        <v>895</v>
      </c>
      <c r="GJ613">
        <v>0</v>
      </c>
      <c r="GK613">
        <v>0</v>
      </c>
      <c r="GM613" t="s">
        <v>12200</v>
      </c>
      <c r="GO613">
        <v>1</v>
      </c>
      <c r="HA613" t="s">
        <v>12201</v>
      </c>
      <c r="HC613" t="s">
        <v>313</v>
      </c>
      <c r="HD613" t="s">
        <v>313</v>
      </c>
      <c r="HE613" t="s">
        <v>12202</v>
      </c>
      <c r="HF613">
        <v>0</v>
      </c>
      <c r="HG613">
        <v>12</v>
      </c>
      <c r="HH613">
        <v>17</v>
      </c>
      <c r="HI613" t="s">
        <v>275</v>
      </c>
      <c r="HL613">
        <v>0</v>
      </c>
      <c r="HW613">
        <v>4</v>
      </c>
      <c r="HX613">
        <v>4262345</v>
      </c>
      <c r="HY613" t="s">
        <v>12203</v>
      </c>
      <c r="HZ613">
        <v>4262325</v>
      </c>
      <c r="IC613">
        <v>0</v>
      </c>
      <c r="ID613">
        <v>0</v>
      </c>
      <c r="IM613">
        <v>93</v>
      </c>
      <c r="IO613" t="s">
        <v>11623</v>
      </c>
      <c r="IQ613" t="s">
        <v>11623</v>
      </c>
      <c r="IR613" t="s">
        <v>11641</v>
      </c>
      <c r="IU613">
        <v>11</v>
      </c>
      <c r="IV613">
        <f>IF(AND(Table1[[#This Row],[R/P]]="P",Table1[[#This Row],[PaRes]]&lt;&gt;"SCRBL",Table1[[#This Row],[PaRes]]&lt;&gt;"RUN",Table1[[#This Row],[Penalty]]&lt;&gt;1),1,0)</f>
        <v>0</v>
      </c>
      <c r="IW613">
        <f>IF(AND(Table1[[#This Row],[Pass Play]]=1,Table1[[#This Row],[PaRes]]&lt;&gt;"SAC"),1,0)</f>
        <v>0</v>
      </c>
      <c r="IX613">
        <f>IF(Table1[[#This Row],[PaRes]]="COM",1,0)</f>
        <v>0</v>
      </c>
      <c r="IY613">
        <f>IF(Table1[[#This Row],[Pass Play]]=1,Table1[[#This Row],[Gn]],0)</f>
        <v>0</v>
      </c>
      <c r="IZ613">
        <f>IF(AND(Table1[[#This Row],[Pass Play]]=1,Table1[[#This Row],[EFF]]="Y"),1,0)</f>
        <v>0</v>
      </c>
      <c r="JA613">
        <f>IF(AND(Table1[[#This Row],[Pass Play]]=1,Table1[[#This Row],[EFF]]="Y"),Table1[[#This Row],[Gn]],0)</f>
        <v>0</v>
      </c>
      <c r="JB613">
        <f>IF(AND(Table1[[#This Row],[Pass Play]]=1,Table1[[#This Row],[Gn]]&gt;=15),1,0)</f>
        <v>0</v>
      </c>
      <c r="JC613">
        <f>IF(AND(Table1[[#This Row],[Pass Play]]=1,Table1[[#This Row],[Big Play Passes]]=1),Table1[[#This Row],[Gn]],0)</f>
        <v>0</v>
      </c>
      <c r="JD613">
        <f>IF(AND(OR(Table1[[#This Row],[R/P]]="R",Table1[[#This Row],[PaRes]]="SCRBL",Table1[[#This Row],[PaRes]]="RUN"),Table1[[#This Row],[Penalty]]&lt;&gt;1),1,0)</f>
        <v>1</v>
      </c>
      <c r="JE613">
        <f>IF(Table1[[#This Row],[Rush Attempts]]=1,Table1[[#This Row],[Gn]],0)</f>
        <v>-1</v>
      </c>
      <c r="JF613">
        <f>IF(AND(Table1[[#This Row],[Rush Attempts]]=1,Table1[[#This Row],[EFF]]="Y"),1,0)</f>
        <v>0</v>
      </c>
      <c r="JG613">
        <f>IF(AND(Table1[[#This Row],[Rush Attempts]]=1,Table1[[#This Row],[EFF]]="Y"),Table1[[#This Row],[Gn]],0)</f>
        <v>0</v>
      </c>
      <c r="JH613">
        <f>IF(AND(Table1[[#This Row],[Rush Attempts]]=1,Table1[[#This Row],[Gn]]&gt;=10),1,0)</f>
        <v>0</v>
      </c>
      <c r="JI613">
        <f>IF(AND(Table1[[#This Row],[Rush Attempts]]=1,Table1[[#This Row],[Big Play Run]]=1),Table1[[#This Row],[Gn]],0)</f>
        <v>0</v>
      </c>
      <c r="JJ613">
        <f>IF(Table1[[#This Row],[PaRes]]="SAC",1,0)</f>
        <v>0</v>
      </c>
      <c r="JK613">
        <f>IF(Table1[[#This Row],[Sacks]]=1,Table1[[#This Row],[Gn]],0)</f>
        <v>0</v>
      </c>
      <c r="JL613">
        <f>IF(Table1[[#This Row],[PaRes]]="INT",1,0)</f>
        <v>0</v>
      </c>
      <c r="JM613">
        <f>IF(Table1[[#This Row],[pff_PENALTY]]&lt;&gt;"",1,0)</f>
        <v>0</v>
      </c>
      <c r="JN613">
        <f>Table1[[#This Row],[pff_PENYARDS]]</f>
        <v>0</v>
      </c>
      <c r="JO613">
        <f>IF(Table1[[#This Row],[S/End]]="TD",1,0)</f>
        <v>0</v>
      </c>
      <c r="JP613">
        <f>IF(OR(Table1[[#This Row],[S/End]]="FGGD"),1,0)</f>
        <v>0</v>
      </c>
      <c r="JQ613">
        <f>IF(OR(Table1[[#This Row],[S/End]]="FUM",Table1[[#This Row],[S/End]]="INT"),1,0)</f>
        <v>0</v>
      </c>
      <c r="JR613">
        <f>IF(AND(Table1[[#This Row],[Touchdown]]=1,Table1[[#This Row],[Pass Play]]=1),1,0)</f>
        <v>0</v>
      </c>
      <c r="JS613">
        <f t="shared" si="29"/>
        <v>0</v>
      </c>
      <c r="JT613">
        <f>IF(AND(OR(Table1[[#This Row],[Pass Play]]=1,Table1[[#This Row],[Rush Attempts]]=1),Table1[[#This Row],[Dn]]=3),1,0)</f>
        <v>0</v>
      </c>
      <c r="JU613">
        <f>IF(AND(Table1[[#This Row],[3rd down attempt]]=1,Table1[[#This Row],[EFF]]="Y"),1,0)</f>
        <v>0</v>
      </c>
      <c r="JV613">
        <f>IF(AND(Table1[[#This Row],[3rd down attempt]]=1,Table1[[#This Row],[Dist]]&gt;=7),1,0)</f>
        <v>0</v>
      </c>
      <c r="JW613">
        <f>IF(AND(OR(Table1[[#This Row],[Pass Play]]=1,Table1[[#This Row],[Rush Attempts]]=1),Table1[[#This Row],[Dn]]=4),1,0)</f>
        <v>0</v>
      </c>
      <c r="JX613">
        <f>IF(AND(Table1[[#This Row],[4th down attempt]]=1,Table1[[#This Row],[EFF]]="Y"),1,0)</f>
        <v>0</v>
      </c>
      <c r="JY613">
        <f>IF(AND(OR(Table1[[#This Row],[Pass Play]]=1,Table1[[#This Row],[Rush Attempts]]=1),Table1[[#This Row],[FPos]]&gt;=0,Table1[[#This Row],[FPos]]&lt;=20),1,0)</f>
        <v>1</v>
      </c>
      <c r="JZ613">
        <f>IF(AND(OR(Table1[[#This Row],[Pass Play]]=1,Table1[[#This Row],[Rush Attempts]]=1),Table1[[#This Row],[Dist]]&lt;=Table1[[#This Row],[Gn]]),1,0)</f>
        <v>0</v>
      </c>
      <c r="KA613">
        <f>IF(Table1[[#This Row],[S/End]]&lt;&gt;"",1,0)</f>
        <v>0</v>
      </c>
      <c r="KB613">
        <f>IF(Table1[[#This Row],[S/End]]="TD",1,0)</f>
        <v>0</v>
      </c>
      <c r="KC613">
        <f>IF(Table1[[#This Row],[S/End]]="FGGD",1,0)</f>
        <v>0</v>
      </c>
      <c r="KD613">
        <f>IF(AND(OR(Table1[[#This Row],[Pass Play]]=1,Table1[[#This Row],[Rush Attempts]]=1),Table1[[#This Row],[Gn]]&lt;0),1,0)</f>
        <v>1</v>
      </c>
      <c r="KE613" s="375">
        <f>IF(AND(Table1[[#This Row],[pff_DRVENDPSN]]=3,Table1[[#This Row],[pff_DRVENDEVENT]]="PUNT"),1,0)</f>
        <v>0</v>
      </c>
    </row>
    <row r="614" spans="1:291" hidden="1">
      <c r="A614">
        <v>37</v>
      </c>
      <c r="B614">
        <v>2110</v>
      </c>
      <c r="D614">
        <v>3</v>
      </c>
      <c r="E614">
        <v>3</v>
      </c>
      <c r="F614">
        <v>4</v>
      </c>
      <c r="G614">
        <v>4</v>
      </c>
      <c r="H614">
        <v>4</v>
      </c>
      <c r="J614" t="s">
        <v>254</v>
      </c>
      <c r="K614">
        <v>11</v>
      </c>
      <c r="L614" t="s">
        <v>1826</v>
      </c>
      <c r="M614" t="s">
        <v>12204</v>
      </c>
      <c r="N614" t="s">
        <v>440</v>
      </c>
      <c r="O614" t="s">
        <v>254</v>
      </c>
      <c r="P614" t="s">
        <v>8620</v>
      </c>
      <c r="Q614" t="s">
        <v>442</v>
      </c>
      <c r="T614" t="s">
        <v>872</v>
      </c>
      <c r="W614" t="s">
        <v>253</v>
      </c>
      <c r="X614" t="s">
        <v>12205</v>
      </c>
      <c r="Y614" t="s">
        <v>10161</v>
      </c>
      <c r="Z614" t="s">
        <v>10162</v>
      </c>
      <c r="AB614" t="s">
        <v>4505</v>
      </c>
      <c r="AC614" t="s">
        <v>12206</v>
      </c>
      <c r="AJ614">
        <v>19</v>
      </c>
      <c r="AK614" t="s">
        <v>327</v>
      </c>
      <c r="AL614" t="s">
        <v>575</v>
      </c>
      <c r="AP614">
        <v>7</v>
      </c>
      <c r="BJ614" t="s">
        <v>274</v>
      </c>
      <c r="BQ614">
        <f t="shared" si="27"/>
        <v>1</v>
      </c>
      <c r="BR614">
        <f t="shared" si="28"/>
        <v>0</v>
      </c>
      <c r="BT614" t="s">
        <v>11587</v>
      </c>
      <c r="BV614">
        <v>3</v>
      </c>
      <c r="BX614">
        <v>1</v>
      </c>
      <c r="BY614" t="s">
        <v>12207</v>
      </c>
      <c r="CA614">
        <v>1</v>
      </c>
      <c r="CD614" s="3">
        <v>0.43194444444444446</v>
      </c>
      <c r="CE614" t="s">
        <v>257</v>
      </c>
      <c r="CF614" t="s">
        <v>12208</v>
      </c>
      <c r="CG614">
        <v>5</v>
      </c>
      <c r="CI614" t="s">
        <v>331</v>
      </c>
      <c r="CJ614">
        <v>0</v>
      </c>
      <c r="CK614" t="s">
        <v>12209</v>
      </c>
      <c r="CL614" s="4">
        <v>38444</v>
      </c>
      <c r="CM614" t="s">
        <v>12210</v>
      </c>
      <c r="CN614" t="s">
        <v>12211</v>
      </c>
      <c r="CO614">
        <v>3</v>
      </c>
      <c r="CQ614" t="s">
        <v>269</v>
      </c>
      <c r="CR614" t="s">
        <v>11587</v>
      </c>
      <c r="CU614" t="s">
        <v>6542</v>
      </c>
      <c r="CW614">
        <v>0</v>
      </c>
      <c r="CY614">
        <v>8</v>
      </c>
      <c r="CZ614" t="s">
        <v>553</v>
      </c>
      <c r="DA614">
        <v>0</v>
      </c>
      <c r="DB614">
        <v>8</v>
      </c>
      <c r="DC614" t="s">
        <v>1953</v>
      </c>
      <c r="DD614">
        <v>33</v>
      </c>
      <c r="DK614">
        <v>4</v>
      </c>
      <c r="DL614" s="4">
        <v>44512</v>
      </c>
      <c r="DM614">
        <v>20587</v>
      </c>
      <c r="DN614">
        <v>2021</v>
      </c>
      <c r="DO614">
        <v>0</v>
      </c>
      <c r="DQ614">
        <v>81620</v>
      </c>
      <c r="DR614">
        <v>99</v>
      </c>
      <c r="DU614" t="s">
        <v>274</v>
      </c>
      <c r="DV614" t="s">
        <v>257</v>
      </c>
      <c r="DX614">
        <v>17</v>
      </c>
      <c r="DY614" t="s">
        <v>275</v>
      </c>
      <c r="EE614">
        <v>0</v>
      </c>
      <c r="EF614" t="s">
        <v>8626</v>
      </c>
      <c r="EG614" t="s">
        <v>383</v>
      </c>
      <c r="EH614">
        <v>1</v>
      </c>
      <c r="EJ614" t="s">
        <v>340</v>
      </c>
      <c r="EK614" t="s">
        <v>486</v>
      </c>
      <c r="EL614" t="s">
        <v>12212</v>
      </c>
      <c r="EM614" t="s">
        <v>12213</v>
      </c>
      <c r="EN614" t="s">
        <v>3373</v>
      </c>
      <c r="EO614" t="s">
        <v>282</v>
      </c>
      <c r="EP614" t="s">
        <v>1026</v>
      </c>
      <c r="EQ614">
        <v>0</v>
      </c>
      <c r="ER614" t="s">
        <v>491</v>
      </c>
      <c r="ET614" t="s">
        <v>12214</v>
      </c>
      <c r="EU614">
        <v>10</v>
      </c>
      <c r="EV614" t="s">
        <v>348</v>
      </c>
      <c r="EW614" t="s">
        <v>349</v>
      </c>
      <c r="EX614" t="s">
        <v>390</v>
      </c>
      <c r="EY614" t="s">
        <v>1914</v>
      </c>
      <c r="FB614" t="s">
        <v>741</v>
      </c>
      <c r="FC614" t="s">
        <v>12215</v>
      </c>
      <c r="FE614">
        <v>1</v>
      </c>
      <c r="FF614">
        <v>8</v>
      </c>
      <c r="FJ614" t="s">
        <v>12176</v>
      </c>
      <c r="FK614" t="s">
        <v>12216</v>
      </c>
      <c r="FL614">
        <v>0</v>
      </c>
      <c r="FN614">
        <v>0</v>
      </c>
      <c r="FQ614">
        <v>0</v>
      </c>
      <c r="FS614" t="s">
        <v>462</v>
      </c>
      <c r="FV614" t="s">
        <v>777</v>
      </c>
      <c r="FW614" t="s">
        <v>397</v>
      </c>
      <c r="FY614">
        <v>1</v>
      </c>
      <c r="GA614">
        <v>17.03</v>
      </c>
      <c r="GB614">
        <v>14</v>
      </c>
      <c r="GC614">
        <v>0</v>
      </c>
      <c r="GD614" t="s">
        <v>465</v>
      </c>
      <c r="GE614" t="s">
        <v>355</v>
      </c>
      <c r="GF614">
        <v>0</v>
      </c>
      <c r="GG614" t="s">
        <v>257</v>
      </c>
      <c r="GI614">
        <v>1.9</v>
      </c>
      <c r="GJ614">
        <v>1</v>
      </c>
      <c r="GK614">
        <v>0</v>
      </c>
      <c r="GM614" t="s">
        <v>12217</v>
      </c>
      <c r="GN614">
        <v>0</v>
      </c>
      <c r="GO614">
        <v>0</v>
      </c>
      <c r="GP614">
        <v>4</v>
      </c>
      <c r="GR614">
        <v>25</v>
      </c>
      <c r="HA614" t="s">
        <v>12218</v>
      </c>
      <c r="HC614" t="s">
        <v>313</v>
      </c>
      <c r="HD614" t="s">
        <v>313</v>
      </c>
      <c r="HE614" t="s">
        <v>12219</v>
      </c>
      <c r="HF614">
        <v>0</v>
      </c>
      <c r="HG614">
        <v>11</v>
      </c>
      <c r="HH614">
        <v>17</v>
      </c>
      <c r="HI614" t="s">
        <v>275</v>
      </c>
      <c r="HK614" t="s">
        <v>898</v>
      </c>
      <c r="HL614" t="s">
        <v>4564</v>
      </c>
      <c r="HM614" t="s">
        <v>11681</v>
      </c>
      <c r="HO614" t="s">
        <v>12220</v>
      </c>
      <c r="HP614" t="s">
        <v>12221</v>
      </c>
      <c r="HQ614" t="s">
        <v>12222</v>
      </c>
      <c r="HR614" t="s">
        <v>12223</v>
      </c>
      <c r="HT614" t="s">
        <v>1772</v>
      </c>
      <c r="HW614">
        <v>0</v>
      </c>
      <c r="HX614">
        <v>4262362</v>
      </c>
      <c r="HY614" t="s">
        <v>12224</v>
      </c>
      <c r="HZ614">
        <v>4262345</v>
      </c>
      <c r="IC614">
        <v>0.5</v>
      </c>
      <c r="ID614">
        <v>1</v>
      </c>
      <c r="IM614">
        <v>94</v>
      </c>
      <c r="IS614" t="s">
        <v>1914</v>
      </c>
      <c r="IU614">
        <v>11</v>
      </c>
      <c r="IV614">
        <f>IF(AND(Table1[[#This Row],[R/P]]="P",Table1[[#This Row],[PaRes]]&lt;&gt;"SCRBL",Table1[[#This Row],[PaRes]]&lt;&gt;"RUN",Table1[[#This Row],[Penalty]]&lt;&gt;1),1,0)</f>
        <v>1</v>
      </c>
      <c r="IW614">
        <f>IF(AND(Table1[[#This Row],[Pass Play]]=1,Table1[[#This Row],[PaRes]]&lt;&gt;"SAC"),1,0)</f>
        <v>1</v>
      </c>
      <c r="IX614">
        <f>IF(Table1[[#This Row],[PaRes]]="COM",1,0)</f>
        <v>1</v>
      </c>
      <c r="IY614">
        <f>IF(Table1[[#This Row],[Pass Play]]=1,Table1[[#This Row],[Gn]],0)</f>
        <v>4</v>
      </c>
      <c r="IZ614">
        <f>IF(AND(Table1[[#This Row],[Pass Play]]=1,Table1[[#This Row],[EFF]]="Y"),1,0)</f>
        <v>1</v>
      </c>
      <c r="JA614">
        <f>IF(AND(Table1[[#This Row],[Pass Play]]=1,Table1[[#This Row],[EFF]]="Y"),Table1[[#This Row],[Gn]],0)</f>
        <v>4</v>
      </c>
      <c r="JB614">
        <f>IF(AND(Table1[[#This Row],[Pass Play]]=1,Table1[[#This Row],[Gn]]&gt;=15),1,0)</f>
        <v>0</v>
      </c>
      <c r="JC614">
        <f>IF(AND(Table1[[#This Row],[Pass Play]]=1,Table1[[#This Row],[Big Play Passes]]=1),Table1[[#This Row],[Gn]],0)</f>
        <v>0</v>
      </c>
      <c r="JD614">
        <f>IF(AND(OR(Table1[[#This Row],[R/P]]="R",Table1[[#This Row],[PaRes]]="SCRBL",Table1[[#This Row],[PaRes]]="RUN"),Table1[[#This Row],[Penalty]]&lt;&gt;1),1,0)</f>
        <v>0</v>
      </c>
      <c r="JE614">
        <f>IF(Table1[[#This Row],[Rush Attempts]]=1,Table1[[#This Row],[Gn]],0)</f>
        <v>0</v>
      </c>
      <c r="JF614">
        <f>IF(AND(Table1[[#This Row],[Rush Attempts]]=1,Table1[[#This Row],[EFF]]="Y"),1,0)</f>
        <v>0</v>
      </c>
      <c r="JG614">
        <f>IF(AND(Table1[[#This Row],[Rush Attempts]]=1,Table1[[#This Row],[EFF]]="Y"),Table1[[#This Row],[Gn]],0)</f>
        <v>0</v>
      </c>
      <c r="JH614">
        <f>IF(AND(Table1[[#This Row],[Rush Attempts]]=1,Table1[[#This Row],[Gn]]&gt;=10),1,0)</f>
        <v>0</v>
      </c>
      <c r="JI614">
        <f>IF(AND(Table1[[#This Row],[Rush Attempts]]=1,Table1[[#This Row],[Big Play Run]]=1),Table1[[#This Row],[Gn]],0)</f>
        <v>0</v>
      </c>
      <c r="JJ614">
        <f>IF(Table1[[#This Row],[PaRes]]="SAC",1,0)</f>
        <v>0</v>
      </c>
      <c r="JK614">
        <f>IF(Table1[[#This Row],[Sacks]]=1,Table1[[#This Row],[Gn]],0)</f>
        <v>0</v>
      </c>
      <c r="JL614">
        <f>IF(Table1[[#This Row],[PaRes]]="INT",1,0)</f>
        <v>0</v>
      </c>
      <c r="JM614">
        <f>IF(Table1[[#This Row],[pff_PENALTY]]&lt;&gt;"",1,0)</f>
        <v>0</v>
      </c>
      <c r="JN614">
        <f>Table1[[#This Row],[pff_PENYARDS]]</f>
        <v>0</v>
      </c>
      <c r="JO614">
        <f>IF(Table1[[#This Row],[S/End]]="TD",1,0)</f>
        <v>1</v>
      </c>
      <c r="JP614">
        <f>IF(OR(Table1[[#This Row],[S/End]]="FGGD"),1,0)</f>
        <v>0</v>
      </c>
      <c r="JQ614">
        <f>IF(OR(Table1[[#This Row],[S/End]]="FUM",Table1[[#This Row],[S/End]]="INT"),1,0)</f>
        <v>0</v>
      </c>
      <c r="JR614">
        <f>IF(AND(Table1[[#This Row],[Touchdown]]=1,Table1[[#This Row],[Pass Play]]=1),1,0)</f>
        <v>1</v>
      </c>
      <c r="JS614">
        <f t="shared" si="29"/>
        <v>0</v>
      </c>
      <c r="JT614">
        <f>IF(AND(OR(Table1[[#This Row],[Pass Play]]=1,Table1[[#This Row],[Rush Attempts]]=1),Table1[[#This Row],[Dn]]=3),1,0)</f>
        <v>1</v>
      </c>
      <c r="JU614">
        <f>IF(AND(Table1[[#This Row],[3rd down attempt]]=1,Table1[[#This Row],[EFF]]="Y"),1,0)</f>
        <v>1</v>
      </c>
      <c r="JV614">
        <f>IF(AND(Table1[[#This Row],[3rd down attempt]]=1,Table1[[#This Row],[Dist]]&gt;=7),1,0)</f>
        <v>0</v>
      </c>
      <c r="JW614">
        <f>IF(AND(OR(Table1[[#This Row],[Pass Play]]=1,Table1[[#This Row],[Rush Attempts]]=1),Table1[[#This Row],[Dn]]=4),1,0)</f>
        <v>0</v>
      </c>
      <c r="JX614">
        <f>IF(AND(Table1[[#This Row],[4th down attempt]]=1,Table1[[#This Row],[EFF]]="Y"),1,0)</f>
        <v>0</v>
      </c>
      <c r="JY614">
        <f>IF(AND(OR(Table1[[#This Row],[Pass Play]]=1,Table1[[#This Row],[Rush Attempts]]=1),Table1[[#This Row],[FPos]]&gt;=0,Table1[[#This Row],[FPos]]&lt;=20),1,0)</f>
        <v>1</v>
      </c>
      <c r="JZ614">
        <f>IF(AND(OR(Table1[[#This Row],[Pass Play]]=1,Table1[[#This Row],[Rush Attempts]]=1),Table1[[#This Row],[Dist]]&lt;=Table1[[#This Row],[Gn]]),1,0)</f>
        <v>1</v>
      </c>
      <c r="KA614">
        <f>IF(Table1[[#This Row],[S/End]]&lt;&gt;"",1,0)</f>
        <v>1</v>
      </c>
      <c r="KB614">
        <f>IF(Table1[[#This Row],[S/End]]="TD",1,0)</f>
        <v>1</v>
      </c>
      <c r="KC614">
        <f>IF(Table1[[#This Row],[S/End]]="FGGD",1,0)</f>
        <v>0</v>
      </c>
      <c r="KD614">
        <f>IF(AND(OR(Table1[[#This Row],[Pass Play]]=1,Table1[[#This Row],[Rush Attempts]]=1),Table1[[#This Row],[Gn]]&lt;0),1,0)</f>
        <v>0</v>
      </c>
      <c r="KE614" s="375">
        <f>IF(AND(Table1[[#This Row],[pff_DRVENDPSN]]=3,Table1[[#This Row],[pff_DRVENDEVENT]]="PUNT"),1,0)</f>
        <v>0</v>
      </c>
    </row>
    <row r="615" spans="1:291" hidden="1">
      <c r="A615">
        <v>38</v>
      </c>
      <c r="B615">
        <v>2110</v>
      </c>
      <c r="D615">
        <v>3</v>
      </c>
      <c r="E615">
        <v>1</v>
      </c>
      <c r="F615">
        <v>10</v>
      </c>
      <c r="G615">
        <v>38</v>
      </c>
      <c r="H615">
        <v>-35</v>
      </c>
      <c r="I615" t="s">
        <v>253</v>
      </c>
      <c r="J615" t="s">
        <v>254</v>
      </c>
      <c r="K615">
        <v>22</v>
      </c>
      <c r="L615">
        <v>22</v>
      </c>
      <c r="M615" t="s">
        <v>11778</v>
      </c>
      <c r="N615" t="s">
        <v>2135</v>
      </c>
      <c r="O615" t="s">
        <v>254</v>
      </c>
      <c r="P615" t="s">
        <v>10753</v>
      </c>
      <c r="Q615" t="s">
        <v>3188</v>
      </c>
      <c r="S615" t="s">
        <v>443</v>
      </c>
      <c r="W615" t="s">
        <v>257</v>
      </c>
      <c r="X615" t="s">
        <v>11779</v>
      </c>
      <c r="AE615" t="s">
        <v>11586</v>
      </c>
      <c r="AF615" t="s">
        <v>1292</v>
      </c>
      <c r="AG615" t="s">
        <v>11779</v>
      </c>
      <c r="AH615" t="s">
        <v>274</v>
      </c>
      <c r="AJ615">
        <v>22</v>
      </c>
      <c r="AP615">
        <v>7</v>
      </c>
      <c r="BJ615" t="s">
        <v>274</v>
      </c>
      <c r="BQ615">
        <f t="shared" si="27"/>
        <v>0</v>
      </c>
      <c r="BR615">
        <f t="shared" si="28"/>
        <v>1</v>
      </c>
      <c r="BT615" t="s">
        <v>11587</v>
      </c>
      <c r="BV615">
        <v>10</v>
      </c>
      <c r="BX615">
        <v>0</v>
      </c>
      <c r="BY615" t="s">
        <v>12225</v>
      </c>
      <c r="CD615" s="3">
        <v>0.25138888888888888</v>
      </c>
      <c r="CF615" t="s">
        <v>12226</v>
      </c>
      <c r="CJ615">
        <v>0</v>
      </c>
      <c r="CK615" t="s">
        <v>12227</v>
      </c>
      <c r="CL615" s="4">
        <v>38444</v>
      </c>
      <c r="CM615" t="s">
        <v>12228</v>
      </c>
      <c r="CN615" t="s">
        <v>12229</v>
      </c>
      <c r="CO615">
        <v>10</v>
      </c>
      <c r="CP615" t="s">
        <v>268</v>
      </c>
      <c r="CQ615" t="s">
        <v>269</v>
      </c>
      <c r="CR615" t="s">
        <v>11587</v>
      </c>
      <c r="CU615" t="s">
        <v>12230</v>
      </c>
      <c r="CW615">
        <v>0</v>
      </c>
      <c r="CY615">
        <v>1</v>
      </c>
      <c r="CZ615" t="s">
        <v>2888</v>
      </c>
      <c r="DA615">
        <v>8</v>
      </c>
      <c r="DB615">
        <v>5</v>
      </c>
      <c r="DC615" t="s">
        <v>988</v>
      </c>
      <c r="DD615">
        <v>-35</v>
      </c>
      <c r="DF615" t="s">
        <v>11661</v>
      </c>
      <c r="DK615">
        <v>38</v>
      </c>
      <c r="DL615" s="4">
        <v>44512</v>
      </c>
      <c r="DM615">
        <v>20587</v>
      </c>
      <c r="DN615">
        <v>2021</v>
      </c>
      <c r="DO615">
        <v>0</v>
      </c>
      <c r="DQ615">
        <v>81620</v>
      </c>
      <c r="DR615">
        <v>114</v>
      </c>
      <c r="DU615" t="s">
        <v>274</v>
      </c>
      <c r="DV615" t="s">
        <v>257</v>
      </c>
      <c r="DX615">
        <v>24</v>
      </c>
      <c r="DY615" t="s">
        <v>275</v>
      </c>
      <c r="EE615">
        <v>0</v>
      </c>
      <c r="EF615" t="s">
        <v>11315</v>
      </c>
      <c r="EG615" t="s">
        <v>3198</v>
      </c>
      <c r="EH615">
        <v>1</v>
      </c>
      <c r="EI615" t="s">
        <v>2931</v>
      </c>
      <c r="EJ615" t="s">
        <v>2147</v>
      </c>
      <c r="EK615" t="s">
        <v>8449</v>
      </c>
      <c r="EL615" t="s">
        <v>12231</v>
      </c>
      <c r="EM615" t="s">
        <v>12232</v>
      </c>
      <c r="EN615" t="s">
        <v>268</v>
      </c>
      <c r="EO615" t="s">
        <v>282</v>
      </c>
      <c r="EP615" t="s">
        <v>3352</v>
      </c>
      <c r="EQ615">
        <v>0</v>
      </c>
      <c r="ET615" t="s">
        <v>12233</v>
      </c>
      <c r="FD615" t="s">
        <v>253</v>
      </c>
      <c r="FE615">
        <v>0</v>
      </c>
      <c r="FF615">
        <v>34</v>
      </c>
      <c r="FG615" t="s">
        <v>255</v>
      </c>
      <c r="FI615" t="s">
        <v>255</v>
      </c>
      <c r="FL615">
        <v>0</v>
      </c>
      <c r="FN615">
        <v>0</v>
      </c>
      <c r="FQ615">
        <v>0</v>
      </c>
      <c r="FS615" t="s">
        <v>1588</v>
      </c>
      <c r="FT615" t="s">
        <v>12234</v>
      </c>
      <c r="FU615" t="s">
        <v>274</v>
      </c>
      <c r="FV615" t="s">
        <v>7071</v>
      </c>
      <c r="FW615" t="s">
        <v>1291</v>
      </c>
      <c r="FX615" t="s">
        <v>625</v>
      </c>
      <c r="FY615">
        <v>0</v>
      </c>
      <c r="GA615">
        <v>24.1</v>
      </c>
      <c r="GB615">
        <v>14</v>
      </c>
      <c r="GC615">
        <v>0</v>
      </c>
      <c r="GE615" t="s">
        <v>355</v>
      </c>
      <c r="GF615">
        <v>0</v>
      </c>
      <c r="GG615" t="s">
        <v>466</v>
      </c>
      <c r="GJ615">
        <v>0</v>
      </c>
      <c r="GK615">
        <v>0</v>
      </c>
      <c r="GM615" t="s">
        <v>12235</v>
      </c>
      <c r="GO615">
        <v>38</v>
      </c>
      <c r="HA615" t="s">
        <v>12236</v>
      </c>
      <c r="HB615" t="s">
        <v>11661</v>
      </c>
      <c r="HC615" t="s">
        <v>313</v>
      </c>
      <c r="HD615" t="s">
        <v>313</v>
      </c>
      <c r="HE615" t="s">
        <v>12237</v>
      </c>
      <c r="HF615">
        <v>0</v>
      </c>
      <c r="HG615">
        <v>22</v>
      </c>
      <c r="HH615">
        <v>24</v>
      </c>
      <c r="HI615" t="s">
        <v>275</v>
      </c>
      <c r="HL615">
        <v>4</v>
      </c>
      <c r="HW615">
        <v>27</v>
      </c>
      <c r="HX615">
        <v>4262770</v>
      </c>
      <c r="HY615" t="s">
        <v>492</v>
      </c>
      <c r="HZ615">
        <v>4262740</v>
      </c>
      <c r="IC615">
        <v>0</v>
      </c>
      <c r="ID615">
        <v>0</v>
      </c>
      <c r="IM615">
        <v>109</v>
      </c>
      <c r="IQ615" t="s">
        <v>12238</v>
      </c>
      <c r="IU615">
        <v>11</v>
      </c>
      <c r="IV615">
        <f>IF(AND(Table1[[#This Row],[R/P]]="P",Table1[[#This Row],[PaRes]]&lt;&gt;"SCRBL",Table1[[#This Row],[PaRes]]&lt;&gt;"RUN",Table1[[#This Row],[Penalty]]&lt;&gt;1),1,0)</f>
        <v>0</v>
      </c>
      <c r="IW615">
        <f>IF(AND(Table1[[#This Row],[Pass Play]]=1,Table1[[#This Row],[PaRes]]&lt;&gt;"SAC"),1,0)</f>
        <v>0</v>
      </c>
      <c r="IX615">
        <f>IF(Table1[[#This Row],[PaRes]]="COM",1,0)</f>
        <v>0</v>
      </c>
      <c r="IY615">
        <f>IF(Table1[[#This Row],[Pass Play]]=1,Table1[[#This Row],[Gn]],0)</f>
        <v>0</v>
      </c>
      <c r="IZ615">
        <f>IF(AND(Table1[[#This Row],[Pass Play]]=1,Table1[[#This Row],[EFF]]="Y"),1,0)</f>
        <v>0</v>
      </c>
      <c r="JA615">
        <f>IF(AND(Table1[[#This Row],[Pass Play]]=1,Table1[[#This Row],[EFF]]="Y"),Table1[[#This Row],[Gn]],0)</f>
        <v>0</v>
      </c>
      <c r="JB615">
        <f>IF(AND(Table1[[#This Row],[Pass Play]]=1,Table1[[#This Row],[Gn]]&gt;=15),1,0)</f>
        <v>0</v>
      </c>
      <c r="JC615">
        <f>IF(AND(Table1[[#This Row],[Pass Play]]=1,Table1[[#This Row],[Big Play Passes]]=1),Table1[[#This Row],[Gn]],0)</f>
        <v>0</v>
      </c>
      <c r="JD615">
        <f>IF(AND(OR(Table1[[#This Row],[R/P]]="R",Table1[[#This Row],[PaRes]]="SCRBL",Table1[[#This Row],[PaRes]]="RUN"),Table1[[#This Row],[Penalty]]&lt;&gt;1),1,0)</f>
        <v>1</v>
      </c>
      <c r="JE615">
        <f>IF(Table1[[#This Row],[Rush Attempts]]=1,Table1[[#This Row],[Gn]],0)</f>
        <v>38</v>
      </c>
      <c r="JF615">
        <f>IF(AND(Table1[[#This Row],[Rush Attempts]]=1,Table1[[#This Row],[EFF]]="Y"),1,0)</f>
        <v>1</v>
      </c>
      <c r="JG615">
        <f>IF(AND(Table1[[#This Row],[Rush Attempts]]=1,Table1[[#This Row],[EFF]]="Y"),Table1[[#This Row],[Gn]],0)</f>
        <v>38</v>
      </c>
      <c r="JH615">
        <f>IF(AND(Table1[[#This Row],[Rush Attempts]]=1,Table1[[#This Row],[Gn]]&gt;=10),1,0)</f>
        <v>1</v>
      </c>
      <c r="JI615">
        <f>IF(AND(Table1[[#This Row],[Rush Attempts]]=1,Table1[[#This Row],[Big Play Run]]=1),Table1[[#This Row],[Gn]],0)</f>
        <v>38</v>
      </c>
      <c r="JJ615">
        <f>IF(Table1[[#This Row],[PaRes]]="SAC",1,0)</f>
        <v>0</v>
      </c>
      <c r="JK615">
        <f>IF(Table1[[#This Row],[Sacks]]=1,Table1[[#This Row],[Gn]],0)</f>
        <v>0</v>
      </c>
      <c r="JL615">
        <f>IF(Table1[[#This Row],[PaRes]]="INT",1,0)</f>
        <v>0</v>
      </c>
      <c r="JM615">
        <f>IF(Table1[[#This Row],[pff_PENALTY]]&lt;&gt;"",1,0)</f>
        <v>0</v>
      </c>
      <c r="JN615">
        <f>Table1[[#This Row],[pff_PENYARDS]]</f>
        <v>0</v>
      </c>
      <c r="JO615">
        <f>IF(Table1[[#This Row],[S/End]]="TD",1,0)</f>
        <v>0</v>
      </c>
      <c r="JP615">
        <f>IF(OR(Table1[[#This Row],[S/End]]="FGGD"),1,0)</f>
        <v>0</v>
      </c>
      <c r="JQ615">
        <f>IF(OR(Table1[[#This Row],[S/End]]="FUM",Table1[[#This Row],[S/End]]="INT"),1,0)</f>
        <v>0</v>
      </c>
      <c r="JR615">
        <f>IF(AND(Table1[[#This Row],[Touchdown]]=1,Table1[[#This Row],[Pass Play]]=1),1,0)</f>
        <v>0</v>
      </c>
      <c r="JS615">
        <f t="shared" si="29"/>
        <v>0</v>
      </c>
      <c r="JT615">
        <f>IF(AND(OR(Table1[[#This Row],[Pass Play]]=1,Table1[[#This Row],[Rush Attempts]]=1),Table1[[#This Row],[Dn]]=3),1,0)</f>
        <v>0</v>
      </c>
      <c r="JU615">
        <f>IF(AND(Table1[[#This Row],[3rd down attempt]]=1,Table1[[#This Row],[EFF]]="Y"),1,0)</f>
        <v>0</v>
      </c>
      <c r="JV615">
        <f>IF(AND(Table1[[#This Row],[3rd down attempt]]=1,Table1[[#This Row],[Dist]]&gt;=7),1,0)</f>
        <v>0</v>
      </c>
      <c r="JW615">
        <f>IF(AND(OR(Table1[[#This Row],[Pass Play]]=1,Table1[[#This Row],[Rush Attempts]]=1),Table1[[#This Row],[Dn]]=4),1,0)</f>
        <v>0</v>
      </c>
      <c r="JX615">
        <f>IF(AND(Table1[[#This Row],[4th down attempt]]=1,Table1[[#This Row],[EFF]]="Y"),1,0)</f>
        <v>0</v>
      </c>
      <c r="JY615">
        <f>IF(AND(OR(Table1[[#This Row],[Pass Play]]=1,Table1[[#This Row],[Rush Attempts]]=1),Table1[[#This Row],[FPos]]&gt;=0,Table1[[#This Row],[FPos]]&lt;=20),1,0)</f>
        <v>0</v>
      </c>
      <c r="JZ615">
        <f>IF(AND(OR(Table1[[#This Row],[Pass Play]]=1,Table1[[#This Row],[Rush Attempts]]=1),Table1[[#This Row],[Dist]]&lt;=Table1[[#This Row],[Gn]]),1,0)</f>
        <v>1</v>
      </c>
      <c r="KA615">
        <f>IF(Table1[[#This Row],[S/End]]&lt;&gt;"",1,0)</f>
        <v>0</v>
      </c>
      <c r="KB615">
        <f>IF(Table1[[#This Row],[S/End]]="TD",1,0)</f>
        <v>0</v>
      </c>
      <c r="KC615">
        <f>IF(Table1[[#This Row],[S/End]]="FGGD",1,0)</f>
        <v>0</v>
      </c>
      <c r="KD615">
        <f>IF(AND(OR(Table1[[#This Row],[Pass Play]]=1,Table1[[#This Row],[Rush Attempts]]=1),Table1[[#This Row],[Gn]]&lt;0),1,0)</f>
        <v>0</v>
      </c>
      <c r="KE615" s="375">
        <f>IF(AND(Table1[[#This Row],[pff_DRVENDPSN]]=3,Table1[[#This Row],[pff_DRVENDEVENT]]="PUNT"),1,0)</f>
        <v>0</v>
      </c>
    </row>
    <row r="616" spans="1:291" hidden="1">
      <c r="A616">
        <v>39</v>
      </c>
      <c r="B616">
        <v>2110</v>
      </c>
      <c r="D616">
        <v>3</v>
      </c>
      <c r="E616">
        <v>1</v>
      </c>
      <c r="F616">
        <v>10</v>
      </c>
      <c r="G616">
        <v>13</v>
      </c>
      <c r="H616">
        <v>27</v>
      </c>
      <c r="J616" t="s">
        <v>254</v>
      </c>
      <c r="K616">
        <v>12</v>
      </c>
      <c r="L616">
        <v>12</v>
      </c>
      <c r="M616" t="s">
        <v>12239</v>
      </c>
      <c r="N616" t="s">
        <v>2695</v>
      </c>
      <c r="P616" t="s">
        <v>2696</v>
      </c>
      <c r="W616" t="s">
        <v>253</v>
      </c>
      <c r="X616" t="s">
        <v>12240</v>
      </c>
      <c r="Y616" t="s">
        <v>1069</v>
      </c>
      <c r="Z616" t="s">
        <v>12241</v>
      </c>
      <c r="AB616" t="s">
        <v>325</v>
      </c>
      <c r="AC616" t="s">
        <v>326</v>
      </c>
      <c r="AJ616">
        <v>22</v>
      </c>
      <c r="AK616" t="s">
        <v>327</v>
      </c>
      <c r="AP616">
        <v>7</v>
      </c>
      <c r="BJ616" t="s">
        <v>274</v>
      </c>
      <c r="BQ616">
        <f t="shared" si="27"/>
        <v>1</v>
      </c>
      <c r="BR616">
        <f t="shared" si="28"/>
        <v>0</v>
      </c>
      <c r="BT616" t="s">
        <v>11587</v>
      </c>
      <c r="BV616">
        <v>10</v>
      </c>
      <c r="BX616">
        <v>0</v>
      </c>
      <c r="BY616" t="s">
        <v>12242</v>
      </c>
      <c r="CA616">
        <v>1</v>
      </c>
      <c r="CD616" s="3">
        <v>0.22013888888888888</v>
      </c>
      <c r="CE616" t="s">
        <v>257</v>
      </c>
      <c r="CF616" t="s">
        <v>12243</v>
      </c>
      <c r="CG616">
        <v>7</v>
      </c>
      <c r="CI616" t="s">
        <v>331</v>
      </c>
      <c r="CJ616">
        <v>0</v>
      </c>
      <c r="CK616" t="s">
        <v>12244</v>
      </c>
      <c r="CL616" s="4">
        <v>38444</v>
      </c>
      <c r="CM616" t="s">
        <v>12245</v>
      </c>
      <c r="CN616" t="s">
        <v>12246</v>
      </c>
      <c r="CO616">
        <v>10</v>
      </c>
      <c r="CP616" t="s">
        <v>12247</v>
      </c>
      <c r="CQ616" t="s">
        <v>269</v>
      </c>
      <c r="CR616" t="s">
        <v>11587</v>
      </c>
      <c r="CU616" t="s">
        <v>12248</v>
      </c>
      <c r="CW616">
        <v>0</v>
      </c>
      <c r="CY616">
        <v>2</v>
      </c>
      <c r="CZ616" t="s">
        <v>2888</v>
      </c>
      <c r="DA616">
        <v>8</v>
      </c>
      <c r="DB616">
        <v>5</v>
      </c>
      <c r="DC616" t="s">
        <v>988</v>
      </c>
      <c r="DD616">
        <v>-35</v>
      </c>
      <c r="DF616" t="s">
        <v>11622</v>
      </c>
      <c r="DK616">
        <v>13</v>
      </c>
      <c r="DL616" s="4">
        <v>44512</v>
      </c>
      <c r="DM616">
        <v>20587</v>
      </c>
      <c r="DN616">
        <v>2021</v>
      </c>
      <c r="DO616">
        <v>0</v>
      </c>
      <c r="DQ616">
        <v>81620</v>
      </c>
      <c r="DR616">
        <v>115</v>
      </c>
      <c r="DU616" t="s">
        <v>274</v>
      </c>
      <c r="DV616" t="s">
        <v>257</v>
      </c>
      <c r="DX616">
        <v>24</v>
      </c>
      <c r="DY616" t="s">
        <v>275</v>
      </c>
      <c r="EE616">
        <v>0</v>
      </c>
      <c r="EF616" t="s">
        <v>2704</v>
      </c>
      <c r="EG616" t="s">
        <v>422</v>
      </c>
      <c r="EH616">
        <v>0</v>
      </c>
      <c r="EJ616" t="s">
        <v>454</v>
      </c>
      <c r="EK616" t="s">
        <v>12249</v>
      </c>
      <c r="EL616" t="s">
        <v>12250</v>
      </c>
      <c r="EM616" t="s">
        <v>12251</v>
      </c>
      <c r="EN616" t="s">
        <v>12252</v>
      </c>
      <c r="EO616" t="s">
        <v>282</v>
      </c>
      <c r="EP616" t="s">
        <v>345</v>
      </c>
      <c r="EQ616">
        <v>0</v>
      </c>
      <c r="ER616" t="s">
        <v>491</v>
      </c>
      <c r="ET616" t="s">
        <v>12253</v>
      </c>
      <c r="EU616">
        <v>0</v>
      </c>
      <c r="EV616" t="s">
        <v>274</v>
      </c>
      <c r="EW616" t="s">
        <v>349</v>
      </c>
      <c r="EX616" t="s">
        <v>395</v>
      </c>
      <c r="EY616" t="s">
        <v>492</v>
      </c>
      <c r="FB616" t="s">
        <v>1818</v>
      </c>
      <c r="FC616" t="s">
        <v>12254</v>
      </c>
      <c r="FE616">
        <v>0</v>
      </c>
      <c r="FF616">
        <v>7</v>
      </c>
      <c r="FL616">
        <v>0</v>
      </c>
      <c r="FN616">
        <v>0</v>
      </c>
      <c r="FQ616">
        <v>0</v>
      </c>
      <c r="FS616" t="s">
        <v>395</v>
      </c>
      <c r="FT616" t="s">
        <v>1029</v>
      </c>
      <c r="FV616" t="s">
        <v>496</v>
      </c>
      <c r="FY616">
        <v>0</v>
      </c>
      <c r="GA616">
        <v>24.1</v>
      </c>
      <c r="GB616">
        <v>14</v>
      </c>
      <c r="GC616">
        <v>0</v>
      </c>
      <c r="GE616" t="s">
        <v>355</v>
      </c>
      <c r="GF616">
        <v>1</v>
      </c>
      <c r="GG616" t="s">
        <v>895</v>
      </c>
      <c r="GI616">
        <v>3.1</v>
      </c>
      <c r="GJ616">
        <v>0</v>
      </c>
      <c r="GK616">
        <v>0</v>
      </c>
      <c r="GM616" t="s">
        <v>12255</v>
      </c>
      <c r="GN616">
        <v>13</v>
      </c>
      <c r="GO616">
        <v>13</v>
      </c>
      <c r="GP616" t="s">
        <v>2349</v>
      </c>
      <c r="GR616">
        <v>3</v>
      </c>
      <c r="HA616" t="s">
        <v>12256</v>
      </c>
      <c r="HB616" t="s">
        <v>11622</v>
      </c>
      <c r="HC616" t="s">
        <v>294</v>
      </c>
      <c r="HD616" t="s">
        <v>294</v>
      </c>
      <c r="HE616" t="s">
        <v>11622</v>
      </c>
      <c r="HF616">
        <v>0</v>
      </c>
      <c r="HG616">
        <v>12</v>
      </c>
      <c r="HH616">
        <v>24</v>
      </c>
      <c r="HI616" t="s">
        <v>275</v>
      </c>
      <c r="HL616">
        <v>3</v>
      </c>
      <c r="HM616" t="s">
        <v>11622</v>
      </c>
      <c r="HO616" t="s">
        <v>12257</v>
      </c>
      <c r="HP616" t="s">
        <v>12258</v>
      </c>
      <c r="HQ616" t="s">
        <v>12259</v>
      </c>
      <c r="HR616" t="s">
        <v>12260</v>
      </c>
      <c r="HT616" t="s">
        <v>9757</v>
      </c>
      <c r="HW616">
        <v>14</v>
      </c>
      <c r="HX616">
        <v>4262797</v>
      </c>
      <c r="HY616" t="s">
        <v>492</v>
      </c>
      <c r="HZ616">
        <v>4262770</v>
      </c>
      <c r="IC616">
        <v>0</v>
      </c>
      <c r="ID616">
        <v>0</v>
      </c>
      <c r="IM616">
        <v>110</v>
      </c>
      <c r="IQ616" t="s">
        <v>12247</v>
      </c>
      <c r="IU616">
        <v>11</v>
      </c>
      <c r="IV616">
        <f>IF(AND(Table1[[#This Row],[R/P]]="P",Table1[[#This Row],[PaRes]]&lt;&gt;"SCRBL",Table1[[#This Row],[PaRes]]&lt;&gt;"RUN",Table1[[#This Row],[Penalty]]&lt;&gt;1),1,0)</f>
        <v>1</v>
      </c>
      <c r="IW616">
        <f>IF(AND(Table1[[#This Row],[Pass Play]]=1,Table1[[#This Row],[PaRes]]&lt;&gt;"SAC"),1,0)</f>
        <v>1</v>
      </c>
      <c r="IX616">
        <f>IF(Table1[[#This Row],[PaRes]]="COM",1,0)</f>
        <v>1</v>
      </c>
      <c r="IY616">
        <f>IF(Table1[[#This Row],[Pass Play]]=1,Table1[[#This Row],[Gn]],0)</f>
        <v>13</v>
      </c>
      <c r="IZ616">
        <f>IF(AND(Table1[[#This Row],[Pass Play]]=1,Table1[[#This Row],[EFF]]="Y"),1,0)</f>
        <v>1</v>
      </c>
      <c r="JA616">
        <f>IF(AND(Table1[[#This Row],[Pass Play]]=1,Table1[[#This Row],[EFF]]="Y"),Table1[[#This Row],[Gn]],0)</f>
        <v>13</v>
      </c>
      <c r="JB616">
        <f>IF(AND(Table1[[#This Row],[Pass Play]]=1,Table1[[#This Row],[Gn]]&gt;=15),1,0)</f>
        <v>0</v>
      </c>
      <c r="JC616">
        <f>IF(AND(Table1[[#This Row],[Pass Play]]=1,Table1[[#This Row],[Big Play Passes]]=1),Table1[[#This Row],[Gn]],0)</f>
        <v>0</v>
      </c>
      <c r="JD616">
        <f>IF(AND(OR(Table1[[#This Row],[R/P]]="R",Table1[[#This Row],[PaRes]]="SCRBL",Table1[[#This Row],[PaRes]]="RUN"),Table1[[#This Row],[Penalty]]&lt;&gt;1),1,0)</f>
        <v>0</v>
      </c>
      <c r="JE616">
        <f>IF(Table1[[#This Row],[Rush Attempts]]=1,Table1[[#This Row],[Gn]],0)</f>
        <v>0</v>
      </c>
      <c r="JF616">
        <f>IF(AND(Table1[[#This Row],[Rush Attempts]]=1,Table1[[#This Row],[EFF]]="Y"),1,0)</f>
        <v>0</v>
      </c>
      <c r="JG616">
        <f>IF(AND(Table1[[#This Row],[Rush Attempts]]=1,Table1[[#This Row],[EFF]]="Y"),Table1[[#This Row],[Gn]],0)</f>
        <v>0</v>
      </c>
      <c r="JH616">
        <f>IF(AND(Table1[[#This Row],[Rush Attempts]]=1,Table1[[#This Row],[Gn]]&gt;=10),1,0)</f>
        <v>0</v>
      </c>
      <c r="JI616">
        <f>IF(AND(Table1[[#This Row],[Rush Attempts]]=1,Table1[[#This Row],[Big Play Run]]=1),Table1[[#This Row],[Gn]],0)</f>
        <v>0</v>
      </c>
      <c r="JJ616">
        <f>IF(Table1[[#This Row],[PaRes]]="SAC",1,0)</f>
        <v>0</v>
      </c>
      <c r="JK616">
        <f>IF(Table1[[#This Row],[Sacks]]=1,Table1[[#This Row],[Gn]],0)</f>
        <v>0</v>
      </c>
      <c r="JL616">
        <f>IF(Table1[[#This Row],[PaRes]]="INT",1,0)</f>
        <v>0</v>
      </c>
      <c r="JM616">
        <f>IF(Table1[[#This Row],[pff_PENALTY]]&lt;&gt;"",1,0)</f>
        <v>0</v>
      </c>
      <c r="JN616">
        <f>Table1[[#This Row],[pff_PENYARDS]]</f>
        <v>0</v>
      </c>
      <c r="JO616">
        <f>IF(Table1[[#This Row],[S/End]]="TD",1,0)</f>
        <v>0</v>
      </c>
      <c r="JP616">
        <f>IF(OR(Table1[[#This Row],[S/End]]="FGGD"),1,0)</f>
        <v>0</v>
      </c>
      <c r="JQ616">
        <f>IF(OR(Table1[[#This Row],[S/End]]="FUM",Table1[[#This Row],[S/End]]="INT"),1,0)</f>
        <v>0</v>
      </c>
      <c r="JR616">
        <f>IF(AND(Table1[[#This Row],[Touchdown]]=1,Table1[[#This Row],[Pass Play]]=1),1,0)</f>
        <v>0</v>
      </c>
      <c r="JS616">
        <f t="shared" si="29"/>
        <v>0</v>
      </c>
      <c r="JT616">
        <f>IF(AND(OR(Table1[[#This Row],[Pass Play]]=1,Table1[[#This Row],[Rush Attempts]]=1),Table1[[#This Row],[Dn]]=3),1,0)</f>
        <v>0</v>
      </c>
      <c r="JU616">
        <f>IF(AND(Table1[[#This Row],[3rd down attempt]]=1,Table1[[#This Row],[EFF]]="Y"),1,0)</f>
        <v>0</v>
      </c>
      <c r="JV616">
        <f>IF(AND(Table1[[#This Row],[3rd down attempt]]=1,Table1[[#This Row],[Dist]]&gt;=7),1,0)</f>
        <v>0</v>
      </c>
      <c r="JW616">
        <f>IF(AND(OR(Table1[[#This Row],[Pass Play]]=1,Table1[[#This Row],[Rush Attempts]]=1),Table1[[#This Row],[Dn]]=4),1,0)</f>
        <v>0</v>
      </c>
      <c r="JX616">
        <f>IF(AND(Table1[[#This Row],[4th down attempt]]=1,Table1[[#This Row],[EFF]]="Y"),1,0)</f>
        <v>0</v>
      </c>
      <c r="JY616">
        <f>IF(AND(OR(Table1[[#This Row],[Pass Play]]=1,Table1[[#This Row],[Rush Attempts]]=1),Table1[[#This Row],[FPos]]&gt;=0,Table1[[#This Row],[FPos]]&lt;=20),1,0)</f>
        <v>0</v>
      </c>
      <c r="JZ616">
        <f>IF(AND(OR(Table1[[#This Row],[Pass Play]]=1,Table1[[#This Row],[Rush Attempts]]=1),Table1[[#This Row],[Dist]]&lt;=Table1[[#This Row],[Gn]]),1,0)</f>
        <v>1</v>
      </c>
      <c r="KA616">
        <f>IF(Table1[[#This Row],[S/End]]&lt;&gt;"",1,0)</f>
        <v>0</v>
      </c>
      <c r="KB616">
        <f>IF(Table1[[#This Row],[S/End]]="TD",1,0)</f>
        <v>0</v>
      </c>
      <c r="KC616">
        <f>IF(Table1[[#This Row],[S/End]]="FGGD",1,0)</f>
        <v>0</v>
      </c>
      <c r="KD616">
        <f>IF(AND(OR(Table1[[#This Row],[Pass Play]]=1,Table1[[#This Row],[Rush Attempts]]=1),Table1[[#This Row],[Gn]]&lt;0),1,0)</f>
        <v>0</v>
      </c>
      <c r="KE616" s="375">
        <f>IF(AND(Table1[[#This Row],[pff_DRVENDPSN]]=3,Table1[[#This Row],[pff_DRVENDEVENT]]="PUNT"),1,0)</f>
        <v>0</v>
      </c>
    </row>
    <row r="617" spans="1:291" hidden="1">
      <c r="A617">
        <v>40</v>
      </c>
      <c r="B617">
        <v>2110</v>
      </c>
      <c r="D617">
        <v>3</v>
      </c>
      <c r="E617">
        <v>1</v>
      </c>
      <c r="F617">
        <v>10</v>
      </c>
      <c r="G617">
        <v>5</v>
      </c>
      <c r="H617">
        <v>14</v>
      </c>
      <c r="J617" t="s">
        <v>254</v>
      </c>
      <c r="K617">
        <v>11</v>
      </c>
      <c r="L617" t="s">
        <v>10976</v>
      </c>
      <c r="M617" t="s">
        <v>10159</v>
      </c>
      <c r="N617" t="s">
        <v>1095</v>
      </c>
      <c r="P617" t="s">
        <v>3415</v>
      </c>
      <c r="T617" t="s">
        <v>473</v>
      </c>
      <c r="W617" t="s">
        <v>257</v>
      </c>
      <c r="X617" t="s">
        <v>12261</v>
      </c>
      <c r="AE617" t="s">
        <v>807</v>
      </c>
      <c r="AF617" t="s">
        <v>808</v>
      </c>
      <c r="AG617" t="s">
        <v>12261</v>
      </c>
      <c r="AH617" t="s">
        <v>257</v>
      </c>
      <c r="AJ617">
        <v>20</v>
      </c>
      <c r="AP617">
        <v>7</v>
      </c>
      <c r="AU617" t="s">
        <v>254</v>
      </c>
      <c r="BJ617" t="s">
        <v>274</v>
      </c>
      <c r="BQ617">
        <f t="shared" si="27"/>
        <v>0</v>
      </c>
      <c r="BR617">
        <f t="shared" si="28"/>
        <v>5</v>
      </c>
      <c r="BT617" t="s">
        <v>11587</v>
      </c>
      <c r="BV617">
        <v>10</v>
      </c>
      <c r="BX617">
        <v>0</v>
      </c>
      <c r="BY617" t="s">
        <v>12262</v>
      </c>
      <c r="CD617" s="3">
        <v>0.19166666666666665</v>
      </c>
      <c r="CF617" t="s">
        <v>12263</v>
      </c>
      <c r="CJ617">
        <v>0</v>
      </c>
      <c r="CK617" t="s">
        <v>12264</v>
      </c>
      <c r="CL617" s="4">
        <v>38778</v>
      </c>
      <c r="CM617" t="s">
        <v>12265</v>
      </c>
      <c r="CN617" t="s">
        <v>12266</v>
      </c>
      <c r="CO617">
        <v>10</v>
      </c>
      <c r="CP617" t="s">
        <v>12267</v>
      </c>
      <c r="CQ617" t="s">
        <v>418</v>
      </c>
      <c r="CR617" t="s">
        <v>11587</v>
      </c>
      <c r="CU617" t="s">
        <v>613</v>
      </c>
      <c r="CW617">
        <v>0</v>
      </c>
      <c r="CY617">
        <v>3</v>
      </c>
      <c r="CZ617" t="s">
        <v>2888</v>
      </c>
      <c r="DA617">
        <v>8</v>
      </c>
      <c r="DB617">
        <v>5</v>
      </c>
      <c r="DC617" t="s">
        <v>988</v>
      </c>
      <c r="DD617">
        <v>-35</v>
      </c>
      <c r="DF617" t="s">
        <v>11769</v>
      </c>
      <c r="DK617">
        <v>5</v>
      </c>
      <c r="DL617" s="4">
        <v>44512</v>
      </c>
      <c r="DM617">
        <v>20587</v>
      </c>
      <c r="DN617">
        <v>2021</v>
      </c>
      <c r="DO617">
        <v>0</v>
      </c>
      <c r="DQ617">
        <v>81620</v>
      </c>
      <c r="DR617">
        <v>116</v>
      </c>
      <c r="DU617" t="s">
        <v>274</v>
      </c>
      <c r="DV617" t="s">
        <v>257</v>
      </c>
      <c r="DX617">
        <v>24</v>
      </c>
      <c r="DY617" t="s">
        <v>275</v>
      </c>
      <c r="EE617">
        <v>0</v>
      </c>
      <c r="EF617" t="s">
        <v>3716</v>
      </c>
      <c r="EG617" t="s">
        <v>422</v>
      </c>
      <c r="EH617">
        <v>0</v>
      </c>
      <c r="EJ617" t="s">
        <v>340</v>
      </c>
      <c r="EK617" t="s">
        <v>12268</v>
      </c>
      <c r="EL617" t="s">
        <v>12269</v>
      </c>
      <c r="EM617" t="s">
        <v>12270</v>
      </c>
      <c r="EN617" t="s">
        <v>12271</v>
      </c>
      <c r="EO617" t="s">
        <v>418</v>
      </c>
      <c r="EP617" t="s">
        <v>1110</v>
      </c>
      <c r="EQ617">
        <v>0</v>
      </c>
      <c r="ET617" t="s">
        <v>12272</v>
      </c>
      <c r="FE617">
        <v>0</v>
      </c>
      <c r="FF617">
        <v>11</v>
      </c>
      <c r="FG617" t="s">
        <v>285</v>
      </c>
      <c r="FI617" t="s">
        <v>285</v>
      </c>
      <c r="FL617">
        <v>0</v>
      </c>
      <c r="FN617">
        <v>0</v>
      </c>
      <c r="FQ617">
        <v>0</v>
      </c>
      <c r="FS617" t="s">
        <v>462</v>
      </c>
      <c r="FT617" t="s">
        <v>1002</v>
      </c>
      <c r="FU617" t="s">
        <v>274</v>
      </c>
      <c r="FV617" t="s">
        <v>463</v>
      </c>
      <c r="FW617" t="s">
        <v>431</v>
      </c>
      <c r="FX617" t="s">
        <v>1517</v>
      </c>
      <c r="FY617">
        <v>0</v>
      </c>
      <c r="GA617">
        <v>24.1</v>
      </c>
      <c r="GB617">
        <v>14</v>
      </c>
      <c r="GC617">
        <v>0</v>
      </c>
      <c r="GD617" t="s">
        <v>5065</v>
      </c>
      <c r="GE617" t="s">
        <v>355</v>
      </c>
      <c r="GF617">
        <v>0</v>
      </c>
      <c r="GG617" t="s">
        <v>257</v>
      </c>
      <c r="GJ617">
        <v>1</v>
      </c>
      <c r="GK617">
        <v>0</v>
      </c>
      <c r="GM617" t="s">
        <v>8189</v>
      </c>
      <c r="GO617">
        <v>4</v>
      </c>
      <c r="HA617" t="s">
        <v>12273</v>
      </c>
      <c r="HC617" t="s">
        <v>313</v>
      </c>
      <c r="HD617" t="s">
        <v>313</v>
      </c>
      <c r="HF617">
        <v>0</v>
      </c>
      <c r="HG617">
        <v>11</v>
      </c>
      <c r="HH617">
        <v>24</v>
      </c>
      <c r="HI617" t="s">
        <v>275</v>
      </c>
      <c r="HL617">
        <v>4</v>
      </c>
      <c r="HW617">
        <v>9</v>
      </c>
      <c r="HX617">
        <v>4262824</v>
      </c>
      <c r="HY617" t="s">
        <v>387</v>
      </c>
      <c r="HZ617">
        <v>4262797</v>
      </c>
      <c r="IC617">
        <v>0</v>
      </c>
      <c r="ID617">
        <v>0</v>
      </c>
      <c r="IM617">
        <v>111</v>
      </c>
      <c r="IQ617" t="s">
        <v>11769</v>
      </c>
      <c r="IU617">
        <v>11</v>
      </c>
      <c r="IV617">
        <f>IF(AND(Table1[[#This Row],[R/P]]="P",Table1[[#This Row],[PaRes]]&lt;&gt;"SCRBL",Table1[[#This Row],[PaRes]]&lt;&gt;"RUN",Table1[[#This Row],[Penalty]]&lt;&gt;1),1,0)</f>
        <v>0</v>
      </c>
      <c r="IW617">
        <f>IF(AND(Table1[[#This Row],[Pass Play]]=1,Table1[[#This Row],[PaRes]]&lt;&gt;"SAC"),1,0)</f>
        <v>0</v>
      </c>
      <c r="IX617">
        <f>IF(Table1[[#This Row],[PaRes]]="COM",1,0)</f>
        <v>0</v>
      </c>
      <c r="IY617">
        <f>IF(Table1[[#This Row],[Pass Play]]=1,Table1[[#This Row],[Gn]],0)</f>
        <v>0</v>
      </c>
      <c r="IZ617">
        <f>IF(AND(Table1[[#This Row],[Pass Play]]=1,Table1[[#This Row],[EFF]]="Y"),1,0)</f>
        <v>0</v>
      </c>
      <c r="JA617">
        <f>IF(AND(Table1[[#This Row],[Pass Play]]=1,Table1[[#This Row],[EFF]]="Y"),Table1[[#This Row],[Gn]],0)</f>
        <v>0</v>
      </c>
      <c r="JB617">
        <f>IF(AND(Table1[[#This Row],[Pass Play]]=1,Table1[[#This Row],[Gn]]&gt;=15),1,0)</f>
        <v>0</v>
      </c>
      <c r="JC617">
        <f>IF(AND(Table1[[#This Row],[Pass Play]]=1,Table1[[#This Row],[Big Play Passes]]=1),Table1[[#This Row],[Gn]],0)</f>
        <v>0</v>
      </c>
      <c r="JD617">
        <f>IF(AND(OR(Table1[[#This Row],[R/P]]="R",Table1[[#This Row],[PaRes]]="SCRBL",Table1[[#This Row],[PaRes]]="RUN"),Table1[[#This Row],[Penalty]]&lt;&gt;1),1,0)</f>
        <v>1</v>
      </c>
      <c r="JE617">
        <f>IF(Table1[[#This Row],[Rush Attempts]]=1,Table1[[#This Row],[Gn]],0)</f>
        <v>5</v>
      </c>
      <c r="JF617">
        <f>IF(AND(Table1[[#This Row],[Rush Attempts]]=1,Table1[[#This Row],[EFF]]="Y"),1,0)</f>
        <v>1</v>
      </c>
      <c r="JG617">
        <f>IF(AND(Table1[[#This Row],[Rush Attempts]]=1,Table1[[#This Row],[EFF]]="Y"),Table1[[#This Row],[Gn]],0)</f>
        <v>5</v>
      </c>
      <c r="JH617">
        <f>IF(AND(Table1[[#This Row],[Rush Attempts]]=1,Table1[[#This Row],[Gn]]&gt;=10),1,0)</f>
        <v>0</v>
      </c>
      <c r="JI617">
        <f>IF(AND(Table1[[#This Row],[Rush Attempts]]=1,Table1[[#This Row],[Big Play Run]]=1),Table1[[#This Row],[Gn]],0)</f>
        <v>0</v>
      </c>
      <c r="JJ617">
        <f>IF(Table1[[#This Row],[PaRes]]="SAC",1,0)</f>
        <v>0</v>
      </c>
      <c r="JK617">
        <f>IF(Table1[[#This Row],[Sacks]]=1,Table1[[#This Row],[Gn]],0)</f>
        <v>0</v>
      </c>
      <c r="JL617">
        <f>IF(Table1[[#This Row],[PaRes]]="INT",1,0)</f>
        <v>0</v>
      </c>
      <c r="JM617">
        <f>IF(Table1[[#This Row],[pff_PENALTY]]&lt;&gt;"",1,0)</f>
        <v>0</v>
      </c>
      <c r="JN617">
        <f>Table1[[#This Row],[pff_PENYARDS]]</f>
        <v>0</v>
      </c>
      <c r="JO617">
        <f>IF(Table1[[#This Row],[S/End]]="TD",1,0)</f>
        <v>0</v>
      </c>
      <c r="JP617">
        <f>IF(OR(Table1[[#This Row],[S/End]]="FGGD"),1,0)</f>
        <v>0</v>
      </c>
      <c r="JQ617">
        <f>IF(OR(Table1[[#This Row],[S/End]]="FUM",Table1[[#This Row],[S/End]]="INT"),1,0)</f>
        <v>0</v>
      </c>
      <c r="JR617">
        <f>IF(AND(Table1[[#This Row],[Touchdown]]=1,Table1[[#This Row],[Pass Play]]=1),1,0)</f>
        <v>0</v>
      </c>
      <c r="JS617">
        <f t="shared" si="29"/>
        <v>0</v>
      </c>
      <c r="JT617">
        <f>IF(AND(OR(Table1[[#This Row],[Pass Play]]=1,Table1[[#This Row],[Rush Attempts]]=1),Table1[[#This Row],[Dn]]=3),1,0)</f>
        <v>0</v>
      </c>
      <c r="JU617">
        <f>IF(AND(Table1[[#This Row],[3rd down attempt]]=1,Table1[[#This Row],[EFF]]="Y"),1,0)</f>
        <v>0</v>
      </c>
      <c r="JV617">
        <f>IF(AND(Table1[[#This Row],[3rd down attempt]]=1,Table1[[#This Row],[Dist]]&gt;=7),1,0)</f>
        <v>0</v>
      </c>
      <c r="JW617">
        <f>IF(AND(OR(Table1[[#This Row],[Pass Play]]=1,Table1[[#This Row],[Rush Attempts]]=1),Table1[[#This Row],[Dn]]=4),1,0)</f>
        <v>0</v>
      </c>
      <c r="JX617">
        <f>IF(AND(Table1[[#This Row],[4th down attempt]]=1,Table1[[#This Row],[EFF]]="Y"),1,0)</f>
        <v>0</v>
      </c>
      <c r="JY617">
        <f>IF(AND(OR(Table1[[#This Row],[Pass Play]]=1,Table1[[#This Row],[Rush Attempts]]=1),Table1[[#This Row],[FPos]]&gt;=0,Table1[[#This Row],[FPos]]&lt;=20),1,0)</f>
        <v>1</v>
      </c>
      <c r="JZ617">
        <f>IF(AND(OR(Table1[[#This Row],[Pass Play]]=1,Table1[[#This Row],[Rush Attempts]]=1),Table1[[#This Row],[Dist]]&lt;=Table1[[#This Row],[Gn]]),1,0)</f>
        <v>0</v>
      </c>
      <c r="KA617">
        <f>IF(Table1[[#This Row],[S/End]]&lt;&gt;"",1,0)</f>
        <v>0</v>
      </c>
      <c r="KB617">
        <f>IF(Table1[[#This Row],[S/End]]="TD",1,0)</f>
        <v>0</v>
      </c>
      <c r="KC617">
        <f>IF(Table1[[#This Row],[S/End]]="FGGD",1,0)</f>
        <v>0</v>
      </c>
      <c r="KD617">
        <f>IF(AND(OR(Table1[[#This Row],[Pass Play]]=1,Table1[[#This Row],[Rush Attempts]]=1),Table1[[#This Row],[Gn]]&lt;0),1,0)</f>
        <v>0</v>
      </c>
      <c r="KE617" s="375">
        <f>IF(AND(Table1[[#This Row],[pff_DRVENDPSN]]=3,Table1[[#This Row],[pff_DRVENDEVENT]]="PUNT"),1,0)</f>
        <v>0</v>
      </c>
    </row>
    <row r="618" spans="1:291" hidden="1">
      <c r="A618">
        <v>41</v>
      </c>
      <c r="B618">
        <v>2110</v>
      </c>
      <c r="D618">
        <v>3</v>
      </c>
      <c r="E618">
        <v>2</v>
      </c>
      <c r="F618">
        <v>5</v>
      </c>
      <c r="G618">
        <v>2</v>
      </c>
      <c r="H618">
        <v>9</v>
      </c>
      <c r="J618" t="s">
        <v>298</v>
      </c>
      <c r="K618">
        <v>11</v>
      </c>
      <c r="L618">
        <v>11</v>
      </c>
      <c r="M618" t="s">
        <v>3930</v>
      </c>
      <c r="N618" t="s">
        <v>1095</v>
      </c>
      <c r="P618" t="s">
        <v>3415</v>
      </c>
      <c r="W618" t="s">
        <v>257</v>
      </c>
      <c r="X618" t="s">
        <v>12274</v>
      </c>
      <c r="AE618" t="s">
        <v>411</v>
      </c>
      <c r="AF618" t="s">
        <v>412</v>
      </c>
      <c r="AG618" t="s">
        <v>12274</v>
      </c>
      <c r="AH618" t="s">
        <v>274</v>
      </c>
      <c r="AJ618">
        <v>20</v>
      </c>
      <c r="AP618">
        <v>7</v>
      </c>
      <c r="AU618" t="s">
        <v>254</v>
      </c>
      <c r="BJ618" t="s">
        <v>261</v>
      </c>
      <c r="BQ618">
        <f t="shared" si="27"/>
        <v>0</v>
      </c>
      <c r="BR618">
        <f t="shared" si="28"/>
        <v>4</v>
      </c>
      <c r="BT618" t="s">
        <v>11587</v>
      </c>
      <c r="BV618">
        <v>10</v>
      </c>
      <c r="BX618">
        <v>0</v>
      </c>
      <c r="BY618" t="s">
        <v>12275</v>
      </c>
      <c r="CD618" s="3">
        <v>0.16319444444444445</v>
      </c>
      <c r="CF618" t="s">
        <v>12276</v>
      </c>
      <c r="CJ618">
        <v>0</v>
      </c>
      <c r="CK618" t="s">
        <v>12277</v>
      </c>
      <c r="CL618" s="4">
        <v>38778</v>
      </c>
      <c r="CM618" t="s">
        <v>12278</v>
      </c>
      <c r="CN618" t="s">
        <v>12279</v>
      </c>
      <c r="CO618">
        <v>10</v>
      </c>
      <c r="CQ618" t="s">
        <v>282</v>
      </c>
      <c r="CR618" t="s">
        <v>11587</v>
      </c>
      <c r="CU618" t="s">
        <v>12116</v>
      </c>
      <c r="CW618">
        <v>0</v>
      </c>
      <c r="CY618">
        <v>4</v>
      </c>
      <c r="CZ618" t="s">
        <v>2888</v>
      </c>
      <c r="DA618">
        <v>8</v>
      </c>
      <c r="DB618">
        <v>5</v>
      </c>
      <c r="DC618" t="s">
        <v>988</v>
      </c>
      <c r="DD618">
        <v>-35</v>
      </c>
      <c r="DF618" t="s">
        <v>11661</v>
      </c>
      <c r="DK618">
        <v>2</v>
      </c>
      <c r="DL618" s="4">
        <v>44512</v>
      </c>
      <c r="DM618">
        <v>20587</v>
      </c>
      <c r="DN618">
        <v>2021</v>
      </c>
      <c r="DO618">
        <v>0</v>
      </c>
      <c r="DQ618">
        <v>81620</v>
      </c>
      <c r="DR618">
        <v>117</v>
      </c>
      <c r="DU618" t="s">
        <v>274</v>
      </c>
      <c r="DV618" t="s">
        <v>257</v>
      </c>
      <c r="DX618">
        <v>24</v>
      </c>
      <c r="DY618" t="s">
        <v>275</v>
      </c>
      <c r="EE618">
        <v>0</v>
      </c>
      <c r="EF618" t="s">
        <v>3716</v>
      </c>
      <c r="EG618" t="s">
        <v>422</v>
      </c>
      <c r="EH618">
        <v>0</v>
      </c>
      <c r="EJ618" t="s">
        <v>340</v>
      </c>
      <c r="EK618" t="s">
        <v>8403</v>
      </c>
      <c r="EL618" t="s">
        <v>12280</v>
      </c>
      <c r="EM618" t="s">
        <v>12281</v>
      </c>
      <c r="EN618" t="s">
        <v>351</v>
      </c>
      <c r="EO618" t="s">
        <v>269</v>
      </c>
      <c r="EP618" t="s">
        <v>1110</v>
      </c>
      <c r="EQ618">
        <v>0</v>
      </c>
      <c r="ET618" t="s">
        <v>12282</v>
      </c>
      <c r="FE618">
        <v>0</v>
      </c>
      <c r="FF618">
        <v>9</v>
      </c>
      <c r="FG618" t="s">
        <v>621</v>
      </c>
      <c r="FI618" t="s">
        <v>621</v>
      </c>
      <c r="FL618">
        <v>0</v>
      </c>
      <c r="FN618">
        <v>0</v>
      </c>
      <c r="FQ618">
        <v>0</v>
      </c>
      <c r="FS618" t="s">
        <v>462</v>
      </c>
      <c r="FT618" t="s">
        <v>1002</v>
      </c>
      <c r="FU618" t="s">
        <v>274</v>
      </c>
      <c r="FV618" t="s">
        <v>463</v>
      </c>
      <c r="FW618" t="s">
        <v>431</v>
      </c>
      <c r="FY618">
        <v>1</v>
      </c>
      <c r="GA618">
        <v>24.1</v>
      </c>
      <c r="GB618">
        <v>14</v>
      </c>
      <c r="GC618">
        <v>0</v>
      </c>
      <c r="GE618" t="s">
        <v>355</v>
      </c>
      <c r="GF618">
        <v>0</v>
      </c>
      <c r="GG618" t="s">
        <v>257</v>
      </c>
      <c r="GJ618">
        <v>0</v>
      </c>
      <c r="GK618">
        <v>0</v>
      </c>
      <c r="GM618" t="s">
        <v>12283</v>
      </c>
      <c r="GO618">
        <v>0</v>
      </c>
      <c r="HA618" t="s">
        <v>12284</v>
      </c>
      <c r="HC618" t="s">
        <v>313</v>
      </c>
      <c r="HD618" t="s">
        <v>313</v>
      </c>
      <c r="HE618" t="s">
        <v>12285</v>
      </c>
      <c r="HF618">
        <v>0</v>
      </c>
      <c r="HG618">
        <v>11</v>
      </c>
      <c r="HH618">
        <v>24</v>
      </c>
      <c r="HI618" t="s">
        <v>275</v>
      </c>
      <c r="HL618">
        <v>4</v>
      </c>
      <c r="HP618" t="s">
        <v>12286</v>
      </c>
      <c r="HQ618" t="s">
        <v>12287</v>
      </c>
      <c r="HR618" t="s">
        <v>12288</v>
      </c>
      <c r="HW618">
        <v>7</v>
      </c>
      <c r="HX618">
        <v>4262847</v>
      </c>
      <c r="HY618" t="s">
        <v>12289</v>
      </c>
      <c r="HZ618">
        <v>4262824</v>
      </c>
      <c r="IC618">
        <v>0</v>
      </c>
      <c r="ID618">
        <v>0</v>
      </c>
      <c r="IM618">
        <v>112</v>
      </c>
      <c r="IO618" t="s">
        <v>11661</v>
      </c>
      <c r="IQ618" t="s">
        <v>11661</v>
      </c>
      <c r="IU618">
        <v>11</v>
      </c>
      <c r="IV618">
        <f>IF(AND(Table1[[#This Row],[R/P]]="P",Table1[[#This Row],[PaRes]]&lt;&gt;"SCRBL",Table1[[#This Row],[PaRes]]&lt;&gt;"RUN",Table1[[#This Row],[Penalty]]&lt;&gt;1),1,0)</f>
        <v>0</v>
      </c>
      <c r="IW618">
        <f>IF(AND(Table1[[#This Row],[Pass Play]]=1,Table1[[#This Row],[PaRes]]&lt;&gt;"SAC"),1,0)</f>
        <v>0</v>
      </c>
      <c r="IX618">
        <f>IF(Table1[[#This Row],[PaRes]]="COM",1,0)</f>
        <v>0</v>
      </c>
      <c r="IY618">
        <f>IF(Table1[[#This Row],[Pass Play]]=1,Table1[[#This Row],[Gn]],0)</f>
        <v>0</v>
      </c>
      <c r="IZ618">
        <f>IF(AND(Table1[[#This Row],[Pass Play]]=1,Table1[[#This Row],[EFF]]="Y"),1,0)</f>
        <v>0</v>
      </c>
      <c r="JA618">
        <f>IF(AND(Table1[[#This Row],[Pass Play]]=1,Table1[[#This Row],[EFF]]="Y"),Table1[[#This Row],[Gn]],0)</f>
        <v>0</v>
      </c>
      <c r="JB618">
        <f>IF(AND(Table1[[#This Row],[Pass Play]]=1,Table1[[#This Row],[Gn]]&gt;=15),1,0)</f>
        <v>0</v>
      </c>
      <c r="JC618">
        <f>IF(AND(Table1[[#This Row],[Pass Play]]=1,Table1[[#This Row],[Big Play Passes]]=1),Table1[[#This Row],[Gn]],0)</f>
        <v>0</v>
      </c>
      <c r="JD618">
        <f>IF(AND(OR(Table1[[#This Row],[R/P]]="R",Table1[[#This Row],[PaRes]]="SCRBL",Table1[[#This Row],[PaRes]]="RUN"),Table1[[#This Row],[Penalty]]&lt;&gt;1),1,0)</f>
        <v>1</v>
      </c>
      <c r="JE618">
        <f>IF(Table1[[#This Row],[Rush Attempts]]=1,Table1[[#This Row],[Gn]],0)</f>
        <v>2</v>
      </c>
      <c r="JF618">
        <f>IF(AND(Table1[[#This Row],[Rush Attempts]]=1,Table1[[#This Row],[EFF]]="Y"),1,0)</f>
        <v>0</v>
      </c>
      <c r="JG618">
        <f>IF(AND(Table1[[#This Row],[Rush Attempts]]=1,Table1[[#This Row],[EFF]]="Y"),Table1[[#This Row],[Gn]],0)</f>
        <v>0</v>
      </c>
      <c r="JH618">
        <f>IF(AND(Table1[[#This Row],[Rush Attempts]]=1,Table1[[#This Row],[Gn]]&gt;=10),1,0)</f>
        <v>0</v>
      </c>
      <c r="JI618">
        <f>IF(AND(Table1[[#This Row],[Rush Attempts]]=1,Table1[[#This Row],[Big Play Run]]=1),Table1[[#This Row],[Gn]],0)</f>
        <v>0</v>
      </c>
      <c r="JJ618">
        <f>IF(Table1[[#This Row],[PaRes]]="SAC",1,0)</f>
        <v>0</v>
      </c>
      <c r="JK618">
        <f>IF(Table1[[#This Row],[Sacks]]=1,Table1[[#This Row],[Gn]],0)</f>
        <v>0</v>
      </c>
      <c r="JL618">
        <f>IF(Table1[[#This Row],[PaRes]]="INT",1,0)</f>
        <v>0</v>
      </c>
      <c r="JM618">
        <f>IF(Table1[[#This Row],[pff_PENALTY]]&lt;&gt;"",1,0)</f>
        <v>0</v>
      </c>
      <c r="JN618">
        <f>Table1[[#This Row],[pff_PENYARDS]]</f>
        <v>0</v>
      </c>
      <c r="JO618">
        <f>IF(Table1[[#This Row],[S/End]]="TD",1,0)</f>
        <v>0</v>
      </c>
      <c r="JP618">
        <f>IF(OR(Table1[[#This Row],[S/End]]="FGGD"),1,0)</f>
        <v>0</v>
      </c>
      <c r="JQ618">
        <f>IF(OR(Table1[[#This Row],[S/End]]="FUM",Table1[[#This Row],[S/End]]="INT"),1,0)</f>
        <v>0</v>
      </c>
      <c r="JR618">
        <f>IF(AND(Table1[[#This Row],[Touchdown]]=1,Table1[[#This Row],[Pass Play]]=1),1,0)</f>
        <v>0</v>
      </c>
      <c r="JS618">
        <f t="shared" si="29"/>
        <v>0</v>
      </c>
      <c r="JT618">
        <f>IF(AND(OR(Table1[[#This Row],[Pass Play]]=1,Table1[[#This Row],[Rush Attempts]]=1),Table1[[#This Row],[Dn]]=3),1,0)</f>
        <v>0</v>
      </c>
      <c r="JU618">
        <f>IF(AND(Table1[[#This Row],[3rd down attempt]]=1,Table1[[#This Row],[EFF]]="Y"),1,0)</f>
        <v>0</v>
      </c>
      <c r="JV618">
        <f>IF(AND(Table1[[#This Row],[3rd down attempt]]=1,Table1[[#This Row],[Dist]]&gt;=7),1,0)</f>
        <v>0</v>
      </c>
      <c r="JW618">
        <f>IF(AND(OR(Table1[[#This Row],[Pass Play]]=1,Table1[[#This Row],[Rush Attempts]]=1),Table1[[#This Row],[Dn]]=4),1,0)</f>
        <v>0</v>
      </c>
      <c r="JX618">
        <f>IF(AND(Table1[[#This Row],[4th down attempt]]=1,Table1[[#This Row],[EFF]]="Y"),1,0)</f>
        <v>0</v>
      </c>
      <c r="JY618">
        <f>IF(AND(OR(Table1[[#This Row],[Pass Play]]=1,Table1[[#This Row],[Rush Attempts]]=1),Table1[[#This Row],[FPos]]&gt;=0,Table1[[#This Row],[FPos]]&lt;=20),1,0)</f>
        <v>1</v>
      </c>
      <c r="JZ618">
        <f>IF(AND(OR(Table1[[#This Row],[Pass Play]]=1,Table1[[#This Row],[Rush Attempts]]=1),Table1[[#This Row],[Dist]]&lt;=Table1[[#This Row],[Gn]]),1,0)</f>
        <v>0</v>
      </c>
      <c r="KA618">
        <f>IF(Table1[[#This Row],[S/End]]&lt;&gt;"",1,0)</f>
        <v>0</v>
      </c>
      <c r="KB618">
        <f>IF(Table1[[#This Row],[S/End]]="TD",1,0)</f>
        <v>0</v>
      </c>
      <c r="KC618">
        <f>IF(Table1[[#This Row],[S/End]]="FGGD",1,0)</f>
        <v>0</v>
      </c>
      <c r="KD618">
        <f>IF(AND(OR(Table1[[#This Row],[Pass Play]]=1,Table1[[#This Row],[Rush Attempts]]=1),Table1[[#This Row],[Gn]]&lt;0),1,0)</f>
        <v>0</v>
      </c>
      <c r="KE618" s="375">
        <f>IF(AND(Table1[[#This Row],[pff_DRVENDPSN]]=3,Table1[[#This Row],[pff_DRVENDEVENT]]="PUNT"),1,0)</f>
        <v>0</v>
      </c>
    </row>
    <row r="619" spans="1:291" hidden="1">
      <c r="A619">
        <v>42</v>
      </c>
      <c r="B619">
        <v>2110</v>
      </c>
      <c r="D619">
        <v>3</v>
      </c>
      <c r="E619">
        <v>3</v>
      </c>
      <c r="F619">
        <v>3</v>
      </c>
      <c r="G619">
        <v>-1</v>
      </c>
      <c r="H619">
        <v>7</v>
      </c>
      <c r="J619" t="s">
        <v>298</v>
      </c>
      <c r="K619">
        <v>11</v>
      </c>
      <c r="L619" t="s">
        <v>1184</v>
      </c>
      <c r="M619" t="s">
        <v>12290</v>
      </c>
      <c r="N619" t="s">
        <v>1095</v>
      </c>
      <c r="P619" t="s">
        <v>3415</v>
      </c>
      <c r="T619" t="s">
        <v>473</v>
      </c>
      <c r="W619" t="s">
        <v>257</v>
      </c>
      <c r="X619" t="s">
        <v>12291</v>
      </c>
      <c r="AE619" t="s">
        <v>1411</v>
      </c>
      <c r="AF619" t="s">
        <v>1412</v>
      </c>
      <c r="AG619" t="s">
        <v>12291</v>
      </c>
      <c r="AH619" t="s">
        <v>274</v>
      </c>
      <c r="AJ619">
        <v>22</v>
      </c>
      <c r="AL619" t="s">
        <v>7363</v>
      </c>
      <c r="AP619">
        <v>7</v>
      </c>
      <c r="AU619" t="s">
        <v>254</v>
      </c>
      <c r="BJ619" t="s">
        <v>274</v>
      </c>
      <c r="BQ619">
        <f t="shared" si="27"/>
        <v>0</v>
      </c>
      <c r="BR619">
        <f t="shared" si="28"/>
        <v>1</v>
      </c>
      <c r="BT619" t="s">
        <v>11587</v>
      </c>
      <c r="BV619">
        <v>10</v>
      </c>
      <c r="BX619">
        <v>0</v>
      </c>
      <c r="BY619" t="s">
        <v>12292</v>
      </c>
      <c r="CD619" s="3">
        <v>0.13194444444444445</v>
      </c>
      <c r="CF619" t="s">
        <v>12293</v>
      </c>
      <c r="CJ619">
        <v>0</v>
      </c>
      <c r="CK619" t="s">
        <v>12294</v>
      </c>
      <c r="CL619" s="4">
        <v>38778</v>
      </c>
      <c r="CM619" t="s">
        <v>12295</v>
      </c>
      <c r="CN619" t="s">
        <v>12296</v>
      </c>
      <c r="CO619">
        <v>10</v>
      </c>
      <c r="CP619" t="s">
        <v>12297</v>
      </c>
      <c r="CQ619" t="s">
        <v>282</v>
      </c>
      <c r="CR619" t="s">
        <v>11587</v>
      </c>
      <c r="CU619" t="s">
        <v>419</v>
      </c>
      <c r="CW619">
        <v>0</v>
      </c>
      <c r="CY619">
        <v>5</v>
      </c>
      <c r="CZ619" t="s">
        <v>2888</v>
      </c>
      <c r="DA619">
        <v>8</v>
      </c>
      <c r="DB619">
        <v>5</v>
      </c>
      <c r="DC619" t="s">
        <v>988</v>
      </c>
      <c r="DD619">
        <v>-35</v>
      </c>
      <c r="DF619" t="s">
        <v>11900</v>
      </c>
      <c r="DK619">
        <v>-1</v>
      </c>
      <c r="DL619" s="4">
        <v>44512</v>
      </c>
      <c r="DM619">
        <v>20587</v>
      </c>
      <c r="DN619">
        <v>2021</v>
      </c>
      <c r="DO619">
        <v>0</v>
      </c>
      <c r="DQ619">
        <v>81620</v>
      </c>
      <c r="DR619">
        <v>118</v>
      </c>
      <c r="DU619" t="s">
        <v>274</v>
      </c>
      <c r="DV619" t="s">
        <v>257</v>
      </c>
      <c r="DX619">
        <v>24</v>
      </c>
      <c r="DY619" t="s">
        <v>275</v>
      </c>
      <c r="EE619">
        <v>0</v>
      </c>
      <c r="EF619" t="s">
        <v>12298</v>
      </c>
      <c r="EG619" t="s">
        <v>422</v>
      </c>
      <c r="EH619">
        <v>0</v>
      </c>
      <c r="EJ619" t="s">
        <v>340</v>
      </c>
      <c r="EK619" t="s">
        <v>341</v>
      </c>
      <c r="EL619" t="s">
        <v>12299</v>
      </c>
      <c r="EM619" t="s">
        <v>12300</v>
      </c>
      <c r="EN619" t="s">
        <v>10228</v>
      </c>
      <c r="EO619" t="s">
        <v>269</v>
      </c>
      <c r="EP619" t="s">
        <v>388</v>
      </c>
      <c r="EQ619">
        <v>1</v>
      </c>
      <c r="ET619" t="s">
        <v>12301</v>
      </c>
      <c r="FD619" t="s">
        <v>253</v>
      </c>
      <c r="FE619">
        <v>0</v>
      </c>
      <c r="FF619">
        <v>5</v>
      </c>
      <c r="FG619" t="s">
        <v>590</v>
      </c>
      <c r="FI619" t="s">
        <v>590</v>
      </c>
      <c r="FJ619" t="s">
        <v>11751</v>
      </c>
      <c r="FL619">
        <v>0</v>
      </c>
      <c r="FN619">
        <v>0</v>
      </c>
      <c r="FQ619">
        <v>0</v>
      </c>
      <c r="FS619" t="s">
        <v>1177</v>
      </c>
      <c r="FT619" t="s">
        <v>1516</v>
      </c>
      <c r="FU619" t="s">
        <v>274</v>
      </c>
      <c r="FV619" t="s">
        <v>1374</v>
      </c>
      <c r="FW619" t="s">
        <v>290</v>
      </c>
      <c r="FX619" t="s">
        <v>1411</v>
      </c>
      <c r="FY619">
        <v>0</v>
      </c>
      <c r="GA619">
        <v>24.1</v>
      </c>
      <c r="GB619">
        <v>14</v>
      </c>
      <c r="GC619">
        <v>0</v>
      </c>
      <c r="GD619" t="s">
        <v>1644</v>
      </c>
      <c r="GE619" t="s">
        <v>355</v>
      </c>
      <c r="GF619">
        <v>0</v>
      </c>
      <c r="GG619" t="s">
        <v>257</v>
      </c>
      <c r="GJ619">
        <v>1</v>
      </c>
      <c r="GK619">
        <v>0</v>
      </c>
      <c r="GM619" t="s">
        <v>12302</v>
      </c>
      <c r="GO619">
        <v>0</v>
      </c>
      <c r="HA619" t="s">
        <v>12303</v>
      </c>
      <c r="HC619" t="s">
        <v>313</v>
      </c>
      <c r="HD619" t="s">
        <v>313</v>
      </c>
      <c r="HE619" t="s">
        <v>12304</v>
      </c>
      <c r="HF619">
        <v>0</v>
      </c>
      <c r="HG619">
        <v>11</v>
      </c>
      <c r="HH619">
        <v>24</v>
      </c>
      <c r="HI619" t="s">
        <v>275</v>
      </c>
      <c r="HL619">
        <v>4</v>
      </c>
      <c r="HW619">
        <v>8</v>
      </c>
      <c r="HX619">
        <v>4262867</v>
      </c>
      <c r="HY619" t="s">
        <v>12305</v>
      </c>
      <c r="HZ619">
        <v>4262847</v>
      </c>
      <c r="IC619">
        <v>0</v>
      </c>
      <c r="ID619">
        <v>0</v>
      </c>
      <c r="IM619">
        <v>113</v>
      </c>
      <c r="IO619" t="s">
        <v>11900</v>
      </c>
      <c r="IQ619" t="s">
        <v>11900</v>
      </c>
      <c r="IU619">
        <v>11</v>
      </c>
      <c r="IV619">
        <f>IF(AND(Table1[[#This Row],[R/P]]="P",Table1[[#This Row],[PaRes]]&lt;&gt;"SCRBL",Table1[[#This Row],[PaRes]]&lt;&gt;"RUN",Table1[[#This Row],[Penalty]]&lt;&gt;1),1,0)</f>
        <v>0</v>
      </c>
      <c r="IW619">
        <f>IF(AND(Table1[[#This Row],[Pass Play]]=1,Table1[[#This Row],[PaRes]]&lt;&gt;"SAC"),1,0)</f>
        <v>0</v>
      </c>
      <c r="IX619">
        <f>IF(Table1[[#This Row],[PaRes]]="COM",1,0)</f>
        <v>0</v>
      </c>
      <c r="IY619">
        <f>IF(Table1[[#This Row],[Pass Play]]=1,Table1[[#This Row],[Gn]],0)</f>
        <v>0</v>
      </c>
      <c r="IZ619">
        <f>IF(AND(Table1[[#This Row],[Pass Play]]=1,Table1[[#This Row],[EFF]]="Y"),1,0)</f>
        <v>0</v>
      </c>
      <c r="JA619">
        <f>IF(AND(Table1[[#This Row],[Pass Play]]=1,Table1[[#This Row],[EFF]]="Y"),Table1[[#This Row],[Gn]],0)</f>
        <v>0</v>
      </c>
      <c r="JB619">
        <f>IF(AND(Table1[[#This Row],[Pass Play]]=1,Table1[[#This Row],[Gn]]&gt;=15),1,0)</f>
        <v>0</v>
      </c>
      <c r="JC619">
        <f>IF(AND(Table1[[#This Row],[Pass Play]]=1,Table1[[#This Row],[Big Play Passes]]=1),Table1[[#This Row],[Gn]],0)</f>
        <v>0</v>
      </c>
      <c r="JD619">
        <f>IF(AND(OR(Table1[[#This Row],[R/P]]="R",Table1[[#This Row],[PaRes]]="SCRBL",Table1[[#This Row],[PaRes]]="RUN"),Table1[[#This Row],[Penalty]]&lt;&gt;1),1,0)</f>
        <v>1</v>
      </c>
      <c r="JE619">
        <f>IF(Table1[[#This Row],[Rush Attempts]]=1,Table1[[#This Row],[Gn]],0)</f>
        <v>-1</v>
      </c>
      <c r="JF619">
        <f>IF(AND(Table1[[#This Row],[Rush Attempts]]=1,Table1[[#This Row],[EFF]]="Y"),1,0)</f>
        <v>0</v>
      </c>
      <c r="JG619">
        <f>IF(AND(Table1[[#This Row],[Rush Attempts]]=1,Table1[[#This Row],[EFF]]="Y"),Table1[[#This Row],[Gn]],0)</f>
        <v>0</v>
      </c>
      <c r="JH619">
        <f>IF(AND(Table1[[#This Row],[Rush Attempts]]=1,Table1[[#This Row],[Gn]]&gt;=10),1,0)</f>
        <v>0</v>
      </c>
      <c r="JI619">
        <f>IF(AND(Table1[[#This Row],[Rush Attempts]]=1,Table1[[#This Row],[Big Play Run]]=1),Table1[[#This Row],[Gn]],0)</f>
        <v>0</v>
      </c>
      <c r="JJ619">
        <f>IF(Table1[[#This Row],[PaRes]]="SAC",1,0)</f>
        <v>0</v>
      </c>
      <c r="JK619">
        <f>IF(Table1[[#This Row],[Sacks]]=1,Table1[[#This Row],[Gn]],0)</f>
        <v>0</v>
      </c>
      <c r="JL619">
        <f>IF(Table1[[#This Row],[PaRes]]="INT",1,0)</f>
        <v>0</v>
      </c>
      <c r="JM619">
        <f>IF(Table1[[#This Row],[pff_PENALTY]]&lt;&gt;"",1,0)</f>
        <v>0</v>
      </c>
      <c r="JN619">
        <f>Table1[[#This Row],[pff_PENYARDS]]</f>
        <v>0</v>
      </c>
      <c r="JO619">
        <f>IF(Table1[[#This Row],[S/End]]="TD",1,0)</f>
        <v>0</v>
      </c>
      <c r="JP619">
        <f>IF(OR(Table1[[#This Row],[S/End]]="FGGD"),1,0)</f>
        <v>0</v>
      </c>
      <c r="JQ619">
        <f>IF(OR(Table1[[#This Row],[S/End]]="FUM",Table1[[#This Row],[S/End]]="INT"),1,0)</f>
        <v>0</v>
      </c>
      <c r="JR619">
        <f>IF(AND(Table1[[#This Row],[Touchdown]]=1,Table1[[#This Row],[Pass Play]]=1),1,0)</f>
        <v>0</v>
      </c>
      <c r="JS619">
        <f t="shared" si="29"/>
        <v>0</v>
      </c>
      <c r="JT619">
        <f>IF(AND(OR(Table1[[#This Row],[Pass Play]]=1,Table1[[#This Row],[Rush Attempts]]=1),Table1[[#This Row],[Dn]]=3),1,0)</f>
        <v>1</v>
      </c>
      <c r="JU619">
        <f>IF(AND(Table1[[#This Row],[3rd down attempt]]=1,Table1[[#This Row],[EFF]]="Y"),1,0)</f>
        <v>0</v>
      </c>
      <c r="JV619">
        <f>IF(AND(Table1[[#This Row],[3rd down attempt]]=1,Table1[[#This Row],[Dist]]&gt;=7),1,0)</f>
        <v>0</v>
      </c>
      <c r="JW619">
        <f>IF(AND(OR(Table1[[#This Row],[Pass Play]]=1,Table1[[#This Row],[Rush Attempts]]=1),Table1[[#This Row],[Dn]]=4),1,0)</f>
        <v>0</v>
      </c>
      <c r="JX619">
        <f>IF(AND(Table1[[#This Row],[4th down attempt]]=1,Table1[[#This Row],[EFF]]="Y"),1,0)</f>
        <v>0</v>
      </c>
      <c r="JY619">
        <f>IF(AND(OR(Table1[[#This Row],[Pass Play]]=1,Table1[[#This Row],[Rush Attempts]]=1),Table1[[#This Row],[FPos]]&gt;=0,Table1[[#This Row],[FPos]]&lt;=20),1,0)</f>
        <v>1</v>
      </c>
      <c r="JZ619">
        <f>IF(AND(OR(Table1[[#This Row],[Pass Play]]=1,Table1[[#This Row],[Rush Attempts]]=1),Table1[[#This Row],[Dist]]&lt;=Table1[[#This Row],[Gn]]),1,0)</f>
        <v>0</v>
      </c>
      <c r="KA619">
        <f>IF(Table1[[#This Row],[S/End]]&lt;&gt;"",1,0)</f>
        <v>1</v>
      </c>
      <c r="KB619">
        <f>IF(Table1[[#This Row],[S/End]]="TD",1,0)</f>
        <v>0</v>
      </c>
      <c r="KC619">
        <f>IF(Table1[[#This Row],[S/End]]="FGGD",1,0)</f>
        <v>0</v>
      </c>
      <c r="KD619">
        <f>IF(AND(OR(Table1[[#This Row],[Pass Play]]=1,Table1[[#This Row],[Rush Attempts]]=1),Table1[[#This Row],[Gn]]&lt;0),1,0)</f>
        <v>1</v>
      </c>
      <c r="KE619" s="375">
        <f>IF(AND(Table1[[#This Row],[pff_DRVENDPSN]]=3,Table1[[#This Row],[pff_DRVENDEVENT]]="PUNT"),1,0)</f>
        <v>0</v>
      </c>
    </row>
    <row r="620" spans="1:291" hidden="1">
      <c r="A620">
        <v>43</v>
      </c>
      <c r="B620">
        <v>2110</v>
      </c>
      <c r="D620">
        <v>4</v>
      </c>
      <c r="E620">
        <v>1</v>
      </c>
      <c r="F620">
        <v>10</v>
      </c>
      <c r="G620">
        <v>0</v>
      </c>
      <c r="H620">
        <v>-37</v>
      </c>
      <c r="I620" t="s">
        <v>253</v>
      </c>
      <c r="J620" t="s">
        <v>298</v>
      </c>
      <c r="K620">
        <v>11</v>
      </c>
      <c r="L620" t="s">
        <v>471</v>
      </c>
      <c r="M620" t="s">
        <v>721</v>
      </c>
      <c r="N620" t="s">
        <v>319</v>
      </c>
      <c r="P620" t="s">
        <v>722</v>
      </c>
      <c r="W620" t="s">
        <v>253</v>
      </c>
      <c r="X620" t="s">
        <v>12306</v>
      </c>
      <c r="Y620" t="s">
        <v>2244</v>
      </c>
      <c r="Z620" t="s">
        <v>12307</v>
      </c>
      <c r="AB620" t="s">
        <v>325</v>
      </c>
      <c r="AC620" t="s">
        <v>326</v>
      </c>
      <c r="AK620" t="s">
        <v>756</v>
      </c>
      <c r="AP620">
        <v>7</v>
      </c>
      <c r="BJ620" t="s">
        <v>257</v>
      </c>
      <c r="BQ620">
        <f t="shared" si="27"/>
        <v>1</v>
      </c>
      <c r="BR620">
        <f t="shared" si="28"/>
        <v>0</v>
      </c>
      <c r="BT620" t="s">
        <v>11587</v>
      </c>
      <c r="BV620">
        <v>17</v>
      </c>
      <c r="BX620">
        <v>0</v>
      </c>
      <c r="BY620" t="s">
        <v>12308</v>
      </c>
      <c r="CA620">
        <v>0</v>
      </c>
      <c r="CD620" s="3">
        <v>0.48888888888888887</v>
      </c>
      <c r="CE620" t="s">
        <v>257</v>
      </c>
      <c r="CF620" t="s">
        <v>12309</v>
      </c>
      <c r="CG620">
        <v>7</v>
      </c>
      <c r="CI620" t="s">
        <v>331</v>
      </c>
      <c r="CJ620">
        <v>0</v>
      </c>
      <c r="CK620" t="s">
        <v>12310</v>
      </c>
      <c r="CL620" s="4">
        <v>38778</v>
      </c>
      <c r="CM620" t="s">
        <v>12311</v>
      </c>
      <c r="CN620" t="s">
        <v>12312</v>
      </c>
      <c r="CO620">
        <v>17</v>
      </c>
      <c r="CP620" t="s">
        <v>268</v>
      </c>
      <c r="CQ620" t="s">
        <v>282</v>
      </c>
      <c r="CR620" t="s">
        <v>11587</v>
      </c>
      <c r="CU620" t="s">
        <v>12313</v>
      </c>
      <c r="CW620">
        <v>0</v>
      </c>
      <c r="CY620">
        <v>1</v>
      </c>
      <c r="CZ620" t="s">
        <v>553</v>
      </c>
      <c r="DA620">
        <v>0</v>
      </c>
      <c r="DB620">
        <v>8</v>
      </c>
      <c r="DC620" t="s">
        <v>1953</v>
      </c>
      <c r="DD620">
        <v>-37</v>
      </c>
      <c r="DK620">
        <v>0</v>
      </c>
      <c r="DL620" s="4">
        <v>44512</v>
      </c>
      <c r="DM620">
        <v>20587</v>
      </c>
      <c r="DN620">
        <v>2021</v>
      </c>
      <c r="DO620">
        <v>0</v>
      </c>
      <c r="DQ620">
        <v>81620</v>
      </c>
      <c r="DR620">
        <v>137</v>
      </c>
      <c r="DU620" t="s">
        <v>257</v>
      </c>
      <c r="DV620" t="s">
        <v>274</v>
      </c>
      <c r="DX620">
        <v>24</v>
      </c>
      <c r="DY620" t="s">
        <v>275</v>
      </c>
      <c r="EB620" t="s">
        <v>12314</v>
      </c>
      <c r="EE620">
        <v>0</v>
      </c>
      <c r="EF620" t="s">
        <v>736</v>
      </c>
      <c r="EG620" t="s">
        <v>338</v>
      </c>
      <c r="EH620">
        <v>0</v>
      </c>
      <c r="EI620" t="s">
        <v>737</v>
      </c>
      <c r="EJ620" t="s">
        <v>340</v>
      </c>
      <c r="EK620" t="s">
        <v>12315</v>
      </c>
      <c r="EL620" t="s">
        <v>12316</v>
      </c>
      <c r="EM620" t="s">
        <v>12317</v>
      </c>
      <c r="EN620" t="s">
        <v>268</v>
      </c>
      <c r="EO620" t="s">
        <v>269</v>
      </c>
      <c r="EP620" t="s">
        <v>10870</v>
      </c>
      <c r="EQ620">
        <v>0</v>
      </c>
      <c r="ER620" t="s">
        <v>346</v>
      </c>
      <c r="ET620" t="s">
        <v>12318</v>
      </c>
      <c r="EU620">
        <v>6</v>
      </c>
      <c r="EV620" t="s">
        <v>257</v>
      </c>
      <c r="EW620" t="s">
        <v>349</v>
      </c>
      <c r="EX620" t="s">
        <v>771</v>
      </c>
      <c r="EY620" t="s">
        <v>898</v>
      </c>
      <c r="FB620" t="s">
        <v>499</v>
      </c>
      <c r="FC620" t="s">
        <v>12319</v>
      </c>
      <c r="FE620">
        <v>0</v>
      </c>
      <c r="FF620">
        <v>10</v>
      </c>
      <c r="FL620">
        <v>0</v>
      </c>
      <c r="FN620">
        <v>0</v>
      </c>
      <c r="FQ620">
        <v>0</v>
      </c>
      <c r="FS620" t="s">
        <v>354</v>
      </c>
      <c r="FY620">
        <v>0</v>
      </c>
      <c r="GA620">
        <v>24.17</v>
      </c>
      <c r="GB620">
        <v>7</v>
      </c>
      <c r="GC620">
        <v>0</v>
      </c>
      <c r="GE620" t="s">
        <v>355</v>
      </c>
      <c r="GF620">
        <v>1</v>
      </c>
      <c r="GI620">
        <v>2.8</v>
      </c>
      <c r="GJ620">
        <v>0</v>
      </c>
      <c r="GK620">
        <v>0</v>
      </c>
      <c r="GM620" t="s">
        <v>12320</v>
      </c>
      <c r="GP620" t="s">
        <v>499</v>
      </c>
      <c r="GR620">
        <v>51</v>
      </c>
      <c r="HA620" t="s">
        <v>12321</v>
      </c>
      <c r="HC620" t="s">
        <v>294</v>
      </c>
      <c r="HD620" t="s">
        <v>294</v>
      </c>
      <c r="HE620" t="s">
        <v>600</v>
      </c>
      <c r="HF620">
        <v>0</v>
      </c>
      <c r="HG620">
        <v>11</v>
      </c>
      <c r="HH620">
        <v>24</v>
      </c>
      <c r="HI620" t="s">
        <v>275</v>
      </c>
      <c r="HL620">
        <v>3</v>
      </c>
      <c r="HM620" t="s">
        <v>11623</v>
      </c>
      <c r="HO620" t="s">
        <v>12322</v>
      </c>
      <c r="HP620" t="s">
        <v>12323</v>
      </c>
      <c r="HQ620" t="s">
        <v>12324</v>
      </c>
      <c r="HR620" t="s">
        <v>12325</v>
      </c>
      <c r="HT620" t="s">
        <v>2828</v>
      </c>
      <c r="HW620">
        <v>-37</v>
      </c>
      <c r="HX620">
        <v>4263345</v>
      </c>
      <c r="HZ620">
        <v>4263306</v>
      </c>
      <c r="IC620">
        <v>-0.5</v>
      </c>
      <c r="ID620">
        <v>1</v>
      </c>
      <c r="IM620">
        <v>131</v>
      </c>
      <c r="IU620">
        <v>11</v>
      </c>
      <c r="IV620">
        <f>IF(AND(Table1[[#This Row],[R/P]]="P",Table1[[#This Row],[PaRes]]&lt;&gt;"SCRBL",Table1[[#This Row],[PaRes]]&lt;&gt;"RUN",Table1[[#This Row],[Penalty]]&lt;&gt;1),1,0)</f>
        <v>1</v>
      </c>
      <c r="IW620">
        <f>IF(AND(Table1[[#This Row],[Pass Play]]=1,Table1[[#This Row],[PaRes]]&lt;&gt;"SAC"),1,0)</f>
        <v>1</v>
      </c>
      <c r="IX620">
        <f>IF(Table1[[#This Row],[PaRes]]="COM",1,0)</f>
        <v>0</v>
      </c>
      <c r="IY620">
        <f>IF(Table1[[#This Row],[Pass Play]]=1,Table1[[#This Row],[Gn]],0)</f>
        <v>0</v>
      </c>
      <c r="IZ620">
        <f>IF(AND(Table1[[#This Row],[Pass Play]]=1,Table1[[#This Row],[EFF]]="Y"),1,0)</f>
        <v>0</v>
      </c>
      <c r="JA620">
        <f>IF(AND(Table1[[#This Row],[Pass Play]]=1,Table1[[#This Row],[EFF]]="Y"),Table1[[#This Row],[Gn]],0)</f>
        <v>0</v>
      </c>
      <c r="JB620">
        <f>IF(AND(Table1[[#This Row],[Pass Play]]=1,Table1[[#This Row],[Gn]]&gt;=15),1,0)</f>
        <v>0</v>
      </c>
      <c r="JC620">
        <f>IF(AND(Table1[[#This Row],[Pass Play]]=1,Table1[[#This Row],[Big Play Passes]]=1),Table1[[#This Row],[Gn]],0)</f>
        <v>0</v>
      </c>
      <c r="JD620">
        <f>IF(AND(OR(Table1[[#This Row],[R/P]]="R",Table1[[#This Row],[PaRes]]="SCRBL",Table1[[#This Row],[PaRes]]="RUN"),Table1[[#This Row],[Penalty]]&lt;&gt;1),1,0)</f>
        <v>0</v>
      </c>
      <c r="JE620">
        <f>IF(Table1[[#This Row],[Rush Attempts]]=1,Table1[[#This Row],[Gn]],0)</f>
        <v>0</v>
      </c>
      <c r="JF620">
        <f>IF(AND(Table1[[#This Row],[Rush Attempts]]=1,Table1[[#This Row],[EFF]]="Y"),1,0)</f>
        <v>0</v>
      </c>
      <c r="JG620">
        <f>IF(AND(Table1[[#This Row],[Rush Attempts]]=1,Table1[[#This Row],[EFF]]="Y"),Table1[[#This Row],[Gn]],0)</f>
        <v>0</v>
      </c>
      <c r="JH620">
        <f>IF(AND(Table1[[#This Row],[Rush Attempts]]=1,Table1[[#This Row],[Gn]]&gt;=10),1,0)</f>
        <v>0</v>
      </c>
      <c r="JI620">
        <f>IF(AND(Table1[[#This Row],[Rush Attempts]]=1,Table1[[#This Row],[Big Play Run]]=1),Table1[[#This Row],[Gn]],0)</f>
        <v>0</v>
      </c>
      <c r="JJ620">
        <f>IF(Table1[[#This Row],[PaRes]]="SAC",1,0)</f>
        <v>0</v>
      </c>
      <c r="JK620">
        <f>IF(Table1[[#This Row],[Sacks]]=1,Table1[[#This Row],[Gn]],0)</f>
        <v>0</v>
      </c>
      <c r="JL620">
        <f>IF(Table1[[#This Row],[PaRes]]="INT",1,0)</f>
        <v>0</v>
      </c>
      <c r="JM620">
        <f>IF(Table1[[#This Row],[pff_PENALTY]]&lt;&gt;"",1,0)</f>
        <v>0</v>
      </c>
      <c r="JN620">
        <f>Table1[[#This Row],[pff_PENYARDS]]</f>
        <v>0</v>
      </c>
      <c r="JO620">
        <f>IF(Table1[[#This Row],[S/End]]="TD",1,0)</f>
        <v>0</v>
      </c>
      <c r="JP620">
        <f>IF(OR(Table1[[#This Row],[S/End]]="FGGD"),1,0)</f>
        <v>0</v>
      </c>
      <c r="JQ620">
        <f>IF(OR(Table1[[#This Row],[S/End]]="FUM",Table1[[#This Row],[S/End]]="INT"),1,0)</f>
        <v>0</v>
      </c>
      <c r="JR620">
        <f>IF(AND(Table1[[#This Row],[Touchdown]]=1,Table1[[#This Row],[Pass Play]]=1),1,0)</f>
        <v>0</v>
      </c>
      <c r="JS620">
        <f t="shared" si="29"/>
        <v>0</v>
      </c>
      <c r="JT620">
        <f>IF(AND(OR(Table1[[#This Row],[Pass Play]]=1,Table1[[#This Row],[Rush Attempts]]=1),Table1[[#This Row],[Dn]]=3),1,0)</f>
        <v>0</v>
      </c>
      <c r="JU620">
        <f>IF(AND(Table1[[#This Row],[3rd down attempt]]=1,Table1[[#This Row],[EFF]]="Y"),1,0)</f>
        <v>0</v>
      </c>
      <c r="JV620">
        <f>IF(AND(Table1[[#This Row],[3rd down attempt]]=1,Table1[[#This Row],[Dist]]&gt;=7),1,0)</f>
        <v>0</v>
      </c>
      <c r="JW620">
        <f>IF(AND(OR(Table1[[#This Row],[Pass Play]]=1,Table1[[#This Row],[Rush Attempts]]=1),Table1[[#This Row],[Dn]]=4),1,0)</f>
        <v>0</v>
      </c>
      <c r="JX620">
        <f>IF(AND(Table1[[#This Row],[4th down attempt]]=1,Table1[[#This Row],[EFF]]="Y"),1,0)</f>
        <v>0</v>
      </c>
      <c r="JY620">
        <f>IF(AND(OR(Table1[[#This Row],[Pass Play]]=1,Table1[[#This Row],[Rush Attempts]]=1),Table1[[#This Row],[FPos]]&gt;=0,Table1[[#This Row],[FPos]]&lt;=20),1,0)</f>
        <v>0</v>
      </c>
      <c r="JZ620">
        <f>IF(AND(OR(Table1[[#This Row],[Pass Play]]=1,Table1[[#This Row],[Rush Attempts]]=1),Table1[[#This Row],[Dist]]&lt;=Table1[[#This Row],[Gn]]),1,0)</f>
        <v>0</v>
      </c>
      <c r="KA620">
        <f>IF(Table1[[#This Row],[S/End]]&lt;&gt;"",1,0)</f>
        <v>0</v>
      </c>
      <c r="KB620">
        <f>IF(Table1[[#This Row],[S/End]]="TD",1,0)</f>
        <v>0</v>
      </c>
      <c r="KC620">
        <f>IF(Table1[[#This Row],[S/End]]="FGGD",1,0)</f>
        <v>0</v>
      </c>
      <c r="KD620">
        <f>IF(AND(OR(Table1[[#This Row],[Pass Play]]=1,Table1[[#This Row],[Rush Attempts]]=1),Table1[[#This Row],[Gn]]&lt;0),1,0)</f>
        <v>0</v>
      </c>
      <c r="KE620" s="375">
        <f>IF(AND(Table1[[#This Row],[pff_DRVENDPSN]]=3,Table1[[#This Row],[pff_DRVENDEVENT]]="PUNT"),1,0)</f>
        <v>0</v>
      </c>
    </row>
    <row r="621" spans="1:291" hidden="1">
      <c r="A621">
        <v>44</v>
      </c>
      <c r="B621">
        <v>2110</v>
      </c>
      <c r="D621">
        <v>4</v>
      </c>
      <c r="E621">
        <v>2</v>
      </c>
      <c r="F621">
        <v>10</v>
      </c>
      <c r="G621">
        <v>3</v>
      </c>
      <c r="H621">
        <v>-37</v>
      </c>
      <c r="J621" t="s">
        <v>298</v>
      </c>
      <c r="K621">
        <v>12</v>
      </c>
      <c r="L621" t="s">
        <v>3319</v>
      </c>
      <c r="M621" t="s">
        <v>5069</v>
      </c>
      <c r="N621" t="s">
        <v>1095</v>
      </c>
      <c r="P621" t="s">
        <v>3415</v>
      </c>
      <c r="T621" t="s">
        <v>5070</v>
      </c>
      <c r="W621" t="s">
        <v>257</v>
      </c>
      <c r="X621" t="s">
        <v>6386</v>
      </c>
      <c r="AE621" t="s">
        <v>635</v>
      </c>
      <c r="AF621" t="s">
        <v>1685</v>
      </c>
      <c r="AG621" t="s">
        <v>6386</v>
      </c>
      <c r="AH621" t="s">
        <v>274</v>
      </c>
      <c r="AJ621">
        <v>22</v>
      </c>
      <c r="AP621">
        <v>7</v>
      </c>
      <c r="BJ621" t="s">
        <v>257</v>
      </c>
      <c r="BQ621">
        <f t="shared" si="27"/>
        <v>0</v>
      </c>
      <c r="BR621">
        <f t="shared" si="28"/>
        <v>4</v>
      </c>
      <c r="BT621" t="s">
        <v>11587</v>
      </c>
      <c r="BV621">
        <v>17</v>
      </c>
      <c r="BX621">
        <v>0</v>
      </c>
      <c r="BY621" t="s">
        <v>12326</v>
      </c>
      <c r="CD621" s="3">
        <v>0.4861111111111111</v>
      </c>
      <c r="CF621" t="s">
        <v>12327</v>
      </c>
      <c r="CJ621">
        <v>0</v>
      </c>
      <c r="CK621" t="s">
        <v>12328</v>
      </c>
      <c r="CL621" s="4">
        <v>38778</v>
      </c>
      <c r="CM621" t="s">
        <v>12329</v>
      </c>
      <c r="CN621" t="s">
        <v>12330</v>
      </c>
      <c r="CO621">
        <v>17</v>
      </c>
      <c r="CQ621" t="s">
        <v>282</v>
      </c>
      <c r="CR621" t="s">
        <v>11587</v>
      </c>
      <c r="CU621" t="s">
        <v>12331</v>
      </c>
      <c r="CW621">
        <v>0</v>
      </c>
      <c r="CY621">
        <v>2</v>
      </c>
      <c r="CZ621" t="s">
        <v>553</v>
      </c>
      <c r="DA621">
        <v>0</v>
      </c>
      <c r="DB621">
        <v>8</v>
      </c>
      <c r="DC621" t="s">
        <v>1953</v>
      </c>
      <c r="DD621">
        <v>-37</v>
      </c>
      <c r="DF621" t="s">
        <v>11681</v>
      </c>
      <c r="DK621">
        <v>3</v>
      </c>
      <c r="DL621" s="4">
        <v>44512</v>
      </c>
      <c r="DM621">
        <v>20587</v>
      </c>
      <c r="DN621">
        <v>2021</v>
      </c>
      <c r="DO621">
        <v>0</v>
      </c>
      <c r="DQ621">
        <v>81620</v>
      </c>
      <c r="DR621">
        <v>138</v>
      </c>
      <c r="DU621" t="s">
        <v>257</v>
      </c>
      <c r="DV621" t="s">
        <v>274</v>
      </c>
      <c r="DX621">
        <v>24</v>
      </c>
      <c r="DY621" t="s">
        <v>275</v>
      </c>
      <c r="EE621">
        <v>0</v>
      </c>
      <c r="EF621" t="s">
        <v>2553</v>
      </c>
      <c r="EG621" t="s">
        <v>675</v>
      </c>
      <c r="EH621">
        <v>0</v>
      </c>
      <c r="EI621" t="s">
        <v>2341</v>
      </c>
      <c r="EJ621" t="s">
        <v>454</v>
      </c>
      <c r="EK621" t="s">
        <v>12332</v>
      </c>
      <c r="EL621" t="s">
        <v>12333</v>
      </c>
      <c r="EM621" t="s">
        <v>12334</v>
      </c>
      <c r="EN621" t="s">
        <v>2934</v>
      </c>
      <c r="EO621" t="s">
        <v>269</v>
      </c>
      <c r="EP621" t="s">
        <v>1110</v>
      </c>
      <c r="EQ621">
        <v>1</v>
      </c>
      <c r="ET621" t="s">
        <v>12335</v>
      </c>
      <c r="FE621">
        <v>0</v>
      </c>
      <c r="FF621">
        <v>16</v>
      </c>
      <c r="FG621" t="s">
        <v>590</v>
      </c>
      <c r="FI621" t="s">
        <v>590</v>
      </c>
      <c r="FL621">
        <v>0</v>
      </c>
      <c r="FN621">
        <v>0</v>
      </c>
      <c r="FQ621">
        <v>0</v>
      </c>
      <c r="FS621" t="s">
        <v>462</v>
      </c>
      <c r="FU621" t="s">
        <v>274</v>
      </c>
      <c r="FV621" t="s">
        <v>777</v>
      </c>
      <c r="FW621" t="s">
        <v>1700</v>
      </c>
      <c r="FX621" t="s">
        <v>432</v>
      </c>
      <c r="FY621">
        <v>0</v>
      </c>
      <c r="GA621">
        <v>24.17</v>
      </c>
      <c r="GB621">
        <v>7</v>
      </c>
      <c r="GC621">
        <v>0</v>
      </c>
      <c r="GD621" t="s">
        <v>12336</v>
      </c>
      <c r="GE621" t="s">
        <v>355</v>
      </c>
      <c r="GF621">
        <v>0</v>
      </c>
      <c r="GG621" t="s">
        <v>274</v>
      </c>
      <c r="GJ621">
        <v>0</v>
      </c>
      <c r="GK621">
        <v>0</v>
      </c>
      <c r="GM621" t="s">
        <v>12337</v>
      </c>
      <c r="GO621">
        <v>1</v>
      </c>
      <c r="HA621" t="s">
        <v>12338</v>
      </c>
      <c r="HC621" t="s">
        <v>313</v>
      </c>
      <c r="HD621" t="s">
        <v>313</v>
      </c>
      <c r="HE621" t="s">
        <v>12339</v>
      </c>
      <c r="HF621">
        <v>0</v>
      </c>
      <c r="HG621">
        <v>12</v>
      </c>
      <c r="HH621">
        <v>24</v>
      </c>
      <c r="HI621" t="s">
        <v>275</v>
      </c>
      <c r="HL621" t="s">
        <v>2040</v>
      </c>
      <c r="HW621">
        <v>-40</v>
      </c>
      <c r="HX621">
        <v>4263364</v>
      </c>
      <c r="HY621" t="s">
        <v>12340</v>
      </c>
      <c r="HZ621">
        <v>4263345</v>
      </c>
      <c r="IC621">
        <v>0</v>
      </c>
      <c r="ID621">
        <v>0</v>
      </c>
      <c r="IM621">
        <v>132</v>
      </c>
      <c r="IO621" t="s">
        <v>11681</v>
      </c>
      <c r="IQ621" t="s">
        <v>11681</v>
      </c>
      <c r="IU621">
        <v>11</v>
      </c>
      <c r="IV621">
        <f>IF(AND(Table1[[#This Row],[R/P]]="P",Table1[[#This Row],[PaRes]]&lt;&gt;"SCRBL",Table1[[#This Row],[PaRes]]&lt;&gt;"RUN",Table1[[#This Row],[Penalty]]&lt;&gt;1),1,0)</f>
        <v>0</v>
      </c>
      <c r="IW621">
        <f>IF(AND(Table1[[#This Row],[Pass Play]]=1,Table1[[#This Row],[PaRes]]&lt;&gt;"SAC"),1,0)</f>
        <v>0</v>
      </c>
      <c r="IX621">
        <f>IF(Table1[[#This Row],[PaRes]]="COM",1,0)</f>
        <v>0</v>
      </c>
      <c r="IY621">
        <f>IF(Table1[[#This Row],[Pass Play]]=1,Table1[[#This Row],[Gn]],0)</f>
        <v>0</v>
      </c>
      <c r="IZ621">
        <f>IF(AND(Table1[[#This Row],[Pass Play]]=1,Table1[[#This Row],[EFF]]="Y"),1,0)</f>
        <v>0</v>
      </c>
      <c r="JA621">
        <f>IF(AND(Table1[[#This Row],[Pass Play]]=1,Table1[[#This Row],[EFF]]="Y"),Table1[[#This Row],[Gn]],0)</f>
        <v>0</v>
      </c>
      <c r="JB621">
        <f>IF(AND(Table1[[#This Row],[Pass Play]]=1,Table1[[#This Row],[Gn]]&gt;=15),1,0)</f>
        <v>0</v>
      </c>
      <c r="JC621">
        <f>IF(AND(Table1[[#This Row],[Pass Play]]=1,Table1[[#This Row],[Big Play Passes]]=1),Table1[[#This Row],[Gn]],0)</f>
        <v>0</v>
      </c>
      <c r="JD621">
        <f>IF(AND(OR(Table1[[#This Row],[R/P]]="R",Table1[[#This Row],[PaRes]]="SCRBL",Table1[[#This Row],[PaRes]]="RUN"),Table1[[#This Row],[Penalty]]&lt;&gt;1),1,0)</f>
        <v>1</v>
      </c>
      <c r="JE621">
        <f>IF(Table1[[#This Row],[Rush Attempts]]=1,Table1[[#This Row],[Gn]],0)</f>
        <v>3</v>
      </c>
      <c r="JF621">
        <f>IF(AND(Table1[[#This Row],[Rush Attempts]]=1,Table1[[#This Row],[EFF]]="Y"),1,0)</f>
        <v>0</v>
      </c>
      <c r="JG621">
        <f>IF(AND(Table1[[#This Row],[Rush Attempts]]=1,Table1[[#This Row],[EFF]]="Y"),Table1[[#This Row],[Gn]],0)</f>
        <v>0</v>
      </c>
      <c r="JH621">
        <f>IF(AND(Table1[[#This Row],[Rush Attempts]]=1,Table1[[#This Row],[Gn]]&gt;=10),1,0)</f>
        <v>0</v>
      </c>
      <c r="JI621">
        <f>IF(AND(Table1[[#This Row],[Rush Attempts]]=1,Table1[[#This Row],[Big Play Run]]=1),Table1[[#This Row],[Gn]],0)</f>
        <v>0</v>
      </c>
      <c r="JJ621">
        <f>IF(Table1[[#This Row],[PaRes]]="SAC",1,0)</f>
        <v>0</v>
      </c>
      <c r="JK621">
        <f>IF(Table1[[#This Row],[Sacks]]=1,Table1[[#This Row],[Gn]],0)</f>
        <v>0</v>
      </c>
      <c r="JL621">
        <f>IF(Table1[[#This Row],[PaRes]]="INT",1,0)</f>
        <v>0</v>
      </c>
      <c r="JM621">
        <f>IF(Table1[[#This Row],[pff_PENALTY]]&lt;&gt;"",1,0)</f>
        <v>0</v>
      </c>
      <c r="JN621">
        <f>Table1[[#This Row],[pff_PENYARDS]]</f>
        <v>0</v>
      </c>
      <c r="JO621">
        <f>IF(Table1[[#This Row],[S/End]]="TD",1,0)</f>
        <v>0</v>
      </c>
      <c r="JP621">
        <f>IF(OR(Table1[[#This Row],[S/End]]="FGGD"),1,0)</f>
        <v>0</v>
      </c>
      <c r="JQ621">
        <f>IF(OR(Table1[[#This Row],[S/End]]="FUM",Table1[[#This Row],[S/End]]="INT"),1,0)</f>
        <v>0</v>
      </c>
      <c r="JR621">
        <f>IF(AND(Table1[[#This Row],[Touchdown]]=1,Table1[[#This Row],[Pass Play]]=1),1,0)</f>
        <v>0</v>
      </c>
      <c r="JS621">
        <f t="shared" si="29"/>
        <v>0</v>
      </c>
      <c r="JT621">
        <f>IF(AND(OR(Table1[[#This Row],[Pass Play]]=1,Table1[[#This Row],[Rush Attempts]]=1),Table1[[#This Row],[Dn]]=3),1,0)</f>
        <v>0</v>
      </c>
      <c r="JU621">
        <f>IF(AND(Table1[[#This Row],[3rd down attempt]]=1,Table1[[#This Row],[EFF]]="Y"),1,0)</f>
        <v>0</v>
      </c>
      <c r="JV621">
        <f>IF(AND(Table1[[#This Row],[3rd down attempt]]=1,Table1[[#This Row],[Dist]]&gt;=7),1,0)</f>
        <v>0</v>
      </c>
      <c r="JW621">
        <f>IF(AND(OR(Table1[[#This Row],[Pass Play]]=1,Table1[[#This Row],[Rush Attempts]]=1),Table1[[#This Row],[Dn]]=4),1,0)</f>
        <v>0</v>
      </c>
      <c r="JX621">
        <f>IF(AND(Table1[[#This Row],[4th down attempt]]=1,Table1[[#This Row],[EFF]]="Y"),1,0)</f>
        <v>0</v>
      </c>
      <c r="JY621">
        <f>IF(AND(OR(Table1[[#This Row],[Pass Play]]=1,Table1[[#This Row],[Rush Attempts]]=1),Table1[[#This Row],[FPos]]&gt;=0,Table1[[#This Row],[FPos]]&lt;=20),1,0)</f>
        <v>0</v>
      </c>
      <c r="JZ621">
        <f>IF(AND(OR(Table1[[#This Row],[Pass Play]]=1,Table1[[#This Row],[Rush Attempts]]=1),Table1[[#This Row],[Dist]]&lt;=Table1[[#This Row],[Gn]]),1,0)</f>
        <v>0</v>
      </c>
      <c r="KA621">
        <f>IF(Table1[[#This Row],[S/End]]&lt;&gt;"",1,0)</f>
        <v>0</v>
      </c>
      <c r="KB621">
        <f>IF(Table1[[#This Row],[S/End]]="TD",1,0)</f>
        <v>0</v>
      </c>
      <c r="KC621">
        <f>IF(Table1[[#This Row],[S/End]]="FGGD",1,0)</f>
        <v>0</v>
      </c>
      <c r="KD621">
        <f>IF(AND(OR(Table1[[#This Row],[Pass Play]]=1,Table1[[#This Row],[Rush Attempts]]=1),Table1[[#This Row],[Gn]]&lt;0),1,0)</f>
        <v>0</v>
      </c>
      <c r="KE621" s="375">
        <f>IF(AND(Table1[[#This Row],[pff_DRVENDPSN]]=3,Table1[[#This Row],[pff_DRVENDEVENT]]="PUNT"),1,0)</f>
        <v>0</v>
      </c>
    </row>
    <row r="622" spans="1:291" hidden="1">
      <c r="A622">
        <v>45</v>
      </c>
      <c r="B622">
        <v>2110</v>
      </c>
      <c r="D622">
        <v>4</v>
      </c>
      <c r="E622">
        <v>3</v>
      </c>
      <c r="F622">
        <v>7</v>
      </c>
      <c r="G622">
        <v>19</v>
      </c>
      <c r="H622">
        <v>-40</v>
      </c>
      <c r="J622" t="s">
        <v>254</v>
      </c>
      <c r="K622">
        <v>11</v>
      </c>
      <c r="L622" t="s">
        <v>11794</v>
      </c>
      <c r="M622" t="s">
        <v>3608</v>
      </c>
      <c r="N622" t="s">
        <v>1095</v>
      </c>
      <c r="P622" t="s">
        <v>3415</v>
      </c>
      <c r="Q622" t="s">
        <v>509</v>
      </c>
      <c r="W622" t="s">
        <v>253</v>
      </c>
      <c r="X622" t="s">
        <v>11739</v>
      </c>
      <c r="Y622" t="s">
        <v>370</v>
      </c>
      <c r="Z622" t="s">
        <v>11740</v>
      </c>
      <c r="AB622" t="s">
        <v>666</v>
      </c>
      <c r="AC622" t="s">
        <v>667</v>
      </c>
      <c r="AJ622">
        <v>88</v>
      </c>
      <c r="AK622" t="s">
        <v>327</v>
      </c>
      <c r="AP622">
        <v>7</v>
      </c>
      <c r="AU622" t="s">
        <v>254</v>
      </c>
      <c r="BJ622" t="s">
        <v>274</v>
      </c>
      <c r="BQ622">
        <f t="shared" si="27"/>
        <v>2</v>
      </c>
      <c r="BR622">
        <f t="shared" si="28"/>
        <v>0</v>
      </c>
      <c r="BT622" t="s">
        <v>11587</v>
      </c>
      <c r="BV622">
        <v>17</v>
      </c>
      <c r="BX622">
        <v>1</v>
      </c>
      <c r="BY622" t="s">
        <v>12341</v>
      </c>
      <c r="CA622">
        <v>1</v>
      </c>
      <c r="CD622" s="3">
        <v>0.45555555555555555</v>
      </c>
      <c r="CE622" t="s">
        <v>274</v>
      </c>
      <c r="CF622" t="s">
        <v>12342</v>
      </c>
      <c r="CG622">
        <v>10</v>
      </c>
      <c r="CI622" t="s">
        <v>331</v>
      </c>
      <c r="CJ622">
        <v>0</v>
      </c>
      <c r="CK622" t="s">
        <v>12343</v>
      </c>
      <c r="CL622" s="4">
        <v>38778</v>
      </c>
      <c r="CM622" t="s">
        <v>12344</v>
      </c>
      <c r="CN622" t="s">
        <v>12345</v>
      </c>
      <c r="CO622">
        <v>17</v>
      </c>
      <c r="CP622" t="s">
        <v>11622</v>
      </c>
      <c r="CQ622" t="s">
        <v>269</v>
      </c>
      <c r="CR622" t="s">
        <v>11587</v>
      </c>
      <c r="CU622" t="s">
        <v>12346</v>
      </c>
      <c r="CW622">
        <v>0</v>
      </c>
      <c r="CY622">
        <v>3</v>
      </c>
      <c r="CZ622" t="s">
        <v>553</v>
      </c>
      <c r="DA622">
        <v>0</v>
      </c>
      <c r="DB622">
        <v>8</v>
      </c>
      <c r="DC622" t="s">
        <v>1953</v>
      </c>
      <c r="DD622">
        <v>-37</v>
      </c>
      <c r="DF622" t="s">
        <v>12238</v>
      </c>
      <c r="DK622">
        <v>19</v>
      </c>
      <c r="DL622" s="4">
        <v>44512</v>
      </c>
      <c r="DM622">
        <v>20587</v>
      </c>
      <c r="DN622">
        <v>2021</v>
      </c>
      <c r="DO622">
        <v>0</v>
      </c>
      <c r="DQ622">
        <v>81620</v>
      </c>
      <c r="DR622">
        <v>139</v>
      </c>
      <c r="DU622" t="s">
        <v>274</v>
      </c>
      <c r="DV622" t="s">
        <v>257</v>
      </c>
      <c r="DX622">
        <v>24</v>
      </c>
      <c r="DY622" t="s">
        <v>275</v>
      </c>
      <c r="EA622" t="s">
        <v>12347</v>
      </c>
      <c r="EE622">
        <v>0</v>
      </c>
      <c r="EF622" t="s">
        <v>3425</v>
      </c>
      <c r="EG622" t="s">
        <v>422</v>
      </c>
      <c r="EH622">
        <v>0</v>
      </c>
      <c r="EJ622" t="s">
        <v>340</v>
      </c>
      <c r="EK622" t="s">
        <v>12348</v>
      </c>
      <c r="EL622" t="s">
        <v>12349</v>
      </c>
      <c r="EM622" t="s">
        <v>12350</v>
      </c>
      <c r="EN622" t="s">
        <v>1026</v>
      </c>
      <c r="EO622" t="s">
        <v>282</v>
      </c>
      <c r="EP622" t="s">
        <v>1303</v>
      </c>
      <c r="EQ622">
        <v>0</v>
      </c>
      <c r="ER622" t="s">
        <v>3450</v>
      </c>
      <c r="ET622" t="s">
        <v>12351</v>
      </c>
      <c r="EU622">
        <v>4</v>
      </c>
      <c r="EV622" t="s">
        <v>348</v>
      </c>
      <c r="EW622" t="s">
        <v>349</v>
      </c>
      <c r="EX622" t="s">
        <v>528</v>
      </c>
      <c r="EY622" t="s">
        <v>351</v>
      </c>
      <c r="FB622" t="s">
        <v>392</v>
      </c>
      <c r="FC622" t="s">
        <v>12352</v>
      </c>
      <c r="FE622">
        <v>0</v>
      </c>
      <c r="FF622">
        <v>8</v>
      </c>
      <c r="FK622" t="s">
        <v>12353</v>
      </c>
      <c r="FL622">
        <v>0</v>
      </c>
      <c r="FN622">
        <v>0</v>
      </c>
      <c r="FO622" t="s">
        <v>12347</v>
      </c>
      <c r="FP622" t="s">
        <v>8568</v>
      </c>
      <c r="FQ622">
        <v>0</v>
      </c>
      <c r="FS622" t="s">
        <v>395</v>
      </c>
      <c r="FU622" t="s">
        <v>257</v>
      </c>
      <c r="FV622" t="s">
        <v>496</v>
      </c>
      <c r="FY622">
        <v>0</v>
      </c>
      <c r="GA622">
        <v>24.17</v>
      </c>
      <c r="GB622">
        <v>7</v>
      </c>
      <c r="GC622">
        <v>0</v>
      </c>
      <c r="GE622" t="s">
        <v>355</v>
      </c>
      <c r="GF622">
        <v>1</v>
      </c>
      <c r="GG622" t="s">
        <v>257</v>
      </c>
      <c r="GH622">
        <v>2.2999999999999998</v>
      </c>
      <c r="GI622">
        <v>2.6</v>
      </c>
      <c r="GJ622">
        <v>0</v>
      </c>
      <c r="GK622">
        <v>0</v>
      </c>
      <c r="GL622" t="s">
        <v>12354</v>
      </c>
      <c r="GM622" t="s">
        <v>12355</v>
      </c>
      <c r="GN622">
        <v>15</v>
      </c>
      <c r="GO622">
        <v>5</v>
      </c>
      <c r="GP622">
        <v>4</v>
      </c>
      <c r="GQ622" t="s">
        <v>779</v>
      </c>
      <c r="GR622">
        <v>33</v>
      </c>
      <c r="HA622" t="s">
        <v>12356</v>
      </c>
      <c r="HC622" t="s">
        <v>313</v>
      </c>
      <c r="HD622" t="s">
        <v>313</v>
      </c>
      <c r="HE622" t="s">
        <v>12357</v>
      </c>
      <c r="HF622">
        <v>0</v>
      </c>
      <c r="HG622">
        <v>11</v>
      </c>
      <c r="HH622">
        <v>24</v>
      </c>
      <c r="HI622" t="s">
        <v>275</v>
      </c>
      <c r="HL622" t="s">
        <v>9165</v>
      </c>
      <c r="HM622" t="s">
        <v>11622</v>
      </c>
      <c r="HO622" t="s">
        <v>12358</v>
      </c>
      <c r="HP622" t="s">
        <v>12359</v>
      </c>
      <c r="HQ622" t="s">
        <v>12360</v>
      </c>
      <c r="HR622" t="s">
        <v>12361</v>
      </c>
      <c r="HT622" t="s">
        <v>405</v>
      </c>
      <c r="HW622">
        <v>41</v>
      </c>
      <c r="HX622">
        <v>4263397</v>
      </c>
      <c r="HY622" t="s">
        <v>12362</v>
      </c>
      <c r="HZ622">
        <v>4263364</v>
      </c>
      <c r="IC622">
        <v>0</v>
      </c>
      <c r="ID622">
        <v>0</v>
      </c>
      <c r="IM622">
        <v>133</v>
      </c>
      <c r="IQ622" t="s">
        <v>12238</v>
      </c>
      <c r="IU622">
        <v>11</v>
      </c>
      <c r="IV622">
        <f>IF(AND(Table1[[#This Row],[R/P]]="P",Table1[[#This Row],[PaRes]]&lt;&gt;"SCRBL",Table1[[#This Row],[PaRes]]&lt;&gt;"RUN",Table1[[#This Row],[Penalty]]&lt;&gt;1),1,0)</f>
        <v>1</v>
      </c>
      <c r="IW622">
        <f>IF(AND(Table1[[#This Row],[Pass Play]]=1,Table1[[#This Row],[PaRes]]&lt;&gt;"SAC"),1,0)</f>
        <v>1</v>
      </c>
      <c r="IX622">
        <f>IF(Table1[[#This Row],[PaRes]]="COM",1,0)</f>
        <v>1</v>
      </c>
      <c r="IY622">
        <f>IF(Table1[[#This Row],[Pass Play]]=1,Table1[[#This Row],[Gn]],0)</f>
        <v>19</v>
      </c>
      <c r="IZ622">
        <f>IF(AND(Table1[[#This Row],[Pass Play]]=1,Table1[[#This Row],[EFF]]="Y"),1,0)</f>
        <v>1</v>
      </c>
      <c r="JA622">
        <f>IF(AND(Table1[[#This Row],[Pass Play]]=1,Table1[[#This Row],[EFF]]="Y"),Table1[[#This Row],[Gn]],0)</f>
        <v>19</v>
      </c>
      <c r="JB622">
        <f>IF(AND(Table1[[#This Row],[Pass Play]]=1,Table1[[#This Row],[Gn]]&gt;=15),1,0)</f>
        <v>1</v>
      </c>
      <c r="JC622">
        <f>IF(AND(Table1[[#This Row],[Pass Play]]=1,Table1[[#This Row],[Big Play Passes]]=1),Table1[[#This Row],[Gn]],0)</f>
        <v>19</v>
      </c>
      <c r="JD622">
        <f>IF(AND(OR(Table1[[#This Row],[R/P]]="R",Table1[[#This Row],[PaRes]]="SCRBL",Table1[[#This Row],[PaRes]]="RUN"),Table1[[#This Row],[Penalty]]&lt;&gt;1),1,0)</f>
        <v>0</v>
      </c>
      <c r="JE622">
        <f>IF(Table1[[#This Row],[Rush Attempts]]=1,Table1[[#This Row],[Gn]],0)</f>
        <v>0</v>
      </c>
      <c r="JF622">
        <f>IF(AND(Table1[[#This Row],[Rush Attempts]]=1,Table1[[#This Row],[EFF]]="Y"),1,0)</f>
        <v>0</v>
      </c>
      <c r="JG622">
        <f>IF(AND(Table1[[#This Row],[Rush Attempts]]=1,Table1[[#This Row],[EFF]]="Y"),Table1[[#This Row],[Gn]],0)</f>
        <v>0</v>
      </c>
      <c r="JH622">
        <f>IF(AND(Table1[[#This Row],[Rush Attempts]]=1,Table1[[#This Row],[Gn]]&gt;=10),1,0)</f>
        <v>0</v>
      </c>
      <c r="JI622">
        <f>IF(AND(Table1[[#This Row],[Rush Attempts]]=1,Table1[[#This Row],[Big Play Run]]=1),Table1[[#This Row],[Gn]],0)</f>
        <v>0</v>
      </c>
      <c r="JJ622">
        <f>IF(Table1[[#This Row],[PaRes]]="SAC",1,0)</f>
        <v>0</v>
      </c>
      <c r="JK622">
        <f>IF(Table1[[#This Row],[Sacks]]=1,Table1[[#This Row],[Gn]],0)</f>
        <v>0</v>
      </c>
      <c r="JL622">
        <f>IF(Table1[[#This Row],[PaRes]]="INT",1,0)</f>
        <v>0</v>
      </c>
      <c r="JM622">
        <f>IF(Table1[[#This Row],[pff_PENALTY]]&lt;&gt;"",1,0)</f>
        <v>0</v>
      </c>
      <c r="JN622">
        <f>Table1[[#This Row],[pff_PENYARDS]]</f>
        <v>0</v>
      </c>
      <c r="JO622">
        <f>IF(Table1[[#This Row],[S/End]]="TD",1,0)</f>
        <v>0</v>
      </c>
      <c r="JP622">
        <f>IF(OR(Table1[[#This Row],[S/End]]="FGGD"),1,0)</f>
        <v>0</v>
      </c>
      <c r="JQ622">
        <f>IF(OR(Table1[[#This Row],[S/End]]="FUM",Table1[[#This Row],[S/End]]="INT"),1,0)</f>
        <v>0</v>
      </c>
      <c r="JR622">
        <f>IF(AND(Table1[[#This Row],[Touchdown]]=1,Table1[[#This Row],[Pass Play]]=1),1,0)</f>
        <v>0</v>
      </c>
      <c r="JS622">
        <f t="shared" si="29"/>
        <v>0</v>
      </c>
      <c r="JT622">
        <f>IF(AND(OR(Table1[[#This Row],[Pass Play]]=1,Table1[[#This Row],[Rush Attempts]]=1),Table1[[#This Row],[Dn]]=3),1,0)</f>
        <v>1</v>
      </c>
      <c r="JU622">
        <f>IF(AND(Table1[[#This Row],[3rd down attempt]]=1,Table1[[#This Row],[EFF]]="Y"),1,0)</f>
        <v>1</v>
      </c>
      <c r="JV622">
        <f>IF(AND(Table1[[#This Row],[3rd down attempt]]=1,Table1[[#This Row],[Dist]]&gt;=7),1,0)</f>
        <v>1</v>
      </c>
      <c r="JW622">
        <f>IF(AND(OR(Table1[[#This Row],[Pass Play]]=1,Table1[[#This Row],[Rush Attempts]]=1),Table1[[#This Row],[Dn]]=4),1,0)</f>
        <v>0</v>
      </c>
      <c r="JX622">
        <f>IF(AND(Table1[[#This Row],[4th down attempt]]=1,Table1[[#This Row],[EFF]]="Y"),1,0)</f>
        <v>0</v>
      </c>
      <c r="JY622">
        <f>IF(AND(OR(Table1[[#This Row],[Pass Play]]=1,Table1[[#This Row],[Rush Attempts]]=1),Table1[[#This Row],[FPos]]&gt;=0,Table1[[#This Row],[FPos]]&lt;=20),1,0)</f>
        <v>0</v>
      </c>
      <c r="JZ622">
        <f>IF(AND(OR(Table1[[#This Row],[Pass Play]]=1,Table1[[#This Row],[Rush Attempts]]=1),Table1[[#This Row],[Dist]]&lt;=Table1[[#This Row],[Gn]]),1,0)</f>
        <v>1</v>
      </c>
      <c r="KA622">
        <f>IF(Table1[[#This Row],[S/End]]&lt;&gt;"",1,0)</f>
        <v>0</v>
      </c>
      <c r="KB622">
        <f>IF(Table1[[#This Row],[S/End]]="TD",1,0)</f>
        <v>0</v>
      </c>
      <c r="KC622">
        <f>IF(Table1[[#This Row],[S/End]]="FGGD",1,0)</f>
        <v>0</v>
      </c>
      <c r="KD622">
        <f>IF(AND(OR(Table1[[#This Row],[Pass Play]]=1,Table1[[#This Row],[Rush Attempts]]=1),Table1[[#This Row],[Gn]]&lt;0),1,0)</f>
        <v>0</v>
      </c>
      <c r="KE622" s="375">
        <f>IF(AND(Table1[[#This Row],[pff_DRVENDPSN]]=3,Table1[[#This Row],[pff_DRVENDEVENT]]="PUNT"),1,0)</f>
        <v>0</v>
      </c>
    </row>
    <row r="623" spans="1:291" hidden="1">
      <c r="A623">
        <v>46</v>
      </c>
      <c r="B623">
        <v>2110</v>
      </c>
      <c r="D623">
        <v>4</v>
      </c>
      <c r="E623">
        <v>1</v>
      </c>
      <c r="F623">
        <v>10</v>
      </c>
      <c r="G623">
        <v>-1</v>
      </c>
      <c r="H623">
        <v>41</v>
      </c>
      <c r="J623" t="s">
        <v>298</v>
      </c>
      <c r="K623">
        <v>12</v>
      </c>
      <c r="L623" t="s">
        <v>12363</v>
      </c>
      <c r="M623" t="s">
        <v>12364</v>
      </c>
      <c r="N623" t="s">
        <v>1186</v>
      </c>
      <c r="P623" t="s">
        <v>1187</v>
      </c>
      <c r="Q623" t="s">
        <v>442</v>
      </c>
      <c r="R623" t="s">
        <v>2574</v>
      </c>
      <c r="T623" t="s">
        <v>4664</v>
      </c>
      <c r="W623" t="s">
        <v>253</v>
      </c>
      <c r="X623" t="s">
        <v>12365</v>
      </c>
      <c r="Y623" t="s">
        <v>475</v>
      </c>
      <c r="Z623" t="s">
        <v>12366</v>
      </c>
      <c r="AB623" t="s">
        <v>5297</v>
      </c>
      <c r="AC623" t="s">
        <v>3418</v>
      </c>
      <c r="AJ623">
        <v>7</v>
      </c>
      <c r="AK623" t="s">
        <v>668</v>
      </c>
      <c r="AP623">
        <v>7</v>
      </c>
      <c r="BJ623" t="s">
        <v>257</v>
      </c>
      <c r="BQ623">
        <f t="shared" si="27"/>
        <v>1</v>
      </c>
      <c r="BR623">
        <f t="shared" si="28"/>
        <v>0</v>
      </c>
      <c r="BT623" t="s">
        <v>11587</v>
      </c>
      <c r="BV623">
        <v>17</v>
      </c>
      <c r="BX623">
        <v>0</v>
      </c>
      <c r="BY623" t="s">
        <v>12367</v>
      </c>
      <c r="CA623">
        <v>0</v>
      </c>
      <c r="CD623" s="3">
        <v>0.42569444444444443</v>
      </c>
      <c r="CE623" t="s">
        <v>257</v>
      </c>
      <c r="CF623" t="s">
        <v>12368</v>
      </c>
      <c r="CG623">
        <v>0</v>
      </c>
      <c r="CI623" t="s">
        <v>12369</v>
      </c>
      <c r="CJ623">
        <v>0</v>
      </c>
      <c r="CK623" t="s">
        <v>12370</v>
      </c>
      <c r="CL623" s="4">
        <v>38778</v>
      </c>
      <c r="CM623" t="s">
        <v>12371</v>
      </c>
      <c r="CN623" t="s">
        <v>12372</v>
      </c>
      <c r="CO623">
        <v>17</v>
      </c>
      <c r="CP623" t="s">
        <v>11975</v>
      </c>
      <c r="CQ623" t="s">
        <v>282</v>
      </c>
      <c r="CR623" t="s">
        <v>11587</v>
      </c>
      <c r="CU623" t="s">
        <v>613</v>
      </c>
      <c r="CW623">
        <v>0</v>
      </c>
      <c r="CY623">
        <v>4</v>
      </c>
      <c r="CZ623" t="s">
        <v>553</v>
      </c>
      <c r="DA623">
        <v>0</v>
      </c>
      <c r="DB623">
        <v>8</v>
      </c>
      <c r="DC623" t="s">
        <v>1953</v>
      </c>
      <c r="DD623">
        <v>-37</v>
      </c>
      <c r="DK623">
        <v>-1</v>
      </c>
      <c r="DL623" s="4">
        <v>44512</v>
      </c>
      <c r="DM623">
        <v>20587</v>
      </c>
      <c r="DN623">
        <v>2021</v>
      </c>
      <c r="DO623">
        <v>0</v>
      </c>
      <c r="DQ623">
        <v>81620</v>
      </c>
      <c r="DR623">
        <v>140</v>
      </c>
      <c r="DU623" t="s">
        <v>257</v>
      </c>
      <c r="DV623" t="s">
        <v>274</v>
      </c>
      <c r="DX623">
        <v>24</v>
      </c>
      <c r="DY623" t="s">
        <v>275</v>
      </c>
      <c r="EA623" t="s">
        <v>11718</v>
      </c>
      <c r="EE623">
        <v>0</v>
      </c>
      <c r="EF623" t="s">
        <v>4673</v>
      </c>
      <c r="EG623" t="s">
        <v>422</v>
      </c>
      <c r="EH623">
        <v>0</v>
      </c>
      <c r="EJ623" t="s">
        <v>454</v>
      </c>
      <c r="EK623" t="s">
        <v>3511</v>
      </c>
      <c r="EL623" t="s">
        <v>12373</v>
      </c>
      <c r="EM623" t="s">
        <v>12374</v>
      </c>
      <c r="EN623" t="s">
        <v>12375</v>
      </c>
      <c r="EO623" t="s">
        <v>269</v>
      </c>
      <c r="EP623" t="s">
        <v>345</v>
      </c>
      <c r="EQ623">
        <v>0</v>
      </c>
      <c r="ER623" t="s">
        <v>12376</v>
      </c>
      <c r="ET623" t="s">
        <v>12377</v>
      </c>
      <c r="EU623">
        <v>0</v>
      </c>
      <c r="EV623" t="s">
        <v>679</v>
      </c>
      <c r="EW623" t="s">
        <v>349</v>
      </c>
      <c r="FC623" t="s">
        <v>12378</v>
      </c>
      <c r="FE623">
        <v>1</v>
      </c>
      <c r="FF623">
        <v>6</v>
      </c>
      <c r="FK623" t="s">
        <v>12379</v>
      </c>
      <c r="FL623">
        <v>0</v>
      </c>
      <c r="FN623">
        <v>1</v>
      </c>
      <c r="FO623" t="s">
        <v>11718</v>
      </c>
      <c r="FP623" t="s">
        <v>600</v>
      </c>
      <c r="FQ623">
        <v>0</v>
      </c>
      <c r="FS623" t="s">
        <v>462</v>
      </c>
      <c r="FV623" t="s">
        <v>777</v>
      </c>
      <c r="FW623" t="s">
        <v>464</v>
      </c>
      <c r="FY623">
        <v>0</v>
      </c>
      <c r="GA623">
        <v>24.17</v>
      </c>
      <c r="GB623">
        <v>7</v>
      </c>
      <c r="GC623">
        <v>0</v>
      </c>
      <c r="GD623" t="s">
        <v>5157</v>
      </c>
      <c r="GE623" t="s">
        <v>355</v>
      </c>
      <c r="GF623">
        <v>0</v>
      </c>
      <c r="GG623" t="s">
        <v>466</v>
      </c>
      <c r="GH623">
        <v>4.4000000000000004</v>
      </c>
      <c r="GI623">
        <v>5.4</v>
      </c>
      <c r="GJ623">
        <v>0</v>
      </c>
      <c r="GK623">
        <v>0</v>
      </c>
      <c r="GM623" t="s">
        <v>4681</v>
      </c>
      <c r="GQ623" t="s">
        <v>779</v>
      </c>
      <c r="HA623" t="s">
        <v>12380</v>
      </c>
      <c r="HC623" t="s">
        <v>313</v>
      </c>
      <c r="HD623" t="s">
        <v>313</v>
      </c>
      <c r="HF623">
        <v>0</v>
      </c>
      <c r="HG623">
        <v>12</v>
      </c>
      <c r="HH623">
        <v>24</v>
      </c>
      <c r="HI623" t="s">
        <v>275</v>
      </c>
      <c r="HL623">
        <v>4</v>
      </c>
      <c r="HO623" t="s">
        <v>11986</v>
      </c>
      <c r="HP623" t="s">
        <v>12381</v>
      </c>
      <c r="HQ623" t="s">
        <v>12382</v>
      </c>
      <c r="HR623" t="s">
        <v>12383</v>
      </c>
      <c r="HW623">
        <v>42</v>
      </c>
      <c r="HX623">
        <v>4263429</v>
      </c>
      <c r="HZ623">
        <v>4263397</v>
      </c>
      <c r="IB623" t="s">
        <v>11718</v>
      </c>
      <c r="IC623">
        <v>0</v>
      </c>
      <c r="ID623">
        <v>1</v>
      </c>
      <c r="IM623">
        <v>134</v>
      </c>
      <c r="IU623">
        <v>11</v>
      </c>
      <c r="IV623">
        <f>IF(AND(Table1[[#This Row],[R/P]]="P",Table1[[#This Row],[PaRes]]&lt;&gt;"SCRBL",Table1[[#This Row],[PaRes]]&lt;&gt;"RUN",Table1[[#This Row],[Penalty]]&lt;&gt;1),1,0)</f>
        <v>1</v>
      </c>
      <c r="IW623">
        <f>IF(AND(Table1[[#This Row],[Pass Play]]=1,Table1[[#This Row],[PaRes]]&lt;&gt;"SAC"),1,0)</f>
        <v>0</v>
      </c>
      <c r="IX623">
        <f>IF(Table1[[#This Row],[PaRes]]="COM",1,0)</f>
        <v>0</v>
      </c>
      <c r="IY623">
        <f>IF(Table1[[#This Row],[Pass Play]]=1,Table1[[#This Row],[Gn]],0)</f>
        <v>-1</v>
      </c>
      <c r="IZ623">
        <f>IF(AND(Table1[[#This Row],[Pass Play]]=1,Table1[[#This Row],[EFF]]="Y"),1,0)</f>
        <v>0</v>
      </c>
      <c r="JA623">
        <f>IF(AND(Table1[[#This Row],[Pass Play]]=1,Table1[[#This Row],[EFF]]="Y"),Table1[[#This Row],[Gn]],0)</f>
        <v>0</v>
      </c>
      <c r="JB623">
        <f>IF(AND(Table1[[#This Row],[Pass Play]]=1,Table1[[#This Row],[Gn]]&gt;=15),1,0)</f>
        <v>0</v>
      </c>
      <c r="JC623">
        <f>IF(AND(Table1[[#This Row],[Pass Play]]=1,Table1[[#This Row],[Big Play Passes]]=1),Table1[[#This Row],[Gn]],0)</f>
        <v>0</v>
      </c>
      <c r="JD623">
        <f>IF(AND(OR(Table1[[#This Row],[R/P]]="R",Table1[[#This Row],[PaRes]]="SCRBL",Table1[[#This Row],[PaRes]]="RUN"),Table1[[#This Row],[Penalty]]&lt;&gt;1),1,0)</f>
        <v>0</v>
      </c>
      <c r="JE623">
        <f>IF(Table1[[#This Row],[Rush Attempts]]=1,Table1[[#This Row],[Gn]],0)</f>
        <v>0</v>
      </c>
      <c r="JF623">
        <f>IF(AND(Table1[[#This Row],[Rush Attempts]]=1,Table1[[#This Row],[EFF]]="Y"),1,0)</f>
        <v>0</v>
      </c>
      <c r="JG623">
        <f>IF(AND(Table1[[#This Row],[Rush Attempts]]=1,Table1[[#This Row],[EFF]]="Y"),Table1[[#This Row],[Gn]],0)</f>
        <v>0</v>
      </c>
      <c r="JH623">
        <f>IF(AND(Table1[[#This Row],[Rush Attempts]]=1,Table1[[#This Row],[Gn]]&gt;=10),1,0)</f>
        <v>0</v>
      </c>
      <c r="JI623">
        <f>IF(AND(Table1[[#This Row],[Rush Attempts]]=1,Table1[[#This Row],[Big Play Run]]=1),Table1[[#This Row],[Gn]],0)</f>
        <v>0</v>
      </c>
      <c r="JJ623">
        <f>IF(Table1[[#This Row],[PaRes]]="SAC",1,0)</f>
        <v>1</v>
      </c>
      <c r="JK623">
        <f>IF(Table1[[#This Row],[Sacks]]=1,Table1[[#This Row],[Gn]],0)</f>
        <v>-1</v>
      </c>
      <c r="JL623">
        <f>IF(Table1[[#This Row],[PaRes]]="INT",1,0)</f>
        <v>0</v>
      </c>
      <c r="JM623">
        <f>IF(Table1[[#This Row],[pff_PENALTY]]&lt;&gt;"",1,0)</f>
        <v>0</v>
      </c>
      <c r="JN623">
        <f>Table1[[#This Row],[pff_PENYARDS]]</f>
        <v>0</v>
      </c>
      <c r="JO623">
        <f>IF(Table1[[#This Row],[S/End]]="TD",1,0)</f>
        <v>0</v>
      </c>
      <c r="JP623">
        <f>IF(OR(Table1[[#This Row],[S/End]]="FGGD"),1,0)</f>
        <v>0</v>
      </c>
      <c r="JQ623">
        <f>IF(OR(Table1[[#This Row],[S/End]]="FUM",Table1[[#This Row],[S/End]]="INT"),1,0)</f>
        <v>0</v>
      </c>
      <c r="JR623">
        <f>IF(AND(Table1[[#This Row],[Touchdown]]=1,Table1[[#This Row],[Pass Play]]=1),1,0)</f>
        <v>0</v>
      </c>
      <c r="JS623">
        <f t="shared" si="29"/>
        <v>0</v>
      </c>
      <c r="JT623">
        <f>IF(AND(OR(Table1[[#This Row],[Pass Play]]=1,Table1[[#This Row],[Rush Attempts]]=1),Table1[[#This Row],[Dn]]=3),1,0)</f>
        <v>0</v>
      </c>
      <c r="JU623">
        <f>IF(AND(Table1[[#This Row],[3rd down attempt]]=1,Table1[[#This Row],[EFF]]="Y"),1,0)</f>
        <v>0</v>
      </c>
      <c r="JV623">
        <f>IF(AND(Table1[[#This Row],[3rd down attempt]]=1,Table1[[#This Row],[Dist]]&gt;=7),1,0)</f>
        <v>0</v>
      </c>
      <c r="JW623">
        <f>IF(AND(OR(Table1[[#This Row],[Pass Play]]=1,Table1[[#This Row],[Rush Attempts]]=1),Table1[[#This Row],[Dn]]=4),1,0)</f>
        <v>0</v>
      </c>
      <c r="JX623">
        <f>IF(AND(Table1[[#This Row],[4th down attempt]]=1,Table1[[#This Row],[EFF]]="Y"),1,0)</f>
        <v>0</v>
      </c>
      <c r="JY623">
        <f>IF(AND(OR(Table1[[#This Row],[Pass Play]]=1,Table1[[#This Row],[Rush Attempts]]=1),Table1[[#This Row],[FPos]]&gt;=0,Table1[[#This Row],[FPos]]&lt;=20),1,0)</f>
        <v>0</v>
      </c>
      <c r="JZ623">
        <f>IF(AND(OR(Table1[[#This Row],[Pass Play]]=1,Table1[[#This Row],[Rush Attempts]]=1),Table1[[#This Row],[Dist]]&lt;=Table1[[#This Row],[Gn]]),1,0)</f>
        <v>0</v>
      </c>
      <c r="KA623">
        <f>IF(Table1[[#This Row],[S/End]]&lt;&gt;"",1,0)</f>
        <v>0</v>
      </c>
      <c r="KB623">
        <f>IF(Table1[[#This Row],[S/End]]="TD",1,0)</f>
        <v>0</v>
      </c>
      <c r="KC623">
        <f>IF(Table1[[#This Row],[S/End]]="FGGD",1,0)</f>
        <v>0</v>
      </c>
      <c r="KD623">
        <f>IF(AND(OR(Table1[[#This Row],[Pass Play]]=1,Table1[[#This Row],[Rush Attempts]]=1),Table1[[#This Row],[Gn]]&lt;0),1,0)</f>
        <v>1</v>
      </c>
      <c r="KE623" s="375">
        <f>IF(AND(Table1[[#This Row],[pff_DRVENDPSN]]=3,Table1[[#This Row],[pff_DRVENDEVENT]]="PUNT"),1,0)</f>
        <v>0</v>
      </c>
    </row>
    <row r="624" spans="1:291" hidden="1">
      <c r="A624">
        <v>47</v>
      </c>
      <c r="B624">
        <v>2110</v>
      </c>
      <c r="D624">
        <v>4</v>
      </c>
      <c r="E624">
        <v>2</v>
      </c>
      <c r="F624">
        <v>11</v>
      </c>
      <c r="G624">
        <v>-3</v>
      </c>
      <c r="H624">
        <v>42</v>
      </c>
      <c r="J624" t="s">
        <v>298</v>
      </c>
      <c r="K624">
        <v>11</v>
      </c>
      <c r="L624">
        <v>11</v>
      </c>
      <c r="M624" t="s">
        <v>2015</v>
      </c>
      <c r="N624" t="s">
        <v>2016</v>
      </c>
      <c r="P624" t="s">
        <v>2017</v>
      </c>
      <c r="W624" t="s">
        <v>257</v>
      </c>
      <c r="X624" t="s">
        <v>12384</v>
      </c>
      <c r="AE624" t="s">
        <v>12385</v>
      </c>
      <c r="AF624" t="s">
        <v>12386</v>
      </c>
      <c r="AG624" t="s">
        <v>12384</v>
      </c>
      <c r="AH624" t="s">
        <v>257</v>
      </c>
      <c r="AJ624">
        <v>17</v>
      </c>
      <c r="AP624">
        <v>7</v>
      </c>
      <c r="AU624" t="s">
        <v>254</v>
      </c>
      <c r="BJ624" t="s">
        <v>261</v>
      </c>
      <c r="BQ624">
        <f t="shared" si="27"/>
        <v>0</v>
      </c>
      <c r="BR624">
        <f t="shared" si="28"/>
        <v>1</v>
      </c>
      <c r="BT624" t="s">
        <v>11587</v>
      </c>
      <c r="BV624">
        <v>17</v>
      </c>
      <c r="BX624">
        <v>0</v>
      </c>
      <c r="BY624" t="s">
        <v>12387</v>
      </c>
      <c r="CD624" s="3">
        <v>0.39166666666666666</v>
      </c>
      <c r="CF624" t="s">
        <v>12388</v>
      </c>
      <c r="CJ624">
        <v>0</v>
      </c>
      <c r="CK624" t="s">
        <v>12389</v>
      </c>
      <c r="CL624" s="4">
        <v>38778</v>
      </c>
      <c r="CM624" t="s">
        <v>12390</v>
      </c>
      <c r="CN624" t="s">
        <v>12391</v>
      </c>
      <c r="CO624">
        <v>17</v>
      </c>
      <c r="CP624" t="s">
        <v>11708</v>
      </c>
      <c r="CQ624" t="s">
        <v>282</v>
      </c>
      <c r="CR624" t="s">
        <v>11587</v>
      </c>
      <c r="CU624" t="s">
        <v>4730</v>
      </c>
      <c r="CW624">
        <v>0</v>
      </c>
      <c r="CY624">
        <v>5</v>
      </c>
      <c r="CZ624" t="s">
        <v>553</v>
      </c>
      <c r="DA624">
        <v>0</v>
      </c>
      <c r="DB624">
        <v>8</v>
      </c>
      <c r="DC624" t="s">
        <v>1953</v>
      </c>
      <c r="DD624">
        <v>-37</v>
      </c>
      <c r="DF624" t="s">
        <v>11661</v>
      </c>
      <c r="DK624">
        <v>-3</v>
      </c>
      <c r="DL624" s="4">
        <v>44512</v>
      </c>
      <c r="DM624">
        <v>20587</v>
      </c>
      <c r="DN624">
        <v>2021</v>
      </c>
      <c r="DO624">
        <v>0</v>
      </c>
      <c r="DQ624">
        <v>81620</v>
      </c>
      <c r="DR624">
        <v>141</v>
      </c>
      <c r="DU624" t="s">
        <v>294</v>
      </c>
      <c r="DV624" t="s">
        <v>294</v>
      </c>
      <c r="DX624">
        <v>24</v>
      </c>
      <c r="DY624" t="s">
        <v>275</v>
      </c>
      <c r="EE624">
        <v>0</v>
      </c>
      <c r="EF624" t="s">
        <v>2553</v>
      </c>
      <c r="EG624" t="s">
        <v>675</v>
      </c>
      <c r="EH624">
        <v>0</v>
      </c>
      <c r="EJ624" t="s">
        <v>340</v>
      </c>
      <c r="EK624" t="s">
        <v>12392</v>
      </c>
      <c r="EL624" t="s">
        <v>12393</v>
      </c>
      <c r="EM624" t="s">
        <v>12394</v>
      </c>
      <c r="EN624" t="s">
        <v>12392</v>
      </c>
      <c r="EO624" t="s">
        <v>269</v>
      </c>
      <c r="EP624" t="s">
        <v>1303</v>
      </c>
      <c r="EQ624">
        <v>0</v>
      </c>
      <c r="ET624" t="s">
        <v>12395</v>
      </c>
      <c r="FE624">
        <v>0</v>
      </c>
      <c r="FF624">
        <v>4</v>
      </c>
      <c r="FG624" t="s">
        <v>12396</v>
      </c>
      <c r="FI624" t="s">
        <v>12396</v>
      </c>
      <c r="FJ624" t="s">
        <v>11713</v>
      </c>
      <c r="FL624">
        <v>0</v>
      </c>
      <c r="FN624">
        <v>0</v>
      </c>
      <c r="FQ624">
        <v>0</v>
      </c>
      <c r="FS624" t="s">
        <v>462</v>
      </c>
      <c r="FU624" t="s">
        <v>274</v>
      </c>
      <c r="FV624" t="s">
        <v>463</v>
      </c>
      <c r="FW624" t="s">
        <v>464</v>
      </c>
      <c r="FX624" t="s">
        <v>12397</v>
      </c>
      <c r="FY624">
        <v>0</v>
      </c>
      <c r="GA624">
        <v>24.17</v>
      </c>
      <c r="GB624">
        <v>7</v>
      </c>
      <c r="GC624">
        <v>0</v>
      </c>
      <c r="GE624" t="s">
        <v>355</v>
      </c>
      <c r="GF624">
        <v>0</v>
      </c>
      <c r="GG624" t="s">
        <v>274</v>
      </c>
      <c r="GJ624">
        <v>1</v>
      </c>
      <c r="GK624">
        <v>1</v>
      </c>
      <c r="GM624" t="s">
        <v>12398</v>
      </c>
      <c r="GO624">
        <v>0</v>
      </c>
      <c r="HA624" t="s">
        <v>6673</v>
      </c>
      <c r="HC624" t="s">
        <v>313</v>
      </c>
      <c r="HD624" t="s">
        <v>313</v>
      </c>
      <c r="HE624" t="s">
        <v>1914</v>
      </c>
      <c r="HF624">
        <v>0</v>
      </c>
      <c r="HG624">
        <v>11</v>
      </c>
      <c r="HH624">
        <v>24</v>
      </c>
      <c r="HI624" t="s">
        <v>275</v>
      </c>
      <c r="HL624">
        <v>4</v>
      </c>
      <c r="HW624">
        <v>45</v>
      </c>
      <c r="HX624">
        <v>4263450</v>
      </c>
      <c r="HY624" t="s">
        <v>12399</v>
      </c>
      <c r="HZ624">
        <v>4263429</v>
      </c>
      <c r="IC624">
        <v>0</v>
      </c>
      <c r="ID624">
        <v>0</v>
      </c>
      <c r="IM624">
        <v>135</v>
      </c>
      <c r="IO624" t="s">
        <v>11661</v>
      </c>
      <c r="IQ624" t="s">
        <v>11661</v>
      </c>
      <c r="IR624" t="s">
        <v>12238</v>
      </c>
      <c r="IU624">
        <v>11</v>
      </c>
      <c r="IV624">
        <f>IF(AND(Table1[[#This Row],[R/P]]="P",Table1[[#This Row],[PaRes]]&lt;&gt;"SCRBL",Table1[[#This Row],[PaRes]]&lt;&gt;"RUN",Table1[[#This Row],[Penalty]]&lt;&gt;1),1,0)</f>
        <v>0</v>
      </c>
      <c r="IW624">
        <f>IF(AND(Table1[[#This Row],[Pass Play]]=1,Table1[[#This Row],[PaRes]]&lt;&gt;"SAC"),1,0)</f>
        <v>0</v>
      </c>
      <c r="IX624">
        <f>IF(Table1[[#This Row],[PaRes]]="COM",1,0)</f>
        <v>0</v>
      </c>
      <c r="IY624">
        <f>IF(Table1[[#This Row],[Pass Play]]=1,Table1[[#This Row],[Gn]],0)</f>
        <v>0</v>
      </c>
      <c r="IZ624">
        <f>IF(AND(Table1[[#This Row],[Pass Play]]=1,Table1[[#This Row],[EFF]]="Y"),1,0)</f>
        <v>0</v>
      </c>
      <c r="JA624">
        <f>IF(AND(Table1[[#This Row],[Pass Play]]=1,Table1[[#This Row],[EFF]]="Y"),Table1[[#This Row],[Gn]],0)</f>
        <v>0</v>
      </c>
      <c r="JB624">
        <f>IF(AND(Table1[[#This Row],[Pass Play]]=1,Table1[[#This Row],[Gn]]&gt;=15),1,0)</f>
        <v>0</v>
      </c>
      <c r="JC624">
        <f>IF(AND(Table1[[#This Row],[Pass Play]]=1,Table1[[#This Row],[Big Play Passes]]=1),Table1[[#This Row],[Gn]],0)</f>
        <v>0</v>
      </c>
      <c r="JD624">
        <f>IF(AND(OR(Table1[[#This Row],[R/P]]="R",Table1[[#This Row],[PaRes]]="SCRBL",Table1[[#This Row],[PaRes]]="RUN"),Table1[[#This Row],[Penalty]]&lt;&gt;1),1,0)</f>
        <v>1</v>
      </c>
      <c r="JE624">
        <f>IF(Table1[[#This Row],[Rush Attempts]]=1,Table1[[#This Row],[Gn]],0)</f>
        <v>-3</v>
      </c>
      <c r="JF624">
        <f>IF(AND(Table1[[#This Row],[Rush Attempts]]=1,Table1[[#This Row],[EFF]]="Y"),1,0)</f>
        <v>0</v>
      </c>
      <c r="JG624">
        <f>IF(AND(Table1[[#This Row],[Rush Attempts]]=1,Table1[[#This Row],[EFF]]="Y"),Table1[[#This Row],[Gn]],0)</f>
        <v>0</v>
      </c>
      <c r="JH624">
        <f>IF(AND(Table1[[#This Row],[Rush Attempts]]=1,Table1[[#This Row],[Gn]]&gt;=10),1,0)</f>
        <v>0</v>
      </c>
      <c r="JI624">
        <f>IF(AND(Table1[[#This Row],[Rush Attempts]]=1,Table1[[#This Row],[Big Play Run]]=1),Table1[[#This Row],[Gn]],0)</f>
        <v>0</v>
      </c>
      <c r="JJ624">
        <f>IF(Table1[[#This Row],[PaRes]]="SAC",1,0)</f>
        <v>0</v>
      </c>
      <c r="JK624">
        <f>IF(Table1[[#This Row],[Sacks]]=1,Table1[[#This Row],[Gn]],0)</f>
        <v>0</v>
      </c>
      <c r="JL624">
        <f>IF(Table1[[#This Row],[PaRes]]="INT",1,0)</f>
        <v>0</v>
      </c>
      <c r="JM624">
        <f>IF(Table1[[#This Row],[pff_PENALTY]]&lt;&gt;"",1,0)</f>
        <v>0</v>
      </c>
      <c r="JN624">
        <f>Table1[[#This Row],[pff_PENYARDS]]</f>
        <v>0</v>
      </c>
      <c r="JO624">
        <f>IF(Table1[[#This Row],[S/End]]="TD",1,0)</f>
        <v>0</v>
      </c>
      <c r="JP624">
        <f>IF(OR(Table1[[#This Row],[S/End]]="FGGD"),1,0)</f>
        <v>0</v>
      </c>
      <c r="JQ624">
        <f>IF(OR(Table1[[#This Row],[S/End]]="FUM",Table1[[#This Row],[S/End]]="INT"),1,0)</f>
        <v>0</v>
      </c>
      <c r="JR624">
        <f>IF(AND(Table1[[#This Row],[Touchdown]]=1,Table1[[#This Row],[Pass Play]]=1),1,0)</f>
        <v>0</v>
      </c>
      <c r="JS624">
        <f t="shared" si="29"/>
        <v>0</v>
      </c>
      <c r="JT624">
        <f>IF(AND(OR(Table1[[#This Row],[Pass Play]]=1,Table1[[#This Row],[Rush Attempts]]=1),Table1[[#This Row],[Dn]]=3),1,0)</f>
        <v>0</v>
      </c>
      <c r="JU624">
        <f>IF(AND(Table1[[#This Row],[3rd down attempt]]=1,Table1[[#This Row],[EFF]]="Y"),1,0)</f>
        <v>0</v>
      </c>
      <c r="JV624">
        <f>IF(AND(Table1[[#This Row],[3rd down attempt]]=1,Table1[[#This Row],[Dist]]&gt;=7),1,0)</f>
        <v>0</v>
      </c>
      <c r="JW624">
        <f>IF(AND(OR(Table1[[#This Row],[Pass Play]]=1,Table1[[#This Row],[Rush Attempts]]=1),Table1[[#This Row],[Dn]]=4),1,0)</f>
        <v>0</v>
      </c>
      <c r="JX624">
        <f>IF(AND(Table1[[#This Row],[4th down attempt]]=1,Table1[[#This Row],[EFF]]="Y"),1,0)</f>
        <v>0</v>
      </c>
      <c r="JY624">
        <f>IF(AND(OR(Table1[[#This Row],[Pass Play]]=1,Table1[[#This Row],[Rush Attempts]]=1),Table1[[#This Row],[FPos]]&gt;=0,Table1[[#This Row],[FPos]]&lt;=20),1,0)</f>
        <v>0</v>
      </c>
      <c r="JZ624">
        <f>IF(AND(OR(Table1[[#This Row],[Pass Play]]=1,Table1[[#This Row],[Rush Attempts]]=1),Table1[[#This Row],[Dist]]&lt;=Table1[[#This Row],[Gn]]),1,0)</f>
        <v>0</v>
      </c>
      <c r="KA624">
        <f>IF(Table1[[#This Row],[S/End]]&lt;&gt;"",1,0)</f>
        <v>0</v>
      </c>
      <c r="KB624">
        <f>IF(Table1[[#This Row],[S/End]]="TD",1,0)</f>
        <v>0</v>
      </c>
      <c r="KC624">
        <f>IF(Table1[[#This Row],[S/End]]="FGGD",1,0)</f>
        <v>0</v>
      </c>
      <c r="KD624">
        <f>IF(AND(OR(Table1[[#This Row],[Pass Play]]=1,Table1[[#This Row],[Rush Attempts]]=1),Table1[[#This Row],[Gn]]&lt;0),1,0)</f>
        <v>1</v>
      </c>
      <c r="KE624" s="375">
        <f>IF(AND(Table1[[#This Row],[pff_DRVENDPSN]]=3,Table1[[#This Row],[pff_DRVENDEVENT]]="PUNT"),1,0)</f>
        <v>0</v>
      </c>
    </row>
    <row r="625" spans="1:291" hidden="1">
      <c r="A625">
        <v>48</v>
      </c>
      <c r="B625">
        <v>2110</v>
      </c>
      <c r="D625">
        <v>4</v>
      </c>
      <c r="E625">
        <v>3</v>
      </c>
      <c r="F625">
        <v>14</v>
      </c>
      <c r="G625">
        <v>6</v>
      </c>
      <c r="H625">
        <v>45</v>
      </c>
      <c r="J625" t="s">
        <v>298</v>
      </c>
      <c r="K625">
        <v>11</v>
      </c>
      <c r="L625" t="s">
        <v>1184</v>
      </c>
      <c r="M625" t="s">
        <v>2015</v>
      </c>
      <c r="N625" t="s">
        <v>2016</v>
      </c>
      <c r="P625" t="s">
        <v>2017</v>
      </c>
      <c r="W625" t="s">
        <v>253</v>
      </c>
      <c r="X625" t="s">
        <v>12400</v>
      </c>
      <c r="Y625" t="s">
        <v>754</v>
      </c>
      <c r="Z625" t="s">
        <v>12401</v>
      </c>
      <c r="AB625" t="s">
        <v>325</v>
      </c>
      <c r="AC625" t="s">
        <v>326</v>
      </c>
      <c r="AJ625">
        <v>19</v>
      </c>
      <c r="AK625" t="s">
        <v>327</v>
      </c>
      <c r="AP625">
        <v>7</v>
      </c>
      <c r="BJ625" t="s">
        <v>257</v>
      </c>
      <c r="BQ625">
        <f t="shared" si="27"/>
        <v>1</v>
      </c>
      <c r="BR625">
        <f t="shared" si="28"/>
        <v>0</v>
      </c>
      <c r="BT625" t="s">
        <v>11587</v>
      </c>
      <c r="BV625">
        <v>17</v>
      </c>
      <c r="BX625">
        <v>1</v>
      </c>
      <c r="BY625" t="s">
        <v>12402</v>
      </c>
      <c r="CA625">
        <v>1</v>
      </c>
      <c r="CD625" s="3">
        <v>0.35694444444444445</v>
      </c>
      <c r="CE625" t="s">
        <v>294</v>
      </c>
      <c r="CF625" t="s">
        <v>12403</v>
      </c>
      <c r="CG625">
        <v>9</v>
      </c>
      <c r="CI625" t="s">
        <v>331</v>
      </c>
      <c r="CJ625">
        <v>0</v>
      </c>
      <c r="CK625" t="s">
        <v>12404</v>
      </c>
      <c r="CL625" s="4">
        <v>38778</v>
      </c>
      <c r="CM625" t="s">
        <v>12405</v>
      </c>
      <c r="CN625" t="s">
        <v>12406</v>
      </c>
      <c r="CO625">
        <v>17</v>
      </c>
      <c r="CP625" t="s">
        <v>12407</v>
      </c>
      <c r="CQ625" t="s">
        <v>282</v>
      </c>
      <c r="CR625" t="s">
        <v>11587</v>
      </c>
      <c r="CU625" t="s">
        <v>419</v>
      </c>
      <c r="CW625">
        <v>0</v>
      </c>
      <c r="CY625">
        <v>6</v>
      </c>
      <c r="CZ625" t="s">
        <v>553</v>
      </c>
      <c r="DA625">
        <v>0</v>
      </c>
      <c r="DB625">
        <v>8</v>
      </c>
      <c r="DC625" t="s">
        <v>1953</v>
      </c>
      <c r="DD625">
        <v>-37</v>
      </c>
      <c r="DF625" t="s">
        <v>11661</v>
      </c>
      <c r="DK625">
        <v>6</v>
      </c>
      <c r="DL625" s="4">
        <v>44512</v>
      </c>
      <c r="DM625">
        <v>20587</v>
      </c>
      <c r="DN625">
        <v>2021</v>
      </c>
      <c r="DO625">
        <v>0</v>
      </c>
      <c r="DQ625">
        <v>81620</v>
      </c>
      <c r="DR625">
        <v>142</v>
      </c>
      <c r="DU625" t="s">
        <v>257</v>
      </c>
      <c r="DV625" t="s">
        <v>274</v>
      </c>
      <c r="DX625">
        <v>24</v>
      </c>
      <c r="DY625" t="s">
        <v>275</v>
      </c>
      <c r="EC625" t="s">
        <v>11623</v>
      </c>
      <c r="EE625">
        <v>0</v>
      </c>
      <c r="EF625" t="s">
        <v>2553</v>
      </c>
      <c r="EG625" t="s">
        <v>675</v>
      </c>
      <c r="EH625">
        <v>0</v>
      </c>
      <c r="EJ625" t="s">
        <v>340</v>
      </c>
      <c r="EK625" t="s">
        <v>486</v>
      </c>
      <c r="EL625" t="s">
        <v>12408</v>
      </c>
      <c r="EM625" t="s">
        <v>12409</v>
      </c>
      <c r="EN625" t="s">
        <v>1321</v>
      </c>
      <c r="EO625" t="s">
        <v>269</v>
      </c>
      <c r="EP625" t="s">
        <v>388</v>
      </c>
      <c r="EQ625">
        <v>0</v>
      </c>
      <c r="ER625" t="s">
        <v>346</v>
      </c>
      <c r="EU625">
        <v>2</v>
      </c>
      <c r="EV625" t="s">
        <v>257</v>
      </c>
      <c r="EW625" t="s">
        <v>349</v>
      </c>
      <c r="EX625" t="s">
        <v>5083</v>
      </c>
      <c r="EY625" t="s">
        <v>1914</v>
      </c>
      <c r="FB625" t="s">
        <v>392</v>
      </c>
      <c r="FC625" t="s">
        <v>12410</v>
      </c>
      <c r="FE625">
        <v>0</v>
      </c>
      <c r="FF625">
        <v>5</v>
      </c>
      <c r="FJ625" t="s">
        <v>12176</v>
      </c>
      <c r="FL625">
        <v>0</v>
      </c>
      <c r="FN625">
        <v>1</v>
      </c>
      <c r="FQ625">
        <v>0</v>
      </c>
      <c r="FS625" t="s">
        <v>462</v>
      </c>
      <c r="FV625" t="s">
        <v>777</v>
      </c>
      <c r="FY625">
        <v>0</v>
      </c>
      <c r="GA625">
        <v>24.17</v>
      </c>
      <c r="GB625">
        <v>7</v>
      </c>
      <c r="GC625">
        <v>0</v>
      </c>
      <c r="GE625" t="s">
        <v>355</v>
      </c>
      <c r="GF625">
        <v>0</v>
      </c>
      <c r="GG625" t="s">
        <v>274</v>
      </c>
      <c r="GH625">
        <v>3.7</v>
      </c>
      <c r="GI625">
        <v>4.3</v>
      </c>
      <c r="GJ625">
        <v>0</v>
      </c>
      <c r="GK625">
        <v>0</v>
      </c>
      <c r="GM625" t="s">
        <v>2558</v>
      </c>
      <c r="GN625">
        <v>4</v>
      </c>
      <c r="GO625">
        <v>1</v>
      </c>
      <c r="GP625" t="s">
        <v>499</v>
      </c>
      <c r="GR625">
        <v>51</v>
      </c>
      <c r="HA625" t="s">
        <v>12411</v>
      </c>
      <c r="HC625" t="s">
        <v>313</v>
      </c>
      <c r="HD625" t="s">
        <v>313</v>
      </c>
      <c r="HF625">
        <v>0</v>
      </c>
      <c r="HG625">
        <v>11</v>
      </c>
      <c r="HH625">
        <v>24</v>
      </c>
      <c r="HI625" t="s">
        <v>275</v>
      </c>
      <c r="HL625" t="s">
        <v>7561</v>
      </c>
      <c r="HM625" t="s">
        <v>11661</v>
      </c>
      <c r="HO625" t="s">
        <v>12029</v>
      </c>
      <c r="HP625" t="s">
        <v>12412</v>
      </c>
      <c r="HQ625" t="s">
        <v>12413</v>
      </c>
      <c r="HR625" t="s">
        <v>12414</v>
      </c>
      <c r="HT625" t="s">
        <v>405</v>
      </c>
      <c r="HW625">
        <v>39</v>
      </c>
      <c r="HX625">
        <v>4263484</v>
      </c>
      <c r="HZ625">
        <v>4263450</v>
      </c>
      <c r="IC625">
        <v>0</v>
      </c>
      <c r="ID625">
        <v>0</v>
      </c>
      <c r="IM625">
        <v>136</v>
      </c>
      <c r="IO625" t="s">
        <v>11708</v>
      </c>
      <c r="IQ625" t="s">
        <v>11708</v>
      </c>
      <c r="IR625" t="s">
        <v>11623</v>
      </c>
      <c r="IU625">
        <v>11</v>
      </c>
      <c r="IV625">
        <f>IF(AND(Table1[[#This Row],[R/P]]="P",Table1[[#This Row],[PaRes]]&lt;&gt;"SCRBL",Table1[[#This Row],[PaRes]]&lt;&gt;"RUN",Table1[[#This Row],[Penalty]]&lt;&gt;1),1,0)</f>
        <v>1</v>
      </c>
      <c r="IW625">
        <f>IF(AND(Table1[[#This Row],[Pass Play]]=1,Table1[[#This Row],[PaRes]]&lt;&gt;"SAC"),1,0)</f>
        <v>1</v>
      </c>
      <c r="IX625">
        <f>IF(Table1[[#This Row],[PaRes]]="COM",1,0)</f>
        <v>1</v>
      </c>
      <c r="IY625">
        <f>IF(Table1[[#This Row],[Pass Play]]=1,Table1[[#This Row],[Gn]],0)</f>
        <v>6</v>
      </c>
      <c r="IZ625">
        <f>IF(AND(Table1[[#This Row],[Pass Play]]=1,Table1[[#This Row],[EFF]]="Y"),1,0)</f>
        <v>0</v>
      </c>
      <c r="JA625">
        <f>IF(AND(Table1[[#This Row],[Pass Play]]=1,Table1[[#This Row],[EFF]]="Y"),Table1[[#This Row],[Gn]],0)</f>
        <v>0</v>
      </c>
      <c r="JB625">
        <f>IF(AND(Table1[[#This Row],[Pass Play]]=1,Table1[[#This Row],[Gn]]&gt;=15),1,0)</f>
        <v>0</v>
      </c>
      <c r="JC625">
        <f>IF(AND(Table1[[#This Row],[Pass Play]]=1,Table1[[#This Row],[Big Play Passes]]=1),Table1[[#This Row],[Gn]],0)</f>
        <v>0</v>
      </c>
      <c r="JD625">
        <f>IF(AND(OR(Table1[[#This Row],[R/P]]="R",Table1[[#This Row],[PaRes]]="SCRBL",Table1[[#This Row],[PaRes]]="RUN"),Table1[[#This Row],[Penalty]]&lt;&gt;1),1,0)</f>
        <v>0</v>
      </c>
      <c r="JE625">
        <f>IF(Table1[[#This Row],[Rush Attempts]]=1,Table1[[#This Row],[Gn]],0)</f>
        <v>0</v>
      </c>
      <c r="JF625">
        <f>IF(AND(Table1[[#This Row],[Rush Attempts]]=1,Table1[[#This Row],[EFF]]="Y"),1,0)</f>
        <v>0</v>
      </c>
      <c r="JG625">
        <f>IF(AND(Table1[[#This Row],[Rush Attempts]]=1,Table1[[#This Row],[EFF]]="Y"),Table1[[#This Row],[Gn]],0)</f>
        <v>0</v>
      </c>
      <c r="JH625">
        <f>IF(AND(Table1[[#This Row],[Rush Attempts]]=1,Table1[[#This Row],[Gn]]&gt;=10),1,0)</f>
        <v>0</v>
      </c>
      <c r="JI625">
        <f>IF(AND(Table1[[#This Row],[Rush Attempts]]=1,Table1[[#This Row],[Big Play Run]]=1),Table1[[#This Row],[Gn]],0)</f>
        <v>0</v>
      </c>
      <c r="JJ625">
        <f>IF(Table1[[#This Row],[PaRes]]="SAC",1,0)</f>
        <v>0</v>
      </c>
      <c r="JK625">
        <f>IF(Table1[[#This Row],[Sacks]]=1,Table1[[#This Row],[Gn]],0)</f>
        <v>0</v>
      </c>
      <c r="JL625">
        <f>IF(Table1[[#This Row],[PaRes]]="INT",1,0)</f>
        <v>0</v>
      </c>
      <c r="JM625">
        <f>IF(Table1[[#This Row],[pff_PENALTY]]&lt;&gt;"",1,0)</f>
        <v>0</v>
      </c>
      <c r="JN625">
        <f>Table1[[#This Row],[pff_PENYARDS]]</f>
        <v>0</v>
      </c>
      <c r="JO625">
        <f>IF(Table1[[#This Row],[S/End]]="TD",1,0)</f>
        <v>0</v>
      </c>
      <c r="JP625">
        <f>IF(OR(Table1[[#This Row],[S/End]]="FGGD"),1,0)</f>
        <v>0</v>
      </c>
      <c r="JQ625">
        <f>IF(OR(Table1[[#This Row],[S/End]]="FUM",Table1[[#This Row],[S/End]]="INT"),1,0)</f>
        <v>0</v>
      </c>
      <c r="JR625">
        <f>IF(AND(Table1[[#This Row],[Touchdown]]=1,Table1[[#This Row],[Pass Play]]=1),1,0)</f>
        <v>0</v>
      </c>
      <c r="JS625">
        <f t="shared" si="29"/>
        <v>0</v>
      </c>
      <c r="JT625">
        <f>IF(AND(OR(Table1[[#This Row],[Pass Play]]=1,Table1[[#This Row],[Rush Attempts]]=1),Table1[[#This Row],[Dn]]=3),1,0)</f>
        <v>1</v>
      </c>
      <c r="JU625">
        <f>IF(AND(Table1[[#This Row],[3rd down attempt]]=1,Table1[[#This Row],[EFF]]="Y"),1,0)</f>
        <v>0</v>
      </c>
      <c r="JV625">
        <f>IF(AND(Table1[[#This Row],[3rd down attempt]]=1,Table1[[#This Row],[Dist]]&gt;=7),1,0)</f>
        <v>1</v>
      </c>
      <c r="JW625">
        <f>IF(AND(OR(Table1[[#This Row],[Pass Play]]=1,Table1[[#This Row],[Rush Attempts]]=1),Table1[[#This Row],[Dn]]=4),1,0)</f>
        <v>0</v>
      </c>
      <c r="JX625">
        <f>IF(AND(Table1[[#This Row],[4th down attempt]]=1,Table1[[#This Row],[EFF]]="Y"),1,0)</f>
        <v>0</v>
      </c>
      <c r="JY625">
        <f>IF(AND(OR(Table1[[#This Row],[Pass Play]]=1,Table1[[#This Row],[Rush Attempts]]=1),Table1[[#This Row],[FPos]]&gt;=0,Table1[[#This Row],[FPos]]&lt;=20),1,0)</f>
        <v>0</v>
      </c>
      <c r="JZ625">
        <f>IF(AND(OR(Table1[[#This Row],[Pass Play]]=1,Table1[[#This Row],[Rush Attempts]]=1),Table1[[#This Row],[Dist]]&lt;=Table1[[#This Row],[Gn]]),1,0)</f>
        <v>0</v>
      </c>
      <c r="KA625">
        <f>IF(Table1[[#This Row],[S/End]]&lt;&gt;"",1,0)</f>
        <v>0</v>
      </c>
      <c r="KB625">
        <f>IF(Table1[[#This Row],[S/End]]="TD",1,0)</f>
        <v>0</v>
      </c>
      <c r="KC625">
        <f>IF(Table1[[#This Row],[S/End]]="FGGD",1,0)</f>
        <v>0</v>
      </c>
      <c r="KD625">
        <f>IF(AND(OR(Table1[[#This Row],[Pass Play]]=1,Table1[[#This Row],[Rush Attempts]]=1),Table1[[#This Row],[Gn]]&lt;0),1,0)</f>
        <v>0</v>
      </c>
      <c r="KE625" s="375">
        <f>IF(AND(Table1[[#This Row],[pff_DRVENDPSN]]=3,Table1[[#This Row],[pff_DRVENDEVENT]]="PUNT"),1,0)</f>
        <v>0</v>
      </c>
    </row>
    <row r="626" spans="1:291" hidden="1">
      <c r="A626">
        <v>49</v>
      </c>
      <c r="B626">
        <v>2110</v>
      </c>
      <c r="D626">
        <v>4</v>
      </c>
      <c r="E626">
        <v>4</v>
      </c>
      <c r="F626">
        <v>8</v>
      </c>
      <c r="G626">
        <v>35</v>
      </c>
      <c r="H626">
        <v>39</v>
      </c>
      <c r="J626" t="s">
        <v>254</v>
      </c>
      <c r="K626">
        <v>11</v>
      </c>
      <c r="L626" t="s">
        <v>317</v>
      </c>
      <c r="M626" t="s">
        <v>12415</v>
      </c>
      <c r="N626" t="s">
        <v>1095</v>
      </c>
      <c r="P626" t="s">
        <v>1096</v>
      </c>
      <c r="R626" t="s">
        <v>2574</v>
      </c>
      <c r="T626" t="s">
        <v>12416</v>
      </c>
      <c r="W626" t="s">
        <v>253</v>
      </c>
      <c r="X626" t="s">
        <v>12417</v>
      </c>
      <c r="Y626" t="s">
        <v>664</v>
      </c>
      <c r="Z626" t="s">
        <v>12418</v>
      </c>
      <c r="AB626" t="s">
        <v>325</v>
      </c>
      <c r="AC626" t="s">
        <v>326</v>
      </c>
      <c r="AJ626">
        <v>19</v>
      </c>
      <c r="AK626" t="s">
        <v>327</v>
      </c>
      <c r="AP626">
        <v>7</v>
      </c>
      <c r="AU626" t="s">
        <v>254</v>
      </c>
      <c r="BJ626" t="s">
        <v>257</v>
      </c>
      <c r="BQ626">
        <f t="shared" si="27"/>
        <v>1</v>
      </c>
      <c r="BR626">
        <f t="shared" si="28"/>
        <v>0</v>
      </c>
      <c r="BT626" t="s">
        <v>11587</v>
      </c>
      <c r="BV626">
        <v>17</v>
      </c>
      <c r="BX626">
        <v>0</v>
      </c>
      <c r="BY626" t="s">
        <v>12419</v>
      </c>
      <c r="BZ626" t="s">
        <v>1025</v>
      </c>
      <c r="CA626">
        <v>1</v>
      </c>
      <c r="CD626" s="3">
        <v>0.33611111111111108</v>
      </c>
      <c r="CE626" t="s">
        <v>274</v>
      </c>
      <c r="CF626" t="s">
        <v>12420</v>
      </c>
      <c r="CG626">
        <v>9</v>
      </c>
      <c r="CI626" t="s">
        <v>331</v>
      </c>
      <c r="CJ626">
        <v>1</v>
      </c>
      <c r="CK626" t="s">
        <v>12421</v>
      </c>
      <c r="CL626" s="4">
        <v>39142</v>
      </c>
      <c r="CM626" t="s">
        <v>12422</v>
      </c>
      <c r="CN626" t="s">
        <v>12423</v>
      </c>
      <c r="CO626">
        <v>17</v>
      </c>
      <c r="CP626" t="s">
        <v>11800</v>
      </c>
      <c r="CQ626" t="s">
        <v>269</v>
      </c>
      <c r="CR626" t="s">
        <v>11587</v>
      </c>
      <c r="CU626" t="s">
        <v>5572</v>
      </c>
      <c r="CW626">
        <v>0</v>
      </c>
      <c r="CY626">
        <v>7</v>
      </c>
      <c r="CZ626" t="s">
        <v>553</v>
      </c>
      <c r="DA626">
        <v>0</v>
      </c>
      <c r="DB626">
        <v>8</v>
      </c>
      <c r="DC626" t="s">
        <v>1953</v>
      </c>
      <c r="DD626">
        <v>-37</v>
      </c>
      <c r="DF626" t="s">
        <v>11622</v>
      </c>
      <c r="DK626">
        <v>35</v>
      </c>
      <c r="DL626" s="4">
        <v>44512</v>
      </c>
      <c r="DM626">
        <v>20587</v>
      </c>
      <c r="DN626">
        <v>2021</v>
      </c>
      <c r="DO626">
        <v>0</v>
      </c>
      <c r="DQ626">
        <v>81620</v>
      </c>
      <c r="DR626">
        <v>143</v>
      </c>
      <c r="DU626" t="s">
        <v>257</v>
      </c>
      <c r="DV626" t="s">
        <v>274</v>
      </c>
      <c r="DX626">
        <v>24</v>
      </c>
      <c r="DY626" t="s">
        <v>275</v>
      </c>
      <c r="EE626">
        <v>0</v>
      </c>
      <c r="EF626" t="s">
        <v>12424</v>
      </c>
      <c r="EG626" t="s">
        <v>338</v>
      </c>
      <c r="EH626">
        <v>0</v>
      </c>
      <c r="EI626" t="s">
        <v>12425</v>
      </c>
      <c r="EJ626" t="s">
        <v>340</v>
      </c>
      <c r="EK626" t="s">
        <v>486</v>
      </c>
      <c r="EL626" t="s">
        <v>12426</v>
      </c>
      <c r="EM626" t="s">
        <v>12427</v>
      </c>
      <c r="EO626" t="s">
        <v>282</v>
      </c>
      <c r="EP626" t="s">
        <v>1026</v>
      </c>
      <c r="EQ626">
        <v>0</v>
      </c>
      <c r="ER626" t="s">
        <v>346</v>
      </c>
      <c r="ET626" t="s">
        <v>12428</v>
      </c>
      <c r="EU626">
        <v>28</v>
      </c>
      <c r="EV626" t="s">
        <v>348</v>
      </c>
      <c r="EW626" t="s">
        <v>349</v>
      </c>
      <c r="EX626" t="s">
        <v>5083</v>
      </c>
      <c r="EY626" t="s">
        <v>1914</v>
      </c>
      <c r="FB626" t="s">
        <v>741</v>
      </c>
      <c r="FC626" t="s">
        <v>12429</v>
      </c>
      <c r="FE626">
        <v>0</v>
      </c>
      <c r="FF626">
        <v>30</v>
      </c>
      <c r="FL626">
        <v>0</v>
      </c>
      <c r="FN626">
        <v>0</v>
      </c>
      <c r="FQ626">
        <v>0</v>
      </c>
      <c r="FS626" t="s">
        <v>354</v>
      </c>
      <c r="FY626">
        <v>0</v>
      </c>
      <c r="GA626">
        <v>24.17</v>
      </c>
      <c r="GB626">
        <v>7</v>
      </c>
      <c r="GC626">
        <v>0</v>
      </c>
      <c r="GD626" t="s">
        <v>1326</v>
      </c>
      <c r="GE626" t="s">
        <v>355</v>
      </c>
      <c r="GF626">
        <v>0</v>
      </c>
      <c r="GG626" t="s">
        <v>274</v>
      </c>
      <c r="GI626">
        <v>3.2</v>
      </c>
      <c r="GJ626">
        <v>0</v>
      </c>
      <c r="GK626">
        <v>0</v>
      </c>
      <c r="GM626" t="s">
        <v>12430</v>
      </c>
      <c r="GN626">
        <v>7</v>
      </c>
      <c r="GO626">
        <v>6</v>
      </c>
      <c r="GP626">
        <v>4</v>
      </c>
      <c r="GR626">
        <v>21</v>
      </c>
      <c r="HA626" t="s">
        <v>12431</v>
      </c>
      <c r="HC626" t="s">
        <v>294</v>
      </c>
      <c r="HD626" t="s">
        <v>294</v>
      </c>
      <c r="HE626" t="s">
        <v>11675</v>
      </c>
      <c r="HF626">
        <v>0</v>
      </c>
      <c r="HG626">
        <v>11</v>
      </c>
      <c r="HH626">
        <v>24</v>
      </c>
      <c r="HI626" t="s">
        <v>275</v>
      </c>
      <c r="HL626">
        <v>3</v>
      </c>
      <c r="HM626" t="s">
        <v>11660</v>
      </c>
      <c r="HN626" t="s">
        <v>11622</v>
      </c>
      <c r="HO626" t="s">
        <v>12432</v>
      </c>
      <c r="HP626" t="s">
        <v>12433</v>
      </c>
      <c r="HQ626" t="s">
        <v>12434</v>
      </c>
      <c r="HR626" t="s">
        <v>12435</v>
      </c>
      <c r="HT626" t="s">
        <v>749</v>
      </c>
      <c r="HW626">
        <v>4</v>
      </c>
      <c r="HX626">
        <v>4263519</v>
      </c>
      <c r="HY626" t="s">
        <v>12436</v>
      </c>
      <c r="HZ626">
        <v>4263484</v>
      </c>
      <c r="IC626">
        <v>1</v>
      </c>
      <c r="ID626">
        <v>1</v>
      </c>
      <c r="IM626">
        <v>137</v>
      </c>
      <c r="IQ626" t="s">
        <v>11622</v>
      </c>
      <c r="IU626">
        <v>11</v>
      </c>
      <c r="IV626">
        <f>IF(AND(Table1[[#This Row],[R/P]]="P",Table1[[#This Row],[PaRes]]&lt;&gt;"SCRBL",Table1[[#This Row],[PaRes]]&lt;&gt;"RUN",Table1[[#This Row],[Penalty]]&lt;&gt;1),1,0)</f>
        <v>1</v>
      </c>
      <c r="IW626">
        <f>IF(AND(Table1[[#This Row],[Pass Play]]=1,Table1[[#This Row],[PaRes]]&lt;&gt;"SAC"),1,0)</f>
        <v>1</v>
      </c>
      <c r="IX626">
        <f>IF(Table1[[#This Row],[PaRes]]="COM",1,0)</f>
        <v>1</v>
      </c>
      <c r="IY626">
        <f>IF(Table1[[#This Row],[Pass Play]]=1,Table1[[#This Row],[Gn]],0)</f>
        <v>35</v>
      </c>
      <c r="IZ626">
        <f>IF(AND(Table1[[#This Row],[Pass Play]]=1,Table1[[#This Row],[EFF]]="Y"),1,0)</f>
        <v>1</v>
      </c>
      <c r="JA626">
        <f>IF(AND(Table1[[#This Row],[Pass Play]]=1,Table1[[#This Row],[EFF]]="Y"),Table1[[#This Row],[Gn]],0)</f>
        <v>35</v>
      </c>
      <c r="JB626">
        <f>IF(AND(Table1[[#This Row],[Pass Play]]=1,Table1[[#This Row],[Gn]]&gt;=15),1,0)</f>
        <v>1</v>
      </c>
      <c r="JC626">
        <f>IF(AND(Table1[[#This Row],[Pass Play]]=1,Table1[[#This Row],[Big Play Passes]]=1),Table1[[#This Row],[Gn]],0)</f>
        <v>35</v>
      </c>
      <c r="JD626">
        <f>IF(AND(OR(Table1[[#This Row],[R/P]]="R",Table1[[#This Row],[PaRes]]="SCRBL",Table1[[#This Row],[PaRes]]="RUN"),Table1[[#This Row],[Penalty]]&lt;&gt;1),1,0)</f>
        <v>0</v>
      </c>
      <c r="JE626">
        <f>IF(Table1[[#This Row],[Rush Attempts]]=1,Table1[[#This Row],[Gn]],0)</f>
        <v>0</v>
      </c>
      <c r="JF626">
        <f>IF(AND(Table1[[#This Row],[Rush Attempts]]=1,Table1[[#This Row],[EFF]]="Y"),1,0)</f>
        <v>0</v>
      </c>
      <c r="JG626">
        <f>IF(AND(Table1[[#This Row],[Rush Attempts]]=1,Table1[[#This Row],[EFF]]="Y"),Table1[[#This Row],[Gn]],0)</f>
        <v>0</v>
      </c>
      <c r="JH626">
        <f>IF(AND(Table1[[#This Row],[Rush Attempts]]=1,Table1[[#This Row],[Gn]]&gt;=10),1,0)</f>
        <v>0</v>
      </c>
      <c r="JI626">
        <f>IF(AND(Table1[[#This Row],[Rush Attempts]]=1,Table1[[#This Row],[Big Play Run]]=1),Table1[[#This Row],[Gn]],0)</f>
        <v>0</v>
      </c>
      <c r="JJ626">
        <f>IF(Table1[[#This Row],[PaRes]]="SAC",1,0)</f>
        <v>0</v>
      </c>
      <c r="JK626">
        <f>IF(Table1[[#This Row],[Sacks]]=1,Table1[[#This Row],[Gn]],0)</f>
        <v>0</v>
      </c>
      <c r="JL626">
        <f>IF(Table1[[#This Row],[PaRes]]="INT",1,0)</f>
        <v>0</v>
      </c>
      <c r="JM626">
        <f>IF(Table1[[#This Row],[pff_PENALTY]]&lt;&gt;"",1,0)</f>
        <v>0</v>
      </c>
      <c r="JN626">
        <f>Table1[[#This Row],[pff_PENYARDS]]</f>
        <v>0</v>
      </c>
      <c r="JO626">
        <f>IF(Table1[[#This Row],[S/End]]="TD",1,0)</f>
        <v>0</v>
      </c>
      <c r="JP626">
        <f>IF(OR(Table1[[#This Row],[S/End]]="FGGD"),1,0)</f>
        <v>0</v>
      </c>
      <c r="JQ626">
        <f>IF(OR(Table1[[#This Row],[S/End]]="FUM",Table1[[#This Row],[S/End]]="INT"),1,0)</f>
        <v>0</v>
      </c>
      <c r="JR626">
        <f>IF(AND(Table1[[#This Row],[Touchdown]]=1,Table1[[#This Row],[Pass Play]]=1),1,0)</f>
        <v>0</v>
      </c>
      <c r="JS626">
        <f t="shared" si="29"/>
        <v>0</v>
      </c>
      <c r="JT626">
        <f>IF(AND(OR(Table1[[#This Row],[Pass Play]]=1,Table1[[#This Row],[Rush Attempts]]=1),Table1[[#This Row],[Dn]]=3),1,0)</f>
        <v>0</v>
      </c>
      <c r="JU626">
        <f>IF(AND(Table1[[#This Row],[3rd down attempt]]=1,Table1[[#This Row],[EFF]]="Y"),1,0)</f>
        <v>0</v>
      </c>
      <c r="JV626">
        <f>IF(AND(Table1[[#This Row],[3rd down attempt]]=1,Table1[[#This Row],[Dist]]&gt;=7),1,0)</f>
        <v>0</v>
      </c>
      <c r="JW626">
        <f>IF(AND(OR(Table1[[#This Row],[Pass Play]]=1,Table1[[#This Row],[Rush Attempts]]=1),Table1[[#This Row],[Dn]]=4),1,0)</f>
        <v>1</v>
      </c>
      <c r="JX626">
        <f>IF(AND(Table1[[#This Row],[4th down attempt]]=1,Table1[[#This Row],[EFF]]="Y"),1,0)</f>
        <v>1</v>
      </c>
      <c r="JY626">
        <f>IF(AND(OR(Table1[[#This Row],[Pass Play]]=1,Table1[[#This Row],[Rush Attempts]]=1),Table1[[#This Row],[FPos]]&gt;=0,Table1[[#This Row],[FPos]]&lt;=20),1,0)</f>
        <v>0</v>
      </c>
      <c r="JZ626">
        <f>IF(AND(OR(Table1[[#This Row],[Pass Play]]=1,Table1[[#This Row],[Rush Attempts]]=1),Table1[[#This Row],[Dist]]&lt;=Table1[[#This Row],[Gn]]),1,0)</f>
        <v>1</v>
      </c>
      <c r="KA626">
        <f>IF(Table1[[#This Row],[S/End]]&lt;&gt;"",1,0)</f>
        <v>0</v>
      </c>
      <c r="KB626">
        <f>IF(Table1[[#This Row],[S/End]]="TD",1,0)</f>
        <v>0</v>
      </c>
      <c r="KC626">
        <f>IF(Table1[[#This Row],[S/End]]="FGGD",1,0)</f>
        <v>0</v>
      </c>
      <c r="KD626">
        <f>IF(AND(OR(Table1[[#This Row],[Pass Play]]=1,Table1[[#This Row],[Rush Attempts]]=1),Table1[[#This Row],[Gn]]&lt;0),1,0)</f>
        <v>0</v>
      </c>
      <c r="KE626" s="375">
        <f>IF(AND(Table1[[#This Row],[pff_DRVENDPSN]]=3,Table1[[#This Row],[pff_DRVENDEVENT]]="PUNT"),1,0)</f>
        <v>0</v>
      </c>
    </row>
    <row r="627" spans="1:291" hidden="1">
      <c r="A627">
        <v>50</v>
      </c>
      <c r="B627">
        <v>2110</v>
      </c>
      <c r="D627">
        <v>4</v>
      </c>
      <c r="E627">
        <v>1</v>
      </c>
      <c r="F627">
        <v>4</v>
      </c>
      <c r="G627">
        <v>4</v>
      </c>
      <c r="H627">
        <v>4</v>
      </c>
      <c r="J627" t="s">
        <v>254</v>
      </c>
      <c r="K627">
        <v>12</v>
      </c>
      <c r="L627" t="s">
        <v>3480</v>
      </c>
      <c r="M627" t="s">
        <v>4051</v>
      </c>
      <c r="N627" t="s">
        <v>568</v>
      </c>
      <c r="P627" t="s">
        <v>1066</v>
      </c>
      <c r="Q627" t="s">
        <v>1067</v>
      </c>
      <c r="T627" t="s">
        <v>872</v>
      </c>
      <c r="W627" t="s">
        <v>257</v>
      </c>
      <c r="X627" t="s">
        <v>12437</v>
      </c>
      <c r="AE627" t="s">
        <v>807</v>
      </c>
      <c r="AF627" t="s">
        <v>808</v>
      </c>
      <c r="AG627" t="s">
        <v>12437</v>
      </c>
      <c r="AH627" t="s">
        <v>274</v>
      </c>
      <c r="AJ627">
        <v>22</v>
      </c>
      <c r="AL627" t="s">
        <v>575</v>
      </c>
      <c r="AP627">
        <v>7</v>
      </c>
      <c r="BJ627" t="s">
        <v>274</v>
      </c>
      <c r="BQ627">
        <f t="shared" si="27"/>
        <v>0</v>
      </c>
      <c r="BR627">
        <f t="shared" si="28"/>
        <v>18</v>
      </c>
      <c r="BT627" t="s">
        <v>11587</v>
      </c>
      <c r="BV627">
        <v>17</v>
      </c>
      <c r="BX627">
        <v>0</v>
      </c>
      <c r="BY627" t="s">
        <v>12438</v>
      </c>
      <c r="CD627" s="3">
        <v>0.31041666666666667</v>
      </c>
      <c r="CF627" t="s">
        <v>12439</v>
      </c>
      <c r="CJ627">
        <v>0</v>
      </c>
      <c r="CK627" t="s">
        <v>12440</v>
      </c>
      <c r="CL627" s="4">
        <v>39142</v>
      </c>
      <c r="CM627" t="s">
        <v>12441</v>
      </c>
      <c r="CN627" t="s">
        <v>12442</v>
      </c>
      <c r="CO627">
        <v>17</v>
      </c>
      <c r="CQ627" t="s">
        <v>269</v>
      </c>
      <c r="CR627" t="s">
        <v>11587</v>
      </c>
      <c r="CU627" t="s">
        <v>6542</v>
      </c>
      <c r="CW627">
        <v>0</v>
      </c>
      <c r="CY627">
        <v>8</v>
      </c>
      <c r="CZ627" t="s">
        <v>553</v>
      </c>
      <c r="DA627">
        <v>0</v>
      </c>
      <c r="DB627">
        <v>8</v>
      </c>
      <c r="DC627" t="s">
        <v>1953</v>
      </c>
      <c r="DD627">
        <v>-37</v>
      </c>
      <c r="DF627" t="s">
        <v>11900</v>
      </c>
      <c r="DK627">
        <v>4</v>
      </c>
      <c r="DL627" s="4">
        <v>44512</v>
      </c>
      <c r="DM627">
        <v>20587</v>
      </c>
      <c r="DN627">
        <v>2021</v>
      </c>
      <c r="DO627">
        <v>0</v>
      </c>
      <c r="DQ627">
        <v>81620</v>
      </c>
      <c r="DR627">
        <v>144</v>
      </c>
      <c r="DU627" t="s">
        <v>274</v>
      </c>
      <c r="DV627" t="s">
        <v>257</v>
      </c>
      <c r="DX627">
        <v>24</v>
      </c>
      <c r="DY627" t="s">
        <v>275</v>
      </c>
      <c r="EE627">
        <v>0</v>
      </c>
      <c r="EF627" t="s">
        <v>1076</v>
      </c>
      <c r="EG627" t="s">
        <v>422</v>
      </c>
      <c r="EH627">
        <v>0</v>
      </c>
      <c r="EJ627" t="s">
        <v>454</v>
      </c>
      <c r="EK627" t="s">
        <v>12443</v>
      </c>
      <c r="EL627" t="s">
        <v>12444</v>
      </c>
      <c r="EM627" t="s">
        <v>12445</v>
      </c>
      <c r="EN627" t="s">
        <v>3352</v>
      </c>
      <c r="EO627" t="s">
        <v>282</v>
      </c>
      <c r="EP627" t="s">
        <v>2449</v>
      </c>
      <c r="EQ627">
        <v>0</v>
      </c>
      <c r="ET627" t="s">
        <v>12446</v>
      </c>
      <c r="FE627">
        <v>0</v>
      </c>
      <c r="FF627">
        <v>13</v>
      </c>
      <c r="FG627" t="s">
        <v>255</v>
      </c>
      <c r="FI627" t="s">
        <v>255</v>
      </c>
      <c r="FL627">
        <v>0</v>
      </c>
      <c r="FN627">
        <v>0</v>
      </c>
      <c r="FQ627">
        <v>0</v>
      </c>
      <c r="FS627" t="s">
        <v>395</v>
      </c>
      <c r="FU627" t="s">
        <v>257</v>
      </c>
      <c r="FV627" t="s">
        <v>496</v>
      </c>
      <c r="FW627" t="s">
        <v>431</v>
      </c>
      <c r="FX627" t="s">
        <v>1517</v>
      </c>
      <c r="FY627">
        <v>0</v>
      </c>
      <c r="GA627">
        <v>24.17</v>
      </c>
      <c r="GB627">
        <v>7</v>
      </c>
      <c r="GC627">
        <v>0</v>
      </c>
      <c r="GD627" t="s">
        <v>3987</v>
      </c>
      <c r="GE627" t="s">
        <v>355</v>
      </c>
      <c r="GF627">
        <v>0</v>
      </c>
      <c r="GG627" t="s">
        <v>895</v>
      </c>
      <c r="GJ627">
        <v>1</v>
      </c>
      <c r="GK627">
        <v>0</v>
      </c>
      <c r="GM627" t="s">
        <v>12447</v>
      </c>
      <c r="GO627">
        <v>2</v>
      </c>
      <c r="HA627" t="s">
        <v>12448</v>
      </c>
      <c r="HC627" t="s">
        <v>313</v>
      </c>
      <c r="HD627" t="s">
        <v>313</v>
      </c>
      <c r="HE627" t="s">
        <v>11769</v>
      </c>
      <c r="HF627">
        <v>0</v>
      </c>
      <c r="HG627">
        <v>12</v>
      </c>
      <c r="HH627">
        <v>24</v>
      </c>
      <c r="HI627" t="s">
        <v>275</v>
      </c>
      <c r="HL627">
        <v>0</v>
      </c>
      <c r="HW627">
        <v>0</v>
      </c>
      <c r="HX627">
        <v>4263554</v>
      </c>
      <c r="HY627" t="s">
        <v>2538</v>
      </c>
      <c r="HZ627">
        <v>4263519</v>
      </c>
      <c r="IC627">
        <v>0</v>
      </c>
      <c r="ID627">
        <v>0</v>
      </c>
      <c r="IM627">
        <v>138</v>
      </c>
      <c r="IS627" t="s">
        <v>492</v>
      </c>
      <c r="IU627">
        <v>11</v>
      </c>
      <c r="IV627">
        <f>IF(AND(Table1[[#This Row],[R/P]]="P",Table1[[#This Row],[PaRes]]&lt;&gt;"SCRBL",Table1[[#This Row],[PaRes]]&lt;&gt;"RUN",Table1[[#This Row],[Penalty]]&lt;&gt;1),1,0)</f>
        <v>0</v>
      </c>
      <c r="IW627">
        <f>IF(AND(Table1[[#This Row],[Pass Play]]=1,Table1[[#This Row],[PaRes]]&lt;&gt;"SAC"),1,0)</f>
        <v>0</v>
      </c>
      <c r="IX627">
        <f>IF(Table1[[#This Row],[PaRes]]="COM",1,0)</f>
        <v>0</v>
      </c>
      <c r="IY627">
        <f>IF(Table1[[#This Row],[Pass Play]]=1,Table1[[#This Row],[Gn]],0)</f>
        <v>0</v>
      </c>
      <c r="IZ627">
        <f>IF(AND(Table1[[#This Row],[Pass Play]]=1,Table1[[#This Row],[EFF]]="Y"),1,0)</f>
        <v>0</v>
      </c>
      <c r="JA627">
        <f>IF(AND(Table1[[#This Row],[Pass Play]]=1,Table1[[#This Row],[EFF]]="Y"),Table1[[#This Row],[Gn]],0)</f>
        <v>0</v>
      </c>
      <c r="JB627">
        <f>IF(AND(Table1[[#This Row],[Pass Play]]=1,Table1[[#This Row],[Gn]]&gt;=15),1,0)</f>
        <v>0</v>
      </c>
      <c r="JC627">
        <f>IF(AND(Table1[[#This Row],[Pass Play]]=1,Table1[[#This Row],[Big Play Passes]]=1),Table1[[#This Row],[Gn]],0)</f>
        <v>0</v>
      </c>
      <c r="JD627">
        <f>IF(AND(OR(Table1[[#This Row],[R/P]]="R",Table1[[#This Row],[PaRes]]="SCRBL",Table1[[#This Row],[PaRes]]="RUN"),Table1[[#This Row],[Penalty]]&lt;&gt;1),1,0)</f>
        <v>1</v>
      </c>
      <c r="JE627">
        <f>IF(Table1[[#This Row],[Rush Attempts]]=1,Table1[[#This Row],[Gn]],0)</f>
        <v>4</v>
      </c>
      <c r="JF627">
        <f>IF(AND(Table1[[#This Row],[Rush Attempts]]=1,Table1[[#This Row],[EFF]]="Y"),1,0)</f>
        <v>1</v>
      </c>
      <c r="JG627">
        <f>IF(AND(Table1[[#This Row],[Rush Attempts]]=1,Table1[[#This Row],[EFF]]="Y"),Table1[[#This Row],[Gn]],0)</f>
        <v>4</v>
      </c>
      <c r="JH627">
        <f>IF(AND(Table1[[#This Row],[Rush Attempts]]=1,Table1[[#This Row],[Gn]]&gt;=10),1,0)</f>
        <v>0</v>
      </c>
      <c r="JI627">
        <f>IF(AND(Table1[[#This Row],[Rush Attempts]]=1,Table1[[#This Row],[Big Play Run]]=1),Table1[[#This Row],[Gn]],0)</f>
        <v>0</v>
      </c>
      <c r="JJ627">
        <f>IF(Table1[[#This Row],[PaRes]]="SAC",1,0)</f>
        <v>0</v>
      </c>
      <c r="JK627">
        <f>IF(Table1[[#This Row],[Sacks]]=1,Table1[[#This Row],[Gn]],0)</f>
        <v>0</v>
      </c>
      <c r="JL627">
        <f>IF(Table1[[#This Row],[PaRes]]="INT",1,0)</f>
        <v>0</v>
      </c>
      <c r="JM627">
        <f>IF(Table1[[#This Row],[pff_PENALTY]]&lt;&gt;"",1,0)</f>
        <v>0</v>
      </c>
      <c r="JN627">
        <f>Table1[[#This Row],[pff_PENYARDS]]</f>
        <v>0</v>
      </c>
      <c r="JO627">
        <f>IF(Table1[[#This Row],[S/End]]="TD",1,0)</f>
        <v>1</v>
      </c>
      <c r="JP627">
        <f>IF(OR(Table1[[#This Row],[S/End]]="FGGD"),1,0)</f>
        <v>0</v>
      </c>
      <c r="JQ627">
        <f>IF(OR(Table1[[#This Row],[S/End]]="FUM",Table1[[#This Row],[S/End]]="INT"),1,0)</f>
        <v>0</v>
      </c>
      <c r="JR627">
        <f>IF(AND(Table1[[#This Row],[Touchdown]]=1,Table1[[#This Row],[Pass Play]]=1),1,0)</f>
        <v>0</v>
      </c>
      <c r="JS627">
        <f t="shared" si="29"/>
        <v>0</v>
      </c>
      <c r="JT627">
        <f>IF(AND(OR(Table1[[#This Row],[Pass Play]]=1,Table1[[#This Row],[Rush Attempts]]=1),Table1[[#This Row],[Dn]]=3),1,0)</f>
        <v>0</v>
      </c>
      <c r="JU627">
        <f>IF(AND(Table1[[#This Row],[3rd down attempt]]=1,Table1[[#This Row],[EFF]]="Y"),1,0)</f>
        <v>0</v>
      </c>
      <c r="JV627">
        <f>IF(AND(Table1[[#This Row],[3rd down attempt]]=1,Table1[[#This Row],[Dist]]&gt;=7),1,0)</f>
        <v>0</v>
      </c>
      <c r="JW627">
        <f>IF(AND(OR(Table1[[#This Row],[Pass Play]]=1,Table1[[#This Row],[Rush Attempts]]=1),Table1[[#This Row],[Dn]]=4),1,0)</f>
        <v>0</v>
      </c>
      <c r="JX627">
        <f>IF(AND(Table1[[#This Row],[4th down attempt]]=1,Table1[[#This Row],[EFF]]="Y"),1,0)</f>
        <v>0</v>
      </c>
      <c r="JY627">
        <f>IF(AND(OR(Table1[[#This Row],[Pass Play]]=1,Table1[[#This Row],[Rush Attempts]]=1),Table1[[#This Row],[FPos]]&gt;=0,Table1[[#This Row],[FPos]]&lt;=20),1,0)</f>
        <v>1</v>
      </c>
      <c r="JZ627">
        <f>IF(AND(OR(Table1[[#This Row],[Pass Play]]=1,Table1[[#This Row],[Rush Attempts]]=1),Table1[[#This Row],[Dist]]&lt;=Table1[[#This Row],[Gn]]),1,0)</f>
        <v>1</v>
      </c>
      <c r="KA627">
        <f>IF(Table1[[#This Row],[S/End]]&lt;&gt;"",1,0)</f>
        <v>1</v>
      </c>
      <c r="KB627">
        <f>IF(Table1[[#This Row],[S/End]]="TD",1,0)</f>
        <v>1</v>
      </c>
      <c r="KC627">
        <f>IF(Table1[[#This Row],[S/End]]="FGGD",1,0)</f>
        <v>0</v>
      </c>
      <c r="KD627">
        <f>IF(AND(OR(Table1[[#This Row],[Pass Play]]=1,Table1[[#This Row],[Rush Attempts]]=1),Table1[[#This Row],[Gn]]&lt;0),1,0)</f>
        <v>0</v>
      </c>
      <c r="KE627" s="375">
        <f>IF(AND(Table1[[#This Row],[pff_DRVENDPSN]]=3,Table1[[#This Row],[pff_DRVENDEVENT]]="PUNT"),1,0)</f>
        <v>0</v>
      </c>
    </row>
    <row r="628" spans="1:291" hidden="1">
      <c r="A628">
        <v>51</v>
      </c>
      <c r="B628">
        <v>2110</v>
      </c>
      <c r="D628">
        <v>4</v>
      </c>
      <c r="E628">
        <v>1</v>
      </c>
      <c r="F628">
        <v>10</v>
      </c>
      <c r="G628">
        <v>0</v>
      </c>
      <c r="H628">
        <v>35</v>
      </c>
      <c r="I628" t="s">
        <v>253</v>
      </c>
      <c r="J628" t="s">
        <v>298</v>
      </c>
      <c r="K628">
        <v>22</v>
      </c>
      <c r="L628">
        <v>22</v>
      </c>
      <c r="M628" t="s">
        <v>12449</v>
      </c>
      <c r="N628" t="s">
        <v>440</v>
      </c>
      <c r="O628" t="s">
        <v>254</v>
      </c>
      <c r="P628" t="s">
        <v>10591</v>
      </c>
      <c r="S628" t="s">
        <v>6550</v>
      </c>
      <c r="W628" t="s">
        <v>257</v>
      </c>
      <c r="X628" t="s">
        <v>12450</v>
      </c>
      <c r="AE628" t="s">
        <v>1526</v>
      </c>
      <c r="AF628" t="s">
        <v>1527</v>
      </c>
      <c r="AG628" t="s">
        <v>12450</v>
      </c>
      <c r="AH628" t="s">
        <v>274</v>
      </c>
      <c r="AJ628">
        <v>22</v>
      </c>
      <c r="AP628">
        <v>7</v>
      </c>
      <c r="BJ628" t="s">
        <v>257</v>
      </c>
      <c r="BQ628">
        <f t="shared" si="27"/>
        <v>0</v>
      </c>
      <c r="BR628">
        <f t="shared" si="28"/>
        <v>11</v>
      </c>
      <c r="BT628" t="s">
        <v>11587</v>
      </c>
      <c r="BV628">
        <v>17</v>
      </c>
      <c r="BX628">
        <v>0</v>
      </c>
      <c r="BY628" t="s">
        <v>12451</v>
      </c>
      <c r="CD628" s="3">
        <v>0.26666666666666666</v>
      </c>
      <c r="CF628" t="s">
        <v>12452</v>
      </c>
      <c r="CJ628">
        <v>0</v>
      </c>
      <c r="CK628" t="s">
        <v>12453</v>
      </c>
      <c r="CL628" s="4">
        <v>38473</v>
      </c>
      <c r="CM628" t="s">
        <v>12454</v>
      </c>
      <c r="CN628" t="s">
        <v>12455</v>
      </c>
      <c r="CO628">
        <v>17</v>
      </c>
      <c r="CP628" t="s">
        <v>268</v>
      </c>
      <c r="CQ628" t="s">
        <v>282</v>
      </c>
      <c r="CR628" t="s">
        <v>11587</v>
      </c>
      <c r="CU628" t="s">
        <v>12456</v>
      </c>
      <c r="CW628">
        <v>0</v>
      </c>
      <c r="CY628">
        <v>1</v>
      </c>
      <c r="CZ628" t="s">
        <v>1242</v>
      </c>
      <c r="DA628">
        <v>7</v>
      </c>
      <c r="DB628">
        <v>9</v>
      </c>
      <c r="DC628" t="s">
        <v>2209</v>
      </c>
      <c r="DD628">
        <v>35</v>
      </c>
      <c r="DF628" t="s">
        <v>11718</v>
      </c>
      <c r="DK628">
        <v>0</v>
      </c>
      <c r="DL628" s="4">
        <v>44512</v>
      </c>
      <c r="DM628">
        <v>20587</v>
      </c>
      <c r="DN628">
        <v>2021</v>
      </c>
      <c r="DO628">
        <v>0</v>
      </c>
      <c r="DQ628">
        <v>81620</v>
      </c>
      <c r="DR628">
        <v>150</v>
      </c>
      <c r="DU628" t="s">
        <v>257</v>
      </c>
      <c r="DV628" t="s">
        <v>274</v>
      </c>
      <c r="DX628">
        <v>31</v>
      </c>
      <c r="DY628" t="s">
        <v>275</v>
      </c>
      <c r="EE628">
        <v>0</v>
      </c>
      <c r="EF628" t="s">
        <v>10600</v>
      </c>
      <c r="EG628" t="s">
        <v>4158</v>
      </c>
      <c r="EH628">
        <v>1</v>
      </c>
      <c r="EI628" t="s">
        <v>886</v>
      </c>
      <c r="EJ628" t="s">
        <v>2147</v>
      </c>
      <c r="EK628" t="s">
        <v>8449</v>
      </c>
      <c r="EL628" t="s">
        <v>10601</v>
      </c>
      <c r="EM628" t="s">
        <v>12457</v>
      </c>
      <c r="EN628" t="s">
        <v>268</v>
      </c>
      <c r="EO628" t="s">
        <v>269</v>
      </c>
      <c r="EP628" t="s">
        <v>3352</v>
      </c>
      <c r="EQ628">
        <v>0</v>
      </c>
      <c r="ET628" t="s">
        <v>12458</v>
      </c>
      <c r="FE628">
        <v>0</v>
      </c>
      <c r="FF628">
        <v>15</v>
      </c>
      <c r="FG628" t="s">
        <v>590</v>
      </c>
      <c r="FI628" t="s">
        <v>590</v>
      </c>
      <c r="FJ628" t="s">
        <v>12459</v>
      </c>
      <c r="FL628">
        <v>0</v>
      </c>
      <c r="FN628">
        <v>0</v>
      </c>
      <c r="FQ628">
        <v>0</v>
      </c>
      <c r="FS628" t="s">
        <v>287</v>
      </c>
      <c r="FT628" t="s">
        <v>288</v>
      </c>
      <c r="FU628" t="s">
        <v>274</v>
      </c>
      <c r="FV628" t="s">
        <v>289</v>
      </c>
      <c r="FW628" t="s">
        <v>397</v>
      </c>
      <c r="FX628" t="s">
        <v>291</v>
      </c>
      <c r="FY628">
        <v>0</v>
      </c>
      <c r="GA628">
        <v>31.17</v>
      </c>
      <c r="GB628">
        <v>14</v>
      </c>
      <c r="GC628">
        <v>0</v>
      </c>
      <c r="GD628" t="s">
        <v>4319</v>
      </c>
      <c r="GF628">
        <v>0</v>
      </c>
      <c r="GG628" t="s">
        <v>895</v>
      </c>
      <c r="GJ628">
        <v>0</v>
      </c>
      <c r="GK628">
        <v>0</v>
      </c>
      <c r="GM628" t="s">
        <v>12460</v>
      </c>
      <c r="GO628">
        <v>2</v>
      </c>
      <c r="HA628" t="s">
        <v>12461</v>
      </c>
      <c r="HC628" t="s">
        <v>313</v>
      </c>
      <c r="HD628" t="s">
        <v>313</v>
      </c>
      <c r="HE628" t="s">
        <v>12462</v>
      </c>
      <c r="HF628">
        <v>0</v>
      </c>
      <c r="HG628">
        <v>22</v>
      </c>
      <c r="HH628">
        <v>31</v>
      </c>
      <c r="HI628" t="s">
        <v>275</v>
      </c>
      <c r="HL628">
        <v>4</v>
      </c>
      <c r="HW628">
        <v>35</v>
      </c>
      <c r="HX628">
        <v>4264068</v>
      </c>
      <c r="HY628" t="s">
        <v>12463</v>
      </c>
      <c r="HZ628">
        <v>4263673</v>
      </c>
      <c r="IC628">
        <v>0</v>
      </c>
      <c r="ID628">
        <v>0</v>
      </c>
      <c r="IM628">
        <v>144</v>
      </c>
      <c r="IO628" t="s">
        <v>11718</v>
      </c>
      <c r="IQ628" t="s">
        <v>11718</v>
      </c>
      <c r="IU628">
        <v>11</v>
      </c>
      <c r="IV628">
        <f>IF(AND(Table1[[#This Row],[R/P]]="P",Table1[[#This Row],[PaRes]]&lt;&gt;"SCRBL",Table1[[#This Row],[PaRes]]&lt;&gt;"RUN",Table1[[#This Row],[Penalty]]&lt;&gt;1),1,0)</f>
        <v>0</v>
      </c>
      <c r="IW628">
        <f>IF(AND(Table1[[#This Row],[Pass Play]]=1,Table1[[#This Row],[PaRes]]&lt;&gt;"SAC"),1,0)</f>
        <v>0</v>
      </c>
      <c r="IX628">
        <f>IF(Table1[[#This Row],[PaRes]]="COM",1,0)</f>
        <v>0</v>
      </c>
      <c r="IY628">
        <f>IF(Table1[[#This Row],[Pass Play]]=1,Table1[[#This Row],[Gn]],0)</f>
        <v>0</v>
      </c>
      <c r="IZ628">
        <f>IF(AND(Table1[[#This Row],[Pass Play]]=1,Table1[[#This Row],[EFF]]="Y"),1,0)</f>
        <v>0</v>
      </c>
      <c r="JA628">
        <f>IF(AND(Table1[[#This Row],[Pass Play]]=1,Table1[[#This Row],[EFF]]="Y"),Table1[[#This Row],[Gn]],0)</f>
        <v>0</v>
      </c>
      <c r="JB628">
        <f>IF(AND(Table1[[#This Row],[Pass Play]]=1,Table1[[#This Row],[Gn]]&gt;=15),1,0)</f>
        <v>0</v>
      </c>
      <c r="JC628">
        <f>IF(AND(Table1[[#This Row],[Pass Play]]=1,Table1[[#This Row],[Big Play Passes]]=1),Table1[[#This Row],[Gn]],0)</f>
        <v>0</v>
      </c>
      <c r="JD628">
        <f>IF(AND(OR(Table1[[#This Row],[R/P]]="R",Table1[[#This Row],[PaRes]]="SCRBL",Table1[[#This Row],[PaRes]]="RUN"),Table1[[#This Row],[Penalty]]&lt;&gt;1),1,0)</f>
        <v>1</v>
      </c>
      <c r="JE628">
        <f>IF(Table1[[#This Row],[Rush Attempts]]=1,Table1[[#This Row],[Gn]],0)</f>
        <v>0</v>
      </c>
      <c r="JF628">
        <f>IF(AND(Table1[[#This Row],[Rush Attempts]]=1,Table1[[#This Row],[EFF]]="Y"),1,0)</f>
        <v>0</v>
      </c>
      <c r="JG628">
        <f>IF(AND(Table1[[#This Row],[Rush Attempts]]=1,Table1[[#This Row],[EFF]]="Y"),Table1[[#This Row],[Gn]],0)</f>
        <v>0</v>
      </c>
      <c r="JH628">
        <f>IF(AND(Table1[[#This Row],[Rush Attempts]]=1,Table1[[#This Row],[Gn]]&gt;=10),1,0)</f>
        <v>0</v>
      </c>
      <c r="JI628">
        <f>IF(AND(Table1[[#This Row],[Rush Attempts]]=1,Table1[[#This Row],[Big Play Run]]=1),Table1[[#This Row],[Gn]],0)</f>
        <v>0</v>
      </c>
      <c r="JJ628">
        <f>IF(Table1[[#This Row],[PaRes]]="SAC",1,0)</f>
        <v>0</v>
      </c>
      <c r="JK628">
        <f>IF(Table1[[#This Row],[Sacks]]=1,Table1[[#This Row],[Gn]],0)</f>
        <v>0</v>
      </c>
      <c r="JL628">
        <f>IF(Table1[[#This Row],[PaRes]]="INT",1,0)</f>
        <v>0</v>
      </c>
      <c r="JM628">
        <f>IF(Table1[[#This Row],[pff_PENALTY]]&lt;&gt;"",1,0)</f>
        <v>0</v>
      </c>
      <c r="JN628">
        <f>Table1[[#This Row],[pff_PENYARDS]]</f>
        <v>0</v>
      </c>
      <c r="JO628">
        <f>IF(Table1[[#This Row],[S/End]]="TD",1,0)</f>
        <v>0</v>
      </c>
      <c r="JP628">
        <f>IF(OR(Table1[[#This Row],[S/End]]="FGGD"),1,0)</f>
        <v>0</v>
      </c>
      <c r="JQ628">
        <f>IF(OR(Table1[[#This Row],[S/End]]="FUM",Table1[[#This Row],[S/End]]="INT"),1,0)</f>
        <v>0</v>
      </c>
      <c r="JR628">
        <f>IF(AND(Table1[[#This Row],[Touchdown]]=1,Table1[[#This Row],[Pass Play]]=1),1,0)</f>
        <v>0</v>
      </c>
      <c r="JS628">
        <f t="shared" si="29"/>
        <v>0</v>
      </c>
      <c r="JT628">
        <f>IF(AND(OR(Table1[[#This Row],[Pass Play]]=1,Table1[[#This Row],[Rush Attempts]]=1),Table1[[#This Row],[Dn]]=3),1,0)</f>
        <v>0</v>
      </c>
      <c r="JU628">
        <f>IF(AND(Table1[[#This Row],[3rd down attempt]]=1,Table1[[#This Row],[EFF]]="Y"),1,0)</f>
        <v>0</v>
      </c>
      <c r="JV628">
        <f>IF(AND(Table1[[#This Row],[3rd down attempt]]=1,Table1[[#This Row],[Dist]]&gt;=7),1,0)</f>
        <v>0</v>
      </c>
      <c r="JW628">
        <f>IF(AND(OR(Table1[[#This Row],[Pass Play]]=1,Table1[[#This Row],[Rush Attempts]]=1),Table1[[#This Row],[Dn]]=4),1,0)</f>
        <v>0</v>
      </c>
      <c r="JX628">
        <f>IF(AND(Table1[[#This Row],[4th down attempt]]=1,Table1[[#This Row],[EFF]]="Y"),1,0)</f>
        <v>0</v>
      </c>
      <c r="JY628">
        <f>IF(AND(OR(Table1[[#This Row],[Pass Play]]=1,Table1[[#This Row],[Rush Attempts]]=1),Table1[[#This Row],[FPos]]&gt;=0,Table1[[#This Row],[FPos]]&lt;=20),1,0)</f>
        <v>0</v>
      </c>
      <c r="JZ628">
        <f>IF(AND(OR(Table1[[#This Row],[Pass Play]]=1,Table1[[#This Row],[Rush Attempts]]=1),Table1[[#This Row],[Dist]]&lt;=Table1[[#This Row],[Gn]]),1,0)</f>
        <v>0</v>
      </c>
      <c r="KA628">
        <f>IF(Table1[[#This Row],[S/End]]&lt;&gt;"",1,0)</f>
        <v>0</v>
      </c>
      <c r="KB628">
        <f>IF(Table1[[#This Row],[S/End]]="TD",1,0)</f>
        <v>0</v>
      </c>
      <c r="KC628">
        <f>IF(Table1[[#This Row],[S/End]]="FGGD",1,0)</f>
        <v>0</v>
      </c>
      <c r="KD628">
        <f>IF(AND(OR(Table1[[#This Row],[Pass Play]]=1,Table1[[#This Row],[Rush Attempts]]=1),Table1[[#This Row],[Gn]]&lt;0),1,0)</f>
        <v>0</v>
      </c>
      <c r="KE628" s="375">
        <f>IF(AND(Table1[[#This Row],[pff_DRVENDPSN]]=3,Table1[[#This Row],[pff_DRVENDEVENT]]="PUNT"),1,0)</f>
        <v>0</v>
      </c>
    </row>
    <row r="629" spans="1:291" hidden="1">
      <c r="A629">
        <v>52</v>
      </c>
      <c r="B629">
        <v>2110</v>
      </c>
      <c r="D629">
        <v>4</v>
      </c>
      <c r="E629">
        <v>2</v>
      </c>
      <c r="F629">
        <v>10</v>
      </c>
      <c r="G629">
        <v>7</v>
      </c>
      <c r="H629">
        <v>35</v>
      </c>
      <c r="J629" t="s">
        <v>254</v>
      </c>
      <c r="K629">
        <v>12</v>
      </c>
      <c r="L629" t="s">
        <v>3480</v>
      </c>
      <c r="M629" t="s">
        <v>12165</v>
      </c>
      <c r="N629" t="s">
        <v>440</v>
      </c>
      <c r="O629" t="s">
        <v>254</v>
      </c>
      <c r="P629" t="s">
        <v>2462</v>
      </c>
      <c r="Q629" t="s">
        <v>1067</v>
      </c>
      <c r="S629" t="s">
        <v>443</v>
      </c>
      <c r="T629" t="s">
        <v>872</v>
      </c>
      <c r="W629" t="s">
        <v>257</v>
      </c>
      <c r="X629" t="s">
        <v>12261</v>
      </c>
      <c r="AE629" t="s">
        <v>807</v>
      </c>
      <c r="AF629" t="s">
        <v>808</v>
      </c>
      <c r="AG629" t="s">
        <v>12261</v>
      </c>
      <c r="AH629" t="s">
        <v>257</v>
      </c>
      <c r="AJ629">
        <v>22</v>
      </c>
      <c r="AP629">
        <v>7</v>
      </c>
      <c r="BJ629" t="s">
        <v>261</v>
      </c>
      <c r="BQ629">
        <f t="shared" si="27"/>
        <v>0</v>
      </c>
      <c r="BR629">
        <f t="shared" si="28"/>
        <v>16</v>
      </c>
      <c r="BT629" t="s">
        <v>11587</v>
      </c>
      <c r="BV629">
        <v>17</v>
      </c>
      <c r="BX629">
        <v>0</v>
      </c>
      <c r="BY629" t="s">
        <v>12464</v>
      </c>
      <c r="CD629" s="3">
        <v>0.23541666666666669</v>
      </c>
      <c r="CF629" t="s">
        <v>12465</v>
      </c>
      <c r="CJ629">
        <v>0</v>
      </c>
      <c r="CK629" t="s">
        <v>12466</v>
      </c>
      <c r="CL629" s="4">
        <v>38808</v>
      </c>
      <c r="CM629" t="s">
        <v>12467</v>
      </c>
      <c r="CN629" t="s">
        <v>12468</v>
      </c>
      <c r="CO629">
        <v>17</v>
      </c>
      <c r="CP629" t="s">
        <v>12238</v>
      </c>
      <c r="CQ629" t="s">
        <v>418</v>
      </c>
      <c r="CR629" t="s">
        <v>11587</v>
      </c>
      <c r="CU629" t="s">
        <v>12469</v>
      </c>
      <c r="CW629">
        <v>0</v>
      </c>
      <c r="CY629">
        <v>2</v>
      </c>
      <c r="CZ629" t="s">
        <v>1242</v>
      </c>
      <c r="DA629">
        <v>7</v>
      </c>
      <c r="DB629">
        <v>9</v>
      </c>
      <c r="DC629" t="s">
        <v>2209</v>
      </c>
      <c r="DD629">
        <v>35</v>
      </c>
      <c r="DF629" t="s">
        <v>11622</v>
      </c>
      <c r="DK629">
        <v>7</v>
      </c>
      <c r="DL629" s="4">
        <v>44512</v>
      </c>
      <c r="DM629">
        <v>20587</v>
      </c>
      <c r="DN629">
        <v>2021</v>
      </c>
      <c r="DO629">
        <v>0</v>
      </c>
      <c r="DQ629">
        <v>81620</v>
      </c>
      <c r="DR629">
        <v>151</v>
      </c>
      <c r="DU629" t="s">
        <v>294</v>
      </c>
      <c r="DV629" t="s">
        <v>294</v>
      </c>
      <c r="DX629">
        <v>31</v>
      </c>
      <c r="DY629" t="s">
        <v>275</v>
      </c>
      <c r="EE629">
        <v>0</v>
      </c>
      <c r="EF629" t="s">
        <v>2504</v>
      </c>
      <c r="EG629" t="s">
        <v>383</v>
      </c>
      <c r="EH629">
        <v>1</v>
      </c>
      <c r="EJ629" t="s">
        <v>454</v>
      </c>
      <c r="EK629" t="s">
        <v>12443</v>
      </c>
      <c r="EL629" t="s">
        <v>12470</v>
      </c>
      <c r="EM629" t="s">
        <v>12471</v>
      </c>
      <c r="EN629" t="s">
        <v>649</v>
      </c>
      <c r="EO629" t="s">
        <v>418</v>
      </c>
      <c r="EP629" t="s">
        <v>2449</v>
      </c>
      <c r="EQ629">
        <v>0</v>
      </c>
      <c r="ET629" t="s">
        <v>12472</v>
      </c>
      <c r="FE629">
        <v>0</v>
      </c>
      <c r="FF629">
        <v>6</v>
      </c>
      <c r="FG629" t="s">
        <v>429</v>
      </c>
      <c r="FI629" t="s">
        <v>429</v>
      </c>
      <c r="FJ629" t="s">
        <v>12176</v>
      </c>
      <c r="FL629">
        <v>0</v>
      </c>
      <c r="FN629">
        <v>0</v>
      </c>
      <c r="FQ629">
        <v>0</v>
      </c>
      <c r="FS629" t="s">
        <v>462</v>
      </c>
      <c r="FT629" t="s">
        <v>1002</v>
      </c>
      <c r="FU629" t="s">
        <v>257</v>
      </c>
      <c r="FV629" t="s">
        <v>777</v>
      </c>
      <c r="FW629" t="s">
        <v>1721</v>
      </c>
      <c r="FX629" t="s">
        <v>625</v>
      </c>
      <c r="FY629">
        <v>0</v>
      </c>
      <c r="GA629">
        <v>31.17</v>
      </c>
      <c r="GB629">
        <v>14</v>
      </c>
      <c r="GC629">
        <v>0</v>
      </c>
      <c r="GD629" t="s">
        <v>12473</v>
      </c>
      <c r="GE629" t="s">
        <v>355</v>
      </c>
      <c r="GF629">
        <v>0</v>
      </c>
      <c r="GG629" t="s">
        <v>466</v>
      </c>
      <c r="GJ629">
        <v>1</v>
      </c>
      <c r="GK629">
        <v>0</v>
      </c>
      <c r="GM629" t="s">
        <v>12474</v>
      </c>
      <c r="GO629">
        <v>4</v>
      </c>
      <c r="HA629" t="s">
        <v>12475</v>
      </c>
      <c r="HC629" t="s">
        <v>294</v>
      </c>
      <c r="HD629" t="s">
        <v>294</v>
      </c>
      <c r="HE629" t="s">
        <v>12476</v>
      </c>
      <c r="HF629">
        <v>0</v>
      </c>
      <c r="HG629">
        <v>12</v>
      </c>
      <c r="HH629">
        <v>31</v>
      </c>
      <c r="HI629" t="s">
        <v>275</v>
      </c>
      <c r="HL629">
        <v>3</v>
      </c>
      <c r="HW629">
        <v>28</v>
      </c>
      <c r="HX629">
        <v>4264082</v>
      </c>
      <c r="HY629" t="s">
        <v>12477</v>
      </c>
      <c r="HZ629">
        <v>4264068</v>
      </c>
      <c r="IC629">
        <v>0</v>
      </c>
      <c r="ID629">
        <v>0</v>
      </c>
      <c r="IM629">
        <v>145</v>
      </c>
      <c r="IQ629" t="s">
        <v>11622</v>
      </c>
      <c r="IU629">
        <v>11</v>
      </c>
      <c r="IV629">
        <f>IF(AND(Table1[[#This Row],[R/P]]="P",Table1[[#This Row],[PaRes]]&lt;&gt;"SCRBL",Table1[[#This Row],[PaRes]]&lt;&gt;"RUN",Table1[[#This Row],[Penalty]]&lt;&gt;1),1,0)</f>
        <v>0</v>
      </c>
      <c r="IW629">
        <f>IF(AND(Table1[[#This Row],[Pass Play]]=1,Table1[[#This Row],[PaRes]]&lt;&gt;"SAC"),1,0)</f>
        <v>0</v>
      </c>
      <c r="IX629">
        <f>IF(Table1[[#This Row],[PaRes]]="COM",1,0)</f>
        <v>0</v>
      </c>
      <c r="IY629">
        <f>IF(Table1[[#This Row],[Pass Play]]=1,Table1[[#This Row],[Gn]],0)</f>
        <v>0</v>
      </c>
      <c r="IZ629">
        <f>IF(AND(Table1[[#This Row],[Pass Play]]=1,Table1[[#This Row],[EFF]]="Y"),1,0)</f>
        <v>0</v>
      </c>
      <c r="JA629">
        <f>IF(AND(Table1[[#This Row],[Pass Play]]=1,Table1[[#This Row],[EFF]]="Y"),Table1[[#This Row],[Gn]],0)</f>
        <v>0</v>
      </c>
      <c r="JB629">
        <f>IF(AND(Table1[[#This Row],[Pass Play]]=1,Table1[[#This Row],[Gn]]&gt;=15),1,0)</f>
        <v>0</v>
      </c>
      <c r="JC629">
        <f>IF(AND(Table1[[#This Row],[Pass Play]]=1,Table1[[#This Row],[Big Play Passes]]=1),Table1[[#This Row],[Gn]],0)</f>
        <v>0</v>
      </c>
      <c r="JD629">
        <f>IF(AND(OR(Table1[[#This Row],[R/P]]="R",Table1[[#This Row],[PaRes]]="SCRBL",Table1[[#This Row],[PaRes]]="RUN"),Table1[[#This Row],[Penalty]]&lt;&gt;1),1,0)</f>
        <v>1</v>
      </c>
      <c r="JE629">
        <f>IF(Table1[[#This Row],[Rush Attempts]]=1,Table1[[#This Row],[Gn]],0)</f>
        <v>7</v>
      </c>
      <c r="JF629">
        <f>IF(AND(Table1[[#This Row],[Rush Attempts]]=1,Table1[[#This Row],[EFF]]="Y"),1,0)</f>
        <v>1</v>
      </c>
      <c r="JG629">
        <f>IF(AND(Table1[[#This Row],[Rush Attempts]]=1,Table1[[#This Row],[EFF]]="Y"),Table1[[#This Row],[Gn]],0)</f>
        <v>7</v>
      </c>
      <c r="JH629">
        <f>IF(AND(Table1[[#This Row],[Rush Attempts]]=1,Table1[[#This Row],[Gn]]&gt;=10),1,0)</f>
        <v>0</v>
      </c>
      <c r="JI629">
        <f>IF(AND(Table1[[#This Row],[Rush Attempts]]=1,Table1[[#This Row],[Big Play Run]]=1),Table1[[#This Row],[Gn]],0)</f>
        <v>0</v>
      </c>
      <c r="JJ629">
        <f>IF(Table1[[#This Row],[PaRes]]="SAC",1,0)</f>
        <v>0</v>
      </c>
      <c r="JK629">
        <f>IF(Table1[[#This Row],[Sacks]]=1,Table1[[#This Row],[Gn]],0)</f>
        <v>0</v>
      </c>
      <c r="JL629">
        <f>IF(Table1[[#This Row],[PaRes]]="INT",1,0)</f>
        <v>0</v>
      </c>
      <c r="JM629">
        <f>IF(Table1[[#This Row],[pff_PENALTY]]&lt;&gt;"",1,0)</f>
        <v>0</v>
      </c>
      <c r="JN629">
        <f>Table1[[#This Row],[pff_PENYARDS]]</f>
        <v>0</v>
      </c>
      <c r="JO629">
        <f>IF(Table1[[#This Row],[S/End]]="TD",1,0)</f>
        <v>0</v>
      </c>
      <c r="JP629">
        <f>IF(OR(Table1[[#This Row],[S/End]]="FGGD"),1,0)</f>
        <v>0</v>
      </c>
      <c r="JQ629">
        <f>IF(OR(Table1[[#This Row],[S/End]]="FUM",Table1[[#This Row],[S/End]]="INT"),1,0)</f>
        <v>0</v>
      </c>
      <c r="JR629">
        <f>IF(AND(Table1[[#This Row],[Touchdown]]=1,Table1[[#This Row],[Pass Play]]=1),1,0)</f>
        <v>0</v>
      </c>
      <c r="JS629">
        <f t="shared" si="29"/>
        <v>0</v>
      </c>
      <c r="JT629">
        <f>IF(AND(OR(Table1[[#This Row],[Pass Play]]=1,Table1[[#This Row],[Rush Attempts]]=1),Table1[[#This Row],[Dn]]=3),1,0)</f>
        <v>0</v>
      </c>
      <c r="JU629">
        <f>IF(AND(Table1[[#This Row],[3rd down attempt]]=1,Table1[[#This Row],[EFF]]="Y"),1,0)</f>
        <v>0</v>
      </c>
      <c r="JV629">
        <f>IF(AND(Table1[[#This Row],[3rd down attempt]]=1,Table1[[#This Row],[Dist]]&gt;=7),1,0)</f>
        <v>0</v>
      </c>
      <c r="JW629">
        <f>IF(AND(OR(Table1[[#This Row],[Pass Play]]=1,Table1[[#This Row],[Rush Attempts]]=1),Table1[[#This Row],[Dn]]=4),1,0)</f>
        <v>0</v>
      </c>
      <c r="JX629">
        <f>IF(AND(Table1[[#This Row],[4th down attempt]]=1,Table1[[#This Row],[EFF]]="Y"),1,0)</f>
        <v>0</v>
      </c>
      <c r="JY629">
        <f>IF(AND(OR(Table1[[#This Row],[Pass Play]]=1,Table1[[#This Row],[Rush Attempts]]=1),Table1[[#This Row],[FPos]]&gt;=0,Table1[[#This Row],[FPos]]&lt;=20),1,0)</f>
        <v>0</v>
      </c>
      <c r="JZ629">
        <f>IF(AND(OR(Table1[[#This Row],[Pass Play]]=1,Table1[[#This Row],[Rush Attempts]]=1),Table1[[#This Row],[Dist]]&lt;=Table1[[#This Row],[Gn]]),1,0)</f>
        <v>0</v>
      </c>
      <c r="KA629">
        <f>IF(Table1[[#This Row],[S/End]]&lt;&gt;"",1,0)</f>
        <v>0</v>
      </c>
      <c r="KB629">
        <f>IF(Table1[[#This Row],[S/End]]="TD",1,0)</f>
        <v>0</v>
      </c>
      <c r="KC629">
        <f>IF(Table1[[#This Row],[S/End]]="FGGD",1,0)</f>
        <v>0</v>
      </c>
      <c r="KD629">
        <f>IF(AND(OR(Table1[[#This Row],[Pass Play]]=1,Table1[[#This Row],[Rush Attempts]]=1),Table1[[#This Row],[Gn]]&lt;0),1,0)</f>
        <v>0</v>
      </c>
      <c r="KE629" s="375">
        <f>IF(AND(Table1[[#This Row],[pff_DRVENDPSN]]=3,Table1[[#This Row],[pff_DRVENDEVENT]]="PUNT"),1,0)</f>
        <v>0</v>
      </c>
    </row>
    <row r="630" spans="1:291" hidden="1">
      <c r="A630">
        <v>53</v>
      </c>
      <c r="B630">
        <v>2110</v>
      </c>
      <c r="D630">
        <v>4</v>
      </c>
      <c r="E630">
        <v>3</v>
      </c>
      <c r="F630">
        <v>3</v>
      </c>
      <c r="G630">
        <v>5</v>
      </c>
      <c r="H630">
        <v>28</v>
      </c>
      <c r="J630" t="s">
        <v>254</v>
      </c>
      <c r="K630">
        <v>11</v>
      </c>
      <c r="L630" t="s">
        <v>1184</v>
      </c>
      <c r="M630" t="s">
        <v>12478</v>
      </c>
      <c r="N630" t="s">
        <v>1037</v>
      </c>
      <c r="P630" t="s">
        <v>257</v>
      </c>
      <c r="R630" t="s">
        <v>8258</v>
      </c>
      <c r="W630" t="s">
        <v>257</v>
      </c>
      <c r="X630" t="s">
        <v>4439</v>
      </c>
      <c r="AE630" t="s">
        <v>411</v>
      </c>
      <c r="AF630" t="s">
        <v>412</v>
      </c>
      <c r="AG630" t="s">
        <v>4439</v>
      </c>
      <c r="AH630" t="s">
        <v>274</v>
      </c>
      <c r="AJ630">
        <v>22</v>
      </c>
      <c r="AP630">
        <v>7</v>
      </c>
      <c r="BJ630" t="s">
        <v>261</v>
      </c>
      <c r="BQ630">
        <f t="shared" si="27"/>
        <v>0</v>
      </c>
      <c r="BR630">
        <f t="shared" si="28"/>
        <v>4</v>
      </c>
      <c r="BT630" t="s">
        <v>11587</v>
      </c>
      <c r="BV630">
        <v>17</v>
      </c>
      <c r="BX630">
        <v>0</v>
      </c>
      <c r="BY630" t="s">
        <v>12479</v>
      </c>
      <c r="CD630" s="3">
        <v>0.20694444444444446</v>
      </c>
      <c r="CF630" t="s">
        <v>12480</v>
      </c>
      <c r="CJ630">
        <v>0</v>
      </c>
      <c r="CK630" t="s">
        <v>12481</v>
      </c>
      <c r="CL630" s="4">
        <v>38808</v>
      </c>
      <c r="CM630" t="s">
        <v>12482</v>
      </c>
      <c r="CN630" t="s">
        <v>12483</v>
      </c>
      <c r="CO630">
        <v>17</v>
      </c>
      <c r="CP630" t="s">
        <v>11641</v>
      </c>
      <c r="CQ630" t="s">
        <v>269</v>
      </c>
      <c r="CR630" t="s">
        <v>11587</v>
      </c>
      <c r="CU630" t="s">
        <v>12484</v>
      </c>
      <c r="CW630">
        <v>0</v>
      </c>
      <c r="CY630">
        <v>3</v>
      </c>
      <c r="CZ630" t="s">
        <v>1242</v>
      </c>
      <c r="DA630">
        <v>7</v>
      </c>
      <c r="DB630">
        <v>9</v>
      </c>
      <c r="DC630" t="s">
        <v>2209</v>
      </c>
      <c r="DD630">
        <v>35</v>
      </c>
      <c r="DF630" t="s">
        <v>11900</v>
      </c>
      <c r="DK630">
        <v>5</v>
      </c>
      <c r="DL630" s="4">
        <v>44512</v>
      </c>
      <c r="DM630">
        <v>20587</v>
      </c>
      <c r="DN630">
        <v>2021</v>
      </c>
      <c r="DO630">
        <v>0</v>
      </c>
      <c r="DQ630">
        <v>81620</v>
      </c>
      <c r="DR630">
        <v>152</v>
      </c>
      <c r="DU630" t="s">
        <v>294</v>
      </c>
      <c r="DV630" t="s">
        <v>294</v>
      </c>
      <c r="DX630">
        <v>31</v>
      </c>
      <c r="DY630" t="s">
        <v>275</v>
      </c>
      <c r="EE630">
        <v>0</v>
      </c>
      <c r="EF630" t="s">
        <v>7167</v>
      </c>
      <c r="EG630" t="s">
        <v>422</v>
      </c>
      <c r="EH630">
        <v>0</v>
      </c>
      <c r="EI630" t="s">
        <v>12485</v>
      </c>
      <c r="EJ630" t="s">
        <v>340</v>
      </c>
      <c r="EK630" t="s">
        <v>486</v>
      </c>
      <c r="EL630" t="s">
        <v>12486</v>
      </c>
      <c r="EM630" t="s">
        <v>12487</v>
      </c>
      <c r="EN630" t="s">
        <v>1025</v>
      </c>
      <c r="EO630" t="s">
        <v>282</v>
      </c>
      <c r="EP630" t="s">
        <v>490</v>
      </c>
      <c r="EQ630">
        <v>1</v>
      </c>
      <c r="ET630" t="s">
        <v>12488</v>
      </c>
      <c r="FE630">
        <v>0</v>
      </c>
      <c r="FF630">
        <v>6</v>
      </c>
      <c r="FG630" t="s">
        <v>308</v>
      </c>
      <c r="FI630" t="s">
        <v>308</v>
      </c>
      <c r="FJ630" t="s">
        <v>12489</v>
      </c>
      <c r="FL630">
        <v>0</v>
      </c>
      <c r="FN630">
        <v>0</v>
      </c>
      <c r="FQ630">
        <v>0</v>
      </c>
      <c r="FS630" t="s">
        <v>462</v>
      </c>
      <c r="FT630" t="s">
        <v>1002</v>
      </c>
      <c r="FU630" t="s">
        <v>274</v>
      </c>
      <c r="FV630" t="s">
        <v>777</v>
      </c>
      <c r="FW630" t="s">
        <v>431</v>
      </c>
      <c r="FX630" t="s">
        <v>432</v>
      </c>
      <c r="FY630">
        <v>1</v>
      </c>
      <c r="GA630">
        <v>31.17</v>
      </c>
      <c r="GB630">
        <v>14</v>
      </c>
      <c r="GC630">
        <v>0</v>
      </c>
      <c r="GE630" t="s">
        <v>355</v>
      </c>
      <c r="GF630">
        <v>0</v>
      </c>
      <c r="GJ630">
        <v>0</v>
      </c>
      <c r="GK630">
        <v>0</v>
      </c>
      <c r="GM630" t="s">
        <v>12490</v>
      </c>
      <c r="GO630">
        <v>2</v>
      </c>
      <c r="HA630" t="s">
        <v>12491</v>
      </c>
      <c r="HC630" t="s">
        <v>313</v>
      </c>
      <c r="HD630" t="s">
        <v>313</v>
      </c>
      <c r="HE630" t="s">
        <v>11641</v>
      </c>
      <c r="HF630">
        <v>0</v>
      </c>
      <c r="HG630">
        <v>11</v>
      </c>
      <c r="HH630">
        <v>31</v>
      </c>
      <c r="HI630" t="s">
        <v>275</v>
      </c>
      <c r="HL630">
        <v>2</v>
      </c>
      <c r="HP630" t="s">
        <v>12492</v>
      </c>
      <c r="HQ630" t="s">
        <v>12493</v>
      </c>
      <c r="HR630" t="s">
        <v>12494</v>
      </c>
      <c r="HW630">
        <v>23</v>
      </c>
      <c r="HX630">
        <v>4264101</v>
      </c>
      <c r="HY630" t="s">
        <v>492</v>
      </c>
      <c r="HZ630">
        <v>4264082</v>
      </c>
      <c r="IC630">
        <v>0</v>
      </c>
      <c r="ID630">
        <v>0</v>
      </c>
      <c r="IM630">
        <v>146</v>
      </c>
      <c r="IQ630" t="s">
        <v>11900</v>
      </c>
      <c r="IU630">
        <v>11</v>
      </c>
      <c r="IV630">
        <f>IF(AND(Table1[[#This Row],[R/P]]="P",Table1[[#This Row],[PaRes]]&lt;&gt;"SCRBL",Table1[[#This Row],[PaRes]]&lt;&gt;"RUN",Table1[[#This Row],[Penalty]]&lt;&gt;1),1,0)</f>
        <v>0</v>
      </c>
      <c r="IW630">
        <f>IF(AND(Table1[[#This Row],[Pass Play]]=1,Table1[[#This Row],[PaRes]]&lt;&gt;"SAC"),1,0)</f>
        <v>0</v>
      </c>
      <c r="IX630">
        <f>IF(Table1[[#This Row],[PaRes]]="COM",1,0)</f>
        <v>0</v>
      </c>
      <c r="IY630">
        <f>IF(Table1[[#This Row],[Pass Play]]=1,Table1[[#This Row],[Gn]],0)</f>
        <v>0</v>
      </c>
      <c r="IZ630">
        <f>IF(AND(Table1[[#This Row],[Pass Play]]=1,Table1[[#This Row],[EFF]]="Y"),1,0)</f>
        <v>0</v>
      </c>
      <c r="JA630">
        <f>IF(AND(Table1[[#This Row],[Pass Play]]=1,Table1[[#This Row],[EFF]]="Y"),Table1[[#This Row],[Gn]],0)</f>
        <v>0</v>
      </c>
      <c r="JB630">
        <f>IF(AND(Table1[[#This Row],[Pass Play]]=1,Table1[[#This Row],[Gn]]&gt;=15),1,0)</f>
        <v>0</v>
      </c>
      <c r="JC630">
        <f>IF(AND(Table1[[#This Row],[Pass Play]]=1,Table1[[#This Row],[Big Play Passes]]=1),Table1[[#This Row],[Gn]],0)</f>
        <v>0</v>
      </c>
      <c r="JD630">
        <f>IF(AND(OR(Table1[[#This Row],[R/P]]="R",Table1[[#This Row],[PaRes]]="SCRBL",Table1[[#This Row],[PaRes]]="RUN"),Table1[[#This Row],[Penalty]]&lt;&gt;1),1,0)</f>
        <v>1</v>
      </c>
      <c r="JE630">
        <f>IF(Table1[[#This Row],[Rush Attempts]]=1,Table1[[#This Row],[Gn]],0)</f>
        <v>5</v>
      </c>
      <c r="JF630">
        <f>IF(AND(Table1[[#This Row],[Rush Attempts]]=1,Table1[[#This Row],[EFF]]="Y"),1,0)</f>
        <v>1</v>
      </c>
      <c r="JG630">
        <f>IF(AND(Table1[[#This Row],[Rush Attempts]]=1,Table1[[#This Row],[EFF]]="Y"),Table1[[#This Row],[Gn]],0)</f>
        <v>5</v>
      </c>
      <c r="JH630">
        <f>IF(AND(Table1[[#This Row],[Rush Attempts]]=1,Table1[[#This Row],[Gn]]&gt;=10),1,0)</f>
        <v>0</v>
      </c>
      <c r="JI630">
        <f>IF(AND(Table1[[#This Row],[Rush Attempts]]=1,Table1[[#This Row],[Big Play Run]]=1),Table1[[#This Row],[Gn]],0)</f>
        <v>0</v>
      </c>
      <c r="JJ630">
        <f>IF(Table1[[#This Row],[PaRes]]="SAC",1,0)</f>
        <v>0</v>
      </c>
      <c r="JK630">
        <f>IF(Table1[[#This Row],[Sacks]]=1,Table1[[#This Row],[Gn]],0)</f>
        <v>0</v>
      </c>
      <c r="JL630">
        <f>IF(Table1[[#This Row],[PaRes]]="INT",1,0)</f>
        <v>0</v>
      </c>
      <c r="JM630">
        <f>IF(Table1[[#This Row],[pff_PENALTY]]&lt;&gt;"",1,0)</f>
        <v>0</v>
      </c>
      <c r="JN630">
        <f>Table1[[#This Row],[pff_PENYARDS]]</f>
        <v>0</v>
      </c>
      <c r="JO630">
        <f>IF(Table1[[#This Row],[S/End]]="TD",1,0)</f>
        <v>0</v>
      </c>
      <c r="JP630">
        <f>IF(OR(Table1[[#This Row],[S/End]]="FGGD"),1,0)</f>
        <v>0</v>
      </c>
      <c r="JQ630">
        <f>IF(OR(Table1[[#This Row],[S/End]]="FUM",Table1[[#This Row],[S/End]]="INT"),1,0)</f>
        <v>0</v>
      </c>
      <c r="JR630">
        <f>IF(AND(Table1[[#This Row],[Touchdown]]=1,Table1[[#This Row],[Pass Play]]=1),1,0)</f>
        <v>0</v>
      </c>
      <c r="JS630">
        <f t="shared" si="29"/>
        <v>0</v>
      </c>
      <c r="JT630">
        <f>IF(AND(OR(Table1[[#This Row],[Pass Play]]=1,Table1[[#This Row],[Rush Attempts]]=1),Table1[[#This Row],[Dn]]=3),1,0)</f>
        <v>1</v>
      </c>
      <c r="JU630">
        <f>IF(AND(Table1[[#This Row],[3rd down attempt]]=1,Table1[[#This Row],[EFF]]="Y"),1,0)</f>
        <v>1</v>
      </c>
      <c r="JV630">
        <f>IF(AND(Table1[[#This Row],[3rd down attempt]]=1,Table1[[#This Row],[Dist]]&gt;=7),1,0)</f>
        <v>0</v>
      </c>
      <c r="JW630">
        <f>IF(AND(OR(Table1[[#This Row],[Pass Play]]=1,Table1[[#This Row],[Rush Attempts]]=1),Table1[[#This Row],[Dn]]=4),1,0)</f>
        <v>0</v>
      </c>
      <c r="JX630">
        <f>IF(AND(Table1[[#This Row],[4th down attempt]]=1,Table1[[#This Row],[EFF]]="Y"),1,0)</f>
        <v>0</v>
      </c>
      <c r="JY630">
        <f>IF(AND(OR(Table1[[#This Row],[Pass Play]]=1,Table1[[#This Row],[Rush Attempts]]=1),Table1[[#This Row],[FPos]]&gt;=0,Table1[[#This Row],[FPos]]&lt;=20),1,0)</f>
        <v>0</v>
      </c>
      <c r="JZ630">
        <f>IF(AND(OR(Table1[[#This Row],[Pass Play]]=1,Table1[[#This Row],[Rush Attempts]]=1),Table1[[#This Row],[Dist]]&lt;=Table1[[#This Row],[Gn]]),1,0)</f>
        <v>1</v>
      </c>
      <c r="KA630">
        <f>IF(Table1[[#This Row],[S/End]]&lt;&gt;"",1,0)</f>
        <v>0</v>
      </c>
      <c r="KB630">
        <f>IF(Table1[[#This Row],[S/End]]="TD",1,0)</f>
        <v>0</v>
      </c>
      <c r="KC630">
        <f>IF(Table1[[#This Row],[S/End]]="FGGD",1,0)</f>
        <v>0</v>
      </c>
      <c r="KD630">
        <f>IF(AND(OR(Table1[[#This Row],[Pass Play]]=1,Table1[[#This Row],[Rush Attempts]]=1),Table1[[#This Row],[Gn]]&lt;0),1,0)</f>
        <v>0</v>
      </c>
      <c r="KE630" s="375">
        <f>IF(AND(Table1[[#This Row],[pff_DRVENDPSN]]=3,Table1[[#This Row],[pff_DRVENDEVENT]]="PUNT"),1,0)</f>
        <v>0</v>
      </c>
    </row>
    <row r="631" spans="1:291" hidden="1">
      <c r="A631">
        <v>54</v>
      </c>
      <c r="B631">
        <v>2110</v>
      </c>
      <c r="D631">
        <v>4</v>
      </c>
      <c r="E631">
        <v>1</v>
      </c>
      <c r="F631">
        <v>10</v>
      </c>
      <c r="G631">
        <v>-1</v>
      </c>
      <c r="H631">
        <v>23</v>
      </c>
      <c r="J631" t="s">
        <v>298</v>
      </c>
      <c r="K631">
        <v>22</v>
      </c>
      <c r="L631">
        <v>22</v>
      </c>
      <c r="M631" t="s">
        <v>11778</v>
      </c>
      <c r="N631" t="s">
        <v>440</v>
      </c>
      <c r="O631" t="s">
        <v>254</v>
      </c>
      <c r="P631" t="s">
        <v>10753</v>
      </c>
      <c r="Q631" t="s">
        <v>3188</v>
      </c>
      <c r="S631" t="s">
        <v>443</v>
      </c>
      <c r="W631" t="s">
        <v>257</v>
      </c>
      <c r="X631" t="s">
        <v>11779</v>
      </c>
      <c r="AE631" t="s">
        <v>11586</v>
      </c>
      <c r="AF631" t="s">
        <v>1292</v>
      </c>
      <c r="AG631" t="s">
        <v>11779</v>
      </c>
      <c r="AH631" t="s">
        <v>274</v>
      </c>
      <c r="AJ631">
        <v>22</v>
      </c>
      <c r="AP631">
        <v>7</v>
      </c>
      <c r="BJ631" t="s">
        <v>274</v>
      </c>
      <c r="BQ631">
        <f t="shared" si="27"/>
        <v>0</v>
      </c>
      <c r="BR631">
        <f t="shared" si="28"/>
        <v>5</v>
      </c>
      <c r="BT631" t="s">
        <v>11587</v>
      </c>
      <c r="BV631">
        <v>17</v>
      </c>
      <c r="BX631">
        <v>0</v>
      </c>
      <c r="BY631" t="s">
        <v>12495</v>
      </c>
      <c r="CD631" s="3">
        <v>0.18611111111111112</v>
      </c>
      <c r="CF631" t="s">
        <v>4252</v>
      </c>
      <c r="CJ631">
        <v>0</v>
      </c>
      <c r="CK631" t="s">
        <v>12496</v>
      </c>
      <c r="CL631" s="4">
        <v>38808</v>
      </c>
      <c r="CM631" t="s">
        <v>12497</v>
      </c>
      <c r="CN631" t="s">
        <v>12498</v>
      </c>
      <c r="CO631">
        <v>17</v>
      </c>
      <c r="CP631" t="s">
        <v>12499</v>
      </c>
      <c r="CQ631" t="s">
        <v>282</v>
      </c>
      <c r="CR631" t="s">
        <v>11587</v>
      </c>
      <c r="CU631" t="s">
        <v>12500</v>
      </c>
      <c r="CW631">
        <v>0</v>
      </c>
      <c r="CY631">
        <v>4</v>
      </c>
      <c r="CZ631" t="s">
        <v>1242</v>
      </c>
      <c r="DA631">
        <v>7</v>
      </c>
      <c r="DB631">
        <v>9</v>
      </c>
      <c r="DC631" t="s">
        <v>2209</v>
      </c>
      <c r="DD631">
        <v>35</v>
      </c>
      <c r="DF631" t="s">
        <v>11622</v>
      </c>
      <c r="DK631">
        <v>-1</v>
      </c>
      <c r="DL631" s="4">
        <v>44512</v>
      </c>
      <c r="DM631">
        <v>20587</v>
      </c>
      <c r="DN631">
        <v>2021</v>
      </c>
      <c r="DO631">
        <v>0</v>
      </c>
      <c r="DQ631">
        <v>81620</v>
      </c>
      <c r="DR631">
        <v>153</v>
      </c>
      <c r="DU631" t="s">
        <v>274</v>
      </c>
      <c r="DV631" t="s">
        <v>257</v>
      </c>
      <c r="DX631">
        <v>31</v>
      </c>
      <c r="DY631" t="s">
        <v>275</v>
      </c>
      <c r="EE631">
        <v>0</v>
      </c>
      <c r="EF631" t="s">
        <v>11315</v>
      </c>
      <c r="EG631" t="s">
        <v>3198</v>
      </c>
      <c r="EH631">
        <v>1</v>
      </c>
      <c r="EI631" t="s">
        <v>2931</v>
      </c>
      <c r="EJ631" t="s">
        <v>2147</v>
      </c>
      <c r="EK631" t="s">
        <v>8449</v>
      </c>
      <c r="EL631" t="s">
        <v>11787</v>
      </c>
      <c r="EM631" t="s">
        <v>12501</v>
      </c>
      <c r="EN631" t="s">
        <v>10766</v>
      </c>
      <c r="EO631" t="s">
        <v>269</v>
      </c>
      <c r="EP631" t="s">
        <v>3352</v>
      </c>
      <c r="EQ631">
        <v>0</v>
      </c>
      <c r="ET631" t="s">
        <v>12502</v>
      </c>
      <c r="FD631" t="s">
        <v>253</v>
      </c>
      <c r="FE631">
        <v>0</v>
      </c>
      <c r="FF631">
        <v>7</v>
      </c>
      <c r="FG631" t="s">
        <v>590</v>
      </c>
      <c r="FI631" t="s">
        <v>590</v>
      </c>
      <c r="FJ631" t="s">
        <v>12503</v>
      </c>
      <c r="FL631">
        <v>0</v>
      </c>
      <c r="FN631">
        <v>0</v>
      </c>
      <c r="FQ631">
        <v>0</v>
      </c>
      <c r="FS631" t="s">
        <v>1588</v>
      </c>
      <c r="FT631" t="s">
        <v>12504</v>
      </c>
      <c r="FU631" t="s">
        <v>274</v>
      </c>
      <c r="FV631" t="s">
        <v>7071</v>
      </c>
      <c r="FW631" t="s">
        <v>1291</v>
      </c>
      <c r="FX631" t="s">
        <v>625</v>
      </c>
      <c r="FY631">
        <v>0</v>
      </c>
      <c r="GA631">
        <v>31.17</v>
      </c>
      <c r="GB631">
        <v>14</v>
      </c>
      <c r="GC631">
        <v>0</v>
      </c>
      <c r="GD631" t="s">
        <v>10770</v>
      </c>
      <c r="GE631" t="s">
        <v>355</v>
      </c>
      <c r="GF631">
        <v>0</v>
      </c>
      <c r="GG631" t="s">
        <v>466</v>
      </c>
      <c r="GJ631">
        <v>0</v>
      </c>
      <c r="GK631">
        <v>0</v>
      </c>
      <c r="GM631" t="s">
        <v>12235</v>
      </c>
      <c r="GO631">
        <v>0</v>
      </c>
      <c r="HA631" t="s">
        <v>12505</v>
      </c>
      <c r="HC631" t="s">
        <v>294</v>
      </c>
      <c r="HD631" t="s">
        <v>294</v>
      </c>
      <c r="HE631" t="s">
        <v>12506</v>
      </c>
      <c r="HF631">
        <v>0</v>
      </c>
      <c r="HG631">
        <v>22</v>
      </c>
      <c r="HH631">
        <v>31</v>
      </c>
      <c r="HI631" t="s">
        <v>275</v>
      </c>
      <c r="HL631">
        <v>3</v>
      </c>
      <c r="HW631">
        <v>24</v>
      </c>
      <c r="HX631">
        <v>4264119</v>
      </c>
      <c r="HY631" t="s">
        <v>12507</v>
      </c>
      <c r="HZ631">
        <v>4264101</v>
      </c>
      <c r="IC631">
        <v>0</v>
      </c>
      <c r="ID631">
        <v>0</v>
      </c>
      <c r="IM631">
        <v>147</v>
      </c>
      <c r="IO631" t="s">
        <v>11622</v>
      </c>
      <c r="IQ631" t="s">
        <v>11622</v>
      </c>
      <c r="IU631">
        <v>11</v>
      </c>
      <c r="IV631">
        <f>IF(AND(Table1[[#This Row],[R/P]]="P",Table1[[#This Row],[PaRes]]&lt;&gt;"SCRBL",Table1[[#This Row],[PaRes]]&lt;&gt;"RUN",Table1[[#This Row],[Penalty]]&lt;&gt;1),1,0)</f>
        <v>0</v>
      </c>
      <c r="IW631">
        <f>IF(AND(Table1[[#This Row],[Pass Play]]=1,Table1[[#This Row],[PaRes]]&lt;&gt;"SAC"),1,0)</f>
        <v>0</v>
      </c>
      <c r="IX631">
        <f>IF(Table1[[#This Row],[PaRes]]="COM",1,0)</f>
        <v>0</v>
      </c>
      <c r="IY631">
        <f>IF(Table1[[#This Row],[Pass Play]]=1,Table1[[#This Row],[Gn]],0)</f>
        <v>0</v>
      </c>
      <c r="IZ631">
        <f>IF(AND(Table1[[#This Row],[Pass Play]]=1,Table1[[#This Row],[EFF]]="Y"),1,0)</f>
        <v>0</v>
      </c>
      <c r="JA631">
        <f>IF(AND(Table1[[#This Row],[Pass Play]]=1,Table1[[#This Row],[EFF]]="Y"),Table1[[#This Row],[Gn]],0)</f>
        <v>0</v>
      </c>
      <c r="JB631">
        <f>IF(AND(Table1[[#This Row],[Pass Play]]=1,Table1[[#This Row],[Gn]]&gt;=15),1,0)</f>
        <v>0</v>
      </c>
      <c r="JC631">
        <f>IF(AND(Table1[[#This Row],[Pass Play]]=1,Table1[[#This Row],[Big Play Passes]]=1),Table1[[#This Row],[Gn]],0)</f>
        <v>0</v>
      </c>
      <c r="JD631">
        <f>IF(AND(OR(Table1[[#This Row],[R/P]]="R",Table1[[#This Row],[PaRes]]="SCRBL",Table1[[#This Row],[PaRes]]="RUN"),Table1[[#This Row],[Penalty]]&lt;&gt;1),1,0)</f>
        <v>1</v>
      </c>
      <c r="JE631">
        <f>IF(Table1[[#This Row],[Rush Attempts]]=1,Table1[[#This Row],[Gn]],0)</f>
        <v>-1</v>
      </c>
      <c r="JF631">
        <f>IF(AND(Table1[[#This Row],[Rush Attempts]]=1,Table1[[#This Row],[EFF]]="Y"),1,0)</f>
        <v>0</v>
      </c>
      <c r="JG631">
        <f>IF(AND(Table1[[#This Row],[Rush Attempts]]=1,Table1[[#This Row],[EFF]]="Y"),Table1[[#This Row],[Gn]],0)</f>
        <v>0</v>
      </c>
      <c r="JH631">
        <f>IF(AND(Table1[[#This Row],[Rush Attempts]]=1,Table1[[#This Row],[Gn]]&gt;=10),1,0)</f>
        <v>0</v>
      </c>
      <c r="JI631">
        <f>IF(AND(Table1[[#This Row],[Rush Attempts]]=1,Table1[[#This Row],[Big Play Run]]=1),Table1[[#This Row],[Gn]],0)</f>
        <v>0</v>
      </c>
      <c r="JJ631">
        <f>IF(Table1[[#This Row],[PaRes]]="SAC",1,0)</f>
        <v>0</v>
      </c>
      <c r="JK631">
        <f>IF(Table1[[#This Row],[Sacks]]=1,Table1[[#This Row],[Gn]],0)</f>
        <v>0</v>
      </c>
      <c r="JL631">
        <f>IF(Table1[[#This Row],[PaRes]]="INT",1,0)</f>
        <v>0</v>
      </c>
      <c r="JM631">
        <f>IF(Table1[[#This Row],[pff_PENALTY]]&lt;&gt;"",1,0)</f>
        <v>0</v>
      </c>
      <c r="JN631">
        <f>Table1[[#This Row],[pff_PENYARDS]]</f>
        <v>0</v>
      </c>
      <c r="JO631">
        <f>IF(Table1[[#This Row],[S/End]]="TD",1,0)</f>
        <v>0</v>
      </c>
      <c r="JP631">
        <f>IF(OR(Table1[[#This Row],[S/End]]="FGGD"),1,0)</f>
        <v>0</v>
      </c>
      <c r="JQ631">
        <f>IF(OR(Table1[[#This Row],[S/End]]="FUM",Table1[[#This Row],[S/End]]="INT"),1,0)</f>
        <v>0</v>
      </c>
      <c r="JR631">
        <f>IF(AND(Table1[[#This Row],[Touchdown]]=1,Table1[[#This Row],[Pass Play]]=1),1,0)</f>
        <v>0</v>
      </c>
      <c r="JS631">
        <f t="shared" si="29"/>
        <v>0</v>
      </c>
      <c r="JT631">
        <f>IF(AND(OR(Table1[[#This Row],[Pass Play]]=1,Table1[[#This Row],[Rush Attempts]]=1),Table1[[#This Row],[Dn]]=3),1,0)</f>
        <v>0</v>
      </c>
      <c r="JU631">
        <f>IF(AND(Table1[[#This Row],[3rd down attempt]]=1,Table1[[#This Row],[EFF]]="Y"),1,0)</f>
        <v>0</v>
      </c>
      <c r="JV631">
        <f>IF(AND(Table1[[#This Row],[3rd down attempt]]=1,Table1[[#This Row],[Dist]]&gt;=7),1,0)</f>
        <v>0</v>
      </c>
      <c r="JW631">
        <f>IF(AND(OR(Table1[[#This Row],[Pass Play]]=1,Table1[[#This Row],[Rush Attempts]]=1),Table1[[#This Row],[Dn]]=4),1,0)</f>
        <v>0</v>
      </c>
      <c r="JX631">
        <f>IF(AND(Table1[[#This Row],[4th down attempt]]=1,Table1[[#This Row],[EFF]]="Y"),1,0)</f>
        <v>0</v>
      </c>
      <c r="JY631">
        <f>IF(AND(OR(Table1[[#This Row],[Pass Play]]=1,Table1[[#This Row],[Rush Attempts]]=1),Table1[[#This Row],[FPos]]&gt;=0,Table1[[#This Row],[FPos]]&lt;=20),1,0)</f>
        <v>0</v>
      </c>
      <c r="JZ631">
        <f>IF(AND(OR(Table1[[#This Row],[Pass Play]]=1,Table1[[#This Row],[Rush Attempts]]=1),Table1[[#This Row],[Dist]]&lt;=Table1[[#This Row],[Gn]]),1,0)</f>
        <v>0</v>
      </c>
      <c r="KA631">
        <f>IF(Table1[[#This Row],[S/End]]&lt;&gt;"",1,0)</f>
        <v>0</v>
      </c>
      <c r="KB631">
        <f>IF(Table1[[#This Row],[S/End]]="TD",1,0)</f>
        <v>0</v>
      </c>
      <c r="KC631">
        <f>IF(Table1[[#This Row],[S/End]]="FGGD",1,0)</f>
        <v>0</v>
      </c>
      <c r="KD631">
        <f>IF(AND(OR(Table1[[#This Row],[Pass Play]]=1,Table1[[#This Row],[Rush Attempts]]=1),Table1[[#This Row],[Gn]]&lt;0),1,0)</f>
        <v>1</v>
      </c>
      <c r="KE631" s="375">
        <f>IF(AND(Table1[[#This Row],[pff_DRVENDPSN]]=3,Table1[[#This Row],[pff_DRVENDEVENT]]="PUNT"),1,0)</f>
        <v>0</v>
      </c>
    </row>
    <row r="632" spans="1:291" hidden="1">
      <c r="A632">
        <v>55</v>
      </c>
      <c r="B632">
        <v>2110</v>
      </c>
      <c r="D632">
        <v>4</v>
      </c>
      <c r="E632">
        <v>2</v>
      </c>
      <c r="F632">
        <v>11</v>
      </c>
      <c r="G632">
        <v>6</v>
      </c>
      <c r="H632">
        <v>24</v>
      </c>
      <c r="J632" t="s">
        <v>254</v>
      </c>
      <c r="K632">
        <v>11</v>
      </c>
      <c r="L632" t="s">
        <v>1184</v>
      </c>
      <c r="M632" t="s">
        <v>12478</v>
      </c>
      <c r="N632" t="s">
        <v>1037</v>
      </c>
      <c r="P632" t="s">
        <v>257</v>
      </c>
      <c r="R632" t="s">
        <v>8258</v>
      </c>
      <c r="W632" t="s">
        <v>253</v>
      </c>
      <c r="X632" t="s">
        <v>3957</v>
      </c>
      <c r="Y632" t="s">
        <v>981</v>
      </c>
      <c r="Z632" t="s">
        <v>981</v>
      </c>
      <c r="AB632" t="s">
        <v>981</v>
      </c>
      <c r="AC632" t="s">
        <v>829</v>
      </c>
      <c r="AJ632">
        <v>88</v>
      </c>
      <c r="AK632" t="s">
        <v>327</v>
      </c>
      <c r="AP632">
        <v>7</v>
      </c>
      <c r="BJ632" t="s">
        <v>274</v>
      </c>
      <c r="BQ632">
        <f t="shared" si="27"/>
        <v>1</v>
      </c>
      <c r="BR632">
        <f t="shared" si="28"/>
        <v>0</v>
      </c>
      <c r="BT632" t="s">
        <v>11587</v>
      </c>
      <c r="BV632">
        <v>17</v>
      </c>
      <c r="BX632">
        <v>0</v>
      </c>
      <c r="BY632" t="s">
        <v>12508</v>
      </c>
      <c r="CA632">
        <v>1</v>
      </c>
      <c r="CD632" s="3">
        <v>0.18194444444444444</v>
      </c>
      <c r="CE632" t="s">
        <v>274</v>
      </c>
      <c r="CF632" t="s">
        <v>12509</v>
      </c>
      <c r="CG632">
        <v>6</v>
      </c>
      <c r="CI632" t="s">
        <v>331</v>
      </c>
      <c r="CJ632">
        <v>0</v>
      </c>
      <c r="CK632" t="s">
        <v>12510</v>
      </c>
      <c r="CL632" s="4">
        <v>38808</v>
      </c>
      <c r="CM632" t="s">
        <v>12511</v>
      </c>
      <c r="CN632" t="s">
        <v>12512</v>
      </c>
      <c r="CO632">
        <v>17</v>
      </c>
      <c r="CQ632" t="s">
        <v>418</v>
      </c>
      <c r="CR632" t="s">
        <v>11587</v>
      </c>
      <c r="CU632" t="s">
        <v>12513</v>
      </c>
      <c r="CW632">
        <v>0</v>
      </c>
      <c r="CY632">
        <v>5</v>
      </c>
      <c r="CZ632" t="s">
        <v>1242</v>
      </c>
      <c r="DA632">
        <v>7</v>
      </c>
      <c r="DB632">
        <v>9</v>
      </c>
      <c r="DC632" t="s">
        <v>2209</v>
      </c>
      <c r="DD632">
        <v>35</v>
      </c>
      <c r="DF632" t="s">
        <v>11900</v>
      </c>
      <c r="DK632">
        <v>6</v>
      </c>
      <c r="DL632" s="4">
        <v>44512</v>
      </c>
      <c r="DM632">
        <v>20587</v>
      </c>
      <c r="DN632">
        <v>2021</v>
      </c>
      <c r="DO632">
        <v>0</v>
      </c>
      <c r="DQ632">
        <v>81620</v>
      </c>
      <c r="DR632">
        <v>155</v>
      </c>
      <c r="DU632" t="s">
        <v>274</v>
      </c>
      <c r="DV632" t="s">
        <v>257</v>
      </c>
      <c r="DX632">
        <v>31</v>
      </c>
      <c r="DY632" t="s">
        <v>275</v>
      </c>
      <c r="EE632">
        <v>0</v>
      </c>
      <c r="EF632" t="s">
        <v>7167</v>
      </c>
      <c r="EG632" t="s">
        <v>422</v>
      </c>
      <c r="EH632">
        <v>0</v>
      </c>
      <c r="EI632" t="s">
        <v>12485</v>
      </c>
      <c r="EJ632" t="s">
        <v>340</v>
      </c>
      <c r="EK632" t="s">
        <v>12514</v>
      </c>
      <c r="EL632" t="s">
        <v>12515</v>
      </c>
      <c r="EM632" t="s">
        <v>12516</v>
      </c>
      <c r="EN632" t="s">
        <v>12517</v>
      </c>
      <c r="EO632" t="s">
        <v>418</v>
      </c>
      <c r="EP632" t="s">
        <v>10870</v>
      </c>
      <c r="EQ632">
        <v>0</v>
      </c>
      <c r="ER632" t="s">
        <v>346</v>
      </c>
      <c r="ET632" t="s">
        <v>12518</v>
      </c>
      <c r="EU632">
        <v>-1</v>
      </c>
      <c r="EV632" t="s">
        <v>274</v>
      </c>
      <c r="EW632" t="s">
        <v>349</v>
      </c>
      <c r="EX632" t="s">
        <v>528</v>
      </c>
      <c r="EY632" t="s">
        <v>351</v>
      </c>
      <c r="FB632" t="s">
        <v>999</v>
      </c>
      <c r="FC632" t="s">
        <v>12519</v>
      </c>
      <c r="FE632">
        <v>0</v>
      </c>
      <c r="FL632">
        <v>0</v>
      </c>
      <c r="FN632">
        <v>0</v>
      </c>
      <c r="FQ632">
        <v>0</v>
      </c>
      <c r="FS632" t="s">
        <v>462</v>
      </c>
      <c r="FT632" t="s">
        <v>1002</v>
      </c>
      <c r="FV632" t="s">
        <v>777</v>
      </c>
      <c r="FW632" t="s">
        <v>431</v>
      </c>
      <c r="FY632">
        <v>1</v>
      </c>
      <c r="GA632">
        <v>31.17</v>
      </c>
      <c r="GB632">
        <v>14</v>
      </c>
      <c r="GC632">
        <v>1</v>
      </c>
      <c r="GE632" t="s">
        <v>355</v>
      </c>
      <c r="GF632">
        <v>0</v>
      </c>
      <c r="GI632">
        <v>1.2</v>
      </c>
      <c r="GJ632">
        <v>0</v>
      </c>
      <c r="GK632">
        <v>0</v>
      </c>
      <c r="GM632" t="s">
        <v>12520</v>
      </c>
      <c r="GN632">
        <v>7</v>
      </c>
      <c r="GO632">
        <v>2</v>
      </c>
      <c r="GP632" t="s">
        <v>2349</v>
      </c>
      <c r="GR632">
        <v>6</v>
      </c>
      <c r="HA632" t="s">
        <v>12521</v>
      </c>
      <c r="HC632" t="s">
        <v>313</v>
      </c>
      <c r="HD632" t="s">
        <v>313</v>
      </c>
      <c r="HE632" t="s">
        <v>11593</v>
      </c>
      <c r="HF632">
        <v>0</v>
      </c>
      <c r="HG632">
        <v>11</v>
      </c>
      <c r="HH632">
        <v>31</v>
      </c>
      <c r="HI632" t="s">
        <v>275</v>
      </c>
      <c r="HK632" t="s">
        <v>492</v>
      </c>
      <c r="HL632" t="s">
        <v>499</v>
      </c>
      <c r="HM632" t="s">
        <v>11900</v>
      </c>
      <c r="HO632" t="s">
        <v>12522</v>
      </c>
      <c r="HP632" t="s">
        <v>12523</v>
      </c>
      <c r="HQ632" t="s">
        <v>12524</v>
      </c>
      <c r="HR632" t="s">
        <v>12525</v>
      </c>
      <c r="HT632" t="s">
        <v>12526</v>
      </c>
      <c r="HW632">
        <v>18</v>
      </c>
      <c r="HX632">
        <v>4264138</v>
      </c>
      <c r="HZ632">
        <v>4264119</v>
      </c>
      <c r="IC632">
        <v>0</v>
      </c>
      <c r="ID632">
        <v>0</v>
      </c>
      <c r="IM632">
        <v>148</v>
      </c>
      <c r="IO632" t="s">
        <v>11900</v>
      </c>
      <c r="IQ632" t="s">
        <v>11900</v>
      </c>
      <c r="IU632">
        <v>11</v>
      </c>
      <c r="IV632">
        <f>IF(AND(Table1[[#This Row],[R/P]]="P",Table1[[#This Row],[PaRes]]&lt;&gt;"SCRBL",Table1[[#This Row],[PaRes]]&lt;&gt;"RUN",Table1[[#This Row],[Penalty]]&lt;&gt;1),1,0)</f>
        <v>1</v>
      </c>
      <c r="IW632">
        <f>IF(AND(Table1[[#This Row],[Pass Play]]=1,Table1[[#This Row],[PaRes]]&lt;&gt;"SAC"),1,0)</f>
        <v>1</v>
      </c>
      <c r="IX632">
        <f>IF(Table1[[#This Row],[PaRes]]="COM",1,0)</f>
        <v>1</v>
      </c>
      <c r="IY632">
        <f>IF(Table1[[#This Row],[Pass Play]]=1,Table1[[#This Row],[Gn]],0)</f>
        <v>6</v>
      </c>
      <c r="IZ632">
        <f>IF(AND(Table1[[#This Row],[Pass Play]]=1,Table1[[#This Row],[EFF]]="Y"),1,0)</f>
        <v>1</v>
      </c>
      <c r="JA632">
        <f>IF(AND(Table1[[#This Row],[Pass Play]]=1,Table1[[#This Row],[EFF]]="Y"),Table1[[#This Row],[Gn]],0)</f>
        <v>6</v>
      </c>
      <c r="JB632">
        <f>IF(AND(Table1[[#This Row],[Pass Play]]=1,Table1[[#This Row],[Gn]]&gt;=15),1,0)</f>
        <v>0</v>
      </c>
      <c r="JC632">
        <f>IF(AND(Table1[[#This Row],[Pass Play]]=1,Table1[[#This Row],[Big Play Passes]]=1),Table1[[#This Row],[Gn]],0)</f>
        <v>0</v>
      </c>
      <c r="JD632">
        <f>IF(AND(OR(Table1[[#This Row],[R/P]]="R",Table1[[#This Row],[PaRes]]="SCRBL",Table1[[#This Row],[PaRes]]="RUN"),Table1[[#This Row],[Penalty]]&lt;&gt;1),1,0)</f>
        <v>0</v>
      </c>
      <c r="JE632">
        <f>IF(Table1[[#This Row],[Rush Attempts]]=1,Table1[[#This Row],[Gn]],0)</f>
        <v>0</v>
      </c>
      <c r="JF632">
        <f>IF(AND(Table1[[#This Row],[Rush Attempts]]=1,Table1[[#This Row],[EFF]]="Y"),1,0)</f>
        <v>0</v>
      </c>
      <c r="JG632">
        <f>IF(AND(Table1[[#This Row],[Rush Attempts]]=1,Table1[[#This Row],[EFF]]="Y"),Table1[[#This Row],[Gn]],0)</f>
        <v>0</v>
      </c>
      <c r="JH632">
        <f>IF(AND(Table1[[#This Row],[Rush Attempts]]=1,Table1[[#This Row],[Gn]]&gt;=10),1,0)</f>
        <v>0</v>
      </c>
      <c r="JI632">
        <f>IF(AND(Table1[[#This Row],[Rush Attempts]]=1,Table1[[#This Row],[Big Play Run]]=1),Table1[[#This Row],[Gn]],0)</f>
        <v>0</v>
      </c>
      <c r="JJ632">
        <f>IF(Table1[[#This Row],[PaRes]]="SAC",1,0)</f>
        <v>0</v>
      </c>
      <c r="JK632">
        <f>IF(Table1[[#This Row],[Sacks]]=1,Table1[[#This Row],[Gn]],0)</f>
        <v>0</v>
      </c>
      <c r="JL632">
        <f>IF(Table1[[#This Row],[PaRes]]="INT",1,0)</f>
        <v>0</v>
      </c>
      <c r="JM632">
        <f>IF(Table1[[#This Row],[pff_PENALTY]]&lt;&gt;"",1,0)</f>
        <v>0</v>
      </c>
      <c r="JN632">
        <f>Table1[[#This Row],[pff_PENYARDS]]</f>
        <v>0</v>
      </c>
      <c r="JO632">
        <f>IF(Table1[[#This Row],[S/End]]="TD",1,0)</f>
        <v>0</v>
      </c>
      <c r="JP632">
        <f>IF(OR(Table1[[#This Row],[S/End]]="FGGD"),1,0)</f>
        <v>0</v>
      </c>
      <c r="JQ632">
        <f>IF(OR(Table1[[#This Row],[S/End]]="FUM",Table1[[#This Row],[S/End]]="INT"),1,0)</f>
        <v>0</v>
      </c>
      <c r="JR632">
        <f>IF(AND(Table1[[#This Row],[Touchdown]]=1,Table1[[#This Row],[Pass Play]]=1),1,0)</f>
        <v>0</v>
      </c>
      <c r="JS632">
        <f t="shared" si="29"/>
        <v>0</v>
      </c>
      <c r="JT632">
        <f>IF(AND(OR(Table1[[#This Row],[Pass Play]]=1,Table1[[#This Row],[Rush Attempts]]=1),Table1[[#This Row],[Dn]]=3),1,0)</f>
        <v>0</v>
      </c>
      <c r="JU632">
        <f>IF(AND(Table1[[#This Row],[3rd down attempt]]=1,Table1[[#This Row],[EFF]]="Y"),1,0)</f>
        <v>0</v>
      </c>
      <c r="JV632">
        <f>IF(AND(Table1[[#This Row],[3rd down attempt]]=1,Table1[[#This Row],[Dist]]&gt;=7),1,0)</f>
        <v>0</v>
      </c>
      <c r="JW632">
        <f>IF(AND(OR(Table1[[#This Row],[Pass Play]]=1,Table1[[#This Row],[Rush Attempts]]=1),Table1[[#This Row],[Dn]]=4),1,0)</f>
        <v>0</v>
      </c>
      <c r="JX632">
        <f>IF(AND(Table1[[#This Row],[4th down attempt]]=1,Table1[[#This Row],[EFF]]="Y"),1,0)</f>
        <v>0</v>
      </c>
      <c r="JY632">
        <f>IF(AND(OR(Table1[[#This Row],[Pass Play]]=1,Table1[[#This Row],[Rush Attempts]]=1),Table1[[#This Row],[FPos]]&gt;=0,Table1[[#This Row],[FPos]]&lt;=20),1,0)</f>
        <v>0</v>
      </c>
      <c r="JZ632">
        <f>IF(AND(OR(Table1[[#This Row],[Pass Play]]=1,Table1[[#This Row],[Rush Attempts]]=1),Table1[[#This Row],[Dist]]&lt;=Table1[[#This Row],[Gn]]),1,0)</f>
        <v>0</v>
      </c>
      <c r="KA632">
        <f>IF(Table1[[#This Row],[S/End]]&lt;&gt;"",1,0)</f>
        <v>0</v>
      </c>
      <c r="KB632">
        <f>IF(Table1[[#This Row],[S/End]]="TD",1,0)</f>
        <v>0</v>
      </c>
      <c r="KC632">
        <f>IF(Table1[[#This Row],[S/End]]="FGGD",1,0)</f>
        <v>0</v>
      </c>
      <c r="KD632">
        <f>IF(AND(OR(Table1[[#This Row],[Pass Play]]=1,Table1[[#This Row],[Rush Attempts]]=1),Table1[[#This Row],[Gn]]&lt;0),1,0)</f>
        <v>0</v>
      </c>
      <c r="KE632" s="375">
        <f>IF(AND(Table1[[#This Row],[pff_DRVENDPSN]]=3,Table1[[#This Row],[pff_DRVENDEVENT]]="PUNT"),1,0)</f>
        <v>0</v>
      </c>
    </row>
    <row r="633" spans="1:291" hidden="1">
      <c r="A633">
        <v>56</v>
      </c>
      <c r="B633">
        <v>2110</v>
      </c>
      <c r="D633">
        <v>4</v>
      </c>
      <c r="E633">
        <v>3</v>
      </c>
      <c r="F633">
        <v>5</v>
      </c>
      <c r="G633">
        <v>6</v>
      </c>
      <c r="H633">
        <v>18</v>
      </c>
      <c r="J633" t="s">
        <v>254</v>
      </c>
      <c r="K633">
        <v>11</v>
      </c>
      <c r="L633" t="s">
        <v>471</v>
      </c>
      <c r="M633" t="s">
        <v>12527</v>
      </c>
      <c r="N633" t="s">
        <v>319</v>
      </c>
      <c r="P633" t="s">
        <v>12528</v>
      </c>
      <c r="W633" t="s">
        <v>257</v>
      </c>
      <c r="X633" t="s">
        <v>12529</v>
      </c>
      <c r="AE633" t="s">
        <v>445</v>
      </c>
      <c r="AF633" t="s">
        <v>446</v>
      </c>
      <c r="AG633" t="s">
        <v>12529</v>
      </c>
      <c r="AH633" t="s">
        <v>257</v>
      </c>
      <c r="AJ633">
        <v>7</v>
      </c>
      <c r="AP633">
        <v>7</v>
      </c>
      <c r="BJ633" t="s">
        <v>274</v>
      </c>
      <c r="BQ633">
        <f t="shared" si="27"/>
        <v>0</v>
      </c>
      <c r="BR633">
        <f t="shared" si="28"/>
        <v>3</v>
      </c>
      <c r="BT633" t="s">
        <v>11587</v>
      </c>
      <c r="BV633">
        <v>17</v>
      </c>
      <c r="BX633">
        <v>0</v>
      </c>
      <c r="BY633" t="s">
        <v>12530</v>
      </c>
      <c r="CD633" s="3">
        <v>0.15833333333333333</v>
      </c>
      <c r="CF633" t="s">
        <v>12531</v>
      </c>
      <c r="CJ633">
        <v>0</v>
      </c>
      <c r="CK633" t="s">
        <v>12532</v>
      </c>
      <c r="CL633" s="4">
        <v>39142</v>
      </c>
      <c r="CM633" t="s">
        <v>12533</v>
      </c>
      <c r="CN633" t="s">
        <v>12534</v>
      </c>
      <c r="CO633">
        <v>17</v>
      </c>
      <c r="CP633" t="s">
        <v>11769</v>
      </c>
      <c r="CQ633" t="s">
        <v>269</v>
      </c>
      <c r="CR633" t="s">
        <v>11587</v>
      </c>
      <c r="CU633" t="s">
        <v>12535</v>
      </c>
      <c r="CW633">
        <v>0</v>
      </c>
      <c r="CY633">
        <v>6</v>
      </c>
      <c r="CZ633" t="s">
        <v>1242</v>
      </c>
      <c r="DA633">
        <v>7</v>
      </c>
      <c r="DB633">
        <v>9</v>
      </c>
      <c r="DC633" t="s">
        <v>2209</v>
      </c>
      <c r="DD633">
        <v>35</v>
      </c>
      <c r="DF633" t="s">
        <v>11900</v>
      </c>
      <c r="DK633">
        <v>6</v>
      </c>
      <c r="DL633" s="4">
        <v>44512</v>
      </c>
      <c r="DM633">
        <v>20587</v>
      </c>
      <c r="DN633">
        <v>2021</v>
      </c>
      <c r="DO633">
        <v>0</v>
      </c>
      <c r="DQ633">
        <v>81620</v>
      </c>
      <c r="DR633">
        <v>156</v>
      </c>
      <c r="DU633" t="s">
        <v>274</v>
      </c>
      <c r="DV633" t="s">
        <v>257</v>
      </c>
      <c r="DX633">
        <v>31</v>
      </c>
      <c r="DY633" t="s">
        <v>275</v>
      </c>
      <c r="EE633">
        <v>0</v>
      </c>
      <c r="EF633" t="s">
        <v>12536</v>
      </c>
      <c r="EG633" t="s">
        <v>701</v>
      </c>
      <c r="EH633">
        <v>0</v>
      </c>
      <c r="EI633" t="s">
        <v>1955</v>
      </c>
      <c r="EJ633" t="s">
        <v>340</v>
      </c>
      <c r="EK633" t="s">
        <v>12514</v>
      </c>
      <c r="EL633" t="s">
        <v>12537</v>
      </c>
      <c r="EM633" t="s">
        <v>12538</v>
      </c>
      <c r="EO633" t="s">
        <v>282</v>
      </c>
      <c r="EP633" t="s">
        <v>1110</v>
      </c>
      <c r="EQ633">
        <v>1</v>
      </c>
      <c r="ET633" t="s">
        <v>12539</v>
      </c>
      <c r="FE633">
        <v>0</v>
      </c>
      <c r="FF633">
        <v>2</v>
      </c>
      <c r="FG633" t="s">
        <v>310</v>
      </c>
      <c r="FI633" t="s">
        <v>310</v>
      </c>
      <c r="FJ633" t="s">
        <v>11713</v>
      </c>
      <c r="FL633">
        <v>0</v>
      </c>
      <c r="FN633">
        <v>0</v>
      </c>
      <c r="FQ633">
        <v>0</v>
      </c>
      <c r="FS633" t="s">
        <v>354</v>
      </c>
      <c r="FU633" t="s">
        <v>257</v>
      </c>
      <c r="FW633" t="s">
        <v>397</v>
      </c>
      <c r="FX633" t="s">
        <v>1030</v>
      </c>
      <c r="FY633">
        <v>0</v>
      </c>
      <c r="GA633">
        <v>31.17</v>
      </c>
      <c r="GB633">
        <v>14</v>
      </c>
      <c r="GC633">
        <v>0</v>
      </c>
      <c r="GD633" t="s">
        <v>3807</v>
      </c>
      <c r="GE633" t="s">
        <v>355</v>
      </c>
      <c r="GF633">
        <v>0</v>
      </c>
      <c r="GG633" t="s">
        <v>257</v>
      </c>
      <c r="GJ633">
        <v>1</v>
      </c>
      <c r="GK633">
        <v>0</v>
      </c>
      <c r="GM633" t="s">
        <v>12540</v>
      </c>
      <c r="GO633">
        <v>1</v>
      </c>
      <c r="HA633" t="s">
        <v>12541</v>
      </c>
      <c r="HC633" t="s">
        <v>313</v>
      </c>
      <c r="HD633" t="s">
        <v>313</v>
      </c>
      <c r="HE633" t="s">
        <v>11661</v>
      </c>
      <c r="HF633">
        <v>0</v>
      </c>
      <c r="HG633">
        <v>11</v>
      </c>
      <c r="HH633">
        <v>31</v>
      </c>
      <c r="HI633" t="s">
        <v>275</v>
      </c>
      <c r="HL633">
        <v>4</v>
      </c>
      <c r="HW633">
        <v>12</v>
      </c>
      <c r="HX633">
        <v>4264268</v>
      </c>
      <c r="HY633" t="s">
        <v>1034</v>
      </c>
      <c r="HZ633">
        <v>4264138</v>
      </c>
      <c r="IC633">
        <v>0.5</v>
      </c>
      <c r="ID633">
        <v>1</v>
      </c>
      <c r="IM633">
        <v>149</v>
      </c>
      <c r="IQ633" t="s">
        <v>11900</v>
      </c>
      <c r="IR633" t="s">
        <v>11769</v>
      </c>
      <c r="IU633">
        <v>11</v>
      </c>
      <c r="IV633">
        <f>IF(AND(Table1[[#This Row],[R/P]]="P",Table1[[#This Row],[PaRes]]&lt;&gt;"SCRBL",Table1[[#This Row],[PaRes]]&lt;&gt;"RUN",Table1[[#This Row],[Penalty]]&lt;&gt;1),1,0)</f>
        <v>0</v>
      </c>
      <c r="IW633">
        <f>IF(AND(Table1[[#This Row],[Pass Play]]=1,Table1[[#This Row],[PaRes]]&lt;&gt;"SAC"),1,0)</f>
        <v>0</v>
      </c>
      <c r="IX633">
        <f>IF(Table1[[#This Row],[PaRes]]="COM",1,0)</f>
        <v>0</v>
      </c>
      <c r="IY633">
        <f>IF(Table1[[#This Row],[Pass Play]]=1,Table1[[#This Row],[Gn]],0)</f>
        <v>0</v>
      </c>
      <c r="IZ633">
        <f>IF(AND(Table1[[#This Row],[Pass Play]]=1,Table1[[#This Row],[EFF]]="Y"),1,0)</f>
        <v>0</v>
      </c>
      <c r="JA633">
        <f>IF(AND(Table1[[#This Row],[Pass Play]]=1,Table1[[#This Row],[EFF]]="Y"),Table1[[#This Row],[Gn]],0)</f>
        <v>0</v>
      </c>
      <c r="JB633">
        <f>IF(AND(Table1[[#This Row],[Pass Play]]=1,Table1[[#This Row],[Gn]]&gt;=15),1,0)</f>
        <v>0</v>
      </c>
      <c r="JC633">
        <f>IF(AND(Table1[[#This Row],[Pass Play]]=1,Table1[[#This Row],[Big Play Passes]]=1),Table1[[#This Row],[Gn]],0)</f>
        <v>0</v>
      </c>
      <c r="JD633">
        <f>IF(AND(OR(Table1[[#This Row],[R/P]]="R",Table1[[#This Row],[PaRes]]="SCRBL",Table1[[#This Row],[PaRes]]="RUN"),Table1[[#This Row],[Penalty]]&lt;&gt;1),1,0)</f>
        <v>1</v>
      </c>
      <c r="JE633">
        <f>IF(Table1[[#This Row],[Rush Attempts]]=1,Table1[[#This Row],[Gn]],0)</f>
        <v>6</v>
      </c>
      <c r="JF633">
        <f>IF(AND(Table1[[#This Row],[Rush Attempts]]=1,Table1[[#This Row],[EFF]]="Y"),1,0)</f>
        <v>1</v>
      </c>
      <c r="JG633">
        <f>IF(AND(Table1[[#This Row],[Rush Attempts]]=1,Table1[[#This Row],[EFF]]="Y"),Table1[[#This Row],[Gn]],0)</f>
        <v>6</v>
      </c>
      <c r="JH633">
        <f>IF(AND(Table1[[#This Row],[Rush Attempts]]=1,Table1[[#This Row],[Gn]]&gt;=10),1,0)</f>
        <v>0</v>
      </c>
      <c r="JI633">
        <f>IF(AND(Table1[[#This Row],[Rush Attempts]]=1,Table1[[#This Row],[Big Play Run]]=1),Table1[[#This Row],[Gn]],0)</f>
        <v>0</v>
      </c>
      <c r="JJ633">
        <f>IF(Table1[[#This Row],[PaRes]]="SAC",1,0)</f>
        <v>0</v>
      </c>
      <c r="JK633">
        <f>IF(Table1[[#This Row],[Sacks]]=1,Table1[[#This Row],[Gn]],0)</f>
        <v>0</v>
      </c>
      <c r="JL633">
        <f>IF(Table1[[#This Row],[PaRes]]="INT",1,0)</f>
        <v>0</v>
      </c>
      <c r="JM633">
        <f>IF(Table1[[#This Row],[pff_PENALTY]]&lt;&gt;"",1,0)</f>
        <v>0</v>
      </c>
      <c r="JN633">
        <f>Table1[[#This Row],[pff_PENYARDS]]</f>
        <v>0</v>
      </c>
      <c r="JO633">
        <f>IF(Table1[[#This Row],[S/End]]="TD",1,0)</f>
        <v>0</v>
      </c>
      <c r="JP633">
        <f>IF(OR(Table1[[#This Row],[S/End]]="FGGD"),1,0)</f>
        <v>0</v>
      </c>
      <c r="JQ633">
        <f>IF(OR(Table1[[#This Row],[S/End]]="FUM",Table1[[#This Row],[S/End]]="INT"),1,0)</f>
        <v>0</v>
      </c>
      <c r="JR633">
        <f>IF(AND(Table1[[#This Row],[Touchdown]]=1,Table1[[#This Row],[Pass Play]]=1),1,0)</f>
        <v>0</v>
      </c>
      <c r="JS633">
        <f t="shared" si="29"/>
        <v>0</v>
      </c>
      <c r="JT633">
        <f>IF(AND(OR(Table1[[#This Row],[Pass Play]]=1,Table1[[#This Row],[Rush Attempts]]=1),Table1[[#This Row],[Dn]]=3),1,0)</f>
        <v>1</v>
      </c>
      <c r="JU633">
        <f>IF(AND(Table1[[#This Row],[3rd down attempt]]=1,Table1[[#This Row],[EFF]]="Y"),1,0)</f>
        <v>1</v>
      </c>
      <c r="JV633">
        <f>IF(AND(Table1[[#This Row],[3rd down attempt]]=1,Table1[[#This Row],[Dist]]&gt;=7),1,0)</f>
        <v>0</v>
      </c>
      <c r="JW633">
        <f>IF(AND(OR(Table1[[#This Row],[Pass Play]]=1,Table1[[#This Row],[Rush Attempts]]=1),Table1[[#This Row],[Dn]]=4),1,0)</f>
        <v>0</v>
      </c>
      <c r="JX633">
        <f>IF(AND(Table1[[#This Row],[4th down attempt]]=1,Table1[[#This Row],[EFF]]="Y"),1,0)</f>
        <v>0</v>
      </c>
      <c r="JY633">
        <f>IF(AND(OR(Table1[[#This Row],[Pass Play]]=1,Table1[[#This Row],[Rush Attempts]]=1),Table1[[#This Row],[FPos]]&gt;=0,Table1[[#This Row],[FPos]]&lt;=20),1,0)</f>
        <v>1</v>
      </c>
      <c r="JZ633">
        <f>IF(AND(OR(Table1[[#This Row],[Pass Play]]=1,Table1[[#This Row],[Rush Attempts]]=1),Table1[[#This Row],[Dist]]&lt;=Table1[[#This Row],[Gn]]),1,0)</f>
        <v>1</v>
      </c>
      <c r="KA633">
        <f>IF(Table1[[#This Row],[S/End]]&lt;&gt;"",1,0)</f>
        <v>0</v>
      </c>
      <c r="KB633">
        <f>IF(Table1[[#This Row],[S/End]]="TD",1,0)</f>
        <v>0</v>
      </c>
      <c r="KC633">
        <f>IF(Table1[[#This Row],[S/End]]="FGGD",1,0)</f>
        <v>0</v>
      </c>
      <c r="KD633">
        <f>IF(AND(OR(Table1[[#This Row],[Pass Play]]=1,Table1[[#This Row],[Rush Attempts]]=1),Table1[[#This Row],[Gn]]&lt;0),1,0)</f>
        <v>0</v>
      </c>
      <c r="KE633" s="375">
        <f>IF(AND(Table1[[#This Row],[pff_DRVENDPSN]]=3,Table1[[#This Row],[pff_DRVENDEVENT]]="PUNT"),1,0)</f>
        <v>0</v>
      </c>
    </row>
    <row r="634" spans="1:291" hidden="1">
      <c r="A634">
        <v>57</v>
      </c>
      <c r="B634">
        <v>2110</v>
      </c>
      <c r="D634">
        <v>4</v>
      </c>
      <c r="E634">
        <v>1</v>
      </c>
      <c r="F634">
        <v>10</v>
      </c>
      <c r="G634">
        <v>-3</v>
      </c>
      <c r="H634">
        <v>12</v>
      </c>
      <c r="J634" t="s">
        <v>298</v>
      </c>
      <c r="K634">
        <v>32</v>
      </c>
      <c r="L634">
        <v>32</v>
      </c>
      <c r="M634" t="s">
        <v>12542</v>
      </c>
      <c r="N634" t="s">
        <v>11683</v>
      </c>
      <c r="P634" t="s">
        <v>12542</v>
      </c>
      <c r="W634" t="s">
        <v>257</v>
      </c>
      <c r="X634" t="s">
        <v>10754</v>
      </c>
      <c r="AE634" t="s">
        <v>10593</v>
      </c>
      <c r="AF634" t="s">
        <v>10594</v>
      </c>
      <c r="AG634" t="s">
        <v>10754</v>
      </c>
      <c r="AH634" t="s">
        <v>257</v>
      </c>
      <c r="AJ634">
        <v>20</v>
      </c>
      <c r="AP634">
        <v>7</v>
      </c>
      <c r="BJ634" t="s">
        <v>274</v>
      </c>
      <c r="BQ634">
        <f t="shared" si="27"/>
        <v>0</v>
      </c>
      <c r="BR634">
        <f t="shared" si="28"/>
        <v>2</v>
      </c>
      <c r="BT634" t="s">
        <v>11587</v>
      </c>
      <c r="BV634">
        <v>17</v>
      </c>
      <c r="BX634">
        <v>0</v>
      </c>
      <c r="BY634" t="s">
        <v>12543</v>
      </c>
      <c r="CD634" s="3">
        <v>0.15486111111111112</v>
      </c>
      <c r="CJ634">
        <v>0</v>
      </c>
      <c r="CK634" t="s">
        <v>12544</v>
      </c>
      <c r="CL634" s="4">
        <v>38473</v>
      </c>
      <c r="CM634" t="s">
        <v>12545</v>
      </c>
      <c r="CN634" t="s">
        <v>12546</v>
      </c>
      <c r="CO634">
        <v>17</v>
      </c>
      <c r="CP634" t="s">
        <v>11785</v>
      </c>
      <c r="CQ634" t="s">
        <v>282</v>
      </c>
      <c r="CR634" t="s">
        <v>11587</v>
      </c>
      <c r="CU634" t="s">
        <v>12547</v>
      </c>
      <c r="CW634">
        <v>0</v>
      </c>
      <c r="CY634">
        <v>7</v>
      </c>
      <c r="CZ634" t="s">
        <v>1242</v>
      </c>
      <c r="DA634">
        <v>7</v>
      </c>
      <c r="DB634">
        <v>9</v>
      </c>
      <c r="DC634" t="s">
        <v>2209</v>
      </c>
      <c r="DD634">
        <v>35</v>
      </c>
      <c r="DF634" t="s">
        <v>11660</v>
      </c>
      <c r="DK634">
        <v>-3</v>
      </c>
      <c r="DL634" s="4">
        <v>44512</v>
      </c>
      <c r="DM634">
        <v>20587</v>
      </c>
      <c r="DN634">
        <v>2021</v>
      </c>
      <c r="DO634">
        <v>0</v>
      </c>
      <c r="DQ634">
        <v>81620</v>
      </c>
      <c r="DR634">
        <v>158</v>
      </c>
      <c r="DU634" t="s">
        <v>274</v>
      </c>
      <c r="DV634" t="s">
        <v>257</v>
      </c>
      <c r="DX634">
        <v>31</v>
      </c>
      <c r="DY634" t="s">
        <v>275</v>
      </c>
      <c r="EE634">
        <v>0</v>
      </c>
      <c r="EF634" t="s">
        <v>12548</v>
      </c>
      <c r="EG634" t="s">
        <v>1485</v>
      </c>
      <c r="EH634">
        <v>0</v>
      </c>
      <c r="EI634" t="s">
        <v>2931</v>
      </c>
      <c r="EJ634" t="s">
        <v>2186</v>
      </c>
      <c r="EK634" t="s">
        <v>11690</v>
      </c>
      <c r="EL634" t="s">
        <v>12549</v>
      </c>
      <c r="EM634" t="s">
        <v>12550</v>
      </c>
      <c r="EN634" t="s">
        <v>11690</v>
      </c>
      <c r="EO634" t="s">
        <v>269</v>
      </c>
      <c r="EP634" t="s">
        <v>3331</v>
      </c>
      <c r="EQ634">
        <v>0</v>
      </c>
      <c r="ET634" t="s">
        <v>12551</v>
      </c>
      <c r="FE634">
        <v>0</v>
      </c>
      <c r="FF634">
        <v>17</v>
      </c>
      <c r="FG634" t="s">
        <v>285</v>
      </c>
      <c r="FI634" t="s">
        <v>285</v>
      </c>
      <c r="FL634">
        <v>0</v>
      </c>
      <c r="FN634">
        <v>0</v>
      </c>
      <c r="FQ634">
        <v>0</v>
      </c>
      <c r="FS634" t="s">
        <v>287</v>
      </c>
      <c r="FT634" t="s">
        <v>288</v>
      </c>
      <c r="FU634" t="s">
        <v>257</v>
      </c>
      <c r="FV634" t="s">
        <v>4264</v>
      </c>
      <c r="FW634" t="s">
        <v>1700</v>
      </c>
      <c r="FX634" t="s">
        <v>10769</v>
      </c>
      <c r="FY634">
        <v>0</v>
      </c>
      <c r="GA634">
        <v>31.17</v>
      </c>
      <c r="GB634">
        <v>14</v>
      </c>
      <c r="GC634">
        <v>0</v>
      </c>
      <c r="GF634">
        <v>0</v>
      </c>
      <c r="GG634" t="s">
        <v>3354</v>
      </c>
      <c r="GJ634">
        <v>0</v>
      </c>
      <c r="GK634">
        <v>0</v>
      </c>
      <c r="GO634">
        <v>0</v>
      </c>
      <c r="HA634" t="s">
        <v>12552</v>
      </c>
      <c r="HC634" t="s">
        <v>313</v>
      </c>
      <c r="HD634" t="s">
        <v>313</v>
      </c>
      <c r="HE634" t="s">
        <v>12553</v>
      </c>
      <c r="HF634">
        <v>0</v>
      </c>
      <c r="HG634">
        <v>23</v>
      </c>
      <c r="HH634">
        <v>31</v>
      </c>
      <c r="HI634" t="s">
        <v>275</v>
      </c>
      <c r="HL634">
        <v>0</v>
      </c>
      <c r="HW634">
        <v>15</v>
      </c>
      <c r="HX634">
        <v>4264302</v>
      </c>
      <c r="HY634" t="s">
        <v>12554</v>
      </c>
      <c r="HZ634">
        <v>4264268</v>
      </c>
      <c r="IC634">
        <v>0</v>
      </c>
      <c r="ID634">
        <v>0</v>
      </c>
      <c r="IM634">
        <v>150</v>
      </c>
      <c r="IO634" t="s">
        <v>11660</v>
      </c>
      <c r="IQ634" t="s">
        <v>11660</v>
      </c>
      <c r="IU634">
        <v>11</v>
      </c>
      <c r="IV634">
        <f>IF(AND(Table1[[#This Row],[R/P]]="P",Table1[[#This Row],[PaRes]]&lt;&gt;"SCRBL",Table1[[#This Row],[PaRes]]&lt;&gt;"RUN",Table1[[#This Row],[Penalty]]&lt;&gt;1),1,0)</f>
        <v>0</v>
      </c>
      <c r="IW634">
        <f>IF(AND(Table1[[#This Row],[Pass Play]]=1,Table1[[#This Row],[PaRes]]&lt;&gt;"SAC"),1,0)</f>
        <v>0</v>
      </c>
      <c r="IX634">
        <f>IF(Table1[[#This Row],[PaRes]]="COM",1,0)</f>
        <v>0</v>
      </c>
      <c r="IY634">
        <f>IF(Table1[[#This Row],[Pass Play]]=1,Table1[[#This Row],[Gn]],0)</f>
        <v>0</v>
      </c>
      <c r="IZ634">
        <f>IF(AND(Table1[[#This Row],[Pass Play]]=1,Table1[[#This Row],[EFF]]="Y"),1,0)</f>
        <v>0</v>
      </c>
      <c r="JA634">
        <f>IF(AND(Table1[[#This Row],[Pass Play]]=1,Table1[[#This Row],[EFF]]="Y"),Table1[[#This Row],[Gn]],0)</f>
        <v>0</v>
      </c>
      <c r="JB634">
        <f>IF(AND(Table1[[#This Row],[Pass Play]]=1,Table1[[#This Row],[Gn]]&gt;=15),1,0)</f>
        <v>0</v>
      </c>
      <c r="JC634">
        <f>IF(AND(Table1[[#This Row],[Pass Play]]=1,Table1[[#This Row],[Big Play Passes]]=1),Table1[[#This Row],[Gn]],0)</f>
        <v>0</v>
      </c>
      <c r="JD634">
        <f>IF(AND(OR(Table1[[#This Row],[R/P]]="R",Table1[[#This Row],[PaRes]]="SCRBL",Table1[[#This Row],[PaRes]]="RUN"),Table1[[#This Row],[Penalty]]&lt;&gt;1),1,0)</f>
        <v>1</v>
      </c>
      <c r="JE634">
        <f>IF(Table1[[#This Row],[Rush Attempts]]=1,Table1[[#This Row],[Gn]],0)</f>
        <v>-3</v>
      </c>
      <c r="JF634">
        <f>IF(AND(Table1[[#This Row],[Rush Attempts]]=1,Table1[[#This Row],[EFF]]="Y"),1,0)</f>
        <v>0</v>
      </c>
      <c r="JG634">
        <f>IF(AND(Table1[[#This Row],[Rush Attempts]]=1,Table1[[#This Row],[EFF]]="Y"),Table1[[#This Row],[Gn]],0)</f>
        <v>0</v>
      </c>
      <c r="JH634">
        <f>IF(AND(Table1[[#This Row],[Rush Attempts]]=1,Table1[[#This Row],[Gn]]&gt;=10),1,0)</f>
        <v>0</v>
      </c>
      <c r="JI634">
        <f>IF(AND(Table1[[#This Row],[Rush Attempts]]=1,Table1[[#This Row],[Big Play Run]]=1),Table1[[#This Row],[Gn]],0)</f>
        <v>0</v>
      </c>
      <c r="JJ634">
        <f>IF(Table1[[#This Row],[PaRes]]="SAC",1,0)</f>
        <v>0</v>
      </c>
      <c r="JK634">
        <f>IF(Table1[[#This Row],[Sacks]]=1,Table1[[#This Row],[Gn]],0)</f>
        <v>0</v>
      </c>
      <c r="JL634">
        <f>IF(Table1[[#This Row],[PaRes]]="INT",1,0)</f>
        <v>0</v>
      </c>
      <c r="JM634">
        <f>IF(Table1[[#This Row],[pff_PENALTY]]&lt;&gt;"",1,0)</f>
        <v>0</v>
      </c>
      <c r="JN634">
        <f>Table1[[#This Row],[pff_PENYARDS]]</f>
        <v>0</v>
      </c>
      <c r="JO634">
        <f>IF(Table1[[#This Row],[S/End]]="TD",1,0)</f>
        <v>0</v>
      </c>
      <c r="JP634">
        <f>IF(OR(Table1[[#This Row],[S/End]]="FGGD"),1,0)</f>
        <v>0</v>
      </c>
      <c r="JQ634">
        <f>IF(OR(Table1[[#This Row],[S/End]]="FUM",Table1[[#This Row],[S/End]]="INT"),1,0)</f>
        <v>0</v>
      </c>
      <c r="JR634">
        <f>IF(AND(Table1[[#This Row],[Touchdown]]=1,Table1[[#This Row],[Pass Play]]=1),1,0)</f>
        <v>0</v>
      </c>
      <c r="JS634">
        <f t="shared" si="29"/>
        <v>0</v>
      </c>
      <c r="JT634">
        <f>IF(AND(OR(Table1[[#This Row],[Pass Play]]=1,Table1[[#This Row],[Rush Attempts]]=1),Table1[[#This Row],[Dn]]=3),1,0)</f>
        <v>0</v>
      </c>
      <c r="JU634">
        <f>IF(AND(Table1[[#This Row],[3rd down attempt]]=1,Table1[[#This Row],[EFF]]="Y"),1,0)</f>
        <v>0</v>
      </c>
      <c r="JV634">
        <f>IF(AND(Table1[[#This Row],[3rd down attempt]]=1,Table1[[#This Row],[Dist]]&gt;=7),1,0)</f>
        <v>0</v>
      </c>
      <c r="JW634">
        <f>IF(AND(OR(Table1[[#This Row],[Pass Play]]=1,Table1[[#This Row],[Rush Attempts]]=1),Table1[[#This Row],[Dn]]=4),1,0)</f>
        <v>0</v>
      </c>
      <c r="JX634">
        <f>IF(AND(Table1[[#This Row],[4th down attempt]]=1,Table1[[#This Row],[EFF]]="Y"),1,0)</f>
        <v>0</v>
      </c>
      <c r="JY634">
        <f>IF(AND(OR(Table1[[#This Row],[Pass Play]]=1,Table1[[#This Row],[Rush Attempts]]=1),Table1[[#This Row],[FPos]]&gt;=0,Table1[[#This Row],[FPos]]&lt;=20),1,0)</f>
        <v>1</v>
      </c>
      <c r="JZ634">
        <f>IF(AND(OR(Table1[[#This Row],[Pass Play]]=1,Table1[[#This Row],[Rush Attempts]]=1),Table1[[#This Row],[Dist]]&lt;=Table1[[#This Row],[Gn]]),1,0)</f>
        <v>0</v>
      </c>
      <c r="KA634">
        <f>IF(Table1[[#This Row],[S/End]]&lt;&gt;"",1,0)</f>
        <v>0</v>
      </c>
      <c r="KB634">
        <f>IF(Table1[[#This Row],[S/End]]="TD",1,0)</f>
        <v>0</v>
      </c>
      <c r="KC634">
        <f>IF(Table1[[#This Row],[S/End]]="FGGD",1,0)</f>
        <v>0</v>
      </c>
      <c r="KD634">
        <f>IF(AND(OR(Table1[[#This Row],[Pass Play]]=1,Table1[[#This Row],[Rush Attempts]]=1),Table1[[#This Row],[Gn]]&lt;0),1,0)</f>
        <v>1</v>
      </c>
      <c r="KE634" s="375">
        <f>IF(AND(Table1[[#This Row],[pff_DRVENDPSN]]=3,Table1[[#This Row],[pff_DRVENDEVENT]]="PUNT"),1,0)</f>
        <v>0</v>
      </c>
    </row>
    <row r="635" spans="1:291" hidden="1">
      <c r="A635">
        <v>58</v>
      </c>
      <c r="B635">
        <v>2110</v>
      </c>
      <c r="D635">
        <v>4</v>
      </c>
      <c r="E635">
        <v>2</v>
      </c>
      <c r="F635">
        <v>13</v>
      </c>
      <c r="G635">
        <v>1</v>
      </c>
      <c r="H635">
        <v>15</v>
      </c>
      <c r="J635" t="s">
        <v>298</v>
      </c>
      <c r="K635">
        <v>12</v>
      </c>
      <c r="L635">
        <v>12</v>
      </c>
      <c r="M635" t="s">
        <v>8947</v>
      </c>
      <c r="N635" t="s">
        <v>440</v>
      </c>
      <c r="O635" t="s">
        <v>254</v>
      </c>
      <c r="P635" t="s">
        <v>4011</v>
      </c>
      <c r="Q635" t="s">
        <v>871</v>
      </c>
      <c r="S635" t="s">
        <v>443</v>
      </c>
      <c r="W635" t="s">
        <v>257</v>
      </c>
      <c r="X635" t="s">
        <v>11885</v>
      </c>
      <c r="AE635" t="s">
        <v>807</v>
      </c>
      <c r="AF635" t="s">
        <v>808</v>
      </c>
      <c r="AG635" t="s">
        <v>11885</v>
      </c>
      <c r="AH635" t="s">
        <v>274</v>
      </c>
      <c r="AJ635">
        <v>20</v>
      </c>
      <c r="AP635">
        <v>7</v>
      </c>
      <c r="BJ635" t="s">
        <v>257</v>
      </c>
      <c r="BQ635">
        <f t="shared" si="27"/>
        <v>0</v>
      </c>
      <c r="BR635">
        <f t="shared" si="28"/>
        <v>16</v>
      </c>
      <c r="BT635" t="s">
        <v>11587</v>
      </c>
      <c r="BV635">
        <v>17</v>
      </c>
      <c r="BX635">
        <v>0</v>
      </c>
      <c r="BY635" t="s">
        <v>12555</v>
      </c>
      <c r="CD635" s="3">
        <v>0.15069444444444444</v>
      </c>
      <c r="CF635" t="s">
        <v>12556</v>
      </c>
      <c r="CJ635">
        <v>0</v>
      </c>
      <c r="CK635" t="s">
        <v>12557</v>
      </c>
      <c r="CL635" s="4">
        <v>38808</v>
      </c>
      <c r="CM635" t="s">
        <v>12558</v>
      </c>
      <c r="CN635" t="s">
        <v>12559</v>
      </c>
      <c r="CO635">
        <v>17</v>
      </c>
      <c r="CP635" t="s">
        <v>12238</v>
      </c>
      <c r="CQ635" t="s">
        <v>282</v>
      </c>
      <c r="CR635" t="s">
        <v>11587</v>
      </c>
      <c r="CU635" t="s">
        <v>12560</v>
      </c>
      <c r="CW635">
        <v>0</v>
      </c>
      <c r="CY635">
        <v>8</v>
      </c>
      <c r="CZ635" t="s">
        <v>1242</v>
      </c>
      <c r="DA635">
        <v>7</v>
      </c>
      <c r="DB635">
        <v>9</v>
      </c>
      <c r="DC635" t="s">
        <v>2209</v>
      </c>
      <c r="DD635">
        <v>35</v>
      </c>
      <c r="DF635" t="s">
        <v>11660</v>
      </c>
      <c r="DK635">
        <v>1</v>
      </c>
      <c r="DL635" s="4">
        <v>44512</v>
      </c>
      <c r="DM635">
        <v>20587</v>
      </c>
      <c r="DN635">
        <v>2021</v>
      </c>
      <c r="DO635">
        <v>0</v>
      </c>
      <c r="DQ635">
        <v>81620</v>
      </c>
      <c r="DR635">
        <v>160</v>
      </c>
      <c r="DU635" t="s">
        <v>257</v>
      </c>
      <c r="DV635" t="s">
        <v>274</v>
      </c>
      <c r="DX635">
        <v>31</v>
      </c>
      <c r="DY635" t="s">
        <v>275</v>
      </c>
      <c r="EE635">
        <v>0</v>
      </c>
      <c r="EF635" t="s">
        <v>8955</v>
      </c>
      <c r="EG635" t="s">
        <v>1128</v>
      </c>
      <c r="EH635">
        <v>1</v>
      </c>
      <c r="EJ635" t="s">
        <v>454</v>
      </c>
      <c r="EK635" t="s">
        <v>12561</v>
      </c>
      <c r="EL635" t="s">
        <v>12562</v>
      </c>
      <c r="EM635" t="s">
        <v>12563</v>
      </c>
      <c r="EN635" t="s">
        <v>3721</v>
      </c>
      <c r="EO635" t="s">
        <v>269</v>
      </c>
      <c r="EP635" t="s">
        <v>459</v>
      </c>
      <c r="EQ635">
        <v>0</v>
      </c>
      <c r="ET635" t="s">
        <v>12564</v>
      </c>
      <c r="FE635">
        <v>0</v>
      </c>
      <c r="FF635">
        <v>12</v>
      </c>
      <c r="FG635" t="s">
        <v>590</v>
      </c>
      <c r="FI635" t="s">
        <v>590</v>
      </c>
      <c r="FL635">
        <v>0</v>
      </c>
      <c r="FN635">
        <v>0</v>
      </c>
      <c r="FQ635">
        <v>0</v>
      </c>
      <c r="FS635" t="s">
        <v>395</v>
      </c>
      <c r="FT635" t="s">
        <v>1029</v>
      </c>
      <c r="FU635" t="s">
        <v>274</v>
      </c>
      <c r="FV635" t="s">
        <v>396</v>
      </c>
      <c r="FW635" t="s">
        <v>1721</v>
      </c>
      <c r="FY635">
        <v>1</v>
      </c>
      <c r="GA635">
        <v>31.17</v>
      </c>
      <c r="GB635">
        <v>14</v>
      </c>
      <c r="GC635">
        <v>0</v>
      </c>
      <c r="GE635" t="s">
        <v>355</v>
      </c>
      <c r="GF635">
        <v>0</v>
      </c>
      <c r="GG635" t="s">
        <v>895</v>
      </c>
      <c r="GJ635">
        <v>0</v>
      </c>
      <c r="GK635">
        <v>0</v>
      </c>
      <c r="GM635" t="s">
        <v>4027</v>
      </c>
      <c r="GO635">
        <v>3</v>
      </c>
      <c r="HA635" t="s">
        <v>12565</v>
      </c>
      <c r="HC635" t="s">
        <v>313</v>
      </c>
      <c r="HD635" t="s">
        <v>313</v>
      </c>
      <c r="HE635" t="s">
        <v>2934</v>
      </c>
      <c r="HF635">
        <v>0</v>
      </c>
      <c r="HG635">
        <v>12</v>
      </c>
      <c r="HH635">
        <v>31</v>
      </c>
      <c r="HI635" t="s">
        <v>275</v>
      </c>
      <c r="HL635">
        <v>4</v>
      </c>
      <c r="HP635" t="s">
        <v>11898</v>
      </c>
      <c r="HQ635" t="s">
        <v>10409</v>
      </c>
      <c r="HR635" t="s">
        <v>12566</v>
      </c>
      <c r="HW635">
        <v>14</v>
      </c>
      <c r="HX635">
        <v>4264382</v>
      </c>
      <c r="HY635" t="s">
        <v>11675</v>
      </c>
      <c r="HZ635">
        <v>4264302</v>
      </c>
      <c r="IC635">
        <v>0</v>
      </c>
      <c r="ID635">
        <v>0</v>
      </c>
      <c r="IM635">
        <v>151</v>
      </c>
      <c r="IO635" t="s">
        <v>11660</v>
      </c>
      <c r="IQ635" t="s">
        <v>11660</v>
      </c>
      <c r="IU635">
        <v>11</v>
      </c>
      <c r="IV635">
        <f>IF(AND(Table1[[#This Row],[R/P]]="P",Table1[[#This Row],[PaRes]]&lt;&gt;"SCRBL",Table1[[#This Row],[PaRes]]&lt;&gt;"RUN",Table1[[#This Row],[Penalty]]&lt;&gt;1),1,0)</f>
        <v>0</v>
      </c>
      <c r="IW635">
        <f>IF(AND(Table1[[#This Row],[Pass Play]]=1,Table1[[#This Row],[PaRes]]&lt;&gt;"SAC"),1,0)</f>
        <v>0</v>
      </c>
      <c r="IX635">
        <f>IF(Table1[[#This Row],[PaRes]]="COM",1,0)</f>
        <v>0</v>
      </c>
      <c r="IY635">
        <f>IF(Table1[[#This Row],[Pass Play]]=1,Table1[[#This Row],[Gn]],0)</f>
        <v>0</v>
      </c>
      <c r="IZ635">
        <f>IF(AND(Table1[[#This Row],[Pass Play]]=1,Table1[[#This Row],[EFF]]="Y"),1,0)</f>
        <v>0</v>
      </c>
      <c r="JA635">
        <f>IF(AND(Table1[[#This Row],[Pass Play]]=1,Table1[[#This Row],[EFF]]="Y"),Table1[[#This Row],[Gn]],0)</f>
        <v>0</v>
      </c>
      <c r="JB635">
        <f>IF(AND(Table1[[#This Row],[Pass Play]]=1,Table1[[#This Row],[Gn]]&gt;=15),1,0)</f>
        <v>0</v>
      </c>
      <c r="JC635">
        <f>IF(AND(Table1[[#This Row],[Pass Play]]=1,Table1[[#This Row],[Big Play Passes]]=1),Table1[[#This Row],[Gn]],0)</f>
        <v>0</v>
      </c>
      <c r="JD635">
        <f>IF(AND(OR(Table1[[#This Row],[R/P]]="R",Table1[[#This Row],[PaRes]]="SCRBL",Table1[[#This Row],[PaRes]]="RUN"),Table1[[#This Row],[Penalty]]&lt;&gt;1),1,0)</f>
        <v>1</v>
      </c>
      <c r="JE635">
        <f>IF(Table1[[#This Row],[Rush Attempts]]=1,Table1[[#This Row],[Gn]],0)</f>
        <v>1</v>
      </c>
      <c r="JF635">
        <f>IF(AND(Table1[[#This Row],[Rush Attempts]]=1,Table1[[#This Row],[EFF]]="Y"),1,0)</f>
        <v>0</v>
      </c>
      <c r="JG635">
        <f>IF(AND(Table1[[#This Row],[Rush Attempts]]=1,Table1[[#This Row],[EFF]]="Y"),Table1[[#This Row],[Gn]],0)</f>
        <v>0</v>
      </c>
      <c r="JH635">
        <f>IF(AND(Table1[[#This Row],[Rush Attempts]]=1,Table1[[#This Row],[Gn]]&gt;=10),1,0)</f>
        <v>0</v>
      </c>
      <c r="JI635">
        <f>IF(AND(Table1[[#This Row],[Rush Attempts]]=1,Table1[[#This Row],[Big Play Run]]=1),Table1[[#This Row],[Gn]],0)</f>
        <v>0</v>
      </c>
      <c r="JJ635">
        <f>IF(Table1[[#This Row],[PaRes]]="SAC",1,0)</f>
        <v>0</v>
      </c>
      <c r="JK635">
        <f>IF(Table1[[#This Row],[Sacks]]=1,Table1[[#This Row],[Gn]],0)</f>
        <v>0</v>
      </c>
      <c r="JL635">
        <f>IF(Table1[[#This Row],[PaRes]]="INT",1,0)</f>
        <v>0</v>
      </c>
      <c r="JM635">
        <f>IF(Table1[[#This Row],[pff_PENALTY]]&lt;&gt;"",1,0)</f>
        <v>0</v>
      </c>
      <c r="JN635">
        <f>Table1[[#This Row],[pff_PENYARDS]]</f>
        <v>0</v>
      </c>
      <c r="JO635">
        <f>IF(Table1[[#This Row],[S/End]]="TD",1,0)</f>
        <v>0</v>
      </c>
      <c r="JP635">
        <f>IF(OR(Table1[[#This Row],[S/End]]="FGGD"),1,0)</f>
        <v>0</v>
      </c>
      <c r="JQ635">
        <f>IF(OR(Table1[[#This Row],[S/End]]="FUM",Table1[[#This Row],[S/End]]="INT"),1,0)</f>
        <v>0</v>
      </c>
      <c r="JR635">
        <f>IF(AND(Table1[[#This Row],[Touchdown]]=1,Table1[[#This Row],[Pass Play]]=1),1,0)</f>
        <v>0</v>
      </c>
      <c r="JS635">
        <f t="shared" si="29"/>
        <v>0</v>
      </c>
      <c r="JT635">
        <f>IF(AND(OR(Table1[[#This Row],[Pass Play]]=1,Table1[[#This Row],[Rush Attempts]]=1),Table1[[#This Row],[Dn]]=3),1,0)</f>
        <v>0</v>
      </c>
      <c r="JU635">
        <f>IF(AND(Table1[[#This Row],[3rd down attempt]]=1,Table1[[#This Row],[EFF]]="Y"),1,0)</f>
        <v>0</v>
      </c>
      <c r="JV635">
        <f>IF(AND(Table1[[#This Row],[3rd down attempt]]=1,Table1[[#This Row],[Dist]]&gt;=7),1,0)</f>
        <v>0</v>
      </c>
      <c r="JW635">
        <f>IF(AND(OR(Table1[[#This Row],[Pass Play]]=1,Table1[[#This Row],[Rush Attempts]]=1),Table1[[#This Row],[Dn]]=4),1,0)</f>
        <v>0</v>
      </c>
      <c r="JX635">
        <f>IF(AND(Table1[[#This Row],[4th down attempt]]=1,Table1[[#This Row],[EFF]]="Y"),1,0)</f>
        <v>0</v>
      </c>
      <c r="JY635">
        <f>IF(AND(OR(Table1[[#This Row],[Pass Play]]=1,Table1[[#This Row],[Rush Attempts]]=1),Table1[[#This Row],[FPos]]&gt;=0,Table1[[#This Row],[FPos]]&lt;=20),1,0)</f>
        <v>1</v>
      </c>
      <c r="JZ635">
        <f>IF(AND(OR(Table1[[#This Row],[Pass Play]]=1,Table1[[#This Row],[Rush Attempts]]=1),Table1[[#This Row],[Dist]]&lt;=Table1[[#This Row],[Gn]]),1,0)</f>
        <v>0</v>
      </c>
      <c r="KA635">
        <f>IF(Table1[[#This Row],[S/End]]&lt;&gt;"",1,0)</f>
        <v>0</v>
      </c>
      <c r="KB635">
        <f>IF(Table1[[#This Row],[S/End]]="TD",1,0)</f>
        <v>0</v>
      </c>
      <c r="KC635">
        <f>IF(Table1[[#This Row],[S/End]]="FGGD",1,0)</f>
        <v>0</v>
      </c>
      <c r="KD635">
        <f>IF(AND(OR(Table1[[#This Row],[Pass Play]]=1,Table1[[#This Row],[Rush Attempts]]=1),Table1[[#This Row],[Gn]]&lt;0),1,0)</f>
        <v>0</v>
      </c>
      <c r="KE635" s="375">
        <f>IF(AND(Table1[[#This Row],[pff_DRVENDPSN]]=3,Table1[[#This Row],[pff_DRVENDEVENT]]="PUNT"),1,0)</f>
        <v>0</v>
      </c>
    </row>
    <row r="636" spans="1:291" hidden="1">
      <c r="A636">
        <v>59</v>
      </c>
      <c r="B636">
        <v>2110</v>
      </c>
      <c r="D636">
        <v>4</v>
      </c>
      <c r="E636">
        <v>3</v>
      </c>
      <c r="F636">
        <v>12</v>
      </c>
      <c r="G636">
        <v>7</v>
      </c>
      <c r="H636">
        <v>14</v>
      </c>
      <c r="J636" t="s">
        <v>298</v>
      </c>
      <c r="K636">
        <v>11</v>
      </c>
      <c r="L636" t="s">
        <v>10976</v>
      </c>
      <c r="M636" t="s">
        <v>1094</v>
      </c>
      <c r="N636" t="s">
        <v>1095</v>
      </c>
      <c r="P636" t="s">
        <v>1096</v>
      </c>
      <c r="T636" t="s">
        <v>473</v>
      </c>
      <c r="W636" t="s">
        <v>257</v>
      </c>
      <c r="X636" t="s">
        <v>9725</v>
      </c>
      <c r="AE636" t="s">
        <v>807</v>
      </c>
      <c r="AF636" t="s">
        <v>808</v>
      </c>
      <c r="AG636" t="s">
        <v>9725</v>
      </c>
      <c r="AH636" t="s">
        <v>274</v>
      </c>
      <c r="AJ636">
        <v>22</v>
      </c>
      <c r="AL636" t="s">
        <v>1434</v>
      </c>
      <c r="AP636">
        <v>7</v>
      </c>
      <c r="AU636" t="s">
        <v>254</v>
      </c>
      <c r="BJ636" t="s">
        <v>257</v>
      </c>
      <c r="BQ636">
        <f t="shared" si="27"/>
        <v>0</v>
      </c>
      <c r="BR636">
        <f t="shared" si="28"/>
        <v>5</v>
      </c>
      <c r="BT636" t="s">
        <v>11587</v>
      </c>
      <c r="BV636">
        <v>17</v>
      </c>
      <c r="BX636">
        <v>0</v>
      </c>
      <c r="BY636" t="s">
        <v>12567</v>
      </c>
      <c r="CD636" s="3">
        <v>0.11944444444444445</v>
      </c>
      <c r="CF636" t="s">
        <v>12568</v>
      </c>
      <c r="CJ636">
        <v>0</v>
      </c>
      <c r="CK636" t="s">
        <v>12569</v>
      </c>
      <c r="CL636" s="4">
        <v>39142</v>
      </c>
      <c r="CM636" t="s">
        <v>12570</v>
      </c>
      <c r="CN636" t="s">
        <v>12571</v>
      </c>
      <c r="CO636">
        <v>17</v>
      </c>
      <c r="CP636" t="s">
        <v>11769</v>
      </c>
      <c r="CQ636" t="s">
        <v>418</v>
      </c>
      <c r="CR636" t="s">
        <v>11587</v>
      </c>
      <c r="CU636" t="s">
        <v>613</v>
      </c>
      <c r="CW636">
        <v>0</v>
      </c>
      <c r="CY636">
        <v>9</v>
      </c>
      <c r="CZ636" t="s">
        <v>1242</v>
      </c>
      <c r="DA636">
        <v>7</v>
      </c>
      <c r="DB636">
        <v>9</v>
      </c>
      <c r="DC636" t="s">
        <v>2209</v>
      </c>
      <c r="DD636">
        <v>35</v>
      </c>
      <c r="DF636" t="s">
        <v>11593</v>
      </c>
      <c r="DK636">
        <v>7</v>
      </c>
      <c r="DL636" s="4">
        <v>44512</v>
      </c>
      <c r="DM636">
        <v>20587</v>
      </c>
      <c r="DN636">
        <v>2021</v>
      </c>
      <c r="DO636">
        <v>0</v>
      </c>
      <c r="DQ636">
        <v>81620</v>
      </c>
      <c r="DR636">
        <v>162</v>
      </c>
      <c r="DU636" t="s">
        <v>257</v>
      </c>
      <c r="DV636" t="s">
        <v>274</v>
      </c>
      <c r="DX636">
        <v>31</v>
      </c>
      <c r="DY636" t="s">
        <v>275</v>
      </c>
      <c r="EE636">
        <v>0</v>
      </c>
      <c r="EF636" t="s">
        <v>1105</v>
      </c>
      <c r="EG636" t="s">
        <v>422</v>
      </c>
      <c r="EH636">
        <v>0</v>
      </c>
      <c r="EJ636" t="s">
        <v>340</v>
      </c>
      <c r="EK636" t="s">
        <v>4334</v>
      </c>
      <c r="EL636" t="s">
        <v>12572</v>
      </c>
      <c r="EM636" t="s">
        <v>12573</v>
      </c>
      <c r="EN636" t="s">
        <v>7831</v>
      </c>
      <c r="EO636" t="s">
        <v>418</v>
      </c>
      <c r="EP636" t="s">
        <v>1026</v>
      </c>
      <c r="EQ636">
        <v>0</v>
      </c>
      <c r="ET636" t="s">
        <v>12574</v>
      </c>
      <c r="FE636">
        <v>0</v>
      </c>
      <c r="FG636" t="s">
        <v>285</v>
      </c>
      <c r="FH636" t="s">
        <v>309</v>
      </c>
      <c r="FI636" t="s">
        <v>621</v>
      </c>
      <c r="FJ636" t="s">
        <v>12575</v>
      </c>
      <c r="FL636">
        <v>0</v>
      </c>
      <c r="FN636">
        <v>0</v>
      </c>
      <c r="FQ636">
        <v>0</v>
      </c>
      <c r="FS636" t="s">
        <v>395</v>
      </c>
      <c r="FT636" t="s">
        <v>1029</v>
      </c>
      <c r="FU636" t="s">
        <v>274</v>
      </c>
      <c r="FV636" t="s">
        <v>496</v>
      </c>
      <c r="FW636" t="s">
        <v>1721</v>
      </c>
      <c r="FX636" t="s">
        <v>625</v>
      </c>
      <c r="FY636">
        <v>0</v>
      </c>
      <c r="GA636">
        <v>31.17</v>
      </c>
      <c r="GB636">
        <v>14</v>
      </c>
      <c r="GC636">
        <v>0</v>
      </c>
      <c r="GD636" t="s">
        <v>1112</v>
      </c>
      <c r="GE636" t="s">
        <v>355</v>
      </c>
      <c r="GF636">
        <v>0</v>
      </c>
      <c r="GG636" t="s">
        <v>274</v>
      </c>
      <c r="GJ636">
        <v>1</v>
      </c>
      <c r="GK636">
        <v>0</v>
      </c>
      <c r="GM636" t="s">
        <v>12576</v>
      </c>
      <c r="GO636">
        <v>3</v>
      </c>
      <c r="HA636" t="s">
        <v>12577</v>
      </c>
      <c r="HC636" t="s">
        <v>294</v>
      </c>
      <c r="HD636" t="s">
        <v>313</v>
      </c>
      <c r="HE636" t="s">
        <v>12578</v>
      </c>
      <c r="HF636">
        <v>0</v>
      </c>
      <c r="HG636">
        <v>11</v>
      </c>
      <c r="HH636">
        <v>31</v>
      </c>
      <c r="HI636" t="s">
        <v>275</v>
      </c>
      <c r="HL636">
        <v>1</v>
      </c>
      <c r="HW636">
        <v>7</v>
      </c>
      <c r="HX636">
        <v>4264414</v>
      </c>
      <c r="HY636" t="s">
        <v>12579</v>
      </c>
      <c r="HZ636">
        <v>4264382</v>
      </c>
      <c r="IC636">
        <v>0</v>
      </c>
      <c r="ID636">
        <v>0</v>
      </c>
      <c r="IM636">
        <v>152</v>
      </c>
      <c r="IO636" t="s">
        <v>11593</v>
      </c>
      <c r="IQ636" t="s">
        <v>11593</v>
      </c>
      <c r="IR636" t="s">
        <v>11708</v>
      </c>
      <c r="IU636">
        <v>11</v>
      </c>
      <c r="IV636">
        <f>IF(AND(Table1[[#This Row],[R/P]]="P",Table1[[#This Row],[PaRes]]&lt;&gt;"SCRBL",Table1[[#This Row],[PaRes]]&lt;&gt;"RUN",Table1[[#This Row],[Penalty]]&lt;&gt;1),1,0)</f>
        <v>0</v>
      </c>
      <c r="IW636">
        <f>IF(AND(Table1[[#This Row],[Pass Play]]=1,Table1[[#This Row],[PaRes]]&lt;&gt;"SAC"),1,0)</f>
        <v>0</v>
      </c>
      <c r="IX636">
        <f>IF(Table1[[#This Row],[PaRes]]="COM",1,0)</f>
        <v>0</v>
      </c>
      <c r="IY636">
        <f>IF(Table1[[#This Row],[Pass Play]]=1,Table1[[#This Row],[Gn]],0)</f>
        <v>0</v>
      </c>
      <c r="IZ636">
        <f>IF(AND(Table1[[#This Row],[Pass Play]]=1,Table1[[#This Row],[EFF]]="Y"),1,0)</f>
        <v>0</v>
      </c>
      <c r="JA636">
        <f>IF(AND(Table1[[#This Row],[Pass Play]]=1,Table1[[#This Row],[EFF]]="Y"),Table1[[#This Row],[Gn]],0)</f>
        <v>0</v>
      </c>
      <c r="JB636">
        <f>IF(AND(Table1[[#This Row],[Pass Play]]=1,Table1[[#This Row],[Gn]]&gt;=15),1,0)</f>
        <v>0</v>
      </c>
      <c r="JC636">
        <f>IF(AND(Table1[[#This Row],[Pass Play]]=1,Table1[[#This Row],[Big Play Passes]]=1),Table1[[#This Row],[Gn]],0)</f>
        <v>0</v>
      </c>
      <c r="JD636">
        <f>IF(AND(OR(Table1[[#This Row],[R/P]]="R",Table1[[#This Row],[PaRes]]="SCRBL",Table1[[#This Row],[PaRes]]="RUN"),Table1[[#This Row],[Penalty]]&lt;&gt;1),1,0)</f>
        <v>1</v>
      </c>
      <c r="JE636">
        <f>IF(Table1[[#This Row],[Rush Attempts]]=1,Table1[[#This Row],[Gn]],0)</f>
        <v>7</v>
      </c>
      <c r="JF636">
        <f>IF(AND(Table1[[#This Row],[Rush Attempts]]=1,Table1[[#This Row],[EFF]]="Y"),1,0)</f>
        <v>0</v>
      </c>
      <c r="JG636">
        <f>IF(AND(Table1[[#This Row],[Rush Attempts]]=1,Table1[[#This Row],[EFF]]="Y"),Table1[[#This Row],[Gn]],0)</f>
        <v>0</v>
      </c>
      <c r="JH636">
        <f>IF(AND(Table1[[#This Row],[Rush Attempts]]=1,Table1[[#This Row],[Gn]]&gt;=10),1,0)</f>
        <v>0</v>
      </c>
      <c r="JI636">
        <f>IF(AND(Table1[[#This Row],[Rush Attempts]]=1,Table1[[#This Row],[Big Play Run]]=1),Table1[[#This Row],[Gn]],0)</f>
        <v>0</v>
      </c>
      <c r="JJ636">
        <f>IF(Table1[[#This Row],[PaRes]]="SAC",1,0)</f>
        <v>0</v>
      </c>
      <c r="JK636">
        <f>IF(Table1[[#This Row],[Sacks]]=1,Table1[[#This Row],[Gn]],0)</f>
        <v>0</v>
      </c>
      <c r="JL636">
        <f>IF(Table1[[#This Row],[PaRes]]="INT",1,0)</f>
        <v>0</v>
      </c>
      <c r="JM636">
        <f>IF(Table1[[#This Row],[pff_PENALTY]]&lt;&gt;"",1,0)</f>
        <v>0</v>
      </c>
      <c r="JN636">
        <f>Table1[[#This Row],[pff_PENYARDS]]</f>
        <v>0</v>
      </c>
      <c r="JO636">
        <f>IF(Table1[[#This Row],[S/End]]="TD",1,0)</f>
        <v>0</v>
      </c>
      <c r="JP636">
        <f>IF(OR(Table1[[#This Row],[S/End]]="FGGD"),1,0)</f>
        <v>1</v>
      </c>
      <c r="JQ636">
        <f>IF(OR(Table1[[#This Row],[S/End]]="FUM",Table1[[#This Row],[S/End]]="INT"),1,0)</f>
        <v>0</v>
      </c>
      <c r="JR636">
        <f>IF(AND(Table1[[#This Row],[Touchdown]]=1,Table1[[#This Row],[Pass Play]]=1),1,0)</f>
        <v>0</v>
      </c>
      <c r="JS636">
        <f t="shared" si="29"/>
        <v>0</v>
      </c>
      <c r="JT636">
        <f>IF(AND(OR(Table1[[#This Row],[Pass Play]]=1,Table1[[#This Row],[Rush Attempts]]=1),Table1[[#This Row],[Dn]]=3),1,0)</f>
        <v>1</v>
      </c>
      <c r="JU636">
        <f>IF(AND(Table1[[#This Row],[3rd down attempt]]=1,Table1[[#This Row],[EFF]]="Y"),1,0)</f>
        <v>0</v>
      </c>
      <c r="JV636">
        <f>IF(AND(Table1[[#This Row],[3rd down attempt]]=1,Table1[[#This Row],[Dist]]&gt;=7),1,0)</f>
        <v>1</v>
      </c>
      <c r="JW636">
        <f>IF(AND(OR(Table1[[#This Row],[Pass Play]]=1,Table1[[#This Row],[Rush Attempts]]=1),Table1[[#This Row],[Dn]]=4),1,0)</f>
        <v>0</v>
      </c>
      <c r="JX636">
        <f>IF(AND(Table1[[#This Row],[4th down attempt]]=1,Table1[[#This Row],[EFF]]="Y"),1,0)</f>
        <v>0</v>
      </c>
      <c r="JY636">
        <f>IF(AND(OR(Table1[[#This Row],[Pass Play]]=1,Table1[[#This Row],[Rush Attempts]]=1),Table1[[#This Row],[FPos]]&gt;=0,Table1[[#This Row],[FPos]]&lt;=20),1,0)</f>
        <v>1</v>
      </c>
      <c r="JZ636">
        <f>IF(AND(OR(Table1[[#This Row],[Pass Play]]=1,Table1[[#This Row],[Rush Attempts]]=1),Table1[[#This Row],[Dist]]&lt;=Table1[[#This Row],[Gn]]),1,0)</f>
        <v>0</v>
      </c>
      <c r="KA636">
        <f>IF(Table1[[#This Row],[S/End]]&lt;&gt;"",1,0)</f>
        <v>1</v>
      </c>
      <c r="KB636">
        <f>IF(Table1[[#This Row],[S/End]]="TD",1,0)</f>
        <v>0</v>
      </c>
      <c r="KC636">
        <f>IF(Table1[[#This Row],[S/End]]="FGGD",1,0)</f>
        <v>1</v>
      </c>
      <c r="KD636">
        <f>IF(AND(OR(Table1[[#This Row],[Pass Play]]=1,Table1[[#This Row],[Rush Attempts]]=1),Table1[[#This Row],[Gn]]&lt;0),1,0)</f>
        <v>0</v>
      </c>
      <c r="KE636" s="375">
        <f>IF(AND(Table1[[#This Row],[pff_DRVENDPSN]]=3,Table1[[#This Row],[pff_DRVENDEVENT]]="PUNT"),1,0)</f>
        <v>0</v>
      </c>
    </row>
    <row r="637" spans="1:291" hidden="1">
      <c r="A637">
        <v>60</v>
      </c>
      <c r="B637">
        <v>2110</v>
      </c>
      <c r="D637">
        <v>4</v>
      </c>
      <c r="E637">
        <v>1</v>
      </c>
      <c r="F637">
        <v>10</v>
      </c>
      <c r="G637">
        <v>0</v>
      </c>
      <c r="H637">
        <v>42</v>
      </c>
      <c r="I637" t="s">
        <v>253</v>
      </c>
      <c r="J637" t="s">
        <v>298</v>
      </c>
      <c r="K637">
        <v>12</v>
      </c>
      <c r="L637">
        <v>12</v>
      </c>
      <c r="M637" t="s">
        <v>1879</v>
      </c>
      <c r="N637" t="s">
        <v>1163</v>
      </c>
      <c r="P637" t="s">
        <v>1879</v>
      </c>
      <c r="W637" t="s">
        <v>257</v>
      </c>
      <c r="X637" t="s">
        <v>2589</v>
      </c>
      <c r="AE637" t="s">
        <v>573</v>
      </c>
      <c r="AF637" t="s">
        <v>2590</v>
      </c>
      <c r="AG637" t="s">
        <v>2589</v>
      </c>
      <c r="AH637" t="s">
        <v>257</v>
      </c>
      <c r="AJ637">
        <v>20</v>
      </c>
      <c r="AP637">
        <v>5</v>
      </c>
      <c r="BJ637" t="s">
        <v>274</v>
      </c>
      <c r="BQ637">
        <f t="shared" si="27"/>
        <v>0</v>
      </c>
      <c r="BR637">
        <f t="shared" si="28"/>
        <v>3</v>
      </c>
      <c r="BT637" t="s">
        <v>11587</v>
      </c>
      <c r="BV637">
        <v>17</v>
      </c>
      <c r="BX637">
        <v>0</v>
      </c>
      <c r="BY637" t="s">
        <v>12580</v>
      </c>
      <c r="CD637" s="3">
        <v>3.9583333333333331E-2</v>
      </c>
      <c r="CF637" t="s">
        <v>12581</v>
      </c>
      <c r="CJ637">
        <v>0</v>
      </c>
      <c r="CK637" t="s">
        <v>12582</v>
      </c>
      <c r="CL637" s="4">
        <v>39142</v>
      </c>
      <c r="CM637" t="s">
        <v>12583</v>
      </c>
      <c r="CN637" t="s">
        <v>12584</v>
      </c>
      <c r="CO637">
        <v>17</v>
      </c>
      <c r="CP637" t="s">
        <v>268</v>
      </c>
      <c r="CQ637" t="s">
        <v>282</v>
      </c>
      <c r="CR637" t="s">
        <v>11587</v>
      </c>
      <c r="CU637" t="s">
        <v>12585</v>
      </c>
      <c r="CW637">
        <v>0</v>
      </c>
      <c r="CY637">
        <v>1</v>
      </c>
      <c r="CZ637" t="s">
        <v>1509</v>
      </c>
      <c r="DA637">
        <v>43</v>
      </c>
      <c r="DB637">
        <v>2</v>
      </c>
      <c r="DC637" t="s">
        <v>271</v>
      </c>
      <c r="DD637">
        <v>42</v>
      </c>
      <c r="DF637" t="s">
        <v>11660</v>
      </c>
      <c r="DK637">
        <v>0</v>
      </c>
      <c r="DL637" s="4">
        <v>44512</v>
      </c>
      <c r="DM637">
        <v>20587</v>
      </c>
      <c r="DN637">
        <v>2021</v>
      </c>
      <c r="DO637">
        <v>1</v>
      </c>
      <c r="DQ637">
        <v>81620</v>
      </c>
      <c r="DR637">
        <v>170</v>
      </c>
      <c r="DU637" t="s">
        <v>274</v>
      </c>
      <c r="DV637" t="s">
        <v>257</v>
      </c>
      <c r="DX637">
        <v>34</v>
      </c>
      <c r="DY637" t="s">
        <v>275</v>
      </c>
      <c r="EE637">
        <v>0</v>
      </c>
      <c r="EF637" t="s">
        <v>1170</v>
      </c>
      <c r="EG637" t="s">
        <v>422</v>
      </c>
      <c r="EH637">
        <v>0</v>
      </c>
      <c r="EJ637" t="s">
        <v>454</v>
      </c>
      <c r="EK637" t="s">
        <v>12586</v>
      </c>
      <c r="EL637" t="s">
        <v>12587</v>
      </c>
      <c r="EM637" t="s">
        <v>12588</v>
      </c>
      <c r="EN637" t="s">
        <v>268</v>
      </c>
      <c r="EO637" t="s">
        <v>269</v>
      </c>
      <c r="EP637" t="s">
        <v>12589</v>
      </c>
      <c r="EQ637">
        <v>0</v>
      </c>
      <c r="ET637" t="s">
        <v>12590</v>
      </c>
      <c r="FE637">
        <v>0</v>
      </c>
      <c r="FG637" t="s">
        <v>1357</v>
      </c>
      <c r="FH637" t="s">
        <v>309</v>
      </c>
      <c r="FI637" t="s">
        <v>621</v>
      </c>
      <c r="FJ637" t="s">
        <v>12503</v>
      </c>
      <c r="FL637">
        <v>0</v>
      </c>
      <c r="FN637">
        <v>0</v>
      </c>
      <c r="FQ637">
        <v>0</v>
      </c>
      <c r="FS637" t="s">
        <v>1177</v>
      </c>
      <c r="FU637" t="s">
        <v>257</v>
      </c>
      <c r="FV637" t="s">
        <v>1178</v>
      </c>
      <c r="FW637" t="s">
        <v>431</v>
      </c>
      <c r="FY637">
        <v>0</v>
      </c>
      <c r="GA637">
        <v>34.17</v>
      </c>
      <c r="GB637">
        <v>17</v>
      </c>
      <c r="GC637">
        <v>0</v>
      </c>
      <c r="GF637">
        <v>0</v>
      </c>
      <c r="GG637" t="s">
        <v>1179</v>
      </c>
      <c r="GJ637">
        <v>0</v>
      </c>
      <c r="GK637">
        <v>0</v>
      </c>
      <c r="GM637" t="s">
        <v>12591</v>
      </c>
      <c r="GO637">
        <v>1</v>
      </c>
      <c r="HA637" t="s">
        <v>3106</v>
      </c>
      <c r="HC637" t="s">
        <v>313</v>
      </c>
      <c r="HD637" t="s">
        <v>313</v>
      </c>
      <c r="HE637" t="s">
        <v>12592</v>
      </c>
      <c r="HF637">
        <v>0</v>
      </c>
      <c r="HG637">
        <v>12</v>
      </c>
      <c r="HH637">
        <v>34</v>
      </c>
      <c r="HI637" t="s">
        <v>275</v>
      </c>
      <c r="HL637" t="s">
        <v>499</v>
      </c>
      <c r="HW637">
        <v>42</v>
      </c>
      <c r="HX637">
        <v>4264750</v>
      </c>
      <c r="HY637" t="s">
        <v>12593</v>
      </c>
      <c r="HZ637">
        <v>4264696</v>
      </c>
      <c r="IC637">
        <v>0</v>
      </c>
      <c r="ID637">
        <v>0</v>
      </c>
      <c r="IM637">
        <v>160</v>
      </c>
      <c r="IO637" t="s">
        <v>11660</v>
      </c>
      <c r="IQ637" t="s">
        <v>11660</v>
      </c>
      <c r="IR637" t="s">
        <v>12594</v>
      </c>
      <c r="IU637">
        <v>11</v>
      </c>
      <c r="IV637">
        <f>IF(AND(Table1[[#This Row],[R/P]]="P",Table1[[#This Row],[PaRes]]&lt;&gt;"SCRBL",Table1[[#This Row],[PaRes]]&lt;&gt;"RUN",Table1[[#This Row],[Penalty]]&lt;&gt;1),1,0)</f>
        <v>0</v>
      </c>
      <c r="IW637">
        <f>IF(AND(Table1[[#This Row],[Pass Play]]=1,Table1[[#This Row],[PaRes]]&lt;&gt;"SAC"),1,0)</f>
        <v>0</v>
      </c>
      <c r="IX637">
        <f>IF(Table1[[#This Row],[PaRes]]="COM",1,0)</f>
        <v>0</v>
      </c>
      <c r="IY637">
        <f>IF(Table1[[#This Row],[Pass Play]]=1,Table1[[#This Row],[Gn]],0)</f>
        <v>0</v>
      </c>
      <c r="IZ637">
        <f>IF(AND(Table1[[#This Row],[Pass Play]]=1,Table1[[#This Row],[EFF]]="Y"),1,0)</f>
        <v>0</v>
      </c>
      <c r="JA637">
        <f>IF(AND(Table1[[#This Row],[Pass Play]]=1,Table1[[#This Row],[EFF]]="Y"),Table1[[#This Row],[Gn]],0)</f>
        <v>0</v>
      </c>
      <c r="JB637">
        <f>IF(AND(Table1[[#This Row],[Pass Play]]=1,Table1[[#This Row],[Gn]]&gt;=15),1,0)</f>
        <v>0</v>
      </c>
      <c r="JC637">
        <f>IF(AND(Table1[[#This Row],[Pass Play]]=1,Table1[[#This Row],[Big Play Passes]]=1),Table1[[#This Row],[Gn]],0)</f>
        <v>0</v>
      </c>
      <c r="JD637">
        <f>IF(AND(OR(Table1[[#This Row],[R/P]]="R",Table1[[#This Row],[PaRes]]="SCRBL",Table1[[#This Row],[PaRes]]="RUN"),Table1[[#This Row],[Penalty]]&lt;&gt;1),1,0)</f>
        <v>1</v>
      </c>
      <c r="JE637">
        <f>IF(Table1[[#This Row],[Rush Attempts]]=1,Table1[[#This Row],[Gn]],0)</f>
        <v>0</v>
      </c>
      <c r="JF637">
        <f>IF(AND(Table1[[#This Row],[Rush Attempts]]=1,Table1[[#This Row],[EFF]]="Y"),1,0)</f>
        <v>0</v>
      </c>
      <c r="JG637">
        <f>IF(AND(Table1[[#This Row],[Rush Attempts]]=1,Table1[[#This Row],[EFF]]="Y"),Table1[[#This Row],[Gn]],0)</f>
        <v>0</v>
      </c>
      <c r="JH637">
        <f>IF(AND(Table1[[#This Row],[Rush Attempts]]=1,Table1[[#This Row],[Gn]]&gt;=10),1,0)</f>
        <v>0</v>
      </c>
      <c r="JI637">
        <f>IF(AND(Table1[[#This Row],[Rush Attempts]]=1,Table1[[#This Row],[Big Play Run]]=1),Table1[[#This Row],[Gn]],0)</f>
        <v>0</v>
      </c>
      <c r="JJ637">
        <f>IF(Table1[[#This Row],[PaRes]]="SAC",1,0)</f>
        <v>0</v>
      </c>
      <c r="JK637">
        <f>IF(Table1[[#This Row],[Sacks]]=1,Table1[[#This Row],[Gn]],0)</f>
        <v>0</v>
      </c>
      <c r="JL637">
        <f>IF(Table1[[#This Row],[PaRes]]="INT",1,0)</f>
        <v>0</v>
      </c>
      <c r="JM637">
        <f>IF(Table1[[#This Row],[pff_PENALTY]]&lt;&gt;"",1,0)</f>
        <v>0</v>
      </c>
      <c r="JN637">
        <f>Table1[[#This Row],[pff_PENYARDS]]</f>
        <v>0</v>
      </c>
      <c r="JO637">
        <f>IF(Table1[[#This Row],[S/End]]="TD",1,0)</f>
        <v>0</v>
      </c>
      <c r="JP637">
        <f>IF(OR(Table1[[#This Row],[S/End]]="FGGD"),1,0)</f>
        <v>0</v>
      </c>
      <c r="JQ637">
        <f>IF(OR(Table1[[#This Row],[S/End]]="FUM",Table1[[#This Row],[S/End]]="INT"),1,0)</f>
        <v>0</v>
      </c>
      <c r="JR637">
        <f>IF(AND(Table1[[#This Row],[Touchdown]]=1,Table1[[#This Row],[Pass Play]]=1),1,0)</f>
        <v>0</v>
      </c>
      <c r="JS637">
        <f t="shared" si="29"/>
        <v>0</v>
      </c>
      <c r="JT637">
        <f>IF(AND(OR(Table1[[#This Row],[Pass Play]]=1,Table1[[#This Row],[Rush Attempts]]=1),Table1[[#This Row],[Dn]]=3),1,0)</f>
        <v>0</v>
      </c>
      <c r="JU637">
        <f>IF(AND(Table1[[#This Row],[3rd down attempt]]=1,Table1[[#This Row],[EFF]]="Y"),1,0)</f>
        <v>0</v>
      </c>
      <c r="JV637">
        <f>IF(AND(Table1[[#This Row],[3rd down attempt]]=1,Table1[[#This Row],[Dist]]&gt;=7),1,0)</f>
        <v>0</v>
      </c>
      <c r="JW637">
        <f>IF(AND(OR(Table1[[#This Row],[Pass Play]]=1,Table1[[#This Row],[Rush Attempts]]=1),Table1[[#This Row],[Dn]]=4),1,0)</f>
        <v>0</v>
      </c>
      <c r="JX637">
        <f>IF(AND(Table1[[#This Row],[4th down attempt]]=1,Table1[[#This Row],[EFF]]="Y"),1,0)</f>
        <v>0</v>
      </c>
      <c r="JY637">
        <f>IF(AND(OR(Table1[[#This Row],[Pass Play]]=1,Table1[[#This Row],[Rush Attempts]]=1),Table1[[#This Row],[FPos]]&gt;=0,Table1[[#This Row],[FPos]]&lt;=20),1,0)</f>
        <v>0</v>
      </c>
      <c r="JZ637">
        <f>IF(AND(OR(Table1[[#This Row],[Pass Play]]=1,Table1[[#This Row],[Rush Attempts]]=1),Table1[[#This Row],[Dist]]&lt;=Table1[[#This Row],[Gn]]),1,0)</f>
        <v>0</v>
      </c>
      <c r="KA637">
        <f>IF(Table1[[#This Row],[S/End]]&lt;&gt;"",1,0)</f>
        <v>0</v>
      </c>
      <c r="KB637">
        <f>IF(Table1[[#This Row],[S/End]]="TD",1,0)</f>
        <v>0</v>
      </c>
      <c r="KC637">
        <f>IF(Table1[[#This Row],[S/End]]="FGGD",1,0)</f>
        <v>0</v>
      </c>
      <c r="KD637">
        <f>IF(AND(OR(Table1[[#This Row],[Pass Play]]=1,Table1[[#This Row],[Rush Attempts]]=1),Table1[[#This Row],[Gn]]&lt;0),1,0)</f>
        <v>0</v>
      </c>
      <c r="KE637" s="375">
        <f>IF(AND(Table1[[#This Row],[pff_DRVENDPSN]]=3,Table1[[#This Row],[pff_DRVENDEVENT]]="PUNT"),1,0)</f>
        <v>0</v>
      </c>
    </row>
    <row r="638" spans="1:291" hidden="1">
      <c r="A638">
        <v>61</v>
      </c>
      <c r="B638">
        <v>2110</v>
      </c>
      <c r="D638">
        <v>4</v>
      </c>
      <c r="E638">
        <v>2</v>
      </c>
      <c r="F638">
        <v>10</v>
      </c>
      <c r="G638">
        <v>-1</v>
      </c>
      <c r="H638">
        <v>42</v>
      </c>
      <c r="J638" t="s">
        <v>298</v>
      </c>
      <c r="K638">
        <v>12</v>
      </c>
      <c r="L638" t="s">
        <v>3480</v>
      </c>
      <c r="M638" t="s">
        <v>4051</v>
      </c>
      <c r="N638" t="s">
        <v>568</v>
      </c>
      <c r="P638" t="s">
        <v>1066</v>
      </c>
      <c r="Q638" t="s">
        <v>1067</v>
      </c>
      <c r="T638" t="s">
        <v>872</v>
      </c>
      <c r="W638" t="s">
        <v>257</v>
      </c>
      <c r="X638" t="s">
        <v>12437</v>
      </c>
      <c r="AE638" t="s">
        <v>807</v>
      </c>
      <c r="AF638" t="s">
        <v>808</v>
      </c>
      <c r="AG638" t="s">
        <v>12437</v>
      </c>
      <c r="AH638" t="s">
        <v>274</v>
      </c>
      <c r="AJ638">
        <v>20</v>
      </c>
      <c r="AL638" t="s">
        <v>1577</v>
      </c>
      <c r="AP638">
        <v>5</v>
      </c>
      <c r="BJ638" t="s">
        <v>607</v>
      </c>
      <c r="BQ638">
        <f t="shared" si="27"/>
        <v>0</v>
      </c>
      <c r="BR638">
        <f t="shared" si="28"/>
        <v>18</v>
      </c>
      <c r="BT638" t="s">
        <v>11587</v>
      </c>
      <c r="BV638">
        <v>17</v>
      </c>
      <c r="BX638">
        <v>0</v>
      </c>
      <c r="BY638" t="s">
        <v>12595</v>
      </c>
      <c r="CD638" s="3">
        <v>1.2499999999999999E-2</v>
      </c>
      <c r="CF638" t="s">
        <v>12596</v>
      </c>
      <c r="CJ638">
        <v>0</v>
      </c>
      <c r="CK638" t="s">
        <v>12597</v>
      </c>
      <c r="CL638" s="4">
        <v>39142</v>
      </c>
      <c r="CM638" t="s">
        <v>12598</v>
      </c>
      <c r="CN638" t="s">
        <v>12599</v>
      </c>
      <c r="CO638">
        <v>17</v>
      </c>
      <c r="CQ638" t="s">
        <v>282</v>
      </c>
      <c r="CR638" t="s">
        <v>11587</v>
      </c>
      <c r="CU638" t="s">
        <v>12600</v>
      </c>
      <c r="CW638">
        <v>0</v>
      </c>
      <c r="CY638">
        <v>2</v>
      </c>
      <c r="CZ638" t="s">
        <v>1509</v>
      </c>
      <c r="DA638">
        <v>43</v>
      </c>
      <c r="DB638">
        <v>2</v>
      </c>
      <c r="DC638" t="s">
        <v>271</v>
      </c>
      <c r="DD638">
        <v>42</v>
      </c>
      <c r="DF638" t="s">
        <v>11661</v>
      </c>
      <c r="DK638">
        <v>-1</v>
      </c>
      <c r="DL638" s="4">
        <v>44512</v>
      </c>
      <c r="DM638">
        <v>20587</v>
      </c>
      <c r="DN638">
        <v>2021</v>
      </c>
      <c r="DO638">
        <v>1</v>
      </c>
      <c r="DQ638">
        <v>81620</v>
      </c>
      <c r="DR638">
        <v>171</v>
      </c>
      <c r="DU638" t="s">
        <v>294</v>
      </c>
      <c r="DV638" t="s">
        <v>294</v>
      </c>
      <c r="DX638">
        <v>34</v>
      </c>
      <c r="DY638" t="s">
        <v>275</v>
      </c>
      <c r="EE638">
        <v>0</v>
      </c>
      <c r="EF638" t="s">
        <v>885</v>
      </c>
      <c r="EG638" t="s">
        <v>675</v>
      </c>
      <c r="EH638">
        <v>1</v>
      </c>
      <c r="EJ638" t="s">
        <v>454</v>
      </c>
      <c r="EK638" t="s">
        <v>12601</v>
      </c>
      <c r="EL638" t="s">
        <v>12602</v>
      </c>
      <c r="EM638" t="s">
        <v>12603</v>
      </c>
      <c r="EN638" t="s">
        <v>12604</v>
      </c>
      <c r="EO638" t="s">
        <v>269</v>
      </c>
      <c r="EP638" t="s">
        <v>12605</v>
      </c>
      <c r="EQ638">
        <v>0</v>
      </c>
      <c r="ET638" t="s">
        <v>12606</v>
      </c>
      <c r="FE638">
        <v>0</v>
      </c>
      <c r="FF638">
        <v>11</v>
      </c>
      <c r="FG638" t="s">
        <v>1357</v>
      </c>
      <c r="FH638" t="s">
        <v>1028</v>
      </c>
      <c r="FI638" t="s">
        <v>590</v>
      </c>
      <c r="FL638">
        <v>0</v>
      </c>
      <c r="FN638">
        <v>0</v>
      </c>
      <c r="FQ638">
        <v>0</v>
      </c>
      <c r="FS638" t="s">
        <v>395</v>
      </c>
      <c r="FU638" t="s">
        <v>257</v>
      </c>
      <c r="FV638" t="s">
        <v>396</v>
      </c>
      <c r="FW638" t="s">
        <v>431</v>
      </c>
      <c r="FY638">
        <v>0</v>
      </c>
      <c r="GA638">
        <v>34.17</v>
      </c>
      <c r="GB638">
        <v>17</v>
      </c>
      <c r="GC638">
        <v>0</v>
      </c>
      <c r="GD638" t="s">
        <v>3987</v>
      </c>
      <c r="GE638" t="s">
        <v>355</v>
      </c>
      <c r="GF638">
        <v>0</v>
      </c>
      <c r="GG638" t="s">
        <v>895</v>
      </c>
      <c r="GJ638">
        <v>1</v>
      </c>
      <c r="GK638">
        <v>0</v>
      </c>
      <c r="GM638" t="s">
        <v>12607</v>
      </c>
      <c r="GO638">
        <v>1</v>
      </c>
      <c r="HA638" t="s">
        <v>12608</v>
      </c>
      <c r="HC638" t="s">
        <v>294</v>
      </c>
      <c r="HD638" t="s">
        <v>313</v>
      </c>
      <c r="HE638" t="s">
        <v>12609</v>
      </c>
      <c r="HF638">
        <v>0</v>
      </c>
      <c r="HG638">
        <v>12</v>
      </c>
      <c r="HH638">
        <v>34</v>
      </c>
      <c r="HI638" t="s">
        <v>275</v>
      </c>
      <c r="HL638">
        <v>3</v>
      </c>
      <c r="HW638">
        <v>43</v>
      </c>
      <c r="HX638">
        <v>4264788</v>
      </c>
      <c r="HY638" t="s">
        <v>12610</v>
      </c>
      <c r="HZ638">
        <v>4264750</v>
      </c>
      <c r="IC638">
        <v>0</v>
      </c>
      <c r="ID638">
        <v>0</v>
      </c>
      <c r="IM638">
        <v>161</v>
      </c>
      <c r="IO638" t="s">
        <v>11661</v>
      </c>
      <c r="IQ638" t="s">
        <v>11661</v>
      </c>
      <c r="IR638" t="s">
        <v>11769</v>
      </c>
      <c r="IU638">
        <v>11</v>
      </c>
      <c r="IV638">
        <f>IF(AND(Table1[[#This Row],[R/P]]="P",Table1[[#This Row],[PaRes]]&lt;&gt;"SCRBL",Table1[[#This Row],[PaRes]]&lt;&gt;"RUN",Table1[[#This Row],[Penalty]]&lt;&gt;1),1,0)</f>
        <v>0</v>
      </c>
      <c r="IW638">
        <f>IF(AND(Table1[[#This Row],[Pass Play]]=1,Table1[[#This Row],[PaRes]]&lt;&gt;"SAC"),1,0)</f>
        <v>0</v>
      </c>
      <c r="IX638">
        <f>IF(Table1[[#This Row],[PaRes]]="COM",1,0)</f>
        <v>0</v>
      </c>
      <c r="IY638">
        <f>IF(Table1[[#This Row],[Pass Play]]=1,Table1[[#This Row],[Gn]],0)</f>
        <v>0</v>
      </c>
      <c r="IZ638">
        <f>IF(AND(Table1[[#This Row],[Pass Play]]=1,Table1[[#This Row],[EFF]]="Y"),1,0)</f>
        <v>0</v>
      </c>
      <c r="JA638">
        <f>IF(AND(Table1[[#This Row],[Pass Play]]=1,Table1[[#This Row],[EFF]]="Y"),Table1[[#This Row],[Gn]],0)</f>
        <v>0</v>
      </c>
      <c r="JB638">
        <f>IF(AND(Table1[[#This Row],[Pass Play]]=1,Table1[[#This Row],[Gn]]&gt;=15),1,0)</f>
        <v>0</v>
      </c>
      <c r="JC638">
        <f>IF(AND(Table1[[#This Row],[Pass Play]]=1,Table1[[#This Row],[Big Play Passes]]=1),Table1[[#This Row],[Gn]],0)</f>
        <v>0</v>
      </c>
      <c r="JD638">
        <f>IF(AND(OR(Table1[[#This Row],[R/P]]="R",Table1[[#This Row],[PaRes]]="SCRBL",Table1[[#This Row],[PaRes]]="RUN"),Table1[[#This Row],[Penalty]]&lt;&gt;1),1,0)</f>
        <v>1</v>
      </c>
      <c r="JE638">
        <f>IF(Table1[[#This Row],[Rush Attempts]]=1,Table1[[#This Row],[Gn]],0)</f>
        <v>-1</v>
      </c>
      <c r="JF638">
        <f>IF(AND(Table1[[#This Row],[Rush Attempts]]=1,Table1[[#This Row],[EFF]]="Y"),1,0)</f>
        <v>0</v>
      </c>
      <c r="JG638">
        <f>IF(AND(Table1[[#This Row],[Rush Attempts]]=1,Table1[[#This Row],[EFF]]="Y"),Table1[[#This Row],[Gn]],0)</f>
        <v>0</v>
      </c>
      <c r="JH638">
        <f>IF(AND(Table1[[#This Row],[Rush Attempts]]=1,Table1[[#This Row],[Gn]]&gt;=10),1,0)</f>
        <v>0</v>
      </c>
      <c r="JI638">
        <f>IF(AND(Table1[[#This Row],[Rush Attempts]]=1,Table1[[#This Row],[Big Play Run]]=1),Table1[[#This Row],[Gn]],0)</f>
        <v>0</v>
      </c>
      <c r="JJ638">
        <f>IF(Table1[[#This Row],[PaRes]]="SAC",1,0)</f>
        <v>0</v>
      </c>
      <c r="JK638">
        <f>IF(Table1[[#This Row],[Sacks]]=1,Table1[[#This Row],[Gn]],0)</f>
        <v>0</v>
      </c>
      <c r="JL638">
        <f>IF(Table1[[#This Row],[PaRes]]="INT",1,0)</f>
        <v>0</v>
      </c>
      <c r="JM638">
        <f>IF(Table1[[#This Row],[pff_PENALTY]]&lt;&gt;"",1,0)</f>
        <v>0</v>
      </c>
      <c r="JN638">
        <f>Table1[[#This Row],[pff_PENYARDS]]</f>
        <v>0</v>
      </c>
      <c r="JO638">
        <f>IF(Table1[[#This Row],[S/End]]="TD",1,0)</f>
        <v>0</v>
      </c>
      <c r="JP638">
        <f>IF(OR(Table1[[#This Row],[S/End]]="FGGD"),1,0)</f>
        <v>0</v>
      </c>
      <c r="JQ638">
        <f>IF(OR(Table1[[#This Row],[S/End]]="FUM",Table1[[#This Row],[S/End]]="INT"),1,0)</f>
        <v>0</v>
      </c>
      <c r="JR638">
        <f>IF(AND(Table1[[#This Row],[Touchdown]]=1,Table1[[#This Row],[Pass Play]]=1),1,0)</f>
        <v>0</v>
      </c>
      <c r="JS638">
        <f t="shared" si="29"/>
        <v>0</v>
      </c>
      <c r="JT638">
        <f>IF(AND(OR(Table1[[#This Row],[Pass Play]]=1,Table1[[#This Row],[Rush Attempts]]=1),Table1[[#This Row],[Dn]]=3),1,0)</f>
        <v>0</v>
      </c>
      <c r="JU638">
        <f>IF(AND(Table1[[#This Row],[3rd down attempt]]=1,Table1[[#This Row],[EFF]]="Y"),1,0)</f>
        <v>0</v>
      </c>
      <c r="JV638">
        <f>IF(AND(Table1[[#This Row],[3rd down attempt]]=1,Table1[[#This Row],[Dist]]&gt;=7),1,0)</f>
        <v>0</v>
      </c>
      <c r="JW638">
        <f>IF(AND(OR(Table1[[#This Row],[Pass Play]]=1,Table1[[#This Row],[Rush Attempts]]=1),Table1[[#This Row],[Dn]]=4),1,0)</f>
        <v>0</v>
      </c>
      <c r="JX638">
        <f>IF(AND(Table1[[#This Row],[4th down attempt]]=1,Table1[[#This Row],[EFF]]="Y"),1,0)</f>
        <v>0</v>
      </c>
      <c r="JY638">
        <f>IF(AND(OR(Table1[[#This Row],[Pass Play]]=1,Table1[[#This Row],[Rush Attempts]]=1),Table1[[#This Row],[FPos]]&gt;=0,Table1[[#This Row],[FPos]]&lt;=20),1,0)</f>
        <v>0</v>
      </c>
      <c r="JZ638">
        <f>IF(AND(OR(Table1[[#This Row],[Pass Play]]=1,Table1[[#This Row],[Rush Attempts]]=1),Table1[[#This Row],[Dist]]&lt;=Table1[[#This Row],[Gn]]),1,0)</f>
        <v>0</v>
      </c>
      <c r="KA638">
        <f>IF(Table1[[#This Row],[S/End]]&lt;&gt;"",1,0)</f>
        <v>1</v>
      </c>
      <c r="KB638">
        <f>IF(Table1[[#This Row],[S/End]]="TD",1,0)</f>
        <v>0</v>
      </c>
      <c r="KC638">
        <f>IF(Table1[[#This Row],[S/End]]="FGGD",1,0)</f>
        <v>0</v>
      </c>
      <c r="KD638">
        <f>IF(AND(OR(Table1[[#This Row],[Pass Play]]=1,Table1[[#This Row],[Rush Attempts]]=1),Table1[[#This Row],[Gn]]&lt;0),1,0)</f>
        <v>1</v>
      </c>
      <c r="KE638" s="375">
        <f>IF(AND(Table1[[#This Row],[pff_DRVENDPSN]]=3,Table1[[#This Row],[pff_DRVENDEVENT]]="PUNT"),1,0)</f>
        <v>0</v>
      </c>
    </row>
    <row r="639" spans="1:291" hidden="1">
      <c r="A639">
        <v>1</v>
      </c>
      <c r="B639">
        <v>2111</v>
      </c>
      <c r="D639">
        <v>1</v>
      </c>
      <c r="E639">
        <v>1</v>
      </c>
      <c r="F639">
        <v>10</v>
      </c>
      <c r="G639">
        <v>0</v>
      </c>
      <c r="H639">
        <v>-25</v>
      </c>
      <c r="I639" t="s">
        <v>253</v>
      </c>
      <c r="J639" t="s">
        <v>298</v>
      </c>
      <c r="K639">
        <v>21</v>
      </c>
      <c r="L639">
        <v>21</v>
      </c>
      <c r="M639" t="s">
        <v>12611</v>
      </c>
      <c r="N639" t="s">
        <v>440</v>
      </c>
      <c r="O639" t="s">
        <v>254</v>
      </c>
      <c r="P639" t="s">
        <v>4011</v>
      </c>
      <c r="Q639" t="s">
        <v>3188</v>
      </c>
      <c r="S639" t="s">
        <v>3189</v>
      </c>
      <c r="W639" t="s">
        <v>257</v>
      </c>
      <c r="X639" t="s">
        <v>1525</v>
      </c>
      <c r="AE639" t="s">
        <v>1526</v>
      </c>
      <c r="AF639" t="s">
        <v>1527</v>
      </c>
      <c r="AG639" t="s">
        <v>1525</v>
      </c>
      <c r="AH639" t="s">
        <v>274</v>
      </c>
      <c r="AJ639">
        <v>22</v>
      </c>
      <c r="AP639">
        <v>7</v>
      </c>
      <c r="BJ639" t="s">
        <v>607</v>
      </c>
      <c r="BQ639">
        <f t="shared" si="27"/>
        <v>0</v>
      </c>
      <c r="BR639">
        <f t="shared" si="28"/>
        <v>11</v>
      </c>
      <c r="BT639" t="s">
        <v>12612</v>
      </c>
      <c r="BV639">
        <v>7</v>
      </c>
      <c r="BX639">
        <v>0</v>
      </c>
      <c r="BY639" t="s">
        <v>12613</v>
      </c>
      <c r="CD639" s="3">
        <v>0.46458333333333335</v>
      </c>
      <c r="CF639" t="s">
        <v>12614</v>
      </c>
      <c r="CJ639">
        <v>0</v>
      </c>
      <c r="CK639" t="s">
        <v>12615</v>
      </c>
      <c r="CL639" s="4">
        <v>38414</v>
      </c>
      <c r="CM639" t="s">
        <v>12616</v>
      </c>
      <c r="CN639" t="s">
        <v>12617</v>
      </c>
      <c r="CO639">
        <v>7</v>
      </c>
      <c r="CP639" t="s">
        <v>268</v>
      </c>
      <c r="CQ639" t="s">
        <v>282</v>
      </c>
      <c r="CR639" t="s">
        <v>12612</v>
      </c>
      <c r="CU639" t="s">
        <v>12618</v>
      </c>
      <c r="CW639">
        <v>0</v>
      </c>
      <c r="CY639">
        <v>1</v>
      </c>
      <c r="CZ639" t="s">
        <v>2703</v>
      </c>
      <c r="DA639">
        <v>30</v>
      </c>
      <c r="DB639">
        <v>11</v>
      </c>
      <c r="DC639" t="s">
        <v>1609</v>
      </c>
      <c r="DD639">
        <v>-25</v>
      </c>
      <c r="DF639" t="s">
        <v>12619</v>
      </c>
      <c r="DK639">
        <v>0</v>
      </c>
      <c r="DL639" s="4">
        <v>44519</v>
      </c>
      <c r="DM639">
        <v>20650</v>
      </c>
      <c r="DN639">
        <v>2021</v>
      </c>
      <c r="DO639">
        <v>0</v>
      </c>
      <c r="DQ639">
        <v>81926</v>
      </c>
      <c r="DR639">
        <v>15</v>
      </c>
      <c r="DU639" t="s">
        <v>257</v>
      </c>
      <c r="DV639" t="s">
        <v>274</v>
      </c>
      <c r="DX639">
        <v>0</v>
      </c>
      <c r="DY639" t="s">
        <v>275</v>
      </c>
      <c r="EE639">
        <v>0</v>
      </c>
      <c r="EF639" t="s">
        <v>12620</v>
      </c>
      <c r="EG639" t="s">
        <v>4158</v>
      </c>
      <c r="EH639">
        <v>1</v>
      </c>
      <c r="EJ639" t="s">
        <v>278</v>
      </c>
      <c r="EK639" t="s">
        <v>279</v>
      </c>
      <c r="EL639" t="s">
        <v>12621</v>
      </c>
      <c r="EM639" t="s">
        <v>12622</v>
      </c>
      <c r="EN639" t="s">
        <v>268</v>
      </c>
      <c r="EO639" t="s">
        <v>269</v>
      </c>
      <c r="EP639" t="s">
        <v>283</v>
      </c>
      <c r="EQ639">
        <v>0</v>
      </c>
      <c r="ET639" t="s">
        <v>12623</v>
      </c>
      <c r="FE639">
        <v>0</v>
      </c>
      <c r="FF639">
        <v>7</v>
      </c>
      <c r="FG639" t="s">
        <v>621</v>
      </c>
      <c r="FH639" t="s">
        <v>309</v>
      </c>
      <c r="FI639" t="s">
        <v>590</v>
      </c>
      <c r="FJ639" t="s">
        <v>12624</v>
      </c>
      <c r="FL639">
        <v>0</v>
      </c>
      <c r="FN639">
        <v>0</v>
      </c>
      <c r="FQ639">
        <v>0</v>
      </c>
      <c r="FS639" t="s">
        <v>622</v>
      </c>
      <c r="FU639" t="s">
        <v>274</v>
      </c>
      <c r="FV639" t="s">
        <v>623</v>
      </c>
      <c r="FW639" t="s">
        <v>397</v>
      </c>
      <c r="FX639" t="s">
        <v>291</v>
      </c>
      <c r="FY639">
        <v>0</v>
      </c>
      <c r="GA639">
        <v>7.0000000000000007E-2</v>
      </c>
      <c r="GB639">
        <v>-7</v>
      </c>
      <c r="GC639">
        <v>0</v>
      </c>
      <c r="GF639">
        <v>0</v>
      </c>
      <c r="GG639" t="s">
        <v>274</v>
      </c>
      <c r="GJ639">
        <v>0</v>
      </c>
      <c r="GK639">
        <v>0</v>
      </c>
      <c r="GM639" t="s">
        <v>4166</v>
      </c>
      <c r="GO639">
        <v>0</v>
      </c>
      <c r="HA639" t="s">
        <v>12625</v>
      </c>
      <c r="HC639" t="s">
        <v>294</v>
      </c>
      <c r="HD639" t="s">
        <v>294</v>
      </c>
      <c r="HE639" t="s">
        <v>12626</v>
      </c>
      <c r="HF639">
        <v>0</v>
      </c>
      <c r="HG639">
        <v>21</v>
      </c>
      <c r="HH639">
        <v>0</v>
      </c>
      <c r="HI639" t="s">
        <v>275</v>
      </c>
      <c r="HL639">
        <v>1</v>
      </c>
      <c r="HW639">
        <v>-25</v>
      </c>
      <c r="HX639">
        <v>4306640</v>
      </c>
      <c r="HY639" t="s">
        <v>12627</v>
      </c>
      <c r="HZ639">
        <v>4306522</v>
      </c>
      <c r="IC639">
        <v>0</v>
      </c>
      <c r="ID639">
        <v>0</v>
      </c>
      <c r="IM639">
        <v>14</v>
      </c>
      <c r="IO639" t="s">
        <v>12619</v>
      </c>
      <c r="IQ639" t="s">
        <v>12619</v>
      </c>
      <c r="IR639" t="s">
        <v>12628</v>
      </c>
      <c r="IU639">
        <v>12</v>
      </c>
      <c r="IV639">
        <f>IF(AND(Table1[[#This Row],[R/P]]="P",Table1[[#This Row],[PaRes]]&lt;&gt;"SCRBL",Table1[[#This Row],[PaRes]]&lt;&gt;"RUN",Table1[[#This Row],[Penalty]]&lt;&gt;1),1,0)</f>
        <v>0</v>
      </c>
      <c r="IW639">
        <f>IF(AND(Table1[[#This Row],[Pass Play]]=1,Table1[[#This Row],[PaRes]]&lt;&gt;"SAC"),1,0)</f>
        <v>0</v>
      </c>
      <c r="IX639">
        <f>IF(Table1[[#This Row],[PaRes]]="COM",1,0)</f>
        <v>0</v>
      </c>
      <c r="IY639">
        <f>IF(Table1[[#This Row],[Pass Play]]=1,Table1[[#This Row],[Gn]],0)</f>
        <v>0</v>
      </c>
      <c r="IZ639">
        <f>IF(AND(Table1[[#This Row],[Pass Play]]=1,Table1[[#This Row],[EFF]]="Y"),1,0)</f>
        <v>0</v>
      </c>
      <c r="JA639">
        <f>IF(AND(Table1[[#This Row],[Pass Play]]=1,Table1[[#This Row],[EFF]]="Y"),Table1[[#This Row],[Gn]],0)</f>
        <v>0</v>
      </c>
      <c r="JB639">
        <f>IF(AND(Table1[[#This Row],[Pass Play]]=1,Table1[[#This Row],[Gn]]&gt;=15),1,0)</f>
        <v>0</v>
      </c>
      <c r="JC639">
        <f>IF(AND(Table1[[#This Row],[Pass Play]]=1,Table1[[#This Row],[Big Play Passes]]=1),Table1[[#This Row],[Gn]],0)</f>
        <v>0</v>
      </c>
      <c r="JD639">
        <f>IF(AND(OR(Table1[[#This Row],[R/P]]="R",Table1[[#This Row],[PaRes]]="SCRBL",Table1[[#This Row],[PaRes]]="RUN"),Table1[[#This Row],[Penalty]]&lt;&gt;1),1,0)</f>
        <v>1</v>
      </c>
      <c r="JE639">
        <f>IF(Table1[[#This Row],[Rush Attempts]]=1,Table1[[#This Row],[Gn]],0)</f>
        <v>0</v>
      </c>
      <c r="JF639">
        <f>IF(AND(Table1[[#This Row],[Rush Attempts]]=1,Table1[[#This Row],[EFF]]="Y"),1,0)</f>
        <v>0</v>
      </c>
      <c r="JG639">
        <f>IF(AND(Table1[[#This Row],[Rush Attempts]]=1,Table1[[#This Row],[EFF]]="Y"),Table1[[#This Row],[Gn]],0)</f>
        <v>0</v>
      </c>
      <c r="JH639">
        <f>IF(AND(Table1[[#This Row],[Rush Attempts]]=1,Table1[[#This Row],[Gn]]&gt;=10),1,0)</f>
        <v>0</v>
      </c>
      <c r="JI639">
        <f>IF(AND(Table1[[#This Row],[Rush Attempts]]=1,Table1[[#This Row],[Big Play Run]]=1),Table1[[#This Row],[Gn]],0)</f>
        <v>0</v>
      </c>
      <c r="JJ639">
        <f>IF(Table1[[#This Row],[PaRes]]="SAC",1,0)</f>
        <v>0</v>
      </c>
      <c r="JK639">
        <f>IF(Table1[[#This Row],[Sacks]]=1,Table1[[#This Row],[Gn]],0)</f>
        <v>0</v>
      </c>
      <c r="JL639">
        <f>IF(Table1[[#This Row],[PaRes]]="INT",1,0)</f>
        <v>0</v>
      </c>
      <c r="JM639">
        <f>IF(Table1[[#This Row],[pff_PENALTY]]&lt;&gt;"",1,0)</f>
        <v>0</v>
      </c>
      <c r="JN639">
        <f>Table1[[#This Row],[pff_PENYARDS]]</f>
        <v>0</v>
      </c>
      <c r="JO639">
        <f>IF(Table1[[#This Row],[S/End]]="TD",1,0)</f>
        <v>0</v>
      </c>
      <c r="JP639">
        <f>IF(OR(Table1[[#This Row],[S/End]]="FGGD"),1,0)</f>
        <v>0</v>
      </c>
      <c r="JQ639">
        <f>IF(OR(Table1[[#This Row],[S/End]]="FUM",Table1[[#This Row],[S/End]]="INT"),1,0)</f>
        <v>0</v>
      </c>
      <c r="JR639">
        <f>IF(AND(Table1[[#This Row],[Touchdown]]=1,Table1[[#This Row],[Pass Play]]=1),1,0)</f>
        <v>0</v>
      </c>
      <c r="JS639">
        <f t="shared" si="29"/>
        <v>0</v>
      </c>
      <c r="JT639">
        <f>IF(AND(OR(Table1[[#This Row],[Pass Play]]=1,Table1[[#This Row],[Rush Attempts]]=1),Table1[[#This Row],[Dn]]=3),1,0)</f>
        <v>0</v>
      </c>
      <c r="JU639">
        <f>IF(AND(Table1[[#This Row],[3rd down attempt]]=1,Table1[[#This Row],[EFF]]="Y"),1,0)</f>
        <v>0</v>
      </c>
      <c r="JV639">
        <f>IF(AND(Table1[[#This Row],[3rd down attempt]]=1,Table1[[#This Row],[Dist]]&gt;=7),1,0)</f>
        <v>0</v>
      </c>
      <c r="JW639">
        <f>IF(AND(OR(Table1[[#This Row],[Pass Play]]=1,Table1[[#This Row],[Rush Attempts]]=1),Table1[[#This Row],[Dn]]=4),1,0)</f>
        <v>0</v>
      </c>
      <c r="JX639">
        <f>IF(AND(Table1[[#This Row],[4th down attempt]]=1,Table1[[#This Row],[EFF]]="Y"),1,0)</f>
        <v>0</v>
      </c>
      <c r="JY639">
        <f>IF(AND(OR(Table1[[#This Row],[Pass Play]]=1,Table1[[#This Row],[Rush Attempts]]=1),Table1[[#This Row],[FPos]]&gt;=0,Table1[[#This Row],[FPos]]&lt;=20),1,0)</f>
        <v>0</v>
      </c>
      <c r="JZ639">
        <f>IF(AND(OR(Table1[[#This Row],[Pass Play]]=1,Table1[[#This Row],[Rush Attempts]]=1),Table1[[#This Row],[Dist]]&lt;=Table1[[#This Row],[Gn]]),1,0)</f>
        <v>0</v>
      </c>
      <c r="KA639">
        <f>IF(Table1[[#This Row],[S/End]]&lt;&gt;"",1,0)</f>
        <v>0</v>
      </c>
      <c r="KB639">
        <f>IF(Table1[[#This Row],[S/End]]="TD",1,0)</f>
        <v>0</v>
      </c>
      <c r="KC639">
        <f>IF(Table1[[#This Row],[S/End]]="FGGD",1,0)</f>
        <v>0</v>
      </c>
      <c r="KD639">
        <f>IF(AND(OR(Table1[[#This Row],[Pass Play]]=1,Table1[[#This Row],[Rush Attempts]]=1),Table1[[#This Row],[Gn]]&lt;0),1,0)</f>
        <v>0</v>
      </c>
      <c r="KE639" s="375">
        <f>IF(AND(Table1[[#This Row],[pff_DRVENDPSN]]=3,Table1[[#This Row],[pff_DRVENDEVENT]]="PUNT"),1,0)</f>
        <v>0</v>
      </c>
    </row>
    <row r="640" spans="1:291" hidden="1">
      <c r="A640">
        <v>2</v>
      </c>
      <c r="B640">
        <v>2111</v>
      </c>
      <c r="D640">
        <v>1</v>
      </c>
      <c r="E640">
        <v>2</v>
      </c>
      <c r="F640">
        <v>10</v>
      </c>
      <c r="G640">
        <v>4</v>
      </c>
      <c r="H640">
        <v>-25</v>
      </c>
      <c r="J640" t="s">
        <v>298</v>
      </c>
      <c r="K640">
        <v>11</v>
      </c>
      <c r="L640" t="s">
        <v>6698</v>
      </c>
      <c r="M640" t="s">
        <v>12629</v>
      </c>
      <c r="N640" t="s">
        <v>319</v>
      </c>
      <c r="P640" t="s">
        <v>12630</v>
      </c>
      <c r="W640" t="s">
        <v>253</v>
      </c>
      <c r="X640" t="s">
        <v>12631</v>
      </c>
      <c r="Y640" t="s">
        <v>1970</v>
      </c>
      <c r="Z640" t="s">
        <v>12632</v>
      </c>
      <c r="AB640" t="s">
        <v>325</v>
      </c>
      <c r="AC640" t="s">
        <v>326</v>
      </c>
      <c r="AJ640">
        <v>22</v>
      </c>
      <c r="AK640" t="s">
        <v>327</v>
      </c>
      <c r="AP640">
        <v>7</v>
      </c>
      <c r="BJ640" t="s">
        <v>257</v>
      </c>
      <c r="BQ640">
        <f t="shared" si="27"/>
        <v>1</v>
      </c>
      <c r="BR640">
        <f t="shared" si="28"/>
        <v>0</v>
      </c>
      <c r="BT640" t="s">
        <v>12612</v>
      </c>
      <c r="BV640">
        <v>7</v>
      </c>
      <c r="BX640">
        <v>0</v>
      </c>
      <c r="BY640" t="s">
        <v>12633</v>
      </c>
      <c r="CA640">
        <v>1</v>
      </c>
      <c r="CD640" s="3">
        <v>0.43958333333333338</v>
      </c>
      <c r="CE640" t="s">
        <v>257</v>
      </c>
      <c r="CF640" t="s">
        <v>12634</v>
      </c>
      <c r="CG640">
        <v>9</v>
      </c>
      <c r="CI640" t="s">
        <v>331</v>
      </c>
      <c r="CJ640">
        <v>0</v>
      </c>
      <c r="CK640" t="s">
        <v>12635</v>
      </c>
      <c r="CL640" s="4">
        <v>38414</v>
      </c>
      <c r="CM640" t="s">
        <v>12636</v>
      </c>
      <c r="CN640" t="s">
        <v>12637</v>
      </c>
      <c r="CO640">
        <v>7</v>
      </c>
      <c r="CQ640" t="s">
        <v>418</v>
      </c>
      <c r="CR640" t="s">
        <v>12612</v>
      </c>
      <c r="CU640" t="s">
        <v>12638</v>
      </c>
      <c r="CW640">
        <v>0</v>
      </c>
      <c r="CY640">
        <v>2</v>
      </c>
      <c r="CZ640" t="s">
        <v>2703</v>
      </c>
      <c r="DA640">
        <v>30</v>
      </c>
      <c r="DB640">
        <v>11</v>
      </c>
      <c r="DC640" t="s">
        <v>1609</v>
      </c>
      <c r="DD640">
        <v>-25</v>
      </c>
      <c r="DF640" t="s">
        <v>12628</v>
      </c>
      <c r="DK640">
        <v>4</v>
      </c>
      <c r="DL640" s="4">
        <v>44519</v>
      </c>
      <c r="DM640">
        <v>20650</v>
      </c>
      <c r="DN640">
        <v>2021</v>
      </c>
      <c r="DO640">
        <v>0</v>
      </c>
      <c r="DQ640">
        <v>81926</v>
      </c>
      <c r="DR640">
        <v>16</v>
      </c>
      <c r="DU640" t="s">
        <v>257</v>
      </c>
      <c r="DV640" t="s">
        <v>274</v>
      </c>
      <c r="DX640">
        <v>0</v>
      </c>
      <c r="DY640" t="s">
        <v>275</v>
      </c>
      <c r="EE640">
        <v>0</v>
      </c>
      <c r="EF640" t="s">
        <v>12639</v>
      </c>
      <c r="EG640" t="s">
        <v>1612</v>
      </c>
      <c r="EH640">
        <v>0</v>
      </c>
      <c r="EI640" t="s">
        <v>12640</v>
      </c>
      <c r="EJ640" t="s">
        <v>340</v>
      </c>
      <c r="EK640" t="s">
        <v>854</v>
      </c>
      <c r="EL640" t="s">
        <v>12641</v>
      </c>
      <c r="EM640" t="s">
        <v>6630</v>
      </c>
      <c r="EN640" t="s">
        <v>1005</v>
      </c>
      <c r="EO640" t="s">
        <v>418</v>
      </c>
      <c r="EP640" t="s">
        <v>283</v>
      </c>
      <c r="EQ640">
        <v>0</v>
      </c>
      <c r="ER640" t="s">
        <v>491</v>
      </c>
      <c r="EU640">
        <v>-4</v>
      </c>
      <c r="EV640" t="s">
        <v>348</v>
      </c>
      <c r="EW640" t="s">
        <v>349</v>
      </c>
      <c r="EX640" t="s">
        <v>528</v>
      </c>
      <c r="EY640" t="s">
        <v>492</v>
      </c>
      <c r="FB640" t="s">
        <v>999</v>
      </c>
      <c r="FC640" t="s">
        <v>12642</v>
      </c>
      <c r="FE640">
        <v>0</v>
      </c>
      <c r="FF640">
        <v>11</v>
      </c>
      <c r="FL640">
        <v>0</v>
      </c>
      <c r="FN640">
        <v>0</v>
      </c>
      <c r="FQ640">
        <v>0</v>
      </c>
      <c r="FS640" t="s">
        <v>354</v>
      </c>
      <c r="FY640">
        <v>0</v>
      </c>
      <c r="GA640">
        <v>7.0000000000000007E-2</v>
      </c>
      <c r="GB640">
        <v>-7</v>
      </c>
      <c r="GC640">
        <v>0</v>
      </c>
      <c r="GE640" t="s">
        <v>355</v>
      </c>
      <c r="GF640">
        <v>0</v>
      </c>
      <c r="GI640">
        <v>3.6</v>
      </c>
      <c r="GJ640">
        <v>0</v>
      </c>
      <c r="GK640">
        <v>0</v>
      </c>
      <c r="GM640" t="s">
        <v>12643</v>
      </c>
      <c r="GN640">
        <v>8</v>
      </c>
      <c r="GO640">
        <v>3</v>
      </c>
      <c r="GP640">
        <v>4</v>
      </c>
      <c r="GR640">
        <v>20</v>
      </c>
      <c r="HA640" t="s">
        <v>12644</v>
      </c>
      <c r="HC640" t="s">
        <v>294</v>
      </c>
      <c r="HD640" t="s">
        <v>313</v>
      </c>
      <c r="HF640">
        <v>0</v>
      </c>
      <c r="HG640">
        <v>11</v>
      </c>
      <c r="HH640">
        <v>0</v>
      </c>
      <c r="HI640" t="s">
        <v>275</v>
      </c>
      <c r="HL640">
        <v>3</v>
      </c>
      <c r="HM640" t="s">
        <v>12628</v>
      </c>
      <c r="HN640" t="s">
        <v>12645</v>
      </c>
      <c r="HO640" t="s">
        <v>12646</v>
      </c>
      <c r="HP640" t="s">
        <v>12647</v>
      </c>
      <c r="HQ640" t="s">
        <v>12648</v>
      </c>
      <c r="HR640" t="s">
        <v>12649</v>
      </c>
      <c r="HT640" t="s">
        <v>12650</v>
      </c>
      <c r="HW640">
        <v>-29</v>
      </c>
      <c r="HX640">
        <v>4306666</v>
      </c>
      <c r="HZ640">
        <v>4306640</v>
      </c>
      <c r="IC640">
        <v>0</v>
      </c>
      <c r="ID640">
        <v>0</v>
      </c>
      <c r="IM640">
        <v>15</v>
      </c>
      <c r="IO640" t="s">
        <v>12628</v>
      </c>
      <c r="IQ640" t="s">
        <v>12628</v>
      </c>
      <c r="IU640">
        <v>12</v>
      </c>
      <c r="IV640">
        <f>IF(AND(Table1[[#This Row],[R/P]]="P",Table1[[#This Row],[PaRes]]&lt;&gt;"SCRBL",Table1[[#This Row],[PaRes]]&lt;&gt;"RUN",Table1[[#This Row],[Penalty]]&lt;&gt;1),1,0)</f>
        <v>1</v>
      </c>
      <c r="IW640">
        <f>IF(AND(Table1[[#This Row],[Pass Play]]=1,Table1[[#This Row],[PaRes]]&lt;&gt;"SAC"),1,0)</f>
        <v>1</v>
      </c>
      <c r="IX640">
        <f>IF(Table1[[#This Row],[PaRes]]="COM",1,0)</f>
        <v>1</v>
      </c>
      <c r="IY640">
        <f>IF(Table1[[#This Row],[Pass Play]]=1,Table1[[#This Row],[Gn]],0)</f>
        <v>4</v>
      </c>
      <c r="IZ640">
        <f>IF(AND(Table1[[#This Row],[Pass Play]]=1,Table1[[#This Row],[EFF]]="Y"),1,0)</f>
        <v>0</v>
      </c>
      <c r="JA640">
        <f>IF(AND(Table1[[#This Row],[Pass Play]]=1,Table1[[#This Row],[EFF]]="Y"),Table1[[#This Row],[Gn]],0)</f>
        <v>0</v>
      </c>
      <c r="JB640">
        <f>IF(AND(Table1[[#This Row],[Pass Play]]=1,Table1[[#This Row],[Gn]]&gt;=15),1,0)</f>
        <v>0</v>
      </c>
      <c r="JC640">
        <f>IF(AND(Table1[[#This Row],[Pass Play]]=1,Table1[[#This Row],[Big Play Passes]]=1),Table1[[#This Row],[Gn]],0)</f>
        <v>0</v>
      </c>
      <c r="JD640">
        <f>IF(AND(OR(Table1[[#This Row],[R/P]]="R",Table1[[#This Row],[PaRes]]="SCRBL",Table1[[#This Row],[PaRes]]="RUN"),Table1[[#This Row],[Penalty]]&lt;&gt;1),1,0)</f>
        <v>0</v>
      </c>
      <c r="JE640">
        <f>IF(Table1[[#This Row],[Rush Attempts]]=1,Table1[[#This Row],[Gn]],0)</f>
        <v>0</v>
      </c>
      <c r="JF640">
        <f>IF(AND(Table1[[#This Row],[Rush Attempts]]=1,Table1[[#This Row],[EFF]]="Y"),1,0)</f>
        <v>0</v>
      </c>
      <c r="JG640">
        <f>IF(AND(Table1[[#This Row],[Rush Attempts]]=1,Table1[[#This Row],[EFF]]="Y"),Table1[[#This Row],[Gn]],0)</f>
        <v>0</v>
      </c>
      <c r="JH640">
        <f>IF(AND(Table1[[#This Row],[Rush Attempts]]=1,Table1[[#This Row],[Gn]]&gt;=10),1,0)</f>
        <v>0</v>
      </c>
      <c r="JI640">
        <f>IF(AND(Table1[[#This Row],[Rush Attempts]]=1,Table1[[#This Row],[Big Play Run]]=1),Table1[[#This Row],[Gn]],0)</f>
        <v>0</v>
      </c>
      <c r="JJ640">
        <f>IF(Table1[[#This Row],[PaRes]]="SAC",1,0)</f>
        <v>0</v>
      </c>
      <c r="JK640">
        <f>IF(Table1[[#This Row],[Sacks]]=1,Table1[[#This Row],[Gn]],0)</f>
        <v>0</v>
      </c>
      <c r="JL640">
        <f>IF(Table1[[#This Row],[PaRes]]="INT",1,0)</f>
        <v>0</v>
      </c>
      <c r="JM640">
        <f>IF(Table1[[#This Row],[pff_PENALTY]]&lt;&gt;"",1,0)</f>
        <v>0</v>
      </c>
      <c r="JN640">
        <f>Table1[[#This Row],[pff_PENYARDS]]</f>
        <v>0</v>
      </c>
      <c r="JO640">
        <f>IF(Table1[[#This Row],[S/End]]="TD",1,0)</f>
        <v>0</v>
      </c>
      <c r="JP640">
        <f>IF(OR(Table1[[#This Row],[S/End]]="FGGD"),1,0)</f>
        <v>0</v>
      </c>
      <c r="JQ640">
        <f>IF(OR(Table1[[#This Row],[S/End]]="FUM",Table1[[#This Row],[S/End]]="INT"),1,0)</f>
        <v>0</v>
      </c>
      <c r="JR640">
        <f>IF(AND(Table1[[#This Row],[Touchdown]]=1,Table1[[#This Row],[Pass Play]]=1),1,0)</f>
        <v>0</v>
      </c>
      <c r="JS640">
        <f t="shared" si="29"/>
        <v>0</v>
      </c>
      <c r="JT640">
        <f>IF(AND(OR(Table1[[#This Row],[Pass Play]]=1,Table1[[#This Row],[Rush Attempts]]=1),Table1[[#This Row],[Dn]]=3),1,0)</f>
        <v>0</v>
      </c>
      <c r="JU640">
        <f>IF(AND(Table1[[#This Row],[3rd down attempt]]=1,Table1[[#This Row],[EFF]]="Y"),1,0)</f>
        <v>0</v>
      </c>
      <c r="JV640">
        <f>IF(AND(Table1[[#This Row],[3rd down attempt]]=1,Table1[[#This Row],[Dist]]&gt;=7),1,0)</f>
        <v>0</v>
      </c>
      <c r="JW640">
        <f>IF(AND(OR(Table1[[#This Row],[Pass Play]]=1,Table1[[#This Row],[Rush Attempts]]=1),Table1[[#This Row],[Dn]]=4),1,0)</f>
        <v>0</v>
      </c>
      <c r="JX640">
        <f>IF(AND(Table1[[#This Row],[4th down attempt]]=1,Table1[[#This Row],[EFF]]="Y"),1,0)</f>
        <v>0</v>
      </c>
      <c r="JY640">
        <f>IF(AND(OR(Table1[[#This Row],[Pass Play]]=1,Table1[[#This Row],[Rush Attempts]]=1),Table1[[#This Row],[FPos]]&gt;=0,Table1[[#This Row],[FPos]]&lt;=20),1,0)</f>
        <v>0</v>
      </c>
      <c r="JZ640">
        <f>IF(AND(OR(Table1[[#This Row],[Pass Play]]=1,Table1[[#This Row],[Rush Attempts]]=1),Table1[[#This Row],[Dist]]&lt;=Table1[[#This Row],[Gn]]),1,0)</f>
        <v>0</v>
      </c>
      <c r="KA640">
        <f>IF(Table1[[#This Row],[S/End]]&lt;&gt;"",1,0)</f>
        <v>0</v>
      </c>
      <c r="KB640">
        <f>IF(Table1[[#This Row],[S/End]]="TD",1,0)</f>
        <v>0</v>
      </c>
      <c r="KC640">
        <f>IF(Table1[[#This Row],[S/End]]="FGGD",1,0)</f>
        <v>0</v>
      </c>
      <c r="KD640">
        <f>IF(AND(OR(Table1[[#This Row],[Pass Play]]=1,Table1[[#This Row],[Rush Attempts]]=1),Table1[[#This Row],[Gn]]&lt;0),1,0)</f>
        <v>0</v>
      </c>
      <c r="KE640" s="375">
        <f>IF(AND(Table1[[#This Row],[pff_DRVENDPSN]]=3,Table1[[#This Row],[pff_DRVENDEVENT]]="PUNT"),1,0)</f>
        <v>0</v>
      </c>
    </row>
    <row r="641" spans="1:291" hidden="1">
      <c r="A641">
        <v>3</v>
      </c>
      <c r="B641">
        <v>2111</v>
      </c>
      <c r="D641">
        <v>1</v>
      </c>
      <c r="E641">
        <v>3</v>
      </c>
      <c r="F641">
        <v>6</v>
      </c>
      <c r="G641">
        <v>0</v>
      </c>
      <c r="H641">
        <v>-29</v>
      </c>
      <c r="J641" t="s">
        <v>254</v>
      </c>
      <c r="K641">
        <v>11</v>
      </c>
      <c r="L641" t="s">
        <v>471</v>
      </c>
      <c r="M641" t="s">
        <v>6202</v>
      </c>
      <c r="N641" t="s">
        <v>319</v>
      </c>
      <c r="P641" t="s">
        <v>6203</v>
      </c>
      <c r="W641" t="s">
        <v>253</v>
      </c>
      <c r="X641" t="s">
        <v>12651</v>
      </c>
      <c r="Y641" t="s">
        <v>724</v>
      </c>
      <c r="Z641" t="s">
        <v>12652</v>
      </c>
      <c r="AB641" t="s">
        <v>325</v>
      </c>
      <c r="AC641" t="s">
        <v>326</v>
      </c>
      <c r="AK641" t="s">
        <v>756</v>
      </c>
      <c r="AP641">
        <v>7</v>
      </c>
      <c r="BJ641" t="s">
        <v>274</v>
      </c>
      <c r="BQ641">
        <f t="shared" si="27"/>
        <v>1</v>
      </c>
      <c r="BR641">
        <f t="shared" si="28"/>
        <v>0</v>
      </c>
      <c r="BT641" t="s">
        <v>12612</v>
      </c>
      <c r="BV641">
        <v>7</v>
      </c>
      <c r="BX641">
        <v>0</v>
      </c>
      <c r="BY641" t="s">
        <v>12653</v>
      </c>
      <c r="CA641">
        <v>0</v>
      </c>
      <c r="CD641" s="3">
        <v>0.40833333333333338</v>
      </c>
      <c r="CE641" t="s">
        <v>274</v>
      </c>
      <c r="CF641" t="s">
        <v>12654</v>
      </c>
      <c r="CG641">
        <v>9</v>
      </c>
      <c r="CI641" t="s">
        <v>331</v>
      </c>
      <c r="CJ641">
        <v>0</v>
      </c>
      <c r="CK641" t="s">
        <v>12655</v>
      </c>
      <c r="CL641" s="4">
        <v>38751</v>
      </c>
      <c r="CM641" t="s">
        <v>12656</v>
      </c>
      <c r="CN641" t="s">
        <v>12657</v>
      </c>
      <c r="CO641">
        <v>7</v>
      </c>
      <c r="CP641" t="s">
        <v>12658</v>
      </c>
      <c r="CQ641" t="s">
        <v>269</v>
      </c>
      <c r="CR641" t="s">
        <v>12612</v>
      </c>
      <c r="CU641" t="s">
        <v>7446</v>
      </c>
      <c r="CW641">
        <v>0</v>
      </c>
      <c r="CY641">
        <v>3</v>
      </c>
      <c r="CZ641" t="s">
        <v>2703</v>
      </c>
      <c r="DA641">
        <v>30</v>
      </c>
      <c r="DB641">
        <v>11</v>
      </c>
      <c r="DC641" t="s">
        <v>1609</v>
      </c>
      <c r="DD641">
        <v>-25</v>
      </c>
      <c r="DK641">
        <v>15</v>
      </c>
      <c r="DL641" s="4">
        <v>44519</v>
      </c>
      <c r="DM641">
        <v>20650</v>
      </c>
      <c r="DN641">
        <v>2021</v>
      </c>
      <c r="DO641">
        <v>0</v>
      </c>
      <c r="DQ641">
        <v>81926</v>
      </c>
      <c r="DR641">
        <v>17</v>
      </c>
      <c r="DU641" t="s">
        <v>274</v>
      </c>
      <c r="DV641" t="s">
        <v>257</v>
      </c>
      <c r="DW641" t="s">
        <v>12659</v>
      </c>
      <c r="DX641">
        <v>0</v>
      </c>
      <c r="DY641" t="s">
        <v>275</v>
      </c>
      <c r="EB641" t="s">
        <v>2930</v>
      </c>
      <c r="EE641">
        <v>0</v>
      </c>
      <c r="EF641" t="s">
        <v>5007</v>
      </c>
      <c r="EG641" t="s">
        <v>701</v>
      </c>
      <c r="EH641">
        <v>0</v>
      </c>
      <c r="EI641" t="s">
        <v>5008</v>
      </c>
      <c r="EJ641" t="s">
        <v>340</v>
      </c>
      <c r="EK641" t="s">
        <v>1149</v>
      </c>
      <c r="EL641" t="s">
        <v>12660</v>
      </c>
      <c r="EM641" t="s">
        <v>12661</v>
      </c>
      <c r="EN641" t="s">
        <v>918</v>
      </c>
      <c r="EO641" t="s">
        <v>282</v>
      </c>
      <c r="EP641" t="s">
        <v>490</v>
      </c>
      <c r="EQ641">
        <v>0</v>
      </c>
      <c r="ER641" t="s">
        <v>491</v>
      </c>
      <c r="ET641" t="s">
        <v>12662</v>
      </c>
      <c r="EU641">
        <v>9</v>
      </c>
      <c r="EV641" t="s">
        <v>348</v>
      </c>
      <c r="EW641" t="s">
        <v>349</v>
      </c>
      <c r="EX641" t="s">
        <v>1251</v>
      </c>
      <c r="EY641" t="s">
        <v>898</v>
      </c>
      <c r="FB641" t="s">
        <v>4519</v>
      </c>
      <c r="FC641" t="s">
        <v>12663</v>
      </c>
      <c r="FE641">
        <v>0</v>
      </c>
      <c r="FF641">
        <v>7</v>
      </c>
      <c r="FJ641" t="s">
        <v>12664</v>
      </c>
      <c r="FK641" t="s">
        <v>12665</v>
      </c>
      <c r="FL641">
        <v>0</v>
      </c>
      <c r="FN641">
        <v>0</v>
      </c>
      <c r="FO641" t="s">
        <v>12659</v>
      </c>
      <c r="FP641" t="s">
        <v>2106</v>
      </c>
      <c r="FQ641">
        <v>0</v>
      </c>
      <c r="FS641" t="s">
        <v>354</v>
      </c>
      <c r="FY641">
        <v>0</v>
      </c>
      <c r="GA641">
        <v>7.0000000000000007E-2</v>
      </c>
      <c r="GB641">
        <v>-7</v>
      </c>
      <c r="GC641">
        <v>0</v>
      </c>
      <c r="GE641" t="s">
        <v>355</v>
      </c>
      <c r="GF641">
        <v>1</v>
      </c>
      <c r="GH641">
        <v>2.4</v>
      </c>
      <c r="GI641">
        <v>2.7</v>
      </c>
      <c r="GJ641">
        <v>0</v>
      </c>
      <c r="GK641">
        <v>0</v>
      </c>
      <c r="GM641" t="s">
        <v>12666</v>
      </c>
      <c r="GP641" t="s">
        <v>357</v>
      </c>
      <c r="GQ641" t="s">
        <v>1403</v>
      </c>
      <c r="GR641">
        <v>16</v>
      </c>
      <c r="HA641" t="s">
        <v>9962</v>
      </c>
      <c r="HC641" t="s">
        <v>294</v>
      </c>
      <c r="HD641" t="s">
        <v>313</v>
      </c>
      <c r="HE641" t="s">
        <v>12667</v>
      </c>
      <c r="HF641">
        <v>1</v>
      </c>
      <c r="HG641">
        <v>11</v>
      </c>
      <c r="HH641">
        <v>0</v>
      </c>
      <c r="HI641" t="s">
        <v>275</v>
      </c>
      <c r="HL641">
        <v>1</v>
      </c>
      <c r="HM641" t="s">
        <v>12668</v>
      </c>
      <c r="HO641" t="s">
        <v>12669</v>
      </c>
      <c r="HP641" t="s">
        <v>12670</v>
      </c>
      <c r="HQ641" t="s">
        <v>12671</v>
      </c>
      <c r="HR641" t="s">
        <v>12672</v>
      </c>
      <c r="HT641" t="s">
        <v>2293</v>
      </c>
      <c r="HU641" t="s">
        <v>12673</v>
      </c>
      <c r="HV641">
        <v>15</v>
      </c>
      <c r="HW641">
        <v>-44</v>
      </c>
      <c r="HX641">
        <v>4306706</v>
      </c>
      <c r="HY641" t="s">
        <v>12668</v>
      </c>
      <c r="HZ641">
        <v>4306666</v>
      </c>
      <c r="IC641">
        <v>-0.5</v>
      </c>
      <c r="ID641">
        <v>1</v>
      </c>
      <c r="IM641">
        <v>16</v>
      </c>
      <c r="IU641">
        <v>12</v>
      </c>
      <c r="IV641">
        <f>IF(AND(Table1[[#This Row],[R/P]]="P",Table1[[#This Row],[PaRes]]&lt;&gt;"SCRBL",Table1[[#This Row],[PaRes]]&lt;&gt;"RUN",Table1[[#This Row],[Penalty]]&lt;&gt;1),1,0)</f>
        <v>0</v>
      </c>
      <c r="IW641">
        <f>IF(AND(Table1[[#This Row],[Pass Play]]=1,Table1[[#This Row],[PaRes]]&lt;&gt;"SAC"),1,0)</f>
        <v>0</v>
      </c>
      <c r="IX641">
        <f>IF(Table1[[#This Row],[PaRes]]="COM",1,0)</f>
        <v>0</v>
      </c>
      <c r="IY641">
        <f>IF(Table1[[#This Row],[Pass Play]]=1,Table1[[#This Row],[Gn]],0)</f>
        <v>0</v>
      </c>
      <c r="IZ641">
        <f>IF(AND(Table1[[#This Row],[Pass Play]]=1,Table1[[#This Row],[EFF]]="Y"),1,0)</f>
        <v>0</v>
      </c>
      <c r="JA641">
        <f>IF(AND(Table1[[#This Row],[Pass Play]]=1,Table1[[#This Row],[EFF]]="Y"),Table1[[#This Row],[Gn]],0)</f>
        <v>0</v>
      </c>
      <c r="JB641">
        <f>IF(AND(Table1[[#This Row],[Pass Play]]=1,Table1[[#This Row],[Gn]]&gt;=15),1,0)</f>
        <v>0</v>
      </c>
      <c r="JC641">
        <f>IF(AND(Table1[[#This Row],[Pass Play]]=1,Table1[[#This Row],[Big Play Passes]]=1),Table1[[#This Row],[Gn]],0)</f>
        <v>0</v>
      </c>
      <c r="JD641">
        <f>IF(AND(OR(Table1[[#This Row],[R/P]]="R",Table1[[#This Row],[PaRes]]="SCRBL",Table1[[#This Row],[PaRes]]="RUN"),Table1[[#This Row],[Penalty]]&lt;&gt;1),1,0)</f>
        <v>0</v>
      </c>
      <c r="JE641">
        <f>IF(Table1[[#This Row],[Rush Attempts]]=1,Table1[[#This Row],[Gn]],0)</f>
        <v>0</v>
      </c>
      <c r="JF641">
        <f>IF(AND(Table1[[#This Row],[Rush Attempts]]=1,Table1[[#This Row],[EFF]]="Y"),1,0)</f>
        <v>0</v>
      </c>
      <c r="JG641">
        <f>IF(AND(Table1[[#This Row],[Rush Attempts]]=1,Table1[[#This Row],[EFF]]="Y"),Table1[[#This Row],[Gn]],0)</f>
        <v>0</v>
      </c>
      <c r="JH641">
        <f>IF(AND(Table1[[#This Row],[Rush Attempts]]=1,Table1[[#This Row],[Gn]]&gt;=10),1,0)</f>
        <v>0</v>
      </c>
      <c r="JI641">
        <f>IF(AND(Table1[[#This Row],[Rush Attempts]]=1,Table1[[#This Row],[Big Play Run]]=1),Table1[[#This Row],[Gn]],0)</f>
        <v>0</v>
      </c>
      <c r="JJ641">
        <f>IF(Table1[[#This Row],[PaRes]]="SAC",1,0)</f>
        <v>0</v>
      </c>
      <c r="JK641">
        <f>IF(Table1[[#This Row],[Sacks]]=1,Table1[[#This Row],[Gn]],0)</f>
        <v>0</v>
      </c>
      <c r="JL641">
        <f>IF(Table1[[#This Row],[PaRes]]="INT",1,0)</f>
        <v>0</v>
      </c>
      <c r="JM641">
        <f>IF(Table1[[#This Row],[pff_PENALTY]]&lt;&gt;"",1,0)</f>
        <v>1</v>
      </c>
      <c r="JN641">
        <f>Table1[[#This Row],[pff_PENYARDS]]</f>
        <v>15</v>
      </c>
      <c r="JO641">
        <f>IF(Table1[[#This Row],[S/End]]="TD",1,0)</f>
        <v>0</v>
      </c>
      <c r="JP641">
        <f>IF(OR(Table1[[#This Row],[S/End]]="FGGD"),1,0)</f>
        <v>0</v>
      </c>
      <c r="JQ641">
        <f>IF(OR(Table1[[#This Row],[S/End]]="FUM",Table1[[#This Row],[S/End]]="INT"),1,0)</f>
        <v>0</v>
      </c>
      <c r="JR641">
        <f>IF(AND(Table1[[#This Row],[Touchdown]]=1,Table1[[#This Row],[Pass Play]]=1),1,0)</f>
        <v>0</v>
      </c>
      <c r="JS641">
        <f t="shared" si="29"/>
        <v>0</v>
      </c>
      <c r="JT641">
        <f>IF(AND(OR(Table1[[#This Row],[Pass Play]]=1,Table1[[#This Row],[Rush Attempts]]=1),Table1[[#This Row],[Dn]]=3),1,0)</f>
        <v>0</v>
      </c>
      <c r="JU641">
        <f>IF(AND(Table1[[#This Row],[3rd down attempt]]=1,Table1[[#This Row],[EFF]]="Y"),1,0)</f>
        <v>0</v>
      </c>
      <c r="JV641">
        <f>IF(AND(Table1[[#This Row],[3rd down attempt]]=1,Table1[[#This Row],[Dist]]&gt;=7),1,0)</f>
        <v>0</v>
      </c>
      <c r="JW641">
        <f>IF(AND(OR(Table1[[#This Row],[Pass Play]]=1,Table1[[#This Row],[Rush Attempts]]=1),Table1[[#This Row],[Dn]]=4),1,0)</f>
        <v>0</v>
      </c>
      <c r="JX641">
        <f>IF(AND(Table1[[#This Row],[4th down attempt]]=1,Table1[[#This Row],[EFF]]="Y"),1,0)</f>
        <v>0</v>
      </c>
      <c r="JY641">
        <f>IF(AND(OR(Table1[[#This Row],[Pass Play]]=1,Table1[[#This Row],[Rush Attempts]]=1),Table1[[#This Row],[FPos]]&gt;=0,Table1[[#This Row],[FPos]]&lt;=20),1,0)</f>
        <v>0</v>
      </c>
      <c r="JZ641">
        <f>IF(AND(OR(Table1[[#This Row],[Pass Play]]=1,Table1[[#This Row],[Rush Attempts]]=1),Table1[[#This Row],[Dist]]&lt;=Table1[[#This Row],[Gn]]),1,0)</f>
        <v>0</v>
      </c>
      <c r="KA641">
        <f>IF(Table1[[#This Row],[S/End]]&lt;&gt;"",1,0)</f>
        <v>0</v>
      </c>
      <c r="KB641">
        <f>IF(Table1[[#This Row],[S/End]]="TD",1,0)</f>
        <v>0</v>
      </c>
      <c r="KC641">
        <f>IF(Table1[[#This Row],[S/End]]="FGGD",1,0)</f>
        <v>0</v>
      </c>
      <c r="KD641">
        <f>IF(AND(OR(Table1[[#This Row],[Pass Play]]=1,Table1[[#This Row],[Rush Attempts]]=1),Table1[[#This Row],[Gn]]&lt;0),1,0)</f>
        <v>0</v>
      </c>
      <c r="KE641" s="375">
        <f>IF(AND(Table1[[#This Row],[pff_DRVENDPSN]]=3,Table1[[#This Row],[pff_DRVENDEVENT]]="PUNT"),1,0)</f>
        <v>0</v>
      </c>
    </row>
    <row r="642" spans="1:291" hidden="1">
      <c r="A642">
        <v>4</v>
      </c>
      <c r="B642">
        <v>2111</v>
      </c>
      <c r="D642">
        <v>1</v>
      </c>
      <c r="E642">
        <v>1</v>
      </c>
      <c r="F642">
        <v>10</v>
      </c>
      <c r="G642">
        <v>-1</v>
      </c>
      <c r="H642">
        <v>-44</v>
      </c>
      <c r="J642" t="s">
        <v>298</v>
      </c>
      <c r="K642">
        <v>12</v>
      </c>
      <c r="L642">
        <v>12</v>
      </c>
      <c r="M642" t="s">
        <v>12674</v>
      </c>
      <c r="N642" t="s">
        <v>4118</v>
      </c>
      <c r="P642" t="s">
        <v>4119</v>
      </c>
      <c r="W642" t="s">
        <v>253</v>
      </c>
      <c r="X642" t="s">
        <v>11288</v>
      </c>
      <c r="Y642" t="s">
        <v>937</v>
      </c>
      <c r="Z642" t="s">
        <v>11289</v>
      </c>
      <c r="AB642" t="s">
        <v>325</v>
      </c>
      <c r="AC642" t="s">
        <v>326</v>
      </c>
      <c r="AJ642">
        <v>7</v>
      </c>
      <c r="AK642" t="s">
        <v>668</v>
      </c>
      <c r="AP642">
        <v>7</v>
      </c>
      <c r="BJ642" t="s">
        <v>274</v>
      </c>
      <c r="BQ642">
        <f t="shared" ref="BQ642:BQ691" si="30">COUNTIFS(N:N,N642,Z:Z,Z642)</f>
        <v>1</v>
      </c>
      <c r="BR642">
        <f t="shared" ref="BR642:BR691" si="31">COUNTIFS(N:N,N642,AF:AF,AF642)</f>
        <v>0</v>
      </c>
      <c r="BT642" t="s">
        <v>12612</v>
      </c>
      <c r="BV642">
        <v>7</v>
      </c>
      <c r="BX642">
        <v>0</v>
      </c>
      <c r="BY642" t="s">
        <v>12675</v>
      </c>
      <c r="CA642">
        <v>0</v>
      </c>
      <c r="CD642" s="3">
        <v>0.40277777777777773</v>
      </c>
      <c r="CE642" t="s">
        <v>274</v>
      </c>
      <c r="CF642" t="s">
        <v>12676</v>
      </c>
      <c r="CG642">
        <v>8</v>
      </c>
      <c r="CI642" t="s">
        <v>493</v>
      </c>
      <c r="CJ642">
        <v>0</v>
      </c>
      <c r="CK642" t="s">
        <v>12677</v>
      </c>
      <c r="CL642" s="4">
        <v>38414</v>
      </c>
      <c r="CM642" t="s">
        <v>12678</v>
      </c>
      <c r="CN642" t="s">
        <v>12679</v>
      </c>
      <c r="CO642">
        <v>7</v>
      </c>
      <c r="CP642" t="s">
        <v>12680</v>
      </c>
      <c r="CQ642" t="s">
        <v>282</v>
      </c>
      <c r="CR642" t="s">
        <v>12612</v>
      </c>
      <c r="CU642" t="s">
        <v>12681</v>
      </c>
      <c r="CW642">
        <v>0</v>
      </c>
      <c r="CY642">
        <v>4</v>
      </c>
      <c r="CZ642" t="s">
        <v>2703</v>
      </c>
      <c r="DA642">
        <v>30</v>
      </c>
      <c r="DB642">
        <v>11</v>
      </c>
      <c r="DC642" t="s">
        <v>1609</v>
      </c>
      <c r="DD642">
        <v>-25</v>
      </c>
      <c r="DK642">
        <v>-1</v>
      </c>
      <c r="DL642" s="4">
        <v>44519</v>
      </c>
      <c r="DM642">
        <v>20650</v>
      </c>
      <c r="DN642">
        <v>2021</v>
      </c>
      <c r="DO642">
        <v>0</v>
      </c>
      <c r="DQ642">
        <v>81926</v>
      </c>
      <c r="DR642">
        <v>18</v>
      </c>
      <c r="DU642" t="s">
        <v>274</v>
      </c>
      <c r="DV642" t="s">
        <v>257</v>
      </c>
      <c r="DX642">
        <v>0</v>
      </c>
      <c r="DY642" t="s">
        <v>275</v>
      </c>
      <c r="EA642" t="s">
        <v>12682</v>
      </c>
      <c r="EE642">
        <v>0</v>
      </c>
      <c r="EF642" t="s">
        <v>12683</v>
      </c>
      <c r="EG642" t="s">
        <v>383</v>
      </c>
      <c r="EH642">
        <v>0</v>
      </c>
      <c r="EJ642" t="s">
        <v>454</v>
      </c>
      <c r="EK642" t="s">
        <v>10150</v>
      </c>
      <c r="EL642" t="s">
        <v>12684</v>
      </c>
      <c r="EM642" t="s">
        <v>12685</v>
      </c>
      <c r="EN642" t="s">
        <v>12686</v>
      </c>
      <c r="EO642" t="s">
        <v>269</v>
      </c>
      <c r="EP642" t="s">
        <v>1175</v>
      </c>
      <c r="EQ642">
        <v>0</v>
      </c>
      <c r="ER642" t="s">
        <v>491</v>
      </c>
      <c r="ET642" t="s">
        <v>12687</v>
      </c>
      <c r="EU642">
        <v>0</v>
      </c>
      <c r="EV642" t="s">
        <v>679</v>
      </c>
      <c r="EW642" t="s">
        <v>349</v>
      </c>
      <c r="FC642" t="s">
        <v>12688</v>
      </c>
      <c r="FE642">
        <v>0</v>
      </c>
      <c r="FF642">
        <v>6</v>
      </c>
      <c r="FK642" t="s">
        <v>12689</v>
      </c>
      <c r="FL642">
        <v>0</v>
      </c>
      <c r="FN642">
        <v>1</v>
      </c>
      <c r="FO642" t="s">
        <v>12690</v>
      </c>
      <c r="FP642" t="s">
        <v>5898</v>
      </c>
      <c r="FQ642">
        <v>0</v>
      </c>
      <c r="FS642" t="s">
        <v>395</v>
      </c>
      <c r="FV642" t="s">
        <v>496</v>
      </c>
      <c r="FY642">
        <v>0</v>
      </c>
      <c r="FZ642" t="s">
        <v>12619</v>
      </c>
      <c r="GA642">
        <v>7.0000000000000007E-2</v>
      </c>
      <c r="GB642">
        <v>-7</v>
      </c>
      <c r="GC642">
        <v>0</v>
      </c>
      <c r="GD642" t="s">
        <v>12691</v>
      </c>
      <c r="GE642" t="s">
        <v>355</v>
      </c>
      <c r="GF642">
        <v>0</v>
      </c>
      <c r="GG642" t="s">
        <v>1179</v>
      </c>
      <c r="GH642">
        <v>2.2000000000000002</v>
      </c>
      <c r="GI642">
        <v>7.1</v>
      </c>
      <c r="GJ642">
        <v>0</v>
      </c>
      <c r="GK642">
        <v>0</v>
      </c>
      <c r="GM642" t="s">
        <v>12692</v>
      </c>
      <c r="GQ642" t="s">
        <v>685</v>
      </c>
      <c r="HA642" t="s">
        <v>12693</v>
      </c>
      <c r="HC642" t="s">
        <v>313</v>
      </c>
      <c r="HD642" t="s">
        <v>313</v>
      </c>
      <c r="HE642" t="s">
        <v>1057</v>
      </c>
      <c r="HF642">
        <v>0</v>
      </c>
      <c r="HG642">
        <v>12</v>
      </c>
      <c r="HH642">
        <v>0</v>
      </c>
      <c r="HI642" t="s">
        <v>275</v>
      </c>
      <c r="HL642" t="s">
        <v>6180</v>
      </c>
      <c r="HO642" t="s">
        <v>12694</v>
      </c>
      <c r="HP642" t="s">
        <v>12695</v>
      </c>
      <c r="HQ642" t="s">
        <v>12696</v>
      </c>
      <c r="HR642" t="s">
        <v>12697</v>
      </c>
      <c r="HW642">
        <v>-43</v>
      </c>
      <c r="HX642">
        <v>4306753</v>
      </c>
      <c r="HY642" t="s">
        <v>12690</v>
      </c>
      <c r="HZ642">
        <v>4306706</v>
      </c>
      <c r="IB642" t="s">
        <v>12619</v>
      </c>
      <c r="IC642">
        <v>0</v>
      </c>
      <c r="ID642">
        <v>1</v>
      </c>
      <c r="IM642">
        <v>17</v>
      </c>
      <c r="IO642" t="s">
        <v>12619</v>
      </c>
      <c r="IU642">
        <v>12</v>
      </c>
      <c r="IV642">
        <f>IF(AND(Table1[[#This Row],[R/P]]="P",Table1[[#This Row],[PaRes]]&lt;&gt;"SCRBL",Table1[[#This Row],[PaRes]]&lt;&gt;"RUN",Table1[[#This Row],[Penalty]]&lt;&gt;1),1,0)</f>
        <v>1</v>
      </c>
      <c r="IW642">
        <f>IF(AND(Table1[[#This Row],[Pass Play]]=1,Table1[[#This Row],[PaRes]]&lt;&gt;"SAC"),1,0)</f>
        <v>0</v>
      </c>
      <c r="IX642">
        <f>IF(Table1[[#This Row],[PaRes]]="COM",1,0)</f>
        <v>0</v>
      </c>
      <c r="IY642">
        <f>IF(Table1[[#This Row],[Pass Play]]=1,Table1[[#This Row],[Gn]],0)</f>
        <v>-1</v>
      </c>
      <c r="IZ642">
        <f>IF(AND(Table1[[#This Row],[Pass Play]]=1,Table1[[#This Row],[EFF]]="Y"),1,0)</f>
        <v>0</v>
      </c>
      <c r="JA642">
        <f>IF(AND(Table1[[#This Row],[Pass Play]]=1,Table1[[#This Row],[EFF]]="Y"),Table1[[#This Row],[Gn]],0)</f>
        <v>0</v>
      </c>
      <c r="JB642">
        <f>IF(AND(Table1[[#This Row],[Pass Play]]=1,Table1[[#This Row],[Gn]]&gt;=15),1,0)</f>
        <v>0</v>
      </c>
      <c r="JC642">
        <f>IF(AND(Table1[[#This Row],[Pass Play]]=1,Table1[[#This Row],[Big Play Passes]]=1),Table1[[#This Row],[Gn]],0)</f>
        <v>0</v>
      </c>
      <c r="JD642">
        <f>IF(AND(OR(Table1[[#This Row],[R/P]]="R",Table1[[#This Row],[PaRes]]="SCRBL",Table1[[#This Row],[PaRes]]="RUN"),Table1[[#This Row],[Penalty]]&lt;&gt;1),1,0)</f>
        <v>0</v>
      </c>
      <c r="JE642">
        <f>IF(Table1[[#This Row],[Rush Attempts]]=1,Table1[[#This Row],[Gn]],0)</f>
        <v>0</v>
      </c>
      <c r="JF642">
        <f>IF(AND(Table1[[#This Row],[Rush Attempts]]=1,Table1[[#This Row],[EFF]]="Y"),1,0)</f>
        <v>0</v>
      </c>
      <c r="JG642">
        <f>IF(AND(Table1[[#This Row],[Rush Attempts]]=1,Table1[[#This Row],[EFF]]="Y"),Table1[[#This Row],[Gn]],0)</f>
        <v>0</v>
      </c>
      <c r="JH642">
        <f>IF(AND(Table1[[#This Row],[Rush Attempts]]=1,Table1[[#This Row],[Gn]]&gt;=10),1,0)</f>
        <v>0</v>
      </c>
      <c r="JI642">
        <f>IF(AND(Table1[[#This Row],[Rush Attempts]]=1,Table1[[#This Row],[Big Play Run]]=1),Table1[[#This Row],[Gn]],0)</f>
        <v>0</v>
      </c>
      <c r="JJ642">
        <f>IF(Table1[[#This Row],[PaRes]]="SAC",1,0)</f>
        <v>1</v>
      </c>
      <c r="JK642">
        <f>IF(Table1[[#This Row],[Sacks]]=1,Table1[[#This Row],[Gn]],0)</f>
        <v>-1</v>
      </c>
      <c r="JL642">
        <f>IF(Table1[[#This Row],[PaRes]]="INT",1,0)</f>
        <v>0</v>
      </c>
      <c r="JM642">
        <f>IF(Table1[[#This Row],[pff_PENALTY]]&lt;&gt;"",1,0)</f>
        <v>0</v>
      </c>
      <c r="JN642">
        <f>Table1[[#This Row],[pff_PENYARDS]]</f>
        <v>0</v>
      </c>
      <c r="JO642">
        <f>IF(Table1[[#This Row],[S/End]]="TD",1,0)</f>
        <v>0</v>
      </c>
      <c r="JP642">
        <f>IF(OR(Table1[[#This Row],[S/End]]="FGGD"),1,0)</f>
        <v>0</v>
      </c>
      <c r="JQ642">
        <f>IF(OR(Table1[[#This Row],[S/End]]="FUM",Table1[[#This Row],[S/End]]="INT"),1,0)</f>
        <v>0</v>
      </c>
      <c r="JR642">
        <f>IF(AND(Table1[[#This Row],[Touchdown]]=1,Table1[[#This Row],[Pass Play]]=1),1,0)</f>
        <v>0</v>
      </c>
      <c r="JS642">
        <f t="shared" ref="JS642:JS705" si="32">IF(BY643=1,G643,0)</f>
        <v>0</v>
      </c>
      <c r="JT642">
        <f>IF(AND(OR(Table1[[#This Row],[Pass Play]]=1,Table1[[#This Row],[Rush Attempts]]=1),Table1[[#This Row],[Dn]]=3),1,0)</f>
        <v>0</v>
      </c>
      <c r="JU642">
        <f>IF(AND(Table1[[#This Row],[3rd down attempt]]=1,Table1[[#This Row],[EFF]]="Y"),1,0)</f>
        <v>0</v>
      </c>
      <c r="JV642">
        <f>IF(AND(Table1[[#This Row],[3rd down attempt]]=1,Table1[[#This Row],[Dist]]&gt;=7),1,0)</f>
        <v>0</v>
      </c>
      <c r="JW642">
        <f>IF(AND(OR(Table1[[#This Row],[Pass Play]]=1,Table1[[#This Row],[Rush Attempts]]=1),Table1[[#This Row],[Dn]]=4),1,0)</f>
        <v>0</v>
      </c>
      <c r="JX642">
        <f>IF(AND(Table1[[#This Row],[4th down attempt]]=1,Table1[[#This Row],[EFF]]="Y"),1,0)</f>
        <v>0</v>
      </c>
      <c r="JY642">
        <f>IF(AND(OR(Table1[[#This Row],[Pass Play]]=1,Table1[[#This Row],[Rush Attempts]]=1),Table1[[#This Row],[FPos]]&gt;=0,Table1[[#This Row],[FPos]]&lt;=20),1,0)</f>
        <v>0</v>
      </c>
      <c r="JZ642">
        <f>IF(AND(OR(Table1[[#This Row],[Pass Play]]=1,Table1[[#This Row],[Rush Attempts]]=1),Table1[[#This Row],[Dist]]&lt;=Table1[[#This Row],[Gn]]),1,0)</f>
        <v>0</v>
      </c>
      <c r="KA642">
        <f>IF(Table1[[#This Row],[S/End]]&lt;&gt;"",1,0)</f>
        <v>0</v>
      </c>
      <c r="KB642">
        <f>IF(Table1[[#This Row],[S/End]]="TD",1,0)</f>
        <v>0</v>
      </c>
      <c r="KC642">
        <f>IF(Table1[[#This Row],[S/End]]="FGGD",1,0)</f>
        <v>0</v>
      </c>
      <c r="KD642">
        <f>IF(AND(OR(Table1[[#This Row],[Pass Play]]=1,Table1[[#This Row],[Rush Attempts]]=1),Table1[[#This Row],[Gn]]&lt;0),1,0)</f>
        <v>1</v>
      </c>
      <c r="KE642" s="375">
        <f>IF(AND(Table1[[#This Row],[pff_DRVENDPSN]]=3,Table1[[#This Row],[pff_DRVENDEVENT]]="PUNT"),1,0)</f>
        <v>0</v>
      </c>
    </row>
    <row r="643" spans="1:291" hidden="1">
      <c r="A643">
        <v>5</v>
      </c>
      <c r="B643">
        <v>2111</v>
      </c>
      <c r="D643">
        <v>1</v>
      </c>
      <c r="E643">
        <v>2</v>
      </c>
      <c r="F643">
        <v>11</v>
      </c>
      <c r="G643">
        <v>2</v>
      </c>
      <c r="H643">
        <v>-43</v>
      </c>
      <c r="J643" t="s">
        <v>298</v>
      </c>
      <c r="K643">
        <v>11</v>
      </c>
      <c r="L643" t="s">
        <v>631</v>
      </c>
      <c r="M643" t="s">
        <v>5684</v>
      </c>
      <c r="N643" t="s">
        <v>1095</v>
      </c>
      <c r="P643" t="s">
        <v>1096</v>
      </c>
      <c r="W643" t="s">
        <v>257</v>
      </c>
      <c r="X643" t="s">
        <v>12698</v>
      </c>
      <c r="AE643" t="s">
        <v>445</v>
      </c>
      <c r="AF643" t="s">
        <v>446</v>
      </c>
      <c r="AG643" t="s">
        <v>12698</v>
      </c>
      <c r="AH643" t="s">
        <v>274</v>
      </c>
      <c r="AJ643">
        <v>7</v>
      </c>
      <c r="AP643">
        <v>7</v>
      </c>
      <c r="AU643" t="s">
        <v>254</v>
      </c>
      <c r="BJ643" t="s">
        <v>257</v>
      </c>
      <c r="BQ643">
        <f t="shared" si="30"/>
        <v>0</v>
      </c>
      <c r="BR643">
        <f t="shared" si="31"/>
        <v>4</v>
      </c>
      <c r="BT643" t="s">
        <v>12612</v>
      </c>
      <c r="BV643">
        <v>7</v>
      </c>
      <c r="BX643">
        <v>0</v>
      </c>
      <c r="BY643" t="s">
        <v>12699</v>
      </c>
      <c r="BZ643" t="s">
        <v>1025</v>
      </c>
      <c r="CD643" s="3">
        <v>0.39652777777777781</v>
      </c>
      <c r="CF643" t="s">
        <v>12700</v>
      </c>
      <c r="CJ643">
        <v>0</v>
      </c>
      <c r="CK643" t="s">
        <v>12701</v>
      </c>
      <c r="CL643" s="4">
        <v>38414</v>
      </c>
      <c r="CM643" t="s">
        <v>12702</v>
      </c>
      <c r="CN643" t="s">
        <v>12703</v>
      </c>
      <c r="CO643">
        <v>7</v>
      </c>
      <c r="CQ643" t="s">
        <v>282</v>
      </c>
      <c r="CR643" t="s">
        <v>12612</v>
      </c>
      <c r="CU643" t="s">
        <v>1462</v>
      </c>
      <c r="CW643">
        <v>0</v>
      </c>
      <c r="CY643">
        <v>5</v>
      </c>
      <c r="CZ643" t="s">
        <v>2703</v>
      </c>
      <c r="DA643">
        <v>30</v>
      </c>
      <c r="DB643">
        <v>11</v>
      </c>
      <c r="DC643" t="s">
        <v>1609</v>
      </c>
      <c r="DD643">
        <v>-25</v>
      </c>
      <c r="DF643" t="s">
        <v>12645</v>
      </c>
      <c r="DK643">
        <v>2</v>
      </c>
      <c r="DL643" s="4">
        <v>44519</v>
      </c>
      <c r="DM643">
        <v>20650</v>
      </c>
      <c r="DN643">
        <v>2021</v>
      </c>
      <c r="DO643">
        <v>0</v>
      </c>
      <c r="DQ643">
        <v>81926</v>
      </c>
      <c r="DR643">
        <v>19</v>
      </c>
      <c r="DU643" t="s">
        <v>257</v>
      </c>
      <c r="DV643" t="s">
        <v>274</v>
      </c>
      <c r="DX643">
        <v>0</v>
      </c>
      <c r="DY643" t="s">
        <v>275</v>
      </c>
      <c r="EE643">
        <v>0</v>
      </c>
      <c r="EF643" t="s">
        <v>1105</v>
      </c>
      <c r="EG643" t="s">
        <v>422</v>
      </c>
      <c r="EH643">
        <v>0</v>
      </c>
      <c r="EJ643" t="s">
        <v>340</v>
      </c>
      <c r="EK643" t="s">
        <v>384</v>
      </c>
      <c r="EL643" t="s">
        <v>12704</v>
      </c>
      <c r="EM643" t="s">
        <v>12705</v>
      </c>
      <c r="EN643" t="s">
        <v>384</v>
      </c>
      <c r="EO643" t="s">
        <v>269</v>
      </c>
      <c r="EP643" t="s">
        <v>1026</v>
      </c>
      <c r="EQ643">
        <v>1</v>
      </c>
      <c r="ET643" t="s">
        <v>12706</v>
      </c>
      <c r="FE643">
        <v>0</v>
      </c>
      <c r="FF643">
        <v>11</v>
      </c>
      <c r="FG643" t="s">
        <v>255</v>
      </c>
      <c r="FI643" t="s">
        <v>255</v>
      </c>
      <c r="FL643">
        <v>0</v>
      </c>
      <c r="FN643">
        <v>0</v>
      </c>
      <c r="FQ643">
        <v>0</v>
      </c>
      <c r="FS643" t="s">
        <v>395</v>
      </c>
      <c r="FU643" t="s">
        <v>274</v>
      </c>
      <c r="FV643" t="s">
        <v>396</v>
      </c>
      <c r="FW643" t="s">
        <v>397</v>
      </c>
      <c r="FX643" t="s">
        <v>1030</v>
      </c>
      <c r="FY643">
        <v>0</v>
      </c>
      <c r="GA643">
        <v>7.0000000000000007E-2</v>
      </c>
      <c r="GB643">
        <v>-7</v>
      </c>
      <c r="GC643">
        <v>0</v>
      </c>
      <c r="GD643" t="s">
        <v>2128</v>
      </c>
      <c r="GE643" t="s">
        <v>355</v>
      </c>
      <c r="GF643">
        <v>0</v>
      </c>
      <c r="GG643" t="s">
        <v>274</v>
      </c>
      <c r="GJ643">
        <v>1</v>
      </c>
      <c r="GK643">
        <v>0</v>
      </c>
      <c r="GM643" t="s">
        <v>12707</v>
      </c>
      <c r="GO643">
        <v>4</v>
      </c>
      <c r="HA643" t="s">
        <v>9679</v>
      </c>
      <c r="HC643" t="s">
        <v>313</v>
      </c>
      <c r="HD643" t="s">
        <v>313</v>
      </c>
      <c r="HE643" t="s">
        <v>12708</v>
      </c>
      <c r="HF643">
        <v>0</v>
      </c>
      <c r="HG643">
        <v>11</v>
      </c>
      <c r="HH643">
        <v>0</v>
      </c>
      <c r="HI643" t="s">
        <v>275</v>
      </c>
      <c r="HL643">
        <v>2</v>
      </c>
      <c r="HW643">
        <v>-45</v>
      </c>
      <c r="HX643">
        <v>4306797</v>
      </c>
      <c r="HY643" t="s">
        <v>12709</v>
      </c>
      <c r="HZ643">
        <v>4306753</v>
      </c>
      <c r="IC643">
        <v>0</v>
      </c>
      <c r="ID643">
        <v>0</v>
      </c>
      <c r="IM643">
        <v>18</v>
      </c>
      <c r="IO643" t="s">
        <v>12645</v>
      </c>
      <c r="IQ643" t="s">
        <v>12645</v>
      </c>
      <c r="IR643" t="s">
        <v>12682</v>
      </c>
      <c r="IU643">
        <v>12</v>
      </c>
      <c r="IV643">
        <f>IF(AND(Table1[[#This Row],[R/P]]="P",Table1[[#This Row],[PaRes]]&lt;&gt;"SCRBL",Table1[[#This Row],[PaRes]]&lt;&gt;"RUN",Table1[[#This Row],[Penalty]]&lt;&gt;1),1,0)</f>
        <v>0</v>
      </c>
      <c r="IW643">
        <f>IF(AND(Table1[[#This Row],[Pass Play]]=1,Table1[[#This Row],[PaRes]]&lt;&gt;"SAC"),1,0)</f>
        <v>0</v>
      </c>
      <c r="IX643">
        <f>IF(Table1[[#This Row],[PaRes]]="COM",1,0)</f>
        <v>0</v>
      </c>
      <c r="IY643">
        <f>IF(Table1[[#This Row],[Pass Play]]=1,Table1[[#This Row],[Gn]],0)</f>
        <v>0</v>
      </c>
      <c r="IZ643">
        <f>IF(AND(Table1[[#This Row],[Pass Play]]=1,Table1[[#This Row],[EFF]]="Y"),1,0)</f>
        <v>0</v>
      </c>
      <c r="JA643">
        <f>IF(AND(Table1[[#This Row],[Pass Play]]=1,Table1[[#This Row],[EFF]]="Y"),Table1[[#This Row],[Gn]],0)</f>
        <v>0</v>
      </c>
      <c r="JB643">
        <f>IF(AND(Table1[[#This Row],[Pass Play]]=1,Table1[[#This Row],[Gn]]&gt;=15),1,0)</f>
        <v>0</v>
      </c>
      <c r="JC643">
        <f>IF(AND(Table1[[#This Row],[Pass Play]]=1,Table1[[#This Row],[Big Play Passes]]=1),Table1[[#This Row],[Gn]],0)</f>
        <v>0</v>
      </c>
      <c r="JD643">
        <f>IF(AND(OR(Table1[[#This Row],[R/P]]="R",Table1[[#This Row],[PaRes]]="SCRBL",Table1[[#This Row],[PaRes]]="RUN"),Table1[[#This Row],[Penalty]]&lt;&gt;1),1,0)</f>
        <v>1</v>
      </c>
      <c r="JE643">
        <f>IF(Table1[[#This Row],[Rush Attempts]]=1,Table1[[#This Row],[Gn]],0)</f>
        <v>2</v>
      </c>
      <c r="JF643">
        <f>IF(AND(Table1[[#This Row],[Rush Attempts]]=1,Table1[[#This Row],[EFF]]="Y"),1,0)</f>
        <v>0</v>
      </c>
      <c r="JG643">
        <f>IF(AND(Table1[[#This Row],[Rush Attempts]]=1,Table1[[#This Row],[EFF]]="Y"),Table1[[#This Row],[Gn]],0)</f>
        <v>0</v>
      </c>
      <c r="JH643">
        <f>IF(AND(Table1[[#This Row],[Rush Attempts]]=1,Table1[[#This Row],[Gn]]&gt;=10),1,0)</f>
        <v>0</v>
      </c>
      <c r="JI643">
        <f>IF(AND(Table1[[#This Row],[Rush Attempts]]=1,Table1[[#This Row],[Big Play Run]]=1),Table1[[#This Row],[Gn]],0)</f>
        <v>0</v>
      </c>
      <c r="JJ643">
        <f>IF(Table1[[#This Row],[PaRes]]="SAC",1,0)</f>
        <v>0</v>
      </c>
      <c r="JK643">
        <f>IF(Table1[[#This Row],[Sacks]]=1,Table1[[#This Row],[Gn]],0)</f>
        <v>0</v>
      </c>
      <c r="JL643">
        <f>IF(Table1[[#This Row],[PaRes]]="INT",1,0)</f>
        <v>0</v>
      </c>
      <c r="JM643">
        <f>IF(Table1[[#This Row],[pff_PENALTY]]&lt;&gt;"",1,0)</f>
        <v>0</v>
      </c>
      <c r="JN643">
        <f>Table1[[#This Row],[pff_PENYARDS]]</f>
        <v>0</v>
      </c>
      <c r="JO643">
        <f>IF(Table1[[#This Row],[S/End]]="TD",1,0)</f>
        <v>0</v>
      </c>
      <c r="JP643">
        <f>IF(OR(Table1[[#This Row],[S/End]]="FGGD"),1,0)</f>
        <v>0</v>
      </c>
      <c r="JQ643">
        <f>IF(OR(Table1[[#This Row],[S/End]]="FUM",Table1[[#This Row],[S/End]]="INT"),1,0)</f>
        <v>0</v>
      </c>
      <c r="JR643">
        <f>IF(AND(Table1[[#This Row],[Touchdown]]=1,Table1[[#This Row],[Pass Play]]=1),1,0)</f>
        <v>0</v>
      </c>
      <c r="JS643">
        <f t="shared" si="32"/>
        <v>0</v>
      </c>
      <c r="JT643">
        <f>IF(AND(OR(Table1[[#This Row],[Pass Play]]=1,Table1[[#This Row],[Rush Attempts]]=1),Table1[[#This Row],[Dn]]=3),1,0)</f>
        <v>0</v>
      </c>
      <c r="JU643">
        <f>IF(AND(Table1[[#This Row],[3rd down attempt]]=1,Table1[[#This Row],[EFF]]="Y"),1,0)</f>
        <v>0</v>
      </c>
      <c r="JV643">
        <f>IF(AND(Table1[[#This Row],[3rd down attempt]]=1,Table1[[#This Row],[Dist]]&gt;=7),1,0)</f>
        <v>0</v>
      </c>
      <c r="JW643">
        <f>IF(AND(OR(Table1[[#This Row],[Pass Play]]=1,Table1[[#This Row],[Rush Attempts]]=1),Table1[[#This Row],[Dn]]=4),1,0)</f>
        <v>0</v>
      </c>
      <c r="JX643">
        <f>IF(AND(Table1[[#This Row],[4th down attempt]]=1,Table1[[#This Row],[EFF]]="Y"),1,0)</f>
        <v>0</v>
      </c>
      <c r="JY643">
        <f>IF(AND(OR(Table1[[#This Row],[Pass Play]]=1,Table1[[#This Row],[Rush Attempts]]=1),Table1[[#This Row],[FPos]]&gt;=0,Table1[[#This Row],[FPos]]&lt;=20),1,0)</f>
        <v>0</v>
      </c>
      <c r="JZ643">
        <f>IF(AND(OR(Table1[[#This Row],[Pass Play]]=1,Table1[[#This Row],[Rush Attempts]]=1),Table1[[#This Row],[Dist]]&lt;=Table1[[#This Row],[Gn]]),1,0)</f>
        <v>0</v>
      </c>
      <c r="KA643">
        <f>IF(Table1[[#This Row],[S/End]]&lt;&gt;"",1,0)</f>
        <v>0</v>
      </c>
      <c r="KB643">
        <f>IF(Table1[[#This Row],[S/End]]="TD",1,0)</f>
        <v>0</v>
      </c>
      <c r="KC643">
        <f>IF(Table1[[#This Row],[S/End]]="FGGD",1,0)</f>
        <v>0</v>
      </c>
      <c r="KD643">
        <f>IF(AND(OR(Table1[[#This Row],[Pass Play]]=1,Table1[[#This Row],[Rush Attempts]]=1),Table1[[#This Row],[Gn]]&lt;0),1,0)</f>
        <v>0</v>
      </c>
      <c r="KE643" s="375">
        <f>IF(AND(Table1[[#This Row],[pff_DRVENDPSN]]=3,Table1[[#This Row],[pff_DRVENDEVENT]]="PUNT"),1,0)</f>
        <v>0</v>
      </c>
    </row>
    <row r="644" spans="1:291" hidden="1">
      <c r="A644">
        <v>6</v>
      </c>
      <c r="B644">
        <v>2111</v>
      </c>
      <c r="D644">
        <v>1</v>
      </c>
      <c r="E644">
        <v>3</v>
      </c>
      <c r="F644">
        <v>9</v>
      </c>
      <c r="G644">
        <v>5</v>
      </c>
      <c r="H644">
        <v>-45</v>
      </c>
      <c r="J644" t="s">
        <v>298</v>
      </c>
      <c r="K644">
        <v>11</v>
      </c>
      <c r="L644" t="s">
        <v>631</v>
      </c>
      <c r="M644" t="s">
        <v>12710</v>
      </c>
      <c r="N644" t="s">
        <v>827</v>
      </c>
      <c r="P644" t="s">
        <v>4438</v>
      </c>
      <c r="R644" t="s">
        <v>2574</v>
      </c>
      <c r="W644" t="s">
        <v>253</v>
      </c>
      <c r="X644" t="s">
        <v>12711</v>
      </c>
      <c r="Y644" t="s">
        <v>3830</v>
      </c>
      <c r="Z644" t="s">
        <v>12712</v>
      </c>
      <c r="AB644" t="s">
        <v>666</v>
      </c>
      <c r="AC644" t="s">
        <v>667</v>
      </c>
      <c r="AJ644">
        <v>0</v>
      </c>
      <c r="AK644" t="s">
        <v>327</v>
      </c>
      <c r="AP644">
        <v>7</v>
      </c>
      <c r="BJ644" t="s">
        <v>257</v>
      </c>
      <c r="BQ644">
        <f t="shared" si="30"/>
        <v>1</v>
      </c>
      <c r="BR644">
        <f t="shared" si="31"/>
        <v>0</v>
      </c>
      <c r="BT644" t="s">
        <v>12612</v>
      </c>
      <c r="BV644">
        <v>7</v>
      </c>
      <c r="BX644">
        <v>0</v>
      </c>
      <c r="BY644" t="s">
        <v>12713</v>
      </c>
      <c r="BZ644" t="s">
        <v>7003</v>
      </c>
      <c r="CA644">
        <v>1</v>
      </c>
      <c r="CD644" s="3">
        <v>0.36805555555555558</v>
      </c>
      <c r="CE644" t="s">
        <v>294</v>
      </c>
      <c r="CF644" t="s">
        <v>12714</v>
      </c>
      <c r="CG644">
        <v>8</v>
      </c>
      <c r="CI644" t="s">
        <v>331</v>
      </c>
      <c r="CJ644">
        <v>0</v>
      </c>
      <c r="CK644" t="s">
        <v>12715</v>
      </c>
      <c r="CL644" s="4">
        <v>38751</v>
      </c>
      <c r="CM644" t="s">
        <v>12716</v>
      </c>
      <c r="CN644" t="s">
        <v>12717</v>
      </c>
      <c r="CO644">
        <v>7</v>
      </c>
      <c r="CP644" t="s">
        <v>12658</v>
      </c>
      <c r="CQ644" t="s">
        <v>282</v>
      </c>
      <c r="CR644" t="s">
        <v>12612</v>
      </c>
      <c r="CU644" t="s">
        <v>7370</v>
      </c>
      <c r="CW644">
        <v>0</v>
      </c>
      <c r="CY644">
        <v>6</v>
      </c>
      <c r="CZ644" t="s">
        <v>2703</v>
      </c>
      <c r="DA644">
        <v>30</v>
      </c>
      <c r="DB644">
        <v>11</v>
      </c>
      <c r="DC644" t="s">
        <v>1609</v>
      </c>
      <c r="DD644">
        <v>-25</v>
      </c>
      <c r="DF644" t="s">
        <v>12718</v>
      </c>
      <c r="DK644">
        <v>5</v>
      </c>
      <c r="DL644" s="4">
        <v>44519</v>
      </c>
      <c r="DM644">
        <v>20650</v>
      </c>
      <c r="DN644">
        <v>2021</v>
      </c>
      <c r="DO644">
        <v>0</v>
      </c>
      <c r="DQ644">
        <v>81926</v>
      </c>
      <c r="DR644">
        <v>20</v>
      </c>
      <c r="DU644" t="s">
        <v>257</v>
      </c>
      <c r="DV644" t="s">
        <v>274</v>
      </c>
      <c r="DX644">
        <v>0</v>
      </c>
      <c r="DY644" t="s">
        <v>275</v>
      </c>
      <c r="EA644" t="s">
        <v>12719</v>
      </c>
      <c r="EE644">
        <v>0</v>
      </c>
      <c r="EF644" t="s">
        <v>836</v>
      </c>
      <c r="EG644" t="s">
        <v>675</v>
      </c>
      <c r="EH644">
        <v>0</v>
      </c>
      <c r="EI644" t="s">
        <v>837</v>
      </c>
      <c r="EJ644" t="s">
        <v>340</v>
      </c>
      <c r="EK644" t="s">
        <v>1392</v>
      </c>
      <c r="EL644" t="s">
        <v>12720</v>
      </c>
      <c r="EM644" t="s">
        <v>12721</v>
      </c>
      <c r="EN644" t="s">
        <v>728</v>
      </c>
      <c r="EO644" t="s">
        <v>269</v>
      </c>
      <c r="EP644" t="s">
        <v>345</v>
      </c>
      <c r="EQ644">
        <v>0</v>
      </c>
      <c r="ER644" t="s">
        <v>491</v>
      </c>
      <c r="ET644" t="s">
        <v>12722</v>
      </c>
      <c r="EU644">
        <v>4</v>
      </c>
      <c r="EV644" t="s">
        <v>348</v>
      </c>
      <c r="EW644" t="s">
        <v>349</v>
      </c>
      <c r="EX644" t="s">
        <v>4383</v>
      </c>
      <c r="EY644" t="s">
        <v>391</v>
      </c>
      <c r="FB644" t="s">
        <v>392</v>
      </c>
      <c r="FC644" t="s">
        <v>12723</v>
      </c>
      <c r="FE644">
        <v>0</v>
      </c>
      <c r="FF644">
        <v>5</v>
      </c>
      <c r="FJ644" t="s">
        <v>12724</v>
      </c>
      <c r="FK644" t="s">
        <v>12725</v>
      </c>
      <c r="FL644">
        <v>0</v>
      </c>
      <c r="FN644">
        <v>0</v>
      </c>
      <c r="FO644" t="s">
        <v>12719</v>
      </c>
      <c r="FP644" t="s">
        <v>1057</v>
      </c>
      <c r="FQ644">
        <v>0</v>
      </c>
      <c r="FS644" t="s">
        <v>462</v>
      </c>
      <c r="FV644" t="s">
        <v>777</v>
      </c>
      <c r="FY644">
        <v>0</v>
      </c>
      <c r="GA644">
        <v>7.0000000000000007E-2</v>
      </c>
      <c r="GB644">
        <v>-7</v>
      </c>
      <c r="GC644">
        <v>0</v>
      </c>
      <c r="GE644" t="s">
        <v>355</v>
      </c>
      <c r="GF644">
        <v>1</v>
      </c>
      <c r="GH644">
        <v>2.4</v>
      </c>
      <c r="GI644">
        <v>3.5</v>
      </c>
      <c r="GJ644">
        <v>0</v>
      </c>
      <c r="GK644">
        <v>0</v>
      </c>
      <c r="GM644" t="s">
        <v>12726</v>
      </c>
      <c r="GN644">
        <v>1</v>
      </c>
      <c r="GO644">
        <v>1</v>
      </c>
      <c r="GP644" t="s">
        <v>713</v>
      </c>
      <c r="GQ644" t="s">
        <v>779</v>
      </c>
      <c r="GR644">
        <v>41</v>
      </c>
      <c r="HA644" t="s">
        <v>12727</v>
      </c>
      <c r="HC644" t="s">
        <v>294</v>
      </c>
      <c r="HD644" t="s">
        <v>313</v>
      </c>
      <c r="HE644" t="s">
        <v>1057</v>
      </c>
      <c r="HF644">
        <v>0</v>
      </c>
      <c r="HG644">
        <v>11</v>
      </c>
      <c r="HH644">
        <v>0</v>
      </c>
      <c r="HI644" t="s">
        <v>275</v>
      </c>
      <c r="HL644">
        <v>1</v>
      </c>
      <c r="HM644" t="s">
        <v>12718</v>
      </c>
      <c r="HO644" t="s">
        <v>12728</v>
      </c>
      <c r="HP644" t="s">
        <v>12729</v>
      </c>
      <c r="HQ644" t="s">
        <v>12730</v>
      </c>
      <c r="HR644" t="s">
        <v>12731</v>
      </c>
      <c r="HT644" t="s">
        <v>7015</v>
      </c>
      <c r="HW644">
        <v>50</v>
      </c>
      <c r="HX644">
        <v>4306830</v>
      </c>
      <c r="HY644" t="s">
        <v>12732</v>
      </c>
      <c r="HZ644">
        <v>4306797</v>
      </c>
      <c r="IC644">
        <v>0</v>
      </c>
      <c r="ID644">
        <v>0</v>
      </c>
      <c r="IM644">
        <v>19</v>
      </c>
      <c r="IO644" t="s">
        <v>12718</v>
      </c>
      <c r="IQ644" t="s">
        <v>12718</v>
      </c>
      <c r="IU644">
        <v>12</v>
      </c>
      <c r="IV644">
        <f>IF(AND(Table1[[#This Row],[R/P]]="P",Table1[[#This Row],[PaRes]]&lt;&gt;"SCRBL",Table1[[#This Row],[PaRes]]&lt;&gt;"RUN",Table1[[#This Row],[Penalty]]&lt;&gt;1),1,0)</f>
        <v>1</v>
      </c>
      <c r="IW644">
        <f>IF(AND(Table1[[#This Row],[Pass Play]]=1,Table1[[#This Row],[PaRes]]&lt;&gt;"SAC"),1,0)</f>
        <v>1</v>
      </c>
      <c r="IX644">
        <f>IF(Table1[[#This Row],[PaRes]]="COM",1,0)</f>
        <v>1</v>
      </c>
      <c r="IY644">
        <f>IF(Table1[[#This Row],[Pass Play]]=1,Table1[[#This Row],[Gn]],0)</f>
        <v>5</v>
      </c>
      <c r="IZ644">
        <f>IF(AND(Table1[[#This Row],[Pass Play]]=1,Table1[[#This Row],[EFF]]="Y"),1,0)</f>
        <v>0</v>
      </c>
      <c r="JA644">
        <f>IF(AND(Table1[[#This Row],[Pass Play]]=1,Table1[[#This Row],[EFF]]="Y"),Table1[[#This Row],[Gn]],0)</f>
        <v>0</v>
      </c>
      <c r="JB644">
        <f>IF(AND(Table1[[#This Row],[Pass Play]]=1,Table1[[#This Row],[Gn]]&gt;=15),1,0)</f>
        <v>0</v>
      </c>
      <c r="JC644">
        <f>IF(AND(Table1[[#This Row],[Pass Play]]=1,Table1[[#This Row],[Big Play Passes]]=1),Table1[[#This Row],[Gn]],0)</f>
        <v>0</v>
      </c>
      <c r="JD644">
        <f>IF(AND(OR(Table1[[#This Row],[R/P]]="R",Table1[[#This Row],[PaRes]]="SCRBL",Table1[[#This Row],[PaRes]]="RUN"),Table1[[#This Row],[Penalty]]&lt;&gt;1),1,0)</f>
        <v>0</v>
      </c>
      <c r="JE644">
        <f>IF(Table1[[#This Row],[Rush Attempts]]=1,Table1[[#This Row],[Gn]],0)</f>
        <v>0</v>
      </c>
      <c r="JF644">
        <f>IF(AND(Table1[[#This Row],[Rush Attempts]]=1,Table1[[#This Row],[EFF]]="Y"),1,0)</f>
        <v>0</v>
      </c>
      <c r="JG644">
        <f>IF(AND(Table1[[#This Row],[Rush Attempts]]=1,Table1[[#This Row],[EFF]]="Y"),Table1[[#This Row],[Gn]],0)</f>
        <v>0</v>
      </c>
      <c r="JH644">
        <f>IF(AND(Table1[[#This Row],[Rush Attempts]]=1,Table1[[#This Row],[Gn]]&gt;=10),1,0)</f>
        <v>0</v>
      </c>
      <c r="JI644">
        <f>IF(AND(Table1[[#This Row],[Rush Attempts]]=1,Table1[[#This Row],[Big Play Run]]=1),Table1[[#This Row],[Gn]],0)</f>
        <v>0</v>
      </c>
      <c r="JJ644">
        <f>IF(Table1[[#This Row],[PaRes]]="SAC",1,0)</f>
        <v>0</v>
      </c>
      <c r="JK644">
        <f>IF(Table1[[#This Row],[Sacks]]=1,Table1[[#This Row],[Gn]],0)</f>
        <v>0</v>
      </c>
      <c r="JL644">
        <f>IF(Table1[[#This Row],[PaRes]]="INT",1,0)</f>
        <v>0</v>
      </c>
      <c r="JM644">
        <f>IF(Table1[[#This Row],[pff_PENALTY]]&lt;&gt;"",1,0)</f>
        <v>0</v>
      </c>
      <c r="JN644">
        <f>Table1[[#This Row],[pff_PENYARDS]]</f>
        <v>0</v>
      </c>
      <c r="JO644">
        <f>IF(Table1[[#This Row],[S/End]]="TD",1,0)</f>
        <v>0</v>
      </c>
      <c r="JP644">
        <f>IF(OR(Table1[[#This Row],[S/End]]="FGGD"),1,0)</f>
        <v>0</v>
      </c>
      <c r="JQ644">
        <f>IF(OR(Table1[[#This Row],[S/End]]="FUM",Table1[[#This Row],[S/End]]="INT"),1,0)</f>
        <v>0</v>
      </c>
      <c r="JR644">
        <f>IF(AND(Table1[[#This Row],[Touchdown]]=1,Table1[[#This Row],[Pass Play]]=1),1,0)</f>
        <v>0</v>
      </c>
      <c r="JS644">
        <f t="shared" si="32"/>
        <v>0</v>
      </c>
      <c r="JT644">
        <f>IF(AND(OR(Table1[[#This Row],[Pass Play]]=1,Table1[[#This Row],[Rush Attempts]]=1),Table1[[#This Row],[Dn]]=3),1,0)</f>
        <v>1</v>
      </c>
      <c r="JU644">
        <f>IF(AND(Table1[[#This Row],[3rd down attempt]]=1,Table1[[#This Row],[EFF]]="Y"),1,0)</f>
        <v>0</v>
      </c>
      <c r="JV644">
        <f>IF(AND(Table1[[#This Row],[3rd down attempt]]=1,Table1[[#This Row],[Dist]]&gt;=7),1,0)</f>
        <v>1</v>
      </c>
      <c r="JW644">
        <f>IF(AND(OR(Table1[[#This Row],[Pass Play]]=1,Table1[[#This Row],[Rush Attempts]]=1),Table1[[#This Row],[Dn]]=4),1,0)</f>
        <v>0</v>
      </c>
      <c r="JX644">
        <f>IF(AND(Table1[[#This Row],[4th down attempt]]=1,Table1[[#This Row],[EFF]]="Y"),1,0)</f>
        <v>0</v>
      </c>
      <c r="JY644">
        <f>IF(AND(OR(Table1[[#This Row],[Pass Play]]=1,Table1[[#This Row],[Rush Attempts]]=1),Table1[[#This Row],[FPos]]&gt;=0,Table1[[#This Row],[FPos]]&lt;=20),1,0)</f>
        <v>0</v>
      </c>
      <c r="JZ644">
        <f>IF(AND(OR(Table1[[#This Row],[Pass Play]]=1,Table1[[#This Row],[Rush Attempts]]=1),Table1[[#This Row],[Dist]]&lt;=Table1[[#This Row],[Gn]]),1,0)</f>
        <v>0</v>
      </c>
      <c r="KA644">
        <f>IF(Table1[[#This Row],[S/End]]&lt;&gt;"",1,0)</f>
        <v>0</v>
      </c>
      <c r="KB644">
        <f>IF(Table1[[#This Row],[S/End]]="TD",1,0)</f>
        <v>0</v>
      </c>
      <c r="KC644">
        <f>IF(Table1[[#This Row],[S/End]]="FGGD",1,0)</f>
        <v>0</v>
      </c>
      <c r="KD644">
        <f>IF(AND(OR(Table1[[#This Row],[Pass Play]]=1,Table1[[#This Row],[Rush Attempts]]=1),Table1[[#This Row],[Gn]]&lt;0),1,0)</f>
        <v>0</v>
      </c>
      <c r="KE644" s="375">
        <f>IF(AND(Table1[[#This Row],[pff_DRVENDPSN]]=3,Table1[[#This Row],[pff_DRVENDEVENT]]="PUNT"),1,0)</f>
        <v>0</v>
      </c>
    </row>
    <row r="645" spans="1:291" hidden="1">
      <c r="A645">
        <v>7</v>
      </c>
      <c r="B645">
        <v>2111</v>
      </c>
      <c r="D645">
        <v>1</v>
      </c>
      <c r="E645">
        <v>4</v>
      </c>
      <c r="F645">
        <v>4</v>
      </c>
      <c r="G645">
        <v>13</v>
      </c>
      <c r="H645">
        <v>50</v>
      </c>
      <c r="J645" t="s">
        <v>254</v>
      </c>
      <c r="K645">
        <v>11</v>
      </c>
      <c r="L645" t="s">
        <v>471</v>
      </c>
      <c r="M645" t="s">
        <v>12733</v>
      </c>
      <c r="N645" t="s">
        <v>1037</v>
      </c>
      <c r="P645" t="s">
        <v>274</v>
      </c>
      <c r="R645" t="s">
        <v>2574</v>
      </c>
      <c r="T645" t="s">
        <v>9358</v>
      </c>
      <c r="W645" t="s">
        <v>253</v>
      </c>
      <c r="X645" t="s">
        <v>4922</v>
      </c>
      <c r="Y645" t="s">
        <v>1432</v>
      </c>
      <c r="Z645" t="s">
        <v>4923</v>
      </c>
      <c r="AB645" t="s">
        <v>325</v>
      </c>
      <c r="AC645" t="s">
        <v>326</v>
      </c>
      <c r="AJ645">
        <v>22</v>
      </c>
      <c r="AK645" t="s">
        <v>327</v>
      </c>
      <c r="AP645">
        <v>7</v>
      </c>
      <c r="BJ645" t="s">
        <v>257</v>
      </c>
      <c r="BQ645">
        <f t="shared" si="30"/>
        <v>3</v>
      </c>
      <c r="BR645">
        <f t="shared" si="31"/>
        <v>0</v>
      </c>
      <c r="BT645" t="s">
        <v>12612</v>
      </c>
      <c r="BV645">
        <v>7</v>
      </c>
      <c r="BX645">
        <v>0</v>
      </c>
      <c r="BY645" t="s">
        <v>12734</v>
      </c>
      <c r="BZ645" t="s">
        <v>707</v>
      </c>
      <c r="CA645">
        <v>1</v>
      </c>
      <c r="CD645" s="3">
        <v>0.33749999999999997</v>
      </c>
      <c r="CE645" t="s">
        <v>274</v>
      </c>
      <c r="CF645" t="s">
        <v>12735</v>
      </c>
      <c r="CG645">
        <v>9</v>
      </c>
      <c r="CI645" t="s">
        <v>331</v>
      </c>
      <c r="CJ645">
        <v>0</v>
      </c>
      <c r="CK645" t="s">
        <v>12736</v>
      </c>
      <c r="CL645" s="4">
        <v>38414</v>
      </c>
      <c r="CM645" t="s">
        <v>12737</v>
      </c>
      <c r="CN645" t="s">
        <v>12738</v>
      </c>
      <c r="CO645">
        <v>7</v>
      </c>
      <c r="CP645" t="s">
        <v>12739</v>
      </c>
      <c r="CQ645" t="s">
        <v>269</v>
      </c>
      <c r="CR645" t="s">
        <v>12612</v>
      </c>
      <c r="CT645" t="s">
        <v>12740</v>
      </c>
      <c r="CU645" t="s">
        <v>4355</v>
      </c>
      <c r="CW645">
        <v>0</v>
      </c>
      <c r="CY645">
        <v>7</v>
      </c>
      <c r="CZ645" t="s">
        <v>2703</v>
      </c>
      <c r="DA645">
        <v>30</v>
      </c>
      <c r="DB645">
        <v>11</v>
      </c>
      <c r="DC645" t="s">
        <v>1609</v>
      </c>
      <c r="DD645">
        <v>-25</v>
      </c>
      <c r="DF645" t="s">
        <v>12628</v>
      </c>
      <c r="DK645">
        <v>13</v>
      </c>
      <c r="DL645" s="4">
        <v>44519</v>
      </c>
      <c r="DM645">
        <v>20650</v>
      </c>
      <c r="DN645">
        <v>2021</v>
      </c>
      <c r="DO645">
        <v>0</v>
      </c>
      <c r="DQ645">
        <v>81926</v>
      </c>
      <c r="DR645">
        <v>21</v>
      </c>
      <c r="DU645" t="s">
        <v>257</v>
      </c>
      <c r="DV645" t="s">
        <v>274</v>
      </c>
      <c r="DX645">
        <v>0</v>
      </c>
      <c r="DY645" t="s">
        <v>275</v>
      </c>
      <c r="EE645">
        <v>0</v>
      </c>
      <c r="EF645" t="s">
        <v>337</v>
      </c>
      <c r="EG645" t="s">
        <v>338</v>
      </c>
      <c r="EH645">
        <v>0</v>
      </c>
      <c r="EI645" t="s">
        <v>10035</v>
      </c>
      <c r="EJ645" t="s">
        <v>340</v>
      </c>
      <c r="EK645" t="s">
        <v>1392</v>
      </c>
      <c r="EL645" t="s">
        <v>12741</v>
      </c>
      <c r="EM645" t="s">
        <v>12742</v>
      </c>
      <c r="EO645" t="s">
        <v>282</v>
      </c>
      <c r="EP645" t="s">
        <v>345</v>
      </c>
      <c r="EQ645">
        <v>0</v>
      </c>
      <c r="ER645" t="s">
        <v>491</v>
      </c>
      <c r="ET645" t="s">
        <v>12743</v>
      </c>
      <c r="EU645">
        <v>5</v>
      </c>
      <c r="EV645" t="s">
        <v>348</v>
      </c>
      <c r="EW645" t="s">
        <v>349</v>
      </c>
      <c r="EX645" t="s">
        <v>350</v>
      </c>
      <c r="EY645" t="s">
        <v>492</v>
      </c>
      <c r="FB645" t="s">
        <v>4519</v>
      </c>
      <c r="FC645" t="s">
        <v>12744</v>
      </c>
      <c r="FE645">
        <v>0</v>
      </c>
      <c r="FF645">
        <v>6</v>
      </c>
      <c r="FL645">
        <v>0</v>
      </c>
      <c r="FN645">
        <v>0</v>
      </c>
      <c r="FQ645">
        <v>0</v>
      </c>
      <c r="FS645" t="s">
        <v>354</v>
      </c>
      <c r="FY645">
        <v>0</v>
      </c>
      <c r="GA645">
        <v>7.0000000000000007E-2</v>
      </c>
      <c r="GB645">
        <v>-7</v>
      </c>
      <c r="GC645">
        <v>0</v>
      </c>
      <c r="GD645" t="s">
        <v>1326</v>
      </c>
      <c r="GE645" t="s">
        <v>355</v>
      </c>
      <c r="GF645">
        <v>0</v>
      </c>
      <c r="GI645">
        <v>2.1</v>
      </c>
      <c r="GJ645">
        <v>0</v>
      </c>
      <c r="GK645">
        <v>0</v>
      </c>
      <c r="GM645" t="s">
        <v>12745</v>
      </c>
      <c r="GN645">
        <v>8</v>
      </c>
      <c r="GO645">
        <v>2</v>
      </c>
      <c r="GP645">
        <v>4</v>
      </c>
      <c r="GR645">
        <v>25</v>
      </c>
      <c r="HA645" t="s">
        <v>12746</v>
      </c>
      <c r="HC645" t="s">
        <v>313</v>
      </c>
      <c r="HD645" t="s">
        <v>313</v>
      </c>
      <c r="HE645" t="s">
        <v>12645</v>
      </c>
      <c r="HF645">
        <v>0</v>
      </c>
      <c r="HG645">
        <v>11</v>
      </c>
      <c r="HH645">
        <v>0</v>
      </c>
      <c r="HI645" t="s">
        <v>275</v>
      </c>
      <c r="HL645" t="s">
        <v>12747</v>
      </c>
      <c r="HM645" t="s">
        <v>12645</v>
      </c>
      <c r="HO645" t="s">
        <v>12748</v>
      </c>
      <c r="HP645" t="s">
        <v>12749</v>
      </c>
      <c r="HQ645" t="s">
        <v>12750</v>
      </c>
      <c r="HR645" t="s">
        <v>12751</v>
      </c>
      <c r="HT645" t="s">
        <v>12752</v>
      </c>
      <c r="HW645">
        <v>37</v>
      </c>
      <c r="HX645">
        <v>4306871</v>
      </c>
      <c r="HY645" t="s">
        <v>492</v>
      </c>
      <c r="HZ645">
        <v>4306830</v>
      </c>
      <c r="IC645">
        <v>0</v>
      </c>
      <c r="ID645">
        <v>0</v>
      </c>
      <c r="IM645">
        <v>20</v>
      </c>
      <c r="IQ645" t="s">
        <v>12628</v>
      </c>
      <c r="IU645">
        <v>12</v>
      </c>
      <c r="IV645">
        <f>IF(AND(Table1[[#This Row],[R/P]]="P",Table1[[#This Row],[PaRes]]&lt;&gt;"SCRBL",Table1[[#This Row],[PaRes]]&lt;&gt;"RUN",Table1[[#This Row],[Penalty]]&lt;&gt;1),1,0)</f>
        <v>1</v>
      </c>
      <c r="IW645">
        <f>IF(AND(Table1[[#This Row],[Pass Play]]=1,Table1[[#This Row],[PaRes]]&lt;&gt;"SAC"),1,0)</f>
        <v>1</v>
      </c>
      <c r="IX645">
        <f>IF(Table1[[#This Row],[PaRes]]="COM",1,0)</f>
        <v>1</v>
      </c>
      <c r="IY645">
        <f>IF(Table1[[#This Row],[Pass Play]]=1,Table1[[#This Row],[Gn]],0)</f>
        <v>13</v>
      </c>
      <c r="IZ645">
        <f>IF(AND(Table1[[#This Row],[Pass Play]]=1,Table1[[#This Row],[EFF]]="Y"),1,0)</f>
        <v>1</v>
      </c>
      <c r="JA645">
        <f>IF(AND(Table1[[#This Row],[Pass Play]]=1,Table1[[#This Row],[EFF]]="Y"),Table1[[#This Row],[Gn]],0)</f>
        <v>13</v>
      </c>
      <c r="JB645">
        <f>IF(AND(Table1[[#This Row],[Pass Play]]=1,Table1[[#This Row],[Gn]]&gt;=15),1,0)</f>
        <v>0</v>
      </c>
      <c r="JC645">
        <f>IF(AND(Table1[[#This Row],[Pass Play]]=1,Table1[[#This Row],[Big Play Passes]]=1),Table1[[#This Row],[Gn]],0)</f>
        <v>0</v>
      </c>
      <c r="JD645">
        <f>IF(AND(OR(Table1[[#This Row],[R/P]]="R",Table1[[#This Row],[PaRes]]="SCRBL",Table1[[#This Row],[PaRes]]="RUN"),Table1[[#This Row],[Penalty]]&lt;&gt;1),1,0)</f>
        <v>0</v>
      </c>
      <c r="JE645">
        <f>IF(Table1[[#This Row],[Rush Attempts]]=1,Table1[[#This Row],[Gn]],0)</f>
        <v>0</v>
      </c>
      <c r="JF645">
        <f>IF(AND(Table1[[#This Row],[Rush Attempts]]=1,Table1[[#This Row],[EFF]]="Y"),1,0)</f>
        <v>0</v>
      </c>
      <c r="JG645">
        <f>IF(AND(Table1[[#This Row],[Rush Attempts]]=1,Table1[[#This Row],[EFF]]="Y"),Table1[[#This Row],[Gn]],0)</f>
        <v>0</v>
      </c>
      <c r="JH645">
        <f>IF(AND(Table1[[#This Row],[Rush Attempts]]=1,Table1[[#This Row],[Gn]]&gt;=10),1,0)</f>
        <v>0</v>
      </c>
      <c r="JI645">
        <f>IF(AND(Table1[[#This Row],[Rush Attempts]]=1,Table1[[#This Row],[Big Play Run]]=1),Table1[[#This Row],[Gn]],0)</f>
        <v>0</v>
      </c>
      <c r="JJ645">
        <f>IF(Table1[[#This Row],[PaRes]]="SAC",1,0)</f>
        <v>0</v>
      </c>
      <c r="JK645">
        <f>IF(Table1[[#This Row],[Sacks]]=1,Table1[[#This Row],[Gn]],0)</f>
        <v>0</v>
      </c>
      <c r="JL645">
        <f>IF(Table1[[#This Row],[PaRes]]="INT",1,0)</f>
        <v>0</v>
      </c>
      <c r="JM645">
        <f>IF(Table1[[#This Row],[pff_PENALTY]]&lt;&gt;"",1,0)</f>
        <v>0</v>
      </c>
      <c r="JN645">
        <f>Table1[[#This Row],[pff_PENYARDS]]</f>
        <v>0</v>
      </c>
      <c r="JO645">
        <f>IF(Table1[[#This Row],[S/End]]="TD",1,0)</f>
        <v>0</v>
      </c>
      <c r="JP645">
        <f>IF(OR(Table1[[#This Row],[S/End]]="FGGD"),1,0)</f>
        <v>0</v>
      </c>
      <c r="JQ645">
        <f>IF(OR(Table1[[#This Row],[S/End]]="FUM",Table1[[#This Row],[S/End]]="INT"),1,0)</f>
        <v>0</v>
      </c>
      <c r="JR645">
        <f>IF(AND(Table1[[#This Row],[Touchdown]]=1,Table1[[#This Row],[Pass Play]]=1),1,0)</f>
        <v>0</v>
      </c>
      <c r="JS645">
        <f t="shared" si="32"/>
        <v>0</v>
      </c>
      <c r="JT645">
        <f>IF(AND(OR(Table1[[#This Row],[Pass Play]]=1,Table1[[#This Row],[Rush Attempts]]=1),Table1[[#This Row],[Dn]]=3),1,0)</f>
        <v>0</v>
      </c>
      <c r="JU645">
        <f>IF(AND(Table1[[#This Row],[3rd down attempt]]=1,Table1[[#This Row],[EFF]]="Y"),1,0)</f>
        <v>0</v>
      </c>
      <c r="JV645">
        <f>IF(AND(Table1[[#This Row],[3rd down attempt]]=1,Table1[[#This Row],[Dist]]&gt;=7),1,0)</f>
        <v>0</v>
      </c>
      <c r="JW645">
        <f>IF(AND(OR(Table1[[#This Row],[Pass Play]]=1,Table1[[#This Row],[Rush Attempts]]=1),Table1[[#This Row],[Dn]]=4),1,0)</f>
        <v>1</v>
      </c>
      <c r="JX645">
        <f>IF(AND(Table1[[#This Row],[4th down attempt]]=1,Table1[[#This Row],[EFF]]="Y"),1,0)</f>
        <v>1</v>
      </c>
      <c r="JY645">
        <f>IF(AND(OR(Table1[[#This Row],[Pass Play]]=1,Table1[[#This Row],[Rush Attempts]]=1),Table1[[#This Row],[FPos]]&gt;=0,Table1[[#This Row],[FPos]]&lt;=20),1,0)</f>
        <v>0</v>
      </c>
      <c r="JZ645">
        <f>IF(AND(OR(Table1[[#This Row],[Pass Play]]=1,Table1[[#This Row],[Rush Attempts]]=1),Table1[[#This Row],[Dist]]&lt;=Table1[[#This Row],[Gn]]),1,0)</f>
        <v>1</v>
      </c>
      <c r="KA645">
        <f>IF(Table1[[#This Row],[S/End]]&lt;&gt;"",1,0)</f>
        <v>0</v>
      </c>
      <c r="KB645">
        <f>IF(Table1[[#This Row],[S/End]]="TD",1,0)</f>
        <v>0</v>
      </c>
      <c r="KC645">
        <f>IF(Table1[[#This Row],[S/End]]="FGGD",1,0)</f>
        <v>0</v>
      </c>
      <c r="KD645">
        <f>IF(AND(OR(Table1[[#This Row],[Pass Play]]=1,Table1[[#This Row],[Rush Attempts]]=1),Table1[[#This Row],[Gn]]&lt;0),1,0)</f>
        <v>0</v>
      </c>
      <c r="KE645" s="375">
        <f>IF(AND(Table1[[#This Row],[pff_DRVENDPSN]]=3,Table1[[#This Row],[pff_DRVENDEVENT]]="PUNT"),1,0)</f>
        <v>0</v>
      </c>
    </row>
    <row r="646" spans="1:291" hidden="1">
      <c r="A646">
        <v>8</v>
      </c>
      <c r="B646">
        <v>2111</v>
      </c>
      <c r="D646">
        <v>1</v>
      </c>
      <c r="E646">
        <v>1</v>
      </c>
      <c r="F646">
        <v>10</v>
      </c>
      <c r="G646">
        <v>4</v>
      </c>
      <c r="H646">
        <v>37</v>
      </c>
      <c r="J646" t="s">
        <v>254</v>
      </c>
      <c r="K646">
        <v>12</v>
      </c>
      <c r="L646">
        <v>12</v>
      </c>
      <c r="M646" t="s">
        <v>12753</v>
      </c>
      <c r="N646" t="s">
        <v>568</v>
      </c>
      <c r="P646" t="s">
        <v>1066</v>
      </c>
      <c r="Q646" t="s">
        <v>1336</v>
      </c>
      <c r="T646" t="s">
        <v>9550</v>
      </c>
      <c r="W646" t="s">
        <v>253</v>
      </c>
      <c r="X646" t="s">
        <v>12754</v>
      </c>
      <c r="Y646" t="s">
        <v>475</v>
      </c>
      <c r="Z646" t="s">
        <v>12755</v>
      </c>
      <c r="AB646" t="s">
        <v>477</v>
      </c>
      <c r="AC646" t="s">
        <v>478</v>
      </c>
      <c r="AJ646">
        <v>19</v>
      </c>
      <c r="AK646" t="s">
        <v>327</v>
      </c>
      <c r="AP646">
        <v>7</v>
      </c>
      <c r="AU646" t="s">
        <v>254</v>
      </c>
      <c r="BJ646" t="s">
        <v>607</v>
      </c>
      <c r="BQ646">
        <f t="shared" si="30"/>
        <v>1</v>
      </c>
      <c r="BR646">
        <f t="shared" si="31"/>
        <v>0</v>
      </c>
      <c r="BT646" t="s">
        <v>12612</v>
      </c>
      <c r="BV646">
        <v>7</v>
      </c>
      <c r="BX646">
        <v>0</v>
      </c>
      <c r="BY646" t="s">
        <v>12756</v>
      </c>
      <c r="CA646">
        <v>1</v>
      </c>
      <c r="CD646" s="3">
        <v>0.30763888888888891</v>
      </c>
      <c r="CE646" t="s">
        <v>274</v>
      </c>
      <c r="CF646" t="s">
        <v>12757</v>
      </c>
      <c r="CG646">
        <v>0</v>
      </c>
      <c r="CI646" t="s">
        <v>481</v>
      </c>
      <c r="CJ646">
        <v>0</v>
      </c>
      <c r="CK646" t="s">
        <v>12758</v>
      </c>
      <c r="CL646" s="4">
        <v>38414</v>
      </c>
      <c r="CM646" t="s">
        <v>12759</v>
      </c>
      <c r="CN646" t="s">
        <v>12760</v>
      </c>
      <c r="CO646">
        <v>7</v>
      </c>
      <c r="CQ646" t="s">
        <v>418</v>
      </c>
      <c r="CR646" t="s">
        <v>12612</v>
      </c>
      <c r="CU646" t="s">
        <v>10422</v>
      </c>
      <c r="CW646">
        <v>0</v>
      </c>
      <c r="CY646">
        <v>8</v>
      </c>
      <c r="CZ646" t="s">
        <v>2703</v>
      </c>
      <c r="DA646">
        <v>30</v>
      </c>
      <c r="DB646">
        <v>11</v>
      </c>
      <c r="DC646" t="s">
        <v>1609</v>
      </c>
      <c r="DD646">
        <v>-25</v>
      </c>
      <c r="DF646" t="s">
        <v>12659</v>
      </c>
      <c r="DK646">
        <v>4</v>
      </c>
      <c r="DL646" s="4">
        <v>44519</v>
      </c>
      <c r="DM646">
        <v>20650</v>
      </c>
      <c r="DN646">
        <v>2021</v>
      </c>
      <c r="DO646">
        <v>0</v>
      </c>
      <c r="DQ646">
        <v>81926</v>
      </c>
      <c r="DR646">
        <v>22</v>
      </c>
      <c r="DU646" t="s">
        <v>294</v>
      </c>
      <c r="DV646" t="s">
        <v>294</v>
      </c>
      <c r="DX646">
        <v>0</v>
      </c>
      <c r="DY646" t="s">
        <v>275</v>
      </c>
      <c r="EA646" t="s">
        <v>12761</v>
      </c>
      <c r="EE646">
        <v>0</v>
      </c>
      <c r="EF646" t="s">
        <v>12762</v>
      </c>
      <c r="EG646" t="s">
        <v>422</v>
      </c>
      <c r="EH646">
        <v>0</v>
      </c>
      <c r="EJ646" t="s">
        <v>454</v>
      </c>
      <c r="EK646" t="s">
        <v>12763</v>
      </c>
      <c r="EL646" t="s">
        <v>12764</v>
      </c>
      <c r="EM646" t="s">
        <v>12765</v>
      </c>
      <c r="EN646" t="s">
        <v>12766</v>
      </c>
      <c r="EO646" t="s">
        <v>418</v>
      </c>
      <c r="EP646" t="s">
        <v>459</v>
      </c>
      <c r="EQ646">
        <v>0</v>
      </c>
      <c r="ER646" t="s">
        <v>491</v>
      </c>
      <c r="ET646" t="s">
        <v>12767</v>
      </c>
      <c r="EU646">
        <v>1</v>
      </c>
      <c r="EV646" t="s">
        <v>257</v>
      </c>
      <c r="EW646" t="s">
        <v>349</v>
      </c>
      <c r="EX646" t="s">
        <v>3777</v>
      </c>
      <c r="EY646" t="s">
        <v>1914</v>
      </c>
      <c r="FB646" t="s">
        <v>493</v>
      </c>
      <c r="FC646" t="s">
        <v>12768</v>
      </c>
      <c r="FD646" t="s">
        <v>253</v>
      </c>
      <c r="FE646">
        <v>1</v>
      </c>
      <c r="FF646">
        <v>4</v>
      </c>
      <c r="FJ646" t="s">
        <v>12769</v>
      </c>
      <c r="FK646" t="s">
        <v>12770</v>
      </c>
      <c r="FL646">
        <v>0</v>
      </c>
      <c r="FN646">
        <v>0</v>
      </c>
      <c r="FO646" t="s">
        <v>12761</v>
      </c>
      <c r="FQ646">
        <v>0</v>
      </c>
      <c r="FS646" t="s">
        <v>1177</v>
      </c>
      <c r="FV646" t="s">
        <v>1374</v>
      </c>
      <c r="FW646" t="s">
        <v>290</v>
      </c>
      <c r="FY646">
        <v>0</v>
      </c>
      <c r="GA646">
        <v>7.0000000000000007E-2</v>
      </c>
      <c r="GB646">
        <v>-7</v>
      </c>
      <c r="GC646">
        <v>0</v>
      </c>
      <c r="GD646" t="s">
        <v>5334</v>
      </c>
      <c r="GE646" t="s">
        <v>355</v>
      </c>
      <c r="GF646">
        <v>0</v>
      </c>
      <c r="GG646" t="s">
        <v>895</v>
      </c>
      <c r="GH646">
        <v>2.1</v>
      </c>
      <c r="GI646">
        <v>2.5</v>
      </c>
      <c r="GJ646">
        <v>0</v>
      </c>
      <c r="GK646">
        <v>0</v>
      </c>
      <c r="GL646" t="s">
        <v>12771</v>
      </c>
      <c r="GM646" t="s">
        <v>5984</v>
      </c>
      <c r="GN646">
        <v>3</v>
      </c>
      <c r="GO646">
        <v>2</v>
      </c>
      <c r="GP646" t="s">
        <v>499</v>
      </c>
      <c r="GQ646" t="s">
        <v>779</v>
      </c>
      <c r="GR646">
        <v>47</v>
      </c>
      <c r="HA646" t="s">
        <v>12772</v>
      </c>
      <c r="HC646" t="s">
        <v>313</v>
      </c>
      <c r="HD646" t="s">
        <v>313</v>
      </c>
      <c r="HF646">
        <v>0</v>
      </c>
      <c r="HG646">
        <v>12</v>
      </c>
      <c r="HH646">
        <v>0</v>
      </c>
      <c r="HI646" t="s">
        <v>275</v>
      </c>
      <c r="HK646" t="s">
        <v>492</v>
      </c>
      <c r="HL646">
        <v>2</v>
      </c>
      <c r="HM646" t="s">
        <v>12659</v>
      </c>
      <c r="HO646" t="s">
        <v>12773</v>
      </c>
      <c r="HP646" t="s">
        <v>12774</v>
      </c>
      <c r="HQ646" t="s">
        <v>12775</v>
      </c>
      <c r="HR646" t="s">
        <v>12776</v>
      </c>
      <c r="HT646" t="s">
        <v>8730</v>
      </c>
      <c r="HW646">
        <v>33</v>
      </c>
      <c r="HX646">
        <v>4306913</v>
      </c>
      <c r="HZ646">
        <v>4306871</v>
      </c>
      <c r="IC646">
        <v>0</v>
      </c>
      <c r="ID646">
        <v>0</v>
      </c>
      <c r="IM646">
        <v>21</v>
      </c>
      <c r="IO646" t="s">
        <v>12659</v>
      </c>
      <c r="IQ646" t="s">
        <v>12659</v>
      </c>
      <c r="IU646">
        <v>12</v>
      </c>
      <c r="IV646">
        <f>IF(AND(Table1[[#This Row],[R/P]]="P",Table1[[#This Row],[PaRes]]&lt;&gt;"SCRBL",Table1[[#This Row],[PaRes]]&lt;&gt;"RUN",Table1[[#This Row],[Penalty]]&lt;&gt;1),1,0)</f>
        <v>1</v>
      </c>
      <c r="IW646">
        <f>IF(AND(Table1[[#This Row],[Pass Play]]=1,Table1[[#This Row],[PaRes]]&lt;&gt;"SAC"),1,0)</f>
        <v>1</v>
      </c>
      <c r="IX646">
        <f>IF(Table1[[#This Row],[PaRes]]="COM",1,0)</f>
        <v>1</v>
      </c>
      <c r="IY646">
        <f>IF(Table1[[#This Row],[Pass Play]]=1,Table1[[#This Row],[Gn]],0)</f>
        <v>4</v>
      </c>
      <c r="IZ646">
        <f>IF(AND(Table1[[#This Row],[Pass Play]]=1,Table1[[#This Row],[EFF]]="Y"),1,0)</f>
        <v>1</v>
      </c>
      <c r="JA646">
        <f>IF(AND(Table1[[#This Row],[Pass Play]]=1,Table1[[#This Row],[EFF]]="Y"),Table1[[#This Row],[Gn]],0)</f>
        <v>4</v>
      </c>
      <c r="JB646">
        <f>IF(AND(Table1[[#This Row],[Pass Play]]=1,Table1[[#This Row],[Gn]]&gt;=15),1,0)</f>
        <v>0</v>
      </c>
      <c r="JC646">
        <f>IF(AND(Table1[[#This Row],[Pass Play]]=1,Table1[[#This Row],[Big Play Passes]]=1),Table1[[#This Row],[Gn]],0)</f>
        <v>0</v>
      </c>
      <c r="JD646">
        <f>IF(AND(OR(Table1[[#This Row],[R/P]]="R",Table1[[#This Row],[PaRes]]="SCRBL",Table1[[#This Row],[PaRes]]="RUN"),Table1[[#This Row],[Penalty]]&lt;&gt;1),1,0)</f>
        <v>0</v>
      </c>
      <c r="JE646">
        <f>IF(Table1[[#This Row],[Rush Attempts]]=1,Table1[[#This Row],[Gn]],0)</f>
        <v>0</v>
      </c>
      <c r="JF646">
        <f>IF(AND(Table1[[#This Row],[Rush Attempts]]=1,Table1[[#This Row],[EFF]]="Y"),1,0)</f>
        <v>0</v>
      </c>
      <c r="JG646">
        <f>IF(AND(Table1[[#This Row],[Rush Attempts]]=1,Table1[[#This Row],[EFF]]="Y"),Table1[[#This Row],[Gn]],0)</f>
        <v>0</v>
      </c>
      <c r="JH646">
        <f>IF(AND(Table1[[#This Row],[Rush Attempts]]=1,Table1[[#This Row],[Gn]]&gt;=10),1,0)</f>
        <v>0</v>
      </c>
      <c r="JI646">
        <f>IF(AND(Table1[[#This Row],[Rush Attempts]]=1,Table1[[#This Row],[Big Play Run]]=1),Table1[[#This Row],[Gn]],0)</f>
        <v>0</v>
      </c>
      <c r="JJ646">
        <f>IF(Table1[[#This Row],[PaRes]]="SAC",1,0)</f>
        <v>0</v>
      </c>
      <c r="JK646">
        <f>IF(Table1[[#This Row],[Sacks]]=1,Table1[[#This Row],[Gn]],0)</f>
        <v>0</v>
      </c>
      <c r="JL646">
        <f>IF(Table1[[#This Row],[PaRes]]="INT",1,0)</f>
        <v>0</v>
      </c>
      <c r="JM646">
        <f>IF(Table1[[#This Row],[pff_PENALTY]]&lt;&gt;"",1,0)</f>
        <v>0</v>
      </c>
      <c r="JN646">
        <f>Table1[[#This Row],[pff_PENYARDS]]</f>
        <v>0</v>
      </c>
      <c r="JO646">
        <f>IF(Table1[[#This Row],[S/End]]="TD",1,0)</f>
        <v>0</v>
      </c>
      <c r="JP646">
        <f>IF(OR(Table1[[#This Row],[S/End]]="FGGD"),1,0)</f>
        <v>0</v>
      </c>
      <c r="JQ646">
        <f>IF(OR(Table1[[#This Row],[S/End]]="FUM",Table1[[#This Row],[S/End]]="INT"),1,0)</f>
        <v>0</v>
      </c>
      <c r="JR646">
        <f>IF(AND(Table1[[#This Row],[Touchdown]]=1,Table1[[#This Row],[Pass Play]]=1),1,0)</f>
        <v>0</v>
      </c>
      <c r="JS646">
        <f t="shared" si="32"/>
        <v>0</v>
      </c>
      <c r="JT646">
        <f>IF(AND(OR(Table1[[#This Row],[Pass Play]]=1,Table1[[#This Row],[Rush Attempts]]=1),Table1[[#This Row],[Dn]]=3),1,0)</f>
        <v>0</v>
      </c>
      <c r="JU646">
        <f>IF(AND(Table1[[#This Row],[3rd down attempt]]=1,Table1[[#This Row],[EFF]]="Y"),1,0)</f>
        <v>0</v>
      </c>
      <c r="JV646">
        <f>IF(AND(Table1[[#This Row],[3rd down attempt]]=1,Table1[[#This Row],[Dist]]&gt;=7),1,0)</f>
        <v>0</v>
      </c>
      <c r="JW646">
        <f>IF(AND(OR(Table1[[#This Row],[Pass Play]]=1,Table1[[#This Row],[Rush Attempts]]=1),Table1[[#This Row],[Dn]]=4),1,0)</f>
        <v>0</v>
      </c>
      <c r="JX646">
        <f>IF(AND(Table1[[#This Row],[4th down attempt]]=1,Table1[[#This Row],[EFF]]="Y"),1,0)</f>
        <v>0</v>
      </c>
      <c r="JY646">
        <f>IF(AND(OR(Table1[[#This Row],[Pass Play]]=1,Table1[[#This Row],[Rush Attempts]]=1),Table1[[#This Row],[FPos]]&gt;=0,Table1[[#This Row],[FPos]]&lt;=20),1,0)</f>
        <v>0</v>
      </c>
      <c r="JZ646">
        <f>IF(AND(OR(Table1[[#This Row],[Pass Play]]=1,Table1[[#This Row],[Rush Attempts]]=1),Table1[[#This Row],[Dist]]&lt;=Table1[[#This Row],[Gn]]),1,0)</f>
        <v>0</v>
      </c>
      <c r="KA646">
        <f>IF(Table1[[#This Row],[S/End]]&lt;&gt;"",1,0)</f>
        <v>0</v>
      </c>
      <c r="KB646">
        <f>IF(Table1[[#This Row],[S/End]]="TD",1,0)</f>
        <v>0</v>
      </c>
      <c r="KC646">
        <f>IF(Table1[[#This Row],[S/End]]="FGGD",1,0)</f>
        <v>0</v>
      </c>
      <c r="KD646">
        <f>IF(AND(OR(Table1[[#This Row],[Pass Play]]=1,Table1[[#This Row],[Rush Attempts]]=1),Table1[[#This Row],[Gn]]&lt;0),1,0)</f>
        <v>0</v>
      </c>
      <c r="KE646" s="375">
        <f>IF(AND(Table1[[#This Row],[pff_DRVENDPSN]]=3,Table1[[#This Row],[pff_DRVENDEVENT]]="PUNT"),1,0)</f>
        <v>0</v>
      </c>
    </row>
    <row r="647" spans="1:291" hidden="1">
      <c r="A647">
        <v>9</v>
      </c>
      <c r="B647">
        <v>2111</v>
      </c>
      <c r="D647">
        <v>1</v>
      </c>
      <c r="E647">
        <v>2</v>
      </c>
      <c r="F647">
        <v>6</v>
      </c>
      <c r="G647">
        <v>-4</v>
      </c>
      <c r="H647">
        <v>33</v>
      </c>
      <c r="J647" t="s">
        <v>298</v>
      </c>
      <c r="K647">
        <v>21</v>
      </c>
      <c r="L647">
        <v>21</v>
      </c>
      <c r="M647" t="s">
        <v>9665</v>
      </c>
      <c r="N647" t="s">
        <v>9400</v>
      </c>
      <c r="P647" t="s">
        <v>9666</v>
      </c>
      <c r="Q647" t="s">
        <v>1336</v>
      </c>
      <c r="W647" t="s">
        <v>257</v>
      </c>
      <c r="X647" t="s">
        <v>11406</v>
      </c>
      <c r="AE647" t="s">
        <v>1338</v>
      </c>
      <c r="AF647" t="s">
        <v>1502</v>
      </c>
      <c r="AG647" t="s">
        <v>11406</v>
      </c>
      <c r="AH647" t="s">
        <v>257</v>
      </c>
      <c r="AJ647">
        <v>7</v>
      </c>
      <c r="AP647">
        <v>7</v>
      </c>
      <c r="BJ647" t="s">
        <v>257</v>
      </c>
      <c r="BQ647">
        <f t="shared" si="30"/>
        <v>0</v>
      </c>
      <c r="BR647">
        <f t="shared" si="31"/>
        <v>5</v>
      </c>
      <c r="BT647" t="s">
        <v>12612</v>
      </c>
      <c r="BV647">
        <v>7</v>
      </c>
      <c r="BX647">
        <v>0</v>
      </c>
      <c r="BY647" t="s">
        <v>12777</v>
      </c>
      <c r="CD647" s="3">
        <v>0.28750000000000003</v>
      </c>
      <c r="CF647" t="s">
        <v>12778</v>
      </c>
      <c r="CJ647">
        <v>0</v>
      </c>
      <c r="CK647" t="s">
        <v>12779</v>
      </c>
      <c r="CL647" s="4">
        <v>38414</v>
      </c>
      <c r="CM647" t="s">
        <v>12780</v>
      </c>
      <c r="CN647" t="s">
        <v>12781</v>
      </c>
      <c r="CO647">
        <v>7</v>
      </c>
      <c r="CP647" t="s">
        <v>12782</v>
      </c>
      <c r="CQ647" t="s">
        <v>282</v>
      </c>
      <c r="CR647" t="s">
        <v>12612</v>
      </c>
      <c r="CU647" t="s">
        <v>6455</v>
      </c>
      <c r="CW647">
        <v>0</v>
      </c>
      <c r="CY647">
        <v>9</v>
      </c>
      <c r="CZ647" t="s">
        <v>2703</v>
      </c>
      <c r="DA647">
        <v>30</v>
      </c>
      <c r="DB647">
        <v>11</v>
      </c>
      <c r="DC647" t="s">
        <v>1609</v>
      </c>
      <c r="DD647">
        <v>-25</v>
      </c>
      <c r="DF647" t="s">
        <v>12761</v>
      </c>
      <c r="DK647">
        <v>-4</v>
      </c>
      <c r="DL647" s="4">
        <v>44519</v>
      </c>
      <c r="DM647">
        <v>20650</v>
      </c>
      <c r="DN647">
        <v>2021</v>
      </c>
      <c r="DO647">
        <v>0</v>
      </c>
      <c r="DQ647">
        <v>81926</v>
      </c>
      <c r="DR647">
        <v>23</v>
      </c>
      <c r="DU647" t="s">
        <v>257</v>
      </c>
      <c r="DV647" t="s">
        <v>274</v>
      </c>
      <c r="DX647">
        <v>0</v>
      </c>
      <c r="DY647" t="s">
        <v>275</v>
      </c>
      <c r="EE647">
        <v>0</v>
      </c>
      <c r="EF647" t="s">
        <v>9672</v>
      </c>
      <c r="EG647" t="s">
        <v>422</v>
      </c>
      <c r="EH647">
        <v>0</v>
      </c>
      <c r="EI647" t="s">
        <v>3347</v>
      </c>
      <c r="EJ647" t="s">
        <v>278</v>
      </c>
      <c r="EK647" t="s">
        <v>12783</v>
      </c>
      <c r="EL647" t="s">
        <v>12784</v>
      </c>
      <c r="EM647" t="s">
        <v>12785</v>
      </c>
      <c r="EN647" t="s">
        <v>889</v>
      </c>
      <c r="EO647" t="s">
        <v>269</v>
      </c>
      <c r="EP647" t="s">
        <v>3721</v>
      </c>
      <c r="EQ647">
        <v>1</v>
      </c>
      <c r="ET647" t="s">
        <v>12786</v>
      </c>
      <c r="FE647">
        <v>0</v>
      </c>
      <c r="FF647">
        <v>11</v>
      </c>
      <c r="FG647" t="s">
        <v>285</v>
      </c>
      <c r="FI647" t="s">
        <v>285</v>
      </c>
      <c r="FJ647" t="s">
        <v>12787</v>
      </c>
      <c r="FL647">
        <v>0</v>
      </c>
      <c r="FN647">
        <v>0</v>
      </c>
      <c r="FQ647">
        <v>0</v>
      </c>
      <c r="FS647" t="s">
        <v>462</v>
      </c>
      <c r="FU647" t="s">
        <v>274</v>
      </c>
      <c r="FV647" t="s">
        <v>777</v>
      </c>
      <c r="FW647" t="s">
        <v>431</v>
      </c>
      <c r="FX647" t="s">
        <v>594</v>
      </c>
      <c r="FY647">
        <v>0</v>
      </c>
      <c r="GA647">
        <v>7.0000000000000007E-2</v>
      </c>
      <c r="GB647">
        <v>-7</v>
      </c>
      <c r="GC647">
        <v>0</v>
      </c>
      <c r="GE647" t="s">
        <v>355</v>
      </c>
      <c r="GF647">
        <v>0</v>
      </c>
      <c r="GG647" t="s">
        <v>1179</v>
      </c>
      <c r="GJ647">
        <v>0</v>
      </c>
      <c r="GK647">
        <v>0</v>
      </c>
      <c r="GM647" t="s">
        <v>12788</v>
      </c>
      <c r="GO647">
        <v>1</v>
      </c>
      <c r="HA647" t="s">
        <v>803</v>
      </c>
      <c r="HB647" t="s">
        <v>12761</v>
      </c>
      <c r="HC647" t="s">
        <v>294</v>
      </c>
      <c r="HD647" t="s">
        <v>294</v>
      </c>
      <c r="HF647">
        <v>0</v>
      </c>
      <c r="HG647">
        <v>21</v>
      </c>
      <c r="HH647">
        <v>0</v>
      </c>
      <c r="HI647" t="s">
        <v>275</v>
      </c>
      <c r="HL647">
        <v>1</v>
      </c>
      <c r="HW647">
        <v>37</v>
      </c>
      <c r="HX647">
        <v>4306963</v>
      </c>
      <c r="HY647" t="s">
        <v>12789</v>
      </c>
      <c r="HZ647">
        <v>4306913</v>
      </c>
      <c r="IC647">
        <v>0</v>
      </c>
      <c r="ID647">
        <v>1</v>
      </c>
      <c r="IM647">
        <v>22</v>
      </c>
      <c r="IO647" t="s">
        <v>12789</v>
      </c>
      <c r="IQ647" t="s">
        <v>12789</v>
      </c>
      <c r="IU647">
        <v>12</v>
      </c>
      <c r="IV647">
        <f>IF(AND(Table1[[#This Row],[R/P]]="P",Table1[[#This Row],[PaRes]]&lt;&gt;"SCRBL",Table1[[#This Row],[PaRes]]&lt;&gt;"RUN",Table1[[#This Row],[Penalty]]&lt;&gt;1),1,0)</f>
        <v>0</v>
      </c>
      <c r="IW647">
        <f>IF(AND(Table1[[#This Row],[Pass Play]]=1,Table1[[#This Row],[PaRes]]&lt;&gt;"SAC"),1,0)</f>
        <v>0</v>
      </c>
      <c r="IX647">
        <f>IF(Table1[[#This Row],[PaRes]]="COM",1,0)</f>
        <v>0</v>
      </c>
      <c r="IY647">
        <f>IF(Table1[[#This Row],[Pass Play]]=1,Table1[[#This Row],[Gn]],0)</f>
        <v>0</v>
      </c>
      <c r="IZ647">
        <f>IF(AND(Table1[[#This Row],[Pass Play]]=1,Table1[[#This Row],[EFF]]="Y"),1,0)</f>
        <v>0</v>
      </c>
      <c r="JA647">
        <f>IF(AND(Table1[[#This Row],[Pass Play]]=1,Table1[[#This Row],[EFF]]="Y"),Table1[[#This Row],[Gn]],0)</f>
        <v>0</v>
      </c>
      <c r="JB647">
        <f>IF(AND(Table1[[#This Row],[Pass Play]]=1,Table1[[#This Row],[Gn]]&gt;=15),1,0)</f>
        <v>0</v>
      </c>
      <c r="JC647">
        <f>IF(AND(Table1[[#This Row],[Pass Play]]=1,Table1[[#This Row],[Big Play Passes]]=1),Table1[[#This Row],[Gn]],0)</f>
        <v>0</v>
      </c>
      <c r="JD647">
        <f>IF(AND(OR(Table1[[#This Row],[R/P]]="R",Table1[[#This Row],[PaRes]]="SCRBL",Table1[[#This Row],[PaRes]]="RUN"),Table1[[#This Row],[Penalty]]&lt;&gt;1),1,0)</f>
        <v>1</v>
      </c>
      <c r="JE647">
        <f>IF(Table1[[#This Row],[Rush Attempts]]=1,Table1[[#This Row],[Gn]],0)</f>
        <v>-4</v>
      </c>
      <c r="JF647">
        <f>IF(AND(Table1[[#This Row],[Rush Attempts]]=1,Table1[[#This Row],[EFF]]="Y"),1,0)</f>
        <v>0</v>
      </c>
      <c r="JG647">
        <f>IF(AND(Table1[[#This Row],[Rush Attempts]]=1,Table1[[#This Row],[EFF]]="Y"),Table1[[#This Row],[Gn]],0)</f>
        <v>0</v>
      </c>
      <c r="JH647">
        <f>IF(AND(Table1[[#This Row],[Rush Attempts]]=1,Table1[[#This Row],[Gn]]&gt;=10),1,0)</f>
        <v>0</v>
      </c>
      <c r="JI647">
        <f>IF(AND(Table1[[#This Row],[Rush Attempts]]=1,Table1[[#This Row],[Big Play Run]]=1),Table1[[#This Row],[Gn]],0)</f>
        <v>0</v>
      </c>
      <c r="JJ647">
        <f>IF(Table1[[#This Row],[PaRes]]="SAC",1,0)</f>
        <v>0</v>
      </c>
      <c r="JK647">
        <f>IF(Table1[[#This Row],[Sacks]]=1,Table1[[#This Row],[Gn]],0)</f>
        <v>0</v>
      </c>
      <c r="JL647">
        <f>IF(Table1[[#This Row],[PaRes]]="INT",1,0)</f>
        <v>0</v>
      </c>
      <c r="JM647">
        <f>IF(Table1[[#This Row],[pff_PENALTY]]&lt;&gt;"",1,0)</f>
        <v>0</v>
      </c>
      <c r="JN647">
        <f>Table1[[#This Row],[pff_PENYARDS]]</f>
        <v>0</v>
      </c>
      <c r="JO647">
        <f>IF(Table1[[#This Row],[S/End]]="TD",1,0)</f>
        <v>0</v>
      </c>
      <c r="JP647">
        <f>IF(OR(Table1[[#This Row],[S/End]]="FGGD"),1,0)</f>
        <v>0</v>
      </c>
      <c r="JQ647">
        <f>IF(OR(Table1[[#This Row],[S/End]]="FUM",Table1[[#This Row],[S/End]]="INT"),1,0)</f>
        <v>0</v>
      </c>
      <c r="JR647">
        <f>IF(AND(Table1[[#This Row],[Touchdown]]=1,Table1[[#This Row],[Pass Play]]=1),1,0)</f>
        <v>0</v>
      </c>
      <c r="JS647">
        <f t="shared" si="32"/>
        <v>0</v>
      </c>
      <c r="JT647">
        <f>IF(AND(OR(Table1[[#This Row],[Pass Play]]=1,Table1[[#This Row],[Rush Attempts]]=1),Table1[[#This Row],[Dn]]=3),1,0)</f>
        <v>0</v>
      </c>
      <c r="JU647">
        <f>IF(AND(Table1[[#This Row],[3rd down attempt]]=1,Table1[[#This Row],[EFF]]="Y"),1,0)</f>
        <v>0</v>
      </c>
      <c r="JV647">
        <f>IF(AND(Table1[[#This Row],[3rd down attempt]]=1,Table1[[#This Row],[Dist]]&gt;=7),1,0)</f>
        <v>0</v>
      </c>
      <c r="JW647">
        <f>IF(AND(OR(Table1[[#This Row],[Pass Play]]=1,Table1[[#This Row],[Rush Attempts]]=1),Table1[[#This Row],[Dn]]=4),1,0)</f>
        <v>0</v>
      </c>
      <c r="JX647">
        <f>IF(AND(Table1[[#This Row],[4th down attempt]]=1,Table1[[#This Row],[EFF]]="Y"),1,0)</f>
        <v>0</v>
      </c>
      <c r="JY647">
        <f>IF(AND(OR(Table1[[#This Row],[Pass Play]]=1,Table1[[#This Row],[Rush Attempts]]=1),Table1[[#This Row],[FPos]]&gt;=0,Table1[[#This Row],[FPos]]&lt;=20),1,0)</f>
        <v>0</v>
      </c>
      <c r="JZ647">
        <f>IF(AND(OR(Table1[[#This Row],[Pass Play]]=1,Table1[[#This Row],[Rush Attempts]]=1),Table1[[#This Row],[Dist]]&lt;=Table1[[#This Row],[Gn]]),1,0)</f>
        <v>0</v>
      </c>
      <c r="KA647">
        <f>IF(Table1[[#This Row],[S/End]]&lt;&gt;"",1,0)</f>
        <v>0</v>
      </c>
      <c r="KB647">
        <f>IF(Table1[[#This Row],[S/End]]="TD",1,0)</f>
        <v>0</v>
      </c>
      <c r="KC647">
        <f>IF(Table1[[#This Row],[S/End]]="FGGD",1,0)</f>
        <v>0</v>
      </c>
      <c r="KD647">
        <f>IF(AND(OR(Table1[[#This Row],[Pass Play]]=1,Table1[[#This Row],[Rush Attempts]]=1),Table1[[#This Row],[Gn]]&lt;0),1,0)</f>
        <v>1</v>
      </c>
      <c r="KE647" s="375">
        <f>IF(AND(Table1[[#This Row],[pff_DRVENDPSN]]=3,Table1[[#This Row],[pff_DRVENDEVENT]]="PUNT"),1,0)</f>
        <v>0</v>
      </c>
    </row>
    <row r="648" spans="1:291" hidden="1">
      <c r="A648">
        <v>10</v>
      </c>
      <c r="B648">
        <v>2111</v>
      </c>
      <c r="D648">
        <v>1</v>
      </c>
      <c r="E648">
        <v>3</v>
      </c>
      <c r="F648">
        <v>10</v>
      </c>
      <c r="G648">
        <v>0</v>
      </c>
      <c r="H648">
        <v>37</v>
      </c>
      <c r="J648" t="s">
        <v>298</v>
      </c>
      <c r="K648">
        <v>11</v>
      </c>
      <c r="L648" t="s">
        <v>471</v>
      </c>
      <c r="M648" t="s">
        <v>6429</v>
      </c>
      <c r="N648" t="s">
        <v>827</v>
      </c>
      <c r="P648" t="s">
        <v>4637</v>
      </c>
      <c r="W648" t="s">
        <v>253</v>
      </c>
      <c r="X648" t="s">
        <v>12790</v>
      </c>
      <c r="Y648" t="s">
        <v>874</v>
      </c>
      <c r="Z648" t="s">
        <v>12791</v>
      </c>
      <c r="AB648" t="s">
        <v>666</v>
      </c>
      <c r="AC648" t="s">
        <v>667</v>
      </c>
      <c r="AK648" t="s">
        <v>756</v>
      </c>
      <c r="AP648">
        <v>7</v>
      </c>
      <c r="AU648" t="s">
        <v>254</v>
      </c>
      <c r="BJ648" t="s">
        <v>257</v>
      </c>
      <c r="BQ648">
        <f t="shared" si="30"/>
        <v>2</v>
      </c>
      <c r="BR648">
        <f t="shared" si="31"/>
        <v>0</v>
      </c>
      <c r="BT648" t="s">
        <v>12612</v>
      </c>
      <c r="BV648">
        <v>7</v>
      </c>
      <c r="BX648">
        <v>0</v>
      </c>
      <c r="BY648" t="s">
        <v>12792</v>
      </c>
      <c r="BZ648" t="s">
        <v>7003</v>
      </c>
      <c r="CA648">
        <v>0</v>
      </c>
      <c r="CD648" s="3">
        <v>0.26250000000000001</v>
      </c>
      <c r="CE648" t="s">
        <v>257</v>
      </c>
      <c r="CF648" t="s">
        <v>12793</v>
      </c>
      <c r="CG648">
        <v>9</v>
      </c>
      <c r="CI648" t="s">
        <v>331</v>
      </c>
      <c r="CJ648">
        <v>0</v>
      </c>
      <c r="CK648" t="s">
        <v>12794</v>
      </c>
      <c r="CL648" s="4">
        <v>38387</v>
      </c>
      <c r="CM648" t="s">
        <v>12795</v>
      </c>
      <c r="CN648" t="s">
        <v>12796</v>
      </c>
      <c r="CO648">
        <v>7</v>
      </c>
      <c r="CP648" t="s">
        <v>12797</v>
      </c>
      <c r="CQ648" t="s">
        <v>282</v>
      </c>
      <c r="CR648" t="s">
        <v>12612</v>
      </c>
      <c r="CU648" t="s">
        <v>8288</v>
      </c>
      <c r="CW648">
        <v>0</v>
      </c>
      <c r="CY648">
        <v>10</v>
      </c>
      <c r="CZ648" t="s">
        <v>2703</v>
      </c>
      <c r="DA648">
        <v>30</v>
      </c>
      <c r="DB648">
        <v>11</v>
      </c>
      <c r="DC648" t="s">
        <v>1609</v>
      </c>
      <c r="DD648">
        <v>-25</v>
      </c>
      <c r="DK648">
        <v>0</v>
      </c>
      <c r="DL648" s="4">
        <v>44519</v>
      </c>
      <c r="DM648">
        <v>20650</v>
      </c>
      <c r="DN648">
        <v>2021</v>
      </c>
      <c r="DO648">
        <v>0</v>
      </c>
      <c r="DQ648">
        <v>81926</v>
      </c>
      <c r="DR648">
        <v>24</v>
      </c>
      <c r="DU648" t="s">
        <v>257</v>
      </c>
      <c r="DV648" t="s">
        <v>274</v>
      </c>
      <c r="DW648" t="s">
        <v>12798</v>
      </c>
      <c r="DX648">
        <v>0</v>
      </c>
      <c r="DY648" t="s">
        <v>275</v>
      </c>
      <c r="EA648" t="s">
        <v>12659</v>
      </c>
      <c r="EB648" t="s">
        <v>6215</v>
      </c>
      <c r="EE648">
        <v>0</v>
      </c>
      <c r="EF648" t="s">
        <v>3233</v>
      </c>
      <c r="EG648" t="s">
        <v>383</v>
      </c>
      <c r="EH648">
        <v>0</v>
      </c>
      <c r="EI648" t="s">
        <v>1224</v>
      </c>
      <c r="EJ648" t="s">
        <v>340</v>
      </c>
      <c r="EK648" t="s">
        <v>1392</v>
      </c>
      <c r="EL648" t="s">
        <v>12799</v>
      </c>
      <c r="EM648" t="s">
        <v>12800</v>
      </c>
      <c r="EN648" t="s">
        <v>12801</v>
      </c>
      <c r="EO648" t="s">
        <v>269</v>
      </c>
      <c r="EP648" t="s">
        <v>345</v>
      </c>
      <c r="EQ648">
        <v>0</v>
      </c>
      <c r="ER648" t="s">
        <v>2344</v>
      </c>
      <c r="ET648" t="s">
        <v>12802</v>
      </c>
      <c r="EU648">
        <v>0</v>
      </c>
      <c r="EV648" t="s">
        <v>679</v>
      </c>
      <c r="EW648" t="s">
        <v>349</v>
      </c>
      <c r="FC648" t="s">
        <v>12803</v>
      </c>
      <c r="FE648">
        <v>0</v>
      </c>
      <c r="FK648" t="s">
        <v>12804</v>
      </c>
      <c r="FL648">
        <v>0</v>
      </c>
      <c r="FN648">
        <v>0</v>
      </c>
      <c r="FO648" t="s">
        <v>12805</v>
      </c>
      <c r="FP648" t="s">
        <v>3943</v>
      </c>
      <c r="FQ648">
        <v>0</v>
      </c>
      <c r="FS648" t="s">
        <v>395</v>
      </c>
      <c r="FU648" t="s">
        <v>274</v>
      </c>
      <c r="FV648" t="s">
        <v>496</v>
      </c>
      <c r="FY648">
        <v>0</v>
      </c>
      <c r="GA648">
        <v>7.0000000000000007E-2</v>
      </c>
      <c r="GB648">
        <v>-7</v>
      </c>
      <c r="GC648">
        <v>0</v>
      </c>
      <c r="GE648" t="s">
        <v>355</v>
      </c>
      <c r="GF648">
        <v>1</v>
      </c>
      <c r="GH648">
        <v>2.2000000000000002</v>
      </c>
      <c r="GI648">
        <v>2.8</v>
      </c>
      <c r="GJ648">
        <v>0</v>
      </c>
      <c r="GK648">
        <v>0</v>
      </c>
      <c r="GM648" t="s">
        <v>12806</v>
      </c>
      <c r="GQ648" t="s">
        <v>1403</v>
      </c>
      <c r="HA648" t="s">
        <v>12807</v>
      </c>
      <c r="HC648" t="s">
        <v>313</v>
      </c>
      <c r="HD648" t="s">
        <v>313</v>
      </c>
      <c r="HE648" t="s">
        <v>3943</v>
      </c>
      <c r="HF648">
        <v>0</v>
      </c>
      <c r="HG648">
        <v>11</v>
      </c>
      <c r="HH648">
        <v>0</v>
      </c>
      <c r="HI648" t="s">
        <v>275</v>
      </c>
      <c r="HL648">
        <v>4</v>
      </c>
      <c r="HO648" t="s">
        <v>12808</v>
      </c>
      <c r="HP648" t="s">
        <v>12809</v>
      </c>
      <c r="HQ648" t="s">
        <v>12810</v>
      </c>
      <c r="HR648" t="s">
        <v>12811</v>
      </c>
      <c r="HW648">
        <v>37</v>
      </c>
      <c r="HX648">
        <v>4307000</v>
      </c>
      <c r="HY648" t="s">
        <v>12805</v>
      </c>
      <c r="HZ648">
        <v>4306963</v>
      </c>
      <c r="IC648">
        <v>0</v>
      </c>
      <c r="ID648">
        <v>0</v>
      </c>
      <c r="IM648">
        <v>23</v>
      </c>
      <c r="IU648">
        <v>12</v>
      </c>
      <c r="IV648">
        <f>IF(AND(Table1[[#This Row],[R/P]]="P",Table1[[#This Row],[PaRes]]&lt;&gt;"SCRBL",Table1[[#This Row],[PaRes]]&lt;&gt;"RUN",Table1[[#This Row],[Penalty]]&lt;&gt;1),1,0)</f>
        <v>1</v>
      </c>
      <c r="IW648">
        <f>IF(AND(Table1[[#This Row],[Pass Play]]=1,Table1[[#This Row],[PaRes]]&lt;&gt;"SAC"),1,0)</f>
        <v>1</v>
      </c>
      <c r="IX648">
        <f>IF(Table1[[#This Row],[PaRes]]="COM",1,0)</f>
        <v>0</v>
      </c>
      <c r="IY648">
        <f>IF(Table1[[#This Row],[Pass Play]]=1,Table1[[#This Row],[Gn]],0)</f>
        <v>0</v>
      </c>
      <c r="IZ648">
        <f>IF(AND(Table1[[#This Row],[Pass Play]]=1,Table1[[#This Row],[EFF]]="Y"),1,0)</f>
        <v>0</v>
      </c>
      <c r="JA648">
        <f>IF(AND(Table1[[#This Row],[Pass Play]]=1,Table1[[#This Row],[EFF]]="Y"),Table1[[#This Row],[Gn]],0)</f>
        <v>0</v>
      </c>
      <c r="JB648">
        <f>IF(AND(Table1[[#This Row],[Pass Play]]=1,Table1[[#This Row],[Gn]]&gt;=15),1,0)</f>
        <v>0</v>
      </c>
      <c r="JC648">
        <f>IF(AND(Table1[[#This Row],[Pass Play]]=1,Table1[[#This Row],[Big Play Passes]]=1),Table1[[#This Row],[Gn]],0)</f>
        <v>0</v>
      </c>
      <c r="JD648">
        <f>IF(AND(OR(Table1[[#This Row],[R/P]]="R",Table1[[#This Row],[PaRes]]="SCRBL",Table1[[#This Row],[PaRes]]="RUN"),Table1[[#This Row],[Penalty]]&lt;&gt;1),1,0)</f>
        <v>0</v>
      </c>
      <c r="JE648">
        <f>IF(Table1[[#This Row],[Rush Attempts]]=1,Table1[[#This Row],[Gn]],0)</f>
        <v>0</v>
      </c>
      <c r="JF648">
        <f>IF(AND(Table1[[#This Row],[Rush Attempts]]=1,Table1[[#This Row],[EFF]]="Y"),1,0)</f>
        <v>0</v>
      </c>
      <c r="JG648">
        <f>IF(AND(Table1[[#This Row],[Rush Attempts]]=1,Table1[[#This Row],[EFF]]="Y"),Table1[[#This Row],[Gn]],0)</f>
        <v>0</v>
      </c>
      <c r="JH648">
        <f>IF(AND(Table1[[#This Row],[Rush Attempts]]=1,Table1[[#This Row],[Gn]]&gt;=10),1,0)</f>
        <v>0</v>
      </c>
      <c r="JI648">
        <f>IF(AND(Table1[[#This Row],[Rush Attempts]]=1,Table1[[#This Row],[Big Play Run]]=1),Table1[[#This Row],[Gn]],0)</f>
        <v>0</v>
      </c>
      <c r="JJ648">
        <f>IF(Table1[[#This Row],[PaRes]]="SAC",1,0)</f>
        <v>0</v>
      </c>
      <c r="JK648">
        <f>IF(Table1[[#This Row],[Sacks]]=1,Table1[[#This Row],[Gn]],0)</f>
        <v>0</v>
      </c>
      <c r="JL648">
        <f>IF(Table1[[#This Row],[PaRes]]="INT",1,0)</f>
        <v>0</v>
      </c>
      <c r="JM648">
        <f>IF(Table1[[#This Row],[pff_PENALTY]]&lt;&gt;"",1,0)</f>
        <v>0</v>
      </c>
      <c r="JN648">
        <f>Table1[[#This Row],[pff_PENYARDS]]</f>
        <v>0</v>
      </c>
      <c r="JO648">
        <f>IF(Table1[[#This Row],[S/End]]="TD",1,0)</f>
        <v>0</v>
      </c>
      <c r="JP648">
        <f>IF(OR(Table1[[#This Row],[S/End]]="FGGD"),1,0)</f>
        <v>0</v>
      </c>
      <c r="JQ648">
        <f>IF(OR(Table1[[#This Row],[S/End]]="FUM",Table1[[#This Row],[S/End]]="INT"),1,0)</f>
        <v>0</v>
      </c>
      <c r="JR648">
        <f>IF(AND(Table1[[#This Row],[Touchdown]]=1,Table1[[#This Row],[Pass Play]]=1),1,0)</f>
        <v>0</v>
      </c>
      <c r="JS648">
        <f t="shared" si="32"/>
        <v>0</v>
      </c>
      <c r="JT648">
        <f>IF(AND(OR(Table1[[#This Row],[Pass Play]]=1,Table1[[#This Row],[Rush Attempts]]=1),Table1[[#This Row],[Dn]]=3),1,0)</f>
        <v>1</v>
      </c>
      <c r="JU648">
        <f>IF(AND(Table1[[#This Row],[3rd down attempt]]=1,Table1[[#This Row],[EFF]]="Y"),1,0)</f>
        <v>0</v>
      </c>
      <c r="JV648">
        <f>IF(AND(Table1[[#This Row],[3rd down attempt]]=1,Table1[[#This Row],[Dist]]&gt;=7),1,0)</f>
        <v>1</v>
      </c>
      <c r="JW648">
        <f>IF(AND(OR(Table1[[#This Row],[Pass Play]]=1,Table1[[#This Row],[Rush Attempts]]=1),Table1[[#This Row],[Dn]]=4),1,0)</f>
        <v>0</v>
      </c>
      <c r="JX648">
        <f>IF(AND(Table1[[#This Row],[4th down attempt]]=1,Table1[[#This Row],[EFF]]="Y"),1,0)</f>
        <v>0</v>
      </c>
      <c r="JY648">
        <f>IF(AND(OR(Table1[[#This Row],[Pass Play]]=1,Table1[[#This Row],[Rush Attempts]]=1),Table1[[#This Row],[FPos]]&gt;=0,Table1[[#This Row],[FPos]]&lt;=20),1,0)</f>
        <v>0</v>
      </c>
      <c r="JZ648">
        <f>IF(AND(OR(Table1[[#This Row],[Pass Play]]=1,Table1[[#This Row],[Rush Attempts]]=1),Table1[[#This Row],[Dist]]&lt;=Table1[[#This Row],[Gn]]),1,0)</f>
        <v>0</v>
      </c>
      <c r="KA648">
        <f>IF(Table1[[#This Row],[S/End]]&lt;&gt;"",1,0)</f>
        <v>0</v>
      </c>
      <c r="KB648">
        <f>IF(Table1[[#This Row],[S/End]]="TD",1,0)</f>
        <v>0</v>
      </c>
      <c r="KC648">
        <f>IF(Table1[[#This Row],[S/End]]="FGGD",1,0)</f>
        <v>0</v>
      </c>
      <c r="KD648">
        <f>IF(AND(OR(Table1[[#This Row],[Pass Play]]=1,Table1[[#This Row],[Rush Attempts]]=1),Table1[[#This Row],[Gn]]&lt;0),1,0)</f>
        <v>0</v>
      </c>
      <c r="KE648" s="375">
        <f>IF(AND(Table1[[#This Row],[pff_DRVENDPSN]]=3,Table1[[#This Row],[pff_DRVENDEVENT]]="PUNT"),1,0)</f>
        <v>0</v>
      </c>
    </row>
    <row r="649" spans="1:291" hidden="1">
      <c r="A649">
        <v>11</v>
      </c>
      <c r="B649">
        <v>2111</v>
      </c>
      <c r="D649">
        <v>1</v>
      </c>
      <c r="E649">
        <v>4</v>
      </c>
      <c r="F649">
        <v>10</v>
      </c>
      <c r="G649">
        <v>7</v>
      </c>
      <c r="H649">
        <v>37</v>
      </c>
      <c r="J649" t="s">
        <v>298</v>
      </c>
      <c r="K649">
        <v>11</v>
      </c>
      <c r="L649" t="s">
        <v>9616</v>
      </c>
      <c r="M649" t="s">
        <v>12812</v>
      </c>
      <c r="N649" t="s">
        <v>1037</v>
      </c>
      <c r="P649" t="s">
        <v>274</v>
      </c>
      <c r="Q649" t="s">
        <v>509</v>
      </c>
      <c r="R649" t="s">
        <v>2574</v>
      </c>
      <c r="W649" t="s">
        <v>253</v>
      </c>
      <c r="X649" t="s">
        <v>12813</v>
      </c>
      <c r="Y649" t="s">
        <v>4639</v>
      </c>
      <c r="Z649" t="s">
        <v>12814</v>
      </c>
      <c r="AB649" t="s">
        <v>666</v>
      </c>
      <c r="AC649" t="s">
        <v>667</v>
      </c>
      <c r="AJ649">
        <v>22</v>
      </c>
      <c r="AK649" t="s">
        <v>327</v>
      </c>
      <c r="AL649" t="s">
        <v>2703</v>
      </c>
      <c r="AP649">
        <v>7</v>
      </c>
      <c r="BJ649" t="s">
        <v>257</v>
      </c>
      <c r="BQ649">
        <f t="shared" si="30"/>
        <v>1</v>
      </c>
      <c r="BR649">
        <f t="shared" si="31"/>
        <v>0</v>
      </c>
      <c r="BT649" t="s">
        <v>12612</v>
      </c>
      <c r="BV649">
        <v>7</v>
      </c>
      <c r="BX649">
        <v>0</v>
      </c>
      <c r="BY649" t="s">
        <v>12815</v>
      </c>
      <c r="CA649">
        <v>1</v>
      </c>
      <c r="CB649" t="s">
        <v>492</v>
      </c>
      <c r="CD649" s="3">
        <v>0.25694444444444448</v>
      </c>
      <c r="CE649" t="s">
        <v>294</v>
      </c>
      <c r="CF649" t="s">
        <v>12816</v>
      </c>
      <c r="CG649">
        <v>9</v>
      </c>
      <c r="CI649" t="s">
        <v>1144</v>
      </c>
      <c r="CJ649">
        <v>0</v>
      </c>
      <c r="CK649" t="s">
        <v>12817</v>
      </c>
      <c r="CL649" s="4">
        <v>38387</v>
      </c>
      <c r="CM649" t="s">
        <v>12818</v>
      </c>
      <c r="CN649" t="s">
        <v>12819</v>
      </c>
      <c r="CO649">
        <v>7</v>
      </c>
      <c r="CQ649" t="s">
        <v>282</v>
      </c>
      <c r="CR649" t="s">
        <v>12612</v>
      </c>
      <c r="CU649" t="s">
        <v>12820</v>
      </c>
      <c r="CW649">
        <v>0</v>
      </c>
      <c r="CY649">
        <v>11</v>
      </c>
      <c r="CZ649" t="s">
        <v>2703</v>
      </c>
      <c r="DA649">
        <v>30</v>
      </c>
      <c r="DB649">
        <v>11</v>
      </c>
      <c r="DC649" t="s">
        <v>1609</v>
      </c>
      <c r="DD649">
        <v>-25</v>
      </c>
      <c r="DF649" t="s">
        <v>12798</v>
      </c>
      <c r="DK649">
        <v>7</v>
      </c>
      <c r="DL649" s="4">
        <v>44519</v>
      </c>
      <c r="DM649">
        <v>20650</v>
      </c>
      <c r="DN649">
        <v>2021</v>
      </c>
      <c r="DO649">
        <v>0</v>
      </c>
      <c r="DQ649">
        <v>81926</v>
      </c>
      <c r="DR649">
        <v>25</v>
      </c>
      <c r="DU649" t="s">
        <v>257</v>
      </c>
      <c r="DV649" t="s">
        <v>274</v>
      </c>
      <c r="DW649" t="s">
        <v>12821</v>
      </c>
      <c r="DX649">
        <v>0</v>
      </c>
      <c r="DY649" t="s">
        <v>275</v>
      </c>
      <c r="EA649" t="s">
        <v>12822</v>
      </c>
      <c r="EE649">
        <v>0</v>
      </c>
      <c r="EF649" t="s">
        <v>7350</v>
      </c>
      <c r="EG649" t="s">
        <v>422</v>
      </c>
      <c r="EH649">
        <v>0</v>
      </c>
      <c r="EI649" t="s">
        <v>2341</v>
      </c>
      <c r="EJ649" t="s">
        <v>340</v>
      </c>
      <c r="EK649" t="s">
        <v>1149</v>
      </c>
      <c r="EL649" t="s">
        <v>12823</v>
      </c>
      <c r="EM649" t="s">
        <v>12824</v>
      </c>
      <c r="EN649" t="s">
        <v>1914</v>
      </c>
      <c r="EO649" t="s">
        <v>269</v>
      </c>
      <c r="EP649" t="s">
        <v>490</v>
      </c>
      <c r="EQ649">
        <v>0</v>
      </c>
      <c r="ER649" t="s">
        <v>491</v>
      </c>
      <c r="ET649" t="s">
        <v>12825</v>
      </c>
      <c r="EU649">
        <v>2</v>
      </c>
      <c r="EV649" t="s">
        <v>348</v>
      </c>
      <c r="EW649" t="s">
        <v>349</v>
      </c>
      <c r="EX649" t="s">
        <v>462</v>
      </c>
      <c r="EY649" t="s">
        <v>492</v>
      </c>
      <c r="FB649" t="s">
        <v>2258</v>
      </c>
      <c r="FC649" t="s">
        <v>12826</v>
      </c>
      <c r="FE649">
        <v>0</v>
      </c>
      <c r="FF649">
        <v>13</v>
      </c>
      <c r="FK649" t="s">
        <v>12827</v>
      </c>
      <c r="FL649">
        <v>0</v>
      </c>
      <c r="FN649">
        <v>1</v>
      </c>
      <c r="FO649" t="s">
        <v>12828</v>
      </c>
      <c r="FP649" t="s">
        <v>2106</v>
      </c>
      <c r="FQ649">
        <v>0</v>
      </c>
      <c r="FS649" t="s">
        <v>462</v>
      </c>
      <c r="FU649" t="s">
        <v>257</v>
      </c>
      <c r="FV649" t="s">
        <v>777</v>
      </c>
      <c r="FY649">
        <v>0</v>
      </c>
      <c r="GA649">
        <v>7.0000000000000007E-2</v>
      </c>
      <c r="GB649">
        <v>-7</v>
      </c>
      <c r="GC649">
        <v>0</v>
      </c>
      <c r="GE649" t="s">
        <v>355</v>
      </c>
      <c r="GF649">
        <v>1</v>
      </c>
      <c r="GH649">
        <v>2.4</v>
      </c>
      <c r="GI649">
        <v>4.5999999999999996</v>
      </c>
      <c r="GJ649">
        <v>0</v>
      </c>
      <c r="GK649">
        <v>0</v>
      </c>
      <c r="GM649" t="s">
        <v>12829</v>
      </c>
      <c r="GN649">
        <v>5</v>
      </c>
      <c r="GO649">
        <v>3</v>
      </c>
      <c r="GP649">
        <v>4</v>
      </c>
      <c r="GQ649" t="s">
        <v>1403</v>
      </c>
      <c r="GR649">
        <v>25</v>
      </c>
      <c r="HA649" t="s">
        <v>12830</v>
      </c>
      <c r="HC649" t="s">
        <v>313</v>
      </c>
      <c r="HD649" t="s">
        <v>294</v>
      </c>
      <c r="HE649" t="s">
        <v>2106</v>
      </c>
      <c r="HF649">
        <v>0</v>
      </c>
      <c r="HG649">
        <v>11</v>
      </c>
      <c r="HH649">
        <v>0</v>
      </c>
      <c r="HI649" t="s">
        <v>275</v>
      </c>
      <c r="HL649">
        <v>2</v>
      </c>
      <c r="HM649" t="s">
        <v>12659</v>
      </c>
      <c r="HN649" t="s">
        <v>12628</v>
      </c>
      <c r="HO649" t="s">
        <v>12831</v>
      </c>
      <c r="HP649" t="s">
        <v>12832</v>
      </c>
      <c r="HQ649" t="s">
        <v>12833</v>
      </c>
      <c r="HR649" t="s">
        <v>12834</v>
      </c>
      <c r="HT649" t="s">
        <v>12835</v>
      </c>
      <c r="HW649">
        <v>30</v>
      </c>
      <c r="HX649">
        <v>4307025</v>
      </c>
      <c r="HY649" t="s">
        <v>12822</v>
      </c>
      <c r="HZ649">
        <v>4307000</v>
      </c>
      <c r="IC649">
        <v>0</v>
      </c>
      <c r="ID649">
        <v>0</v>
      </c>
      <c r="IM649">
        <v>24</v>
      </c>
      <c r="IO649" t="s">
        <v>12798</v>
      </c>
      <c r="IQ649" t="s">
        <v>12798</v>
      </c>
      <c r="IU649">
        <v>12</v>
      </c>
      <c r="IV649">
        <f>IF(AND(Table1[[#This Row],[R/P]]="P",Table1[[#This Row],[PaRes]]&lt;&gt;"SCRBL",Table1[[#This Row],[PaRes]]&lt;&gt;"RUN",Table1[[#This Row],[Penalty]]&lt;&gt;1),1,0)</f>
        <v>1</v>
      </c>
      <c r="IW649">
        <f>IF(AND(Table1[[#This Row],[Pass Play]]=1,Table1[[#This Row],[PaRes]]&lt;&gt;"SAC"),1,0)</f>
        <v>1</v>
      </c>
      <c r="IX649">
        <f>IF(Table1[[#This Row],[PaRes]]="COM",1,0)</f>
        <v>1</v>
      </c>
      <c r="IY649">
        <f>IF(Table1[[#This Row],[Pass Play]]=1,Table1[[#This Row],[Gn]],0)</f>
        <v>7</v>
      </c>
      <c r="IZ649">
        <f>IF(AND(Table1[[#This Row],[Pass Play]]=1,Table1[[#This Row],[EFF]]="Y"),1,0)</f>
        <v>0</v>
      </c>
      <c r="JA649">
        <f>IF(AND(Table1[[#This Row],[Pass Play]]=1,Table1[[#This Row],[EFF]]="Y"),Table1[[#This Row],[Gn]],0)</f>
        <v>0</v>
      </c>
      <c r="JB649">
        <f>IF(AND(Table1[[#This Row],[Pass Play]]=1,Table1[[#This Row],[Gn]]&gt;=15),1,0)</f>
        <v>0</v>
      </c>
      <c r="JC649">
        <f>IF(AND(Table1[[#This Row],[Pass Play]]=1,Table1[[#This Row],[Big Play Passes]]=1),Table1[[#This Row],[Gn]],0)</f>
        <v>0</v>
      </c>
      <c r="JD649">
        <f>IF(AND(OR(Table1[[#This Row],[R/P]]="R",Table1[[#This Row],[PaRes]]="SCRBL",Table1[[#This Row],[PaRes]]="RUN"),Table1[[#This Row],[Penalty]]&lt;&gt;1),1,0)</f>
        <v>0</v>
      </c>
      <c r="JE649">
        <f>IF(Table1[[#This Row],[Rush Attempts]]=1,Table1[[#This Row],[Gn]],0)</f>
        <v>0</v>
      </c>
      <c r="JF649">
        <f>IF(AND(Table1[[#This Row],[Rush Attempts]]=1,Table1[[#This Row],[EFF]]="Y"),1,0)</f>
        <v>0</v>
      </c>
      <c r="JG649">
        <f>IF(AND(Table1[[#This Row],[Rush Attempts]]=1,Table1[[#This Row],[EFF]]="Y"),Table1[[#This Row],[Gn]],0)</f>
        <v>0</v>
      </c>
      <c r="JH649">
        <f>IF(AND(Table1[[#This Row],[Rush Attempts]]=1,Table1[[#This Row],[Gn]]&gt;=10),1,0)</f>
        <v>0</v>
      </c>
      <c r="JI649">
        <f>IF(AND(Table1[[#This Row],[Rush Attempts]]=1,Table1[[#This Row],[Big Play Run]]=1),Table1[[#This Row],[Gn]],0)</f>
        <v>0</v>
      </c>
      <c r="JJ649">
        <f>IF(Table1[[#This Row],[PaRes]]="SAC",1,0)</f>
        <v>0</v>
      </c>
      <c r="JK649">
        <f>IF(Table1[[#This Row],[Sacks]]=1,Table1[[#This Row],[Gn]],0)</f>
        <v>0</v>
      </c>
      <c r="JL649">
        <f>IF(Table1[[#This Row],[PaRes]]="INT",1,0)</f>
        <v>0</v>
      </c>
      <c r="JM649">
        <f>IF(Table1[[#This Row],[pff_PENALTY]]&lt;&gt;"",1,0)</f>
        <v>0</v>
      </c>
      <c r="JN649">
        <f>Table1[[#This Row],[pff_PENYARDS]]</f>
        <v>0</v>
      </c>
      <c r="JO649">
        <f>IF(Table1[[#This Row],[S/End]]="TD",1,0)</f>
        <v>0</v>
      </c>
      <c r="JP649">
        <f>IF(OR(Table1[[#This Row],[S/End]]="FGGD"),1,0)</f>
        <v>0</v>
      </c>
      <c r="JQ649">
        <f>IF(OR(Table1[[#This Row],[S/End]]="FUM",Table1[[#This Row],[S/End]]="INT"),1,0)</f>
        <v>0</v>
      </c>
      <c r="JR649">
        <f>IF(AND(Table1[[#This Row],[Touchdown]]=1,Table1[[#This Row],[Pass Play]]=1),1,0)</f>
        <v>0</v>
      </c>
      <c r="JS649">
        <f t="shared" si="32"/>
        <v>0</v>
      </c>
      <c r="JT649">
        <f>IF(AND(OR(Table1[[#This Row],[Pass Play]]=1,Table1[[#This Row],[Rush Attempts]]=1),Table1[[#This Row],[Dn]]=3),1,0)</f>
        <v>0</v>
      </c>
      <c r="JU649">
        <f>IF(AND(Table1[[#This Row],[3rd down attempt]]=1,Table1[[#This Row],[EFF]]="Y"),1,0)</f>
        <v>0</v>
      </c>
      <c r="JV649">
        <f>IF(AND(Table1[[#This Row],[3rd down attempt]]=1,Table1[[#This Row],[Dist]]&gt;=7),1,0)</f>
        <v>0</v>
      </c>
      <c r="JW649">
        <f>IF(AND(OR(Table1[[#This Row],[Pass Play]]=1,Table1[[#This Row],[Rush Attempts]]=1),Table1[[#This Row],[Dn]]=4),1,0)</f>
        <v>1</v>
      </c>
      <c r="JX649">
        <f>IF(AND(Table1[[#This Row],[4th down attempt]]=1,Table1[[#This Row],[EFF]]="Y"),1,0)</f>
        <v>0</v>
      </c>
      <c r="JY649">
        <f>IF(AND(OR(Table1[[#This Row],[Pass Play]]=1,Table1[[#This Row],[Rush Attempts]]=1),Table1[[#This Row],[FPos]]&gt;=0,Table1[[#This Row],[FPos]]&lt;=20),1,0)</f>
        <v>0</v>
      </c>
      <c r="JZ649">
        <f>IF(AND(OR(Table1[[#This Row],[Pass Play]]=1,Table1[[#This Row],[Rush Attempts]]=1),Table1[[#This Row],[Dist]]&lt;=Table1[[#This Row],[Gn]]),1,0)</f>
        <v>0</v>
      </c>
      <c r="KA649">
        <f>IF(Table1[[#This Row],[S/End]]&lt;&gt;"",1,0)</f>
        <v>1</v>
      </c>
      <c r="KB649">
        <f>IF(Table1[[#This Row],[S/End]]="TD",1,0)</f>
        <v>0</v>
      </c>
      <c r="KC649">
        <f>IF(Table1[[#This Row],[S/End]]="FGGD",1,0)</f>
        <v>0</v>
      </c>
      <c r="KD649">
        <f>IF(AND(OR(Table1[[#This Row],[Pass Play]]=1,Table1[[#This Row],[Rush Attempts]]=1),Table1[[#This Row],[Gn]]&lt;0),1,0)</f>
        <v>0</v>
      </c>
      <c r="KE649" s="375">
        <f>IF(AND(Table1[[#This Row],[pff_DRVENDPSN]]=3,Table1[[#This Row],[pff_DRVENDEVENT]]="PUNT"),1,0)</f>
        <v>0</v>
      </c>
    </row>
    <row r="650" spans="1:291" hidden="1">
      <c r="A650">
        <v>12</v>
      </c>
      <c r="B650">
        <v>2111</v>
      </c>
      <c r="D650">
        <v>1</v>
      </c>
      <c r="E650">
        <v>1</v>
      </c>
      <c r="F650">
        <v>10</v>
      </c>
      <c r="G650">
        <v>7</v>
      </c>
      <c r="H650">
        <v>-29</v>
      </c>
      <c r="I650" t="s">
        <v>253</v>
      </c>
      <c r="J650" t="s">
        <v>254</v>
      </c>
      <c r="K650">
        <v>11</v>
      </c>
      <c r="L650" t="s">
        <v>1184</v>
      </c>
      <c r="M650" t="s">
        <v>4571</v>
      </c>
      <c r="N650" t="s">
        <v>440</v>
      </c>
      <c r="O650" t="s">
        <v>254</v>
      </c>
      <c r="P650" t="s">
        <v>4572</v>
      </c>
      <c r="Q650" t="s">
        <v>442</v>
      </c>
      <c r="W650" t="s">
        <v>257</v>
      </c>
      <c r="X650" t="s">
        <v>12836</v>
      </c>
      <c r="AE650" t="s">
        <v>807</v>
      </c>
      <c r="AF650" t="s">
        <v>808</v>
      </c>
      <c r="AG650" t="s">
        <v>12836</v>
      </c>
      <c r="AH650" t="s">
        <v>257</v>
      </c>
      <c r="AJ650">
        <v>22</v>
      </c>
      <c r="AP650">
        <v>7</v>
      </c>
      <c r="BJ650" t="s">
        <v>274</v>
      </c>
      <c r="BQ650">
        <f t="shared" si="30"/>
        <v>0</v>
      </c>
      <c r="BR650">
        <f t="shared" si="31"/>
        <v>16</v>
      </c>
      <c r="BT650" t="s">
        <v>12612</v>
      </c>
      <c r="BV650">
        <v>7</v>
      </c>
      <c r="BX650">
        <v>0</v>
      </c>
      <c r="BY650" t="s">
        <v>12837</v>
      </c>
      <c r="CD650" s="3">
        <v>0.18958333333333333</v>
      </c>
      <c r="CF650" t="s">
        <v>12838</v>
      </c>
      <c r="CJ650">
        <v>0</v>
      </c>
      <c r="CK650" t="s">
        <v>12839</v>
      </c>
      <c r="CL650" s="4">
        <v>38414</v>
      </c>
      <c r="CM650" t="s">
        <v>12840</v>
      </c>
      <c r="CN650" t="s">
        <v>12841</v>
      </c>
      <c r="CO650">
        <v>7</v>
      </c>
      <c r="CP650" t="s">
        <v>268</v>
      </c>
      <c r="CQ650" t="s">
        <v>269</v>
      </c>
      <c r="CR650" t="s">
        <v>12612</v>
      </c>
      <c r="CU650" t="s">
        <v>12842</v>
      </c>
      <c r="CW650">
        <v>0</v>
      </c>
      <c r="CY650">
        <v>1</v>
      </c>
      <c r="CZ650" t="s">
        <v>614</v>
      </c>
      <c r="DA650">
        <v>-32</v>
      </c>
      <c r="DB650">
        <v>5</v>
      </c>
      <c r="DC650" t="s">
        <v>554</v>
      </c>
      <c r="DD650">
        <v>-29</v>
      </c>
      <c r="DF650" t="s">
        <v>12789</v>
      </c>
      <c r="DK650">
        <v>7</v>
      </c>
      <c r="DL650" s="4">
        <v>44519</v>
      </c>
      <c r="DM650">
        <v>20650</v>
      </c>
      <c r="DN650">
        <v>2021</v>
      </c>
      <c r="DO650">
        <v>0</v>
      </c>
      <c r="DQ650">
        <v>81926</v>
      </c>
      <c r="DR650">
        <v>30</v>
      </c>
      <c r="DU650" t="s">
        <v>274</v>
      </c>
      <c r="DV650" t="s">
        <v>257</v>
      </c>
      <c r="DX650">
        <v>0</v>
      </c>
      <c r="DY650" t="s">
        <v>275</v>
      </c>
      <c r="EE650">
        <v>0</v>
      </c>
      <c r="EF650" t="s">
        <v>12843</v>
      </c>
      <c r="EG650" t="s">
        <v>1299</v>
      </c>
      <c r="EH650">
        <v>1</v>
      </c>
      <c r="EJ650" t="s">
        <v>340</v>
      </c>
      <c r="EK650" t="s">
        <v>1318</v>
      </c>
      <c r="EL650" t="s">
        <v>12844</v>
      </c>
      <c r="EM650" t="s">
        <v>12845</v>
      </c>
      <c r="EN650" t="s">
        <v>268</v>
      </c>
      <c r="EO650" t="s">
        <v>282</v>
      </c>
      <c r="EP650" t="s">
        <v>890</v>
      </c>
      <c r="EQ650">
        <v>0</v>
      </c>
      <c r="ET650" t="s">
        <v>12846</v>
      </c>
      <c r="FE650">
        <v>0</v>
      </c>
      <c r="FF650">
        <v>22</v>
      </c>
      <c r="FG650" t="s">
        <v>310</v>
      </c>
      <c r="FI650" t="s">
        <v>310</v>
      </c>
      <c r="FL650">
        <v>0</v>
      </c>
      <c r="FN650">
        <v>0</v>
      </c>
      <c r="FQ650">
        <v>0</v>
      </c>
      <c r="FS650" t="s">
        <v>462</v>
      </c>
      <c r="FU650" t="s">
        <v>274</v>
      </c>
      <c r="FV650" t="s">
        <v>777</v>
      </c>
      <c r="FW650" t="s">
        <v>431</v>
      </c>
      <c r="FY650">
        <v>1</v>
      </c>
      <c r="GA650">
        <v>7.0000000000000007E-2</v>
      </c>
      <c r="GB650">
        <v>-7</v>
      </c>
      <c r="GC650">
        <v>0</v>
      </c>
      <c r="GE650" t="s">
        <v>355</v>
      </c>
      <c r="GF650">
        <v>0</v>
      </c>
      <c r="GG650" t="s">
        <v>257</v>
      </c>
      <c r="GJ650">
        <v>0</v>
      </c>
      <c r="GK650">
        <v>0</v>
      </c>
      <c r="GM650" t="s">
        <v>12847</v>
      </c>
      <c r="GO650">
        <v>2</v>
      </c>
      <c r="HA650" t="s">
        <v>12848</v>
      </c>
      <c r="HC650" t="s">
        <v>313</v>
      </c>
      <c r="HD650" t="s">
        <v>313</v>
      </c>
      <c r="HE650" t="s">
        <v>12822</v>
      </c>
      <c r="HF650">
        <v>0</v>
      </c>
      <c r="HG650">
        <v>11</v>
      </c>
      <c r="HH650">
        <v>0</v>
      </c>
      <c r="HI650" t="s">
        <v>275</v>
      </c>
      <c r="HL650" t="s">
        <v>6180</v>
      </c>
      <c r="HP650" t="s">
        <v>12849</v>
      </c>
      <c r="HQ650" t="s">
        <v>12850</v>
      </c>
      <c r="HR650" t="s">
        <v>12851</v>
      </c>
      <c r="HW650">
        <v>-36</v>
      </c>
      <c r="HX650">
        <v>4307225</v>
      </c>
      <c r="HY650" t="s">
        <v>12852</v>
      </c>
      <c r="HZ650">
        <v>4307189</v>
      </c>
      <c r="IC650">
        <v>0</v>
      </c>
      <c r="ID650">
        <v>0</v>
      </c>
      <c r="IM650">
        <v>29</v>
      </c>
      <c r="IQ650" t="s">
        <v>12789</v>
      </c>
      <c r="IR650" t="s">
        <v>12659</v>
      </c>
      <c r="IU650">
        <v>12</v>
      </c>
      <c r="IV650">
        <f>IF(AND(Table1[[#This Row],[R/P]]="P",Table1[[#This Row],[PaRes]]&lt;&gt;"SCRBL",Table1[[#This Row],[PaRes]]&lt;&gt;"RUN",Table1[[#This Row],[Penalty]]&lt;&gt;1),1,0)</f>
        <v>0</v>
      </c>
      <c r="IW650">
        <f>IF(AND(Table1[[#This Row],[Pass Play]]=1,Table1[[#This Row],[PaRes]]&lt;&gt;"SAC"),1,0)</f>
        <v>0</v>
      </c>
      <c r="IX650">
        <f>IF(Table1[[#This Row],[PaRes]]="COM",1,0)</f>
        <v>0</v>
      </c>
      <c r="IY650">
        <f>IF(Table1[[#This Row],[Pass Play]]=1,Table1[[#This Row],[Gn]],0)</f>
        <v>0</v>
      </c>
      <c r="IZ650">
        <f>IF(AND(Table1[[#This Row],[Pass Play]]=1,Table1[[#This Row],[EFF]]="Y"),1,0)</f>
        <v>0</v>
      </c>
      <c r="JA650">
        <f>IF(AND(Table1[[#This Row],[Pass Play]]=1,Table1[[#This Row],[EFF]]="Y"),Table1[[#This Row],[Gn]],0)</f>
        <v>0</v>
      </c>
      <c r="JB650">
        <f>IF(AND(Table1[[#This Row],[Pass Play]]=1,Table1[[#This Row],[Gn]]&gt;=15),1,0)</f>
        <v>0</v>
      </c>
      <c r="JC650">
        <f>IF(AND(Table1[[#This Row],[Pass Play]]=1,Table1[[#This Row],[Big Play Passes]]=1),Table1[[#This Row],[Gn]],0)</f>
        <v>0</v>
      </c>
      <c r="JD650">
        <f>IF(AND(OR(Table1[[#This Row],[R/P]]="R",Table1[[#This Row],[PaRes]]="SCRBL",Table1[[#This Row],[PaRes]]="RUN"),Table1[[#This Row],[Penalty]]&lt;&gt;1),1,0)</f>
        <v>1</v>
      </c>
      <c r="JE650">
        <f>IF(Table1[[#This Row],[Rush Attempts]]=1,Table1[[#This Row],[Gn]],0)</f>
        <v>7</v>
      </c>
      <c r="JF650">
        <f>IF(AND(Table1[[#This Row],[Rush Attempts]]=1,Table1[[#This Row],[EFF]]="Y"),1,0)</f>
        <v>1</v>
      </c>
      <c r="JG650">
        <f>IF(AND(Table1[[#This Row],[Rush Attempts]]=1,Table1[[#This Row],[EFF]]="Y"),Table1[[#This Row],[Gn]],0)</f>
        <v>7</v>
      </c>
      <c r="JH650">
        <f>IF(AND(Table1[[#This Row],[Rush Attempts]]=1,Table1[[#This Row],[Gn]]&gt;=10),1,0)</f>
        <v>0</v>
      </c>
      <c r="JI650">
        <f>IF(AND(Table1[[#This Row],[Rush Attempts]]=1,Table1[[#This Row],[Big Play Run]]=1),Table1[[#This Row],[Gn]],0)</f>
        <v>0</v>
      </c>
      <c r="JJ650">
        <f>IF(Table1[[#This Row],[PaRes]]="SAC",1,0)</f>
        <v>0</v>
      </c>
      <c r="JK650">
        <f>IF(Table1[[#This Row],[Sacks]]=1,Table1[[#This Row],[Gn]],0)</f>
        <v>0</v>
      </c>
      <c r="JL650">
        <f>IF(Table1[[#This Row],[PaRes]]="INT",1,0)</f>
        <v>0</v>
      </c>
      <c r="JM650">
        <f>IF(Table1[[#This Row],[pff_PENALTY]]&lt;&gt;"",1,0)</f>
        <v>0</v>
      </c>
      <c r="JN650">
        <f>Table1[[#This Row],[pff_PENYARDS]]</f>
        <v>0</v>
      </c>
      <c r="JO650">
        <f>IF(Table1[[#This Row],[S/End]]="TD",1,0)</f>
        <v>0</v>
      </c>
      <c r="JP650">
        <f>IF(OR(Table1[[#This Row],[S/End]]="FGGD"),1,0)</f>
        <v>0</v>
      </c>
      <c r="JQ650">
        <f>IF(OR(Table1[[#This Row],[S/End]]="FUM",Table1[[#This Row],[S/End]]="INT"),1,0)</f>
        <v>0</v>
      </c>
      <c r="JR650">
        <f>IF(AND(Table1[[#This Row],[Touchdown]]=1,Table1[[#This Row],[Pass Play]]=1),1,0)</f>
        <v>0</v>
      </c>
      <c r="JS650">
        <f t="shared" si="32"/>
        <v>0</v>
      </c>
      <c r="JT650">
        <f>IF(AND(OR(Table1[[#This Row],[Pass Play]]=1,Table1[[#This Row],[Rush Attempts]]=1),Table1[[#This Row],[Dn]]=3),1,0)</f>
        <v>0</v>
      </c>
      <c r="JU650">
        <f>IF(AND(Table1[[#This Row],[3rd down attempt]]=1,Table1[[#This Row],[EFF]]="Y"),1,0)</f>
        <v>0</v>
      </c>
      <c r="JV650">
        <f>IF(AND(Table1[[#This Row],[3rd down attempt]]=1,Table1[[#This Row],[Dist]]&gt;=7),1,0)</f>
        <v>0</v>
      </c>
      <c r="JW650">
        <f>IF(AND(OR(Table1[[#This Row],[Pass Play]]=1,Table1[[#This Row],[Rush Attempts]]=1),Table1[[#This Row],[Dn]]=4),1,0)</f>
        <v>0</v>
      </c>
      <c r="JX650">
        <f>IF(AND(Table1[[#This Row],[4th down attempt]]=1,Table1[[#This Row],[EFF]]="Y"),1,0)</f>
        <v>0</v>
      </c>
      <c r="JY650">
        <f>IF(AND(OR(Table1[[#This Row],[Pass Play]]=1,Table1[[#This Row],[Rush Attempts]]=1),Table1[[#This Row],[FPos]]&gt;=0,Table1[[#This Row],[FPos]]&lt;=20),1,0)</f>
        <v>0</v>
      </c>
      <c r="JZ650">
        <f>IF(AND(OR(Table1[[#This Row],[Pass Play]]=1,Table1[[#This Row],[Rush Attempts]]=1),Table1[[#This Row],[Dist]]&lt;=Table1[[#This Row],[Gn]]),1,0)</f>
        <v>0</v>
      </c>
      <c r="KA650">
        <f>IF(Table1[[#This Row],[S/End]]&lt;&gt;"",1,0)</f>
        <v>0</v>
      </c>
      <c r="KB650">
        <f>IF(Table1[[#This Row],[S/End]]="TD",1,0)</f>
        <v>0</v>
      </c>
      <c r="KC650">
        <f>IF(Table1[[#This Row],[S/End]]="FGGD",1,0)</f>
        <v>0</v>
      </c>
      <c r="KD650">
        <f>IF(AND(OR(Table1[[#This Row],[Pass Play]]=1,Table1[[#This Row],[Rush Attempts]]=1),Table1[[#This Row],[Gn]]&lt;0),1,0)</f>
        <v>0</v>
      </c>
      <c r="KE650" s="375">
        <f>IF(AND(Table1[[#This Row],[pff_DRVENDPSN]]=3,Table1[[#This Row],[pff_DRVENDEVENT]]="PUNT"),1,0)</f>
        <v>0</v>
      </c>
    </row>
    <row r="651" spans="1:291" hidden="1">
      <c r="A651">
        <v>13</v>
      </c>
      <c r="B651">
        <v>2111</v>
      </c>
      <c r="D651">
        <v>1</v>
      </c>
      <c r="E651">
        <v>2</v>
      </c>
      <c r="F651">
        <v>3</v>
      </c>
      <c r="G651">
        <v>6</v>
      </c>
      <c r="H651">
        <v>-36</v>
      </c>
      <c r="J651" t="s">
        <v>254</v>
      </c>
      <c r="K651">
        <v>12</v>
      </c>
      <c r="L651">
        <v>12</v>
      </c>
      <c r="M651" t="s">
        <v>5370</v>
      </c>
      <c r="N651" t="s">
        <v>1163</v>
      </c>
      <c r="P651" t="s">
        <v>1162</v>
      </c>
      <c r="W651" t="s">
        <v>257</v>
      </c>
      <c r="X651" t="s">
        <v>12853</v>
      </c>
      <c r="AE651" t="s">
        <v>259</v>
      </c>
      <c r="AF651" t="s">
        <v>260</v>
      </c>
      <c r="AG651" t="s">
        <v>12853</v>
      </c>
      <c r="AH651" t="s">
        <v>274</v>
      </c>
      <c r="AJ651">
        <v>22</v>
      </c>
      <c r="AP651">
        <v>7</v>
      </c>
      <c r="BJ651" t="s">
        <v>261</v>
      </c>
      <c r="BQ651">
        <f t="shared" si="30"/>
        <v>0</v>
      </c>
      <c r="BR651">
        <f t="shared" si="31"/>
        <v>3</v>
      </c>
      <c r="BT651" t="s">
        <v>12612</v>
      </c>
      <c r="BV651">
        <v>7</v>
      </c>
      <c r="BX651">
        <v>0</v>
      </c>
      <c r="BY651" t="s">
        <v>12854</v>
      </c>
      <c r="CD651" s="3">
        <v>0.16666666666666666</v>
      </c>
      <c r="CF651" t="s">
        <v>12855</v>
      </c>
      <c r="CJ651">
        <v>0</v>
      </c>
      <c r="CK651" t="s">
        <v>12856</v>
      </c>
      <c r="CL651" s="4">
        <v>38414</v>
      </c>
      <c r="CM651" t="s">
        <v>12857</v>
      </c>
      <c r="CN651" t="s">
        <v>12858</v>
      </c>
      <c r="CO651">
        <v>7</v>
      </c>
      <c r="CQ651" t="s">
        <v>269</v>
      </c>
      <c r="CR651" t="s">
        <v>12612</v>
      </c>
      <c r="CU651" t="s">
        <v>613</v>
      </c>
      <c r="CW651">
        <v>0</v>
      </c>
      <c r="CY651">
        <v>2</v>
      </c>
      <c r="CZ651" t="s">
        <v>614</v>
      </c>
      <c r="DA651">
        <v>-32</v>
      </c>
      <c r="DB651">
        <v>5</v>
      </c>
      <c r="DC651" t="s">
        <v>554</v>
      </c>
      <c r="DD651">
        <v>-29</v>
      </c>
      <c r="DF651" t="s">
        <v>12822</v>
      </c>
      <c r="DK651">
        <v>6</v>
      </c>
      <c r="DL651" s="4">
        <v>44519</v>
      </c>
      <c r="DM651">
        <v>20650</v>
      </c>
      <c r="DN651">
        <v>2021</v>
      </c>
      <c r="DO651">
        <v>0</v>
      </c>
      <c r="DQ651">
        <v>81926</v>
      </c>
      <c r="DR651">
        <v>31</v>
      </c>
      <c r="DU651" t="s">
        <v>274</v>
      </c>
      <c r="DV651" t="s">
        <v>257</v>
      </c>
      <c r="DX651">
        <v>0</v>
      </c>
      <c r="DY651" t="s">
        <v>275</v>
      </c>
      <c r="EE651">
        <v>0</v>
      </c>
      <c r="EF651" t="s">
        <v>1170</v>
      </c>
      <c r="EG651" t="s">
        <v>422</v>
      </c>
      <c r="EH651">
        <v>0</v>
      </c>
      <c r="EJ651" t="s">
        <v>454</v>
      </c>
      <c r="EK651" t="s">
        <v>12859</v>
      </c>
      <c r="EL651" t="s">
        <v>12860</v>
      </c>
      <c r="EM651" t="s">
        <v>12861</v>
      </c>
      <c r="EN651" t="s">
        <v>2934</v>
      </c>
      <c r="EO651" t="s">
        <v>282</v>
      </c>
      <c r="EP651" t="s">
        <v>3331</v>
      </c>
      <c r="EQ651">
        <v>0</v>
      </c>
      <c r="ET651" t="s">
        <v>12862</v>
      </c>
      <c r="FD651" t="s">
        <v>253</v>
      </c>
      <c r="FE651">
        <v>0</v>
      </c>
      <c r="FF651">
        <v>12</v>
      </c>
      <c r="FG651" t="s">
        <v>310</v>
      </c>
      <c r="FI651" t="s">
        <v>310</v>
      </c>
      <c r="FL651">
        <v>0</v>
      </c>
      <c r="FN651">
        <v>0</v>
      </c>
      <c r="FQ651">
        <v>0</v>
      </c>
      <c r="FS651" t="s">
        <v>1177</v>
      </c>
      <c r="FU651" t="s">
        <v>274</v>
      </c>
      <c r="FV651" t="s">
        <v>1374</v>
      </c>
      <c r="FW651" t="s">
        <v>290</v>
      </c>
      <c r="FY651">
        <v>0</v>
      </c>
      <c r="GA651">
        <v>7.0000000000000007E-2</v>
      </c>
      <c r="GB651">
        <v>-7</v>
      </c>
      <c r="GC651">
        <v>0</v>
      </c>
      <c r="GE651" t="s">
        <v>355</v>
      </c>
      <c r="GF651">
        <v>0</v>
      </c>
      <c r="GG651" t="s">
        <v>1179</v>
      </c>
      <c r="GJ651">
        <v>0</v>
      </c>
      <c r="GK651">
        <v>0</v>
      </c>
      <c r="GM651" t="s">
        <v>12863</v>
      </c>
      <c r="GO651">
        <v>5</v>
      </c>
      <c r="HA651" t="s">
        <v>12864</v>
      </c>
      <c r="HC651" t="s">
        <v>313</v>
      </c>
      <c r="HD651" t="s">
        <v>313</v>
      </c>
      <c r="HE651" t="s">
        <v>12865</v>
      </c>
      <c r="HF651">
        <v>0</v>
      </c>
      <c r="HG651">
        <v>12</v>
      </c>
      <c r="HH651">
        <v>0</v>
      </c>
      <c r="HI651" t="s">
        <v>275</v>
      </c>
      <c r="HL651">
        <v>4</v>
      </c>
      <c r="HW651">
        <v>-42</v>
      </c>
      <c r="HX651">
        <v>4307360</v>
      </c>
      <c r="HY651" t="s">
        <v>12866</v>
      </c>
      <c r="HZ651">
        <v>4307225</v>
      </c>
      <c r="IC651">
        <v>0</v>
      </c>
      <c r="ID651">
        <v>0</v>
      </c>
      <c r="IM651">
        <v>30</v>
      </c>
      <c r="IQ651" t="s">
        <v>12822</v>
      </c>
      <c r="IU651">
        <v>12</v>
      </c>
      <c r="IV651">
        <f>IF(AND(Table1[[#This Row],[R/P]]="P",Table1[[#This Row],[PaRes]]&lt;&gt;"SCRBL",Table1[[#This Row],[PaRes]]&lt;&gt;"RUN",Table1[[#This Row],[Penalty]]&lt;&gt;1),1,0)</f>
        <v>0</v>
      </c>
      <c r="IW651">
        <f>IF(AND(Table1[[#This Row],[Pass Play]]=1,Table1[[#This Row],[PaRes]]&lt;&gt;"SAC"),1,0)</f>
        <v>0</v>
      </c>
      <c r="IX651">
        <f>IF(Table1[[#This Row],[PaRes]]="COM",1,0)</f>
        <v>0</v>
      </c>
      <c r="IY651">
        <f>IF(Table1[[#This Row],[Pass Play]]=1,Table1[[#This Row],[Gn]],0)</f>
        <v>0</v>
      </c>
      <c r="IZ651">
        <f>IF(AND(Table1[[#This Row],[Pass Play]]=1,Table1[[#This Row],[EFF]]="Y"),1,0)</f>
        <v>0</v>
      </c>
      <c r="JA651">
        <f>IF(AND(Table1[[#This Row],[Pass Play]]=1,Table1[[#This Row],[EFF]]="Y"),Table1[[#This Row],[Gn]],0)</f>
        <v>0</v>
      </c>
      <c r="JB651">
        <f>IF(AND(Table1[[#This Row],[Pass Play]]=1,Table1[[#This Row],[Gn]]&gt;=15),1,0)</f>
        <v>0</v>
      </c>
      <c r="JC651">
        <f>IF(AND(Table1[[#This Row],[Pass Play]]=1,Table1[[#This Row],[Big Play Passes]]=1),Table1[[#This Row],[Gn]],0)</f>
        <v>0</v>
      </c>
      <c r="JD651">
        <f>IF(AND(OR(Table1[[#This Row],[R/P]]="R",Table1[[#This Row],[PaRes]]="SCRBL",Table1[[#This Row],[PaRes]]="RUN"),Table1[[#This Row],[Penalty]]&lt;&gt;1),1,0)</f>
        <v>1</v>
      </c>
      <c r="JE651">
        <f>IF(Table1[[#This Row],[Rush Attempts]]=1,Table1[[#This Row],[Gn]],0)</f>
        <v>6</v>
      </c>
      <c r="JF651">
        <f>IF(AND(Table1[[#This Row],[Rush Attempts]]=1,Table1[[#This Row],[EFF]]="Y"),1,0)</f>
        <v>1</v>
      </c>
      <c r="JG651">
        <f>IF(AND(Table1[[#This Row],[Rush Attempts]]=1,Table1[[#This Row],[EFF]]="Y"),Table1[[#This Row],[Gn]],0)</f>
        <v>6</v>
      </c>
      <c r="JH651">
        <f>IF(AND(Table1[[#This Row],[Rush Attempts]]=1,Table1[[#This Row],[Gn]]&gt;=10),1,0)</f>
        <v>0</v>
      </c>
      <c r="JI651">
        <f>IF(AND(Table1[[#This Row],[Rush Attempts]]=1,Table1[[#This Row],[Big Play Run]]=1),Table1[[#This Row],[Gn]],0)</f>
        <v>0</v>
      </c>
      <c r="JJ651">
        <f>IF(Table1[[#This Row],[PaRes]]="SAC",1,0)</f>
        <v>0</v>
      </c>
      <c r="JK651">
        <f>IF(Table1[[#This Row],[Sacks]]=1,Table1[[#This Row],[Gn]],0)</f>
        <v>0</v>
      </c>
      <c r="JL651">
        <f>IF(Table1[[#This Row],[PaRes]]="INT",1,0)</f>
        <v>0</v>
      </c>
      <c r="JM651">
        <f>IF(Table1[[#This Row],[pff_PENALTY]]&lt;&gt;"",1,0)</f>
        <v>0</v>
      </c>
      <c r="JN651">
        <f>Table1[[#This Row],[pff_PENYARDS]]</f>
        <v>0</v>
      </c>
      <c r="JO651">
        <f>IF(Table1[[#This Row],[S/End]]="TD",1,0)</f>
        <v>0</v>
      </c>
      <c r="JP651">
        <f>IF(OR(Table1[[#This Row],[S/End]]="FGGD"),1,0)</f>
        <v>0</v>
      </c>
      <c r="JQ651">
        <f>IF(OR(Table1[[#This Row],[S/End]]="FUM",Table1[[#This Row],[S/End]]="INT"),1,0)</f>
        <v>0</v>
      </c>
      <c r="JR651">
        <f>IF(AND(Table1[[#This Row],[Touchdown]]=1,Table1[[#This Row],[Pass Play]]=1),1,0)</f>
        <v>0</v>
      </c>
      <c r="JS651">
        <f t="shared" si="32"/>
        <v>0</v>
      </c>
      <c r="JT651">
        <f>IF(AND(OR(Table1[[#This Row],[Pass Play]]=1,Table1[[#This Row],[Rush Attempts]]=1),Table1[[#This Row],[Dn]]=3),1,0)</f>
        <v>0</v>
      </c>
      <c r="JU651">
        <f>IF(AND(Table1[[#This Row],[3rd down attempt]]=1,Table1[[#This Row],[EFF]]="Y"),1,0)</f>
        <v>0</v>
      </c>
      <c r="JV651">
        <f>IF(AND(Table1[[#This Row],[3rd down attempt]]=1,Table1[[#This Row],[Dist]]&gt;=7),1,0)</f>
        <v>0</v>
      </c>
      <c r="JW651">
        <f>IF(AND(OR(Table1[[#This Row],[Pass Play]]=1,Table1[[#This Row],[Rush Attempts]]=1),Table1[[#This Row],[Dn]]=4),1,0)</f>
        <v>0</v>
      </c>
      <c r="JX651">
        <f>IF(AND(Table1[[#This Row],[4th down attempt]]=1,Table1[[#This Row],[EFF]]="Y"),1,0)</f>
        <v>0</v>
      </c>
      <c r="JY651">
        <f>IF(AND(OR(Table1[[#This Row],[Pass Play]]=1,Table1[[#This Row],[Rush Attempts]]=1),Table1[[#This Row],[FPos]]&gt;=0,Table1[[#This Row],[FPos]]&lt;=20),1,0)</f>
        <v>0</v>
      </c>
      <c r="JZ651">
        <f>IF(AND(OR(Table1[[#This Row],[Pass Play]]=1,Table1[[#This Row],[Rush Attempts]]=1),Table1[[#This Row],[Dist]]&lt;=Table1[[#This Row],[Gn]]),1,0)</f>
        <v>1</v>
      </c>
      <c r="KA651">
        <f>IF(Table1[[#This Row],[S/End]]&lt;&gt;"",1,0)</f>
        <v>0</v>
      </c>
      <c r="KB651">
        <f>IF(Table1[[#This Row],[S/End]]="TD",1,0)</f>
        <v>0</v>
      </c>
      <c r="KC651">
        <f>IF(Table1[[#This Row],[S/End]]="FGGD",1,0)</f>
        <v>0</v>
      </c>
      <c r="KD651">
        <f>IF(AND(OR(Table1[[#This Row],[Pass Play]]=1,Table1[[#This Row],[Rush Attempts]]=1),Table1[[#This Row],[Gn]]&lt;0),1,0)</f>
        <v>0</v>
      </c>
      <c r="KE651" s="375">
        <f>IF(AND(Table1[[#This Row],[pff_DRVENDPSN]]=3,Table1[[#This Row],[pff_DRVENDEVENT]]="PUNT"),1,0)</f>
        <v>0</v>
      </c>
    </row>
    <row r="652" spans="1:291" hidden="1">
      <c r="A652">
        <v>14</v>
      </c>
      <c r="B652">
        <v>2111</v>
      </c>
      <c r="D652">
        <v>1</v>
      </c>
      <c r="E652">
        <v>1</v>
      </c>
      <c r="F652">
        <v>10</v>
      </c>
      <c r="G652">
        <v>-10</v>
      </c>
      <c r="H652">
        <v>-42</v>
      </c>
      <c r="J652" t="s">
        <v>298</v>
      </c>
      <c r="K652">
        <v>20</v>
      </c>
      <c r="L652" t="s">
        <v>12867</v>
      </c>
      <c r="M652" t="s">
        <v>12868</v>
      </c>
      <c r="N652" t="s">
        <v>1471</v>
      </c>
      <c r="P652" t="s">
        <v>1472</v>
      </c>
      <c r="R652" t="s">
        <v>6362</v>
      </c>
      <c r="T652" t="s">
        <v>5070</v>
      </c>
      <c r="W652" t="s">
        <v>253</v>
      </c>
      <c r="X652" t="s">
        <v>12869</v>
      </c>
      <c r="Y652" t="s">
        <v>3264</v>
      </c>
      <c r="Z652" t="s">
        <v>12870</v>
      </c>
      <c r="AB652" t="s">
        <v>1627</v>
      </c>
      <c r="AC652" t="s">
        <v>1628</v>
      </c>
      <c r="AJ652">
        <v>7</v>
      </c>
      <c r="AK652" t="s">
        <v>668</v>
      </c>
      <c r="AP652">
        <v>7</v>
      </c>
      <c r="BJ652" t="s">
        <v>274</v>
      </c>
      <c r="BQ652">
        <f t="shared" si="30"/>
        <v>1</v>
      </c>
      <c r="BR652">
        <f t="shared" si="31"/>
        <v>0</v>
      </c>
      <c r="BT652" t="s">
        <v>12612</v>
      </c>
      <c r="BV652">
        <v>7</v>
      </c>
      <c r="BX652">
        <v>1</v>
      </c>
      <c r="BY652" t="s">
        <v>12871</v>
      </c>
      <c r="CA652">
        <v>0</v>
      </c>
      <c r="CB652" t="s">
        <v>492</v>
      </c>
      <c r="CD652" s="3">
        <v>0.13958333333333334</v>
      </c>
      <c r="CE652" t="s">
        <v>274</v>
      </c>
      <c r="CF652" t="s">
        <v>12872</v>
      </c>
      <c r="CG652">
        <v>9</v>
      </c>
      <c r="CI652" t="s">
        <v>331</v>
      </c>
      <c r="CJ652">
        <v>0</v>
      </c>
      <c r="CK652" t="s">
        <v>12873</v>
      </c>
      <c r="CL652" s="4">
        <v>38414</v>
      </c>
      <c r="CM652" t="s">
        <v>12874</v>
      </c>
      <c r="CN652" t="s">
        <v>12875</v>
      </c>
      <c r="CO652">
        <v>7</v>
      </c>
      <c r="CQ652" t="s">
        <v>282</v>
      </c>
      <c r="CR652" t="s">
        <v>12612</v>
      </c>
      <c r="CU652" t="s">
        <v>12876</v>
      </c>
      <c r="CW652">
        <v>0</v>
      </c>
      <c r="CY652">
        <v>3</v>
      </c>
      <c r="CZ652" t="s">
        <v>614</v>
      </c>
      <c r="DA652">
        <v>-32</v>
      </c>
      <c r="DB652">
        <v>5</v>
      </c>
      <c r="DC652" t="s">
        <v>554</v>
      </c>
      <c r="DD652">
        <v>-29</v>
      </c>
      <c r="DK652">
        <v>-10</v>
      </c>
      <c r="DL652" s="4">
        <v>44519</v>
      </c>
      <c r="DM652">
        <v>20650</v>
      </c>
      <c r="DN652">
        <v>2021</v>
      </c>
      <c r="DO652">
        <v>0</v>
      </c>
      <c r="DQ652">
        <v>81926</v>
      </c>
      <c r="DR652">
        <v>32</v>
      </c>
      <c r="DU652" t="s">
        <v>274</v>
      </c>
      <c r="DV652" t="s">
        <v>257</v>
      </c>
      <c r="DX652">
        <v>0</v>
      </c>
      <c r="DY652" t="s">
        <v>275</v>
      </c>
      <c r="EA652" t="s">
        <v>12822</v>
      </c>
      <c r="EE652">
        <v>0</v>
      </c>
      <c r="EF652" t="s">
        <v>12877</v>
      </c>
      <c r="EG652" t="s">
        <v>277</v>
      </c>
      <c r="EH652">
        <v>0</v>
      </c>
      <c r="EJ652" t="s">
        <v>1486</v>
      </c>
      <c r="EK652" t="s">
        <v>12878</v>
      </c>
      <c r="EL652" t="s">
        <v>12879</v>
      </c>
      <c r="EM652" t="s">
        <v>12880</v>
      </c>
      <c r="EN652" t="s">
        <v>12881</v>
      </c>
      <c r="EO652" t="s">
        <v>269</v>
      </c>
      <c r="EP652" t="s">
        <v>3721</v>
      </c>
      <c r="EQ652">
        <v>0</v>
      </c>
      <c r="ER652" t="s">
        <v>12882</v>
      </c>
      <c r="ET652" t="s">
        <v>12883</v>
      </c>
      <c r="EU652">
        <v>0</v>
      </c>
      <c r="EV652" t="s">
        <v>679</v>
      </c>
      <c r="EW652" t="s">
        <v>349</v>
      </c>
      <c r="FC652" t="s">
        <v>12884</v>
      </c>
      <c r="FE652">
        <v>0</v>
      </c>
      <c r="FF652">
        <v>6</v>
      </c>
      <c r="FJ652" t="s">
        <v>12769</v>
      </c>
      <c r="FK652" t="s">
        <v>12885</v>
      </c>
      <c r="FL652">
        <v>0</v>
      </c>
      <c r="FN652">
        <v>1</v>
      </c>
      <c r="FO652" t="s">
        <v>12822</v>
      </c>
      <c r="FP652" t="s">
        <v>7775</v>
      </c>
      <c r="FQ652">
        <v>0</v>
      </c>
      <c r="FS652" t="s">
        <v>4164</v>
      </c>
      <c r="FU652" t="s">
        <v>4831</v>
      </c>
      <c r="FV652" t="s">
        <v>4522</v>
      </c>
      <c r="FY652">
        <v>0</v>
      </c>
      <c r="GA652">
        <v>7.0000000000000007E-2</v>
      </c>
      <c r="GB652">
        <v>-7</v>
      </c>
      <c r="GC652">
        <v>0</v>
      </c>
      <c r="GD652" t="s">
        <v>3604</v>
      </c>
      <c r="GE652" t="s">
        <v>355</v>
      </c>
      <c r="GF652">
        <v>0</v>
      </c>
      <c r="GH652">
        <v>3</v>
      </c>
      <c r="GI652">
        <v>4.3</v>
      </c>
      <c r="GJ652">
        <v>0</v>
      </c>
      <c r="GK652">
        <v>0</v>
      </c>
      <c r="GM652" t="s">
        <v>12886</v>
      </c>
      <c r="GQ652" t="s">
        <v>779</v>
      </c>
      <c r="HA652" t="s">
        <v>12887</v>
      </c>
      <c r="HC652" t="s">
        <v>313</v>
      </c>
      <c r="HD652" t="s">
        <v>313</v>
      </c>
      <c r="HE652" t="s">
        <v>7775</v>
      </c>
      <c r="HF652">
        <v>0</v>
      </c>
      <c r="HG652">
        <v>20</v>
      </c>
      <c r="HH652">
        <v>0</v>
      </c>
      <c r="HI652" t="s">
        <v>275</v>
      </c>
      <c r="HK652" t="s">
        <v>492</v>
      </c>
      <c r="HL652" t="s">
        <v>9165</v>
      </c>
      <c r="HO652" t="s">
        <v>12888</v>
      </c>
      <c r="HP652" t="s">
        <v>12889</v>
      </c>
      <c r="HQ652" t="s">
        <v>12890</v>
      </c>
      <c r="HR652" t="s">
        <v>12891</v>
      </c>
      <c r="HW652">
        <v>-32</v>
      </c>
      <c r="HX652">
        <v>4307403</v>
      </c>
      <c r="HY652" t="s">
        <v>12822</v>
      </c>
      <c r="HZ652">
        <v>4307360</v>
      </c>
      <c r="IC652">
        <v>-0.5</v>
      </c>
      <c r="ID652">
        <v>1</v>
      </c>
      <c r="IM652">
        <v>31</v>
      </c>
      <c r="IU652">
        <v>12</v>
      </c>
      <c r="IV652">
        <f>IF(AND(Table1[[#This Row],[R/P]]="P",Table1[[#This Row],[PaRes]]&lt;&gt;"SCRBL",Table1[[#This Row],[PaRes]]&lt;&gt;"RUN",Table1[[#This Row],[Penalty]]&lt;&gt;1),1,0)</f>
        <v>1</v>
      </c>
      <c r="IW652">
        <f>IF(AND(Table1[[#This Row],[Pass Play]]=1,Table1[[#This Row],[PaRes]]&lt;&gt;"SAC"),1,0)</f>
        <v>0</v>
      </c>
      <c r="IX652">
        <f>IF(Table1[[#This Row],[PaRes]]="COM",1,0)</f>
        <v>0</v>
      </c>
      <c r="IY652">
        <f>IF(Table1[[#This Row],[Pass Play]]=1,Table1[[#This Row],[Gn]],0)</f>
        <v>-10</v>
      </c>
      <c r="IZ652">
        <f>IF(AND(Table1[[#This Row],[Pass Play]]=1,Table1[[#This Row],[EFF]]="Y"),1,0)</f>
        <v>0</v>
      </c>
      <c r="JA652">
        <f>IF(AND(Table1[[#This Row],[Pass Play]]=1,Table1[[#This Row],[EFF]]="Y"),Table1[[#This Row],[Gn]],0)</f>
        <v>0</v>
      </c>
      <c r="JB652">
        <f>IF(AND(Table1[[#This Row],[Pass Play]]=1,Table1[[#This Row],[Gn]]&gt;=15),1,0)</f>
        <v>0</v>
      </c>
      <c r="JC652">
        <f>IF(AND(Table1[[#This Row],[Pass Play]]=1,Table1[[#This Row],[Big Play Passes]]=1),Table1[[#This Row],[Gn]],0)</f>
        <v>0</v>
      </c>
      <c r="JD652">
        <f>IF(AND(OR(Table1[[#This Row],[R/P]]="R",Table1[[#This Row],[PaRes]]="SCRBL",Table1[[#This Row],[PaRes]]="RUN"),Table1[[#This Row],[Penalty]]&lt;&gt;1),1,0)</f>
        <v>0</v>
      </c>
      <c r="JE652">
        <f>IF(Table1[[#This Row],[Rush Attempts]]=1,Table1[[#This Row],[Gn]],0)</f>
        <v>0</v>
      </c>
      <c r="JF652">
        <f>IF(AND(Table1[[#This Row],[Rush Attempts]]=1,Table1[[#This Row],[EFF]]="Y"),1,0)</f>
        <v>0</v>
      </c>
      <c r="JG652">
        <f>IF(AND(Table1[[#This Row],[Rush Attempts]]=1,Table1[[#This Row],[EFF]]="Y"),Table1[[#This Row],[Gn]],0)</f>
        <v>0</v>
      </c>
      <c r="JH652">
        <f>IF(AND(Table1[[#This Row],[Rush Attempts]]=1,Table1[[#This Row],[Gn]]&gt;=10),1,0)</f>
        <v>0</v>
      </c>
      <c r="JI652">
        <f>IF(AND(Table1[[#This Row],[Rush Attempts]]=1,Table1[[#This Row],[Big Play Run]]=1),Table1[[#This Row],[Gn]],0)</f>
        <v>0</v>
      </c>
      <c r="JJ652">
        <f>IF(Table1[[#This Row],[PaRes]]="SAC",1,0)</f>
        <v>1</v>
      </c>
      <c r="JK652">
        <f>IF(Table1[[#This Row],[Sacks]]=1,Table1[[#This Row],[Gn]],0)</f>
        <v>-10</v>
      </c>
      <c r="JL652">
        <f>IF(Table1[[#This Row],[PaRes]]="INT",1,0)</f>
        <v>0</v>
      </c>
      <c r="JM652">
        <f>IF(Table1[[#This Row],[pff_PENALTY]]&lt;&gt;"",1,0)</f>
        <v>0</v>
      </c>
      <c r="JN652">
        <f>Table1[[#This Row],[pff_PENYARDS]]</f>
        <v>0</v>
      </c>
      <c r="JO652">
        <f>IF(Table1[[#This Row],[S/End]]="TD",1,0)</f>
        <v>0</v>
      </c>
      <c r="JP652">
        <f>IF(OR(Table1[[#This Row],[S/End]]="FGGD"),1,0)</f>
        <v>0</v>
      </c>
      <c r="JQ652">
        <f>IF(OR(Table1[[#This Row],[S/End]]="FUM",Table1[[#This Row],[S/End]]="INT"),1,0)</f>
        <v>0</v>
      </c>
      <c r="JR652">
        <f>IF(AND(Table1[[#This Row],[Touchdown]]=1,Table1[[#This Row],[Pass Play]]=1),1,0)</f>
        <v>0</v>
      </c>
      <c r="JS652">
        <f t="shared" si="32"/>
        <v>0</v>
      </c>
      <c r="JT652">
        <f>IF(AND(OR(Table1[[#This Row],[Pass Play]]=1,Table1[[#This Row],[Rush Attempts]]=1),Table1[[#This Row],[Dn]]=3),1,0)</f>
        <v>0</v>
      </c>
      <c r="JU652">
        <f>IF(AND(Table1[[#This Row],[3rd down attempt]]=1,Table1[[#This Row],[EFF]]="Y"),1,0)</f>
        <v>0</v>
      </c>
      <c r="JV652">
        <f>IF(AND(Table1[[#This Row],[3rd down attempt]]=1,Table1[[#This Row],[Dist]]&gt;=7),1,0)</f>
        <v>0</v>
      </c>
      <c r="JW652">
        <f>IF(AND(OR(Table1[[#This Row],[Pass Play]]=1,Table1[[#This Row],[Rush Attempts]]=1),Table1[[#This Row],[Dn]]=4),1,0)</f>
        <v>0</v>
      </c>
      <c r="JX652">
        <f>IF(AND(Table1[[#This Row],[4th down attempt]]=1,Table1[[#This Row],[EFF]]="Y"),1,0)</f>
        <v>0</v>
      </c>
      <c r="JY652">
        <f>IF(AND(OR(Table1[[#This Row],[Pass Play]]=1,Table1[[#This Row],[Rush Attempts]]=1),Table1[[#This Row],[FPos]]&gt;=0,Table1[[#This Row],[FPos]]&lt;=20),1,0)</f>
        <v>0</v>
      </c>
      <c r="JZ652">
        <f>IF(AND(OR(Table1[[#This Row],[Pass Play]]=1,Table1[[#This Row],[Rush Attempts]]=1),Table1[[#This Row],[Dist]]&lt;=Table1[[#This Row],[Gn]]),1,0)</f>
        <v>0</v>
      </c>
      <c r="KA652">
        <f>IF(Table1[[#This Row],[S/End]]&lt;&gt;"",1,0)</f>
        <v>0</v>
      </c>
      <c r="KB652">
        <f>IF(Table1[[#This Row],[S/End]]="TD",1,0)</f>
        <v>0</v>
      </c>
      <c r="KC652">
        <f>IF(Table1[[#This Row],[S/End]]="FGGD",1,0)</f>
        <v>0</v>
      </c>
      <c r="KD652">
        <f>IF(AND(OR(Table1[[#This Row],[Pass Play]]=1,Table1[[#This Row],[Rush Attempts]]=1),Table1[[#This Row],[Gn]]&lt;0),1,0)</f>
        <v>1</v>
      </c>
      <c r="KE652" s="375">
        <f>IF(AND(Table1[[#This Row],[pff_DRVENDPSN]]=3,Table1[[#This Row],[pff_DRVENDEVENT]]="PUNT"),1,0)</f>
        <v>0</v>
      </c>
    </row>
    <row r="653" spans="1:291" hidden="1">
      <c r="A653">
        <v>15</v>
      </c>
      <c r="B653">
        <v>2111</v>
      </c>
      <c r="D653">
        <v>1</v>
      </c>
      <c r="E653">
        <v>2</v>
      </c>
      <c r="F653">
        <v>20</v>
      </c>
      <c r="G653">
        <v>0</v>
      </c>
      <c r="H653">
        <v>-32</v>
      </c>
      <c r="J653" t="s">
        <v>298</v>
      </c>
      <c r="K653">
        <v>11</v>
      </c>
      <c r="L653" t="s">
        <v>471</v>
      </c>
      <c r="M653" t="s">
        <v>6403</v>
      </c>
      <c r="N653" t="s">
        <v>408</v>
      </c>
      <c r="P653" t="s">
        <v>409</v>
      </c>
      <c r="T653" t="s">
        <v>1708</v>
      </c>
      <c r="W653" t="s">
        <v>253</v>
      </c>
      <c r="X653" t="s">
        <v>12892</v>
      </c>
      <c r="Y653" t="s">
        <v>1140</v>
      </c>
      <c r="Z653" t="s">
        <v>12893</v>
      </c>
      <c r="AB653" t="s">
        <v>325</v>
      </c>
      <c r="AC653" t="s">
        <v>326</v>
      </c>
      <c r="AK653" t="s">
        <v>756</v>
      </c>
      <c r="AP653">
        <v>7</v>
      </c>
      <c r="BJ653" t="s">
        <v>274</v>
      </c>
      <c r="BQ653">
        <f t="shared" si="30"/>
        <v>1</v>
      </c>
      <c r="BR653">
        <f t="shared" si="31"/>
        <v>0</v>
      </c>
      <c r="BT653" t="s">
        <v>12612</v>
      </c>
      <c r="BV653">
        <v>7</v>
      </c>
      <c r="BX653">
        <v>0</v>
      </c>
      <c r="BY653" t="s">
        <v>12894</v>
      </c>
      <c r="CA653">
        <v>0</v>
      </c>
      <c r="CD653" s="3">
        <v>0.1076388888888889</v>
      </c>
      <c r="CE653" t="s">
        <v>294</v>
      </c>
      <c r="CF653" t="s">
        <v>12895</v>
      </c>
      <c r="CG653">
        <v>10</v>
      </c>
      <c r="CI653" t="s">
        <v>331</v>
      </c>
      <c r="CJ653">
        <v>0</v>
      </c>
      <c r="CK653" t="s">
        <v>12896</v>
      </c>
      <c r="CL653" s="4">
        <v>38414</v>
      </c>
      <c r="CM653" t="s">
        <v>12897</v>
      </c>
      <c r="CN653" t="s">
        <v>12898</v>
      </c>
      <c r="CO653">
        <v>7</v>
      </c>
      <c r="CP653" t="s">
        <v>12690</v>
      </c>
      <c r="CQ653" t="s">
        <v>282</v>
      </c>
      <c r="CR653" t="s">
        <v>12612</v>
      </c>
      <c r="CU653" t="s">
        <v>613</v>
      </c>
      <c r="CW653">
        <v>0</v>
      </c>
      <c r="CY653">
        <v>4</v>
      </c>
      <c r="CZ653" t="s">
        <v>614</v>
      </c>
      <c r="DA653">
        <v>-32</v>
      </c>
      <c r="DB653">
        <v>5</v>
      </c>
      <c r="DC653" t="s">
        <v>554</v>
      </c>
      <c r="DD653">
        <v>-29</v>
      </c>
      <c r="DK653">
        <v>0</v>
      </c>
      <c r="DL653" s="4">
        <v>44519</v>
      </c>
      <c r="DM653">
        <v>20650</v>
      </c>
      <c r="DN653">
        <v>2021</v>
      </c>
      <c r="DO653">
        <v>0</v>
      </c>
      <c r="DQ653">
        <v>81926</v>
      </c>
      <c r="DR653">
        <v>33</v>
      </c>
      <c r="DU653" t="s">
        <v>274</v>
      </c>
      <c r="DV653" t="s">
        <v>257</v>
      </c>
      <c r="DW653" t="s">
        <v>12619</v>
      </c>
      <c r="DX653">
        <v>0</v>
      </c>
      <c r="DY653" t="s">
        <v>275</v>
      </c>
      <c r="EA653" t="s">
        <v>12659</v>
      </c>
      <c r="EB653" t="s">
        <v>1391</v>
      </c>
      <c r="EE653">
        <v>0</v>
      </c>
      <c r="EF653" t="s">
        <v>421</v>
      </c>
      <c r="EG653" t="s">
        <v>422</v>
      </c>
      <c r="EH653">
        <v>0</v>
      </c>
      <c r="EJ653" t="s">
        <v>340</v>
      </c>
      <c r="EK653" t="s">
        <v>1149</v>
      </c>
      <c r="EL653" t="s">
        <v>12899</v>
      </c>
      <c r="EM653" t="s">
        <v>12900</v>
      </c>
      <c r="EN653" t="s">
        <v>12901</v>
      </c>
      <c r="EO653" t="s">
        <v>269</v>
      </c>
      <c r="EP653" t="s">
        <v>490</v>
      </c>
      <c r="EQ653">
        <v>0</v>
      </c>
      <c r="ER653" t="s">
        <v>346</v>
      </c>
      <c r="ET653" t="s">
        <v>12902</v>
      </c>
      <c r="EU653">
        <v>0</v>
      </c>
      <c r="EV653" t="s">
        <v>679</v>
      </c>
      <c r="EW653" t="s">
        <v>349</v>
      </c>
      <c r="FC653" t="s">
        <v>12903</v>
      </c>
      <c r="FE653">
        <v>0</v>
      </c>
      <c r="FF653">
        <v>4</v>
      </c>
      <c r="FJ653" t="s">
        <v>12624</v>
      </c>
      <c r="FK653" t="s">
        <v>12904</v>
      </c>
      <c r="FL653">
        <v>0</v>
      </c>
      <c r="FN653">
        <v>1</v>
      </c>
      <c r="FO653" t="s">
        <v>12905</v>
      </c>
      <c r="FP653" t="s">
        <v>4760</v>
      </c>
      <c r="FQ653">
        <v>0</v>
      </c>
      <c r="FS653" t="s">
        <v>395</v>
      </c>
      <c r="FV653" t="s">
        <v>496</v>
      </c>
      <c r="FY653">
        <v>0</v>
      </c>
      <c r="GA653">
        <v>7.0000000000000007E-2</v>
      </c>
      <c r="GB653">
        <v>-7</v>
      </c>
      <c r="GC653">
        <v>0</v>
      </c>
      <c r="GD653" t="s">
        <v>1961</v>
      </c>
      <c r="GE653" t="s">
        <v>355</v>
      </c>
      <c r="GF653">
        <v>0</v>
      </c>
      <c r="GG653" t="s">
        <v>274</v>
      </c>
      <c r="GH653">
        <v>3.5</v>
      </c>
      <c r="GI653">
        <v>4.2</v>
      </c>
      <c r="GJ653">
        <v>0</v>
      </c>
      <c r="GK653">
        <v>0</v>
      </c>
      <c r="GM653" t="s">
        <v>12906</v>
      </c>
      <c r="GQ653" t="s">
        <v>1403</v>
      </c>
      <c r="HA653" t="s">
        <v>1114</v>
      </c>
      <c r="HC653" t="s">
        <v>313</v>
      </c>
      <c r="HD653" t="s">
        <v>313</v>
      </c>
      <c r="HE653" t="s">
        <v>4760</v>
      </c>
      <c r="HF653">
        <v>0</v>
      </c>
      <c r="HG653">
        <v>11</v>
      </c>
      <c r="HH653">
        <v>0</v>
      </c>
      <c r="HI653" t="s">
        <v>275</v>
      </c>
      <c r="HL653">
        <v>4</v>
      </c>
      <c r="HO653" t="s">
        <v>12907</v>
      </c>
      <c r="HP653" t="s">
        <v>12908</v>
      </c>
      <c r="HQ653" t="s">
        <v>12909</v>
      </c>
      <c r="HR653" t="s">
        <v>12910</v>
      </c>
      <c r="HW653">
        <v>-32</v>
      </c>
      <c r="HX653">
        <v>4307450</v>
      </c>
      <c r="HY653" t="s">
        <v>12905</v>
      </c>
      <c r="HZ653">
        <v>4307403</v>
      </c>
      <c r="IC653">
        <v>0</v>
      </c>
      <c r="ID653">
        <v>0</v>
      </c>
      <c r="IM653">
        <v>32</v>
      </c>
      <c r="IU653">
        <v>12</v>
      </c>
      <c r="IV653">
        <f>IF(AND(Table1[[#This Row],[R/P]]="P",Table1[[#This Row],[PaRes]]&lt;&gt;"SCRBL",Table1[[#This Row],[PaRes]]&lt;&gt;"RUN",Table1[[#This Row],[Penalty]]&lt;&gt;1),1,0)</f>
        <v>1</v>
      </c>
      <c r="IW653">
        <f>IF(AND(Table1[[#This Row],[Pass Play]]=1,Table1[[#This Row],[PaRes]]&lt;&gt;"SAC"),1,0)</f>
        <v>1</v>
      </c>
      <c r="IX653">
        <f>IF(Table1[[#This Row],[PaRes]]="COM",1,0)</f>
        <v>0</v>
      </c>
      <c r="IY653">
        <f>IF(Table1[[#This Row],[Pass Play]]=1,Table1[[#This Row],[Gn]],0)</f>
        <v>0</v>
      </c>
      <c r="IZ653">
        <f>IF(AND(Table1[[#This Row],[Pass Play]]=1,Table1[[#This Row],[EFF]]="Y"),1,0)</f>
        <v>0</v>
      </c>
      <c r="JA653">
        <f>IF(AND(Table1[[#This Row],[Pass Play]]=1,Table1[[#This Row],[EFF]]="Y"),Table1[[#This Row],[Gn]],0)</f>
        <v>0</v>
      </c>
      <c r="JB653">
        <f>IF(AND(Table1[[#This Row],[Pass Play]]=1,Table1[[#This Row],[Gn]]&gt;=15),1,0)</f>
        <v>0</v>
      </c>
      <c r="JC653">
        <f>IF(AND(Table1[[#This Row],[Pass Play]]=1,Table1[[#This Row],[Big Play Passes]]=1),Table1[[#This Row],[Gn]],0)</f>
        <v>0</v>
      </c>
      <c r="JD653">
        <f>IF(AND(OR(Table1[[#This Row],[R/P]]="R",Table1[[#This Row],[PaRes]]="SCRBL",Table1[[#This Row],[PaRes]]="RUN"),Table1[[#This Row],[Penalty]]&lt;&gt;1),1,0)</f>
        <v>0</v>
      </c>
      <c r="JE653">
        <f>IF(Table1[[#This Row],[Rush Attempts]]=1,Table1[[#This Row],[Gn]],0)</f>
        <v>0</v>
      </c>
      <c r="JF653">
        <f>IF(AND(Table1[[#This Row],[Rush Attempts]]=1,Table1[[#This Row],[EFF]]="Y"),1,0)</f>
        <v>0</v>
      </c>
      <c r="JG653">
        <f>IF(AND(Table1[[#This Row],[Rush Attempts]]=1,Table1[[#This Row],[EFF]]="Y"),Table1[[#This Row],[Gn]],0)</f>
        <v>0</v>
      </c>
      <c r="JH653">
        <f>IF(AND(Table1[[#This Row],[Rush Attempts]]=1,Table1[[#This Row],[Gn]]&gt;=10),1,0)</f>
        <v>0</v>
      </c>
      <c r="JI653">
        <f>IF(AND(Table1[[#This Row],[Rush Attempts]]=1,Table1[[#This Row],[Big Play Run]]=1),Table1[[#This Row],[Gn]],0)</f>
        <v>0</v>
      </c>
      <c r="JJ653">
        <f>IF(Table1[[#This Row],[PaRes]]="SAC",1,0)</f>
        <v>0</v>
      </c>
      <c r="JK653">
        <f>IF(Table1[[#This Row],[Sacks]]=1,Table1[[#This Row],[Gn]],0)</f>
        <v>0</v>
      </c>
      <c r="JL653">
        <f>IF(Table1[[#This Row],[PaRes]]="INT",1,0)</f>
        <v>0</v>
      </c>
      <c r="JM653">
        <f>IF(Table1[[#This Row],[pff_PENALTY]]&lt;&gt;"",1,0)</f>
        <v>0</v>
      </c>
      <c r="JN653">
        <f>Table1[[#This Row],[pff_PENYARDS]]</f>
        <v>0</v>
      </c>
      <c r="JO653">
        <f>IF(Table1[[#This Row],[S/End]]="TD",1,0)</f>
        <v>0</v>
      </c>
      <c r="JP653">
        <f>IF(OR(Table1[[#This Row],[S/End]]="FGGD"),1,0)</f>
        <v>0</v>
      </c>
      <c r="JQ653">
        <f>IF(OR(Table1[[#This Row],[S/End]]="FUM",Table1[[#This Row],[S/End]]="INT"),1,0)</f>
        <v>0</v>
      </c>
      <c r="JR653">
        <f>IF(AND(Table1[[#This Row],[Touchdown]]=1,Table1[[#This Row],[Pass Play]]=1),1,0)</f>
        <v>0</v>
      </c>
      <c r="JS653">
        <f t="shared" si="32"/>
        <v>0</v>
      </c>
      <c r="JT653">
        <f>IF(AND(OR(Table1[[#This Row],[Pass Play]]=1,Table1[[#This Row],[Rush Attempts]]=1),Table1[[#This Row],[Dn]]=3),1,0)</f>
        <v>0</v>
      </c>
      <c r="JU653">
        <f>IF(AND(Table1[[#This Row],[3rd down attempt]]=1,Table1[[#This Row],[EFF]]="Y"),1,0)</f>
        <v>0</v>
      </c>
      <c r="JV653">
        <f>IF(AND(Table1[[#This Row],[3rd down attempt]]=1,Table1[[#This Row],[Dist]]&gt;=7),1,0)</f>
        <v>0</v>
      </c>
      <c r="JW653">
        <f>IF(AND(OR(Table1[[#This Row],[Pass Play]]=1,Table1[[#This Row],[Rush Attempts]]=1),Table1[[#This Row],[Dn]]=4),1,0)</f>
        <v>0</v>
      </c>
      <c r="JX653">
        <f>IF(AND(Table1[[#This Row],[4th down attempt]]=1,Table1[[#This Row],[EFF]]="Y"),1,0)</f>
        <v>0</v>
      </c>
      <c r="JY653">
        <f>IF(AND(OR(Table1[[#This Row],[Pass Play]]=1,Table1[[#This Row],[Rush Attempts]]=1),Table1[[#This Row],[FPos]]&gt;=0,Table1[[#This Row],[FPos]]&lt;=20),1,0)</f>
        <v>0</v>
      </c>
      <c r="JZ653">
        <f>IF(AND(OR(Table1[[#This Row],[Pass Play]]=1,Table1[[#This Row],[Rush Attempts]]=1),Table1[[#This Row],[Dist]]&lt;=Table1[[#This Row],[Gn]]),1,0)</f>
        <v>0</v>
      </c>
      <c r="KA653">
        <f>IF(Table1[[#This Row],[S/End]]&lt;&gt;"",1,0)</f>
        <v>0</v>
      </c>
      <c r="KB653">
        <f>IF(Table1[[#This Row],[S/End]]="TD",1,0)</f>
        <v>0</v>
      </c>
      <c r="KC653">
        <f>IF(Table1[[#This Row],[S/End]]="FGGD",1,0)</f>
        <v>0</v>
      </c>
      <c r="KD653">
        <f>IF(AND(OR(Table1[[#This Row],[Pass Play]]=1,Table1[[#This Row],[Rush Attempts]]=1),Table1[[#This Row],[Gn]]&lt;0),1,0)</f>
        <v>0</v>
      </c>
      <c r="KE653" s="375">
        <f>IF(AND(Table1[[#This Row],[pff_DRVENDPSN]]=3,Table1[[#This Row],[pff_DRVENDEVENT]]="PUNT"),1,0)</f>
        <v>0</v>
      </c>
    </row>
    <row r="654" spans="1:291" hidden="1">
      <c r="A654">
        <v>16</v>
      </c>
      <c r="B654">
        <v>2111</v>
      </c>
      <c r="D654">
        <v>1</v>
      </c>
      <c r="E654">
        <v>3</v>
      </c>
      <c r="F654">
        <v>20</v>
      </c>
      <c r="G654">
        <v>0</v>
      </c>
      <c r="H654">
        <v>-32</v>
      </c>
      <c r="J654" t="s">
        <v>298</v>
      </c>
      <c r="K654">
        <v>11</v>
      </c>
      <c r="L654" t="s">
        <v>2067</v>
      </c>
      <c r="M654" t="s">
        <v>4437</v>
      </c>
      <c r="N654" t="s">
        <v>827</v>
      </c>
      <c r="P654" t="s">
        <v>4438</v>
      </c>
      <c r="W654" t="s">
        <v>253</v>
      </c>
      <c r="X654" t="s">
        <v>12790</v>
      </c>
      <c r="Y654" t="s">
        <v>874</v>
      </c>
      <c r="Z654" t="s">
        <v>12791</v>
      </c>
      <c r="AB654" t="s">
        <v>666</v>
      </c>
      <c r="AC654" t="s">
        <v>667</v>
      </c>
      <c r="AK654" t="s">
        <v>756</v>
      </c>
      <c r="AL654" t="s">
        <v>614</v>
      </c>
      <c r="AP654">
        <v>7</v>
      </c>
      <c r="AU654" t="s">
        <v>254</v>
      </c>
      <c r="BJ654" t="s">
        <v>274</v>
      </c>
      <c r="BQ654">
        <f t="shared" si="30"/>
        <v>2</v>
      </c>
      <c r="BR654">
        <f t="shared" si="31"/>
        <v>0</v>
      </c>
      <c r="BT654" t="s">
        <v>12612</v>
      </c>
      <c r="BV654">
        <v>7</v>
      </c>
      <c r="BX654">
        <v>1</v>
      </c>
      <c r="BY654" t="s">
        <v>12911</v>
      </c>
      <c r="BZ654" t="s">
        <v>2388</v>
      </c>
      <c r="CA654">
        <v>0</v>
      </c>
      <c r="CB654" t="s">
        <v>387</v>
      </c>
      <c r="CD654" s="3">
        <v>0.10069444444444443</v>
      </c>
      <c r="CE654" t="s">
        <v>274</v>
      </c>
      <c r="CF654" t="s">
        <v>12912</v>
      </c>
      <c r="CG654">
        <v>9</v>
      </c>
      <c r="CI654" t="s">
        <v>493</v>
      </c>
      <c r="CJ654">
        <v>0</v>
      </c>
      <c r="CK654" t="s">
        <v>12913</v>
      </c>
      <c r="CL654" s="4">
        <v>38751</v>
      </c>
      <c r="CM654" t="s">
        <v>12914</v>
      </c>
      <c r="CN654" t="s">
        <v>12915</v>
      </c>
      <c r="CO654">
        <v>7</v>
      </c>
      <c r="CP654" t="s">
        <v>12916</v>
      </c>
      <c r="CQ654" t="s">
        <v>282</v>
      </c>
      <c r="CR654" t="s">
        <v>12612</v>
      </c>
      <c r="CU654" t="s">
        <v>12917</v>
      </c>
      <c r="CW654">
        <v>0</v>
      </c>
      <c r="CY654">
        <v>5</v>
      </c>
      <c r="CZ654" t="s">
        <v>614</v>
      </c>
      <c r="DA654">
        <v>-32</v>
      </c>
      <c r="DB654">
        <v>5</v>
      </c>
      <c r="DC654" t="s">
        <v>554</v>
      </c>
      <c r="DD654">
        <v>-29</v>
      </c>
      <c r="DK654">
        <v>0</v>
      </c>
      <c r="DL654" s="4">
        <v>44519</v>
      </c>
      <c r="DM654">
        <v>20650</v>
      </c>
      <c r="DN654">
        <v>2021</v>
      </c>
      <c r="DO654">
        <v>0</v>
      </c>
      <c r="DQ654">
        <v>81926</v>
      </c>
      <c r="DR654">
        <v>34</v>
      </c>
      <c r="DU654" t="s">
        <v>274</v>
      </c>
      <c r="DV654" t="s">
        <v>257</v>
      </c>
      <c r="DX654">
        <v>0</v>
      </c>
      <c r="DY654" t="s">
        <v>275</v>
      </c>
      <c r="EA654" t="s">
        <v>12690</v>
      </c>
      <c r="EB654" t="s">
        <v>2002</v>
      </c>
      <c r="EE654">
        <v>0</v>
      </c>
      <c r="EF654" t="s">
        <v>836</v>
      </c>
      <c r="EG654" t="s">
        <v>675</v>
      </c>
      <c r="EH654">
        <v>0</v>
      </c>
      <c r="EI654" t="s">
        <v>837</v>
      </c>
      <c r="EJ654" t="s">
        <v>340</v>
      </c>
      <c r="EK654" t="s">
        <v>1419</v>
      </c>
      <c r="EL654" t="s">
        <v>12918</v>
      </c>
      <c r="EM654" t="s">
        <v>12919</v>
      </c>
      <c r="EN654" t="s">
        <v>2633</v>
      </c>
      <c r="EO654" t="s">
        <v>269</v>
      </c>
      <c r="EP654" t="s">
        <v>918</v>
      </c>
      <c r="EQ654">
        <v>0</v>
      </c>
      <c r="ER654" t="s">
        <v>346</v>
      </c>
      <c r="ET654" t="s">
        <v>12920</v>
      </c>
      <c r="EU654">
        <v>9</v>
      </c>
      <c r="EV654" t="s">
        <v>348</v>
      </c>
      <c r="EW654" t="s">
        <v>349</v>
      </c>
      <c r="EX654" t="s">
        <v>462</v>
      </c>
      <c r="EY654" t="s">
        <v>387</v>
      </c>
      <c r="FB654" t="s">
        <v>1845</v>
      </c>
      <c r="FC654" t="s">
        <v>12921</v>
      </c>
      <c r="FE654">
        <v>0</v>
      </c>
      <c r="FF654">
        <v>4</v>
      </c>
      <c r="FJ654" t="s">
        <v>12922</v>
      </c>
      <c r="FK654" t="s">
        <v>12923</v>
      </c>
      <c r="FL654">
        <v>0</v>
      </c>
      <c r="FN654">
        <v>1</v>
      </c>
      <c r="FO654" t="s">
        <v>12690</v>
      </c>
      <c r="FP654" t="s">
        <v>1115</v>
      </c>
      <c r="FQ654">
        <v>0</v>
      </c>
      <c r="FS654" t="s">
        <v>462</v>
      </c>
      <c r="FU654" t="s">
        <v>257</v>
      </c>
      <c r="FV654" t="s">
        <v>463</v>
      </c>
      <c r="FY654">
        <v>0</v>
      </c>
      <c r="GA654">
        <v>7.0000000000000007E-2</v>
      </c>
      <c r="GB654">
        <v>-7</v>
      </c>
      <c r="GC654">
        <v>0</v>
      </c>
      <c r="GE654" t="s">
        <v>355</v>
      </c>
      <c r="GF654">
        <v>0</v>
      </c>
      <c r="GH654">
        <v>2.7</v>
      </c>
      <c r="GI654">
        <v>6.8</v>
      </c>
      <c r="GJ654">
        <v>0</v>
      </c>
      <c r="GK654">
        <v>0</v>
      </c>
      <c r="GM654" t="s">
        <v>12924</v>
      </c>
      <c r="GP654" t="s">
        <v>713</v>
      </c>
      <c r="GQ654" t="s">
        <v>779</v>
      </c>
      <c r="GR654">
        <v>41</v>
      </c>
      <c r="HA654" t="s">
        <v>12925</v>
      </c>
      <c r="HC654" t="s">
        <v>294</v>
      </c>
      <c r="HD654" t="s">
        <v>313</v>
      </c>
      <c r="HE654" t="s">
        <v>12926</v>
      </c>
      <c r="HF654">
        <v>0</v>
      </c>
      <c r="HG654">
        <v>11</v>
      </c>
      <c r="HH654">
        <v>0</v>
      </c>
      <c r="HI654" t="s">
        <v>275</v>
      </c>
      <c r="HL654" t="s">
        <v>2264</v>
      </c>
      <c r="HM654" t="s">
        <v>12821</v>
      </c>
      <c r="HO654" t="s">
        <v>12927</v>
      </c>
      <c r="HP654" t="s">
        <v>12928</v>
      </c>
      <c r="HQ654" t="s">
        <v>12929</v>
      </c>
      <c r="HR654" t="s">
        <v>12930</v>
      </c>
      <c r="HT654" t="s">
        <v>12931</v>
      </c>
      <c r="HW654">
        <v>-32</v>
      </c>
      <c r="HX654">
        <v>4307479</v>
      </c>
      <c r="HY654" t="s">
        <v>12682</v>
      </c>
      <c r="HZ654">
        <v>4307450</v>
      </c>
      <c r="IC654">
        <v>-0.5</v>
      </c>
      <c r="ID654">
        <v>1</v>
      </c>
      <c r="IM654">
        <v>33</v>
      </c>
      <c r="IU654">
        <v>12</v>
      </c>
      <c r="IV654">
        <f>IF(AND(Table1[[#This Row],[R/P]]="P",Table1[[#This Row],[PaRes]]&lt;&gt;"SCRBL",Table1[[#This Row],[PaRes]]&lt;&gt;"RUN",Table1[[#This Row],[Penalty]]&lt;&gt;1),1,0)</f>
        <v>1</v>
      </c>
      <c r="IW654">
        <f>IF(AND(Table1[[#This Row],[Pass Play]]=1,Table1[[#This Row],[PaRes]]&lt;&gt;"SAC"),1,0)</f>
        <v>1</v>
      </c>
      <c r="IX654">
        <f>IF(Table1[[#This Row],[PaRes]]="COM",1,0)</f>
        <v>0</v>
      </c>
      <c r="IY654">
        <f>IF(Table1[[#This Row],[Pass Play]]=1,Table1[[#This Row],[Gn]],0)</f>
        <v>0</v>
      </c>
      <c r="IZ654">
        <f>IF(AND(Table1[[#This Row],[Pass Play]]=1,Table1[[#This Row],[EFF]]="Y"),1,0)</f>
        <v>0</v>
      </c>
      <c r="JA654">
        <f>IF(AND(Table1[[#This Row],[Pass Play]]=1,Table1[[#This Row],[EFF]]="Y"),Table1[[#This Row],[Gn]],0)</f>
        <v>0</v>
      </c>
      <c r="JB654">
        <f>IF(AND(Table1[[#This Row],[Pass Play]]=1,Table1[[#This Row],[Gn]]&gt;=15),1,0)</f>
        <v>0</v>
      </c>
      <c r="JC654">
        <f>IF(AND(Table1[[#This Row],[Pass Play]]=1,Table1[[#This Row],[Big Play Passes]]=1),Table1[[#This Row],[Gn]],0)</f>
        <v>0</v>
      </c>
      <c r="JD654">
        <f>IF(AND(OR(Table1[[#This Row],[R/P]]="R",Table1[[#This Row],[PaRes]]="SCRBL",Table1[[#This Row],[PaRes]]="RUN"),Table1[[#This Row],[Penalty]]&lt;&gt;1),1,0)</f>
        <v>0</v>
      </c>
      <c r="JE654">
        <f>IF(Table1[[#This Row],[Rush Attempts]]=1,Table1[[#This Row],[Gn]],0)</f>
        <v>0</v>
      </c>
      <c r="JF654">
        <f>IF(AND(Table1[[#This Row],[Rush Attempts]]=1,Table1[[#This Row],[EFF]]="Y"),1,0)</f>
        <v>0</v>
      </c>
      <c r="JG654">
        <f>IF(AND(Table1[[#This Row],[Rush Attempts]]=1,Table1[[#This Row],[EFF]]="Y"),Table1[[#This Row],[Gn]],0)</f>
        <v>0</v>
      </c>
      <c r="JH654">
        <f>IF(AND(Table1[[#This Row],[Rush Attempts]]=1,Table1[[#This Row],[Gn]]&gt;=10),1,0)</f>
        <v>0</v>
      </c>
      <c r="JI654">
        <f>IF(AND(Table1[[#This Row],[Rush Attempts]]=1,Table1[[#This Row],[Big Play Run]]=1),Table1[[#This Row],[Gn]],0)</f>
        <v>0</v>
      </c>
      <c r="JJ654">
        <f>IF(Table1[[#This Row],[PaRes]]="SAC",1,0)</f>
        <v>0</v>
      </c>
      <c r="JK654">
        <f>IF(Table1[[#This Row],[Sacks]]=1,Table1[[#This Row],[Gn]],0)</f>
        <v>0</v>
      </c>
      <c r="JL654">
        <f>IF(Table1[[#This Row],[PaRes]]="INT",1,0)</f>
        <v>0</v>
      </c>
      <c r="JM654">
        <f>IF(Table1[[#This Row],[pff_PENALTY]]&lt;&gt;"",1,0)</f>
        <v>0</v>
      </c>
      <c r="JN654">
        <f>Table1[[#This Row],[pff_PENYARDS]]</f>
        <v>0</v>
      </c>
      <c r="JO654">
        <f>IF(Table1[[#This Row],[S/End]]="TD",1,0)</f>
        <v>0</v>
      </c>
      <c r="JP654">
        <f>IF(OR(Table1[[#This Row],[S/End]]="FGGD"),1,0)</f>
        <v>0</v>
      </c>
      <c r="JQ654">
        <f>IF(OR(Table1[[#This Row],[S/End]]="FUM",Table1[[#This Row],[S/End]]="INT"),1,0)</f>
        <v>0</v>
      </c>
      <c r="JR654">
        <f>IF(AND(Table1[[#This Row],[Touchdown]]=1,Table1[[#This Row],[Pass Play]]=1),1,0)</f>
        <v>0</v>
      </c>
      <c r="JS654">
        <f t="shared" si="32"/>
        <v>0</v>
      </c>
      <c r="JT654">
        <f>IF(AND(OR(Table1[[#This Row],[Pass Play]]=1,Table1[[#This Row],[Rush Attempts]]=1),Table1[[#This Row],[Dn]]=3),1,0)</f>
        <v>1</v>
      </c>
      <c r="JU654">
        <f>IF(AND(Table1[[#This Row],[3rd down attempt]]=1,Table1[[#This Row],[EFF]]="Y"),1,0)</f>
        <v>0</v>
      </c>
      <c r="JV654">
        <f>IF(AND(Table1[[#This Row],[3rd down attempt]]=1,Table1[[#This Row],[Dist]]&gt;=7),1,0)</f>
        <v>1</v>
      </c>
      <c r="JW654">
        <f>IF(AND(OR(Table1[[#This Row],[Pass Play]]=1,Table1[[#This Row],[Rush Attempts]]=1),Table1[[#This Row],[Dn]]=4),1,0)</f>
        <v>0</v>
      </c>
      <c r="JX654">
        <f>IF(AND(Table1[[#This Row],[4th down attempt]]=1,Table1[[#This Row],[EFF]]="Y"),1,0)</f>
        <v>0</v>
      </c>
      <c r="JY654">
        <f>IF(AND(OR(Table1[[#This Row],[Pass Play]]=1,Table1[[#This Row],[Rush Attempts]]=1),Table1[[#This Row],[FPos]]&gt;=0,Table1[[#This Row],[FPos]]&lt;=20),1,0)</f>
        <v>0</v>
      </c>
      <c r="JZ654">
        <f>IF(AND(OR(Table1[[#This Row],[Pass Play]]=1,Table1[[#This Row],[Rush Attempts]]=1),Table1[[#This Row],[Dist]]&lt;=Table1[[#This Row],[Gn]]),1,0)</f>
        <v>0</v>
      </c>
      <c r="KA654">
        <f>IF(Table1[[#This Row],[S/End]]&lt;&gt;"",1,0)</f>
        <v>1</v>
      </c>
      <c r="KB654">
        <f>IF(Table1[[#This Row],[S/End]]="TD",1,0)</f>
        <v>0</v>
      </c>
      <c r="KC654">
        <f>IF(Table1[[#This Row],[S/End]]="FGGD",1,0)</f>
        <v>0</v>
      </c>
      <c r="KD654">
        <f>IF(AND(OR(Table1[[#This Row],[Pass Play]]=1,Table1[[#This Row],[Rush Attempts]]=1),Table1[[#This Row],[Gn]]&lt;0),1,0)</f>
        <v>0</v>
      </c>
      <c r="KE654" s="375">
        <f>IF(AND(Table1[[#This Row],[pff_DRVENDPSN]]=3,Table1[[#This Row],[pff_DRVENDEVENT]]="PUNT"),1,0)</f>
        <v>0</v>
      </c>
    </row>
    <row r="655" spans="1:291" hidden="1">
      <c r="A655">
        <v>17</v>
      </c>
      <c r="B655">
        <v>2111</v>
      </c>
      <c r="D655">
        <v>2</v>
      </c>
      <c r="E655">
        <v>1</v>
      </c>
      <c r="F655">
        <v>10</v>
      </c>
      <c r="G655">
        <v>25</v>
      </c>
      <c r="H655">
        <v>-18</v>
      </c>
      <c r="I655" t="s">
        <v>253</v>
      </c>
      <c r="J655" t="s">
        <v>254</v>
      </c>
      <c r="K655">
        <v>21</v>
      </c>
      <c r="L655">
        <v>21</v>
      </c>
      <c r="M655" t="s">
        <v>12932</v>
      </c>
      <c r="N655" t="s">
        <v>256</v>
      </c>
      <c r="P655" t="s">
        <v>1357</v>
      </c>
      <c r="Q655" t="s">
        <v>1336</v>
      </c>
      <c r="T655" t="s">
        <v>1708</v>
      </c>
      <c r="W655" t="s">
        <v>257</v>
      </c>
      <c r="X655" t="s">
        <v>12933</v>
      </c>
      <c r="AE655" t="s">
        <v>12934</v>
      </c>
      <c r="AF655" t="s">
        <v>1292</v>
      </c>
      <c r="AG655" t="s">
        <v>12933</v>
      </c>
      <c r="AH655" t="s">
        <v>257</v>
      </c>
      <c r="AJ655">
        <v>22</v>
      </c>
      <c r="AP655">
        <v>7</v>
      </c>
      <c r="BJ655" t="s">
        <v>274</v>
      </c>
      <c r="BQ655">
        <f t="shared" si="30"/>
        <v>0</v>
      </c>
      <c r="BR655">
        <f t="shared" si="31"/>
        <v>1</v>
      </c>
      <c r="BT655" t="s">
        <v>12612</v>
      </c>
      <c r="BV655">
        <v>7</v>
      </c>
      <c r="BX655">
        <v>0</v>
      </c>
      <c r="BY655" t="s">
        <v>12935</v>
      </c>
      <c r="CD655" s="3">
        <v>0.62013888888888891</v>
      </c>
      <c r="CF655" t="s">
        <v>12936</v>
      </c>
      <c r="CJ655">
        <v>0</v>
      </c>
      <c r="CK655" t="s">
        <v>12937</v>
      </c>
      <c r="CL655" s="4">
        <v>38414</v>
      </c>
      <c r="CM655" t="s">
        <v>12938</v>
      </c>
      <c r="CN655" t="s">
        <v>12939</v>
      </c>
      <c r="CO655">
        <v>7</v>
      </c>
      <c r="CP655" t="s">
        <v>268</v>
      </c>
      <c r="CQ655" t="s">
        <v>269</v>
      </c>
      <c r="CR655" t="s">
        <v>12612</v>
      </c>
      <c r="CU655" t="s">
        <v>12940</v>
      </c>
      <c r="CW655">
        <v>0</v>
      </c>
      <c r="CY655">
        <v>1</v>
      </c>
      <c r="CZ655" t="s">
        <v>614</v>
      </c>
      <c r="DA655">
        <v>46</v>
      </c>
      <c r="DB655">
        <v>7</v>
      </c>
      <c r="DC655" t="s">
        <v>554</v>
      </c>
      <c r="DD655">
        <v>-18</v>
      </c>
      <c r="DF655" t="s">
        <v>12659</v>
      </c>
      <c r="DK655">
        <v>25</v>
      </c>
      <c r="DL655" s="4">
        <v>44519</v>
      </c>
      <c r="DM655">
        <v>20650</v>
      </c>
      <c r="DN655">
        <v>2021</v>
      </c>
      <c r="DO655">
        <v>0</v>
      </c>
      <c r="DQ655">
        <v>81926</v>
      </c>
      <c r="DR655">
        <v>44</v>
      </c>
      <c r="DU655" t="s">
        <v>274</v>
      </c>
      <c r="DV655" t="s">
        <v>257</v>
      </c>
      <c r="DX655">
        <v>0</v>
      </c>
      <c r="DY655" t="s">
        <v>275</v>
      </c>
      <c r="EE655">
        <v>0</v>
      </c>
      <c r="EF655" t="s">
        <v>7927</v>
      </c>
      <c r="EG655" t="s">
        <v>422</v>
      </c>
      <c r="EH655">
        <v>0</v>
      </c>
      <c r="EI655" t="s">
        <v>3347</v>
      </c>
      <c r="EJ655" t="s">
        <v>278</v>
      </c>
      <c r="EK655" t="s">
        <v>797</v>
      </c>
      <c r="EL655" t="s">
        <v>12941</v>
      </c>
      <c r="EM655" t="s">
        <v>12942</v>
      </c>
      <c r="EN655" t="s">
        <v>268</v>
      </c>
      <c r="EO655" t="s">
        <v>282</v>
      </c>
      <c r="EP655" t="s">
        <v>283</v>
      </c>
      <c r="EQ655">
        <v>0</v>
      </c>
      <c r="ET655" t="s">
        <v>12943</v>
      </c>
      <c r="FE655">
        <v>0</v>
      </c>
      <c r="FF655">
        <v>13</v>
      </c>
      <c r="FG655" t="s">
        <v>285</v>
      </c>
      <c r="FI655" t="s">
        <v>285</v>
      </c>
      <c r="FJ655" t="s">
        <v>12944</v>
      </c>
      <c r="FL655">
        <v>0</v>
      </c>
      <c r="FN655">
        <v>0</v>
      </c>
      <c r="FQ655">
        <v>0</v>
      </c>
      <c r="FS655" t="s">
        <v>462</v>
      </c>
      <c r="FU655" t="s">
        <v>257</v>
      </c>
      <c r="FV655" t="s">
        <v>777</v>
      </c>
      <c r="FW655" t="s">
        <v>1291</v>
      </c>
      <c r="FX655" t="s">
        <v>625</v>
      </c>
      <c r="FY655">
        <v>0</v>
      </c>
      <c r="GA655">
        <v>7.0000000000000007E-2</v>
      </c>
      <c r="GB655">
        <v>-7</v>
      </c>
      <c r="GC655">
        <v>0</v>
      </c>
      <c r="GD655" t="s">
        <v>1112</v>
      </c>
      <c r="GE655" t="s">
        <v>355</v>
      </c>
      <c r="GF655">
        <v>0</v>
      </c>
      <c r="GG655" t="s">
        <v>1179</v>
      </c>
      <c r="GJ655">
        <v>0</v>
      </c>
      <c r="GK655">
        <v>0</v>
      </c>
      <c r="GM655" t="s">
        <v>12945</v>
      </c>
      <c r="GO655">
        <v>18</v>
      </c>
      <c r="HA655" t="s">
        <v>9879</v>
      </c>
      <c r="HB655" t="s">
        <v>12659</v>
      </c>
      <c r="HC655" t="s">
        <v>294</v>
      </c>
      <c r="HD655" t="s">
        <v>294</v>
      </c>
      <c r="HE655" t="s">
        <v>12946</v>
      </c>
      <c r="HF655">
        <v>0</v>
      </c>
      <c r="HG655">
        <v>21</v>
      </c>
      <c r="HH655">
        <v>0</v>
      </c>
      <c r="HI655" t="s">
        <v>275</v>
      </c>
      <c r="HL655">
        <v>1</v>
      </c>
      <c r="HW655">
        <v>-43</v>
      </c>
      <c r="HX655">
        <v>4307820</v>
      </c>
      <c r="HY655" t="s">
        <v>10177</v>
      </c>
      <c r="HZ655">
        <v>4307787</v>
      </c>
      <c r="IC655">
        <v>0</v>
      </c>
      <c r="ID655">
        <v>0</v>
      </c>
      <c r="IM655">
        <v>42</v>
      </c>
      <c r="IQ655" t="s">
        <v>12668</v>
      </c>
      <c r="IU655">
        <v>12</v>
      </c>
      <c r="IV655">
        <f>IF(AND(Table1[[#This Row],[R/P]]="P",Table1[[#This Row],[PaRes]]&lt;&gt;"SCRBL",Table1[[#This Row],[PaRes]]&lt;&gt;"RUN",Table1[[#This Row],[Penalty]]&lt;&gt;1),1,0)</f>
        <v>0</v>
      </c>
      <c r="IW655">
        <f>IF(AND(Table1[[#This Row],[Pass Play]]=1,Table1[[#This Row],[PaRes]]&lt;&gt;"SAC"),1,0)</f>
        <v>0</v>
      </c>
      <c r="IX655">
        <f>IF(Table1[[#This Row],[PaRes]]="COM",1,0)</f>
        <v>0</v>
      </c>
      <c r="IY655">
        <f>IF(Table1[[#This Row],[Pass Play]]=1,Table1[[#This Row],[Gn]],0)</f>
        <v>0</v>
      </c>
      <c r="IZ655">
        <f>IF(AND(Table1[[#This Row],[Pass Play]]=1,Table1[[#This Row],[EFF]]="Y"),1,0)</f>
        <v>0</v>
      </c>
      <c r="JA655">
        <f>IF(AND(Table1[[#This Row],[Pass Play]]=1,Table1[[#This Row],[EFF]]="Y"),Table1[[#This Row],[Gn]],0)</f>
        <v>0</v>
      </c>
      <c r="JB655">
        <f>IF(AND(Table1[[#This Row],[Pass Play]]=1,Table1[[#This Row],[Gn]]&gt;=15),1,0)</f>
        <v>0</v>
      </c>
      <c r="JC655">
        <f>IF(AND(Table1[[#This Row],[Pass Play]]=1,Table1[[#This Row],[Big Play Passes]]=1),Table1[[#This Row],[Gn]],0)</f>
        <v>0</v>
      </c>
      <c r="JD655">
        <f>IF(AND(OR(Table1[[#This Row],[R/P]]="R",Table1[[#This Row],[PaRes]]="SCRBL",Table1[[#This Row],[PaRes]]="RUN"),Table1[[#This Row],[Penalty]]&lt;&gt;1),1,0)</f>
        <v>1</v>
      </c>
      <c r="JE655">
        <f>IF(Table1[[#This Row],[Rush Attempts]]=1,Table1[[#This Row],[Gn]],0)</f>
        <v>25</v>
      </c>
      <c r="JF655">
        <f>IF(AND(Table1[[#This Row],[Rush Attempts]]=1,Table1[[#This Row],[EFF]]="Y"),1,0)</f>
        <v>1</v>
      </c>
      <c r="JG655">
        <f>IF(AND(Table1[[#This Row],[Rush Attempts]]=1,Table1[[#This Row],[EFF]]="Y"),Table1[[#This Row],[Gn]],0)</f>
        <v>25</v>
      </c>
      <c r="JH655">
        <f>IF(AND(Table1[[#This Row],[Rush Attempts]]=1,Table1[[#This Row],[Gn]]&gt;=10),1,0)</f>
        <v>1</v>
      </c>
      <c r="JI655">
        <f>IF(AND(Table1[[#This Row],[Rush Attempts]]=1,Table1[[#This Row],[Big Play Run]]=1),Table1[[#This Row],[Gn]],0)</f>
        <v>25</v>
      </c>
      <c r="JJ655">
        <f>IF(Table1[[#This Row],[PaRes]]="SAC",1,0)</f>
        <v>0</v>
      </c>
      <c r="JK655">
        <f>IF(Table1[[#This Row],[Sacks]]=1,Table1[[#This Row],[Gn]],0)</f>
        <v>0</v>
      </c>
      <c r="JL655">
        <f>IF(Table1[[#This Row],[PaRes]]="INT",1,0)</f>
        <v>0</v>
      </c>
      <c r="JM655">
        <f>IF(Table1[[#This Row],[pff_PENALTY]]&lt;&gt;"",1,0)</f>
        <v>0</v>
      </c>
      <c r="JN655">
        <f>Table1[[#This Row],[pff_PENYARDS]]</f>
        <v>0</v>
      </c>
      <c r="JO655">
        <f>IF(Table1[[#This Row],[S/End]]="TD",1,0)</f>
        <v>0</v>
      </c>
      <c r="JP655">
        <f>IF(OR(Table1[[#This Row],[S/End]]="FGGD"),1,0)</f>
        <v>0</v>
      </c>
      <c r="JQ655">
        <f>IF(OR(Table1[[#This Row],[S/End]]="FUM",Table1[[#This Row],[S/End]]="INT"),1,0)</f>
        <v>0</v>
      </c>
      <c r="JR655">
        <f>IF(AND(Table1[[#This Row],[Touchdown]]=1,Table1[[#This Row],[Pass Play]]=1),1,0)</f>
        <v>0</v>
      </c>
      <c r="JS655">
        <f t="shared" si="32"/>
        <v>0</v>
      </c>
      <c r="JT655">
        <f>IF(AND(OR(Table1[[#This Row],[Pass Play]]=1,Table1[[#This Row],[Rush Attempts]]=1),Table1[[#This Row],[Dn]]=3),1,0)</f>
        <v>0</v>
      </c>
      <c r="JU655">
        <f>IF(AND(Table1[[#This Row],[3rd down attempt]]=1,Table1[[#This Row],[EFF]]="Y"),1,0)</f>
        <v>0</v>
      </c>
      <c r="JV655">
        <f>IF(AND(Table1[[#This Row],[3rd down attempt]]=1,Table1[[#This Row],[Dist]]&gt;=7),1,0)</f>
        <v>0</v>
      </c>
      <c r="JW655">
        <f>IF(AND(OR(Table1[[#This Row],[Pass Play]]=1,Table1[[#This Row],[Rush Attempts]]=1),Table1[[#This Row],[Dn]]=4),1,0)</f>
        <v>0</v>
      </c>
      <c r="JX655">
        <f>IF(AND(Table1[[#This Row],[4th down attempt]]=1,Table1[[#This Row],[EFF]]="Y"),1,0)</f>
        <v>0</v>
      </c>
      <c r="JY655">
        <f>IF(AND(OR(Table1[[#This Row],[Pass Play]]=1,Table1[[#This Row],[Rush Attempts]]=1),Table1[[#This Row],[FPos]]&gt;=0,Table1[[#This Row],[FPos]]&lt;=20),1,0)</f>
        <v>0</v>
      </c>
      <c r="JZ655">
        <f>IF(AND(OR(Table1[[#This Row],[Pass Play]]=1,Table1[[#This Row],[Rush Attempts]]=1),Table1[[#This Row],[Dist]]&lt;=Table1[[#This Row],[Gn]]),1,0)</f>
        <v>1</v>
      </c>
      <c r="KA655">
        <f>IF(Table1[[#This Row],[S/End]]&lt;&gt;"",1,0)</f>
        <v>0</v>
      </c>
      <c r="KB655">
        <f>IF(Table1[[#This Row],[S/End]]="TD",1,0)</f>
        <v>0</v>
      </c>
      <c r="KC655">
        <f>IF(Table1[[#This Row],[S/End]]="FGGD",1,0)</f>
        <v>0</v>
      </c>
      <c r="KD655">
        <f>IF(AND(OR(Table1[[#This Row],[Pass Play]]=1,Table1[[#This Row],[Rush Attempts]]=1),Table1[[#This Row],[Gn]]&lt;0),1,0)</f>
        <v>0</v>
      </c>
      <c r="KE655" s="375">
        <f>IF(AND(Table1[[#This Row],[pff_DRVENDPSN]]=3,Table1[[#This Row],[pff_DRVENDEVENT]]="PUNT"),1,0)</f>
        <v>0</v>
      </c>
    </row>
    <row r="656" spans="1:291" hidden="1">
      <c r="A656">
        <v>18</v>
      </c>
      <c r="B656">
        <v>2111</v>
      </c>
      <c r="D656">
        <v>2</v>
      </c>
      <c r="E656">
        <v>1</v>
      </c>
      <c r="F656">
        <v>10</v>
      </c>
      <c r="G656">
        <v>7</v>
      </c>
      <c r="H656">
        <v>-43</v>
      </c>
      <c r="J656" t="s">
        <v>254</v>
      </c>
      <c r="K656">
        <v>21</v>
      </c>
      <c r="L656">
        <v>21</v>
      </c>
      <c r="M656" t="s">
        <v>12947</v>
      </c>
      <c r="N656" t="s">
        <v>568</v>
      </c>
      <c r="P656" t="s">
        <v>569</v>
      </c>
      <c r="Q656" t="s">
        <v>1336</v>
      </c>
      <c r="S656" t="s">
        <v>5706</v>
      </c>
      <c r="W656" t="s">
        <v>257</v>
      </c>
      <c r="X656" t="s">
        <v>6386</v>
      </c>
      <c r="AE656" t="s">
        <v>635</v>
      </c>
      <c r="AF656" t="s">
        <v>1685</v>
      </c>
      <c r="AG656" t="s">
        <v>6386</v>
      </c>
      <c r="AH656" t="s">
        <v>274</v>
      </c>
      <c r="AJ656">
        <v>22</v>
      </c>
      <c r="AP656">
        <v>7</v>
      </c>
      <c r="BJ656" t="s">
        <v>257</v>
      </c>
      <c r="BQ656">
        <f t="shared" si="30"/>
        <v>0</v>
      </c>
      <c r="BR656">
        <f t="shared" si="31"/>
        <v>7</v>
      </c>
      <c r="BT656" t="s">
        <v>12612</v>
      </c>
      <c r="BV656">
        <v>7</v>
      </c>
      <c r="BX656">
        <v>0</v>
      </c>
      <c r="BY656" t="s">
        <v>12948</v>
      </c>
      <c r="CD656" s="3">
        <v>0.59583333333333333</v>
      </c>
      <c r="CF656" t="s">
        <v>12949</v>
      </c>
      <c r="CJ656">
        <v>0</v>
      </c>
      <c r="CK656" t="s">
        <v>12950</v>
      </c>
      <c r="CL656" s="4">
        <v>38414</v>
      </c>
      <c r="CM656" t="s">
        <v>12951</v>
      </c>
      <c r="CN656" t="s">
        <v>12952</v>
      </c>
      <c r="CO656">
        <v>7</v>
      </c>
      <c r="CQ656" t="s">
        <v>269</v>
      </c>
      <c r="CR656" t="s">
        <v>12612</v>
      </c>
      <c r="CU656" t="s">
        <v>6455</v>
      </c>
      <c r="CW656">
        <v>0</v>
      </c>
      <c r="CY656">
        <v>2</v>
      </c>
      <c r="CZ656" t="s">
        <v>614</v>
      </c>
      <c r="DA656">
        <v>46</v>
      </c>
      <c r="DB656">
        <v>7</v>
      </c>
      <c r="DC656" t="s">
        <v>554</v>
      </c>
      <c r="DD656">
        <v>-18</v>
      </c>
      <c r="DF656" t="s">
        <v>12953</v>
      </c>
      <c r="DK656">
        <v>7</v>
      </c>
      <c r="DL656" s="4">
        <v>44519</v>
      </c>
      <c r="DM656">
        <v>20650</v>
      </c>
      <c r="DN656">
        <v>2021</v>
      </c>
      <c r="DO656">
        <v>0</v>
      </c>
      <c r="DQ656">
        <v>81926</v>
      </c>
      <c r="DR656">
        <v>45</v>
      </c>
      <c r="DU656" t="s">
        <v>257</v>
      </c>
      <c r="DV656" t="s">
        <v>274</v>
      </c>
      <c r="DX656">
        <v>0</v>
      </c>
      <c r="DY656" t="s">
        <v>275</v>
      </c>
      <c r="EE656">
        <v>0</v>
      </c>
      <c r="EF656" t="s">
        <v>8804</v>
      </c>
      <c r="EG656" t="s">
        <v>675</v>
      </c>
      <c r="EH656">
        <v>0</v>
      </c>
      <c r="EI656" t="s">
        <v>3347</v>
      </c>
      <c r="EJ656" t="s">
        <v>278</v>
      </c>
      <c r="EK656" t="s">
        <v>797</v>
      </c>
      <c r="EL656" t="s">
        <v>12954</v>
      </c>
      <c r="EM656" t="s">
        <v>12955</v>
      </c>
      <c r="EO656" t="s">
        <v>282</v>
      </c>
      <c r="EP656" t="s">
        <v>283</v>
      </c>
      <c r="EQ656">
        <v>1</v>
      </c>
      <c r="ET656" t="s">
        <v>12956</v>
      </c>
      <c r="FE656">
        <v>0</v>
      </c>
      <c r="FF656">
        <v>10</v>
      </c>
      <c r="FG656" t="s">
        <v>590</v>
      </c>
      <c r="FI656" t="s">
        <v>590</v>
      </c>
      <c r="FL656">
        <v>0</v>
      </c>
      <c r="FN656">
        <v>0</v>
      </c>
      <c r="FQ656">
        <v>0</v>
      </c>
      <c r="FS656" t="s">
        <v>462</v>
      </c>
      <c r="FU656" t="s">
        <v>274</v>
      </c>
      <c r="FV656" t="s">
        <v>777</v>
      </c>
      <c r="FW656" t="s">
        <v>1700</v>
      </c>
      <c r="FX656" t="s">
        <v>432</v>
      </c>
      <c r="FY656">
        <v>0</v>
      </c>
      <c r="GA656">
        <v>7.0000000000000007E-2</v>
      </c>
      <c r="GB656">
        <v>-7</v>
      </c>
      <c r="GC656">
        <v>0</v>
      </c>
      <c r="GE656" t="s">
        <v>355</v>
      </c>
      <c r="GF656">
        <v>0</v>
      </c>
      <c r="GG656" t="s">
        <v>1179</v>
      </c>
      <c r="GJ656">
        <v>0</v>
      </c>
      <c r="GK656">
        <v>0</v>
      </c>
      <c r="GM656" t="s">
        <v>4027</v>
      </c>
      <c r="GO656">
        <v>1</v>
      </c>
      <c r="HA656" t="s">
        <v>12957</v>
      </c>
      <c r="HC656" t="s">
        <v>313</v>
      </c>
      <c r="HD656" t="s">
        <v>313</v>
      </c>
      <c r="HE656" t="s">
        <v>12958</v>
      </c>
      <c r="HF656">
        <v>0</v>
      </c>
      <c r="HG656">
        <v>21</v>
      </c>
      <c r="HH656">
        <v>0</v>
      </c>
      <c r="HI656" t="s">
        <v>275</v>
      </c>
      <c r="HL656" t="s">
        <v>6180</v>
      </c>
      <c r="HW656">
        <v>50</v>
      </c>
      <c r="HX656">
        <v>4307841</v>
      </c>
      <c r="HY656" t="s">
        <v>492</v>
      </c>
      <c r="HZ656">
        <v>4307820</v>
      </c>
      <c r="IC656">
        <v>0</v>
      </c>
      <c r="ID656">
        <v>0</v>
      </c>
      <c r="IM656">
        <v>43</v>
      </c>
      <c r="IQ656" t="s">
        <v>12953</v>
      </c>
      <c r="IU656">
        <v>12</v>
      </c>
      <c r="IV656">
        <f>IF(AND(Table1[[#This Row],[R/P]]="P",Table1[[#This Row],[PaRes]]&lt;&gt;"SCRBL",Table1[[#This Row],[PaRes]]&lt;&gt;"RUN",Table1[[#This Row],[Penalty]]&lt;&gt;1),1,0)</f>
        <v>0</v>
      </c>
      <c r="IW656">
        <f>IF(AND(Table1[[#This Row],[Pass Play]]=1,Table1[[#This Row],[PaRes]]&lt;&gt;"SAC"),1,0)</f>
        <v>0</v>
      </c>
      <c r="IX656">
        <f>IF(Table1[[#This Row],[PaRes]]="COM",1,0)</f>
        <v>0</v>
      </c>
      <c r="IY656">
        <f>IF(Table1[[#This Row],[Pass Play]]=1,Table1[[#This Row],[Gn]],0)</f>
        <v>0</v>
      </c>
      <c r="IZ656">
        <f>IF(AND(Table1[[#This Row],[Pass Play]]=1,Table1[[#This Row],[EFF]]="Y"),1,0)</f>
        <v>0</v>
      </c>
      <c r="JA656">
        <f>IF(AND(Table1[[#This Row],[Pass Play]]=1,Table1[[#This Row],[EFF]]="Y"),Table1[[#This Row],[Gn]],0)</f>
        <v>0</v>
      </c>
      <c r="JB656">
        <f>IF(AND(Table1[[#This Row],[Pass Play]]=1,Table1[[#This Row],[Gn]]&gt;=15),1,0)</f>
        <v>0</v>
      </c>
      <c r="JC656">
        <f>IF(AND(Table1[[#This Row],[Pass Play]]=1,Table1[[#This Row],[Big Play Passes]]=1),Table1[[#This Row],[Gn]],0)</f>
        <v>0</v>
      </c>
      <c r="JD656">
        <f>IF(AND(OR(Table1[[#This Row],[R/P]]="R",Table1[[#This Row],[PaRes]]="SCRBL",Table1[[#This Row],[PaRes]]="RUN"),Table1[[#This Row],[Penalty]]&lt;&gt;1),1,0)</f>
        <v>1</v>
      </c>
      <c r="JE656">
        <f>IF(Table1[[#This Row],[Rush Attempts]]=1,Table1[[#This Row],[Gn]],0)</f>
        <v>7</v>
      </c>
      <c r="JF656">
        <f>IF(AND(Table1[[#This Row],[Rush Attempts]]=1,Table1[[#This Row],[EFF]]="Y"),1,0)</f>
        <v>1</v>
      </c>
      <c r="JG656">
        <f>IF(AND(Table1[[#This Row],[Rush Attempts]]=1,Table1[[#This Row],[EFF]]="Y"),Table1[[#This Row],[Gn]],0)</f>
        <v>7</v>
      </c>
      <c r="JH656">
        <f>IF(AND(Table1[[#This Row],[Rush Attempts]]=1,Table1[[#This Row],[Gn]]&gt;=10),1,0)</f>
        <v>0</v>
      </c>
      <c r="JI656">
        <f>IF(AND(Table1[[#This Row],[Rush Attempts]]=1,Table1[[#This Row],[Big Play Run]]=1),Table1[[#This Row],[Gn]],0)</f>
        <v>0</v>
      </c>
      <c r="JJ656">
        <f>IF(Table1[[#This Row],[PaRes]]="SAC",1,0)</f>
        <v>0</v>
      </c>
      <c r="JK656">
        <f>IF(Table1[[#This Row],[Sacks]]=1,Table1[[#This Row],[Gn]],0)</f>
        <v>0</v>
      </c>
      <c r="JL656">
        <f>IF(Table1[[#This Row],[PaRes]]="INT",1,0)</f>
        <v>0</v>
      </c>
      <c r="JM656">
        <f>IF(Table1[[#This Row],[pff_PENALTY]]&lt;&gt;"",1,0)</f>
        <v>0</v>
      </c>
      <c r="JN656">
        <f>Table1[[#This Row],[pff_PENYARDS]]</f>
        <v>0</v>
      </c>
      <c r="JO656">
        <f>IF(Table1[[#This Row],[S/End]]="TD",1,0)</f>
        <v>0</v>
      </c>
      <c r="JP656">
        <f>IF(OR(Table1[[#This Row],[S/End]]="FGGD"),1,0)</f>
        <v>0</v>
      </c>
      <c r="JQ656">
        <f>IF(OR(Table1[[#This Row],[S/End]]="FUM",Table1[[#This Row],[S/End]]="INT"),1,0)</f>
        <v>0</v>
      </c>
      <c r="JR656">
        <f>IF(AND(Table1[[#This Row],[Touchdown]]=1,Table1[[#This Row],[Pass Play]]=1),1,0)</f>
        <v>0</v>
      </c>
      <c r="JS656">
        <f t="shared" si="32"/>
        <v>0</v>
      </c>
      <c r="JT656">
        <f>IF(AND(OR(Table1[[#This Row],[Pass Play]]=1,Table1[[#This Row],[Rush Attempts]]=1),Table1[[#This Row],[Dn]]=3),1,0)</f>
        <v>0</v>
      </c>
      <c r="JU656">
        <f>IF(AND(Table1[[#This Row],[3rd down attempt]]=1,Table1[[#This Row],[EFF]]="Y"),1,0)</f>
        <v>0</v>
      </c>
      <c r="JV656">
        <f>IF(AND(Table1[[#This Row],[3rd down attempt]]=1,Table1[[#This Row],[Dist]]&gt;=7),1,0)</f>
        <v>0</v>
      </c>
      <c r="JW656">
        <f>IF(AND(OR(Table1[[#This Row],[Pass Play]]=1,Table1[[#This Row],[Rush Attempts]]=1),Table1[[#This Row],[Dn]]=4),1,0)</f>
        <v>0</v>
      </c>
      <c r="JX656">
        <f>IF(AND(Table1[[#This Row],[4th down attempt]]=1,Table1[[#This Row],[EFF]]="Y"),1,0)</f>
        <v>0</v>
      </c>
      <c r="JY656">
        <f>IF(AND(OR(Table1[[#This Row],[Pass Play]]=1,Table1[[#This Row],[Rush Attempts]]=1),Table1[[#This Row],[FPos]]&gt;=0,Table1[[#This Row],[FPos]]&lt;=20),1,0)</f>
        <v>0</v>
      </c>
      <c r="JZ656">
        <f>IF(AND(OR(Table1[[#This Row],[Pass Play]]=1,Table1[[#This Row],[Rush Attempts]]=1),Table1[[#This Row],[Dist]]&lt;=Table1[[#This Row],[Gn]]),1,0)</f>
        <v>0</v>
      </c>
      <c r="KA656">
        <f>IF(Table1[[#This Row],[S/End]]&lt;&gt;"",1,0)</f>
        <v>0</v>
      </c>
      <c r="KB656">
        <f>IF(Table1[[#This Row],[S/End]]="TD",1,0)</f>
        <v>0</v>
      </c>
      <c r="KC656">
        <f>IF(Table1[[#This Row],[S/End]]="FGGD",1,0)</f>
        <v>0</v>
      </c>
      <c r="KD656">
        <f>IF(AND(OR(Table1[[#This Row],[Pass Play]]=1,Table1[[#This Row],[Rush Attempts]]=1),Table1[[#This Row],[Gn]]&lt;0),1,0)</f>
        <v>0</v>
      </c>
      <c r="KE656" s="375">
        <f>IF(AND(Table1[[#This Row],[pff_DRVENDPSN]]=3,Table1[[#This Row],[pff_DRVENDEVENT]]="PUNT"),1,0)</f>
        <v>0</v>
      </c>
    </row>
    <row r="657" spans="1:291" hidden="1">
      <c r="A657">
        <v>19</v>
      </c>
      <c r="B657">
        <v>2111</v>
      </c>
      <c r="D657">
        <v>2</v>
      </c>
      <c r="E657">
        <v>2</v>
      </c>
      <c r="F657">
        <v>3</v>
      </c>
      <c r="G657">
        <v>0</v>
      </c>
      <c r="H657">
        <v>50</v>
      </c>
      <c r="J657" t="s">
        <v>298</v>
      </c>
      <c r="K657">
        <v>12</v>
      </c>
      <c r="L657" t="s">
        <v>438</v>
      </c>
      <c r="M657" t="s">
        <v>12959</v>
      </c>
      <c r="N657" t="s">
        <v>440</v>
      </c>
      <c r="O657" t="s">
        <v>254</v>
      </c>
      <c r="P657" t="s">
        <v>2462</v>
      </c>
      <c r="Q657" t="s">
        <v>871</v>
      </c>
      <c r="R657" t="s">
        <v>2574</v>
      </c>
      <c r="T657" t="s">
        <v>4346</v>
      </c>
      <c r="W657" t="s">
        <v>253</v>
      </c>
      <c r="X657" t="s">
        <v>8197</v>
      </c>
      <c r="Y657" t="s">
        <v>6511</v>
      </c>
      <c r="Z657" t="s">
        <v>8198</v>
      </c>
      <c r="AB657" t="s">
        <v>3266</v>
      </c>
      <c r="AC657" t="s">
        <v>8199</v>
      </c>
      <c r="AK657" t="s">
        <v>756</v>
      </c>
      <c r="AP657">
        <v>7</v>
      </c>
      <c r="BJ657" t="s">
        <v>274</v>
      </c>
      <c r="BQ657">
        <f t="shared" si="30"/>
        <v>3</v>
      </c>
      <c r="BR657">
        <f t="shared" si="31"/>
        <v>0</v>
      </c>
      <c r="BT657" t="s">
        <v>12612</v>
      </c>
      <c r="BV657">
        <v>7</v>
      </c>
      <c r="BX657">
        <v>1</v>
      </c>
      <c r="BY657" t="s">
        <v>12960</v>
      </c>
      <c r="CA657">
        <v>0</v>
      </c>
      <c r="CD657" s="3">
        <v>0.56666666666666665</v>
      </c>
      <c r="CE657" t="s">
        <v>274</v>
      </c>
      <c r="CF657" t="s">
        <v>12961</v>
      </c>
      <c r="CG657">
        <v>10</v>
      </c>
      <c r="CI657" t="s">
        <v>493</v>
      </c>
      <c r="CJ657">
        <v>0</v>
      </c>
      <c r="CK657" t="s">
        <v>12962</v>
      </c>
      <c r="CL657" s="4">
        <v>38414</v>
      </c>
      <c r="CM657" t="s">
        <v>12963</v>
      </c>
      <c r="CN657" t="s">
        <v>12964</v>
      </c>
      <c r="CO657">
        <v>7</v>
      </c>
      <c r="CP657" t="s">
        <v>12965</v>
      </c>
      <c r="CQ657" t="s">
        <v>282</v>
      </c>
      <c r="CR657" t="s">
        <v>12612</v>
      </c>
      <c r="CU657" t="s">
        <v>12842</v>
      </c>
      <c r="CW657">
        <v>0</v>
      </c>
      <c r="CY657">
        <v>3</v>
      </c>
      <c r="CZ657" t="s">
        <v>614</v>
      </c>
      <c r="DA657">
        <v>46</v>
      </c>
      <c r="DB657">
        <v>7</v>
      </c>
      <c r="DC657" t="s">
        <v>554</v>
      </c>
      <c r="DD657">
        <v>-18</v>
      </c>
      <c r="DK657">
        <v>0</v>
      </c>
      <c r="DL657" s="4">
        <v>44519</v>
      </c>
      <c r="DM657">
        <v>20650</v>
      </c>
      <c r="DN657">
        <v>2021</v>
      </c>
      <c r="DO657">
        <v>0</v>
      </c>
      <c r="DQ657">
        <v>81926</v>
      </c>
      <c r="DR657">
        <v>46</v>
      </c>
      <c r="DU657" t="s">
        <v>274</v>
      </c>
      <c r="DV657" t="s">
        <v>257</v>
      </c>
      <c r="DX657">
        <v>0</v>
      </c>
      <c r="DY657" t="s">
        <v>275</v>
      </c>
      <c r="EA657" t="s">
        <v>12966</v>
      </c>
      <c r="EB657" t="s">
        <v>1391</v>
      </c>
      <c r="EE657">
        <v>0</v>
      </c>
      <c r="EF657" t="s">
        <v>2504</v>
      </c>
      <c r="EG657" t="s">
        <v>383</v>
      </c>
      <c r="EH657">
        <v>1</v>
      </c>
      <c r="EJ657" t="s">
        <v>454</v>
      </c>
      <c r="EK657" t="s">
        <v>12967</v>
      </c>
      <c r="EL657" t="s">
        <v>12968</v>
      </c>
      <c r="EM657" t="s">
        <v>12969</v>
      </c>
      <c r="EN657" t="s">
        <v>12970</v>
      </c>
      <c r="EO657" t="s">
        <v>269</v>
      </c>
      <c r="EP657" t="s">
        <v>707</v>
      </c>
      <c r="EQ657">
        <v>0</v>
      </c>
      <c r="ER657" t="s">
        <v>12971</v>
      </c>
      <c r="ET657" t="s">
        <v>12972</v>
      </c>
      <c r="EU657">
        <v>0</v>
      </c>
      <c r="EV657" t="s">
        <v>679</v>
      </c>
      <c r="EW657" t="s">
        <v>349</v>
      </c>
      <c r="FC657" t="s">
        <v>12973</v>
      </c>
      <c r="FE657">
        <v>1</v>
      </c>
      <c r="FF657">
        <v>8</v>
      </c>
      <c r="FK657" t="s">
        <v>12974</v>
      </c>
      <c r="FL657">
        <v>0</v>
      </c>
      <c r="FN657">
        <v>1</v>
      </c>
      <c r="FO657" t="s">
        <v>12966</v>
      </c>
      <c r="FP657" t="s">
        <v>1914</v>
      </c>
      <c r="FQ657">
        <v>0</v>
      </c>
      <c r="FS657" t="s">
        <v>462</v>
      </c>
      <c r="FV657" t="s">
        <v>463</v>
      </c>
      <c r="FW657" t="s">
        <v>431</v>
      </c>
      <c r="FY657">
        <v>0</v>
      </c>
      <c r="GA657">
        <v>7.0000000000000007E-2</v>
      </c>
      <c r="GB657">
        <v>-7</v>
      </c>
      <c r="GC657">
        <v>0</v>
      </c>
      <c r="GD657" t="s">
        <v>465</v>
      </c>
      <c r="GE657" t="s">
        <v>355</v>
      </c>
      <c r="GF657">
        <v>0</v>
      </c>
      <c r="GG657" t="s">
        <v>466</v>
      </c>
      <c r="GH657">
        <v>2.8</v>
      </c>
      <c r="GI657">
        <v>5.5</v>
      </c>
      <c r="GJ657">
        <v>0</v>
      </c>
      <c r="GK657">
        <v>0</v>
      </c>
      <c r="GM657" t="s">
        <v>12975</v>
      </c>
      <c r="GQ657" t="s">
        <v>779</v>
      </c>
      <c r="HA657" t="s">
        <v>9902</v>
      </c>
      <c r="HB657" t="s">
        <v>12645</v>
      </c>
      <c r="HC657" t="s">
        <v>313</v>
      </c>
      <c r="HD657" t="s">
        <v>313</v>
      </c>
      <c r="HE657" t="s">
        <v>1914</v>
      </c>
      <c r="HF657">
        <v>0</v>
      </c>
      <c r="HG657">
        <v>12</v>
      </c>
      <c r="HH657">
        <v>0</v>
      </c>
      <c r="HI657" t="s">
        <v>275</v>
      </c>
      <c r="HK657" t="s">
        <v>387</v>
      </c>
      <c r="HL657" t="s">
        <v>9165</v>
      </c>
      <c r="HO657" t="s">
        <v>12976</v>
      </c>
      <c r="HP657" t="s">
        <v>12977</v>
      </c>
      <c r="HQ657" t="s">
        <v>8215</v>
      </c>
      <c r="HR657" t="s">
        <v>12978</v>
      </c>
      <c r="HW657">
        <v>50</v>
      </c>
      <c r="HX657">
        <v>4307863</v>
      </c>
      <c r="HZ657">
        <v>4307841</v>
      </c>
      <c r="IC657">
        <v>0</v>
      </c>
      <c r="ID657">
        <v>1</v>
      </c>
      <c r="IM657">
        <v>44</v>
      </c>
      <c r="IU657">
        <v>12</v>
      </c>
      <c r="IV657">
        <f>IF(AND(Table1[[#This Row],[R/P]]="P",Table1[[#This Row],[PaRes]]&lt;&gt;"SCRBL",Table1[[#This Row],[PaRes]]&lt;&gt;"RUN",Table1[[#This Row],[Penalty]]&lt;&gt;1),1,0)</f>
        <v>1</v>
      </c>
      <c r="IW657">
        <f>IF(AND(Table1[[#This Row],[Pass Play]]=1,Table1[[#This Row],[PaRes]]&lt;&gt;"SAC"),1,0)</f>
        <v>1</v>
      </c>
      <c r="IX657">
        <f>IF(Table1[[#This Row],[PaRes]]="COM",1,0)</f>
        <v>0</v>
      </c>
      <c r="IY657">
        <f>IF(Table1[[#This Row],[Pass Play]]=1,Table1[[#This Row],[Gn]],0)</f>
        <v>0</v>
      </c>
      <c r="IZ657">
        <f>IF(AND(Table1[[#This Row],[Pass Play]]=1,Table1[[#This Row],[EFF]]="Y"),1,0)</f>
        <v>0</v>
      </c>
      <c r="JA657">
        <f>IF(AND(Table1[[#This Row],[Pass Play]]=1,Table1[[#This Row],[EFF]]="Y"),Table1[[#This Row],[Gn]],0)</f>
        <v>0</v>
      </c>
      <c r="JB657">
        <f>IF(AND(Table1[[#This Row],[Pass Play]]=1,Table1[[#This Row],[Gn]]&gt;=15),1,0)</f>
        <v>0</v>
      </c>
      <c r="JC657">
        <f>IF(AND(Table1[[#This Row],[Pass Play]]=1,Table1[[#This Row],[Big Play Passes]]=1),Table1[[#This Row],[Gn]],0)</f>
        <v>0</v>
      </c>
      <c r="JD657">
        <f>IF(AND(OR(Table1[[#This Row],[R/P]]="R",Table1[[#This Row],[PaRes]]="SCRBL",Table1[[#This Row],[PaRes]]="RUN"),Table1[[#This Row],[Penalty]]&lt;&gt;1),1,0)</f>
        <v>0</v>
      </c>
      <c r="JE657">
        <f>IF(Table1[[#This Row],[Rush Attempts]]=1,Table1[[#This Row],[Gn]],0)</f>
        <v>0</v>
      </c>
      <c r="JF657">
        <f>IF(AND(Table1[[#This Row],[Rush Attempts]]=1,Table1[[#This Row],[EFF]]="Y"),1,0)</f>
        <v>0</v>
      </c>
      <c r="JG657">
        <f>IF(AND(Table1[[#This Row],[Rush Attempts]]=1,Table1[[#This Row],[EFF]]="Y"),Table1[[#This Row],[Gn]],0)</f>
        <v>0</v>
      </c>
      <c r="JH657">
        <f>IF(AND(Table1[[#This Row],[Rush Attempts]]=1,Table1[[#This Row],[Gn]]&gt;=10),1,0)</f>
        <v>0</v>
      </c>
      <c r="JI657">
        <f>IF(AND(Table1[[#This Row],[Rush Attempts]]=1,Table1[[#This Row],[Big Play Run]]=1),Table1[[#This Row],[Gn]],0)</f>
        <v>0</v>
      </c>
      <c r="JJ657">
        <f>IF(Table1[[#This Row],[PaRes]]="SAC",1,0)</f>
        <v>0</v>
      </c>
      <c r="JK657">
        <f>IF(Table1[[#This Row],[Sacks]]=1,Table1[[#This Row],[Gn]],0)</f>
        <v>0</v>
      </c>
      <c r="JL657">
        <f>IF(Table1[[#This Row],[PaRes]]="INT",1,0)</f>
        <v>0</v>
      </c>
      <c r="JM657">
        <f>IF(Table1[[#This Row],[pff_PENALTY]]&lt;&gt;"",1,0)</f>
        <v>0</v>
      </c>
      <c r="JN657">
        <f>Table1[[#This Row],[pff_PENYARDS]]</f>
        <v>0</v>
      </c>
      <c r="JO657">
        <f>IF(Table1[[#This Row],[S/End]]="TD",1,0)</f>
        <v>0</v>
      </c>
      <c r="JP657">
        <f>IF(OR(Table1[[#This Row],[S/End]]="FGGD"),1,0)</f>
        <v>0</v>
      </c>
      <c r="JQ657">
        <f>IF(OR(Table1[[#This Row],[S/End]]="FUM",Table1[[#This Row],[S/End]]="INT"),1,0)</f>
        <v>0</v>
      </c>
      <c r="JR657">
        <f>IF(AND(Table1[[#This Row],[Touchdown]]=1,Table1[[#This Row],[Pass Play]]=1),1,0)</f>
        <v>0</v>
      </c>
      <c r="JS657">
        <f t="shared" si="32"/>
        <v>0</v>
      </c>
      <c r="JT657">
        <f>IF(AND(OR(Table1[[#This Row],[Pass Play]]=1,Table1[[#This Row],[Rush Attempts]]=1),Table1[[#This Row],[Dn]]=3),1,0)</f>
        <v>0</v>
      </c>
      <c r="JU657">
        <f>IF(AND(Table1[[#This Row],[3rd down attempt]]=1,Table1[[#This Row],[EFF]]="Y"),1,0)</f>
        <v>0</v>
      </c>
      <c r="JV657">
        <f>IF(AND(Table1[[#This Row],[3rd down attempt]]=1,Table1[[#This Row],[Dist]]&gt;=7),1,0)</f>
        <v>0</v>
      </c>
      <c r="JW657">
        <f>IF(AND(OR(Table1[[#This Row],[Pass Play]]=1,Table1[[#This Row],[Rush Attempts]]=1),Table1[[#This Row],[Dn]]=4),1,0)</f>
        <v>0</v>
      </c>
      <c r="JX657">
        <f>IF(AND(Table1[[#This Row],[4th down attempt]]=1,Table1[[#This Row],[EFF]]="Y"),1,0)</f>
        <v>0</v>
      </c>
      <c r="JY657">
        <f>IF(AND(OR(Table1[[#This Row],[Pass Play]]=1,Table1[[#This Row],[Rush Attempts]]=1),Table1[[#This Row],[FPos]]&gt;=0,Table1[[#This Row],[FPos]]&lt;=20),1,0)</f>
        <v>0</v>
      </c>
      <c r="JZ657">
        <f>IF(AND(OR(Table1[[#This Row],[Pass Play]]=1,Table1[[#This Row],[Rush Attempts]]=1),Table1[[#This Row],[Dist]]&lt;=Table1[[#This Row],[Gn]]),1,0)</f>
        <v>0</v>
      </c>
      <c r="KA657">
        <f>IF(Table1[[#This Row],[S/End]]&lt;&gt;"",1,0)</f>
        <v>0</v>
      </c>
      <c r="KB657">
        <f>IF(Table1[[#This Row],[S/End]]="TD",1,0)</f>
        <v>0</v>
      </c>
      <c r="KC657">
        <f>IF(Table1[[#This Row],[S/End]]="FGGD",1,0)</f>
        <v>0</v>
      </c>
      <c r="KD657">
        <f>IF(AND(OR(Table1[[#This Row],[Pass Play]]=1,Table1[[#This Row],[Rush Attempts]]=1),Table1[[#This Row],[Gn]]&lt;0),1,0)</f>
        <v>0</v>
      </c>
      <c r="KE657" s="375">
        <f>IF(AND(Table1[[#This Row],[pff_DRVENDPSN]]=3,Table1[[#This Row],[pff_DRVENDEVENT]]="PUNT"),1,0)</f>
        <v>0</v>
      </c>
    </row>
    <row r="658" spans="1:291" hidden="1">
      <c r="A658">
        <v>20</v>
      </c>
      <c r="B658">
        <v>2111</v>
      </c>
      <c r="W658" t="s">
        <v>679</v>
      </c>
      <c r="BQ658">
        <f t="shared" si="30"/>
        <v>0</v>
      </c>
      <c r="BR658">
        <f t="shared" si="31"/>
        <v>0</v>
      </c>
      <c r="IV658">
        <f>IF(AND(Table1[[#This Row],[R/P]]="P",Table1[[#This Row],[PaRes]]&lt;&gt;"SCRBL",Table1[[#This Row],[PaRes]]&lt;&gt;"RUN",Table1[[#This Row],[Penalty]]&lt;&gt;1),1,0)</f>
        <v>0</v>
      </c>
      <c r="IW658">
        <f>IF(AND(Table1[[#This Row],[Pass Play]]=1,Table1[[#This Row],[PaRes]]&lt;&gt;"SAC"),1,0)</f>
        <v>0</v>
      </c>
      <c r="IX658">
        <f>IF(Table1[[#This Row],[PaRes]]="COM",1,0)</f>
        <v>0</v>
      </c>
      <c r="IY658">
        <f>IF(Table1[[#This Row],[Pass Play]]=1,Table1[[#This Row],[Gn]],0)</f>
        <v>0</v>
      </c>
      <c r="IZ658">
        <f>IF(AND(Table1[[#This Row],[Pass Play]]=1,Table1[[#This Row],[EFF]]="Y"),1,0)</f>
        <v>0</v>
      </c>
      <c r="JA658">
        <f>IF(AND(Table1[[#This Row],[Pass Play]]=1,Table1[[#This Row],[EFF]]="Y"),Table1[[#This Row],[Gn]],0)</f>
        <v>0</v>
      </c>
      <c r="JB658">
        <f>IF(AND(Table1[[#This Row],[Pass Play]]=1,Table1[[#This Row],[Gn]]&gt;=15),1,0)</f>
        <v>0</v>
      </c>
      <c r="JC658">
        <f>IF(AND(Table1[[#This Row],[Pass Play]]=1,Table1[[#This Row],[Big Play Passes]]=1),Table1[[#This Row],[Gn]],0)</f>
        <v>0</v>
      </c>
      <c r="JD658">
        <f>IF(AND(OR(Table1[[#This Row],[R/P]]="R",Table1[[#This Row],[PaRes]]="SCRBL",Table1[[#This Row],[PaRes]]="RUN"),Table1[[#This Row],[Penalty]]&lt;&gt;1),1,0)</f>
        <v>0</v>
      </c>
      <c r="JE658">
        <f>IF(Table1[[#This Row],[Rush Attempts]]=1,Table1[[#This Row],[Gn]],0)</f>
        <v>0</v>
      </c>
      <c r="JF658">
        <f>IF(AND(Table1[[#This Row],[Rush Attempts]]=1,Table1[[#This Row],[EFF]]="Y"),1,0)</f>
        <v>0</v>
      </c>
      <c r="JG658">
        <f>IF(AND(Table1[[#This Row],[Rush Attempts]]=1,Table1[[#This Row],[EFF]]="Y"),Table1[[#This Row],[Gn]],0)</f>
        <v>0</v>
      </c>
      <c r="JH658">
        <f>IF(AND(Table1[[#This Row],[Rush Attempts]]=1,Table1[[#This Row],[Gn]]&gt;=10),1,0)</f>
        <v>0</v>
      </c>
      <c r="JI658">
        <f>IF(AND(Table1[[#This Row],[Rush Attempts]]=1,Table1[[#This Row],[Big Play Run]]=1),Table1[[#This Row],[Gn]],0)</f>
        <v>0</v>
      </c>
      <c r="JJ658">
        <f>IF(Table1[[#This Row],[PaRes]]="SAC",1,0)</f>
        <v>0</v>
      </c>
      <c r="JK658">
        <f>IF(Table1[[#This Row],[Sacks]]=1,Table1[[#This Row],[Gn]],0)</f>
        <v>0</v>
      </c>
      <c r="JL658">
        <f>IF(Table1[[#This Row],[PaRes]]="INT",1,0)</f>
        <v>0</v>
      </c>
      <c r="JM658">
        <f>IF(Table1[[#This Row],[pff_PENALTY]]&lt;&gt;"",1,0)</f>
        <v>0</v>
      </c>
      <c r="JN658">
        <f>Table1[[#This Row],[pff_PENYARDS]]</f>
        <v>0</v>
      </c>
      <c r="JO658">
        <f>IF(Table1[[#This Row],[S/End]]="TD",1,0)</f>
        <v>0</v>
      </c>
      <c r="JP658">
        <f>IF(OR(Table1[[#This Row],[S/End]]="FGGD"),1,0)</f>
        <v>0</v>
      </c>
      <c r="JQ658">
        <f>IF(OR(Table1[[#This Row],[S/End]]="FUM",Table1[[#This Row],[S/End]]="INT"),1,0)</f>
        <v>0</v>
      </c>
      <c r="JR658">
        <f>IF(AND(Table1[[#This Row],[Touchdown]]=1,Table1[[#This Row],[Pass Play]]=1),1,0)</f>
        <v>0</v>
      </c>
      <c r="JS658">
        <f t="shared" si="32"/>
        <v>0</v>
      </c>
      <c r="JT658">
        <f>IF(AND(OR(Table1[[#This Row],[Pass Play]]=1,Table1[[#This Row],[Rush Attempts]]=1),Table1[[#This Row],[Dn]]=3),1,0)</f>
        <v>0</v>
      </c>
      <c r="JU658">
        <f>IF(AND(Table1[[#This Row],[3rd down attempt]]=1,Table1[[#This Row],[EFF]]="Y"),1,0)</f>
        <v>0</v>
      </c>
      <c r="JV658">
        <f>IF(AND(Table1[[#This Row],[3rd down attempt]]=1,Table1[[#This Row],[Dist]]&gt;=7),1,0)</f>
        <v>0</v>
      </c>
      <c r="JW658">
        <f>IF(AND(OR(Table1[[#This Row],[Pass Play]]=1,Table1[[#This Row],[Rush Attempts]]=1),Table1[[#This Row],[Dn]]=4),1,0)</f>
        <v>0</v>
      </c>
      <c r="JX658">
        <f>IF(AND(Table1[[#This Row],[4th down attempt]]=1,Table1[[#This Row],[EFF]]="Y"),1,0)</f>
        <v>0</v>
      </c>
      <c r="JY658">
        <f>IF(AND(OR(Table1[[#This Row],[Pass Play]]=1,Table1[[#This Row],[Rush Attempts]]=1),Table1[[#This Row],[FPos]]&gt;=0,Table1[[#This Row],[FPos]]&lt;=20),1,0)</f>
        <v>0</v>
      </c>
      <c r="JZ658">
        <f>IF(AND(OR(Table1[[#This Row],[Pass Play]]=1,Table1[[#This Row],[Rush Attempts]]=1),Table1[[#This Row],[Dist]]&lt;=Table1[[#This Row],[Gn]]),1,0)</f>
        <v>0</v>
      </c>
      <c r="KA658">
        <f>IF(Table1[[#This Row],[S/End]]&lt;&gt;"",1,0)</f>
        <v>0</v>
      </c>
      <c r="KB658">
        <f>IF(Table1[[#This Row],[S/End]]="TD",1,0)</f>
        <v>0</v>
      </c>
      <c r="KC658">
        <f>IF(Table1[[#This Row],[S/End]]="FGGD",1,0)</f>
        <v>0</v>
      </c>
      <c r="KD658">
        <f>IF(AND(OR(Table1[[#This Row],[Pass Play]]=1,Table1[[#This Row],[Rush Attempts]]=1),Table1[[#This Row],[Gn]]&lt;0),1,0)</f>
        <v>0</v>
      </c>
      <c r="KE658" s="375">
        <f>IF(AND(Table1[[#This Row],[pff_DRVENDPSN]]=3,Table1[[#This Row],[pff_DRVENDEVENT]]="PUNT"),1,0)</f>
        <v>0</v>
      </c>
    </row>
    <row r="659" spans="1:291" hidden="1">
      <c r="A659">
        <v>21</v>
      </c>
      <c r="B659">
        <v>2111</v>
      </c>
      <c r="D659">
        <v>2</v>
      </c>
      <c r="E659">
        <v>3</v>
      </c>
      <c r="F659">
        <v>3</v>
      </c>
      <c r="G659">
        <v>3</v>
      </c>
      <c r="H659">
        <v>50</v>
      </c>
      <c r="J659" t="s">
        <v>254</v>
      </c>
      <c r="K659">
        <v>12</v>
      </c>
      <c r="L659" t="s">
        <v>6748</v>
      </c>
      <c r="M659" t="s">
        <v>8127</v>
      </c>
      <c r="N659" t="s">
        <v>256</v>
      </c>
      <c r="P659" t="s">
        <v>1357</v>
      </c>
      <c r="Q659" t="s">
        <v>1336</v>
      </c>
      <c r="W659" t="s">
        <v>257</v>
      </c>
      <c r="X659" t="s">
        <v>12979</v>
      </c>
      <c r="AE659" t="s">
        <v>807</v>
      </c>
      <c r="AF659" t="s">
        <v>808</v>
      </c>
      <c r="AG659" t="s">
        <v>12979</v>
      </c>
      <c r="AH659" t="s">
        <v>257</v>
      </c>
      <c r="AJ659">
        <v>20</v>
      </c>
      <c r="AP659">
        <v>7</v>
      </c>
      <c r="BJ659" t="s">
        <v>274</v>
      </c>
      <c r="BQ659">
        <f t="shared" si="30"/>
        <v>0</v>
      </c>
      <c r="BR659">
        <f t="shared" si="31"/>
        <v>11</v>
      </c>
      <c r="BT659" t="s">
        <v>12612</v>
      </c>
      <c r="BV659">
        <v>7</v>
      </c>
      <c r="BX659">
        <v>0</v>
      </c>
      <c r="BY659" t="s">
        <v>12980</v>
      </c>
      <c r="CD659" s="3">
        <v>0.55833333333333335</v>
      </c>
      <c r="CF659" t="s">
        <v>12981</v>
      </c>
      <c r="CJ659">
        <v>0</v>
      </c>
      <c r="CK659" t="s">
        <v>12982</v>
      </c>
      <c r="CL659" s="4">
        <v>38414</v>
      </c>
      <c r="CM659" t="s">
        <v>12983</v>
      </c>
      <c r="CN659" t="s">
        <v>12984</v>
      </c>
      <c r="CO659">
        <v>7</v>
      </c>
      <c r="CQ659" t="s">
        <v>269</v>
      </c>
      <c r="CR659" t="s">
        <v>12612</v>
      </c>
      <c r="CU659" t="s">
        <v>12985</v>
      </c>
      <c r="CW659">
        <v>0</v>
      </c>
      <c r="CY659">
        <v>4</v>
      </c>
      <c r="CZ659" t="s">
        <v>614</v>
      </c>
      <c r="DA659">
        <v>46</v>
      </c>
      <c r="DB659">
        <v>7</v>
      </c>
      <c r="DC659" t="s">
        <v>554</v>
      </c>
      <c r="DD659">
        <v>-18</v>
      </c>
      <c r="DF659" t="s">
        <v>12682</v>
      </c>
      <c r="DK659">
        <v>3</v>
      </c>
      <c r="DL659" s="4">
        <v>44519</v>
      </c>
      <c r="DM659">
        <v>20650</v>
      </c>
      <c r="DN659">
        <v>2021</v>
      </c>
      <c r="DO659">
        <v>0</v>
      </c>
      <c r="DQ659">
        <v>81926</v>
      </c>
      <c r="DR659">
        <v>48</v>
      </c>
      <c r="DU659" t="s">
        <v>274</v>
      </c>
      <c r="DV659" t="s">
        <v>257</v>
      </c>
      <c r="DX659">
        <v>0</v>
      </c>
      <c r="DY659" t="s">
        <v>275</v>
      </c>
      <c r="EE659">
        <v>0</v>
      </c>
      <c r="EF659" t="s">
        <v>7927</v>
      </c>
      <c r="EG659" t="s">
        <v>422</v>
      </c>
      <c r="EH659">
        <v>0</v>
      </c>
      <c r="EJ659" t="s">
        <v>454</v>
      </c>
      <c r="EK659" t="s">
        <v>7190</v>
      </c>
      <c r="EL659" t="s">
        <v>12986</v>
      </c>
      <c r="EM659" t="s">
        <v>12987</v>
      </c>
      <c r="EN659" t="s">
        <v>12988</v>
      </c>
      <c r="EO659" t="s">
        <v>282</v>
      </c>
      <c r="EP659" t="s">
        <v>2449</v>
      </c>
      <c r="EQ659">
        <v>0</v>
      </c>
      <c r="ET659" t="s">
        <v>12989</v>
      </c>
      <c r="FE659">
        <v>0</v>
      </c>
      <c r="FF659">
        <v>23</v>
      </c>
      <c r="FG659" t="s">
        <v>285</v>
      </c>
      <c r="FI659" t="s">
        <v>285</v>
      </c>
      <c r="FJ659" t="s">
        <v>12990</v>
      </c>
      <c r="FL659">
        <v>0</v>
      </c>
      <c r="FN659">
        <v>0</v>
      </c>
      <c r="FQ659">
        <v>0</v>
      </c>
      <c r="FS659" t="s">
        <v>462</v>
      </c>
      <c r="FU659" t="s">
        <v>257</v>
      </c>
      <c r="FV659" t="s">
        <v>463</v>
      </c>
      <c r="FW659" t="s">
        <v>1721</v>
      </c>
      <c r="FX659" t="s">
        <v>625</v>
      </c>
      <c r="FY659">
        <v>0</v>
      </c>
      <c r="GA659">
        <v>7.0000000000000007E-2</v>
      </c>
      <c r="GB659">
        <v>-7</v>
      </c>
      <c r="GC659">
        <v>0</v>
      </c>
      <c r="GE659" t="s">
        <v>355</v>
      </c>
      <c r="GF659">
        <v>0</v>
      </c>
      <c r="GG659" t="s">
        <v>1179</v>
      </c>
      <c r="GJ659">
        <v>0</v>
      </c>
      <c r="GK659">
        <v>0</v>
      </c>
      <c r="GM659" t="s">
        <v>12991</v>
      </c>
      <c r="GO659">
        <v>2</v>
      </c>
      <c r="HA659" t="s">
        <v>5454</v>
      </c>
      <c r="HC659" t="s">
        <v>313</v>
      </c>
      <c r="HD659" t="s">
        <v>313</v>
      </c>
      <c r="HE659" t="s">
        <v>6281</v>
      </c>
      <c r="HF659">
        <v>0</v>
      </c>
      <c r="HG659">
        <v>12</v>
      </c>
      <c r="HH659">
        <v>0</v>
      </c>
      <c r="HI659" t="s">
        <v>275</v>
      </c>
      <c r="HL659">
        <v>4</v>
      </c>
      <c r="HW659">
        <v>47</v>
      </c>
      <c r="HX659">
        <v>4307894</v>
      </c>
      <c r="HY659" t="s">
        <v>12992</v>
      </c>
      <c r="HZ659">
        <v>4307863</v>
      </c>
      <c r="IC659">
        <v>0</v>
      </c>
      <c r="ID659">
        <v>0</v>
      </c>
      <c r="IM659">
        <v>45</v>
      </c>
      <c r="IQ659" t="s">
        <v>12682</v>
      </c>
      <c r="IU659">
        <v>12</v>
      </c>
      <c r="IV659">
        <f>IF(AND(Table1[[#This Row],[R/P]]="P",Table1[[#This Row],[PaRes]]&lt;&gt;"SCRBL",Table1[[#This Row],[PaRes]]&lt;&gt;"RUN",Table1[[#This Row],[Penalty]]&lt;&gt;1),1,0)</f>
        <v>0</v>
      </c>
      <c r="IW659">
        <f>IF(AND(Table1[[#This Row],[Pass Play]]=1,Table1[[#This Row],[PaRes]]&lt;&gt;"SAC"),1,0)</f>
        <v>0</v>
      </c>
      <c r="IX659">
        <f>IF(Table1[[#This Row],[PaRes]]="COM",1,0)</f>
        <v>0</v>
      </c>
      <c r="IY659">
        <f>IF(Table1[[#This Row],[Pass Play]]=1,Table1[[#This Row],[Gn]],0)</f>
        <v>0</v>
      </c>
      <c r="IZ659">
        <f>IF(AND(Table1[[#This Row],[Pass Play]]=1,Table1[[#This Row],[EFF]]="Y"),1,0)</f>
        <v>0</v>
      </c>
      <c r="JA659">
        <f>IF(AND(Table1[[#This Row],[Pass Play]]=1,Table1[[#This Row],[EFF]]="Y"),Table1[[#This Row],[Gn]],0)</f>
        <v>0</v>
      </c>
      <c r="JB659">
        <f>IF(AND(Table1[[#This Row],[Pass Play]]=1,Table1[[#This Row],[Gn]]&gt;=15),1,0)</f>
        <v>0</v>
      </c>
      <c r="JC659">
        <f>IF(AND(Table1[[#This Row],[Pass Play]]=1,Table1[[#This Row],[Big Play Passes]]=1),Table1[[#This Row],[Gn]],0)</f>
        <v>0</v>
      </c>
      <c r="JD659">
        <f>IF(AND(OR(Table1[[#This Row],[R/P]]="R",Table1[[#This Row],[PaRes]]="SCRBL",Table1[[#This Row],[PaRes]]="RUN"),Table1[[#This Row],[Penalty]]&lt;&gt;1),1,0)</f>
        <v>1</v>
      </c>
      <c r="JE659">
        <f>IF(Table1[[#This Row],[Rush Attempts]]=1,Table1[[#This Row],[Gn]],0)</f>
        <v>3</v>
      </c>
      <c r="JF659">
        <f>IF(AND(Table1[[#This Row],[Rush Attempts]]=1,Table1[[#This Row],[EFF]]="Y"),1,0)</f>
        <v>1</v>
      </c>
      <c r="JG659">
        <f>IF(AND(Table1[[#This Row],[Rush Attempts]]=1,Table1[[#This Row],[EFF]]="Y"),Table1[[#This Row],[Gn]],0)</f>
        <v>3</v>
      </c>
      <c r="JH659">
        <f>IF(AND(Table1[[#This Row],[Rush Attempts]]=1,Table1[[#This Row],[Gn]]&gt;=10),1,0)</f>
        <v>0</v>
      </c>
      <c r="JI659">
        <f>IF(AND(Table1[[#This Row],[Rush Attempts]]=1,Table1[[#This Row],[Big Play Run]]=1),Table1[[#This Row],[Gn]],0)</f>
        <v>0</v>
      </c>
      <c r="JJ659">
        <f>IF(Table1[[#This Row],[PaRes]]="SAC",1,0)</f>
        <v>0</v>
      </c>
      <c r="JK659">
        <f>IF(Table1[[#This Row],[Sacks]]=1,Table1[[#This Row],[Gn]],0)</f>
        <v>0</v>
      </c>
      <c r="JL659">
        <f>IF(Table1[[#This Row],[PaRes]]="INT",1,0)</f>
        <v>0</v>
      </c>
      <c r="JM659">
        <f>IF(Table1[[#This Row],[pff_PENALTY]]&lt;&gt;"",1,0)</f>
        <v>0</v>
      </c>
      <c r="JN659">
        <f>Table1[[#This Row],[pff_PENYARDS]]</f>
        <v>0</v>
      </c>
      <c r="JO659">
        <f>IF(Table1[[#This Row],[S/End]]="TD",1,0)</f>
        <v>0</v>
      </c>
      <c r="JP659">
        <f>IF(OR(Table1[[#This Row],[S/End]]="FGGD"),1,0)</f>
        <v>0</v>
      </c>
      <c r="JQ659">
        <f>IF(OR(Table1[[#This Row],[S/End]]="FUM",Table1[[#This Row],[S/End]]="INT"),1,0)</f>
        <v>0</v>
      </c>
      <c r="JR659">
        <f>IF(AND(Table1[[#This Row],[Touchdown]]=1,Table1[[#This Row],[Pass Play]]=1),1,0)</f>
        <v>0</v>
      </c>
      <c r="JS659">
        <f t="shared" si="32"/>
        <v>0</v>
      </c>
      <c r="JT659">
        <f>IF(AND(OR(Table1[[#This Row],[Pass Play]]=1,Table1[[#This Row],[Rush Attempts]]=1),Table1[[#This Row],[Dn]]=3),1,0)</f>
        <v>1</v>
      </c>
      <c r="JU659">
        <f>IF(AND(Table1[[#This Row],[3rd down attempt]]=1,Table1[[#This Row],[EFF]]="Y"),1,0)</f>
        <v>1</v>
      </c>
      <c r="JV659">
        <f>IF(AND(Table1[[#This Row],[3rd down attempt]]=1,Table1[[#This Row],[Dist]]&gt;=7),1,0)</f>
        <v>0</v>
      </c>
      <c r="JW659">
        <f>IF(AND(OR(Table1[[#This Row],[Pass Play]]=1,Table1[[#This Row],[Rush Attempts]]=1),Table1[[#This Row],[Dn]]=4),1,0)</f>
        <v>0</v>
      </c>
      <c r="JX659">
        <f>IF(AND(Table1[[#This Row],[4th down attempt]]=1,Table1[[#This Row],[EFF]]="Y"),1,0)</f>
        <v>0</v>
      </c>
      <c r="JY659">
        <f>IF(AND(OR(Table1[[#This Row],[Pass Play]]=1,Table1[[#This Row],[Rush Attempts]]=1),Table1[[#This Row],[FPos]]&gt;=0,Table1[[#This Row],[FPos]]&lt;=20),1,0)</f>
        <v>0</v>
      </c>
      <c r="JZ659">
        <f>IF(AND(OR(Table1[[#This Row],[Pass Play]]=1,Table1[[#This Row],[Rush Attempts]]=1),Table1[[#This Row],[Dist]]&lt;=Table1[[#This Row],[Gn]]),1,0)</f>
        <v>1</v>
      </c>
      <c r="KA659">
        <f>IF(Table1[[#This Row],[S/End]]&lt;&gt;"",1,0)</f>
        <v>0</v>
      </c>
      <c r="KB659">
        <f>IF(Table1[[#This Row],[S/End]]="TD",1,0)</f>
        <v>0</v>
      </c>
      <c r="KC659">
        <f>IF(Table1[[#This Row],[S/End]]="FGGD",1,0)</f>
        <v>0</v>
      </c>
      <c r="KD659">
        <f>IF(AND(OR(Table1[[#This Row],[Pass Play]]=1,Table1[[#This Row],[Rush Attempts]]=1),Table1[[#This Row],[Gn]]&lt;0),1,0)</f>
        <v>0</v>
      </c>
      <c r="KE659" s="375">
        <f>IF(AND(Table1[[#This Row],[pff_DRVENDPSN]]=3,Table1[[#This Row],[pff_DRVENDEVENT]]="PUNT"),1,0)</f>
        <v>0</v>
      </c>
    </row>
    <row r="660" spans="1:291" hidden="1">
      <c r="A660">
        <v>22</v>
      </c>
      <c r="B660">
        <v>2111</v>
      </c>
      <c r="D660">
        <v>2</v>
      </c>
      <c r="E660">
        <v>1</v>
      </c>
      <c r="F660">
        <v>10</v>
      </c>
      <c r="G660">
        <v>-4</v>
      </c>
      <c r="H660">
        <v>47</v>
      </c>
      <c r="J660" t="s">
        <v>298</v>
      </c>
      <c r="K660">
        <v>11</v>
      </c>
      <c r="L660">
        <v>11</v>
      </c>
      <c r="M660" t="s">
        <v>8619</v>
      </c>
      <c r="N660" t="s">
        <v>440</v>
      </c>
      <c r="O660" t="s">
        <v>254</v>
      </c>
      <c r="P660" t="s">
        <v>8620</v>
      </c>
      <c r="Q660" t="s">
        <v>442</v>
      </c>
      <c r="W660" t="s">
        <v>257</v>
      </c>
      <c r="X660" t="s">
        <v>12993</v>
      </c>
      <c r="AE660" t="s">
        <v>1476</v>
      </c>
      <c r="AF660" t="s">
        <v>1477</v>
      </c>
      <c r="AG660" t="s">
        <v>12993</v>
      </c>
      <c r="AH660" t="s">
        <v>257</v>
      </c>
      <c r="AJ660">
        <v>4</v>
      </c>
      <c r="AP660">
        <v>7</v>
      </c>
      <c r="BJ660" t="s">
        <v>348</v>
      </c>
      <c r="BQ660">
        <f t="shared" si="30"/>
        <v>0</v>
      </c>
      <c r="BR660">
        <f t="shared" si="31"/>
        <v>2</v>
      </c>
      <c r="BT660" t="s">
        <v>12612</v>
      </c>
      <c r="BV660">
        <v>7</v>
      </c>
      <c r="BX660">
        <v>0</v>
      </c>
      <c r="BY660" t="s">
        <v>12994</v>
      </c>
      <c r="CD660" s="3">
        <v>0.53402777777777777</v>
      </c>
      <c r="CF660" t="s">
        <v>12995</v>
      </c>
      <c r="CJ660">
        <v>0</v>
      </c>
      <c r="CK660" t="s">
        <v>12996</v>
      </c>
      <c r="CL660" s="4">
        <v>38414</v>
      </c>
      <c r="CM660" t="s">
        <v>12997</v>
      </c>
      <c r="CN660" t="s">
        <v>12998</v>
      </c>
      <c r="CO660">
        <v>7</v>
      </c>
      <c r="CP660" t="s">
        <v>12999</v>
      </c>
      <c r="CQ660" t="s">
        <v>282</v>
      </c>
      <c r="CR660" t="s">
        <v>12612</v>
      </c>
      <c r="CU660" t="s">
        <v>12842</v>
      </c>
      <c r="CW660">
        <v>0</v>
      </c>
      <c r="CY660">
        <v>5</v>
      </c>
      <c r="CZ660" t="s">
        <v>614</v>
      </c>
      <c r="DA660">
        <v>46</v>
      </c>
      <c r="DB660">
        <v>7</v>
      </c>
      <c r="DC660" t="s">
        <v>554</v>
      </c>
      <c r="DD660">
        <v>-18</v>
      </c>
      <c r="DF660" t="s">
        <v>12645</v>
      </c>
      <c r="DK660">
        <v>-4</v>
      </c>
      <c r="DL660" s="4">
        <v>44519</v>
      </c>
      <c r="DM660">
        <v>20650</v>
      </c>
      <c r="DN660">
        <v>2021</v>
      </c>
      <c r="DO660">
        <v>0</v>
      </c>
      <c r="DQ660">
        <v>81926</v>
      </c>
      <c r="DR660">
        <v>49</v>
      </c>
      <c r="DU660" t="s">
        <v>294</v>
      </c>
      <c r="DV660" t="s">
        <v>294</v>
      </c>
      <c r="DX660">
        <v>0</v>
      </c>
      <c r="DY660" t="s">
        <v>275</v>
      </c>
      <c r="EE660">
        <v>0</v>
      </c>
      <c r="EF660" t="s">
        <v>8626</v>
      </c>
      <c r="EG660" t="s">
        <v>383</v>
      </c>
      <c r="EH660">
        <v>1</v>
      </c>
      <c r="EJ660" t="s">
        <v>340</v>
      </c>
      <c r="EK660" t="s">
        <v>1198</v>
      </c>
      <c r="EL660" t="s">
        <v>13000</v>
      </c>
      <c r="EM660" t="s">
        <v>13001</v>
      </c>
      <c r="EN660" t="s">
        <v>898</v>
      </c>
      <c r="EO660" t="s">
        <v>269</v>
      </c>
      <c r="EP660" t="s">
        <v>1026</v>
      </c>
      <c r="EQ660">
        <v>1</v>
      </c>
      <c r="ET660" t="s">
        <v>13002</v>
      </c>
      <c r="FE660">
        <v>0</v>
      </c>
      <c r="FF660">
        <v>4</v>
      </c>
      <c r="FG660" t="s">
        <v>461</v>
      </c>
      <c r="FI660" t="s">
        <v>461</v>
      </c>
      <c r="FL660">
        <v>0</v>
      </c>
      <c r="FN660">
        <v>0</v>
      </c>
      <c r="FQ660">
        <v>0</v>
      </c>
      <c r="FS660" t="s">
        <v>462</v>
      </c>
      <c r="FU660" t="s">
        <v>274</v>
      </c>
      <c r="FV660" t="s">
        <v>463</v>
      </c>
      <c r="FW660" t="s">
        <v>1291</v>
      </c>
      <c r="FX660" t="s">
        <v>1030</v>
      </c>
      <c r="FY660">
        <v>0</v>
      </c>
      <c r="GA660">
        <v>7.0000000000000007E-2</v>
      </c>
      <c r="GB660">
        <v>-7</v>
      </c>
      <c r="GC660">
        <v>0</v>
      </c>
      <c r="GD660" t="s">
        <v>465</v>
      </c>
      <c r="GE660" t="s">
        <v>355</v>
      </c>
      <c r="GF660">
        <v>0</v>
      </c>
      <c r="GG660" t="s">
        <v>257</v>
      </c>
      <c r="GJ660">
        <v>1</v>
      </c>
      <c r="GK660">
        <v>1</v>
      </c>
      <c r="GM660" t="s">
        <v>13003</v>
      </c>
      <c r="GO660">
        <v>1</v>
      </c>
      <c r="HA660" t="s">
        <v>13004</v>
      </c>
      <c r="HC660" t="s">
        <v>313</v>
      </c>
      <c r="HD660" t="s">
        <v>313</v>
      </c>
      <c r="HE660" t="s">
        <v>588</v>
      </c>
      <c r="HF660">
        <v>0</v>
      </c>
      <c r="HG660">
        <v>11</v>
      </c>
      <c r="HH660">
        <v>0</v>
      </c>
      <c r="HI660" t="s">
        <v>275</v>
      </c>
      <c r="HL660">
        <v>4</v>
      </c>
      <c r="HW660">
        <v>-49</v>
      </c>
      <c r="HX660">
        <v>4307921</v>
      </c>
      <c r="HY660" t="s">
        <v>12645</v>
      </c>
      <c r="HZ660">
        <v>4307894</v>
      </c>
      <c r="IC660">
        <v>0</v>
      </c>
      <c r="ID660">
        <v>0</v>
      </c>
      <c r="IM660">
        <v>46</v>
      </c>
      <c r="IO660" t="s">
        <v>12645</v>
      </c>
      <c r="IQ660" t="s">
        <v>12645</v>
      </c>
      <c r="IU660">
        <v>12</v>
      </c>
      <c r="IV660">
        <f>IF(AND(Table1[[#This Row],[R/P]]="P",Table1[[#This Row],[PaRes]]&lt;&gt;"SCRBL",Table1[[#This Row],[PaRes]]&lt;&gt;"RUN",Table1[[#This Row],[Penalty]]&lt;&gt;1),1,0)</f>
        <v>0</v>
      </c>
      <c r="IW660">
        <f>IF(AND(Table1[[#This Row],[Pass Play]]=1,Table1[[#This Row],[PaRes]]&lt;&gt;"SAC"),1,0)</f>
        <v>0</v>
      </c>
      <c r="IX660">
        <f>IF(Table1[[#This Row],[PaRes]]="COM",1,0)</f>
        <v>0</v>
      </c>
      <c r="IY660">
        <f>IF(Table1[[#This Row],[Pass Play]]=1,Table1[[#This Row],[Gn]],0)</f>
        <v>0</v>
      </c>
      <c r="IZ660">
        <f>IF(AND(Table1[[#This Row],[Pass Play]]=1,Table1[[#This Row],[EFF]]="Y"),1,0)</f>
        <v>0</v>
      </c>
      <c r="JA660">
        <f>IF(AND(Table1[[#This Row],[Pass Play]]=1,Table1[[#This Row],[EFF]]="Y"),Table1[[#This Row],[Gn]],0)</f>
        <v>0</v>
      </c>
      <c r="JB660">
        <f>IF(AND(Table1[[#This Row],[Pass Play]]=1,Table1[[#This Row],[Gn]]&gt;=15),1,0)</f>
        <v>0</v>
      </c>
      <c r="JC660">
        <f>IF(AND(Table1[[#This Row],[Pass Play]]=1,Table1[[#This Row],[Big Play Passes]]=1),Table1[[#This Row],[Gn]],0)</f>
        <v>0</v>
      </c>
      <c r="JD660">
        <f>IF(AND(OR(Table1[[#This Row],[R/P]]="R",Table1[[#This Row],[PaRes]]="SCRBL",Table1[[#This Row],[PaRes]]="RUN"),Table1[[#This Row],[Penalty]]&lt;&gt;1),1,0)</f>
        <v>1</v>
      </c>
      <c r="JE660">
        <f>IF(Table1[[#This Row],[Rush Attempts]]=1,Table1[[#This Row],[Gn]],0)</f>
        <v>-4</v>
      </c>
      <c r="JF660">
        <f>IF(AND(Table1[[#This Row],[Rush Attempts]]=1,Table1[[#This Row],[EFF]]="Y"),1,0)</f>
        <v>0</v>
      </c>
      <c r="JG660">
        <f>IF(AND(Table1[[#This Row],[Rush Attempts]]=1,Table1[[#This Row],[EFF]]="Y"),Table1[[#This Row],[Gn]],0)</f>
        <v>0</v>
      </c>
      <c r="JH660">
        <f>IF(AND(Table1[[#This Row],[Rush Attempts]]=1,Table1[[#This Row],[Gn]]&gt;=10),1,0)</f>
        <v>0</v>
      </c>
      <c r="JI660">
        <f>IF(AND(Table1[[#This Row],[Rush Attempts]]=1,Table1[[#This Row],[Big Play Run]]=1),Table1[[#This Row],[Gn]],0)</f>
        <v>0</v>
      </c>
      <c r="JJ660">
        <f>IF(Table1[[#This Row],[PaRes]]="SAC",1,0)</f>
        <v>0</v>
      </c>
      <c r="JK660">
        <f>IF(Table1[[#This Row],[Sacks]]=1,Table1[[#This Row],[Gn]],0)</f>
        <v>0</v>
      </c>
      <c r="JL660">
        <f>IF(Table1[[#This Row],[PaRes]]="INT",1,0)</f>
        <v>0</v>
      </c>
      <c r="JM660">
        <f>IF(Table1[[#This Row],[pff_PENALTY]]&lt;&gt;"",1,0)</f>
        <v>0</v>
      </c>
      <c r="JN660">
        <f>Table1[[#This Row],[pff_PENYARDS]]</f>
        <v>0</v>
      </c>
      <c r="JO660">
        <f>IF(Table1[[#This Row],[S/End]]="TD",1,0)</f>
        <v>0</v>
      </c>
      <c r="JP660">
        <f>IF(OR(Table1[[#This Row],[S/End]]="FGGD"),1,0)</f>
        <v>0</v>
      </c>
      <c r="JQ660">
        <f>IF(OR(Table1[[#This Row],[S/End]]="FUM",Table1[[#This Row],[S/End]]="INT"),1,0)</f>
        <v>0</v>
      </c>
      <c r="JR660">
        <f>IF(AND(Table1[[#This Row],[Touchdown]]=1,Table1[[#This Row],[Pass Play]]=1),1,0)</f>
        <v>0</v>
      </c>
      <c r="JS660">
        <f t="shared" si="32"/>
        <v>0</v>
      </c>
      <c r="JT660">
        <f>IF(AND(OR(Table1[[#This Row],[Pass Play]]=1,Table1[[#This Row],[Rush Attempts]]=1),Table1[[#This Row],[Dn]]=3),1,0)</f>
        <v>0</v>
      </c>
      <c r="JU660">
        <f>IF(AND(Table1[[#This Row],[3rd down attempt]]=1,Table1[[#This Row],[EFF]]="Y"),1,0)</f>
        <v>0</v>
      </c>
      <c r="JV660">
        <f>IF(AND(Table1[[#This Row],[3rd down attempt]]=1,Table1[[#This Row],[Dist]]&gt;=7),1,0)</f>
        <v>0</v>
      </c>
      <c r="JW660">
        <f>IF(AND(OR(Table1[[#This Row],[Pass Play]]=1,Table1[[#This Row],[Rush Attempts]]=1),Table1[[#This Row],[Dn]]=4),1,0)</f>
        <v>0</v>
      </c>
      <c r="JX660">
        <f>IF(AND(Table1[[#This Row],[4th down attempt]]=1,Table1[[#This Row],[EFF]]="Y"),1,0)</f>
        <v>0</v>
      </c>
      <c r="JY660">
        <f>IF(AND(OR(Table1[[#This Row],[Pass Play]]=1,Table1[[#This Row],[Rush Attempts]]=1),Table1[[#This Row],[FPos]]&gt;=0,Table1[[#This Row],[FPos]]&lt;=20),1,0)</f>
        <v>0</v>
      </c>
      <c r="JZ660">
        <f>IF(AND(OR(Table1[[#This Row],[Pass Play]]=1,Table1[[#This Row],[Rush Attempts]]=1),Table1[[#This Row],[Dist]]&lt;=Table1[[#This Row],[Gn]]),1,0)</f>
        <v>0</v>
      </c>
      <c r="KA660">
        <f>IF(Table1[[#This Row],[S/End]]&lt;&gt;"",1,0)</f>
        <v>0</v>
      </c>
      <c r="KB660">
        <f>IF(Table1[[#This Row],[S/End]]="TD",1,0)</f>
        <v>0</v>
      </c>
      <c r="KC660">
        <f>IF(Table1[[#This Row],[S/End]]="FGGD",1,0)</f>
        <v>0</v>
      </c>
      <c r="KD660">
        <f>IF(AND(OR(Table1[[#This Row],[Pass Play]]=1,Table1[[#This Row],[Rush Attempts]]=1),Table1[[#This Row],[Gn]]&lt;0),1,0)</f>
        <v>1</v>
      </c>
      <c r="KE660" s="375">
        <f>IF(AND(Table1[[#This Row],[pff_DRVENDPSN]]=3,Table1[[#This Row],[pff_DRVENDEVENT]]="PUNT"),1,0)</f>
        <v>0</v>
      </c>
    </row>
    <row r="661" spans="1:291" hidden="1">
      <c r="A661">
        <v>23</v>
      </c>
      <c r="B661">
        <v>2111</v>
      </c>
      <c r="D661">
        <v>2</v>
      </c>
      <c r="E661">
        <v>2</v>
      </c>
      <c r="F661">
        <v>14</v>
      </c>
      <c r="G661">
        <v>5</v>
      </c>
      <c r="H661">
        <v>-49</v>
      </c>
      <c r="J661" t="s">
        <v>298</v>
      </c>
      <c r="K661">
        <v>11</v>
      </c>
      <c r="L661" t="s">
        <v>1184</v>
      </c>
      <c r="M661" t="s">
        <v>8158</v>
      </c>
      <c r="N661" t="s">
        <v>827</v>
      </c>
      <c r="P661" t="s">
        <v>828</v>
      </c>
      <c r="Q661" t="s">
        <v>442</v>
      </c>
      <c r="W661" t="s">
        <v>253</v>
      </c>
      <c r="X661" t="s">
        <v>3225</v>
      </c>
      <c r="Y661" t="s">
        <v>981</v>
      </c>
      <c r="Z661" t="s">
        <v>981</v>
      </c>
      <c r="AB661" t="s">
        <v>981</v>
      </c>
      <c r="AC661" t="s">
        <v>1217</v>
      </c>
      <c r="AJ661">
        <v>88</v>
      </c>
      <c r="AK661" t="s">
        <v>327</v>
      </c>
      <c r="AP661">
        <v>7</v>
      </c>
      <c r="BJ661" t="s">
        <v>257</v>
      </c>
      <c r="BQ661">
        <f t="shared" si="30"/>
        <v>3</v>
      </c>
      <c r="BR661">
        <f t="shared" si="31"/>
        <v>0</v>
      </c>
      <c r="BT661" t="s">
        <v>12612</v>
      </c>
      <c r="BV661">
        <v>7</v>
      </c>
      <c r="BX661">
        <v>1</v>
      </c>
      <c r="BY661" t="s">
        <v>13005</v>
      </c>
      <c r="CA661">
        <v>1</v>
      </c>
      <c r="CD661" s="3">
        <v>0.50486111111111109</v>
      </c>
      <c r="CE661" t="s">
        <v>274</v>
      </c>
      <c r="CF661" t="s">
        <v>13006</v>
      </c>
      <c r="CG661">
        <v>6</v>
      </c>
      <c r="CI661" t="s">
        <v>331</v>
      </c>
      <c r="CJ661">
        <v>0</v>
      </c>
      <c r="CK661" t="s">
        <v>13007</v>
      </c>
      <c r="CL661" s="4">
        <v>38387</v>
      </c>
      <c r="CM661" t="s">
        <v>13008</v>
      </c>
      <c r="CN661" t="s">
        <v>13009</v>
      </c>
      <c r="CO661">
        <v>7</v>
      </c>
      <c r="CP661" t="s">
        <v>12797</v>
      </c>
      <c r="CQ661" t="s">
        <v>282</v>
      </c>
      <c r="CR661" t="s">
        <v>12612</v>
      </c>
      <c r="CU661" t="s">
        <v>7349</v>
      </c>
      <c r="CW661">
        <v>0</v>
      </c>
      <c r="CY661">
        <v>6</v>
      </c>
      <c r="CZ661" t="s">
        <v>614</v>
      </c>
      <c r="DA661">
        <v>46</v>
      </c>
      <c r="DB661">
        <v>7</v>
      </c>
      <c r="DC661" t="s">
        <v>554</v>
      </c>
      <c r="DD661">
        <v>-18</v>
      </c>
      <c r="DF661" t="s">
        <v>12965</v>
      </c>
      <c r="DK661">
        <v>5</v>
      </c>
      <c r="DL661" s="4">
        <v>44519</v>
      </c>
      <c r="DM661">
        <v>20650</v>
      </c>
      <c r="DN661">
        <v>2021</v>
      </c>
      <c r="DO661">
        <v>0</v>
      </c>
      <c r="DQ661">
        <v>81926</v>
      </c>
      <c r="DR661">
        <v>50</v>
      </c>
      <c r="DU661" t="s">
        <v>257</v>
      </c>
      <c r="DV661" t="s">
        <v>274</v>
      </c>
      <c r="DX661">
        <v>0</v>
      </c>
      <c r="DY661" t="s">
        <v>275</v>
      </c>
      <c r="EE661">
        <v>0</v>
      </c>
      <c r="EF661" t="s">
        <v>8166</v>
      </c>
      <c r="EG661" t="s">
        <v>675</v>
      </c>
      <c r="EH661">
        <v>0</v>
      </c>
      <c r="EI661" t="s">
        <v>837</v>
      </c>
      <c r="EJ661" t="s">
        <v>340</v>
      </c>
      <c r="EK661" t="s">
        <v>7553</v>
      </c>
      <c r="EL661" t="s">
        <v>13010</v>
      </c>
      <c r="EM661" t="s">
        <v>13011</v>
      </c>
      <c r="EN661" t="s">
        <v>13012</v>
      </c>
      <c r="EO661" t="s">
        <v>269</v>
      </c>
      <c r="EP661" t="s">
        <v>707</v>
      </c>
      <c r="EQ661">
        <v>0</v>
      </c>
      <c r="ER661" t="s">
        <v>346</v>
      </c>
      <c r="EU661">
        <v>-2</v>
      </c>
      <c r="EV661" t="s">
        <v>348</v>
      </c>
      <c r="EW661" t="s">
        <v>349</v>
      </c>
      <c r="EX661" t="s">
        <v>350</v>
      </c>
      <c r="EY661" t="s">
        <v>351</v>
      </c>
      <c r="FB661" t="s">
        <v>999</v>
      </c>
      <c r="FC661" t="s">
        <v>13013</v>
      </c>
      <c r="FE661">
        <v>1</v>
      </c>
      <c r="FF661">
        <v>7</v>
      </c>
      <c r="FL661">
        <v>0</v>
      </c>
      <c r="FN661">
        <v>0</v>
      </c>
      <c r="FQ661">
        <v>0</v>
      </c>
      <c r="FS661" t="s">
        <v>395</v>
      </c>
      <c r="FV661" t="s">
        <v>496</v>
      </c>
      <c r="FW661" t="s">
        <v>431</v>
      </c>
      <c r="FY661">
        <v>1</v>
      </c>
      <c r="GA661">
        <v>7.0000000000000007E-2</v>
      </c>
      <c r="GB661">
        <v>-7</v>
      </c>
      <c r="GC661">
        <v>1</v>
      </c>
      <c r="GE661" t="s">
        <v>355</v>
      </c>
      <c r="GF661">
        <v>0</v>
      </c>
      <c r="GI661">
        <v>1.5</v>
      </c>
      <c r="GJ661">
        <v>0</v>
      </c>
      <c r="GK661">
        <v>0</v>
      </c>
      <c r="GM661" t="s">
        <v>13014</v>
      </c>
      <c r="GN661">
        <v>7</v>
      </c>
      <c r="GO661">
        <v>0</v>
      </c>
      <c r="GP661" t="s">
        <v>357</v>
      </c>
      <c r="GR661">
        <v>11</v>
      </c>
      <c r="HA661" t="s">
        <v>13015</v>
      </c>
      <c r="HC661" t="s">
        <v>313</v>
      </c>
      <c r="HD661" t="s">
        <v>294</v>
      </c>
      <c r="HF661">
        <v>0</v>
      </c>
      <c r="HG661">
        <v>11</v>
      </c>
      <c r="HH661">
        <v>0</v>
      </c>
      <c r="HI661" t="s">
        <v>275</v>
      </c>
      <c r="HL661" t="s">
        <v>9165</v>
      </c>
      <c r="HM661" t="s">
        <v>12645</v>
      </c>
      <c r="HO661" t="s">
        <v>13016</v>
      </c>
      <c r="HP661" t="s">
        <v>13017</v>
      </c>
      <c r="HQ661" t="s">
        <v>1008</v>
      </c>
      <c r="HR661" t="s">
        <v>13018</v>
      </c>
      <c r="HT661" t="s">
        <v>1010</v>
      </c>
      <c r="HW661">
        <v>46</v>
      </c>
      <c r="HX661">
        <v>4307945</v>
      </c>
      <c r="HZ661">
        <v>4307921</v>
      </c>
      <c r="IC661">
        <v>0</v>
      </c>
      <c r="ID661">
        <v>0</v>
      </c>
      <c r="IM661">
        <v>47</v>
      </c>
      <c r="IO661" t="s">
        <v>12965</v>
      </c>
      <c r="IQ661" t="s">
        <v>12965</v>
      </c>
      <c r="IU661">
        <v>12</v>
      </c>
      <c r="IV661">
        <f>IF(AND(Table1[[#This Row],[R/P]]="P",Table1[[#This Row],[PaRes]]&lt;&gt;"SCRBL",Table1[[#This Row],[PaRes]]&lt;&gt;"RUN",Table1[[#This Row],[Penalty]]&lt;&gt;1),1,0)</f>
        <v>1</v>
      </c>
      <c r="IW661">
        <f>IF(AND(Table1[[#This Row],[Pass Play]]=1,Table1[[#This Row],[PaRes]]&lt;&gt;"SAC"),1,0)</f>
        <v>1</v>
      </c>
      <c r="IX661">
        <f>IF(Table1[[#This Row],[PaRes]]="COM",1,0)</f>
        <v>1</v>
      </c>
      <c r="IY661">
        <f>IF(Table1[[#This Row],[Pass Play]]=1,Table1[[#This Row],[Gn]],0)</f>
        <v>5</v>
      </c>
      <c r="IZ661">
        <f>IF(AND(Table1[[#This Row],[Pass Play]]=1,Table1[[#This Row],[EFF]]="Y"),1,0)</f>
        <v>0</v>
      </c>
      <c r="JA661">
        <f>IF(AND(Table1[[#This Row],[Pass Play]]=1,Table1[[#This Row],[EFF]]="Y"),Table1[[#This Row],[Gn]],0)</f>
        <v>0</v>
      </c>
      <c r="JB661">
        <f>IF(AND(Table1[[#This Row],[Pass Play]]=1,Table1[[#This Row],[Gn]]&gt;=15),1,0)</f>
        <v>0</v>
      </c>
      <c r="JC661">
        <f>IF(AND(Table1[[#This Row],[Pass Play]]=1,Table1[[#This Row],[Big Play Passes]]=1),Table1[[#This Row],[Gn]],0)</f>
        <v>0</v>
      </c>
      <c r="JD661">
        <f>IF(AND(OR(Table1[[#This Row],[R/P]]="R",Table1[[#This Row],[PaRes]]="SCRBL",Table1[[#This Row],[PaRes]]="RUN"),Table1[[#This Row],[Penalty]]&lt;&gt;1),1,0)</f>
        <v>0</v>
      </c>
      <c r="JE661">
        <f>IF(Table1[[#This Row],[Rush Attempts]]=1,Table1[[#This Row],[Gn]],0)</f>
        <v>0</v>
      </c>
      <c r="JF661">
        <f>IF(AND(Table1[[#This Row],[Rush Attempts]]=1,Table1[[#This Row],[EFF]]="Y"),1,0)</f>
        <v>0</v>
      </c>
      <c r="JG661">
        <f>IF(AND(Table1[[#This Row],[Rush Attempts]]=1,Table1[[#This Row],[EFF]]="Y"),Table1[[#This Row],[Gn]],0)</f>
        <v>0</v>
      </c>
      <c r="JH661">
        <f>IF(AND(Table1[[#This Row],[Rush Attempts]]=1,Table1[[#This Row],[Gn]]&gt;=10),1,0)</f>
        <v>0</v>
      </c>
      <c r="JI661">
        <f>IF(AND(Table1[[#This Row],[Rush Attempts]]=1,Table1[[#This Row],[Big Play Run]]=1),Table1[[#This Row],[Gn]],0)</f>
        <v>0</v>
      </c>
      <c r="JJ661">
        <f>IF(Table1[[#This Row],[PaRes]]="SAC",1,0)</f>
        <v>0</v>
      </c>
      <c r="JK661">
        <f>IF(Table1[[#This Row],[Sacks]]=1,Table1[[#This Row],[Gn]],0)</f>
        <v>0</v>
      </c>
      <c r="JL661">
        <f>IF(Table1[[#This Row],[PaRes]]="INT",1,0)</f>
        <v>0</v>
      </c>
      <c r="JM661">
        <f>IF(Table1[[#This Row],[pff_PENALTY]]&lt;&gt;"",1,0)</f>
        <v>0</v>
      </c>
      <c r="JN661">
        <f>Table1[[#This Row],[pff_PENYARDS]]</f>
        <v>0</v>
      </c>
      <c r="JO661">
        <f>IF(Table1[[#This Row],[S/End]]="TD",1,0)</f>
        <v>0</v>
      </c>
      <c r="JP661">
        <f>IF(OR(Table1[[#This Row],[S/End]]="FGGD"),1,0)</f>
        <v>0</v>
      </c>
      <c r="JQ661">
        <f>IF(OR(Table1[[#This Row],[S/End]]="FUM",Table1[[#This Row],[S/End]]="INT"),1,0)</f>
        <v>0</v>
      </c>
      <c r="JR661">
        <f>IF(AND(Table1[[#This Row],[Touchdown]]=1,Table1[[#This Row],[Pass Play]]=1),1,0)</f>
        <v>0</v>
      </c>
      <c r="JS661">
        <f t="shared" si="32"/>
        <v>0</v>
      </c>
      <c r="JT661">
        <f>IF(AND(OR(Table1[[#This Row],[Pass Play]]=1,Table1[[#This Row],[Rush Attempts]]=1),Table1[[#This Row],[Dn]]=3),1,0)</f>
        <v>0</v>
      </c>
      <c r="JU661">
        <f>IF(AND(Table1[[#This Row],[3rd down attempt]]=1,Table1[[#This Row],[EFF]]="Y"),1,0)</f>
        <v>0</v>
      </c>
      <c r="JV661">
        <f>IF(AND(Table1[[#This Row],[3rd down attempt]]=1,Table1[[#This Row],[Dist]]&gt;=7),1,0)</f>
        <v>0</v>
      </c>
      <c r="JW661">
        <f>IF(AND(OR(Table1[[#This Row],[Pass Play]]=1,Table1[[#This Row],[Rush Attempts]]=1),Table1[[#This Row],[Dn]]=4),1,0)</f>
        <v>0</v>
      </c>
      <c r="JX661">
        <f>IF(AND(Table1[[#This Row],[4th down attempt]]=1,Table1[[#This Row],[EFF]]="Y"),1,0)</f>
        <v>0</v>
      </c>
      <c r="JY661">
        <f>IF(AND(OR(Table1[[#This Row],[Pass Play]]=1,Table1[[#This Row],[Rush Attempts]]=1),Table1[[#This Row],[FPos]]&gt;=0,Table1[[#This Row],[FPos]]&lt;=20),1,0)</f>
        <v>0</v>
      </c>
      <c r="JZ661">
        <f>IF(AND(OR(Table1[[#This Row],[Pass Play]]=1,Table1[[#This Row],[Rush Attempts]]=1),Table1[[#This Row],[Dist]]&lt;=Table1[[#This Row],[Gn]]),1,0)</f>
        <v>0</v>
      </c>
      <c r="KA661">
        <f>IF(Table1[[#This Row],[S/End]]&lt;&gt;"",1,0)</f>
        <v>0</v>
      </c>
      <c r="KB661">
        <f>IF(Table1[[#This Row],[S/End]]="TD",1,0)</f>
        <v>0</v>
      </c>
      <c r="KC661">
        <f>IF(Table1[[#This Row],[S/End]]="FGGD",1,0)</f>
        <v>0</v>
      </c>
      <c r="KD661">
        <f>IF(AND(OR(Table1[[#This Row],[Pass Play]]=1,Table1[[#This Row],[Rush Attempts]]=1),Table1[[#This Row],[Gn]]&lt;0),1,0)</f>
        <v>0</v>
      </c>
      <c r="KE661" s="375">
        <f>IF(AND(Table1[[#This Row],[pff_DRVENDPSN]]=3,Table1[[#This Row],[pff_DRVENDEVENT]]="PUNT"),1,0)</f>
        <v>0</v>
      </c>
    </row>
    <row r="662" spans="1:291" hidden="1">
      <c r="A662">
        <v>24</v>
      </c>
      <c r="B662">
        <v>2111</v>
      </c>
      <c r="D662">
        <v>2</v>
      </c>
      <c r="E662">
        <v>3</v>
      </c>
      <c r="F662">
        <v>9</v>
      </c>
      <c r="G662">
        <v>0</v>
      </c>
      <c r="H662">
        <v>46</v>
      </c>
      <c r="J662" t="s">
        <v>298</v>
      </c>
      <c r="K662">
        <v>11</v>
      </c>
      <c r="L662" t="s">
        <v>471</v>
      </c>
      <c r="M662" t="s">
        <v>13019</v>
      </c>
      <c r="N662" t="s">
        <v>568</v>
      </c>
      <c r="P662" t="s">
        <v>1066</v>
      </c>
      <c r="Q662" t="s">
        <v>1336</v>
      </c>
      <c r="T662" t="s">
        <v>12416</v>
      </c>
      <c r="W662" t="s">
        <v>253</v>
      </c>
      <c r="X662" t="s">
        <v>13020</v>
      </c>
      <c r="Y662" t="s">
        <v>511</v>
      </c>
      <c r="Z662" t="s">
        <v>13021</v>
      </c>
      <c r="AB662" t="s">
        <v>325</v>
      </c>
      <c r="AC662" t="s">
        <v>326</v>
      </c>
      <c r="AK662" t="s">
        <v>756</v>
      </c>
      <c r="AL662" t="s">
        <v>614</v>
      </c>
      <c r="AP662">
        <v>7</v>
      </c>
      <c r="BJ662" t="s">
        <v>274</v>
      </c>
      <c r="BQ662">
        <f t="shared" si="30"/>
        <v>1</v>
      </c>
      <c r="BR662">
        <f t="shared" si="31"/>
        <v>0</v>
      </c>
      <c r="BT662" t="s">
        <v>12612</v>
      </c>
      <c r="BV662">
        <v>7</v>
      </c>
      <c r="BX662">
        <v>0</v>
      </c>
      <c r="BY662" t="s">
        <v>13022</v>
      </c>
      <c r="CA662">
        <v>0</v>
      </c>
      <c r="CD662" s="3">
        <v>0.4861111111111111</v>
      </c>
      <c r="CE662" t="s">
        <v>274</v>
      </c>
      <c r="CF662" t="s">
        <v>13023</v>
      </c>
      <c r="CG662">
        <v>9</v>
      </c>
      <c r="CI662" t="s">
        <v>331</v>
      </c>
      <c r="CJ662">
        <v>1</v>
      </c>
      <c r="CK662" t="s">
        <v>13024</v>
      </c>
      <c r="CL662" s="4">
        <v>38751</v>
      </c>
      <c r="CM662" t="s">
        <v>13025</v>
      </c>
      <c r="CN662" t="s">
        <v>13026</v>
      </c>
      <c r="CO662">
        <v>7</v>
      </c>
      <c r="CP662" t="s">
        <v>12718</v>
      </c>
      <c r="CQ662" t="s">
        <v>282</v>
      </c>
      <c r="CR662" t="s">
        <v>12612</v>
      </c>
      <c r="CU662" t="s">
        <v>10474</v>
      </c>
      <c r="CW662">
        <v>0</v>
      </c>
      <c r="CY662">
        <v>7</v>
      </c>
      <c r="CZ662" t="s">
        <v>614</v>
      </c>
      <c r="DA662">
        <v>46</v>
      </c>
      <c r="DB662">
        <v>7</v>
      </c>
      <c r="DC662" t="s">
        <v>554</v>
      </c>
      <c r="DD662">
        <v>-18</v>
      </c>
      <c r="DK662">
        <v>0</v>
      </c>
      <c r="DL662" s="4">
        <v>44519</v>
      </c>
      <c r="DM662">
        <v>20650</v>
      </c>
      <c r="DN662">
        <v>2021</v>
      </c>
      <c r="DO662">
        <v>0</v>
      </c>
      <c r="DQ662">
        <v>81926</v>
      </c>
      <c r="DR662">
        <v>51</v>
      </c>
      <c r="DU662" t="s">
        <v>274</v>
      </c>
      <c r="DV662" t="s">
        <v>257</v>
      </c>
      <c r="DX662">
        <v>0</v>
      </c>
      <c r="DY662" t="s">
        <v>275</v>
      </c>
      <c r="EB662" t="s">
        <v>7313</v>
      </c>
      <c r="EE662">
        <v>0</v>
      </c>
      <c r="EF662" t="s">
        <v>13027</v>
      </c>
      <c r="EG662" t="s">
        <v>701</v>
      </c>
      <c r="EH662">
        <v>0</v>
      </c>
      <c r="EI662" t="s">
        <v>12425</v>
      </c>
      <c r="EJ662" t="s">
        <v>340</v>
      </c>
      <c r="EK662" t="s">
        <v>7553</v>
      </c>
      <c r="EL662" t="s">
        <v>13028</v>
      </c>
      <c r="EM662" t="s">
        <v>13011</v>
      </c>
      <c r="EO662" t="s">
        <v>269</v>
      </c>
      <c r="EP662" t="s">
        <v>707</v>
      </c>
      <c r="EQ662">
        <v>0</v>
      </c>
      <c r="ER662" t="s">
        <v>346</v>
      </c>
      <c r="ET662" t="s">
        <v>13029</v>
      </c>
      <c r="EU662">
        <v>34</v>
      </c>
      <c r="EV662" t="s">
        <v>257</v>
      </c>
      <c r="EW662" t="s">
        <v>349</v>
      </c>
      <c r="EX662" t="s">
        <v>5044</v>
      </c>
      <c r="EY662" t="s">
        <v>351</v>
      </c>
      <c r="FB662" t="s">
        <v>5891</v>
      </c>
      <c r="FC662" t="s">
        <v>13030</v>
      </c>
      <c r="FE662">
        <v>0</v>
      </c>
      <c r="FF662">
        <v>4</v>
      </c>
      <c r="FJ662" t="s">
        <v>13031</v>
      </c>
      <c r="FL662">
        <v>0</v>
      </c>
      <c r="FN662">
        <v>0</v>
      </c>
      <c r="FQ662">
        <v>0</v>
      </c>
      <c r="FS662" t="s">
        <v>354</v>
      </c>
      <c r="FY662">
        <v>0</v>
      </c>
      <c r="GA662">
        <v>7.0000000000000007E-2</v>
      </c>
      <c r="GB662">
        <v>-7</v>
      </c>
      <c r="GC662">
        <v>0</v>
      </c>
      <c r="GD662" t="s">
        <v>1326</v>
      </c>
      <c r="GE662" t="s">
        <v>355</v>
      </c>
      <c r="GF662">
        <v>1</v>
      </c>
      <c r="GG662" t="s">
        <v>274</v>
      </c>
      <c r="GI662">
        <v>2.9</v>
      </c>
      <c r="GJ662">
        <v>0</v>
      </c>
      <c r="GK662">
        <v>0</v>
      </c>
      <c r="GM662" t="s">
        <v>13032</v>
      </c>
      <c r="GP662" t="s">
        <v>499</v>
      </c>
      <c r="GR662">
        <v>47</v>
      </c>
      <c r="HA662" t="s">
        <v>2841</v>
      </c>
      <c r="HC662" t="s">
        <v>294</v>
      </c>
      <c r="HD662" t="s">
        <v>294</v>
      </c>
      <c r="HE662" t="s">
        <v>12718</v>
      </c>
      <c r="HF662">
        <v>0</v>
      </c>
      <c r="HG662">
        <v>11</v>
      </c>
      <c r="HH662">
        <v>0</v>
      </c>
      <c r="HI662" t="s">
        <v>275</v>
      </c>
      <c r="HL662">
        <v>1</v>
      </c>
      <c r="HM662" t="s">
        <v>12718</v>
      </c>
      <c r="HN662" t="s">
        <v>12953</v>
      </c>
      <c r="HO662" t="s">
        <v>13033</v>
      </c>
      <c r="HP662" t="s">
        <v>13034</v>
      </c>
      <c r="HQ662" t="s">
        <v>13035</v>
      </c>
      <c r="HR662" t="s">
        <v>13036</v>
      </c>
      <c r="HT662" t="s">
        <v>1772</v>
      </c>
      <c r="HW662">
        <v>46</v>
      </c>
      <c r="HX662">
        <v>4308008</v>
      </c>
      <c r="HZ662">
        <v>4307945</v>
      </c>
      <c r="IC662">
        <v>0</v>
      </c>
      <c r="ID662">
        <v>0</v>
      </c>
      <c r="IM662">
        <v>48</v>
      </c>
      <c r="IU662">
        <v>12</v>
      </c>
      <c r="IV662">
        <f>IF(AND(Table1[[#This Row],[R/P]]="P",Table1[[#This Row],[PaRes]]&lt;&gt;"SCRBL",Table1[[#This Row],[PaRes]]&lt;&gt;"RUN",Table1[[#This Row],[Penalty]]&lt;&gt;1),1,0)</f>
        <v>1</v>
      </c>
      <c r="IW662">
        <f>IF(AND(Table1[[#This Row],[Pass Play]]=1,Table1[[#This Row],[PaRes]]&lt;&gt;"SAC"),1,0)</f>
        <v>1</v>
      </c>
      <c r="IX662">
        <f>IF(Table1[[#This Row],[PaRes]]="COM",1,0)</f>
        <v>0</v>
      </c>
      <c r="IY662">
        <f>IF(Table1[[#This Row],[Pass Play]]=1,Table1[[#This Row],[Gn]],0)</f>
        <v>0</v>
      </c>
      <c r="IZ662">
        <f>IF(AND(Table1[[#This Row],[Pass Play]]=1,Table1[[#This Row],[EFF]]="Y"),1,0)</f>
        <v>0</v>
      </c>
      <c r="JA662">
        <f>IF(AND(Table1[[#This Row],[Pass Play]]=1,Table1[[#This Row],[EFF]]="Y"),Table1[[#This Row],[Gn]],0)</f>
        <v>0</v>
      </c>
      <c r="JB662">
        <f>IF(AND(Table1[[#This Row],[Pass Play]]=1,Table1[[#This Row],[Gn]]&gt;=15),1,0)</f>
        <v>0</v>
      </c>
      <c r="JC662">
        <f>IF(AND(Table1[[#This Row],[Pass Play]]=1,Table1[[#This Row],[Big Play Passes]]=1),Table1[[#This Row],[Gn]],0)</f>
        <v>0</v>
      </c>
      <c r="JD662">
        <f>IF(AND(OR(Table1[[#This Row],[R/P]]="R",Table1[[#This Row],[PaRes]]="SCRBL",Table1[[#This Row],[PaRes]]="RUN"),Table1[[#This Row],[Penalty]]&lt;&gt;1),1,0)</f>
        <v>0</v>
      </c>
      <c r="JE662">
        <f>IF(Table1[[#This Row],[Rush Attempts]]=1,Table1[[#This Row],[Gn]],0)</f>
        <v>0</v>
      </c>
      <c r="JF662">
        <f>IF(AND(Table1[[#This Row],[Rush Attempts]]=1,Table1[[#This Row],[EFF]]="Y"),1,0)</f>
        <v>0</v>
      </c>
      <c r="JG662">
        <f>IF(AND(Table1[[#This Row],[Rush Attempts]]=1,Table1[[#This Row],[EFF]]="Y"),Table1[[#This Row],[Gn]],0)</f>
        <v>0</v>
      </c>
      <c r="JH662">
        <f>IF(AND(Table1[[#This Row],[Rush Attempts]]=1,Table1[[#This Row],[Gn]]&gt;=10),1,0)</f>
        <v>0</v>
      </c>
      <c r="JI662">
        <f>IF(AND(Table1[[#This Row],[Rush Attempts]]=1,Table1[[#This Row],[Big Play Run]]=1),Table1[[#This Row],[Gn]],0)</f>
        <v>0</v>
      </c>
      <c r="JJ662">
        <f>IF(Table1[[#This Row],[PaRes]]="SAC",1,0)</f>
        <v>0</v>
      </c>
      <c r="JK662">
        <f>IF(Table1[[#This Row],[Sacks]]=1,Table1[[#This Row],[Gn]],0)</f>
        <v>0</v>
      </c>
      <c r="JL662">
        <f>IF(Table1[[#This Row],[PaRes]]="INT",1,0)</f>
        <v>0</v>
      </c>
      <c r="JM662">
        <f>IF(Table1[[#This Row],[pff_PENALTY]]&lt;&gt;"",1,0)</f>
        <v>0</v>
      </c>
      <c r="JN662">
        <f>Table1[[#This Row],[pff_PENYARDS]]</f>
        <v>0</v>
      </c>
      <c r="JO662">
        <f>IF(Table1[[#This Row],[S/End]]="TD",1,0)</f>
        <v>0</v>
      </c>
      <c r="JP662">
        <f>IF(OR(Table1[[#This Row],[S/End]]="FGGD"),1,0)</f>
        <v>0</v>
      </c>
      <c r="JQ662">
        <f>IF(OR(Table1[[#This Row],[S/End]]="FUM",Table1[[#This Row],[S/End]]="INT"),1,0)</f>
        <v>0</v>
      </c>
      <c r="JR662">
        <f>IF(AND(Table1[[#This Row],[Touchdown]]=1,Table1[[#This Row],[Pass Play]]=1),1,0)</f>
        <v>0</v>
      </c>
      <c r="JS662">
        <f t="shared" si="32"/>
        <v>0</v>
      </c>
      <c r="JT662">
        <f>IF(AND(OR(Table1[[#This Row],[Pass Play]]=1,Table1[[#This Row],[Rush Attempts]]=1),Table1[[#This Row],[Dn]]=3),1,0)</f>
        <v>1</v>
      </c>
      <c r="JU662">
        <f>IF(AND(Table1[[#This Row],[3rd down attempt]]=1,Table1[[#This Row],[EFF]]="Y"),1,0)</f>
        <v>0</v>
      </c>
      <c r="JV662">
        <f>IF(AND(Table1[[#This Row],[3rd down attempt]]=1,Table1[[#This Row],[Dist]]&gt;=7),1,0)</f>
        <v>1</v>
      </c>
      <c r="JW662">
        <f>IF(AND(OR(Table1[[#This Row],[Pass Play]]=1,Table1[[#This Row],[Rush Attempts]]=1),Table1[[#This Row],[Dn]]=4),1,0)</f>
        <v>0</v>
      </c>
      <c r="JX662">
        <f>IF(AND(Table1[[#This Row],[4th down attempt]]=1,Table1[[#This Row],[EFF]]="Y"),1,0)</f>
        <v>0</v>
      </c>
      <c r="JY662">
        <f>IF(AND(OR(Table1[[#This Row],[Pass Play]]=1,Table1[[#This Row],[Rush Attempts]]=1),Table1[[#This Row],[FPos]]&gt;=0,Table1[[#This Row],[FPos]]&lt;=20),1,0)</f>
        <v>0</v>
      </c>
      <c r="JZ662">
        <f>IF(AND(OR(Table1[[#This Row],[Pass Play]]=1,Table1[[#This Row],[Rush Attempts]]=1),Table1[[#This Row],[Dist]]&lt;=Table1[[#This Row],[Gn]]),1,0)</f>
        <v>0</v>
      </c>
      <c r="KA662">
        <f>IF(Table1[[#This Row],[S/End]]&lt;&gt;"",1,0)</f>
        <v>1</v>
      </c>
      <c r="KB662">
        <f>IF(Table1[[#This Row],[S/End]]="TD",1,0)</f>
        <v>0</v>
      </c>
      <c r="KC662">
        <f>IF(Table1[[#This Row],[S/End]]="FGGD",1,0)</f>
        <v>0</v>
      </c>
      <c r="KD662">
        <f>IF(AND(OR(Table1[[#This Row],[Pass Play]]=1,Table1[[#This Row],[Rush Attempts]]=1),Table1[[#This Row],[Gn]]&lt;0),1,0)</f>
        <v>0</v>
      </c>
      <c r="KE662" s="375">
        <f>IF(AND(Table1[[#This Row],[pff_DRVENDPSN]]=3,Table1[[#This Row],[pff_DRVENDEVENT]]="PUNT"),1,0)</f>
        <v>0</v>
      </c>
    </row>
    <row r="663" spans="1:291" hidden="1">
      <c r="A663">
        <v>25</v>
      </c>
      <c r="B663">
        <v>2111</v>
      </c>
      <c r="D663">
        <v>2</v>
      </c>
      <c r="E663">
        <v>1</v>
      </c>
      <c r="F663">
        <v>10</v>
      </c>
      <c r="G663">
        <v>5</v>
      </c>
      <c r="H663">
        <v>-25</v>
      </c>
      <c r="I663" t="s">
        <v>253</v>
      </c>
      <c r="J663" t="s">
        <v>254</v>
      </c>
      <c r="K663">
        <v>12</v>
      </c>
      <c r="L663" t="s">
        <v>6748</v>
      </c>
      <c r="M663" t="s">
        <v>13037</v>
      </c>
      <c r="N663" t="s">
        <v>408</v>
      </c>
      <c r="P663" t="s">
        <v>508</v>
      </c>
      <c r="S663" t="s">
        <v>1014</v>
      </c>
      <c r="T663" t="s">
        <v>7141</v>
      </c>
      <c r="W663" t="s">
        <v>257</v>
      </c>
      <c r="X663" t="s">
        <v>12261</v>
      </c>
      <c r="AE663" t="s">
        <v>807</v>
      </c>
      <c r="AF663" t="s">
        <v>808</v>
      </c>
      <c r="AG663" t="s">
        <v>12261</v>
      </c>
      <c r="AH663" t="s">
        <v>257</v>
      </c>
      <c r="AJ663">
        <v>22</v>
      </c>
      <c r="AP663">
        <v>7</v>
      </c>
      <c r="BJ663" t="s">
        <v>607</v>
      </c>
      <c r="BQ663">
        <f t="shared" si="30"/>
        <v>0</v>
      </c>
      <c r="BR663">
        <f t="shared" si="31"/>
        <v>2</v>
      </c>
      <c r="BT663" t="s">
        <v>12612</v>
      </c>
      <c r="BV663">
        <v>14</v>
      </c>
      <c r="BX663">
        <v>0</v>
      </c>
      <c r="BY663" t="s">
        <v>13038</v>
      </c>
      <c r="CD663" s="3">
        <v>0.1673611111111111</v>
      </c>
      <c r="CF663" t="s">
        <v>13039</v>
      </c>
      <c r="CJ663">
        <v>0</v>
      </c>
      <c r="CK663" t="s">
        <v>13040</v>
      </c>
      <c r="CL663" s="4">
        <v>38414</v>
      </c>
      <c r="CM663" t="s">
        <v>13041</v>
      </c>
      <c r="CN663" t="s">
        <v>13042</v>
      </c>
      <c r="CO663">
        <v>14</v>
      </c>
      <c r="CP663" t="s">
        <v>268</v>
      </c>
      <c r="CQ663" t="s">
        <v>418</v>
      </c>
      <c r="CR663" t="s">
        <v>12612</v>
      </c>
      <c r="CU663" t="s">
        <v>12618</v>
      </c>
      <c r="CW663">
        <v>0</v>
      </c>
      <c r="CY663">
        <v>1</v>
      </c>
      <c r="CZ663" t="s">
        <v>553</v>
      </c>
      <c r="DA663">
        <v>0</v>
      </c>
      <c r="DB663">
        <v>4</v>
      </c>
      <c r="DC663" t="s">
        <v>1609</v>
      </c>
      <c r="DD663">
        <v>-25</v>
      </c>
      <c r="DF663" t="s">
        <v>12761</v>
      </c>
      <c r="DK663">
        <v>5</v>
      </c>
      <c r="DL663" s="4">
        <v>44519</v>
      </c>
      <c r="DM663">
        <v>20650</v>
      </c>
      <c r="DN663">
        <v>2021</v>
      </c>
      <c r="DO663">
        <v>0</v>
      </c>
      <c r="DQ663">
        <v>81926</v>
      </c>
      <c r="DR663">
        <v>72</v>
      </c>
      <c r="DU663" t="s">
        <v>257</v>
      </c>
      <c r="DV663" t="s">
        <v>274</v>
      </c>
      <c r="DX663">
        <v>0</v>
      </c>
      <c r="DY663" t="s">
        <v>275</v>
      </c>
      <c r="EE663">
        <v>0</v>
      </c>
      <c r="EF663" t="s">
        <v>7927</v>
      </c>
      <c r="EG663" t="s">
        <v>422</v>
      </c>
      <c r="EH663">
        <v>0</v>
      </c>
      <c r="EJ663" t="s">
        <v>454</v>
      </c>
      <c r="EK663" t="s">
        <v>13043</v>
      </c>
      <c r="EL663" t="s">
        <v>13044</v>
      </c>
      <c r="EM663" t="s">
        <v>13045</v>
      </c>
      <c r="EN663" t="s">
        <v>268</v>
      </c>
      <c r="EO663" t="s">
        <v>418</v>
      </c>
      <c r="EP663" t="s">
        <v>427</v>
      </c>
      <c r="EQ663">
        <v>0</v>
      </c>
      <c r="ET663" t="s">
        <v>13046</v>
      </c>
      <c r="FE663">
        <v>0</v>
      </c>
      <c r="FF663">
        <v>18</v>
      </c>
      <c r="FG663" t="s">
        <v>285</v>
      </c>
      <c r="FI663" t="s">
        <v>285</v>
      </c>
      <c r="FL663">
        <v>0</v>
      </c>
      <c r="FN663">
        <v>0</v>
      </c>
      <c r="FQ663">
        <v>0</v>
      </c>
      <c r="FS663" t="s">
        <v>462</v>
      </c>
      <c r="FU663" t="s">
        <v>257</v>
      </c>
      <c r="FV663" t="s">
        <v>777</v>
      </c>
      <c r="FW663" t="s">
        <v>1721</v>
      </c>
      <c r="FX663" t="s">
        <v>625</v>
      </c>
      <c r="FY663">
        <v>0</v>
      </c>
      <c r="GA663">
        <v>0.14000000000000001</v>
      </c>
      <c r="GB663">
        <v>-14</v>
      </c>
      <c r="GC663">
        <v>0</v>
      </c>
      <c r="GD663" t="s">
        <v>13047</v>
      </c>
      <c r="GE663" t="s">
        <v>355</v>
      </c>
      <c r="GF663">
        <v>0</v>
      </c>
      <c r="GG663" t="s">
        <v>1179</v>
      </c>
      <c r="GJ663">
        <v>0</v>
      </c>
      <c r="GK663">
        <v>0</v>
      </c>
      <c r="GM663" t="s">
        <v>13048</v>
      </c>
      <c r="GO663">
        <v>1</v>
      </c>
      <c r="HA663" t="s">
        <v>13049</v>
      </c>
      <c r="HC663" t="s">
        <v>294</v>
      </c>
      <c r="HD663" t="s">
        <v>313</v>
      </c>
      <c r="HE663" t="s">
        <v>13050</v>
      </c>
      <c r="HF663">
        <v>0</v>
      </c>
      <c r="HG663">
        <v>12</v>
      </c>
      <c r="HH663">
        <v>0</v>
      </c>
      <c r="HI663" t="s">
        <v>275</v>
      </c>
      <c r="HL663">
        <v>3</v>
      </c>
      <c r="HW663">
        <v>-30</v>
      </c>
      <c r="HX663">
        <v>4308537</v>
      </c>
      <c r="HY663" t="s">
        <v>13051</v>
      </c>
      <c r="HZ663">
        <v>4308509</v>
      </c>
      <c r="IC663">
        <v>0</v>
      </c>
      <c r="ID663">
        <v>0</v>
      </c>
      <c r="IM663">
        <v>67</v>
      </c>
      <c r="IQ663" t="s">
        <v>12761</v>
      </c>
      <c r="IR663" t="s">
        <v>12659</v>
      </c>
      <c r="IU663">
        <v>12</v>
      </c>
      <c r="IV663">
        <f>IF(AND(Table1[[#This Row],[R/P]]="P",Table1[[#This Row],[PaRes]]&lt;&gt;"SCRBL",Table1[[#This Row],[PaRes]]&lt;&gt;"RUN",Table1[[#This Row],[Penalty]]&lt;&gt;1),1,0)</f>
        <v>0</v>
      </c>
      <c r="IW663">
        <f>IF(AND(Table1[[#This Row],[Pass Play]]=1,Table1[[#This Row],[PaRes]]&lt;&gt;"SAC"),1,0)</f>
        <v>0</v>
      </c>
      <c r="IX663">
        <f>IF(Table1[[#This Row],[PaRes]]="COM",1,0)</f>
        <v>0</v>
      </c>
      <c r="IY663">
        <f>IF(Table1[[#This Row],[Pass Play]]=1,Table1[[#This Row],[Gn]],0)</f>
        <v>0</v>
      </c>
      <c r="IZ663">
        <f>IF(AND(Table1[[#This Row],[Pass Play]]=1,Table1[[#This Row],[EFF]]="Y"),1,0)</f>
        <v>0</v>
      </c>
      <c r="JA663">
        <f>IF(AND(Table1[[#This Row],[Pass Play]]=1,Table1[[#This Row],[EFF]]="Y"),Table1[[#This Row],[Gn]],0)</f>
        <v>0</v>
      </c>
      <c r="JB663">
        <f>IF(AND(Table1[[#This Row],[Pass Play]]=1,Table1[[#This Row],[Gn]]&gt;=15),1,0)</f>
        <v>0</v>
      </c>
      <c r="JC663">
        <f>IF(AND(Table1[[#This Row],[Pass Play]]=1,Table1[[#This Row],[Big Play Passes]]=1),Table1[[#This Row],[Gn]],0)</f>
        <v>0</v>
      </c>
      <c r="JD663">
        <f>IF(AND(OR(Table1[[#This Row],[R/P]]="R",Table1[[#This Row],[PaRes]]="SCRBL",Table1[[#This Row],[PaRes]]="RUN"),Table1[[#This Row],[Penalty]]&lt;&gt;1),1,0)</f>
        <v>1</v>
      </c>
      <c r="JE663">
        <f>IF(Table1[[#This Row],[Rush Attempts]]=1,Table1[[#This Row],[Gn]],0)</f>
        <v>5</v>
      </c>
      <c r="JF663">
        <f>IF(AND(Table1[[#This Row],[Rush Attempts]]=1,Table1[[#This Row],[EFF]]="Y"),1,0)</f>
        <v>1</v>
      </c>
      <c r="JG663">
        <f>IF(AND(Table1[[#This Row],[Rush Attempts]]=1,Table1[[#This Row],[EFF]]="Y"),Table1[[#This Row],[Gn]],0)</f>
        <v>5</v>
      </c>
      <c r="JH663">
        <f>IF(AND(Table1[[#This Row],[Rush Attempts]]=1,Table1[[#This Row],[Gn]]&gt;=10),1,0)</f>
        <v>0</v>
      </c>
      <c r="JI663">
        <f>IF(AND(Table1[[#This Row],[Rush Attempts]]=1,Table1[[#This Row],[Big Play Run]]=1),Table1[[#This Row],[Gn]],0)</f>
        <v>0</v>
      </c>
      <c r="JJ663">
        <f>IF(Table1[[#This Row],[PaRes]]="SAC",1,0)</f>
        <v>0</v>
      </c>
      <c r="JK663">
        <f>IF(Table1[[#This Row],[Sacks]]=1,Table1[[#This Row],[Gn]],0)</f>
        <v>0</v>
      </c>
      <c r="JL663">
        <f>IF(Table1[[#This Row],[PaRes]]="INT",1,0)</f>
        <v>0</v>
      </c>
      <c r="JM663">
        <f>IF(Table1[[#This Row],[pff_PENALTY]]&lt;&gt;"",1,0)</f>
        <v>0</v>
      </c>
      <c r="JN663">
        <f>Table1[[#This Row],[pff_PENYARDS]]</f>
        <v>0</v>
      </c>
      <c r="JO663">
        <f>IF(Table1[[#This Row],[S/End]]="TD",1,0)</f>
        <v>0</v>
      </c>
      <c r="JP663">
        <f>IF(OR(Table1[[#This Row],[S/End]]="FGGD"),1,0)</f>
        <v>0</v>
      </c>
      <c r="JQ663">
        <f>IF(OR(Table1[[#This Row],[S/End]]="FUM",Table1[[#This Row],[S/End]]="INT"),1,0)</f>
        <v>0</v>
      </c>
      <c r="JR663">
        <f>IF(AND(Table1[[#This Row],[Touchdown]]=1,Table1[[#This Row],[Pass Play]]=1),1,0)</f>
        <v>0</v>
      </c>
      <c r="JS663">
        <f t="shared" si="32"/>
        <v>0</v>
      </c>
      <c r="JT663">
        <f>IF(AND(OR(Table1[[#This Row],[Pass Play]]=1,Table1[[#This Row],[Rush Attempts]]=1),Table1[[#This Row],[Dn]]=3),1,0)</f>
        <v>0</v>
      </c>
      <c r="JU663">
        <f>IF(AND(Table1[[#This Row],[3rd down attempt]]=1,Table1[[#This Row],[EFF]]="Y"),1,0)</f>
        <v>0</v>
      </c>
      <c r="JV663">
        <f>IF(AND(Table1[[#This Row],[3rd down attempt]]=1,Table1[[#This Row],[Dist]]&gt;=7),1,0)</f>
        <v>0</v>
      </c>
      <c r="JW663">
        <f>IF(AND(OR(Table1[[#This Row],[Pass Play]]=1,Table1[[#This Row],[Rush Attempts]]=1),Table1[[#This Row],[Dn]]=4),1,0)</f>
        <v>0</v>
      </c>
      <c r="JX663">
        <f>IF(AND(Table1[[#This Row],[4th down attempt]]=1,Table1[[#This Row],[EFF]]="Y"),1,0)</f>
        <v>0</v>
      </c>
      <c r="JY663">
        <f>IF(AND(OR(Table1[[#This Row],[Pass Play]]=1,Table1[[#This Row],[Rush Attempts]]=1),Table1[[#This Row],[FPos]]&gt;=0,Table1[[#This Row],[FPos]]&lt;=20),1,0)</f>
        <v>0</v>
      </c>
      <c r="JZ663">
        <f>IF(AND(OR(Table1[[#This Row],[Pass Play]]=1,Table1[[#This Row],[Rush Attempts]]=1),Table1[[#This Row],[Dist]]&lt;=Table1[[#This Row],[Gn]]),1,0)</f>
        <v>0</v>
      </c>
      <c r="KA663">
        <f>IF(Table1[[#This Row],[S/End]]&lt;&gt;"",1,0)</f>
        <v>0</v>
      </c>
      <c r="KB663">
        <f>IF(Table1[[#This Row],[S/End]]="TD",1,0)</f>
        <v>0</v>
      </c>
      <c r="KC663">
        <f>IF(Table1[[#This Row],[S/End]]="FGGD",1,0)</f>
        <v>0</v>
      </c>
      <c r="KD663">
        <f>IF(AND(OR(Table1[[#This Row],[Pass Play]]=1,Table1[[#This Row],[Rush Attempts]]=1),Table1[[#This Row],[Gn]]&lt;0),1,0)</f>
        <v>0</v>
      </c>
      <c r="KE663" s="375">
        <f>IF(AND(Table1[[#This Row],[pff_DRVENDPSN]]=3,Table1[[#This Row],[pff_DRVENDEVENT]]="PUNT"),1,0)</f>
        <v>0</v>
      </c>
    </row>
    <row r="664" spans="1:291" hidden="1">
      <c r="A664">
        <v>26</v>
      </c>
      <c r="B664">
        <v>2111</v>
      </c>
      <c r="D664">
        <v>2</v>
      </c>
      <c r="E664">
        <v>2</v>
      </c>
      <c r="F664">
        <v>5</v>
      </c>
      <c r="G664">
        <v>0</v>
      </c>
      <c r="H664">
        <v>-30</v>
      </c>
      <c r="J664" t="s">
        <v>298</v>
      </c>
      <c r="K664">
        <v>12</v>
      </c>
      <c r="L664" t="s">
        <v>1595</v>
      </c>
      <c r="M664" t="s">
        <v>13052</v>
      </c>
      <c r="N664" t="s">
        <v>568</v>
      </c>
      <c r="P664" t="s">
        <v>1066</v>
      </c>
      <c r="Q664" t="s">
        <v>6509</v>
      </c>
      <c r="T664" t="s">
        <v>4664</v>
      </c>
      <c r="W664" t="s">
        <v>253</v>
      </c>
      <c r="X664" t="s">
        <v>13053</v>
      </c>
      <c r="Y664" t="s">
        <v>874</v>
      </c>
      <c r="Z664" t="s">
        <v>8057</v>
      </c>
      <c r="AB664" t="s">
        <v>372</v>
      </c>
      <c r="AC664" t="s">
        <v>13054</v>
      </c>
      <c r="AK664" t="s">
        <v>756</v>
      </c>
      <c r="AP664">
        <v>7</v>
      </c>
      <c r="AU664" t="s">
        <v>254</v>
      </c>
      <c r="BJ664" t="s">
        <v>257</v>
      </c>
      <c r="BQ664">
        <f t="shared" si="30"/>
        <v>1</v>
      </c>
      <c r="BR664">
        <f t="shared" si="31"/>
        <v>0</v>
      </c>
      <c r="BT664" t="s">
        <v>12612</v>
      </c>
      <c r="BV664">
        <v>14</v>
      </c>
      <c r="BX664">
        <v>0</v>
      </c>
      <c r="BY664" t="s">
        <v>13055</v>
      </c>
      <c r="CA664">
        <v>0</v>
      </c>
      <c r="CD664" s="3">
        <v>0.14166666666666666</v>
      </c>
      <c r="CE664" t="s">
        <v>274</v>
      </c>
      <c r="CF664" t="s">
        <v>13056</v>
      </c>
      <c r="CG664">
        <v>8</v>
      </c>
      <c r="CI664" t="s">
        <v>331</v>
      </c>
      <c r="CJ664">
        <v>0</v>
      </c>
      <c r="CK664" t="s">
        <v>13057</v>
      </c>
      <c r="CL664" s="4">
        <v>38414</v>
      </c>
      <c r="CM664" t="s">
        <v>13058</v>
      </c>
      <c r="CN664" t="s">
        <v>13059</v>
      </c>
      <c r="CO664">
        <v>14</v>
      </c>
      <c r="CQ664" t="s">
        <v>282</v>
      </c>
      <c r="CR664" t="s">
        <v>12612</v>
      </c>
      <c r="CU664" t="s">
        <v>6455</v>
      </c>
      <c r="CW664">
        <v>0</v>
      </c>
      <c r="CY664">
        <v>2</v>
      </c>
      <c r="CZ664" t="s">
        <v>553</v>
      </c>
      <c r="DA664">
        <v>0</v>
      </c>
      <c r="DB664">
        <v>4</v>
      </c>
      <c r="DC664" t="s">
        <v>1609</v>
      </c>
      <c r="DD664">
        <v>-25</v>
      </c>
      <c r="DK664">
        <v>0</v>
      </c>
      <c r="DL664" s="4">
        <v>44519</v>
      </c>
      <c r="DM664">
        <v>20650</v>
      </c>
      <c r="DN664">
        <v>2021</v>
      </c>
      <c r="DO664">
        <v>0</v>
      </c>
      <c r="DQ664">
        <v>81926</v>
      </c>
      <c r="DR664">
        <v>73</v>
      </c>
      <c r="DU664" t="s">
        <v>257</v>
      </c>
      <c r="DV664" t="s">
        <v>274</v>
      </c>
      <c r="DW664" t="s">
        <v>13060</v>
      </c>
      <c r="DX664">
        <v>0</v>
      </c>
      <c r="DY664" t="s">
        <v>275</v>
      </c>
      <c r="EA664" t="s">
        <v>12822</v>
      </c>
      <c r="EB664" t="s">
        <v>2002</v>
      </c>
      <c r="EE664">
        <v>0</v>
      </c>
      <c r="EF664" t="s">
        <v>13061</v>
      </c>
      <c r="EG664" t="s">
        <v>422</v>
      </c>
      <c r="EH664">
        <v>0</v>
      </c>
      <c r="EJ664" t="s">
        <v>454</v>
      </c>
      <c r="EK664" t="s">
        <v>1077</v>
      </c>
      <c r="EL664" t="s">
        <v>13062</v>
      </c>
      <c r="EM664" t="s">
        <v>13063</v>
      </c>
      <c r="EN664" t="s">
        <v>2754</v>
      </c>
      <c r="EO664" t="s">
        <v>269</v>
      </c>
      <c r="EP664" t="s">
        <v>283</v>
      </c>
      <c r="EQ664">
        <v>0</v>
      </c>
      <c r="ER664" t="s">
        <v>346</v>
      </c>
      <c r="ET664" t="s">
        <v>13064</v>
      </c>
      <c r="EU664">
        <v>-2</v>
      </c>
      <c r="EV664" t="s">
        <v>257</v>
      </c>
      <c r="EW664" t="s">
        <v>349</v>
      </c>
      <c r="EX664" t="s">
        <v>1251</v>
      </c>
      <c r="EY664" t="s">
        <v>351</v>
      </c>
      <c r="FB664" t="s">
        <v>2511</v>
      </c>
      <c r="FC664" t="s">
        <v>13065</v>
      </c>
      <c r="FE664">
        <v>1</v>
      </c>
      <c r="FF664">
        <v>8</v>
      </c>
      <c r="FJ664" t="s">
        <v>13066</v>
      </c>
      <c r="FK664" t="s">
        <v>13067</v>
      </c>
      <c r="FL664">
        <v>0</v>
      </c>
      <c r="FN664">
        <v>0</v>
      </c>
      <c r="FO664" t="s">
        <v>13068</v>
      </c>
      <c r="FP664" t="s">
        <v>8568</v>
      </c>
      <c r="FQ664">
        <v>0</v>
      </c>
      <c r="FS664" t="s">
        <v>462</v>
      </c>
      <c r="FV664" t="s">
        <v>777</v>
      </c>
      <c r="FW664" t="s">
        <v>397</v>
      </c>
      <c r="FY664">
        <v>0</v>
      </c>
      <c r="GA664">
        <v>0.14000000000000001</v>
      </c>
      <c r="GB664">
        <v>-14</v>
      </c>
      <c r="GC664">
        <v>0</v>
      </c>
      <c r="GD664" t="s">
        <v>13069</v>
      </c>
      <c r="GE664" t="s">
        <v>355</v>
      </c>
      <c r="GF664">
        <v>0</v>
      </c>
      <c r="GG664" t="s">
        <v>1179</v>
      </c>
      <c r="GH664">
        <v>2</v>
      </c>
      <c r="GI664">
        <v>2.8</v>
      </c>
      <c r="GJ664">
        <v>1</v>
      </c>
      <c r="GK664">
        <v>0</v>
      </c>
      <c r="GM664" t="s">
        <v>13070</v>
      </c>
      <c r="GP664" t="s">
        <v>499</v>
      </c>
      <c r="GQ664" t="s">
        <v>1403</v>
      </c>
      <c r="GR664">
        <v>48</v>
      </c>
      <c r="HA664" t="s">
        <v>312</v>
      </c>
      <c r="HC664" t="s">
        <v>313</v>
      </c>
      <c r="HD664" t="s">
        <v>313</v>
      </c>
      <c r="HE664" t="s">
        <v>8568</v>
      </c>
      <c r="HF664">
        <v>0</v>
      </c>
      <c r="HG664">
        <v>12</v>
      </c>
      <c r="HH664">
        <v>0</v>
      </c>
      <c r="HI664" t="s">
        <v>275</v>
      </c>
      <c r="HK664" t="s">
        <v>351</v>
      </c>
      <c r="HL664">
        <v>4</v>
      </c>
      <c r="HM664" t="s">
        <v>12659</v>
      </c>
      <c r="HO664" t="s">
        <v>13071</v>
      </c>
      <c r="HP664" t="s">
        <v>13072</v>
      </c>
      <c r="HQ664" t="s">
        <v>13073</v>
      </c>
      <c r="HR664" t="s">
        <v>13074</v>
      </c>
      <c r="HT664" t="s">
        <v>9546</v>
      </c>
      <c r="HW664">
        <v>-30</v>
      </c>
      <c r="HX664">
        <v>4308563</v>
      </c>
      <c r="HY664" t="s">
        <v>13060</v>
      </c>
      <c r="HZ664">
        <v>4308537</v>
      </c>
      <c r="IC664">
        <v>0</v>
      </c>
      <c r="ID664">
        <v>1</v>
      </c>
      <c r="IM664">
        <v>68</v>
      </c>
      <c r="IU664">
        <v>12</v>
      </c>
      <c r="IV664">
        <f>IF(AND(Table1[[#This Row],[R/P]]="P",Table1[[#This Row],[PaRes]]&lt;&gt;"SCRBL",Table1[[#This Row],[PaRes]]&lt;&gt;"RUN",Table1[[#This Row],[Penalty]]&lt;&gt;1),1,0)</f>
        <v>1</v>
      </c>
      <c r="IW664">
        <f>IF(AND(Table1[[#This Row],[Pass Play]]=1,Table1[[#This Row],[PaRes]]&lt;&gt;"SAC"),1,0)</f>
        <v>1</v>
      </c>
      <c r="IX664">
        <f>IF(Table1[[#This Row],[PaRes]]="COM",1,0)</f>
        <v>0</v>
      </c>
      <c r="IY664">
        <f>IF(Table1[[#This Row],[Pass Play]]=1,Table1[[#This Row],[Gn]],0)</f>
        <v>0</v>
      </c>
      <c r="IZ664">
        <f>IF(AND(Table1[[#This Row],[Pass Play]]=1,Table1[[#This Row],[EFF]]="Y"),1,0)</f>
        <v>0</v>
      </c>
      <c r="JA664">
        <f>IF(AND(Table1[[#This Row],[Pass Play]]=1,Table1[[#This Row],[EFF]]="Y"),Table1[[#This Row],[Gn]],0)</f>
        <v>0</v>
      </c>
      <c r="JB664">
        <f>IF(AND(Table1[[#This Row],[Pass Play]]=1,Table1[[#This Row],[Gn]]&gt;=15),1,0)</f>
        <v>0</v>
      </c>
      <c r="JC664">
        <f>IF(AND(Table1[[#This Row],[Pass Play]]=1,Table1[[#This Row],[Big Play Passes]]=1),Table1[[#This Row],[Gn]],0)</f>
        <v>0</v>
      </c>
      <c r="JD664">
        <f>IF(AND(OR(Table1[[#This Row],[R/P]]="R",Table1[[#This Row],[PaRes]]="SCRBL",Table1[[#This Row],[PaRes]]="RUN"),Table1[[#This Row],[Penalty]]&lt;&gt;1),1,0)</f>
        <v>0</v>
      </c>
      <c r="JE664">
        <f>IF(Table1[[#This Row],[Rush Attempts]]=1,Table1[[#This Row],[Gn]],0)</f>
        <v>0</v>
      </c>
      <c r="JF664">
        <f>IF(AND(Table1[[#This Row],[Rush Attempts]]=1,Table1[[#This Row],[EFF]]="Y"),1,0)</f>
        <v>0</v>
      </c>
      <c r="JG664">
        <f>IF(AND(Table1[[#This Row],[Rush Attempts]]=1,Table1[[#This Row],[EFF]]="Y"),Table1[[#This Row],[Gn]],0)</f>
        <v>0</v>
      </c>
      <c r="JH664">
        <f>IF(AND(Table1[[#This Row],[Rush Attempts]]=1,Table1[[#This Row],[Gn]]&gt;=10),1,0)</f>
        <v>0</v>
      </c>
      <c r="JI664">
        <f>IF(AND(Table1[[#This Row],[Rush Attempts]]=1,Table1[[#This Row],[Big Play Run]]=1),Table1[[#This Row],[Gn]],0)</f>
        <v>0</v>
      </c>
      <c r="JJ664">
        <f>IF(Table1[[#This Row],[PaRes]]="SAC",1,0)</f>
        <v>0</v>
      </c>
      <c r="JK664">
        <f>IF(Table1[[#This Row],[Sacks]]=1,Table1[[#This Row],[Gn]],0)</f>
        <v>0</v>
      </c>
      <c r="JL664">
        <f>IF(Table1[[#This Row],[PaRes]]="INT",1,0)</f>
        <v>0</v>
      </c>
      <c r="JM664">
        <f>IF(Table1[[#This Row],[pff_PENALTY]]&lt;&gt;"",1,0)</f>
        <v>0</v>
      </c>
      <c r="JN664">
        <f>Table1[[#This Row],[pff_PENYARDS]]</f>
        <v>0</v>
      </c>
      <c r="JO664">
        <f>IF(Table1[[#This Row],[S/End]]="TD",1,0)</f>
        <v>0</v>
      </c>
      <c r="JP664">
        <f>IF(OR(Table1[[#This Row],[S/End]]="FGGD"),1,0)</f>
        <v>0</v>
      </c>
      <c r="JQ664">
        <f>IF(OR(Table1[[#This Row],[S/End]]="FUM",Table1[[#This Row],[S/End]]="INT"),1,0)</f>
        <v>0</v>
      </c>
      <c r="JR664">
        <f>IF(AND(Table1[[#This Row],[Touchdown]]=1,Table1[[#This Row],[Pass Play]]=1),1,0)</f>
        <v>0</v>
      </c>
      <c r="JS664">
        <f t="shared" si="32"/>
        <v>0</v>
      </c>
      <c r="JT664">
        <f>IF(AND(OR(Table1[[#This Row],[Pass Play]]=1,Table1[[#This Row],[Rush Attempts]]=1),Table1[[#This Row],[Dn]]=3),1,0)</f>
        <v>0</v>
      </c>
      <c r="JU664">
        <f>IF(AND(Table1[[#This Row],[3rd down attempt]]=1,Table1[[#This Row],[EFF]]="Y"),1,0)</f>
        <v>0</v>
      </c>
      <c r="JV664">
        <f>IF(AND(Table1[[#This Row],[3rd down attempt]]=1,Table1[[#This Row],[Dist]]&gt;=7),1,0)</f>
        <v>0</v>
      </c>
      <c r="JW664">
        <f>IF(AND(OR(Table1[[#This Row],[Pass Play]]=1,Table1[[#This Row],[Rush Attempts]]=1),Table1[[#This Row],[Dn]]=4),1,0)</f>
        <v>0</v>
      </c>
      <c r="JX664">
        <f>IF(AND(Table1[[#This Row],[4th down attempt]]=1,Table1[[#This Row],[EFF]]="Y"),1,0)</f>
        <v>0</v>
      </c>
      <c r="JY664">
        <f>IF(AND(OR(Table1[[#This Row],[Pass Play]]=1,Table1[[#This Row],[Rush Attempts]]=1),Table1[[#This Row],[FPos]]&gt;=0,Table1[[#This Row],[FPos]]&lt;=20),1,0)</f>
        <v>0</v>
      </c>
      <c r="JZ664">
        <f>IF(AND(OR(Table1[[#This Row],[Pass Play]]=1,Table1[[#This Row],[Rush Attempts]]=1),Table1[[#This Row],[Dist]]&lt;=Table1[[#This Row],[Gn]]),1,0)</f>
        <v>0</v>
      </c>
      <c r="KA664">
        <f>IF(Table1[[#This Row],[S/End]]&lt;&gt;"",1,0)</f>
        <v>0</v>
      </c>
      <c r="KB664">
        <f>IF(Table1[[#This Row],[S/End]]="TD",1,0)</f>
        <v>0</v>
      </c>
      <c r="KC664">
        <f>IF(Table1[[#This Row],[S/End]]="FGGD",1,0)</f>
        <v>0</v>
      </c>
      <c r="KD664">
        <f>IF(AND(OR(Table1[[#This Row],[Pass Play]]=1,Table1[[#This Row],[Rush Attempts]]=1),Table1[[#This Row],[Gn]]&lt;0),1,0)</f>
        <v>0</v>
      </c>
      <c r="KE664" s="375">
        <f>IF(AND(Table1[[#This Row],[pff_DRVENDPSN]]=3,Table1[[#This Row],[pff_DRVENDEVENT]]="PUNT"),1,0)</f>
        <v>0</v>
      </c>
    </row>
    <row r="665" spans="1:291" hidden="1">
      <c r="A665">
        <v>27</v>
      </c>
      <c r="B665">
        <v>2111</v>
      </c>
      <c r="D665">
        <v>2</v>
      </c>
      <c r="E665">
        <v>3</v>
      </c>
      <c r="F665">
        <v>5</v>
      </c>
      <c r="G665">
        <v>0</v>
      </c>
      <c r="H665">
        <v>-30</v>
      </c>
      <c r="J665" t="s">
        <v>298</v>
      </c>
      <c r="K665">
        <v>11</v>
      </c>
      <c r="L665">
        <v>11</v>
      </c>
      <c r="M665" t="s">
        <v>2333</v>
      </c>
      <c r="N665" t="s">
        <v>1037</v>
      </c>
      <c r="P665" t="s">
        <v>274</v>
      </c>
      <c r="W665" t="s">
        <v>253</v>
      </c>
      <c r="X665" t="s">
        <v>13075</v>
      </c>
      <c r="Y665" t="s">
        <v>5566</v>
      </c>
      <c r="Z665" t="s">
        <v>5566</v>
      </c>
      <c r="AB665" t="s">
        <v>4505</v>
      </c>
      <c r="AC665" t="s">
        <v>13076</v>
      </c>
      <c r="AK665" t="s">
        <v>756</v>
      </c>
      <c r="AP665">
        <v>7</v>
      </c>
      <c r="BJ665" t="s">
        <v>257</v>
      </c>
      <c r="BQ665">
        <f t="shared" si="30"/>
        <v>1</v>
      </c>
      <c r="BR665">
        <f t="shared" si="31"/>
        <v>0</v>
      </c>
      <c r="BT665" t="s">
        <v>12612</v>
      </c>
      <c r="BV665">
        <v>14</v>
      </c>
      <c r="BX665">
        <v>1</v>
      </c>
      <c r="BY665" t="s">
        <v>13077</v>
      </c>
      <c r="CA665">
        <v>1</v>
      </c>
      <c r="CD665" s="3">
        <v>0.1361111111111111</v>
      </c>
      <c r="CE665" t="s">
        <v>257</v>
      </c>
      <c r="CF665" t="s">
        <v>13078</v>
      </c>
      <c r="CG665">
        <v>7</v>
      </c>
      <c r="CI665" t="s">
        <v>331</v>
      </c>
      <c r="CJ665">
        <v>0</v>
      </c>
      <c r="CK665" t="s">
        <v>13079</v>
      </c>
      <c r="CL665" s="4">
        <v>38751</v>
      </c>
      <c r="CM665" t="s">
        <v>13080</v>
      </c>
      <c r="CN665" t="s">
        <v>13081</v>
      </c>
      <c r="CO665">
        <v>14</v>
      </c>
      <c r="CP665" t="s">
        <v>12658</v>
      </c>
      <c r="CQ665" t="s">
        <v>282</v>
      </c>
      <c r="CR665" t="s">
        <v>12612</v>
      </c>
      <c r="CU665" t="s">
        <v>13082</v>
      </c>
      <c r="CW665">
        <v>0</v>
      </c>
      <c r="CY665">
        <v>3</v>
      </c>
      <c r="CZ665" t="s">
        <v>553</v>
      </c>
      <c r="DA665">
        <v>0</v>
      </c>
      <c r="DB665">
        <v>4</v>
      </c>
      <c r="DC665" t="s">
        <v>1609</v>
      </c>
      <c r="DD665">
        <v>-25</v>
      </c>
      <c r="DK665">
        <v>0</v>
      </c>
      <c r="DL665" s="4">
        <v>44519</v>
      </c>
      <c r="DM665">
        <v>20650</v>
      </c>
      <c r="DN665">
        <v>2021</v>
      </c>
      <c r="DO665">
        <v>0</v>
      </c>
      <c r="DQ665">
        <v>81926</v>
      </c>
      <c r="DR665">
        <v>74</v>
      </c>
      <c r="DU665" t="s">
        <v>257</v>
      </c>
      <c r="DV665" t="s">
        <v>274</v>
      </c>
      <c r="DX665">
        <v>0</v>
      </c>
      <c r="DY665" t="s">
        <v>275</v>
      </c>
      <c r="EB665" t="s">
        <v>2252</v>
      </c>
      <c r="EE665">
        <v>0</v>
      </c>
      <c r="EF665" t="s">
        <v>2340</v>
      </c>
      <c r="EG665" t="s">
        <v>422</v>
      </c>
      <c r="EH665">
        <v>0</v>
      </c>
      <c r="EI665" t="s">
        <v>2341</v>
      </c>
      <c r="EJ665" t="s">
        <v>340</v>
      </c>
      <c r="EK665" t="s">
        <v>341</v>
      </c>
      <c r="EL665" t="s">
        <v>13083</v>
      </c>
      <c r="EM665" t="s">
        <v>13084</v>
      </c>
      <c r="EN665" t="s">
        <v>3634</v>
      </c>
      <c r="EO665" t="s">
        <v>269</v>
      </c>
      <c r="EP665" t="s">
        <v>345</v>
      </c>
      <c r="EQ665">
        <v>0</v>
      </c>
      <c r="ER665" t="s">
        <v>3450</v>
      </c>
      <c r="ET665" t="s">
        <v>13085</v>
      </c>
      <c r="EU665">
        <v>6</v>
      </c>
      <c r="EV665" t="s">
        <v>257</v>
      </c>
      <c r="EW665" t="s">
        <v>349</v>
      </c>
      <c r="EX665" t="s">
        <v>2977</v>
      </c>
      <c r="EY665" t="s">
        <v>351</v>
      </c>
      <c r="FB665" t="s">
        <v>269</v>
      </c>
      <c r="FC665" t="s">
        <v>13086</v>
      </c>
      <c r="FE665">
        <v>0</v>
      </c>
      <c r="FF665">
        <v>6</v>
      </c>
      <c r="FJ665" t="s">
        <v>13087</v>
      </c>
      <c r="FL665">
        <v>0</v>
      </c>
      <c r="FN665">
        <v>0</v>
      </c>
      <c r="FQ665">
        <v>0</v>
      </c>
      <c r="FS665" t="s">
        <v>395</v>
      </c>
      <c r="FU665" t="s">
        <v>274</v>
      </c>
      <c r="FV665" t="s">
        <v>496</v>
      </c>
      <c r="FY665">
        <v>0</v>
      </c>
      <c r="GA665">
        <v>0.14000000000000001</v>
      </c>
      <c r="GB665">
        <v>-14</v>
      </c>
      <c r="GC665">
        <v>0</v>
      </c>
      <c r="GE665" t="s">
        <v>355</v>
      </c>
      <c r="GF665">
        <v>1</v>
      </c>
      <c r="GI665">
        <v>1.6</v>
      </c>
      <c r="GJ665">
        <v>0</v>
      </c>
      <c r="GK665">
        <v>0</v>
      </c>
      <c r="GM665" t="s">
        <v>13088</v>
      </c>
      <c r="GP665" t="s">
        <v>499</v>
      </c>
      <c r="GR665">
        <v>49</v>
      </c>
      <c r="HA665" t="s">
        <v>13089</v>
      </c>
      <c r="HC665" t="s">
        <v>294</v>
      </c>
      <c r="HD665" t="s">
        <v>313</v>
      </c>
      <c r="HE665" t="s">
        <v>600</v>
      </c>
      <c r="HF665">
        <v>0</v>
      </c>
      <c r="HG665">
        <v>11</v>
      </c>
      <c r="HH665">
        <v>0</v>
      </c>
      <c r="HI665" t="s">
        <v>275</v>
      </c>
      <c r="HL665" t="s">
        <v>1256</v>
      </c>
      <c r="HM665" t="s">
        <v>12718</v>
      </c>
      <c r="HO665" t="s">
        <v>13090</v>
      </c>
      <c r="HP665" t="s">
        <v>13091</v>
      </c>
      <c r="HQ665" t="s">
        <v>7878</v>
      </c>
      <c r="HR665" t="s">
        <v>13092</v>
      </c>
      <c r="HT665" t="s">
        <v>7528</v>
      </c>
      <c r="HW665">
        <v>-30</v>
      </c>
      <c r="HX665">
        <v>4308592</v>
      </c>
      <c r="HZ665">
        <v>4308563</v>
      </c>
      <c r="IC665">
        <v>-0.5</v>
      </c>
      <c r="ID665">
        <v>1</v>
      </c>
      <c r="IM665">
        <v>69</v>
      </c>
      <c r="IU665">
        <v>12</v>
      </c>
      <c r="IV665">
        <f>IF(AND(Table1[[#This Row],[R/P]]="P",Table1[[#This Row],[PaRes]]&lt;&gt;"SCRBL",Table1[[#This Row],[PaRes]]&lt;&gt;"RUN",Table1[[#This Row],[Penalty]]&lt;&gt;1),1,0)</f>
        <v>1</v>
      </c>
      <c r="IW665">
        <f>IF(AND(Table1[[#This Row],[Pass Play]]=1,Table1[[#This Row],[PaRes]]&lt;&gt;"SAC"),1,0)</f>
        <v>1</v>
      </c>
      <c r="IX665">
        <f>IF(Table1[[#This Row],[PaRes]]="COM",1,0)</f>
        <v>0</v>
      </c>
      <c r="IY665">
        <f>IF(Table1[[#This Row],[Pass Play]]=1,Table1[[#This Row],[Gn]],0)</f>
        <v>0</v>
      </c>
      <c r="IZ665">
        <f>IF(AND(Table1[[#This Row],[Pass Play]]=1,Table1[[#This Row],[EFF]]="Y"),1,0)</f>
        <v>0</v>
      </c>
      <c r="JA665">
        <f>IF(AND(Table1[[#This Row],[Pass Play]]=1,Table1[[#This Row],[EFF]]="Y"),Table1[[#This Row],[Gn]],0)</f>
        <v>0</v>
      </c>
      <c r="JB665">
        <f>IF(AND(Table1[[#This Row],[Pass Play]]=1,Table1[[#This Row],[Gn]]&gt;=15),1,0)</f>
        <v>0</v>
      </c>
      <c r="JC665">
        <f>IF(AND(Table1[[#This Row],[Pass Play]]=1,Table1[[#This Row],[Big Play Passes]]=1),Table1[[#This Row],[Gn]],0)</f>
        <v>0</v>
      </c>
      <c r="JD665">
        <f>IF(AND(OR(Table1[[#This Row],[R/P]]="R",Table1[[#This Row],[PaRes]]="SCRBL",Table1[[#This Row],[PaRes]]="RUN"),Table1[[#This Row],[Penalty]]&lt;&gt;1),1,0)</f>
        <v>0</v>
      </c>
      <c r="JE665">
        <f>IF(Table1[[#This Row],[Rush Attempts]]=1,Table1[[#This Row],[Gn]],0)</f>
        <v>0</v>
      </c>
      <c r="JF665">
        <f>IF(AND(Table1[[#This Row],[Rush Attempts]]=1,Table1[[#This Row],[EFF]]="Y"),1,0)</f>
        <v>0</v>
      </c>
      <c r="JG665">
        <f>IF(AND(Table1[[#This Row],[Rush Attempts]]=1,Table1[[#This Row],[EFF]]="Y"),Table1[[#This Row],[Gn]],0)</f>
        <v>0</v>
      </c>
      <c r="JH665">
        <f>IF(AND(Table1[[#This Row],[Rush Attempts]]=1,Table1[[#This Row],[Gn]]&gt;=10),1,0)</f>
        <v>0</v>
      </c>
      <c r="JI665">
        <f>IF(AND(Table1[[#This Row],[Rush Attempts]]=1,Table1[[#This Row],[Big Play Run]]=1),Table1[[#This Row],[Gn]],0)</f>
        <v>0</v>
      </c>
      <c r="JJ665">
        <f>IF(Table1[[#This Row],[PaRes]]="SAC",1,0)</f>
        <v>0</v>
      </c>
      <c r="JK665">
        <f>IF(Table1[[#This Row],[Sacks]]=1,Table1[[#This Row],[Gn]],0)</f>
        <v>0</v>
      </c>
      <c r="JL665">
        <f>IF(Table1[[#This Row],[PaRes]]="INT",1,0)</f>
        <v>0</v>
      </c>
      <c r="JM665">
        <f>IF(Table1[[#This Row],[pff_PENALTY]]&lt;&gt;"",1,0)</f>
        <v>0</v>
      </c>
      <c r="JN665">
        <f>Table1[[#This Row],[pff_PENYARDS]]</f>
        <v>0</v>
      </c>
      <c r="JO665">
        <f>IF(Table1[[#This Row],[S/End]]="TD",1,0)</f>
        <v>0</v>
      </c>
      <c r="JP665">
        <f>IF(OR(Table1[[#This Row],[S/End]]="FGGD"),1,0)</f>
        <v>0</v>
      </c>
      <c r="JQ665">
        <f>IF(OR(Table1[[#This Row],[S/End]]="FUM",Table1[[#This Row],[S/End]]="INT"),1,0)</f>
        <v>0</v>
      </c>
      <c r="JR665">
        <f>IF(AND(Table1[[#This Row],[Touchdown]]=1,Table1[[#This Row],[Pass Play]]=1),1,0)</f>
        <v>0</v>
      </c>
      <c r="JS665">
        <f t="shared" si="32"/>
        <v>0</v>
      </c>
      <c r="JT665">
        <f>IF(AND(OR(Table1[[#This Row],[Pass Play]]=1,Table1[[#This Row],[Rush Attempts]]=1),Table1[[#This Row],[Dn]]=3),1,0)</f>
        <v>1</v>
      </c>
      <c r="JU665">
        <f>IF(AND(Table1[[#This Row],[3rd down attempt]]=1,Table1[[#This Row],[EFF]]="Y"),1,0)</f>
        <v>0</v>
      </c>
      <c r="JV665">
        <f>IF(AND(Table1[[#This Row],[3rd down attempt]]=1,Table1[[#This Row],[Dist]]&gt;=7),1,0)</f>
        <v>0</v>
      </c>
      <c r="JW665">
        <f>IF(AND(OR(Table1[[#This Row],[Pass Play]]=1,Table1[[#This Row],[Rush Attempts]]=1),Table1[[#This Row],[Dn]]=4),1,0)</f>
        <v>0</v>
      </c>
      <c r="JX665">
        <f>IF(AND(Table1[[#This Row],[4th down attempt]]=1,Table1[[#This Row],[EFF]]="Y"),1,0)</f>
        <v>0</v>
      </c>
      <c r="JY665">
        <f>IF(AND(OR(Table1[[#This Row],[Pass Play]]=1,Table1[[#This Row],[Rush Attempts]]=1),Table1[[#This Row],[FPos]]&gt;=0,Table1[[#This Row],[FPos]]&lt;=20),1,0)</f>
        <v>0</v>
      </c>
      <c r="JZ665">
        <f>IF(AND(OR(Table1[[#This Row],[Pass Play]]=1,Table1[[#This Row],[Rush Attempts]]=1),Table1[[#This Row],[Dist]]&lt;=Table1[[#This Row],[Gn]]),1,0)</f>
        <v>0</v>
      </c>
      <c r="KA665">
        <f>IF(Table1[[#This Row],[S/End]]&lt;&gt;"",1,0)</f>
        <v>0</v>
      </c>
      <c r="KB665">
        <f>IF(Table1[[#This Row],[S/End]]="TD",1,0)</f>
        <v>0</v>
      </c>
      <c r="KC665">
        <f>IF(Table1[[#This Row],[S/End]]="FGGD",1,0)</f>
        <v>0</v>
      </c>
      <c r="KD665">
        <f>IF(AND(OR(Table1[[#This Row],[Pass Play]]=1,Table1[[#This Row],[Rush Attempts]]=1),Table1[[#This Row],[Gn]]&lt;0),1,0)</f>
        <v>0</v>
      </c>
      <c r="KE665" s="375">
        <f>IF(AND(Table1[[#This Row],[pff_DRVENDPSN]]=3,Table1[[#This Row],[pff_DRVENDEVENT]]="PUNT"),1,0)</f>
        <v>0</v>
      </c>
    </row>
    <row r="666" spans="1:291" hidden="1">
      <c r="A666">
        <v>28</v>
      </c>
      <c r="B666">
        <v>2111</v>
      </c>
      <c r="D666">
        <v>2</v>
      </c>
      <c r="E666">
        <v>1</v>
      </c>
      <c r="F666">
        <v>10</v>
      </c>
      <c r="G666">
        <v>65</v>
      </c>
      <c r="H666">
        <v>-35</v>
      </c>
      <c r="J666" t="s">
        <v>254</v>
      </c>
      <c r="K666">
        <v>11</v>
      </c>
      <c r="L666" t="s">
        <v>1184</v>
      </c>
      <c r="M666" t="s">
        <v>4571</v>
      </c>
      <c r="N666" t="s">
        <v>440</v>
      </c>
      <c r="O666" t="s">
        <v>254</v>
      </c>
      <c r="P666" t="s">
        <v>4572</v>
      </c>
      <c r="Q666" t="s">
        <v>442</v>
      </c>
      <c r="W666" t="s">
        <v>257</v>
      </c>
      <c r="X666" t="s">
        <v>13093</v>
      </c>
      <c r="AE666" t="s">
        <v>807</v>
      </c>
      <c r="AF666" t="s">
        <v>808</v>
      </c>
      <c r="AG666" t="s">
        <v>13093</v>
      </c>
      <c r="AH666" t="s">
        <v>274</v>
      </c>
      <c r="AJ666">
        <v>22</v>
      </c>
      <c r="AL666" t="s">
        <v>575</v>
      </c>
      <c r="AP666">
        <v>7</v>
      </c>
      <c r="BJ666" t="s">
        <v>257</v>
      </c>
      <c r="BQ666">
        <f t="shared" si="30"/>
        <v>0</v>
      </c>
      <c r="BR666">
        <f t="shared" si="31"/>
        <v>16</v>
      </c>
      <c r="BT666" t="s">
        <v>12612</v>
      </c>
      <c r="BV666">
        <v>14</v>
      </c>
      <c r="BX666">
        <v>0</v>
      </c>
      <c r="BY666" t="s">
        <v>13094</v>
      </c>
      <c r="CD666" s="3">
        <v>0.12708333333333333</v>
      </c>
      <c r="CF666" t="s">
        <v>13095</v>
      </c>
      <c r="CJ666">
        <v>0</v>
      </c>
      <c r="CK666" t="s">
        <v>13096</v>
      </c>
      <c r="CL666" s="4">
        <v>38414</v>
      </c>
      <c r="CM666" t="s">
        <v>13097</v>
      </c>
      <c r="CN666" t="s">
        <v>13098</v>
      </c>
      <c r="CO666">
        <v>14</v>
      </c>
      <c r="CP666" t="s">
        <v>13099</v>
      </c>
      <c r="CQ666" t="s">
        <v>269</v>
      </c>
      <c r="CR666" t="s">
        <v>12612</v>
      </c>
      <c r="CU666" t="s">
        <v>613</v>
      </c>
      <c r="CW666">
        <v>0</v>
      </c>
      <c r="CY666">
        <v>4</v>
      </c>
      <c r="CZ666" t="s">
        <v>553</v>
      </c>
      <c r="DA666">
        <v>0</v>
      </c>
      <c r="DB666">
        <v>4</v>
      </c>
      <c r="DC666" t="s">
        <v>1609</v>
      </c>
      <c r="DD666">
        <v>-25</v>
      </c>
      <c r="DF666" t="s">
        <v>12953</v>
      </c>
      <c r="DK666">
        <v>65</v>
      </c>
      <c r="DL666" s="4">
        <v>44519</v>
      </c>
      <c r="DM666">
        <v>20650</v>
      </c>
      <c r="DN666">
        <v>2021</v>
      </c>
      <c r="DO666">
        <v>0</v>
      </c>
      <c r="DQ666">
        <v>81926</v>
      </c>
      <c r="DR666">
        <v>76</v>
      </c>
      <c r="DU666" t="s">
        <v>257</v>
      </c>
      <c r="DV666" t="s">
        <v>274</v>
      </c>
      <c r="DX666">
        <v>0</v>
      </c>
      <c r="DY666" t="s">
        <v>275</v>
      </c>
      <c r="EE666">
        <v>0</v>
      </c>
      <c r="EF666" t="s">
        <v>13100</v>
      </c>
      <c r="EG666" t="s">
        <v>1128</v>
      </c>
      <c r="EH666">
        <v>1</v>
      </c>
      <c r="EJ666" t="s">
        <v>340</v>
      </c>
      <c r="EK666" t="s">
        <v>1318</v>
      </c>
      <c r="EL666" t="s">
        <v>13101</v>
      </c>
      <c r="EM666" t="s">
        <v>13102</v>
      </c>
      <c r="EN666" t="s">
        <v>13103</v>
      </c>
      <c r="EO666" t="s">
        <v>282</v>
      </c>
      <c r="EP666" t="s">
        <v>890</v>
      </c>
      <c r="EQ666">
        <v>0</v>
      </c>
      <c r="ET666" t="s">
        <v>13104</v>
      </c>
      <c r="FE666">
        <v>0</v>
      </c>
      <c r="FF666">
        <v>7</v>
      </c>
      <c r="FG666" t="s">
        <v>308</v>
      </c>
      <c r="FI666" t="s">
        <v>308</v>
      </c>
      <c r="FL666">
        <v>0</v>
      </c>
      <c r="FN666">
        <v>0</v>
      </c>
      <c r="FQ666">
        <v>0</v>
      </c>
      <c r="FS666" t="s">
        <v>395</v>
      </c>
      <c r="FU666" t="s">
        <v>257</v>
      </c>
      <c r="FV666" t="s">
        <v>496</v>
      </c>
      <c r="FW666" t="s">
        <v>431</v>
      </c>
      <c r="FY666">
        <v>1</v>
      </c>
      <c r="GA666">
        <v>0.14000000000000001</v>
      </c>
      <c r="GB666">
        <v>-14</v>
      </c>
      <c r="GC666">
        <v>0</v>
      </c>
      <c r="GE666" t="s">
        <v>355</v>
      </c>
      <c r="GF666">
        <v>0</v>
      </c>
      <c r="GG666" t="s">
        <v>274</v>
      </c>
      <c r="GJ666">
        <v>0</v>
      </c>
      <c r="GK666">
        <v>0</v>
      </c>
      <c r="GM666" t="s">
        <v>13105</v>
      </c>
      <c r="GO666">
        <v>2</v>
      </c>
      <c r="HA666" t="s">
        <v>13106</v>
      </c>
      <c r="HC666" t="s">
        <v>313</v>
      </c>
      <c r="HD666" t="s">
        <v>313</v>
      </c>
      <c r="HE666" t="s">
        <v>13107</v>
      </c>
      <c r="HF666">
        <v>0</v>
      </c>
      <c r="HG666">
        <v>11</v>
      </c>
      <c r="HH666">
        <v>0</v>
      </c>
      <c r="HI666" t="s">
        <v>275</v>
      </c>
      <c r="HL666">
        <v>2</v>
      </c>
      <c r="HP666" t="s">
        <v>13108</v>
      </c>
      <c r="HQ666" t="s">
        <v>13109</v>
      </c>
      <c r="HR666" t="s">
        <v>13110</v>
      </c>
      <c r="HW666">
        <v>0</v>
      </c>
      <c r="HX666">
        <v>4308694</v>
      </c>
      <c r="HY666" t="s">
        <v>492</v>
      </c>
      <c r="HZ666">
        <v>4308620</v>
      </c>
      <c r="IC666">
        <v>0</v>
      </c>
      <c r="ID666">
        <v>0</v>
      </c>
      <c r="IM666">
        <v>71</v>
      </c>
      <c r="IS666" t="s">
        <v>492</v>
      </c>
      <c r="IU666">
        <v>12</v>
      </c>
      <c r="IV666">
        <f>IF(AND(Table1[[#This Row],[R/P]]="P",Table1[[#This Row],[PaRes]]&lt;&gt;"SCRBL",Table1[[#This Row],[PaRes]]&lt;&gt;"RUN",Table1[[#This Row],[Penalty]]&lt;&gt;1),1,0)</f>
        <v>0</v>
      </c>
      <c r="IW666">
        <f>IF(AND(Table1[[#This Row],[Pass Play]]=1,Table1[[#This Row],[PaRes]]&lt;&gt;"SAC"),1,0)</f>
        <v>0</v>
      </c>
      <c r="IX666">
        <f>IF(Table1[[#This Row],[PaRes]]="COM",1,0)</f>
        <v>0</v>
      </c>
      <c r="IY666">
        <f>IF(Table1[[#This Row],[Pass Play]]=1,Table1[[#This Row],[Gn]],0)</f>
        <v>0</v>
      </c>
      <c r="IZ666">
        <f>IF(AND(Table1[[#This Row],[Pass Play]]=1,Table1[[#This Row],[EFF]]="Y"),1,0)</f>
        <v>0</v>
      </c>
      <c r="JA666">
        <f>IF(AND(Table1[[#This Row],[Pass Play]]=1,Table1[[#This Row],[EFF]]="Y"),Table1[[#This Row],[Gn]],0)</f>
        <v>0</v>
      </c>
      <c r="JB666">
        <f>IF(AND(Table1[[#This Row],[Pass Play]]=1,Table1[[#This Row],[Gn]]&gt;=15),1,0)</f>
        <v>0</v>
      </c>
      <c r="JC666">
        <f>IF(AND(Table1[[#This Row],[Pass Play]]=1,Table1[[#This Row],[Big Play Passes]]=1),Table1[[#This Row],[Gn]],0)</f>
        <v>0</v>
      </c>
      <c r="JD666">
        <f>IF(AND(OR(Table1[[#This Row],[R/P]]="R",Table1[[#This Row],[PaRes]]="SCRBL",Table1[[#This Row],[PaRes]]="RUN"),Table1[[#This Row],[Penalty]]&lt;&gt;1),1,0)</f>
        <v>1</v>
      </c>
      <c r="JE666">
        <f>IF(Table1[[#This Row],[Rush Attempts]]=1,Table1[[#This Row],[Gn]],0)</f>
        <v>65</v>
      </c>
      <c r="JF666">
        <f>IF(AND(Table1[[#This Row],[Rush Attempts]]=1,Table1[[#This Row],[EFF]]="Y"),1,0)</f>
        <v>1</v>
      </c>
      <c r="JG666">
        <f>IF(AND(Table1[[#This Row],[Rush Attempts]]=1,Table1[[#This Row],[EFF]]="Y"),Table1[[#This Row],[Gn]],0)</f>
        <v>65</v>
      </c>
      <c r="JH666">
        <f>IF(AND(Table1[[#This Row],[Rush Attempts]]=1,Table1[[#This Row],[Gn]]&gt;=10),1,0)</f>
        <v>1</v>
      </c>
      <c r="JI666">
        <f>IF(AND(Table1[[#This Row],[Rush Attempts]]=1,Table1[[#This Row],[Big Play Run]]=1),Table1[[#This Row],[Gn]],0)</f>
        <v>65</v>
      </c>
      <c r="JJ666">
        <f>IF(Table1[[#This Row],[PaRes]]="SAC",1,0)</f>
        <v>0</v>
      </c>
      <c r="JK666">
        <f>IF(Table1[[#This Row],[Sacks]]=1,Table1[[#This Row],[Gn]],0)</f>
        <v>0</v>
      </c>
      <c r="JL666">
        <f>IF(Table1[[#This Row],[PaRes]]="INT",1,0)</f>
        <v>0</v>
      </c>
      <c r="JM666">
        <f>IF(Table1[[#This Row],[pff_PENALTY]]&lt;&gt;"",1,0)</f>
        <v>0</v>
      </c>
      <c r="JN666">
        <f>Table1[[#This Row],[pff_PENYARDS]]</f>
        <v>0</v>
      </c>
      <c r="JO666">
        <f>IF(Table1[[#This Row],[S/End]]="TD",1,0)</f>
        <v>1</v>
      </c>
      <c r="JP666">
        <f>IF(OR(Table1[[#This Row],[S/End]]="FGGD"),1,0)</f>
        <v>0</v>
      </c>
      <c r="JQ666">
        <f>IF(OR(Table1[[#This Row],[S/End]]="FUM",Table1[[#This Row],[S/End]]="INT"),1,0)</f>
        <v>0</v>
      </c>
      <c r="JR666">
        <f>IF(AND(Table1[[#This Row],[Touchdown]]=1,Table1[[#This Row],[Pass Play]]=1),1,0)</f>
        <v>0</v>
      </c>
      <c r="JS666">
        <f t="shared" si="32"/>
        <v>0</v>
      </c>
      <c r="JT666">
        <f>IF(AND(OR(Table1[[#This Row],[Pass Play]]=1,Table1[[#This Row],[Rush Attempts]]=1),Table1[[#This Row],[Dn]]=3),1,0)</f>
        <v>0</v>
      </c>
      <c r="JU666">
        <f>IF(AND(Table1[[#This Row],[3rd down attempt]]=1,Table1[[#This Row],[EFF]]="Y"),1,0)</f>
        <v>0</v>
      </c>
      <c r="JV666">
        <f>IF(AND(Table1[[#This Row],[3rd down attempt]]=1,Table1[[#This Row],[Dist]]&gt;=7),1,0)</f>
        <v>0</v>
      </c>
      <c r="JW666">
        <f>IF(AND(OR(Table1[[#This Row],[Pass Play]]=1,Table1[[#This Row],[Rush Attempts]]=1),Table1[[#This Row],[Dn]]=4),1,0)</f>
        <v>0</v>
      </c>
      <c r="JX666">
        <f>IF(AND(Table1[[#This Row],[4th down attempt]]=1,Table1[[#This Row],[EFF]]="Y"),1,0)</f>
        <v>0</v>
      </c>
      <c r="JY666">
        <f>IF(AND(OR(Table1[[#This Row],[Pass Play]]=1,Table1[[#This Row],[Rush Attempts]]=1),Table1[[#This Row],[FPos]]&gt;=0,Table1[[#This Row],[FPos]]&lt;=20),1,0)</f>
        <v>0</v>
      </c>
      <c r="JZ666">
        <f>IF(AND(OR(Table1[[#This Row],[Pass Play]]=1,Table1[[#This Row],[Rush Attempts]]=1),Table1[[#This Row],[Dist]]&lt;=Table1[[#This Row],[Gn]]),1,0)</f>
        <v>1</v>
      </c>
      <c r="KA666">
        <f>IF(Table1[[#This Row],[S/End]]&lt;&gt;"",1,0)</f>
        <v>1</v>
      </c>
      <c r="KB666">
        <f>IF(Table1[[#This Row],[S/End]]="TD",1,0)</f>
        <v>1</v>
      </c>
      <c r="KC666">
        <f>IF(Table1[[#This Row],[S/End]]="FGGD",1,0)</f>
        <v>0</v>
      </c>
      <c r="KD666">
        <f>IF(AND(OR(Table1[[#This Row],[Pass Play]]=1,Table1[[#This Row],[Rush Attempts]]=1),Table1[[#This Row],[Gn]]&lt;0),1,0)</f>
        <v>0</v>
      </c>
      <c r="KE666" s="375">
        <f>IF(AND(Table1[[#This Row],[pff_DRVENDPSN]]=3,Table1[[#This Row],[pff_DRVENDEVENT]]="PUNT"),1,0)</f>
        <v>0</v>
      </c>
    </row>
    <row r="667" spans="1:291" hidden="1">
      <c r="A667">
        <v>29</v>
      </c>
      <c r="B667">
        <v>2111</v>
      </c>
      <c r="D667">
        <v>3</v>
      </c>
      <c r="E667">
        <v>1</v>
      </c>
      <c r="F667">
        <v>10</v>
      </c>
      <c r="G667">
        <v>4</v>
      </c>
      <c r="H667">
        <v>-35</v>
      </c>
      <c r="I667" t="s">
        <v>253</v>
      </c>
      <c r="J667" t="s">
        <v>254</v>
      </c>
      <c r="K667">
        <v>21</v>
      </c>
      <c r="L667">
        <v>21</v>
      </c>
      <c r="M667" t="s">
        <v>13111</v>
      </c>
      <c r="N667" t="s">
        <v>256</v>
      </c>
      <c r="P667" t="s">
        <v>255</v>
      </c>
      <c r="Q667" t="s">
        <v>3188</v>
      </c>
      <c r="S667" t="s">
        <v>443</v>
      </c>
      <c r="W667" t="s">
        <v>257</v>
      </c>
      <c r="X667" t="s">
        <v>13112</v>
      </c>
      <c r="AE667" t="s">
        <v>807</v>
      </c>
      <c r="AF667" t="s">
        <v>808</v>
      </c>
      <c r="AG667" t="s">
        <v>13112</v>
      </c>
      <c r="AH667" t="s">
        <v>274</v>
      </c>
      <c r="AJ667">
        <v>22</v>
      </c>
      <c r="AP667">
        <v>7</v>
      </c>
      <c r="BJ667" t="s">
        <v>257</v>
      </c>
      <c r="BQ667">
        <f t="shared" si="30"/>
        <v>0</v>
      </c>
      <c r="BR667">
        <f t="shared" si="31"/>
        <v>11</v>
      </c>
      <c r="BT667" t="s">
        <v>12612</v>
      </c>
      <c r="BV667">
        <v>17</v>
      </c>
      <c r="BX667">
        <v>0</v>
      </c>
      <c r="BY667" t="s">
        <v>13113</v>
      </c>
      <c r="CD667" s="3">
        <v>0.625</v>
      </c>
      <c r="CF667" t="s">
        <v>13114</v>
      </c>
      <c r="CJ667">
        <v>0</v>
      </c>
      <c r="CK667" t="s">
        <v>13115</v>
      </c>
      <c r="CL667" s="4">
        <v>38414</v>
      </c>
      <c r="CM667" t="s">
        <v>13116</v>
      </c>
      <c r="CN667" t="s">
        <v>13117</v>
      </c>
      <c r="CO667">
        <v>17</v>
      </c>
      <c r="CP667" t="s">
        <v>268</v>
      </c>
      <c r="CQ667" t="s">
        <v>418</v>
      </c>
      <c r="CR667" t="s">
        <v>12612</v>
      </c>
      <c r="CU667" t="s">
        <v>12618</v>
      </c>
      <c r="CW667">
        <v>0</v>
      </c>
      <c r="CY667">
        <v>1</v>
      </c>
      <c r="CZ667" t="s">
        <v>614</v>
      </c>
      <c r="DA667">
        <v>-39</v>
      </c>
      <c r="DB667">
        <v>3</v>
      </c>
      <c r="DC667" t="s">
        <v>988</v>
      </c>
      <c r="DD667">
        <v>-35</v>
      </c>
      <c r="DF667" t="s">
        <v>12999</v>
      </c>
      <c r="DK667">
        <v>4</v>
      </c>
      <c r="DL667" s="4">
        <v>44519</v>
      </c>
      <c r="DM667">
        <v>20650</v>
      </c>
      <c r="DN667">
        <v>2021</v>
      </c>
      <c r="DO667">
        <v>0</v>
      </c>
      <c r="DQ667">
        <v>81926</v>
      </c>
      <c r="DR667">
        <v>99</v>
      </c>
      <c r="DU667" t="s">
        <v>257</v>
      </c>
      <c r="DV667" t="s">
        <v>274</v>
      </c>
      <c r="DX667">
        <v>7</v>
      </c>
      <c r="DY667" t="s">
        <v>275</v>
      </c>
      <c r="EE667">
        <v>0</v>
      </c>
      <c r="EF667" t="s">
        <v>616</v>
      </c>
      <c r="EG667" t="s">
        <v>277</v>
      </c>
      <c r="EH667">
        <v>0</v>
      </c>
      <c r="EJ667" t="s">
        <v>278</v>
      </c>
      <c r="EK667" t="s">
        <v>279</v>
      </c>
      <c r="EL667" t="s">
        <v>13118</v>
      </c>
      <c r="EM667" t="s">
        <v>13119</v>
      </c>
      <c r="EN667" t="s">
        <v>268</v>
      </c>
      <c r="EO667" t="s">
        <v>418</v>
      </c>
      <c r="EP667" t="s">
        <v>283</v>
      </c>
      <c r="EQ667">
        <v>0</v>
      </c>
      <c r="ET667" t="s">
        <v>13120</v>
      </c>
      <c r="FE667">
        <v>0</v>
      </c>
      <c r="FF667">
        <v>8</v>
      </c>
      <c r="FG667" t="s">
        <v>429</v>
      </c>
      <c r="FI667" t="s">
        <v>429</v>
      </c>
      <c r="FJ667" t="s">
        <v>13066</v>
      </c>
      <c r="FL667">
        <v>0</v>
      </c>
      <c r="FN667">
        <v>0</v>
      </c>
      <c r="FQ667">
        <v>0</v>
      </c>
      <c r="FS667" t="s">
        <v>622</v>
      </c>
      <c r="FU667" t="s">
        <v>274</v>
      </c>
      <c r="FV667" t="s">
        <v>623</v>
      </c>
      <c r="FW667" t="s">
        <v>1721</v>
      </c>
      <c r="FX667" t="s">
        <v>291</v>
      </c>
      <c r="FY667">
        <v>0</v>
      </c>
      <c r="GA667">
        <v>7.17</v>
      </c>
      <c r="GB667">
        <v>-10</v>
      </c>
      <c r="GC667">
        <v>0</v>
      </c>
      <c r="GF667">
        <v>0</v>
      </c>
      <c r="GG667" t="s">
        <v>274</v>
      </c>
      <c r="GJ667">
        <v>0</v>
      </c>
      <c r="GK667">
        <v>0</v>
      </c>
      <c r="GM667" t="s">
        <v>13121</v>
      </c>
      <c r="GO667">
        <v>4</v>
      </c>
      <c r="HA667" t="s">
        <v>7453</v>
      </c>
      <c r="HC667" t="s">
        <v>294</v>
      </c>
      <c r="HD667" t="s">
        <v>313</v>
      </c>
      <c r="HE667" t="s">
        <v>13122</v>
      </c>
      <c r="HF667">
        <v>0</v>
      </c>
      <c r="HG667">
        <v>21</v>
      </c>
      <c r="HH667">
        <v>7</v>
      </c>
      <c r="HI667" t="s">
        <v>275</v>
      </c>
      <c r="HL667">
        <v>3</v>
      </c>
      <c r="HW667">
        <v>-39</v>
      </c>
      <c r="HX667">
        <v>4309530</v>
      </c>
      <c r="HY667" t="s">
        <v>13123</v>
      </c>
      <c r="HZ667">
        <v>4309161</v>
      </c>
      <c r="IC667">
        <v>0</v>
      </c>
      <c r="ID667">
        <v>0</v>
      </c>
      <c r="IM667">
        <v>89</v>
      </c>
      <c r="IO667" t="s">
        <v>12999</v>
      </c>
      <c r="IQ667" t="s">
        <v>12999</v>
      </c>
      <c r="IU667">
        <v>12</v>
      </c>
      <c r="IV667">
        <f>IF(AND(Table1[[#This Row],[R/P]]="P",Table1[[#This Row],[PaRes]]&lt;&gt;"SCRBL",Table1[[#This Row],[PaRes]]&lt;&gt;"RUN",Table1[[#This Row],[Penalty]]&lt;&gt;1),1,0)</f>
        <v>0</v>
      </c>
      <c r="IW667">
        <f>IF(AND(Table1[[#This Row],[Pass Play]]=1,Table1[[#This Row],[PaRes]]&lt;&gt;"SAC"),1,0)</f>
        <v>0</v>
      </c>
      <c r="IX667">
        <f>IF(Table1[[#This Row],[PaRes]]="COM",1,0)</f>
        <v>0</v>
      </c>
      <c r="IY667">
        <f>IF(Table1[[#This Row],[Pass Play]]=1,Table1[[#This Row],[Gn]],0)</f>
        <v>0</v>
      </c>
      <c r="IZ667">
        <f>IF(AND(Table1[[#This Row],[Pass Play]]=1,Table1[[#This Row],[EFF]]="Y"),1,0)</f>
        <v>0</v>
      </c>
      <c r="JA667">
        <f>IF(AND(Table1[[#This Row],[Pass Play]]=1,Table1[[#This Row],[EFF]]="Y"),Table1[[#This Row],[Gn]],0)</f>
        <v>0</v>
      </c>
      <c r="JB667">
        <f>IF(AND(Table1[[#This Row],[Pass Play]]=1,Table1[[#This Row],[Gn]]&gt;=15),1,0)</f>
        <v>0</v>
      </c>
      <c r="JC667">
        <f>IF(AND(Table1[[#This Row],[Pass Play]]=1,Table1[[#This Row],[Big Play Passes]]=1),Table1[[#This Row],[Gn]],0)</f>
        <v>0</v>
      </c>
      <c r="JD667">
        <f>IF(AND(OR(Table1[[#This Row],[R/P]]="R",Table1[[#This Row],[PaRes]]="SCRBL",Table1[[#This Row],[PaRes]]="RUN"),Table1[[#This Row],[Penalty]]&lt;&gt;1),1,0)</f>
        <v>1</v>
      </c>
      <c r="JE667">
        <f>IF(Table1[[#This Row],[Rush Attempts]]=1,Table1[[#This Row],[Gn]],0)</f>
        <v>4</v>
      </c>
      <c r="JF667">
        <f>IF(AND(Table1[[#This Row],[Rush Attempts]]=1,Table1[[#This Row],[EFF]]="Y"),1,0)</f>
        <v>1</v>
      </c>
      <c r="JG667">
        <f>IF(AND(Table1[[#This Row],[Rush Attempts]]=1,Table1[[#This Row],[EFF]]="Y"),Table1[[#This Row],[Gn]],0)</f>
        <v>4</v>
      </c>
      <c r="JH667">
        <f>IF(AND(Table1[[#This Row],[Rush Attempts]]=1,Table1[[#This Row],[Gn]]&gt;=10),1,0)</f>
        <v>0</v>
      </c>
      <c r="JI667">
        <f>IF(AND(Table1[[#This Row],[Rush Attempts]]=1,Table1[[#This Row],[Big Play Run]]=1),Table1[[#This Row],[Gn]],0)</f>
        <v>0</v>
      </c>
      <c r="JJ667">
        <f>IF(Table1[[#This Row],[PaRes]]="SAC",1,0)</f>
        <v>0</v>
      </c>
      <c r="JK667">
        <f>IF(Table1[[#This Row],[Sacks]]=1,Table1[[#This Row],[Gn]],0)</f>
        <v>0</v>
      </c>
      <c r="JL667">
        <f>IF(Table1[[#This Row],[PaRes]]="INT",1,0)</f>
        <v>0</v>
      </c>
      <c r="JM667">
        <f>IF(Table1[[#This Row],[pff_PENALTY]]&lt;&gt;"",1,0)</f>
        <v>0</v>
      </c>
      <c r="JN667">
        <f>Table1[[#This Row],[pff_PENYARDS]]</f>
        <v>0</v>
      </c>
      <c r="JO667">
        <f>IF(Table1[[#This Row],[S/End]]="TD",1,0)</f>
        <v>0</v>
      </c>
      <c r="JP667">
        <f>IF(OR(Table1[[#This Row],[S/End]]="FGGD"),1,0)</f>
        <v>0</v>
      </c>
      <c r="JQ667">
        <f>IF(OR(Table1[[#This Row],[S/End]]="FUM",Table1[[#This Row],[S/End]]="INT"),1,0)</f>
        <v>0</v>
      </c>
      <c r="JR667">
        <f>IF(AND(Table1[[#This Row],[Touchdown]]=1,Table1[[#This Row],[Pass Play]]=1),1,0)</f>
        <v>0</v>
      </c>
      <c r="JS667">
        <f t="shared" si="32"/>
        <v>0</v>
      </c>
      <c r="JT667">
        <f>IF(AND(OR(Table1[[#This Row],[Pass Play]]=1,Table1[[#This Row],[Rush Attempts]]=1),Table1[[#This Row],[Dn]]=3),1,0)</f>
        <v>0</v>
      </c>
      <c r="JU667">
        <f>IF(AND(Table1[[#This Row],[3rd down attempt]]=1,Table1[[#This Row],[EFF]]="Y"),1,0)</f>
        <v>0</v>
      </c>
      <c r="JV667">
        <f>IF(AND(Table1[[#This Row],[3rd down attempt]]=1,Table1[[#This Row],[Dist]]&gt;=7),1,0)</f>
        <v>0</v>
      </c>
      <c r="JW667">
        <f>IF(AND(OR(Table1[[#This Row],[Pass Play]]=1,Table1[[#This Row],[Rush Attempts]]=1),Table1[[#This Row],[Dn]]=4),1,0)</f>
        <v>0</v>
      </c>
      <c r="JX667">
        <f>IF(AND(Table1[[#This Row],[4th down attempt]]=1,Table1[[#This Row],[EFF]]="Y"),1,0)</f>
        <v>0</v>
      </c>
      <c r="JY667">
        <f>IF(AND(OR(Table1[[#This Row],[Pass Play]]=1,Table1[[#This Row],[Rush Attempts]]=1),Table1[[#This Row],[FPos]]&gt;=0,Table1[[#This Row],[FPos]]&lt;=20),1,0)</f>
        <v>0</v>
      </c>
      <c r="JZ667">
        <f>IF(AND(OR(Table1[[#This Row],[Pass Play]]=1,Table1[[#This Row],[Rush Attempts]]=1),Table1[[#This Row],[Dist]]&lt;=Table1[[#This Row],[Gn]]),1,0)</f>
        <v>0</v>
      </c>
      <c r="KA667">
        <f>IF(Table1[[#This Row],[S/End]]&lt;&gt;"",1,0)</f>
        <v>0</v>
      </c>
      <c r="KB667">
        <f>IF(Table1[[#This Row],[S/End]]="TD",1,0)</f>
        <v>0</v>
      </c>
      <c r="KC667">
        <f>IF(Table1[[#This Row],[S/End]]="FGGD",1,0)</f>
        <v>0</v>
      </c>
      <c r="KD667">
        <f>IF(AND(OR(Table1[[#This Row],[Pass Play]]=1,Table1[[#This Row],[Rush Attempts]]=1),Table1[[#This Row],[Gn]]&lt;0),1,0)</f>
        <v>0</v>
      </c>
      <c r="KE667" s="375">
        <f>IF(AND(Table1[[#This Row],[pff_DRVENDPSN]]=3,Table1[[#This Row],[pff_DRVENDEVENT]]="PUNT"),1,0)</f>
        <v>1</v>
      </c>
    </row>
    <row r="668" spans="1:291" hidden="1">
      <c r="A668">
        <v>30</v>
      </c>
      <c r="B668">
        <v>2111</v>
      </c>
      <c r="D668">
        <v>3</v>
      </c>
      <c r="E668">
        <v>2</v>
      </c>
      <c r="F668">
        <v>6</v>
      </c>
      <c r="G668">
        <v>0</v>
      </c>
      <c r="H668">
        <v>-39</v>
      </c>
      <c r="J668" t="s">
        <v>298</v>
      </c>
      <c r="K668">
        <v>11</v>
      </c>
      <c r="L668" t="s">
        <v>471</v>
      </c>
      <c r="M668" t="s">
        <v>13124</v>
      </c>
      <c r="N668" t="s">
        <v>319</v>
      </c>
      <c r="P668" t="s">
        <v>13125</v>
      </c>
      <c r="S668" t="s">
        <v>321</v>
      </c>
      <c r="W668" t="s">
        <v>253</v>
      </c>
      <c r="X668" t="s">
        <v>7203</v>
      </c>
      <c r="Y668" t="s">
        <v>1040</v>
      </c>
      <c r="Z668" t="s">
        <v>7205</v>
      </c>
      <c r="AB668" t="s">
        <v>325</v>
      </c>
      <c r="AC668" t="s">
        <v>326</v>
      </c>
      <c r="AK668" t="s">
        <v>756</v>
      </c>
      <c r="AP668">
        <v>7</v>
      </c>
      <c r="BJ668" t="s">
        <v>607</v>
      </c>
      <c r="BQ668">
        <f t="shared" si="30"/>
        <v>2</v>
      </c>
      <c r="BR668">
        <f t="shared" si="31"/>
        <v>0</v>
      </c>
      <c r="BT668" t="s">
        <v>12612</v>
      </c>
      <c r="BV668">
        <v>17</v>
      </c>
      <c r="BX668">
        <v>0</v>
      </c>
      <c r="BY668" t="s">
        <v>13126</v>
      </c>
      <c r="CA668">
        <v>0</v>
      </c>
      <c r="CD668" s="3">
        <v>0.59583333333333333</v>
      </c>
      <c r="CE668" t="s">
        <v>257</v>
      </c>
      <c r="CF668" t="s">
        <v>13127</v>
      </c>
      <c r="CG668">
        <v>7</v>
      </c>
      <c r="CI668" t="s">
        <v>331</v>
      </c>
      <c r="CJ668">
        <v>0</v>
      </c>
      <c r="CK668" t="s">
        <v>13128</v>
      </c>
      <c r="CL668" s="4">
        <v>38414</v>
      </c>
      <c r="CM668" t="s">
        <v>13129</v>
      </c>
      <c r="CN668" t="s">
        <v>13130</v>
      </c>
      <c r="CO668">
        <v>17</v>
      </c>
      <c r="CQ668" t="s">
        <v>282</v>
      </c>
      <c r="CR668" t="s">
        <v>12612</v>
      </c>
      <c r="CU668" t="s">
        <v>13131</v>
      </c>
      <c r="CW668">
        <v>0</v>
      </c>
      <c r="CY668">
        <v>2</v>
      </c>
      <c r="CZ668" t="s">
        <v>614</v>
      </c>
      <c r="DA668">
        <v>-39</v>
      </c>
      <c r="DB668">
        <v>3</v>
      </c>
      <c r="DC668" t="s">
        <v>988</v>
      </c>
      <c r="DD668">
        <v>-35</v>
      </c>
      <c r="DK668">
        <v>0</v>
      </c>
      <c r="DL668" s="4">
        <v>44519</v>
      </c>
      <c r="DM668">
        <v>20650</v>
      </c>
      <c r="DN668">
        <v>2021</v>
      </c>
      <c r="DO668">
        <v>0</v>
      </c>
      <c r="DQ668">
        <v>81926</v>
      </c>
      <c r="DR668">
        <v>100</v>
      </c>
      <c r="DU668" t="s">
        <v>294</v>
      </c>
      <c r="DV668" t="s">
        <v>294</v>
      </c>
      <c r="DX668">
        <v>7</v>
      </c>
      <c r="DY668" t="s">
        <v>275</v>
      </c>
      <c r="EB668" t="s">
        <v>2930</v>
      </c>
      <c r="EE668">
        <v>0</v>
      </c>
      <c r="EF668" t="s">
        <v>13132</v>
      </c>
      <c r="EG668" t="s">
        <v>701</v>
      </c>
      <c r="EH668">
        <v>0</v>
      </c>
      <c r="EI668" t="s">
        <v>1955</v>
      </c>
      <c r="EJ668" t="s">
        <v>340</v>
      </c>
      <c r="EK668" t="s">
        <v>1318</v>
      </c>
      <c r="EL668" t="s">
        <v>13133</v>
      </c>
      <c r="EM668" t="s">
        <v>13134</v>
      </c>
      <c r="EN668" t="s">
        <v>921</v>
      </c>
      <c r="EO668" t="s">
        <v>269</v>
      </c>
      <c r="EP668" t="s">
        <v>283</v>
      </c>
      <c r="EQ668">
        <v>0</v>
      </c>
      <c r="ER668" t="s">
        <v>491</v>
      </c>
      <c r="ET668" t="s">
        <v>13135</v>
      </c>
      <c r="EU668">
        <v>4</v>
      </c>
      <c r="EV668" t="s">
        <v>348</v>
      </c>
      <c r="EW668" t="s">
        <v>349</v>
      </c>
      <c r="EX668" t="s">
        <v>528</v>
      </c>
      <c r="EY668" t="s">
        <v>492</v>
      </c>
      <c r="FB668" t="s">
        <v>499</v>
      </c>
      <c r="FC668" t="s">
        <v>13136</v>
      </c>
      <c r="FE668">
        <v>0</v>
      </c>
      <c r="FF668">
        <v>4</v>
      </c>
      <c r="FL668">
        <v>0</v>
      </c>
      <c r="FN668">
        <v>0</v>
      </c>
      <c r="FQ668">
        <v>0</v>
      </c>
      <c r="FS668" t="s">
        <v>354</v>
      </c>
      <c r="FY668">
        <v>0</v>
      </c>
      <c r="GA668">
        <v>7.17</v>
      </c>
      <c r="GB668">
        <v>-10</v>
      </c>
      <c r="GC668">
        <v>0</v>
      </c>
      <c r="GD668" t="s">
        <v>1326</v>
      </c>
      <c r="GE668" t="s">
        <v>355</v>
      </c>
      <c r="GF668">
        <v>0</v>
      </c>
      <c r="GG668" t="s">
        <v>257</v>
      </c>
      <c r="GI668">
        <v>2.1</v>
      </c>
      <c r="GJ668">
        <v>0</v>
      </c>
      <c r="GK668">
        <v>0</v>
      </c>
      <c r="GM668" t="s">
        <v>13137</v>
      </c>
      <c r="GP668">
        <v>4</v>
      </c>
      <c r="GR668">
        <v>22</v>
      </c>
      <c r="HA668" t="s">
        <v>3928</v>
      </c>
      <c r="HC668" t="s">
        <v>294</v>
      </c>
      <c r="HD668" t="s">
        <v>313</v>
      </c>
      <c r="HE668" t="s">
        <v>600</v>
      </c>
      <c r="HF668">
        <v>0</v>
      </c>
      <c r="HG668">
        <v>11</v>
      </c>
      <c r="HH668">
        <v>7</v>
      </c>
      <c r="HI668" t="s">
        <v>275</v>
      </c>
      <c r="HL668">
        <v>3</v>
      </c>
      <c r="HM668" t="s">
        <v>13138</v>
      </c>
      <c r="HN668" t="s">
        <v>12953</v>
      </c>
      <c r="HO668" t="s">
        <v>13139</v>
      </c>
      <c r="HP668" t="s">
        <v>13140</v>
      </c>
      <c r="HQ668" t="s">
        <v>13141</v>
      </c>
      <c r="HR668" t="s">
        <v>13142</v>
      </c>
      <c r="HT668" t="s">
        <v>4863</v>
      </c>
      <c r="HW668">
        <v>-39</v>
      </c>
      <c r="HX668">
        <v>4309553</v>
      </c>
      <c r="HY668" t="s">
        <v>13138</v>
      </c>
      <c r="HZ668">
        <v>4309530</v>
      </c>
      <c r="IC668">
        <v>-0.5</v>
      </c>
      <c r="ID668">
        <v>1</v>
      </c>
      <c r="IM668">
        <v>90</v>
      </c>
      <c r="IU668">
        <v>12</v>
      </c>
      <c r="IV668">
        <f>IF(AND(Table1[[#This Row],[R/P]]="P",Table1[[#This Row],[PaRes]]&lt;&gt;"SCRBL",Table1[[#This Row],[PaRes]]&lt;&gt;"RUN",Table1[[#This Row],[Penalty]]&lt;&gt;1),1,0)</f>
        <v>1</v>
      </c>
      <c r="IW668">
        <f>IF(AND(Table1[[#This Row],[Pass Play]]=1,Table1[[#This Row],[PaRes]]&lt;&gt;"SAC"),1,0)</f>
        <v>1</v>
      </c>
      <c r="IX668">
        <f>IF(Table1[[#This Row],[PaRes]]="COM",1,0)</f>
        <v>0</v>
      </c>
      <c r="IY668">
        <f>IF(Table1[[#This Row],[Pass Play]]=1,Table1[[#This Row],[Gn]],0)</f>
        <v>0</v>
      </c>
      <c r="IZ668">
        <f>IF(AND(Table1[[#This Row],[Pass Play]]=1,Table1[[#This Row],[EFF]]="Y"),1,0)</f>
        <v>0</v>
      </c>
      <c r="JA668">
        <f>IF(AND(Table1[[#This Row],[Pass Play]]=1,Table1[[#This Row],[EFF]]="Y"),Table1[[#This Row],[Gn]],0)</f>
        <v>0</v>
      </c>
      <c r="JB668">
        <f>IF(AND(Table1[[#This Row],[Pass Play]]=1,Table1[[#This Row],[Gn]]&gt;=15),1,0)</f>
        <v>0</v>
      </c>
      <c r="JC668">
        <f>IF(AND(Table1[[#This Row],[Pass Play]]=1,Table1[[#This Row],[Big Play Passes]]=1),Table1[[#This Row],[Gn]],0)</f>
        <v>0</v>
      </c>
      <c r="JD668">
        <f>IF(AND(OR(Table1[[#This Row],[R/P]]="R",Table1[[#This Row],[PaRes]]="SCRBL",Table1[[#This Row],[PaRes]]="RUN"),Table1[[#This Row],[Penalty]]&lt;&gt;1),1,0)</f>
        <v>0</v>
      </c>
      <c r="JE668">
        <f>IF(Table1[[#This Row],[Rush Attempts]]=1,Table1[[#This Row],[Gn]],0)</f>
        <v>0</v>
      </c>
      <c r="JF668">
        <f>IF(AND(Table1[[#This Row],[Rush Attempts]]=1,Table1[[#This Row],[EFF]]="Y"),1,0)</f>
        <v>0</v>
      </c>
      <c r="JG668">
        <f>IF(AND(Table1[[#This Row],[Rush Attempts]]=1,Table1[[#This Row],[EFF]]="Y"),Table1[[#This Row],[Gn]],0)</f>
        <v>0</v>
      </c>
      <c r="JH668">
        <f>IF(AND(Table1[[#This Row],[Rush Attempts]]=1,Table1[[#This Row],[Gn]]&gt;=10),1,0)</f>
        <v>0</v>
      </c>
      <c r="JI668">
        <f>IF(AND(Table1[[#This Row],[Rush Attempts]]=1,Table1[[#This Row],[Big Play Run]]=1),Table1[[#This Row],[Gn]],0)</f>
        <v>0</v>
      </c>
      <c r="JJ668">
        <f>IF(Table1[[#This Row],[PaRes]]="SAC",1,0)</f>
        <v>0</v>
      </c>
      <c r="JK668">
        <f>IF(Table1[[#This Row],[Sacks]]=1,Table1[[#This Row],[Gn]],0)</f>
        <v>0</v>
      </c>
      <c r="JL668">
        <f>IF(Table1[[#This Row],[PaRes]]="INT",1,0)</f>
        <v>0</v>
      </c>
      <c r="JM668">
        <f>IF(Table1[[#This Row],[pff_PENALTY]]&lt;&gt;"",1,0)</f>
        <v>0</v>
      </c>
      <c r="JN668">
        <f>Table1[[#This Row],[pff_PENYARDS]]</f>
        <v>0</v>
      </c>
      <c r="JO668">
        <f>IF(Table1[[#This Row],[S/End]]="TD",1,0)</f>
        <v>0</v>
      </c>
      <c r="JP668">
        <f>IF(OR(Table1[[#This Row],[S/End]]="FGGD"),1,0)</f>
        <v>0</v>
      </c>
      <c r="JQ668">
        <f>IF(OR(Table1[[#This Row],[S/End]]="FUM",Table1[[#This Row],[S/End]]="INT"),1,0)</f>
        <v>0</v>
      </c>
      <c r="JR668">
        <f>IF(AND(Table1[[#This Row],[Touchdown]]=1,Table1[[#This Row],[Pass Play]]=1),1,0)</f>
        <v>0</v>
      </c>
      <c r="JS668">
        <f t="shared" si="32"/>
        <v>0</v>
      </c>
      <c r="JT668">
        <f>IF(AND(OR(Table1[[#This Row],[Pass Play]]=1,Table1[[#This Row],[Rush Attempts]]=1),Table1[[#This Row],[Dn]]=3),1,0)</f>
        <v>0</v>
      </c>
      <c r="JU668">
        <f>IF(AND(Table1[[#This Row],[3rd down attempt]]=1,Table1[[#This Row],[EFF]]="Y"),1,0)</f>
        <v>0</v>
      </c>
      <c r="JV668">
        <f>IF(AND(Table1[[#This Row],[3rd down attempt]]=1,Table1[[#This Row],[Dist]]&gt;=7),1,0)</f>
        <v>0</v>
      </c>
      <c r="JW668">
        <f>IF(AND(OR(Table1[[#This Row],[Pass Play]]=1,Table1[[#This Row],[Rush Attempts]]=1),Table1[[#This Row],[Dn]]=4),1,0)</f>
        <v>0</v>
      </c>
      <c r="JX668">
        <f>IF(AND(Table1[[#This Row],[4th down attempt]]=1,Table1[[#This Row],[EFF]]="Y"),1,0)</f>
        <v>0</v>
      </c>
      <c r="JY668">
        <f>IF(AND(OR(Table1[[#This Row],[Pass Play]]=1,Table1[[#This Row],[Rush Attempts]]=1),Table1[[#This Row],[FPos]]&gt;=0,Table1[[#This Row],[FPos]]&lt;=20),1,0)</f>
        <v>0</v>
      </c>
      <c r="JZ668">
        <f>IF(AND(OR(Table1[[#This Row],[Pass Play]]=1,Table1[[#This Row],[Rush Attempts]]=1),Table1[[#This Row],[Dist]]&lt;=Table1[[#This Row],[Gn]]),1,0)</f>
        <v>0</v>
      </c>
      <c r="KA668">
        <f>IF(Table1[[#This Row],[S/End]]&lt;&gt;"",1,0)</f>
        <v>0</v>
      </c>
      <c r="KB668">
        <f>IF(Table1[[#This Row],[S/End]]="TD",1,0)</f>
        <v>0</v>
      </c>
      <c r="KC668">
        <f>IF(Table1[[#This Row],[S/End]]="FGGD",1,0)</f>
        <v>0</v>
      </c>
      <c r="KD668">
        <f>IF(AND(OR(Table1[[#This Row],[Pass Play]]=1,Table1[[#This Row],[Rush Attempts]]=1),Table1[[#This Row],[Gn]]&lt;0),1,0)</f>
        <v>0</v>
      </c>
      <c r="KE668" s="375">
        <f>IF(AND(Table1[[#This Row],[pff_DRVENDPSN]]=3,Table1[[#This Row],[pff_DRVENDEVENT]]="PUNT"),1,0)</f>
        <v>1</v>
      </c>
    </row>
    <row r="669" spans="1:291" hidden="1">
      <c r="A669">
        <v>31</v>
      </c>
      <c r="B669">
        <v>2111</v>
      </c>
      <c r="D669">
        <v>3</v>
      </c>
      <c r="E669">
        <v>3</v>
      </c>
      <c r="F669">
        <v>6</v>
      </c>
      <c r="G669">
        <v>0</v>
      </c>
      <c r="H669">
        <v>-39</v>
      </c>
      <c r="J669" t="s">
        <v>298</v>
      </c>
      <c r="K669">
        <v>11</v>
      </c>
      <c r="L669">
        <v>11</v>
      </c>
      <c r="M669" t="s">
        <v>4437</v>
      </c>
      <c r="N669" t="s">
        <v>827</v>
      </c>
      <c r="P669" t="s">
        <v>4438</v>
      </c>
      <c r="W669" t="s">
        <v>253</v>
      </c>
      <c r="X669" t="s">
        <v>13143</v>
      </c>
      <c r="Y669" t="s">
        <v>4969</v>
      </c>
      <c r="Z669" t="s">
        <v>13144</v>
      </c>
      <c r="AB669" t="s">
        <v>666</v>
      </c>
      <c r="AC669" t="s">
        <v>667</v>
      </c>
      <c r="AK669" t="s">
        <v>756</v>
      </c>
      <c r="AL669" t="s">
        <v>614</v>
      </c>
      <c r="AP669">
        <v>7</v>
      </c>
      <c r="BJ669" t="s">
        <v>607</v>
      </c>
      <c r="BQ669">
        <f t="shared" si="30"/>
        <v>1</v>
      </c>
      <c r="BR669">
        <f t="shared" si="31"/>
        <v>0</v>
      </c>
      <c r="BT669" t="s">
        <v>12612</v>
      </c>
      <c r="BV669">
        <v>17</v>
      </c>
      <c r="BX669">
        <v>0</v>
      </c>
      <c r="BY669" t="s">
        <v>13145</v>
      </c>
      <c r="BZ669" t="s">
        <v>7003</v>
      </c>
      <c r="CA669">
        <v>1</v>
      </c>
      <c r="CD669" s="3">
        <v>0.59166666666666667</v>
      </c>
      <c r="CE669" t="s">
        <v>294</v>
      </c>
      <c r="CF669" t="s">
        <v>13146</v>
      </c>
      <c r="CG669">
        <v>10</v>
      </c>
      <c r="CI669" t="s">
        <v>331</v>
      </c>
      <c r="CJ669">
        <v>0</v>
      </c>
      <c r="CK669" t="s">
        <v>13147</v>
      </c>
      <c r="CL669" s="4">
        <v>38387</v>
      </c>
      <c r="CM669" t="s">
        <v>13148</v>
      </c>
      <c r="CN669" t="s">
        <v>13149</v>
      </c>
      <c r="CO669">
        <v>17</v>
      </c>
      <c r="CP669" t="s">
        <v>12821</v>
      </c>
      <c r="CQ669" t="s">
        <v>282</v>
      </c>
      <c r="CR669" t="s">
        <v>12612</v>
      </c>
      <c r="CU669" t="s">
        <v>5393</v>
      </c>
      <c r="CW669">
        <v>0</v>
      </c>
      <c r="CY669">
        <v>3</v>
      </c>
      <c r="CZ669" t="s">
        <v>614</v>
      </c>
      <c r="DA669">
        <v>-39</v>
      </c>
      <c r="DB669">
        <v>3</v>
      </c>
      <c r="DC669" t="s">
        <v>988</v>
      </c>
      <c r="DD669">
        <v>-35</v>
      </c>
      <c r="DK669">
        <v>0</v>
      </c>
      <c r="DL669" s="4">
        <v>44519</v>
      </c>
      <c r="DM669">
        <v>20650</v>
      </c>
      <c r="DN669">
        <v>2021</v>
      </c>
      <c r="DO669">
        <v>0</v>
      </c>
      <c r="DQ669">
        <v>81926</v>
      </c>
      <c r="DR669">
        <v>101</v>
      </c>
      <c r="DU669" t="s">
        <v>294</v>
      </c>
      <c r="DV669" t="s">
        <v>294</v>
      </c>
      <c r="DW669" t="s">
        <v>13138</v>
      </c>
      <c r="DX669">
        <v>7</v>
      </c>
      <c r="DY669" t="s">
        <v>275</v>
      </c>
      <c r="EA669" t="s">
        <v>12659</v>
      </c>
      <c r="EB669" t="s">
        <v>3274</v>
      </c>
      <c r="EE669">
        <v>0</v>
      </c>
      <c r="EF669" t="s">
        <v>836</v>
      </c>
      <c r="EG669" t="s">
        <v>675</v>
      </c>
      <c r="EH669">
        <v>0</v>
      </c>
      <c r="EI669" t="s">
        <v>837</v>
      </c>
      <c r="EJ669" t="s">
        <v>340</v>
      </c>
      <c r="EK669" t="s">
        <v>1392</v>
      </c>
      <c r="EL669" t="s">
        <v>12720</v>
      </c>
      <c r="EM669" t="s">
        <v>13150</v>
      </c>
      <c r="EN669" t="s">
        <v>391</v>
      </c>
      <c r="EO669" t="s">
        <v>269</v>
      </c>
      <c r="EP669" t="s">
        <v>345</v>
      </c>
      <c r="EQ669">
        <v>0</v>
      </c>
      <c r="ER669" t="s">
        <v>4556</v>
      </c>
      <c r="ES669" t="s">
        <v>12628</v>
      </c>
      <c r="ET669" t="s">
        <v>13151</v>
      </c>
      <c r="EU669">
        <v>2</v>
      </c>
      <c r="EV669" t="s">
        <v>348</v>
      </c>
      <c r="EW669" t="s">
        <v>349</v>
      </c>
      <c r="EX669" t="s">
        <v>4383</v>
      </c>
      <c r="EY669" t="s">
        <v>391</v>
      </c>
      <c r="FB669" t="s">
        <v>392</v>
      </c>
      <c r="FC669" t="s">
        <v>13152</v>
      </c>
      <c r="FE669">
        <v>0</v>
      </c>
      <c r="FF669">
        <v>9</v>
      </c>
      <c r="FJ669" t="s">
        <v>13153</v>
      </c>
      <c r="FK669" t="s">
        <v>13154</v>
      </c>
      <c r="FL669">
        <v>0</v>
      </c>
      <c r="FN669">
        <v>0</v>
      </c>
      <c r="FO669" t="s">
        <v>13155</v>
      </c>
      <c r="FP669" t="s">
        <v>4168</v>
      </c>
      <c r="FQ669">
        <v>0</v>
      </c>
      <c r="FS669" t="s">
        <v>462</v>
      </c>
      <c r="FU669" t="s">
        <v>257</v>
      </c>
      <c r="FV669" t="s">
        <v>777</v>
      </c>
      <c r="FY669">
        <v>0</v>
      </c>
      <c r="GA669">
        <v>7.17</v>
      </c>
      <c r="GB669">
        <v>-10</v>
      </c>
      <c r="GC669">
        <v>0</v>
      </c>
      <c r="GE669" t="s">
        <v>355</v>
      </c>
      <c r="GF669">
        <v>1</v>
      </c>
      <c r="GH669">
        <v>2.2999999999999998</v>
      </c>
      <c r="GI669">
        <v>2.5</v>
      </c>
      <c r="GJ669">
        <v>0</v>
      </c>
      <c r="GK669">
        <v>0</v>
      </c>
      <c r="GM669" t="s">
        <v>13156</v>
      </c>
      <c r="GP669" t="s">
        <v>713</v>
      </c>
      <c r="GQ669" t="s">
        <v>1403</v>
      </c>
      <c r="GR669">
        <v>37</v>
      </c>
      <c r="HA669" t="s">
        <v>13157</v>
      </c>
      <c r="HC669" t="s">
        <v>313</v>
      </c>
      <c r="HD669" t="s">
        <v>294</v>
      </c>
      <c r="HE669" t="s">
        <v>4168</v>
      </c>
      <c r="HF669">
        <v>0</v>
      </c>
      <c r="HG669">
        <v>11</v>
      </c>
      <c r="HH669">
        <v>7</v>
      </c>
      <c r="HI669" t="s">
        <v>275</v>
      </c>
      <c r="HL669">
        <v>2</v>
      </c>
      <c r="HM669" t="s">
        <v>12628</v>
      </c>
      <c r="HO669" t="s">
        <v>13158</v>
      </c>
      <c r="HP669" t="s">
        <v>13159</v>
      </c>
      <c r="HQ669" t="s">
        <v>13160</v>
      </c>
      <c r="HR669" t="s">
        <v>13161</v>
      </c>
      <c r="HT669" t="s">
        <v>1454</v>
      </c>
      <c r="HW669">
        <v>-39</v>
      </c>
      <c r="HX669">
        <v>4309570</v>
      </c>
      <c r="HY669" t="s">
        <v>13162</v>
      </c>
      <c r="HZ669">
        <v>4309553</v>
      </c>
      <c r="IC669">
        <v>0</v>
      </c>
      <c r="ID669">
        <v>0</v>
      </c>
      <c r="IM669">
        <v>91</v>
      </c>
      <c r="IU669">
        <v>12</v>
      </c>
      <c r="IV669">
        <f>IF(AND(Table1[[#This Row],[R/P]]="P",Table1[[#This Row],[PaRes]]&lt;&gt;"SCRBL",Table1[[#This Row],[PaRes]]&lt;&gt;"RUN",Table1[[#This Row],[Penalty]]&lt;&gt;1),1,0)</f>
        <v>1</v>
      </c>
      <c r="IW669">
        <f>IF(AND(Table1[[#This Row],[Pass Play]]=1,Table1[[#This Row],[PaRes]]&lt;&gt;"SAC"),1,0)</f>
        <v>1</v>
      </c>
      <c r="IX669">
        <f>IF(Table1[[#This Row],[PaRes]]="COM",1,0)</f>
        <v>0</v>
      </c>
      <c r="IY669">
        <f>IF(Table1[[#This Row],[Pass Play]]=1,Table1[[#This Row],[Gn]],0)</f>
        <v>0</v>
      </c>
      <c r="IZ669">
        <f>IF(AND(Table1[[#This Row],[Pass Play]]=1,Table1[[#This Row],[EFF]]="Y"),1,0)</f>
        <v>0</v>
      </c>
      <c r="JA669">
        <f>IF(AND(Table1[[#This Row],[Pass Play]]=1,Table1[[#This Row],[EFF]]="Y"),Table1[[#This Row],[Gn]],0)</f>
        <v>0</v>
      </c>
      <c r="JB669">
        <f>IF(AND(Table1[[#This Row],[Pass Play]]=1,Table1[[#This Row],[Gn]]&gt;=15),1,0)</f>
        <v>0</v>
      </c>
      <c r="JC669">
        <f>IF(AND(Table1[[#This Row],[Pass Play]]=1,Table1[[#This Row],[Big Play Passes]]=1),Table1[[#This Row],[Gn]],0)</f>
        <v>0</v>
      </c>
      <c r="JD669">
        <f>IF(AND(OR(Table1[[#This Row],[R/P]]="R",Table1[[#This Row],[PaRes]]="SCRBL",Table1[[#This Row],[PaRes]]="RUN"),Table1[[#This Row],[Penalty]]&lt;&gt;1),1,0)</f>
        <v>0</v>
      </c>
      <c r="JE669">
        <f>IF(Table1[[#This Row],[Rush Attempts]]=1,Table1[[#This Row],[Gn]],0)</f>
        <v>0</v>
      </c>
      <c r="JF669">
        <f>IF(AND(Table1[[#This Row],[Rush Attempts]]=1,Table1[[#This Row],[EFF]]="Y"),1,0)</f>
        <v>0</v>
      </c>
      <c r="JG669">
        <f>IF(AND(Table1[[#This Row],[Rush Attempts]]=1,Table1[[#This Row],[EFF]]="Y"),Table1[[#This Row],[Gn]],0)</f>
        <v>0</v>
      </c>
      <c r="JH669">
        <f>IF(AND(Table1[[#This Row],[Rush Attempts]]=1,Table1[[#This Row],[Gn]]&gt;=10),1,0)</f>
        <v>0</v>
      </c>
      <c r="JI669">
        <f>IF(AND(Table1[[#This Row],[Rush Attempts]]=1,Table1[[#This Row],[Big Play Run]]=1),Table1[[#This Row],[Gn]],0)</f>
        <v>0</v>
      </c>
      <c r="JJ669">
        <f>IF(Table1[[#This Row],[PaRes]]="SAC",1,0)</f>
        <v>0</v>
      </c>
      <c r="JK669">
        <f>IF(Table1[[#This Row],[Sacks]]=1,Table1[[#This Row],[Gn]],0)</f>
        <v>0</v>
      </c>
      <c r="JL669">
        <f>IF(Table1[[#This Row],[PaRes]]="INT",1,0)</f>
        <v>0</v>
      </c>
      <c r="JM669">
        <f>IF(Table1[[#This Row],[pff_PENALTY]]&lt;&gt;"",1,0)</f>
        <v>0</v>
      </c>
      <c r="JN669">
        <f>Table1[[#This Row],[pff_PENYARDS]]</f>
        <v>0</v>
      </c>
      <c r="JO669">
        <f>IF(Table1[[#This Row],[S/End]]="TD",1,0)</f>
        <v>0</v>
      </c>
      <c r="JP669">
        <f>IF(OR(Table1[[#This Row],[S/End]]="FGGD"),1,0)</f>
        <v>0</v>
      </c>
      <c r="JQ669">
        <f>IF(OR(Table1[[#This Row],[S/End]]="FUM",Table1[[#This Row],[S/End]]="INT"),1,0)</f>
        <v>0</v>
      </c>
      <c r="JR669">
        <f>IF(AND(Table1[[#This Row],[Touchdown]]=1,Table1[[#This Row],[Pass Play]]=1),1,0)</f>
        <v>0</v>
      </c>
      <c r="JS669">
        <f t="shared" si="32"/>
        <v>0</v>
      </c>
      <c r="JT669">
        <f>IF(AND(OR(Table1[[#This Row],[Pass Play]]=1,Table1[[#This Row],[Rush Attempts]]=1),Table1[[#This Row],[Dn]]=3),1,0)</f>
        <v>1</v>
      </c>
      <c r="JU669">
        <f>IF(AND(Table1[[#This Row],[3rd down attempt]]=1,Table1[[#This Row],[EFF]]="Y"),1,0)</f>
        <v>0</v>
      </c>
      <c r="JV669">
        <f>IF(AND(Table1[[#This Row],[3rd down attempt]]=1,Table1[[#This Row],[Dist]]&gt;=7),1,0)</f>
        <v>0</v>
      </c>
      <c r="JW669">
        <f>IF(AND(OR(Table1[[#This Row],[Pass Play]]=1,Table1[[#This Row],[Rush Attempts]]=1),Table1[[#This Row],[Dn]]=4),1,0)</f>
        <v>0</v>
      </c>
      <c r="JX669">
        <f>IF(AND(Table1[[#This Row],[4th down attempt]]=1,Table1[[#This Row],[EFF]]="Y"),1,0)</f>
        <v>0</v>
      </c>
      <c r="JY669">
        <f>IF(AND(OR(Table1[[#This Row],[Pass Play]]=1,Table1[[#This Row],[Rush Attempts]]=1),Table1[[#This Row],[FPos]]&gt;=0,Table1[[#This Row],[FPos]]&lt;=20),1,0)</f>
        <v>0</v>
      </c>
      <c r="JZ669">
        <f>IF(AND(OR(Table1[[#This Row],[Pass Play]]=1,Table1[[#This Row],[Rush Attempts]]=1),Table1[[#This Row],[Dist]]&lt;=Table1[[#This Row],[Gn]]),1,0)</f>
        <v>0</v>
      </c>
      <c r="KA669">
        <f>IF(Table1[[#This Row],[S/End]]&lt;&gt;"",1,0)</f>
        <v>1</v>
      </c>
      <c r="KB669">
        <f>IF(Table1[[#This Row],[S/End]]="TD",1,0)</f>
        <v>0</v>
      </c>
      <c r="KC669">
        <f>IF(Table1[[#This Row],[S/End]]="FGGD",1,0)</f>
        <v>0</v>
      </c>
      <c r="KD669">
        <f>IF(AND(OR(Table1[[#This Row],[Pass Play]]=1,Table1[[#This Row],[Rush Attempts]]=1),Table1[[#This Row],[Gn]]&lt;0),1,0)</f>
        <v>0</v>
      </c>
      <c r="KE669" s="375">
        <f>IF(AND(Table1[[#This Row],[pff_DRVENDPSN]]=3,Table1[[#This Row],[pff_DRVENDEVENT]]="PUNT"),1,0)</f>
        <v>1</v>
      </c>
    </row>
    <row r="670" spans="1:291" hidden="1">
      <c r="A670">
        <v>32</v>
      </c>
      <c r="B670">
        <v>2111</v>
      </c>
      <c r="D670">
        <v>3</v>
      </c>
      <c r="E670">
        <v>1</v>
      </c>
      <c r="F670">
        <v>10</v>
      </c>
      <c r="G670">
        <v>12</v>
      </c>
      <c r="H670">
        <v>-46</v>
      </c>
      <c r="I670" t="s">
        <v>253</v>
      </c>
      <c r="J670" t="s">
        <v>254</v>
      </c>
      <c r="K670">
        <v>11</v>
      </c>
      <c r="L670" t="s">
        <v>13163</v>
      </c>
      <c r="M670" t="s">
        <v>13164</v>
      </c>
      <c r="N670" t="s">
        <v>2016</v>
      </c>
      <c r="P670" t="s">
        <v>2272</v>
      </c>
      <c r="T670" t="s">
        <v>5070</v>
      </c>
      <c r="W670" t="s">
        <v>253</v>
      </c>
      <c r="X670" t="s">
        <v>13165</v>
      </c>
      <c r="Y670" t="s">
        <v>370</v>
      </c>
      <c r="Z670" t="s">
        <v>13166</v>
      </c>
      <c r="AB670" t="s">
        <v>372</v>
      </c>
      <c r="AC670" t="s">
        <v>373</v>
      </c>
      <c r="AJ670">
        <v>12</v>
      </c>
      <c r="AK670" t="s">
        <v>327</v>
      </c>
      <c r="AP670">
        <v>7</v>
      </c>
      <c r="BJ670" t="s">
        <v>274</v>
      </c>
      <c r="BQ670">
        <f t="shared" si="30"/>
        <v>1</v>
      </c>
      <c r="BR670">
        <f t="shared" si="31"/>
        <v>0</v>
      </c>
      <c r="BT670" t="s">
        <v>12612</v>
      </c>
      <c r="BV670">
        <v>17</v>
      </c>
      <c r="BX670">
        <v>1</v>
      </c>
      <c r="BY670" t="s">
        <v>13167</v>
      </c>
      <c r="CA670">
        <v>1</v>
      </c>
      <c r="CD670" s="3">
        <v>0.48541666666666666</v>
      </c>
      <c r="CE670" t="s">
        <v>257</v>
      </c>
      <c r="CF670" t="s">
        <v>13168</v>
      </c>
      <c r="CG670">
        <v>8</v>
      </c>
      <c r="CI670" t="s">
        <v>493</v>
      </c>
      <c r="CJ670">
        <v>0</v>
      </c>
      <c r="CK670" t="s">
        <v>13169</v>
      </c>
      <c r="CL670" s="4">
        <v>38414</v>
      </c>
      <c r="CM670" t="s">
        <v>13170</v>
      </c>
      <c r="CN670" t="s">
        <v>13171</v>
      </c>
      <c r="CO670">
        <v>17</v>
      </c>
      <c r="CP670" t="s">
        <v>268</v>
      </c>
      <c r="CQ670" t="s">
        <v>269</v>
      </c>
      <c r="CR670" t="s">
        <v>12612</v>
      </c>
      <c r="CU670" t="s">
        <v>12116</v>
      </c>
      <c r="CW670">
        <v>0</v>
      </c>
      <c r="CY670">
        <v>1</v>
      </c>
      <c r="CZ670" t="s">
        <v>1242</v>
      </c>
      <c r="DA670">
        <v>11</v>
      </c>
      <c r="DB670">
        <v>8</v>
      </c>
      <c r="DC670" t="s">
        <v>2703</v>
      </c>
      <c r="DD670">
        <v>-46</v>
      </c>
      <c r="DK670">
        <v>12</v>
      </c>
      <c r="DL670" s="4">
        <v>44519</v>
      </c>
      <c r="DM670">
        <v>20650</v>
      </c>
      <c r="DN670">
        <v>2021</v>
      </c>
      <c r="DO670">
        <v>0</v>
      </c>
      <c r="DQ670">
        <v>81926</v>
      </c>
      <c r="DR670">
        <v>108</v>
      </c>
      <c r="DU670" t="s">
        <v>274</v>
      </c>
      <c r="DV670" t="s">
        <v>257</v>
      </c>
      <c r="DX670">
        <v>7</v>
      </c>
      <c r="DY670" t="s">
        <v>275</v>
      </c>
      <c r="EA670" t="s">
        <v>12645</v>
      </c>
      <c r="EE670">
        <v>0</v>
      </c>
      <c r="EF670" t="s">
        <v>5260</v>
      </c>
      <c r="EG670" t="s">
        <v>422</v>
      </c>
      <c r="EH670">
        <v>0</v>
      </c>
      <c r="EI670" t="s">
        <v>2341</v>
      </c>
      <c r="EJ670" t="s">
        <v>340</v>
      </c>
      <c r="EK670" t="s">
        <v>703</v>
      </c>
      <c r="EL670" t="s">
        <v>13172</v>
      </c>
      <c r="EM670" t="s">
        <v>13173</v>
      </c>
      <c r="EN670" t="s">
        <v>268</v>
      </c>
      <c r="EO670" t="s">
        <v>282</v>
      </c>
      <c r="EP670" t="s">
        <v>1303</v>
      </c>
      <c r="EQ670">
        <v>0</v>
      </c>
      <c r="ER670" t="s">
        <v>491</v>
      </c>
      <c r="ET670" t="s">
        <v>13174</v>
      </c>
      <c r="EU670">
        <v>12</v>
      </c>
      <c r="EV670" t="s">
        <v>257</v>
      </c>
      <c r="EW670" t="s">
        <v>349</v>
      </c>
      <c r="EX670" t="s">
        <v>771</v>
      </c>
      <c r="EY670" t="s">
        <v>1005</v>
      </c>
      <c r="FB670" t="s">
        <v>1845</v>
      </c>
      <c r="FC670" t="s">
        <v>13175</v>
      </c>
      <c r="FE670">
        <v>1</v>
      </c>
      <c r="FF670">
        <v>19</v>
      </c>
      <c r="FK670" t="s">
        <v>13176</v>
      </c>
      <c r="FL670">
        <v>1</v>
      </c>
      <c r="FN670">
        <v>1</v>
      </c>
      <c r="FO670" t="s">
        <v>12645</v>
      </c>
      <c r="FP670" t="s">
        <v>492</v>
      </c>
      <c r="FQ670">
        <v>0</v>
      </c>
      <c r="FS670" t="s">
        <v>395</v>
      </c>
      <c r="FU670" t="s">
        <v>257</v>
      </c>
      <c r="FV670" t="s">
        <v>496</v>
      </c>
      <c r="FW670" t="s">
        <v>1700</v>
      </c>
      <c r="FY670">
        <v>0</v>
      </c>
      <c r="GA670">
        <v>7.17</v>
      </c>
      <c r="GB670">
        <v>-10</v>
      </c>
      <c r="GC670">
        <v>0</v>
      </c>
      <c r="GD670" t="s">
        <v>11139</v>
      </c>
      <c r="GE670" t="s">
        <v>355</v>
      </c>
      <c r="GF670">
        <v>0</v>
      </c>
      <c r="GH670">
        <v>2.6</v>
      </c>
      <c r="GI670">
        <v>4.5</v>
      </c>
      <c r="GJ670">
        <v>0</v>
      </c>
      <c r="GK670">
        <v>0</v>
      </c>
      <c r="GM670" t="s">
        <v>13177</v>
      </c>
      <c r="GN670">
        <v>0</v>
      </c>
      <c r="GO670">
        <v>0</v>
      </c>
      <c r="GP670" t="s">
        <v>499</v>
      </c>
      <c r="GQ670" t="s">
        <v>779</v>
      </c>
      <c r="GR670">
        <v>50</v>
      </c>
      <c r="HA670" t="s">
        <v>10273</v>
      </c>
      <c r="HC670" t="s">
        <v>294</v>
      </c>
      <c r="HD670" t="s">
        <v>313</v>
      </c>
      <c r="HE670" t="s">
        <v>13178</v>
      </c>
      <c r="HF670">
        <v>0</v>
      </c>
      <c r="HG670">
        <v>11</v>
      </c>
      <c r="HH670">
        <v>7</v>
      </c>
      <c r="HI670" t="s">
        <v>275</v>
      </c>
      <c r="HK670" t="s">
        <v>492</v>
      </c>
      <c r="HL670" t="s">
        <v>2264</v>
      </c>
      <c r="HM670" t="s">
        <v>12953</v>
      </c>
      <c r="HN670" t="s">
        <v>12965</v>
      </c>
      <c r="HO670" t="s">
        <v>13179</v>
      </c>
      <c r="HP670" t="s">
        <v>13180</v>
      </c>
      <c r="HQ670" t="s">
        <v>13181</v>
      </c>
      <c r="HR670" t="s">
        <v>13182</v>
      </c>
      <c r="HT670" t="s">
        <v>7479</v>
      </c>
      <c r="HW670">
        <v>42</v>
      </c>
      <c r="HX670">
        <v>4309887</v>
      </c>
      <c r="HY670" t="s">
        <v>13183</v>
      </c>
      <c r="HZ670">
        <v>4309855</v>
      </c>
      <c r="IC670">
        <v>0.5</v>
      </c>
      <c r="ID670">
        <v>1</v>
      </c>
      <c r="IM670">
        <v>98</v>
      </c>
      <c r="IU670">
        <v>12</v>
      </c>
      <c r="IV670">
        <f>IF(AND(Table1[[#This Row],[R/P]]="P",Table1[[#This Row],[PaRes]]&lt;&gt;"SCRBL",Table1[[#This Row],[PaRes]]&lt;&gt;"RUN",Table1[[#This Row],[Penalty]]&lt;&gt;1),1,0)</f>
        <v>1</v>
      </c>
      <c r="IW670">
        <f>IF(AND(Table1[[#This Row],[Pass Play]]=1,Table1[[#This Row],[PaRes]]&lt;&gt;"SAC"),1,0)</f>
        <v>1</v>
      </c>
      <c r="IX670">
        <f>IF(Table1[[#This Row],[PaRes]]="COM",1,0)</f>
        <v>1</v>
      </c>
      <c r="IY670">
        <f>IF(Table1[[#This Row],[Pass Play]]=1,Table1[[#This Row],[Gn]],0)</f>
        <v>12</v>
      </c>
      <c r="IZ670">
        <f>IF(AND(Table1[[#This Row],[Pass Play]]=1,Table1[[#This Row],[EFF]]="Y"),1,0)</f>
        <v>1</v>
      </c>
      <c r="JA670">
        <f>IF(AND(Table1[[#This Row],[Pass Play]]=1,Table1[[#This Row],[EFF]]="Y"),Table1[[#This Row],[Gn]],0)</f>
        <v>12</v>
      </c>
      <c r="JB670">
        <f>IF(AND(Table1[[#This Row],[Pass Play]]=1,Table1[[#This Row],[Gn]]&gt;=15),1,0)</f>
        <v>0</v>
      </c>
      <c r="JC670">
        <f>IF(AND(Table1[[#This Row],[Pass Play]]=1,Table1[[#This Row],[Big Play Passes]]=1),Table1[[#This Row],[Gn]],0)</f>
        <v>0</v>
      </c>
      <c r="JD670">
        <f>IF(AND(OR(Table1[[#This Row],[R/P]]="R",Table1[[#This Row],[PaRes]]="SCRBL",Table1[[#This Row],[PaRes]]="RUN"),Table1[[#This Row],[Penalty]]&lt;&gt;1),1,0)</f>
        <v>0</v>
      </c>
      <c r="JE670">
        <f>IF(Table1[[#This Row],[Rush Attempts]]=1,Table1[[#This Row],[Gn]],0)</f>
        <v>0</v>
      </c>
      <c r="JF670">
        <f>IF(AND(Table1[[#This Row],[Rush Attempts]]=1,Table1[[#This Row],[EFF]]="Y"),1,0)</f>
        <v>0</v>
      </c>
      <c r="JG670">
        <f>IF(AND(Table1[[#This Row],[Rush Attempts]]=1,Table1[[#This Row],[EFF]]="Y"),Table1[[#This Row],[Gn]],0)</f>
        <v>0</v>
      </c>
      <c r="JH670">
        <f>IF(AND(Table1[[#This Row],[Rush Attempts]]=1,Table1[[#This Row],[Gn]]&gt;=10),1,0)</f>
        <v>0</v>
      </c>
      <c r="JI670">
        <f>IF(AND(Table1[[#This Row],[Rush Attempts]]=1,Table1[[#This Row],[Big Play Run]]=1),Table1[[#This Row],[Gn]],0)</f>
        <v>0</v>
      </c>
      <c r="JJ670">
        <f>IF(Table1[[#This Row],[PaRes]]="SAC",1,0)</f>
        <v>0</v>
      </c>
      <c r="JK670">
        <f>IF(Table1[[#This Row],[Sacks]]=1,Table1[[#This Row],[Gn]],0)</f>
        <v>0</v>
      </c>
      <c r="JL670">
        <f>IF(Table1[[#This Row],[PaRes]]="INT",1,0)</f>
        <v>0</v>
      </c>
      <c r="JM670">
        <f>IF(Table1[[#This Row],[pff_PENALTY]]&lt;&gt;"",1,0)</f>
        <v>0</v>
      </c>
      <c r="JN670">
        <f>Table1[[#This Row],[pff_PENYARDS]]</f>
        <v>0</v>
      </c>
      <c r="JO670">
        <f>IF(Table1[[#This Row],[S/End]]="TD",1,0)</f>
        <v>0</v>
      </c>
      <c r="JP670">
        <f>IF(OR(Table1[[#This Row],[S/End]]="FGGD"),1,0)</f>
        <v>0</v>
      </c>
      <c r="JQ670">
        <f>IF(OR(Table1[[#This Row],[S/End]]="FUM",Table1[[#This Row],[S/End]]="INT"),1,0)</f>
        <v>0</v>
      </c>
      <c r="JR670">
        <f>IF(AND(Table1[[#This Row],[Touchdown]]=1,Table1[[#This Row],[Pass Play]]=1),1,0)</f>
        <v>0</v>
      </c>
      <c r="JS670">
        <f t="shared" si="32"/>
        <v>0</v>
      </c>
      <c r="JT670">
        <f>IF(AND(OR(Table1[[#This Row],[Pass Play]]=1,Table1[[#This Row],[Rush Attempts]]=1),Table1[[#This Row],[Dn]]=3),1,0)</f>
        <v>0</v>
      </c>
      <c r="JU670">
        <f>IF(AND(Table1[[#This Row],[3rd down attempt]]=1,Table1[[#This Row],[EFF]]="Y"),1,0)</f>
        <v>0</v>
      </c>
      <c r="JV670">
        <f>IF(AND(Table1[[#This Row],[3rd down attempt]]=1,Table1[[#This Row],[Dist]]&gt;=7),1,0)</f>
        <v>0</v>
      </c>
      <c r="JW670">
        <f>IF(AND(OR(Table1[[#This Row],[Pass Play]]=1,Table1[[#This Row],[Rush Attempts]]=1),Table1[[#This Row],[Dn]]=4),1,0)</f>
        <v>0</v>
      </c>
      <c r="JX670">
        <f>IF(AND(Table1[[#This Row],[4th down attempt]]=1,Table1[[#This Row],[EFF]]="Y"),1,0)</f>
        <v>0</v>
      </c>
      <c r="JY670">
        <f>IF(AND(OR(Table1[[#This Row],[Pass Play]]=1,Table1[[#This Row],[Rush Attempts]]=1),Table1[[#This Row],[FPos]]&gt;=0,Table1[[#This Row],[FPos]]&lt;=20),1,0)</f>
        <v>0</v>
      </c>
      <c r="JZ670">
        <f>IF(AND(OR(Table1[[#This Row],[Pass Play]]=1,Table1[[#This Row],[Rush Attempts]]=1),Table1[[#This Row],[Dist]]&lt;=Table1[[#This Row],[Gn]]),1,0)</f>
        <v>1</v>
      </c>
      <c r="KA670">
        <f>IF(Table1[[#This Row],[S/End]]&lt;&gt;"",1,0)</f>
        <v>0</v>
      </c>
      <c r="KB670">
        <f>IF(Table1[[#This Row],[S/End]]="TD",1,0)</f>
        <v>0</v>
      </c>
      <c r="KC670">
        <f>IF(Table1[[#This Row],[S/End]]="FGGD",1,0)</f>
        <v>0</v>
      </c>
      <c r="KD670">
        <f>IF(AND(OR(Table1[[#This Row],[Pass Play]]=1,Table1[[#This Row],[Rush Attempts]]=1),Table1[[#This Row],[Gn]]&lt;0),1,0)</f>
        <v>0</v>
      </c>
      <c r="KE670" s="375">
        <f>IF(AND(Table1[[#This Row],[pff_DRVENDPSN]]=3,Table1[[#This Row],[pff_DRVENDEVENT]]="PUNT"),1,0)</f>
        <v>0</v>
      </c>
    </row>
    <row r="671" spans="1:291" hidden="1">
      <c r="A671">
        <v>33</v>
      </c>
      <c r="B671">
        <v>2111</v>
      </c>
      <c r="D671">
        <v>3</v>
      </c>
      <c r="E671">
        <v>1</v>
      </c>
      <c r="F671">
        <v>10</v>
      </c>
      <c r="G671">
        <v>2</v>
      </c>
      <c r="H671">
        <v>42</v>
      </c>
      <c r="J671" t="s">
        <v>298</v>
      </c>
      <c r="K671">
        <v>20</v>
      </c>
      <c r="L671">
        <v>20</v>
      </c>
      <c r="M671" t="s">
        <v>13184</v>
      </c>
      <c r="N671" t="s">
        <v>1471</v>
      </c>
      <c r="P671" t="s">
        <v>5906</v>
      </c>
      <c r="S671" t="s">
        <v>6550</v>
      </c>
      <c r="W671" t="s">
        <v>257</v>
      </c>
      <c r="X671" t="s">
        <v>13185</v>
      </c>
      <c r="AE671" t="s">
        <v>397</v>
      </c>
      <c r="AF671" t="s">
        <v>2903</v>
      </c>
      <c r="AG671" t="s">
        <v>13185</v>
      </c>
      <c r="AH671" t="s">
        <v>274</v>
      </c>
      <c r="AJ671">
        <v>20</v>
      </c>
      <c r="AP671">
        <v>7</v>
      </c>
      <c r="BJ671" t="s">
        <v>257</v>
      </c>
      <c r="BQ671">
        <f t="shared" si="30"/>
        <v>0</v>
      </c>
      <c r="BR671">
        <f t="shared" si="31"/>
        <v>1</v>
      </c>
      <c r="BT671" t="s">
        <v>12612</v>
      </c>
      <c r="BV671">
        <v>17</v>
      </c>
      <c r="BX671">
        <v>0</v>
      </c>
      <c r="BY671" t="s">
        <v>13186</v>
      </c>
      <c r="CD671" s="3">
        <v>0.4604166666666667</v>
      </c>
      <c r="CF671" t="s">
        <v>13187</v>
      </c>
      <c r="CJ671">
        <v>0</v>
      </c>
      <c r="CK671" t="s">
        <v>13188</v>
      </c>
      <c r="CL671" s="4">
        <v>38414</v>
      </c>
      <c r="CM671" t="s">
        <v>13189</v>
      </c>
      <c r="CN671" t="s">
        <v>13190</v>
      </c>
      <c r="CO671">
        <v>17</v>
      </c>
      <c r="CQ671" t="s">
        <v>282</v>
      </c>
      <c r="CR671" t="s">
        <v>12612</v>
      </c>
      <c r="CU671" t="s">
        <v>13191</v>
      </c>
      <c r="CW671">
        <v>0</v>
      </c>
      <c r="CY671">
        <v>2</v>
      </c>
      <c r="CZ671" t="s">
        <v>1242</v>
      </c>
      <c r="DA671">
        <v>11</v>
      </c>
      <c r="DB671">
        <v>8</v>
      </c>
      <c r="DC671" t="s">
        <v>2703</v>
      </c>
      <c r="DD671">
        <v>-46</v>
      </c>
      <c r="DF671" t="s">
        <v>13138</v>
      </c>
      <c r="DK671">
        <v>2</v>
      </c>
      <c r="DL671" s="4">
        <v>44519</v>
      </c>
      <c r="DM671">
        <v>20650</v>
      </c>
      <c r="DN671">
        <v>2021</v>
      </c>
      <c r="DO671">
        <v>0</v>
      </c>
      <c r="DQ671">
        <v>81926</v>
      </c>
      <c r="DR671">
        <v>109</v>
      </c>
      <c r="DU671" t="s">
        <v>257</v>
      </c>
      <c r="DV671" t="s">
        <v>274</v>
      </c>
      <c r="DX671">
        <v>7</v>
      </c>
      <c r="DY671" t="s">
        <v>275</v>
      </c>
      <c r="EE671">
        <v>0</v>
      </c>
      <c r="EF671" t="s">
        <v>13192</v>
      </c>
      <c r="EG671" t="s">
        <v>277</v>
      </c>
      <c r="EH671">
        <v>0</v>
      </c>
      <c r="EJ671" t="s">
        <v>1486</v>
      </c>
      <c r="EK671" t="s">
        <v>13193</v>
      </c>
      <c r="EL671" t="s">
        <v>13194</v>
      </c>
      <c r="EM671" t="s">
        <v>13195</v>
      </c>
      <c r="EN671" t="s">
        <v>13193</v>
      </c>
      <c r="EO671" t="s">
        <v>269</v>
      </c>
      <c r="EP671" t="s">
        <v>968</v>
      </c>
      <c r="EQ671">
        <v>0</v>
      </c>
      <c r="ET671" t="s">
        <v>13196</v>
      </c>
      <c r="FE671">
        <v>0</v>
      </c>
      <c r="FF671">
        <v>4</v>
      </c>
      <c r="FG671" t="s">
        <v>308</v>
      </c>
      <c r="FI671" t="s">
        <v>308</v>
      </c>
      <c r="FJ671" t="s">
        <v>13066</v>
      </c>
      <c r="FL671">
        <v>0</v>
      </c>
      <c r="FN671">
        <v>0</v>
      </c>
      <c r="FQ671">
        <v>0</v>
      </c>
      <c r="FS671" t="s">
        <v>287</v>
      </c>
      <c r="FU671" t="s">
        <v>274</v>
      </c>
      <c r="FV671" t="s">
        <v>4264</v>
      </c>
      <c r="FW671" t="s">
        <v>397</v>
      </c>
      <c r="FX671" t="s">
        <v>291</v>
      </c>
      <c r="FY671">
        <v>0</v>
      </c>
      <c r="GA671">
        <v>7.17</v>
      </c>
      <c r="GB671">
        <v>-10</v>
      </c>
      <c r="GC671">
        <v>0</v>
      </c>
      <c r="GF671">
        <v>0</v>
      </c>
      <c r="GJ671">
        <v>0</v>
      </c>
      <c r="GK671">
        <v>0</v>
      </c>
      <c r="GM671" t="s">
        <v>13197</v>
      </c>
      <c r="GO671">
        <v>2</v>
      </c>
      <c r="HA671" t="s">
        <v>10498</v>
      </c>
      <c r="HC671" t="s">
        <v>294</v>
      </c>
      <c r="HD671" t="s">
        <v>313</v>
      </c>
      <c r="HE671" t="s">
        <v>13198</v>
      </c>
      <c r="HF671">
        <v>0</v>
      </c>
      <c r="HG671">
        <v>20</v>
      </c>
      <c r="HH671">
        <v>7</v>
      </c>
      <c r="HI671" t="s">
        <v>275</v>
      </c>
      <c r="HL671" t="s">
        <v>2010</v>
      </c>
      <c r="HW671">
        <v>40</v>
      </c>
      <c r="HX671">
        <v>4309923</v>
      </c>
      <c r="HY671" t="s">
        <v>13199</v>
      </c>
      <c r="HZ671">
        <v>4309887</v>
      </c>
      <c r="IC671">
        <v>0</v>
      </c>
      <c r="ID671">
        <v>0</v>
      </c>
      <c r="IM671">
        <v>99</v>
      </c>
      <c r="IO671" t="s">
        <v>13138</v>
      </c>
      <c r="IQ671" t="s">
        <v>13138</v>
      </c>
      <c r="IU671">
        <v>12</v>
      </c>
      <c r="IV671">
        <f>IF(AND(Table1[[#This Row],[R/P]]="P",Table1[[#This Row],[PaRes]]&lt;&gt;"SCRBL",Table1[[#This Row],[PaRes]]&lt;&gt;"RUN",Table1[[#This Row],[Penalty]]&lt;&gt;1),1,0)</f>
        <v>0</v>
      </c>
      <c r="IW671">
        <f>IF(AND(Table1[[#This Row],[Pass Play]]=1,Table1[[#This Row],[PaRes]]&lt;&gt;"SAC"),1,0)</f>
        <v>0</v>
      </c>
      <c r="IX671">
        <f>IF(Table1[[#This Row],[PaRes]]="COM",1,0)</f>
        <v>0</v>
      </c>
      <c r="IY671">
        <f>IF(Table1[[#This Row],[Pass Play]]=1,Table1[[#This Row],[Gn]],0)</f>
        <v>0</v>
      </c>
      <c r="IZ671">
        <f>IF(AND(Table1[[#This Row],[Pass Play]]=1,Table1[[#This Row],[EFF]]="Y"),1,0)</f>
        <v>0</v>
      </c>
      <c r="JA671">
        <f>IF(AND(Table1[[#This Row],[Pass Play]]=1,Table1[[#This Row],[EFF]]="Y"),Table1[[#This Row],[Gn]],0)</f>
        <v>0</v>
      </c>
      <c r="JB671">
        <f>IF(AND(Table1[[#This Row],[Pass Play]]=1,Table1[[#This Row],[Gn]]&gt;=15),1,0)</f>
        <v>0</v>
      </c>
      <c r="JC671">
        <f>IF(AND(Table1[[#This Row],[Pass Play]]=1,Table1[[#This Row],[Big Play Passes]]=1),Table1[[#This Row],[Gn]],0)</f>
        <v>0</v>
      </c>
      <c r="JD671">
        <f>IF(AND(OR(Table1[[#This Row],[R/P]]="R",Table1[[#This Row],[PaRes]]="SCRBL",Table1[[#This Row],[PaRes]]="RUN"),Table1[[#This Row],[Penalty]]&lt;&gt;1),1,0)</f>
        <v>1</v>
      </c>
      <c r="JE671">
        <f>IF(Table1[[#This Row],[Rush Attempts]]=1,Table1[[#This Row],[Gn]],0)</f>
        <v>2</v>
      </c>
      <c r="JF671">
        <f>IF(AND(Table1[[#This Row],[Rush Attempts]]=1,Table1[[#This Row],[EFF]]="Y"),1,0)</f>
        <v>0</v>
      </c>
      <c r="JG671">
        <f>IF(AND(Table1[[#This Row],[Rush Attempts]]=1,Table1[[#This Row],[EFF]]="Y"),Table1[[#This Row],[Gn]],0)</f>
        <v>0</v>
      </c>
      <c r="JH671">
        <f>IF(AND(Table1[[#This Row],[Rush Attempts]]=1,Table1[[#This Row],[Gn]]&gt;=10),1,0)</f>
        <v>0</v>
      </c>
      <c r="JI671">
        <f>IF(AND(Table1[[#This Row],[Rush Attempts]]=1,Table1[[#This Row],[Big Play Run]]=1),Table1[[#This Row],[Gn]],0)</f>
        <v>0</v>
      </c>
      <c r="JJ671">
        <f>IF(Table1[[#This Row],[PaRes]]="SAC",1,0)</f>
        <v>0</v>
      </c>
      <c r="JK671">
        <f>IF(Table1[[#This Row],[Sacks]]=1,Table1[[#This Row],[Gn]],0)</f>
        <v>0</v>
      </c>
      <c r="JL671">
        <f>IF(Table1[[#This Row],[PaRes]]="INT",1,0)</f>
        <v>0</v>
      </c>
      <c r="JM671">
        <f>IF(Table1[[#This Row],[pff_PENALTY]]&lt;&gt;"",1,0)</f>
        <v>0</v>
      </c>
      <c r="JN671">
        <f>Table1[[#This Row],[pff_PENYARDS]]</f>
        <v>0</v>
      </c>
      <c r="JO671">
        <f>IF(Table1[[#This Row],[S/End]]="TD",1,0)</f>
        <v>0</v>
      </c>
      <c r="JP671">
        <f>IF(OR(Table1[[#This Row],[S/End]]="FGGD"),1,0)</f>
        <v>0</v>
      </c>
      <c r="JQ671">
        <f>IF(OR(Table1[[#This Row],[S/End]]="FUM",Table1[[#This Row],[S/End]]="INT"),1,0)</f>
        <v>0</v>
      </c>
      <c r="JR671">
        <f>IF(AND(Table1[[#This Row],[Touchdown]]=1,Table1[[#This Row],[Pass Play]]=1),1,0)</f>
        <v>0</v>
      </c>
      <c r="JS671">
        <f t="shared" si="32"/>
        <v>0</v>
      </c>
      <c r="JT671">
        <f>IF(AND(OR(Table1[[#This Row],[Pass Play]]=1,Table1[[#This Row],[Rush Attempts]]=1),Table1[[#This Row],[Dn]]=3),1,0)</f>
        <v>0</v>
      </c>
      <c r="JU671">
        <f>IF(AND(Table1[[#This Row],[3rd down attempt]]=1,Table1[[#This Row],[EFF]]="Y"),1,0)</f>
        <v>0</v>
      </c>
      <c r="JV671">
        <f>IF(AND(Table1[[#This Row],[3rd down attempt]]=1,Table1[[#This Row],[Dist]]&gt;=7),1,0)</f>
        <v>0</v>
      </c>
      <c r="JW671">
        <f>IF(AND(OR(Table1[[#This Row],[Pass Play]]=1,Table1[[#This Row],[Rush Attempts]]=1),Table1[[#This Row],[Dn]]=4),1,0)</f>
        <v>0</v>
      </c>
      <c r="JX671">
        <f>IF(AND(Table1[[#This Row],[4th down attempt]]=1,Table1[[#This Row],[EFF]]="Y"),1,0)</f>
        <v>0</v>
      </c>
      <c r="JY671">
        <f>IF(AND(OR(Table1[[#This Row],[Pass Play]]=1,Table1[[#This Row],[Rush Attempts]]=1),Table1[[#This Row],[FPos]]&gt;=0,Table1[[#This Row],[FPos]]&lt;=20),1,0)</f>
        <v>0</v>
      </c>
      <c r="JZ671">
        <f>IF(AND(OR(Table1[[#This Row],[Pass Play]]=1,Table1[[#This Row],[Rush Attempts]]=1),Table1[[#This Row],[Dist]]&lt;=Table1[[#This Row],[Gn]]),1,0)</f>
        <v>0</v>
      </c>
      <c r="KA671">
        <f>IF(Table1[[#This Row],[S/End]]&lt;&gt;"",1,0)</f>
        <v>0</v>
      </c>
      <c r="KB671">
        <f>IF(Table1[[#This Row],[S/End]]="TD",1,0)</f>
        <v>0</v>
      </c>
      <c r="KC671">
        <f>IF(Table1[[#This Row],[S/End]]="FGGD",1,0)</f>
        <v>0</v>
      </c>
      <c r="KD671">
        <f>IF(AND(OR(Table1[[#This Row],[Pass Play]]=1,Table1[[#This Row],[Rush Attempts]]=1),Table1[[#This Row],[Gn]]&lt;0),1,0)</f>
        <v>0</v>
      </c>
      <c r="KE671" s="375">
        <f>IF(AND(Table1[[#This Row],[pff_DRVENDPSN]]=3,Table1[[#This Row],[pff_DRVENDEVENT]]="PUNT"),1,0)</f>
        <v>0</v>
      </c>
    </row>
    <row r="672" spans="1:291" hidden="1">
      <c r="A672">
        <v>34</v>
      </c>
      <c r="B672">
        <v>2111</v>
      </c>
      <c r="D672">
        <v>3</v>
      </c>
      <c r="E672">
        <v>2</v>
      </c>
      <c r="F672">
        <v>8</v>
      </c>
      <c r="G672">
        <v>0</v>
      </c>
      <c r="H672">
        <v>40</v>
      </c>
      <c r="J672" t="s">
        <v>298</v>
      </c>
      <c r="K672">
        <v>22</v>
      </c>
      <c r="L672" t="s">
        <v>13200</v>
      </c>
      <c r="M672" t="s">
        <v>13201</v>
      </c>
      <c r="N672" t="s">
        <v>7707</v>
      </c>
      <c r="P672" t="s">
        <v>7708</v>
      </c>
      <c r="Q672" t="s">
        <v>4609</v>
      </c>
      <c r="W672" t="s">
        <v>253</v>
      </c>
      <c r="X672" t="s">
        <v>13202</v>
      </c>
      <c r="Y672" t="s">
        <v>323</v>
      </c>
      <c r="Z672" t="s">
        <v>13203</v>
      </c>
      <c r="AB672" t="s">
        <v>5297</v>
      </c>
      <c r="AC672" t="s">
        <v>5114</v>
      </c>
      <c r="AK672" t="s">
        <v>756</v>
      </c>
      <c r="AP672">
        <v>7</v>
      </c>
      <c r="BJ672" t="s">
        <v>607</v>
      </c>
      <c r="BQ672">
        <f t="shared" si="30"/>
        <v>1</v>
      </c>
      <c r="BR672">
        <f t="shared" si="31"/>
        <v>0</v>
      </c>
      <c r="BT672" t="s">
        <v>12612</v>
      </c>
      <c r="BV672">
        <v>17</v>
      </c>
      <c r="BX672">
        <v>1</v>
      </c>
      <c r="BY672" t="s">
        <v>13204</v>
      </c>
      <c r="CA672">
        <v>0</v>
      </c>
      <c r="CD672" s="3">
        <v>0.43402777777777773</v>
      </c>
      <c r="CE672" t="s">
        <v>274</v>
      </c>
      <c r="CF672" t="s">
        <v>13205</v>
      </c>
      <c r="CG672">
        <v>0</v>
      </c>
      <c r="CI672" t="s">
        <v>481</v>
      </c>
      <c r="CJ672">
        <v>0</v>
      </c>
      <c r="CK672" t="s">
        <v>13206</v>
      </c>
      <c r="CL672" s="4">
        <v>38414</v>
      </c>
      <c r="CM672" t="s">
        <v>13207</v>
      </c>
      <c r="CN672" t="s">
        <v>13208</v>
      </c>
      <c r="CO672">
        <v>17</v>
      </c>
      <c r="CQ672" t="s">
        <v>282</v>
      </c>
      <c r="CR672" t="s">
        <v>12612</v>
      </c>
      <c r="CU672" t="s">
        <v>613</v>
      </c>
      <c r="CW672">
        <v>0</v>
      </c>
      <c r="CY672">
        <v>3</v>
      </c>
      <c r="CZ672" t="s">
        <v>1242</v>
      </c>
      <c r="DA672">
        <v>11</v>
      </c>
      <c r="DB672">
        <v>8</v>
      </c>
      <c r="DC672" t="s">
        <v>2703</v>
      </c>
      <c r="DD672">
        <v>-46</v>
      </c>
      <c r="DK672">
        <v>0</v>
      </c>
      <c r="DL672" s="4">
        <v>44519</v>
      </c>
      <c r="DM672">
        <v>20650</v>
      </c>
      <c r="DN672">
        <v>2021</v>
      </c>
      <c r="DO672">
        <v>0</v>
      </c>
      <c r="DQ672">
        <v>81926</v>
      </c>
      <c r="DR672">
        <v>110</v>
      </c>
      <c r="DU672" t="s">
        <v>257</v>
      </c>
      <c r="DV672" t="s">
        <v>274</v>
      </c>
      <c r="DX672">
        <v>7</v>
      </c>
      <c r="DY672" t="s">
        <v>275</v>
      </c>
      <c r="EB672" t="s">
        <v>2252</v>
      </c>
      <c r="EE672">
        <v>0</v>
      </c>
      <c r="EF672" t="s">
        <v>13209</v>
      </c>
      <c r="EG672" t="s">
        <v>1485</v>
      </c>
      <c r="EH672">
        <v>0</v>
      </c>
      <c r="EJ672" t="s">
        <v>2147</v>
      </c>
      <c r="EK672" t="s">
        <v>13210</v>
      </c>
      <c r="EL672" t="s">
        <v>13211</v>
      </c>
      <c r="EM672" t="s">
        <v>13212</v>
      </c>
      <c r="EN672" t="s">
        <v>13213</v>
      </c>
      <c r="EO672" t="s">
        <v>269</v>
      </c>
      <c r="EP672" t="s">
        <v>3912</v>
      </c>
      <c r="EQ672">
        <v>0</v>
      </c>
      <c r="ER672" t="s">
        <v>491</v>
      </c>
      <c r="ET672" t="s">
        <v>13214</v>
      </c>
      <c r="EU672">
        <v>14</v>
      </c>
      <c r="EV672" t="s">
        <v>257</v>
      </c>
      <c r="EW672" t="s">
        <v>349</v>
      </c>
      <c r="EX672" t="s">
        <v>390</v>
      </c>
      <c r="EY672" t="s">
        <v>1914</v>
      </c>
      <c r="FB672" t="s">
        <v>269</v>
      </c>
      <c r="FC672" t="s">
        <v>13215</v>
      </c>
      <c r="FE672">
        <v>1</v>
      </c>
      <c r="FF672">
        <v>10</v>
      </c>
      <c r="FK672" t="s">
        <v>13216</v>
      </c>
      <c r="FL672">
        <v>0</v>
      </c>
      <c r="FN672">
        <v>0</v>
      </c>
      <c r="FQ672">
        <v>0</v>
      </c>
      <c r="FS672" t="s">
        <v>622</v>
      </c>
      <c r="FU672" t="s">
        <v>274</v>
      </c>
      <c r="FV672" t="s">
        <v>13217</v>
      </c>
      <c r="FW672" t="s">
        <v>290</v>
      </c>
      <c r="FY672">
        <v>0</v>
      </c>
      <c r="GA672">
        <v>7.17</v>
      </c>
      <c r="GB672">
        <v>-10</v>
      </c>
      <c r="GC672">
        <v>0</v>
      </c>
      <c r="GF672">
        <v>0</v>
      </c>
      <c r="GG672" t="s">
        <v>1179</v>
      </c>
      <c r="GI672">
        <v>2.8</v>
      </c>
      <c r="GJ672">
        <v>0</v>
      </c>
      <c r="GK672">
        <v>0</v>
      </c>
      <c r="GM672" t="s">
        <v>13218</v>
      </c>
      <c r="GP672" t="s">
        <v>499</v>
      </c>
      <c r="GR672">
        <v>51</v>
      </c>
      <c r="HA672" t="s">
        <v>5454</v>
      </c>
      <c r="HC672" t="s">
        <v>294</v>
      </c>
      <c r="HD672" t="s">
        <v>313</v>
      </c>
      <c r="HE672" t="s">
        <v>13219</v>
      </c>
      <c r="HF672">
        <v>0</v>
      </c>
      <c r="HG672">
        <v>22</v>
      </c>
      <c r="HH672">
        <v>7</v>
      </c>
      <c r="HI672" t="s">
        <v>275</v>
      </c>
      <c r="HK672" t="s">
        <v>387</v>
      </c>
      <c r="HL672" t="s">
        <v>2264</v>
      </c>
      <c r="HM672" t="s">
        <v>12789</v>
      </c>
      <c r="HO672" t="s">
        <v>13220</v>
      </c>
      <c r="HP672" t="s">
        <v>13221</v>
      </c>
      <c r="HQ672" t="s">
        <v>13222</v>
      </c>
      <c r="HR672" t="s">
        <v>13223</v>
      </c>
      <c r="HT672" t="s">
        <v>1382</v>
      </c>
      <c r="HW672">
        <v>40</v>
      </c>
      <c r="HX672">
        <v>4309958</v>
      </c>
      <c r="HZ672">
        <v>4309923</v>
      </c>
      <c r="IC672">
        <v>-0.5</v>
      </c>
      <c r="ID672">
        <v>1</v>
      </c>
      <c r="IM672">
        <v>100</v>
      </c>
      <c r="IU672">
        <v>12</v>
      </c>
      <c r="IV672">
        <f>IF(AND(Table1[[#This Row],[R/P]]="P",Table1[[#This Row],[PaRes]]&lt;&gt;"SCRBL",Table1[[#This Row],[PaRes]]&lt;&gt;"RUN",Table1[[#This Row],[Penalty]]&lt;&gt;1),1,0)</f>
        <v>1</v>
      </c>
      <c r="IW672">
        <f>IF(AND(Table1[[#This Row],[Pass Play]]=1,Table1[[#This Row],[PaRes]]&lt;&gt;"SAC"),1,0)</f>
        <v>1</v>
      </c>
      <c r="IX672">
        <f>IF(Table1[[#This Row],[PaRes]]="COM",1,0)</f>
        <v>0</v>
      </c>
      <c r="IY672">
        <f>IF(Table1[[#This Row],[Pass Play]]=1,Table1[[#This Row],[Gn]],0)</f>
        <v>0</v>
      </c>
      <c r="IZ672">
        <f>IF(AND(Table1[[#This Row],[Pass Play]]=1,Table1[[#This Row],[EFF]]="Y"),1,0)</f>
        <v>0</v>
      </c>
      <c r="JA672">
        <f>IF(AND(Table1[[#This Row],[Pass Play]]=1,Table1[[#This Row],[EFF]]="Y"),Table1[[#This Row],[Gn]],0)</f>
        <v>0</v>
      </c>
      <c r="JB672">
        <f>IF(AND(Table1[[#This Row],[Pass Play]]=1,Table1[[#This Row],[Gn]]&gt;=15),1,0)</f>
        <v>0</v>
      </c>
      <c r="JC672">
        <f>IF(AND(Table1[[#This Row],[Pass Play]]=1,Table1[[#This Row],[Big Play Passes]]=1),Table1[[#This Row],[Gn]],0)</f>
        <v>0</v>
      </c>
      <c r="JD672">
        <f>IF(AND(OR(Table1[[#This Row],[R/P]]="R",Table1[[#This Row],[PaRes]]="SCRBL",Table1[[#This Row],[PaRes]]="RUN"),Table1[[#This Row],[Penalty]]&lt;&gt;1),1,0)</f>
        <v>0</v>
      </c>
      <c r="JE672">
        <f>IF(Table1[[#This Row],[Rush Attempts]]=1,Table1[[#This Row],[Gn]],0)</f>
        <v>0</v>
      </c>
      <c r="JF672">
        <f>IF(AND(Table1[[#This Row],[Rush Attempts]]=1,Table1[[#This Row],[EFF]]="Y"),1,0)</f>
        <v>0</v>
      </c>
      <c r="JG672">
        <f>IF(AND(Table1[[#This Row],[Rush Attempts]]=1,Table1[[#This Row],[EFF]]="Y"),Table1[[#This Row],[Gn]],0)</f>
        <v>0</v>
      </c>
      <c r="JH672">
        <f>IF(AND(Table1[[#This Row],[Rush Attempts]]=1,Table1[[#This Row],[Gn]]&gt;=10),1,0)</f>
        <v>0</v>
      </c>
      <c r="JI672">
        <f>IF(AND(Table1[[#This Row],[Rush Attempts]]=1,Table1[[#This Row],[Big Play Run]]=1),Table1[[#This Row],[Gn]],0)</f>
        <v>0</v>
      </c>
      <c r="JJ672">
        <f>IF(Table1[[#This Row],[PaRes]]="SAC",1,0)</f>
        <v>0</v>
      </c>
      <c r="JK672">
        <f>IF(Table1[[#This Row],[Sacks]]=1,Table1[[#This Row],[Gn]],0)</f>
        <v>0</v>
      </c>
      <c r="JL672">
        <f>IF(Table1[[#This Row],[PaRes]]="INT",1,0)</f>
        <v>0</v>
      </c>
      <c r="JM672">
        <f>IF(Table1[[#This Row],[pff_PENALTY]]&lt;&gt;"",1,0)</f>
        <v>0</v>
      </c>
      <c r="JN672">
        <f>Table1[[#This Row],[pff_PENYARDS]]</f>
        <v>0</v>
      </c>
      <c r="JO672">
        <f>IF(Table1[[#This Row],[S/End]]="TD",1,0)</f>
        <v>0</v>
      </c>
      <c r="JP672">
        <f>IF(OR(Table1[[#This Row],[S/End]]="FGGD"),1,0)</f>
        <v>0</v>
      </c>
      <c r="JQ672">
        <f>IF(OR(Table1[[#This Row],[S/End]]="FUM",Table1[[#This Row],[S/End]]="INT"),1,0)</f>
        <v>0</v>
      </c>
      <c r="JR672">
        <f>IF(AND(Table1[[#This Row],[Touchdown]]=1,Table1[[#This Row],[Pass Play]]=1),1,0)</f>
        <v>0</v>
      </c>
      <c r="JS672">
        <f t="shared" si="32"/>
        <v>0</v>
      </c>
      <c r="JT672">
        <f>IF(AND(OR(Table1[[#This Row],[Pass Play]]=1,Table1[[#This Row],[Rush Attempts]]=1),Table1[[#This Row],[Dn]]=3),1,0)</f>
        <v>0</v>
      </c>
      <c r="JU672">
        <f>IF(AND(Table1[[#This Row],[3rd down attempt]]=1,Table1[[#This Row],[EFF]]="Y"),1,0)</f>
        <v>0</v>
      </c>
      <c r="JV672">
        <f>IF(AND(Table1[[#This Row],[3rd down attempt]]=1,Table1[[#This Row],[Dist]]&gt;=7),1,0)</f>
        <v>0</v>
      </c>
      <c r="JW672">
        <f>IF(AND(OR(Table1[[#This Row],[Pass Play]]=1,Table1[[#This Row],[Rush Attempts]]=1),Table1[[#This Row],[Dn]]=4),1,0)</f>
        <v>0</v>
      </c>
      <c r="JX672">
        <f>IF(AND(Table1[[#This Row],[4th down attempt]]=1,Table1[[#This Row],[EFF]]="Y"),1,0)</f>
        <v>0</v>
      </c>
      <c r="JY672">
        <f>IF(AND(OR(Table1[[#This Row],[Pass Play]]=1,Table1[[#This Row],[Rush Attempts]]=1),Table1[[#This Row],[FPos]]&gt;=0,Table1[[#This Row],[FPos]]&lt;=20),1,0)</f>
        <v>0</v>
      </c>
      <c r="JZ672">
        <f>IF(AND(OR(Table1[[#This Row],[Pass Play]]=1,Table1[[#This Row],[Rush Attempts]]=1),Table1[[#This Row],[Dist]]&lt;=Table1[[#This Row],[Gn]]),1,0)</f>
        <v>0</v>
      </c>
      <c r="KA672">
        <f>IF(Table1[[#This Row],[S/End]]&lt;&gt;"",1,0)</f>
        <v>0</v>
      </c>
      <c r="KB672">
        <f>IF(Table1[[#This Row],[S/End]]="TD",1,0)</f>
        <v>0</v>
      </c>
      <c r="KC672">
        <f>IF(Table1[[#This Row],[S/End]]="FGGD",1,0)</f>
        <v>0</v>
      </c>
      <c r="KD672">
        <f>IF(AND(OR(Table1[[#This Row],[Pass Play]]=1,Table1[[#This Row],[Rush Attempts]]=1),Table1[[#This Row],[Gn]]&lt;0),1,0)</f>
        <v>0</v>
      </c>
      <c r="KE672" s="375">
        <f>IF(AND(Table1[[#This Row],[pff_DRVENDPSN]]=3,Table1[[#This Row],[pff_DRVENDEVENT]]="PUNT"),1,0)</f>
        <v>0</v>
      </c>
    </row>
    <row r="673" spans="1:291" hidden="1">
      <c r="A673">
        <v>35</v>
      </c>
      <c r="B673">
        <v>2111</v>
      </c>
      <c r="D673">
        <v>3</v>
      </c>
      <c r="E673">
        <v>3</v>
      </c>
      <c r="F673">
        <v>8</v>
      </c>
      <c r="G673">
        <v>18</v>
      </c>
      <c r="H673">
        <v>40</v>
      </c>
      <c r="J673" t="s">
        <v>254</v>
      </c>
      <c r="K673">
        <v>11</v>
      </c>
      <c r="L673" t="s">
        <v>1184</v>
      </c>
      <c r="M673" t="s">
        <v>13224</v>
      </c>
      <c r="N673" t="s">
        <v>1037</v>
      </c>
      <c r="P673" t="s">
        <v>274</v>
      </c>
      <c r="Q673" t="s">
        <v>509</v>
      </c>
      <c r="R673" t="s">
        <v>2574</v>
      </c>
      <c r="T673" t="s">
        <v>2137</v>
      </c>
      <c r="W673" t="s">
        <v>253</v>
      </c>
      <c r="X673" t="s">
        <v>3292</v>
      </c>
      <c r="Y673" t="s">
        <v>3293</v>
      </c>
      <c r="Z673" t="s">
        <v>3293</v>
      </c>
      <c r="AB673" t="s">
        <v>666</v>
      </c>
      <c r="AC673" t="s">
        <v>667</v>
      </c>
      <c r="AJ673">
        <v>88</v>
      </c>
      <c r="AK673" t="s">
        <v>327</v>
      </c>
      <c r="AP673">
        <v>7</v>
      </c>
      <c r="BJ673" t="s">
        <v>607</v>
      </c>
      <c r="BQ673">
        <f t="shared" si="30"/>
        <v>4</v>
      </c>
      <c r="BR673">
        <f t="shared" si="31"/>
        <v>0</v>
      </c>
      <c r="BT673" t="s">
        <v>12612</v>
      </c>
      <c r="BV673">
        <v>17</v>
      </c>
      <c r="BX673">
        <v>0</v>
      </c>
      <c r="BY673" t="s">
        <v>13225</v>
      </c>
      <c r="BZ673" t="s">
        <v>7307</v>
      </c>
      <c r="CA673">
        <v>1</v>
      </c>
      <c r="CD673" s="3">
        <v>0.42777777777777781</v>
      </c>
      <c r="CE673" t="s">
        <v>257</v>
      </c>
      <c r="CF673" t="s">
        <v>13226</v>
      </c>
      <c r="CG673">
        <v>10</v>
      </c>
      <c r="CI673" t="s">
        <v>331</v>
      </c>
      <c r="CJ673">
        <v>0</v>
      </c>
      <c r="CK673" t="s">
        <v>13227</v>
      </c>
      <c r="CL673" s="4">
        <v>38414</v>
      </c>
      <c r="CM673" t="s">
        <v>13228</v>
      </c>
      <c r="CN673" t="s">
        <v>13229</v>
      </c>
      <c r="CO673">
        <v>17</v>
      </c>
      <c r="CQ673" t="s">
        <v>269</v>
      </c>
      <c r="CR673" t="s">
        <v>12612</v>
      </c>
      <c r="CU673" t="s">
        <v>13230</v>
      </c>
      <c r="CW673">
        <v>0</v>
      </c>
      <c r="CY673">
        <v>4</v>
      </c>
      <c r="CZ673" t="s">
        <v>1242</v>
      </c>
      <c r="DA673">
        <v>11</v>
      </c>
      <c r="DB673">
        <v>8</v>
      </c>
      <c r="DC673" t="s">
        <v>2703</v>
      </c>
      <c r="DD673">
        <v>-46</v>
      </c>
      <c r="DF673" t="s">
        <v>12965</v>
      </c>
      <c r="DK673">
        <v>18</v>
      </c>
      <c r="DL673" s="4">
        <v>44519</v>
      </c>
      <c r="DM673">
        <v>20650</v>
      </c>
      <c r="DN673">
        <v>2021</v>
      </c>
      <c r="DO673">
        <v>0</v>
      </c>
      <c r="DQ673">
        <v>81926</v>
      </c>
      <c r="DR673">
        <v>111</v>
      </c>
      <c r="DU673" t="s">
        <v>257</v>
      </c>
      <c r="DV673" t="s">
        <v>274</v>
      </c>
      <c r="DX673">
        <v>7</v>
      </c>
      <c r="DY673" t="s">
        <v>275</v>
      </c>
      <c r="EE673">
        <v>0</v>
      </c>
      <c r="EF673" t="s">
        <v>836</v>
      </c>
      <c r="EG673" t="s">
        <v>675</v>
      </c>
      <c r="EH673">
        <v>0</v>
      </c>
      <c r="EI673" t="s">
        <v>837</v>
      </c>
      <c r="EJ673" t="s">
        <v>340</v>
      </c>
      <c r="EK673" t="s">
        <v>703</v>
      </c>
      <c r="EL673" t="s">
        <v>13231</v>
      </c>
      <c r="EM673" t="s">
        <v>13232</v>
      </c>
      <c r="EN673" t="s">
        <v>703</v>
      </c>
      <c r="EO673" t="s">
        <v>282</v>
      </c>
      <c r="EP673" t="s">
        <v>707</v>
      </c>
      <c r="EQ673">
        <v>0</v>
      </c>
      <c r="ER673" t="s">
        <v>491</v>
      </c>
      <c r="ET673" t="s">
        <v>13233</v>
      </c>
      <c r="EU673">
        <v>16</v>
      </c>
      <c r="EV673" t="s">
        <v>348</v>
      </c>
      <c r="EW673" t="s">
        <v>349</v>
      </c>
      <c r="EX673" t="s">
        <v>350</v>
      </c>
      <c r="EY673" t="s">
        <v>351</v>
      </c>
      <c r="FB673" t="s">
        <v>1845</v>
      </c>
      <c r="FC673" t="s">
        <v>13234</v>
      </c>
      <c r="FE673">
        <v>0</v>
      </c>
      <c r="FF673">
        <v>6</v>
      </c>
      <c r="FL673">
        <v>0</v>
      </c>
      <c r="FN673">
        <v>0</v>
      </c>
      <c r="FQ673">
        <v>0</v>
      </c>
      <c r="FS673" t="s">
        <v>462</v>
      </c>
      <c r="FV673" t="s">
        <v>777</v>
      </c>
      <c r="FY673">
        <v>0</v>
      </c>
      <c r="GA673">
        <v>7.17</v>
      </c>
      <c r="GB673">
        <v>-10</v>
      </c>
      <c r="GC673">
        <v>0</v>
      </c>
      <c r="GD673" t="s">
        <v>3604</v>
      </c>
      <c r="GE673" t="s">
        <v>355</v>
      </c>
      <c r="GF673">
        <v>0</v>
      </c>
      <c r="GI673">
        <v>6.6</v>
      </c>
      <c r="GJ673">
        <v>0</v>
      </c>
      <c r="GK673">
        <v>0</v>
      </c>
      <c r="GM673" t="s">
        <v>13235</v>
      </c>
      <c r="GN673">
        <v>2</v>
      </c>
      <c r="GO673">
        <v>0</v>
      </c>
      <c r="GP673" t="s">
        <v>357</v>
      </c>
      <c r="GR673">
        <v>12</v>
      </c>
      <c r="HA673" t="s">
        <v>13236</v>
      </c>
      <c r="HC673" t="s">
        <v>294</v>
      </c>
      <c r="HD673" t="s">
        <v>313</v>
      </c>
      <c r="HE673" t="s">
        <v>12645</v>
      </c>
      <c r="HF673">
        <v>0</v>
      </c>
      <c r="HG673">
        <v>11</v>
      </c>
      <c r="HH673">
        <v>7</v>
      </c>
      <c r="HI673" t="s">
        <v>275</v>
      </c>
      <c r="HL673">
        <v>3</v>
      </c>
      <c r="HM673" t="s">
        <v>12645</v>
      </c>
      <c r="HN673" t="s">
        <v>12965</v>
      </c>
      <c r="HO673" t="s">
        <v>13139</v>
      </c>
      <c r="HP673" t="s">
        <v>13237</v>
      </c>
      <c r="HQ673" t="s">
        <v>13238</v>
      </c>
      <c r="HR673" t="s">
        <v>13239</v>
      </c>
      <c r="HT673" t="s">
        <v>5050</v>
      </c>
      <c r="HW673">
        <v>22</v>
      </c>
      <c r="HX673">
        <v>4309976</v>
      </c>
      <c r="HY673" t="s">
        <v>565</v>
      </c>
      <c r="HZ673">
        <v>4309958</v>
      </c>
      <c r="IC673">
        <v>0.5</v>
      </c>
      <c r="ID673">
        <v>1</v>
      </c>
      <c r="IM673">
        <v>101</v>
      </c>
      <c r="IQ673" t="s">
        <v>12965</v>
      </c>
      <c r="IU673">
        <v>12</v>
      </c>
      <c r="IV673">
        <f>IF(AND(Table1[[#This Row],[R/P]]="P",Table1[[#This Row],[PaRes]]&lt;&gt;"SCRBL",Table1[[#This Row],[PaRes]]&lt;&gt;"RUN",Table1[[#This Row],[Penalty]]&lt;&gt;1),1,0)</f>
        <v>1</v>
      </c>
      <c r="IW673">
        <f>IF(AND(Table1[[#This Row],[Pass Play]]=1,Table1[[#This Row],[PaRes]]&lt;&gt;"SAC"),1,0)</f>
        <v>1</v>
      </c>
      <c r="IX673">
        <f>IF(Table1[[#This Row],[PaRes]]="COM",1,0)</f>
        <v>1</v>
      </c>
      <c r="IY673">
        <f>IF(Table1[[#This Row],[Pass Play]]=1,Table1[[#This Row],[Gn]],0)</f>
        <v>18</v>
      </c>
      <c r="IZ673">
        <f>IF(AND(Table1[[#This Row],[Pass Play]]=1,Table1[[#This Row],[EFF]]="Y"),1,0)</f>
        <v>1</v>
      </c>
      <c r="JA673">
        <f>IF(AND(Table1[[#This Row],[Pass Play]]=1,Table1[[#This Row],[EFF]]="Y"),Table1[[#This Row],[Gn]],0)</f>
        <v>18</v>
      </c>
      <c r="JB673">
        <f>IF(AND(Table1[[#This Row],[Pass Play]]=1,Table1[[#This Row],[Gn]]&gt;=15),1,0)</f>
        <v>1</v>
      </c>
      <c r="JC673">
        <f>IF(AND(Table1[[#This Row],[Pass Play]]=1,Table1[[#This Row],[Big Play Passes]]=1),Table1[[#This Row],[Gn]],0)</f>
        <v>18</v>
      </c>
      <c r="JD673">
        <f>IF(AND(OR(Table1[[#This Row],[R/P]]="R",Table1[[#This Row],[PaRes]]="SCRBL",Table1[[#This Row],[PaRes]]="RUN"),Table1[[#This Row],[Penalty]]&lt;&gt;1),1,0)</f>
        <v>0</v>
      </c>
      <c r="JE673">
        <f>IF(Table1[[#This Row],[Rush Attempts]]=1,Table1[[#This Row],[Gn]],0)</f>
        <v>0</v>
      </c>
      <c r="JF673">
        <f>IF(AND(Table1[[#This Row],[Rush Attempts]]=1,Table1[[#This Row],[EFF]]="Y"),1,0)</f>
        <v>0</v>
      </c>
      <c r="JG673">
        <f>IF(AND(Table1[[#This Row],[Rush Attempts]]=1,Table1[[#This Row],[EFF]]="Y"),Table1[[#This Row],[Gn]],0)</f>
        <v>0</v>
      </c>
      <c r="JH673">
        <f>IF(AND(Table1[[#This Row],[Rush Attempts]]=1,Table1[[#This Row],[Gn]]&gt;=10),1,0)</f>
        <v>0</v>
      </c>
      <c r="JI673">
        <f>IF(AND(Table1[[#This Row],[Rush Attempts]]=1,Table1[[#This Row],[Big Play Run]]=1),Table1[[#This Row],[Gn]],0)</f>
        <v>0</v>
      </c>
      <c r="JJ673">
        <f>IF(Table1[[#This Row],[PaRes]]="SAC",1,0)</f>
        <v>0</v>
      </c>
      <c r="JK673">
        <f>IF(Table1[[#This Row],[Sacks]]=1,Table1[[#This Row],[Gn]],0)</f>
        <v>0</v>
      </c>
      <c r="JL673">
        <f>IF(Table1[[#This Row],[PaRes]]="INT",1,0)</f>
        <v>0</v>
      </c>
      <c r="JM673">
        <f>IF(Table1[[#This Row],[pff_PENALTY]]&lt;&gt;"",1,0)</f>
        <v>0</v>
      </c>
      <c r="JN673">
        <f>Table1[[#This Row],[pff_PENYARDS]]</f>
        <v>0</v>
      </c>
      <c r="JO673">
        <f>IF(Table1[[#This Row],[S/End]]="TD",1,0)</f>
        <v>0</v>
      </c>
      <c r="JP673">
        <f>IF(OR(Table1[[#This Row],[S/End]]="FGGD"),1,0)</f>
        <v>0</v>
      </c>
      <c r="JQ673">
        <f>IF(OR(Table1[[#This Row],[S/End]]="FUM",Table1[[#This Row],[S/End]]="INT"),1,0)</f>
        <v>0</v>
      </c>
      <c r="JR673">
        <f>IF(AND(Table1[[#This Row],[Touchdown]]=1,Table1[[#This Row],[Pass Play]]=1),1,0)</f>
        <v>0</v>
      </c>
      <c r="JS673">
        <f t="shared" si="32"/>
        <v>0</v>
      </c>
      <c r="JT673">
        <f>IF(AND(OR(Table1[[#This Row],[Pass Play]]=1,Table1[[#This Row],[Rush Attempts]]=1),Table1[[#This Row],[Dn]]=3),1,0)</f>
        <v>1</v>
      </c>
      <c r="JU673">
        <f>IF(AND(Table1[[#This Row],[3rd down attempt]]=1,Table1[[#This Row],[EFF]]="Y"),1,0)</f>
        <v>1</v>
      </c>
      <c r="JV673">
        <f>IF(AND(Table1[[#This Row],[3rd down attempt]]=1,Table1[[#This Row],[Dist]]&gt;=7),1,0)</f>
        <v>1</v>
      </c>
      <c r="JW673">
        <f>IF(AND(OR(Table1[[#This Row],[Pass Play]]=1,Table1[[#This Row],[Rush Attempts]]=1),Table1[[#This Row],[Dn]]=4),1,0)</f>
        <v>0</v>
      </c>
      <c r="JX673">
        <f>IF(AND(Table1[[#This Row],[4th down attempt]]=1,Table1[[#This Row],[EFF]]="Y"),1,0)</f>
        <v>0</v>
      </c>
      <c r="JY673">
        <f>IF(AND(OR(Table1[[#This Row],[Pass Play]]=1,Table1[[#This Row],[Rush Attempts]]=1),Table1[[#This Row],[FPos]]&gt;=0,Table1[[#This Row],[FPos]]&lt;=20),1,0)</f>
        <v>0</v>
      </c>
      <c r="JZ673">
        <f>IF(AND(OR(Table1[[#This Row],[Pass Play]]=1,Table1[[#This Row],[Rush Attempts]]=1),Table1[[#This Row],[Dist]]&lt;=Table1[[#This Row],[Gn]]),1,0)</f>
        <v>1</v>
      </c>
      <c r="KA673">
        <f>IF(Table1[[#This Row],[S/End]]&lt;&gt;"",1,0)</f>
        <v>0</v>
      </c>
      <c r="KB673">
        <f>IF(Table1[[#This Row],[S/End]]="TD",1,0)</f>
        <v>0</v>
      </c>
      <c r="KC673">
        <f>IF(Table1[[#This Row],[S/End]]="FGGD",1,0)</f>
        <v>0</v>
      </c>
      <c r="KD673">
        <f>IF(AND(OR(Table1[[#This Row],[Pass Play]]=1,Table1[[#This Row],[Rush Attempts]]=1),Table1[[#This Row],[Gn]]&lt;0),1,0)</f>
        <v>0</v>
      </c>
      <c r="KE673" s="375">
        <f>IF(AND(Table1[[#This Row],[pff_DRVENDPSN]]=3,Table1[[#This Row],[pff_DRVENDEVENT]]="PUNT"),1,0)</f>
        <v>0</v>
      </c>
    </row>
    <row r="674" spans="1:291" hidden="1">
      <c r="A674">
        <v>36</v>
      </c>
      <c r="B674">
        <v>2111</v>
      </c>
      <c r="D674">
        <v>3</v>
      </c>
      <c r="E674">
        <v>1</v>
      </c>
      <c r="F674">
        <v>10</v>
      </c>
      <c r="G674">
        <v>11</v>
      </c>
      <c r="H674">
        <v>22</v>
      </c>
      <c r="J674" t="s">
        <v>254</v>
      </c>
      <c r="K674">
        <v>11</v>
      </c>
      <c r="L674" t="s">
        <v>317</v>
      </c>
      <c r="M674" t="s">
        <v>4843</v>
      </c>
      <c r="N674" t="s">
        <v>1037</v>
      </c>
      <c r="P674" t="s">
        <v>274</v>
      </c>
      <c r="Q674" t="s">
        <v>509</v>
      </c>
      <c r="W674" t="s">
        <v>253</v>
      </c>
      <c r="X674" t="s">
        <v>13240</v>
      </c>
      <c r="Y674" t="s">
        <v>664</v>
      </c>
      <c r="Z674" t="s">
        <v>13241</v>
      </c>
      <c r="AB674" t="s">
        <v>666</v>
      </c>
      <c r="AC674" t="s">
        <v>667</v>
      </c>
      <c r="AJ674">
        <v>22</v>
      </c>
      <c r="AK674" t="s">
        <v>327</v>
      </c>
      <c r="AP674">
        <v>7</v>
      </c>
      <c r="BJ674" t="s">
        <v>274</v>
      </c>
      <c r="BQ674">
        <f t="shared" si="30"/>
        <v>1</v>
      </c>
      <c r="BR674">
        <f t="shared" si="31"/>
        <v>0</v>
      </c>
      <c r="BT674" t="s">
        <v>12612</v>
      </c>
      <c r="BV674">
        <v>17</v>
      </c>
      <c r="BX674">
        <v>0</v>
      </c>
      <c r="BY674" t="s">
        <v>13242</v>
      </c>
      <c r="CA674">
        <v>1</v>
      </c>
      <c r="CB674" t="s">
        <v>492</v>
      </c>
      <c r="CD674" s="3">
        <v>0.39999999999999997</v>
      </c>
      <c r="CE674" t="s">
        <v>274</v>
      </c>
      <c r="CF674" t="s">
        <v>13243</v>
      </c>
      <c r="CG674">
        <v>9</v>
      </c>
      <c r="CI674" t="s">
        <v>493</v>
      </c>
      <c r="CJ674">
        <v>0</v>
      </c>
      <c r="CK674" t="s">
        <v>13244</v>
      </c>
      <c r="CL674" s="4">
        <v>38414</v>
      </c>
      <c r="CM674" t="s">
        <v>13245</v>
      </c>
      <c r="CN674" t="s">
        <v>13246</v>
      </c>
      <c r="CO674">
        <v>17</v>
      </c>
      <c r="CP674" t="s">
        <v>13247</v>
      </c>
      <c r="CQ674" t="s">
        <v>269</v>
      </c>
      <c r="CR674" t="s">
        <v>12612</v>
      </c>
      <c r="CT674" t="s">
        <v>13248</v>
      </c>
      <c r="CU674" t="s">
        <v>13249</v>
      </c>
      <c r="CW674">
        <v>0</v>
      </c>
      <c r="CY674">
        <v>5</v>
      </c>
      <c r="CZ674" t="s">
        <v>1242</v>
      </c>
      <c r="DA674">
        <v>11</v>
      </c>
      <c r="DB674">
        <v>8</v>
      </c>
      <c r="DC674" t="s">
        <v>2703</v>
      </c>
      <c r="DD674">
        <v>-46</v>
      </c>
      <c r="DF674" t="s">
        <v>13250</v>
      </c>
      <c r="DK674">
        <v>11</v>
      </c>
      <c r="DL674" s="4">
        <v>44519</v>
      </c>
      <c r="DM674">
        <v>20650</v>
      </c>
      <c r="DN674">
        <v>2021</v>
      </c>
      <c r="DO674">
        <v>0</v>
      </c>
      <c r="DQ674">
        <v>81926</v>
      </c>
      <c r="DR674">
        <v>112</v>
      </c>
      <c r="DU674" t="s">
        <v>274</v>
      </c>
      <c r="DV674" t="s">
        <v>257</v>
      </c>
      <c r="DX674">
        <v>7</v>
      </c>
      <c r="DY674" t="s">
        <v>275</v>
      </c>
      <c r="EA674" t="s">
        <v>12659</v>
      </c>
      <c r="EE674">
        <v>0</v>
      </c>
      <c r="EF674" t="s">
        <v>7350</v>
      </c>
      <c r="EG674" t="s">
        <v>422</v>
      </c>
      <c r="EH674">
        <v>0</v>
      </c>
      <c r="EI674" t="s">
        <v>2341</v>
      </c>
      <c r="EJ674" t="s">
        <v>340</v>
      </c>
      <c r="EK674" t="s">
        <v>4070</v>
      </c>
      <c r="EL674" t="s">
        <v>13251</v>
      </c>
      <c r="EM674" t="s">
        <v>13252</v>
      </c>
      <c r="EN674" t="s">
        <v>968</v>
      </c>
      <c r="EO674" t="s">
        <v>282</v>
      </c>
      <c r="EP674" t="s">
        <v>345</v>
      </c>
      <c r="EQ674">
        <v>0</v>
      </c>
      <c r="ER674" t="s">
        <v>491</v>
      </c>
      <c r="ET674" t="s">
        <v>13253</v>
      </c>
      <c r="EU674">
        <v>-8</v>
      </c>
      <c r="EV674" t="s">
        <v>348</v>
      </c>
      <c r="EW674" t="s">
        <v>349</v>
      </c>
      <c r="EX674" t="s">
        <v>462</v>
      </c>
      <c r="EY674" t="s">
        <v>492</v>
      </c>
      <c r="FB674" t="s">
        <v>2937</v>
      </c>
      <c r="FC674" t="s">
        <v>13254</v>
      </c>
      <c r="FE674">
        <v>0</v>
      </c>
      <c r="FF674">
        <v>3</v>
      </c>
      <c r="FK674" t="s">
        <v>13255</v>
      </c>
      <c r="FL674">
        <v>0</v>
      </c>
      <c r="FN674">
        <v>1</v>
      </c>
      <c r="FO674" t="s">
        <v>12659</v>
      </c>
      <c r="FP674" t="s">
        <v>1541</v>
      </c>
      <c r="FQ674">
        <v>0</v>
      </c>
      <c r="FS674" t="s">
        <v>462</v>
      </c>
      <c r="FU674" t="s">
        <v>257</v>
      </c>
      <c r="FV674" t="s">
        <v>777</v>
      </c>
      <c r="FY674">
        <v>0</v>
      </c>
      <c r="GA674">
        <v>7.17</v>
      </c>
      <c r="GB674">
        <v>-10</v>
      </c>
      <c r="GC674">
        <v>0</v>
      </c>
      <c r="GE674" t="s">
        <v>355</v>
      </c>
      <c r="GF674">
        <v>1</v>
      </c>
      <c r="GH674">
        <v>2.2999999999999998</v>
      </c>
      <c r="GI674">
        <v>3.1</v>
      </c>
      <c r="GJ674">
        <v>0</v>
      </c>
      <c r="GK674">
        <v>0</v>
      </c>
      <c r="GM674" t="s">
        <v>13256</v>
      </c>
      <c r="GN674">
        <v>19</v>
      </c>
      <c r="GO674">
        <v>9</v>
      </c>
      <c r="GP674">
        <v>4</v>
      </c>
      <c r="GQ674" t="s">
        <v>779</v>
      </c>
      <c r="GR674">
        <v>33</v>
      </c>
      <c r="HA674" t="s">
        <v>13257</v>
      </c>
      <c r="HB674" t="s">
        <v>13250</v>
      </c>
      <c r="HC674" t="s">
        <v>294</v>
      </c>
      <c r="HD674" t="s">
        <v>313</v>
      </c>
      <c r="HE674" t="s">
        <v>13258</v>
      </c>
      <c r="HF674">
        <v>0</v>
      </c>
      <c r="HG674">
        <v>11</v>
      </c>
      <c r="HH674">
        <v>7</v>
      </c>
      <c r="HI674" t="s">
        <v>275</v>
      </c>
      <c r="HL674" t="s">
        <v>13259</v>
      </c>
      <c r="HM674" t="s">
        <v>13250</v>
      </c>
      <c r="HO674" t="s">
        <v>13260</v>
      </c>
      <c r="HP674" t="s">
        <v>13261</v>
      </c>
      <c r="HQ674" t="s">
        <v>4861</v>
      </c>
      <c r="HR674" t="s">
        <v>13262</v>
      </c>
      <c r="HT674" t="s">
        <v>13263</v>
      </c>
      <c r="HW674">
        <v>11</v>
      </c>
      <c r="HX674">
        <v>4310012</v>
      </c>
      <c r="HY674" t="s">
        <v>13264</v>
      </c>
      <c r="HZ674">
        <v>4309976</v>
      </c>
      <c r="IC674">
        <v>0</v>
      </c>
      <c r="ID674">
        <v>0</v>
      </c>
      <c r="IM674">
        <v>102</v>
      </c>
      <c r="IQ674" t="s">
        <v>12628</v>
      </c>
      <c r="IU674">
        <v>12</v>
      </c>
      <c r="IV674">
        <f>IF(AND(Table1[[#This Row],[R/P]]="P",Table1[[#This Row],[PaRes]]&lt;&gt;"SCRBL",Table1[[#This Row],[PaRes]]&lt;&gt;"RUN",Table1[[#This Row],[Penalty]]&lt;&gt;1),1,0)</f>
        <v>1</v>
      </c>
      <c r="IW674">
        <f>IF(AND(Table1[[#This Row],[Pass Play]]=1,Table1[[#This Row],[PaRes]]&lt;&gt;"SAC"),1,0)</f>
        <v>1</v>
      </c>
      <c r="IX674">
        <f>IF(Table1[[#This Row],[PaRes]]="COM",1,0)</f>
        <v>1</v>
      </c>
      <c r="IY674">
        <f>IF(Table1[[#This Row],[Pass Play]]=1,Table1[[#This Row],[Gn]],0)</f>
        <v>11</v>
      </c>
      <c r="IZ674">
        <f>IF(AND(Table1[[#This Row],[Pass Play]]=1,Table1[[#This Row],[EFF]]="Y"),1,0)</f>
        <v>1</v>
      </c>
      <c r="JA674">
        <f>IF(AND(Table1[[#This Row],[Pass Play]]=1,Table1[[#This Row],[EFF]]="Y"),Table1[[#This Row],[Gn]],0)</f>
        <v>11</v>
      </c>
      <c r="JB674">
        <f>IF(AND(Table1[[#This Row],[Pass Play]]=1,Table1[[#This Row],[Gn]]&gt;=15),1,0)</f>
        <v>0</v>
      </c>
      <c r="JC674">
        <f>IF(AND(Table1[[#This Row],[Pass Play]]=1,Table1[[#This Row],[Big Play Passes]]=1),Table1[[#This Row],[Gn]],0)</f>
        <v>0</v>
      </c>
      <c r="JD674">
        <f>IF(AND(OR(Table1[[#This Row],[R/P]]="R",Table1[[#This Row],[PaRes]]="SCRBL",Table1[[#This Row],[PaRes]]="RUN"),Table1[[#This Row],[Penalty]]&lt;&gt;1),1,0)</f>
        <v>0</v>
      </c>
      <c r="JE674">
        <f>IF(Table1[[#This Row],[Rush Attempts]]=1,Table1[[#This Row],[Gn]],0)</f>
        <v>0</v>
      </c>
      <c r="JF674">
        <f>IF(AND(Table1[[#This Row],[Rush Attempts]]=1,Table1[[#This Row],[EFF]]="Y"),1,0)</f>
        <v>0</v>
      </c>
      <c r="JG674">
        <f>IF(AND(Table1[[#This Row],[Rush Attempts]]=1,Table1[[#This Row],[EFF]]="Y"),Table1[[#This Row],[Gn]],0)</f>
        <v>0</v>
      </c>
      <c r="JH674">
        <f>IF(AND(Table1[[#This Row],[Rush Attempts]]=1,Table1[[#This Row],[Gn]]&gt;=10),1,0)</f>
        <v>0</v>
      </c>
      <c r="JI674">
        <f>IF(AND(Table1[[#This Row],[Rush Attempts]]=1,Table1[[#This Row],[Big Play Run]]=1),Table1[[#This Row],[Gn]],0)</f>
        <v>0</v>
      </c>
      <c r="JJ674">
        <f>IF(Table1[[#This Row],[PaRes]]="SAC",1,0)</f>
        <v>0</v>
      </c>
      <c r="JK674">
        <f>IF(Table1[[#This Row],[Sacks]]=1,Table1[[#This Row],[Gn]],0)</f>
        <v>0</v>
      </c>
      <c r="JL674">
        <f>IF(Table1[[#This Row],[PaRes]]="INT",1,0)</f>
        <v>0</v>
      </c>
      <c r="JM674">
        <f>IF(Table1[[#This Row],[pff_PENALTY]]&lt;&gt;"",1,0)</f>
        <v>0</v>
      </c>
      <c r="JN674">
        <f>Table1[[#This Row],[pff_PENYARDS]]</f>
        <v>0</v>
      </c>
      <c r="JO674">
        <f>IF(Table1[[#This Row],[S/End]]="TD",1,0)</f>
        <v>0</v>
      </c>
      <c r="JP674">
        <f>IF(OR(Table1[[#This Row],[S/End]]="FGGD"),1,0)</f>
        <v>0</v>
      </c>
      <c r="JQ674">
        <f>IF(OR(Table1[[#This Row],[S/End]]="FUM",Table1[[#This Row],[S/End]]="INT"),1,0)</f>
        <v>0</v>
      </c>
      <c r="JR674">
        <f>IF(AND(Table1[[#This Row],[Touchdown]]=1,Table1[[#This Row],[Pass Play]]=1),1,0)</f>
        <v>0</v>
      </c>
      <c r="JS674">
        <f t="shared" si="32"/>
        <v>0</v>
      </c>
      <c r="JT674">
        <f>IF(AND(OR(Table1[[#This Row],[Pass Play]]=1,Table1[[#This Row],[Rush Attempts]]=1),Table1[[#This Row],[Dn]]=3),1,0)</f>
        <v>0</v>
      </c>
      <c r="JU674">
        <f>IF(AND(Table1[[#This Row],[3rd down attempt]]=1,Table1[[#This Row],[EFF]]="Y"),1,0)</f>
        <v>0</v>
      </c>
      <c r="JV674">
        <f>IF(AND(Table1[[#This Row],[3rd down attempt]]=1,Table1[[#This Row],[Dist]]&gt;=7),1,0)</f>
        <v>0</v>
      </c>
      <c r="JW674">
        <f>IF(AND(OR(Table1[[#This Row],[Pass Play]]=1,Table1[[#This Row],[Rush Attempts]]=1),Table1[[#This Row],[Dn]]=4),1,0)</f>
        <v>0</v>
      </c>
      <c r="JX674">
        <f>IF(AND(Table1[[#This Row],[4th down attempt]]=1,Table1[[#This Row],[EFF]]="Y"),1,0)</f>
        <v>0</v>
      </c>
      <c r="JY674">
        <f>IF(AND(OR(Table1[[#This Row],[Pass Play]]=1,Table1[[#This Row],[Rush Attempts]]=1),Table1[[#This Row],[FPos]]&gt;=0,Table1[[#This Row],[FPos]]&lt;=20),1,0)</f>
        <v>0</v>
      </c>
      <c r="JZ674">
        <f>IF(AND(OR(Table1[[#This Row],[Pass Play]]=1,Table1[[#This Row],[Rush Attempts]]=1),Table1[[#This Row],[Dist]]&lt;=Table1[[#This Row],[Gn]]),1,0)</f>
        <v>1</v>
      </c>
      <c r="KA674">
        <f>IF(Table1[[#This Row],[S/End]]&lt;&gt;"",1,0)</f>
        <v>0</v>
      </c>
      <c r="KB674">
        <f>IF(Table1[[#This Row],[S/End]]="TD",1,0)</f>
        <v>0</v>
      </c>
      <c r="KC674">
        <f>IF(Table1[[#This Row],[S/End]]="FGGD",1,0)</f>
        <v>0</v>
      </c>
      <c r="KD674">
        <f>IF(AND(OR(Table1[[#This Row],[Pass Play]]=1,Table1[[#This Row],[Rush Attempts]]=1),Table1[[#This Row],[Gn]]&lt;0),1,0)</f>
        <v>0</v>
      </c>
      <c r="KE674" s="375">
        <f>IF(AND(Table1[[#This Row],[pff_DRVENDPSN]]=3,Table1[[#This Row],[pff_DRVENDEVENT]]="PUNT"),1,0)</f>
        <v>0</v>
      </c>
    </row>
    <row r="675" spans="1:291" hidden="1">
      <c r="A675">
        <v>37</v>
      </c>
      <c r="B675">
        <v>2111</v>
      </c>
      <c r="D675">
        <v>3</v>
      </c>
      <c r="E675">
        <v>1</v>
      </c>
      <c r="F675">
        <v>10</v>
      </c>
      <c r="G675">
        <v>0</v>
      </c>
      <c r="H675">
        <v>11</v>
      </c>
      <c r="J675" t="s">
        <v>298</v>
      </c>
      <c r="K675">
        <v>11</v>
      </c>
      <c r="L675" t="s">
        <v>471</v>
      </c>
      <c r="M675" t="s">
        <v>12733</v>
      </c>
      <c r="N675" t="s">
        <v>1037</v>
      </c>
      <c r="P675" t="s">
        <v>274</v>
      </c>
      <c r="R675" t="s">
        <v>2574</v>
      </c>
      <c r="T675" t="s">
        <v>9358</v>
      </c>
      <c r="W675" t="s">
        <v>253</v>
      </c>
      <c r="X675" t="s">
        <v>4922</v>
      </c>
      <c r="Y675" t="s">
        <v>1432</v>
      </c>
      <c r="Z675" t="s">
        <v>4923</v>
      </c>
      <c r="AB675" t="s">
        <v>325</v>
      </c>
      <c r="AC675" t="s">
        <v>326</v>
      </c>
      <c r="AK675" t="s">
        <v>756</v>
      </c>
      <c r="AP675">
        <v>7</v>
      </c>
      <c r="BJ675" t="s">
        <v>257</v>
      </c>
      <c r="BQ675">
        <f t="shared" si="30"/>
        <v>3</v>
      </c>
      <c r="BR675">
        <f t="shared" si="31"/>
        <v>0</v>
      </c>
      <c r="BT675" t="s">
        <v>12612</v>
      </c>
      <c r="BV675">
        <v>17</v>
      </c>
      <c r="BX675">
        <v>0</v>
      </c>
      <c r="BY675" t="s">
        <v>13265</v>
      </c>
      <c r="BZ675" t="s">
        <v>7871</v>
      </c>
      <c r="CA675">
        <v>0</v>
      </c>
      <c r="CD675" s="3">
        <v>0.36944444444444446</v>
      </c>
      <c r="CE675" t="s">
        <v>257</v>
      </c>
      <c r="CF675" t="s">
        <v>13266</v>
      </c>
      <c r="CG675">
        <v>8</v>
      </c>
      <c r="CI675" t="s">
        <v>1144</v>
      </c>
      <c r="CJ675">
        <v>0</v>
      </c>
      <c r="CK675" t="s">
        <v>13267</v>
      </c>
      <c r="CL675" s="4">
        <v>38414</v>
      </c>
      <c r="CM675" t="s">
        <v>13268</v>
      </c>
      <c r="CN675" t="s">
        <v>13269</v>
      </c>
      <c r="CO675">
        <v>17</v>
      </c>
      <c r="CQ675" t="s">
        <v>282</v>
      </c>
      <c r="CR675" t="s">
        <v>12612</v>
      </c>
      <c r="CU675" t="s">
        <v>4355</v>
      </c>
      <c r="CW675">
        <v>0</v>
      </c>
      <c r="CY675">
        <v>6</v>
      </c>
      <c r="CZ675" t="s">
        <v>1242</v>
      </c>
      <c r="DA675">
        <v>11</v>
      </c>
      <c r="DB675">
        <v>8</v>
      </c>
      <c r="DC675" t="s">
        <v>2703</v>
      </c>
      <c r="DD675">
        <v>-46</v>
      </c>
      <c r="DK675">
        <v>0</v>
      </c>
      <c r="DL675" s="4">
        <v>44519</v>
      </c>
      <c r="DM675">
        <v>20650</v>
      </c>
      <c r="DN675">
        <v>2021</v>
      </c>
      <c r="DO675">
        <v>0</v>
      </c>
      <c r="DQ675">
        <v>81926</v>
      </c>
      <c r="DR675">
        <v>113</v>
      </c>
      <c r="DU675" t="s">
        <v>257</v>
      </c>
      <c r="DV675" t="s">
        <v>274</v>
      </c>
      <c r="DX675">
        <v>7</v>
      </c>
      <c r="DY675" t="s">
        <v>275</v>
      </c>
      <c r="EA675" t="s">
        <v>13270</v>
      </c>
      <c r="EB675" t="s">
        <v>2252</v>
      </c>
      <c r="EE675">
        <v>0</v>
      </c>
      <c r="EF675" t="s">
        <v>337</v>
      </c>
      <c r="EG675" t="s">
        <v>338</v>
      </c>
      <c r="EH675">
        <v>0</v>
      </c>
      <c r="EI675" t="s">
        <v>10035</v>
      </c>
      <c r="EJ675" t="s">
        <v>340</v>
      </c>
      <c r="EK675" t="s">
        <v>4070</v>
      </c>
      <c r="EL675" t="s">
        <v>13271</v>
      </c>
      <c r="EM675" t="s">
        <v>11007</v>
      </c>
      <c r="EO675" t="s">
        <v>269</v>
      </c>
      <c r="EP675" t="s">
        <v>345</v>
      </c>
      <c r="EQ675">
        <v>0</v>
      </c>
      <c r="ER675" t="s">
        <v>491</v>
      </c>
      <c r="ET675" t="s">
        <v>13272</v>
      </c>
      <c r="EU675">
        <v>19</v>
      </c>
      <c r="EV675" t="s">
        <v>348</v>
      </c>
      <c r="EW675" t="s">
        <v>349</v>
      </c>
      <c r="EX675" t="s">
        <v>4383</v>
      </c>
      <c r="EY675" t="s">
        <v>391</v>
      </c>
      <c r="FB675" t="s">
        <v>1845</v>
      </c>
      <c r="FC675" t="s">
        <v>13273</v>
      </c>
      <c r="FE675">
        <v>0</v>
      </c>
      <c r="FF675">
        <v>3</v>
      </c>
      <c r="FK675" t="s">
        <v>13274</v>
      </c>
      <c r="FL675">
        <v>0</v>
      </c>
      <c r="FN675">
        <v>1</v>
      </c>
      <c r="FO675" t="s">
        <v>13270</v>
      </c>
      <c r="FP675" t="s">
        <v>600</v>
      </c>
      <c r="FQ675">
        <v>0</v>
      </c>
      <c r="FS675" t="s">
        <v>354</v>
      </c>
      <c r="FY675">
        <v>0</v>
      </c>
      <c r="GA675">
        <v>7.17</v>
      </c>
      <c r="GB675">
        <v>-10</v>
      </c>
      <c r="GC675">
        <v>0</v>
      </c>
      <c r="GD675" t="s">
        <v>1326</v>
      </c>
      <c r="GE675" t="s">
        <v>355</v>
      </c>
      <c r="GF675">
        <v>0</v>
      </c>
      <c r="GH675">
        <v>3.7</v>
      </c>
      <c r="GI675">
        <v>5.3</v>
      </c>
      <c r="GJ675">
        <v>0</v>
      </c>
      <c r="GK675">
        <v>0</v>
      </c>
      <c r="GM675" t="s">
        <v>13275</v>
      </c>
      <c r="GP675" t="s">
        <v>357</v>
      </c>
      <c r="GQ675" t="s">
        <v>779</v>
      </c>
      <c r="GR675">
        <v>11</v>
      </c>
      <c r="HA675" t="s">
        <v>13276</v>
      </c>
      <c r="HC675" t="s">
        <v>313</v>
      </c>
      <c r="HD675" t="s">
        <v>294</v>
      </c>
      <c r="HE675" t="s">
        <v>13277</v>
      </c>
      <c r="HF675">
        <v>0</v>
      </c>
      <c r="HG675">
        <v>11</v>
      </c>
      <c r="HH675">
        <v>7</v>
      </c>
      <c r="HI675" t="s">
        <v>275</v>
      </c>
      <c r="HL675" t="s">
        <v>58</v>
      </c>
      <c r="HM675" t="s">
        <v>12953</v>
      </c>
      <c r="HO675" t="s">
        <v>12773</v>
      </c>
      <c r="HP675" t="s">
        <v>13278</v>
      </c>
      <c r="HQ675" t="s">
        <v>13279</v>
      </c>
      <c r="HR675" t="s">
        <v>13280</v>
      </c>
      <c r="HT675" t="s">
        <v>3132</v>
      </c>
      <c r="HW675">
        <v>11</v>
      </c>
      <c r="HX675">
        <v>4310059</v>
      </c>
      <c r="HZ675">
        <v>4310012</v>
      </c>
      <c r="IC675">
        <v>-0.5</v>
      </c>
      <c r="ID675">
        <v>1</v>
      </c>
      <c r="IM675">
        <v>103</v>
      </c>
      <c r="IU675">
        <v>12</v>
      </c>
      <c r="IV675">
        <f>IF(AND(Table1[[#This Row],[R/P]]="P",Table1[[#This Row],[PaRes]]&lt;&gt;"SCRBL",Table1[[#This Row],[PaRes]]&lt;&gt;"RUN",Table1[[#This Row],[Penalty]]&lt;&gt;1),1,0)</f>
        <v>1</v>
      </c>
      <c r="IW675">
        <f>IF(AND(Table1[[#This Row],[Pass Play]]=1,Table1[[#This Row],[PaRes]]&lt;&gt;"SAC"),1,0)</f>
        <v>1</v>
      </c>
      <c r="IX675">
        <f>IF(Table1[[#This Row],[PaRes]]="COM",1,0)</f>
        <v>0</v>
      </c>
      <c r="IY675">
        <f>IF(Table1[[#This Row],[Pass Play]]=1,Table1[[#This Row],[Gn]],0)</f>
        <v>0</v>
      </c>
      <c r="IZ675">
        <f>IF(AND(Table1[[#This Row],[Pass Play]]=1,Table1[[#This Row],[EFF]]="Y"),1,0)</f>
        <v>0</v>
      </c>
      <c r="JA675">
        <f>IF(AND(Table1[[#This Row],[Pass Play]]=1,Table1[[#This Row],[EFF]]="Y"),Table1[[#This Row],[Gn]],0)</f>
        <v>0</v>
      </c>
      <c r="JB675">
        <f>IF(AND(Table1[[#This Row],[Pass Play]]=1,Table1[[#This Row],[Gn]]&gt;=15),1,0)</f>
        <v>0</v>
      </c>
      <c r="JC675">
        <f>IF(AND(Table1[[#This Row],[Pass Play]]=1,Table1[[#This Row],[Big Play Passes]]=1),Table1[[#This Row],[Gn]],0)</f>
        <v>0</v>
      </c>
      <c r="JD675">
        <f>IF(AND(OR(Table1[[#This Row],[R/P]]="R",Table1[[#This Row],[PaRes]]="SCRBL",Table1[[#This Row],[PaRes]]="RUN"),Table1[[#This Row],[Penalty]]&lt;&gt;1),1,0)</f>
        <v>0</v>
      </c>
      <c r="JE675">
        <f>IF(Table1[[#This Row],[Rush Attempts]]=1,Table1[[#This Row],[Gn]],0)</f>
        <v>0</v>
      </c>
      <c r="JF675">
        <f>IF(AND(Table1[[#This Row],[Rush Attempts]]=1,Table1[[#This Row],[EFF]]="Y"),1,0)</f>
        <v>0</v>
      </c>
      <c r="JG675">
        <f>IF(AND(Table1[[#This Row],[Rush Attempts]]=1,Table1[[#This Row],[EFF]]="Y"),Table1[[#This Row],[Gn]],0)</f>
        <v>0</v>
      </c>
      <c r="JH675">
        <f>IF(AND(Table1[[#This Row],[Rush Attempts]]=1,Table1[[#This Row],[Gn]]&gt;=10),1,0)</f>
        <v>0</v>
      </c>
      <c r="JI675">
        <f>IF(AND(Table1[[#This Row],[Rush Attempts]]=1,Table1[[#This Row],[Big Play Run]]=1),Table1[[#This Row],[Gn]],0)</f>
        <v>0</v>
      </c>
      <c r="JJ675">
        <f>IF(Table1[[#This Row],[PaRes]]="SAC",1,0)</f>
        <v>0</v>
      </c>
      <c r="JK675">
        <f>IF(Table1[[#This Row],[Sacks]]=1,Table1[[#This Row],[Gn]],0)</f>
        <v>0</v>
      </c>
      <c r="JL675">
        <f>IF(Table1[[#This Row],[PaRes]]="INT",1,0)</f>
        <v>0</v>
      </c>
      <c r="JM675">
        <f>IF(Table1[[#This Row],[pff_PENALTY]]&lt;&gt;"",1,0)</f>
        <v>0</v>
      </c>
      <c r="JN675">
        <f>Table1[[#This Row],[pff_PENYARDS]]</f>
        <v>0</v>
      </c>
      <c r="JO675">
        <f>IF(Table1[[#This Row],[S/End]]="TD",1,0)</f>
        <v>0</v>
      </c>
      <c r="JP675">
        <f>IF(OR(Table1[[#This Row],[S/End]]="FGGD"),1,0)</f>
        <v>0</v>
      </c>
      <c r="JQ675">
        <f>IF(OR(Table1[[#This Row],[S/End]]="FUM",Table1[[#This Row],[S/End]]="INT"),1,0)</f>
        <v>0</v>
      </c>
      <c r="JR675">
        <f>IF(AND(Table1[[#This Row],[Touchdown]]=1,Table1[[#This Row],[Pass Play]]=1),1,0)</f>
        <v>0</v>
      </c>
      <c r="JS675">
        <f t="shared" si="32"/>
        <v>0</v>
      </c>
      <c r="JT675">
        <f>IF(AND(OR(Table1[[#This Row],[Pass Play]]=1,Table1[[#This Row],[Rush Attempts]]=1),Table1[[#This Row],[Dn]]=3),1,0)</f>
        <v>0</v>
      </c>
      <c r="JU675">
        <f>IF(AND(Table1[[#This Row],[3rd down attempt]]=1,Table1[[#This Row],[EFF]]="Y"),1,0)</f>
        <v>0</v>
      </c>
      <c r="JV675">
        <f>IF(AND(Table1[[#This Row],[3rd down attempt]]=1,Table1[[#This Row],[Dist]]&gt;=7),1,0)</f>
        <v>0</v>
      </c>
      <c r="JW675">
        <f>IF(AND(OR(Table1[[#This Row],[Pass Play]]=1,Table1[[#This Row],[Rush Attempts]]=1),Table1[[#This Row],[Dn]]=4),1,0)</f>
        <v>0</v>
      </c>
      <c r="JX675">
        <f>IF(AND(Table1[[#This Row],[4th down attempt]]=1,Table1[[#This Row],[EFF]]="Y"),1,0)</f>
        <v>0</v>
      </c>
      <c r="JY675">
        <f>IF(AND(OR(Table1[[#This Row],[Pass Play]]=1,Table1[[#This Row],[Rush Attempts]]=1),Table1[[#This Row],[FPos]]&gt;=0,Table1[[#This Row],[FPos]]&lt;=20),1,0)</f>
        <v>1</v>
      </c>
      <c r="JZ675">
        <f>IF(AND(OR(Table1[[#This Row],[Pass Play]]=1,Table1[[#This Row],[Rush Attempts]]=1),Table1[[#This Row],[Dist]]&lt;=Table1[[#This Row],[Gn]]),1,0)</f>
        <v>0</v>
      </c>
      <c r="KA675">
        <f>IF(Table1[[#This Row],[S/End]]&lt;&gt;"",1,0)</f>
        <v>0</v>
      </c>
      <c r="KB675">
        <f>IF(Table1[[#This Row],[S/End]]="TD",1,0)</f>
        <v>0</v>
      </c>
      <c r="KC675">
        <f>IF(Table1[[#This Row],[S/End]]="FGGD",1,0)</f>
        <v>0</v>
      </c>
      <c r="KD675">
        <f>IF(AND(OR(Table1[[#This Row],[Pass Play]]=1,Table1[[#This Row],[Rush Attempts]]=1),Table1[[#This Row],[Gn]]&lt;0),1,0)</f>
        <v>0</v>
      </c>
      <c r="KE675" s="375">
        <f>IF(AND(Table1[[#This Row],[pff_DRVENDPSN]]=3,Table1[[#This Row],[pff_DRVENDEVENT]]="PUNT"),1,0)</f>
        <v>0</v>
      </c>
    </row>
    <row r="676" spans="1:291" hidden="1">
      <c r="A676">
        <v>38</v>
      </c>
      <c r="B676">
        <v>2111</v>
      </c>
      <c r="D676">
        <v>3</v>
      </c>
      <c r="E676">
        <v>2</v>
      </c>
      <c r="F676">
        <v>10</v>
      </c>
      <c r="G676">
        <v>0</v>
      </c>
      <c r="H676">
        <v>11</v>
      </c>
      <c r="J676" t="s">
        <v>298</v>
      </c>
      <c r="K676">
        <v>11</v>
      </c>
      <c r="L676" t="s">
        <v>506</v>
      </c>
      <c r="M676" t="s">
        <v>13281</v>
      </c>
      <c r="N676" t="s">
        <v>2016</v>
      </c>
      <c r="P676" t="s">
        <v>2017</v>
      </c>
      <c r="Q676" t="s">
        <v>442</v>
      </c>
      <c r="W676" t="s">
        <v>253</v>
      </c>
      <c r="X676" t="s">
        <v>13282</v>
      </c>
      <c r="Y676" t="s">
        <v>10161</v>
      </c>
      <c r="Z676" t="s">
        <v>10162</v>
      </c>
      <c r="AB676" t="s">
        <v>4505</v>
      </c>
      <c r="AC676" t="s">
        <v>13283</v>
      </c>
      <c r="AK676" t="s">
        <v>756</v>
      </c>
      <c r="AP676">
        <v>7</v>
      </c>
      <c r="BJ676" t="s">
        <v>257</v>
      </c>
      <c r="BQ676">
        <f t="shared" si="30"/>
        <v>2</v>
      </c>
      <c r="BR676">
        <f t="shared" si="31"/>
        <v>0</v>
      </c>
      <c r="BT676" t="s">
        <v>12612</v>
      </c>
      <c r="BV676">
        <v>17</v>
      </c>
      <c r="BX676">
        <v>1</v>
      </c>
      <c r="BY676" t="s">
        <v>13284</v>
      </c>
      <c r="CA676">
        <v>1</v>
      </c>
      <c r="CD676" s="3">
        <v>0.36180555555555555</v>
      </c>
      <c r="CE676" t="s">
        <v>257</v>
      </c>
      <c r="CF676" t="s">
        <v>13285</v>
      </c>
      <c r="CG676">
        <v>5</v>
      </c>
      <c r="CI676" t="s">
        <v>331</v>
      </c>
      <c r="CJ676">
        <v>0</v>
      </c>
      <c r="CK676" t="s">
        <v>13286</v>
      </c>
      <c r="CL676" s="4">
        <v>38414</v>
      </c>
      <c r="CM676" t="s">
        <v>13287</v>
      </c>
      <c r="CN676" t="s">
        <v>13288</v>
      </c>
      <c r="CO676">
        <v>17</v>
      </c>
      <c r="CQ676" t="s">
        <v>282</v>
      </c>
      <c r="CR676" t="s">
        <v>12612</v>
      </c>
      <c r="CU676" t="s">
        <v>13289</v>
      </c>
      <c r="CW676">
        <v>0</v>
      </c>
      <c r="CY676">
        <v>7</v>
      </c>
      <c r="CZ676" t="s">
        <v>1242</v>
      </c>
      <c r="DA676">
        <v>11</v>
      </c>
      <c r="DB676">
        <v>8</v>
      </c>
      <c r="DC676" t="s">
        <v>2703</v>
      </c>
      <c r="DD676">
        <v>-46</v>
      </c>
      <c r="DK676">
        <v>0</v>
      </c>
      <c r="DL676" s="4">
        <v>44519</v>
      </c>
      <c r="DM676">
        <v>20650</v>
      </c>
      <c r="DN676">
        <v>2021</v>
      </c>
      <c r="DO676">
        <v>0</v>
      </c>
      <c r="DQ676">
        <v>81926</v>
      </c>
      <c r="DR676">
        <v>114</v>
      </c>
      <c r="DU676" t="s">
        <v>257</v>
      </c>
      <c r="DV676" t="s">
        <v>274</v>
      </c>
      <c r="DX676">
        <v>7</v>
      </c>
      <c r="DY676" t="s">
        <v>275</v>
      </c>
      <c r="EB676" t="s">
        <v>2385</v>
      </c>
      <c r="EE676">
        <v>0</v>
      </c>
      <c r="EF676" t="s">
        <v>7889</v>
      </c>
      <c r="EG676" t="s">
        <v>675</v>
      </c>
      <c r="EH676">
        <v>0</v>
      </c>
      <c r="EJ676" t="s">
        <v>340</v>
      </c>
      <c r="EK676" t="s">
        <v>7839</v>
      </c>
      <c r="EL676" t="s">
        <v>13290</v>
      </c>
      <c r="EM676" t="s">
        <v>7854</v>
      </c>
      <c r="EN676" t="s">
        <v>13291</v>
      </c>
      <c r="EO676" t="s">
        <v>269</v>
      </c>
      <c r="EP676" t="s">
        <v>1110</v>
      </c>
      <c r="EQ676">
        <v>0</v>
      </c>
      <c r="ER676" t="s">
        <v>13292</v>
      </c>
      <c r="ES676" t="s">
        <v>12789</v>
      </c>
      <c r="ET676" t="s">
        <v>13293</v>
      </c>
      <c r="EU676">
        <v>16</v>
      </c>
      <c r="EV676" t="s">
        <v>348</v>
      </c>
      <c r="EW676" t="s">
        <v>349</v>
      </c>
      <c r="EX676" t="s">
        <v>5083</v>
      </c>
      <c r="EY676" t="s">
        <v>1914</v>
      </c>
      <c r="FB676" t="s">
        <v>741</v>
      </c>
      <c r="FC676" t="s">
        <v>13294</v>
      </c>
      <c r="FE676">
        <v>1</v>
      </c>
      <c r="FF676">
        <v>5</v>
      </c>
      <c r="FJ676" t="s">
        <v>13295</v>
      </c>
      <c r="FL676">
        <v>0</v>
      </c>
      <c r="FN676">
        <v>0</v>
      </c>
      <c r="FQ676">
        <v>0</v>
      </c>
      <c r="FS676" t="s">
        <v>395</v>
      </c>
      <c r="FU676" t="s">
        <v>257</v>
      </c>
      <c r="FV676" t="s">
        <v>396</v>
      </c>
      <c r="FW676" t="s">
        <v>1700</v>
      </c>
      <c r="FY676">
        <v>1</v>
      </c>
      <c r="GA676">
        <v>7.17</v>
      </c>
      <c r="GB676">
        <v>-10</v>
      </c>
      <c r="GC676">
        <v>0</v>
      </c>
      <c r="GE676" t="s">
        <v>355</v>
      </c>
      <c r="GF676">
        <v>0</v>
      </c>
      <c r="GG676" t="s">
        <v>274</v>
      </c>
      <c r="GI676">
        <v>2</v>
      </c>
      <c r="GJ676">
        <v>0</v>
      </c>
      <c r="GK676">
        <v>0</v>
      </c>
      <c r="GM676" t="s">
        <v>13296</v>
      </c>
      <c r="GP676">
        <v>4</v>
      </c>
      <c r="GR676">
        <v>33</v>
      </c>
      <c r="HA676" t="s">
        <v>13297</v>
      </c>
      <c r="HC676" t="s">
        <v>313</v>
      </c>
      <c r="HD676" t="s">
        <v>313</v>
      </c>
      <c r="HF676">
        <v>0</v>
      </c>
      <c r="HG676">
        <v>11</v>
      </c>
      <c r="HH676">
        <v>7</v>
      </c>
      <c r="HI676" t="s">
        <v>275</v>
      </c>
      <c r="HK676" t="s">
        <v>387</v>
      </c>
      <c r="HL676" t="s">
        <v>4564</v>
      </c>
      <c r="HM676" t="s">
        <v>12789</v>
      </c>
      <c r="HO676" t="s">
        <v>13298</v>
      </c>
      <c r="HP676" t="s">
        <v>13299</v>
      </c>
      <c r="HQ676" t="s">
        <v>13300</v>
      </c>
      <c r="HR676" t="s">
        <v>13301</v>
      </c>
      <c r="HT676" t="s">
        <v>1772</v>
      </c>
      <c r="HW676">
        <v>11</v>
      </c>
      <c r="HX676">
        <v>4310082</v>
      </c>
      <c r="HY676" t="s">
        <v>12789</v>
      </c>
      <c r="HZ676">
        <v>4310059</v>
      </c>
      <c r="IC676">
        <v>0</v>
      </c>
      <c r="ID676">
        <v>0</v>
      </c>
      <c r="IM676">
        <v>104</v>
      </c>
      <c r="IU676">
        <v>12</v>
      </c>
      <c r="IV676">
        <f>IF(AND(Table1[[#This Row],[R/P]]="P",Table1[[#This Row],[PaRes]]&lt;&gt;"SCRBL",Table1[[#This Row],[PaRes]]&lt;&gt;"RUN",Table1[[#This Row],[Penalty]]&lt;&gt;1),1,0)</f>
        <v>1</v>
      </c>
      <c r="IW676">
        <f>IF(AND(Table1[[#This Row],[Pass Play]]=1,Table1[[#This Row],[PaRes]]&lt;&gt;"SAC"),1,0)</f>
        <v>1</v>
      </c>
      <c r="IX676">
        <f>IF(Table1[[#This Row],[PaRes]]="COM",1,0)</f>
        <v>0</v>
      </c>
      <c r="IY676">
        <f>IF(Table1[[#This Row],[Pass Play]]=1,Table1[[#This Row],[Gn]],0)</f>
        <v>0</v>
      </c>
      <c r="IZ676">
        <f>IF(AND(Table1[[#This Row],[Pass Play]]=1,Table1[[#This Row],[EFF]]="Y"),1,0)</f>
        <v>0</v>
      </c>
      <c r="JA676">
        <f>IF(AND(Table1[[#This Row],[Pass Play]]=1,Table1[[#This Row],[EFF]]="Y"),Table1[[#This Row],[Gn]],0)</f>
        <v>0</v>
      </c>
      <c r="JB676">
        <f>IF(AND(Table1[[#This Row],[Pass Play]]=1,Table1[[#This Row],[Gn]]&gt;=15),1,0)</f>
        <v>0</v>
      </c>
      <c r="JC676">
        <f>IF(AND(Table1[[#This Row],[Pass Play]]=1,Table1[[#This Row],[Big Play Passes]]=1),Table1[[#This Row],[Gn]],0)</f>
        <v>0</v>
      </c>
      <c r="JD676">
        <f>IF(AND(OR(Table1[[#This Row],[R/P]]="R",Table1[[#This Row],[PaRes]]="SCRBL",Table1[[#This Row],[PaRes]]="RUN"),Table1[[#This Row],[Penalty]]&lt;&gt;1),1,0)</f>
        <v>0</v>
      </c>
      <c r="JE676">
        <f>IF(Table1[[#This Row],[Rush Attempts]]=1,Table1[[#This Row],[Gn]],0)</f>
        <v>0</v>
      </c>
      <c r="JF676">
        <f>IF(AND(Table1[[#This Row],[Rush Attempts]]=1,Table1[[#This Row],[EFF]]="Y"),1,0)</f>
        <v>0</v>
      </c>
      <c r="JG676">
        <f>IF(AND(Table1[[#This Row],[Rush Attempts]]=1,Table1[[#This Row],[EFF]]="Y"),Table1[[#This Row],[Gn]],0)</f>
        <v>0</v>
      </c>
      <c r="JH676">
        <f>IF(AND(Table1[[#This Row],[Rush Attempts]]=1,Table1[[#This Row],[Gn]]&gt;=10),1,0)</f>
        <v>0</v>
      </c>
      <c r="JI676">
        <f>IF(AND(Table1[[#This Row],[Rush Attempts]]=1,Table1[[#This Row],[Big Play Run]]=1),Table1[[#This Row],[Gn]],0)</f>
        <v>0</v>
      </c>
      <c r="JJ676">
        <f>IF(Table1[[#This Row],[PaRes]]="SAC",1,0)</f>
        <v>0</v>
      </c>
      <c r="JK676">
        <f>IF(Table1[[#This Row],[Sacks]]=1,Table1[[#This Row],[Gn]],0)</f>
        <v>0</v>
      </c>
      <c r="JL676">
        <f>IF(Table1[[#This Row],[PaRes]]="INT",1,0)</f>
        <v>0</v>
      </c>
      <c r="JM676">
        <f>IF(Table1[[#This Row],[pff_PENALTY]]&lt;&gt;"",1,0)</f>
        <v>0</v>
      </c>
      <c r="JN676">
        <f>Table1[[#This Row],[pff_PENYARDS]]</f>
        <v>0</v>
      </c>
      <c r="JO676">
        <f>IF(Table1[[#This Row],[S/End]]="TD",1,0)</f>
        <v>0</v>
      </c>
      <c r="JP676">
        <f>IF(OR(Table1[[#This Row],[S/End]]="FGGD"),1,0)</f>
        <v>0</v>
      </c>
      <c r="JQ676">
        <f>IF(OR(Table1[[#This Row],[S/End]]="FUM",Table1[[#This Row],[S/End]]="INT"),1,0)</f>
        <v>0</v>
      </c>
      <c r="JR676">
        <f>IF(AND(Table1[[#This Row],[Touchdown]]=1,Table1[[#This Row],[Pass Play]]=1),1,0)</f>
        <v>0</v>
      </c>
      <c r="JS676">
        <f t="shared" si="32"/>
        <v>0</v>
      </c>
      <c r="JT676">
        <f>IF(AND(OR(Table1[[#This Row],[Pass Play]]=1,Table1[[#This Row],[Rush Attempts]]=1),Table1[[#This Row],[Dn]]=3),1,0)</f>
        <v>0</v>
      </c>
      <c r="JU676">
        <f>IF(AND(Table1[[#This Row],[3rd down attempt]]=1,Table1[[#This Row],[EFF]]="Y"),1,0)</f>
        <v>0</v>
      </c>
      <c r="JV676">
        <f>IF(AND(Table1[[#This Row],[3rd down attempt]]=1,Table1[[#This Row],[Dist]]&gt;=7),1,0)</f>
        <v>0</v>
      </c>
      <c r="JW676">
        <f>IF(AND(OR(Table1[[#This Row],[Pass Play]]=1,Table1[[#This Row],[Rush Attempts]]=1),Table1[[#This Row],[Dn]]=4),1,0)</f>
        <v>0</v>
      </c>
      <c r="JX676">
        <f>IF(AND(Table1[[#This Row],[4th down attempt]]=1,Table1[[#This Row],[EFF]]="Y"),1,0)</f>
        <v>0</v>
      </c>
      <c r="JY676">
        <f>IF(AND(OR(Table1[[#This Row],[Pass Play]]=1,Table1[[#This Row],[Rush Attempts]]=1),Table1[[#This Row],[FPos]]&gt;=0,Table1[[#This Row],[FPos]]&lt;=20),1,0)</f>
        <v>1</v>
      </c>
      <c r="JZ676">
        <f>IF(AND(OR(Table1[[#This Row],[Pass Play]]=1,Table1[[#This Row],[Rush Attempts]]=1),Table1[[#This Row],[Dist]]&lt;=Table1[[#This Row],[Gn]]),1,0)</f>
        <v>0</v>
      </c>
      <c r="KA676">
        <f>IF(Table1[[#This Row],[S/End]]&lt;&gt;"",1,0)</f>
        <v>0</v>
      </c>
      <c r="KB676">
        <f>IF(Table1[[#This Row],[S/End]]="TD",1,0)</f>
        <v>0</v>
      </c>
      <c r="KC676">
        <f>IF(Table1[[#This Row],[S/End]]="FGGD",1,0)</f>
        <v>0</v>
      </c>
      <c r="KD676">
        <f>IF(AND(OR(Table1[[#This Row],[Pass Play]]=1,Table1[[#This Row],[Rush Attempts]]=1),Table1[[#This Row],[Gn]]&lt;0),1,0)</f>
        <v>0</v>
      </c>
      <c r="KE676" s="375">
        <f>IF(AND(Table1[[#This Row],[pff_DRVENDPSN]]=3,Table1[[#This Row],[pff_DRVENDEVENT]]="PUNT"),1,0)</f>
        <v>0</v>
      </c>
    </row>
    <row r="677" spans="1:291" hidden="1">
      <c r="A677">
        <v>39</v>
      </c>
      <c r="B677">
        <v>2111</v>
      </c>
      <c r="D677">
        <v>3</v>
      </c>
      <c r="E677">
        <v>3</v>
      </c>
      <c r="F677">
        <v>10</v>
      </c>
      <c r="G677">
        <v>0</v>
      </c>
      <c r="H677">
        <v>11</v>
      </c>
      <c r="J677" t="s">
        <v>298</v>
      </c>
      <c r="K677">
        <v>11</v>
      </c>
      <c r="L677" t="s">
        <v>471</v>
      </c>
      <c r="M677" t="s">
        <v>2015</v>
      </c>
      <c r="N677" t="s">
        <v>2016</v>
      </c>
      <c r="P677" t="s">
        <v>2017</v>
      </c>
      <c r="W677" t="s">
        <v>253</v>
      </c>
      <c r="X677" t="s">
        <v>5988</v>
      </c>
      <c r="Y677" t="s">
        <v>370</v>
      </c>
      <c r="Z677" t="s">
        <v>5989</v>
      </c>
      <c r="AB677" t="s">
        <v>325</v>
      </c>
      <c r="AC677" t="s">
        <v>326</v>
      </c>
      <c r="AK677" t="s">
        <v>756</v>
      </c>
      <c r="AL677" t="s">
        <v>1434</v>
      </c>
      <c r="AP677">
        <v>7</v>
      </c>
      <c r="BJ677" t="s">
        <v>257</v>
      </c>
      <c r="BQ677">
        <f t="shared" si="30"/>
        <v>2</v>
      </c>
      <c r="BR677">
        <f t="shared" si="31"/>
        <v>0</v>
      </c>
      <c r="BT677" t="s">
        <v>12612</v>
      </c>
      <c r="BV677">
        <v>17</v>
      </c>
      <c r="BX677">
        <v>0</v>
      </c>
      <c r="BY677" t="s">
        <v>13302</v>
      </c>
      <c r="CA677">
        <v>1</v>
      </c>
      <c r="CC677" t="s">
        <v>2934</v>
      </c>
      <c r="CD677" s="3">
        <v>0.35833333333333334</v>
      </c>
      <c r="CE677" t="s">
        <v>274</v>
      </c>
      <c r="CF677" t="s">
        <v>13303</v>
      </c>
      <c r="CG677">
        <v>8</v>
      </c>
      <c r="CI677" t="s">
        <v>331</v>
      </c>
      <c r="CJ677">
        <v>1</v>
      </c>
      <c r="CK677" t="s">
        <v>13304</v>
      </c>
      <c r="CL677" s="4">
        <v>38414</v>
      </c>
      <c r="CM677" t="s">
        <v>13305</v>
      </c>
      <c r="CN677" t="s">
        <v>13306</v>
      </c>
      <c r="CO677">
        <v>17</v>
      </c>
      <c r="CP677" t="s">
        <v>13307</v>
      </c>
      <c r="CQ677" t="s">
        <v>282</v>
      </c>
      <c r="CR677" t="s">
        <v>12612</v>
      </c>
      <c r="CU677" t="s">
        <v>13308</v>
      </c>
      <c r="CW677">
        <v>0</v>
      </c>
      <c r="CY677">
        <v>8</v>
      </c>
      <c r="CZ677" t="s">
        <v>1242</v>
      </c>
      <c r="DA677">
        <v>11</v>
      </c>
      <c r="DB677">
        <v>8</v>
      </c>
      <c r="DC677" t="s">
        <v>2703</v>
      </c>
      <c r="DD677">
        <v>-46</v>
      </c>
      <c r="DK677">
        <v>0</v>
      </c>
      <c r="DL677" s="4">
        <v>44519</v>
      </c>
      <c r="DM677">
        <v>20650</v>
      </c>
      <c r="DN677">
        <v>2021</v>
      </c>
      <c r="DO677">
        <v>0</v>
      </c>
      <c r="DQ677">
        <v>81926</v>
      </c>
      <c r="DR677">
        <v>115</v>
      </c>
      <c r="DU677" t="s">
        <v>257</v>
      </c>
      <c r="DV677" t="s">
        <v>274</v>
      </c>
      <c r="DX677">
        <v>7</v>
      </c>
      <c r="DY677" t="s">
        <v>275</v>
      </c>
      <c r="EB677" t="s">
        <v>13309</v>
      </c>
      <c r="EE677">
        <v>0</v>
      </c>
      <c r="EF677" t="s">
        <v>2553</v>
      </c>
      <c r="EG677" t="s">
        <v>675</v>
      </c>
      <c r="EH677">
        <v>0</v>
      </c>
      <c r="EJ677" t="s">
        <v>340</v>
      </c>
      <c r="EK677" t="s">
        <v>5512</v>
      </c>
      <c r="EL677" t="s">
        <v>13310</v>
      </c>
      <c r="EM677" t="s">
        <v>13311</v>
      </c>
      <c r="EN677" t="s">
        <v>3893</v>
      </c>
      <c r="EO677" t="s">
        <v>269</v>
      </c>
      <c r="EP677" t="s">
        <v>1110</v>
      </c>
      <c r="EQ677">
        <v>0</v>
      </c>
      <c r="ER677" t="s">
        <v>491</v>
      </c>
      <c r="ET677" t="s">
        <v>13312</v>
      </c>
      <c r="EU677">
        <v>20</v>
      </c>
      <c r="EV677" t="s">
        <v>348</v>
      </c>
      <c r="EW677" t="s">
        <v>349</v>
      </c>
      <c r="EX677" t="s">
        <v>528</v>
      </c>
      <c r="EY677" t="s">
        <v>351</v>
      </c>
      <c r="FB677" t="s">
        <v>392</v>
      </c>
      <c r="FC677" t="s">
        <v>13313</v>
      </c>
      <c r="FE677">
        <v>0</v>
      </c>
      <c r="FF677">
        <v>6</v>
      </c>
      <c r="FJ677" t="s">
        <v>13314</v>
      </c>
      <c r="FL677">
        <v>0</v>
      </c>
      <c r="FN677">
        <v>0</v>
      </c>
      <c r="FQ677">
        <v>0</v>
      </c>
      <c r="FS677" t="s">
        <v>462</v>
      </c>
      <c r="FV677" t="s">
        <v>777</v>
      </c>
      <c r="FY677">
        <v>0</v>
      </c>
      <c r="GA677">
        <v>7.17</v>
      </c>
      <c r="GB677">
        <v>-10</v>
      </c>
      <c r="GC677">
        <v>0</v>
      </c>
      <c r="GE677" t="s">
        <v>355</v>
      </c>
      <c r="GF677">
        <v>0</v>
      </c>
      <c r="GG677" t="s">
        <v>274</v>
      </c>
      <c r="GI677">
        <v>3.5</v>
      </c>
      <c r="GJ677">
        <v>0</v>
      </c>
      <c r="GK677">
        <v>0</v>
      </c>
      <c r="GM677" t="s">
        <v>13315</v>
      </c>
      <c r="GP677" t="s">
        <v>713</v>
      </c>
      <c r="GR677">
        <v>41</v>
      </c>
      <c r="HA677" t="s">
        <v>13316</v>
      </c>
      <c r="HC677" t="s">
        <v>313</v>
      </c>
      <c r="HD677" t="s">
        <v>313</v>
      </c>
      <c r="HF677">
        <v>0</v>
      </c>
      <c r="HG677">
        <v>11</v>
      </c>
      <c r="HH677">
        <v>7</v>
      </c>
      <c r="HI677" t="s">
        <v>275</v>
      </c>
      <c r="HL677" t="s">
        <v>58</v>
      </c>
      <c r="HM677" t="s">
        <v>12953</v>
      </c>
      <c r="HO677" t="s">
        <v>12773</v>
      </c>
      <c r="HP677" t="s">
        <v>13317</v>
      </c>
      <c r="HQ677" t="s">
        <v>13318</v>
      </c>
      <c r="HR677" t="s">
        <v>13319</v>
      </c>
      <c r="HT677" t="s">
        <v>1772</v>
      </c>
      <c r="HW677">
        <v>11</v>
      </c>
      <c r="HX677">
        <v>4310102</v>
      </c>
      <c r="HY677" t="s">
        <v>12953</v>
      </c>
      <c r="HZ677">
        <v>4310082</v>
      </c>
      <c r="IC677">
        <v>0</v>
      </c>
      <c r="ID677">
        <v>0</v>
      </c>
      <c r="IM677">
        <v>105</v>
      </c>
      <c r="IU677">
        <v>12</v>
      </c>
      <c r="IV677">
        <f>IF(AND(Table1[[#This Row],[R/P]]="P",Table1[[#This Row],[PaRes]]&lt;&gt;"SCRBL",Table1[[#This Row],[PaRes]]&lt;&gt;"RUN",Table1[[#This Row],[Penalty]]&lt;&gt;1),1,0)</f>
        <v>1</v>
      </c>
      <c r="IW677">
        <f>IF(AND(Table1[[#This Row],[Pass Play]]=1,Table1[[#This Row],[PaRes]]&lt;&gt;"SAC"),1,0)</f>
        <v>1</v>
      </c>
      <c r="IX677">
        <f>IF(Table1[[#This Row],[PaRes]]="COM",1,0)</f>
        <v>0</v>
      </c>
      <c r="IY677">
        <f>IF(Table1[[#This Row],[Pass Play]]=1,Table1[[#This Row],[Gn]],0)</f>
        <v>0</v>
      </c>
      <c r="IZ677">
        <f>IF(AND(Table1[[#This Row],[Pass Play]]=1,Table1[[#This Row],[EFF]]="Y"),1,0)</f>
        <v>0</v>
      </c>
      <c r="JA677">
        <f>IF(AND(Table1[[#This Row],[Pass Play]]=1,Table1[[#This Row],[EFF]]="Y"),Table1[[#This Row],[Gn]],0)</f>
        <v>0</v>
      </c>
      <c r="JB677">
        <f>IF(AND(Table1[[#This Row],[Pass Play]]=1,Table1[[#This Row],[Gn]]&gt;=15),1,0)</f>
        <v>0</v>
      </c>
      <c r="JC677">
        <f>IF(AND(Table1[[#This Row],[Pass Play]]=1,Table1[[#This Row],[Big Play Passes]]=1),Table1[[#This Row],[Gn]],0)</f>
        <v>0</v>
      </c>
      <c r="JD677">
        <f>IF(AND(OR(Table1[[#This Row],[R/P]]="R",Table1[[#This Row],[PaRes]]="SCRBL",Table1[[#This Row],[PaRes]]="RUN"),Table1[[#This Row],[Penalty]]&lt;&gt;1),1,0)</f>
        <v>0</v>
      </c>
      <c r="JE677">
        <f>IF(Table1[[#This Row],[Rush Attempts]]=1,Table1[[#This Row],[Gn]],0)</f>
        <v>0</v>
      </c>
      <c r="JF677">
        <f>IF(AND(Table1[[#This Row],[Rush Attempts]]=1,Table1[[#This Row],[EFF]]="Y"),1,0)</f>
        <v>0</v>
      </c>
      <c r="JG677">
        <f>IF(AND(Table1[[#This Row],[Rush Attempts]]=1,Table1[[#This Row],[EFF]]="Y"),Table1[[#This Row],[Gn]],0)</f>
        <v>0</v>
      </c>
      <c r="JH677">
        <f>IF(AND(Table1[[#This Row],[Rush Attempts]]=1,Table1[[#This Row],[Gn]]&gt;=10),1,0)</f>
        <v>0</v>
      </c>
      <c r="JI677">
        <f>IF(AND(Table1[[#This Row],[Rush Attempts]]=1,Table1[[#This Row],[Big Play Run]]=1),Table1[[#This Row],[Gn]],0)</f>
        <v>0</v>
      </c>
      <c r="JJ677">
        <f>IF(Table1[[#This Row],[PaRes]]="SAC",1,0)</f>
        <v>0</v>
      </c>
      <c r="JK677">
        <f>IF(Table1[[#This Row],[Sacks]]=1,Table1[[#This Row],[Gn]],0)</f>
        <v>0</v>
      </c>
      <c r="JL677">
        <f>IF(Table1[[#This Row],[PaRes]]="INT",1,0)</f>
        <v>0</v>
      </c>
      <c r="JM677">
        <f>IF(Table1[[#This Row],[pff_PENALTY]]&lt;&gt;"",1,0)</f>
        <v>0</v>
      </c>
      <c r="JN677">
        <f>Table1[[#This Row],[pff_PENYARDS]]</f>
        <v>0</v>
      </c>
      <c r="JO677">
        <f>IF(Table1[[#This Row],[S/End]]="TD",1,0)</f>
        <v>0</v>
      </c>
      <c r="JP677">
        <f>IF(OR(Table1[[#This Row],[S/End]]="FGGD"),1,0)</f>
        <v>1</v>
      </c>
      <c r="JQ677">
        <f>IF(OR(Table1[[#This Row],[S/End]]="FUM",Table1[[#This Row],[S/End]]="INT"),1,0)</f>
        <v>0</v>
      </c>
      <c r="JR677">
        <f>IF(AND(Table1[[#This Row],[Touchdown]]=1,Table1[[#This Row],[Pass Play]]=1),1,0)</f>
        <v>0</v>
      </c>
      <c r="JS677">
        <f t="shared" si="32"/>
        <v>0</v>
      </c>
      <c r="JT677">
        <f>IF(AND(OR(Table1[[#This Row],[Pass Play]]=1,Table1[[#This Row],[Rush Attempts]]=1),Table1[[#This Row],[Dn]]=3),1,0)</f>
        <v>1</v>
      </c>
      <c r="JU677">
        <f>IF(AND(Table1[[#This Row],[3rd down attempt]]=1,Table1[[#This Row],[EFF]]="Y"),1,0)</f>
        <v>0</v>
      </c>
      <c r="JV677">
        <f>IF(AND(Table1[[#This Row],[3rd down attempt]]=1,Table1[[#This Row],[Dist]]&gt;=7),1,0)</f>
        <v>1</v>
      </c>
      <c r="JW677">
        <f>IF(AND(OR(Table1[[#This Row],[Pass Play]]=1,Table1[[#This Row],[Rush Attempts]]=1),Table1[[#This Row],[Dn]]=4),1,0)</f>
        <v>0</v>
      </c>
      <c r="JX677">
        <f>IF(AND(Table1[[#This Row],[4th down attempt]]=1,Table1[[#This Row],[EFF]]="Y"),1,0)</f>
        <v>0</v>
      </c>
      <c r="JY677">
        <f>IF(AND(OR(Table1[[#This Row],[Pass Play]]=1,Table1[[#This Row],[Rush Attempts]]=1),Table1[[#This Row],[FPos]]&gt;=0,Table1[[#This Row],[FPos]]&lt;=20),1,0)</f>
        <v>1</v>
      </c>
      <c r="JZ677">
        <f>IF(AND(OR(Table1[[#This Row],[Pass Play]]=1,Table1[[#This Row],[Rush Attempts]]=1),Table1[[#This Row],[Dist]]&lt;=Table1[[#This Row],[Gn]]),1,0)</f>
        <v>0</v>
      </c>
      <c r="KA677">
        <f>IF(Table1[[#This Row],[S/End]]&lt;&gt;"",1,0)</f>
        <v>1</v>
      </c>
      <c r="KB677">
        <f>IF(Table1[[#This Row],[S/End]]="TD",1,0)</f>
        <v>0</v>
      </c>
      <c r="KC677">
        <f>IF(Table1[[#This Row],[S/End]]="FGGD",1,0)</f>
        <v>1</v>
      </c>
      <c r="KD677">
        <f>IF(AND(OR(Table1[[#This Row],[Pass Play]]=1,Table1[[#This Row],[Rush Attempts]]=1),Table1[[#This Row],[Gn]]&lt;0),1,0)</f>
        <v>0</v>
      </c>
      <c r="KE677" s="375">
        <f>IF(AND(Table1[[#This Row],[pff_DRVENDPSN]]=3,Table1[[#This Row],[pff_DRVENDEVENT]]="PUNT"),1,0)</f>
        <v>0</v>
      </c>
    </row>
    <row r="678" spans="1:291" hidden="1">
      <c r="A678">
        <v>40</v>
      </c>
      <c r="B678">
        <v>2111</v>
      </c>
      <c r="D678">
        <v>3</v>
      </c>
      <c r="E678">
        <v>1</v>
      </c>
      <c r="F678">
        <v>10</v>
      </c>
      <c r="G678">
        <v>-1</v>
      </c>
      <c r="H678">
        <v>-41</v>
      </c>
      <c r="I678" t="s">
        <v>253</v>
      </c>
      <c r="J678" t="s">
        <v>298</v>
      </c>
      <c r="K678">
        <v>11</v>
      </c>
      <c r="L678" t="s">
        <v>1184</v>
      </c>
      <c r="M678" t="s">
        <v>8851</v>
      </c>
      <c r="N678" t="s">
        <v>440</v>
      </c>
      <c r="O678" t="s">
        <v>254</v>
      </c>
      <c r="P678" t="s">
        <v>8852</v>
      </c>
      <c r="Q678" t="s">
        <v>442</v>
      </c>
      <c r="W678" t="s">
        <v>257</v>
      </c>
      <c r="X678" t="s">
        <v>12836</v>
      </c>
      <c r="AE678" t="s">
        <v>807</v>
      </c>
      <c r="AF678" t="s">
        <v>808</v>
      </c>
      <c r="AG678" t="s">
        <v>12836</v>
      </c>
      <c r="AH678" t="s">
        <v>257</v>
      </c>
      <c r="AJ678">
        <v>22</v>
      </c>
      <c r="AP678">
        <v>7</v>
      </c>
      <c r="BJ678" t="s">
        <v>274</v>
      </c>
      <c r="BQ678">
        <f t="shared" si="30"/>
        <v>0</v>
      </c>
      <c r="BR678">
        <f t="shared" si="31"/>
        <v>16</v>
      </c>
      <c r="BT678" t="s">
        <v>12612</v>
      </c>
      <c r="BV678">
        <v>17</v>
      </c>
      <c r="BX678">
        <v>0</v>
      </c>
      <c r="BY678" t="s">
        <v>13320</v>
      </c>
      <c r="CD678" s="3">
        <v>0.21180555555555555</v>
      </c>
      <c r="CF678" t="s">
        <v>13321</v>
      </c>
      <c r="CJ678">
        <v>0</v>
      </c>
      <c r="CK678" t="s">
        <v>13322</v>
      </c>
      <c r="CL678" s="4">
        <v>38414</v>
      </c>
      <c r="CM678" t="s">
        <v>13323</v>
      </c>
      <c r="CN678" t="s">
        <v>13324</v>
      </c>
      <c r="CO678">
        <v>17</v>
      </c>
      <c r="CP678" t="s">
        <v>268</v>
      </c>
      <c r="CQ678" t="s">
        <v>282</v>
      </c>
      <c r="CR678" t="s">
        <v>12612</v>
      </c>
      <c r="CU678" t="s">
        <v>12985</v>
      </c>
      <c r="CW678">
        <v>0</v>
      </c>
      <c r="CY678">
        <v>1</v>
      </c>
      <c r="CZ678" t="s">
        <v>614</v>
      </c>
      <c r="DA678">
        <v>-45</v>
      </c>
      <c r="DB678">
        <v>3</v>
      </c>
      <c r="DC678" t="s">
        <v>2209</v>
      </c>
      <c r="DD678">
        <v>-41</v>
      </c>
      <c r="DF678" t="s">
        <v>12659</v>
      </c>
      <c r="DK678">
        <v>-1</v>
      </c>
      <c r="DL678" s="4">
        <v>44519</v>
      </c>
      <c r="DM678">
        <v>20650</v>
      </c>
      <c r="DN678">
        <v>2021</v>
      </c>
      <c r="DO678">
        <v>0</v>
      </c>
      <c r="DQ678">
        <v>81926</v>
      </c>
      <c r="DR678">
        <v>125</v>
      </c>
      <c r="DU678" t="s">
        <v>274</v>
      </c>
      <c r="DV678" t="s">
        <v>257</v>
      </c>
      <c r="DX678">
        <v>10</v>
      </c>
      <c r="DY678" t="s">
        <v>275</v>
      </c>
      <c r="EE678">
        <v>0</v>
      </c>
      <c r="EF678" t="s">
        <v>12843</v>
      </c>
      <c r="EG678" t="s">
        <v>1299</v>
      </c>
      <c r="EH678">
        <v>1</v>
      </c>
      <c r="EJ678" t="s">
        <v>340</v>
      </c>
      <c r="EK678" t="s">
        <v>1318</v>
      </c>
      <c r="EL678" t="s">
        <v>12844</v>
      </c>
      <c r="EM678" t="s">
        <v>13325</v>
      </c>
      <c r="EN678" t="s">
        <v>268</v>
      </c>
      <c r="EO678" t="s">
        <v>269</v>
      </c>
      <c r="EP678" t="s">
        <v>890</v>
      </c>
      <c r="EQ678">
        <v>0</v>
      </c>
      <c r="ET678" t="s">
        <v>13326</v>
      </c>
      <c r="FE678">
        <v>0</v>
      </c>
      <c r="FF678">
        <v>20</v>
      </c>
      <c r="FG678" t="s">
        <v>429</v>
      </c>
      <c r="FH678" t="s">
        <v>309</v>
      </c>
      <c r="FI678" t="s">
        <v>621</v>
      </c>
      <c r="FL678">
        <v>0</v>
      </c>
      <c r="FN678">
        <v>0</v>
      </c>
      <c r="FQ678">
        <v>0</v>
      </c>
      <c r="FS678" t="s">
        <v>462</v>
      </c>
      <c r="FU678" t="s">
        <v>257</v>
      </c>
      <c r="FV678" t="s">
        <v>777</v>
      </c>
      <c r="FW678" t="s">
        <v>1721</v>
      </c>
      <c r="FY678">
        <v>1</v>
      </c>
      <c r="GA678">
        <v>10.17</v>
      </c>
      <c r="GB678">
        <v>-7</v>
      </c>
      <c r="GC678">
        <v>0</v>
      </c>
      <c r="GE678" t="s">
        <v>355</v>
      </c>
      <c r="GF678">
        <v>0</v>
      </c>
      <c r="GG678" t="s">
        <v>257</v>
      </c>
      <c r="GJ678">
        <v>0</v>
      </c>
      <c r="GK678">
        <v>0</v>
      </c>
      <c r="GM678" t="s">
        <v>13327</v>
      </c>
      <c r="GO678">
        <v>0</v>
      </c>
      <c r="HA678" t="s">
        <v>434</v>
      </c>
      <c r="HC678" t="s">
        <v>294</v>
      </c>
      <c r="HD678" t="s">
        <v>294</v>
      </c>
      <c r="HE678" t="s">
        <v>13328</v>
      </c>
      <c r="HF678">
        <v>0</v>
      </c>
      <c r="HG678">
        <v>11</v>
      </c>
      <c r="HH678">
        <v>10</v>
      </c>
      <c r="HI678" t="s">
        <v>275</v>
      </c>
      <c r="HL678">
        <v>3</v>
      </c>
      <c r="HP678" t="s">
        <v>13329</v>
      </c>
      <c r="HQ678" t="s">
        <v>13330</v>
      </c>
      <c r="HR678" t="s">
        <v>13331</v>
      </c>
      <c r="HW678">
        <v>-40</v>
      </c>
      <c r="HX678">
        <v>4310395</v>
      </c>
      <c r="HY678" t="s">
        <v>12805</v>
      </c>
      <c r="HZ678">
        <v>4310344</v>
      </c>
      <c r="IC678">
        <v>0</v>
      </c>
      <c r="ID678">
        <v>0</v>
      </c>
      <c r="IM678">
        <v>115</v>
      </c>
      <c r="IO678" t="s">
        <v>12659</v>
      </c>
      <c r="IQ678" t="s">
        <v>12659</v>
      </c>
      <c r="IU678">
        <v>12</v>
      </c>
      <c r="IV678">
        <f>IF(AND(Table1[[#This Row],[R/P]]="P",Table1[[#This Row],[PaRes]]&lt;&gt;"SCRBL",Table1[[#This Row],[PaRes]]&lt;&gt;"RUN",Table1[[#This Row],[Penalty]]&lt;&gt;1),1,0)</f>
        <v>0</v>
      </c>
      <c r="IW678">
        <f>IF(AND(Table1[[#This Row],[Pass Play]]=1,Table1[[#This Row],[PaRes]]&lt;&gt;"SAC"),1,0)</f>
        <v>0</v>
      </c>
      <c r="IX678">
        <f>IF(Table1[[#This Row],[PaRes]]="COM",1,0)</f>
        <v>0</v>
      </c>
      <c r="IY678">
        <f>IF(Table1[[#This Row],[Pass Play]]=1,Table1[[#This Row],[Gn]],0)</f>
        <v>0</v>
      </c>
      <c r="IZ678">
        <f>IF(AND(Table1[[#This Row],[Pass Play]]=1,Table1[[#This Row],[EFF]]="Y"),1,0)</f>
        <v>0</v>
      </c>
      <c r="JA678">
        <f>IF(AND(Table1[[#This Row],[Pass Play]]=1,Table1[[#This Row],[EFF]]="Y"),Table1[[#This Row],[Gn]],0)</f>
        <v>0</v>
      </c>
      <c r="JB678">
        <f>IF(AND(Table1[[#This Row],[Pass Play]]=1,Table1[[#This Row],[Gn]]&gt;=15),1,0)</f>
        <v>0</v>
      </c>
      <c r="JC678">
        <f>IF(AND(Table1[[#This Row],[Pass Play]]=1,Table1[[#This Row],[Big Play Passes]]=1),Table1[[#This Row],[Gn]],0)</f>
        <v>0</v>
      </c>
      <c r="JD678">
        <f>IF(AND(OR(Table1[[#This Row],[R/P]]="R",Table1[[#This Row],[PaRes]]="SCRBL",Table1[[#This Row],[PaRes]]="RUN"),Table1[[#This Row],[Penalty]]&lt;&gt;1),1,0)</f>
        <v>1</v>
      </c>
      <c r="JE678">
        <f>IF(Table1[[#This Row],[Rush Attempts]]=1,Table1[[#This Row],[Gn]],0)</f>
        <v>-1</v>
      </c>
      <c r="JF678">
        <f>IF(AND(Table1[[#This Row],[Rush Attempts]]=1,Table1[[#This Row],[EFF]]="Y"),1,0)</f>
        <v>0</v>
      </c>
      <c r="JG678">
        <f>IF(AND(Table1[[#This Row],[Rush Attempts]]=1,Table1[[#This Row],[EFF]]="Y"),Table1[[#This Row],[Gn]],0)</f>
        <v>0</v>
      </c>
      <c r="JH678">
        <f>IF(AND(Table1[[#This Row],[Rush Attempts]]=1,Table1[[#This Row],[Gn]]&gt;=10),1,0)</f>
        <v>0</v>
      </c>
      <c r="JI678">
        <f>IF(AND(Table1[[#This Row],[Rush Attempts]]=1,Table1[[#This Row],[Big Play Run]]=1),Table1[[#This Row],[Gn]],0)</f>
        <v>0</v>
      </c>
      <c r="JJ678">
        <f>IF(Table1[[#This Row],[PaRes]]="SAC",1,0)</f>
        <v>0</v>
      </c>
      <c r="JK678">
        <f>IF(Table1[[#This Row],[Sacks]]=1,Table1[[#This Row],[Gn]],0)</f>
        <v>0</v>
      </c>
      <c r="JL678">
        <f>IF(Table1[[#This Row],[PaRes]]="INT",1,0)</f>
        <v>0</v>
      </c>
      <c r="JM678">
        <f>IF(Table1[[#This Row],[pff_PENALTY]]&lt;&gt;"",1,0)</f>
        <v>0</v>
      </c>
      <c r="JN678">
        <f>Table1[[#This Row],[pff_PENYARDS]]</f>
        <v>0</v>
      </c>
      <c r="JO678">
        <f>IF(Table1[[#This Row],[S/End]]="TD",1,0)</f>
        <v>0</v>
      </c>
      <c r="JP678">
        <f>IF(OR(Table1[[#This Row],[S/End]]="FGGD"),1,0)</f>
        <v>0</v>
      </c>
      <c r="JQ678">
        <f>IF(OR(Table1[[#This Row],[S/End]]="FUM",Table1[[#This Row],[S/End]]="INT"),1,0)</f>
        <v>0</v>
      </c>
      <c r="JR678">
        <f>IF(AND(Table1[[#This Row],[Touchdown]]=1,Table1[[#This Row],[Pass Play]]=1),1,0)</f>
        <v>0</v>
      </c>
      <c r="JS678">
        <f t="shared" si="32"/>
        <v>0</v>
      </c>
      <c r="JT678">
        <f>IF(AND(OR(Table1[[#This Row],[Pass Play]]=1,Table1[[#This Row],[Rush Attempts]]=1),Table1[[#This Row],[Dn]]=3),1,0)</f>
        <v>0</v>
      </c>
      <c r="JU678">
        <f>IF(AND(Table1[[#This Row],[3rd down attempt]]=1,Table1[[#This Row],[EFF]]="Y"),1,0)</f>
        <v>0</v>
      </c>
      <c r="JV678">
        <f>IF(AND(Table1[[#This Row],[3rd down attempt]]=1,Table1[[#This Row],[Dist]]&gt;=7),1,0)</f>
        <v>0</v>
      </c>
      <c r="JW678">
        <f>IF(AND(OR(Table1[[#This Row],[Pass Play]]=1,Table1[[#This Row],[Rush Attempts]]=1),Table1[[#This Row],[Dn]]=4),1,0)</f>
        <v>0</v>
      </c>
      <c r="JX678">
        <f>IF(AND(Table1[[#This Row],[4th down attempt]]=1,Table1[[#This Row],[EFF]]="Y"),1,0)</f>
        <v>0</v>
      </c>
      <c r="JY678">
        <f>IF(AND(OR(Table1[[#This Row],[Pass Play]]=1,Table1[[#This Row],[Rush Attempts]]=1),Table1[[#This Row],[FPos]]&gt;=0,Table1[[#This Row],[FPos]]&lt;=20),1,0)</f>
        <v>0</v>
      </c>
      <c r="JZ678">
        <f>IF(AND(OR(Table1[[#This Row],[Pass Play]]=1,Table1[[#This Row],[Rush Attempts]]=1),Table1[[#This Row],[Dist]]&lt;=Table1[[#This Row],[Gn]]),1,0)</f>
        <v>0</v>
      </c>
      <c r="KA678">
        <f>IF(Table1[[#This Row],[S/End]]&lt;&gt;"",1,0)</f>
        <v>0</v>
      </c>
      <c r="KB678">
        <f>IF(Table1[[#This Row],[S/End]]="TD",1,0)</f>
        <v>0</v>
      </c>
      <c r="KC678">
        <f>IF(Table1[[#This Row],[S/End]]="FGGD",1,0)</f>
        <v>0</v>
      </c>
      <c r="KD678">
        <f>IF(AND(OR(Table1[[#This Row],[Pass Play]]=1,Table1[[#This Row],[Rush Attempts]]=1),Table1[[#This Row],[Gn]]&lt;0),1,0)</f>
        <v>1</v>
      </c>
      <c r="KE678" s="375">
        <f>IF(AND(Table1[[#This Row],[pff_DRVENDPSN]]=3,Table1[[#This Row],[pff_DRVENDEVENT]]="PUNT"),1,0)</f>
        <v>1</v>
      </c>
    </row>
    <row r="679" spans="1:291" hidden="1">
      <c r="A679">
        <v>41</v>
      </c>
      <c r="B679">
        <v>2111</v>
      </c>
      <c r="D679">
        <v>3</v>
      </c>
      <c r="E679">
        <v>2</v>
      </c>
      <c r="F679">
        <v>11</v>
      </c>
      <c r="G679">
        <v>5</v>
      </c>
      <c r="H679">
        <v>-40</v>
      </c>
      <c r="J679" t="s">
        <v>298</v>
      </c>
      <c r="K679">
        <v>11</v>
      </c>
      <c r="L679" t="s">
        <v>6698</v>
      </c>
      <c r="M679" t="s">
        <v>2375</v>
      </c>
      <c r="N679" t="s">
        <v>978</v>
      </c>
      <c r="P679" t="s">
        <v>1750</v>
      </c>
      <c r="W679" t="s">
        <v>253</v>
      </c>
      <c r="X679" t="s">
        <v>2862</v>
      </c>
      <c r="Y679" t="s">
        <v>754</v>
      </c>
      <c r="Z679" t="s">
        <v>2863</v>
      </c>
      <c r="AB679" t="s">
        <v>325</v>
      </c>
      <c r="AC679" t="s">
        <v>326</v>
      </c>
      <c r="AJ679">
        <v>88</v>
      </c>
      <c r="AK679" t="s">
        <v>327</v>
      </c>
      <c r="AP679">
        <v>7</v>
      </c>
      <c r="BJ679" t="s">
        <v>274</v>
      </c>
      <c r="BQ679">
        <f t="shared" si="30"/>
        <v>1</v>
      </c>
      <c r="BR679">
        <f t="shared" si="31"/>
        <v>0</v>
      </c>
      <c r="BT679" t="s">
        <v>12612</v>
      </c>
      <c r="BV679">
        <v>17</v>
      </c>
      <c r="BX679">
        <v>0</v>
      </c>
      <c r="BY679" t="s">
        <v>13332</v>
      </c>
      <c r="CA679">
        <v>1</v>
      </c>
      <c r="CD679" s="3">
        <v>0.1875</v>
      </c>
      <c r="CE679" t="s">
        <v>257</v>
      </c>
      <c r="CF679" t="s">
        <v>13333</v>
      </c>
      <c r="CG679">
        <v>9</v>
      </c>
      <c r="CI679" t="s">
        <v>331</v>
      </c>
      <c r="CJ679">
        <v>0</v>
      </c>
      <c r="CK679" t="s">
        <v>13334</v>
      </c>
      <c r="CL679" s="4">
        <v>38414</v>
      </c>
      <c r="CM679" t="s">
        <v>13335</v>
      </c>
      <c r="CN679" t="s">
        <v>13336</v>
      </c>
      <c r="CO679">
        <v>17</v>
      </c>
      <c r="CQ679" t="s">
        <v>418</v>
      </c>
      <c r="CR679" t="s">
        <v>12612</v>
      </c>
      <c r="CU679" t="s">
        <v>6455</v>
      </c>
      <c r="CW679">
        <v>0</v>
      </c>
      <c r="CY679">
        <v>2</v>
      </c>
      <c r="CZ679" t="s">
        <v>614</v>
      </c>
      <c r="DA679">
        <v>-45</v>
      </c>
      <c r="DB679">
        <v>3</v>
      </c>
      <c r="DC679" t="s">
        <v>2209</v>
      </c>
      <c r="DD679">
        <v>-41</v>
      </c>
      <c r="DF679" t="s">
        <v>13138</v>
      </c>
      <c r="DK679">
        <v>5</v>
      </c>
      <c r="DL679" s="4">
        <v>44519</v>
      </c>
      <c r="DM679">
        <v>20650</v>
      </c>
      <c r="DN679">
        <v>2021</v>
      </c>
      <c r="DO679">
        <v>0</v>
      </c>
      <c r="DQ679">
        <v>81926</v>
      </c>
      <c r="DR679">
        <v>126</v>
      </c>
      <c r="DU679" t="s">
        <v>274</v>
      </c>
      <c r="DV679" t="s">
        <v>257</v>
      </c>
      <c r="DX679">
        <v>10</v>
      </c>
      <c r="DY679" t="s">
        <v>275</v>
      </c>
      <c r="EE679">
        <v>0</v>
      </c>
      <c r="EF679" t="s">
        <v>1840</v>
      </c>
      <c r="EG679" t="s">
        <v>383</v>
      </c>
      <c r="EH679">
        <v>0</v>
      </c>
      <c r="EJ679" t="s">
        <v>340</v>
      </c>
      <c r="EK679" t="s">
        <v>1318</v>
      </c>
      <c r="EL679" t="s">
        <v>13337</v>
      </c>
      <c r="EM679" t="s">
        <v>13338</v>
      </c>
      <c r="EO679" t="s">
        <v>418</v>
      </c>
      <c r="EP679" t="s">
        <v>283</v>
      </c>
      <c r="EQ679">
        <v>0</v>
      </c>
      <c r="ER679" t="s">
        <v>346</v>
      </c>
      <c r="ET679" t="s">
        <v>13339</v>
      </c>
      <c r="EU679">
        <v>5</v>
      </c>
      <c r="EV679" t="s">
        <v>274</v>
      </c>
      <c r="EW679" t="s">
        <v>349</v>
      </c>
      <c r="EX679" t="s">
        <v>709</v>
      </c>
      <c r="EY679" t="s">
        <v>351</v>
      </c>
      <c r="FB679" t="s">
        <v>392</v>
      </c>
      <c r="FC679" t="s">
        <v>13340</v>
      </c>
      <c r="FE679">
        <v>0</v>
      </c>
      <c r="FF679">
        <v>11</v>
      </c>
      <c r="FL679">
        <v>1</v>
      </c>
      <c r="FN679">
        <v>0</v>
      </c>
      <c r="FQ679">
        <v>0</v>
      </c>
      <c r="FS679" t="s">
        <v>395</v>
      </c>
      <c r="FV679" t="s">
        <v>496</v>
      </c>
      <c r="FY679">
        <v>0</v>
      </c>
      <c r="GA679">
        <v>10.17</v>
      </c>
      <c r="GB679">
        <v>-7</v>
      </c>
      <c r="GC679">
        <v>0</v>
      </c>
      <c r="GE679" t="s">
        <v>355</v>
      </c>
      <c r="GF679">
        <v>0</v>
      </c>
      <c r="GG679" t="s">
        <v>274</v>
      </c>
      <c r="GI679">
        <v>3.9</v>
      </c>
      <c r="GJ679">
        <v>0</v>
      </c>
      <c r="GK679">
        <v>0</v>
      </c>
      <c r="GM679" t="s">
        <v>13341</v>
      </c>
      <c r="GN679">
        <v>0</v>
      </c>
      <c r="GO679">
        <v>0</v>
      </c>
      <c r="GP679" t="s">
        <v>2349</v>
      </c>
      <c r="GR679">
        <v>4</v>
      </c>
      <c r="HA679" t="s">
        <v>5755</v>
      </c>
      <c r="HB679" t="s">
        <v>13138</v>
      </c>
      <c r="HC679" t="s">
        <v>313</v>
      </c>
      <c r="HD679" t="s">
        <v>294</v>
      </c>
      <c r="HE679" t="s">
        <v>13138</v>
      </c>
      <c r="HF679">
        <v>0</v>
      </c>
      <c r="HG679">
        <v>11</v>
      </c>
      <c r="HH679">
        <v>10</v>
      </c>
      <c r="HI679" t="s">
        <v>275</v>
      </c>
      <c r="HL679">
        <v>2</v>
      </c>
      <c r="HM679" t="s">
        <v>13138</v>
      </c>
      <c r="HO679" t="s">
        <v>13342</v>
      </c>
      <c r="HP679" t="s">
        <v>13343</v>
      </c>
      <c r="HQ679" t="s">
        <v>13344</v>
      </c>
      <c r="HR679" t="s">
        <v>13345</v>
      </c>
      <c r="HT679" t="s">
        <v>4992</v>
      </c>
      <c r="HW679">
        <v>-45</v>
      </c>
      <c r="HX679">
        <v>4310408</v>
      </c>
      <c r="HY679" t="s">
        <v>351</v>
      </c>
      <c r="HZ679">
        <v>4310395</v>
      </c>
      <c r="IC679">
        <v>0</v>
      </c>
      <c r="ID679">
        <v>0</v>
      </c>
      <c r="IM679">
        <v>116</v>
      </c>
      <c r="IO679" t="s">
        <v>12659</v>
      </c>
      <c r="IQ679" t="s">
        <v>12659</v>
      </c>
      <c r="IU679">
        <v>12</v>
      </c>
      <c r="IV679">
        <f>IF(AND(Table1[[#This Row],[R/P]]="P",Table1[[#This Row],[PaRes]]&lt;&gt;"SCRBL",Table1[[#This Row],[PaRes]]&lt;&gt;"RUN",Table1[[#This Row],[Penalty]]&lt;&gt;1),1,0)</f>
        <v>1</v>
      </c>
      <c r="IW679">
        <f>IF(AND(Table1[[#This Row],[Pass Play]]=1,Table1[[#This Row],[PaRes]]&lt;&gt;"SAC"),1,0)</f>
        <v>1</v>
      </c>
      <c r="IX679">
        <f>IF(Table1[[#This Row],[PaRes]]="COM",1,0)</f>
        <v>1</v>
      </c>
      <c r="IY679">
        <f>IF(Table1[[#This Row],[Pass Play]]=1,Table1[[#This Row],[Gn]],0)</f>
        <v>5</v>
      </c>
      <c r="IZ679">
        <f>IF(AND(Table1[[#This Row],[Pass Play]]=1,Table1[[#This Row],[EFF]]="Y"),1,0)</f>
        <v>0</v>
      </c>
      <c r="JA679">
        <f>IF(AND(Table1[[#This Row],[Pass Play]]=1,Table1[[#This Row],[EFF]]="Y"),Table1[[#This Row],[Gn]],0)</f>
        <v>0</v>
      </c>
      <c r="JB679">
        <f>IF(AND(Table1[[#This Row],[Pass Play]]=1,Table1[[#This Row],[Gn]]&gt;=15),1,0)</f>
        <v>0</v>
      </c>
      <c r="JC679">
        <f>IF(AND(Table1[[#This Row],[Pass Play]]=1,Table1[[#This Row],[Big Play Passes]]=1),Table1[[#This Row],[Gn]],0)</f>
        <v>0</v>
      </c>
      <c r="JD679">
        <f>IF(AND(OR(Table1[[#This Row],[R/P]]="R",Table1[[#This Row],[PaRes]]="SCRBL",Table1[[#This Row],[PaRes]]="RUN"),Table1[[#This Row],[Penalty]]&lt;&gt;1),1,0)</f>
        <v>0</v>
      </c>
      <c r="JE679">
        <f>IF(Table1[[#This Row],[Rush Attempts]]=1,Table1[[#This Row],[Gn]],0)</f>
        <v>0</v>
      </c>
      <c r="JF679">
        <f>IF(AND(Table1[[#This Row],[Rush Attempts]]=1,Table1[[#This Row],[EFF]]="Y"),1,0)</f>
        <v>0</v>
      </c>
      <c r="JG679">
        <f>IF(AND(Table1[[#This Row],[Rush Attempts]]=1,Table1[[#This Row],[EFF]]="Y"),Table1[[#This Row],[Gn]],0)</f>
        <v>0</v>
      </c>
      <c r="JH679">
        <f>IF(AND(Table1[[#This Row],[Rush Attempts]]=1,Table1[[#This Row],[Gn]]&gt;=10),1,0)</f>
        <v>0</v>
      </c>
      <c r="JI679">
        <f>IF(AND(Table1[[#This Row],[Rush Attempts]]=1,Table1[[#This Row],[Big Play Run]]=1),Table1[[#This Row],[Gn]],0)</f>
        <v>0</v>
      </c>
      <c r="JJ679">
        <f>IF(Table1[[#This Row],[PaRes]]="SAC",1,0)</f>
        <v>0</v>
      </c>
      <c r="JK679">
        <f>IF(Table1[[#This Row],[Sacks]]=1,Table1[[#This Row],[Gn]],0)</f>
        <v>0</v>
      </c>
      <c r="JL679">
        <f>IF(Table1[[#This Row],[PaRes]]="INT",1,0)</f>
        <v>0</v>
      </c>
      <c r="JM679">
        <f>IF(Table1[[#This Row],[pff_PENALTY]]&lt;&gt;"",1,0)</f>
        <v>0</v>
      </c>
      <c r="JN679">
        <f>Table1[[#This Row],[pff_PENYARDS]]</f>
        <v>0</v>
      </c>
      <c r="JO679">
        <f>IF(Table1[[#This Row],[S/End]]="TD",1,0)</f>
        <v>0</v>
      </c>
      <c r="JP679">
        <f>IF(OR(Table1[[#This Row],[S/End]]="FGGD"),1,0)</f>
        <v>0</v>
      </c>
      <c r="JQ679">
        <f>IF(OR(Table1[[#This Row],[S/End]]="FUM",Table1[[#This Row],[S/End]]="INT"),1,0)</f>
        <v>0</v>
      </c>
      <c r="JR679">
        <f>IF(AND(Table1[[#This Row],[Touchdown]]=1,Table1[[#This Row],[Pass Play]]=1),1,0)</f>
        <v>0</v>
      </c>
      <c r="JS679">
        <f t="shared" si="32"/>
        <v>0</v>
      </c>
      <c r="JT679">
        <f>IF(AND(OR(Table1[[#This Row],[Pass Play]]=1,Table1[[#This Row],[Rush Attempts]]=1),Table1[[#This Row],[Dn]]=3),1,0)</f>
        <v>0</v>
      </c>
      <c r="JU679">
        <f>IF(AND(Table1[[#This Row],[3rd down attempt]]=1,Table1[[#This Row],[EFF]]="Y"),1,0)</f>
        <v>0</v>
      </c>
      <c r="JV679">
        <f>IF(AND(Table1[[#This Row],[3rd down attempt]]=1,Table1[[#This Row],[Dist]]&gt;=7),1,0)</f>
        <v>0</v>
      </c>
      <c r="JW679">
        <f>IF(AND(OR(Table1[[#This Row],[Pass Play]]=1,Table1[[#This Row],[Rush Attempts]]=1),Table1[[#This Row],[Dn]]=4),1,0)</f>
        <v>0</v>
      </c>
      <c r="JX679">
        <f>IF(AND(Table1[[#This Row],[4th down attempt]]=1,Table1[[#This Row],[EFF]]="Y"),1,0)</f>
        <v>0</v>
      </c>
      <c r="JY679">
        <f>IF(AND(OR(Table1[[#This Row],[Pass Play]]=1,Table1[[#This Row],[Rush Attempts]]=1),Table1[[#This Row],[FPos]]&gt;=0,Table1[[#This Row],[FPos]]&lt;=20),1,0)</f>
        <v>0</v>
      </c>
      <c r="JZ679">
        <f>IF(AND(OR(Table1[[#This Row],[Pass Play]]=1,Table1[[#This Row],[Rush Attempts]]=1),Table1[[#This Row],[Dist]]&lt;=Table1[[#This Row],[Gn]]),1,0)</f>
        <v>0</v>
      </c>
      <c r="KA679">
        <f>IF(Table1[[#This Row],[S/End]]&lt;&gt;"",1,0)</f>
        <v>0</v>
      </c>
      <c r="KB679">
        <f>IF(Table1[[#This Row],[S/End]]="TD",1,0)</f>
        <v>0</v>
      </c>
      <c r="KC679">
        <f>IF(Table1[[#This Row],[S/End]]="FGGD",1,0)</f>
        <v>0</v>
      </c>
      <c r="KD679">
        <f>IF(AND(OR(Table1[[#This Row],[Pass Play]]=1,Table1[[#This Row],[Rush Attempts]]=1),Table1[[#This Row],[Gn]]&lt;0),1,0)</f>
        <v>0</v>
      </c>
      <c r="KE679" s="375">
        <f>IF(AND(Table1[[#This Row],[pff_DRVENDPSN]]=3,Table1[[#This Row],[pff_DRVENDEVENT]]="PUNT"),1,0)</f>
        <v>1</v>
      </c>
    </row>
    <row r="680" spans="1:291" hidden="1">
      <c r="A680">
        <v>42</v>
      </c>
      <c r="B680">
        <v>2111</v>
      </c>
      <c r="D680">
        <v>3</v>
      </c>
      <c r="E680">
        <v>3</v>
      </c>
      <c r="F680">
        <v>6</v>
      </c>
      <c r="G680">
        <v>0</v>
      </c>
      <c r="H680">
        <v>-45</v>
      </c>
      <c r="J680" t="s">
        <v>298</v>
      </c>
      <c r="K680">
        <v>11</v>
      </c>
      <c r="L680" t="s">
        <v>1184</v>
      </c>
      <c r="M680" t="s">
        <v>13346</v>
      </c>
      <c r="N680" t="s">
        <v>1037</v>
      </c>
      <c r="P680" t="s">
        <v>257</v>
      </c>
      <c r="Q680" t="s">
        <v>509</v>
      </c>
      <c r="R680" t="s">
        <v>2574</v>
      </c>
      <c r="W680" t="s">
        <v>253</v>
      </c>
      <c r="X680" t="s">
        <v>3292</v>
      </c>
      <c r="Y680" t="s">
        <v>3293</v>
      </c>
      <c r="Z680" t="s">
        <v>3293</v>
      </c>
      <c r="AB680" t="s">
        <v>666</v>
      </c>
      <c r="AC680" t="s">
        <v>667</v>
      </c>
      <c r="AK680" t="s">
        <v>756</v>
      </c>
      <c r="AL680" t="s">
        <v>614</v>
      </c>
      <c r="AP680">
        <v>7</v>
      </c>
      <c r="BJ680" t="s">
        <v>274</v>
      </c>
      <c r="BQ680">
        <f t="shared" si="30"/>
        <v>4</v>
      </c>
      <c r="BR680">
        <f t="shared" si="31"/>
        <v>0</v>
      </c>
      <c r="BT680" t="s">
        <v>12612</v>
      </c>
      <c r="BV680">
        <v>17</v>
      </c>
      <c r="BX680">
        <v>0</v>
      </c>
      <c r="BY680" t="s">
        <v>13347</v>
      </c>
      <c r="BZ680" t="s">
        <v>1152</v>
      </c>
      <c r="CA680">
        <v>0</v>
      </c>
      <c r="CB680" t="s">
        <v>492</v>
      </c>
      <c r="CD680" s="3">
        <v>0.16874999999999998</v>
      </c>
      <c r="CE680" t="s">
        <v>257</v>
      </c>
      <c r="CF680" t="s">
        <v>13348</v>
      </c>
      <c r="CG680">
        <v>9</v>
      </c>
      <c r="CI680" t="s">
        <v>493</v>
      </c>
      <c r="CJ680">
        <v>0</v>
      </c>
      <c r="CK680" t="s">
        <v>13349</v>
      </c>
      <c r="CL680" s="4">
        <v>38387</v>
      </c>
      <c r="CM680" t="s">
        <v>13350</v>
      </c>
      <c r="CN680" t="s">
        <v>13351</v>
      </c>
      <c r="CO680">
        <v>17</v>
      </c>
      <c r="CP680" t="s">
        <v>12828</v>
      </c>
      <c r="CQ680" t="s">
        <v>282</v>
      </c>
      <c r="CR680" t="s">
        <v>12612</v>
      </c>
      <c r="CU680" t="s">
        <v>13352</v>
      </c>
      <c r="CW680">
        <v>0</v>
      </c>
      <c r="CY680">
        <v>3</v>
      </c>
      <c r="CZ680" t="s">
        <v>614</v>
      </c>
      <c r="DA680">
        <v>-45</v>
      </c>
      <c r="DB680">
        <v>3</v>
      </c>
      <c r="DC680" t="s">
        <v>2209</v>
      </c>
      <c r="DD680">
        <v>-41</v>
      </c>
      <c r="DK680">
        <v>0</v>
      </c>
      <c r="DL680" s="4">
        <v>44519</v>
      </c>
      <c r="DM680">
        <v>20650</v>
      </c>
      <c r="DN680">
        <v>2021</v>
      </c>
      <c r="DO680">
        <v>0</v>
      </c>
      <c r="DQ680">
        <v>81926</v>
      </c>
      <c r="DR680">
        <v>127</v>
      </c>
      <c r="DU680" t="s">
        <v>274</v>
      </c>
      <c r="DV680" t="s">
        <v>257</v>
      </c>
      <c r="DW680" t="s">
        <v>12821</v>
      </c>
      <c r="DX680">
        <v>10</v>
      </c>
      <c r="DY680" t="s">
        <v>275</v>
      </c>
      <c r="EB680" t="s">
        <v>2385</v>
      </c>
      <c r="EE680">
        <v>0</v>
      </c>
      <c r="EF680" t="s">
        <v>3233</v>
      </c>
      <c r="EG680" t="s">
        <v>383</v>
      </c>
      <c r="EH680">
        <v>0</v>
      </c>
      <c r="EI680" t="s">
        <v>1224</v>
      </c>
      <c r="EJ680" t="s">
        <v>340</v>
      </c>
      <c r="EK680" t="s">
        <v>1149</v>
      </c>
      <c r="EL680" t="s">
        <v>13353</v>
      </c>
      <c r="EM680" t="s">
        <v>8879</v>
      </c>
      <c r="EN680" t="s">
        <v>1914</v>
      </c>
      <c r="EO680" t="s">
        <v>269</v>
      </c>
      <c r="EP680" t="s">
        <v>490</v>
      </c>
      <c r="EQ680">
        <v>0</v>
      </c>
      <c r="ER680" t="s">
        <v>346</v>
      </c>
      <c r="ES680" t="s">
        <v>12628</v>
      </c>
      <c r="ET680" t="s">
        <v>13354</v>
      </c>
      <c r="EU680">
        <v>15</v>
      </c>
      <c r="EV680" t="s">
        <v>348</v>
      </c>
      <c r="EW680" t="s">
        <v>349</v>
      </c>
      <c r="EX680" t="s">
        <v>709</v>
      </c>
      <c r="EY680" t="s">
        <v>351</v>
      </c>
      <c r="FB680" t="s">
        <v>1845</v>
      </c>
      <c r="FC680" t="s">
        <v>13355</v>
      </c>
      <c r="FE680">
        <v>0</v>
      </c>
      <c r="FF680">
        <v>5</v>
      </c>
      <c r="FK680" t="s">
        <v>13356</v>
      </c>
      <c r="FL680">
        <v>0</v>
      </c>
      <c r="FN680">
        <v>1</v>
      </c>
      <c r="FO680" t="s">
        <v>12821</v>
      </c>
      <c r="FP680" t="s">
        <v>600</v>
      </c>
      <c r="FQ680">
        <v>0</v>
      </c>
      <c r="FS680" t="s">
        <v>395</v>
      </c>
      <c r="FU680" t="s">
        <v>274</v>
      </c>
      <c r="FV680" t="s">
        <v>496</v>
      </c>
      <c r="FY680">
        <v>0</v>
      </c>
      <c r="GA680">
        <v>10.17</v>
      </c>
      <c r="GB680">
        <v>-7</v>
      </c>
      <c r="GC680">
        <v>0</v>
      </c>
      <c r="GD680" t="s">
        <v>1848</v>
      </c>
      <c r="GE680" t="s">
        <v>355</v>
      </c>
      <c r="GF680">
        <v>0</v>
      </c>
      <c r="GH680">
        <v>3.6</v>
      </c>
      <c r="GI680">
        <v>6.1</v>
      </c>
      <c r="GJ680">
        <v>0</v>
      </c>
      <c r="GK680">
        <v>0</v>
      </c>
      <c r="GM680" t="s">
        <v>13357</v>
      </c>
      <c r="GP680" t="s">
        <v>713</v>
      </c>
      <c r="GQ680" t="s">
        <v>1403</v>
      </c>
      <c r="GR680">
        <v>38</v>
      </c>
      <c r="HA680" t="s">
        <v>13358</v>
      </c>
      <c r="HC680" t="s">
        <v>313</v>
      </c>
      <c r="HD680" t="s">
        <v>294</v>
      </c>
      <c r="HF680">
        <v>0</v>
      </c>
      <c r="HG680">
        <v>11</v>
      </c>
      <c r="HH680">
        <v>10</v>
      </c>
      <c r="HI680" t="s">
        <v>275</v>
      </c>
      <c r="HL680">
        <v>2</v>
      </c>
      <c r="HM680" t="s">
        <v>12628</v>
      </c>
      <c r="HN680" t="s">
        <v>12789</v>
      </c>
      <c r="HO680" t="s">
        <v>12808</v>
      </c>
      <c r="HP680" t="s">
        <v>13359</v>
      </c>
      <c r="HQ680" t="s">
        <v>13360</v>
      </c>
      <c r="HR680" t="s">
        <v>13361</v>
      </c>
      <c r="HT680" t="s">
        <v>5050</v>
      </c>
      <c r="HW680">
        <v>-45</v>
      </c>
      <c r="HX680">
        <v>4310441</v>
      </c>
      <c r="HY680" t="s">
        <v>12628</v>
      </c>
      <c r="HZ680">
        <v>4310408</v>
      </c>
      <c r="IC680">
        <v>0</v>
      </c>
      <c r="ID680">
        <v>1</v>
      </c>
      <c r="IM680">
        <v>117</v>
      </c>
      <c r="IU680">
        <v>12</v>
      </c>
      <c r="IV680">
        <f>IF(AND(Table1[[#This Row],[R/P]]="P",Table1[[#This Row],[PaRes]]&lt;&gt;"SCRBL",Table1[[#This Row],[PaRes]]&lt;&gt;"RUN",Table1[[#This Row],[Penalty]]&lt;&gt;1),1,0)</f>
        <v>1</v>
      </c>
      <c r="IW680">
        <f>IF(AND(Table1[[#This Row],[Pass Play]]=1,Table1[[#This Row],[PaRes]]&lt;&gt;"SAC"),1,0)</f>
        <v>1</v>
      </c>
      <c r="IX680">
        <f>IF(Table1[[#This Row],[PaRes]]="COM",1,0)</f>
        <v>0</v>
      </c>
      <c r="IY680">
        <f>IF(Table1[[#This Row],[Pass Play]]=1,Table1[[#This Row],[Gn]],0)</f>
        <v>0</v>
      </c>
      <c r="IZ680">
        <f>IF(AND(Table1[[#This Row],[Pass Play]]=1,Table1[[#This Row],[EFF]]="Y"),1,0)</f>
        <v>0</v>
      </c>
      <c r="JA680">
        <f>IF(AND(Table1[[#This Row],[Pass Play]]=1,Table1[[#This Row],[EFF]]="Y"),Table1[[#This Row],[Gn]],0)</f>
        <v>0</v>
      </c>
      <c r="JB680">
        <f>IF(AND(Table1[[#This Row],[Pass Play]]=1,Table1[[#This Row],[Gn]]&gt;=15),1,0)</f>
        <v>0</v>
      </c>
      <c r="JC680">
        <f>IF(AND(Table1[[#This Row],[Pass Play]]=1,Table1[[#This Row],[Big Play Passes]]=1),Table1[[#This Row],[Gn]],0)</f>
        <v>0</v>
      </c>
      <c r="JD680">
        <f>IF(AND(OR(Table1[[#This Row],[R/P]]="R",Table1[[#This Row],[PaRes]]="SCRBL",Table1[[#This Row],[PaRes]]="RUN"),Table1[[#This Row],[Penalty]]&lt;&gt;1),1,0)</f>
        <v>0</v>
      </c>
      <c r="JE680">
        <f>IF(Table1[[#This Row],[Rush Attempts]]=1,Table1[[#This Row],[Gn]],0)</f>
        <v>0</v>
      </c>
      <c r="JF680">
        <f>IF(AND(Table1[[#This Row],[Rush Attempts]]=1,Table1[[#This Row],[EFF]]="Y"),1,0)</f>
        <v>0</v>
      </c>
      <c r="JG680">
        <f>IF(AND(Table1[[#This Row],[Rush Attempts]]=1,Table1[[#This Row],[EFF]]="Y"),Table1[[#This Row],[Gn]],0)</f>
        <v>0</v>
      </c>
      <c r="JH680">
        <f>IF(AND(Table1[[#This Row],[Rush Attempts]]=1,Table1[[#This Row],[Gn]]&gt;=10),1,0)</f>
        <v>0</v>
      </c>
      <c r="JI680">
        <f>IF(AND(Table1[[#This Row],[Rush Attempts]]=1,Table1[[#This Row],[Big Play Run]]=1),Table1[[#This Row],[Gn]],0)</f>
        <v>0</v>
      </c>
      <c r="JJ680">
        <f>IF(Table1[[#This Row],[PaRes]]="SAC",1,0)</f>
        <v>0</v>
      </c>
      <c r="JK680">
        <f>IF(Table1[[#This Row],[Sacks]]=1,Table1[[#This Row],[Gn]],0)</f>
        <v>0</v>
      </c>
      <c r="JL680">
        <f>IF(Table1[[#This Row],[PaRes]]="INT",1,0)</f>
        <v>0</v>
      </c>
      <c r="JM680">
        <f>IF(Table1[[#This Row],[pff_PENALTY]]&lt;&gt;"",1,0)</f>
        <v>0</v>
      </c>
      <c r="JN680">
        <f>Table1[[#This Row],[pff_PENYARDS]]</f>
        <v>0</v>
      </c>
      <c r="JO680">
        <f>IF(Table1[[#This Row],[S/End]]="TD",1,0)</f>
        <v>0</v>
      </c>
      <c r="JP680">
        <f>IF(OR(Table1[[#This Row],[S/End]]="FGGD"),1,0)</f>
        <v>0</v>
      </c>
      <c r="JQ680">
        <f>IF(OR(Table1[[#This Row],[S/End]]="FUM",Table1[[#This Row],[S/End]]="INT"),1,0)</f>
        <v>0</v>
      </c>
      <c r="JR680">
        <f>IF(AND(Table1[[#This Row],[Touchdown]]=1,Table1[[#This Row],[Pass Play]]=1),1,0)</f>
        <v>0</v>
      </c>
      <c r="JS680">
        <f t="shared" si="32"/>
        <v>0</v>
      </c>
      <c r="JT680">
        <f>IF(AND(OR(Table1[[#This Row],[Pass Play]]=1,Table1[[#This Row],[Rush Attempts]]=1),Table1[[#This Row],[Dn]]=3),1,0)</f>
        <v>1</v>
      </c>
      <c r="JU680">
        <f>IF(AND(Table1[[#This Row],[3rd down attempt]]=1,Table1[[#This Row],[EFF]]="Y"),1,0)</f>
        <v>0</v>
      </c>
      <c r="JV680">
        <f>IF(AND(Table1[[#This Row],[3rd down attempt]]=1,Table1[[#This Row],[Dist]]&gt;=7),1,0)</f>
        <v>0</v>
      </c>
      <c r="JW680">
        <f>IF(AND(OR(Table1[[#This Row],[Pass Play]]=1,Table1[[#This Row],[Rush Attempts]]=1),Table1[[#This Row],[Dn]]=4),1,0)</f>
        <v>0</v>
      </c>
      <c r="JX680">
        <f>IF(AND(Table1[[#This Row],[4th down attempt]]=1,Table1[[#This Row],[EFF]]="Y"),1,0)</f>
        <v>0</v>
      </c>
      <c r="JY680">
        <f>IF(AND(OR(Table1[[#This Row],[Pass Play]]=1,Table1[[#This Row],[Rush Attempts]]=1),Table1[[#This Row],[FPos]]&gt;=0,Table1[[#This Row],[FPos]]&lt;=20),1,0)</f>
        <v>0</v>
      </c>
      <c r="JZ680">
        <f>IF(AND(OR(Table1[[#This Row],[Pass Play]]=1,Table1[[#This Row],[Rush Attempts]]=1),Table1[[#This Row],[Dist]]&lt;=Table1[[#This Row],[Gn]]),1,0)</f>
        <v>0</v>
      </c>
      <c r="KA680">
        <f>IF(Table1[[#This Row],[S/End]]&lt;&gt;"",1,0)</f>
        <v>1</v>
      </c>
      <c r="KB680">
        <f>IF(Table1[[#This Row],[S/End]]="TD",1,0)</f>
        <v>0</v>
      </c>
      <c r="KC680">
        <f>IF(Table1[[#This Row],[S/End]]="FGGD",1,0)</f>
        <v>0</v>
      </c>
      <c r="KD680">
        <f>IF(AND(OR(Table1[[#This Row],[Pass Play]]=1,Table1[[#This Row],[Rush Attempts]]=1),Table1[[#This Row],[Gn]]&lt;0),1,0)</f>
        <v>0</v>
      </c>
      <c r="KE680" s="375">
        <f>IF(AND(Table1[[#This Row],[pff_DRVENDPSN]]=3,Table1[[#This Row],[pff_DRVENDEVENT]]="PUNT"),1,0)</f>
        <v>1</v>
      </c>
    </row>
    <row r="681" spans="1:291" hidden="1">
      <c r="A681">
        <v>43</v>
      </c>
      <c r="B681">
        <v>2111</v>
      </c>
      <c r="D681">
        <v>4</v>
      </c>
      <c r="E681">
        <v>1</v>
      </c>
      <c r="F681">
        <v>10</v>
      </c>
      <c r="G681">
        <v>-5</v>
      </c>
      <c r="H681">
        <v>-25</v>
      </c>
      <c r="I681" t="s">
        <v>253</v>
      </c>
      <c r="J681" t="s">
        <v>298</v>
      </c>
      <c r="K681">
        <v>12</v>
      </c>
      <c r="L681" t="s">
        <v>8126</v>
      </c>
      <c r="M681" t="s">
        <v>3767</v>
      </c>
      <c r="N681" t="s">
        <v>568</v>
      </c>
      <c r="P681" t="s">
        <v>1066</v>
      </c>
      <c r="Q681" t="s">
        <v>1067</v>
      </c>
      <c r="W681" t="s">
        <v>253</v>
      </c>
      <c r="X681" t="s">
        <v>13362</v>
      </c>
      <c r="Y681" t="s">
        <v>1069</v>
      </c>
      <c r="Z681" t="s">
        <v>13363</v>
      </c>
      <c r="AB681" t="s">
        <v>325</v>
      </c>
      <c r="AC681" t="s">
        <v>326</v>
      </c>
      <c r="AJ681">
        <v>7</v>
      </c>
      <c r="AK681" t="s">
        <v>668</v>
      </c>
      <c r="AP681">
        <v>7</v>
      </c>
      <c r="BJ681" t="s">
        <v>274</v>
      </c>
      <c r="BQ681">
        <f t="shared" si="30"/>
        <v>1</v>
      </c>
      <c r="BR681">
        <f t="shared" si="31"/>
        <v>0</v>
      </c>
      <c r="BT681" t="s">
        <v>12612</v>
      </c>
      <c r="BV681">
        <v>20</v>
      </c>
      <c r="BX681">
        <v>0</v>
      </c>
      <c r="BY681" t="s">
        <v>13364</v>
      </c>
      <c r="CA681">
        <v>0</v>
      </c>
      <c r="CD681" s="3">
        <v>0.56597222222222221</v>
      </c>
      <c r="CE681" t="s">
        <v>274</v>
      </c>
      <c r="CF681" t="s">
        <v>13365</v>
      </c>
      <c r="CG681">
        <v>8</v>
      </c>
      <c r="CI681" t="s">
        <v>331</v>
      </c>
      <c r="CJ681">
        <v>0</v>
      </c>
      <c r="CK681" t="s">
        <v>13366</v>
      </c>
      <c r="CL681" s="4">
        <v>38414</v>
      </c>
      <c r="CM681" t="s">
        <v>13367</v>
      </c>
      <c r="CN681" t="s">
        <v>13368</v>
      </c>
      <c r="CO681">
        <v>20</v>
      </c>
      <c r="CP681" t="s">
        <v>268</v>
      </c>
      <c r="CQ681" t="s">
        <v>282</v>
      </c>
      <c r="CR681" t="s">
        <v>12612</v>
      </c>
      <c r="CU681" t="s">
        <v>13369</v>
      </c>
      <c r="CW681">
        <v>0</v>
      </c>
      <c r="CY681">
        <v>1</v>
      </c>
      <c r="CZ681" t="s">
        <v>2888</v>
      </c>
      <c r="DA681">
        <v>21</v>
      </c>
      <c r="DB681">
        <v>6</v>
      </c>
      <c r="DC681" t="s">
        <v>1609</v>
      </c>
      <c r="DD681">
        <v>-25</v>
      </c>
      <c r="DF681" t="s">
        <v>12619</v>
      </c>
      <c r="DK681">
        <v>-5</v>
      </c>
      <c r="DL681" s="4">
        <v>44519</v>
      </c>
      <c r="DM681">
        <v>20650</v>
      </c>
      <c r="DN681">
        <v>2021</v>
      </c>
      <c r="DO681">
        <v>0</v>
      </c>
      <c r="DQ681">
        <v>81926</v>
      </c>
      <c r="DR681">
        <v>145</v>
      </c>
      <c r="DU681" t="s">
        <v>274</v>
      </c>
      <c r="DV681" t="s">
        <v>257</v>
      </c>
      <c r="DX681">
        <v>10</v>
      </c>
      <c r="DY681" t="s">
        <v>275</v>
      </c>
      <c r="EE681">
        <v>0</v>
      </c>
      <c r="EF681" t="s">
        <v>1076</v>
      </c>
      <c r="EG681" t="s">
        <v>422</v>
      </c>
      <c r="EH681">
        <v>0</v>
      </c>
      <c r="EJ681" t="s">
        <v>454</v>
      </c>
      <c r="EK681" t="s">
        <v>13370</v>
      </c>
      <c r="EL681" t="s">
        <v>13371</v>
      </c>
      <c r="EM681" t="s">
        <v>13372</v>
      </c>
      <c r="EN681" t="s">
        <v>268</v>
      </c>
      <c r="EO681" t="s">
        <v>269</v>
      </c>
      <c r="EP681" t="s">
        <v>490</v>
      </c>
      <c r="EQ681">
        <v>0</v>
      </c>
      <c r="ER681" t="s">
        <v>346</v>
      </c>
      <c r="ET681" t="s">
        <v>13373</v>
      </c>
      <c r="EU681">
        <v>0</v>
      </c>
      <c r="EV681" t="s">
        <v>679</v>
      </c>
      <c r="EW681" t="s">
        <v>349</v>
      </c>
      <c r="FC681" t="s">
        <v>13374</v>
      </c>
      <c r="FE681">
        <v>0</v>
      </c>
      <c r="FF681">
        <v>4</v>
      </c>
      <c r="FK681" t="s">
        <v>13375</v>
      </c>
      <c r="FL681">
        <v>0</v>
      </c>
      <c r="FN681">
        <v>1</v>
      </c>
      <c r="FO681" t="s">
        <v>12619</v>
      </c>
      <c r="FP681" t="s">
        <v>1083</v>
      </c>
      <c r="FQ681">
        <v>0</v>
      </c>
      <c r="FS681" t="s">
        <v>395</v>
      </c>
      <c r="FV681" t="s">
        <v>496</v>
      </c>
      <c r="FY681">
        <v>0</v>
      </c>
      <c r="FZ681" t="s">
        <v>12619</v>
      </c>
      <c r="GA681">
        <v>10.199999999999999</v>
      </c>
      <c r="GB681">
        <v>-10</v>
      </c>
      <c r="GC681">
        <v>0</v>
      </c>
      <c r="GE681" t="s">
        <v>355</v>
      </c>
      <c r="GF681">
        <v>0</v>
      </c>
      <c r="GG681" t="s">
        <v>895</v>
      </c>
      <c r="GH681">
        <v>2.6</v>
      </c>
      <c r="GI681">
        <v>3.6</v>
      </c>
      <c r="GJ681">
        <v>0</v>
      </c>
      <c r="GK681">
        <v>0</v>
      </c>
      <c r="GM681" t="s">
        <v>2169</v>
      </c>
      <c r="GQ681" t="s">
        <v>685</v>
      </c>
      <c r="HA681" t="s">
        <v>11155</v>
      </c>
      <c r="HC681" t="s">
        <v>313</v>
      </c>
      <c r="HD681" t="s">
        <v>313</v>
      </c>
      <c r="HE681" t="s">
        <v>1083</v>
      </c>
      <c r="HF681">
        <v>0</v>
      </c>
      <c r="HG681">
        <v>12</v>
      </c>
      <c r="HH681">
        <v>10</v>
      </c>
      <c r="HI681" t="s">
        <v>275</v>
      </c>
      <c r="HL681" t="s">
        <v>6180</v>
      </c>
      <c r="HO681" t="s">
        <v>12694</v>
      </c>
      <c r="HP681" t="s">
        <v>13376</v>
      </c>
      <c r="HQ681" t="s">
        <v>9755</v>
      </c>
      <c r="HR681" t="s">
        <v>13377</v>
      </c>
      <c r="HW681">
        <v>-20</v>
      </c>
      <c r="HX681">
        <v>4310854</v>
      </c>
      <c r="HY681" t="s">
        <v>12619</v>
      </c>
      <c r="HZ681">
        <v>4310832</v>
      </c>
      <c r="IC681">
        <v>0</v>
      </c>
      <c r="ID681">
        <v>0</v>
      </c>
      <c r="IM681">
        <v>133</v>
      </c>
      <c r="IO681" t="s">
        <v>12619</v>
      </c>
      <c r="IU681">
        <v>12</v>
      </c>
      <c r="IV681">
        <f>IF(AND(Table1[[#This Row],[R/P]]="P",Table1[[#This Row],[PaRes]]&lt;&gt;"SCRBL",Table1[[#This Row],[PaRes]]&lt;&gt;"RUN",Table1[[#This Row],[Penalty]]&lt;&gt;1),1,0)</f>
        <v>1</v>
      </c>
      <c r="IW681">
        <f>IF(AND(Table1[[#This Row],[Pass Play]]=1,Table1[[#This Row],[PaRes]]&lt;&gt;"SAC"),1,0)</f>
        <v>0</v>
      </c>
      <c r="IX681">
        <f>IF(Table1[[#This Row],[PaRes]]="COM",1,0)</f>
        <v>0</v>
      </c>
      <c r="IY681">
        <f>IF(Table1[[#This Row],[Pass Play]]=1,Table1[[#This Row],[Gn]],0)</f>
        <v>-5</v>
      </c>
      <c r="IZ681">
        <f>IF(AND(Table1[[#This Row],[Pass Play]]=1,Table1[[#This Row],[EFF]]="Y"),1,0)</f>
        <v>0</v>
      </c>
      <c r="JA681">
        <f>IF(AND(Table1[[#This Row],[Pass Play]]=1,Table1[[#This Row],[EFF]]="Y"),Table1[[#This Row],[Gn]],0)</f>
        <v>0</v>
      </c>
      <c r="JB681">
        <f>IF(AND(Table1[[#This Row],[Pass Play]]=1,Table1[[#This Row],[Gn]]&gt;=15),1,0)</f>
        <v>0</v>
      </c>
      <c r="JC681">
        <f>IF(AND(Table1[[#This Row],[Pass Play]]=1,Table1[[#This Row],[Big Play Passes]]=1),Table1[[#This Row],[Gn]],0)</f>
        <v>0</v>
      </c>
      <c r="JD681">
        <f>IF(AND(OR(Table1[[#This Row],[R/P]]="R",Table1[[#This Row],[PaRes]]="SCRBL",Table1[[#This Row],[PaRes]]="RUN"),Table1[[#This Row],[Penalty]]&lt;&gt;1),1,0)</f>
        <v>0</v>
      </c>
      <c r="JE681">
        <f>IF(Table1[[#This Row],[Rush Attempts]]=1,Table1[[#This Row],[Gn]],0)</f>
        <v>0</v>
      </c>
      <c r="JF681">
        <f>IF(AND(Table1[[#This Row],[Rush Attempts]]=1,Table1[[#This Row],[EFF]]="Y"),1,0)</f>
        <v>0</v>
      </c>
      <c r="JG681">
        <f>IF(AND(Table1[[#This Row],[Rush Attempts]]=1,Table1[[#This Row],[EFF]]="Y"),Table1[[#This Row],[Gn]],0)</f>
        <v>0</v>
      </c>
      <c r="JH681">
        <f>IF(AND(Table1[[#This Row],[Rush Attempts]]=1,Table1[[#This Row],[Gn]]&gt;=10),1,0)</f>
        <v>0</v>
      </c>
      <c r="JI681">
        <f>IF(AND(Table1[[#This Row],[Rush Attempts]]=1,Table1[[#This Row],[Big Play Run]]=1),Table1[[#This Row],[Gn]],0)</f>
        <v>0</v>
      </c>
      <c r="JJ681">
        <f>IF(Table1[[#This Row],[PaRes]]="SAC",1,0)</f>
        <v>1</v>
      </c>
      <c r="JK681">
        <f>IF(Table1[[#This Row],[Sacks]]=1,Table1[[#This Row],[Gn]],0)</f>
        <v>-5</v>
      </c>
      <c r="JL681">
        <f>IF(Table1[[#This Row],[PaRes]]="INT",1,0)</f>
        <v>0</v>
      </c>
      <c r="JM681">
        <f>IF(Table1[[#This Row],[pff_PENALTY]]&lt;&gt;"",1,0)</f>
        <v>0</v>
      </c>
      <c r="JN681">
        <f>Table1[[#This Row],[pff_PENYARDS]]</f>
        <v>0</v>
      </c>
      <c r="JO681">
        <f>IF(Table1[[#This Row],[S/End]]="TD",1,0)</f>
        <v>0</v>
      </c>
      <c r="JP681">
        <f>IF(OR(Table1[[#This Row],[S/End]]="FGGD"),1,0)</f>
        <v>0</v>
      </c>
      <c r="JQ681">
        <f>IF(OR(Table1[[#This Row],[S/End]]="FUM",Table1[[#This Row],[S/End]]="INT"),1,0)</f>
        <v>0</v>
      </c>
      <c r="JR681">
        <f>IF(AND(Table1[[#This Row],[Touchdown]]=1,Table1[[#This Row],[Pass Play]]=1),1,0)</f>
        <v>0</v>
      </c>
      <c r="JS681">
        <f t="shared" si="32"/>
        <v>0</v>
      </c>
      <c r="JT681">
        <f>IF(AND(OR(Table1[[#This Row],[Pass Play]]=1,Table1[[#This Row],[Rush Attempts]]=1),Table1[[#This Row],[Dn]]=3),1,0)</f>
        <v>0</v>
      </c>
      <c r="JU681">
        <f>IF(AND(Table1[[#This Row],[3rd down attempt]]=1,Table1[[#This Row],[EFF]]="Y"),1,0)</f>
        <v>0</v>
      </c>
      <c r="JV681">
        <f>IF(AND(Table1[[#This Row],[3rd down attempt]]=1,Table1[[#This Row],[Dist]]&gt;=7),1,0)</f>
        <v>0</v>
      </c>
      <c r="JW681">
        <f>IF(AND(OR(Table1[[#This Row],[Pass Play]]=1,Table1[[#This Row],[Rush Attempts]]=1),Table1[[#This Row],[Dn]]=4),1,0)</f>
        <v>0</v>
      </c>
      <c r="JX681">
        <f>IF(AND(Table1[[#This Row],[4th down attempt]]=1,Table1[[#This Row],[EFF]]="Y"),1,0)</f>
        <v>0</v>
      </c>
      <c r="JY681">
        <f>IF(AND(OR(Table1[[#This Row],[Pass Play]]=1,Table1[[#This Row],[Rush Attempts]]=1),Table1[[#This Row],[FPos]]&gt;=0,Table1[[#This Row],[FPos]]&lt;=20),1,0)</f>
        <v>0</v>
      </c>
      <c r="JZ681">
        <f>IF(AND(OR(Table1[[#This Row],[Pass Play]]=1,Table1[[#This Row],[Rush Attempts]]=1),Table1[[#This Row],[Dist]]&lt;=Table1[[#This Row],[Gn]]),1,0)</f>
        <v>0</v>
      </c>
      <c r="KA681">
        <f>IF(Table1[[#This Row],[S/End]]&lt;&gt;"",1,0)</f>
        <v>0</v>
      </c>
      <c r="KB681">
        <f>IF(Table1[[#This Row],[S/End]]="TD",1,0)</f>
        <v>0</v>
      </c>
      <c r="KC681">
        <f>IF(Table1[[#This Row],[S/End]]="FGGD",1,0)</f>
        <v>0</v>
      </c>
      <c r="KD681">
        <f>IF(AND(OR(Table1[[#This Row],[Pass Play]]=1,Table1[[#This Row],[Rush Attempts]]=1),Table1[[#This Row],[Gn]]&lt;0),1,0)</f>
        <v>1</v>
      </c>
      <c r="KE681" s="375">
        <f>IF(AND(Table1[[#This Row],[pff_DRVENDPSN]]=3,Table1[[#This Row],[pff_DRVENDEVENT]]="PUNT"),1,0)</f>
        <v>0</v>
      </c>
    </row>
    <row r="682" spans="1:291" hidden="1">
      <c r="A682">
        <v>44</v>
      </c>
      <c r="B682">
        <v>2111</v>
      </c>
      <c r="D682">
        <v>4</v>
      </c>
      <c r="E682">
        <v>2</v>
      </c>
      <c r="F682">
        <v>15</v>
      </c>
      <c r="G682">
        <v>9</v>
      </c>
      <c r="H682">
        <v>-20</v>
      </c>
      <c r="J682" t="s">
        <v>254</v>
      </c>
      <c r="K682">
        <v>11</v>
      </c>
      <c r="L682" t="s">
        <v>1184</v>
      </c>
      <c r="M682" t="s">
        <v>8487</v>
      </c>
      <c r="N682" t="s">
        <v>827</v>
      </c>
      <c r="P682" t="s">
        <v>1216</v>
      </c>
      <c r="Q682" t="s">
        <v>442</v>
      </c>
      <c r="W682" t="s">
        <v>257</v>
      </c>
      <c r="X682" t="s">
        <v>3957</v>
      </c>
      <c r="AE682" t="s">
        <v>411</v>
      </c>
      <c r="AF682" t="s">
        <v>412</v>
      </c>
      <c r="AG682" t="s">
        <v>3957</v>
      </c>
      <c r="AH682" t="s">
        <v>274</v>
      </c>
      <c r="AJ682">
        <v>22</v>
      </c>
      <c r="AP682">
        <v>7</v>
      </c>
      <c r="BJ682" t="s">
        <v>274</v>
      </c>
      <c r="BQ682">
        <f t="shared" si="30"/>
        <v>0</v>
      </c>
      <c r="BR682">
        <f t="shared" si="31"/>
        <v>11</v>
      </c>
      <c r="BT682" t="s">
        <v>12612</v>
      </c>
      <c r="BV682">
        <v>20</v>
      </c>
      <c r="BX682">
        <v>0</v>
      </c>
      <c r="BY682" t="s">
        <v>13378</v>
      </c>
      <c r="CD682" s="3">
        <v>0.54305555555555551</v>
      </c>
      <c r="CF682" t="s">
        <v>13379</v>
      </c>
      <c r="CJ682">
        <v>0</v>
      </c>
      <c r="CK682" t="s">
        <v>13380</v>
      </c>
      <c r="CL682" s="4">
        <v>38387</v>
      </c>
      <c r="CM682" t="s">
        <v>13381</v>
      </c>
      <c r="CN682" t="s">
        <v>13382</v>
      </c>
      <c r="CO682">
        <v>20</v>
      </c>
      <c r="CP682" t="s">
        <v>13383</v>
      </c>
      <c r="CQ682" t="s">
        <v>418</v>
      </c>
      <c r="CR682" t="s">
        <v>12612</v>
      </c>
      <c r="CU682" t="s">
        <v>7349</v>
      </c>
      <c r="CW682">
        <v>0</v>
      </c>
      <c r="CY682">
        <v>2</v>
      </c>
      <c r="CZ682" t="s">
        <v>2888</v>
      </c>
      <c r="DA682">
        <v>21</v>
      </c>
      <c r="DB682">
        <v>6</v>
      </c>
      <c r="DC682" t="s">
        <v>1609</v>
      </c>
      <c r="DD682">
        <v>-25</v>
      </c>
      <c r="DF682" t="s">
        <v>12789</v>
      </c>
      <c r="DK682">
        <v>9</v>
      </c>
      <c r="DL682" s="4">
        <v>44519</v>
      </c>
      <c r="DM682">
        <v>20650</v>
      </c>
      <c r="DN682">
        <v>2021</v>
      </c>
      <c r="DO682">
        <v>0</v>
      </c>
      <c r="DQ682">
        <v>81926</v>
      </c>
      <c r="DR682">
        <v>146</v>
      </c>
      <c r="DU682" t="s">
        <v>274</v>
      </c>
      <c r="DV682" t="s">
        <v>257</v>
      </c>
      <c r="DX682">
        <v>10</v>
      </c>
      <c r="DY682" t="s">
        <v>275</v>
      </c>
      <c r="EE682">
        <v>0</v>
      </c>
      <c r="EF682" t="s">
        <v>4647</v>
      </c>
      <c r="EG682" t="s">
        <v>383</v>
      </c>
      <c r="EH682">
        <v>0</v>
      </c>
      <c r="EI682" t="s">
        <v>1224</v>
      </c>
      <c r="EJ682" t="s">
        <v>340</v>
      </c>
      <c r="EK682" t="s">
        <v>1149</v>
      </c>
      <c r="EL682" t="s">
        <v>13384</v>
      </c>
      <c r="EM682" t="s">
        <v>13385</v>
      </c>
      <c r="EN682" t="s">
        <v>351</v>
      </c>
      <c r="EO682" t="s">
        <v>418</v>
      </c>
      <c r="EP682" t="s">
        <v>490</v>
      </c>
      <c r="EQ682">
        <v>1</v>
      </c>
      <c r="ET682" t="s">
        <v>13386</v>
      </c>
      <c r="FE682">
        <v>0</v>
      </c>
      <c r="FG682" t="s">
        <v>429</v>
      </c>
      <c r="FI682" t="s">
        <v>429</v>
      </c>
      <c r="FJ682" t="s">
        <v>12664</v>
      </c>
      <c r="FL682">
        <v>0</v>
      </c>
      <c r="FN682">
        <v>0</v>
      </c>
      <c r="FQ682">
        <v>0</v>
      </c>
      <c r="FS682" t="s">
        <v>462</v>
      </c>
      <c r="FU682" t="s">
        <v>274</v>
      </c>
      <c r="FV682" t="s">
        <v>777</v>
      </c>
      <c r="FW682" t="s">
        <v>431</v>
      </c>
      <c r="FX682" t="s">
        <v>432</v>
      </c>
      <c r="FY682">
        <v>1</v>
      </c>
      <c r="GA682">
        <v>10.199999999999999</v>
      </c>
      <c r="GB682">
        <v>-10</v>
      </c>
      <c r="GC682">
        <v>0</v>
      </c>
      <c r="GE682" t="s">
        <v>355</v>
      </c>
      <c r="GF682">
        <v>0</v>
      </c>
      <c r="GJ682">
        <v>0</v>
      </c>
      <c r="GK682">
        <v>0</v>
      </c>
      <c r="GM682" t="s">
        <v>13387</v>
      </c>
      <c r="GO682">
        <v>1</v>
      </c>
      <c r="HA682" t="s">
        <v>13388</v>
      </c>
      <c r="HC682" t="s">
        <v>313</v>
      </c>
      <c r="HD682" t="s">
        <v>313</v>
      </c>
      <c r="HF682">
        <v>0</v>
      </c>
      <c r="HG682">
        <v>11</v>
      </c>
      <c r="HH682">
        <v>10</v>
      </c>
      <c r="HI682" t="s">
        <v>275</v>
      </c>
      <c r="HL682">
        <v>4</v>
      </c>
      <c r="HP682" t="s">
        <v>13389</v>
      </c>
      <c r="HQ682" t="s">
        <v>1008</v>
      </c>
      <c r="HR682" t="s">
        <v>13390</v>
      </c>
      <c r="HW682">
        <v>-29</v>
      </c>
      <c r="HX682">
        <v>4310876</v>
      </c>
      <c r="HY682" t="s">
        <v>492</v>
      </c>
      <c r="HZ682">
        <v>4310854</v>
      </c>
      <c r="IC682">
        <v>0</v>
      </c>
      <c r="ID682">
        <v>0</v>
      </c>
      <c r="IM682">
        <v>134</v>
      </c>
      <c r="IO682" t="s">
        <v>12789</v>
      </c>
      <c r="IQ682" t="s">
        <v>12789</v>
      </c>
      <c r="IU682">
        <v>12</v>
      </c>
      <c r="IV682">
        <f>IF(AND(Table1[[#This Row],[R/P]]="P",Table1[[#This Row],[PaRes]]&lt;&gt;"SCRBL",Table1[[#This Row],[PaRes]]&lt;&gt;"RUN",Table1[[#This Row],[Penalty]]&lt;&gt;1),1,0)</f>
        <v>0</v>
      </c>
      <c r="IW682">
        <f>IF(AND(Table1[[#This Row],[Pass Play]]=1,Table1[[#This Row],[PaRes]]&lt;&gt;"SAC"),1,0)</f>
        <v>0</v>
      </c>
      <c r="IX682">
        <f>IF(Table1[[#This Row],[PaRes]]="COM",1,0)</f>
        <v>0</v>
      </c>
      <c r="IY682">
        <f>IF(Table1[[#This Row],[Pass Play]]=1,Table1[[#This Row],[Gn]],0)</f>
        <v>0</v>
      </c>
      <c r="IZ682">
        <f>IF(AND(Table1[[#This Row],[Pass Play]]=1,Table1[[#This Row],[EFF]]="Y"),1,0)</f>
        <v>0</v>
      </c>
      <c r="JA682">
        <f>IF(AND(Table1[[#This Row],[Pass Play]]=1,Table1[[#This Row],[EFF]]="Y"),Table1[[#This Row],[Gn]],0)</f>
        <v>0</v>
      </c>
      <c r="JB682">
        <f>IF(AND(Table1[[#This Row],[Pass Play]]=1,Table1[[#This Row],[Gn]]&gt;=15),1,0)</f>
        <v>0</v>
      </c>
      <c r="JC682">
        <f>IF(AND(Table1[[#This Row],[Pass Play]]=1,Table1[[#This Row],[Big Play Passes]]=1),Table1[[#This Row],[Gn]],0)</f>
        <v>0</v>
      </c>
      <c r="JD682">
        <f>IF(AND(OR(Table1[[#This Row],[R/P]]="R",Table1[[#This Row],[PaRes]]="SCRBL",Table1[[#This Row],[PaRes]]="RUN"),Table1[[#This Row],[Penalty]]&lt;&gt;1),1,0)</f>
        <v>1</v>
      </c>
      <c r="JE682">
        <f>IF(Table1[[#This Row],[Rush Attempts]]=1,Table1[[#This Row],[Gn]],0)</f>
        <v>9</v>
      </c>
      <c r="JF682">
        <f>IF(AND(Table1[[#This Row],[Rush Attempts]]=1,Table1[[#This Row],[EFF]]="Y"),1,0)</f>
        <v>1</v>
      </c>
      <c r="JG682">
        <f>IF(AND(Table1[[#This Row],[Rush Attempts]]=1,Table1[[#This Row],[EFF]]="Y"),Table1[[#This Row],[Gn]],0)</f>
        <v>9</v>
      </c>
      <c r="JH682">
        <f>IF(AND(Table1[[#This Row],[Rush Attempts]]=1,Table1[[#This Row],[Gn]]&gt;=10),1,0)</f>
        <v>0</v>
      </c>
      <c r="JI682">
        <f>IF(AND(Table1[[#This Row],[Rush Attempts]]=1,Table1[[#This Row],[Big Play Run]]=1),Table1[[#This Row],[Gn]],0)</f>
        <v>0</v>
      </c>
      <c r="JJ682">
        <f>IF(Table1[[#This Row],[PaRes]]="SAC",1,0)</f>
        <v>0</v>
      </c>
      <c r="JK682">
        <f>IF(Table1[[#This Row],[Sacks]]=1,Table1[[#This Row],[Gn]],0)</f>
        <v>0</v>
      </c>
      <c r="JL682">
        <f>IF(Table1[[#This Row],[PaRes]]="INT",1,0)</f>
        <v>0</v>
      </c>
      <c r="JM682">
        <f>IF(Table1[[#This Row],[pff_PENALTY]]&lt;&gt;"",1,0)</f>
        <v>0</v>
      </c>
      <c r="JN682">
        <f>Table1[[#This Row],[pff_PENYARDS]]</f>
        <v>0</v>
      </c>
      <c r="JO682">
        <f>IF(Table1[[#This Row],[S/End]]="TD",1,0)</f>
        <v>0</v>
      </c>
      <c r="JP682">
        <f>IF(OR(Table1[[#This Row],[S/End]]="FGGD"),1,0)</f>
        <v>0</v>
      </c>
      <c r="JQ682">
        <f>IF(OR(Table1[[#This Row],[S/End]]="FUM",Table1[[#This Row],[S/End]]="INT"),1,0)</f>
        <v>0</v>
      </c>
      <c r="JR682">
        <f>IF(AND(Table1[[#This Row],[Touchdown]]=1,Table1[[#This Row],[Pass Play]]=1),1,0)</f>
        <v>0</v>
      </c>
      <c r="JS682">
        <f t="shared" si="32"/>
        <v>0</v>
      </c>
      <c r="JT682">
        <f>IF(AND(OR(Table1[[#This Row],[Pass Play]]=1,Table1[[#This Row],[Rush Attempts]]=1),Table1[[#This Row],[Dn]]=3),1,0)</f>
        <v>0</v>
      </c>
      <c r="JU682">
        <f>IF(AND(Table1[[#This Row],[3rd down attempt]]=1,Table1[[#This Row],[EFF]]="Y"),1,0)</f>
        <v>0</v>
      </c>
      <c r="JV682">
        <f>IF(AND(Table1[[#This Row],[3rd down attempt]]=1,Table1[[#This Row],[Dist]]&gt;=7),1,0)</f>
        <v>0</v>
      </c>
      <c r="JW682">
        <f>IF(AND(OR(Table1[[#This Row],[Pass Play]]=1,Table1[[#This Row],[Rush Attempts]]=1),Table1[[#This Row],[Dn]]=4),1,0)</f>
        <v>0</v>
      </c>
      <c r="JX682">
        <f>IF(AND(Table1[[#This Row],[4th down attempt]]=1,Table1[[#This Row],[EFF]]="Y"),1,0)</f>
        <v>0</v>
      </c>
      <c r="JY682">
        <f>IF(AND(OR(Table1[[#This Row],[Pass Play]]=1,Table1[[#This Row],[Rush Attempts]]=1),Table1[[#This Row],[FPos]]&gt;=0,Table1[[#This Row],[FPos]]&lt;=20),1,0)</f>
        <v>0</v>
      </c>
      <c r="JZ682">
        <f>IF(AND(OR(Table1[[#This Row],[Pass Play]]=1,Table1[[#This Row],[Rush Attempts]]=1),Table1[[#This Row],[Dist]]&lt;=Table1[[#This Row],[Gn]]),1,0)</f>
        <v>0</v>
      </c>
      <c r="KA682">
        <f>IF(Table1[[#This Row],[S/End]]&lt;&gt;"",1,0)</f>
        <v>0</v>
      </c>
      <c r="KB682">
        <f>IF(Table1[[#This Row],[S/End]]="TD",1,0)</f>
        <v>0</v>
      </c>
      <c r="KC682">
        <f>IF(Table1[[#This Row],[S/End]]="FGGD",1,0)</f>
        <v>0</v>
      </c>
      <c r="KD682">
        <f>IF(AND(OR(Table1[[#This Row],[Pass Play]]=1,Table1[[#This Row],[Rush Attempts]]=1),Table1[[#This Row],[Gn]]&lt;0),1,0)</f>
        <v>0</v>
      </c>
      <c r="KE682" s="375">
        <f>IF(AND(Table1[[#This Row],[pff_DRVENDPSN]]=3,Table1[[#This Row],[pff_DRVENDEVENT]]="PUNT"),1,0)</f>
        <v>0</v>
      </c>
    </row>
    <row r="683" spans="1:291" hidden="1">
      <c r="A683">
        <v>45</v>
      </c>
      <c r="B683">
        <v>2111</v>
      </c>
      <c r="D683">
        <v>4</v>
      </c>
      <c r="E683">
        <v>3</v>
      </c>
      <c r="F683">
        <v>6</v>
      </c>
      <c r="G683">
        <v>48</v>
      </c>
      <c r="H683">
        <v>-29</v>
      </c>
      <c r="J683" t="s">
        <v>254</v>
      </c>
      <c r="K683">
        <v>11</v>
      </c>
      <c r="L683" t="s">
        <v>471</v>
      </c>
      <c r="M683" t="s">
        <v>13391</v>
      </c>
      <c r="N683" t="s">
        <v>319</v>
      </c>
      <c r="P683" t="s">
        <v>13392</v>
      </c>
      <c r="W683" t="s">
        <v>253</v>
      </c>
      <c r="X683" t="s">
        <v>13393</v>
      </c>
      <c r="Y683" t="s">
        <v>664</v>
      </c>
      <c r="Z683" t="s">
        <v>13394</v>
      </c>
      <c r="AB683" t="s">
        <v>325</v>
      </c>
      <c r="AC683" t="s">
        <v>326</v>
      </c>
      <c r="AJ683">
        <v>4</v>
      </c>
      <c r="AK683" t="s">
        <v>327</v>
      </c>
      <c r="AP683">
        <v>7</v>
      </c>
      <c r="BJ683" t="s">
        <v>274</v>
      </c>
      <c r="BQ683">
        <f t="shared" si="30"/>
        <v>2</v>
      </c>
      <c r="BR683">
        <f t="shared" si="31"/>
        <v>0</v>
      </c>
      <c r="BT683" t="s">
        <v>12612</v>
      </c>
      <c r="BV683">
        <v>20</v>
      </c>
      <c r="BX683">
        <v>0</v>
      </c>
      <c r="BY683" t="s">
        <v>13395</v>
      </c>
      <c r="CA683">
        <v>1</v>
      </c>
      <c r="CD683" s="3">
        <v>0.51527777777777783</v>
      </c>
      <c r="CE683" t="s">
        <v>294</v>
      </c>
      <c r="CF683" t="s">
        <v>13396</v>
      </c>
      <c r="CG683">
        <v>9</v>
      </c>
      <c r="CI683" t="s">
        <v>331</v>
      </c>
      <c r="CJ683">
        <v>1</v>
      </c>
      <c r="CK683" t="s">
        <v>13397</v>
      </c>
      <c r="CL683" s="4">
        <v>38387</v>
      </c>
      <c r="CM683" t="s">
        <v>13398</v>
      </c>
      <c r="CN683" t="s">
        <v>13399</v>
      </c>
      <c r="CO683">
        <v>20</v>
      </c>
      <c r="CP683" t="s">
        <v>12682</v>
      </c>
      <c r="CQ683" t="s">
        <v>269</v>
      </c>
      <c r="CR683" t="s">
        <v>12612</v>
      </c>
      <c r="CU683" t="s">
        <v>8107</v>
      </c>
      <c r="CW683">
        <v>0</v>
      </c>
      <c r="CY683">
        <v>3</v>
      </c>
      <c r="CZ683" t="s">
        <v>2888</v>
      </c>
      <c r="DA683">
        <v>21</v>
      </c>
      <c r="DB683">
        <v>6</v>
      </c>
      <c r="DC683" t="s">
        <v>1609</v>
      </c>
      <c r="DD683">
        <v>-25</v>
      </c>
      <c r="DF683" t="s">
        <v>12645</v>
      </c>
      <c r="DK683">
        <v>48</v>
      </c>
      <c r="DL683" s="4">
        <v>44519</v>
      </c>
      <c r="DM683">
        <v>20650</v>
      </c>
      <c r="DN683">
        <v>2021</v>
      </c>
      <c r="DO683">
        <v>0</v>
      </c>
      <c r="DQ683">
        <v>81926</v>
      </c>
      <c r="DR683">
        <v>147</v>
      </c>
      <c r="DU683" t="s">
        <v>274</v>
      </c>
      <c r="DV683" t="s">
        <v>257</v>
      </c>
      <c r="DX683">
        <v>10</v>
      </c>
      <c r="DY683" t="s">
        <v>275</v>
      </c>
      <c r="EA683" t="s">
        <v>12619</v>
      </c>
      <c r="EE683">
        <v>0</v>
      </c>
      <c r="EF683" t="s">
        <v>13400</v>
      </c>
      <c r="EG683" t="s">
        <v>701</v>
      </c>
      <c r="EH683">
        <v>0</v>
      </c>
      <c r="EI683" t="s">
        <v>13401</v>
      </c>
      <c r="EJ683" t="s">
        <v>340</v>
      </c>
      <c r="EK683" t="s">
        <v>1149</v>
      </c>
      <c r="EL683" t="s">
        <v>13402</v>
      </c>
      <c r="EM683" t="s">
        <v>13403</v>
      </c>
      <c r="EO683" t="s">
        <v>282</v>
      </c>
      <c r="EP683" t="s">
        <v>490</v>
      </c>
      <c r="EQ683">
        <v>0</v>
      </c>
      <c r="ER683" t="s">
        <v>346</v>
      </c>
      <c r="ET683" t="s">
        <v>13404</v>
      </c>
      <c r="EU683">
        <v>25</v>
      </c>
      <c r="EV683" t="s">
        <v>348</v>
      </c>
      <c r="EW683" t="s">
        <v>349</v>
      </c>
      <c r="EX683" t="s">
        <v>528</v>
      </c>
      <c r="EY683" t="s">
        <v>898</v>
      </c>
      <c r="FB683" t="s">
        <v>741</v>
      </c>
      <c r="FC683" t="s">
        <v>13405</v>
      </c>
      <c r="FE683">
        <v>0</v>
      </c>
      <c r="FF683">
        <v>8</v>
      </c>
      <c r="FK683" t="s">
        <v>13406</v>
      </c>
      <c r="FL683">
        <v>0</v>
      </c>
      <c r="FN683">
        <v>0</v>
      </c>
      <c r="FO683" t="s">
        <v>12619</v>
      </c>
      <c r="FP683" t="s">
        <v>1115</v>
      </c>
      <c r="FQ683">
        <v>0</v>
      </c>
      <c r="FS683" t="s">
        <v>354</v>
      </c>
      <c r="FY683">
        <v>0</v>
      </c>
      <c r="GA683">
        <v>10.199999999999999</v>
      </c>
      <c r="GB683">
        <v>-10</v>
      </c>
      <c r="GC683">
        <v>0</v>
      </c>
      <c r="GE683" t="s">
        <v>355</v>
      </c>
      <c r="GF683">
        <v>1</v>
      </c>
      <c r="GH683">
        <v>2.5</v>
      </c>
      <c r="GI683">
        <v>2.5</v>
      </c>
      <c r="GJ683">
        <v>0</v>
      </c>
      <c r="GK683">
        <v>0</v>
      </c>
      <c r="GM683" t="s">
        <v>13407</v>
      </c>
      <c r="GN683">
        <v>23</v>
      </c>
      <c r="GO683">
        <v>16</v>
      </c>
      <c r="GP683">
        <v>4</v>
      </c>
      <c r="GQ683" t="s">
        <v>779</v>
      </c>
      <c r="GR683">
        <v>20</v>
      </c>
      <c r="HA683" t="s">
        <v>13408</v>
      </c>
      <c r="HB683" t="s">
        <v>12645</v>
      </c>
      <c r="HC683" t="s">
        <v>313</v>
      </c>
      <c r="HD683" t="s">
        <v>313</v>
      </c>
      <c r="HE683" t="s">
        <v>13409</v>
      </c>
      <c r="HF683">
        <v>0</v>
      </c>
      <c r="HG683">
        <v>11</v>
      </c>
      <c r="HH683">
        <v>10</v>
      </c>
      <c r="HI683" t="s">
        <v>275</v>
      </c>
      <c r="HL683">
        <v>2</v>
      </c>
      <c r="HM683" t="s">
        <v>12789</v>
      </c>
      <c r="HO683" t="s">
        <v>12694</v>
      </c>
      <c r="HP683" t="s">
        <v>13410</v>
      </c>
      <c r="HQ683" t="s">
        <v>13411</v>
      </c>
      <c r="HR683" t="s">
        <v>13412</v>
      </c>
      <c r="HT683" t="s">
        <v>1772</v>
      </c>
      <c r="HW683">
        <v>23</v>
      </c>
      <c r="HX683">
        <v>4310899</v>
      </c>
      <c r="HY683" t="s">
        <v>13413</v>
      </c>
      <c r="HZ683">
        <v>4310876</v>
      </c>
      <c r="IC683">
        <v>1</v>
      </c>
      <c r="ID683">
        <v>1</v>
      </c>
      <c r="IM683">
        <v>135</v>
      </c>
      <c r="IQ683" t="s">
        <v>12659</v>
      </c>
      <c r="IU683">
        <v>12</v>
      </c>
      <c r="IV683">
        <f>IF(AND(Table1[[#This Row],[R/P]]="P",Table1[[#This Row],[PaRes]]&lt;&gt;"SCRBL",Table1[[#This Row],[PaRes]]&lt;&gt;"RUN",Table1[[#This Row],[Penalty]]&lt;&gt;1),1,0)</f>
        <v>1</v>
      </c>
      <c r="IW683">
        <f>IF(AND(Table1[[#This Row],[Pass Play]]=1,Table1[[#This Row],[PaRes]]&lt;&gt;"SAC"),1,0)</f>
        <v>1</v>
      </c>
      <c r="IX683">
        <f>IF(Table1[[#This Row],[PaRes]]="COM",1,0)</f>
        <v>1</v>
      </c>
      <c r="IY683">
        <f>IF(Table1[[#This Row],[Pass Play]]=1,Table1[[#This Row],[Gn]],0)</f>
        <v>48</v>
      </c>
      <c r="IZ683">
        <f>IF(AND(Table1[[#This Row],[Pass Play]]=1,Table1[[#This Row],[EFF]]="Y"),1,0)</f>
        <v>1</v>
      </c>
      <c r="JA683">
        <f>IF(AND(Table1[[#This Row],[Pass Play]]=1,Table1[[#This Row],[EFF]]="Y"),Table1[[#This Row],[Gn]],0)</f>
        <v>48</v>
      </c>
      <c r="JB683">
        <f>IF(AND(Table1[[#This Row],[Pass Play]]=1,Table1[[#This Row],[Gn]]&gt;=15),1,0)</f>
        <v>1</v>
      </c>
      <c r="JC683">
        <f>IF(AND(Table1[[#This Row],[Pass Play]]=1,Table1[[#This Row],[Big Play Passes]]=1),Table1[[#This Row],[Gn]],0)</f>
        <v>48</v>
      </c>
      <c r="JD683">
        <f>IF(AND(OR(Table1[[#This Row],[R/P]]="R",Table1[[#This Row],[PaRes]]="SCRBL",Table1[[#This Row],[PaRes]]="RUN"),Table1[[#This Row],[Penalty]]&lt;&gt;1),1,0)</f>
        <v>0</v>
      </c>
      <c r="JE683">
        <f>IF(Table1[[#This Row],[Rush Attempts]]=1,Table1[[#This Row],[Gn]],0)</f>
        <v>0</v>
      </c>
      <c r="JF683">
        <f>IF(AND(Table1[[#This Row],[Rush Attempts]]=1,Table1[[#This Row],[EFF]]="Y"),1,0)</f>
        <v>0</v>
      </c>
      <c r="JG683">
        <f>IF(AND(Table1[[#This Row],[Rush Attempts]]=1,Table1[[#This Row],[EFF]]="Y"),Table1[[#This Row],[Gn]],0)</f>
        <v>0</v>
      </c>
      <c r="JH683">
        <f>IF(AND(Table1[[#This Row],[Rush Attempts]]=1,Table1[[#This Row],[Gn]]&gt;=10),1,0)</f>
        <v>0</v>
      </c>
      <c r="JI683">
        <f>IF(AND(Table1[[#This Row],[Rush Attempts]]=1,Table1[[#This Row],[Big Play Run]]=1),Table1[[#This Row],[Gn]],0)</f>
        <v>0</v>
      </c>
      <c r="JJ683">
        <f>IF(Table1[[#This Row],[PaRes]]="SAC",1,0)</f>
        <v>0</v>
      </c>
      <c r="JK683">
        <f>IF(Table1[[#This Row],[Sacks]]=1,Table1[[#This Row],[Gn]],0)</f>
        <v>0</v>
      </c>
      <c r="JL683">
        <f>IF(Table1[[#This Row],[PaRes]]="INT",1,0)</f>
        <v>0</v>
      </c>
      <c r="JM683">
        <f>IF(Table1[[#This Row],[pff_PENALTY]]&lt;&gt;"",1,0)</f>
        <v>0</v>
      </c>
      <c r="JN683">
        <f>Table1[[#This Row],[pff_PENYARDS]]</f>
        <v>0</v>
      </c>
      <c r="JO683">
        <f>IF(Table1[[#This Row],[S/End]]="TD",1,0)</f>
        <v>0</v>
      </c>
      <c r="JP683">
        <f>IF(OR(Table1[[#This Row],[S/End]]="FGGD"),1,0)</f>
        <v>0</v>
      </c>
      <c r="JQ683">
        <f>IF(OR(Table1[[#This Row],[S/End]]="FUM",Table1[[#This Row],[S/End]]="INT"),1,0)</f>
        <v>0</v>
      </c>
      <c r="JR683">
        <f>IF(AND(Table1[[#This Row],[Touchdown]]=1,Table1[[#This Row],[Pass Play]]=1),1,0)</f>
        <v>0</v>
      </c>
      <c r="JS683">
        <f t="shared" si="32"/>
        <v>0</v>
      </c>
      <c r="JT683">
        <f>IF(AND(OR(Table1[[#This Row],[Pass Play]]=1,Table1[[#This Row],[Rush Attempts]]=1),Table1[[#This Row],[Dn]]=3),1,0)</f>
        <v>1</v>
      </c>
      <c r="JU683">
        <f>IF(AND(Table1[[#This Row],[3rd down attempt]]=1,Table1[[#This Row],[EFF]]="Y"),1,0)</f>
        <v>1</v>
      </c>
      <c r="JV683">
        <f>IF(AND(Table1[[#This Row],[3rd down attempt]]=1,Table1[[#This Row],[Dist]]&gt;=7),1,0)</f>
        <v>0</v>
      </c>
      <c r="JW683">
        <f>IF(AND(OR(Table1[[#This Row],[Pass Play]]=1,Table1[[#This Row],[Rush Attempts]]=1),Table1[[#This Row],[Dn]]=4),1,0)</f>
        <v>0</v>
      </c>
      <c r="JX683">
        <f>IF(AND(Table1[[#This Row],[4th down attempt]]=1,Table1[[#This Row],[EFF]]="Y"),1,0)</f>
        <v>0</v>
      </c>
      <c r="JY683">
        <f>IF(AND(OR(Table1[[#This Row],[Pass Play]]=1,Table1[[#This Row],[Rush Attempts]]=1),Table1[[#This Row],[FPos]]&gt;=0,Table1[[#This Row],[FPos]]&lt;=20),1,0)</f>
        <v>0</v>
      </c>
      <c r="JZ683">
        <f>IF(AND(OR(Table1[[#This Row],[Pass Play]]=1,Table1[[#This Row],[Rush Attempts]]=1),Table1[[#This Row],[Dist]]&lt;=Table1[[#This Row],[Gn]]),1,0)</f>
        <v>1</v>
      </c>
      <c r="KA683">
        <f>IF(Table1[[#This Row],[S/End]]&lt;&gt;"",1,0)</f>
        <v>0</v>
      </c>
      <c r="KB683">
        <f>IF(Table1[[#This Row],[S/End]]="TD",1,0)</f>
        <v>0</v>
      </c>
      <c r="KC683">
        <f>IF(Table1[[#This Row],[S/End]]="FGGD",1,0)</f>
        <v>0</v>
      </c>
      <c r="KD683">
        <f>IF(AND(OR(Table1[[#This Row],[Pass Play]]=1,Table1[[#This Row],[Rush Attempts]]=1),Table1[[#This Row],[Gn]]&lt;0),1,0)</f>
        <v>0</v>
      </c>
      <c r="KE683" s="375">
        <f>IF(AND(Table1[[#This Row],[pff_DRVENDPSN]]=3,Table1[[#This Row],[pff_DRVENDEVENT]]="PUNT"),1,0)</f>
        <v>0</v>
      </c>
    </row>
    <row r="684" spans="1:291" hidden="1">
      <c r="A684">
        <v>46</v>
      </c>
      <c r="B684">
        <v>2111</v>
      </c>
      <c r="D684">
        <v>4</v>
      </c>
      <c r="E684">
        <v>1</v>
      </c>
      <c r="F684">
        <v>10</v>
      </c>
      <c r="G684">
        <v>1</v>
      </c>
      <c r="H684">
        <v>23</v>
      </c>
      <c r="J684" t="s">
        <v>298</v>
      </c>
      <c r="K684">
        <v>11</v>
      </c>
      <c r="L684" t="s">
        <v>1184</v>
      </c>
      <c r="M684" t="s">
        <v>8158</v>
      </c>
      <c r="N684" t="s">
        <v>827</v>
      </c>
      <c r="P684" t="s">
        <v>828</v>
      </c>
      <c r="Q684" t="s">
        <v>442</v>
      </c>
      <c r="W684" t="s">
        <v>257</v>
      </c>
      <c r="X684" t="s">
        <v>3225</v>
      </c>
      <c r="AE684" t="s">
        <v>411</v>
      </c>
      <c r="AF684" t="s">
        <v>412</v>
      </c>
      <c r="AG684" t="s">
        <v>3225</v>
      </c>
      <c r="AH684" t="s">
        <v>257</v>
      </c>
      <c r="AJ684">
        <v>22</v>
      </c>
      <c r="AP684">
        <v>7</v>
      </c>
      <c r="BJ684" t="s">
        <v>257</v>
      </c>
      <c r="BQ684">
        <f t="shared" si="30"/>
        <v>0</v>
      </c>
      <c r="BR684">
        <f t="shared" si="31"/>
        <v>11</v>
      </c>
      <c r="BT684" t="s">
        <v>12612</v>
      </c>
      <c r="BV684">
        <v>20</v>
      </c>
      <c r="BX684">
        <v>0</v>
      </c>
      <c r="BY684" t="s">
        <v>13414</v>
      </c>
      <c r="CD684" s="3">
        <v>0.48819444444444443</v>
      </c>
      <c r="CF684" t="s">
        <v>13415</v>
      </c>
      <c r="CJ684">
        <v>0</v>
      </c>
      <c r="CK684" t="s">
        <v>13416</v>
      </c>
      <c r="CL684" s="4">
        <v>38414</v>
      </c>
      <c r="CM684" t="s">
        <v>13417</v>
      </c>
      <c r="CN684" t="s">
        <v>13418</v>
      </c>
      <c r="CO684">
        <v>20</v>
      </c>
      <c r="CP684" t="s">
        <v>13419</v>
      </c>
      <c r="CQ684" t="s">
        <v>282</v>
      </c>
      <c r="CR684" t="s">
        <v>12612</v>
      </c>
      <c r="CU684" t="s">
        <v>13420</v>
      </c>
      <c r="CW684">
        <v>0</v>
      </c>
      <c r="CY684">
        <v>4</v>
      </c>
      <c r="CZ684" t="s">
        <v>2888</v>
      </c>
      <c r="DA684">
        <v>21</v>
      </c>
      <c r="DB684">
        <v>6</v>
      </c>
      <c r="DC684" t="s">
        <v>1609</v>
      </c>
      <c r="DD684">
        <v>-25</v>
      </c>
      <c r="DF684" t="s">
        <v>13138</v>
      </c>
      <c r="DK684">
        <v>1</v>
      </c>
      <c r="DL684" s="4">
        <v>44519</v>
      </c>
      <c r="DM684">
        <v>20650</v>
      </c>
      <c r="DN684">
        <v>2021</v>
      </c>
      <c r="DO684">
        <v>0</v>
      </c>
      <c r="DQ684">
        <v>81926</v>
      </c>
      <c r="DR684">
        <v>148</v>
      </c>
      <c r="DU684" t="s">
        <v>257</v>
      </c>
      <c r="DV684" t="s">
        <v>274</v>
      </c>
      <c r="DX684">
        <v>10</v>
      </c>
      <c r="DY684" t="s">
        <v>275</v>
      </c>
      <c r="EE684">
        <v>0</v>
      </c>
      <c r="EF684" t="s">
        <v>8166</v>
      </c>
      <c r="EG684" t="s">
        <v>675</v>
      </c>
      <c r="EH684">
        <v>0</v>
      </c>
      <c r="EI684" t="s">
        <v>837</v>
      </c>
      <c r="EJ684" t="s">
        <v>340</v>
      </c>
      <c r="EK684" t="s">
        <v>4378</v>
      </c>
      <c r="EL684" t="s">
        <v>13421</v>
      </c>
      <c r="EM684" t="s">
        <v>13422</v>
      </c>
      <c r="EN684" t="s">
        <v>3721</v>
      </c>
      <c r="EO684" t="s">
        <v>269</v>
      </c>
      <c r="EP684" t="s">
        <v>996</v>
      </c>
      <c r="EQ684">
        <v>1</v>
      </c>
      <c r="ET684" t="s">
        <v>13423</v>
      </c>
      <c r="FE684">
        <v>0</v>
      </c>
      <c r="FF684">
        <v>8</v>
      </c>
      <c r="FG684" t="s">
        <v>310</v>
      </c>
      <c r="FH684" t="s">
        <v>309</v>
      </c>
      <c r="FI684" t="s">
        <v>621</v>
      </c>
      <c r="FJ684" t="s">
        <v>12769</v>
      </c>
      <c r="FL684">
        <v>0</v>
      </c>
      <c r="FN684">
        <v>0</v>
      </c>
      <c r="FQ684">
        <v>0</v>
      </c>
      <c r="FS684" t="s">
        <v>395</v>
      </c>
      <c r="FU684" t="s">
        <v>257</v>
      </c>
      <c r="FV684" t="s">
        <v>496</v>
      </c>
      <c r="FW684" t="s">
        <v>431</v>
      </c>
      <c r="FX684" t="s">
        <v>432</v>
      </c>
      <c r="FY684">
        <v>0</v>
      </c>
      <c r="GA684">
        <v>10.199999999999999</v>
      </c>
      <c r="GB684">
        <v>-10</v>
      </c>
      <c r="GC684">
        <v>0</v>
      </c>
      <c r="GE684" t="s">
        <v>355</v>
      </c>
      <c r="GF684">
        <v>0</v>
      </c>
      <c r="GJ684">
        <v>0</v>
      </c>
      <c r="GK684">
        <v>0</v>
      </c>
      <c r="GM684" t="s">
        <v>13424</v>
      </c>
      <c r="GO684">
        <v>1</v>
      </c>
      <c r="HA684" t="s">
        <v>13425</v>
      </c>
      <c r="HC684" t="s">
        <v>294</v>
      </c>
      <c r="HD684" t="s">
        <v>313</v>
      </c>
      <c r="HE684" t="s">
        <v>4985</v>
      </c>
      <c r="HF684">
        <v>0</v>
      </c>
      <c r="HG684">
        <v>11</v>
      </c>
      <c r="HH684">
        <v>10</v>
      </c>
      <c r="HI684" t="s">
        <v>275</v>
      </c>
      <c r="HL684">
        <v>1</v>
      </c>
      <c r="HW684">
        <v>22</v>
      </c>
      <c r="HX684">
        <v>4310927</v>
      </c>
      <c r="HY684" t="s">
        <v>13419</v>
      </c>
      <c r="HZ684">
        <v>4310899</v>
      </c>
      <c r="IC684">
        <v>0</v>
      </c>
      <c r="ID684">
        <v>0</v>
      </c>
      <c r="IM684">
        <v>136</v>
      </c>
      <c r="IO684" t="s">
        <v>13138</v>
      </c>
      <c r="IQ684" t="s">
        <v>13138</v>
      </c>
      <c r="IU684">
        <v>12</v>
      </c>
      <c r="IV684">
        <f>IF(AND(Table1[[#This Row],[R/P]]="P",Table1[[#This Row],[PaRes]]&lt;&gt;"SCRBL",Table1[[#This Row],[PaRes]]&lt;&gt;"RUN",Table1[[#This Row],[Penalty]]&lt;&gt;1),1,0)</f>
        <v>0</v>
      </c>
      <c r="IW684">
        <f>IF(AND(Table1[[#This Row],[Pass Play]]=1,Table1[[#This Row],[PaRes]]&lt;&gt;"SAC"),1,0)</f>
        <v>0</v>
      </c>
      <c r="IX684">
        <f>IF(Table1[[#This Row],[PaRes]]="COM",1,0)</f>
        <v>0</v>
      </c>
      <c r="IY684">
        <f>IF(Table1[[#This Row],[Pass Play]]=1,Table1[[#This Row],[Gn]],0)</f>
        <v>0</v>
      </c>
      <c r="IZ684">
        <f>IF(AND(Table1[[#This Row],[Pass Play]]=1,Table1[[#This Row],[EFF]]="Y"),1,0)</f>
        <v>0</v>
      </c>
      <c r="JA684">
        <f>IF(AND(Table1[[#This Row],[Pass Play]]=1,Table1[[#This Row],[EFF]]="Y"),Table1[[#This Row],[Gn]],0)</f>
        <v>0</v>
      </c>
      <c r="JB684">
        <f>IF(AND(Table1[[#This Row],[Pass Play]]=1,Table1[[#This Row],[Gn]]&gt;=15),1,0)</f>
        <v>0</v>
      </c>
      <c r="JC684">
        <f>IF(AND(Table1[[#This Row],[Pass Play]]=1,Table1[[#This Row],[Big Play Passes]]=1),Table1[[#This Row],[Gn]],0)</f>
        <v>0</v>
      </c>
      <c r="JD684">
        <f>IF(AND(OR(Table1[[#This Row],[R/P]]="R",Table1[[#This Row],[PaRes]]="SCRBL",Table1[[#This Row],[PaRes]]="RUN"),Table1[[#This Row],[Penalty]]&lt;&gt;1),1,0)</f>
        <v>1</v>
      </c>
      <c r="JE684">
        <f>IF(Table1[[#This Row],[Rush Attempts]]=1,Table1[[#This Row],[Gn]],0)</f>
        <v>1</v>
      </c>
      <c r="JF684">
        <f>IF(AND(Table1[[#This Row],[Rush Attempts]]=1,Table1[[#This Row],[EFF]]="Y"),1,0)</f>
        <v>0</v>
      </c>
      <c r="JG684">
        <f>IF(AND(Table1[[#This Row],[Rush Attempts]]=1,Table1[[#This Row],[EFF]]="Y"),Table1[[#This Row],[Gn]],0)</f>
        <v>0</v>
      </c>
      <c r="JH684">
        <f>IF(AND(Table1[[#This Row],[Rush Attempts]]=1,Table1[[#This Row],[Gn]]&gt;=10),1,0)</f>
        <v>0</v>
      </c>
      <c r="JI684">
        <f>IF(AND(Table1[[#This Row],[Rush Attempts]]=1,Table1[[#This Row],[Big Play Run]]=1),Table1[[#This Row],[Gn]],0)</f>
        <v>0</v>
      </c>
      <c r="JJ684">
        <f>IF(Table1[[#This Row],[PaRes]]="SAC",1,0)</f>
        <v>0</v>
      </c>
      <c r="JK684">
        <f>IF(Table1[[#This Row],[Sacks]]=1,Table1[[#This Row],[Gn]],0)</f>
        <v>0</v>
      </c>
      <c r="JL684">
        <f>IF(Table1[[#This Row],[PaRes]]="INT",1,0)</f>
        <v>0</v>
      </c>
      <c r="JM684">
        <f>IF(Table1[[#This Row],[pff_PENALTY]]&lt;&gt;"",1,0)</f>
        <v>0</v>
      </c>
      <c r="JN684">
        <f>Table1[[#This Row],[pff_PENYARDS]]</f>
        <v>0</v>
      </c>
      <c r="JO684">
        <f>IF(Table1[[#This Row],[S/End]]="TD",1,0)</f>
        <v>0</v>
      </c>
      <c r="JP684">
        <f>IF(OR(Table1[[#This Row],[S/End]]="FGGD"),1,0)</f>
        <v>0</v>
      </c>
      <c r="JQ684">
        <f>IF(OR(Table1[[#This Row],[S/End]]="FUM",Table1[[#This Row],[S/End]]="INT"),1,0)</f>
        <v>0</v>
      </c>
      <c r="JR684">
        <f>IF(AND(Table1[[#This Row],[Touchdown]]=1,Table1[[#This Row],[Pass Play]]=1),1,0)</f>
        <v>0</v>
      </c>
      <c r="JS684">
        <f t="shared" si="32"/>
        <v>0</v>
      </c>
      <c r="JT684">
        <f>IF(AND(OR(Table1[[#This Row],[Pass Play]]=1,Table1[[#This Row],[Rush Attempts]]=1),Table1[[#This Row],[Dn]]=3),1,0)</f>
        <v>0</v>
      </c>
      <c r="JU684">
        <f>IF(AND(Table1[[#This Row],[3rd down attempt]]=1,Table1[[#This Row],[EFF]]="Y"),1,0)</f>
        <v>0</v>
      </c>
      <c r="JV684">
        <f>IF(AND(Table1[[#This Row],[3rd down attempt]]=1,Table1[[#This Row],[Dist]]&gt;=7),1,0)</f>
        <v>0</v>
      </c>
      <c r="JW684">
        <f>IF(AND(OR(Table1[[#This Row],[Pass Play]]=1,Table1[[#This Row],[Rush Attempts]]=1),Table1[[#This Row],[Dn]]=4),1,0)</f>
        <v>0</v>
      </c>
      <c r="JX684">
        <f>IF(AND(Table1[[#This Row],[4th down attempt]]=1,Table1[[#This Row],[EFF]]="Y"),1,0)</f>
        <v>0</v>
      </c>
      <c r="JY684">
        <f>IF(AND(OR(Table1[[#This Row],[Pass Play]]=1,Table1[[#This Row],[Rush Attempts]]=1),Table1[[#This Row],[FPos]]&gt;=0,Table1[[#This Row],[FPos]]&lt;=20),1,0)</f>
        <v>0</v>
      </c>
      <c r="JZ684">
        <f>IF(AND(OR(Table1[[#This Row],[Pass Play]]=1,Table1[[#This Row],[Rush Attempts]]=1),Table1[[#This Row],[Dist]]&lt;=Table1[[#This Row],[Gn]]),1,0)</f>
        <v>0</v>
      </c>
      <c r="KA684">
        <f>IF(Table1[[#This Row],[S/End]]&lt;&gt;"",1,0)</f>
        <v>0</v>
      </c>
      <c r="KB684">
        <f>IF(Table1[[#This Row],[S/End]]="TD",1,0)</f>
        <v>0</v>
      </c>
      <c r="KC684">
        <f>IF(Table1[[#This Row],[S/End]]="FGGD",1,0)</f>
        <v>0</v>
      </c>
      <c r="KD684">
        <f>IF(AND(OR(Table1[[#This Row],[Pass Play]]=1,Table1[[#This Row],[Rush Attempts]]=1),Table1[[#This Row],[Gn]]&lt;0),1,0)</f>
        <v>0</v>
      </c>
      <c r="KE684" s="375">
        <f>IF(AND(Table1[[#This Row],[pff_DRVENDPSN]]=3,Table1[[#This Row],[pff_DRVENDEVENT]]="PUNT"),1,0)</f>
        <v>0</v>
      </c>
    </row>
    <row r="685" spans="1:291" hidden="1">
      <c r="A685">
        <v>47</v>
      </c>
      <c r="B685">
        <v>2111</v>
      </c>
      <c r="D685">
        <v>4</v>
      </c>
      <c r="E685">
        <v>2</v>
      </c>
      <c r="F685">
        <v>9</v>
      </c>
      <c r="G685">
        <v>-1</v>
      </c>
      <c r="H685">
        <v>22</v>
      </c>
      <c r="J685" t="s">
        <v>298</v>
      </c>
      <c r="K685">
        <v>11</v>
      </c>
      <c r="L685" t="s">
        <v>6698</v>
      </c>
      <c r="M685" t="s">
        <v>10028</v>
      </c>
      <c r="N685" t="s">
        <v>319</v>
      </c>
      <c r="P685" t="s">
        <v>10029</v>
      </c>
      <c r="R685" t="s">
        <v>6362</v>
      </c>
      <c r="W685" t="s">
        <v>253</v>
      </c>
      <c r="X685" t="s">
        <v>8870</v>
      </c>
      <c r="Y685" t="s">
        <v>2804</v>
      </c>
      <c r="Z685" t="s">
        <v>8871</v>
      </c>
      <c r="AB685" t="s">
        <v>325</v>
      </c>
      <c r="AC685" t="s">
        <v>326</v>
      </c>
      <c r="AJ685">
        <v>7</v>
      </c>
      <c r="AK685" t="s">
        <v>668</v>
      </c>
      <c r="AP685">
        <v>7</v>
      </c>
      <c r="BJ685" t="s">
        <v>257</v>
      </c>
      <c r="BQ685">
        <f t="shared" si="30"/>
        <v>4</v>
      </c>
      <c r="BR685">
        <f t="shared" si="31"/>
        <v>0</v>
      </c>
      <c r="BT685" t="s">
        <v>12612</v>
      </c>
      <c r="BV685">
        <v>20</v>
      </c>
      <c r="BX685">
        <v>0</v>
      </c>
      <c r="BY685" t="s">
        <v>13426</v>
      </c>
      <c r="BZ685" t="s">
        <v>13427</v>
      </c>
      <c r="CA685">
        <v>0</v>
      </c>
      <c r="CD685" s="3">
        <v>0.45763888888888887</v>
      </c>
      <c r="CE685" t="s">
        <v>274</v>
      </c>
      <c r="CF685" t="s">
        <v>13428</v>
      </c>
      <c r="CG685">
        <v>10</v>
      </c>
      <c r="CI685" t="s">
        <v>331</v>
      </c>
      <c r="CJ685">
        <v>0</v>
      </c>
      <c r="CK685" t="s">
        <v>13429</v>
      </c>
      <c r="CL685" s="4">
        <v>38414</v>
      </c>
      <c r="CM685" t="s">
        <v>13430</v>
      </c>
      <c r="CN685" t="s">
        <v>13431</v>
      </c>
      <c r="CO685">
        <v>20</v>
      </c>
      <c r="CP685" t="s">
        <v>13247</v>
      </c>
      <c r="CQ685" t="s">
        <v>282</v>
      </c>
      <c r="CR685" t="s">
        <v>12612</v>
      </c>
      <c r="CU685" t="s">
        <v>10474</v>
      </c>
      <c r="CW685">
        <v>0</v>
      </c>
      <c r="CY685">
        <v>5</v>
      </c>
      <c r="CZ685" t="s">
        <v>2888</v>
      </c>
      <c r="DA685">
        <v>21</v>
      </c>
      <c r="DB685">
        <v>6</v>
      </c>
      <c r="DC685" t="s">
        <v>1609</v>
      </c>
      <c r="DD685">
        <v>-25</v>
      </c>
      <c r="DF685" t="s">
        <v>12619</v>
      </c>
      <c r="DK685">
        <v>-1</v>
      </c>
      <c r="DL685" s="4">
        <v>44519</v>
      </c>
      <c r="DM685">
        <v>20650</v>
      </c>
      <c r="DN685">
        <v>2021</v>
      </c>
      <c r="DO685">
        <v>0</v>
      </c>
      <c r="DQ685">
        <v>81926</v>
      </c>
      <c r="DR685">
        <v>149</v>
      </c>
      <c r="DU685" t="s">
        <v>257</v>
      </c>
      <c r="DV685" t="s">
        <v>274</v>
      </c>
      <c r="DX685">
        <v>10</v>
      </c>
      <c r="DY685" t="s">
        <v>275</v>
      </c>
      <c r="EE685">
        <v>0</v>
      </c>
      <c r="EF685" t="s">
        <v>8266</v>
      </c>
      <c r="EG685" t="s">
        <v>338</v>
      </c>
      <c r="EH685">
        <v>0</v>
      </c>
      <c r="EI685" t="s">
        <v>10035</v>
      </c>
      <c r="EJ685" t="s">
        <v>340</v>
      </c>
      <c r="EK685" t="s">
        <v>13432</v>
      </c>
      <c r="EL685" t="s">
        <v>13433</v>
      </c>
      <c r="EM685" t="s">
        <v>13434</v>
      </c>
      <c r="EN685" t="s">
        <v>391</v>
      </c>
      <c r="EO685" t="s">
        <v>269</v>
      </c>
      <c r="EP685" t="s">
        <v>7307</v>
      </c>
      <c r="EQ685">
        <v>0</v>
      </c>
      <c r="ER685" t="s">
        <v>346</v>
      </c>
      <c r="ET685" t="s">
        <v>13435</v>
      </c>
      <c r="EU685">
        <v>0</v>
      </c>
      <c r="EV685" t="s">
        <v>679</v>
      </c>
      <c r="EW685" t="s">
        <v>349</v>
      </c>
      <c r="FC685" t="s">
        <v>13436</v>
      </c>
      <c r="FE685">
        <v>0</v>
      </c>
      <c r="FF685">
        <v>5</v>
      </c>
      <c r="FK685" t="s">
        <v>13437</v>
      </c>
      <c r="FL685">
        <v>0</v>
      </c>
      <c r="FN685">
        <v>1</v>
      </c>
      <c r="FO685" t="s">
        <v>12619</v>
      </c>
      <c r="FP685" t="s">
        <v>1115</v>
      </c>
      <c r="FQ685">
        <v>0</v>
      </c>
      <c r="FS685" t="s">
        <v>354</v>
      </c>
      <c r="FY685">
        <v>0</v>
      </c>
      <c r="FZ685" t="s">
        <v>12619</v>
      </c>
      <c r="GA685">
        <v>10.199999999999999</v>
      </c>
      <c r="GB685">
        <v>-10</v>
      </c>
      <c r="GC685">
        <v>0</v>
      </c>
      <c r="GE685" t="s">
        <v>355</v>
      </c>
      <c r="GF685">
        <v>1</v>
      </c>
      <c r="GH685">
        <v>2.9</v>
      </c>
      <c r="GI685">
        <v>4</v>
      </c>
      <c r="GJ685">
        <v>0</v>
      </c>
      <c r="GK685">
        <v>0</v>
      </c>
      <c r="GM685" t="s">
        <v>13438</v>
      </c>
      <c r="GQ685" t="s">
        <v>685</v>
      </c>
      <c r="HA685" t="s">
        <v>11542</v>
      </c>
      <c r="HC685" t="s">
        <v>313</v>
      </c>
      <c r="HD685" t="s">
        <v>313</v>
      </c>
      <c r="HE685" t="s">
        <v>1115</v>
      </c>
      <c r="HF685">
        <v>0</v>
      </c>
      <c r="HG685">
        <v>11</v>
      </c>
      <c r="HH685">
        <v>10</v>
      </c>
      <c r="HI685" t="s">
        <v>275</v>
      </c>
      <c r="HL685">
        <v>2</v>
      </c>
      <c r="HO685" t="s">
        <v>13439</v>
      </c>
      <c r="HP685" t="s">
        <v>13440</v>
      </c>
      <c r="HQ685" t="s">
        <v>13441</v>
      </c>
      <c r="HR685" t="s">
        <v>13442</v>
      </c>
      <c r="HW685">
        <v>23</v>
      </c>
      <c r="HX685">
        <v>4310948</v>
      </c>
      <c r="HY685" t="s">
        <v>12619</v>
      </c>
      <c r="HZ685">
        <v>4310927</v>
      </c>
      <c r="IC685">
        <v>0</v>
      </c>
      <c r="ID685">
        <v>0</v>
      </c>
      <c r="IM685">
        <v>137</v>
      </c>
      <c r="IO685" t="s">
        <v>12619</v>
      </c>
      <c r="IU685">
        <v>12</v>
      </c>
      <c r="IV685">
        <f>IF(AND(Table1[[#This Row],[R/P]]="P",Table1[[#This Row],[PaRes]]&lt;&gt;"SCRBL",Table1[[#This Row],[PaRes]]&lt;&gt;"RUN",Table1[[#This Row],[Penalty]]&lt;&gt;1),1,0)</f>
        <v>1</v>
      </c>
      <c r="IW685">
        <f>IF(AND(Table1[[#This Row],[Pass Play]]=1,Table1[[#This Row],[PaRes]]&lt;&gt;"SAC"),1,0)</f>
        <v>0</v>
      </c>
      <c r="IX685">
        <f>IF(Table1[[#This Row],[PaRes]]="COM",1,0)</f>
        <v>0</v>
      </c>
      <c r="IY685">
        <f>IF(Table1[[#This Row],[Pass Play]]=1,Table1[[#This Row],[Gn]],0)</f>
        <v>-1</v>
      </c>
      <c r="IZ685">
        <f>IF(AND(Table1[[#This Row],[Pass Play]]=1,Table1[[#This Row],[EFF]]="Y"),1,0)</f>
        <v>0</v>
      </c>
      <c r="JA685">
        <f>IF(AND(Table1[[#This Row],[Pass Play]]=1,Table1[[#This Row],[EFF]]="Y"),Table1[[#This Row],[Gn]],0)</f>
        <v>0</v>
      </c>
      <c r="JB685">
        <f>IF(AND(Table1[[#This Row],[Pass Play]]=1,Table1[[#This Row],[Gn]]&gt;=15),1,0)</f>
        <v>0</v>
      </c>
      <c r="JC685">
        <f>IF(AND(Table1[[#This Row],[Pass Play]]=1,Table1[[#This Row],[Big Play Passes]]=1),Table1[[#This Row],[Gn]],0)</f>
        <v>0</v>
      </c>
      <c r="JD685">
        <f>IF(AND(OR(Table1[[#This Row],[R/P]]="R",Table1[[#This Row],[PaRes]]="SCRBL",Table1[[#This Row],[PaRes]]="RUN"),Table1[[#This Row],[Penalty]]&lt;&gt;1),1,0)</f>
        <v>0</v>
      </c>
      <c r="JE685">
        <f>IF(Table1[[#This Row],[Rush Attempts]]=1,Table1[[#This Row],[Gn]],0)</f>
        <v>0</v>
      </c>
      <c r="JF685">
        <f>IF(AND(Table1[[#This Row],[Rush Attempts]]=1,Table1[[#This Row],[EFF]]="Y"),1,0)</f>
        <v>0</v>
      </c>
      <c r="JG685">
        <f>IF(AND(Table1[[#This Row],[Rush Attempts]]=1,Table1[[#This Row],[EFF]]="Y"),Table1[[#This Row],[Gn]],0)</f>
        <v>0</v>
      </c>
      <c r="JH685">
        <f>IF(AND(Table1[[#This Row],[Rush Attempts]]=1,Table1[[#This Row],[Gn]]&gt;=10),1,0)</f>
        <v>0</v>
      </c>
      <c r="JI685">
        <f>IF(AND(Table1[[#This Row],[Rush Attempts]]=1,Table1[[#This Row],[Big Play Run]]=1),Table1[[#This Row],[Gn]],0)</f>
        <v>0</v>
      </c>
      <c r="JJ685">
        <f>IF(Table1[[#This Row],[PaRes]]="SAC",1,0)</f>
        <v>1</v>
      </c>
      <c r="JK685">
        <f>IF(Table1[[#This Row],[Sacks]]=1,Table1[[#This Row],[Gn]],0)</f>
        <v>-1</v>
      </c>
      <c r="JL685">
        <f>IF(Table1[[#This Row],[PaRes]]="INT",1,0)</f>
        <v>0</v>
      </c>
      <c r="JM685">
        <f>IF(Table1[[#This Row],[pff_PENALTY]]&lt;&gt;"",1,0)</f>
        <v>0</v>
      </c>
      <c r="JN685">
        <f>Table1[[#This Row],[pff_PENYARDS]]</f>
        <v>0</v>
      </c>
      <c r="JO685">
        <f>IF(Table1[[#This Row],[S/End]]="TD",1,0)</f>
        <v>0</v>
      </c>
      <c r="JP685">
        <f>IF(OR(Table1[[#This Row],[S/End]]="FGGD"),1,0)</f>
        <v>0</v>
      </c>
      <c r="JQ685">
        <f>IF(OR(Table1[[#This Row],[S/End]]="FUM",Table1[[#This Row],[S/End]]="INT"),1,0)</f>
        <v>0</v>
      </c>
      <c r="JR685">
        <f>IF(AND(Table1[[#This Row],[Touchdown]]=1,Table1[[#This Row],[Pass Play]]=1),1,0)</f>
        <v>0</v>
      </c>
      <c r="JS685">
        <f t="shared" si="32"/>
        <v>0</v>
      </c>
      <c r="JT685">
        <f>IF(AND(OR(Table1[[#This Row],[Pass Play]]=1,Table1[[#This Row],[Rush Attempts]]=1),Table1[[#This Row],[Dn]]=3),1,0)</f>
        <v>0</v>
      </c>
      <c r="JU685">
        <f>IF(AND(Table1[[#This Row],[3rd down attempt]]=1,Table1[[#This Row],[EFF]]="Y"),1,0)</f>
        <v>0</v>
      </c>
      <c r="JV685">
        <f>IF(AND(Table1[[#This Row],[3rd down attempt]]=1,Table1[[#This Row],[Dist]]&gt;=7),1,0)</f>
        <v>0</v>
      </c>
      <c r="JW685">
        <f>IF(AND(OR(Table1[[#This Row],[Pass Play]]=1,Table1[[#This Row],[Rush Attempts]]=1),Table1[[#This Row],[Dn]]=4),1,0)</f>
        <v>0</v>
      </c>
      <c r="JX685">
        <f>IF(AND(Table1[[#This Row],[4th down attempt]]=1,Table1[[#This Row],[EFF]]="Y"),1,0)</f>
        <v>0</v>
      </c>
      <c r="JY685">
        <f>IF(AND(OR(Table1[[#This Row],[Pass Play]]=1,Table1[[#This Row],[Rush Attempts]]=1),Table1[[#This Row],[FPos]]&gt;=0,Table1[[#This Row],[FPos]]&lt;=20),1,0)</f>
        <v>0</v>
      </c>
      <c r="JZ685">
        <f>IF(AND(OR(Table1[[#This Row],[Pass Play]]=1,Table1[[#This Row],[Rush Attempts]]=1),Table1[[#This Row],[Dist]]&lt;=Table1[[#This Row],[Gn]]),1,0)</f>
        <v>0</v>
      </c>
      <c r="KA685">
        <f>IF(Table1[[#This Row],[S/End]]&lt;&gt;"",1,0)</f>
        <v>0</v>
      </c>
      <c r="KB685">
        <f>IF(Table1[[#This Row],[S/End]]="TD",1,0)</f>
        <v>0</v>
      </c>
      <c r="KC685">
        <f>IF(Table1[[#This Row],[S/End]]="FGGD",1,0)</f>
        <v>0</v>
      </c>
      <c r="KD685">
        <f>IF(AND(OR(Table1[[#This Row],[Pass Play]]=1,Table1[[#This Row],[Rush Attempts]]=1),Table1[[#This Row],[Gn]]&lt;0),1,0)</f>
        <v>1</v>
      </c>
      <c r="KE685" s="375">
        <f>IF(AND(Table1[[#This Row],[pff_DRVENDPSN]]=3,Table1[[#This Row],[pff_DRVENDEVENT]]="PUNT"),1,0)</f>
        <v>0</v>
      </c>
    </row>
    <row r="686" spans="1:291" hidden="1">
      <c r="A686">
        <v>48</v>
      </c>
      <c r="B686">
        <v>2111</v>
      </c>
      <c r="D686">
        <v>4</v>
      </c>
      <c r="E686">
        <v>3</v>
      </c>
      <c r="F686">
        <v>10</v>
      </c>
      <c r="G686">
        <v>2</v>
      </c>
      <c r="H686">
        <v>23</v>
      </c>
      <c r="J686" t="s">
        <v>298</v>
      </c>
      <c r="K686">
        <v>11</v>
      </c>
      <c r="L686" t="s">
        <v>317</v>
      </c>
      <c r="M686" t="s">
        <v>5069</v>
      </c>
      <c r="N686" t="s">
        <v>1095</v>
      </c>
      <c r="P686" t="s">
        <v>3415</v>
      </c>
      <c r="T686" t="s">
        <v>5070</v>
      </c>
      <c r="W686" t="s">
        <v>253</v>
      </c>
      <c r="X686" t="s">
        <v>13443</v>
      </c>
      <c r="Y686" t="s">
        <v>1140</v>
      </c>
      <c r="Z686" t="s">
        <v>13444</v>
      </c>
      <c r="AB686" t="s">
        <v>325</v>
      </c>
      <c r="AC686" t="s">
        <v>326</v>
      </c>
      <c r="AJ686">
        <v>22</v>
      </c>
      <c r="AK686" t="s">
        <v>327</v>
      </c>
      <c r="AL686" t="s">
        <v>7363</v>
      </c>
      <c r="AP686">
        <v>7</v>
      </c>
      <c r="BJ686" t="s">
        <v>607</v>
      </c>
      <c r="BQ686">
        <f t="shared" si="30"/>
        <v>1</v>
      </c>
      <c r="BR686">
        <f t="shared" si="31"/>
        <v>0</v>
      </c>
      <c r="BT686" t="s">
        <v>12612</v>
      </c>
      <c r="BV686">
        <v>20</v>
      </c>
      <c r="BX686">
        <v>1</v>
      </c>
      <c r="BY686" t="s">
        <v>13445</v>
      </c>
      <c r="CA686">
        <v>1</v>
      </c>
      <c r="CB686" t="s">
        <v>492</v>
      </c>
      <c r="CD686" s="3">
        <v>0.42638888888888887</v>
      </c>
      <c r="CE686" t="s">
        <v>257</v>
      </c>
      <c r="CF686" t="s">
        <v>13446</v>
      </c>
      <c r="CG686">
        <v>9</v>
      </c>
      <c r="CI686" t="s">
        <v>331</v>
      </c>
      <c r="CJ686">
        <v>0</v>
      </c>
      <c r="CK686" t="s">
        <v>13447</v>
      </c>
      <c r="CL686" s="4">
        <v>38751</v>
      </c>
      <c r="CM686" t="s">
        <v>13448</v>
      </c>
      <c r="CN686" t="s">
        <v>13449</v>
      </c>
      <c r="CO686">
        <v>20</v>
      </c>
      <c r="CP686" t="s">
        <v>13450</v>
      </c>
      <c r="CQ686" t="s">
        <v>282</v>
      </c>
      <c r="CR686" t="s">
        <v>12612</v>
      </c>
      <c r="CU686" t="s">
        <v>9459</v>
      </c>
      <c r="CW686">
        <v>0</v>
      </c>
      <c r="CY686">
        <v>6</v>
      </c>
      <c r="CZ686" t="s">
        <v>2888</v>
      </c>
      <c r="DA686">
        <v>21</v>
      </c>
      <c r="DB686">
        <v>6</v>
      </c>
      <c r="DC686" t="s">
        <v>1609</v>
      </c>
      <c r="DD686">
        <v>-25</v>
      </c>
      <c r="DF686" t="s">
        <v>12789</v>
      </c>
      <c r="DK686">
        <v>2</v>
      </c>
      <c r="DL686" s="4">
        <v>44519</v>
      </c>
      <c r="DM686">
        <v>20650</v>
      </c>
      <c r="DN686">
        <v>2021</v>
      </c>
      <c r="DO686">
        <v>0</v>
      </c>
      <c r="DQ686">
        <v>81926</v>
      </c>
      <c r="DR686">
        <v>150</v>
      </c>
      <c r="DU686" t="s">
        <v>257</v>
      </c>
      <c r="DV686" t="s">
        <v>274</v>
      </c>
      <c r="DW686" t="s">
        <v>12659</v>
      </c>
      <c r="DX686">
        <v>10</v>
      </c>
      <c r="DY686" t="s">
        <v>275</v>
      </c>
      <c r="EE686">
        <v>0</v>
      </c>
      <c r="EF686" t="s">
        <v>2553</v>
      </c>
      <c r="EG686" t="s">
        <v>675</v>
      </c>
      <c r="EH686">
        <v>0</v>
      </c>
      <c r="EJ686" t="s">
        <v>340</v>
      </c>
      <c r="EK686" t="s">
        <v>2253</v>
      </c>
      <c r="EL686" t="s">
        <v>13451</v>
      </c>
      <c r="EM686" t="s">
        <v>13452</v>
      </c>
      <c r="EN686" t="s">
        <v>898</v>
      </c>
      <c r="EO686" t="s">
        <v>269</v>
      </c>
      <c r="EP686" t="s">
        <v>968</v>
      </c>
      <c r="EQ686">
        <v>0</v>
      </c>
      <c r="ER686" t="s">
        <v>346</v>
      </c>
      <c r="ET686" t="s">
        <v>13453</v>
      </c>
      <c r="EU686">
        <v>-1</v>
      </c>
      <c r="EV686" t="s">
        <v>348</v>
      </c>
      <c r="EW686" t="s">
        <v>349</v>
      </c>
      <c r="EX686" t="s">
        <v>462</v>
      </c>
      <c r="EY686" t="s">
        <v>492</v>
      </c>
      <c r="FB686" t="s">
        <v>1818</v>
      </c>
      <c r="FC686" t="s">
        <v>13454</v>
      </c>
      <c r="FE686">
        <v>0</v>
      </c>
      <c r="FF686">
        <v>6</v>
      </c>
      <c r="FJ686" t="s">
        <v>13455</v>
      </c>
      <c r="FK686" t="s">
        <v>13456</v>
      </c>
      <c r="FL686">
        <v>0</v>
      </c>
      <c r="FN686">
        <v>0</v>
      </c>
      <c r="FO686" t="s">
        <v>12659</v>
      </c>
      <c r="FP686" t="s">
        <v>1541</v>
      </c>
      <c r="FQ686">
        <v>0</v>
      </c>
      <c r="FS686" t="s">
        <v>462</v>
      </c>
      <c r="FU686" t="s">
        <v>274</v>
      </c>
      <c r="FV686" t="s">
        <v>777</v>
      </c>
      <c r="FY686">
        <v>0</v>
      </c>
      <c r="GA686">
        <v>10.199999999999999</v>
      </c>
      <c r="GB686">
        <v>-10</v>
      </c>
      <c r="GC686">
        <v>0</v>
      </c>
      <c r="GD686" t="s">
        <v>11139</v>
      </c>
      <c r="GE686" t="s">
        <v>355</v>
      </c>
      <c r="GF686">
        <v>1</v>
      </c>
      <c r="GG686" t="s">
        <v>274</v>
      </c>
      <c r="GH686">
        <v>2</v>
      </c>
      <c r="GI686">
        <v>2.1</v>
      </c>
      <c r="GJ686">
        <v>0</v>
      </c>
      <c r="GK686">
        <v>0</v>
      </c>
      <c r="GL686" t="s">
        <v>13457</v>
      </c>
      <c r="GM686" t="s">
        <v>13458</v>
      </c>
      <c r="GN686">
        <v>3</v>
      </c>
      <c r="GO686">
        <v>1</v>
      </c>
      <c r="GP686" t="s">
        <v>357</v>
      </c>
      <c r="GQ686" t="s">
        <v>1403</v>
      </c>
      <c r="GR686">
        <v>17</v>
      </c>
      <c r="HA686" t="s">
        <v>13459</v>
      </c>
      <c r="HC686" t="s">
        <v>294</v>
      </c>
      <c r="HD686" t="s">
        <v>313</v>
      </c>
      <c r="HE686" t="s">
        <v>1541</v>
      </c>
      <c r="HF686">
        <v>0</v>
      </c>
      <c r="HG686">
        <v>11</v>
      </c>
      <c r="HH686">
        <v>10</v>
      </c>
      <c r="HI686" t="s">
        <v>275</v>
      </c>
      <c r="HK686" t="s">
        <v>492</v>
      </c>
      <c r="HL686" t="s">
        <v>1256</v>
      </c>
      <c r="HM686" t="s">
        <v>12789</v>
      </c>
      <c r="HO686" t="s">
        <v>13460</v>
      </c>
      <c r="HP686" t="s">
        <v>13461</v>
      </c>
      <c r="HQ686" t="s">
        <v>13462</v>
      </c>
      <c r="HR686" t="s">
        <v>13463</v>
      </c>
      <c r="HT686" t="s">
        <v>13464</v>
      </c>
      <c r="HW686">
        <v>21</v>
      </c>
      <c r="HX686">
        <v>4310971</v>
      </c>
      <c r="HY686" t="s">
        <v>12789</v>
      </c>
      <c r="HZ686">
        <v>4310948</v>
      </c>
      <c r="IC686">
        <v>0</v>
      </c>
      <c r="ID686">
        <v>0</v>
      </c>
      <c r="IM686">
        <v>138</v>
      </c>
      <c r="IO686" t="s">
        <v>12789</v>
      </c>
      <c r="IQ686" t="s">
        <v>12789</v>
      </c>
      <c r="IU686">
        <v>12</v>
      </c>
      <c r="IV686">
        <f>IF(AND(Table1[[#This Row],[R/P]]="P",Table1[[#This Row],[PaRes]]&lt;&gt;"SCRBL",Table1[[#This Row],[PaRes]]&lt;&gt;"RUN",Table1[[#This Row],[Penalty]]&lt;&gt;1),1,0)</f>
        <v>1</v>
      </c>
      <c r="IW686">
        <f>IF(AND(Table1[[#This Row],[Pass Play]]=1,Table1[[#This Row],[PaRes]]&lt;&gt;"SAC"),1,0)</f>
        <v>1</v>
      </c>
      <c r="IX686">
        <f>IF(Table1[[#This Row],[PaRes]]="COM",1,0)</f>
        <v>1</v>
      </c>
      <c r="IY686">
        <f>IF(Table1[[#This Row],[Pass Play]]=1,Table1[[#This Row],[Gn]],0)</f>
        <v>2</v>
      </c>
      <c r="IZ686">
        <f>IF(AND(Table1[[#This Row],[Pass Play]]=1,Table1[[#This Row],[EFF]]="Y"),1,0)</f>
        <v>0</v>
      </c>
      <c r="JA686">
        <f>IF(AND(Table1[[#This Row],[Pass Play]]=1,Table1[[#This Row],[EFF]]="Y"),Table1[[#This Row],[Gn]],0)</f>
        <v>0</v>
      </c>
      <c r="JB686">
        <f>IF(AND(Table1[[#This Row],[Pass Play]]=1,Table1[[#This Row],[Gn]]&gt;=15),1,0)</f>
        <v>0</v>
      </c>
      <c r="JC686">
        <f>IF(AND(Table1[[#This Row],[Pass Play]]=1,Table1[[#This Row],[Big Play Passes]]=1),Table1[[#This Row],[Gn]],0)</f>
        <v>0</v>
      </c>
      <c r="JD686">
        <f>IF(AND(OR(Table1[[#This Row],[R/P]]="R",Table1[[#This Row],[PaRes]]="SCRBL",Table1[[#This Row],[PaRes]]="RUN"),Table1[[#This Row],[Penalty]]&lt;&gt;1),1,0)</f>
        <v>0</v>
      </c>
      <c r="JE686">
        <f>IF(Table1[[#This Row],[Rush Attempts]]=1,Table1[[#This Row],[Gn]],0)</f>
        <v>0</v>
      </c>
      <c r="JF686">
        <f>IF(AND(Table1[[#This Row],[Rush Attempts]]=1,Table1[[#This Row],[EFF]]="Y"),1,0)</f>
        <v>0</v>
      </c>
      <c r="JG686">
        <f>IF(AND(Table1[[#This Row],[Rush Attempts]]=1,Table1[[#This Row],[EFF]]="Y"),Table1[[#This Row],[Gn]],0)</f>
        <v>0</v>
      </c>
      <c r="JH686">
        <f>IF(AND(Table1[[#This Row],[Rush Attempts]]=1,Table1[[#This Row],[Gn]]&gt;=10),1,0)</f>
        <v>0</v>
      </c>
      <c r="JI686">
        <f>IF(AND(Table1[[#This Row],[Rush Attempts]]=1,Table1[[#This Row],[Big Play Run]]=1),Table1[[#This Row],[Gn]],0)</f>
        <v>0</v>
      </c>
      <c r="JJ686">
        <f>IF(Table1[[#This Row],[PaRes]]="SAC",1,0)</f>
        <v>0</v>
      </c>
      <c r="JK686">
        <f>IF(Table1[[#This Row],[Sacks]]=1,Table1[[#This Row],[Gn]],0)</f>
        <v>0</v>
      </c>
      <c r="JL686">
        <f>IF(Table1[[#This Row],[PaRes]]="INT",1,0)</f>
        <v>0</v>
      </c>
      <c r="JM686">
        <f>IF(Table1[[#This Row],[pff_PENALTY]]&lt;&gt;"",1,0)</f>
        <v>0</v>
      </c>
      <c r="JN686">
        <f>Table1[[#This Row],[pff_PENYARDS]]</f>
        <v>0</v>
      </c>
      <c r="JO686">
        <f>IF(Table1[[#This Row],[S/End]]="TD",1,0)</f>
        <v>0</v>
      </c>
      <c r="JP686">
        <f>IF(OR(Table1[[#This Row],[S/End]]="FGGD"),1,0)</f>
        <v>0</v>
      </c>
      <c r="JQ686">
        <f>IF(OR(Table1[[#This Row],[S/End]]="FUM",Table1[[#This Row],[S/End]]="INT"),1,0)</f>
        <v>0</v>
      </c>
      <c r="JR686">
        <f>IF(AND(Table1[[#This Row],[Touchdown]]=1,Table1[[#This Row],[Pass Play]]=1),1,0)</f>
        <v>0</v>
      </c>
      <c r="JS686">
        <f t="shared" si="32"/>
        <v>0</v>
      </c>
      <c r="JT686">
        <f>IF(AND(OR(Table1[[#This Row],[Pass Play]]=1,Table1[[#This Row],[Rush Attempts]]=1),Table1[[#This Row],[Dn]]=3),1,0)</f>
        <v>1</v>
      </c>
      <c r="JU686">
        <f>IF(AND(Table1[[#This Row],[3rd down attempt]]=1,Table1[[#This Row],[EFF]]="Y"),1,0)</f>
        <v>0</v>
      </c>
      <c r="JV686">
        <f>IF(AND(Table1[[#This Row],[3rd down attempt]]=1,Table1[[#This Row],[Dist]]&gt;=7),1,0)</f>
        <v>1</v>
      </c>
      <c r="JW686">
        <f>IF(AND(OR(Table1[[#This Row],[Pass Play]]=1,Table1[[#This Row],[Rush Attempts]]=1),Table1[[#This Row],[Dn]]=4),1,0)</f>
        <v>0</v>
      </c>
      <c r="JX686">
        <f>IF(AND(Table1[[#This Row],[4th down attempt]]=1,Table1[[#This Row],[EFF]]="Y"),1,0)</f>
        <v>0</v>
      </c>
      <c r="JY686">
        <f>IF(AND(OR(Table1[[#This Row],[Pass Play]]=1,Table1[[#This Row],[Rush Attempts]]=1),Table1[[#This Row],[FPos]]&gt;=0,Table1[[#This Row],[FPos]]&lt;=20),1,0)</f>
        <v>0</v>
      </c>
      <c r="JZ686">
        <f>IF(AND(OR(Table1[[#This Row],[Pass Play]]=1,Table1[[#This Row],[Rush Attempts]]=1),Table1[[#This Row],[Dist]]&lt;=Table1[[#This Row],[Gn]]),1,0)</f>
        <v>0</v>
      </c>
      <c r="KA686">
        <f>IF(Table1[[#This Row],[S/End]]&lt;&gt;"",1,0)</f>
        <v>1</v>
      </c>
      <c r="KB686">
        <f>IF(Table1[[#This Row],[S/End]]="TD",1,0)</f>
        <v>0</v>
      </c>
      <c r="KC686">
        <f>IF(Table1[[#This Row],[S/End]]="FGGD",1,0)</f>
        <v>0</v>
      </c>
      <c r="KD686">
        <f>IF(AND(OR(Table1[[#This Row],[Pass Play]]=1,Table1[[#This Row],[Rush Attempts]]=1),Table1[[#This Row],[Gn]]&lt;0),1,0)</f>
        <v>0</v>
      </c>
      <c r="KE686" s="375">
        <f>IF(AND(Table1[[#This Row],[pff_DRVENDPSN]]=3,Table1[[#This Row],[pff_DRVENDEVENT]]="PUNT"),1,0)</f>
        <v>0</v>
      </c>
    </row>
    <row r="687" spans="1:291" hidden="1">
      <c r="A687">
        <v>49</v>
      </c>
      <c r="B687">
        <v>2111</v>
      </c>
      <c r="D687">
        <v>4</v>
      </c>
      <c r="E687">
        <v>1</v>
      </c>
      <c r="F687">
        <v>10</v>
      </c>
      <c r="G687">
        <v>-5</v>
      </c>
      <c r="H687">
        <v>-43</v>
      </c>
      <c r="I687" t="s">
        <v>253</v>
      </c>
      <c r="J687" t="s">
        <v>298</v>
      </c>
      <c r="K687">
        <v>11</v>
      </c>
      <c r="L687" t="s">
        <v>506</v>
      </c>
      <c r="M687" t="s">
        <v>4437</v>
      </c>
      <c r="N687" t="s">
        <v>827</v>
      </c>
      <c r="P687" t="s">
        <v>4438</v>
      </c>
      <c r="W687" t="s">
        <v>253</v>
      </c>
      <c r="X687" t="s">
        <v>8753</v>
      </c>
      <c r="Y687" t="s">
        <v>664</v>
      </c>
      <c r="Z687" t="s">
        <v>3539</v>
      </c>
      <c r="AB687" t="s">
        <v>666</v>
      </c>
      <c r="AC687" t="s">
        <v>667</v>
      </c>
      <c r="AJ687">
        <v>7</v>
      </c>
      <c r="AK687" t="s">
        <v>668</v>
      </c>
      <c r="AP687">
        <v>7</v>
      </c>
      <c r="BJ687" t="s">
        <v>257</v>
      </c>
      <c r="BQ687">
        <f t="shared" si="30"/>
        <v>1</v>
      </c>
      <c r="BR687">
        <f t="shared" si="31"/>
        <v>0</v>
      </c>
      <c r="BT687" t="s">
        <v>12612</v>
      </c>
      <c r="BV687">
        <v>20</v>
      </c>
      <c r="BX687">
        <v>1</v>
      </c>
      <c r="BY687" t="s">
        <v>13465</v>
      </c>
      <c r="BZ687" t="s">
        <v>329</v>
      </c>
      <c r="CA687">
        <v>0</v>
      </c>
      <c r="CD687" s="3">
        <v>0.2388888888888889</v>
      </c>
      <c r="CE687" t="s">
        <v>274</v>
      </c>
      <c r="CF687" t="s">
        <v>13466</v>
      </c>
      <c r="CG687">
        <v>9</v>
      </c>
      <c r="CI687" t="s">
        <v>331</v>
      </c>
      <c r="CJ687">
        <v>0</v>
      </c>
      <c r="CK687" t="s">
        <v>13467</v>
      </c>
      <c r="CL687" s="4">
        <v>38414</v>
      </c>
      <c r="CM687" t="s">
        <v>13468</v>
      </c>
      <c r="CN687" t="s">
        <v>13469</v>
      </c>
      <c r="CO687">
        <v>20</v>
      </c>
      <c r="CP687" t="s">
        <v>268</v>
      </c>
      <c r="CQ687" t="s">
        <v>282</v>
      </c>
      <c r="CR687" t="s">
        <v>12612</v>
      </c>
      <c r="CU687" t="s">
        <v>13470</v>
      </c>
      <c r="CW687">
        <v>0</v>
      </c>
      <c r="CY687">
        <v>1</v>
      </c>
      <c r="CZ687" t="s">
        <v>271</v>
      </c>
      <c r="DA687">
        <v>38</v>
      </c>
      <c r="DB687">
        <v>5</v>
      </c>
      <c r="DC687" t="s">
        <v>2703</v>
      </c>
      <c r="DD687">
        <v>-43</v>
      </c>
      <c r="DF687" t="s">
        <v>12668</v>
      </c>
      <c r="DK687">
        <v>-5</v>
      </c>
      <c r="DL687" s="4">
        <v>44519</v>
      </c>
      <c r="DM687">
        <v>20650</v>
      </c>
      <c r="DN687">
        <v>2021</v>
      </c>
      <c r="DO687">
        <v>0</v>
      </c>
      <c r="DQ687">
        <v>81926</v>
      </c>
      <c r="DR687">
        <v>162</v>
      </c>
      <c r="DU687" t="s">
        <v>257</v>
      </c>
      <c r="DV687" t="s">
        <v>274</v>
      </c>
      <c r="DX687">
        <v>10</v>
      </c>
      <c r="DY687" t="s">
        <v>275</v>
      </c>
      <c r="EA687" t="s">
        <v>13471</v>
      </c>
      <c r="EE687">
        <v>0</v>
      </c>
      <c r="EF687" t="s">
        <v>836</v>
      </c>
      <c r="EG687" t="s">
        <v>675</v>
      </c>
      <c r="EH687">
        <v>0</v>
      </c>
      <c r="EI687" t="s">
        <v>837</v>
      </c>
      <c r="EJ687" t="s">
        <v>340</v>
      </c>
      <c r="EK687" t="s">
        <v>341</v>
      </c>
      <c r="EL687" t="s">
        <v>13472</v>
      </c>
      <c r="EM687" t="s">
        <v>13473</v>
      </c>
      <c r="EN687" t="s">
        <v>268</v>
      </c>
      <c r="EO687" t="s">
        <v>269</v>
      </c>
      <c r="EP687" t="s">
        <v>345</v>
      </c>
      <c r="EQ687">
        <v>0</v>
      </c>
      <c r="ER687" t="s">
        <v>4556</v>
      </c>
      <c r="ET687" t="s">
        <v>13474</v>
      </c>
      <c r="EU687">
        <v>0</v>
      </c>
      <c r="EV687" t="s">
        <v>679</v>
      </c>
      <c r="EW687" t="s">
        <v>349</v>
      </c>
      <c r="FC687" t="s">
        <v>13475</v>
      </c>
      <c r="FE687">
        <v>0</v>
      </c>
      <c r="FF687">
        <v>20</v>
      </c>
      <c r="FJ687" t="s">
        <v>13476</v>
      </c>
      <c r="FK687" t="s">
        <v>13477</v>
      </c>
      <c r="FL687">
        <v>0</v>
      </c>
      <c r="FN687">
        <v>1</v>
      </c>
      <c r="FO687" t="s">
        <v>13478</v>
      </c>
      <c r="FP687" t="s">
        <v>492</v>
      </c>
      <c r="FQ687">
        <v>0</v>
      </c>
      <c r="FS687" t="s">
        <v>462</v>
      </c>
      <c r="FU687" t="s">
        <v>257</v>
      </c>
      <c r="FV687" t="s">
        <v>777</v>
      </c>
      <c r="FY687">
        <v>0</v>
      </c>
      <c r="FZ687" t="s">
        <v>12798</v>
      </c>
      <c r="GA687">
        <v>10.199999999999999</v>
      </c>
      <c r="GB687">
        <v>-10</v>
      </c>
      <c r="GC687">
        <v>0</v>
      </c>
      <c r="GE687" t="s">
        <v>355</v>
      </c>
      <c r="GF687">
        <v>0</v>
      </c>
      <c r="GH687">
        <v>2.8</v>
      </c>
      <c r="GI687">
        <v>4</v>
      </c>
      <c r="GJ687">
        <v>0</v>
      </c>
      <c r="GK687">
        <v>0</v>
      </c>
      <c r="GM687" t="s">
        <v>4452</v>
      </c>
      <c r="GQ687" t="s">
        <v>685</v>
      </c>
      <c r="HA687" t="s">
        <v>13479</v>
      </c>
      <c r="HB687" t="s">
        <v>12682</v>
      </c>
      <c r="HC687" t="s">
        <v>313</v>
      </c>
      <c r="HD687" t="s">
        <v>313</v>
      </c>
      <c r="HE687" t="s">
        <v>492</v>
      </c>
      <c r="HF687">
        <v>0</v>
      </c>
      <c r="HG687">
        <v>11</v>
      </c>
      <c r="HH687">
        <v>10</v>
      </c>
      <c r="HI687" t="s">
        <v>275</v>
      </c>
      <c r="HL687" t="s">
        <v>9541</v>
      </c>
      <c r="HO687" t="s">
        <v>13480</v>
      </c>
      <c r="HP687" t="s">
        <v>13481</v>
      </c>
      <c r="HQ687" t="s">
        <v>13482</v>
      </c>
      <c r="HR687" t="s">
        <v>13483</v>
      </c>
      <c r="HW687">
        <v>-38</v>
      </c>
      <c r="HX687">
        <v>4311200</v>
      </c>
      <c r="HY687" t="s">
        <v>13484</v>
      </c>
      <c r="HZ687">
        <v>4311168</v>
      </c>
      <c r="IC687">
        <v>0</v>
      </c>
      <c r="ID687">
        <v>1</v>
      </c>
      <c r="IM687">
        <v>147</v>
      </c>
      <c r="IO687" t="s">
        <v>12798</v>
      </c>
      <c r="IU687">
        <v>12</v>
      </c>
      <c r="IV687">
        <f>IF(AND(Table1[[#This Row],[R/P]]="P",Table1[[#This Row],[PaRes]]&lt;&gt;"SCRBL",Table1[[#This Row],[PaRes]]&lt;&gt;"RUN",Table1[[#This Row],[Penalty]]&lt;&gt;1),1,0)</f>
        <v>1</v>
      </c>
      <c r="IW687">
        <f>IF(AND(Table1[[#This Row],[Pass Play]]=1,Table1[[#This Row],[PaRes]]&lt;&gt;"SAC"),1,0)</f>
        <v>0</v>
      </c>
      <c r="IX687">
        <f>IF(Table1[[#This Row],[PaRes]]="COM",1,0)</f>
        <v>0</v>
      </c>
      <c r="IY687">
        <f>IF(Table1[[#This Row],[Pass Play]]=1,Table1[[#This Row],[Gn]],0)</f>
        <v>-5</v>
      </c>
      <c r="IZ687">
        <f>IF(AND(Table1[[#This Row],[Pass Play]]=1,Table1[[#This Row],[EFF]]="Y"),1,0)</f>
        <v>0</v>
      </c>
      <c r="JA687">
        <f>IF(AND(Table1[[#This Row],[Pass Play]]=1,Table1[[#This Row],[EFF]]="Y"),Table1[[#This Row],[Gn]],0)</f>
        <v>0</v>
      </c>
      <c r="JB687">
        <f>IF(AND(Table1[[#This Row],[Pass Play]]=1,Table1[[#This Row],[Gn]]&gt;=15),1,0)</f>
        <v>0</v>
      </c>
      <c r="JC687">
        <f>IF(AND(Table1[[#This Row],[Pass Play]]=1,Table1[[#This Row],[Big Play Passes]]=1),Table1[[#This Row],[Gn]],0)</f>
        <v>0</v>
      </c>
      <c r="JD687">
        <f>IF(AND(OR(Table1[[#This Row],[R/P]]="R",Table1[[#This Row],[PaRes]]="SCRBL",Table1[[#This Row],[PaRes]]="RUN"),Table1[[#This Row],[Penalty]]&lt;&gt;1),1,0)</f>
        <v>0</v>
      </c>
      <c r="JE687">
        <f>IF(Table1[[#This Row],[Rush Attempts]]=1,Table1[[#This Row],[Gn]],0)</f>
        <v>0</v>
      </c>
      <c r="JF687">
        <f>IF(AND(Table1[[#This Row],[Rush Attempts]]=1,Table1[[#This Row],[EFF]]="Y"),1,0)</f>
        <v>0</v>
      </c>
      <c r="JG687">
        <f>IF(AND(Table1[[#This Row],[Rush Attempts]]=1,Table1[[#This Row],[EFF]]="Y"),Table1[[#This Row],[Gn]],0)</f>
        <v>0</v>
      </c>
      <c r="JH687">
        <f>IF(AND(Table1[[#This Row],[Rush Attempts]]=1,Table1[[#This Row],[Gn]]&gt;=10),1,0)</f>
        <v>0</v>
      </c>
      <c r="JI687">
        <f>IF(AND(Table1[[#This Row],[Rush Attempts]]=1,Table1[[#This Row],[Big Play Run]]=1),Table1[[#This Row],[Gn]],0)</f>
        <v>0</v>
      </c>
      <c r="JJ687">
        <f>IF(Table1[[#This Row],[PaRes]]="SAC",1,0)</f>
        <v>1</v>
      </c>
      <c r="JK687">
        <f>IF(Table1[[#This Row],[Sacks]]=1,Table1[[#This Row],[Gn]],0)</f>
        <v>-5</v>
      </c>
      <c r="JL687">
        <f>IF(Table1[[#This Row],[PaRes]]="INT",1,0)</f>
        <v>0</v>
      </c>
      <c r="JM687">
        <f>IF(Table1[[#This Row],[pff_PENALTY]]&lt;&gt;"",1,0)</f>
        <v>0</v>
      </c>
      <c r="JN687">
        <f>Table1[[#This Row],[pff_PENYARDS]]</f>
        <v>0</v>
      </c>
      <c r="JO687">
        <f>IF(Table1[[#This Row],[S/End]]="TD",1,0)</f>
        <v>0</v>
      </c>
      <c r="JP687">
        <f>IF(OR(Table1[[#This Row],[S/End]]="FGGD"),1,0)</f>
        <v>0</v>
      </c>
      <c r="JQ687">
        <f>IF(OR(Table1[[#This Row],[S/End]]="FUM",Table1[[#This Row],[S/End]]="INT"),1,0)</f>
        <v>0</v>
      </c>
      <c r="JR687">
        <f>IF(AND(Table1[[#This Row],[Touchdown]]=1,Table1[[#This Row],[Pass Play]]=1),1,0)</f>
        <v>0</v>
      </c>
      <c r="JS687">
        <f t="shared" si="32"/>
        <v>0</v>
      </c>
      <c r="JT687">
        <f>IF(AND(OR(Table1[[#This Row],[Pass Play]]=1,Table1[[#This Row],[Rush Attempts]]=1),Table1[[#This Row],[Dn]]=3),1,0)</f>
        <v>0</v>
      </c>
      <c r="JU687">
        <f>IF(AND(Table1[[#This Row],[3rd down attempt]]=1,Table1[[#This Row],[EFF]]="Y"),1,0)</f>
        <v>0</v>
      </c>
      <c r="JV687">
        <f>IF(AND(Table1[[#This Row],[3rd down attempt]]=1,Table1[[#This Row],[Dist]]&gt;=7),1,0)</f>
        <v>0</v>
      </c>
      <c r="JW687">
        <f>IF(AND(OR(Table1[[#This Row],[Pass Play]]=1,Table1[[#This Row],[Rush Attempts]]=1),Table1[[#This Row],[Dn]]=4),1,0)</f>
        <v>0</v>
      </c>
      <c r="JX687">
        <f>IF(AND(Table1[[#This Row],[4th down attempt]]=1,Table1[[#This Row],[EFF]]="Y"),1,0)</f>
        <v>0</v>
      </c>
      <c r="JY687">
        <f>IF(AND(OR(Table1[[#This Row],[Pass Play]]=1,Table1[[#This Row],[Rush Attempts]]=1),Table1[[#This Row],[FPos]]&gt;=0,Table1[[#This Row],[FPos]]&lt;=20),1,0)</f>
        <v>0</v>
      </c>
      <c r="JZ687">
        <f>IF(AND(OR(Table1[[#This Row],[Pass Play]]=1,Table1[[#This Row],[Rush Attempts]]=1),Table1[[#This Row],[Dist]]&lt;=Table1[[#This Row],[Gn]]),1,0)</f>
        <v>0</v>
      </c>
      <c r="KA687">
        <f>IF(Table1[[#This Row],[S/End]]&lt;&gt;"",1,0)</f>
        <v>0</v>
      </c>
      <c r="KB687">
        <f>IF(Table1[[#This Row],[S/End]]="TD",1,0)</f>
        <v>0</v>
      </c>
      <c r="KC687">
        <f>IF(Table1[[#This Row],[S/End]]="FGGD",1,0)</f>
        <v>0</v>
      </c>
      <c r="KD687">
        <f>IF(AND(OR(Table1[[#This Row],[Pass Play]]=1,Table1[[#This Row],[Rush Attempts]]=1),Table1[[#This Row],[Gn]]&lt;0),1,0)</f>
        <v>1</v>
      </c>
      <c r="KE687" s="375">
        <f>IF(AND(Table1[[#This Row],[pff_DRVENDPSN]]=3,Table1[[#This Row],[pff_DRVENDEVENT]]="PUNT"),1,0)</f>
        <v>0</v>
      </c>
    </row>
    <row r="688" spans="1:291" hidden="1">
      <c r="A688">
        <v>50</v>
      </c>
      <c r="B688">
        <v>2111</v>
      </c>
      <c r="D688">
        <v>4</v>
      </c>
      <c r="E688">
        <v>2</v>
      </c>
      <c r="F688">
        <v>15</v>
      </c>
      <c r="G688">
        <v>4</v>
      </c>
      <c r="H688">
        <v>-38</v>
      </c>
      <c r="J688" t="s">
        <v>298</v>
      </c>
      <c r="K688">
        <v>11</v>
      </c>
      <c r="L688">
        <v>11</v>
      </c>
      <c r="M688" t="s">
        <v>2271</v>
      </c>
      <c r="N688" t="s">
        <v>2016</v>
      </c>
      <c r="P688" t="s">
        <v>2272</v>
      </c>
      <c r="W688" t="s">
        <v>253</v>
      </c>
      <c r="X688" t="s">
        <v>8004</v>
      </c>
      <c r="Y688" t="s">
        <v>370</v>
      </c>
      <c r="Z688" t="s">
        <v>8005</v>
      </c>
      <c r="AB688" t="s">
        <v>666</v>
      </c>
      <c r="AC688" t="s">
        <v>667</v>
      </c>
      <c r="AJ688">
        <v>19</v>
      </c>
      <c r="AK688" t="s">
        <v>327</v>
      </c>
      <c r="AP688">
        <v>7</v>
      </c>
      <c r="BJ688" t="s">
        <v>274</v>
      </c>
      <c r="BQ688">
        <f t="shared" si="30"/>
        <v>2</v>
      </c>
      <c r="BR688">
        <f t="shared" si="31"/>
        <v>0</v>
      </c>
      <c r="BT688" t="s">
        <v>12612</v>
      </c>
      <c r="BV688">
        <v>20</v>
      </c>
      <c r="BX688">
        <v>1</v>
      </c>
      <c r="BY688" t="s">
        <v>13485</v>
      </c>
      <c r="CA688">
        <v>1</v>
      </c>
      <c r="CC688" t="s">
        <v>1914</v>
      </c>
      <c r="CD688" s="3">
        <v>0.21597222222222223</v>
      </c>
      <c r="CE688" t="s">
        <v>274</v>
      </c>
      <c r="CF688" t="s">
        <v>13486</v>
      </c>
      <c r="CG688">
        <v>9</v>
      </c>
      <c r="CI688" t="s">
        <v>331</v>
      </c>
      <c r="CJ688">
        <v>0</v>
      </c>
      <c r="CK688" t="s">
        <v>13487</v>
      </c>
      <c r="CL688" s="4">
        <v>38414</v>
      </c>
      <c r="CM688" t="s">
        <v>13488</v>
      </c>
      <c r="CN688" t="s">
        <v>13489</v>
      </c>
      <c r="CO688">
        <v>20</v>
      </c>
      <c r="CQ688" t="s">
        <v>282</v>
      </c>
      <c r="CR688" t="s">
        <v>12612</v>
      </c>
      <c r="CU688" t="s">
        <v>13490</v>
      </c>
      <c r="CW688">
        <v>0</v>
      </c>
      <c r="CY688">
        <v>2</v>
      </c>
      <c r="CZ688" t="s">
        <v>271</v>
      </c>
      <c r="DA688">
        <v>38</v>
      </c>
      <c r="DB688">
        <v>5</v>
      </c>
      <c r="DC688" t="s">
        <v>2703</v>
      </c>
      <c r="DD688">
        <v>-43</v>
      </c>
      <c r="DF688" t="s">
        <v>12953</v>
      </c>
      <c r="DK688">
        <v>4</v>
      </c>
      <c r="DL688" s="4">
        <v>44519</v>
      </c>
      <c r="DM688">
        <v>20650</v>
      </c>
      <c r="DN688">
        <v>2021</v>
      </c>
      <c r="DO688">
        <v>0</v>
      </c>
      <c r="DQ688">
        <v>81926</v>
      </c>
      <c r="DR688">
        <v>163</v>
      </c>
      <c r="DU688" t="s">
        <v>274</v>
      </c>
      <c r="DV688" t="s">
        <v>257</v>
      </c>
      <c r="DX688">
        <v>10</v>
      </c>
      <c r="DY688" t="s">
        <v>275</v>
      </c>
      <c r="EA688" t="s">
        <v>12682</v>
      </c>
      <c r="EC688" t="s">
        <v>12682</v>
      </c>
      <c r="EE688">
        <v>0</v>
      </c>
      <c r="EF688" t="s">
        <v>382</v>
      </c>
      <c r="EG688" t="s">
        <v>383</v>
      </c>
      <c r="EH688">
        <v>0</v>
      </c>
      <c r="EJ688" t="s">
        <v>340</v>
      </c>
      <c r="EK688" t="s">
        <v>486</v>
      </c>
      <c r="EL688" t="s">
        <v>13491</v>
      </c>
      <c r="EM688" t="s">
        <v>13492</v>
      </c>
      <c r="EN688" t="s">
        <v>1914</v>
      </c>
      <c r="EO688" t="s">
        <v>269</v>
      </c>
      <c r="EP688" t="s">
        <v>388</v>
      </c>
      <c r="EQ688">
        <v>0</v>
      </c>
      <c r="ER688" t="s">
        <v>2344</v>
      </c>
      <c r="ET688" t="s">
        <v>13493</v>
      </c>
      <c r="EU688">
        <v>4</v>
      </c>
      <c r="EV688" t="s">
        <v>257</v>
      </c>
      <c r="EW688" t="s">
        <v>349</v>
      </c>
      <c r="EX688" t="s">
        <v>390</v>
      </c>
      <c r="EY688" t="s">
        <v>1914</v>
      </c>
      <c r="FB688" t="s">
        <v>5177</v>
      </c>
      <c r="FC688" t="s">
        <v>13494</v>
      </c>
      <c r="FE688">
        <v>0</v>
      </c>
      <c r="FF688">
        <v>16</v>
      </c>
      <c r="FK688" t="s">
        <v>13495</v>
      </c>
      <c r="FL688">
        <v>0</v>
      </c>
      <c r="FN688">
        <v>1</v>
      </c>
      <c r="FO688" t="s">
        <v>12682</v>
      </c>
      <c r="FP688" t="s">
        <v>1083</v>
      </c>
      <c r="FQ688">
        <v>0</v>
      </c>
      <c r="FS688" t="s">
        <v>395</v>
      </c>
      <c r="FU688" t="s">
        <v>274</v>
      </c>
      <c r="FV688" t="s">
        <v>496</v>
      </c>
      <c r="FY688">
        <v>0</v>
      </c>
      <c r="GA688">
        <v>10.199999999999999</v>
      </c>
      <c r="GB688">
        <v>-10</v>
      </c>
      <c r="GC688">
        <v>0</v>
      </c>
      <c r="GE688" t="s">
        <v>355</v>
      </c>
      <c r="GF688">
        <v>0</v>
      </c>
      <c r="GG688" t="s">
        <v>257</v>
      </c>
      <c r="GH688">
        <v>3.4</v>
      </c>
      <c r="GI688">
        <v>5</v>
      </c>
      <c r="GJ688">
        <v>0</v>
      </c>
      <c r="GK688">
        <v>0</v>
      </c>
      <c r="GM688" t="s">
        <v>13496</v>
      </c>
      <c r="GN688">
        <v>0</v>
      </c>
      <c r="GO688">
        <v>0</v>
      </c>
      <c r="GP688" t="s">
        <v>499</v>
      </c>
      <c r="GQ688" t="s">
        <v>779</v>
      </c>
      <c r="GR688">
        <v>50</v>
      </c>
      <c r="HA688" t="s">
        <v>13497</v>
      </c>
      <c r="HC688" t="s">
        <v>294</v>
      </c>
      <c r="HD688" t="s">
        <v>313</v>
      </c>
      <c r="HE688" t="s">
        <v>1083</v>
      </c>
      <c r="HF688">
        <v>0</v>
      </c>
      <c r="HG688">
        <v>11</v>
      </c>
      <c r="HH688">
        <v>10</v>
      </c>
      <c r="HI688" t="s">
        <v>275</v>
      </c>
      <c r="HL688" t="s">
        <v>2264</v>
      </c>
      <c r="HM688" t="s">
        <v>12953</v>
      </c>
      <c r="HO688" t="s">
        <v>13179</v>
      </c>
      <c r="HP688" t="s">
        <v>13498</v>
      </c>
      <c r="HQ688" t="s">
        <v>13499</v>
      </c>
      <c r="HR688" t="s">
        <v>13500</v>
      </c>
      <c r="HT688" t="s">
        <v>13501</v>
      </c>
      <c r="HW688">
        <v>-42</v>
      </c>
      <c r="HX688">
        <v>4311230</v>
      </c>
      <c r="HY688" t="s">
        <v>12953</v>
      </c>
      <c r="HZ688">
        <v>4311200</v>
      </c>
      <c r="IC688">
        <v>0</v>
      </c>
      <c r="ID688">
        <v>0</v>
      </c>
      <c r="IM688">
        <v>148</v>
      </c>
      <c r="IO688" t="s">
        <v>12953</v>
      </c>
      <c r="IQ688" t="s">
        <v>12953</v>
      </c>
      <c r="IU688">
        <v>12</v>
      </c>
      <c r="IV688">
        <f>IF(AND(Table1[[#This Row],[R/P]]="P",Table1[[#This Row],[PaRes]]&lt;&gt;"SCRBL",Table1[[#This Row],[PaRes]]&lt;&gt;"RUN",Table1[[#This Row],[Penalty]]&lt;&gt;1),1,0)</f>
        <v>1</v>
      </c>
      <c r="IW688">
        <f>IF(AND(Table1[[#This Row],[Pass Play]]=1,Table1[[#This Row],[PaRes]]&lt;&gt;"SAC"),1,0)</f>
        <v>1</v>
      </c>
      <c r="IX688">
        <f>IF(Table1[[#This Row],[PaRes]]="COM",1,0)</f>
        <v>1</v>
      </c>
      <c r="IY688">
        <f>IF(Table1[[#This Row],[Pass Play]]=1,Table1[[#This Row],[Gn]],0)</f>
        <v>4</v>
      </c>
      <c r="IZ688">
        <f>IF(AND(Table1[[#This Row],[Pass Play]]=1,Table1[[#This Row],[EFF]]="Y"),1,0)</f>
        <v>0</v>
      </c>
      <c r="JA688">
        <f>IF(AND(Table1[[#This Row],[Pass Play]]=1,Table1[[#This Row],[EFF]]="Y"),Table1[[#This Row],[Gn]],0)</f>
        <v>0</v>
      </c>
      <c r="JB688">
        <f>IF(AND(Table1[[#This Row],[Pass Play]]=1,Table1[[#This Row],[Gn]]&gt;=15),1,0)</f>
        <v>0</v>
      </c>
      <c r="JC688">
        <f>IF(AND(Table1[[#This Row],[Pass Play]]=1,Table1[[#This Row],[Big Play Passes]]=1),Table1[[#This Row],[Gn]],0)</f>
        <v>0</v>
      </c>
      <c r="JD688">
        <f>IF(AND(OR(Table1[[#This Row],[R/P]]="R",Table1[[#This Row],[PaRes]]="SCRBL",Table1[[#This Row],[PaRes]]="RUN"),Table1[[#This Row],[Penalty]]&lt;&gt;1),1,0)</f>
        <v>0</v>
      </c>
      <c r="JE688">
        <f>IF(Table1[[#This Row],[Rush Attempts]]=1,Table1[[#This Row],[Gn]],0)</f>
        <v>0</v>
      </c>
      <c r="JF688">
        <f>IF(AND(Table1[[#This Row],[Rush Attempts]]=1,Table1[[#This Row],[EFF]]="Y"),1,0)</f>
        <v>0</v>
      </c>
      <c r="JG688">
        <f>IF(AND(Table1[[#This Row],[Rush Attempts]]=1,Table1[[#This Row],[EFF]]="Y"),Table1[[#This Row],[Gn]],0)</f>
        <v>0</v>
      </c>
      <c r="JH688">
        <f>IF(AND(Table1[[#This Row],[Rush Attempts]]=1,Table1[[#This Row],[Gn]]&gt;=10),1,0)</f>
        <v>0</v>
      </c>
      <c r="JI688">
        <f>IF(AND(Table1[[#This Row],[Rush Attempts]]=1,Table1[[#This Row],[Big Play Run]]=1),Table1[[#This Row],[Gn]],0)</f>
        <v>0</v>
      </c>
      <c r="JJ688">
        <f>IF(Table1[[#This Row],[PaRes]]="SAC",1,0)</f>
        <v>0</v>
      </c>
      <c r="JK688">
        <f>IF(Table1[[#This Row],[Sacks]]=1,Table1[[#This Row],[Gn]],0)</f>
        <v>0</v>
      </c>
      <c r="JL688">
        <f>IF(Table1[[#This Row],[PaRes]]="INT",1,0)</f>
        <v>0</v>
      </c>
      <c r="JM688">
        <f>IF(Table1[[#This Row],[pff_PENALTY]]&lt;&gt;"",1,0)</f>
        <v>0</v>
      </c>
      <c r="JN688">
        <f>Table1[[#This Row],[pff_PENYARDS]]</f>
        <v>0</v>
      </c>
      <c r="JO688">
        <f>IF(Table1[[#This Row],[S/End]]="TD",1,0)</f>
        <v>0</v>
      </c>
      <c r="JP688">
        <f>IF(OR(Table1[[#This Row],[S/End]]="FGGD"),1,0)</f>
        <v>0</v>
      </c>
      <c r="JQ688">
        <f>IF(OR(Table1[[#This Row],[S/End]]="FUM",Table1[[#This Row],[S/End]]="INT"),1,0)</f>
        <v>0</v>
      </c>
      <c r="JR688">
        <f>IF(AND(Table1[[#This Row],[Touchdown]]=1,Table1[[#This Row],[Pass Play]]=1),1,0)</f>
        <v>0</v>
      </c>
      <c r="JS688">
        <f t="shared" si="32"/>
        <v>0</v>
      </c>
      <c r="JT688">
        <f>IF(AND(OR(Table1[[#This Row],[Pass Play]]=1,Table1[[#This Row],[Rush Attempts]]=1),Table1[[#This Row],[Dn]]=3),1,0)</f>
        <v>0</v>
      </c>
      <c r="JU688">
        <f>IF(AND(Table1[[#This Row],[3rd down attempt]]=1,Table1[[#This Row],[EFF]]="Y"),1,0)</f>
        <v>0</v>
      </c>
      <c r="JV688">
        <f>IF(AND(Table1[[#This Row],[3rd down attempt]]=1,Table1[[#This Row],[Dist]]&gt;=7),1,0)</f>
        <v>0</v>
      </c>
      <c r="JW688">
        <f>IF(AND(OR(Table1[[#This Row],[Pass Play]]=1,Table1[[#This Row],[Rush Attempts]]=1),Table1[[#This Row],[Dn]]=4),1,0)</f>
        <v>0</v>
      </c>
      <c r="JX688">
        <f>IF(AND(Table1[[#This Row],[4th down attempt]]=1,Table1[[#This Row],[EFF]]="Y"),1,0)</f>
        <v>0</v>
      </c>
      <c r="JY688">
        <f>IF(AND(OR(Table1[[#This Row],[Pass Play]]=1,Table1[[#This Row],[Rush Attempts]]=1),Table1[[#This Row],[FPos]]&gt;=0,Table1[[#This Row],[FPos]]&lt;=20),1,0)</f>
        <v>0</v>
      </c>
      <c r="JZ688">
        <f>IF(AND(OR(Table1[[#This Row],[Pass Play]]=1,Table1[[#This Row],[Rush Attempts]]=1),Table1[[#This Row],[Dist]]&lt;=Table1[[#This Row],[Gn]]),1,0)</f>
        <v>0</v>
      </c>
      <c r="KA688">
        <f>IF(Table1[[#This Row],[S/End]]&lt;&gt;"",1,0)</f>
        <v>0</v>
      </c>
      <c r="KB688">
        <f>IF(Table1[[#This Row],[S/End]]="TD",1,0)</f>
        <v>0</v>
      </c>
      <c r="KC688">
        <f>IF(Table1[[#This Row],[S/End]]="FGGD",1,0)</f>
        <v>0</v>
      </c>
      <c r="KD688">
        <f>IF(AND(OR(Table1[[#This Row],[Pass Play]]=1,Table1[[#This Row],[Rush Attempts]]=1),Table1[[#This Row],[Gn]]&lt;0),1,0)</f>
        <v>0</v>
      </c>
      <c r="KE688" s="375">
        <f>IF(AND(Table1[[#This Row],[pff_DRVENDPSN]]=3,Table1[[#This Row],[pff_DRVENDEVENT]]="PUNT"),1,0)</f>
        <v>0</v>
      </c>
    </row>
    <row r="689" spans="1:291" hidden="1">
      <c r="A689">
        <v>51</v>
      </c>
      <c r="B689">
        <v>2111</v>
      </c>
      <c r="D689">
        <v>4</v>
      </c>
      <c r="E689">
        <v>3</v>
      </c>
      <c r="F689">
        <v>11</v>
      </c>
      <c r="G689">
        <v>15</v>
      </c>
      <c r="H689">
        <v>-42</v>
      </c>
      <c r="J689" t="s">
        <v>254</v>
      </c>
      <c r="K689">
        <v>11</v>
      </c>
      <c r="L689" t="s">
        <v>471</v>
      </c>
      <c r="M689" t="s">
        <v>934</v>
      </c>
      <c r="N689" t="s">
        <v>319</v>
      </c>
      <c r="P689" t="s">
        <v>935</v>
      </c>
      <c r="W689" t="s">
        <v>253</v>
      </c>
      <c r="X689" t="s">
        <v>13393</v>
      </c>
      <c r="Y689" t="s">
        <v>664</v>
      </c>
      <c r="Z689" t="s">
        <v>13394</v>
      </c>
      <c r="AB689" t="s">
        <v>325</v>
      </c>
      <c r="AC689" t="s">
        <v>326</v>
      </c>
      <c r="AJ689">
        <v>19</v>
      </c>
      <c r="AK689" t="s">
        <v>327</v>
      </c>
      <c r="AP689">
        <v>7</v>
      </c>
      <c r="BJ689" t="s">
        <v>257</v>
      </c>
      <c r="BQ689">
        <f t="shared" si="30"/>
        <v>2</v>
      </c>
      <c r="BR689">
        <f t="shared" si="31"/>
        <v>0</v>
      </c>
      <c r="BT689" t="s">
        <v>12612</v>
      </c>
      <c r="BV689">
        <v>20</v>
      </c>
      <c r="BX689">
        <v>0</v>
      </c>
      <c r="BY689" t="s">
        <v>13502</v>
      </c>
      <c r="CA689">
        <v>1</v>
      </c>
      <c r="CD689" s="3">
        <v>0.20347222222222219</v>
      </c>
      <c r="CE689" t="s">
        <v>274</v>
      </c>
      <c r="CF689" t="s">
        <v>13503</v>
      </c>
      <c r="CG689">
        <v>9</v>
      </c>
      <c r="CI689" t="s">
        <v>493</v>
      </c>
      <c r="CJ689">
        <v>0</v>
      </c>
      <c r="CK689" t="s">
        <v>13504</v>
      </c>
      <c r="CL689" s="4">
        <v>38751</v>
      </c>
      <c r="CM689" t="s">
        <v>13505</v>
      </c>
      <c r="CN689" t="s">
        <v>13506</v>
      </c>
      <c r="CO689">
        <v>20</v>
      </c>
      <c r="CP689" t="s">
        <v>13507</v>
      </c>
      <c r="CQ689" t="s">
        <v>269</v>
      </c>
      <c r="CR689" t="s">
        <v>12612</v>
      </c>
      <c r="CU689" t="s">
        <v>5447</v>
      </c>
      <c r="CW689">
        <v>0</v>
      </c>
      <c r="CY689">
        <v>3</v>
      </c>
      <c r="CZ689" t="s">
        <v>271</v>
      </c>
      <c r="DA689">
        <v>38</v>
      </c>
      <c r="DB689">
        <v>5</v>
      </c>
      <c r="DC689" t="s">
        <v>2703</v>
      </c>
      <c r="DD689">
        <v>-43</v>
      </c>
      <c r="DF689" t="s">
        <v>12953</v>
      </c>
      <c r="DK689">
        <v>15</v>
      </c>
      <c r="DL689" s="4">
        <v>44519</v>
      </c>
      <c r="DM689">
        <v>20650</v>
      </c>
      <c r="DN689">
        <v>2021</v>
      </c>
      <c r="DO689">
        <v>0</v>
      </c>
      <c r="DQ689">
        <v>81926</v>
      </c>
      <c r="DR689">
        <v>164</v>
      </c>
      <c r="DU689" t="s">
        <v>257</v>
      </c>
      <c r="DV689" t="s">
        <v>274</v>
      </c>
      <c r="DX689">
        <v>10</v>
      </c>
      <c r="DY689" t="s">
        <v>275</v>
      </c>
      <c r="EA689" t="s">
        <v>12821</v>
      </c>
      <c r="EE689">
        <v>0</v>
      </c>
      <c r="EF689" t="s">
        <v>944</v>
      </c>
      <c r="EG689" t="s">
        <v>338</v>
      </c>
      <c r="EH689">
        <v>0</v>
      </c>
      <c r="EI689" t="s">
        <v>945</v>
      </c>
      <c r="EJ689" t="s">
        <v>340</v>
      </c>
      <c r="EK689" t="s">
        <v>486</v>
      </c>
      <c r="EL689" t="s">
        <v>13508</v>
      </c>
      <c r="EM689" t="s">
        <v>13509</v>
      </c>
      <c r="EO689" t="s">
        <v>282</v>
      </c>
      <c r="EP689" t="s">
        <v>490</v>
      </c>
      <c r="EQ689">
        <v>0</v>
      </c>
      <c r="ER689" t="s">
        <v>491</v>
      </c>
      <c r="ET689" t="s">
        <v>13510</v>
      </c>
      <c r="EU689">
        <v>10</v>
      </c>
      <c r="EV689" t="s">
        <v>348</v>
      </c>
      <c r="EW689" t="s">
        <v>349</v>
      </c>
      <c r="EX689" t="s">
        <v>350</v>
      </c>
      <c r="EY689" t="s">
        <v>1914</v>
      </c>
      <c r="FB689" t="s">
        <v>392</v>
      </c>
      <c r="FC689" t="s">
        <v>13511</v>
      </c>
      <c r="FE689">
        <v>0</v>
      </c>
      <c r="FF689">
        <v>37</v>
      </c>
      <c r="FJ689" t="s">
        <v>13087</v>
      </c>
      <c r="FK689" t="s">
        <v>13356</v>
      </c>
      <c r="FL689">
        <v>0</v>
      </c>
      <c r="FN689">
        <v>1</v>
      </c>
      <c r="FO689" t="s">
        <v>12821</v>
      </c>
      <c r="FP689" t="s">
        <v>600</v>
      </c>
      <c r="FQ689">
        <v>0</v>
      </c>
      <c r="FS689" t="s">
        <v>354</v>
      </c>
      <c r="FY689">
        <v>0</v>
      </c>
      <c r="GA689">
        <v>10.199999999999999</v>
      </c>
      <c r="GB689">
        <v>-10</v>
      </c>
      <c r="GC689">
        <v>0</v>
      </c>
      <c r="GE689" t="s">
        <v>355</v>
      </c>
      <c r="GF689">
        <v>1</v>
      </c>
      <c r="GH689">
        <v>2.6</v>
      </c>
      <c r="GI689">
        <v>4.0999999999999996</v>
      </c>
      <c r="GJ689">
        <v>0</v>
      </c>
      <c r="GK689">
        <v>0</v>
      </c>
      <c r="GM689" t="s">
        <v>13512</v>
      </c>
      <c r="GN689">
        <v>5</v>
      </c>
      <c r="GO689">
        <v>2</v>
      </c>
      <c r="GP689" t="s">
        <v>713</v>
      </c>
      <c r="GQ689" t="s">
        <v>779</v>
      </c>
      <c r="GR689">
        <v>44</v>
      </c>
      <c r="HA689" t="s">
        <v>13513</v>
      </c>
      <c r="HC689" t="s">
        <v>294</v>
      </c>
      <c r="HD689" t="s">
        <v>294</v>
      </c>
      <c r="HE689" t="s">
        <v>12953</v>
      </c>
      <c r="HF689">
        <v>0</v>
      </c>
      <c r="HG689">
        <v>11</v>
      </c>
      <c r="HH689">
        <v>10</v>
      </c>
      <c r="HI689" t="s">
        <v>275</v>
      </c>
      <c r="HL689">
        <v>1</v>
      </c>
      <c r="HM689" t="s">
        <v>12953</v>
      </c>
      <c r="HO689" t="s">
        <v>12728</v>
      </c>
      <c r="HP689" t="s">
        <v>13514</v>
      </c>
      <c r="HQ689" t="s">
        <v>13515</v>
      </c>
      <c r="HR689" t="s">
        <v>13516</v>
      </c>
      <c r="HT689" t="s">
        <v>7015</v>
      </c>
      <c r="HW689">
        <v>43</v>
      </c>
      <c r="HX689">
        <v>4311266</v>
      </c>
      <c r="HY689" t="s">
        <v>12436</v>
      </c>
      <c r="HZ689">
        <v>4311230</v>
      </c>
      <c r="IC689">
        <v>0.5</v>
      </c>
      <c r="ID689">
        <v>1</v>
      </c>
      <c r="IM689">
        <v>149</v>
      </c>
      <c r="IQ689" t="s">
        <v>12953</v>
      </c>
      <c r="IU689">
        <v>12</v>
      </c>
      <c r="IV689">
        <f>IF(AND(Table1[[#This Row],[R/P]]="P",Table1[[#This Row],[PaRes]]&lt;&gt;"SCRBL",Table1[[#This Row],[PaRes]]&lt;&gt;"RUN",Table1[[#This Row],[Penalty]]&lt;&gt;1),1,0)</f>
        <v>1</v>
      </c>
      <c r="IW689">
        <f>IF(AND(Table1[[#This Row],[Pass Play]]=1,Table1[[#This Row],[PaRes]]&lt;&gt;"SAC"),1,0)</f>
        <v>1</v>
      </c>
      <c r="IX689">
        <f>IF(Table1[[#This Row],[PaRes]]="COM",1,0)</f>
        <v>1</v>
      </c>
      <c r="IY689">
        <f>IF(Table1[[#This Row],[Pass Play]]=1,Table1[[#This Row],[Gn]],0)</f>
        <v>15</v>
      </c>
      <c r="IZ689">
        <f>IF(AND(Table1[[#This Row],[Pass Play]]=1,Table1[[#This Row],[EFF]]="Y"),1,0)</f>
        <v>1</v>
      </c>
      <c r="JA689">
        <f>IF(AND(Table1[[#This Row],[Pass Play]]=1,Table1[[#This Row],[EFF]]="Y"),Table1[[#This Row],[Gn]],0)</f>
        <v>15</v>
      </c>
      <c r="JB689">
        <f>IF(AND(Table1[[#This Row],[Pass Play]]=1,Table1[[#This Row],[Gn]]&gt;=15),1,0)</f>
        <v>1</v>
      </c>
      <c r="JC689">
        <f>IF(AND(Table1[[#This Row],[Pass Play]]=1,Table1[[#This Row],[Big Play Passes]]=1),Table1[[#This Row],[Gn]],0)</f>
        <v>15</v>
      </c>
      <c r="JD689">
        <f>IF(AND(OR(Table1[[#This Row],[R/P]]="R",Table1[[#This Row],[PaRes]]="SCRBL",Table1[[#This Row],[PaRes]]="RUN"),Table1[[#This Row],[Penalty]]&lt;&gt;1),1,0)</f>
        <v>0</v>
      </c>
      <c r="JE689">
        <f>IF(Table1[[#This Row],[Rush Attempts]]=1,Table1[[#This Row],[Gn]],0)</f>
        <v>0</v>
      </c>
      <c r="JF689">
        <f>IF(AND(Table1[[#This Row],[Rush Attempts]]=1,Table1[[#This Row],[EFF]]="Y"),1,0)</f>
        <v>0</v>
      </c>
      <c r="JG689">
        <f>IF(AND(Table1[[#This Row],[Rush Attempts]]=1,Table1[[#This Row],[EFF]]="Y"),Table1[[#This Row],[Gn]],0)</f>
        <v>0</v>
      </c>
      <c r="JH689">
        <f>IF(AND(Table1[[#This Row],[Rush Attempts]]=1,Table1[[#This Row],[Gn]]&gt;=10),1,0)</f>
        <v>0</v>
      </c>
      <c r="JI689">
        <f>IF(AND(Table1[[#This Row],[Rush Attempts]]=1,Table1[[#This Row],[Big Play Run]]=1),Table1[[#This Row],[Gn]],0)</f>
        <v>0</v>
      </c>
      <c r="JJ689">
        <f>IF(Table1[[#This Row],[PaRes]]="SAC",1,0)</f>
        <v>0</v>
      </c>
      <c r="JK689">
        <f>IF(Table1[[#This Row],[Sacks]]=1,Table1[[#This Row],[Gn]],0)</f>
        <v>0</v>
      </c>
      <c r="JL689">
        <f>IF(Table1[[#This Row],[PaRes]]="INT",1,0)</f>
        <v>0</v>
      </c>
      <c r="JM689">
        <f>IF(Table1[[#This Row],[pff_PENALTY]]&lt;&gt;"",1,0)</f>
        <v>0</v>
      </c>
      <c r="JN689">
        <f>Table1[[#This Row],[pff_PENYARDS]]</f>
        <v>0</v>
      </c>
      <c r="JO689">
        <f>IF(Table1[[#This Row],[S/End]]="TD",1,0)</f>
        <v>0</v>
      </c>
      <c r="JP689">
        <f>IF(OR(Table1[[#This Row],[S/End]]="FGGD"),1,0)</f>
        <v>0</v>
      </c>
      <c r="JQ689">
        <f>IF(OR(Table1[[#This Row],[S/End]]="FUM",Table1[[#This Row],[S/End]]="INT"),1,0)</f>
        <v>0</v>
      </c>
      <c r="JR689">
        <f>IF(AND(Table1[[#This Row],[Touchdown]]=1,Table1[[#This Row],[Pass Play]]=1),1,0)</f>
        <v>0</v>
      </c>
      <c r="JS689">
        <f t="shared" si="32"/>
        <v>0</v>
      </c>
      <c r="JT689">
        <f>IF(AND(OR(Table1[[#This Row],[Pass Play]]=1,Table1[[#This Row],[Rush Attempts]]=1),Table1[[#This Row],[Dn]]=3),1,0)</f>
        <v>1</v>
      </c>
      <c r="JU689">
        <f>IF(AND(Table1[[#This Row],[3rd down attempt]]=1,Table1[[#This Row],[EFF]]="Y"),1,0)</f>
        <v>1</v>
      </c>
      <c r="JV689">
        <f>IF(AND(Table1[[#This Row],[3rd down attempt]]=1,Table1[[#This Row],[Dist]]&gt;=7),1,0)</f>
        <v>1</v>
      </c>
      <c r="JW689">
        <f>IF(AND(OR(Table1[[#This Row],[Pass Play]]=1,Table1[[#This Row],[Rush Attempts]]=1),Table1[[#This Row],[Dn]]=4),1,0)</f>
        <v>0</v>
      </c>
      <c r="JX689">
        <f>IF(AND(Table1[[#This Row],[4th down attempt]]=1,Table1[[#This Row],[EFF]]="Y"),1,0)</f>
        <v>0</v>
      </c>
      <c r="JY689">
        <f>IF(AND(OR(Table1[[#This Row],[Pass Play]]=1,Table1[[#This Row],[Rush Attempts]]=1),Table1[[#This Row],[FPos]]&gt;=0,Table1[[#This Row],[FPos]]&lt;=20),1,0)</f>
        <v>0</v>
      </c>
      <c r="JZ689">
        <f>IF(AND(OR(Table1[[#This Row],[Pass Play]]=1,Table1[[#This Row],[Rush Attempts]]=1),Table1[[#This Row],[Dist]]&lt;=Table1[[#This Row],[Gn]]),1,0)</f>
        <v>1</v>
      </c>
      <c r="KA689">
        <f>IF(Table1[[#This Row],[S/End]]&lt;&gt;"",1,0)</f>
        <v>0</v>
      </c>
      <c r="KB689">
        <f>IF(Table1[[#This Row],[S/End]]="TD",1,0)</f>
        <v>0</v>
      </c>
      <c r="KC689">
        <f>IF(Table1[[#This Row],[S/End]]="FGGD",1,0)</f>
        <v>0</v>
      </c>
      <c r="KD689">
        <f>IF(AND(OR(Table1[[#This Row],[Pass Play]]=1,Table1[[#This Row],[Rush Attempts]]=1),Table1[[#This Row],[Gn]]&lt;0),1,0)</f>
        <v>0</v>
      </c>
      <c r="KE689" s="375">
        <f>IF(AND(Table1[[#This Row],[pff_DRVENDPSN]]=3,Table1[[#This Row],[pff_DRVENDEVENT]]="PUNT"),1,0)</f>
        <v>0</v>
      </c>
    </row>
    <row r="690" spans="1:291" hidden="1">
      <c r="A690">
        <v>52</v>
      </c>
      <c r="B690">
        <v>2111</v>
      </c>
      <c r="D690">
        <v>4</v>
      </c>
      <c r="E690">
        <v>1</v>
      </c>
      <c r="F690">
        <v>10</v>
      </c>
      <c r="G690">
        <v>5</v>
      </c>
      <c r="H690">
        <v>43</v>
      </c>
      <c r="J690" t="s">
        <v>254</v>
      </c>
      <c r="K690">
        <v>11</v>
      </c>
      <c r="L690">
        <v>11</v>
      </c>
      <c r="M690" t="s">
        <v>661</v>
      </c>
      <c r="N690" t="s">
        <v>367</v>
      </c>
      <c r="P690" t="s">
        <v>662</v>
      </c>
      <c r="W690" t="s">
        <v>253</v>
      </c>
      <c r="X690" t="s">
        <v>13517</v>
      </c>
      <c r="Y690" t="s">
        <v>4969</v>
      </c>
      <c r="Z690" t="s">
        <v>13518</v>
      </c>
      <c r="AB690" t="s">
        <v>666</v>
      </c>
      <c r="AC690" t="s">
        <v>667</v>
      </c>
      <c r="AJ690">
        <v>88</v>
      </c>
      <c r="AK690" t="s">
        <v>327</v>
      </c>
      <c r="AP690">
        <v>7</v>
      </c>
      <c r="BJ690" t="s">
        <v>257</v>
      </c>
      <c r="BQ690">
        <f t="shared" si="30"/>
        <v>1</v>
      </c>
      <c r="BR690">
        <f t="shared" si="31"/>
        <v>0</v>
      </c>
      <c r="BT690" t="s">
        <v>12612</v>
      </c>
      <c r="BV690">
        <v>20</v>
      </c>
      <c r="BX690">
        <v>0</v>
      </c>
      <c r="BY690" t="s">
        <v>13519</v>
      </c>
      <c r="CA690">
        <v>1</v>
      </c>
      <c r="CD690" s="3">
        <v>0.18611111111111112</v>
      </c>
      <c r="CE690" t="s">
        <v>257</v>
      </c>
      <c r="CF690" t="s">
        <v>13520</v>
      </c>
      <c r="CG690">
        <v>9</v>
      </c>
      <c r="CI690" t="s">
        <v>331</v>
      </c>
      <c r="CJ690">
        <v>0</v>
      </c>
      <c r="CK690" t="s">
        <v>13521</v>
      </c>
      <c r="CL690" s="4">
        <v>38414</v>
      </c>
      <c r="CM690" t="s">
        <v>13522</v>
      </c>
      <c r="CN690" t="s">
        <v>13523</v>
      </c>
      <c r="CO690">
        <v>20</v>
      </c>
      <c r="CP690" t="s">
        <v>13524</v>
      </c>
      <c r="CQ690" t="s">
        <v>418</v>
      </c>
      <c r="CR690" t="s">
        <v>12612</v>
      </c>
      <c r="CU690" t="s">
        <v>13525</v>
      </c>
      <c r="CW690">
        <v>0</v>
      </c>
      <c r="CY690">
        <v>4</v>
      </c>
      <c r="CZ690" t="s">
        <v>271</v>
      </c>
      <c r="DA690">
        <v>38</v>
      </c>
      <c r="DB690">
        <v>5</v>
      </c>
      <c r="DC690" t="s">
        <v>2703</v>
      </c>
      <c r="DD690">
        <v>-43</v>
      </c>
      <c r="DF690" t="s">
        <v>12953</v>
      </c>
      <c r="DK690">
        <v>5</v>
      </c>
      <c r="DL690" s="4">
        <v>44519</v>
      </c>
      <c r="DM690">
        <v>20650</v>
      </c>
      <c r="DN690">
        <v>2021</v>
      </c>
      <c r="DO690">
        <v>0</v>
      </c>
      <c r="DQ690">
        <v>81926</v>
      </c>
      <c r="DR690">
        <v>165</v>
      </c>
      <c r="DU690" t="s">
        <v>257</v>
      </c>
      <c r="DV690" t="s">
        <v>274</v>
      </c>
      <c r="DW690" t="s">
        <v>13250</v>
      </c>
      <c r="DX690">
        <v>10</v>
      </c>
      <c r="DY690" t="s">
        <v>275</v>
      </c>
      <c r="EA690" t="s">
        <v>12659</v>
      </c>
      <c r="EC690" t="s">
        <v>600</v>
      </c>
      <c r="EE690">
        <v>0</v>
      </c>
      <c r="EF690" t="s">
        <v>3172</v>
      </c>
      <c r="EG690" t="s">
        <v>675</v>
      </c>
      <c r="EH690">
        <v>0</v>
      </c>
      <c r="EJ690" t="s">
        <v>340</v>
      </c>
      <c r="EK690" t="s">
        <v>486</v>
      </c>
      <c r="EL690" t="s">
        <v>5731</v>
      </c>
      <c r="EM690" t="s">
        <v>13526</v>
      </c>
      <c r="EO690" t="s">
        <v>418</v>
      </c>
      <c r="EP690" t="s">
        <v>490</v>
      </c>
      <c r="EQ690">
        <v>0</v>
      </c>
      <c r="ER690" t="s">
        <v>4556</v>
      </c>
      <c r="ET690" t="s">
        <v>13527</v>
      </c>
      <c r="EU690">
        <v>5</v>
      </c>
      <c r="EV690" t="s">
        <v>348</v>
      </c>
      <c r="EW690" t="s">
        <v>349</v>
      </c>
      <c r="EX690" t="s">
        <v>528</v>
      </c>
      <c r="EY690" t="s">
        <v>351</v>
      </c>
      <c r="FB690" t="s">
        <v>1845</v>
      </c>
      <c r="FC690" t="s">
        <v>13528</v>
      </c>
      <c r="FE690">
        <v>0</v>
      </c>
      <c r="FF690">
        <v>18</v>
      </c>
      <c r="FK690" t="s">
        <v>13529</v>
      </c>
      <c r="FL690">
        <v>0</v>
      </c>
      <c r="FN690">
        <v>1</v>
      </c>
      <c r="FO690" t="s">
        <v>13530</v>
      </c>
      <c r="FP690" t="s">
        <v>4760</v>
      </c>
      <c r="FQ690">
        <v>0</v>
      </c>
      <c r="FS690" t="s">
        <v>462</v>
      </c>
      <c r="FU690" t="s">
        <v>257</v>
      </c>
      <c r="FV690" t="s">
        <v>777</v>
      </c>
      <c r="FY690">
        <v>0</v>
      </c>
      <c r="GA690">
        <v>10.199999999999999</v>
      </c>
      <c r="GB690">
        <v>-10</v>
      </c>
      <c r="GC690">
        <v>0</v>
      </c>
      <c r="GE690" t="s">
        <v>355</v>
      </c>
      <c r="GF690">
        <v>0</v>
      </c>
      <c r="GG690" t="s">
        <v>274</v>
      </c>
      <c r="GH690">
        <v>3</v>
      </c>
      <c r="GI690">
        <v>4.9000000000000004</v>
      </c>
      <c r="GJ690">
        <v>0</v>
      </c>
      <c r="GK690">
        <v>0</v>
      </c>
      <c r="GM690" t="s">
        <v>13531</v>
      </c>
      <c r="GN690">
        <v>0</v>
      </c>
      <c r="GO690">
        <v>0</v>
      </c>
      <c r="GP690" t="s">
        <v>713</v>
      </c>
      <c r="GQ690" t="s">
        <v>1403</v>
      </c>
      <c r="GR690">
        <v>34</v>
      </c>
      <c r="HA690" t="s">
        <v>13532</v>
      </c>
      <c r="HC690" t="s">
        <v>294</v>
      </c>
      <c r="HD690" t="s">
        <v>313</v>
      </c>
      <c r="HE690" t="s">
        <v>4760</v>
      </c>
      <c r="HF690">
        <v>0</v>
      </c>
      <c r="HG690">
        <v>11</v>
      </c>
      <c r="HH690">
        <v>10</v>
      </c>
      <c r="HI690" t="s">
        <v>275</v>
      </c>
      <c r="HL690">
        <v>3</v>
      </c>
      <c r="HM690" t="s">
        <v>12953</v>
      </c>
      <c r="HN690" t="s">
        <v>12628</v>
      </c>
      <c r="HO690" t="s">
        <v>13533</v>
      </c>
      <c r="HP690" t="s">
        <v>13534</v>
      </c>
      <c r="HQ690" t="s">
        <v>13535</v>
      </c>
      <c r="HR690" t="s">
        <v>13536</v>
      </c>
      <c r="HT690" t="s">
        <v>5092</v>
      </c>
      <c r="HW690">
        <v>38</v>
      </c>
      <c r="HX690">
        <v>4311329</v>
      </c>
      <c r="HY690" t="s">
        <v>13530</v>
      </c>
      <c r="HZ690">
        <v>4311266</v>
      </c>
      <c r="IC690">
        <v>0</v>
      </c>
      <c r="ID690">
        <v>0</v>
      </c>
      <c r="IM690">
        <v>150</v>
      </c>
      <c r="IQ690" t="s">
        <v>12953</v>
      </c>
      <c r="IU690">
        <v>12</v>
      </c>
      <c r="IV690">
        <f>IF(AND(Table1[[#This Row],[R/P]]="P",Table1[[#This Row],[PaRes]]&lt;&gt;"SCRBL",Table1[[#This Row],[PaRes]]&lt;&gt;"RUN",Table1[[#This Row],[Penalty]]&lt;&gt;1),1,0)</f>
        <v>1</v>
      </c>
      <c r="IW690">
        <f>IF(AND(Table1[[#This Row],[Pass Play]]=1,Table1[[#This Row],[PaRes]]&lt;&gt;"SAC"),1,0)</f>
        <v>1</v>
      </c>
      <c r="IX690">
        <f>IF(Table1[[#This Row],[PaRes]]="COM",1,0)</f>
        <v>1</v>
      </c>
      <c r="IY690">
        <f>IF(Table1[[#This Row],[Pass Play]]=1,Table1[[#This Row],[Gn]],0)</f>
        <v>5</v>
      </c>
      <c r="IZ690">
        <f>IF(AND(Table1[[#This Row],[Pass Play]]=1,Table1[[#This Row],[EFF]]="Y"),1,0)</f>
        <v>1</v>
      </c>
      <c r="JA690">
        <f>IF(AND(Table1[[#This Row],[Pass Play]]=1,Table1[[#This Row],[EFF]]="Y"),Table1[[#This Row],[Gn]],0)</f>
        <v>5</v>
      </c>
      <c r="JB690">
        <f>IF(AND(Table1[[#This Row],[Pass Play]]=1,Table1[[#This Row],[Gn]]&gt;=15),1,0)</f>
        <v>0</v>
      </c>
      <c r="JC690">
        <f>IF(AND(Table1[[#This Row],[Pass Play]]=1,Table1[[#This Row],[Big Play Passes]]=1),Table1[[#This Row],[Gn]],0)</f>
        <v>0</v>
      </c>
      <c r="JD690">
        <f>IF(AND(OR(Table1[[#This Row],[R/P]]="R",Table1[[#This Row],[PaRes]]="SCRBL",Table1[[#This Row],[PaRes]]="RUN"),Table1[[#This Row],[Penalty]]&lt;&gt;1),1,0)</f>
        <v>0</v>
      </c>
      <c r="JE690">
        <f>IF(Table1[[#This Row],[Rush Attempts]]=1,Table1[[#This Row],[Gn]],0)</f>
        <v>0</v>
      </c>
      <c r="JF690">
        <f>IF(AND(Table1[[#This Row],[Rush Attempts]]=1,Table1[[#This Row],[EFF]]="Y"),1,0)</f>
        <v>0</v>
      </c>
      <c r="JG690">
        <f>IF(AND(Table1[[#This Row],[Rush Attempts]]=1,Table1[[#This Row],[EFF]]="Y"),Table1[[#This Row],[Gn]],0)</f>
        <v>0</v>
      </c>
      <c r="JH690">
        <f>IF(AND(Table1[[#This Row],[Rush Attempts]]=1,Table1[[#This Row],[Gn]]&gt;=10),1,0)</f>
        <v>0</v>
      </c>
      <c r="JI690">
        <f>IF(AND(Table1[[#This Row],[Rush Attempts]]=1,Table1[[#This Row],[Big Play Run]]=1),Table1[[#This Row],[Gn]],0)</f>
        <v>0</v>
      </c>
      <c r="JJ690">
        <f>IF(Table1[[#This Row],[PaRes]]="SAC",1,0)</f>
        <v>0</v>
      </c>
      <c r="JK690">
        <f>IF(Table1[[#This Row],[Sacks]]=1,Table1[[#This Row],[Gn]],0)</f>
        <v>0</v>
      </c>
      <c r="JL690">
        <f>IF(Table1[[#This Row],[PaRes]]="INT",1,0)</f>
        <v>0</v>
      </c>
      <c r="JM690">
        <f>IF(Table1[[#This Row],[pff_PENALTY]]&lt;&gt;"",1,0)</f>
        <v>0</v>
      </c>
      <c r="JN690">
        <f>Table1[[#This Row],[pff_PENYARDS]]</f>
        <v>0</v>
      </c>
      <c r="JO690">
        <f>IF(Table1[[#This Row],[S/End]]="TD",1,0)</f>
        <v>0</v>
      </c>
      <c r="JP690">
        <f>IF(OR(Table1[[#This Row],[S/End]]="FGGD"),1,0)</f>
        <v>0</v>
      </c>
      <c r="JQ690">
        <f>IF(OR(Table1[[#This Row],[S/End]]="FUM",Table1[[#This Row],[S/End]]="INT"),1,0)</f>
        <v>0</v>
      </c>
      <c r="JR690">
        <f>IF(AND(Table1[[#This Row],[Touchdown]]=1,Table1[[#This Row],[Pass Play]]=1),1,0)</f>
        <v>0</v>
      </c>
      <c r="JS690">
        <f t="shared" si="32"/>
        <v>0</v>
      </c>
      <c r="JT690">
        <f>IF(AND(OR(Table1[[#This Row],[Pass Play]]=1,Table1[[#This Row],[Rush Attempts]]=1),Table1[[#This Row],[Dn]]=3),1,0)</f>
        <v>0</v>
      </c>
      <c r="JU690">
        <f>IF(AND(Table1[[#This Row],[3rd down attempt]]=1,Table1[[#This Row],[EFF]]="Y"),1,0)</f>
        <v>0</v>
      </c>
      <c r="JV690">
        <f>IF(AND(Table1[[#This Row],[3rd down attempt]]=1,Table1[[#This Row],[Dist]]&gt;=7),1,0)</f>
        <v>0</v>
      </c>
      <c r="JW690">
        <f>IF(AND(OR(Table1[[#This Row],[Pass Play]]=1,Table1[[#This Row],[Rush Attempts]]=1),Table1[[#This Row],[Dn]]=4),1,0)</f>
        <v>0</v>
      </c>
      <c r="JX690">
        <f>IF(AND(Table1[[#This Row],[4th down attempt]]=1,Table1[[#This Row],[EFF]]="Y"),1,0)</f>
        <v>0</v>
      </c>
      <c r="JY690">
        <f>IF(AND(OR(Table1[[#This Row],[Pass Play]]=1,Table1[[#This Row],[Rush Attempts]]=1),Table1[[#This Row],[FPos]]&gt;=0,Table1[[#This Row],[FPos]]&lt;=20),1,0)</f>
        <v>0</v>
      </c>
      <c r="JZ690">
        <f>IF(AND(OR(Table1[[#This Row],[Pass Play]]=1,Table1[[#This Row],[Rush Attempts]]=1),Table1[[#This Row],[Dist]]&lt;=Table1[[#This Row],[Gn]]),1,0)</f>
        <v>0</v>
      </c>
      <c r="KA690">
        <f>IF(Table1[[#This Row],[S/End]]&lt;&gt;"",1,0)</f>
        <v>0</v>
      </c>
      <c r="KB690">
        <f>IF(Table1[[#This Row],[S/End]]="TD",1,0)</f>
        <v>0</v>
      </c>
      <c r="KC690">
        <f>IF(Table1[[#This Row],[S/End]]="FGGD",1,0)</f>
        <v>0</v>
      </c>
      <c r="KD690">
        <f>IF(AND(OR(Table1[[#This Row],[Pass Play]]=1,Table1[[#This Row],[Rush Attempts]]=1),Table1[[#This Row],[Gn]]&lt;0),1,0)</f>
        <v>0</v>
      </c>
      <c r="KE690" s="375">
        <f>IF(AND(Table1[[#This Row],[pff_DRVENDPSN]]=3,Table1[[#This Row],[pff_DRVENDEVENT]]="PUNT"),1,0)</f>
        <v>0</v>
      </c>
    </row>
    <row r="691" spans="1:291" hidden="1">
      <c r="A691">
        <v>53</v>
      </c>
      <c r="B691">
        <v>2111</v>
      </c>
      <c r="D691">
        <v>4</v>
      </c>
      <c r="E691">
        <v>2</v>
      </c>
      <c r="F691">
        <v>5</v>
      </c>
      <c r="G691">
        <v>0</v>
      </c>
      <c r="H691">
        <v>38</v>
      </c>
      <c r="J691" t="s">
        <v>298</v>
      </c>
      <c r="K691">
        <v>11</v>
      </c>
      <c r="L691">
        <v>11</v>
      </c>
      <c r="M691" t="s">
        <v>5654</v>
      </c>
      <c r="N691" t="s">
        <v>1037</v>
      </c>
      <c r="P691" t="s">
        <v>257</v>
      </c>
      <c r="W691" t="s">
        <v>253</v>
      </c>
      <c r="X691" t="s">
        <v>13537</v>
      </c>
      <c r="Y691" t="s">
        <v>4969</v>
      </c>
      <c r="Z691" t="s">
        <v>13538</v>
      </c>
      <c r="AB691" t="s">
        <v>666</v>
      </c>
      <c r="AC691" t="s">
        <v>667</v>
      </c>
      <c r="AK691" t="s">
        <v>513</v>
      </c>
      <c r="AL691" t="s">
        <v>513</v>
      </c>
      <c r="AP691">
        <v>5</v>
      </c>
      <c r="BJ691" t="s">
        <v>257</v>
      </c>
      <c r="BQ691">
        <f t="shared" si="30"/>
        <v>1</v>
      </c>
      <c r="BR691">
        <f t="shared" si="31"/>
        <v>0</v>
      </c>
      <c r="BT691" t="s">
        <v>12612</v>
      </c>
      <c r="BV691">
        <v>20</v>
      </c>
      <c r="BX691">
        <v>0</v>
      </c>
      <c r="BY691" t="s">
        <v>13539</v>
      </c>
      <c r="CA691">
        <v>0</v>
      </c>
      <c r="CD691" s="3">
        <v>0.16527777777777777</v>
      </c>
      <c r="CE691" t="s">
        <v>294</v>
      </c>
      <c r="CF691" t="s">
        <v>13540</v>
      </c>
      <c r="CG691">
        <v>8</v>
      </c>
      <c r="CI691" t="s">
        <v>331</v>
      </c>
      <c r="CJ691">
        <v>0</v>
      </c>
      <c r="CK691" t="s">
        <v>13541</v>
      </c>
      <c r="CL691" s="4">
        <v>38414</v>
      </c>
      <c r="CM691" t="s">
        <v>13542</v>
      </c>
      <c r="CN691" t="s">
        <v>13543</v>
      </c>
      <c r="CO691">
        <v>20</v>
      </c>
      <c r="CP691" t="s">
        <v>13060</v>
      </c>
      <c r="CQ691" t="s">
        <v>282</v>
      </c>
      <c r="CR691" t="s">
        <v>12612</v>
      </c>
      <c r="CU691" t="s">
        <v>6542</v>
      </c>
      <c r="CW691">
        <v>0</v>
      </c>
      <c r="CY691">
        <v>5</v>
      </c>
      <c r="CZ691" t="s">
        <v>271</v>
      </c>
      <c r="DA691">
        <v>38</v>
      </c>
      <c r="DB691">
        <v>5</v>
      </c>
      <c r="DC691" t="s">
        <v>2703</v>
      </c>
      <c r="DD691">
        <v>-43</v>
      </c>
      <c r="DK691">
        <v>0</v>
      </c>
      <c r="DL691" s="4">
        <v>44519</v>
      </c>
      <c r="DM691">
        <v>20650</v>
      </c>
      <c r="DN691">
        <v>2021</v>
      </c>
      <c r="DO691">
        <v>0</v>
      </c>
      <c r="DQ691">
        <v>81926</v>
      </c>
      <c r="DR691">
        <v>166</v>
      </c>
      <c r="DU691" t="s">
        <v>257</v>
      </c>
      <c r="DV691" t="s">
        <v>274</v>
      </c>
      <c r="DX691">
        <v>10</v>
      </c>
      <c r="DY691" t="s">
        <v>275</v>
      </c>
      <c r="EB691" t="s">
        <v>2252</v>
      </c>
      <c r="ED691" t="s">
        <v>12668</v>
      </c>
      <c r="EE691">
        <v>0</v>
      </c>
      <c r="EF691" t="s">
        <v>1978</v>
      </c>
      <c r="EG691" t="s">
        <v>422</v>
      </c>
      <c r="EH691">
        <v>0</v>
      </c>
      <c r="EI691" t="s">
        <v>1979</v>
      </c>
      <c r="EJ691" t="s">
        <v>340</v>
      </c>
      <c r="EK691" t="s">
        <v>341</v>
      </c>
      <c r="EL691" t="s">
        <v>13544</v>
      </c>
      <c r="EM691" t="s">
        <v>13545</v>
      </c>
      <c r="EN691" t="s">
        <v>13546</v>
      </c>
      <c r="EO691" t="s">
        <v>269</v>
      </c>
      <c r="EP691" t="s">
        <v>345</v>
      </c>
      <c r="EQ691">
        <v>0</v>
      </c>
      <c r="ER691" t="s">
        <v>4556</v>
      </c>
      <c r="ET691" t="s">
        <v>13547</v>
      </c>
      <c r="EU691">
        <v>1</v>
      </c>
      <c r="EV691" t="s">
        <v>348</v>
      </c>
      <c r="EW691" t="s">
        <v>3431</v>
      </c>
      <c r="EX691" t="s">
        <v>771</v>
      </c>
      <c r="EY691" t="s">
        <v>1005</v>
      </c>
      <c r="FB691" t="s">
        <v>392</v>
      </c>
      <c r="FC691" t="s">
        <v>13548</v>
      </c>
      <c r="FE691">
        <v>0</v>
      </c>
      <c r="FF691">
        <v>14</v>
      </c>
      <c r="FJ691" t="s">
        <v>13549</v>
      </c>
      <c r="FL691">
        <v>0</v>
      </c>
      <c r="FN691">
        <v>0</v>
      </c>
      <c r="FQ691">
        <v>0</v>
      </c>
      <c r="FS691" t="s">
        <v>462</v>
      </c>
      <c r="FU691" t="s">
        <v>257</v>
      </c>
      <c r="FV691" t="s">
        <v>777</v>
      </c>
      <c r="FY691">
        <v>0</v>
      </c>
      <c r="GA691">
        <v>10.199999999999999</v>
      </c>
      <c r="GB691">
        <v>-10</v>
      </c>
      <c r="GC691">
        <v>0</v>
      </c>
      <c r="GE691" t="s">
        <v>355</v>
      </c>
      <c r="GF691">
        <v>1</v>
      </c>
      <c r="GI691">
        <v>2.1</v>
      </c>
      <c r="GJ691">
        <v>0</v>
      </c>
      <c r="GK691">
        <v>0</v>
      </c>
      <c r="GM691" t="s">
        <v>13550</v>
      </c>
      <c r="GP691" t="s">
        <v>713</v>
      </c>
      <c r="GR691">
        <v>34</v>
      </c>
      <c r="HA691" t="s">
        <v>13551</v>
      </c>
      <c r="HC691" t="s">
        <v>294</v>
      </c>
      <c r="HD691" t="s">
        <v>313</v>
      </c>
      <c r="HE691" t="s">
        <v>1005</v>
      </c>
      <c r="HF691">
        <v>0</v>
      </c>
      <c r="HG691">
        <v>11</v>
      </c>
      <c r="HH691">
        <v>10</v>
      </c>
      <c r="HI691" t="s">
        <v>275</v>
      </c>
      <c r="HL691">
        <v>1</v>
      </c>
      <c r="HM691" t="s">
        <v>12668</v>
      </c>
      <c r="HO691" t="s">
        <v>13533</v>
      </c>
      <c r="HP691" t="s">
        <v>13552</v>
      </c>
      <c r="HQ691" t="s">
        <v>13553</v>
      </c>
      <c r="HR691" t="s">
        <v>13554</v>
      </c>
      <c r="HT691" t="s">
        <v>13555</v>
      </c>
      <c r="HW691">
        <v>38</v>
      </c>
      <c r="HX691">
        <v>4311362</v>
      </c>
      <c r="HY691" t="s">
        <v>12668</v>
      </c>
      <c r="HZ691">
        <v>4311329</v>
      </c>
      <c r="IC691">
        <v>0</v>
      </c>
      <c r="ID691">
        <v>0</v>
      </c>
      <c r="IM691">
        <v>151</v>
      </c>
      <c r="IU691">
        <v>12</v>
      </c>
      <c r="IV691">
        <f>IF(AND(Table1[[#This Row],[R/P]]="P",Table1[[#This Row],[PaRes]]&lt;&gt;"SCRBL",Table1[[#This Row],[PaRes]]&lt;&gt;"RUN",Table1[[#This Row],[Penalty]]&lt;&gt;1),1,0)</f>
        <v>1</v>
      </c>
      <c r="IW691">
        <f>IF(AND(Table1[[#This Row],[Pass Play]]=1,Table1[[#This Row],[PaRes]]&lt;&gt;"SAC"),1,0)</f>
        <v>1</v>
      </c>
      <c r="IX691">
        <f>IF(Table1[[#This Row],[PaRes]]="COM",1,0)</f>
        <v>0</v>
      </c>
      <c r="IY691">
        <f>IF(Table1[[#This Row],[Pass Play]]=1,Table1[[#This Row],[Gn]],0)</f>
        <v>0</v>
      </c>
      <c r="IZ691">
        <f>IF(AND(Table1[[#This Row],[Pass Play]]=1,Table1[[#This Row],[EFF]]="Y"),1,0)</f>
        <v>0</v>
      </c>
      <c r="JA691">
        <f>IF(AND(Table1[[#This Row],[Pass Play]]=1,Table1[[#This Row],[EFF]]="Y"),Table1[[#This Row],[Gn]],0)</f>
        <v>0</v>
      </c>
      <c r="JB691">
        <f>IF(AND(Table1[[#This Row],[Pass Play]]=1,Table1[[#This Row],[Gn]]&gt;=15),1,0)</f>
        <v>0</v>
      </c>
      <c r="JC691">
        <f>IF(AND(Table1[[#This Row],[Pass Play]]=1,Table1[[#This Row],[Big Play Passes]]=1),Table1[[#This Row],[Gn]],0)</f>
        <v>0</v>
      </c>
      <c r="JD691">
        <f>IF(AND(OR(Table1[[#This Row],[R/P]]="R",Table1[[#This Row],[PaRes]]="SCRBL",Table1[[#This Row],[PaRes]]="RUN"),Table1[[#This Row],[Penalty]]&lt;&gt;1),1,0)</f>
        <v>0</v>
      </c>
      <c r="JE691">
        <f>IF(Table1[[#This Row],[Rush Attempts]]=1,Table1[[#This Row],[Gn]],0)</f>
        <v>0</v>
      </c>
      <c r="JF691">
        <f>IF(AND(Table1[[#This Row],[Rush Attempts]]=1,Table1[[#This Row],[EFF]]="Y"),1,0)</f>
        <v>0</v>
      </c>
      <c r="JG691">
        <f>IF(AND(Table1[[#This Row],[Rush Attempts]]=1,Table1[[#This Row],[EFF]]="Y"),Table1[[#This Row],[Gn]],0)</f>
        <v>0</v>
      </c>
      <c r="JH691">
        <f>IF(AND(Table1[[#This Row],[Rush Attempts]]=1,Table1[[#This Row],[Gn]]&gt;=10),1,0)</f>
        <v>0</v>
      </c>
      <c r="JI691">
        <f>IF(AND(Table1[[#This Row],[Rush Attempts]]=1,Table1[[#This Row],[Big Play Run]]=1),Table1[[#This Row],[Gn]],0)</f>
        <v>0</v>
      </c>
      <c r="JJ691">
        <f>IF(Table1[[#This Row],[PaRes]]="SAC",1,0)</f>
        <v>0</v>
      </c>
      <c r="JK691">
        <f>IF(Table1[[#This Row],[Sacks]]=1,Table1[[#This Row],[Gn]],0)</f>
        <v>0</v>
      </c>
      <c r="JL691">
        <f>IF(Table1[[#This Row],[PaRes]]="INT",1,0)</f>
        <v>1</v>
      </c>
      <c r="JM691">
        <f>IF(Table1[[#This Row],[pff_PENALTY]]&lt;&gt;"",1,0)</f>
        <v>0</v>
      </c>
      <c r="JN691">
        <f>Table1[[#This Row],[pff_PENYARDS]]</f>
        <v>0</v>
      </c>
      <c r="JO691">
        <f>IF(Table1[[#This Row],[S/End]]="TD",1,0)</f>
        <v>0</v>
      </c>
      <c r="JP691">
        <f>IF(OR(Table1[[#This Row],[S/End]]="FGGD"),1,0)</f>
        <v>0</v>
      </c>
      <c r="JQ691">
        <f>IF(OR(Table1[[#This Row],[S/End]]="FUM",Table1[[#This Row],[S/End]]="INT"),1,0)</f>
        <v>1</v>
      </c>
      <c r="JR691">
        <f>IF(AND(Table1[[#This Row],[Touchdown]]=1,Table1[[#This Row],[Pass Play]]=1),1,0)</f>
        <v>0</v>
      </c>
      <c r="JS691">
        <f t="shared" si="32"/>
        <v>0</v>
      </c>
      <c r="JT691">
        <f>IF(AND(OR(Table1[[#This Row],[Pass Play]]=1,Table1[[#This Row],[Rush Attempts]]=1),Table1[[#This Row],[Dn]]=3),1,0)</f>
        <v>0</v>
      </c>
      <c r="JU691">
        <f>IF(AND(Table1[[#This Row],[3rd down attempt]]=1,Table1[[#This Row],[EFF]]="Y"),1,0)</f>
        <v>0</v>
      </c>
      <c r="JV691">
        <f>IF(AND(Table1[[#This Row],[3rd down attempt]]=1,Table1[[#This Row],[Dist]]&gt;=7),1,0)</f>
        <v>0</v>
      </c>
      <c r="JW691">
        <f>IF(AND(OR(Table1[[#This Row],[Pass Play]]=1,Table1[[#This Row],[Rush Attempts]]=1),Table1[[#This Row],[Dn]]=4),1,0)</f>
        <v>0</v>
      </c>
      <c r="JX691">
        <f>IF(AND(Table1[[#This Row],[4th down attempt]]=1,Table1[[#This Row],[EFF]]="Y"),1,0)</f>
        <v>0</v>
      </c>
      <c r="JY691">
        <f>IF(AND(OR(Table1[[#This Row],[Pass Play]]=1,Table1[[#This Row],[Rush Attempts]]=1),Table1[[#This Row],[FPos]]&gt;=0,Table1[[#This Row],[FPos]]&lt;=20),1,0)</f>
        <v>0</v>
      </c>
      <c r="JZ691">
        <f>IF(AND(OR(Table1[[#This Row],[Pass Play]]=1,Table1[[#This Row],[Rush Attempts]]=1),Table1[[#This Row],[Dist]]&lt;=Table1[[#This Row],[Gn]]),1,0)</f>
        <v>0</v>
      </c>
      <c r="KA691">
        <f>IF(Table1[[#This Row],[S/End]]&lt;&gt;"",1,0)</f>
        <v>1</v>
      </c>
      <c r="KB691">
        <f>IF(Table1[[#This Row],[S/End]]="TD",1,0)</f>
        <v>0</v>
      </c>
      <c r="KC691">
        <f>IF(Table1[[#This Row],[S/End]]="FGGD",1,0)</f>
        <v>0</v>
      </c>
      <c r="KD691">
        <f>IF(AND(OR(Table1[[#This Row],[Pass Play]]=1,Table1[[#This Row],[Rush Attempts]]=1),Table1[[#This Row],[Gn]]&lt;0),1,0)</f>
        <v>0</v>
      </c>
      <c r="KE691" s="375">
        <f>IF(AND(Table1[[#This Row],[pff_DRVENDPSN]]=3,Table1[[#This Row],[pff_DRVENDEVENT]]="PUNT"),1,0)</f>
        <v>0</v>
      </c>
    </row>
    <row r="692" spans="1:291" hidden="1">
      <c r="A692">
        <v>1</v>
      </c>
      <c r="B692">
        <v>2112</v>
      </c>
      <c r="C692" t="s">
        <v>14484</v>
      </c>
      <c r="D692">
        <v>1</v>
      </c>
      <c r="E692">
        <v>1</v>
      </c>
      <c r="F692">
        <v>10</v>
      </c>
      <c r="G692">
        <v>0</v>
      </c>
      <c r="H692">
        <v>-39</v>
      </c>
      <c r="I692" t="s">
        <v>253</v>
      </c>
      <c r="J692" t="s">
        <v>298</v>
      </c>
      <c r="K692">
        <v>11</v>
      </c>
      <c r="L692">
        <v>11</v>
      </c>
      <c r="M692" t="s">
        <v>5069</v>
      </c>
      <c r="N692" t="s">
        <v>1095</v>
      </c>
      <c r="P692" t="s">
        <v>3415</v>
      </c>
      <c r="T692" t="s">
        <v>5070</v>
      </c>
      <c r="W692" t="s">
        <v>257</v>
      </c>
      <c r="X692" t="s">
        <v>13557</v>
      </c>
      <c r="AE692" t="s">
        <v>635</v>
      </c>
      <c r="AF692" t="s">
        <v>1685</v>
      </c>
      <c r="AG692" t="s">
        <v>13557</v>
      </c>
      <c r="AH692" t="s">
        <v>257</v>
      </c>
      <c r="AJ692">
        <v>22</v>
      </c>
      <c r="AP692">
        <v>15</v>
      </c>
      <c r="BJ692" t="s">
        <v>257</v>
      </c>
      <c r="BQ692">
        <v>1</v>
      </c>
      <c r="BR692" t="s">
        <v>13556</v>
      </c>
      <c r="BT692" t="s">
        <v>275</v>
      </c>
      <c r="BV692">
        <v>0</v>
      </c>
      <c r="BX692">
        <v>0</v>
      </c>
      <c r="BY692" t="s">
        <v>13558</v>
      </c>
      <c r="CD692" s="3">
        <v>0.4201388888888889</v>
      </c>
      <c r="CF692" t="s">
        <v>13559</v>
      </c>
      <c r="CJ692">
        <v>0</v>
      </c>
      <c r="CK692" t="s">
        <v>13560</v>
      </c>
      <c r="CL692" s="4">
        <v>38414</v>
      </c>
      <c r="CM692" t="s">
        <v>13561</v>
      </c>
      <c r="CN692" t="s">
        <v>13562</v>
      </c>
      <c r="CO692">
        <v>7</v>
      </c>
      <c r="CP692" t="s">
        <v>268</v>
      </c>
      <c r="CQ692" t="s">
        <v>282</v>
      </c>
      <c r="CR692" t="s">
        <v>13563</v>
      </c>
      <c r="CU692" t="s">
        <v>7001</v>
      </c>
      <c r="CW692">
        <v>0</v>
      </c>
      <c r="CY692">
        <v>1</v>
      </c>
      <c r="CZ692" t="s">
        <v>614</v>
      </c>
      <c r="DA692">
        <v>-42</v>
      </c>
      <c r="DB692">
        <v>3</v>
      </c>
      <c r="DC692" t="s">
        <v>1953</v>
      </c>
      <c r="DD692">
        <v>-39</v>
      </c>
      <c r="DF692" t="s">
        <v>13564</v>
      </c>
      <c r="DK692">
        <v>0</v>
      </c>
      <c r="DL692" s="4">
        <v>44525</v>
      </c>
      <c r="DM692">
        <v>20718</v>
      </c>
      <c r="DN692">
        <v>2021</v>
      </c>
      <c r="DO692">
        <v>0</v>
      </c>
      <c r="DQ692">
        <v>82026</v>
      </c>
      <c r="DR692">
        <v>16</v>
      </c>
      <c r="DU692" t="s">
        <v>257</v>
      </c>
      <c r="DV692" t="s">
        <v>274</v>
      </c>
      <c r="DX692">
        <v>7</v>
      </c>
      <c r="DY692" t="s">
        <v>13563</v>
      </c>
      <c r="EE692">
        <v>0</v>
      </c>
      <c r="EF692" t="s">
        <v>3425</v>
      </c>
      <c r="EG692" t="s">
        <v>422</v>
      </c>
      <c r="EH692">
        <v>0</v>
      </c>
      <c r="EJ692" t="s">
        <v>340</v>
      </c>
      <c r="EK692" t="s">
        <v>6193</v>
      </c>
      <c r="EL692" t="s">
        <v>13565</v>
      </c>
      <c r="EM692" t="s">
        <v>13566</v>
      </c>
      <c r="EN692" t="s">
        <v>268</v>
      </c>
      <c r="EO692" t="s">
        <v>269</v>
      </c>
      <c r="EP692" t="s">
        <v>1303</v>
      </c>
      <c r="EQ692">
        <v>0</v>
      </c>
      <c r="ET692" t="s">
        <v>13567</v>
      </c>
      <c r="FE692">
        <v>0</v>
      </c>
      <c r="FF692">
        <v>4</v>
      </c>
      <c r="FG692" t="s">
        <v>310</v>
      </c>
      <c r="FI692" t="s">
        <v>310</v>
      </c>
      <c r="FL692">
        <v>0</v>
      </c>
      <c r="FN692">
        <v>0</v>
      </c>
      <c r="FQ692">
        <v>0</v>
      </c>
      <c r="FS692" t="s">
        <v>395</v>
      </c>
      <c r="FT692" t="s">
        <v>1029</v>
      </c>
      <c r="FU692" t="s">
        <v>257</v>
      </c>
      <c r="FV692" t="s">
        <v>496</v>
      </c>
      <c r="FW692" t="s">
        <v>1700</v>
      </c>
      <c r="FY692">
        <v>0</v>
      </c>
      <c r="GA692">
        <v>7</v>
      </c>
      <c r="GB692">
        <v>-7</v>
      </c>
      <c r="GC692">
        <v>0</v>
      </c>
      <c r="GD692" t="s">
        <v>1084</v>
      </c>
      <c r="GE692" t="s">
        <v>355</v>
      </c>
      <c r="GF692">
        <v>0</v>
      </c>
      <c r="GG692" t="s">
        <v>257</v>
      </c>
      <c r="GJ692">
        <v>0</v>
      </c>
      <c r="GK692">
        <v>0</v>
      </c>
      <c r="GM692" t="s">
        <v>13568</v>
      </c>
      <c r="GO692">
        <v>2</v>
      </c>
      <c r="HA692" t="s">
        <v>13569</v>
      </c>
      <c r="HC692" t="s">
        <v>294</v>
      </c>
      <c r="HD692" t="s">
        <v>313</v>
      </c>
      <c r="HE692" t="s">
        <v>13570</v>
      </c>
      <c r="HF692">
        <v>0</v>
      </c>
      <c r="HG692">
        <v>11</v>
      </c>
      <c r="HH692">
        <v>0</v>
      </c>
      <c r="HI692" t="s">
        <v>275</v>
      </c>
      <c r="HL692" t="s">
        <v>2010</v>
      </c>
      <c r="HW692">
        <v>-39</v>
      </c>
      <c r="HX692">
        <v>4330781</v>
      </c>
      <c r="HY692" t="s">
        <v>13571</v>
      </c>
      <c r="HZ692">
        <v>4330771</v>
      </c>
      <c r="IC692">
        <v>0</v>
      </c>
      <c r="ID692">
        <v>0</v>
      </c>
      <c r="IM692">
        <v>14</v>
      </c>
      <c r="IO692" t="s">
        <v>13564</v>
      </c>
      <c r="IQ692" t="s">
        <v>13564</v>
      </c>
      <c r="IU692">
        <v>13</v>
      </c>
      <c r="IV692">
        <f>IF(AND(Table1[[#This Row],[R/P]]="P",Table1[[#This Row],[PaRes]]&lt;&gt;"SCRBL",Table1[[#This Row],[PaRes]]&lt;&gt;"RUN",Table1[[#This Row],[Penalty]]&lt;&gt;1),1,0)</f>
        <v>0</v>
      </c>
      <c r="IW692">
        <f>IF(AND(Table1[[#This Row],[Pass Play]]=1,Table1[[#This Row],[PaRes]]&lt;&gt;"SAC"),1,0)</f>
        <v>0</v>
      </c>
      <c r="IX692">
        <f>IF(Table1[[#This Row],[PaRes]]="COM",1,0)</f>
        <v>0</v>
      </c>
      <c r="IY692">
        <f>IF(Table1[[#This Row],[Pass Play]]=1,Table1[[#This Row],[Gn]],0)</f>
        <v>0</v>
      </c>
      <c r="IZ692">
        <f>IF(AND(Table1[[#This Row],[Pass Play]]=1,Table1[[#This Row],[EFF]]="Y"),1,0)</f>
        <v>0</v>
      </c>
      <c r="JA692">
        <f>IF(AND(Table1[[#This Row],[Pass Play]]=1,Table1[[#This Row],[EFF]]="Y"),Table1[[#This Row],[Gn]],0)</f>
        <v>0</v>
      </c>
      <c r="JB692">
        <f>IF(AND(Table1[[#This Row],[Pass Play]]=1,Table1[[#This Row],[Gn]]&gt;=15),1,0)</f>
        <v>0</v>
      </c>
      <c r="JC692">
        <f>IF(AND(Table1[[#This Row],[Pass Play]]=1,Table1[[#This Row],[Big Play Passes]]=1),Table1[[#This Row],[Gn]],0)</f>
        <v>0</v>
      </c>
      <c r="JD692">
        <f>IF(AND(OR(Table1[[#This Row],[R/P]]="R",Table1[[#This Row],[PaRes]]="SCRBL",Table1[[#This Row],[PaRes]]="RUN"),Table1[[#This Row],[Penalty]]&lt;&gt;1),1,0)</f>
        <v>1</v>
      </c>
      <c r="JE692">
        <f>IF(Table1[[#This Row],[Rush Attempts]]=1,Table1[[#This Row],[Gn]],0)</f>
        <v>0</v>
      </c>
      <c r="JF692">
        <f>IF(AND(Table1[[#This Row],[Rush Attempts]]=1,Table1[[#This Row],[EFF]]="Y"),1,0)</f>
        <v>0</v>
      </c>
      <c r="JG692">
        <f>IF(AND(Table1[[#This Row],[Rush Attempts]]=1,Table1[[#This Row],[EFF]]="Y"),Table1[[#This Row],[Gn]],0)</f>
        <v>0</v>
      </c>
      <c r="JH692">
        <f>IF(AND(Table1[[#This Row],[Rush Attempts]]=1,Table1[[#This Row],[Gn]]&gt;=10),1,0)</f>
        <v>0</v>
      </c>
      <c r="JI692">
        <f>IF(AND(Table1[[#This Row],[Rush Attempts]]=1,Table1[[#This Row],[Big Play Run]]=1),Table1[[#This Row],[Gn]],0)</f>
        <v>0</v>
      </c>
      <c r="JJ692">
        <f>IF(Table1[[#This Row],[PaRes]]="SAC",1,0)</f>
        <v>0</v>
      </c>
      <c r="JK692">
        <f>IF(Table1[[#This Row],[Sacks]]=1,Table1[[#This Row],[Gn]],0)</f>
        <v>0</v>
      </c>
      <c r="JL692">
        <f>IF(Table1[[#This Row],[PaRes]]="INT",1,0)</f>
        <v>0</v>
      </c>
      <c r="JM692">
        <f>IF(Table1[[#This Row],[pff_PENALTY]]&lt;&gt;"",1,0)</f>
        <v>0</v>
      </c>
      <c r="JN692">
        <f>Table1[[#This Row],[pff_PENYARDS]]</f>
        <v>0</v>
      </c>
      <c r="JO692">
        <f>IF(Table1[[#This Row],[S/End]]="TD",1,0)</f>
        <v>0</v>
      </c>
      <c r="JP692">
        <f>IF(OR(Table1[[#This Row],[S/End]]="FGGD"),1,0)</f>
        <v>0</v>
      </c>
      <c r="JQ692">
        <f>IF(OR(Table1[[#This Row],[S/End]]="FUM",Table1[[#This Row],[S/End]]="INT"),1,0)</f>
        <v>0</v>
      </c>
      <c r="JR692">
        <f>IF(AND(Table1[[#This Row],[Touchdown]]=1,Table1[[#This Row],[Pass Play]]=1),1,0)</f>
        <v>0</v>
      </c>
      <c r="JS692">
        <f t="shared" si="32"/>
        <v>0</v>
      </c>
      <c r="JT692">
        <f>IF(AND(OR(Table1[[#This Row],[Pass Play]]=1,Table1[[#This Row],[Rush Attempts]]=1),Table1[[#This Row],[Dn]]=3),1,0)</f>
        <v>0</v>
      </c>
      <c r="JU692">
        <f>IF(AND(Table1[[#This Row],[3rd down attempt]]=1,Table1[[#This Row],[EFF]]="Y"),1,0)</f>
        <v>0</v>
      </c>
      <c r="JV692">
        <f>IF(AND(Table1[[#This Row],[3rd down attempt]]=1,Table1[[#This Row],[Dist]]&gt;=7),1,0)</f>
        <v>0</v>
      </c>
      <c r="JW692">
        <f>IF(AND(OR(Table1[[#This Row],[Pass Play]]=1,Table1[[#This Row],[Rush Attempts]]=1),Table1[[#This Row],[Dn]]=4),1,0)</f>
        <v>0</v>
      </c>
      <c r="JX692">
        <f>IF(AND(Table1[[#This Row],[4th down attempt]]=1,Table1[[#This Row],[EFF]]="Y"),1,0)</f>
        <v>0</v>
      </c>
      <c r="JY692">
        <f>IF(AND(OR(Table1[[#This Row],[Pass Play]]=1,Table1[[#This Row],[Rush Attempts]]=1),Table1[[#This Row],[FPos]]&gt;=0,Table1[[#This Row],[FPos]]&lt;=20),1,0)</f>
        <v>0</v>
      </c>
      <c r="JZ692">
        <f>IF(AND(OR(Table1[[#This Row],[Pass Play]]=1,Table1[[#This Row],[Rush Attempts]]=1),Table1[[#This Row],[Dist]]&lt;=Table1[[#This Row],[Gn]]),1,0)</f>
        <v>0</v>
      </c>
      <c r="KA692">
        <f>IF(Table1[[#This Row],[S/End]]&lt;&gt;"",1,0)</f>
        <v>0</v>
      </c>
      <c r="KB692">
        <f>IF(Table1[[#This Row],[S/End]]="TD",1,0)</f>
        <v>0</v>
      </c>
      <c r="KC692">
        <f>IF(Table1[[#This Row],[S/End]]="FGGD",1,0)</f>
        <v>0</v>
      </c>
      <c r="KD692">
        <f>IF(AND(OR(Table1[[#This Row],[Pass Play]]=1,Table1[[#This Row],[Rush Attempts]]=1),Table1[[#This Row],[Gn]]&lt;0),1,0)</f>
        <v>0</v>
      </c>
      <c r="KE692" s="375">
        <f>IF(AND(Table1[[#This Row],[pff_DRVENDPSN]]=3,Table1[[#This Row],[pff_DRVENDEVENT]]="PUNT"),1,0)</f>
        <v>1</v>
      </c>
    </row>
    <row r="693" spans="1:291" hidden="1">
      <c r="A693">
        <v>2</v>
      </c>
      <c r="B693">
        <v>2112</v>
      </c>
      <c r="C693" t="s">
        <v>14484</v>
      </c>
      <c r="D693">
        <v>1</v>
      </c>
      <c r="E693">
        <v>2</v>
      </c>
      <c r="F693">
        <v>10</v>
      </c>
      <c r="G693">
        <v>3</v>
      </c>
      <c r="H693">
        <v>-39</v>
      </c>
      <c r="J693" t="s">
        <v>298</v>
      </c>
      <c r="K693">
        <v>12</v>
      </c>
      <c r="L693" t="s">
        <v>13573</v>
      </c>
      <c r="M693" t="s">
        <v>13574</v>
      </c>
      <c r="N693" t="s">
        <v>568</v>
      </c>
      <c r="P693" t="s">
        <v>569</v>
      </c>
      <c r="Q693" t="s">
        <v>1336</v>
      </c>
      <c r="S693" t="s">
        <v>3416</v>
      </c>
      <c r="W693" t="s">
        <v>253</v>
      </c>
      <c r="X693" t="s">
        <v>13575</v>
      </c>
      <c r="Y693" t="s">
        <v>1069</v>
      </c>
      <c r="Z693" t="s">
        <v>13576</v>
      </c>
      <c r="AB693" t="s">
        <v>325</v>
      </c>
      <c r="AC693" t="s">
        <v>326</v>
      </c>
      <c r="AJ693">
        <v>15</v>
      </c>
      <c r="AK693" t="s">
        <v>7588</v>
      </c>
      <c r="AP693">
        <v>15</v>
      </c>
      <c r="BJ693" t="s">
        <v>257</v>
      </c>
      <c r="BQ693">
        <v>2</v>
      </c>
      <c r="BR693" t="s">
        <v>13572</v>
      </c>
      <c r="BT693" t="s">
        <v>275</v>
      </c>
      <c r="BV693">
        <v>0</v>
      </c>
      <c r="BX693">
        <v>0</v>
      </c>
      <c r="BY693" t="s">
        <v>13577</v>
      </c>
      <c r="CA693">
        <v>0</v>
      </c>
      <c r="CB693" t="s">
        <v>492</v>
      </c>
      <c r="CD693" s="3">
        <v>0.3979166666666667</v>
      </c>
      <c r="CE693" t="s">
        <v>274</v>
      </c>
      <c r="CF693" t="s">
        <v>13578</v>
      </c>
      <c r="CG693">
        <v>8</v>
      </c>
      <c r="CI693" t="s">
        <v>331</v>
      </c>
      <c r="CJ693">
        <v>0</v>
      </c>
      <c r="CK693" t="s">
        <v>13579</v>
      </c>
      <c r="CL693" s="4">
        <v>38050</v>
      </c>
      <c r="CM693" t="s">
        <v>13580</v>
      </c>
      <c r="CN693" t="s">
        <v>13581</v>
      </c>
      <c r="CO693">
        <v>7</v>
      </c>
      <c r="CP693" t="s">
        <v>13582</v>
      </c>
      <c r="CQ693" t="s">
        <v>282</v>
      </c>
      <c r="CR693" t="s">
        <v>13563</v>
      </c>
      <c r="CU693" t="s">
        <v>4355</v>
      </c>
      <c r="CW693">
        <v>0</v>
      </c>
      <c r="CY693">
        <v>2</v>
      </c>
      <c r="CZ693" t="s">
        <v>614</v>
      </c>
      <c r="DA693">
        <v>-42</v>
      </c>
      <c r="DB693">
        <v>3</v>
      </c>
      <c r="DC693" t="s">
        <v>1953</v>
      </c>
      <c r="DD693">
        <v>-39</v>
      </c>
      <c r="DF693" t="s">
        <v>13583</v>
      </c>
      <c r="DK693">
        <v>3</v>
      </c>
      <c r="DL693" s="4">
        <v>44525</v>
      </c>
      <c r="DM693">
        <v>20718</v>
      </c>
      <c r="DN693">
        <v>2021</v>
      </c>
      <c r="DO693">
        <v>0</v>
      </c>
      <c r="DQ693">
        <v>82026</v>
      </c>
      <c r="DR693">
        <v>17</v>
      </c>
      <c r="DU693" t="s">
        <v>257</v>
      </c>
      <c r="DV693" t="s">
        <v>274</v>
      </c>
      <c r="DX693">
        <v>7</v>
      </c>
      <c r="DY693" t="s">
        <v>13563</v>
      </c>
      <c r="EC693" t="s">
        <v>13584</v>
      </c>
      <c r="EE693">
        <v>0</v>
      </c>
      <c r="EF693" t="s">
        <v>8804</v>
      </c>
      <c r="EG693" t="s">
        <v>675</v>
      </c>
      <c r="EH693">
        <v>0</v>
      </c>
      <c r="EJ693" t="s">
        <v>454</v>
      </c>
      <c r="EK693" t="s">
        <v>11728</v>
      </c>
      <c r="EL693" t="s">
        <v>13585</v>
      </c>
      <c r="EM693" t="s">
        <v>13586</v>
      </c>
      <c r="EN693" t="s">
        <v>13587</v>
      </c>
      <c r="EO693" t="s">
        <v>269</v>
      </c>
      <c r="EP693" t="s">
        <v>345</v>
      </c>
      <c r="EQ693">
        <v>0</v>
      </c>
      <c r="ER693" t="s">
        <v>491</v>
      </c>
      <c r="ET693" t="s">
        <v>13588</v>
      </c>
      <c r="EU693">
        <v>0</v>
      </c>
      <c r="EV693" t="s">
        <v>679</v>
      </c>
      <c r="EW693" t="s">
        <v>1983</v>
      </c>
      <c r="FC693" t="s">
        <v>13589</v>
      </c>
      <c r="FE693">
        <v>0</v>
      </c>
      <c r="FF693">
        <v>14</v>
      </c>
      <c r="FG693" t="s">
        <v>893</v>
      </c>
      <c r="FI693" t="s">
        <v>893</v>
      </c>
      <c r="FL693">
        <v>0</v>
      </c>
      <c r="FN693">
        <v>1</v>
      </c>
      <c r="FQ693">
        <v>0</v>
      </c>
      <c r="FR693" t="s">
        <v>294</v>
      </c>
      <c r="FS693" t="s">
        <v>462</v>
      </c>
      <c r="FT693" t="s">
        <v>1002</v>
      </c>
      <c r="FU693" t="s">
        <v>257</v>
      </c>
      <c r="FV693" t="s">
        <v>777</v>
      </c>
      <c r="FY693">
        <v>0</v>
      </c>
      <c r="GA693">
        <v>7</v>
      </c>
      <c r="GB693">
        <v>-7</v>
      </c>
      <c r="GC693">
        <v>0</v>
      </c>
      <c r="GD693" t="s">
        <v>5334</v>
      </c>
      <c r="GE693" t="s">
        <v>355</v>
      </c>
      <c r="GF693">
        <v>0</v>
      </c>
      <c r="GG693" t="s">
        <v>1179</v>
      </c>
      <c r="GH693">
        <v>2.9</v>
      </c>
      <c r="GI693">
        <v>3</v>
      </c>
      <c r="GJ693">
        <v>0</v>
      </c>
      <c r="GK693">
        <v>0</v>
      </c>
      <c r="GM693" t="s">
        <v>13590</v>
      </c>
      <c r="GO693">
        <v>3</v>
      </c>
      <c r="HA693" t="s">
        <v>13591</v>
      </c>
      <c r="HC693" t="s">
        <v>313</v>
      </c>
      <c r="HD693" t="s">
        <v>313</v>
      </c>
      <c r="HF693">
        <v>0</v>
      </c>
      <c r="HG693">
        <v>12</v>
      </c>
      <c r="HH693">
        <v>0</v>
      </c>
      <c r="HI693" t="s">
        <v>275</v>
      </c>
      <c r="HL693">
        <v>4</v>
      </c>
      <c r="HO693" t="s">
        <v>13592</v>
      </c>
      <c r="HP693" t="s">
        <v>13593</v>
      </c>
      <c r="HQ693" t="s">
        <v>13594</v>
      </c>
      <c r="HR693" t="s">
        <v>13595</v>
      </c>
      <c r="HW693">
        <v>-42</v>
      </c>
      <c r="HX693">
        <v>4330784</v>
      </c>
      <c r="HY693" t="s">
        <v>13583</v>
      </c>
      <c r="HZ693">
        <v>4330781</v>
      </c>
      <c r="IC693">
        <v>0</v>
      </c>
      <c r="ID693">
        <v>0</v>
      </c>
      <c r="IM693">
        <v>15</v>
      </c>
      <c r="IO693" t="s">
        <v>13583</v>
      </c>
      <c r="IQ693" t="s">
        <v>13583</v>
      </c>
      <c r="IU693">
        <v>13</v>
      </c>
      <c r="IV693">
        <f>IF(AND(Table1[[#This Row],[R/P]]="P",Table1[[#This Row],[PaRes]]&lt;&gt;"SCRBL",Table1[[#This Row],[PaRes]]&lt;&gt;"RUN",Table1[[#This Row],[Penalty]]&lt;&gt;1),1,0)</f>
        <v>0</v>
      </c>
      <c r="IW693">
        <f>IF(AND(Table1[[#This Row],[Pass Play]]=1,Table1[[#This Row],[PaRes]]&lt;&gt;"SAC"),1,0)</f>
        <v>0</v>
      </c>
      <c r="IX693">
        <f>IF(Table1[[#This Row],[PaRes]]="COM",1,0)</f>
        <v>0</v>
      </c>
      <c r="IY693">
        <f>IF(Table1[[#This Row],[Pass Play]]=1,Table1[[#This Row],[Gn]],0)</f>
        <v>0</v>
      </c>
      <c r="IZ693">
        <f>IF(AND(Table1[[#This Row],[Pass Play]]=1,Table1[[#This Row],[EFF]]="Y"),1,0)</f>
        <v>0</v>
      </c>
      <c r="JA693">
        <f>IF(AND(Table1[[#This Row],[Pass Play]]=1,Table1[[#This Row],[EFF]]="Y"),Table1[[#This Row],[Gn]],0)</f>
        <v>0</v>
      </c>
      <c r="JB693">
        <f>IF(AND(Table1[[#This Row],[Pass Play]]=1,Table1[[#This Row],[Gn]]&gt;=15),1,0)</f>
        <v>0</v>
      </c>
      <c r="JC693">
        <f>IF(AND(Table1[[#This Row],[Pass Play]]=1,Table1[[#This Row],[Big Play Passes]]=1),Table1[[#This Row],[Gn]],0)</f>
        <v>0</v>
      </c>
      <c r="JD693">
        <f>IF(AND(OR(Table1[[#This Row],[R/P]]="R",Table1[[#This Row],[PaRes]]="SCRBL",Table1[[#This Row],[PaRes]]="RUN"),Table1[[#This Row],[Penalty]]&lt;&gt;1),1,0)</f>
        <v>1</v>
      </c>
      <c r="JE693">
        <f>IF(Table1[[#This Row],[Rush Attempts]]=1,Table1[[#This Row],[Gn]],0)</f>
        <v>3</v>
      </c>
      <c r="JF693">
        <f>IF(AND(Table1[[#This Row],[Rush Attempts]]=1,Table1[[#This Row],[EFF]]="Y"),1,0)</f>
        <v>0</v>
      </c>
      <c r="JG693">
        <f>IF(AND(Table1[[#This Row],[Rush Attempts]]=1,Table1[[#This Row],[EFF]]="Y"),Table1[[#This Row],[Gn]],0)</f>
        <v>0</v>
      </c>
      <c r="JH693">
        <f>IF(AND(Table1[[#This Row],[Rush Attempts]]=1,Table1[[#This Row],[Gn]]&gt;=10),1,0)</f>
        <v>0</v>
      </c>
      <c r="JI693">
        <f>IF(AND(Table1[[#This Row],[Rush Attempts]]=1,Table1[[#This Row],[Big Play Run]]=1),Table1[[#This Row],[Gn]],0)</f>
        <v>0</v>
      </c>
      <c r="JJ693">
        <f>IF(Table1[[#This Row],[PaRes]]="SAC",1,0)</f>
        <v>0</v>
      </c>
      <c r="JK693">
        <f>IF(Table1[[#This Row],[Sacks]]=1,Table1[[#This Row],[Gn]],0)</f>
        <v>0</v>
      </c>
      <c r="JL693">
        <f>IF(Table1[[#This Row],[PaRes]]="INT",1,0)</f>
        <v>0</v>
      </c>
      <c r="JM693">
        <f>IF(Table1[[#This Row],[pff_PENALTY]]&lt;&gt;"",1,0)</f>
        <v>0</v>
      </c>
      <c r="JN693">
        <f>Table1[[#This Row],[pff_PENYARDS]]</f>
        <v>0</v>
      </c>
      <c r="JO693">
        <f>IF(Table1[[#This Row],[S/End]]="TD",1,0)</f>
        <v>0</v>
      </c>
      <c r="JP693">
        <f>IF(OR(Table1[[#This Row],[S/End]]="FGGD"),1,0)</f>
        <v>0</v>
      </c>
      <c r="JQ693">
        <f>IF(OR(Table1[[#This Row],[S/End]]="FUM",Table1[[#This Row],[S/End]]="INT"),1,0)</f>
        <v>0</v>
      </c>
      <c r="JR693">
        <f>IF(AND(Table1[[#This Row],[Touchdown]]=1,Table1[[#This Row],[Pass Play]]=1),1,0)</f>
        <v>0</v>
      </c>
      <c r="JS693">
        <f t="shared" si="32"/>
        <v>0</v>
      </c>
      <c r="JT693">
        <f>IF(AND(OR(Table1[[#This Row],[Pass Play]]=1,Table1[[#This Row],[Rush Attempts]]=1),Table1[[#This Row],[Dn]]=3),1,0)</f>
        <v>0</v>
      </c>
      <c r="JU693">
        <f>IF(AND(Table1[[#This Row],[3rd down attempt]]=1,Table1[[#This Row],[EFF]]="Y"),1,0)</f>
        <v>0</v>
      </c>
      <c r="JV693">
        <f>IF(AND(Table1[[#This Row],[3rd down attempt]]=1,Table1[[#This Row],[Dist]]&gt;=7),1,0)</f>
        <v>0</v>
      </c>
      <c r="JW693">
        <f>IF(AND(OR(Table1[[#This Row],[Pass Play]]=1,Table1[[#This Row],[Rush Attempts]]=1),Table1[[#This Row],[Dn]]=4),1,0)</f>
        <v>0</v>
      </c>
      <c r="JX693">
        <f>IF(AND(Table1[[#This Row],[4th down attempt]]=1,Table1[[#This Row],[EFF]]="Y"),1,0)</f>
        <v>0</v>
      </c>
      <c r="JY693">
        <f>IF(AND(OR(Table1[[#This Row],[Pass Play]]=1,Table1[[#This Row],[Rush Attempts]]=1),Table1[[#This Row],[FPos]]&gt;=0,Table1[[#This Row],[FPos]]&lt;=20),1,0)</f>
        <v>0</v>
      </c>
      <c r="JZ693">
        <f>IF(AND(OR(Table1[[#This Row],[Pass Play]]=1,Table1[[#This Row],[Rush Attempts]]=1),Table1[[#This Row],[Dist]]&lt;=Table1[[#This Row],[Gn]]),1,0)</f>
        <v>0</v>
      </c>
      <c r="KA693">
        <f>IF(Table1[[#This Row],[S/End]]&lt;&gt;"",1,0)</f>
        <v>0</v>
      </c>
      <c r="KB693">
        <f>IF(Table1[[#This Row],[S/End]]="TD",1,0)</f>
        <v>0</v>
      </c>
      <c r="KC693">
        <f>IF(Table1[[#This Row],[S/End]]="FGGD",1,0)</f>
        <v>0</v>
      </c>
      <c r="KD693">
        <f>IF(AND(OR(Table1[[#This Row],[Pass Play]]=1,Table1[[#This Row],[Rush Attempts]]=1),Table1[[#This Row],[Gn]]&lt;0),1,0)</f>
        <v>0</v>
      </c>
      <c r="KE693" s="375">
        <f>IF(AND(Table1[[#This Row],[pff_DRVENDPSN]]=3,Table1[[#This Row],[pff_DRVENDEVENT]]="PUNT"),1,0)</f>
        <v>1</v>
      </c>
    </row>
    <row r="694" spans="1:291" hidden="1">
      <c r="A694">
        <v>3</v>
      </c>
      <c r="B694">
        <v>2112</v>
      </c>
      <c r="C694" t="s">
        <v>14484</v>
      </c>
      <c r="D694">
        <v>1</v>
      </c>
      <c r="E694">
        <v>3</v>
      </c>
      <c r="F694">
        <v>7</v>
      </c>
      <c r="G694">
        <v>0</v>
      </c>
      <c r="H694">
        <v>-42</v>
      </c>
      <c r="J694" t="s">
        <v>298</v>
      </c>
      <c r="K694">
        <v>11</v>
      </c>
      <c r="L694" t="s">
        <v>13597</v>
      </c>
      <c r="M694" t="s">
        <v>752</v>
      </c>
      <c r="N694" t="s">
        <v>408</v>
      </c>
      <c r="P694" t="s">
        <v>508</v>
      </c>
      <c r="W694" t="s">
        <v>253</v>
      </c>
      <c r="X694" t="s">
        <v>13598</v>
      </c>
      <c r="Y694" t="s">
        <v>1232</v>
      </c>
      <c r="Z694" t="s">
        <v>1233</v>
      </c>
      <c r="AB694" t="s">
        <v>666</v>
      </c>
      <c r="AC694" t="s">
        <v>667</v>
      </c>
      <c r="AK694" t="s">
        <v>756</v>
      </c>
      <c r="AP694">
        <v>15</v>
      </c>
      <c r="BJ694" t="s">
        <v>257</v>
      </c>
      <c r="BQ694">
        <v>3</v>
      </c>
      <c r="BR694" t="s">
        <v>13596</v>
      </c>
      <c r="BT694" t="s">
        <v>275</v>
      </c>
      <c r="BV694">
        <v>0</v>
      </c>
      <c r="BX694">
        <v>0</v>
      </c>
      <c r="BY694" t="s">
        <v>13599</v>
      </c>
      <c r="CA694">
        <v>0</v>
      </c>
      <c r="CD694" s="3">
        <v>0.37916666666666665</v>
      </c>
      <c r="CE694" t="s">
        <v>274</v>
      </c>
      <c r="CF694" t="s">
        <v>13600</v>
      </c>
      <c r="CG694">
        <v>7</v>
      </c>
      <c r="CI694" t="s">
        <v>331</v>
      </c>
      <c r="CJ694">
        <v>0</v>
      </c>
      <c r="CK694" t="s">
        <v>13601</v>
      </c>
      <c r="CL694" s="4">
        <v>38387</v>
      </c>
      <c r="CM694" t="s">
        <v>13602</v>
      </c>
      <c r="CN694" t="s">
        <v>13603</v>
      </c>
      <c r="CO694">
        <v>7</v>
      </c>
      <c r="CP694" t="s">
        <v>13604</v>
      </c>
      <c r="CQ694" t="s">
        <v>282</v>
      </c>
      <c r="CR694" t="s">
        <v>13563</v>
      </c>
      <c r="CU694" t="s">
        <v>13605</v>
      </c>
      <c r="CW694">
        <v>0</v>
      </c>
      <c r="CY694">
        <v>3</v>
      </c>
      <c r="CZ694" t="s">
        <v>614</v>
      </c>
      <c r="DA694">
        <v>-42</v>
      </c>
      <c r="DB694">
        <v>3</v>
      </c>
      <c r="DC694" t="s">
        <v>1953</v>
      </c>
      <c r="DD694">
        <v>-39</v>
      </c>
      <c r="DK694">
        <v>0</v>
      </c>
      <c r="DL694" s="4">
        <v>44525</v>
      </c>
      <c r="DM694">
        <v>20718</v>
      </c>
      <c r="DN694">
        <v>2021</v>
      </c>
      <c r="DO694">
        <v>0</v>
      </c>
      <c r="DQ694">
        <v>82026</v>
      </c>
      <c r="DR694">
        <v>18</v>
      </c>
      <c r="DU694" t="s">
        <v>257</v>
      </c>
      <c r="DV694" t="s">
        <v>274</v>
      </c>
      <c r="DX694">
        <v>7</v>
      </c>
      <c r="DY694" t="s">
        <v>13563</v>
      </c>
      <c r="EB694" t="s">
        <v>2363</v>
      </c>
      <c r="EE694">
        <v>0</v>
      </c>
      <c r="EF694" t="s">
        <v>765</v>
      </c>
      <c r="EG694" t="s">
        <v>422</v>
      </c>
      <c r="EH694">
        <v>0</v>
      </c>
      <c r="EJ694" t="s">
        <v>340</v>
      </c>
      <c r="EK694" t="s">
        <v>1392</v>
      </c>
      <c r="EL694" t="s">
        <v>13606</v>
      </c>
      <c r="EM694" t="s">
        <v>13607</v>
      </c>
      <c r="EN694" t="s">
        <v>921</v>
      </c>
      <c r="EO694" t="s">
        <v>269</v>
      </c>
      <c r="EP694" t="s">
        <v>345</v>
      </c>
      <c r="EQ694">
        <v>0</v>
      </c>
      <c r="ER694" t="s">
        <v>4556</v>
      </c>
      <c r="EU694">
        <v>10</v>
      </c>
      <c r="EV694" t="s">
        <v>274</v>
      </c>
      <c r="EW694" t="s">
        <v>1983</v>
      </c>
      <c r="EX694" t="s">
        <v>1251</v>
      </c>
      <c r="EY694" t="s">
        <v>898</v>
      </c>
      <c r="FB694" t="s">
        <v>269</v>
      </c>
      <c r="FC694" t="s">
        <v>13608</v>
      </c>
      <c r="FE694">
        <v>0</v>
      </c>
      <c r="FF694">
        <v>31</v>
      </c>
      <c r="FL694">
        <v>0</v>
      </c>
      <c r="FN694">
        <v>0</v>
      </c>
      <c r="FQ694">
        <v>0</v>
      </c>
      <c r="FS694" t="s">
        <v>462</v>
      </c>
      <c r="FT694" t="s">
        <v>1002</v>
      </c>
      <c r="FU694" t="s">
        <v>257</v>
      </c>
      <c r="FV694" t="s">
        <v>777</v>
      </c>
      <c r="FY694">
        <v>0</v>
      </c>
      <c r="GA694">
        <v>7</v>
      </c>
      <c r="GB694">
        <v>-7</v>
      </c>
      <c r="GC694">
        <v>0</v>
      </c>
      <c r="GE694" t="s">
        <v>355</v>
      </c>
      <c r="GF694">
        <v>1</v>
      </c>
      <c r="GG694" t="s">
        <v>257</v>
      </c>
      <c r="GI694">
        <v>1.8</v>
      </c>
      <c r="GJ694">
        <v>0</v>
      </c>
      <c r="GK694">
        <v>0</v>
      </c>
      <c r="GM694" t="s">
        <v>13609</v>
      </c>
      <c r="GP694" t="s">
        <v>533</v>
      </c>
      <c r="GR694">
        <v>1</v>
      </c>
      <c r="HA694" t="s">
        <v>13610</v>
      </c>
      <c r="HC694" t="s">
        <v>294</v>
      </c>
      <c r="HD694" t="s">
        <v>294</v>
      </c>
      <c r="HF694">
        <v>0</v>
      </c>
      <c r="HG694">
        <v>11</v>
      </c>
      <c r="HH694">
        <v>0</v>
      </c>
      <c r="HI694" t="s">
        <v>275</v>
      </c>
      <c r="HL694">
        <v>3</v>
      </c>
      <c r="HM694" t="s">
        <v>13611</v>
      </c>
      <c r="HO694" t="s">
        <v>13612</v>
      </c>
      <c r="HP694" t="s">
        <v>13613</v>
      </c>
      <c r="HQ694" t="s">
        <v>1259</v>
      </c>
      <c r="HR694" t="s">
        <v>13614</v>
      </c>
      <c r="HT694" t="s">
        <v>2439</v>
      </c>
      <c r="HW694">
        <v>-42</v>
      </c>
      <c r="HX694">
        <v>4330791</v>
      </c>
      <c r="HZ694">
        <v>4330784</v>
      </c>
      <c r="IC694">
        <v>0</v>
      </c>
      <c r="ID694">
        <v>0</v>
      </c>
      <c r="IM694">
        <v>16</v>
      </c>
      <c r="IU694">
        <v>13</v>
      </c>
      <c r="IV694">
        <f>IF(AND(Table1[[#This Row],[R/P]]="P",Table1[[#This Row],[PaRes]]&lt;&gt;"SCRBL",Table1[[#This Row],[PaRes]]&lt;&gt;"RUN",Table1[[#This Row],[Penalty]]&lt;&gt;1),1,0)</f>
        <v>1</v>
      </c>
      <c r="IW694">
        <f>IF(AND(Table1[[#This Row],[Pass Play]]=1,Table1[[#This Row],[PaRes]]&lt;&gt;"SAC"),1,0)</f>
        <v>1</v>
      </c>
      <c r="IX694">
        <f>IF(Table1[[#This Row],[PaRes]]="COM",1,0)</f>
        <v>0</v>
      </c>
      <c r="IY694">
        <f>IF(Table1[[#This Row],[Pass Play]]=1,Table1[[#This Row],[Gn]],0)</f>
        <v>0</v>
      </c>
      <c r="IZ694">
        <f>IF(AND(Table1[[#This Row],[Pass Play]]=1,Table1[[#This Row],[EFF]]="Y"),1,0)</f>
        <v>0</v>
      </c>
      <c r="JA694">
        <f>IF(AND(Table1[[#This Row],[Pass Play]]=1,Table1[[#This Row],[EFF]]="Y"),Table1[[#This Row],[Gn]],0)</f>
        <v>0</v>
      </c>
      <c r="JB694">
        <f>IF(AND(Table1[[#This Row],[Pass Play]]=1,Table1[[#This Row],[Gn]]&gt;=15),1,0)</f>
        <v>0</v>
      </c>
      <c r="JC694">
        <f>IF(AND(Table1[[#This Row],[Pass Play]]=1,Table1[[#This Row],[Big Play Passes]]=1),Table1[[#This Row],[Gn]],0)</f>
        <v>0</v>
      </c>
      <c r="JD694">
        <f>IF(AND(OR(Table1[[#This Row],[R/P]]="R",Table1[[#This Row],[PaRes]]="SCRBL",Table1[[#This Row],[PaRes]]="RUN"),Table1[[#This Row],[Penalty]]&lt;&gt;1),1,0)</f>
        <v>0</v>
      </c>
      <c r="JE694">
        <f>IF(Table1[[#This Row],[Rush Attempts]]=1,Table1[[#This Row],[Gn]],0)</f>
        <v>0</v>
      </c>
      <c r="JF694">
        <f>IF(AND(Table1[[#This Row],[Rush Attempts]]=1,Table1[[#This Row],[EFF]]="Y"),1,0)</f>
        <v>0</v>
      </c>
      <c r="JG694">
        <f>IF(AND(Table1[[#This Row],[Rush Attempts]]=1,Table1[[#This Row],[EFF]]="Y"),Table1[[#This Row],[Gn]],0)</f>
        <v>0</v>
      </c>
      <c r="JH694">
        <f>IF(AND(Table1[[#This Row],[Rush Attempts]]=1,Table1[[#This Row],[Gn]]&gt;=10),1,0)</f>
        <v>0</v>
      </c>
      <c r="JI694">
        <f>IF(AND(Table1[[#This Row],[Rush Attempts]]=1,Table1[[#This Row],[Big Play Run]]=1),Table1[[#This Row],[Gn]],0)</f>
        <v>0</v>
      </c>
      <c r="JJ694">
        <f>IF(Table1[[#This Row],[PaRes]]="SAC",1,0)</f>
        <v>0</v>
      </c>
      <c r="JK694">
        <f>IF(Table1[[#This Row],[Sacks]]=1,Table1[[#This Row],[Gn]],0)</f>
        <v>0</v>
      </c>
      <c r="JL694">
        <f>IF(Table1[[#This Row],[PaRes]]="INT",1,0)</f>
        <v>0</v>
      </c>
      <c r="JM694">
        <f>IF(Table1[[#This Row],[pff_PENALTY]]&lt;&gt;"",1,0)</f>
        <v>0</v>
      </c>
      <c r="JN694">
        <f>Table1[[#This Row],[pff_PENYARDS]]</f>
        <v>0</v>
      </c>
      <c r="JO694">
        <f>IF(Table1[[#This Row],[S/End]]="TD",1,0)</f>
        <v>0</v>
      </c>
      <c r="JP694">
        <f>IF(OR(Table1[[#This Row],[S/End]]="FGGD"),1,0)</f>
        <v>0</v>
      </c>
      <c r="JQ694">
        <f>IF(OR(Table1[[#This Row],[S/End]]="FUM",Table1[[#This Row],[S/End]]="INT"),1,0)</f>
        <v>0</v>
      </c>
      <c r="JR694">
        <f>IF(AND(Table1[[#This Row],[Touchdown]]=1,Table1[[#This Row],[Pass Play]]=1),1,0)</f>
        <v>0</v>
      </c>
      <c r="JS694">
        <f t="shared" si="32"/>
        <v>0</v>
      </c>
      <c r="JT694">
        <f>IF(AND(OR(Table1[[#This Row],[Pass Play]]=1,Table1[[#This Row],[Rush Attempts]]=1),Table1[[#This Row],[Dn]]=3),1,0)</f>
        <v>1</v>
      </c>
      <c r="JU694">
        <f>IF(AND(Table1[[#This Row],[3rd down attempt]]=1,Table1[[#This Row],[EFF]]="Y"),1,0)</f>
        <v>0</v>
      </c>
      <c r="JV694">
        <f>IF(AND(Table1[[#This Row],[3rd down attempt]]=1,Table1[[#This Row],[Dist]]&gt;=7),1,0)</f>
        <v>1</v>
      </c>
      <c r="JW694">
        <f>IF(AND(OR(Table1[[#This Row],[Pass Play]]=1,Table1[[#This Row],[Rush Attempts]]=1),Table1[[#This Row],[Dn]]=4),1,0)</f>
        <v>0</v>
      </c>
      <c r="JX694">
        <f>IF(AND(Table1[[#This Row],[4th down attempt]]=1,Table1[[#This Row],[EFF]]="Y"),1,0)</f>
        <v>0</v>
      </c>
      <c r="JY694">
        <f>IF(AND(OR(Table1[[#This Row],[Pass Play]]=1,Table1[[#This Row],[Rush Attempts]]=1),Table1[[#This Row],[FPos]]&gt;=0,Table1[[#This Row],[FPos]]&lt;=20),1,0)</f>
        <v>0</v>
      </c>
      <c r="JZ694">
        <f>IF(AND(OR(Table1[[#This Row],[Pass Play]]=1,Table1[[#This Row],[Rush Attempts]]=1),Table1[[#This Row],[Dist]]&lt;=Table1[[#This Row],[Gn]]),1,0)</f>
        <v>0</v>
      </c>
      <c r="KA694">
        <f>IF(Table1[[#This Row],[S/End]]&lt;&gt;"",1,0)</f>
        <v>0</v>
      </c>
      <c r="KB694">
        <f>IF(Table1[[#This Row],[S/End]]="TD",1,0)</f>
        <v>0</v>
      </c>
      <c r="KC694">
        <f>IF(Table1[[#This Row],[S/End]]="FGGD",1,0)</f>
        <v>0</v>
      </c>
      <c r="KD694">
        <f>IF(AND(OR(Table1[[#This Row],[Pass Play]]=1,Table1[[#This Row],[Rush Attempts]]=1),Table1[[#This Row],[Gn]]&lt;0),1,0)</f>
        <v>0</v>
      </c>
      <c r="KE694" s="375">
        <f>IF(AND(Table1[[#This Row],[pff_DRVENDPSN]]=3,Table1[[#This Row],[pff_DRVENDEVENT]]="PUNT"),1,0)</f>
        <v>1</v>
      </c>
    </row>
    <row r="695" spans="1:291" hidden="1">
      <c r="A695">
        <v>4</v>
      </c>
      <c r="B695">
        <v>2112</v>
      </c>
      <c r="C695" t="s">
        <v>14484</v>
      </c>
      <c r="D695">
        <v>1</v>
      </c>
      <c r="E695">
        <v>1</v>
      </c>
      <c r="F695">
        <v>10</v>
      </c>
      <c r="G695">
        <v>1</v>
      </c>
      <c r="H695">
        <v>-32</v>
      </c>
      <c r="I695" t="s">
        <v>253</v>
      </c>
      <c r="J695" t="s">
        <v>298</v>
      </c>
      <c r="K695">
        <v>12</v>
      </c>
      <c r="L695" t="s">
        <v>6748</v>
      </c>
      <c r="M695" t="s">
        <v>13616</v>
      </c>
      <c r="N695" t="s">
        <v>1163</v>
      </c>
      <c r="P695" t="s">
        <v>1879</v>
      </c>
      <c r="W695" t="s">
        <v>257</v>
      </c>
      <c r="X695" t="s">
        <v>13617</v>
      </c>
      <c r="AE695" t="s">
        <v>259</v>
      </c>
      <c r="AF695" t="s">
        <v>260</v>
      </c>
      <c r="AG695" t="s">
        <v>13617</v>
      </c>
      <c r="AH695" t="s">
        <v>257</v>
      </c>
      <c r="AJ695">
        <v>22</v>
      </c>
      <c r="AP695">
        <v>15</v>
      </c>
      <c r="BJ695" t="s">
        <v>257</v>
      </c>
      <c r="BQ695">
        <v>4</v>
      </c>
      <c r="BR695" t="s">
        <v>13615</v>
      </c>
      <c r="BT695" t="s">
        <v>275</v>
      </c>
      <c r="BV695">
        <v>0</v>
      </c>
      <c r="BX695">
        <v>0</v>
      </c>
      <c r="BY695" t="s">
        <v>13618</v>
      </c>
      <c r="CD695" s="3">
        <v>0.36249999999999999</v>
      </c>
      <c r="CF695" t="s">
        <v>13619</v>
      </c>
      <c r="CJ695">
        <v>0</v>
      </c>
      <c r="CK695" t="s">
        <v>13620</v>
      </c>
      <c r="CL695" s="4">
        <v>38050</v>
      </c>
      <c r="CM695" t="s">
        <v>13621</v>
      </c>
      <c r="CN695" t="s">
        <v>13622</v>
      </c>
      <c r="CO695">
        <v>7</v>
      </c>
      <c r="CP695" t="s">
        <v>268</v>
      </c>
      <c r="CQ695" t="s">
        <v>282</v>
      </c>
      <c r="CR695" t="s">
        <v>13563</v>
      </c>
      <c r="CU695" t="s">
        <v>613</v>
      </c>
      <c r="CW695">
        <v>0</v>
      </c>
      <c r="CY695">
        <v>1</v>
      </c>
      <c r="CZ695" t="s">
        <v>553</v>
      </c>
      <c r="DA695">
        <v>0</v>
      </c>
      <c r="DB695">
        <v>7</v>
      </c>
      <c r="DC695" t="s">
        <v>271</v>
      </c>
      <c r="DD695">
        <v>-32</v>
      </c>
      <c r="DF695" t="s">
        <v>13623</v>
      </c>
      <c r="DK695">
        <v>1</v>
      </c>
      <c r="DL695" s="4">
        <v>44525</v>
      </c>
      <c r="DM695">
        <v>20718</v>
      </c>
      <c r="DN695">
        <v>2021</v>
      </c>
      <c r="DO695">
        <v>0</v>
      </c>
      <c r="DQ695">
        <v>82026</v>
      </c>
      <c r="DR695">
        <v>21</v>
      </c>
      <c r="DU695" t="s">
        <v>257</v>
      </c>
      <c r="DV695" t="s">
        <v>274</v>
      </c>
      <c r="DX695">
        <v>7</v>
      </c>
      <c r="DY695" t="s">
        <v>13563</v>
      </c>
      <c r="EE695">
        <v>0</v>
      </c>
      <c r="EF695" t="s">
        <v>1170</v>
      </c>
      <c r="EG695" t="s">
        <v>422</v>
      </c>
      <c r="EH695">
        <v>0</v>
      </c>
      <c r="EJ695" t="s">
        <v>454</v>
      </c>
      <c r="EK695" t="s">
        <v>10225</v>
      </c>
      <c r="EL695" t="s">
        <v>13624</v>
      </c>
      <c r="EM695" t="s">
        <v>13625</v>
      </c>
      <c r="EN695" t="s">
        <v>268</v>
      </c>
      <c r="EO695" t="s">
        <v>269</v>
      </c>
      <c r="EP695" t="s">
        <v>3331</v>
      </c>
      <c r="EQ695">
        <v>0</v>
      </c>
      <c r="ET695" t="s">
        <v>13626</v>
      </c>
      <c r="FD695" t="s">
        <v>253</v>
      </c>
      <c r="FE695">
        <v>0</v>
      </c>
      <c r="FF695">
        <v>21</v>
      </c>
      <c r="FG695" t="s">
        <v>429</v>
      </c>
      <c r="FH695" t="s">
        <v>309</v>
      </c>
      <c r="FI695" t="s">
        <v>310</v>
      </c>
      <c r="FL695">
        <v>0</v>
      </c>
      <c r="FN695">
        <v>0</v>
      </c>
      <c r="FQ695">
        <v>0</v>
      </c>
      <c r="FS695" t="s">
        <v>1177</v>
      </c>
      <c r="FT695" t="s">
        <v>1516</v>
      </c>
      <c r="FU695" t="s">
        <v>257</v>
      </c>
      <c r="FV695" t="s">
        <v>1374</v>
      </c>
      <c r="FW695" t="s">
        <v>290</v>
      </c>
      <c r="FY695">
        <v>0</v>
      </c>
      <c r="GA695">
        <v>7</v>
      </c>
      <c r="GB695">
        <v>-7</v>
      </c>
      <c r="GC695">
        <v>0</v>
      </c>
      <c r="GE695" t="s">
        <v>355</v>
      </c>
      <c r="GF695">
        <v>0</v>
      </c>
      <c r="GG695" t="s">
        <v>1179</v>
      </c>
      <c r="GJ695">
        <v>0</v>
      </c>
      <c r="GK695">
        <v>0</v>
      </c>
      <c r="GM695" t="s">
        <v>13627</v>
      </c>
      <c r="GO695">
        <v>1</v>
      </c>
      <c r="HA695" t="s">
        <v>13569</v>
      </c>
      <c r="HC695" t="s">
        <v>294</v>
      </c>
      <c r="HD695" t="s">
        <v>313</v>
      </c>
      <c r="HE695" t="s">
        <v>13628</v>
      </c>
      <c r="HF695">
        <v>0</v>
      </c>
      <c r="HG695">
        <v>12</v>
      </c>
      <c r="HH695">
        <v>0</v>
      </c>
      <c r="HI695" t="s">
        <v>275</v>
      </c>
      <c r="HL695">
        <v>3</v>
      </c>
      <c r="HW695">
        <v>-33</v>
      </c>
      <c r="HX695">
        <v>4330814</v>
      </c>
      <c r="HY695" t="s">
        <v>13629</v>
      </c>
      <c r="HZ695">
        <v>4330809</v>
      </c>
      <c r="IC695">
        <v>0</v>
      </c>
      <c r="ID695">
        <v>0</v>
      </c>
      <c r="IM695">
        <v>19</v>
      </c>
      <c r="IO695" t="s">
        <v>13623</v>
      </c>
      <c r="IQ695" t="s">
        <v>13623</v>
      </c>
      <c r="IR695" t="s">
        <v>13630</v>
      </c>
      <c r="IU695">
        <v>13</v>
      </c>
      <c r="IV695">
        <f>IF(AND(Table1[[#This Row],[R/P]]="P",Table1[[#This Row],[PaRes]]&lt;&gt;"SCRBL",Table1[[#This Row],[PaRes]]&lt;&gt;"RUN",Table1[[#This Row],[Penalty]]&lt;&gt;1),1,0)</f>
        <v>0</v>
      </c>
      <c r="IW695">
        <f>IF(AND(Table1[[#This Row],[Pass Play]]=1,Table1[[#This Row],[PaRes]]&lt;&gt;"SAC"),1,0)</f>
        <v>0</v>
      </c>
      <c r="IX695">
        <f>IF(Table1[[#This Row],[PaRes]]="COM",1,0)</f>
        <v>0</v>
      </c>
      <c r="IY695">
        <f>IF(Table1[[#This Row],[Pass Play]]=1,Table1[[#This Row],[Gn]],0)</f>
        <v>0</v>
      </c>
      <c r="IZ695">
        <f>IF(AND(Table1[[#This Row],[Pass Play]]=1,Table1[[#This Row],[EFF]]="Y"),1,0)</f>
        <v>0</v>
      </c>
      <c r="JA695">
        <f>IF(AND(Table1[[#This Row],[Pass Play]]=1,Table1[[#This Row],[EFF]]="Y"),Table1[[#This Row],[Gn]],0)</f>
        <v>0</v>
      </c>
      <c r="JB695">
        <f>IF(AND(Table1[[#This Row],[Pass Play]]=1,Table1[[#This Row],[Gn]]&gt;=15),1,0)</f>
        <v>0</v>
      </c>
      <c r="JC695">
        <f>IF(AND(Table1[[#This Row],[Pass Play]]=1,Table1[[#This Row],[Big Play Passes]]=1),Table1[[#This Row],[Gn]],0)</f>
        <v>0</v>
      </c>
      <c r="JD695">
        <f>IF(AND(OR(Table1[[#This Row],[R/P]]="R",Table1[[#This Row],[PaRes]]="SCRBL",Table1[[#This Row],[PaRes]]="RUN"),Table1[[#This Row],[Penalty]]&lt;&gt;1),1,0)</f>
        <v>1</v>
      </c>
      <c r="JE695">
        <f>IF(Table1[[#This Row],[Rush Attempts]]=1,Table1[[#This Row],[Gn]],0)</f>
        <v>1</v>
      </c>
      <c r="JF695">
        <f>IF(AND(Table1[[#This Row],[Rush Attempts]]=1,Table1[[#This Row],[EFF]]="Y"),1,0)</f>
        <v>0</v>
      </c>
      <c r="JG695">
        <f>IF(AND(Table1[[#This Row],[Rush Attempts]]=1,Table1[[#This Row],[EFF]]="Y"),Table1[[#This Row],[Gn]],0)</f>
        <v>0</v>
      </c>
      <c r="JH695">
        <f>IF(AND(Table1[[#This Row],[Rush Attempts]]=1,Table1[[#This Row],[Gn]]&gt;=10),1,0)</f>
        <v>0</v>
      </c>
      <c r="JI695">
        <f>IF(AND(Table1[[#This Row],[Rush Attempts]]=1,Table1[[#This Row],[Big Play Run]]=1),Table1[[#This Row],[Gn]],0)</f>
        <v>0</v>
      </c>
      <c r="JJ695">
        <f>IF(Table1[[#This Row],[PaRes]]="SAC",1,0)</f>
        <v>0</v>
      </c>
      <c r="JK695">
        <f>IF(Table1[[#This Row],[Sacks]]=1,Table1[[#This Row],[Gn]],0)</f>
        <v>0</v>
      </c>
      <c r="JL695">
        <f>IF(Table1[[#This Row],[PaRes]]="INT",1,0)</f>
        <v>0</v>
      </c>
      <c r="JM695">
        <f>IF(Table1[[#This Row],[pff_PENALTY]]&lt;&gt;"",1,0)</f>
        <v>0</v>
      </c>
      <c r="JN695">
        <f>Table1[[#This Row],[pff_PENYARDS]]</f>
        <v>0</v>
      </c>
      <c r="JO695">
        <f>IF(Table1[[#This Row],[S/End]]="TD",1,0)</f>
        <v>0</v>
      </c>
      <c r="JP695">
        <f>IF(OR(Table1[[#This Row],[S/End]]="FGGD"),1,0)</f>
        <v>0</v>
      </c>
      <c r="JQ695">
        <f>IF(OR(Table1[[#This Row],[S/End]]="FUM",Table1[[#This Row],[S/End]]="INT"),1,0)</f>
        <v>0</v>
      </c>
      <c r="JR695">
        <f>IF(AND(Table1[[#This Row],[Touchdown]]=1,Table1[[#This Row],[Pass Play]]=1),1,0)</f>
        <v>0</v>
      </c>
      <c r="JS695">
        <f t="shared" si="32"/>
        <v>0</v>
      </c>
      <c r="JT695">
        <f>IF(AND(OR(Table1[[#This Row],[Pass Play]]=1,Table1[[#This Row],[Rush Attempts]]=1),Table1[[#This Row],[Dn]]=3),1,0)</f>
        <v>0</v>
      </c>
      <c r="JU695">
        <f>IF(AND(Table1[[#This Row],[3rd down attempt]]=1,Table1[[#This Row],[EFF]]="Y"),1,0)</f>
        <v>0</v>
      </c>
      <c r="JV695">
        <f>IF(AND(Table1[[#This Row],[3rd down attempt]]=1,Table1[[#This Row],[Dist]]&gt;=7),1,0)</f>
        <v>0</v>
      </c>
      <c r="JW695">
        <f>IF(AND(OR(Table1[[#This Row],[Pass Play]]=1,Table1[[#This Row],[Rush Attempts]]=1),Table1[[#This Row],[Dn]]=4),1,0)</f>
        <v>0</v>
      </c>
      <c r="JX695">
        <f>IF(AND(Table1[[#This Row],[4th down attempt]]=1,Table1[[#This Row],[EFF]]="Y"),1,0)</f>
        <v>0</v>
      </c>
      <c r="JY695">
        <f>IF(AND(OR(Table1[[#This Row],[Pass Play]]=1,Table1[[#This Row],[Rush Attempts]]=1),Table1[[#This Row],[FPos]]&gt;=0,Table1[[#This Row],[FPos]]&lt;=20),1,0)</f>
        <v>0</v>
      </c>
      <c r="JZ695">
        <f>IF(AND(OR(Table1[[#This Row],[Pass Play]]=1,Table1[[#This Row],[Rush Attempts]]=1),Table1[[#This Row],[Dist]]&lt;=Table1[[#This Row],[Gn]]),1,0)</f>
        <v>0</v>
      </c>
      <c r="KA695">
        <f>IF(Table1[[#This Row],[S/End]]&lt;&gt;"",1,0)</f>
        <v>0</v>
      </c>
      <c r="KB695">
        <f>IF(Table1[[#This Row],[S/End]]="TD",1,0)</f>
        <v>0</v>
      </c>
      <c r="KC695">
        <f>IF(Table1[[#This Row],[S/End]]="FGGD",1,0)</f>
        <v>0</v>
      </c>
      <c r="KD695">
        <f>IF(AND(OR(Table1[[#This Row],[Pass Play]]=1,Table1[[#This Row],[Rush Attempts]]=1),Table1[[#This Row],[Gn]]&lt;0),1,0)</f>
        <v>0</v>
      </c>
      <c r="KE695" s="375">
        <f>IF(AND(Table1[[#This Row],[pff_DRVENDPSN]]=3,Table1[[#This Row],[pff_DRVENDEVENT]]="PUNT"),1,0)</f>
        <v>0</v>
      </c>
    </row>
    <row r="696" spans="1:291" hidden="1">
      <c r="A696">
        <v>5</v>
      </c>
      <c r="B696">
        <v>2112</v>
      </c>
      <c r="C696" t="s">
        <v>14484</v>
      </c>
      <c r="D696">
        <v>1</v>
      </c>
      <c r="E696">
        <v>2</v>
      </c>
      <c r="F696">
        <v>9</v>
      </c>
      <c r="G696">
        <v>9</v>
      </c>
      <c r="H696">
        <v>-33</v>
      </c>
      <c r="J696" t="s">
        <v>254</v>
      </c>
      <c r="K696">
        <v>23</v>
      </c>
      <c r="L696" t="s">
        <v>13632</v>
      </c>
      <c r="M696" t="s">
        <v>13633</v>
      </c>
      <c r="N696" t="s">
        <v>7656</v>
      </c>
      <c r="P696" t="s">
        <v>13633</v>
      </c>
      <c r="W696" t="s">
        <v>257</v>
      </c>
      <c r="X696" t="s">
        <v>13634</v>
      </c>
      <c r="AE696" t="s">
        <v>11586</v>
      </c>
      <c r="AF696" t="s">
        <v>3090</v>
      </c>
      <c r="AG696" t="s">
        <v>13634</v>
      </c>
      <c r="AH696" t="s">
        <v>257</v>
      </c>
      <c r="AJ696">
        <v>22</v>
      </c>
      <c r="AP696">
        <v>15</v>
      </c>
      <c r="BJ696" t="s">
        <v>257</v>
      </c>
      <c r="BQ696">
        <v>5</v>
      </c>
      <c r="BR696" t="s">
        <v>13631</v>
      </c>
      <c r="BT696" t="s">
        <v>275</v>
      </c>
      <c r="BV696">
        <v>0</v>
      </c>
      <c r="BX696">
        <v>0</v>
      </c>
      <c r="BY696" t="s">
        <v>13635</v>
      </c>
      <c r="CD696" s="3">
        <v>0.34166666666666662</v>
      </c>
      <c r="CF696" t="s">
        <v>13636</v>
      </c>
      <c r="CJ696">
        <v>0</v>
      </c>
      <c r="CK696" t="s">
        <v>13637</v>
      </c>
      <c r="CL696" s="4">
        <v>38050</v>
      </c>
      <c r="CM696" t="s">
        <v>13638</v>
      </c>
      <c r="CN696" t="s">
        <v>13639</v>
      </c>
      <c r="CO696">
        <v>7</v>
      </c>
      <c r="CQ696" t="s">
        <v>269</v>
      </c>
      <c r="CR696" t="s">
        <v>13563</v>
      </c>
      <c r="CU696" t="s">
        <v>4355</v>
      </c>
      <c r="CW696">
        <v>0</v>
      </c>
      <c r="CY696">
        <v>2</v>
      </c>
      <c r="CZ696" t="s">
        <v>553</v>
      </c>
      <c r="DA696">
        <v>0</v>
      </c>
      <c r="DB696">
        <v>7</v>
      </c>
      <c r="DC696" t="s">
        <v>271</v>
      </c>
      <c r="DD696">
        <v>-32</v>
      </c>
      <c r="DF696" t="s">
        <v>13623</v>
      </c>
      <c r="DK696">
        <v>9</v>
      </c>
      <c r="DL696" s="4">
        <v>44525</v>
      </c>
      <c r="DM696">
        <v>20718</v>
      </c>
      <c r="DN696">
        <v>2021</v>
      </c>
      <c r="DO696">
        <v>0</v>
      </c>
      <c r="DQ696">
        <v>82026</v>
      </c>
      <c r="DR696">
        <v>22</v>
      </c>
      <c r="DU696" t="s">
        <v>257</v>
      </c>
      <c r="DV696" t="s">
        <v>274</v>
      </c>
      <c r="DX696">
        <v>7</v>
      </c>
      <c r="DY696" t="s">
        <v>13563</v>
      </c>
      <c r="EE696">
        <v>0</v>
      </c>
      <c r="EF696" t="s">
        <v>13640</v>
      </c>
      <c r="EG696" t="s">
        <v>675</v>
      </c>
      <c r="EH696">
        <v>0</v>
      </c>
      <c r="EI696" t="s">
        <v>7666</v>
      </c>
      <c r="EJ696" t="s">
        <v>2186</v>
      </c>
      <c r="EK696" t="s">
        <v>13641</v>
      </c>
      <c r="EL696" t="s">
        <v>13642</v>
      </c>
      <c r="EM696" t="s">
        <v>13643</v>
      </c>
      <c r="EN696" t="s">
        <v>13644</v>
      </c>
      <c r="EO696" t="s">
        <v>282</v>
      </c>
      <c r="EP696" t="s">
        <v>1175</v>
      </c>
      <c r="EQ696">
        <v>0</v>
      </c>
      <c r="ET696" t="s">
        <v>13645</v>
      </c>
      <c r="FE696">
        <v>0</v>
      </c>
      <c r="FF696">
        <v>16</v>
      </c>
      <c r="FG696" t="s">
        <v>285</v>
      </c>
      <c r="FI696" t="s">
        <v>285</v>
      </c>
      <c r="FL696">
        <v>0</v>
      </c>
      <c r="FN696">
        <v>0</v>
      </c>
      <c r="FQ696">
        <v>0</v>
      </c>
      <c r="FS696" t="s">
        <v>395</v>
      </c>
      <c r="FT696" t="s">
        <v>1029</v>
      </c>
      <c r="FU696" t="s">
        <v>257</v>
      </c>
      <c r="FV696" t="s">
        <v>13646</v>
      </c>
      <c r="FW696" t="s">
        <v>1291</v>
      </c>
      <c r="FX696" t="s">
        <v>13647</v>
      </c>
      <c r="FY696">
        <v>0</v>
      </c>
      <c r="GA696">
        <v>7</v>
      </c>
      <c r="GB696">
        <v>-7</v>
      </c>
      <c r="GC696">
        <v>0</v>
      </c>
      <c r="GE696" t="s">
        <v>355</v>
      </c>
      <c r="GF696">
        <v>0</v>
      </c>
      <c r="GG696" t="s">
        <v>11695</v>
      </c>
      <c r="GJ696">
        <v>1</v>
      </c>
      <c r="GK696">
        <v>1</v>
      </c>
      <c r="GM696" t="s">
        <v>13648</v>
      </c>
      <c r="GO696">
        <v>8</v>
      </c>
      <c r="HA696" t="s">
        <v>803</v>
      </c>
      <c r="HC696" t="s">
        <v>313</v>
      </c>
      <c r="HD696" t="s">
        <v>313</v>
      </c>
      <c r="HE696" t="s">
        <v>13649</v>
      </c>
      <c r="HF696">
        <v>0</v>
      </c>
      <c r="HG696">
        <v>23</v>
      </c>
      <c r="HH696">
        <v>0</v>
      </c>
      <c r="HI696" t="s">
        <v>275</v>
      </c>
      <c r="HL696">
        <v>4</v>
      </c>
      <c r="HW696">
        <v>-42</v>
      </c>
      <c r="HX696">
        <v>4330817</v>
      </c>
      <c r="HY696" t="s">
        <v>13650</v>
      </c>
      <c r="HZ696">
        <v>4330814</v>
      </c>
      <c r="IC696">
        <v>0.5</v>
      </c>
      <c r="ID696">
        <v>1</v>
      </c>
      <c r="IM696">
        <v>20</v>
      </c>
      <c r="IQ696" t="s">
        <v>13651</v>
      </c>
      <c r="IR696" t="s">
        <v>13652</v>
      </c>
      <c r="IU696">
        <v>13</v>
      </c>
      <c r="IV696">
        <f>IF(AND(Table1[[#This Row],[R/P]]="P",Table1[[#This Row],[PaRes]]&lt;&gt;"SCRBL",Table1[[#This Row],[PaRes]]&lt;&gt;"RUN",Table1[[#This Row],[Penalty]]&lt;&gt;1),1,0)</f>
        <v>0</v>
      </c>
      <c r="IW696">
        <f>IF(AND(Table1[[#This Row],[Pass Play]]=1,Table1[[#This Row],[PaRes]]&lt;&gt;"SAC"),1,0)</f>
        <v>0</v>
      </c>
      <c r="IX696">
        <f>IF(Table1[[#This Row],[PaRes]]="COM",1,0)</f>
        <v>0</v>
      </c>
      <c r="IY696">
        <f>IF(Table1[[#This Row],[Pass Play]]=1,Table1[[#This Row],[Gn]],0)</f>
        <v>0</v>
      </c>
      <c r="IZ696">
        <f>IF(AND(Table1[[#This Row],[Pass Play]]=1,Table1[[#This Row],[EFF]]="Y"),1,0)</f>
        <v>0</v>
      </c>
      <c r="JA696">
        <f>IF(AND(Table1[[#This Row],[Pass Play]]=1,Table1[[#This Row],[EFF]]="Y"),Table1[[#This Row],[Gn]],0)</f>
        <v>0</v>
      </c>
      <c r="JB696">
        <f>IF(AND(Table1[[#This Row],[Pass Play]]=1,Table1[[#This Row],[Gn]]&gt;=15),1,0)</f>
        <v>0</v>
      </c>
      <c r="JC696">
        <f>IF(AND(Table1[[#This Row],[Pass Play]]=1,Table1[[#This Row],[Big Play Passes]]=1),Table1[[#This Row],[Gn]],0)</f>
        <v>0</v>
      </c>
      <c r="JD696">
        <f>IF(AND(OR(Table1[[#This Row],[R/P]]="R",Table1[[#This Row],[PaRes]]="SCRBL",Table1[[#This Row],[PaRes]]="RUN"),Table1[[#This Row],[Penalty]]&lt;&gt;1),1,0)</f>
        <v>1</v>
      </c>
      <c r="JE696">
        <f>IF(Table1[[#This Row],[Rush Attempts]]=1,Table1[[#This Row],[Gn]],0)</f>
        <v>9</v>
      </c>
      <c r="JF696">
        <f>IF(AND(Table1[[#This Row],[Rush Attempts]]=1,Table1[[#This Row],[EFF]]="Y"),1,0)</f>
        <v>1</v>
      </c>
      <c r="JG696">
        <f>IF(AND(Table1[[#This Row],[Rush Attempts]]=1,Table1[[#This Row],[EFF]]="Y"),Table1[[#This Row],[Gn]],0)</f>
        <v>9</v>
      </c>
      <c r="JH696">
        <f>IF(AND(Table1[[#This Row],[Rush Attempts]]=1,Table1[[#This Row],[Gn]]&gt;=10),1,0)</f>
        <v>0</v>
      </c>
      <c r="JI696">
        <f>IF(AND(Table1[[#This Row],[Rush Attempts]]=1,Table1[[#This Row],[Big Play Run]]=1),Table1[[#This Row],[Gn]],0)</f>
        <v>0</v>
      </c>
      <c r="JJ696">
        <f>IF(Table1[[#This Row],[PaRes]]="SAC",1,0)</f>
        <v>0</v>
      </c>
      <c r="JK696">
        <f>IF(Table1[[#This Row],[Sacks]]=1,Table1[[#This Row],[Gn]],0)</f>
        <v>0</v>
      </c>
      <c r="JL696">
        <f>IF(Table1[[#This Row],[PaRes]]="INT",1,0)</f>
        <v>0</v>
      </c>
      <c r="JM696">
        <f>IF(Table1[[#This Row],[pff_PENALTY]]&lt;&gt;"",1,0)</f>
        <v>0</v>
      </c>
      <c r="JN696">
        <f>Table1[[#This Row],[pff_PENYARDS]]</f>
        <v>0</v>
      </c>
      <c r="JO696">
        <f>IF(Table1[[#This Row],[S/End]]="TD",1,0)</f>
        <v>0</v>
      </c>
      <c r="JP696">
        <f>IF(OR(Table1[[#This Row],[S/End]]="FGGD"),1,0)</f>
        <v>0</v>
      </c>
      <c r="JQ696">
        <f>IF(OR(Table1[[#This Row],[S/End]]="FUM",Table1[[#This Row],[S/End]]="INT"),1,0)</f>
        <v>0</v>
      </c>
      <c r="JR696">
        <f>IF(AND(Table1[[#This Row],[Touchdown]]=1,Table1[[#This Row],[Pass Play]]=1),1,0)</f>
        <v>0</v>
      </c>
      <c r="JS696">
        <f t="shared" si="32"/>
        <v>0</v>
      </c>
      <c r="JT696">
        <f>IF(AND(OR(Table1[[#This Row],[Pass Play]]=1,Table1[[#This Row],[Rush Attempts]]=1),Table1[[#This Row],[Dn]]=3),1,0)</f>
        <v>0</v>
      </c>
      <c r="JU696">
        <f>IF(AND(Table1[[#This Row],[3rd down attempt]]=1,Table1[[#This Row],[EFF]]="Y"),1,0)</f>
        <v>0</v>
      </c>
      <c r="JV696">
        <f>IF(AND(Table1[[#This Row],[3rd down attempt]]=1,Table1[[#This Row],[Dist]]&gt;=7),1,0)</f>
        <v>0</v>
      </c>
      <c r="JW696">
        <f>IF(AND(OR(Table1[[#This Row],[Pass Play]]=1,Table1[[#This Row],[Rush Attempts]]=1),Table1[[#This Row],[Dn]]=4),1,0)</f>
        <v>0</v>
      </c>
      <c r="JX696">
        <f>IF(AND(Table1[[#This Row],[4th down attempt]]=1,Table1[[#This Row],[EFF]]="Y"),1,0)</f>
        <v>0</v>
      </c>
      <c r="JY696">
        <f>IF(AND(OR(Table1[[#This Row],[Pass Play]]=1,Table1[[#This Row],[Rush Attempts]]=1),Table1[[#This Row],[FPos]]&gt;=0,Table1[[#This Row],[FPos]]&lt;=20),1,0)</f>
        <v>0</v>
      </c>
      <c r="JZ696">
        <f>IF(AND(OR(Table1[[#This Row],[Pass Play]]=1,Table1[[#This Row],[Rush Attempts]]=1),Table1[[#This Row],[Dist]]&lt;=Table1[[#This Row],[Gn]]),1,0)</f>
        <v>1</v>
      </c>
      <c r="KA696">
        <f>IF(Table1[[#This Row],[S/End]]&lt;&gt;"",1,0)</f>
        <v>0</v>
      </c>
      <c r="KB696">
        <f>IF(Table1[[#This Row],[S/End]]="TD",1,0)</f>
        <v>0</v>
      </c>
      <c r="KC696">
        <f>IF(Table1[[#This Row],[S/End]]="FGGD",1,0)</f>
        <v>0</v>
      </c>
      <c r="KD696">
        <f>IF(AND(OR(Table1[[#This Row],[Pass Play]]=1,Table1[[#This Row],[Rush Attempts]]=1),Table1[[#This Row],[Gn]]&lt;0),1,0)</f>
        <v>0</v>
      </c>
      <c r="KE696" s="375">
        <f>IF(AND(Table1[[#This Row],[pff_DRVENDPSN]]=3,Table1[[#This Row],[pff_DRVENDEVENT]]="PUNT"),1,0)</f>
        <v>0</v>
      </c>
    </row>
    <row r="697" spans="1:291" hidden="1">
      <c r="A697">
        <v>6</v>
      </c>
      <c r="B697">
        <v>2112</v>
      </c>
      <c r="C697" t="s">
        <v>14484</v>
      </c>
      <c r="D697">
        <v>1</v>
      </c>
      <c r="E697">
        <v>1</v>
      </c>
      <c r="F697">
        <v>10</v>
      </c>
      <c r="G697">
        <v>9</v>
      </c>
      <c r="H697">
        <v>-42</v>
      </c>
      <c r="J697" t="s">
        <v>254</v>
      </c>
      <c r="K697">
        <v>12</v>
      </c>
      <c r="L697" t="s">
        <v>13654</v>
      </c>
      <c r="M697" t="s">
        <v>1903</v>
      </c>
      <c r="N697" t="s">
        <v>568</v>
      </c>
      <c r="P697" t="s">
        <v>1066</v>
      </c>
      <c r="Q697" t="s">
        <v>1067</v>
      </c>
      <c r="T697" t="s">
        <v>1904</v>
      </c>
      <c r="W697" t="s">
        <v>257</v>
      </c>
      <c r="X697" t="s">
        <v>1709</v>
      </c>
      <c r="AE697" t="s">
        <v>807</v>
      </c>
      <c r="AF697" t="s">
        <v>808</v>
      </c>
      <c r="AG697" t="s">
        <v>1709</v>
      </c>
      <c r="AH697" t="s">
        <v>274</v>
      </c>
      <c r="AJ697">
        <v>22</v>
      </c>
      <c r="AP697">
        <v>15</v>
      </c>
      <c r="AU697" t="s">
        <v>254</v>
      </c>
      <c r="BJ697" t="s">
        <v>257</v>
      </c>
      <c r="BQ697">
        <v>6</v>
      </c>
      <c r="BR697" t="s">
        <v>13653</v>
      </c>
      <c r="BT697" t="s">
        <v>275</v>
      </c>
      <c r="BV697">
        <v>0</v>
      </c>
      <c r="BX697">
        <v>0</v>
      </c>
      <c r="BY697" t="s">
        <v>13655</v>
      </c>
      <c r="CD697" s="3">
        <v>0.31597222222222221</v>
      </c>
      <c r="CF697" t="s">
        <v>13656</v>
      </c>
      <c r="CJ697">
        <v>0</v>
      </c>
      <c r="CK697" t="s">
        <v>13657</v>
      </c>
      <c r="CL697" s="4">
        <v>38050</v>
      </c>
      <c r="CM697" t="s">
        <v>13658</v>
      </c>
      <c r="CN697" t="s">
        <v>13659</v>
      </c>
      <c r="CO697">
        <v>7</v>
      </c>
      <c r="CQ697" t="s">
        <v>269</v>
      </c>
      <c r="CR697" t="s">
        <v>13563</v>
      </c>
      <c r="CU697" t="s">
        <v>13660</v>
      </c>
      <c r="CW697">
        <v>0</v>
      </c>
      <c r="CY697">
        <v>3</v>
      </c>
      <c r="CZ697" t="s">
        <v>553</v>
      </c>
      <c r="DA697">
        <v>0</v>
      </c>
      <c r="DB697">
        <v>7</v>
      </c>
      <c r="DC697" t="s">
        <v>271</v>
      </c>
      <c r="DD697">
        <v>-32</v>
      </c>
      <c r="DF697" t="s">
        <v>13661</v>
      </c>
      <c r="DK697">
        <v>9</v>
      </c>
      <c r="DL697" s="4">
        <v>44525</v>
      </c>
      <c r="DM697">
        <v>20718</v>
      </c>
      <c r="DN697">
        <v>2021</v>
      </c>
      <c r="DO697">
        <v>0</v>
      </c>
      <c r="DQ697">
        <v>82026</v>
      </c>
      <c r="DR697">
        <v>23</v>
      </c>
      <c r="DU697" t="s">
        <v>257</v>
      </c>
      <c r="DV697" t="s">
        <v>274</v>
      </c>
      <c r="DX697">
        <v>7</v>
      </c>
      <c r="DY697" t="s">
        <v>13563</v>
      </c>
      <c r="EE697">
        <v>0</v>
      </c>
      <c r="EF697" t="s">
        <v>1076</v>
      </c>
      <c r="EG697" t="s">
        <v>422</v>
      </c>
      <c r="EH697">
        <v>0</v>
      </c>
      <c r="EJ697" t="s">
        <v>454</v>
      </c>
      <c r="EK697" t="s">
        <v>2889</v>
      </c>
      <c r="EL697" t="s">
        <v>13662</v>
      </c>
      <c r="EM697" t="s">
        <v>13663</v>
      </c>
      <c r="EN697" t="s">
        <v>1025</v>
      </c>
      <c r="EO697" t="s">
        <v>282</v>
      </c>
      <c r="EP697" t="s">
        <v>283</v>
      </c>
      <c r="EQ697">
        <v>0</v>
      </c>
      <c r="ET697" t="s">
        <v>13664</v>
      </c>
      <c r="FE697">
        <v>0</v>
      </c>
      <c r="FF697">
        <v>12</v>
      </c>
      <c r="FG697" t="s">
        <v>590</v>
      </c>
      <c r="FI697" t="s">
        <v>590</v>
      </c>
      <c r="FL697">
        <v>0</v>
      </c>
      <c r="FN697">
        <v>0</v>
      </c>
      <c r="FQ697">
        <v>0</v>
      </c>
      <c r="FS697" t="s">
        <v>395</v>
      </c>
      <c r="FU697" t="s">
        <v>274</v>
      </c>
      <c r="FV697" t="s">
        <v>496</v>
      </c>
      <c r="FW697" t="s">
        <v>1721</v>
      </c>
      <c r="FY697">
        <v>0</v>
      </c>
      <c r="GA697">
        <v>7</v>
      </c>
      <c r="GB697">
        <v>-7</v>
      </c>
      <c r="GC697">
        <v>0</v>
      </c>
      <c r="GD697" t="s">
        <v>497</v>
      </c>
      <c r="GE697" t="s">
        <v>355</v>
      </c>
      <c r="GF697">
        <v>0</v>
      </c>
      <c r="GG697" t="s">
        <v>895</v>
      </c>
      <c r="GJ697">
        <v>1</v>
      </c>
      <c r="GK697">
        <v>0</v>
      </c>
      <c r="GM697" t="s">
        <v>13665</v>
      </c>
      <c r="GO697">
        <v>1</v>
      </c>
      <c r="HA697" t="s">
        <v>13666</v>
      </c>
      <c r="HC697" t="s">
        <v>313</v>
      </c>
      <c r="HD697" t="s">
        <v>313</v>
      </c>
      <c r="HE697" t="s">
        <v>13651</v>
      </c>
      <c r="HF697">
        <v>0</v>
      </c>
      <c r="HG697">
        <v>12</v>
      </c>
      <c r="HH697">
        <v>0</v>
      </c>
      <c r="HI697" t="s">
        <v>275</v>
      </c>
      <c r="HL697">
        <v>4</v>
      </c>
      <c r="HW697">
        <v>49</v>
      </c>
      <c r="HX697">
        <v>4330819</v>
      </c>
      <c r="HY697" t="s">
        <v>492</v>
      </c>
      <c r="HZ697">
        <v>4330817</v>
      </c>
      <c r="IC697">
        <v>0</v>
      </c>
      <c r="ID697">
        <v>0</v>
      </c>
      <c r="IM697">
        <v>21</v>
      </c>
      <c r="IQ697" t="s">
        <v>13661</v>
      </c>
      <c r="IU697">
        <v>13</v>
      </c>
      <c r="IV697">
        <f>IF(AND(Table1[[#This Row],[R/P]]="P",Table1[[#This Row],[PaRes]]&lt;&gt;"SCRBL",Table1[[#This Row],[PaRes]]&lt;&gt;"RUN",Table1[[#This Row],[Penalty]]&lt;&gt;1),1,0)</f>
        <v>0</v>
      </c>
      <c r="IW697">
        <f>IF(AND(Table1[[#This Row],[Pass Play]]=1,Table1[[#This Row],[PaRes]]&lt;&gt;"SAC"),1,0)</f>
        <v>0</v>
      </c>
      <c r="IX697">
        <f>IF(Table1[[#This Row],[PaRes]]="COM",1,0)</f>
        <v>0</v>
      </c>
      <c r="IY697">
        <f>IF(Table1[[#This Row],[Pass Play]]=1,Table1[[#This Row],[Gn]],0)</f>
        <v>0</v>
      </c>
      <c r="IZ697">
        <f>IF(AND(Table1[[#This Row],[Pass Play]]=1,Table1[[#This Row],[EFF]]="Y"),1,0)</f>
        <v>0</v>
      </c>
      <c r="JA697">
        <f>IF(AND(Table1[[#This Row],[Pass Play]]=1,Table1[[#This Row],[EFF]]="Y"),Table1[[#This Row],[Gn]],0)</f>
        <v>0</v>
      </c>
      <c r="JB697">
        <f>IF(AND(Table1[[#This Row],[Pass Play]]=1,Table1[[#This Row],[Gn]]&gt;=15),1,0)</f>
        <v>0</v>
      </c>
      <c r="JC697">
        <f>IF(AND(Table1[[#This Row],[Pass Play]]=1,Table1[[#This Row],[Big Play Passes]]=1),Table1[[#This Row],[Gn]],0)</f>
        <v>0</v>
      </c>
      <c r="JD697">
        <f>IF(AND(OR(Table1[[#This Row],[R/P]]="R",Table1[[#This Row],[PaRes]]="SCRBL",Table1[[#This Row],[PaRes]]="RUN"),Table1[[#This Row],[Penalty]]&lt;&gt;1),1,0)</f>
        <v>1</v>
      </c>
      <c r="JE697">
        <f>IF(Table1[[#This Row],[Rush Attempts]]=1,Table1[[#This Row],[Gn]],0)</f>
        <v>9</v>
      </c>
      <c r="JF697">
        <f>IF(AND(Table1[[#This Row],[Rush Attempts]]=1,Table1[[#This Row],[EFF]]="Y"),1,0)</f>
        <v>1</v>
      </c>
      <c r="JG697">
        <f>IF(AND(Table1[[#This Row],[Rush Attempts]]=1,Table1[[#This Row],[EFF]]="Y"),Table1[[#This Row],[Gn]],0)</f>
        <v>9</v>
      </c>
      <c r="JH697">
        <f>IF(AND(Table1[[#This Row],[Rush Attempts]]=1,Table1[[#This Row],[Gn]]&gt;=10),1,0)</f>
        <v>0</v>
      </c>
      <c r="JI697">
        <f>IF(AND(Table1[[#This Row],[Rush Attempts]]=1,Table1[[#This Row],[Big Play Run]]=1),Table1[[#This Row],[Gn]],0)</f>
        <v>0</v>
      </c>
      <c r="JJ697">
        <f>IF(Table1[[#This Row],[PaRes]]="SAC",1,0)</f>
        <v>0</v>
      </c>
      <c r="JK697">
        <f>IF(Table1[[#This Row],[Sacks]]=1,Table1[[#This Row],[Gn]],0)</f>
        <v>0</v>
      </c>
      <c r="JL697">
        <f>IF(Table1[[#This Row],[PaRes]]="INT",1,0)</f>
        <v>0</v>
      </c>
      <c r="JM697">
        <f>IF(Table1[[#This Row],[pff_PENALTY]]&lt;&gt;"",1,0)</f>
        <v>0</v>
      </c>
      <c r="JN697">
        <f>Table1[[#This Row],[pff_PENYARDS]]</f>
        <v>0</v>
      </c>
      <c r="JO697">
        <f>IF(Table1[[#This Row],[S/End]]="TD",1,0)</f>
        <v>0</v>
      </c>
      <c r="JP697">
        <f>IF(OR(Table1[[#This Row],[S/End]]="FGGD"),1,0)</f>
        <v>0</v>
      </c>
      <c r="JQ697">
        <f>IF(OR(Table1[[#This Row],[S/End]]="FUM",Table1[[#This Row],[S/End]]="INT"),1,0)</f>
        <v>0</v>
      </c>
      <c r="JR697">
        <f>IF(AND(Table1[[#This Row],[Touchdown]]=1,Table1[[#This Row],[Pass Play]]=1),1,0)</f>
        <v>0</v>
      </c>
      <c r="JS697">
        <f t="shared" si="32"/>
        <v>0</v>
      </c>
      <c r="JT697">
        <f>IF(AND(OR(Table1[[#This Row],[Pass Play]]=1,Table1[[#This Row],[Rush Attempts]]=1),Table1[[#This Row],[Dn]]=3),1,0)</f>
        <v>0</v>
      </c>
      <c r="JU697">
        <f>IF(AND(Table1[[#This Row],[3rd down attempt]]=1,Table1[[#This Row],[EFF]]="Y"),1,0)</f>
        <v>0</v>
      </c>
      <c r="JV697">
        <f>IF(AND(Table1[[#This Row],[3rd down attempt]]=1,Table1[[#This Row],[Dist]]&gt;=7),1,0)</f>
        <v>0</v>
      </c>
      <c r="JW697">
        <f>IF(AND(OR(Table1[[#This Row],[Pass Play]]=1,Table1[[#This Row],[Rush Attempts]]=1),Table1[[#This Row],[Dn]]=4),1,0)</f>
        <v>0</v>
      </c>
      <c r="JX697">
        <f>IF(AND(Table1[[#This Row],[4th down attempt]]=1,Table1[[#This Row],[EFF]]="Y"),1,0)</f>
        <v>0</v>
      </c>
      <c r="JY697">
        <f>IF(AND(OR(Table1[[#This Row],[Pass Play]]=1,Table1[[#This Row],[Rush Attempts]]=1),Table1[[#This Row],[FPos]]&gt;=0,Table1[[#This Row],[FPos]]&lt;=20),1,0)</f>
        <v>0</v>
      </c>
      <c r="JZ697">
        <f>IF(AND(OR(Table1[[#This Row],[Pass Play]]=1,Table1[[#This Row],[Rush Attempts]]=1),Table1[[#This Row],[Dist]]&lt;=Table1[[#This Row],[Gn]]),1,0)</f>
        <v>0</v>
      </c>
      <c r="KA697">
        <f>IF(Table1[[#This Row],[S/End]]&lt;&gt;"",1,0)</f>
        <v>0</v>
      </c>
      <c r="KB697">
        <f>IF(Table1[[#This Row],[S/End]]="TD",1,0)</f>
        <v>0</v>
      </c>
      <c r="KC697">
        <f>IF(Table1[[#This Row],[S/End]]="FGGD",1,0)</f>
        <v>0</v>
      </c>
      <c r="KD697">
        <f>IF(AND(OR(Table1[[#This Row],[Pass Play]]=1,Table1[[#This Row],[Rush Attempts]]=1),Table1[[#This Row],[Gn]]&lt;0),1,0)</f>
        <v>0</v>
      </c>
      <c r="KE697" s="375">
        <f>IF(AND(Table1[[#This Row],[pff_DRVENDPSN]]=3,Table1[[#This Row],[pff_DRVENDEVENT]]="PUNT"),1,0)</f>
        <v>0</v>
      </c>
    </row>
    <row r="698" spans="1:291" hidden="1">
      <c r="A698">
        <v>7</v>
      </c>
      <c r="B698">
        <v>2112</v>
      </c>
      <c r="C698" t="s">
        <v>14484</v>
      </c>
      <c r="D698">
        <v>1</v>
      </c>
      <c r="E698">
        <v>2</v>
      </c>
      <c r="F698">
        <v>1</v>
      </c>
      <c r="G698">
        <v>10</v>
      </c>
      <c r="H698">
        <v>49</v>
      </c>
      <c r="J698" t="s">
        <v>254</v>
      </c>
      <c r="K698">
        <v>21</v>
      </c>
      <c r="L698" t="s">
        <v>6335</v>
      </c>
      <c r="M698" t="s">
        <v>7179</v>
      </c>
      <c r="N698" t="s">
        <v>568</v>
      </c>
      <c r="P698" t="s">
        <v>1066</v>
      </c>
      <c r="Q698" t="s">
        <v>570</v>
      </c>
      <c r="T698" t="s">
        <v>1500</v>
      </c>
      <c r="W698" t="s">
        <v>253</v>
      </c>
      <c r="X698" t="s">
        <v>13668</v>
      </c>
      <c r="Y698" t="s">
        <v>2804</v>
      </c>
      <c r="Z698" t="s">
        <v>13669</v>
      </c>
      <c r="AB698" t="s">
        <v>477</v>
      </c>
      <c r="AC698" t="s">
        <v>478</v>
      </c>
      <c r="AJ698">
        <v>4</v>
      </c>
      <c r="AK698" t="s">
        <v>327</v>
      </c>
      <c r="AP698">
        <v>15</v>
      </c>
      <c r="BJ698" t="s">
        <v>261</v>
      </c>
      <c r="BQ698">
        <v>7</v>
      </c>
      <c r="BR698" t="s">
        <v>13667</v>
      </c>
      <c r="BT698" t="s">
        <v>275</v>
      </c>
      <c r="BV698">
        <v>0</v>
      </c>
      <c r="BX698">
        <v>1</v>
      </c>
      <c r="BY698" t="s">
        <v>13670</v>
      </c>
      <c r="CA698">
        <v>1</v>
      </c>
      <c r="CD698" s="3">
        <v>0.28819444444444448</v>
      </c>
      <c r="CE698" t="s">
        <v>274</v>
      </c>
      <c r="CF698" t="s">
        <v>13671</v>
      </c>
      <c r="CG698">
        <v>0</v>
      </c>
      <c r="CI698" t="s">
        <v>481</v>
      </c>
      <c r="CJ698">
        <v>0</v>
      </c>
      <c r="CK698" t="s">
        <v>13672</v>
      </c>
      <c r="CL698" s="4">
        <v>38050</v>
      </c>
      <c r="CM698" t="s">
        <v>13673</v>
      </c>
      <c r="CN698" t="s">
        <v>13674</v>
      </c>
      <c r="CO698">
        <v>7</v>
      </c>
      <c r="CQ698" t="s">
        <v>269</v>
      </c>
      <c r="CR698" t="s">
        <v>13563</v>
      </c>
      <c r="CU698" t="s">
        <v>13675</v>
      </c>
      <c r="CW698">
        <v>0</v>
      </c>
      <c r="CY698">
        <v>4</v>
      </c>
      <c r="CZ698" t="s">
        <v>553</v>
      </c>
      <c r="DA698">
        <v>0</v>
      </c>
      <c r="DB698">
        <v>7</v>
      </c>
      <c r="DC698" t="s">
        <v>271</v>
      </c>
      <c r="DD698">
        <v>-32</v>
      </c>
      <c r="DF698" t="s">
        <v>13564</v>
      </c>
      <c r="DK698">
        <v>10</v>
      </c>
      <c r="DL698" s="4">
        <v>44525</v>
      </c>
      <c r="DM698">
        <v>20718</v>
      </c>
      <c r="DN698">
        <v>2021</v>
      </c>
      <c r="DO698">
        <v>0</v>
      </c>
      <c r="DQ698">
        <v>82026</v>
      </c>
      <c r="DR698">
        <v>24</v>
      </c>
      <c r="DU698" t="s">
        <v>294</v>
      </c>
      <c r="DV698" t="s">
        <v>294</v>
      </c>
      <c r="DX698">
        <v>7</v>
      </c>
      <c r="DY698" t="s">
        <v>13563</v>
      </c>
      <c r="EE698">
        <v>0</v>
      </c>
      <c r="EF698" t="s">
        <v>7189</v>
      </c>
      <c r="EG698" t="s">
        <v>383</v>
      </c>
      <c r="EH698">
        <v>0</v>
      </c>
      <c r="EJ698" t="s">
        <v>454</v>
      </c>
      <c r="EK698" t="s">
        <v>2889</v>
      </c>
      <c r="EL698" t="s">
        <v>13676</v>
      </c>
      <c r="EM698" t="s">
        <v>13677</v>
      </c>
      <c r="EO698" t="s">
        <v>282</v>
      </c>
      <c r="EP698" t="s">
        <v>283</v>
      </c>
      <c r="EQ698">
        <v>0</v>
      </c>
      <c r="ER698" t="s">
        <v>4714</v>
      </c>
      <c r="ET698" t="s">
        <v>13678</v>
      </c>
      <c r="EU698">
        <v>3</v>
      </c>
      <c r="EV698" t="s">
        <v>257</v>
      </c>
      <c r="EW698" t="s">
        <v>1983</v>
      </c>
      <c r="EX698" t="s">
        <v>771</v>
      </c>
      <c r="EY698" t="s">
        <v>898</v>
      </c>
      <c r="FB698" t="s">
        <v>499</v>
      </c>
      <c r="FC698" t="s">
        <v>13679</v>
      </c>
      <c r="FE698">
        <v>1</v>
      </c>
      <c r="FF698">
        <v>9</v>
      </c>
      <c r="FL698">
        <v>0</v>
      </c>
      <c r="FN698">
        <v>0</v>
      </c>
      <c r="FQ698">
        <v>0</v>
      </c>
      <c r="FS698" t="s">
        <v>462</v>
      </c>
      <c r="FV698" t="s">
        <v>777</v>
      </c>
      <c r="FW698" t="s">
        <v>290</v>
      </c>
      <c r="FY698">
        <v>0</v>
      </c>
      <c r="GA698">
        <v>7</v>
      </c>
      <c r="GB698">
        <v>-7</v>
      </c>
      <c r="GC698">
        <v>0</v>
      </c>
      <c r="GD698" t="s">
        <v>7195</v>
      </c>
      <c r="GE698" t="s">
        <v>355</v>
      </c>
      <c r="GF698">
        <v>0</v>
      </c>
      <c r="GG698" t="s">
        <v>1179</v>
      </c>
      <c r="GI698">
        <v>2.1</v>
      </c>
      <c r="GJ698">
        <v>0</v>
      </c>
      <c r="GK698">
        <v>0</v>
      </c>
      <c r="GM698" t="s">
        <v>1701</v>
      </c>
      <c r="GN698">
        <v>7</v>
      </c>
      <c r="GO698">
        <v>7</v>
      </c>
      <c r="GP698" t="s">
        <v>499</v>
      </c>
      <c r="GR698">
        <v>49</v>
      </c>
      <c r="HA698" t="s">
        <v>13680</v>
      </c>
      <c r="HB698" t="s">
        <v>13681</v>
      </c>
      <c r="HC698" t="s">
        <v>294</v>
      </c>
      <c r="HD698" t="s">
        <v>294</v>
      </c>
      <c r="HE698" t="s">
        <v>13681</v>
      </c>
      <c r="HF698">
        <v>0</v>
      </c>
      <c r="HG698">
        <v>12</v>
      </c>
      <c r="HH698">
        <v>0</v>
      </c>
      <c r="HI698" t="s">
        <v>275</v>
      </c>
      <c r="HK698" t="s">
        <v>492</v>
      </c>
      <c r="HL698" t="s">
        <v>2264</v>
      </c>
      <c r="HM698" t="s">
        <v>13564</v>
      </c>
      <c r="HO698" t="s">
        <v>13682</v>
      </c>
      <c r="HP698" t="s">
        <v>13683</v>
      </c>
      <c r="HQ698" t="s">
        <v>13684</v>
      </c>
      <c r="HR698" t="s">
        <v>13685</v>
      </c>
      <c r="HT698" t="s">
        <v>4863</v>
      </c>
      <c r="HW698">
        <v>39</v>
      </c>
      <c r="HX698">
        <v>4330820</v>
      </c>
      <c r="HY698" t="s">
        <v>898</v>
      </c>
      <c r="HZ698">
        <v>4330819</v>
      </c>
      <c r="IC698">
        <v>0</v>
      </c>
      <c r="ID698">
        <v>0</v>
      </c>
      <c r="IM698">
        <v>22</v>
      </c>
      <c r="IQ698" t="s">
        <v>13652</v>
      </c>
      <c r="IU698">
        <v>13</v>
      </c>
      <c r="IV698">
        <f>IF(AND(Table1[[#This Row],[R/P]]="P",Table1[[#This Row],[PaRes]]&lt;&gt;"SCRBL",Table1[[#This Row],[PaRes]]&lt;&gt;"RUN",Table1[[#This Row],[Penalty]]&lt;&gt;1),1,0)</f>
        <v>1</v>
      </c>
      <c r="IW698">
        <f>IF(AND(Table1[[#This Row],[Pass Play]]=1,Table1[[#This Row],[PaRes]]&lt;&gt;"SAC"),1,0)</f>
        <v>1</v>
      </c>
      <c r="IX698">
        <f>IF(Table1[[#This Row],[PaRes]]="COM",1,0)</f>
        <v>1</v>
      </c>
      <c r="IY698">
        <f>IF(Table1[[#This Row],[Pass Play]]=1,Table1[[#This Row],[Gn]],0)</f>
        <v>10</v>
      </c>
      <c r="IZ698">
        <f>IF(AND(Table1[[#This Row],[Pass Play]]=1,Table1[[#This Row],[EFF]]="Y"),1,0)</f>
        <v>1</v>
      </c>
      <c r="JA698">
        <f>IF(AND(Table1[[#This Row],[Pass Play]]=1,Table1[[#This Row],[EFF]]="Y"),Table1[[#This Row],[Gn]],0)</f>
        <v>10</v>
      </c>
      <c r="JB698">
        <f>IF(AND(Table1[[#This Row],[Pass Play]]=1,Table1[[#This Row],[Gn]]&gt;=15),1,0)</f>
        <v>0</v>
      </c>
      <c r="JC698">
        <f>IF(AND(Table1[[#This Row],[Pass Play]]=1,Table1[[#This Row],[Big Play Passes]]=1),Table1[[#This Row],[Gn]],0)</f>
        <v>0</v>
      </c>
      <c r="JD698">
        <f>IF(AND(OR(Table1[[#This Row],[R/P]]="R",Table1[[#This Row],[PaRes]]="SCRBL",Table1[[#This Row],[PaRes]]="RUN"),Table1[[#This Row],[Penalty]]&lt;&gt;1),1,0)</f>
        <v>0</v>
      </c>
      <c r="JE698">
        <f>IF(Table1[[#This Row],[Rush Attempts]]=1,Table1[[#This Row],[Gn]],0)</f>
        <v>0</v>
      </c>
      <c r="JF698">
        <f>IF(AND(Table1[[#This Row],[Rush Attempts]]=1,Table1[[#This Row],[EFF]]="Y"),1,0)</f>
        <v>0</v>
      </c>
      <c r="JG698">
        <f>IF(AND(Table1[[#This Row],[Rush Attempts]]=1,Table1[[#This Row],[EFF]]="Y"),Table1[[#This Row],[Gn]],0)</f>
        <v>0</v>
      </c>
      <c r="JH698">
        <f>IF(AND(Table1[[#This Row],[Rush Attempts]]=1,Table1[[#This Row],[Gn]]&gt;=10),1,0)</f>
        <v>0</v>
      </c>
      <c r="JI698">
        <f>IF(AND(Table1[[#This Row],[Rush Attempts]]=1,Table1[[#This Row],[Big Play Run]]=1),Table1[[#This Row],[Gn]],0)</f>
        <v>0</v>
      </c>
      <c r="JJ698">
        <f>IF(Table1[[#This Row],[PaRes]]="SAC",1,0)</f>
        <v>0</v>
      </c>
      <c r="JK698">
        <f>IF(Table1[[#This Row],[Sacks]]=1,Table1[[#This Row],[Gn]],0)</f>
        <v>0</v>
      </c>
      <c r="JL698">
        <f>IF(Table1[[#This Row],[PaRes]]="INT",1,0)</f>
        <v>0</v>
      </c>
      <c r="JM698">
        <f>IF(Table1[[#This Row],[pff_PENALTY]]&lt;&gt;"",1,0)</f>
        <v>0</v>
      </c>
      <c r="JN698">
        <f>Table1[[#This Row],[pff_PENYARDS]]</f>
        <v>0</v>
      </c>
      <c r="JO698">
        <f>IF(Table1[[#This Row],[S/End]]="TD",1,0)</f>
        <v>0</v>
      </c>
      <c r="JP698">
        <f>IF(OR(Table1[[#This Row],[S/End]]="FGGD"),1,0)</f>
        <v>0</v>
      </c>
      <c r="JQ698">
        <f>IF(OR(Table1[[#This Row],[S/End]]="FUM",Table1[[#This Row],[S/End]]="INT"),1,0)</f>
        <v>0</v>
      </c>
      <c r="JR698">
        <f>IF(AND(Table1[[#This Row],[Touchdown]]=1,Table1[[#This Row],[Pass Play]]=1),1,0)</f>
        <v>0</v>
      </c>
      <c r="JS698">
        <f t="shared" si="32"/>
        <v>0</v>
      </c>
      <c r="JT698">
        <f>IF(AND(OR(Table1[[#This Row],[Pass Play]]=1,Table1[[#This Row],[Rush Attempts]]=1),Table1[[#This Row],[Dn]]=3),1,0)</f>
        <v>0</v>
      </c>
      <c r="JU698">
        <f>IF(AND(Table1[[#This Row],[3rd down attempt]]=1,Table1[[#This Row],[EFF]]="Y"),1,0)</f>
        <v>0</v>
      </c>
      <c r="JV698">
        <f>IF(AND(Table1[[#This Row],[3rd down attempt]]=1,Table1[[#This Row],[Dist]]&gt;=7),1,0)</f>
        <v>0</v>
      </c>
      <c r="JW698">
        <f>IF(AND(OR(Table1[[#This Row],[Pass Play]]=1,Table1[[#This Row],[Rush Attempts]]=1),Table1[[#This Row],[Dn]]=4),1,0)</f>
        <v>0</v>
      </c>
      <c r="JX698">
        <f>IF(AND(Table1[[#This Row],[4th down attempt]]=1,Table1[[#This Row],[EFF]]="Y"),1,0)</f>
        <v>0</v>
      </c>
      <c r="JY698">
        <f>IF(AND(OR(Table1[[#This Row],[Pass Play]]=1,Table1[[#This Row],[Rush Attempts]]=1),Table1[[#This Row],[FPos]]&gt;=0,Table1[[#This Row],[FPos]]&lt;=20),1,0)</f>
        <v>0</v>
      </c>
      <c r="JZ698">
        <f>IF(AND(OR(Table1[[#This Row],[Pass Play]]=1,Table1[[#This Row],[Rush Attempts]]=1),Table1[[#This Row],[Dist]]&lt;=Table1[[#This Row],[Gn]]),1,0)</f>
        <v>1</v>
      </c>
      <c r="KA698">
        <f>IF(Table1[[#This Row],[S/End]]&lt;&gt;"",1,0)</f>
        <v>0</v>
      </c>
      <c r="KB698">
        <f>IF(Table1[[#This Row],[S/End]]="TD",1,0)</f>
        <v>0</v>
      </c>
      <c r="KC698">
        <f>IF(Table1[[#This Row],[S/End]]="FGGD",1,0)</f>
        <v>0</v>
      </c>
      <c r="KD698">
        <f>IF(AND(OR(Table1[[#This Row],[Pass Play]]=1,Table1[[#This Row],[Rush Attempts]]=1),Table1[[#This Row],[Gn]]&lt;0),1,0)</f>
        <v>0</v>
      </c>
      <c r="KE698" s="375">
        <f>IF(AND(Table1[[#This Row],[pff_DRVENDPSN]]=3,Table1[[#This Row],[pff_DRVENDEVENT]]="PUNT"),1,0)</f>
        <v>0</v>
      </c>
    </row>
    <row r="699" spans="1:291" hidden="1">
      <c r="A699">
        <v>8</v>
      </c>
      <c r="B699">
        <v>2112</v>
      </c>
      <c r="C699" t="s">
        <v>14484</v>
      </c>
      <c r="D699">
        <v>1</v>
      </c>
      <c r="E699">
        <v>1</v>
      </c>
      <c r="F699">
        <v>10</v>
      </c>
      <c r="G699">
        <v>19</v>
      </c>
      <c r="H699">
        <v>39</v>
      </c>
      <c r="J699" t="s">
        <v>254</v>
      </c>
      <c r="K699">
        <v>21</v>
      </c>
      <c r="L699">
        <v>21</v>
      </c>
      <c r="M699" t="s">
        <v>13687</v>
      </c>
      <c r="N699" t="s">
        <v>568</v>
      </c>
      <c r="P699" t="s">
        <v>569</v>
      </c>
      <c r="T699" t="s">
        <v>603</v>
      </c>
      <c r="W699" t="s">
        <v>257</v>
      </c>
      <c r="X699" t="s">
        <v>13688</v>
      </c>
      <c r="AE699" t="s">
        <v>259</v>
      </c>
      <c r="AF699" t="s">
        <v>260</v>
      </c>
      <c r="AG699" t="s">
        <v>13688</v>
      </c>
      <c r="AH699" t="s">
        <v>274</v>
      </c>
      <c r="AJ699">
        <v>22</v>
      </c>
      <c r="AP699">
        <v>15</v>
      </c>
      <c r="BJ699" t="s">
        <v>257</v>
      </c>
      <c r="BQ699">
        <v>8</v>
      </c>
      <c r="BR699" t="s">
        <v>13686</v>
      </c>
      <c r="BT699" t="s">
        <v>275</v>
      </c>
      <c r="BV699">
        <v>0</v>
      </c>
      <c r="BX699">
        <v>0</v>
      </c>
      <c r="BY699" t="s">
        <v>13689</v>
      </c>
      <c r="CD699" s="3">
        <v>0.2638888888888889</v>
      </c>
      <c r="CF699" t="s">
        <v>13690</v>
      </c>
      <c r="CJ699">
        <v>0</v>
      </c>
      <c r="CK699" t="s">
        <v>13691</v>
      </c>
      <c r="CL699" s="4">
        <v>38050</v>
      </c>
      <c r="CM699" t="s">
        <v>13692</v>
      </c>
      <c r="CN699" t="s">
        <v>13693</v>
      </c>
      <c r="CO699">
        <v>7</v>
      </c>
      <c r="CP699" t="s">
        <v>13694</v>
      </c>
      <c r="CQ699" t="s">
        <v>269</v>
      </c>
      <c r="CR699" t="s">
        <v>13563</v>
      </c>
      <c r="CU699" t="s">
        <v>13695</v>
      </c>
      <c r="CW699">
        <v>0</v>
      </c>
      <c r="CY699">
        <v>5</v>
      </c>
      <c r="CZ699" t="s">
        <v>553</v>
      </c>
      <c r="DA699">
        <v>0</v>
      </c>
      <c r="DB699">
        <v>7</v>
      </c>
      <c r="DC699" t="s">
        <v>271</v>
      </c>
      <c r="DD699">
        <v>-32</v>
      </c>
      <c r="DF699" t="s">
        <v>13696</v>
      </c>
      <c r="DK699">
        <v>19</v>
      </c>
      <c r="DL699" s="4">
        <v>44525</v>
      </c>
      <c r="DM699">
        <v>20718</v>
      </c>
      <c r="DN699">
        <v>2021</v>
      </c>
      <c r="DO699">
        <v>0</v>
      </c>
      <c r="DQ699">
        <v>82026</v>
      </c>
      <c r="DR699">
        <v>25</v>
      </c>
      <c r="DU699" t="s">
        <v>257</v>
      </c>
      <c r="DV699" t="s">
        <v>274</v>
      </c>
      <c r="DX699">
        <v>7</v>
      </c>
      <c r="DY699" t="s">
        <v>13563</v>
      </c>
      <c r="EE699">
        <v>0</v>
      </c>
      <c r="EF699" t="s">
        <v>13697</v>
      </c>
      <c r="EG699" t="s">
        <v>277</v>
      </c>
      <c r="EH699">
        <v>0</v>
      </c>
      <c r="EJ699" t="s">
        <v>278</v>
      </c>
      <c r="EK699" t="s">
        <v>13698</v>
      </c>
      <c r="EL699" t="s">
        <v>13699</v>
      </c>
      <c r="EM699" t="s">
        <v>13700</v>
      </c>
      <c r="EN699" t="s">
        <v>3878</v>
      </c>
      <c r="EO699" t="s">
        <v>282</v>
      </c>
      <c r="EP699" t="s">
        <v>459</v>
      </c>
      <c r="EQ699">
        <v>0</v>
      </c>
      <c r="ET699" t="s">
        <v>13701</v>
      </c>
      <c r="FE699">
        <v>0</v>
      </c>
      <c r="FF699">
        <v>17</v>
      </c>
      <c r="FG699" t="s">
        <v>590</v>
      </c>
      <c r="FI699" t="s">
        <v>590</v>
      </c>
      <c r="FL699">
        <v>0</v>
      </c>
      <c r="FN699">
        <v>0</v>
      </c>
      <c r="FQ699">
        <v>0</v>
      </c>
      <c r="FS699" t="s">
        <v>622</v>
      </c>
      <c r="FU699" t="s">
        <v>274</v>
      </c>
      <c r="FV699" t="s">
        <v>623</v>
      </c>
      <c r="FW699" t="s">
        <v>290</v>
      </c>
      <c r="FX699" t="s">
        <v>291</v>
      </c>
      <c r="FY699">
        <v>0</v>
      </c>
      <c r="GA699">
        <v>7</v>
      </c>
      <c r="GB699">
        <v>-7</v>
      </c>
      <c r="GC699">
        <v>0</v>
      </c>
      <c r="GD699" t="s">
        <v>626</v>
      </c>
      <c r="GF699">
        <v>0</v>
      </c>
      <c r="GG699" t="s">
        <v>257</v>
      </c>
      <c r="GJ699">
        <v>0</v>
      </c>
      <c r="GK699">
        <v>0</v>
      </c>
      <c r="GM699" t="s">
        <v>10211</v>
      </c>
      <c r="GO699">
        <v>23</v>
      </c>
      <c r="HA699" t="s">
        <v>13702</v>
      </c>
      <c r="HB699" t="s">
        <v>13696</v>
      </c>
      <c r="HC699" t="s">
        <v>294</v>
      </c>
      <c r="HD699" t="s">
        <v>313</v>
      </c>
      <c r="HE699" t="s">
        <v>13703</v>
      </c>
      <c r="HF699">
        <v>0</v>
      </c>
      <c r="HG699">
        <v>21</v>
      </c>
      <c r="HH699">
        <v>0</v>
      </c>
      <c r="HI699" t="s">
        <v>275</v>
      </c>
      <c r="HL699">
        <v>3</v>
      </c>
      <c r="HW699">
        <v>20</v>
      </c>
      <c r="HX699">
        <v>4330822</v>
      </c>
      <c r="HY699" t="s">
        <v>13704</v>
      </c>
      <c r="HZ699">
        <v>4330820</v>
      </c>
      <c r="IC699">
        <v>0</v>
      </c>
      <c r="ID699">
        <v>0</v>
      </c>
      <c r="IM699">
        <v>23</v>
      </c>
      <c r="IQ699" t="s">
        <v>13564</v>
      </c>
      <c r="IU699">
        <v>13</v>
      </c>
      <c r="IV699">
        <f>IF(AND(Table1[[#This Row],[R/P]]="P",Table1[[#This Row],[PaRes]]&lt;&gt;"SCRBL",Table1[[#This Row],[PaRes]]&lt;&gt;"RUN",Table1[[#This Row],[Penalty]]&lt;&gt;1),1,0)</f>
        <v>0</v>
      </c>
      <c r="IW699">
        <f>IF(AND(Table1[[#This Row],[Pass Play]]=1,Table1[[#This Row],[PaRes]]&lt;&gt;"SAC"),1,0)</f>
        <v>0</v>
      </c>
      <c r="IX699">
        <f>IF(Table1[[#This Row],[PaRes]]="COM",1,0)</f>
        <v>0</v>
      </c>
      <c r="IY699">
        <f>IF(Table1[[#This Row],[Pass Play]]=1,Table1[[#This Row],[Gn]],0)</f>
        <v>0</v>
      </c>
      <c r="IZ699">
        <f>IF(AND(Table1[[#This Row],[Pass Play]]=1,Table1[[#This Row],[EFF]]="Y"),1,0)</f>
        <v>0</v>
      </c>
      <c r="JA699">
        <f>IF(AND(Table1[[#This Row],[Pass Play]]=1,Table1[[#This Row],[EFF]]="Y"),Table1[[#This Row],[Gn]],0)</f>
        <v>0</v>
      </c>
      <c r="JB699">
        <f>IF(AND(Table1[[#This Row],[Pass Play]]=1,Table1[[#This Row],[Gn]]&gt;=15),1,0)</f>
        <v>0</v>
      </c>
      <c r="JC699">
        <f>IF(AND(Table1[[#This Row],[Pass Play]]=1,Table1[[#This Row],[Big Play Passes]]=1),Table1[[#This Row],[Gn]],0)</f>
        <v>0</v>
      </c>
      <c r="JD699">
        <f>IF(AND(OR(Table1[[#This Row],[R/P]]="R",Table1[[#This Row],[PaRes]]="SCRBL",Table1[[#This Row],[PaRes]]="RUN"),Table1[[#This Row],[Penalty]]&lt;&gt;1),1,0)</f>
        <v>1</v>
      </c>
      <c r="JE699">
        <f>IF(Table1[[#This Row],[Rush Attempts]]=1,Table1[[#This Row],[Gn]],0)</f>
        <v>19</v>
      </c>
      <c r="JF699">
        <f>IF(AND(Table1[[#This Row],[Rush Attempts]]=1,Table1[[#This Row],[EFF]]="Y"),1,0)</f>
        <v>1</v>
      </c>
      <c r="JG699">
        <f>IF(AND(Table1[[#This Row],[Rush Attempts]]=1,Table1[[#This Row],[EFF]]="Y"),Table1[[#This Row],[Gn]],0)</f>
        <v>19</v>
      </c>
      <c r="JH699">
        <f>IF(AND(Table1[[#This Row],[Rush Attempts]]=1,Table1[[#This Row],[Gn]]&gt;=10),1,0)</f>
        <v>1</v>
      </c>
      <c r="JI699">
        <f>IF(AND(Table1[[#This Row],[Rush Attempts]]=1,Table1[[#This Row],[Big Play Run]]=1),Table1[[#This Row],[Gn]],0)</f>
        <v>19</v>
      </c>
      <c r="JJ699">
        <f>IF(Table1[[#This Row],[PaRes]]="SAC",1,0)</f>
        <v>0</v>
      </c>
      <c r="JK699">
        <f>IF(Table1[[#This Row],[Sacks]]=1,Table1[[#This Row],[Gn]],0)</f>
        <v>0</v>
      </c>
      <c r="JL699">
        <f>IF(Table1[[#This Row],[PaRes]]="INT",1,0)</f>
        <v>0</v>
      </c>
      <c r="JM699">
        <f>IF(Table1[[#This Row],[pff_PENALTY]]&lt;&gt;"",1,0)</f>
        <v>0</v>
      </c>
      <c r="JN699">
        <f>Table1[[#This Row],[pff_PENYARDS]]</f>
        <v>0</v>
      </c>
      <c r="JO699">
        <f>IF(Table1[[#This Row],[S/End]]="TD",1,0)</f>
        <v>0</v>
      </c>
      <c r="JP699">
        <f>IF(OR(Table1[[#This Row],[S/End]]="FGGD"),1,0)</f>
        <v>0</v>
      </c>
      <c r="JQ699">
        <f>IF(OR(Table1[[#This Row],[S/End]]="FUM",Table1[[#This Row],[S/End]]="INT"),1,0)</f>
        <v>0</v>
      </c>
      <c r="JR699">
        <f>IF(AND(Table1[[#This Row],[Touchdown]]=1,Table1[[#This Row],[Pass Play]]=1),1,0)</f>
        <v>0</v>
      </c>
      <c r="JS699">
        <f t="shared" si="32"/>
        <v>0</v>
      </c>
      <c r="JT699">
        <f>IF(AND(OR(Table1[[#This Row],[Pass Play]]=1,Table1[[#This Row],[Rush Attempts]]=1),Table1[[#This Row],[Dn]]=3),1,0)</f>
        <v>0</v>
      </c>
      <c r="JU699">
        <f>IF(AND(Table1[[#This Row],[3rd down attempt]]=1,Table1[[#This Row],[EFF]]="Y"),1,0)</f>
        <v>0</v>
      </c>
      <c r="JV699">
        <f>IF(AND(Table1[[#This Row],[3rd down attempt]]=1,Table1[[#This Row],[Dist]]&gt;=7),1,0)</f>
        <v>0</v>
      </c>
      <c r="JW699">
        <f>IF(AND(OR(Table1[[#This Row],[Pass Play]]=1,Table1[[#This Row],[Rush Attempts]]=1),Table1[[#This Row],[Dn]]=4),1,0)</f>
        <v>0</v>
      </c>
      <c r="JX699">
        <f>IF(AND(Table1[[#This Row],[4th down attempt]]=1,Table1[[#This Row],[EFF]]="Y"),1,0)</f>
        <v>0</v>
      </c>
      <c r="JY699">
        <f>IF(AND(OR(Table1[[#This Row],[Pass Play]]=1,Table1[[#This Row],[Rush Attempts]]=1),Table1[[#This Row],[FPos]]&gt;=0,Table1[[#This Row],[FPos]]&lt;=20),1,0)</f>
        <v>0</v>
      </c>
      <c r="JZ699">
        <f>IF(AND(OR(Table1[[#This Row],[Pass Play]]=1,Table1[[#This Row],[Rush Attempts]]=1),Table1[[#This Row],[Dist]]&lt;=Table1[[#This Row],[Gn]]),1,0)</f>
        <v>1</v>
      </c>
      <c r="KA699">
        <f>IF(Table1[[#This Row],[S/End]]&lt;&gt;"",1,0)</f>
        <v>0</v>
      </c>
      <c r="KB699">
        <f>IF(Table1[[#This Row],[S/End]]="TD",1,0)</f>
        <v>0</v>
      </c>
      <c r="KC699">
        <f>IF(Table1[[#This Row],[S/End]]="FGGD",1,0)</f>
        <v>0</v>
      </c>
      <c r="KD699">
        <f>IF(AND(OR(Table1[[#This Row],[Pass Play]]=1,Table1[[#This Row],[Rush Attempts]]=1),Table1[[#This Row],[Gn]]&lt;0),1,0)</f>
        <v>0</v>
      </c>
      <c r="KE699" s="375">
        <f>IF(AND(Table1[[#This Row],[pff_DRVENDPSN]]=3,Table1[[#This Row],[pff_DRVENDEVENT]]="PUNT"),1,0)</f>
        <v>0</v>
      </c>
    </row>
    <row r="700" spans="1:291" hidden="1">
      <c r="A700">
        <v>9</v>
      </c>
      <c r="B700">
        <v>2112</v>
      </c>
      <c r="C700" t="s">
        <v>14484</v>
      </c>
      <c r="D700">
        <v>1</v>
      </c>
      <c r="E700">
        <v>1</v>
      </c>
      <c r="F700">
        <v>10</v>
      </c>
      <c r="G700">
        <v>11</v>
      </c>
      <c r="H700">
        <v>20</v>
      </c>
      <c r="J700" t="s">
        <v>254</v>
      </c>
      <c r="K700">
        <v>11</v>
      </c>
      <c r="L700" t="s">
        <v>471</v>
      </c>
      <c r="M700" t="s">
        <v>2375</v>
      </c>
      <c r="N700" t="s">
        <v>978</v>
      </c>
      <c r="P700" t="s">
        <v>1750</v>
      </c>
      <c r="W700" t="s">
        <v>253</v>
      </c>
      <c r="X700" t="s">
        <v>13706</v>
      </c>
      <c r="Y700" t="s">
        <v>981</v>
      </c>
      <c r="Z700" t="s">
        <v>981</v>
      </c>
      <c r="AB700" t="s">
        <v>981</v>
      </c>
      <c r="AC700" t="s">
        <v>13707</v>
      </c>
      <c r="AJ700">
        <v>88</v>
      </c>
      <c r="AK700" t="s">
        <v>327</v>
      </c>
      <c r="AP700">
        <v>15</v>
      </c>
      <c r="BJ700" t="s">
        <v>274</v>
      </c>
      <c r="BQ700">
        <v>9</v>
      </c>
      <c r="BR700" t="s">
        <v>13705</v>
      </c>
      <c r="BT700" t="s">
        <v>275</v>
      </c>
      <c r="BV700">
        <v>0</v>
      </c>
      <c r="BX700">
        <v>0</v>
      </c>
      <c r="BY700" t="s">
        <v>13708</v>
      </c>
      <c r="CA700">
        <v>1</v>
      </c>
      <c r="CD700" s="3">
        <v>0.23263888888888887</v>
      </c>
      <c r="CE700" t="s">
        <v>274</v>
      </c>
      <c r="CF700" t="s">
        <v>13709</v>
      </c>
      <c r="CG700">
        <v>5</v>
      </c>
      <c r="CI700" t="s">
        <v>331</v>
      </c>
      <c r="CJ700">
        <v>0</v>
      </c>
      <c r="CK700" t="s">
        <v>13710</v>
      </c>
      <c r="CL700" s="4">
        <v>38414</v>
      </c>
      <c r="CM700" t="s">
        <v>13711</v>
      </c>
      <c r="CN700" t="s">
        <v>13712</v>
      </c>
      <c r="CO700">
        <v>7</v>
      </c>
      <c r="CP700" t="s">
        <v>13713</v>
      </c>
      <c r="CQ700" t="s">
        <v>269</v>
      </c>
      <c r="CR700" t="s">
        <v>13563</v>
      </c>
      <c r="CU700" t="s">
        <v>7001</v>
      </c>
      <c r="CW700">
        <v>0</v>
      </c>
      <c r="CY700">
        <v>6</v>
      </c>
      <c r="CZ700" t="s">
        <v>553</v>
      </c>
      <c r="DA700">
        <v>0</v>
      </c>
      <c r="DB700">
        <v>7</v>
      </c>
      <c r="DC700" t="s">
        <v>271</v>
      </c>
      <c r="DD700">
        <v>-32</v>
      </c>
      <c r="DF700" t="s">
        <v>13564</v>
      </c>
      <c r="DK700">
        <v>11</v>
      </c>
      <c r="DL700" s="4">
        <v>44525</v>
      </c>
      <c r="DM700">
        <v>20718</v>
      </c>
      <c r="DN700">
        <v>2021</v>
      </c>
      <c r="DO700">
        <v>0</v>
      </c>
      <c r="DQ700">
        <v>82026</v>
      </c>
      <c r="DR700">
        <v>26</v>
      </c>
      <c r="DU700" t="s">
        <v>274</v>
      </c>
      <c r="DV700" t="s">
        <v>257</v>
      </c>
      <c r="DX700">
        <v>7</v>
      </c>
      <c r="DY700" t="s">
        <v>13563</v>
      </c>
      <c r="EE700">
        <v>0</v>
      </c>
      <c r="EF700" t="s">
        <v>1840</v>
      </c>
      <c r="EG700" t="s">
        <v>383</v>
      </c>
      <c r="EH700">
        <v>0</v>
      </c>
      <c r="EJ700" t="s">
        <v>340</v>
      </c>
      <c r="EK700" t="s">
        <v>13714</v>
      </c>
      <c r="EL700" t="s">
        <v>13715</v>
      </c>
      <c r="EM700" t="s">
        <v>13716</v>
      </c>
      <c r="EN700" t="s">
        <v>13717</v>
      </c>
      <c r="EO700" t="s">
        <v>282</v>
      </c>
      <c r="EP700" t="s">
        <v>707</v>
      </c>
      <c r="EQ700">
        <v>0</v>
      </c>
      <c r="ER700" t="s">
        <v>11008</v>
      </c>
      <c r="ET700" t="s">
        <v>13718</v>
      </c>
      <c r="EU700">
        <v>-2</v>
      </c>
      <c r="EV700" t="s">
        <v>348</v>
      </c>
      <c r="EW700" t="s">
        <v>1983</v>
      </c>
      <c r="EX700" t="s">
        <v>709</v>
      </c>
      <c r="EY700" t="s">
        <v>351</v>
      </c>
      <c r="FB700" t="s">
        <v>999</v>
      </c>
      <c r="FC700" t="s">
        <v>13719</v>
      </c>
      <c r="FE700">
        <v>0</v>
      </c>
      <c r="FF700">
        <v>5</v>
      </c>
      <c r="FL700">
        <v>0</v>
      </c>
      <c r="FN700">
        <v>0</v>
      </c>
      <c r="FQ700">
        <v>0</v>
      </c>
      <c r="FS700" t="s">
        <v>395</v>
      </c>
      <c r="FV700" t="s">
        <v>1277</v>
      </c>
      <c r="FW700" t="s">
        <v>1700</v>
      </c>
      <c r="FY700">
        <v>1</v>
      </c>
      <c r="GA700">
        <v>7</v>
      </c>
      <c r="GB700">
        <v>-7</v>
      </c>
      <c r="GC700">
        <v>1</v>
      </c>
      <c r="GE700" t="s">
        <v>355</v>
      </c>
      <c r="GF700">
        <v>0</v>
      </c>
      <c r="GG700" t="s">
        <v>274</v>
      </c>
      <c r="GI700">
        <v>0.9</v>
      </c>
      <c r="GJ700">
        <v>0</v>
      </c>
      <c r="GK700">
        <v>0</v>
      </c>
      <c r="GM700" t="s">
        <v>13720</v>
      </c>
      <c r="GN700">
        <v>13</v>
      </c>
      <c r="GO700">
        <v>4</v>
      </c>
      <c r="GP700" t="s">
        <v>713</v>
      </c>
      <c r="GR700">
        <v>44</v>
      </c>
      <c r="HA700" t="s">
        <v>13721</v>
      </c>
      <c r="HC700" t="s">
        <v>313</v>
      </c>
      <c r="HD700" t="s">
        <v>313</v>
      </c>
      <c r="HE700" t="s">
        <v>13722</v>
      </c>
      <c r="HF700">
        <v>0</v>
      </c>
      <c r="HG700">
        <v>11</v>
      </c>
      <c r="HH700">
        <v>0</v>
      </c>
      <c r="HI700" t="s">
        <v>275</v>
      </c>
      <c r="HL700" t="s">
        <v>499</v>
      </c>
      <c r="HM700" t="s">
        <v>13723</v>
      </c>
      <c r="HO700" t="s">
        <v>13724</v>
      </c>
      <c r="HP700" t="s">
        <v>13725</v>
      </c>
      <c r="HQ700" t="s">
        <v>1008</v>
      </c>
      <c r="HR700" t="s">
        <v>13726</v>
      </c>
      <c r="HT700" t="s">
        <v>3707</v>
      </c>
      <c r="HW700">
        <v>9</v>
      </c>
      <c r="HX700">
        <v>4330824</v>
      </c>
      <c r="HY700" t="s">
        <v>4693</v>
      </c>
      <c r="HZ700">
        <v>4330822</v>
      </c>
      <c r="IC700">
        <v>0</v>
      </c>
      <c r="ID700">
        <v>0</v>
      </c>
      <c r="IM700">
        <v>24</v>
      </c>
      <c r="IQ700" t="s">
        <v>13651</v>
      </c>
      <c r="IU700">
        <v>13</v>
      </c>
      <c r="IV700">
        <f>IF(AND(Table1[[#This Row],[R/P]]="P",Table1[[#This Row],[PaRes]]&lt;&gt;"SCRBL",Table1[[#This Row],[PaRes]]&lt;&gt;"RUN",Table1[[#This Row],[Penalty]]&lt;&gt;1),1,0)</f>
        <v>1</v>
      </c>
      <c r="IW700">
        <f>IF(AND(Table1[[#This Row],[Pass Play]]=1,Table1[[#This Row],[PaRes]]&lt;&gt;"SAC"),1,0)</f>
        <v>1</v>
      </c>
      <c r="IX700">
        <f>IF(Table1[[#This Row],[PaRes]]="COM",1,0)</f>
        <v>1</v>
      </c>
      <c r="IY700">
        <f>IF(Table1[[#This Row],[Pass Play]]=1,Table1[[#This Row],[Gn]],0)</f>
        <v>11</v>
      </c>
      <c r="IZ700">
        <f>IF(AND(Table1[[#This Row],[Pass Play]]=1,Table1[[#This Row],[EFF]]="Y"),1,0)</f>
        <v>1</v>
      </c>
      <c r="JA700">
        <f>IF(AND(Table1[[#This Row],[Pass Play]]=1,Table1[[#This Row],[EFF]]="Y"),Table1[[#This Row],[Gn]],0)</f>
        <v>11</v>
      </c>
      <c r="JB700">
        <f>IF(AND(Table1[[#This Row],[Pass Play]]=1,Table1[[#This Row],[Gn]]&gt;=15),1,0)</f>
        <v>0</v>
      </c>
      <c r="JC700">
        <f>IF(AND(Table1[[#This Row],[Pass Play]]=1,Table1[[#This Row],[Big Play Passes]]=1),Table1[[#This Row],[Gn]],0)</f>
        <v>0</v>
      </c>
      <c r="JD700">
        <f>IF(AND(OR(Table1[[#This Row],[R/P]]="R",Table1[[#This Row],[PaRes]]="SCRBL",Table1[[#This Row],[PaRes]]="RUN"),Table1[[#This Row],[Penalty]]&lt;&gt;1),1,0)</f>
        <v>0</v>
      </c>
      <c r="JE700">
        <f>IF(Table1[[#This Row],[Rush Attempts]]=1,Table1[[#This Row],[Gn]],0)</f>
        <v>0</v>
      </c>
      <c r="JF700">
        <f>IF(AND(Table1[[#This Row],[Rush Attempts]]=1,Table1[[#This Row],[EFF]]="Y"),1,0)</f>
        <v>0</v>
      </c>
      <c r="JG700">
        <f>IF(AND(Table1[[#This Row],[Rush Attempts]]=1,Table1[[#This Row],[EFF]]="Y"),Table1[[#This Row],[Gn]],0)</f>
        <v>0</v>
      </c>
      <c r="JH700">
        <f>IF(AND(Table1[[#This Row],[Rush Attempts]]=1,Table1[[#This Row],[Gn]]&gt;=10),1,0)</f>
        <v>0</v>
      </c>
      <c r="JI700">
        <f>IF(AND(Table1[[#This Row],[Rush Attempts]]=1,Table1[[#This Row],[Big Play Run]]=1),Table1[[#This Row],[Gn]],0)</f>
        <v>0</v>
      </c>
      <c r="JJ700">
        <f>IF(Table1[[#This Row],[PaRes]]="SAC",1,0)</f>
        <v>0</v>
      </c>
      <c r="JK700">
        <f>IF(Table1[[#This Row],[Sacks]]=1,Table1[[#This Row],[Gn]],0)</f>
        <v>0</v>
      </c>
      <c r="JL700">
        <f>IF(Table1[[#This Row],[PaRes]]="INT",1,0)</f>
        <v>0</v>
      </c>
      <c r="JM700">
        <f>IF(Table1[[#This Row],[pff_PENALTY]]&lt;&gt;"",1,0)</f>
        <v>0</v>
      </c>
      <c r="JN700">
        <f>Table1[[#This Row],[pff_PENYARDS]]</f>
        <v>0</v>
      </c>
      <c r="JO700">
        <f>IF(Table1[[#This Row],[S/End]]="TD",1,0)</f>
        <v>0</v>
      </c>
      <c r="JP700">
        <f>IF(OR(Table1[[#This Row],[S/End]]="FGGD"),1,0)</f>
        <v>0</v>
      </c>
      <c r="JQ700">
        <f>IF(OR(Table1[[#This Row],[S/End]]="FUM",Table1[[#This Row],[S/End]]="INT"),1,0)</f>
        <v>0</v>
      </c>
      <c r="JR700">
        <f>IF(AND(Table1[[#This Row],[Touchdown]]=1,Table1[[#This Row],[Pass Play]]=1),1,0)</f>
        <v>0</v>
      </c>
      <c r="JS700">
        <f t="shared" si="32"/>
        <v>0</v>
      </c>
      <c r="JT700">
        <f>IF(AND(OR(Table1[[#This Row],[Pass Play]]=1,Table1[[#This Row],[Rush Attempts]]=1),Table1[[#This Row],[Dn]]=3),1,0)</f>
        <v>0</v>
      </c>
      <c r="JU700">
        <f>IF(AND(Table1[[#This Row],[3rd down attempt]]=1,Table1[[#This Row],[EFF]]="Y"),1,0)</f>
        <v>0</v>
      </c>
      <c r="JV700">
        <f>IF(AND(Table1[[#This Row],[3rd down attempt]]=1,Table1[[#This Row],[Dist]]&gt;=7),1,0)</f>
        <v>0</v>
      </c>
      <c r="JW700">
        <f>IF(AND(OR(Table1[[#This Row],[Pass Play]]=1,Table1[[#This Row],[Rush Attempts]]=1),Table1[[#This Row],[Dn]]=4),1,0)</f>
        <v>0</v>
      </c>
      <c r="JX700">
        <f>IF(AND(Table1[[#This Row],[4th down attempt]]=1,Table1[[#This Row],[EFF]]="Y"),1,0)</f>
        <v>0</v>
      </c>
      <c r="JY700">
        <f>IF(AND(OR(Table1[[#This Row],[Pass Play]]=1,Table1[[#This Row],[Rush Attempts]]=1),Table1[[#This Row],[FPos]]&gt;=0,Table1[[#This Row],[FPos]]&lt;=20),1,0)</f>
        <v>1</v>
      </c>
      <c r="JZ700">
        <f>IF(AND(OR(Table1[[#This Row],[Pass Play]]=1,Table1[[#This Row],[Rush Attempts]]=1),Table1[[#This Row],[Dist]]&lt;=Table1[[#This Row],[Gn]]),1,0)</f>
        <v>1</v>
      </c>
      <c r="KA700">
        <f>IF(Table1[[#This Row],[S/End]]&lt;&gt;"",1,0)</f>
        <v>0</v>
      </c>
      <c r="KB700">
        <f>IF(Table1[[#This Row],[S/End]]="TD",1,0)</f>
        <v>0</v>
      </c>
      <c r="KC700">
        <f>IF(Table1[[#This Row],[S/End]]="FGGD",1,0)</f>
        <v>0</v>
      </c>
      <c r="KD700">
        <f>IF(AND(OR(Table1[[#This Row],[Pass Play]]=1,Table1[[#This Row],[Rush Attempts]]=1),Table1[[#This Row],[Gn]]&lt;0),1,0)</f>
        <v>0</v>
      </c>
      <c r="KE700" s="375">
        <f>IF(AND(Table1[[#This Row],[pff_DRVENDPSN]]=3,Table1[[#This Row],[pff_DRVENDEVENT]]="PUNT"),1,0)</f>
        <v>0</v>
      </c>
    </row>
    <row r="701" spans="1:291" hidden="1">
      <c r="A701">
        <v>10</v>
      </c>
      <c r="B701">
        <v>2112</v>
      </c>
      <c r="C701" t="s">
        <v>14484</v>
      </c>
      <c r="D701">
        <v>1</v>
      </c>
      <c r="E701">
        <v>1</v>
      </c>
      <c r="F701">
        <v>9</v>
      </c>
      <c r="G701">
        <v>9</v>
      </c>
      <c r="H701">
        <v>9</v>
      </c>
      <c r="J701" t="s">
        <v>254</v>
      </c>
      <c r="K701">
        <v>22</v>
      </c>
      <c r="L701">
        <v>22</v>
      </c>
      <c r="M701" t="s">
        <v>13728</v>
      </c>
      <c r="N701" t="s">
        <v>13729</v>
      </c>
      <c r="P701" t="s">
        <v>13730</v>
      </c>
      <c r="Q701" t="s">
        <v>1473</v>
      </c>
      <c r="S701" t="s">
        <v>3867</v>
      </c>
      <c r="W701" t="s">
        <v>257</v>
      </c>
      <c r="X701" t="s">
        <v>13731</v>
      </c>
      <c r="AE701" t="s">
        <v>635</v>
      </c>
      <c r="AF701" t="s">
        <v>1685</v>
      </c>
      <c r="AG701" t="s">
        <v>13731</v>
      </c>
      <c r="AH701" t="s">
        <v>274</v>
      </c>
      <c r="AJ701">
        <v>22</v>
      </c>
      <c r="AP701">
        <v>15</v>
      </c>
      <c r="BJ701" t="s">
        <v>257</v>
      </c>
      <c r="BQ701">
        <v>10</v>
      </c>
      <c r="BR701" t="s">
        <v>13727</v>
      </c>
      <c r="BT701" t="s">
        <v>275</v>
      </c>
      <c r="BV701">
        <v>0</v>
      </c>
      <c r="BX701">
        <v>0</v>
      </c>
      <c r="BY701" t="s">
        <v>13732</v>
      </c>
      <c r="CD701" s="3">
        <v>0.20416666666666669</v>
      </c>
      <c r="CF701" t="s">
        <v>13733</v>
      </c>
      <c r="CJ701">
        <v>0</v>
      </c>
      <c r="CK701" t="s">
        <v>13734</v>
      </c>
      <c r="CL701" s="4">
        <v>37715</v>
      </c>
      <c r="CM701" t="s">
        <v>13735</v>
      </c>
      <c r="CN701" t="s">
        <v>13736</v>
      </c>
      <c r="CO701">
        <v>7</v>
      </c>
      <c r="CP701" t="s">
        <v>13737</v>
      </c>
      <c r="CQ701" t="s">
        <v>269</v>
      </c>
      <c r="CR701" t="s">
        <v>13563</v>
      </c>
      <c r="CU701" t="s">
        <v>13738</v>
      </c>
      <c r="CW701">
        <v>0</v>
      </c>
      <c r="CY701">
        <v>7</v>
      </c>
      <c r="CZ701" t="s">
        <v>553</v>
      </c>
      <c r="DA701">
        <v>0</v>
      </c>
      <c r="DB701">
        <v>7</v>
      </c>
      <c r="DC701" t="s">
        <v>271</v>
      </c>
      <c r="DD701">
        <v>-32</v>
      </c>
      <c r="DK701">
        <v>9</v>
      </c>
      <c r="DL701" s="4">
        <v>44525</v>
      </c>
      <c r="DM701">
        <v>20718</v>
      </c>
      <c r="DN701">
        <v>2021</v>
      </c>
      <c r="DO701">
        <v>0</v>
      </c>
      <c r="DQ701">
        <v>82026</v>
      </c>
      <c r="DR701">
        <v>27</v>
      </c>
      <c r="DU701" t="s">
        <v>257</v>
      </c>
      <c r="DV701" t="s">
        <v>274</v>
      </c>
      <c r="DX701">
        <v>7</v>
      </c>
      <c r="DY701" t="s">
        <v>13563</v>
      </c>
      <c r="EE701">
        <v>0</v>
      </c>
      <c r="EF701" t="s">
        <v>13739</v>
      </c>
      <c r="EG701" t="s">
        <v>277</v>
      </c>
      <c r="EH701">
        <v>0</v>
      </c>
      <c r="EJ701" t="s">
        <v>2147</v>
      </c>
      <c r="EK701" t="s">
        <v>7718</v>
      </c>
      <c r="EL701" t="s">
        <v>13740</v>
      </c>
      <c r="EM701" t="s">
        <v>13741</v>
      </c>
      <c r="EN701" t="s">
        <v>7718</v>
      </c>
      <c r="EO701" t="s">
        <v>282</v>
      </c>
      <c r="EP701" t="s">
        <v>3331</v>
      </c>
      <c r="EQ701">
        <v>1</v>
      </c>
      <c r="ET701" t="s">
        <v>13742</v>
      </c>
      <c r="FE701">
        <v>0</v>
      </c>
      <c r="FF701">
        <v>8</v>
      </c>
      <c r="FG701" t="s">
        <v>590</v>
      </c>
      <c r="FI701" t="s">
        <v>590</v>
      </c>
      <c r="FL701">
        <v>0</v>
      </c>
      <c r="FN701">
        <v>0</v>
      </c>
      <c r="FQ701">
        <v>0</v>
      </c>
      <c r="FS701" t="s">
        <v>651</v>
      </c>
      <c r="FU701" t="s">
        <v>274</v>
      </c>
      <c r="FV701" t="s">
        <v>6988</v>
      </c>
      <c r="FW701" t="s">
        <v>1700</v>
      </c>
      <c r="FX701" t="s">
        <v>653</v>
      </c>
      <c r="FY701">
        <v>0</v>
      </c>
      <c r="GA701">
        <v>7</v>
      </c>
      <c r="GB701">
        <v>-7</v>
      </c>
      <c r="GC701">
        <v>0</v>
      </c>
      <c r="GD701" t="s">
        <v>254</v>
      </c>
      <c r="GE701" t="s">
        <v>355</v>
      </c>
      <c r="GF701">
        <v>0</v>
      </c>
      <c r="GG701" t="s">
        <v>1179</v>
      </c>
      <c r="GJ701">
        <v>0</v>
      </c>
      <c r="GK701">
        <v>0</v>
      </c>
      <c r="GM701" t="s">
        <v>13743</v>
      </c>
      <c r="GO701">
        <v>0</v>
      </c>
      <c r="HA701" t="s">
        <v>13744</v>
      </c>
      <c r="HC701" t="s">
        <v>313</v>
      </c>
      <c r="HD701" t="s">
        <v>313</v>
      </c>
      <c r="HE701" t="s">
        <v>13745</v>
      </c>
      <c r="HF701">
        <v>0</v>
      </c>
      <c r="HG701">
        <v>22</v>
      </c>
      <c r="HH701">
        <v>0</v>
      </c>
      <c r="HI701" t="s">
        <v>275</v>
      </c>
      <c r="HL701">
        <v>0</v>
      </c>
      <c r="HW701">
        <v>0</v>
      </c>
      <c r="HX701">
        <v>4330828</v>
      </c>
      <c r="HY701" t="s">
        <v>13746</v>
      </c>
      <c r="HZ701">
        <v>4330824</v>
      </c>
      <c r="IC701">
        <v>0</v>
      </c>
      <c r="ID701">
        <v>0</v>
      </c>
      <c r="IM701">
        <v>25</v>
      </c>
      <c r="IS701" t="s">
        <v>492</v>
      </c>
      <c r="IU701">
        <v>13</v>
      </c>
      <c r="IV701">
        <f>IF(AND(Table1[[#This Row],[R/P]]="P",Table1[[#This Row],[PaRes]]&lt;&gt;"SCRBL",Table1[[#This Row],[PaRes]]&lt;&gt;"RUN",Table1[[#This Row],[Penalty]]&lt;&gt;1),1,0)</f>
        <v>0</v>
      </c>
      <c r="IW701">
        <f>IF(AND(Table1[[#This Row],[Pass Play]]=1,Table1[[#This Row],[PaRes]]&lt;&gt;"SAC"),1,0)</f>
        <v>0</v>
      </c>
      <c r="IX701">
        <f>IF(Table1[[#This Row],[PaRes]]="COM",1,0)</f>
        <v>0</v>
      </c>
      <c r="IY701">
        <f>IF(Table1[[#This Row],[Pass Play]]=1,Table1[[#This Row],[Gn]],0)</f>
        <v>0</v>
      </c>
      <c r="IZ701">
        <f>IF(AND(Table1[[#This Row],[Pass Play]]=1,Table1[[#This Row],[EFF]]="Y"),1,0)</f>
        <v>0</v>
      </c>
      <c r="JA701">
        <f>IF(AND(Table1[[#This Row],[Pass Play]]=1,Table1[[#This Row],[EFF]]="Y"),Table1[[#This Row],[Gn]],0)</f>
        <v>0</v>
      </c>
      <c r="JB701">
        <f>IF(AND(Table1[[#This Row],[Pass Play]]=1,Table1[[#This Row],[Gn]]&gt;=15),1,0)</f>
        <v>0</v>
      </c>
      <c r="JC701">
        <f>IF(AND(Table1[[#This Row],[Pass Play]]=1,Table1[[#This Row],[Big Play Passes]]=1),Table1[[#This Row],[Gn]],0)</f>
        <v>0</v>
      </c>
      <c r="JD701">
        <f>IF(AND(OR(Table1[[#This Row],[R/P]]="R",Table1[[#This Row],[PaRes]]="SCRBL",Table1[[#This Row],[PaRes]]="RUN"),Table1[[#This Row],[Penalty]]&lt;&gt;1),1,0)</f>
        <v>1</v>
      </c>
      <c r="JE701">
        <f>IF(Table1[[#This Row],[Rush Attempts]]=1,Table1[[#This Row],[Gn]],0)</f>
        <v>9</v>
      </c>
      <c r="JF701">
        <f>IF(AND(Table1[[#This Row],[Rush Attempts]]=1,Table1[[#This Row],[EFF]]="Y"),1,0)</f>
        <v>1</v>
      </c>
      <c r="JG701">
        <f>IF(AND(Table1[[#This Row],[Rush Attempts]]=1,Table1[[#This Row],[EFF]]="Y"),Table1[[#This Row],[Gn]],0)</f>
        <v>9</v>
      </c>
      <c r="JH701">
        <f>IF(AND(Table1[[#This Row],[Rush Attempts]]=1,Table1[[#This Row],[Gn]]&gt;=10),1,0)</f>
        <v>0</v>
      </c>
      <c r="JI701">
        <f>IF(AND(Table1[[#This Row],[Rush Attempts]]=1,Table1[[#This Row],[Big Play Run]]=1),Table1[[#This Row],[Gn]],0)</f>
        <v>0</v>
      </c>
      <c r="JJ701">
        <f>IF(Table1[[#This Row],[PaRes]]="SAC",1,0)</f>
        <v>0</v>
      </c>
      <c r="JK701">
        <f>IF(Table1[[#This Row],[Sacks]]=1,Table1[[#This Row],[Gn]],0)</f>
        <v>0</v>
      </c>
      <c r="JL701">
        <f>IF(Table1[[#This Row],[PaRes]]="INT",1,0)</f>
        <v>0</v>
      </c>
      <c r="JM701">
        <f>IF(Table1[[#This Row],[pff_PENALTY]]&lt;&gt;"",1,0)</f>
        <v>0</v>
      </c>
      <c r="JN701">
        <f>Table1[[#This Row],[pff_PENYARDS]]</f>
        <v>0</v>
      </c>
      <c r="JO701">
        <f>IF(Table1[[#This Row],[S/End]]="TD",1,0)</f>
        <v>0</v>
      </c>
      <c r="JP701">
        <f>IF(OR(Table1[[#This Row],[S/End]]="FGGD"),1,0)</f>
        <v>0</v>
      </c>
      <c r="JQ701">
        <f>IF(OR(Table1[[#This Row],[S/End]]="FUM",Table1[[#This Row],[S/End]]="INT"),1,0)</f>
        <v>0</v>
      </c>
      <c r="JR701">
        <f>IF(AND(Table1[[#This Row],[Touchdown]]=1,Table1[[#This Row],[Pass Play]]=1),1,0)</f>
        <v>0</v>
      </c>
      <c r="JS701">
        <f t="shared" si="32"/>
        <v>0</v>
      </c>
      <c r="JT701">
        <f>IF(AND(OR(Table1[[#This Row],[Pass Play]]=1,Table1[[#This Row],[Rush Attempts]]=1),Table1[[#This Row],[Dn]]=3),1,0)</f>
        <v>0</v>
      </c>
      <c r="JU701">
        <f>IF(AND(Table1[[#This Row],[3rd down attempt]]=1,Table1[[#This Row],[EFF]]="Y"),1,0)</f>
        <v>0</v>
      </c>
      <c r="JV701">
        <f>IF(AND(Table1[[#This Row],[3rd down attempt]]=1,Table1[[#This Row],[Dist]]&gt;=7),1,0)</f>
        <v>0</v>
      </c>
      <c r="JW701">
        <f>IF(AND(OR(Table1[[#This Row],[Pass Play]]=1,Table1[[#This Row],[Rush Attempts]]=1),Table1[[#This Row],[Dn]]=4),1,0)</f>
        <v>0</v>
      </c>
      <c r="JX701">
        <f>IF(AND(Table1[[#This Row],[4th down attempt]]=1,Table1[[#This Row],[EFF]]="Y"),1,0)</f>
        <v>0</v>
      </c>
      <c r="JY701">
        <f>IF(AND(OR(Table1[[#This Row],[Pass Play]]=1,Table1[[#This Row],[Rush Attempts]]=1),Table1[[#This Row],[FPos]]&gt;=0,Table1[[#This Row],[FPos]]&lt;=20),1,0)</f>
        <v>1</v>
      </c>
      <c r="JZ701">
        <f>IF(AND(OR(Table1[[#This Row],[Pass Play]]=1,Table1[[#This Row],[Rush Attempts]]=1),Table1[[#This Row],[Dist]]&lt;=Table1[[#This Row],[Gn]]),1,0)</f>
        <v>1</v>
      </c>
      <c r="KA701">
        <f>IF(Table1[[#This Row],[S/End]]&lt;&gt;"",1,0)</f>
        <v>0</v>
      </c>
      <c r="KB701">
        <f>IF(Table1[[#This Row],[S/End]]="TD",1,0)</f>
        <v>0</v>
      </c>
      <c r="KC701">
        <f>IF(Table1[[#This Row],[S/End]]="FGGD",1,0)</f>
        <v>0</v>
      </c>
      <c r="KD701">
        <f>IF(AND(OR(Table1[[#This Row],[Pass Play]]=1,Table1[[#This Row],[Rush Attempts]]=1),Table1[[#This Row],[Gn]]&lt;0),1,0)</f>
        <v>0</v>
      </c>
      <c r="KE701" s="375">
        <f>IF(AND(Table1[[#This Row],[pff_DRVENDPSN]]=3,Table1[[#This Row],[pff_DRVENDEVENT]]="PUNT"),1,0)</f>
        <v>0</v>
      </c>
    </row>
    <row r="702" spans="1:291" hidden="1">
      <c r="A702">
        <v>11</v>
      </c>
      <c r="B702">
        <v>2112</v>
      </c>
      <c r="C702" t="s">
        <v>14484</v>
      </c>
      <c r="D702">
        <v>2</v>
      </c>
      <c r="E702">
        <v>1</v>
      </c>
      <c r="F702">
        <v>10</v>
      </c>
      <c r="G702">
        <v>71</v>
      </c>
      <c r="H702">
        <v>-29</v>
      </c>
      <c r="I702" t="s">
        <v>253</v>
      </c>
      <c r="J702" t="s">
        <v>254</v>
      </c>
      <c r="K702">
        <v>11</v>
      </c>
      <c r="L702">
        <v>11</v>
      </c>
      <c r="M702" t="s">
        <v>11017</v>
      </c>
      <c r="N702" t="s">
        <v>2016</v>
      </c>
      <c r="P702" t="s">
        <v>2272</v>
      </c>
      <c r="S702" t="s">
        <v>321</v>
      </c>
      <c r="W702" t="s">
        <v>257</v>
      </c>
      <c r="X702" t="s">
        <v>13748</v>
      </c>
      <c r="AE702" t="s">
        <v>1476</v>
      </c>
      <c r="AF702" t="s">
        <v>1477</v>
      </c>
      <c r="AG702" t="s">
        <v>13748</v>
      </c>
      <c r="AH702" t="s">
        <v>274</v>
      </c>
      <c r="AJ702">
        <v>15</v>
      </c>
      <c r="AP702">
        <v>15</v>
      </c>
      <c r="BJ702" t="s">
        <v>274</v>
      </c>
      <c r="BQ702">
        <v>11</v>
      </c>
      <c r="BR702" t="s">
        <v>13747</v>
      </c>
      <c r="BT702" t="s">
        <v>275</v>
      </c>
      <c r="BV702">
        <v>7</v>
      </c>
      <c r="BX702">
        <v>0</v>
      </c>
      <c r="BY702" t="s">
        <v>13749</v>
      </c>
      <c r="CD702" s="3">
        <v>0.54375000000000007</v>
      </c>
      <c r="CF702" t="s">
        <v>13750</v>
      </c>
      <c r="CJ702">
        <v>0</v>
      </c>
      <c r="CK702" t="s">
        <v>13751</v>
      </c>
      <c r="CL702" s="4">
        <v>38414</v>
      </c>
      <c r="CM702" t="s">
        <v>13752</v>
      </c>
      <c r="CN702" t="s">
        <v>13753</v>
      </c>
      <c r="CO702">
        <v>13</v>
      </c>
      <c r="CP702" t="s">
        <v>268</v>
      </c>
      <c r="CQ702" t="s">
        <v>269</v>
      </c>
      <c r="CR702" t="s">
        <v>13563</v>
      </c>
      <c r="CU702" t="s">
        <v>4107</v>
      </c>
      <c r="CW702">
        <v>0</v>
      </c>
      <c r="CY702">
        <v>1</v>
      </c>
      <c r="CZ702" t="s">
        <v>553</v>
      </c>
      <c r="DA702">
        <v>0</v>
      </c>
      <c r="DB702">
        <v>1</v>
      </c>
      <c r="DC702" t="s">
        <v>1953</v>
      </c>
      <c r="DD702">
        <v>-29</v>
      </c>
      <c r="DF702" t="s">
        <v>13611</v>
      </c>
      <c r="DK702">
        <v>71</v>
      </c>
      <c r="DL702" s="4">
        <v>44525</v>
      </c>
      <c r="DM702">
        <v>20718</v>
      </c>
      <c r="DN702">
        <v>2021</v>
      </c>
      <c r="DO702">
        <v>0</v>
      </c>
      <c r="DQ702">
        <v>82026</v>
      </c>
      <c r="DR702">
        <v>46</v>
      </c>
      <c r="DU702" t="s">
        <v>274</v>
      </c>
      <c r="DV702" t="s">
        <v>257</v>
      </c>
      <c r="DX702">
        <v>13</v>
      </c>
      <c r="DY702" t="s">
        <v>13563</v>
      </c>
      <c r="EE702">
        <v>0</v>
      </c>
      <c r="EF702" t="s">
        <v>382</v>
      </c>
      <c r="EG702" t="s">
        <v>383</v>
      </c>
      <c r="EH702">
        <v>0</v>
      </c>
      <c r="EJ702" t="s">
        <v>340</v>
      </c>
      <c r="EK702" t="s">
        <v>854</v>
      </c>
      <c r="EL702" t="s">
        <v>13754</v>
      </c>
      <c r="EM702" t="s">
        <v>13755</v>
      </c>
      <c r="EN702" t="s">
        <v>268</v>
      </c>
      <c r="EO702" t="s">
        <v>282</v>
      </c>
      <c r="EP702" t="s">
        <v>388</v>
      </c>
      <c r="EQ702">
        <v>1</v>
      </c>
      <c r="ET702" t="s">
        <v>13756</v>
      </c>
      <c r="FE702">
        <v>0</v>
      </c>
      <c r="FF702">
        <v>10</v>
      </c>
      <c r="FG702" t="s">
        <v>308</v>
      </c>
      <c r="FI702" t="s">
        <v>308</v>
      </c>
      <c r="FJ702" t="s">
        <v>13757</v>
      </c>
      <c r="FL702">
        <v>0</v>
      </c>
      <c r="FN702">
        <v>0</v>
      </c>
      <c r="FQ702">
        <v>0</v>
      </c>
      <c r="FS702" t="s">
        <v>395</v>
      </c>
      <c r="FT702" t="s">
        <v>1029</v>
      </c>
      <c r="FU702" t="s">
        <v>274</v>
      </c>
      <c r="FV702" t="s">
        <v>496</v>
      </c>
      <c r="FW702" t="s">
        <v>1291</v>
      </c>
      <c r="FX702" t="s">
        <v>1030</v>
      </c>
      <c r="FY702">
        <v>0</v>
      </c>
      <c r="GA702">
        <v>13.07</v>
      </c>
      <c r="GB702">
        <v>-6</v>
      </c>
      <c r="GC702">
        <v>0</v>
      </c>
      <c r="GD702" t="s">
        <v>254</v>
      </c>
      <c r="GE702" t="s">
        <v>355</v>
      </c>
      <c r="GF702">
        <v>0</v>
      </c>
      <c r="GG702" t="s">
        <v>257</v>
      </c>
      <c r="GJ702">
        <v>0</v>
      </c>
      <c r="GK702">
        <v>0</v>
      </c>
      <c r="GM702" t="s">
        <v>13758</v>
      </c>
      <c r="GO702">
        <v>3</v>
      </c>
      <c r="HA702" t="s">
        <v>3928</v>
      </c>
      <c r="HC702" t="s">
        <v>294</v>
      </c>
      <c r="HD702" t="s">
        <v>294</v>
      </c>
      <c r="HE702" t="s">
        <v>13759</v>
      </c>
      <c r="HF702">
        <v>0</v>
      </c>
      <c r="HG702">
        <v>11</v>
      </c>
      <c r="HH702">
        <v>7</v>
      </c>
      <c r="HI702" t="s">
        <v>275</v>
      </c>
      <c r="HL702">
        <v>3</v>
      </c>
      <c r="HW702">
        <v>0</v>
      </c>
      <c r="HX702">
        <v>4330963</v>
      </c>
      <c r="HY702" t="s">
        <v>13760</v>
      </c>
      <c r="HZ702">
        <v>4330958</v>
      </c>
      <c r="IC702">
        <v>1</v>
      </c>
      <c r="ID702">
        <v>1</v>
      </c>
      <c r="IM702">
        <v>43</v>
      </c>
      <c r="IS702" t="s">
        <v>1942</v>
      </c>
      <c r="IU702">
        <v>13</v>
      </c>
      <c r="IV702">
        <f>IF(AND(Table1[[#This Row],[R/P]]="P",Table1[[#This Row],[PaRes]]&lt;&gt;"SCRBL",Table1[[#This Row],[PaRes]]&lt;&gt;"RUN",Table1[[#This Row],[Penalty]]&lt;&gt;1),1,0)</f>
        <v>0</v>
      </c>
      <c r="IW702">
        <f>IF(AND(Table1[[#This Row],[Pass Play]]=1,Table1[[#This Row],[PaRes]]&lt;&gt;"SAC"),1,0)</f>
        <v>0</v>
      </c>
      <c r="IX702">
        <f>IF(Table1[[#This Row],[PaRes]]="COM",1,0)</f>
        <v>0</v>
      </c>
      <c r="IY702">
        <f>IF(Table1[[#This Row],[Pass Play]]=1,Table1[[#This Row],[Gn]],0)</f>
        <v>0</v>
      </c>
      <c r="IZ702">
        <f>IF(AND(Table1[[#This Row],[Pass Play]]=1,Table1[[#This Row],[EFF]]="Y"),1,0)</f>
        <v>0</v>
      </c>
      <c r="JA702">
        <f>IF(AND(Table1[[#This Row],[Pass Play]]=1,Table1[[#This Row],[EFF]]="Y"),Table1[[#This Row],[Gn]],0)</f>
        <v>0</v>
      </c>
      <c r="JB702">
        <f>IF(AND(Table1[[#This Row],[Pass Play]]=1,Table1[[#This Row],[Gn]]&gt;=15),1,0)</f>
        <v>0</v>
      </c>
      <c r="JC702">
        <f>IF(AND(Table1[[#This Row],[Pass Play]]=1,Table1[[#This Row],[Big Play Passes]]=1),Table1[[#This Row],[Gn]],0)</f>
        <v>0</v>
      </c>
      <c r="JD702">
        <f>IF(AND(OR(Table1[[#This Row],[R/P]]="R",Table1[[#This Row],[PaRes]]="SCRBL",Table1[[#This Row],[PaRes]]="RUN"),Table1[[#This Row],[Penalty]]&lt;&gt;1),1,0)</f>
        <v>1</v>
      </c>
      <c r="JE702">
        <f>IF(Table1[[#This Row],[Rush Attempts]]=1,Table1[[#This Row],[Gn]],0)</f>
        <v>71</v>
      </c>
      <c r="JF702">
        <f>IF(AND(Table1[[#This Row],[Rush Attempts]]=1,Table1[[#This Row],[EFF]]="Y"),1,0)</f>
        <v>1</v>
      </c>
      <c r="JG702">
        <f>IF(AND(Table1[[#This Row],[Rush Attempts]]=1,Table1[[#This Row],[EFF]]="Y"),Table1[[#This Row],[Gn]],0)</f>
        <v>71</v>
      </c>
      <c r="JH702">
        <f>IF(AND(Table1[[#This Row],[Rush Attempts]]=1,Table1[[#This Row],[Gn]]&gt;=10),1,0)</f>
        <v>1</v>
      </c>
      <c r="JI702">
        <f>IF(AND(Table1[[#This Row],[Rush Attempts]]=1,Table1[[#This Row],[Big Play Run]]=1),Table1[[#This Row],[Gn]],0)</f>
        <v>71</v>
      </c>
      <c r="JJ702">
        <f>IF(Table1[[#This Row],[PaRes]]="SAC",1,0)</f>
        <v>0</v>
      </c>
      <c r="JK702">
        <f>IF(Table1[[#This Row],[Sacks]]=1,Table1[[#This Row],[Gn]],0)</f>
        <v>0</v>
      </c>
      <c r="JL702">
        <f>IF(Table1[[#This Row],[PaRes]]="INT",1,0)</f>
        <v>0</v>
      </c>
      <c r="JM702">
        <f>IF(Table1[[#This Row],[pff_PENALTY]]&lt;&gt;"",1,0)</f>
        <v>0</v>
      </c>
      <c r="JN702">
        <f>Table1[[#This Row],[pff_PENYARDS]]</f>
        <v>0</v>
      </c>
      <c r="JO702">
        <f>IF(Table1[[#This Row],[S/End]]="TD",1,0)</f>
        <v>0</v>
      </c>
      <c r="JP702">
        <f>IF(OR(Table1[[#This Row],[S/End]]="FGGD"),1,0)</f>
        <v>0</v>
      </c>
      <c r="JQ702">
        <f>IF(OR(Table1[[#This Row],[S/End]]="FUM",Table1[[#This Row],[S/End]]="INT"),1,0)</f>
        <v>0</v>
      </c>
      <c r="JR702">
        <f>IF(AND(Table1[[#This Row],[Touchdown]]=1,Table1[[#This Row],[Pass Play]]=1),1,0)</f>
        <v>0</v>
      </c>
      <c r="JS702">
        <f t="shared" si="32"/>
        <v>0</v>
      </c>
      <c r="JT702">
        <f>IF(AND(OR(Table1[[#This Row],[Pass Play]]=1,Table1[[#This Row],[Rush Attempts]]=1),Table1[[#This Row],[Dn]]=3),1,0)</f>
        <v>0</v>
      </c>
      <c r="JU702">
        <f>IF(AND(Table1[[#This Row],[3rd down attempt]]=1,Table1[[#This Row],[EFF]]="Y"),1,0)</f>
        <v>0</v>
      </c>
      <c r="JV702">
        <f>IF(AND(Table1[[#This Row],[3rd down attempt]]=1,Table1[[#This Row],[Dist]]&gt;=7),1,0)</f>
        <v>0</v>
      </c>
      <c r="JW702">
        <f>IF(AND(OR(Table1[[#This Row],[Pass Play]]=1,Table1[[#This Row],[Rush Attempts]]=1),Table1[[#This Row],[Dn]]=4),1,0)</f>
        <v>0</v>
      </c>
      <c r="JX702">
        <f>IF(AND(Table1[[#This Row],[4th down attempt]]=1,Table1[[#This Row],[EFF]]="Y"),1,0)</f>
        <v>0</v>
      </c>
      <c r="JY702">
        <f>IF(AND(OR(Table1[[#This Row],[Pass Play]]=1,Table1[[#This Row],[Rush Attempts]]=1),Table1[[#This Row],[FPos]]&gt;=0,Table1[[#This Row],[FPos]]&lt;=20),1,0)</f>
        <v>0</v>
      </c>
      <c r="JZ702">
        <f>IF(AND(OR(Table1[[#This Row],[Pass Play]]=1,Table1[[#This Row],[Rush Attempts]]=1),Table1[[#This Row],[Dist]]&lt;=Table1[[#This Row],[Gn]]),1,0)</f>
        <v>1</v>
      </c>
      <c r="KA702">
        <f>IF(Table1[[#This Row],[S/End]]&lt;&gt;"",1,0)</f>
        <v>0</v>
      </c>
      <c r="KB702">
        <f>IF(Table1[[#This Row],[S/End]]="TD",1,0)</f>
        <v>0</v>
      </c>
      <c r="KC702">
        <f>IF(Table1[[#This Row],[S/End]]="FGGD",1,0)</f>
        <v>0</v>
      </c>
      <c r="KD702">
        <f>IF(AND(OR(Table1[[#This Row],[Pass Play]]=1,Table1[[#This Row],[Rush Attempts]]=1),Table1[[#This Row],[Gn]]&lt;0),1,0)</f>
        <v>0</v>
      </c>
      <c r="KE702" s="375">
        <f>IF(AND(Table1[[#This Row],[pff_DRVENDPSN]]=3,Table1[[#This Row],[pff_DRVENDEVENT]]="PUNT"),1,0)</f>
        <v>0</v>
      </c>
    </row>
    <row r="703" spans="1:291" hidden="1">
      <c r="A703">
        <v>12</v>
      </c>
      <c r="B703">
        <v>2112</v>
      </c>
      <c r="C703" t="s">
        <v>14484</v>
      </c>
      <c r="D703">
        <v>2</v>
      </c>
      <c r="E703">
        <v>1</v>
      </c>
      <c r="F703">
        <v>10</v>
      </c>
      <c r="G703">
        <v>6</v>
      </c>
      <c r="H703">
        <v>-24</v>
      </c>
      <c r="I703" t="s">
        <v>253</v>
      </c>
      <c r="J703" t="s">
        <v>254</v>
      </c>
      <c r="K703">
        <v>20</v>
      </c>
      <c r="L703">
        <v>20</v>
      </c>
      <c r="M703" t="s">
        <v>7093</v>
      </c>
      <c r="N703" t="s">
        <v>1471</v>
      </c>
      <c r="P703" t="s">
        <v>5906</v>
      </c>
      <c r="Q703" t="s">
        <v>1473</v>
      </c>
      <c r="W703" t="s">
        <v>253</v>
      </c>
      <c r="X703" t="s">
        <v>13762</v>
      </c>
      <c r="Y703" t="s">
        <v>475</v>
      </c>
      <c r="Z703" t="s">
        <v>475</v>
      </c>
      <c r="AB703" t="s">
        <v>5297</v>
      </c>
      <c r="AC703" t="s">
        <v>5298</v>
      </c>
      <c r="AJ703">
        <v>29</v>
      </c>
      <c r="AK703" t="s">
        <v>327</v>
      </c>
      <c r="AP703">
        <v>15</v>
      </c>
      <c r="AU703" t="s">
        <v>254</v>
      </c>
      <c r="BJ703" t="s">
        <v>274</v>
      </c>
      <c r="BQ703">
        <v>12</v>
      </c>
      <c r="BR703" t="s">
        <v>13761</v>
      </c>
      <c r="BT703" t="s">
        <v>275</v>
      </c>
      <c r="BV703">
        <v>14</v>
      </c>
      <c r="BX703">
        <v>0</v>
      </c>
      <c r="BY703" t="s">
        <v>13763</v>
      </c>
      <c r="CA703">
        <v>1</v>
      </c>
      <c r="CD703" s="3">
        <v>0.4777777777777778</v>
      </c>
      <c r="CE703" t="s">
        <v>274</v>
      </c>
      <c r="CF703" t="s">
        <v>13764</v>
      </c>
      <c r="CG703">
        <v>0</v>
      </c>
      <c r="CI703" t="s">
        <v>481</v>
      </c>
      <c r="CJ703">
        <v>0</v>
      </c>
      <c r="CK703" t="s">
        <v>13765</v>
      </c>
      <c r="CL703" s="4">
        <v>38387</v>
      </c>
      <c r="CM703" t="s">
        <v>13766</v>
      </c>
      <c r="CN703" t="s">
        <v>13767</v>
      </c>
      <c r="CO703">
        <v>13</v>
      </c>
      <c r="CP703" t="s">
        <v>268</v>
      </c>
      <c r="CQ703" t="s">
        <v>418</v>
      </c>
      <c r="CR703" t="s">
        <v>13563</v>
      </c>
      <c r="CU703" t="s">
        <v>13768</v>
      </c>
      <c r="CW703">
        <v>0</v>
      </c>
      <c r="CY703">
        <v>1</v>
      </c>
      <c r="CZ703" t="s">
        <v>614</v>
      </c>
      <c r="DA703">
        <v>-48</v>
      </c>
      <c r="DB703">
        <v>6</v>
      </c>
      <c r="DC703" t="s">
        <v>554</v>
      </c>
      <c r="DD703">
        <v>-24</v>
      </c>
      <c r="DF703" t="s">
        <v>13723</v>
      </c>
      <c r="DK703">
        <v>6</v>
      </c>
      <c r="DL703" s="4">
        <v>44525</v>
      </c>
      <c r="DM703">
        <v>20718</v>
      </c>
      <c r="DN703">
        <v>2021</v>
      </c>
      <c r="DO703">
        <v>0</v>
      </c>
      <c r="DQ703">
        <v>82026</v>
      </c>
      <c r="DR703">
        <v>53</v>
      </c>
      <c r="DU703" t="s">
        <v>274</v>
      </c>
      <c r="DV703" t="s">
        <v>257</v>
      </c>
      <c r="DX703">
        <v>13</v>
      </c>
      <c r="DY703" t="s">
        <v>13563</v>
      </c>
      <c r="EA703" t="s">
        <v>13769</v>
      </c>
      <c r="EE703">
        <v>0</v>
      </c>
      <c r="EF703" t="s">
        <v>13770</v>
      </c>
      <c r="EG703" t="s">
        <v>277</v>
      </c>
      <c r="EH703">
        <v>0</v>
      </c>
      <c r="EJ703" t="s">
        <v>1486</v>
      </c>
      <c r="EK703" t="s">
        <v>6983</v>
      </c>
      <c r="EL703" t="s">
        <v>13771</v>
      </c>
      <c r="EM703" t="s">
        <v>13772</v>
      </c>
      <c r="EN703" t="s">
        <v>268</v>
      </c>
      <c r="EO703" t="s">
        <v>418</v>
      </c>
      <c r="EP703" t="s">
        <v>968</v>
      </c>
      <c r="EQ703">
        <v>0</v>
      </c>
      <c r="ER703" t="s">
        <v>346</v>
      </c>
      <c r="ET703" t="s">
        <v>13773</v>
      </c>
      <c r="EU703">
        <v>-1</v>
      </c>
      <c r="EV703" t="s">
        <v>348</v>
      </c>
      <c r="EW703" t="s">
        <v>1983</v>
      </c>
      <c r="EX703" t="s">
        <v>13774</v>
      </c>
      <c r="EY703" t="s">
        <v>889</v>
      </c>
      <c r="FB703" t="s">
        <v>493</v>
      </c>
      <c r="FC703" t="s">
        <v>13775</v>
      </c>
      <c r="FE703">
        <v>1</v>
      </c>
      <c r="FF703">
        <v>18</v>
      </c>
      <c r="FK703" t="s">
        <v>13776</v>
      </c>
      <c r="FL703">
        <v>0</v>
      </c>
      <c r="FN703">
        <v>0</v>
      </c>
      <c r="FO703" t="s">
        <v>13769</v>
      </c>
      <c r="FQ703">
        <v>0</v>
      </c>
      <c r="FS703" t="s">
        <v>4164</v>
      </c>
      <c r="FT703" t="s">
        <v>13777</v>
      </c>
      <c r="FV703" t="s">
        <v>4522</v>
      </c>
      <c r="FW703" t="s">
        <v>290</v>
      </c>
      <c r="FY703">
        <v>0</v>
      </c>
      <c r="GA703">
        <v>13.14</v>
      </c>
      <c r="GB703">
        <v>1</v>
      </c>
      <c r="GC703">
        <v>0</v>
      </c>
      <c r="GE703" t="s">
        <v>355</v>
      </c>
      <c r="GF703">
        <v>0</v>
      </c>
      <c r="GH703">
        <v>2.7</v>
      </c>
      <c r="GI703">
        <v>2.8</v>
      </c>
      <c r="GJ703">
        <v>0</v>
      </c>
      <c r="GK703">
        <v>0</v>
      </c>
      <c r="GL703" t="s">
        <v>13778</v>
      </c>
      <c r="GM703" t="s">
        <v>13779</v>
      </c>
      <c r="GN703">
        <v>7</v>
      </c>
      <c r="GO703">
        <v>3</v>
      </c>
      <c r="GP703" t="s">
        <v>713</v>
      </c>
      <c r="GQ703" t="s">
        <v>779</v>
      </c>
      <c r="GR703">
        <v>37</v>
      </c>
      <c r="HA703" t="s">
        <v>13780</v>
      </c>
      <c r="HC703" t="s">
        <v>313</v>
      </c>
      <c r="HD703" t="s">
        <v>313</v>
      </c>
      <c r="HF703">
        <v>0</v>
      </c>
      <c r="HG703">
        <v>20</v>
      </c>
      <c r="HH703">
        <v>14</v>
      </c>
      <c r="HI703" t="s">
        <v>275</v>
      </c>
      <c r="HK703" t="s">
        <v>492</v>
      </c>
      <c r="HL703">
        <v>4</v>
      </c>
      <c r="HM703" t="s">
        <v>13723</v>
      </c>
      <c r="HO703" t="s">
        <v>13781</v>
      </c>
      <c r="HP703" t="s">
        <v>13782</v>
      </c>
      <c r="HQ703" t="s">
        <v>13783</v>
      </c>
      <c r="HR703" t="s">
        <v>13784</v>
      </c>
      <c r="HT703" t="s">
        <v>6768</v>
      </c>
      <c r="HW703">
        <v>-30</v>
      </c>
      <c r="HX703">
        <v>4330998</v>
      </c>
      <c r="HZ703">
        <v>4330977</v>
      </c>
      <c r="IC703">
        <v>0</v>
      </c>
      <c r="ID703">
        <v>0</v>
      </c>
      <c r="IM703">
        <v>50</v>
      </c>
      <c r="IQ703" t="s">
        <v>13723</v>
      </c>
      <c r="IU703">
        <v>13</v>
      </c>
      <c r="IV703">
        <f>IF(AND(Table1[[#This Row],[R/P]]="P",Table1[[#This Row],[PaRes]]&lt;&gt;"SCRBL",Table1[[#This Row],[PaRes]]&lt;&gt;"RUN",Table1[[#This Row],[Penalty]]&lt;&gt;1),1,0)</f>
        <v>1</v>
      </c>
      <c r="IW703">
        <f>IF(AND(Table1[[#This Row],[Pass Play]]=1,Table1[[#This Row],[PaRes]]&lt;&gt;"SAC"),1,0)</f>
        <v>1</v>
      </c>
      <c r="IX703">
        <f>IF(Table1[[#This Row],[PaRes]]="COM",1,0)</f>
        <v>1</v>
      </c>
      <c r="IY703">
        <f>IF(Table1[[#This Row],[Pass Play]]=1,Table1[[#This Row],[Gn]],0)</f>
        <v>6</v>
      </c>
      <c r="IZ703">
        <f>IF(AND(Table1[[#This Row],[Pass Play]]=1,Table1[[#This Row],[EFF]]="Y"),1,0)</f>
        <v>1</v>
      </c>
      <c r="JA703">
        <f>IF(AND(Table1[[#This Row],[Pass Play]]=1,Table1[[#This Row],[EFF]]="Y"),Table1[[#This Row],[Gn]],0)</f>
        <v>6</v>
      </c>
      <c r="JB703">
        <f>IF(AND(Table1[[#This Row],[Pass Play]]=1,Table1[[#This Row],[Gn]]&gt;=15),1,0)</f>
        <v>0</v>
      </c>
      <c r="JC703">
        <f>IF(AND(Table1[[#This Row],[Pass Play]]=1,Table1[[#This Row],[Big Play Passes]]=1),Table1[[#This Row],[Gn]],0)</f>
        <v>0</v>
      </c>
      <c r="JD703">
        <f>IF(AND(OR(Table1[[#This Row],[R/P]]="R",Table1[[#This Row],[PaRes]]="SCRBL",Table1[[#This Row],[PaRes]]="RUN"),Table1[[#This Row],[Penalty]]&lt;&gt;1),1,0)</f>
        <v>0</v>
      </c>
      <c r="JE703">
        <f>IF(Table1[[#This Row],[Rush Attempts]]=1,Table1[[#This Row],[Gn]],0)</f>
        <v>0</v>
      </c>
      <c r="JF703">
        <f>IF(AND(Table1[[#This Row],[Rush Attempts]]=1,Table1[[#This Row],[EFF]]="Y"),1,0)</f>
        <v>0</v>
      </c>
      <c r="JG703">
        <f>IF(AND(Table1[[#This Row],[Rush Attempts]]=1,Table1[[#This Row],[EFF]]="Y"),Table1[[#This Row],[Gn]],0)</f>
        <v>0</v>
      </c>
      <c r="JH703">
        <f>IF(AND(Table1[[#This Row],[Rush Attempts]]=1,Table1[[#This Row],[Gn]]&gt;=10),1,0)</f>
        <v>0</v>
      </c>
      <c r="JI703">
        <f>IF(AND(Table1[[#This Row],[Rush Attempts]]=1,Table1[[#This Row],[Big Play Run]]=1),Table1[[#This Row],[Gn]],0)</f>
        <v>0</v>
      </c>
      <c r="JJ703">
        <f>IF(Table1[[#This Row],[PaRes]]="SAC",1,0)</f>
        <v>0</v>
      </c>
      <c r="JK703">
        <f>IF(Table1[[#This Row],[Sacks]]=1,Table1[[#This Row],[Gn]],0)</f>
        <v>0</v>
      </c>
      <c r="JL703">
        <f>IF(Table1[[#This Row],[PaRes]]="INT",1,0)</f>
        <v>0</v>
      </c>
      <c r="JM703">
        <f>IF(Table1[[#This Row],[pff_PENALTY]]&lt;&gt;"",1,0)</f>
        <v>0</v>
      </c>
      <c r="JN703">
        <f>Table1[[#This Row],[pff_PENYARDS]]</f>
        <v>0</v>
      </c>
      <c r="JO703">
        <f>IF(Table1[[#This Row],[S/End]]="TD",1,0)</f>
        <v>0</v>
      </c>
      <c r="JP703">
        <f>IF(OR(Table1[[#This Row],[S/End]]="FGGD"),1,0)</f>
        <v>0</v>
      </c>
      <c r="JQ703">
        <f>IF(OR(Table1[[#This Row],[S/End]]="FUM",Table1[[#This Row],[S/End]]="INT"),1,0)</f>
        <v>0</v>
      </c>
      <c r="JR703">
        <f>IF(AND(Table1[[#This Row],[Touchdown]]=1,Table1[[#This Row],[Pass Play]]=1),1,0)</f>
        <v>0</v>
      </c>
      <c r="JS703">
        <f t="shared" si="32"/>
        <v>0</v>
      </c>
      <c r="JT703">
        <f>IF(AND(OR(Table1[[#This Row],[Pass Play]]=1,Table1[[#This Row],[Rush Attempts]]=1),Table1[[#This Row],[Dn]]=3),1,0)</f>
        <v>0</v>
      </c>
      <c r="JU703">
        <f>IF(AND(Table1[[#This Row],[3rd down attempt]]=1,Table1[[#This Row],[EFF]]="Y"),1,0)</f>
        <v>0</v>
      </c>
      <c r="JV703">
        <f>IF(AND(Table1[[#This Row],[3rd down attempt]]=1,Table1[[#This Row],[Dist]]&gt;=7),1,0)</f>
        <v>0</v>
      </c>
      <c r="JW703">
        <f>IF(AND(OR(Table1[[#This Row],[Pass Play]]=1,Table1[[#This Row],[Rush Attempts]]=1),Table1[[#This Row],[Dn]]=4),1,0)</f>
        <v>0</v>
      </c>
      <c r="JX703">
        <f>IF(AND(Table1[[#This Row],[4th down attempt]]=1,Table1[[#This Row],[EFF]]="Y"),1,0)</f>
        <v>0</v>
      </c>
      <c r="JY703">
        <f>IF(AND(OR(Table1[[#This Row],[Pass Play]]=1,Table1[[#This Row],[Rush Attempts]]=1),Table1[[#This Row],[FPos]]&gt;=0,Table1[[#This Row],[FPos]]&lt;=20),1,0)</f>
        <v>0</v>
      </c>
      <c r="JZ703">
        <f>IF(AND(OR(Table1[[#This Row],[Pass Play]]=1,Table1[[#This Row],[Rush Attempts]]=1),Table1[[#This Row],[Dist]]&lt;=Table1[[#This Row],[Gn]]),1,0)</f>
        <v>0</v>
      </c>
      <c r="KA703">
        <f>IF(Table1[[#This Row],[S/End]]&lt;&gt;"",1,0)</f>
        <v>0</v>
      </c>
      <c r="KB703">
        <f>IF(Table1[[#This Row],[S/End]]="TD",1,0)</f>
        <v>0</v>
      </c>
      <c r="KC703">
        <f>IF(Table1[[#This Row],[S/End]]="FGGD",1,0)</f>
        <v>0</v>
      </c>
      <c r="KD703">
        <f>IF(AND(OR(Table1[[#This Row],[Pass Play]]=1,Table1[[#This Row],[Rush Attempts]]=1),Table1[[#This Row],[Gn]]&lt;0),1,0)</f>
        <v>0</v>
      </c>
      <c r="KE703" s="375">
        <f>IF(AND(Table1[[#This Row],[pff_DRVENDPSN]]=3,Table1[[#This Row],[pff_DRVENDEVENT]]="PUNT"),1,0)</f>
        <v>0</v>
      </c>
    </row>
    <row r="704" spans="1:291" hidden="1">
      <c r="A704">
        <v>13</v>
      </c>
      <c r="B704">
        <v>2112</v>
      </c>
      <c r="C704" t="s">
        <v>14484</v>
      </c>
      <c r="D704">
        <v>2</v>
      </c>
      <c r="E704">
        <v>2</v>
      </c>
      <c r="F704">
        <v>4</v>
      </c>
      <c r="G704">
        <v>3</v>
      </c>
      <c r="H704">
        <v>-30</v>
      </c>
      <c r="J704" t="s">
        <v>254</v>
      </c>
      <c r="K704">
        <v>21</v>
      </c>
      <c r="L704">
        <v>21</v>
      </c>
      <c r="M704" t="s">
        <v>7093</v>
      </c>
      <c r="N704" t="s">
        <v>1471</v>
      </c>
      <c r="P704" t="s">
        <v>5906</v>
      </c>
      <c r="Q704" t="s">
        <v>1473</v>
      </c>
      <c r="W704" t="s">
        <v>257</v>
      </c>
      <c r="X704" t="s">
        <v>13786</v>
      </c>
      <c r="AE704" t="s">
        <v>605</v>
      </c>
      <c r="AF704" t="s">
        <v>606</v>
      </c>
      <c r="AG704" t="s">
        <v>13786</v>
      </c>
      <c r="AH704" t="s">
        <v>257</v>
      </c>
      <c r="AJ704">
        <v>22</v>
      </c>
      <c r="AP704">
        <v>15</v>
      </c>
      <c r="BJ704" t="s">
        <v>257</v>
      </c>
      <c r="BQ704">
        <v>13</v>
      </c>
      <c r="BR704" t="s">
        <v>13785</v>
      </c>
      <c r="BT704" t="s">
        <v>275</v>
      </c>
      <c r="BV704">
        <v>14</v>
      </c>
      <c r="BX704">
        <v>0</v>
      </c>
      <c r="BY704" t="s">
        <v>13787</v>
      </c>
      <c r="CD704" s="3">
        <v>0.45277777777777778</v>
      </c>
      <c r="CF704" t="s">
        <v>13788</v>
      </c>
      <c r="CJ704">
        <v>0</v>
      </c>
      <c r="CK704" t="s">
        <v>13789</v>
      </c>
      <c r="CL704" s="4">
        <v>38050</v>
      </c>
      <c r="CM704" t="s">
        <v>13790</v>
      </c>
      <c r="CN704" t="s">
        <v>13791</v>
      </c>
      <c r="CO704">
        <v>13</v>
      </c>
      <c r="CP704" t="s">
        <v>13792</v>
      </c>
      <c r="CQ704" t="s">
        <v>418</v>
      </c>
      <c r="CR704" t="s">
        <v>13563</v>
      </c>
      <c r="CU704" t="s">
        <v>13695</v>
      </c>
      <c r="CW704">
        <v>0</v>
      </c>
      <c r="CY704">
        <v>2</v>
      </c>
      <c r="CZ704" t="s">
        <v>614</v>
      </c>
      <c r="DA704">
        <v>-48</v>
      </c>
      <c r="DB704">
        <v>6</v>
      </c>
      <c r="DC704" t="s">
        <v>554</v>
      </c>
      <c r="DD704">
        <v>-24</v>
      </c>
      <c r="DF704" t="s">
        <v>13623</v>
      </c>
      <c r="DK704">
        <v>3</v>
      </c>
      <c r="DL704" s="4">
        <v>44525</v>
      </c>
      <c r="DM704">
        <v>20718</v>
      </c>
      <c r="DN704">
        <v>2021</v>
      </c>
      <c r="DO704">
        <v>0</v>
      </c>
      <c r="DQ704">
        <v>82026</v>
      </c>
      <c r="DR704">
        <v>54</v>
      </c>
      <c r="DU704" t="s">
        <v>257</v>
      </c>
      <c r="DV704" t="s">
        <v>274</v>
      </c>
      <c r="DX704">
        <v>13</v>
      </c>
      <c r="DY704" t="s">
        <v>13563</v>
      </c>
      <c r="EE704">
        <v>0</v>
      </c>
      <c r="EF704" t="s">
        <v>13770</v>
      </c>
      <c r="EG704" t="s">
        <v>277</v>
      </c>
      <c r="EH704">
        <v>0</v>
      </c>
      <c r="EI704" t="s">
        <v>2341</v>
      </c>
      <c r="EJ704" t="s">
        <v>278</v>
      </c>
      <c r="EK704" t="s">
        <v>13793</v>
      </c>
      <c r="EL704" t="s">
        <v>13794</v>
      </c>
      <c r="EM704" t="s">
        <v>13795</v>
      </c>
      <c r="EN704" t="s">
        <v>391</v>
      </c>
      <c r="EO704" t="s">
        <v>418</v>
      </c>
      <c r="EP704" t="s">
        <v>345</v>
      </c>
      <c r="EQ704">
        <v>0</v>
      </c>
      <c r="ET704" t="s">
        <v>13796</v>
      </c>
      <c r="FE704">
        <v>0</v>
      </c>
      <c r="FF704">
        <v>11</v>
      </c>
      <c r="FG704" t="s">
        <v>621</v>
      </c>
      <c r="FI704" t="s">
        <v>621</v>
      </c>
      <c r="FL704">
        <v>0</v>
      </c>
      <c r="FN704">
        <v>0</v>
      </c>
      <c r="FQ704">
        <v>0</v>
      </c>
      <c r="FS704" t="s">
        <v>4164</v>
      </c>
      <c r="FT704" t="s">
        <v>13777</v>
      </c>
      <c r="FU704" t="s">
        <v>257</v>
      </c>
      <c r="FV704" t="s">
        <v>4522</v>
      </c>
      <c r="FW704" t="s">
        <v>1291</v>
      </c>
      <c r="FX704" t="s">
        <v>625</v>
      </c>
      <c r="FY704">
        <v>0</v>
      </c>
      <c r="GA704">
        <v>13.14</v>
      </c>
      <c r="GB704">
        <v>1</v>
      </c>
      <c r="GC704">
        <v>0</v>
      </c>
      <c r="GE704" t="s">
        <v>355</v>
      </c>
      <c r="GF704">
        <v>0</v>
      </c>
      <c r="GJ704">
        <v>0</v>
      </c>
      <c r="GK704">
        <v>0</v>
      </c>
      <c r="GM704" t="s">
        <v>13797</v>
      </c>
      <c r="GO704">
        <v>2</v>
      </c>
      <c r="HA704" t="s">
        <v>13569</v>
      </c>
      <c r="HC704" t="s">
        <v>294</v>
      </c>
      <c r="HD704" t="s">
        <v>313</v>
      </c>
      <c r="HE704" t="s">
        <v>13798</v>
      </c>
      <c r="HF704">
        <v>0</v>
      </c>
      <c r="HG704">
        <v>21</v>
      </c>
      <c r="HH704">
        <v>14</v>
      </c>
      <c r="HI704" t="s">
        <v>275</v>
      </c>
      <c r="HL704">
        <v>3</v>
      </c>
      <c r="HW704">
        <v>-33</v>
      </c>
      <c r="HX704">
        <v>4331002</v>
      </c>
      <c r="HY704" t="s">
        <v>13799</v>
      </c>
      <c r="HZ704">
        <v>4330998</v>
      </c>
      <c r="IC704">
        <v>0</v>
      </c>
      <c r="ID704">
        <v>0</v>
      </c>
      <c r="IM704">
        <v>51</v>
      </c>
      <c r="IQ704" t="s">
        <v>13623</v>
      </c>
      <c r="IR704" t="s">
        <v>13800</v>
      </c>
      <c r="IU704">
        <v>13</v>
      </c>
      <c r="IV704">
        <f>IF(AND(Table1[[#This Row],[R/P]]="P",Table1[[#This Row],[PaRes]]&lt;&gt;"SCRBL",Table1[[#This Row],[PaRes]]&lt;&gt;"RUN",Table1[[#This Row],[Penalty]]&lt;&gt;1),1,0)</f>
        <v>0</v>
      </c>
      <c r="IW704">
        <f>IF(AND(Table1[[#This Row],[Pass Play]]=1,Table1[[#This Row],[PaRes]]&lt;&gt;"SAC"),1,0)</f>
        <v>0</v>
      </c>
      <c r="IX704">
        <f>IF(Table1[[#This Row],[PaRes]]="COM",1,0)</f>
        <v>0</v>
      </c>
      <c r="IY704">
        <f>IF(Table1[[#This Row],[Pass Play]]=1,Table1[[#This Row],[Gn]],0)</f>
        <v>0</v>
      </c>
      <c r="IZ704">
        <f>IF(AND(Table1[[#This Row],[Pass Play]]=1,Table1[[#This Row],[EFF]]="Y"),1,0)</f>
        <v>0</v>
      </c>
      <c r="JA704">
        <f>IF(AND(Table1[[#This Row],[Pass Play]]=1,Table1[[#This Row],[EFF]]="Y"),Table1[[#This Row],[Gn]],0)</f>
        <v>0</v>
      </c>
      <c r="JB704">
        <f>IF(AND(Table1[[#This Row],[Pass Play]]=1,Table1[[#This Row],[Gn]]&gt;=15),1,0)</f>
        <v>0</v>
      </c>
      <c r="JC704">
        <f>IF(AND(Table1[[#This Row],[Pass Play]]=1,Table1[[#This Row],[Big Play Passes]]=1),Table1[[#This Row],[Gn]],0)</f>
        <v>0</v>
      </c>
      <c r="JD704">
        <f>IF(AND(OR(Table1[[#This Row],[R/P]]="R",Table1[[#This Row],[PaRes]]="SCRBL",Table1[[#This Row],[PaRes]]="RUN"),Table1[[#This Row],[Penalty]]&lt;&gt;1),1,0)</f>
        <v>1</v>
      </c>
      <c r="JE704">
        <f>IF(Table1[[#This Row],[Rush Attempts]]=1,Table1[[#This Row],[Gn]],0)</f>
        <v>3</v>
      </c>
      <c r="JF704">
        <f>IF(AND(Table1[[#This Row],[Rush Attempts]]=1,Table1[[#This Row],[EFF]]="Y"),1,0)</f>
        <v>1</v>
      </c>
      <c r="JG704">
        <f>IF(AND(Table1[[#This Row],[Rush Attempts]]=1,Table1[[#This Row],[EFF]]="Y"),Table1[[#This Row],[Gn]],0)</f>
        <v>3</v>
      </c>
      <c r="JH704">
        <f>IF(AND(Table1[[#This Row],[Rush Attempts]]=1,Table1[[#This Row],[Gn]]&gt;=10),1,0)</f>
        <v>0</v>
      </c>
      <c r="JI704">
        <f>IF(AND(Table1[[#This Row],[Rush Attempts]]=1,Table1[[#This Row],[Big Play Run]]=1),Table1[[#This Row],[Gn]],0)</f>
        <v>0</v>
      </c>
      <c r="JJ704">
        <f>IF(Table1[[#This Row],[PaRes]]="SAC",1,0)</f>
        <v>0</v>
      </c>
      <c r="JK704">
        <f>IF(Table1[[#This Row],[Sacks]]=1,Table1[[#This Row],[Gn]],0)</f>
        <v>0</v>
      </c>
      <c r="JL704">
        <f>IF(Table1[[#This Row],[PaRes]]="INT",1,0)</f>
        <v>0</v>
      </c>
      <c r="JM704">
        <f>IF(Table1[[#This Row],[pff_PENALTY]]&lt;&gt;"",1,0)</f>
        <v>0</v>
      </c>
      <c r="JN704">
        <f>Table1[[#This Row],[pff_PENYARDS]]</f>
        <v>0</v>
      </c>
      <c r="JO704">
        <f>IF(Table1[[#This Row],[S/End]]="TD",1,0)</f>
        <v>0</v>
      </c>
      <c r="JP704">
        <f>IF(OR(Table1[[#This Row],[S/End]]="FGGD"),1,0)</f>
        <v>0</v>
      </c>
      <c r="JQ704">
        <f>IF(OR(Table1[[#This Row],[S/End]]="FUM",Table1[[#This Row],[S/End]]="INT"),1,0)</f>
        <v>0</v>
      </c>
      <c r="JR704">
        <f>IF(AND(Table1[[#This Row],[Touchdown]]=1,Table1[[#This Row],[Pass Play]]=1),1,0)</f>
        <v>0</v>
      </c>
      <c r="JS704">
        <f t="shared" si="32"/>
        <v>0</v>
      </c>
      <c r="JT704">
        <f>IF(AND(OR(Table1[[#This Row],[Pass Play]]=1,Table1[[#This Row],[Rush Attempts]]=1),Table1[[#This Row],[Dn]]=3),1,0)</f>
        <v>0</v>
      </c>
      <c r="JU704">
        <f>IF(AND(Table1[[#This Row],[3rd down attempt]]=1,Table1[[#This Row],[EFF]]="Y"),1,0)</f>
        <v>0</v>
      </c>
      <c r="JV704">
        <f>IF(AND(Table1[[#This Row],[3rd down attempt]]=1,Table1[[#This Row],[Dist]]&gt;=7),1,0)</f>
        <v>0</v>
      </c>
      <c r="JW704">
        <f>IF(AND(OR(Table1[[#This Row],[Pass Play]]=1,Table1[[#This Row],[Rush Attempts]]=1),Table1[[#This Row],[Dn]]=4),1,0)</f>
        <v>0</v>
      </c>
      <c r="JX704">
        <f>IF(AND(Table1[[#This Row],[4th down attempt]]=1,Table1[[#This Row],[EFF]]="Y"),1,0)</f>
        <v>0</v>
      </c>
      <c r="JY704">
        <f>IF(AND(OR(Table1[[#This Row],[Pass Play]]=1,Table1[[#This Row],[Rush Attempts]]=1),Table1[[#This Row],[FPos]]&gt;=0,Table1[[#This Row],[FPos]]&lt;=20),1,0)</f>
        <v>0</v>
      </c>
      <c r="JZ704">
        <f>IF(AND(OR(Table1[[#This Row],[Pass Play]]=1,Table1[[#This Row],[Rush Attempts]]=1),Table1[[#This Row],[Dist]]&lt;=Table1[[#This Row],[Gn]]),1,0)</f>
        <v>0</v>
      </c>
      <c r="KA704">
        <f>IF(Table1[[#This Row],[S/End]]&lt;&gt;"",1,0)</f>
        <v>0</v>
      </c>
      <c r="KB704">
        <f>IF(Table1[[#This Row],[S/End]]="TD",1,0)</f>
        <v>0</v>
      </c>
      <c r="KC704">
        <f>IF(Table1[[#This Row],[S/End]]="FGGD",1,0)</f>
        <v>0</v>
      </c>
      <c r="KD704">
        <f>IF(AND(OR(Table1[[#This Row],[Pass Play]]=1,Table1[[#This Row],[Rush Attempts]]=1),Table1[[#This Row],[Gn]]&lt;0),1,0)</f>
        <v>0</v>
      </c>
      <c r="KE704" s="375">
        <f>IF(AND(Table1[[#This Row],[pff_DRVENDPSN]]=3,Table1[[#This Row],[pff_DRVENDEVENT]]="PUNT"),1,0)</f>
        <v>0</v>
      </c>
    </row>
    <row r="705" spans="1:291" hidden="1">
      <c r="A705">
        <v>14</v>
      </c>
      <c r="B705">
        <v>2112</v>
      </c>
      <c r="C705" t="s">
        <v>14484</v>
      </c>
      <c r="D705">
        <v>2</v>
      </c>
      <c r="E705">
        <v>3</v>
      </c>
      <c r="F705">
        <v>1</v>
      </c>
      <c r="G705">
        <v>6</v>
      </c>
      <c r="H705">
        <v>-33</v>
      </c>
      <c r="J705" t="s">
        <v>254</v>
      </c>
      <c r="K705">
        <v>22</v>
      </c>
      <c r="L705">
        <v>22</v>
      </c>
      <c r="M705" t="s">
        <v>13802</v>
      </c>
      <c r="N705" t="s">
        <v>13803</v>
      </c>
      <c r="O705" t="s">
        <v>254</v>
      </c>
      <c r="P705" t="s">
        <v>10591</v>
      </c>
      <c r="Q705" t="s">
        <v>871</v>
      </c>
      <c r="S705" t="s">
        <v>443</v>
      </c>
      <c r="W705" t="s">
        <v>253</v>
      </c>
      <c r="X705" t="s">
        <v>13804</v>
      </c>
      <c r="Y705" t="s">
        <v>7204</v>
      </c>
      <c r="Z705" t="s">
        <v>11384</v>
      </c>
      <c r="AB705" t="s">
        <v>4505</v>
      </c>
      <c r="AC705" t="s">
        <v>1709</v>
      </c>
      <c r="AJ705">
        <v>18</v>
      </c>
      <c r="AK705" t="s">
        <v>327</v>
      </c>
      <c r="AP705">
        <v>15</v>
      </c>
      <c r="BJ705" t="s">
        <v>257</v>
      </c>
      <c r="BQ705">
        <v>14</v>
      </c>
      <c r="BR705" t="s">
        <v>13801</v>
      </c>
      <c r="BT705" t="s">
        <v>275</v>
      </c>
      <c r="BV705">
        <v>14</v>
      </c>
      <c r="BX705">
        <v>1</v>
      </c>
      <c r="BY705" t="s">
        <v>13805</v>
      </c>
      <c r="CA705">
        <v>1</v>
      </c>
      <c r="CD705" s="3">
        <v>0.42291666666666666</v>
      </c>
      <c r="CE705" t="s">
        <v>257</v>
      </c>
      <c r="CF705" t="s">
        <v>13806</v>
      </c>
      <c r="CG705">
        <v>4</v>
      </c>
      <c r="CI705" t="s">
        <v>331</v>
      </c>
      <c r="CJ705">
        <v>0</v>
      </c>
      <c r="CK705" t="s">
        <v>13807</v>
      </c>
      <c r="CL705" s="4">
        <v>38050</v>
      </c>
      <c r="CM705" t="s">
        <v>13808</v>
      </c>
      <c r="CN705" t="s">
        <v>13809</v>
      </c>
      <c r="CO705">
        <v>13</v>
      </c>
      <c r="CQ705" t="s">
        <v>269</v>
      </c>
      <c r="CR705" t="s">
        <v>13563</v>
      </c>
      <c r="CU705" t="s">
        <v>4749</v>
      </c>
      <c r="CW705">
        <v>0</v>
      </c>
      <c r="CY705">
        <v>3</v>
      </c>
      <c r="CZ705" t="s">
        <v>614</v>
      </c>
      <c r="DA705">
        <v>-48</v>
      </c>
      <c r="DB705">
        <v>6</v>
      </c>
      <c r="DC705" t="s">
        <v>554</v>
      </c>
      <c r="DD705">
        <v>-24</v>
      </c>
      <c r="DK705">
        <v>6</v>
      </c>
      <c r="DL705" s="4">
        <v>44525</v>
      </c>
      <c r="DM705">
        <v>20718</v>
      </c>
      <c r="DN705">
        <v>2021</v>
      </c>
      <c r="DO705">
        <v>0</v>
      </c>
      <c r="DQ705">
        <v>82026</v>
      </c>
      <c r="DR705">
        <v>55</v>
      </c>
      <c r="DU705" t="s">
        <v>257</v>
      </c>
      <c r="DV705" t="s">
        <v>274</v>
      </c>
      <c r="DX705">
        <v>13</v>
      </c>
      <c r="DY705" t="s">
        <v>13563</v>
      </c>
      <c r="EE705">
        <v>0</v>
      </c>
      <c r="EF705" t="s">
        <v>13810</v>
      </c>
      <c r="EG705" t="s">
        <v>1128</v>
      </c>
      <c r="EH705">
        <v>1</v>
      </c>
      <c r="EI705" t="s">
        <v>886</v>
      </c>
      <c r="EJ705" t="s">
        <v>2147</v>
      </c>
      <c r="EK705" t="s">
        <v>7718</v>
      </c>
      <c r="EL705" t="s">
        <v>13811</v>
      </c>
      <c r="EM705" t="s">
        <v>13812</v>
      </c>
      <c r="EN705" t="s">
        <v>13813</v>
      </c>
      <c r="EO705" t="s">
        <v>282</v>
      </c>
      <c r="EP705" t="s">
        <v>3352</v>
      </c>
      <c r="EQ705">
        <v>0</v>
      </c>
      <c r="ER705" t="s">
        <v>13814</v>
      </c>
      <c r="ET705" t="s">
        <v>13815</v>
      </c>
      <c r="EU705">
        <v>6</v>
      </c>
      <c r="EV705" t="s">
        <v>348</v>
      </c>
      <c r="EW705" t="s">
        <v>1983</v>
      </c>
      <c r="EX705" t="s">
        <v>1251</v>
      </c>
      <c r="EY705" t="s">
        <v>13816</v>
      </c>
      <c r="FB705" t="s">
        <v>499</v>
      </c>
      <c r="FC705" t="s">
        <v>13817</v>
      </c>
      <c r="FE705">
        <v>1</v>
      </c>
      <c r="FF705">
        <v>6</v>
      </c>
      <c r="FL705">
        <v>0</v>
      </c>
      <c r="FN705">
        <v>0</v>
      </c>
      <c r="FQ705">
        <v>0</v>
      </c>
      <c r="FS705" t="s">
        <v>395</v>
      </c>
      <c r="FT705" t="s">
        <v>1029</v>
      </c>
      <c r="FV705" t="s">
        <v>496</v>
      </c>
      <c r="FW705" t="s">
        <v>1721</v>
      </c>
      <c r="FY705">
        <v>1</v>
      </c>
      <c r="GA705">
        <v>13.14</v>
      </c>
      <c r="GB705">
        <v>1</v>
      </c>
      <c r="GC705">
        <v>0</v>
      </c>
      <c r="GD705" t="s">
        <v>13818</v>
      </c>
      <c r="GE705" t="s">
        <v>355</v>
      </c>
      <c r="GF705">
        <v>0</v>
      </c>
      <c r="GG705" t="s">
        <v>3637</v>
      </c>
      <c r="GI705">
        <v>1.6</v>
      </c>
      <c r="GJ705">
        <v>0</v>
      </c>
      <c r="GK705">
        <v>0</v>
      </c>
      <c r="GM705" t="s">
        <v>13819</v>
      </c>
      <c r="GN705">
        <v>0</v>
      </c>
      <c r="GO705">
        <v>0</v>
      </c>
      <c r="GP705" t="s">
        <v>357</v>
      </c>
      <c r="GR705">
        <v>12</v>
      </c>
      <c r="HA705" t="s">
        <v>13820</v>
      </c>
      <c r="HC705" t="s">
        <v>313</v>
      </c>
      <c r="HD705" t="s">
        <v>313</v>
      </c>
      <c r="HE705" t="s">
        <v>13611</v>
      </c>
      <c r="HF705">
        <v>0</v>
      </c>
      <c r="HG705">
        <v>22</v>
      </c>
      <c r="HH705">
        <v>14</v>
      </c>
      <c r="HI705" t="s">
        <v>275</v>
      </c>
      <c r="HK705" t="s">
        <v>492</v>
      </c>
      <c r="HL705" t="s">
        <v>9541</v>
      </c>
      <c r="HM705" t="s">
        <v>13611</v>
      </c>
      <c r="HO705" t="s">
        <v>13821</v>
      </c>
      <c r="HP705" t="s">
        <v>13822</v>
      </c>
      <c r="HQ705" t="s">
        <v>8143</v>
      </c>
      <c r="HR705" t="s">
        <v>13823</v>
      </c>
      <c r="HT705" t="s">
        <v>4863</v>
      </c>
      <c r="HW705">
        <v>-39</v>
      </c>
      <c r="HX705">
        <v>4331006</v>
      </c>
      <c r="HY705" t="s">
        <v>13824</v>
      </c>
      <c r="HZ705">
        <v>4331002</v>
      </c>
      <c r="IC705">
        <v>0.5</v>
      </c>
      <c r="ID705">
        <v>1</v>
      </c>
      <c r="IM705">
        <v>52</v>
      </c>
      <c r="IU705">
        <v>13</v>
      </c>
      <c r="IV705">
        <f>IF(AND(Table1[[#This Row],[R/P]]="P",Table1[[#This Row],[PaRes]]&lt;&gt;"SCRBL",Table1[[#This Row],[PaRes]]&lt;&gt;"RUN",Table1[[#This Row],[Penalty]]&lt;&gt;1),1,0)</f>
        <v>1</v>
      </c>
      <c r="IW705">
        <f>IF(AND(Table1[[#This Row],[Pass Play]]=1,Table1[[#This Row],[PaRes]]&lt;&gt;"SAC"),1,0)</f>
        <v>1</v>
      </c>
      <c r="IX705">
        <f>IF(Table1[[#This Row],[PaRes]]="COM",1,0)</f>
        <v>1</v>
      </c>
      <c r="IY705">
        <f>IF(Table1[[#This Row],[Pass Play]]=1,Table1[[#This Row],[Gn]],0)</f>
        <v>6</v>
      </c>
      <c r="IZ705">
        <f>IF(AND(Table1[[#This Row],[Pass Play]]=1,Table1[[#This Row],[EFF]]="Y"),1,0)</f>
        <v>1</v>
      </c>
      <c r="JA705">
        <f>IF(AND(Table1[[#This Row],[Pass Play]]=1,Table1[[#This Row],[EFF]]="Y"),Table1[[#This Row],[Gn]],0)</f>
        <v>6</v>
      </c>
      <c r="JB705">
        <f>IF(AND(Table1[[#This Row],[Pass Play]]=1,Table1[[#This Row],[Gn]]&gt;=15),1,0)</f>
        <v>0</v>
      </c>
      <c r="JC705">
        <f>IF(AND(Table1[[#This Row],[Pass Play]]=1,Table1[[#This Row],[Big Play Passes]]=1),Table1[[#This Row],[Gn]],0)</f>
        <v>0</v>
      </c>
      <c r="JD705">
        <f>IF(AND(OR(Table1[[#This Row],[R/P]]="R",Table1[[#This Row],[PaRes]]="SCRBL",Table1[[#This Row],[PaRes]]="RUN"),Table1[[#This Row],[Penalty]]&lt;&gt;1),1,0)</f>
        <v>0</v>
      </c>
      <c r="JE705">
        <f>IF(Table1[[#This Row],[Rush Attempts]]=1,Table1[[#This Row],[Gn]],0)</f>
        <v>0</v>
      </c>
      <c r="JF705">
        <f>IF(AND(Table1[[#This Row],[Rush Attempts]]=1,Table1[[#This Row],[EFF]]="Y"),1,0)</f>
        <v>0</v>
      </c>
      <c r="JG705">
        <f>IF(AND(Table1[[#This Row],[Rush Attempts]]=1,Table1[[#This Row],[EFF]]="Y"),Table1[[#This Row],[Gn]],0)</f>
        <v>0</v>
      </c>
      <c r="JH705">
        <f>IF(AND(Table1[[#This Row],[Rush Attempts]]=1,Table1[[#This Row],[Gn]]&gt;=10),1,0)</f>
        <v>0</v>
      </c>
      <c r="JI705">
        <f>IF(AND(Table1[[#This Row],[Rush Attempts]]=1,Table1[[#This Row],[Big Play Run]]=1),Table1[[#This Row],[Gn]],0)</f>
        <v>0</v>
      </c>
      <c r="JJ705">
        <f>IF(Table1[[#This Row],[PaRes]]="SAC",1,0)</f>
        <v>0</v>
      </c>
      <c r="JK705">
        <f>IF(Table1[[#This Row],[Sacks]]=1,Table1[[#This Row],[Gn]],0)</f>
        <v>0</v>
      </c>
      <c r="JL705">
        <f>IF(Table1[[#This Row],[PaRes]]="INT",1,0)</f>
        <v>0</v>
      </c>
      <c r="JM705">
        <f>IF(Table1[[#This Row],[pff_PENALTY]]&lt;&gt;"",1,0)</f>
        <v>0</v>
      </c>
      <c r="JN705">
        <f>Table1[[#This Row],[pff_PENYARDS]]</f>
        <v>0</v>
      </c>
      <c r="JO705">
        <f>IF(Table1[[#This Row],[S/End]]="TD",1,0)</f>
        <v>0</v>
      </c>
      <c r="JP705">
        <f>IF(OR(Table1[[#This Row],[S/End]]="FGGD"),1,0)</f>
        <v>0</v>
      </c>
      <c r="JQ705">
        <f>IF(OR(Table1[[#This Row],[S/End]]="FUM",Table1[[#This Row],[S/End]]="INT"),1,0)</f>
        <v>0</v>
      </c>
      <c r="JR705">
        <f>IF(AND(Table1[[#This Row],[Touchdown]]=1,Table1[[#This Row],[Pass Play]]=1),1,0)</f>
        <v>0</v>
      </c>
      <c r="JS705">
        <f t="shared" si="32"/>
        <v>0</v>
      </c>
      <c r="JT705">
        <f>IF(AND(OR(Table1[[#This Row],[Pass Play]]=1,Table1[[#This Row],[Rush Attempts]]=1),Table1[[#This Row],[Dn]]=3),1,0)</f>
        <v>1</v>
      </c>
      <c r="JU705">
        <f>IF(AND(Table1[[#This Row],[3rd down attempt]]=1,Table1[[#This Row],[EFF]]="Y"),1,0)</f>
        <v>1</v>
      </c>
      <c r="JV705">
        <f>IF(AND(Table1[[#This Row],[3rd down attempt]]=1,Table1[[#This Row],[Dist]]&gt;=7),1,0)</f>
        <v>0</v>
      </c>
      <c r="JW705">
        <f>IF(AND(OR(Table1[[#This Row],[Pass Play]]=1,Table1[[#This Row],[Rush Attempts]]=1),Table1[[#This Row],[Dn]]=4),1,0)</f>
        <v>0</v>
      </c>
      <c r="JX705">
        <f>IF(AND(Table1[[#This Row],[4th down attempt]]=1,Table1[[#This Row],[EFF]]="Y"),1,0)</f>
        <v>0</v>
      </c>
      <c r="JY705">
        <f>IF(AND(OR(Table1[[#This Row],[Pass Play]]=1,Table1[[#This Row],[Rush Attempts]]=1),Table1[[#This Row],[FPos]]&gt;=0,Table1[[#This Row],[FPos]]&lt;=20),1,0)</f>
        <v>0</v>
      </c>
      <c r="JZ705">
        <f>IF(AND(OR(Table1[[#This Row],[Pass Play]]=1,Table1[[#This Row],[Rush Attempts]]=1),Table1[[#This Row],[Dist]]&lt;=Table1[[#This Row],[Gn]]),1,0)</f>
        <v>1</v>
      </c>
      <c r="KA705">
        <f>IF(Table1[[#This Row],[S/End]]&lt;&gt;"",1,0)</f>
        <v>0</v>
      </c>
      <c r="KB705">
        <f>IF(Table1[[#This Row],[S/End]]="TD",1,0)</f>
        <v>0</v>
      </c>
      <c r="KC705">
        <f>IF(Table1[[#This Row],[S/End]]="FGGD",1,0)</f>
        <v>0</v>
      </c>
      <c r="KD705">
        <f>IF(AND(OR(Table1[[#This Row],[Pass Play]]=1,Table1[[#This Row],[Rush Attempts]]=1),Table1[[#This Row],[Gn]]&lt;0),1,0)</f>
        <v>0</v>
      </c>
      <c r="KE705" s="375">
        <f>IF(AND(Table1[[#This Row],[pff_DRVENDPSN]]=3,Table1[[#This Row],[pff_DRVENDEVENT]]="PUNT"),1,0)</f>
        <v>0</v>
      </c>
    </row>
    <row r="706" spans="1:291" hidden="1">
      <c r="A706">
        <v>15</v>
      </c>
      <c r="B706">
        <v>2112</v>
      </c>
      <c r="C706" t="s">
        <v>14484</v>
      </c>
      <c r="D706">
        <v>2</v>
      </c>
      <c r="E706">
        <v>1</v>
      </c>
      <c r="F706">
        <v>10</v>
      </c>
      <c r="G706">
        <v>0</v>
      </c>
      <c r="H706">
        <v>-39</v>
      </c>
      <c r="J706" t="s">
        <v>298</v>
      </c>
      <c r="K706">
        <v>11</v>
      </c>
      <c r="L706" t="s">
        <v>631</v>
      </c>
      <c r="M706" t="s">
        <v>13826</v>
      </c>
      <c r="N706" t="s">
        <v>13827</v>
      </c>
      <c r="O706" t="s">
        <v>254</v>
      </c>
      <c r="P706" t="s">
        <v>4212</v>
      </c>
      <c r="T706" t="s">
        <v>4346</v>
      </c>
      <c r="W706" t="s">
        <v>253</v>
      </c>
      <c r="X706" t="s">
        <v>13828</v>
      </c>
      <c r="Y706" t="s">
        <v>545</v>
      </c>
      <c r="Z706" t="s">
        <v>13829</v>
      </c>
      <c r="AB706" t="s">
        <v>876</v>
      </c>
      <c r="AC706" t="s">
        <v>1996</v>
      </c>
      <c r="AK706" t="s">
        <v>756</v>
      </c>
      <c r="AP706">
        <v>15</v>
      </c>
      <c r="BJ706" t="s">
        <v>274</v>
      </c>
      <c r="BQ706">
        <v>15</v>
      </c>
      <c r="BR706" t="s">
        <v>13825</v>
      </c>
      <c r="BT706" t="s">
        <v>275</v>
      </c>
      <c r="BV706">
        <v>14</v>
      </c>
      <c r="BX706">
        <v>0</v>
      </c>
      <c r="BY706" t="s">
        <v>13830</v>
      </c>
      <c r="CA706">
        <v>0</v>
      </c>
      <c r="CB706" t="s">
        <v>492</v>
      </c>
      <c r="CD706" s="3">
        <v>0.39930555555555558</v>
      </c>
      <c r="CE706" t="s">
        <v>274</v>
      </c>
      <c r="CF706" t="s">
        <v>13831</v>
      </c>
      <c r="CG706">
        <v>7</v>
      </c>
      <c r="CI706" t="s">
        <v>331</v>
      </c>
      <c r="CJ706">
        <v>1</v>
      </c>
      <c r="CK706" t="s">
        <v>13832</v>
      </c>
      <c r="CL706" s="4">
        <v>38414</v>
      </c>
      <c r="CM706" t="s">
        <v>13833</v>
      </c>
      <c r="CN706" t="s">
        <v>13834</v>
      </c>
      <c r="CO706">
        <v>13</v>
      </c>
      <c r="CP706" t="s">
        <v>13713</v>
      </c>
      <c r="CQ706" t="s">
        <v>282</v>
      </c>
      <c r="CR706" t="s">
        <v>13563</v>
      </c>
      <c r="CU706" t="s">
        <v>582</v>
      </c>
      <c r="CW706">
        <v>0</v>
      </c>
      <c r="CY706">
        <v>4</v>
      </c>
      <c r="CZ706" t="s">
        <v>614</v>
      </c>
      <c r="DA706">
        <v>-48</v>
      </c>
      <c r="DB706">
        <v>6</v>
      </c>
      <c r="DC706" t="s">
        <v>554</v>
      </c>
      <c r="DD706">
        <v>-24</v>
      </c>
      <c r="DK706">
        <v>0</v>
      </c>
      <c r="DL706" s="4">
        <v>44525</v>
      </c>
      <c r="DM706">
        <v>20718</v>
      </c>
      <c r="DN706">
        <v>2021</v>
      </c>
      <c r="DO706">
        <v>0</v>
      </c>
      <c r="DQ706">
        <v>82026</v>
      </c>
      <c r="DR706">
        <v>56</v>
      </c>
      <c r="DU706" t="s">
        <v>274</v>
      </c>
      <c r="DV706" t="s">
        <v>257</v>
      </c>
      <c r="DX706">
        <v>13</v>
      </c>
      <c r="DY706" t="s">
        <v>13563</v>
      </c>
      <c r="EB706" t="s">
        <v>989</v>
      </c>
      <c r="EE706">
        <v>0</v>
      </c>
      <c r="EF706" t="s">
        <v>9532</v>
      </c>
      <c r="EG706" t="s">
        <v>383</v>
      </c>
      <c r="EH706">
        <v>1</v>
      </c>
      <c r="EJ706" t="s">
        <v>340</v>
      </c>
      <c r="EK706" t="s">
        <v>341</v>
      </c>
      <c r="EL706" t="s">
        <v>13835</v>
      </c>
      <c r="EM706" t="s">
        <v>13836</v>
      </c>
      <c r="EN706" t="s">
        <v>3236</v>
      </c>
      <c r="EO706" t="s">
        <v>269</v>
      </c>
      <c r="EP706" t="s">
        <v>3634</v>
      </c>
      <c r="EQ706">
        <v>0</v>
      </c>
      <c r="ER706" t="s">
        <v>13837</v>
      </c>
      <c r="ET706" t="s">
        <v>13838</v>
      </c>
      <c r="EU706">
        <v>43</v>
      </c>
      <c r="EV706" t="s">
        <v>348</v>
      </c>
      <c r="EW706" t="s">
        <v>1983</v>
      </c>
      <c r="EX706" t="s">
        <v>771</v>
      </c>
      <c r="EY706" t="s">
        <v>1005</v>
      </c>
      <c r="FB706" t="s">
        <v>2285</v>
      </c>
      <c r="FC706" t="s">
        <v>13839</v>
      </c>
      <c r="FE706">
        <v>1</v>
      </c>
      <c r="FF706">
        <v>13</v>
      </c>
      <c r="FK706" t="s">
        <v>13840</v>
      </c>
      <c r="FL706">
        <v>0</v>
      </c>
      <c r="FN706">
        <v>0</v>
      </c>
      <c r="FQ706">
        <v>0</v>
      </c>
      <c r="FS706" t="s">
        <v>395</v>
      </c>
      <c r="FT706" t="s">
        <v>1029</v>
      </c>
      <c r="FU706" t="s">
        <v>257</v>
      </c>
      <c r="FV706" t="s">
        <v>496</v>
      </c>
      <c r="FW706" t="s">
        <v>2037</v>
      </c>
      <c r="FY706">
        <v>0</v>
      </c>
      <c r="GA706">
        <v>13.14</v>
      </c>
      <c r="GB706">
        <v>1</v>
      </c>
      <c r="GC706">
        <v>0</v>
      </c>
      <c r="GD706" t="s">
        <v>465</v>
      </c>
      <c r="GE706" t="s">
        <v>355</v>
      </c>
      <c r="GF706">
        <v>0</v>
      </c>
      <c r="GG706" t="s">
        <v>257</v>
      </c>
      <c r="GI706">
        <v>3.2</v>
      </c>
      <c r="GJ706">
        <v>0</v>
      </c>
      <c r="GK706">
        <v>0</v>
      </c>
      <c r="GM706" t="s">
        <v>2877</v>
      </c>
      <c r="GP706" t="s">
        <v>713</v>
      </c>
      <c r="GR706">
        <v>34</v>
      </c>
      <c r="HA706" t="s">
        <v>13841</v>
      </c>
      <c r="HC706" t="s">
        <v>313</v>
      </c>
      <c r="HD706" t="s">
        <v>313</v>
      </c>
      <c r="HE706" t="s">
        <v>3133</v>
      </c>
      <c r="HF706">
        <v>0</v>
      </c>
      <c r="HG706">
        <v>11</v>
      </c>
      <c r="HH706">
        <v>14</v>
      </c>
      <c r="HI706" t="s">
        <v>275</v>
      </c>
      <c r="HK706" t="s">
        <v>492</v>
      </c>
      <c r="HL706">
        <v>4</v>
      </c>
      <c r="HM706" t="s">
        <v>13842</v>
      </c>
      <c r="HO706" t="s">
        <v>13843</v>
      </c>
      <c r="HP706" t="s">
        <v>13844</v>
      </c>
      <c r="HQ706" t="s">
        <v>13845</v>
      </c>
      <c r="HR706" t="s">
        <v>13846</v>
      </c>
      <c r="HT706" t="s">
        <v>13847</v>
      </c>
      <c r="HW706">
        <v>-39</v>
      </c>
      <c r="HX706">
        <v>4331008</v>
      </c>
      <c r="HY706" t="s">
        <v>13848</v>
      </c>
      <c r="HZ706">
        <v>4331006</v>
      </c>
      <c r="IC706">
        <v>-0.5</v>
      </c>
      <c r="ID706">
        <v>1</v>
      </c>
      <c r="IM706">
        <v>53</v>
      </c>
      <c r="IU706">
        <v>13</v>
      </c>
      <c r="IV706">
        <f>IF(AND(Table1[[#This Row],[R/P]]="P",Table1[[#This Row],[PaRes]]&lt;&gt;"SCRBL",Table1[[#This Row],[PaRes]]&lt;&gt;"RUN",Table1[[#This Row],[Penalty]]&lt;&gt;1),1,0)</f>
        <v>1</v>
      </c>
      <c r="IW706">
        <f>IF(AND(Table1[[#This Row],[Pass Play]]=1,Table1[[#This Row],[PaRes]]&lt;&gt;"SAC"),1,0)</f>
        <v>1</v>
      </c>
      <c r="IX706">
        <f>IF(Table1[[#This Row],[PaRes]]="COM",1,0)</f>
        <v>0</v>
      </c>
      <c r="IY706">
        <f>IF(Table1[[#This Row],[Pass Play]]=1,Table1[[#This Row],[Gn]],0)</f>
        <v>0</v>
      </c>
      <c r="IZ706">
        <f>IF(AND(Table1[[#This Row],[Pass Play]]=1,Table1[[#This Row],[EFF]]="Y"),1,0)</f>
        <v>0</v>
      </c>
      <c r="JA706">
        <f>IF(AND(Table1[[#This Row],[Pass Play]]=1,Table1[[#This Row],[EFF]]="Y"),Table1[[#This Row],[Gn]],0)</f>
        <v>0</v>
      </c>
      <c r="JB706">
        <f>IF(AND(Table1[[#This Row],[Pass Play]]=1,Table1[[#This Row],[Gn]]&gt;=15),1,0)</f>
        <v>0</v>
      </c>
      <c r="JC706">
        <f>IF(AND(Table1[[#This Row],[Pass Play]]=1,Table1[[#This Row],[Big Play Passes]]=1),Table1[[#This Row],[Gn]],0)</f>
        <v>0</v>
      </c>
      <c r="JD706">
        <f>IF(AND(OR(Table1[[#This Row],[R/P]]="R",Table1[[#This Row],[PaRes]]="SCRBL",Table1[[#This Row],[PaRes]]="RUN"),Table1[[#This Row],[Penalty]]&lt;&gt;1),1,0)</f>
        <v>0</v>
      </c>
      <c r="JE706">
        <f>IF(Table1[[#This Row],[Rush Attempts]]=1,Table1[[#This Row],[Gn]],0)</f>
        <v>0</v>
      </c>
      <c r="JF706">
        <f>IF(AND(Table1[[#This Row],[Rush Attempts]]=1,Table1[[#This Row],[EFF]]="Y"),1,0)</f>
        <v>0</v>
      </c>
      <c r="JG706">
        <f>IF(AND(Table1[[#This Row],[Rush Attempts]]=1,Table1[[#This Row],[EFF]]="Y"),Table1[[#This Row],[Gn]],0)</f>
        <v>0</v>
      </c>
      <c r="JH706">
        <f>IF(AND(Table1[[#This Row],[Rush Attempts]]=1,Table1[[#This Row],[Gn]]&gt;=10),1,0)</f>
        <v>0</v>
      </c>
      <c r="JI706">
        <f>IF(AND(Table1[[#This Row],[Rush Attempts]]=1,Table1[[#This Row],[Big Play Run]]=1),Table1[[#This Row],[Gn]],0)</f>
        <v>0</v>
      </c>
      <c r="JJ706">
        <f>IF(Table1[[#This Row],[PaRes]]="SAC",1,0)</f>
        <v>0</v>
      </c>
      <c r="JK706">
        <f>IF(Table1[[#This Row],[Sacks]]=1,Table1[[#This Row],[Gn]],0)</f>
        <v>0</v>
      </c>
      <c r="JL706">
        <f>IF(Table1[[#This Row],[PaRes]]="INT",1,0)</f>
        <v>0</v>
      </c>
      <c r="JM706">
        <f>IF(Table1[[#This Row],[pff_PENALTY]]&lt;&gt;"",1,0)</f>
        <v>0</v>
      </c>
      <c r="JN706">
        <f>Table1[[#This Row],[pff_PENYARDS]]</f>
        <v>0</v>
      </c>
      <c r="JO706">
        <f>IF(Table1[[#This Row],[S/End]]="TD",1,0)</f>
        <v>0</v>
      </c>
      <c r="JP706">
        <f>IF(OR(Table1[[#This Row],[S/End]]="FGGD"),1,0)</f>
        <v>0</v>
      </c>
      <c r="JQ706">
        <f>IF(OR(Table1[[#This Row],[S/End]]="FUM",Table1[[#This Row],[S/End]]="INT"),1,0)</f>
        <v>0</v>
      </c>
      <c r="JR706">
        <f>IF(AND(Table1[[#This Row],[Touchdown]]=1,Table1[[#This Row],[Pass Play]]=1),1,0)</f>
        <v>0</v>
      </c>
      <c r="JS706">
        <f t="shared" ref="JS706:JS741" si="33">IF(BY707=1,G707,0)</f>
        <v>0</v>
      </c>
      <c r="JT706">
        <f>IF(AND(OR(Table1[[#This Row],[Pass Play]]=1,Table1[[#This Row],[Rush Attempts]]=1),Table1[[#This Row],[Dn]]=3),1,0)</f>
        <v>0</v>
      </c>
      <c r="JU706">
        <f>IF(AND(Table1[[#This Row],[3rd down attempt]]=1,Table1[[#This Row],[EFF]]="Y"),1,0)</f>
        <v>0</v>
      </c>
      <c r="JV706">
        <f>IF(AND(Table1[[#This Row],[3rd down attempt]]=1,Table1[[#This Row],[Dist]]&gt;=7),1,0)</f>
        <v>0</v>
      </c>
      <c r="JW706">
        <f>IF(AND(OR(Table1[[#This Row],[Pass Play]]=1,Table1[[#This Row],[Rush Attempts]]=1),Table1[[#This Row],[Dn]]=4),1,0)</f>
        <v>0</v>
      </c>
      <c r="JX706">
        <f>IF(AND(Table1[[#This Row],[4th down attempt]]=1,Table1[[#This Row],[EFF]]="Y"),1,0)</f>
        <v>0</v>
      </c>
      <c r="JY706">
        <f>IF(AND(OR(Table1[[#This Row],[Pass Play]]=1,Table1[[#This Row],[Rush Attempts]]=1),Table1[[#This Row],[FPos]]&gt;=0,Table1[[#This Row],[FPos]]&lt;=20),1,0)</f>
        <v>0</v>
      </c>
      <c r="JZ706">
        <f>IF(AND(OR(Table1[[#This Row],[Pass Play]]=1,Table1[[#This Row],[Rush Attempts]]=1),Table1[[#This Row],[Dist]]&lt;=Table1[[#This Row],[Gn]]),1,0)</f>
        <v>0</v>
      </c>
      <c r="KA706">
        <f>IF(Table1[[#This Row],[S/End]]&lt;&gt;"",1,0)</f>
        <v>0</v>
      </c>
      <c r="KB706">
        <f>IF(Table1[[#This Row],[S/End]]="TD",1,0)</f>
        <v>0</v>
      </c>
      <c r="KC706">
        <f>IF(Table1[[#This Row],[S/End]]="FGGD",1,0)</f>
        <v>0</v>
      </c>
      <c r="KD706">
        <f>IF(AND(OR(Table1[[#This Row],[Pass Play]]=1,Table1[[#This Row],[Rush Attempts]]=1),Table1[[#This Row],[Gn]]&lt;0),1,0)</f>
        <v>0</v>
      </c>
      <c r="KE706" s="375">
        <f>IF(AND(Table1[[#This Row],[pff_DRVENDPSN]]=3,Table1[[#This Row],[pff_DRVENDEVENT]]="PUNT"),1,0)</f>
        <v>0</v>
      </c>
    </row>
    <row r="707" spans="1:291" hidden="1">
      <c r="A707">
        <v>16</v>
      </c>
      <c r="B707">
        <v>2112</v>
      </c>
      <c r="C707" t="s">
        <v>14484</v>
      </c>
      <c r="D707">
        <v>2</v>
      </c>
      <c r="E707">
        <v>2</v>
      </c>
      <c r="F707">
        <v>10</v>
      </c>
      <c r="G707">
        <v>6</v>
      </c>
      <c r="H707">
        <v>-39</v>
      </c>
      <c r="J707" t="s">
        <v>254</v>
      </c>
      <c r="K707">
        <v>21</v>
      </c>
      <c r="L707">
        <v>21</v>
      </c>
      <c r="M707" t="s">
        <v>13850</v>
      </c>
      <c r="N707" t="s">
        <v>568</v>
      </c>
      <c r="P707" t="s">
        <v>1066</v>
      </c>
      <c r="T707" t="s">
        <v>3814</v>
      </c>
      <c r="W707" t="s">
        <v>257</v>
      </c>
      <c r="X707" t="s">
        <v>13851</v>
      </c>
      <c r="AE707" t="s">
        <v>259</v>
      </c>
      <c r="AF707" t="s">
        <v>260</v>
      </c>
      <c r="AG707" t="s">
        <v>13851</v>
      </c>
      <c r="AH707" t="s">
        <v>257</v>
      </c>
      <c r="AJ707">
        <v>22</v>
      </c>
      <c r="AP707">
        <v>15</v>
      </c>
      <c r="BJ707" t="s">
        <v>274</v>
      </c>
      <c r="BQ707">
        <v>16</v>
      </c>
      <c r="BR707" t="s">
        <v>13849</v>
      </c>
      <c r="BT707" t="s">
        <v>275</v>
      </c>
      <c r="BV707">
        <v>14</v>
      </c>
      <c r="BX707">
        <v>0</v>
      </c>
      <c r="BY707" t="s">
        <v>13852</v>
      </c>
      <c r="CD707" s="3">
        <v>0.3923611111111111</v>
      </c>
      <c r="CF707" t="s">
        <v>13853</v>
      </c>
      <c r="CJ707">
        <v>0</v>
      </c>
      <c r="CK707" t="s">
        <v>13854</v>
      </c>
      <c r="CL707" s="4">
        <v>38414</v>
      </c>
      <c r="CM707" t="s">
        <v>13855</v>
      </c>
      <c r="CN707" t="s">
        <v>13856</v>
      </c>
      <c r="CO707">
        <v>13</v>
      </c>
      <c r="CP707" t="s">
        <v>13792</v>
      </c>
      <c r="CQ707" t="s">
        <v>418</v>
      </c>
      <c r="CR707" t="s">
        <v>13563</v>
      </c>
      <c r="CU707" t="s">
        <v>8064</v>
      </c>
      <c r="CW707">
        <v>0</v>
      </c>
      <c r="CY707">
        <v>5</v>
      </c>
      <c r="CZ707" t="s">
        <v>614</v>
      </c>
      <c r="DA707">
        <v>-48</v>
      </c>
      <c r="DB707">
        <v>6</v>
      </c>
      <c r="DC707" t="s">
        <v>554</v>
      </c>
      <c r="DD707">
        <v>-24</v>
      </c>
      <c r="DF707" t="s">
        <v>13623</v>
      </c>
      <c r="DK707">
        <v>6</v>
      </c>
      <c r="DL707" s="4">
        <v>44525</v>
      </c>
      <c r="DM707">
        <v>20718</v>
      </c>
      <c r="DN707">
        <v>2021</v>
      </c>
      <c r="DO707">
        <v>0</v>
      </c>
      <c r="DQ707">
        <v>82026</v>
      </c>
      <c r="DR707">
        <v>57</v>
      </c>
      <c r="DU707" t="s">
        <v>274</v>
      </c>
      <c r="DV707" t="s">
        <v>257</v>
      </c>
      <c r="DX707">
        <v>13</v>
      </c>
      <c r="DY707" t="s">
        <v>13563</v>
      </c>
      <c r="EE707">
        <v>0</v>
      </c>
      <c r="EF707" t="s">
        <v>13857</v>
      </c>
      <c r="EG707" t="s">
        <v>1485</v>
      </c>
      <c r="EH707">
        <v>0</v>
      </c>
      <c r="EJ707" t="s">
        <v>278</v>
      </c>
      <c r="EK707" t="s">
        <v>4021</v>
      </c>
      <c r="EL707" t="s">
        <v>13858</v>
      </c>
      <c r="EM707" t="s">
        <v>13859</v>
      </c>
      <c r="EN707" t="s">
        <v>3878</v>
      </c>
      <c r="EO707" t="s">
        <v>418</v>
      </c>
      <c r="EP707" t="s">
        <v>1248</v>
      </c>
      <c r="EQ707">
        <v>0</v>
      </c>
      <c r="ET707" t="s">
        <v>13860</v>
      </c>
      <c r="FE707">
        <v>0</v>
      </c>
      <c r="FF707">
        <v>13</v>
      </c>
      <c r="FG707" t="s">
        <v>429</v>
      </c>
      <c r="FI707" t="s">
        <v>429</v>
      </c>
      <c r="FL707">
        <v>0</v>
      </c>
      <c r="FN707">
        <v>0</v>
      </c>
      <c r="FQ707">
        <v>0</v>
      </c>
      <c r="FS707" t="s">
        <v>1588</v>
      </c>
      <c r="FU707" t="s">
        <v>257</v>
      </c>
      <c r="FV707" t="s">
        <v>7071</v>
      </c>
      <c r="FW707" t="s">
        <v>1700</v>
      </c>
      <c r="FX707" t="s">
        <v>10769</v>
      </c>
      <c r="FY707">
        <v>0</v>
      </c>
      <c r="GA707">
        <v>13.14</v>
      </c>
      <c r="GB707">
        <v>1</v>
      </c>
      <c r="GC707">
        <v>0</v>
      </c>
      <c r="GD707" t="s">
        <v>626</v>
      </c>
      <c r="GF707">
        <v>0</v>
      </c>
      <c r="GG707" t="s">
        <v>274</v>
      </c>
      <c r="GJ707">
        <v>0</v>
      </c>
      <c r="GK707">
        <v>0</v>
      </c>
      <c r="GM707" t="s">
        <v>13861</v>
      </c>
      <c r="GO707">
        <v>2</v>
      </c>
      <c r="HA707" t="s">
        <v>13862</v>
      </c>
      <c r="HC707" t="s">
        <v>313</v>
      </c>
      <c r="HD707" t="s">
        <v>313</v>
      </c>
      <c r="HE707" t="s">
        <v>13863</v>
      </c>
      <c r="HF707">
        <v>0</v>
      </c>
      <c r="HG707">
        <v>21</v>
      </c>
      <c r="HH707">
        <v>14</v>
      </c>
      <c r="HI707" t="s">
        <v>275</v>
      </c>
      <c r="HL707">
        <v>4</v>
      </c>
      <c r="HW707">
        <v>-45</v>
      </c>
      <c r="HX707">
        <v>4331014</v>
      </c>
      <c r="HY707" t="s">
        <v>6102</v>
      </c>
      <c r="HZ707">
        <v>4331008</v>
      </c>
      <c r="IC707">
        <v>0</v>
      </c>
      <c r="ID707">
        <v>0</v>
      </c>
      <c r="IM707">
        <v>54</v>
      </c>
      <c r="IO707" t="s">
        <v>13864</v>
      </c>
      <c r="IQ707" t="s">
        <v>13864</v>
      </c>
      <c r="IU707">
        <v>13</v>
      </c>
      <c r="IV707">
        <f>IF(AND(Table1[[#This Row],[R/P]]="P",Table1[[#This Row],[PaRes]]&lt;&gt;"SCRBL",Table1[[#This Row],[PaRes]]&lt;&gt;"RUN",Table1[[#This Row],[Penalty]]&lt;&gt;1),1,0)</f>
        <v>0</v>
      </c>
      <c r="IW707">
        <f>IF(AND(Table1[[#This Row],[Pass Play]]=1,Table1[[#This Row],[PaRes]]&lt;&gt;"SAC"),1,0)</f>
        <v>0</v>
      </c>
      <c r="IX707">
        <f>IF(Table1[[#This Row],[PaRes]]="COM",1,0)</f>
        <v>0</v>
      </c>
      <c r="IY707">
        <f>IF(Table1[[#This Row],[Pass Play]]=1,Table1[[#This Row],[Gn]],0)</f>
        <v>0</v>
      </c>
      <c r="IZ707">
        <f>IF(AND(Table1[[#This Row],[Pass Play]]=1,Table1[[#This Row],[EFF]]="Y"),1,0)</f>
        <v>0</v>
      </c>
      <c r="JA707">
        <f>IF(AND(Table1[[#This Row],[Pass Play]]=1,Table1[[#This Row],[EFF]]="Y"),Table1[[#This Row],[Gn]],0)</f>
        <v>0</v>
      </c>
      <c r="JB707">
        <f>IF(AND(Table1[[#This Row],[Pass Play]]=1,Table1[[#This Row],[Gn]]&gt;=15),1,0)</f>
        <v>0</v>
      </c>
      <c r="JC707">
        <f>IF(AND(Table1[[#This Row],[Pass Play]]=1,Table1[[#This Row],[Big Play Passes]]=1),Table1[[#This Row],[Gn]],0)</f>
        <v>0</v>
      </c>
      <c r="JD707">
        <f>IF(AND(OR(Table1[[#This Row],[R/P]]="R",Table1[[#This Row],[PaRes]]="SCRBL",Table1[[#This Row],[PaRes]]="RUN"),Table1[[#This Row],[Penalty]]&lt;&gt;1),1,0)</f>
        <v>1</v>
      </c>
      <c r="JE707">
        <f>IF(Table1[[#This Row],[Rush Attempts]]=1,Table1[[#This Row],[Gn]],0)</f>
        <v>6</v>
      </c>
      <c r="JF707">
        <f>IF(AND(Table1[[#This Row],[Rush Attempts]]=1,Table1[[#This Row],[EFF]]="Y"),1,0)</f>
        <v>1</v>
      </c>
      <c r="JG707">
        <f>IF(AND(Table1[[#This Row],[Rush Attempts]]=1,Table1[[#This Row],[EFF]]="Y"),Table1[[#This Row],[Gn]],0)</f>
        <v>6</v>
      </c>
      <c r="JH707">
        <f>IF(AND(Table1[[#This Row],[Rush Attempts]]=1,Table1[[#This Row],[Gn]]&gt;=10),1,0)</f>
        <v>0</v>
      </c>
      <c r="JI707">
        <f>IF(AND(Table1[[#This Row],[Rush Attempts]]=1,Table1[[#This Row],[Big Play Run]]=1),Table1[[#This Row],[Gn]],0)</f>
        <v>0</v>
      </c>
      <c r="JJ707">
        <f>IF(Table1[[#This Row],[PaRes]]="SAC",1,0)</f>
        <v>0</v>
      </c>
      <c r="JK707">
        <f>IF(Table1[[#This Row],[Sacks]]=1,Table1[[#This Row],[Gn]],0)</f>
        <v>0</v>
      </c>
      <c r="JL707">
        <f>IF(Table1[[#This Row],[PaRes]]="INT",1,0)</f>
        <v>0</v>
      </c>
      <c r="JM707">
        <f>IF(Table1[[#This Row],[pff_PENALTY]]&lt;&gt;"",1,0)</f>
        <v>0</v>
      </c>
      <c r="JN707">
        <f>Table1[[#This Row],[pff_PENYARDS]]</f>
        <v>0</v>
      </c>
      <c r="JO707">
        <f>IF(Table1[[#This Row],[S/End]]="TD",1,0)</f>
        <v>0</v>
      </c>
      <c r="JP707">
        <f>IF(OR(Table1[[#This Row],[S/End]]="FGGD"),1,0)</f>
        <v>0</v>
      </c>
      <c r="JQ707">
        <f>IF(OR(Table1[[#This Row],[S/End]]="FUM",Table1[[#This Row],[S/End]]="INT"),1,0)</f>
        <v>0</v>
      </c>
      <c r="JR707">
        <f>IF(AND(Table1[[#This Row],[Touchdown]]=1,Table1[[#This Row],[Pass Play]]=1),1,0)</f>
        <v>0</v>
      </c>
      <c r="JS707">
        <f t="shared" si="33"/>
        <v>0</v>
      </c>
      <c r="JT707">
        <f>IF(AND(OR(Table1[[#This Row],[Pass Play]]=1,Table1[[#This Row],[Rush Attempts]]=1),Table1[[#This Row],[Dn]]=3),1,0)</f>
        <v>0</v>
      </c>
      <c r="JU707">
        <f>IF(AND(Table1[[#This Row],[3rd down attempt]]=1,Table1[[#This Row],[EFF]]="Y"),1,0)</f>
        <v>0</v>
      </c>
      <c r="JV707">
        <f>IF(AND(Table1[[#This Row],[3rd down attempt]]=1,Table1[[#This Row],[Dist]]&gt;=7),1,0)</f>
        <v>0</v>
      </c>
      <c r="JW707">
        <f>IF(AND(OR(Table1[[#This Row],[Pass Play]]=1,Table1[[#This Row],[Rush Attempts]]=1),Table1[[#This Row],[Dn]]=4),1,0)</f>
        <v>0</v>
      </c>
      <c r="JX707">
        <f>IF(AND(Table1[[#This Row],[4th down attempt]]=1,Table1[[#This Row],[EFF]]="Y"),1,0)</f>
        <v>0</v>
      </c>
      <c r="JY707">
        <f>IF(AND(OR(Table1[[#This Row],[Pass Play]]=1,Table1[[#This Row],[Rush Attempts]]=1),Table1[[#This Row],[FPos]]&gt;=0,Table1[[#This Row],[FPos]]&lt;=20),1,0)</f>
        <v>0</v>
      </c>
      <c r="JZ707">
        <f>IF(AND(OR(Table1[[#This Row],[Pass Play]]=1,Table1[[#This Row],[Rush Attempts]]=1),Table1[[#This Row],[Dist]]&lt;=Table1[[#This Row],[Gn]]),1,0)</f>
        <v>0</v>
      </c>
      <c r="KA707">
        <f>IF(Table1[[#This Row],[S/End]]&lt;&gt;"",1,0)</f>
        <v>0</v>
      </c>
      <c r="KB707">
        <f>IF(Table1[[#This Row],[S/End]]="TD",1,0)</f>
        <v>0</v>
      </c>
      <c r="KC707">
        <f>IF(Table1[[#This Row],[S/End]]="FGGD",1,0)</f>
        <v>0</v>
      </c>
      <c r="KD707">
        <f>IF(AND(OR(Table1[[#This Row],[Pass Play]]=1,Table1[[#This Row],[Rush Attempts]]=1),Table1[[#This Row],[Gn]]&lt;0),1,0)</f>
        <v>0</v>
      </c>
      <c r="KE707" s="375">
        <f>IF(AND(Table1[[#This Row],[pff_DRVENDPSN]]=3,Table1[[#This Row],[pff_DRVENDEVENT]]="PUNT"),1,0)</f>
        <v>0</v>
      </c>
    </row>
    <row r="708" spans="1:291" hidden="1">
      <c r="A708">
        <v>17</v>
      </c>
      <c r="B708">
        <v>2112</v>
      </c>
      <c r="C708" t="s">
        <v>14484</v>
      </c>
      <c r="D708">
        <v>2</v>
      </c>
      <c r="E708">
        <v>3</v>
      </c>
      <c r="F708">
        <v>4</v>
      </c>
      <c r="G708">
        <v>3</v>
      </c>
      <c r="H708">
        <v>-45</v>
      </c>
      <c r="J708" t="s">
        <v>298</v>
      </c>
      <c r="K708">
        <v>11</v>
      </c>
      <c r="L708">
        <v>11</v>
      </c>
      <c r="M708" t="s">
        <v>13866</v>
      </c>
      <c r="N708" t="s">
        <v>13867</v>
      </c>
      <c r="P708" t="s">
        <v>8308</v>
      </c>
      <c r="T708" t="s">
        <v>3362</v>
      </c>
      <c r="W708" t="s">
        <v>257</v>
      </c>
      <c r="X708" t="s">
        <v>13868</v>
      </c>
      <c r="AE708" t="s">
        <v>411</v>
      </c>
      <c r="AF708" t="s">
        <v>412</v>
      </c>
      <c r="AG708" t="s">
        <v>13868</v>
      </c>
      <c r="AH708" t="s">
        <v>257</v>
      </c>
      <c r="AJ708">
        <v>22</v>
      </c>
      <c r="AP708">
        <v>15</v>
      </c>
      <c r="BJ708" t="s">
        <v>607</v>
      </c>
      <c r="BQ708">
        <v>17</v>
      </c>
      <c r="BR708" t="s">
        <v>13865</v>
      </c>
      <c r="BT708" t="s">
        <v>275</v>
      </c>
      <c r="BV708">
        <v>14</v>
      </c>
      <c r="BX708">
        <v>0</v>
      </c>
      <c r="BY708" t="s">
        <v>13869</v>
      </c>
      <c r="CD708" s="3">
        <v>0.36458333333333331</v>
      </c>
      <c r="CF708" t="s">
        <v>13870</v>
      </c>
      <c r="CJ708">
        <v>0</v>
      </c>
      <c r="CK708" t="s">
        <v>13871</v>
      </c>
      <c r="CL708" s="4">
        <v>38387</v>
      </c>
      <c r="CM708" t="s">
        <v>13872</v>
      </c>
      <c r="CN708" t="s">
        <v>13873</v>
      </c>
      <c r="CO708">
        <v>13</v>
      </c>
      <c r="CP708" t="s">
        <v>13874</v>
      </c>
      <c r="CQ708" t="s">
        <v>282</v>
      </c>
      <c r="CR708" t="s">
        <v>13563</v>
      </c>
      <c r="CU708" t="s">
        <v>13875</v>
      </c>
      <c r="CW708">
        <v>0</v>
      </c>
      <c r="CY708">
        <v>6</v>
      </c>
      <c r="CZ708" t="s">
        <v>614</v>
      </c>
      <c r="DA708">
        <v>-48</v>
      </c>
      <c r="DB708">
        <v>6</v>
      </c>
      <c r="DC708" t="s">
        <v>554</v>
      </c>
      <c r="DD708">
        <v>-24</v>
      </c>
      <c r="DF708" t="s">
        <v>13769</v>
      </c>
      <c r="DK708">
        <v>3</v>
      </c>
      <c r="DL708" s="4">
        <v>44525</v>
      </c>
      <c r="DM708">
        <v>20718</v>
      </c>
      <c r="DN708">
        <v>2021</v>
      </c>
      <c r="DO708">
        <v>0</v>
      </c>
      <c r="DQ708">
        <v>82026</v>
      </c>
      <c r="DR708">
        <v>58</v>
      </c>
      <c r="DU708" t="s">
        <v>257</v>
      </c>
      <c r="DV708" t="s">
        <v>274</v>
      </c>
      <c r="DX708">
        <v>13</v>
      </c>
      <c r="DY708" t="s">
        <v>13563</v>
      </c>
      <c r="EE708">
        <v>0</v>
      </c>
      <c r="EF708" t="s">
        <v>7889</v>
      </c>
      <c r="EG708" t="s">
        <v>675</v>
      </c>
      <c r="EH708">
        <v>0</v>
      </c>
      <c r="EJ708" t="s">
        <v>340</v>
      </c>
      <c r="EK708" t="s">
        <v>3048</v>
      </c>
      <c r="EL708" t="s">
        <v>13876</v>
      </c>
      <c r="EM708" t="s">
        <v>13877</v>
      </c>
      <c r="EN708" t="s">
        <v>1152</v>
      </c>
      <c r="EO708" t="s">
        <v>269</v>
      </c>
      <c r="EP708" t="s">
        <v>1109</v>
      </c>
      <c r="EQ708">
        <v>1</v>
      </c>
      <c r="ET708" t="s">
        <v>13878</v>
      </c>
      <c r="FE708">
        <v>0</v>
      </c>
      <c r="FF708">
        <v>8</v>
      </c>
      <c r="FG708" t="s">
        <v>308</v>
      </c>
      <c r="FI708" t="s">
        <v>308</v>
      </c>
      <c r="FJ708" t="s">
        <v>13879</v>
      </c>
      <c r="FL708">
        <v>0</v>
      </c>
      <c r="FN708">
        <v>0</v>
      </c>
      <c r="FQ708">
        <v>0</v>
      </c>
      <c r="FS708" t="s">
        <v>395</v>
      </c>
      <c r="FU708" t="s">
        <v>257</v>
      </c>
      <c r="FV708" t="s">
        <v>496</v>
      </c>
      <c r="FW708" t="s">
        <v>431</v>
      </c>
      <c r="FX708" t="s">
        <v>432</v>
      </c>
      <c r="FY708">
        <v>1</v>
      </c>
      <c r="GA708">
        <v>13.14</v>
      </c>
      <c r="GB708">
        <v>1</v>
      </c>
      <c r="GC708">
        <v>0</v>
      </c>
      <c r="GD708" t="s">
        <v>3376</v>
      </c>
      <c r="GE708" t="s">
        <v>355</v>
      </c>
      <c r="GF708">
        <v>0</v>
      </c>
      <c r="GG708" t="s">
        <v>274</v>
      </c>
      <c r="GJ708">
        <v>0</v>
      </c>
      <c r="GK708">
        <v>0</v>
      </c>
      <c r="GM708" t="s">
        <v>13880</v>
      </c>
      <c r="GO708">
        <v>1</v>
      </c>
      <c r="HA708" t="s">
        <v>13881</v>
      </c>
      <c r="HC708" t="s">
        <v>294</v>
      </c>
      <c r="HD708" t="s">
        <v>294</v>
      </c>
      <c r="HE708" t="s">
        <v>13882</v>
      </c>
      <c r="HF708">
        <v>0</v>
      </c>
      <c r="HG708">
        <v>11</v>
      </c>
      <c r="HH708">
        <v>14</v>
      </c>
      <c r="HI708" t="s">
        <v>275</v>
      </c>
      <c r="HL708">
        <v>1</v>
      </c>
      <c r="HP708" t="s">
        <v>13883</v>
      </c>
      <c r="HQ708" t="s">
        <v>5407</v>
      </c>
      <c r="HR708" t="s">
        <v>13884</v>
      </c>
      <c r="HW708">
        <v>-48</v>
      </c>
      <c r="HX708">
        <v>4331026</v>
      </c>
      <c r="HY708" t="s">
        <v>13885</v>
      </c>
      <c r="HZ708">
        <v>4331014</v>
      </c>
      <c r="IC708">
        <v>0</v>
      </c>
      <c r="ID708">
        <v>0</v>
      </c>
      <c r="IM708">
        <v>55</v>
      </c>
      <c r="IO708" t="s">
        <v>13769</v>
      </c>
      <c r="IQ708" t="s">
        <v>13769</v>
      </c>
      <c r="IU708">
        <v>13</v>
      </c>
      <c r="IV708">
        <f>IF(AND(Table1[[#This Row],[R/P]]="P",Table1[[#This Row],[PaRes]]&lt;&gt;"SCRBL",Table1[[#This Row],[PaRes]]&lt;&gt;"RUN",Table1[[#This Row],[Penalty]]&lt;&gt;1),1,0)</f>
        <v>0</v>
      </c>
      <c r="IW708">
        <f>IF(AND(Table1[[#This Row],[Pass Play]]=1,Table1[[#This Row],[PaRes]]&lt;&gt;"SAC"),1,0)</f>
        <v>0</v>
      </c>
      <c r="IX708">
        <f>IF(Table1[[#This Row],[PaRes]]="COM",1,0)</f>
        <v>0</v>
      </c>
      <c r="IY708">
        <f>IF(Table1[[#This Row],[Pass Play]]=1,Table1[[#This Row],[Gn]],0)</f>
        <v>0</v>
      </c>
      <c r="IZ708">
        <f>IF(AND(Table1[[#This Row],[Pass Play]]=1,Table1[[#This Row],[EFF]]="Y"),1,0)</f>
        <v>0</v>
      </c>
      <c r="JA708">
        <f>IF(AND(Table1[[#This Row],[Pass Play]]=1,Table1[[#This Row],[EFF]]="Y"),Table1[[#This Row],[Gn]],0)</f>
        <v>0</v>
      </c>
      <c r="JB708">
        <f>IF(AND(Table1[[#This Row],[Pass Play]]=1,Table1[[#This Row],[Gn]]&gt;=15),1,0)</f>
        <v>0</v>
      </c>
      <c r="JC708">
        <f>IF(AND(Table1[[#This Row],[Pass Play]]=1,Table1[[#This Row],[Big Play Passes]]=1),Table1[[#This Row],[Gn]],0)</f>
        <v>0</v>
      </c>
      <c r="JD708">
        <f>IF(AND(OR(Table1[[#This Row],[R/P]]="R",Table1[[#This Row],[PaRes]]="SCRBL",Table1[[#This Row],[PaRes]]="RUN"),Table1[[#This Row],[Penalty]]&lt;&gt;1),1,0)</f>
        <v>1</v>
      </c>
      <c r="JE708">
        <f>IF(Table1[[#This Row],[Rush Attempts]]=1,Table1[[#This Row],[Gn]],0)</f>
        <v>3</v>
      </c>
      <c r="JF708">
        <f>IF(AND(Table1[[#This Row],[Rush Attempts]]=1,Table1[[#This Row],[EFF]]="Y"),1,0)</f>
        <v>0</v>
      </c>
      <c r="JG708">
        <f>IF(AND(Table1[[#This Row],[Rush Attempts]]=1,Table1[[#This Row],[EFF]]="Y"),Table1[[#This Row],[Gn]],0)</f>
        <v>0</v>
      </c>
      <c r="JH708">
        <f>IF(AND(Table1[[#This Row],[Rush Attempts]]=1,Table1[[#This Row],[Gn]]&gt;=10),1,0)</f>
        <v>0</v>
      </c>
      <c r="JI708">
        <f>IF(AND(Table1[[#This Row],[Rush Attempts]]=1,Table1[[#This Row],[Big Play Run]]=1),Table1[[#This Row],[Gn]],0)</f>
        <v>0</v>
      </c>
      <c r="JJ708">
        <f>IF(Table1[[#This Row],[PaRes]]="SAC",1,0)</f>
        <v>0</v>
      </c>
      <c r="JK708">
        <f>IF(Table1[[#This Row],[Sacks]]=1,Table1[[#This Row],[Gn]],0)</f>
        <v>0</v>
      </c>
      <c r="JL708">
        <f>IF(Table1[[#This Row],[PaRes]]="INT",1,0)</f>
        <v>0</v>
      </c>
      <c r="JM708">
        <f>IF(Table1[[#This Row],[pff_PENALTY]]&lt;&gt;"",1,0)</f>
        <v>0</v>
      </c>
      <c r="JN708">
        <f>Table1[[#This Row],[pff_PENYARDS]]</f>
        <v>0</v>
      </c>
      <c r="JO708">
        <f>IF(Table1[[#This Row],[S/End]]="TD",1,0)</f>
        <v>0</v>
      </c>
      <c r="JP708">
        <f>IF(OR(Table1[[#This Row],[S/End]]="FGGD"),1,0)</f>
        <v>0</v>
      </c>
      <c r="JQ708">
        <f>IF(OR(Table1[[#This Row],[S/End]]="FUM",Table1[[#This Row],[S/End]]="INT"),1,0)</f>
        <v>0</v>
      </c>
      <c r="JR708">
        <f>IF(AND(Table1[[#This Row],[Touchdown]]=1,Table1[[#This Row],[Pass Play]]=1),1,0)</f>
        <v>0</v>
      </c>
      <c r="JS708">
        <f t="shared" si="33"/>
        <v>0</v>
      </c>
      <c r="JT708">
        <f>IF(AND(OR(Table1[[#This Row],[Pass Play]]=1,Table1[[#This Row],[Rush Attempts]]=1),Table1[[#This Row],[Dn]]=3),1,0)</f>
        <v>1</v>
      </c>
      <c r="JU708">
        <f>IF(AND(Table1[[#This Row],[3rd down attempt]]=1,Table1[[#This Row],[EFF]]="Y"),1,0)</f>
        <v>0</v>
      </c>
      <c r="JV708">
        <f>IF(AND(Table1[[#This Row],[3rd down attempt]]=1,Table1[[#This Row],[Dist]]&gt;=7),1,0)</f>
        <v>0</v>
      </c>
      <c r="JW708">
        <f>IF(AND(OR(Table1[[#This Row],[Pass Play]]=1,Table1[[#This Row],[Rush Attempts]]=1),Table1[[#This Row],[Dn]]=4),1,0)</f>
        <v>0</v>
      </c>
      <c r="JX708">
        <f>IF(AND(Table1[[#This Row],[4th down attempt]]=1,Table1[[#This Row],[EFF]]="Y"),1,0)</f>
        <v>0</v>
      </c>
      <c r="JY708">
        <f>IF(AND(OR(Table1[[#This Row],[Pass Play]]=1,Table1[[#This Row],[Rush Attempts]]=1),Table1[[#This Row],[FPos]]&gt;=0,Table1[[#This Row],[FPos]]&lt;=20),1,0)</f>
        <v>0</v>
      </c>
      <c r="JZ708">
        <f>IF(AND(OR(Table1[[#This Row],[Pass Play]]=1,Table1[[#This Row],[Rush Attempts]]=1),Table1[[#This Row],[Dist]]&lt;=Table1[[#This Row],[Gn]]),1,0)</f>
        <v>0</v>
      </c>
      <c r="KA708">
        <f>IF(Table1[[#This Row],[S/End]]&lt;&gt;"",1,0)</f>
        <v>0</v>
      </c>
      <c r="KB708">
        <f>IF(Table1[[#This Row],[S/End]]="TD",1,0)</f>
        <v>0</v>
      </c>
      <c r="KC708">
        <f>IF(Table1[[#This Row],[S/End]]="FGGD",1,0)</f>
        <v>0</v>
      </c>
      <c r="KD708">
        <f>IF(AND(OR(Table1[[#This Row],[Pass Play]]=1,Table1[[#This Row],[Rush Attempts]]=1),Table1[[#This Row],[Gn]]&lt;0),1,0)</f>
        <v>0</v>
      </c>
      <c r="KE708" s="375">
        <f>IF(AND(Table1[[#This Row],[pff_DRVENDPSN]]=3,Table1[[#This Row],[pff_DRVENDEVENT]]="PUNT"),1,0)</f>
        <v>0</v>
      </c>
    </row>
    <row r="709" spans="1:291" hidden="1">
      <c r="A709">
        <v>18</v>
      </c>
      <c r="B709">
        <v>2112</v>
      </c>
      <c r="C709" t="s">
        <v>14484</v>
      </c>
      <c r="D709">
        <v>2</v>
      </c>
      <c r="E709">
        <v>1</v>
      </c>
      <c r="F709">
        <v>10</v>
      </c>
      <c r="G709">
        <v>3</v>
      </c>
      <c r="H709">
        <v>-42</v>
      </c>
      <c r="I709" t="s">
        <v>253</v>
      </c>
      <c r="J709" t="s">
        <v>298</v>
      </c>
      <c r="K709">
        <v>21</v>
      </c>
      <c r="L709">
        <v>21</v>
      </c>
      <c r="M709" t="s">
        <v>13887</v>
      </c>
      <c r="N709" t="s">
        <v>256</v>
      </c>
      <c r="P709" t="s">
        <v>255</v>
      </c>
      <c r="S709" t="s">
        <v>6550</v>
      </c>
      <c r="W709" t="s">
        <v>257</v>
      </c>
      <c r="X709" t="s">
        <v>1525</v>
      </c>
      <c r="AE709" t="s">
        <v>1526</v>
      </c>
      <c r="AF709" t="s">
        <v>1527</v>
      </c>
      <c r="AG709" t="s">
        <v>1525</v>
      </c>
      <c r="AH709" t="s">
        <v>274</v>
      </c>
      <c r="AJ709">
        <v>22</v>
      </c>
      <c r="AP709">
        <v>15</v>
      </c>
      <c r="BJ709" t="s">
        <v>257</v>
      </c>
      <c r="BQ709">
        <v>18</v>
      </c>
      <c r="BR709" t="s">
        <v>13886</v>
      </c>
      <c r="BT709" t="s">
        <v>275</v>
      </c>
      <c r="BV709">
        <v>14</v>
      </c>
      <c r="BX709">
        <v>0</v>
      </c>
      <c r="BY709" t="s">
        <v>13888</v>
      </c>
      <c r="CD709" s="3">
        <v>0.25208333333333333</v>
      </c>
      <c r="CF709" t="s">
        <v>13889</v>
      </c>
      <c r="CJ709">
        <v>0</v>
      </c>
      <c r="CK709" t="s">
        <v>13890</v>
      </c>
      <c r="CL709" s="4">
        <v>38050</v>
      </c>
      <c r="CM709" t="s">
        <v>13891</v>
      </c>
      <c r="CN709" t="s">
        <v>13892</v>
      </c>
      <c r="CO709">
        <v>13</v>
      </c>
      <c r="CP709" t="s">
        <v>268</v>
      </c>
      <c r="CQ709" t="s">
        <v>418</v>
      </c>
      <c r="CR709" t="s">
        <v>13563</v>
      </c>
      <c r="CU709" t="s">
        <v>613</v>
      </c>
      <c r="CW709">
        <v>0</v>
      </c>
      <c r="CY709">
        <v>1</v>
      </c>
      <c r="CZ709" t="s">
        <v>1242</v>
      </c>
      <c r="DA709">
        <v>33</v>
      </c>
      <c r="DB709">
        <v>7</v>
      </c>
      <c r="DC709" t="s">
        <v>1781</v>
      </c>
      <c r="DD709">
        <v>-42</v>
      </c>
      <c r="DF709" t="s">
        <v>13630</v>
      </c>
      <c r="DK709">
        <v>3</v>
      </c>
      <c r="DL709" s="4">
        <v>44525</v>
      </c>
      <c r="DM709">
        <v>20718</v>
      </c>
      <c r="DN709">
        <v>2021</v>
      </c>
      <c r="DO709">
        <v>0</v>
      </c>
      <c r="DQ709">
        <v>82026</v>
      </c>
      <c r="DR709">
        <v>64</v>
      </c>
      <c r="DU709" t="s">
        <v>257</v>
      </c>
      <c r="DV709" t="s">
        <v>274</v>
      </c>
      <c r="DX709">
        <v>13</v>
      </c>
      <c r="DY709" t="s">
        <v>13563</v>
      </c>
      <c r="EE709">
        <v>0</v>
      </c>
      <c r="EF709" t="s">
        <v>276</v>
      </c>
      <c r="EG709" t="s">
        <v>277</v>
      </c>
      <c r="EH709">
        <v>0</v>
      </c>
      <c r="EJ709" t="s">
        <v>278</v>
      </c>
      <c r="EK709" t="s">
        <v>12783</v>
      </c>
      <c r="EL709" t="s">
        <v>13893</v>
      </c>
      <c r="EM709" t="s">
        <v>13894</v>
      </c>
      <c r="EN709" t="s">
        <v>268</v>
      </c>
      <c r="EO709" t="s">
        <v>418</v>
      </c>
      <c r="EP709" t="s">
        <v>459</v>
      </c>
      <c r="EQ709">
        <v>0</v>
      </c>
      <c r="ET709" t="s">
        <v>13895</v>
      </c>
      <c r="FE709">
        <v>0</v>
      </c>
      <c r="FF709">
        <v>19</v>
      </c>
      <c r="FG709" t="s">
        <v>429</v>
      </c>
      <c r="FI709" t="s">
        <v>429</v>
      </c>
      <c r="FL709">
        <v>0</v>
      </c>
      <c r="FN709">
        <v>0</v>
      </c>
      <c r="FQ709">
        <v>0</v>
      </c>
      <c r="FS709" t="s">
        <v>287</v>
      </c>
      <c r="FT709" t="s">
        <v>288</v>
      </c>
      <c r="FU709" t="s">
        <v>274</v>
      </c>
      <c r="FV709" t="s">
        <v>289</v>
      </c>
      <c r="FW709" t="s">
        <v>397</v>
      </c>
      <c r="FX709" t="s">
        <v>291</v>
      </c>
      <c r="FY709">
        <v>0</v>
      </c>
      <c r="GA709">
        <v>13.14</v>
      </c>
      <c r="GB709">
        <v>1</v>
      </c>
      <c r="GC709">
        <v>0</v>
      </c>
      <c r="GD709" t="s">
        <v>13896</v>
      </c>
      <c r="GF709">
        <v>0</v>
      </c>
      <c r="GG709" t="s">
        <v>274</v>
      </c>
      <c r="GJ709">
        <v>0</v>
      </c>
      <c r="GK709">
        <v>0</v>
      </c>
      <c r="GM709" t="s">
        <v>10810</v>
      </c>
      <c r="GO709">
        <v>4</v>
      </c>
      <c r="HA709" t="s">
        <v>7505</v>
      </c>
      <c r="HC709" t="s">
        <v>294</v>
      </c>
      <c r="HD709" t="s">
        <v>294</v>
      </c>
      <c r="HE709" t="s">
        <v>13897</v>
      </c>
      <c r="HF709">
        <v>0</v>
      </c>
      <c r="HG709">
        <v>21</v>
      </c>
      <c r="HH709">
        <v>14</v>
      </c>
      <c r="HI709" t="s">
        <v>275</v>
      </c>
      <c r="HL709">
        <v>3</v>
      </c>
      <c r="HW709">
        <v>-45</v>
      </c>
      <c r="HX709">
        <v>4331077</v>
      </c>
      <c r="HY709" t="s">
        <v>13583</v>
      </c>
      <c r="HZ709">
        <v>4331070</v>
      </c>
      <c r="IC709">
        <v>0</v>
      </c>
      <c r="ID709">
        <v>0</v>
      </c>
      <c r="IM709">
        <v>61</v>
      </c>
      <c r="IO709" t="s">
        <v>13652</v>
      </c>
      <c r="IQ709" t="s">
        <v>13652</v>
      </c>
      <c r="IU709">
        <v>13</v>
      </c>
      <c r="IV709">
        <f>IF(AND(Table1[[#This Row],[R/P]]="P",Table1[[#This Row],[PaRes]]&lt;&gt;"SCRBL",Table1[[#This Row],[PaRes]]&lt;&gt;"RUN",Table1[[#This Row],[Penalty]]&lt;&gt;1),1,0)</f>
        <v>0</v>
      </c>
      <c r="IW709">
        <f>IF(AND(Table1[[#This Row],[Pass Play]]=1,Table1[[#This Row],[PaRes]]&lt;&gt;"SAC"),1,0)</f>
        <v>0</v>
      </c>
      <c r="IX709">
        <f>IF(Table1[[#This Row],[PaRes]]="COM",1,0)</f>
        <v>0</v>
      </c>
      <c r="IY709">
        <f>IF(Table1[[#This Row],[Pass Play]]=1,Table1[[#This Row],[Gn]],0)</f>
        <v>0</v>
      </c>
      <c r="IZ709">
        <f>IF(AND(Table1[[#This Row],[Pass Play]]=1,Table1[[#This Row],[EFF]]="Y"),1,0)</f>
        <v>0</v>
      </c>
      <c r="JA709">
        <f>IF(AND(Table1[[#This Row],[Pass Play]]=1,Table1[[#This Row],[EFF]]="Y"),Table1[[#This Row],[Gn]],0)</f>
        <v>0</v>
      </c>
      <c r="JB709">
        <f>IF(AND(Table1[[#This Row],[Pass Play]]=1,Table1[[#This Row],[Gn]]&gt;=15),1,0)</f>
        <v>0</v>
      </c>
      <c r="JC709">
        <f>IF(AND(Table1[[#This Row],[Pass Play]]=1,Table1[[#This Row],[Big Play Passes]]=1),Table1[[#This Row],[Gn]],0)</f>
        <v>0</v>
      </c>
      <c r="JD709">
        <f>IF(AND(OR(Table1[[#This Row],[R/P]]="R",Table1[[#This Row],[PaRes]]="SCRBL",Table1[[#This Row],[PaRes]]="RUN"),Table1[[#This Row],[Penalty]]&lt;&gt;1),1,0)</f>
        <v>1</v>
      </c>
      <c r="JE709">
        <f>IF(Table1[[#This Row],[Rush Attempts]]=1,Table1[[#This Row],[Gn]],0)</f>
        <v>3</v>
      </c>
      <c r="JF709">
        <f>IF(AND(Table1[[#This Row],[Rush Attempts]]=1,Table1[[#This Row],[EFF]]="Y"),1,0)</f>
        <v>0</v>
      </c>
      <c r="JG709">
        <f>IF(AND(Table1[[#This Row],[Rush Attempts]]=1,Table1[[#This Row],[EFF]]="Y"),Table1[[#This Row],[Gn]],0)</f>
        <v>0</v>
      </c>
      <c r="JH709">
        <f>IF(AND(Table1[[#This Row],[Rush Attempts]]=1,Table1[[#This Row],[Gn]]&gt;=10),1,0)</f>
        <v>0</v>
      </c>
      <c r="JI709">
        <f>IF(AND(Table1[[#This Row],[Rush Attempts]]=1,Table1[[#This Row],[Big Play Run]]=1),Table1[[#This Row],[Gn]],0)</f>
        <v>0</v>
      </c>
      <c r="JJ709">
        <f>IF(Table1[[#This Row],[PaRes]]="SAC",1,0)</f>
        <v>0</v>
      </c>
      <c r="JK709">
        <f>IF(Table1[[#This Row],[Sacks]]=1,Table1[[#This Row],[Gn]],0)</f>
        <v>0</v>
      </c>
      <c r="JL709">
        <f>IF(Table1[[#This Row],[PaRes]]="INT",1,0)</f>
        <v>0</v>
      </c>
      <c r="JM709">
        <f>IF(Table1[[#This Row],[pff_PENALTY]]&lt;&gt;"",1,0)</f>
        <v>0</v>
      </c>
      <c r="JN709">
        <f>Table1[[#This Row],[pff_PENYARDS]]</f>
        <v>0</v>
      </c>
      <c r="JO709">
        <f>IF(Table1[[#This Row],[S/End]]="TD",1,0)</f>
        <v>0</v>
      </c>
      <c r="JP709">
        <f>IF(OR(Table1[[#This Row],[S/End]]="FGGD"),1,0)</f>
        <v>0</v>
      </c>
      <c r="JQ709">
        <f>IF(OR(Table1[[#This Row],[S/End]]="FUM",Table1[[#This Row],[S/End]]="INT"),1,0)</f>
        <v>0</v>
      </c>
      <c r="JR709">
        <f>IF(AND(Table1[[#This Row],[Touchdown]]=1,Table1[[#This Row],[Pass Play]]=1),1,0)</f>
        <v>0</v>
      </c>
      <c r="JS709">
        <f t="shared" si="33"/>
        <v>0</v>
      </c>
      <c r="JT709">
        <f>IF(AND(OR(Table1[[#This Row],[Pass Play]]=1,Table1[[#This Row],[Rush Attempts]]=1),Table1[[#This Row],[Dn]]=3),1,0)</f>
        <v>0</v>
      </c>
      <c r="JU709">
        <f>IF(AND(Table1[[#This Row],[3rd down attempt]]=1,Table1[[#This Row],[EFF]]="Y"),1,0)</f>
        <v>0</v>
      </c>
      <c r="JV709">
        <f>IF(AND(Table1[[#This Row],[3rd down attempt]]=1,Table1[[#This Row],[Dist]]&gt;=7),1,0)</f>
        <v>0</v>
      </c>
      <c r="JW709">
        <f>IF(AND(OR(Table1[[#This Row],[Pass Play]]=1,Table1[[#This Row],[Rush Attempts]]=1),Table1[[#This Row],[Dn]]=4),1,0)</f>
        <v>0</v>
      </c>
      <c r="JX709">
        <f>IF(AND(Table1[[#This Row],[4th down attempt]]=1,Table1[[#This Row],[EFF]]="Y"),1,0)</f>
        <v>0</v>
      </c>
      <c r="JY709">
        <f>IF(AND(OR(Table1[[#This Row],[Pass Play]]=1,Table1[[#This Row],[Rush Attempts]]=1),Table1[[#This Row],[FPos]]&gt;=0,Table1[[#This Row],[FPos]]&lt;=20),1,0)</f>
        <v>0</v>
      </c>
      <c r="JZ709">
        <f>IF(AND(OR(Table1[[#This Row],[Pass Play]]=1,Table1[[#This Row],[Rush Attempts]]=1),Table1[[#This Row],[Dist]]&lt;=Table1[[#This Row],[Gn]]),1,0)</f>
        <v>0</v>
      </c>
      <c r="KA709">
        <f>IF(Table1[[#This Row],[S/End]]&lt;&gt;"",1,0)</f>
        <v>0</v>
      </c>
      <c r="KB709">
        <f>IF(Table1[[#This Row],[S/End]]="TD",1,0)</f>
        <v>0</v>
      </c>
      <c r="KC709">
        <f>IF(Table1[[#This Row],[S/End]]="FGGD",1,0)</f>
        <v>0</v>
      </c>
      <c r="KD709">
        <f>IF(AND(OR(Table1[[#This Row],[Pass Play]]=1,Table1[[#This Row],[Rush Attempts]]=1),Table1[[#This Row],[Gn]]&lt;0),1,0)</f>
        <v>0</v>
      </c>
      <c r="KE709" s="375">
        <f>IF(AND(Table1[[#This Row],[pff_DRVENDPSN]]=3,Table1[[#This Row],[pff_DRVENDEVENT]]="PUNT"),1,0)</f>
        <v>0</v>
      </c>
    </row>
    <row r="710" spans="1:291" hidden="1">
      <c r="A710">
        <v>19</v>
      </c>
      <c r="B710">
        <v>2112</v>
      </c>
      <c r="C710" t="s">
        <v>14484</v>
      </c>
      <c r="D710">
        <v>2</v>
      </c>
      <c r="E710">
        <v>2</v>
      </c>
      <c r="F710">
        <v>7</v>
      </c>
      <c r="G710">
        <v>9</v>
      </c>
      <c r="H710">
        <v>-45</v>
      </c>
      <c r="J710" t="s">
        <v>254</v>
      </c>
      <c r="K710">
        <v>12</v>
      </c>
      <c r="L710" t="s">
        <v>13654</v>
      </c>
      <c r="M710" t="s">
        <v>1903</v>
      </c>
      <c r="N710" t="s">
        <v>568</v>
      </c>
      <c r="P710" t="s">
        <v>1066</v>
      </c>
      <c r="Q710" t="s">
        <v>1067</v>
      </c>
      <c r="T710" t="s">
        <v>1904</v>
      </c>
      <c r="W710" t="s">
        <v>257</v>
      </c>
      <c r="X710" t="s">
        <v>1709</v>
      </c>
      <c r="AE710" t="s">
        <v>807</v>
      </c>
      <c r="AF710" t="s">
        <v>808</v>
      </c>
      <c r="AG710" t="s">
        <v>1709</v>
      </c>
      <c r="AH710" t="s">
        <v>274</v>
      </c>
      <c r="AJ710">
        <v>22</v>
      </c>
      <c r="AP710">
        <v>15</v>
      </c>
      <c r="AU710" t="s">
        <v>254</v>
      </c>
      <c r="BJ710" t="s">
        <v>257</v>
      </c>
      <c r="BQ710">
        <v>19</v>
      </c>
      <c r="BR710" t="s">
        <v>13898</v>
      </c>
      <c r="BT710" t="s">
        <v>275</v>
      </c>
      <c r="BV710">
        <v>14</v>
      </c>
      <c r="BX710">
        <v>0</v>
      </c>
      <c r="BY710" t="s">
        <v>13899</v>
      </c>
      <c r="CD710" s="3">
        <v>0.22916666666666666</v>
      </c>
      <c r="CF710" t="s">
        <v>13900</v>
      </c>
      <c r="CJ710">
        <v>0</v>
      </c>
      <c r="CK710" t="s">
        <v>13901</v>
      </c>
      <c r="CL710" s="4">
        <v>38050</v>
      </c>
      <c r="CM710" t="s">
        <v>13902</v>
      </c>
      <c r="CN710" t="s">
        <v>13903</v>
      </c>
      <c r="CO710">
        <v>13</v>
      </c>
      <c r="CQ710" t="s">
        <v>269</v>
      </c>
      <c r="CR710" t="s">
        <v>13563</v>
      </c>
      <c r="CU710" t="s">
        <v>419</v>
      </c>
      <c r="CW710">
        <v>0</v>
      </c>
      <c r="CY710">
        <v>2</v>
      </c>
      <c r="CZ710" t="s">
        <v>1242</v>
      </c>
      <c r="DA710">
        <v>33</v>
      </c>
      <c r="DB710">
        <v>7</v>
      </c>
      <c r="DC710" t="s">
        <v>1781</v>
      </c>
      <c r="DD710">
        <v>-42</v>
      </c>
      <c r="DF710" t="s">
        <v>13904</v>
      </c>
      <c r="DK710">
        <v>9</v>
      </c>
      <c r="DL710" s="4">
        <v>44525</v>
      </c>
      <c r="DM710">
        <v>20718</v>
      </c>
      <c r="DN710">
        <v>2021</v>
      </c>
      <c r="DO710">
        <v>0</v>
      </c>
      <c r="DQ710">
        <v>82026</v>
      </c>
      <c r="DR710">
        <v>65</v>
      </c>
      <c r="DU710" t="s">
        <v>257</v>
      </c>
      <c r="DV710" t="s">
        <v>274</v>
      </c>
      <c r="DX710">
        <v>13</v>
      </c>
      <c r="DY710" t="s">
        <v>13563</v>
      </c>
      <c r="EE710">
        <v>0</v>
      </c>
      <c r="EF710" t="s">
        <v>1076</v>
      </c>
      <c r="EG710" t="s">
        <v>422</v>
      </c>
      <c r="EH710">
        <v>0</v>
      </c>
      <c r="EJ710" t="s">
        <v>454</v>
      </c>
      <c r="EK710" t="s">
        <v>5060</v>
      </c>
      <c r="EL710" t="s">
        <v>13905</v>
      </c>
      <c r="EM710" t="s">
        <v>13906</v>
      </c>
      <c r="EN710" t="s">
        <v>1152</v>
      </c>
      <c r="EO710" t="s">
        <v>282</v>
      </c>
      <c r="EP710" t="s">
        <v>459</v>
      </c>
      <c r="EQ710">
        <v>0</v>
      </c>
      <c r="ET710" t="s">
        <v>13907</v>
      </c>
      <c r="FE710">
        <v>0</v>
      </c>
      <c r="FF710">
        <v>13</v>
      </c>
      <c r="FG710" t="s">
        <v>308</v>
      </c>
      <c r="FI710" t="s">
        <v>308</v>
      </c>
      <c r="FL710">
        <v>0</v>
      </c>
      <c r="FN710">
        <v>0</v>
      </c>
      <c r="FQ710">
        <v>0</v>
      </c>
      <c r="FS710" t="s">
        <v>395</v>
      </c>
      <c r="FT710" t="s">
        <v>1029</v>
      </c>
      <c r="FU710" t="s">
        <v>274</v>
      </c>
      <c r="FV710" t="s">
        <v>496</v>
      </c>
      <c r="FW710" t="s">
        <v>1721</v>
      </c>
      <c r="FY710">
        <v>0</v>
      </c>
      <c r="GA710">
        <v>13.14</v>
      </c>
      <c r="GB710">
        <v>1</v>
      </c>
      <c r="GC710">
        <v>0</v>
      </c>
      <c r="GD710" t="s">
        <v>497</v>
      </c>
      <c r="GE710" t="s">
        <v>355</v>
      </c>
      <c r="GF710">
        <v>0</v>
      </c>
      <c r="GG710" t="s">
        <v>895</v>
      </c>
      <c r="GJ710">
        <v>1</v>
      </c>
      <c r="GK710">
        <v>0</v>
      </c>
      <c r="GM710" t="s">
        <v>3283</v>
      </c>
      <c r="GO710">
        <v>3</v>
      </c>
      <c r="HA710" t="s">
        <v>13908</v>
      </c>
      <c r="HB710" t="s">
        <v>13904</v>
      </c>
      <c r="HC710" t="s">
        <v>313</v>
      </c>
      <c r="HD710" t="s">
        <v>313</v>
      </c>
      <c r="HE710" t="s">
        <v>13909</v>
      </c>
      <c r="HF710">
        <v>0</v>
      </c>
      <c r="HG710">
        <v>12</v>
      </c>
      <c r="HH710">
        <v>14</v>
      </c>
      <c r="HI710" t="s">
        <v>275</v>
      </c>
      <c r="HL710">
        <v>4</v>
      </c>
      <c r="HW710">
        <v>46</v>
      </c>
      <c r="HX710">
        <v>4331098</v>
      </c>
      <c r="HY710" t="s">
        <v>13910</v>
      </c>
      <c r="HZ710">
        <v>4331077</v>
      </c>
      <c r="IC710">
        <v>0</v>
      </c>
      <c r="ID710">
        <v>0</v>
      </c>
      <c r="IM710">
        <v>62</v>
      </c>
      <c r="IQ710" t="s">
        <v>13864</v>
      </c>
      <c r="IU710">
        <v>13</v>
      </c>
      <c r="IV710">
        <f>IF(AND(Table1[[#This Row],[R/P]]="P",Table1[[#This Row],[PaRes]]&lt;&gt;"SCRBL",Table1[[#This Row],[PaRes]]&lt;&gt;"RUN",Table1[[#This Row],[Penalty]]&lt;&gt;1),1,0)</f>
        <v>0</v>
      </c>
      <c r="IW710">
        <f>IF(AND(Table1[[#This Row],[Pass Play]]=1,Table1[[#This Row],[PaRes]]&lt;&gt;"SAC"),1,0)</f>
        <v>0</v>
      </c>
      <c r="IX710">
        <f>IF(Table1[[#This Row],[PaRes]]="COM",1,0)</f>
        <v>0</v>
      </c>
      <c r="IY710">
        <f>IF(Table1[[#This Row],[Pass Play]]=1,Table1[[#This Row],[Gn]],0)</f>
        <v>0</v>
      </c>
      <c r="IZ710">
        <f>IF(AND(Table1[[#This Row],[Pass Play]]=1,Table1[[#This Row],[EFF]]="Y"),1,0)</f>
        <v>0</v>
      </c>
      <c r="JA710">
        <f>IF(AND(Table1[[#This Row],[Pass Play]]=1,Table1[[#This Row],[EFF]]="Y"),Table1[[#This Row],[Gn]],0)</f>
        <v>0</v>
      </c>
      <c r="JB710">
        <f>IF(AND(Table1[[#This Row],[Pass Play]]=1,Table1[[#This Row],[Gn]]&gt;=15),1,0)</f>
        <v>0</v>
      </c>
      <c r="JC710">
        <f>IF(AND(Table1[[#This Row],[Pass Play]]=1,Table1[[#This Row],[Big Play Passes]]=1),Table1[[#This Row],[Gn]],0)</f>
        <v>0</v>
      </c>
      <c r="JD710">
        <f>IF(AND(OR(Table1[[#This Row],[R/P]]="R",Table1[[#This Row],[PaRes]]="SCRBL",Table1[[#This Row],[PaRes]]="RUN"),Table1[[#This Row],[Penalty]]&lt;&gt;1),1,0)</f>
        <v>1</v>
      </c>
      <c r="JE710">
        <f>IF(Table1[[#This Row],[Rush Attempts]]=1,Table1[[#This Row],[Gn]],0)</f>
        <v>9</v>
      </c>
      <c r="JF710">
        <f>IF(AND(Table1[[#This Row],[Rush Attempts]]=1,Table1[[#This Row],[EFF]]="Y"),1,0)</f>
        <v>1</v>
      </c>
      <c r="JG710">
        <f>IF(AND(Table1[[#This Row],[Rush Attempts]]=1,Table1[[#This Row],[EFF]]="Y"),Table1[[#This Row],[Gn]],0)</f>
        <v>9</v>
      </c>
      <c r="JH710">
        <f>IF(AND(Table1[[#This Row],[Rush Attempts]]=1,Table1[[#This Row],[Gn]]&gt;=10),1,0)</f>
        <v>0</v>
      </c>
      <c r="JI710">
        <f>IF(AND(Table1[[#This Row],[Rush Attempts]]=1,Table1[[#This Row],[Big Play Run]]=1),Table1[[#This Row],[Gn]],0)</f>
        <v>0</v>
      </c>
      <c r="JJ710">
        <f>IF(Table1[[#This Row],[PaRes]]="SAC",1,0)</f>
        <v>0</v>
      </c>
      <c r="JK710">
        <f>IF(Table1[[#This Row],[Sacks]]=1,Table1[[#This Row],[Gn]],0)</f>
        <v>0</v>
      </c>
      <c r="JL710">
        <f>IF(Table1[[#This Row],[PaRes]]="INT",1,0)</f>
        <v>0</v>
      </c>
      <c r="JM710">
        <f>IF(Table1[[#This Row],[pff_PENALTY]]&lt;&gt;"",1,0)</f>
        <v>0</v>
      </c>
      <c r="JN710">
        <f>Table1[[#This Row],[pff_PENYARDS]]</f>
        <v>0</v>
      </c>
      <c r="JO710">
        <f>IF(Table1[[#This Row],[S/End]]="TD",1,0)</f>
        <v>0</v>
      </c>
      <c r="JP710">
        <f>IF(OR(Table1[[#This Row],[S/End]]="FGGD"),1,0)</f>
        <v>0</v>
      </c>
      <c r="JQ710">
        <f>IF(OR(Table1[[#This Row],[S/End]]="FUM",Table1[[#This Row],[S/End]]="INT"),1,0)</f>
        <v>0</v>
      </c>
      <c r="JR710">
        <f>IF(AND(Table1[[#This Row],[Touchdown]]=1,Table1[[#This Row],[Pass Play]]=1),1,0)</f>
        <v>0</v>
      </c>
      <c r="JS710">
        <f t="shared" si="33"/>
        <v>0</v>
      </c>
      <c r="JT710">
        <f>IF(AND(OR(Table1[[#This Row],[Pass Play]]=1,Table1[[#This Row],[Rush Attempts]]=1),Table1[[#This Row],[Dn]]=3),1,0)</f>
        <v>0</v>
      </c>
      <c r="JU710">
        <f>IF(AND(Table1[[#This Row],[3rd down attempt]]=1,Table1[[#This Row],[EFF]]="Y"),1,0)</f>
        <v>0</v>
      </c>
      <c r="JV710">
        <f>IF(AND(Table1[[#This Row],[3rd down attempt]]=1,Table1[[#This Row],[Dist]]&gt;=7),1,0)</f>
        <v>0</v>
      </c>
      <c r="JW710">
        <f>IF(AND(OR(Table1[[#This Row],[Pass Play]]=1,Table1[[#This Row],[Rush Attempts]]=1),Table1[[#This Row],[Dn]]=4),1,0)</f>
        <v>0</v>
      </c>
      <c r="JX710">
        <f>IF(AND(Table1[[#This Row],[4th down attempt]]=1,Table1[[#This Row],[EFF]]="Y"),1,0)</f>
        <v>0</v>
      </c>
      <c r="JY710">
        <f>IF(AND(OR(Table1[[#This Row],[Pass Play]]=1,Table1[[#This Row],[Rush Attempts]]=1),Table1[[#This Row],[FPos]]&gt;=0,Table1[[#This Row],[FPos]]&lt;=20),1,0)</f>
        <v>0</v>
      </c>
      <c r="JZ710">
        <f>IF(AND(OR(Table1[[#This Row],[Pass Play]]=1,Table1[[#This Row],[Rush Attempts]]=1),Table1[[#This Row],[Dist]]&lt;=Table1[[#This Row],[Gn]]),1,0)</f>
        <v>1</v>
      </c>
      <c r="KA710">
        <f>IF(Table1[[#This Row],[S/End]]&lt;&gt;"",1,0)</f>
        <v>0</v>
      </c>
      <c r="KB710">
        <f>IF(Table1[[#This Row],[S/End]]="TD",1,0)</f>
        <v>0</v>
      </c>
      <c r="KC710">
        <f>IF(Table1[[#This Row],[S/End]]="FGGD",1,0)</f>
        <v>0</v>
      </c>
      <c r="KD710">
        <f>IF(AND(OR(Table1[[#This Row],[Pass Play]]=1,Table1[[#This Row],[Rush Attempts]]=1),Table1[[#This Row],[Gn]]&lt;0),1,0)</f>
        <v>0</v>
      </c>
      <c r="KE710" s="375">
        <f>IF(AND(Table1[[#This Row],[pff_DRVENDPSN]]=3,Table1[[#This Row],[pff_DRVENDEVENT]]="PUNT"),1,0)</f>
        <v>0</v>
      </c>
    </row>
    <row r="711" spans="1:291" hidden="1">
      <c r="A711">
        <v>20</v>
      </c>
      <c r="B711">
        <v>2112</v>
      </c>
      <c r="C711" t="s">
        <v>14484</v>
      </c>
      <c r="D711">
        <v>2</v>
      </c>
      <c r="E711">
        <v>1</v>
      </c>
      <c r="F711">
        <v>10</v>
      </c>
      <c r="G711">
        <v>-1</v>
      </c>
      <c r="H711">
        <v>46</v>
      </c>
      <c r="J711" t="s">
        <v>298</v>
      </c>
      <c r="K711">
        <v>23</v>
      </c>
      <c r="L711" t="s">
        <v>13632</v>
      </c>
      <c r="M711" t="s">
        <v>13633</v>
      </c>
      <c r="N711" t="s">
        <v>7656</v>
      </c>
      <c r="P711" t="s">
        <v>13633</v>
      </c>
      <c r="W711" t="s">
        <v>257</v>
      </c>
      <c r="X711" t="s">
        <v>13912</v>
      </c>
      <c r="AE711" t="s">
        <v>11211</v>
      </c>
      <c r="AF711" t="s">
        <v>13913</v>
      </c>
      <c r="AG711" t="s">
        <v>13912</v>
      </c>
      <c r="AH711" t="s">
        <v>274</v>
      </c>
      <c r="AJ711">
        <v>22</v>
      </c>
      <c r="AP711">
        <v>15</v>
      </c>
      <c r="BJ711" t="s">
        <v>607</v>
      </c>
      <c r="BQ711">
        <v>20</v>
      </c>
      <c r="BR711" t="s">
        <v>13911</v>
      </c>
      <c r="BT711" t="s">
        <v>275</v>
      </c>
      <c r="BV711">
        <v>14</v>
      </c>
      <c r="BX711">
        <v>0</v>
      </c>
      <c r="BY711" t="s">
        <v>13914</v>
      </c>
      <c r="CD711" s="3">
        <v>0.20625000000000002</v>
      </c>
      <c r="CF711" t="s">
        <v>13915</v>
      </c>
      <c r="CJ711">
        <v>0</v>
      </c>
      <c r="CK711" t="s">
        <v>13916</v>
      </c>
      <c r="CL711" s="4">
        <v>38050</v>
      </c>
      <c r="CM711" t="s">
        <v>13917</v>
      </c>
      <c r="CN711" t="s">
        <v>13918</v>
      </c>
      <c r="CO711">
        <v>13</v>
      </c>
      <c r="CQ711" t="s">
        <v>282</v>
      </c>
      <c r="CR711" t="s">
        <v>13563</v>
      </c>
      <c r="CU711" t="s">
        <v>4355</v>
      </c>
      <c r="CW711">
        <v>0</v>
      </c>
      <c r="CY711">
        <v>3</v>
      </c>
      <c r="CZ711" t="s">
        <v>1242</v>
      </c>
      <c r="DA711">
        <v>33</v>
      </c>
      <c r="DB711">
        <v>7</v>
      </c>
      <c r="DC711" t="s">
        <v>1781</v>
      </c>
      <c r="DD711">
        <v>-42</v>
      </c>
      <c r="DF711" t="s">
        <v>13652</v>
      </c>
      <c r="DK711">
        <v>-1</v>
      </c>
      <c r="DL711" s="4">
        <v>44525</v>
      </c>
      <c r="DM711">
        <v>20718</v>
      </c>
      <c r="DN711">
        <v>2021</v>
      </c>
      <c r="DO711">
        <v>0</v>
      </c>
      <c r="DQ711">
        <v>82026</v>
      </c>
      <c r="DR711">
        <v>66</v>
      </c>
      <c r="DU711" t="s">
        <v>294</v>
      </c>
      <c r="DV711" t="s">
        <v>294</v>
      </c>
      <c r="DX711">
        <v>13</v>
      </c>
      <c r="DY711" t="s">
        <v>13563</v>
      </c>
      <c r="EE711">
        <v>0</v>
      </c>
      <c r="EF711" t="s">
        <v>13640</v>
      </c>
      <c r="EG711" t="s">
        <v>675</v>
      </c>
      <c r="EH711">
        <v>0</v>
      </c>
      <c r="EI711" t="s">
        <v>7666</v>
      </c>
      <c r="EJ711" t="s">
        <v>2186</v>
      </c>
      <c r="EK711" t="s">
        <v>13641</v>
      </c>
      <c r="EL711" t="s">
        <v>13919</v>
      </c>
      <c r="EM711" t="s">
        <v>13920</v>
      </c>
      <c r="EN711" t="s">
        <v>13921</v>
      </c>
      <c r="EO711" t="s">
        <v>269</v>
      </c>
      <c r="EP711" t="s">
        <v>1175</v>
      </c>
      <c r="EQ711">
        <v>0</v>
      </c>
      <c r="ET711" t="s">
        <v>13922</v>
      </c>
      <c r="FE711">
        <v>0</v>
      </c>
      <c r="FF711">
        <v>17</v>
      </c>
      <c r="FG711" t="s">
        <v>429</v>
      </c>
      <c r="FI711" t="s">
        <v>429</v>
      </c>
      <c r="FL711">
        <v>0</v>
      </c>
      <c r="FN711">
        <v>0</v>
      </c>
      <c r="FQ711">
        <v>0</v>
      </c>
      <c r="FS711" t="s">
        <v>395</v>
      </c>
      <c r="FT711" t="s">
        <v>1029</v>
      </c>
      <c r="FU711" t="s">
        <v>274</v>
      </c>
      <c r="FV711" t="s">
        <v>13646</v>
      </c>
      <c r="FW711" t="s">
        <v>290</v>
      </c>
      <c r="FX711" t="s">
        <v>1897</v>
      </c>
      <c r="FY711">
        <v>0</v>
      </c>
      <c r="GA711">
        <v>13.14</v>
      </c>
      <c r="GB711">
        <v>1</v>
      </c>
      <c r="GC711">
        <v>0</v>
      </c>
      <c r="GE711" t="s">
        <v>355</v>
      </c>
      <c r="GF711">
        <v>0</v>
      </c>
      <c r="GG711" t="s">
        <v>11695</v>
      </c>
      <c r="GJ711">
        <v>1</v>
      </c>
      <c r="GK711">
        <v>1</v>
      </c>
      <c r="GM711" t="s">
        <v>13923</v>
      </c>
      <c r="GO711">
        <v>0</v>
      </c>
      <c r="HA711" t="s">
        <v>13924</v>
      </c>
      <c r="HC711" t="s">
        <v>313</v>
      </c>
      <c r="HD711" t="s">
        <v>313</v>
      </c>
      <c r="HE711" t="s">
        <v>13925</v>
      </c>
      <c r="HF711">
        <v>0</v>
      </c>
      <c r="HG711">
        <v>23</v>
      </c>
      <c r="HH711">
        <v>14</v>
      </c>
      <c r="HI711" t="s">
        <v>275</v>
      </c>
      <c r="HL711" t="s">
        <v>2040</v>
      </c>
      <c r="HW711">
        <v>47</v>
      </c>
      <c r="HX711">
        <v>4331114</v>
      </c>
      <c r="HY711" t="s">
        <v>13926</v>
      </c>
      <c r="HZ711">
        <v>4331098</v>
      </c>
      <c r="IC711">
        <v>0</v>
      </c>
      <c r="ID711">
        <v>0</v>
      </c>
      <c r="IM711">
        <v>63</v>
      </c>
      <c r="IO711" t="s">
        <v>13652</v>
      </c>
      <c r="IQ711" t="s">
        <v>13652</v>
      </c>
      <c r="IU711">
        <v>13</v>
      </c>
      <c r="IV711">
        <f>IF(AND(Table1[[#This Row],[R/P]]="P",Table1[[#This Row],[PaRes]]&lt;&gt;"SCRBL",Table1[[#This Row],[PaRes]]&lt;&gt;"RUN",Table1[[#This Row],[Penalty]]&lt;&gt;1),1,0)</f>
        <v>0</v>
      </c>
      <c r="IW711">
        <f>IF(AND(Table1[[#This Row],[Pass Play]]=1,Table1[[#This Row],[PaRes]]&lt;&gt;"SAC"),1,0)</f>
        <v>0</v>
      </c>
      <c r="IX711">
        <f>IF(Table1[[#This Row],[PaRes]]="COM",1,0)</f>
        <v>0</v>
      </c>
      <c r="IY711">
        <f>IF(Table1[[#This Row],[Pass Play]]=1,Table1[[#This Row],[Gn]],0)</f>
        <v>0</v>
      </c>
      <c r="IZ711">
        <f>IF(AND(Table1[[#This Row],[Pass Play]]=1,Table1[[#This Row],[EFF]]="Y"),1,0)</f>
        <v>0</v>
      </c>
      <c r="JA711">
        <f>IF(AND(Table1[[#This Row],[Pass Play]]=1,Table1[[#This Row],[EFF]]="Y"),Table1[[#This Row],[Gn]],0)</f>
        <v>0</v>
      </c>
      <c r="JB711">
        <f>IF(AND(Table1[[#This Row],[Pass Play]]=1,Table1[[#This Row],[Gn]]&gt;=15),1,0)</f>
        <v>0</v>
      </c>
      <c r="JC711">
        <f>IF(AND(Table1[[#This Row],[Pass Play]]=1,Table1[[#This Row],[Big Play Passes]]=1),Table1[[#This Row],[Gn]],0)</f>
        <v>0</v>
      </c>
      <c r="JD711">
        <f>IF(AND(OR(Table1[[#This Row],[R/P]]="R",Table1[[#This Row],[PaRes]]="SCRBL",Table1[[#This Row],[PaRes]]="RUN"),Table1[[#This Row],[Penalty]]&lt;&gt;1),1,0)</f>
        <v>1</v>
      </c>
      <c r="JE711">
        <f>IF(Table1[[#This Row],[Rush Attempts]]=1,Table1[[#This Row],[Gn]],0)</f>
        <v>-1</v>
      </c>
      <c r="JF711">
        <f>IF(AND(Table1[[#This Row],[Rush Attempts]]=1,Table1[[#This Row],[EFF]]="Y"),1,0)</f>
        <v>0</v>
      </c>
      <c r="JG711">
        <f>IF(AND(Table1[[#This Row],[Rush Attempts]]=1,Table1[[#This Row],[EFF]]="Y"),Table1[[#This Row],[Gn]],0)</f>
        <v>0</v>
      </c>
      <c r="JH711">
        <f>IF(AND(Table1[[#This Row],[Rush Attempts]]=1,Table1[[#This Row],[Gn]]&gt;=10),1,0)</f>
        <v>0</v>
      </c>
      <c r="JI711">
        <f>IF(AND(Table1[[#This Row],[Rush Attempts]]=1,Table1[[#This Row],[Big Play Run]]=1),Table1[[#This Row],[Gn]],0)</f>
        <v>0</v>
      </c>
      <c r="JJ711">
        <f>IF(Table1[[#This Row],[PaRes]]="SAC",1,0)</f>
        <v>0</v>
      </c>
      <c r="JK711">
        <f>IF(Table1[[#This Row],[Sacks]]=1,Table1[[#This Row],[Gn]],0)</f>
        <v>0</v>
      </c>
      <c r="JL711">
        <f>IF(Table1[[#This Row],[PaRes]]="INT",1,0)</f>
        <v>0</v>
      </c>
      <c r="JM711">
        <f>IF(Table1[[#This Row],[pff_PENALTY]]&lt;&gt;"",1,0)</f>
        <v>0</v>
      </c>
      <c r="JN711">
        <f>Table1[[#This Row],[pff_PENYARDS]]</f>
        <v>0</v>
      </c>
      <c r="JO711">
        <f>IF(Table1[[#This Row],[S/End]]="TD",1,0)</f>
        <v>0</v>
      </c>
      <c r="JP711">
        <f>IF(OR(Table1[[#This Row],[S/End]]="FGGD"),1,0)</f>
        <v>0</v>
      </c>
      <c r="JQ711">
        <f>IF(OR(Table1[[#This Row],[S/End]]="FUM",Table1[[#This Row],[S/End]]="INT"),1,0)</f>
        <v>0</v>
      </c>
      <c r="JR711">
        <f>IF(AND(Table1[[#This Row],[Touchdown]]=1,Table1[[#This Row],[Pass Play]]=1),1,0)</f>
        <v>0</v>
      </c>
      <c r="JS711">
        <f t="shared" si="33"/>
        <v>0</v>
      </c>
      <c r="JT711">
        <f>IF(AND(OR(Table1[[#This Row],[Pass Play]]=1,Table1[[#This Row],[Rush Attempts]]=1),Table1[[#This Row],[Dn]]=3),1,0)</f>
        <v>0</v>
      </c>
      <c r="JU711">
        <f>IF(AND(Table1[[#This Row],[3rd down attempt]]=1,Table1[[#This Row],[EFF]]="Y"),1,0)</f>
        <v>0</v>
      </c>
      <c r="JV711">
        <f>IF(AND(Table1[[#This Row],[3rd down attempt]]=1,Table1[[#This Row],[Dist]]&gt;=7),1,0)</f>
        <v>0</v>
      </c>
      <c r="JW711">
        <f>IF(AND(OR(Table1[[#This Row],[Pass Play]]=1,Table1[[#This Row],[Rush Attempts]]=1),Table1[[#This Row],[Dn]]=4),1,0)</f>
        <v>0</v>
      </c>
      <c r="JX711">
        <f>IF(AND(Table1[[#This Row],[4th down attempt]]=1,Table1[[#This Row],[EFF]]="Y"),1,0)</f>
        <v>0</v>
      </c>
      <c r="JY711">
        <f>IF(AND(OR(Table1[[#This Row],[Pass Play]]=1,Table1[[#This Row],[Rush Attempts]]=1),Table1[[#This Row],[FPos]]&gt;=0,Table1[[#This Row],[FPos]]&lt;=20),1,0)</f>
        <v>0</v>
      </c>
      <c r="JZ711">
        <f>IF(AND(OR(Table1[[#This Row],[Pass Play]]=1,Table1[[#This Row],[Rush Attempts]]=1),Table1[[#This Row],[Dist]]&lt;=Table1[[#This Row],[Gn]]),1,0)</f>
        <v>0</v>
      </c>
      <c r="KA711">
        <f>IF(Table1[[#This Row],[S/End]]&lt;&gt;"",1,0)</f>
        <v>0</v>
      </c>
      <c r="KB711">
        <f>IF(Table1[[#This Row],[S/End]]="TD",1,0)</f>
        <v>0</v>
      </c>
      <c r="KC711">
        <f>IF(Table1[[#This Row],[S/End]]="FGGD",1,0)</f>
        <v>0</v>
      </c>
      <c r="KD711">
        <f>IF(AND(OR(Table1[[#This Row],[Pass Play]]=1,Table1[[#This Row],[Rush Attempts]]=1),Table1[[#This Row],[Gn]]&lt;0),1,0)</f>
        <v>1</v>
      </c>
      <c r="KE711" s="375">
        <f>IF(AND(Table1[[#This Row],[pff_DRVENDPSN]]=3,Table1[[#This Row],[pff_DRVENDEVENT]]="PUNT"),1,0)</f>
        <v>0</v>
      </c>
    </row>
    <row r="712" spans="1:291" hidden="1">
      <c r="A712">
        <v>21</v>
      </c>
      <c r="B712">
        <v>2112</v>
      </c>
      <c r="C712" t="s">
        <v>14484</v>
      </c>
      <c r="D712">
        <v>2</v>
      </c>
      <c r="E712">
        <v>2</v>
      </c>
      <c r="F712">
        <v>11</v>
      </c>
      <c r="G712">
        <v>13</v>
      </c>
      <c r="H712">
        <v>47</v>
      </c>
      <c r="J712" t="s">
        <v>254</v>
      </c>
      <c r="K712">
        <v>11</v>
      </c>
      <c r="L712" t="s">
        <v>631</v>
      </c>
      <c r="M712" t="s">
        <v>13928</v>
      </c>
      <c r="N712" t="s">
        <v>408</v>
      </c>
      <c r="P712" t="s">
        <v>409</v>
      </c>
      <c r="Q712" t="s">
        <v>509</v>
      </c>
      <c r="T712" t="s">
        <v>633</v>
      </c>
      <c r="W712" t="s">
        <v>257</v>
      </c>
      <c r="X712" t="s">
        <v>10776</v>
      </c>
      <c r="AE712" t="s">
        <v>635</v>
      </c>
      <c r="AF712" t="s">
        <v>1685</v>
      </c>
      <c r="AG712" t="s">
        <v>10776</v>
      </c>
      <c r="AH712" t="s">
        <v>257</v>
      </c>
      <c r="AJ712">
        <v>4</v>
      </c>
      <c r="AP712">
        <v>15</v>
      </c>
      <c r="BJ712" t="s">
        <v>261</v>
      </c>
      <c r="BQ712">
        <v>21</v>
      </c>
      <c r="BR712" t="s">
        <v>13927</v>
      </c>
      <c r="BT712" t="s">
        <v>275</v>
      </c>
      <c r="BV712">
        <v>14</v>
      </c>
      <c r="BX712">
        <v>0</v>
      </c>
      <c r="BY712" t="s">
        <v>13929</v>
      </c>
      <c r="CD712" s="3">
        <v>0.17847222222222223</v>
      </c>
      <c r="CF712" t="s">
        <v>13930</v>
      </c>
      <c r="CJ712">
        <v>0</v>
      </c>
      <c r="CK712" t="s">
        <v>13931</v>
      </c>
      <c r="CL712" s="4">
        <v>38414</v>
      </c>
      <c r="CM712" t="s">
        <v>13932</v>
      </c>
      <c r="CN712" t="s">
        <v>13933</v>
      </c>
      <c r="CO712">
        <v>13</v>
      </c>
      <c r="CP712" t="s">
        <v>13723</v>
      </c>
      <c r="CQ712" t="s">
        <v>269</v>
      </c>
      <c r="CR712" t="s">
        <v>13563</v>
      </c>
      <c r="CU712" t="s">
        <v>13934</v>
      </c>
      <c r="CW712">
        <v>0</v>
      </c>
      <c r="CY712">
        <v>4</v>
      </c>
      <c r="CZ712" t="s">
        <v>1242</v>
      </c>
      <c r="DA712">
        <v>33</v>
      </c>
      <c r="DB712">
        <v>7</v>
      </c>
      <c r="DC712" t="s">
        <v>1781</v>
      </c>
      <c r="DD712">
        <v>-42</v>
      </c>
      <c r="DF712" t="s">
        <v>13583</v>
      </c>
      <c r="DK712">
        <v>13</v>
      </c>
      <c r="DL712" s="4">
        <v>44525</v>
      </c>
      <c r="DM712">
        <v>20718</v>
      </c>
      <c r="DN712">
        <v>2021</v>
      </c>
      <c r="DO712">
        <v>0</v>
      </c>
      <c r="DQ712">
        <v>82026</v>
      </c>
      <c r="DR712">
        <v>67</v>
      </c>
      <c r="DU712" t="s">
        <v>274</v>
      </c>
      <c r="DV712" t="s">
        <v>257</v>
      </c>
      <c r="DX712">
        <v>13</v>
      </c>
      <c r="DY712" t="s">
        <v>13563</v>
      </c>
      <c r="EC712" t="s">
        <v>13583</v>
      </c>
      <c r="EE712">
        <v>0</v>
      </c>
      <c r="EF712" t="s">
        <v>5978</v>
      </c>
      <c r="EG712" t="s">
        <v>1485</v>
      </c>
      <c r="EH712">
        <v>0</v>
      </c>
      <c r="EI712" t="s">
        <v>13935</v>
      </c>
      <c r="EJ712" t="s">
        <v>340</v>
      </c>
      <c r="EK712" t="s">
        <v>1392</v>
      </c>
      <c r="EL712" t="s">
        <v>13936</v>
      </c>
      <c r="EM712" t="s">
        <v>13937</v>
      </c>
      <c r="EN712" t="s">
        <v>12801</v>
      </c>
      <c r="EO712" t="s">
        <v>282</v>
      </c>
      <c r="EP712" t="s">
        <v>707</v>
      </c>
      <c r="EQ712">
        <v>1</v>
      </c>
      <c r="ET712" t="s">
        <v>13938</v>
      </c>
      <c r="FE712">
        <v>0</v>
      </c>
      <c r="FF712">
        <v>8</v>
      </c>
      <c r="FG712" t="s">
        <v>310</v>
      </c>
      <c r="FI712" t="s">
        <v>310</v>
      </c>
      <c r="FL712">
        <v>0</v>
      </c>
      <c r="FN712">
        <v>0</v>
      </c>
      <c r="FQ712">
        <v>0</v>
      </c>
      <c r="FS712" t="s">
        <v>651</v>
      </c>
      <c r="FT712" t="s">
        <v>13777</v>
      </c>
      <c r="FU712" t="s">
        <v>257</v>
      </c>
      <c r="FV712" t="s">
        <v>13939</v>
      </c>
      <c r="FW712" t="s">
        <v>1700</v>
      </c>
      <c r="FX712" t="s">
        <v>653</v>
      </c>
      <c r="FY712">
        <v>0</v>
      </c>
      <c r="GA712">
        <v>13.14</v>
      </c>
      <c r="GB712">
        <v>1</v>
      </c>
      <c r="GC712">
        <v>0</v>
      </c>
      <c r="GD712" t="s">
        <v>13940</v>
      </c>
      <c r="GE712" t="s">
        <v>355</v>
      </c>
      <c r="GF712">
        <v>0</v>
      </c>
      <c r="GG712" t="s">
        <v>274</v>
      </c>
      <c r="GJ712">
        <v>0</v>
      </c>
      <c r="GK712">
        <v>0</v>
      </c>
      <c r="GM712" t="s">
        <v>12255</v>
      </c>
      <c r="GO712">
        <v>5</v>
      </c>
      <c r="HA712" t="s">
        <v>13941</v>
      </c>
      <c r="HB712" t="s">
        <v>13583</v>
      </c>
      <c r="HC712" t="s">
        <v>294</v>
      </c>
      <c r="HD712" t="s">
        <v>313</v>
      </c>
      <c r="HE712" t="s">
        <v>13942</v>
      </c>
      <c r="HF712">
        <v>0</v>
      </c>
      <c r="HG712">
        <v>11</v>
      </c>
      <c r="HH712">
        <v>14</v>
      </c>
      <c r="HI712" t="s">
        <v>275</v>
      </c>
      <c r="HL712">
        <v>3</v>
      </c>
      <c r="HW712">
        <v>34</v>
      </c>
      <c r="HX712">
        <v>4331120</v>
      </c>
      <c r="HY712" t="s">
        <v>13943</v>
      </c>
      <c r="HZ712">
        <v>4331114</v>
      </c>
      <c r="IC712">
        <v>0</v>
      </c>
      <c r="ID712">
        <v>0</v>
      </c>
      <c r="IM712">
        <v>64</v>
      </c>
      <c r="IQ712" t="s">
        <v>13904</v>
      </c>
      <c r="IU712">
        <v>13</v>
      </c>
      <c r="IV712">
        <f>IF(AND(Table1[[#This Row],[R/P]]="P",Table1[[#This Row],[PaRes]]&lt;&gt;"SCRBL",Table1[[#This Row],[PaRes]]&lt;&gt;"RUN",Table1[[#This Row],[Penalty]]&lt;&gt;1),1,0)</f>
        <v>0</v>
      </c>
      <c r="IW712">
        <f>IF(AND(Table1[[#This Row],[Pass Play]]=1,Table1[[#This Row],[PaRes]]&lt;&gt;"SAC"),1,0)</f>
        <v>0</v>
      </c>
      <c r="IX712">
        <f>IF(Table1[[#This Row],[PaRes]]="COM",1,0)</f>
        <v>0</v>
      </c>
      <c r="IY712">
        <f>IF(Table1[[#This Row],[Pass Play]]=1,Table1[[#This Row],[Gn]],0)</f>
        <v>0</v>
      </c>
      <c r="IZ712">
        <f>IF(AND(Table1[[#This Row],[Pass Play]]=1,Table1[[#This Row],[EFF]]="Y"),1,0)</f>
        <v>0</v>
      </c>
      <c r="JA712">
        <f>IF(AND(Table1[[#This Row],[Pass Play]]=1,Table1[[#This Row],[EFF]]="Y"),Table1[[#This Row],[Gn]],0)</f>
        <v>0</v>
      </c>
      <c r="JB712">
        <f>IF(AND(Table1[[#This Row],[Pass Play]]=1,Table1[[#This Row],[Gn]]&gt;=15),1,0)</f>
        <v>0</v>
      </c>
      <c r="JC712">
        <f>IF(AND(Table1[[#This Row],[Pass Play]]=1,Table1[[#This Row],[Big Play Passes]]=1),Table1[[#This Row],[Gn]],0)</f>
        <v>0</v>
      </c>
      <c r="JD712">
        <f>IF(AND(OR(Table1[[#This Row],[R/P]]="R",Table1[[#This Row],[PaRes]]="SCRBL",Table1[[#This Row],[PaRes]]="RUN"),Table1[[#This Row],[Penalty]]&lt;&gt;1),1,0)</f>
        <v>1</v>
      </c>
      <c r="JE712">
        <f>IF(Table1[[#This Row],[Rush Attempts]]=1,Table1[[#This Row],[Gn]],0)</f>
        <v>13</v>
      </c>
      <c r="JF712">
        <f>IF(AND(Table1[[#This Row],[Rush Attempts]]=1,Table1[[#This Row],[EFF]]="Y"),1,0)</f>
        <v>1</v>
      </c>
      <c r="JG712">
        <f>IF(AND(Table1[[#This Row],[Rush Attempts]]=1,Table1[[#This Row],[EFF]]="Y"),Table1[[#This Row],[Gn]],0)</f>
        <v>13</v>
      </c>
      <c r="JH712">
        <f>IF(AND(Table1[[#This Row],[Rush Attempts]]=1,Table1[[#This Row],[Gn]]&gt;=10),1,0)</f>
        <v>1</v>
      </c>
      <c r="JI712">
        <f>IF(AND(Table1[[#This Row],[Rush Attempts]]=1,Table1[[#This Row],[Big Play Run]]=1),Table1[[#This Row],[Gn]],0)</f>
        <v>13</v>
      </c>
      <c r="JJ712">
        <f>IF(Table1[[#This Row],[PaRes]]="SAC",1,0)</f>
        <v>0</v>
      </c>
      <c r="JK712">
        <f>IF(Table1[[#This Row],[Sacks]]=1,Table1[[#This Row],[Gn]],0)</f>
        <v>0</v>
      </c>
      <c r="JL712">
        <f>IF(Table1[[#This Row],[PaRes]]="INT",1,0)</f>
        <v>0</v>
      </c>
      <c r="JM712">
        <f>IF(Table1[[#This Row],[pff_PENALTY]]&lt;&gt;"",1,0)</f>
        <v>0</v>
      </c>
      <c r="JN712">
        <f>Table1[[#This Row],[pff_PENYARDS]]</f>
        <v>0</v>
      </c>
      <c r="JO712">
        <f>IF(Table1[[#This Row],[S/End]]="TD",1,0)</f>
        <v>0</v>
      </c>
      <c r="JP712">
        <f>IF(OR(Table1[[#This Row],[S/End]]="FGGD"),1,0)</f>
        <v>0</v>
      </c>
      <c r="JQ712">
        <f>IF(OR(Table1[[#This Row],[S/End]]="FUM",Table1[[#This Row],[S/End]]="INT"),1,0)</f>
        <v>0</v>
      </c>
      <c r="JR712">
        <f>IF(AND(Table1[[#This Row],[Touchdown]]=1,Table1[[#This Row],[Pass Play]]=1),1,0)</f>
        <v>0</v>
      </c>
      <c r="JS712">
        <f t="shared" si="33"/>
        <v>0</v>
      </c>
      <c r="JT712">
        <f>IF(AND(OR(Table1[[#This Row],[Pass Play]]=1,Table1[[#This Row],[Rush Attempts]]=1),Table1[[#This Row],[Dn]]=3),1,0)</f>
        <v>0</v>
      </c>
      <c r="JU712">
        <f>IF(AND(Table1[[#This Row],[3rd down attempt]]=1,Table1[[#This Row],[EFF]]="Y"),1,0)</f>
        <v>0</v>
      </c>
      <c r="JV712">
        <f>IF(AND(Table1[[#This Row],[3rd down attempt]]=1,Table1[[#This Row],[Dist]]&gt;=7),1,0)</f>
        <v>0</v>
      </c>
      <c r="JW712">
        <f>IF(AND(OR(Table1[[#This Row],[Pass Play]]=1,Table1[[#This Row],[Rush Attempts]]=1),Table1[[#This Row],[Dn]]=4),1,0)</f>
        <v>0</v>
      </c>
      <c r="JX712">
        <f>IF(AND(Table1[[#This Row],[4th down attempt]]=1,Table1[[#This Row],[EFF]]="Y"),1,0)</f>
        <v>0</v>
      </c>
      <c r="JY712">
        <f>IF(AND(OR(Table1[[#This Row],[Pass Play]]=1,Table1[[#This Row],[Rush Attempts]]=1),Table1[[#This Row],[FPos]]&gt;=0,Table1[[#This Row],[FPos]]&lt;=20),1,0)</f>
        <v>0</v>
      </c>
      <c r="JZ712">
        <f>IF(AND(OR(Table1[[#This Row],[Pass Play]]=1,Table1[[#This Row],[Rush Attempts]]=1),Table1[[#This Row],[Dist]]&lt;=Table1[[#This Row],[Gn]]),1,0)</f>
        <v>1</v>
      </c>
      <c r="KA712">
        <f>IF(Table1[[#This Row],[S/End]]&lt;&gt;"",1,0)</f>
        <v>0</v>
      </c>
      <c r="KB712">
        <f>IF(Table1[[#This Row],[S/End]]="TD",1,0)</f>
        <v>0</v>
      </c>
      <c r="KC712">
        <f>IF(Table1[[#This Row],[S/End]]="FGGD",1,0)</f>
        <v>0</v>
      </c>
      <c r="KD712">
        <f>IF(AND(OR(Table1[[#This Row],[Pass Play]]=1,Table1[[#This Row],[Rush Attempts]]=1),Table1[[#This Row],[Gn]]&lt;0),1,0)</f>
        <v>0</v>
      </c>
      <c r="KE712" s="375">
        <f>IF(AND(Table1[[#This Row],[pff_DRVENDPSN]]=3,Table1[[#This Row],[pff_DRVENDEVENT]]="PUNT"),1,0)</f>
        <v>0</v>
      </c>
    </row>
    <row r="713" spans="1:291" hidden="1">
      <c r="A713">
        <v>22</v>
      </c>
      <c r="B713">
        <v>2112</v>
      </c>
      <c r="C713" t="s">
        <v>14484</v>
      </c>
      <c r="D713">
        <v>2</v>
      </c>
      <c r="E713">
        <v>1</v>
      </c>
      <c r="F713">
        <v>10</v>
      </c>
      <c r="G713">
        <v>2</v>
      </c>
      <c r="H713">
        <v>34</v>
      </c>
      <c r="J713" t="s">
        <v>298</v>
      </c>
      <c r="K713">
        <v>12</v>
      </c>
      <c r="L713" t="s">
        <v>13945</v>
      </c>
      <c r="M713" t="s">
        <v>13946</v>
      </c>
      <c r="N713" t="s">
        <v>4118</v>
      </c>
      <c r="P713" t="s">
        <v>6385</v>
      </c>
      <c r="Q713" t="s">
        <v>509</v>
      </c>
      <c r="W713" t="s">
        <v>257</v>
      </c>
      <c r="X713" t="s">
        <v>13947</v>
      </c>
      <c r="AE713" t="s">
        <v>4214</v>
      </c>
      <c r="AF713" t="s">
        <v>4215</v>
      </c>
      <c r="AG713" t="s">
        <v>13947</v>
      </c>
      <c r="AH713" t="s">
        <v>274</v>
      </c>
      <c r="AJ713">
        <v>15</v>
      </c>
      <c r="AP713">
        <v>15</v>
      </c>
      <c r="BJ713" t="s">
        <v>607</v>
      </c>
      <c r="BQ713">
        <v>22</v>
      </c>
      <c r="BR713" t="s">
        <v>13944</v>
      </c>
      <c r="BT713" t="s">
        <v>275</v>
      </c>
      <c r="BV713">
        <v>14</v>
      </c>
      <c r="BX713">
        <v>0</v>
      </c>
      <c r="BY713" t="s">
        <v>13948</v>
      </c>
      <c r="CD713" s="3">
        <v>0.16874999999999998</v>
      </c>
      <c r="CF713" t="s">
        <v>13949</v>
      </c>
      <c r="CJ713">
        <v>0</v>
      </c>
      <c r="CK713" t="s">
        <v>13950</v>
      </c>
      <c r="CL713" s="4">
        <v>38050</v>
      </c>
      <c r="CM713" t="s">
        <v>13951</v>
      </c>
      <c r="CN713" t="s">
        <v>13952</v>
      </c>
      <c r="CO713">
        <v>13</v>
      </c>
      <c r="CP713" t="s">
        <v>13953</v>
      </c>
      <c r="CQ713" t="s">
        <v>282</v>
      </c>
      <c r="CR713" t="s">
        <v>13563</v>
      </c>
      <c r="CU713" t="s">
        <v>613</v>
      </c>
      <c r="CW713">
        <v>0</v>
      </c>
      <c r="CY713">
        <v>5</v>
      </c>
      <c r="CZ713" t="s">
        <v>1242</v>
      </c>
      <c r="DA713">
        <v>33</v>
      </c>
      <c r="DB713">
        <v>7</v>
      </c>
      <c r="DC713" t="s">
        <v>1781</v>
      </c>
      <c r="DD713">
        <v>-42</v>
      </c>
      <c r="DF713" t="s">
        <v>13696</v>
      </c>
      <c r="DK713">
        <v>2</v>
      </c>
      <c r="DL713" s="4">
        <v>44525</v>
      </c>
      <c r="DM713">
        <v>20718</v>
      </c>
      <c r="DN713">
        <v>2021</v>
      </c>
      <c r="DO713">
        <v>0</v>
      </c>
      <c r="DQ713">
        <v>82026</v>
      </c>
      <c r="DR713">
        <v>68</v>
      </c>
      <c r="DU713" t="s">
        <v>294</v>
      </c>
      <c r="DV713" t="s">
        <v>294</v>
      </c>
      <c r="DX713">
        <v>13</v>
      </c>
      <c r="DY713" t="s">
        <v>13563</v>
      </c>
      <c r="EE713">
        <v>0</v>
      </c>
      <c r="EF713" t="s">
        <v>13954</v>
      </c>
      <c r="EG713" t="s">
        <v>675</v>
      </c>
      <c r="EH713">
        <v>0</v>
      </c>
      <c r="EJ713" t="s">
        <v>13955</v>
      </c>
      <c r="EK713" t="s">
        <v>13956</v>
      </c>
      <c r="EL713" t="s">
        <v>13957</v>
      </c>
      <c r="EM713" t="s">
        <v>13958</v>
      </c>
      <c r="EN713" t="s">
        <v>13956</v>
      </c>
      <c r="EO713" t="s">
        <v>269</v>
      </c>
      <c r="EP713" t="s">
        <v>3331</v>
      </c>
      <c r="EQ713">
        <v>0</v>
      </c>
      <c r="ET713" t="s">
        <v>13959</v>
      </c>
      <c r="FE713">
        <v>0</v>
      </c>
      <c r="FF713">
        <v>36</v>
      </c>
      <c r="FG713" t="s">
        <v>255</v>
      </c>
      <c r="FI713" t="s">
        <v>255</v>
      </c>
      <c r="FJ713" t="s">
        <v>13960</v>
      </c>
      <c r="FL713">
        <v>0</v>
      </c>
      <c r="FN713">
        <v>0</v>
      </c>
      <c r="FQ713">
        <v>0</v>
      </c>
      <c r="FS713" t="s">
        <v>395</v>
      </c>
      <c r="FT713" t="s">
        <v>1029</v>
      </c>
      <c r="FU713" t="s">
        <v>274</v>
      </c>
      <c r="FV713" t="s">
        <v>13646</v>
      </c>
      <c r="FW713" t="s">
        <v>397</v>
      </c>
      <c r="FX713" t="s">
        <v>1897</v>
      </c>
      <c r="FY713">
        <v>0</v>
      </c>
      <c r="GA713">
        <v>13.14</v>
      </c>
      <c r="GB713">
        <v>1</v>
      </c>
      <c r="GC713">
        <v>0</v>
      </c>
      <c r="GE713" t="s">
        <v>355</v>
      </c>
      <c r="GF713">
        <v>0</v>
      </c>
      <c r="GG713" t="s">
        <v>1179</v>
      </c>
      <c r="GJ713">
        <v>0</v>
      </c>
      <c r="GK713">
        <v>0</v>
      </c>
      <c r="GM713" t="s">
        <v>13961</v>
      </c>
      <c r="GO713">
        <v>1</v>
      </c>
      <c r="HA713" t="s">
        <v>13962</v>
      </c>
      <c r="HC713" t="s">
        <v>294</v>
      </c>
      <c r="HD713" t="s">
        <v>313</v>
      </c>
      <c r="HE713" t="s">
        <v>13963</v>
      </c>
      <c r="HF713">
        <v>0</v>
      </c>
      <c r="HG713">
        <v>12</v>
      </c>
      <c r="HH713">
        <v>14</v>
      </c>
      <c r="HI713" t="s">
        <v>275</v>
      </c>
      <c r="HL713">
        <v>3</v>
      </c>
      <c r="HW713">
        <v>32</v>
      </c>
      <c r="HX713">
        <v>4331129</v>
      </c>
      <c r="HY713" t="s">
        <v>13964</v>
      </c>
      <c r="HZ713">
        <v>4331120</v>
      </c>
      <c r="IC713">
        <v>0</v>
      </c>
      <c r="ID713">
        <v>0</v>
      </c>
      <c r="IM713">
        <v>65</v>
      </c>
      <c r="IO713" t="s">
        <v>13696</v>
      </c>
      <c r="IQ713" t="s">
        <v>13696</v>
      </c>
      <c r="IU713">
        <v>13</v>
      </c>
      <c r="IV713">
        <f>IF(AND(Table1[[#This Row],[R/P]]="P",Table1[[#This Row],[PaRes]]&lt;&gt;"SCRBL",Table1[[#This Row],[PaRes]]&lt;&gt;"RUN",Table1[[#This Row],[Penalty]]&lt;&gt;1),1,0)</f>
        <v>0</v>
      </c>
      <c r="IW713">
        <f>IF(AND(Table1[[#This Row],[Pass Play]]=1,Table1[[#This Row],[PaRes]]&lt;&gt;"SAC"),1,0)</f>
        <v>0</v>
      </c>
      <c r="IX713">
        <f>IF(Table1[[#This Row],[PaRes]]="COM",1,0)</f>
        <v>0</v>
      </c>
      <c r="IY713">
        <f>IF(Table1[[#This Row],[Pass Play]]=1,Table1[[#This Row],[Gn]],0)</f>
        <v>0</v>
      </c>
      <c r="IZ713">
        <f>IF(AND(Table1[[#This Row],[Pass Play]]=1,Table1[[#This Row],[EFF]]="Y"),1,0)</f>
        <v>0</v>
      </c>
      <c r="JA713">
        <f>IF(AND(Table1[[#This Row],[Pass Play]]=1,Table1[[#This Row],[EFF]]="Y"),Table1[[#This Row],[Gn]],0)</f>
        <v>0</v>
      </c>
      <c r="JB713">
        <f>IF(AND(Table1[[#This Row],[Pass Play]]=1,Table1[[#This Row],[Gn]]&gt;=15),1,0)</f>
        <v>0</v>
      </c>
      <c r="JC713">
        <f>IF(AND(Table1[[#This Row],[Pass Play]]=1,Table1[[#This Row],[Big Play Passes]]=1),Table1[[#This Row],[Gn]],0)</f>
        <v>0</v>
      </c>
      <c r="JD713">
        <f>IF(AND(OR(Table1[[#This Row],[R/P]]="R",Table1[[#This Row],[PaRes]]="SCRBL",Table1[[#This Row],[PaRes]]="RUN"),Table1[[#This Row],[Penalty]]&lt;&gt;1),1,0)</f>
        <v>1</v>
      </c>
      <c r="JE713">
        <f>IF(Table1[[#This Row],[Rush Attempts]]=1,Table1[[#This Row],[Gn]],0)</f>
        <v>2</v>
      </c>
      <c r="JF713">
        <f>IF(AND(Table1[[#This Row],[Rush Attempts]]=1,Table1[[#This Row],[EFF]]="Y"),1,0)</f>
        <v>0</v>
      </c>
      <c r="JG713">
        <f>IF(AND(Table1[[#This Row],[Rush Attempts]]=1,Table1[[#This Row],[EFF]]="Y"),Table1[[#This Row],[Gn]],0)</f>
        <v>0</v>
      </c>
      <c r="JH713">
        <f>IF(AND(Table1[[#This Row],[Rush Attempts]]=1,Table1[[#This Row],[Gn]]&gt;=10),1,0)</f>
        <v>0</v>
      </c>
      <c r="JI713">
        <f>IF(AND(Table1[[#This Row],[Rush Attempts]]=1,Table1[[#This Row],[Big Play Run]]=1),Table1[[#This Row],[Gn]],0)</f>
        <v>0</v>
      </c>
      <c r="JJ713">
        <f>IF(Table1[[#This Row],[PaRes]]="SAC",1,0)</f>
        <v>0</v>
      </c>
      <c r="JK713">
        <f>IF(Table1[[#This Row],[Sacks]]=1,Table1[[#This Row],[Gn]],0)</f>
        <v>0</v>
      </c>
      <c r="JL713">
        <f>IF(Table1[[#This Row],[PaRes]]="INT",1,0)</f>
        <v>0</v>
      </c>
      <c r="JM713">
        <f>IF(Table1[[#This Row],[pff_PENALTY]]&lt;&gt;"",1,0)</f>
        <v>0</v>
      </c>
      <c r="JN713">
        <f>Table1[[#This Row],[pff_PENYARDS]]</f>
        <v>0</v>
      </c>
      <c r="JO713">
        <f>IF(Table1[[#This Row],[S/End]]="TD",1,0)</f>
        <v>0</v>
      </c>
      <c r="JP713">
        <f>IF(OR(Table1[[#This Row],[S/End]]="FGGD"),1,0)</f>
        <v>0</v>
      </c>
      <c r="JQ713">
        <f>IF(OR(Table1[[#This Row],[S/End]]="FUM",Table1[[#This Row],[S/End]]="INT"),1,0)</f>
        <v>0</v>
      </c>
      <c r="JR713">
        <f>IF(AND(Table1[[#This Row],[Touchdown]]=1,Table1[[#This Row],[Pass Play]]=1),1,0)</f>
        <v>0</v>
      </c>
      <c r="JS713">
        <f t="shared" si="33"/>
        <v>0</v>
      </c>
      <c r="JT713">
        <f>IF(AND(OR(Table1[[#This Row],[Pass Play]]=1,Table1[[#This Row],[Rush Attempts]]=1),Table1[[#This Row],[Dn]]=3),1,0)</f>
        <v>0</v>
      </c>
      <c r="JU713">
        <f>IF(AND(Table1[[#This Row],[3rd down attempt]]=1,Table1[[#This Row],[EFF]]="Y"),1,0)</f>
        <v>0</v>
      </c>
      <c r="JV713">
        <f>IF(AND(Table1[[#This Row],[3rd down attempt]]=1,Table1[[#This Row],[Dist]]&gt;=7),1,0)</f>
        <v>0</v>
      </c>
      <c r="JW713">
        <f>IF(AND(OR(Table1[[#This Row],[Pass Play]]=1,Table1[[#This Row],[Rush Attempts]]=1),Table1[[#This Row],[Dn]]=4),1,0)</f>
        <v>0</v>
      </c>
      <c r="JX713">
        <f>IF(AND(Table1[[#This Row],[4th down attempt]]=1,Table1[[#This Row],[EFF]]="Y"),1,0)</f>
        <v>0</v>
      </c>
      <c r="JY713">
        <f>IF(AND(OR(Table1[[#This Row],[Pass Play]]=1,Table1[[#This Row],[Rush Attempts]]=1),Table1[[#This Row],[FPos]]&gt;=0,Table1[[#This Row],[FPos]]&lt;=20),1,0)</f>
        <v>0</v>
      </c>
      <c r="JZ713">
        <f>IF(AND(OR(Table1[[#This Row],[Pass Play]]=1,Table1[[#This Row],[Rush Attempts]]=1),Table1[[#This Row],[Dist]]&lt;=Table1[[#This Row],[Gn]]),1,0)</f>
        <v>0</v>
      </c>
      <c r="KA713">
        <f>IF(Table1[[#This Row],[S/End]]&lt;&gt;"",1,0)</f>
        <v>0</v>
      </c>
      <c r="KB713">
        <f>IF(Table1[[#This Row],[S/End]]="TD",1,0)</f>
        <v>0</v>
      </c>
      <c r="KC713">
        <f>IF(Table1[[#This Row],[S/End]]="FGGD",1,0)</f>
        <v>0</v>
      </c>
      <c r="KD713">
        <f>IF(AND(OR(Table1[[#This Row],[Pass Play]]=1,Table1[[#This Row],[Rush Attempts]]=1),Table1[[#This Row],[Gn]]&lt;0),1,0)</f>
        <v>0</v>
      </c>
      <c r="KE713" s="375">
        <f>IF(AND(Table1[[#This Row],[pff_DRVENDPSN]]=3,Table1[[#This Row],[pff_DRVENDEVENT]]="PUNT"),1,0)</f>
        <v>0</v>
      </c>
    </row>
    <row r="714" spans="1:291" hidden="1">
      <c r="A714">
        <v>23</v>
      </c>
      <c r="B714">
        <v>2112</v>
      </c>
      <c r="C714" t="s">
        <v>14484</v>
      </c>
      <c r="D714">
        <v>2</v>
      </c>
      <c r="E714">
        <v>2</v>
      </c>
      <c r="F714">
        <v>8</v>
      </c>
      <c r="G714">
        <v>0</v>
      </c>
      <c r="H714">
        <v>32</v>
      </c>
      <c r="J714" t="s">
        <v>298</v>
      </c>
      <c r="K714">
        <v>11</v>
      </c>
      <c r="L714">
        <v>11</v>
      </c>
      <c r="M714" t="s">
        <v>1429</v>
      </c>
      <c r="N714" t="s">
        <v>827</v>
      </c>
      <c r="P714" t="s">
        <v>1430</v>
      </c>
      <c r="W714" t="s">
        <v>257</v>
      </c>
      <c r="X714" t="s">
        <v>13966</v>
      </c>
      <c r="AE714" t="s">
        <v>13967</v>
      </c>
      <c r="AF714" t="s">
        <v>13968</v>
      </c>
      <c r="AG714" t="s">
        <v>13966</v>
      </c>
      <c r="AH714" t="s">
        <v>274</v>
      </c>
      <c r="AJ714">
        <v>15</v>
      </c>
      <c r="AP714">
        <v>15</v>
      </c>
      <c r="BJ714" t="s">
        <v>274</v>
      </c>
      <c r="BQ714">
        <v>23</v>
      </c>
      <c r="BR714" t="s">
        <v>13965</v>
      </c>
      <c r="BT714" t="s">
        <v>275</v>
      </c>
      <c r="BV714">
        <v>14</v>
      </c>
      <c r="BX714">
        <v>0</v>
      </c>
      <c r="BY714" t="s">
        <v>13969</v>
      </c>
      <c r="CD714" s="3">
        <v>0.1423611111111111</v>
      </c>
      <c r="CF714" t="s">
        <v>13970</v>
      </c>
      <c r="CJ714">
        <v>0</v>
      </c>
      <c r="CK714" t="s">
        <v>13971</v>
      </c>
      <c r="CL714" s="4">
        <v>38414</v>
      </c>
      <c r="CM714" t="s">
        <v>13972</v>
      </c>
      <c r="CN714" t="s">
        <v>13973</v>
      </c>
      <c r="CO714">
        <v>13</v>
      </c>
      <c r="CP714" t="s">
        <v>13723</v>
      </c>
      <c r="CQ714" t="s">
        <v>282</v>
      </c>
      <c r="CR714" t="s">
        <v>13563</v>
      </c>
      <c r="CU714" t="s">
        <v>5447</v>
      </c>
      <c r="CW714">
        <v>1</v>
      </c>
      <c r="CY714">
        <v>6</v>
      </c>
      <c r="CZ714" t="s">
        <v>1242</v>
      </c>
      <c r="DA714">
        <v>33</v>
      </c>
      <c r="DB714">
        <v>7</v>
      </c>
      <c r="DC714" t="s">
        <v>1781</v>
      </c>
      <c r="DD714">
        <v>-42</v>
      </c>
      <c r="DF714" t="s">
        <v>13611</v>
      </c>
      <c r="DK714">
        <v>0</v>
      </c>
      <c r="DL714" s="4">
        <v>44525</v>
      </c>
      <c r="DM714">
        <v>20718</v>
      </c>
      <c r="DN714">
        <v>2021</v>
      </c>
      <c r="DO714">
        <v>0</v>
      </c>
      <c r="DQ714">
        <v>82026</v>
      </c>
      <c r="DR714">
        <v>69</v>
      </c>
      <c r="DU714" t="s">
        <v>274</v>
      </c>
      <c r="DV714" t="s">
        <v>257</v>
      </c>
      <c r="DX714">
        <v>13</v>
      </c>
      <c r="DY714" t="s">
        <v>13563</v>
      </c>
      <c r="EE714">
        <v>0</v>
      </c>
      <c r="EF714" t="s">
        <v>1223</v>
      </c>
      <c r="EG714" t="s">
        <v>383</v>
      </c>
      <c r="EH714">
        <v>0</v>
      </c>
      <c r="EI714" t="s">
        <v>1441</v>
      </c>
      <c r="EJ714" t="s">
        <v>340</v>
      </c>
      <c r="EK714" t="s">
        <v>3446</v>
      </c>
      <c r="EL714" t="s">
        <v>13974</v>
      </c>
      <c r="EM714" t="s">
        <v>13975</v>
      </c>
      <c r="EN714" t="s">
        <v>1321</v>
      </c>
      <c r="EO714" t="s">
        <v>269</v>
      </c>
      <c r="EP714" t="s">
        <v>283</v>
      </c>
      <c r="EQ714">
        <v>0</v>
      </c>
      <c r="ET714" t="s">
        <v>13976</v>
      </c>
      <c r="FE714">
        <v>0</v>
      </c>
      <c r="FF714">
        <v>10</v>
      </c>
      <c r="FG714" t="s">
        <v>429</v>
      </c>
      <c r="FI714" t="s">
        <v>429</v>
      </c>
      <c r="FL714">
        <v>0</v>
      </c>
      <c r="FN714">
        <v>0</v>
      </c>
      <c r="FQ714">
        <v>0</v>
      </c>
      <c r="FS714" t="s">
        <v>395</v>
      </c>
      <c r="FT714" t="s">
        <v>1029</v>
      </c>
      <c r="FU714" t="s">
        <v>274</v>
      </c>
      <c r="FV714" t="s">
        <v>496</v>
      </c>
      <c r="FW714" t="s">
        <v>4875</v>
      </c>
      <c r="FX714" t="s">
        <v>1897</v>
      </c>
      <c r="FY714">
        <v>1</v>
      </c>
      <c r="GA714">
        <v>13.14</v>
      </c>
      <c r="GB714">
        <v>1</v>
      </c>
      <c r="GC714">
        <v>0</v>
      </c>
      <c r="GE714" t="s">
        <v>355</v>
      </c>
      <c r="GF714">
        <v>0</v>
      </c>
      <c r="GJ714">
        <v>0</v>
      </c>
      <c r="GK714">
        <v>0</v>
      </c>
      <c r="GM714" t="s">
        <v>13977</v>
      </c>
      <c r="GO714">
        <v>2</v>
      </c>
      <c r="HA714" t="s">
        <v>13978</v>
      </c>
      <c r="HC714" t="s">
        <v>294</v>
      </c>
      <c r="HD714" t="s">
        <v>313</v>
      </c>
      <c r="HF714">
        <v>0</v>
      </c>
      <c r="HG714">
        <v>11</v>
      </c>
      <c r="HH714">
        <v>14</v>
      </c>
      <c r="HI714" t="s">
        <v>275</v>
      </c>
      <c r="HL714" t="s">
        <v>2108</v>
      </c>
      <c r="HP714" t="s">
        <v>13979</v>
      </c>
      <c r="HQ714" t="s">
        <v>13980</v>
      </c>
      <c r="HR714" t="s">
        <v>13981</v>
      </c>
      <c r="HW714">
        <v>32</v>
      </c>
      <c r="HX714">
        <v>4331141</v>
      </c>
      <c r="HY714" t="s">
        <v>13611</v>
      </c>
      <c r="HZ714">
        <v>4331129</v>
      </c>
      <c r="IC714">
        <v>0</v>
      </c>
      <c r="ID714">
        <v>0</v>
      </c>
      <c r="IM714">
        <v>66</v>
      </c>
      <c r="IO714" t="s">
        <v>13611</v>
      </c>
      <c r="IQ714" t="s">
        <v>13611</v>
      </c>
      <c r="IU714">
        <v>13</v>
      </c>
      <c r="IV714">
        <f>IF(AND(Table1[[#This Row],[R/P]]="P",Table1[[#This Row],[PaRes]]&lt;&gt;"SCRBL",Table1[[#This Row],[PaRes]]&lt;&gt;"RUN",Table1[[#This Row],[Penalty]]&lt;&gt;1),1,0)</f>
        <v>0</v>
      </c>
      <c r="IW714">
        <f>IF(AND(Table1[[#This Row],[Pass Play]]=1,Table1[[#This Row],[PaRes]]&lt;&gt;"SAC"),1,0)</f>
        <v>0</v>
      </c>
      <c r="IX714">
        <f>IF(Table1[[#This Row],[PaRes]]="COM",1,0)</f>
        <v>0</v>
      </c>
      <c r="IY714">
        <f>IF(Table1[[#This Row],[Pass Play]]=1,Table1[[#This Row],[Gn]],0)</f>
        <v>0</v>
      </c>
      <c r="IZ714">
        <f>IF(AND(Table1[[#This Row],[Pass Play]]=1,Table1[[#This Row],[EFF]]="Y"),1,0)</f>
        <v>0</v>
      </c>
      <c r="JA714">
        <f>IF(AND(Table1[[#This Row],[Pass Play]]=1,Table1[[#This Row],[EFF]]="Y"),Table1[[#This Row],[Gn]],0)</f>
        <v>0</v>
      </c>
      <c r="JB714">
        <f>IF(AND(Table1[[#This Row],[Pass Play]]=1,Table1[[#This Row],[Gn]]&gt;=15),1,0)</f>
        <v>0</v>
      </c>
      <c r="JC714">
        <f>IF(AND(Table1[[#This Row],[Pass Play]]=1,Table1[[#This Row],[Big Play Passes]]=1),Table1[[#This Row],[Gn]],0)</f>
        <v>0</v>
      </c>
      <c r="JD714">
        <f>IF(AND(OR(Table1[[#This Row],[R/P]]="R",Table1[[#This Row],[PaRes]]="SCRBL",Table1[[#This Row],[PaRes]]="RUN"),Table1[[#This Row],[Penalty]]&lt;&gt;1),1,0)</f>
        <v>1</v>
      </c>
      <c r="JE714">
        <f>IF(Table1[[#This Row],[Rush Attempts]]=1,Table1[[#This Row],[Gn]],0)</f>
        <v>0</v>
      </c>
      <c r="JF714">
        <f>IF(AND(Table1[[#This Row],[Rush Attempts]]=1,Table1[[#This Row],[EFF]]="Y"),1,0)</f>
        <v>0</v>
      </c>
      <c r="JG714">
        <f>IF(AND(Table1[[#This Row],[Rush Attempts]]=1,Table1[[#This Row],[EFF]]="Y"),Table1[[#This Row],[Gn]],0)</f>
        <v>0</v>
      </c>
      <c r="JH714">
        <f>IF(AND(Table1[[#This Row],[Rush Attempts]]=1,Table1[[#This Row],[Gn]]&gt;=10),1,0)</f>
        <v>0</v>
      </c>
      <c r="JI714">
        <f>IF(AND(Table1[[#This Row],[Rush Attempts]]=1,Table1[[#This Row],[Big Play Run]]=1),Table1[[#This Row],[Gn]],0)</f>
        <v>0</v>
      </c>
      <c r="JJ714">
        <f>IF(Table1[[#This Row],[PaRes]]="SAC",1,0)</f>
        <v>0</v>
      </c>
      <c r="JK714">
        <f>IF(Table1[[#This Row],[Sacks]]=1,Table1[[#This Row],[Gn]],0)</f>
        <v>0</v>
      </c>
      <c r="JL714">
        <f>IF(Table1[[#This Row],[PaRes]]="INT",1,0)</f>
        <v>0</v>
      </c>
      <c r="JM714">
        <f>IF(Table1[[#This Row],[pff_PENALTY]]&lt;&gt;"",1,0)</f>
        <v>0</v>
      </c>
      <c r="JN714">
        <f>Table1[[#This Row],[pff_PENYARDS]]</f>
        <v>0</v>
      </c>
      <c r="JO714">
        <f>IF(Table1[[#This Row],[S/End]]="TD",1,0)</f>
        <v>0</v>
      </c>
      <c r="JP714">
        <f>IF(OR(Table1[[#This Row],[S/End]]="FGGD"),1,0)</f>
        <v>0</v>
      </c>
      <c r="JQ714">
        <f>IF(OR(Table1[[#This Row],[S/End]]="FUM",Table1[[#This Row],[S/End]]="INT"),1,0)</f>
        <v>0</v>
      </c>
      <c r="JR714">
        <f>IF(AND(Table1[[#This Row],[Touchdown]]=1,Table1[[#This Row],[Pass Play]]=1),1,0)</f>
        <v>0</v>
      </c>
      <c r="JS714">
        <f t="shared" si="33"/>
        <v>0</v>
      </c>
      <c r="JT714">
        <f>IF(AND(OR(Table1[[#This Row],[Pass Play]]=1,Table1[[#This Row],[Rush Attempts]]=1),Table1[[#This Row],[Dn]]=3),1,0)</f>
        <v>0</v>
      </c>
      <c r="JU714">
        <f>IF(AND(Table1[[#This Row],[3rd down attempt]]=1,Table1[[#This Row],[EFF]]="Y"),1,0)</f>
        <v>0</v>
      </c>
      <c r="JV714">
        <f>IF(AND(Table1[[#This Row],[3rd down attempt]]=1,Table1[[#This Row],[Dist]]&gt;=7),1,0)</f>
        <v>0</v>
      </c>
      <c r="JW714">
        <f>IF(AND(OR(Table1[[#This Row],[Pass Play]]=1,Table1[[#This Row],[Rush Attempts]]=1),Table1[[#This Row],[Dn]]=4),1,0)</f>
        <v>0</v>
      </c>
      <c r="JX714">
        <f>IF(AND(Table1[[#This Row],[4th down attempt]]=1,Table1[[#This Row],[EFF]]="Y"),1,0)</f>
        <v>0</v>
      </c>
      <c r="JY714">
        <f>IF(AND(OR(Table1[[#This Row],[Pass Play]]=1,Table1[[#This Row],[Rush Attempts]]=1),Table1[[#This Row],[FPos]]&gt;=0,Table1[[#This Row],[FPos]]&lt;=20),1,0)</f>
        <v>0</v>
      </c>
      <c r="JZ714">
        <f>IF(AND(OR(Table1[[#This Row],[Pass Play]]=1,Table1[[#This Row],[Rush Attempts]]=1),Table1[[#This Row],[Dist]]&lt;=Table1[[#This Row],[Gn]]),1,0)</f>
        <v>0</v>
      </c>
      <c r="KA714">
        <f>IF(Table1[[#This Row],[S/End]]&lt;&gt;"",1,0)</f>
        <v>0</v>
      </c>
      <c r="KB714">
        <f>IF(Table1[[#This Row],[S/End]]="TD",1,0)</f>
        <v>0</v>
      </c>
      <c r="KC714">
        <f>IF(Table1[[#This Row],[S/End]]="FGGD",1,0)</f>
        <v>0</v>
      </c>
      <c r="KD714">
        <f>IF(AND(OR(Table1[[#This Row],[Pass Play]]=1,Table1[[#This Row],[Rush Attempts]]=1),Table1[[#This Row],[Gn]]&lt;0),1,0)</f>
        <v>0</v>
      </c>
      <c r="KE714" s="375">
        <f>IF(AND(Table1[[#This Row],[pff_DRVENDPSN]]=3,Table1[[#This Row],[pff_DRVENDEVENT]]="PUNT"),1,0)</f>
        <v>0</v>
      </c>
    </row>
    <row r="715" spans="1:291" hidden="1">
      <c r="A715">
        <v>24</v>
      </c>
      <c r="B715">
        <v>2112</v>
      </c>
      <c r="C715" t="s">
        <v>14484</v>
      </c>
      <c r="D715">
        <v>2</v>
      </c>
      <c r="E715">
        <v>3</v>
      </c>
      <c r="F715">
        <v>8</v>
      </c>
      <c r="G715">
        <v>1</v>
      </c>
      <c r="H715">
        <v>32</v>
      </c>
      <c r="J715" t="s">
        <v>298</v>
      </c>
      <c r="K715">
        <v>11</v>
      </c>
      <c r="L715" t="s">
        <v>471</v>
      </c>
      <c r="M715" t="s">
        <v>1429</v>
      </c>
      <c r="N715" t="s">
        <v>827</v>
      </c>
      <c r="P715" t="s">
        <v>1430</v>
      </c>
      <c r="W715" t="s">
        <v>253</v>
      </c>
      <c r="X715" t="s">
        <v>13983</v>
      </c>
      <c r="Y715" t="s">
        <v>1140</v>
      </c>
      <c r="Z715" t="s">
        <v>13984</v>
      </c>
      <c r="AB715" t="s">
        <v>325</v>
      </c>
      <c r="AC715" t="s">
        <v>326</v>
      </c>
      <c r="AJ715">
        <v>22</v>
      </c>
      <c r="AK715" t="s">
        <v>327</v>
      </c>
      <c r="AP715">
        <v>15</v>
      </c>
      <c r="BJ715" t="s">
        <v>274</v>
      </c>
      <c r="BQ715">
        <v>24</v>
      </c>
      <c r="BR715" t="s">
        <v>13982</v>
      </c>
      <c r="BT715" t="s">
        <v>275</v>
      </c>
      <c r="BV715">
        <v>14</v>
      </c>
      <c r="BX715">
        <v>0</v>
      </c>
      <c r="BY715" t="s">
        <v>13985</v>
      </c>
      <c r="CA715">
        <v>1</v>
      </c>
      <c r="CD715" s="3">
        <v>0.11458333333333333</v>
      </c>
      <c r="CE715" t="s">
        <v>274</v>
      </c>
      <c r="CF715" t="s">
        <v>13986</v>
      </c>
      <c r="CG715">
        <v>8</v>
      </c>
      <c r="CI715" t="s">
        <v>331</v>
      </c>
      <c r="CJ715">
        <v>0</v>
      </c>
      <c r="CK715" t="s">
        <v>13987</v>
      </c>
      <c r="CL715" s="4">
        <v>38387</v>
      </c>
      <c r="CM715" t="s">
        <v>13988</v>
      </c>
      <c r="CN715" t="s">
        <v>13989</v>
      </c>
      <c r="CO715">
        <v>13</v>
      </c>
      <c r="CP715" t="s">
        <v>13769</v>
      </c>
      <c r="CQ715" t="s">
        <v>282</v>
      </c>
      <c r="CR715" t="s">
        <v>13563</v>
      </c>
      <c r="CU715" t="s">
        <v>13990</v>
      </c>
      <c r="CW715">
        <v>0</v>
      </c>
      <c r="CY715">
        <v>7</v>
      </c>
      <c r="CZ715" t="s">
        <v>1242</v>
      </c>
      <c r="DA715">
        <v>33</v>
      </c>
      <c r="DB715">
        <v>7</v>
      </c>
      <c r="DC715" t="s">
        <v>1781</v>
      </c>
      <c r="DD715">
        <v>-42</v>
      </c>
      <c r="DF715" t="s">
        <v>13723</v>
      </c>
      <c r="DK715">
        <v>-1</v>
      </c>
      <c r="DL715" s="4">
        <v>44525</v>
      </c>
      <c r="DM715">
        <v>20718</v>
      </c>
      <c r="DN715">
        <v>2021</v>
      </c>
      <c r="DO715">
        <v>0</v>
      </c>
      <c r="DQ715">
        <v>82026</v>
      </c>
      <c r="DR715">
        <v>70</v>
      </c>
      <c r="DU715" t="s">
        <v>274</v>
      </c>
      <c r="DV715" t="s">
        <v>257</v>
      </c>
      <c r="DX715">
        <v>13</v>
      </c>
      <c r="DY715" t="s">
        <v>13563</v>
      </c>
      <c r="EE715">
        <v>0</v>
      </c>
      <c r="EF715" t="s">
        <v>1223</v>
      </c>
      <c r="EG715" t="s">
        <v>383</v>
      </c>
      <c r="EH715">
        <v>0</v>
      </c>
      <c r="EI715" t="s">
        <v>1441</v>
      </c>
      <c r="EJ715" t="s">
        <v>340</v>
      </c>
      <c r="EK715" t="s">
        <v>1149</v>
      </c>
      <c r="EL715" t="s">
        <v>13991</v>
      </c>
      <c r="EM715" t="s">
        <v>13992</v>
      </c>
      <c r="EN715" t="s">
        <v>918</v>
      </c>
      <c r="EO715" t="s">
        <v>269</v>
      </c>
      <c r="EP715" t="s">
        <v>490</v>
      </c>
      <c r="EQ715">
        <v>0</v>
      </c>
      <c r="ER715" t="s">
        <v>10720</v>
      </c>
      <c r="ET715" t="s">
        <v>13993</v>
      </c>
      <c r="EU715">
        <v>-3</v>
      </c>
      <c r="EV715" t="s">
        <v>348</v>
      </c>
      <c r="EW715" t="s">
        <v>1983</v>
      </c>
      <c r="EX715" t="s">
        <v>395</v>
      </c>
      <c r="EY715" t="s">
        <v>492</v>
      </c>
      <c r="FB715" t="s">
        <v>2937</v>
      </c>
      <c r="FC715" t="s">
        <v>13994</v>
      </c>
      <c r="FE715">
        <v>0</v>
      </c>
      <c r="FF715">
        <v>8</v>
      </c>
      <c r="FL715">
        <v>0</v>
      </c>
      <c r="FN715">
        <v>0</v>
      </c>
      <c r="FQ715">
        <v>0</v>
      </c>
      <c r="FS715" t="s">
        <v>395</v>
      </c>
      <c r="FT715" t="s">
        <v>1029</v>
      </c>
      <c r="FV715" t="s">
        <v>496</v>
      </c>
      <c r="FY715">
        <v>0</v>
      </c>
      <c r="GA715">
        <v>13.14</v>
      </c>
      <c r="GB715">
        <v>1</v>
      </c>
      <c r="GC715">
        <v>0</v>
      </c>
      <c r="GE715" t="s">
        <v>355</v>
      </c>
      <c r="GF715">
        <v>0</v>
      </c>
      <c r="GI715">
        <v>2.4</v>
      </c>
      <c r="GJ715">
        <v>0</v>
      </c>
      <c r="GK715">
        <v>0</v>
      </c>
      <c r="GM715" t="s">
        <v>13995</v>
      </c>
      <c r="GN715">
        <v>2</v>
      </c>
      <c r="GO715">
        <v>1</v>
      </c>
      <c r="GP715">
        <v>4</v>
      </c>
      <c r="GR715">
        <v>33</v>
      </c>
      <c r="HA715" t="s">
        <v>13996</v>
      </c>
      <c r="HC715" t="s">
        <v>313</v>
      </c>
      <c r="HD715" t="s">
        <v>313</v>
      </c>
      <c r="HF715">
        <v>0</v>
      </c>
      <c r="HG715">
        <v>11</v>
      </c>
      <c r="HH715">
        <v>14</v>
      </c>
      <c r="HI715" t="s">
        <v>275</v>
      </c>
      <c r="HL715">
        <v>4</v>
      </c>
      <c r="HM715" t="s">
        <v>13723</v>
      </c>
      <c r="HO715" t="s">
        <v>13997</v>
      </c>
      <c r="HP715" t="s">
        <v>13998</v>
      </c>
      <c r="HQ715" t="s">
        <v>13999</v>
      </c>
      <c r="HR715" t="s">
        <v>14000</v>
      </c>
      <c r="HT715" t="s">
        <v>3849</v>
      </c>
      <c r="HW715">
        <v>33</v>
      </c>
      <c r="HX715">
        <v>4331146</v>
      </c>
      <c r="HY715" t="s">
        <v>14001</v>
      </c>
      <c r="HZ715">
        <v>4331141</v>
      </c>
      <c r="IC715">
        <v>0</v>
      </c>
      <c r="ID715">
        <v>0</v>
      </c>
      <c r="IM715">
        <v>67</v>
      </c>
      <c r="IO715" t="s">
        <v>13652</v>
      </c>
      <c r="IQ715" t="s">
        <v>13652</v>
      </c>
      <c r="IR715" t="s">
        <v>13723</v>
      </c>
      <c r="IU715">
        <v>13</v>
      </c>
      <c r="IV715">
        <f>IF(AND(Table1[[#This Row],[R/P]]="P",Table1[[#This Row],[PaRes]]&lt;&gt;"SCRBL",Table1[[#This Row],[PaRes]]&lt;&gt;"RUN",Table1[[#This Row],[Penalty]]&lt;&gt;1),1,0)</f>
        <v>1</v>
      </c>
      <c r="IW715">
        <f>IF(AND(Table1[[#This Row],[Pass Play]]=1,Table1[[#This Row],[PaRes]]&lt;&gt;"SAC"),1,0)</f>
        <v>1</v>
      </c>
      <c r="IX715">
        <f>IF(Table1[[#This Row],[PaRes]]="COM",1,0)</f>
        <v>1</v>
      </c>
      <c r="IY715">
        <f>IF(Table1[[#This Row],[Pass Play]]=1,Table1[[#This Row],[Gn]],0)</f>
        <v>1</v>
      </c>
      <c r="IZ715">
        <f>IF(AND(Table1[[#This Row],[Pass Play]]=1,Table1[[#This Row],[EFF]]="Y"),1,0)</f>
        <v>0</v>
      </c>
      <c r="JA715">
        <f>IF(AND(Table1[[#This Row],[Pass Play]]=1,Table1[[#This Row],[EFF]]="Y"),Table1[[#This Row],[Gn]],0)</f>
        <v>0</v>
      </c>
      <c r="JB715">
        <f>IF(AND(Table1[[#This Row],[Pass Play]]=1,Table1[[#This Row],[Gn]]&gt;=15),1,0)</f>
        <v>0</v>
      </c>
      <c r="JC715">
        <f>IF(AND(Table1[[#This Row],[Pass Play]]=1,Table1[[#This Row],[Big Play Passes]]=1),Table1[[#This Row],[Gn]],0)</f>
        <v>0</v>
      </c>
      <c r="JD715">
        <f>IF(AND(OR(Table1[[#This Row],[R/P]]="R",Table1[[#This Row],[PaRes]]="SCRBL",Table1[[#This Row],[PaRes]]="RUN"),Table1[[#This Row],[Penalty]]&lt;&gt;1),1,0)</f>
        <v>0</v>
      </c>
      <c r="JE715">
        <f>IF(Table1[[#This Row],[Rush Attempts]]=1,Table1[[#This Row],[Gn]],0)</f>
        <v>0</v>
      </c>
      <c r="JF715">
        <f>IF(AND(Table1[[#This Row],[Rush Attempts]]=1,Table1[[#This Row],[EFF]]="Y"),1,0)</f>
        <v>0</v>
      </c>
      <c r="JG715">
        <f>IF(AND(Table1[[#This Row],[Rush Attempts]]=1,Table1[[#This Row],[EFF]]="Y"),Table1[[#This Row],[Gn]],0)</f>
        <v>0</v>
      </c>
      <c r="JH715">
        <f>IF(AND(Table1[[#This Row],[Rush Attempts]]=1,Table1[[#This Row],[Gn]]&gt;=10),1,0)</f>
        <v>0</v>
      </c>
      <c r="JI715">
        <f>IF(AND(Table1[[#This Row],[Rush Attempts]]=1,Table1[[#This Row],[Big Play Run]]=1),Table1[[#This Row],[Gn]],0)</f>
        <v>0</v>
      </c>
      <c r="JJ715">
        <f>IF(Table1[[#This Row],[PaRes]]="SAC",1,0)</f>
        <v>0</v>
      </c>
      <c r="JK715">
        <f>IF(Table1[[#This Row],[Sacks]]=1,Table1[[#This Row],[Gn]],0)</f>
        <v>0</v>
      </c>
      <c r="JL715">
        <f>IF(Table1[[#This Row],[PaRes]]="INT",1,0)</f>
        <v>0</v>
      </c>
      <c r="JM715">
        <f>IF(Table1[[#This Row],[pff_PENALTY]]&lt;&gt;"",1,0)</f>
        <v>0</v>
      </c>
      <c r="JN715">
        <f>Table1[[#This Row],[pff_PENYARDS]]</f>
        <v>0</v>
      </c>
      <c r="JO715">
        <f>IF(Table1[[#This Row],[S/End]]="TD",1,0)</f>
        <v>0</v>
      </c>
      <c r="JP715">
        <f>IF(OR(Table1[[#This Row],[S/End]]="FGGD"),1,0)</f>
        <v>0</v>
      </c>
      <c r="JQ715">
        <f>IF(OR(Table1[[#This Row],[S/End]]="FUM",Table1[[#This Row],[S/End]]="INT"),1,0)</f>
        <v>0</v>
      </c>
      <c r="JR715">
        <f>IF(AND(Table1[[#This Row],[Touchdown]]=1,Table1[[#This Row],[Pass Play]]=1),1,0)</f>
        <v>0</v>
      </c>
      <c r="JS715">
        <f t="shared" si="33"/>
        <v>0</v>
      </c>
      <c r="JT715">
        <f>IF(AND(OR(Table1[[#This Row],[Pass Play]]=1,Table1[[#This Row],[Rush Attempts]]=1),Table1[[#This Row],[Dn]]=3),1,0)</f>
        <v>1</v>
      </c>
      <c r="JU715">
        <f>IF(AND(Table1[[#This Row],[3rd down attempt]]=1,Table1[[#This Row],[EFF]]="Y"),1,0)</f>
        <v>0</v>
      </c>
      <c r="JV715">
        <f>IF(AND(Table1[[#This Row],[3rd down attempt]]=1,Table1[[#This Row],[Dist]]&gt;=7),1,0)</f>
        <v>1</v>
      </c>
      <c r="JW715">
        <f>IF(AND(OR(Table1[[#This Row],[Pass Play]]=1,Table1[[#This Row],[Rush Attempts]]=1),Table1[[#This Row],[Dn]]=4),1,0)</f>
        <v>0</v>
      </c>
      <c r="JX715">
        <f>IF(AND(Table1[[#This Row],[4th down attempt]]=1,Table1[[#This Row],[EFF]]="Y"),1,0)</f>
        <v>0</v>
      </c>
      <c r="JY715">
        <f>IF(AND(OR(Table1[[#This Row],[Pass Play]]=1,Table1[[#This Row],[Rush Attempts]]=1),Table1[[#This Row],[FPos]]&gt;=0,Table1[[#This Row],[FPos]]&lt;=20),1,0)</f>
        <v>0</v>
      </c>
      <c r="JZ715">
        <f>IF(AND(OR(Table1[[#This Row],[Pass Play]]=1,Table1[[#This Row],[Rush Attempts]]=1),Table1[[#This Row],[Dist]]&lt;=Table1[[#This Row],[Gn]]),1,0)</f>
        <v>0</v>
      </c>
      <c r="KA715">
        <f>IF(Table1[[#This Row],[S/End]]&lt;&gt;"",1,0)</f>
        <v>0</v>
      </c>
      <c r="KB715">
        <f>IF(Table1[[#This Row],[S/End]]="TD",1,0)</f>
        <v>0</v>
      </c>
      <c r="KC715">
        <f>IF(Table1[[#This Row],[S/End]]="FGGD",1,0)</f>
        <v>0</v>
      </c>
      <c r="KD715">
        <f>IF(AND(OR(Table1[[#This Row],[Pass Play]]=1,Table1[[#This Row],[Rush Attempts]]=1),Table1[[#This Row],[Gn]]&lt;0),1,0)</f>
        <v>0</v>
      </c>
      <c r="KE715" s="375">
        <f>IF(AND(Table1[[#This Row],[pff_DRVENDPSN]]=3,Table1[[#This Row],[pff_DRVENDEVENT]]="PUNT"),1,0)</f>
        <v>0</v>
      </c>
    </row>
    <row r="716" spans="1:291">
      <c r="A716">
        <v>25</v>
      </c>
      <c r="B716">
        <v>2112</v>
      </c>
      <c r="C716" t="s">
        <v>14484</v>
      </c>
      <c r="D716">
        <v>3</v>
      </c>
      <c r="E716">
        <v>1</v>
      </c>
      <c r="F716">
        <v>10</v>
      </c>
      <c r="G716">
        <v>0</v>
      </c>
      <c r="H716">
        <v>-46</v>
      </c>
      <c r="I716" t="s">
        <v>253</v>
      </c>
      <c r="W716" t="s">
        <v>679</v>
      </c>
      <c r="AP716">
        <v>15</v>
      </c>
      <c r="BQ716">
        <v>25</v>
      </c>
      <c r="BR716" t="s">
        <v>14002</v>
      </c>
      <c r="BT716" t="s">
        <v>275</v>
      </c>
      <c r="BV716">
        <v>17</v>
      </c>
      <c r="BX716">
        <v>0</v>
      </c>
      <c r="BY716" t="s">
        <v>14003</v>
      </c>
      <c r="CD716" s="3">
        <v>0.61944444444444446</v>
      </c>
      <c r="CF716" t="s">
        <v>14004</v>
      </c>
      <c r="CJ716">
        <v>0</v>
      </c>
      <c r="CK716" t="s">
        <v>14005</v>
      </c>
      <c r="CL716" s="4">
        <v>38050</v>
      </c>
      <c r="CM716" t="s">
        <v>14006</v>
      </c>
      <c r="CN716" t="s">
        <v>14007</v>
      </c>
      <c r="CO716">
        <v>16</v>
      </c>
      <c r="CP716" t="s">
        <v>268</v>
      </c>
      <c r="CR716" t="s">
        <v>13563</v>
      </c>
      <c r="CU716" t="s">
        <v>8185</v>
      </c>
      <c r="CW716">
        <v>0</v>
      </c>
      <c r="CY716">
        <v>1</v>
      </c>
      <c r="CZ716" t="s">
        <v>614</v>
      </c>
      <c r="DA716">
        <v>38</v>
      </c>
      <c r="DB716">
        <v>5</v>
      </c>
      <c r="DC716" t="s">
        <v>1953</v>
      </c>
      <c r="DD716">
        <v>-46</v>
      </c>
      <c r="DK716">
        <v>5</v>
      </c>
      <c r="DL716" s="4">
        <v>44525</v>
      </c>
      <c r="DM716">
        <v>20718</v>
      </c>
      <c r="DN716">
        <v>2021</v>
      </c>
      <c r="DO716">
        <v>0</v>
      </c>
      <c r="DQ716">
        <v>82026</v>
      </c>
      <c r="DR716">
        <v>87</v>
      </c>
      <c r="DU716" t="s">
        <v>274</v>
      </c>
      <c r="DV716" t="s">
        <v>257</v>
      </c>
      <c r="DX716">
        <v>16</v>
      </c>
      <c r="DY716" t="s">
        <v>13563</v>
      </c>
      <c r="EE716">
        <v>0</v>
      </c>
      <c r="EF716" t="s">
        <v>3889</v>
      </c>
      <c r="EH716">
        <v>0</v>
      </c>
      <c r="EJ716" t="s">
        <v>278</v>
      </c>
      <c r="EK716" t="s">
        <v>14008</v>
      </c>
      <c r="EL716" t="s">
        <v>14009</v>
      </c>
      <c r="EM716" t="s">
        <v>14010</v>
      </c>
      <c r="EN716" t="s">
        <v>268</v>
      </c>
      <c r="EP716" t="s">
        <v>890</v>
      </c>
      <c r="EQ716">
        <v>0</v>
      </c>
      <c r="ET716" t="s">
        <v>14011</v>
      </c>
      <c r="FE716">
        <v>0</v>
      </c>
      <c r="FF716">
        <v>10</v>
      </c>
      <c r="FJ716" t="s">
        <v>14012</v>
      </c>
      <c r="FL716">
        <v>0</v>
      </c>
      <c r="FN716">
        <v>0</v>
      </c>
      <c r="FQ716">
        <v>0</v>
      </c>
      <c r="FS716" t="s">
        <v>1588</v>
      </c>
      <c r="FV716" t="s">
        <v>7071</v>
      </c>
      <c r="FY716">
        <v>0</v>
      </c>
      <c r="GA716">
        <v>16.170000000000002</v>
      </c>
      <c r="GB716">
        <v>1</v>
      </c>
      <c r="GC716">
        <v>0</v>
      </c>
      <c r="GD716" t="s">
        <v>626</v>
      </c>
      <c r="GF716">
        <v>0</v>
      </c>
      <c r="GG716" t="s">
        <v>257</v>
      </c>
      <c r="GJ716">
        <v>0</v>
      </c>
      <c r="GK716">
        <v>0</v>
      </c>
      <c r="GM716" t="s">
        <v>14013</v>
      </c>
      <c r="HA716" t="s">
        <v>13978</v>
      </c>
      <c r="HE716" t="s">
        <v>13584</v>
      </c>
      <c r="HF716">
        <v>1</v>
      </c>
      <c r="HG716">
        <v>21</v>
      </c>
      <c r="HH716">
        <v>17</v>
      </c>
      <c r="HI716" t="s">
        <v>275</v>
      </c>
      <c r="HU716" t="s">
        <v>14014</v>
      </c>
      <c r="HV716">
        <v>5</v>
      </c>
      <c r="HW716">
        <v>49</v>
      </c>
      <c r="HX716">
        <v>4331309</v>
      </c>
      <c r="HZ716">
        <v>4331267</v>
      </c>
      <c r="IC716">
        <v>0</v>
      </c>
      <c r="ID716">
        <v>0</v>
      </c>
      <c r="IM716">
        <v>81</v>
      </c>
      <c r="IU716">
        <v>13</v>
      </c>
      <c r="IV716">
        <f>IF(AND(Table1[[#This Row],[R/P]]="P",Table1[[#This Row],[PaRes]]&lt;&gt;"SCRBL",Table1[[#This Row],[PaRes]]&lt;&gt;"RUN",Table1[[#This Row],[Penalty]]&lt;&gt;1),1,0)</f>
        <v>0</v>
      </c>
      <c r="IW716">
        <f>IF(AND(Table1[[#This Row],[Pass Play]]=1,Table1[[#This Row],[PaRes]]&lt;&gt;"SAC"),1,0)</f>
        <v>0</v>
      </c>
      <c r="IX716">
        <f>IF(Table1[[#This Row],[PaRes]]="COM",1,0)</f>
        <v>0</v>
      </c>
      <c r="IY716">
        <f>IF(Table1[[#This Row],[Pass Play]]=1,Table1[[#This Row],[Gn]],0)</f>
        <v>0</v>
      </c>
      <c r="IZ716">
        <f>IF(AND(Table1[[#This Row],[Pass Play]]=1,Table1[[#This Row],[EFF]]="Y"),1,0)</f>
        <v>0</v>
      </c>
      <c r="JA716">
        <f>IF(AND(Table1[[#This Row],[Pass Play]]=1,Table1[[#This Row],[EFF]]="Y"),Table1[[#This Row],[Gn]],0)</f>
        <v>0</v>
      </c>
      <c r="JB716">
        <f>IF(AND(Table1[[#This Row],[Pass Play]]=1,Table1[[#This Row],[Gn]]&gt;=15),1,0)</f>
        <v>0</v>
      </c>
      <c r="JC716">
        <f>IF(AND(Table1[[#This Row],[Pass Play]]=1,Table1[[#This Row],[Big Play Passes]]=1),Table1[[#This Row],[Gn]],0)</f>
        <v>0</v>
      </c>
      <c r="JD716">
        <f>IF(AND(OR(Table1[[#This Row],[R/P]]="R",Table1[[#This Row],[PaRes]]="SCRBL",Table1[[#This Row],[PaRes]]="RUN"),Table1[[#This Row],[Penalty]]&lt;&gt;1),1,0)</f>
        <v>0</v>
      </c>
      <c r="JE716">
        <f>IF(Table1[[#This Row],[Rush Attempts]]=1,Table1[[#This Row],[Gn]],0)</f>
        <v>0</v>
      </c>
      <c r="JF716">
        <f>IF(AND(Table1[[#This Row],[Rush Attempts]]=1,Table1[[#This Row],[EFF]]="Y"),1,0)</f>
        <v>0</v>
      </c>
      <c r="JG716">
        <f>IF(AND(Table1[[#This Row],[Rush Attempts]]=1,Table1[[#This Row],[EFF]]="Y"),Table1[[#This Row],[Gn]],0)</f>
        <v>0</v>
      </c>
      <c r="JH716">
        <f>IF(AND(Table1[[#This Row],[Rush Attempts]]=1,Table1[[#This Row],[Gn]]&gt;=10),1,0)</f>
        <v>0</v>
      </c>
      <c r="JI716">
        <f>IF(AND(Table1[[#This Row],[Rush Attempts]]=1,Table1[[#This Row],[Big Play Run]]=1),Table1[[#This Row],[Gn]],0)</f>
        <v>0</v>
      </c>
      <c r="JJ716">
        <f>IF(Table1[[#This Row],[PaRes]]="SAC",1,0)</f>
        <v>0</v>
      </c>
      <c r="JK716">
        <f>IF(Table1[[#This Row],[Sacks]]=1,Table1[[#This Row],[Gn]],0)</f>
        <v>0</v>
      </c>
      <c r="JL716">
        <f>IF(Table1[[#This Row],[PaRes]]="INT",1,0)</f>
        <v>0</v>
      </c>
      <c r="JM716">
        <f>IF(Table1[[#This Row],[pff_PENALTY]]&lt;&gt;"",1,0)</f>
        <v>1</v>
      </c>
      <c r="JN716">
        <f>Table1[[#This Row],[pff_PENYARDS]]</f>
        <v>5</v>
      </c>
      <c r="JO716">
        <f>IF(Table1[[#This Row],[S/End]]="TD",1,0)</f>
        <v>0</v>
      </c>
      <c r="JP716">
        <f>IF(OR(Table1[[#This Row],[S/End]]="FGGD"),1,0)</f>
        <v>0</v>
      </c>
      <c r="JQ716">
        <f>IF(OR(Table1[[#This Row],[S/End]]="FUM",Table1[[#This Row],[S/End]]="INT"),1,0)</f>
        <v>0</v>
      </c>
      <c r="JR716">
        <f>IF(AND(Table1[[#This Row],[Touchdown]]=1,Table1[[#This Row],[Pass Play]]=1),1,0)</f>
        <v>0</v>
      </c>
      <c r="JS716">
        <f t="shared" si="33"/>
        <v>0</v>
      </c>
      <c r="JT716">
        <f>IF(AND(OR(Table1[[#This Row],[Pass Play]]=1,Table1[[#This Row],[Rush Attempts]]=1),Table1[[#This Row],[Dn]]=3),1,0)</f>
        <v>0</v>
      </c>
      <c r="JU716">
        <f>IF(AND(Table1[[#This Row],[3rd down attempt]]=1,Table1[[#This Row],[EFF]]="Y"),1,0)</f>
        <v>0</v>
      </c>
      <c r="JV716">
        <f>IF(AND(Table1[[#This Row],[3rd down attempt]]=1,Table1[[#This Row],[Dist]]&gt;=7),1,0)</f>
        <v>0</v>
      </c>
      <c r="JW716">
        <f>IF(AND(OR(Table1[[#This Row],[Pass Play]]=1,Table1[[#This Row],[Rush Attempts]]=1),Table1[[#This Row],[Dn]]=4),1,0)</f>
        <v>0</v>
      </c>
      <c r="JX716">
        <f>IF(AND(Table1[[#This Row],[4th down attempt]]=1,Table1[[#This Row],[EFF]]="Y"),1,0)</f>
        <v>0</v>
      </c>
      <c r="JY716">
        <f>IF(AND(OR(Table1[[#This Row],[Pass Play]]=1,Table1[[#This Row],[Rush Attempts]]=1),Table1[[#This Row],[FPos]]&gt;=0,Table1[[#This Row],[FPos]]&lt;=20),1,0)</f>
        <v>0</v>
      </c>
      <c r="JZ716">
        <f>IF(AND(OR(Table1[[#This Row],[Pass Play]]=1,Table1[[#This Row],[Rush Attempts]]=1),Table1[[#This Row],[Dist]]&lt;=Table1[[#This Row],[Gn]]),1,0)</f>
        <v>0</v>
      </c>
      <c r="KA716">
        <f>IF(Table1[[#This Row],[S/End]]&lt;&gt;"",1,0)</f>
        <v>0</v>
      </c>
      <c r="KB716">
        <f>IF(Table1[[#This Row],[S/End]]="TD",1,0)</f>
        <v>0</v>
      </c>
      <c r="KC716">
        <f>IF(Table1[[#This Row],[S/End]]="FGGD",1,0)</f>
        <v>0</v>
      </c>
      <c r="KD716">
        <f>IF(AND(OR(Table1[[#This Row],[Pass Play]]=1,Table1[[#This Row],[Rush Attempts]]=1),Table1[[#This Row],[Gn]]&lt;0),1,0)</f>
        <v>0</v>
      </c>
      <c r="KE716" s="375">
        <f>IF(AND(Table1[[#This Row],[pff_DRVENDPSN]]=3,Table1[[#This Row],[pff_DRVENDEVENT]]="PUNT"),1,0)</f>
        <v>0</v>
      </c>
    </row>
    <row r="717" spans="1:291">
      <c r="A717">
        <v>26</v>
      </c>
      <c r="B717">
        <v>2112</v>
      </c>
      <c r="C717" t="s">
        <v>14484</v>
      </c>
      <c r="D717">
        <v>3</v>
      </c>
      <c r="E717">
        <v>1</v>
      </c>
      <c r="F717">
        <v>5</v>
      </c>
      <c r="G717">
        <v>16</v>
      </c>
      <c r="H717">
        <v>49</v>
      </c>
      <c r="J717" t="s">
        <v>254</v>
      </c>
      <c r="K717">
        <v>21</v>
      </c>
      <c r="L717">
        <v>21</v>
      </c>
      <c r="M717" t="s">
        <v>14016</v>
      </c>
      <c r="N717" t="s">
        <v>256</v>
      </c>
      <c r="P717" t="s">
        <v>1357</v>
      </c>
      <c r="T717" t="s">
        <v>3814</v>
      </c>
      <c r="W717" t="s">
        <v>257</v>
      </c>
      <c r="X717" t="s">
        <v>14017</v>
      </c>
      <c r="AE717" t="s">
        <v>605</v>
      </c>
      <c r="AF717" t="s">
        <v>606</v>
      </c>
      <c r="AG717" t="s">
        <v>14017</v>
      </c>
      <c r="AH717" t="s">
        <v>274</v>
      </c>
      <c r="AJ717">
        <v>22</v>
      </c>
      <c r="AP717">
        <v>15</v>
      </c>
      <c r="BJ717" t="s">
        <v>274</v>
      </c>
      <c r="BQ717">
        <v>26</v>
      </c>
      <c r="BR717" t="s">
        <v>14015</v>
      </c>
      <c r="BT717" t="s">
        <v>275</v>
      </c>
      <c r="BV717">
        <v>17</v>
      </c>
      <c r="BX717">
        <v>0</v>
      </c>
      <c r="BY717" t="s">
        <v>14018</v>
      </c>
      <c r="CD717" s="3">
        <v>0.61944444444444446</v>
      </c>
      <c r="CF717" t="s">
        <v>14019</v>
      </c>
      <c r="CJ717">
        <v>0</v>
      </c>
      <c r="CK717" t="s">
        <v>14020</v>
      </c>
      <c r="CL717" s="4">
        <v>38050</v>
      </c>
      <c r="CM717" t="s">
        <v>14021</v>
      </c>
      <c r="CN717" t="s">
        <v>14022</v>
      </c>
      <c r="CO717">
        <v>16</v>
      </c>
      <c r="CQ717" t="s">
        <v>269</v>
      </c>
      <c r="CR717" t="s">
        <v>13563</v>
      </c>
      <c r="CU717" t="s">
        <v>14023</v>
      </c>
      <c r="CW717">
        <v>0</v>
      </c>
      <c r="CY717">
        <v>2</v>
      </c>
      <c r="CZ717" t="s">
        <v>614</v>
      </c>
      <c r="DA717">
        <v>38</v>
      </c>
      <c r="DB717">
        <v>5</v>
      </c>
      <c r="DC717" t="s">
        <v>1953</v>
      </c>
      <c r="DD717">
        <v>-46</v>
      </c>
      <c r="DF717" t="s">
        <v>13623</v>
      </c>
      <c r="DK717">
        <v>16</v>
      </c>
      <c r="DL717" s="4">
        <v>44525</v>
      </c>
      <c r="DM717">
        <v>20718</v>
      </c>
      <c r="DN717">
        <v>2021</v>
      </c>
      <c r="DO717">
        <v>0</v>
      </c>
      <c r="DQ717">
        <v>82026</v>
      </c>
      <c r="DR717">
        <v>88</v>
      </c>
      <c r="DU717" t="s">
        <v>274</v>
      </c>
      <c r="DV717" t="s">
        <v>257</v>
      </c>
      <c r="DX717">
        <v>16</v>
      </c>
      <c r="DY717" t="s">
        <v>13563</v>
      </c>
      <c r="EE717">
        <v>0</v>
      </c>
      <c r="EF717" t="s">
        <v>3889</v>
      </c>
      <c r="EG717" t="s">
        <v>1485</v>
      </c>
      <c r="EH717">
        <v>0</v>
      </c>
      <c r="EJ717" t="s">
        <v>278</v>
      </c>
      <c r="EK717" t="s">
        <v>14008</v>
      </c>
      <c r="EL717" t="s">
        <v>14009</v>
      </c>
      <c r="EM717" t="s">
        <v>14024</v>
      </c>
      <c r="EO717" t="s">
        <v>282</v>
      </c>
      <c r="EP717" t="s">
        <v>890</v>
      </c>
      <c r="EQ717">
        <v>0</v>
      </c>
      <c r="ET717" t="s">
        <v>14025</v>
      </c>
      <c r="FE717">
        <v>0</v>
      </c>
      <c r="FF717">
        <v>15</v>
      </c>
      <c r="FG717" t="s">
        <v>429</v>
      </c>
      <c r="FI717" t="s">
        <v>429</v>
      </c>
      <c r="FJ717" t="s">
        <v>14012</v>
      </c>
      <c r="FL717">
        <v>0</v>
      </c>
      <c r="FN717">
        <v>0</v>
      </c>
      <c r="FQ717">
        <v>0</v>
      </c>
      <c r="FS717" t="s">
        <v>1588</v>
      </c>
      <c r="FU717" t="s">
        <v>274</v>
      </c>
      <c r="FV717" t="s">
        <v>7071</v>
      </c>
      <c r="FW717" t="s">
        <v>1291</v>
      </c>
      <c r="FX717" t="s">
        <v>625</v>
      </c>
      <c r="FY717">
        <v>0</v>
      </c>
      <c r="GA717">
        <v>16.170000000000002</v>
      </c>
      <c r="GB717">
        <v>1</v>
      </c>
      <c r="GC717">
        <v>0</v>
      </c>
      <c r="GD717" t="s">
        <v>626</v>
      </c>
      <c r="GF717">
        <v>0</v>
      </c>
      <c r="GG717" t="s">
        <v>257</v>
      </c>
      <c r="GJ717">
        <v>0</v>
      </c>
      <c r="GK717">
        <v>0</v>
      </c>
      <c r="GM717" t="s">
        <v>14013</v>
      </c>
      <c r="GO717">
        <v>16</v>
      </c>
      <c r="HA717" t="s">
        <v>312</v>
      </c>
      <c r="HC717" t="s">
        <v>313</v>
      </c>
      <c r="HD717" t="s">
        <v>313</v>
      </c>
      <c r="HE717" t="s">
        <v>14026</v>
      </c>
      <c r="HF717">
        <v>0</v>
      </c>
      <c r="HG717">
        <v>21</v>
      </c>
      <c r="HH717">
        <v>17</v>
      </c>
      <c r="HI717" t="s">
        <v>275</v>
      </c>
      <c r="HL717">
        <v>4</v>
      </c>
      <c r="HW717">
        <v>33</v>
      </c>
      <c r="HX717">
        <v>4331315</v>
      </c>
      <c r="HY717" t="s">
        <v>14027</v>
      </c>
      <c r="HZ717">
        <v>4331309</v>
      </c>
      <c r="IC717">
        <v>0</v>
      </c>
      <c r="ID717">
        <v>0</v>
      </c>
      <c r="IM717">
        <v>82</v>
      </c>
      <c r="IQ717" t="s">
        <v>13611</v>
      </c>
      <c r="IU717">
        <v>13</v>
      </c>
      <c r="IV717">
        <f>IF(AND(Table1[[#This Row],[R/P]]="P",Table1[[#This Row],[PaRes]]&lt;&gt;"SCRBL",Table1[[#This Row],[PaRes]]&lt;&gt;"RUN",Table1[[#This Row],[Penalty]]&lt;&gt;1),1,0)</f>
        <v>0</v>
      </c>
      <c r="IW717">
        <f>IF(AND(Table1[[#This Row],[Pass Play]]=1,Table1[[#This Row],[PaRes]]&lt;&gt;"SAC"),1,0)</f>
        <v>0</v>
      </c>
      <c r="IX717">
        <f>IF(Table1[[#This Row],[PaRes]]="COM",1,0)</f>
        <v>0</v>
      </c>
      <c r="IY717">
        <f>IF(Table1[[#This Row],[Pass Play]]=1,Table1[[#This Row],[Gn]],0)</f>
        <v>0</v>
      </c>
      <c r="IZ717">
        <f>IF(AND(Table1[[#This Row],[Pass Play]]=1,Table1[[#This Row],[EFF]]="Y"),1,0)</f>
        <v>0</v>
      </c>
      <c r="JA717">
        <f>IF(AND(Table1[[#This Row],[Pass Play]]=1,Table1[[#This Row],[EFF]]="Y"),Table1[[#This Row],[Gn]],0)</f>
        <v>0</v>
      </c>
      <c r="JB717">
        <f>IF(AND(Table1[[#This Row],[Pass Play]]=1,Table1[[#This Row],[Gn]]&gt;=15),1,0)</f>
        <v>0</v>
      </c>
      <c r="JC717">
        <f>IF(AND(Table1[[#This Row],[Pass Play]]=1,Table1[[#This Row],[Big Play Passes]]=1),Table1[[#This Row],[Gn]],0)</f>
        <v>0</v>
      </c>
      <c r="JD717">
        <f>IF(AND(OR(Table1[[#This Row],[R/P]]="R",Table1[[#This Row],[PaRes]]="SCRBL",Table1[[#This Row],[PaRes]]="RUN"),Table1[[#This Row],[Penalty]]&lt;&gt;1),1,0)</f>
        <v>1</v>
      </c>
      <c r="JE717">
        <f>IF(Table1[[#This Row],[Rush Attempts]]=1,Table1[[#This Row],[Gn]],0)</f>
        <v>16</v>
      </c>
      <c r="JF717">
        <f>IF(AND(Table1[[#This Row],[Rush Attempts]]=1,Table1[[#This Row],[EFF]]="Y"),1,0)</f>
        <v>1</v>
      </c>
      <c r="JG717">
        <f>IF(AND(Table1[[#This Row],[Rush Attempts]]=1,Table1[[#This Row],[EFF]]="Y"),Table1[[#This Row],[Gn]],0)</f>
        <v>16</v>
      </c>
      <c r="JH717">
        <f>IF(AND(Table1[[#This Row],[Rush Attempts]]=1,Table1[[#This Row],[Gn]]&gt;=10),1,0)</f>
        <v>1</v>
      </c>
      <c r="JI717">
        <f>IF(AND(Table1[[#This Row],[Rush Attempts]]=1,Table1[[#This Row],[Big Play Run]]=1),Table1[[#This Row],[Gn]],0)</f>
        <v>16</v>
      </c>
      <c r="JJ717">
        <f>IF(Table1[[#This Row],[PaRes]]="SAC",1,0)</f>
        <v>0</v>
      </c>
      <c r="JK717">
        <f>IF(Table1[[#This Row],[Sacks]]=1,Table1[[#This Row],[Gn]],0)</f>
        <v>0</v>
      </c>
      <c r="JL717">
        <f>IF(Table1[[#This Row],[PaRes]]="INT",1,0)</f>
        <v>0</v>
      </c>
      <c r="JM717">
        <f>IF(Table1[[#This Row],[pff_PENALTY]]&lt;&gt;"",1,0)</f>
        <v>0</v>
      </c>
      <c r="JN717">
        <f>Table1[[#This Row],[pff_PENYARDS]]</f>
        <v>0</v>
      </c>
      <c r="JO717">
        <f>IF(Table1[[#This Row],[S/End]]="TD",1,0)</f>
        <v>0</v>
      </c>
      <c r="JP717">
        <f>IF(OR(Table1[[#This Row],[S/End]]="FGGD"),1,0)</f>
        <v>0</v>
      </c>
      <c r="JQ717">
        <f>IF(OR(Table1[[#This Row],[S/End]]="FUM",Table1[[#This Row],[S/End]]="INT"),1,0)</f>
        <v>0</v>
      </c>
      <c r="JR717">
        <f>IF(AND(Table1[[#This Row],[Touchdown]]=1,Table1[[#This Row],[Pass Play]]=1),1,0)</f>
        <v>0</v>
      </c>
      <c r="JS717">
        <f t="shared" si="33"/>
        <v>0</v>
      </c>
      <c r="JT717">
        <f>IF(AND(OR(Table1[[#This Row],[Pass Play]]=1,Table1[[#This Row],[Rush Attempts]]=1),Table1[[#This Row],[Dn]]=3),1,0)</f>
        <v>0</v>
      </c>
      <c r="JU717">
        <f>IF(AND(Table1[[#This Row],[3rd down attempt]]=1,Table1[[#This Row],[EFF]]="Y"),1,0)</f>
        <v>0</v>
      </c>
      <c r="JV717">
        <f>IF(AND(Table1[[#This Row],[3rd down attempt]]=1,Table1[[#This Row],[Dist]]&gt;=7),1,0)</f>
        <v>0</v>
      </c>
      <c r="JW717">
        <f>IF(AND(OR(Table1[[#This Row],[Pass Play]]=1,Table1[[#This Row],[Rush Attempts]]=1),Table1[[#This Row],[Dn]]=4),1,0)</f>
        <v>0</v>
      </c>
      <c r="JX717">
        <f>IF(AND(Table1[[#This Row],[4th down attempt]]=1,Table1[[#This Row],[EFF]]="Y"),1,0)</f>
        <v>0</v>
      </c>
      <c r="JY717">
        <f>IF(AND(OR(Table1[[#This Row],[Pass Play]]=1,Table1[[#This Row],[Rush Attempts]]=1),Table1[[#This Row],[FPos]]&gt;=0,Table1[[#This Row],[FPos]]&lt;=20),1,0)</f>
        <v>0</v>
      </c>
      <c r="JZ717">
        <f>IF(AND(OR(Table1[[#This Row],[Pass Play]]=1,Table1[[#This Row],[Rush Attempts]]=1),Table1[[#This Row],[Dist]]&lt;=Table1[[#This Row],[Gn]]),1,0)</f>
        <v>1</v>
      </c>
      <c r="KA717">
        <f>IF(Table1[[#This Row],[S/End]]&lt;&gt;"",1,0)</f>
        <v>0</v>
      </c>
      <c r="KB717">
        <f>IF(Table1[[#This Row],[S/End]]="TD",1,0)</f>
        <v>0</v>
      </c>
      <c r="KC717">
        <f>IF(Table1[[#This Row],[S/End]]="FGGD",1,0)</f>
        <v>0</v>
      </c>
      <c r="KD717">
        <f>IF(AND(OR(Table1[[#This Row],[Pass Play]]=1,Table1[[#This Row],[Rush Attempts]]=1),Table1[[#This Row],[Gn]]&lt;0),1,0)</f>
        <v>0</v>
      </c>
      <c r="KE717" s="375">
        <f>IF(AND(Table1[[#This Row],[pff_DRVENDPSN]]=3,Table1[[#This Row],[pff_DRVENDEVENT]]="PUNT"),1,0)</f>
        <v>0</v>
      </c>
    </row>
    <row r="718" spans="1:291">
      <c r="A718">
        <v>27</v>
      </c>
      <c r="B718">
        <v>2112</v>
      </c>
      <c r="C718" t="s">
        <v>14484</v>
      </c>
      <c r="D718">
        <v>3</v>
      </c>
      <c r="E718">
        <v>1</v>
      </c>
      <c r="F718">
        <v>10</v>
      </c>
      <c r="G718">
        <v>6</v>
      </c>
      <c r="H718">
        <v>33</v>
      </c>
      <c r="J718" t="s">
        <v>254</v>
      </c>
      <c r="K718">
        <v>20</v>
      </c>
      <c r="L718">
        <v>20</v>
      </c>
      <c r="M718" t="s">
        <v>7264</v>
      </c>
      <c r="N718" t="s">
        <v>1471</v>
      </c>
      <c r="P718" t="s">
        <v>1472</v>
      </c>
      <c r="Q718" t="s">
        <v>1473</v>
      </c>
      <c r="W718" t="s">
        <v>257</v>
      </c>
      <c r="X718" t="s">
        <v>10776</v>
      </c>
      <c r="AE718" t="s">
        <v>635</v>
      </c>
      <c r="AF718" t="s">
        <v>1685</v>
      </c>
      <c r="AG718" t="s">
        <v>10776</v>
      </c>
      <c r="AH718" t="s">
        <v>257</v>
      </c>
      <c r="AJ718">
        <v>22</v>
      </c>
      <c r="AP718">
        <v>15</v>
      </c>
      <c r="BJ718" t="s">
        <v>274</v>
      </c>
      <c r="BQ718">
        <v>27</v>
      </c>
      <c r="BR718" t="s">
        <v>14028</v>
      </c>
      <c r="BT718" t="s">
        <v>275</v>
      </c>
      <c r="BV718">
        <v>17</v>
      </c>
      <c r="BX718">
        <v>0</v>
      </c>
      <c r="BY718" t="s">
        <v>14029</v>
      </c>
      <c r="CD718" s="3">
        <v>0.59444444444444444</v>
      </c>
      <c r="CF718" t="s">
        <v>14030</v>
      </c>
      <c r="CJ718">
        <v>0</v>
      </c>
      <c r="CK718" t="s">
        <v>14031</v>
      </c>
      <c r="CL718" s="4">
        <v>38050</v>
      </c>
      <c r="CM718" t="s">
        <v>14032</v>
      </c>
      <c r="CN718" t="s">
        <v>14033</v>
      </c>
      <c r="CO718">
        <v>16</v>
      </c>
      <c r="CQ718" t="s">
        <v>418</v>
      </c>
      <c r="CR718" t="s">
        <v>13563</v>
      </c>
      <c r="CU718" t="s">
        <v>613</v>
      </c>
      <c r="CW718">
        <v>0</v>
      </c>
      <c r="CY718">
        <v>3</v>
      </c>
      <c r="CZ718" t="s">
        <v>614</v>
      </c>
      <c r="DA718">
        <v>38</v>
      </c>
      <c r="DB718">
        <v>5</v>
      </c>
      <c r="DC718" t="s">
        <v>1953</v>
      </c>
      <c r="DD718">
        <v>-46</v>
      </c>
      <c r="DF718" t="s">
        <v>13652</v>
      </c>
      <c r="DK718">
        <v>6</v>
      </c>
      <c r="DL718" s="4">
        <v>44525</v>
      </c>
      <c r="DM718">
        <v>20718</v>
      </c>
      <c r="DN718">
        <v>2021</v>
      </c>
      <c r="DO718">
        <v>0</v>
      </c>
      <c r="DQ718">
        <v>82026</v>
      </c>
      <c r="DR718">
        <v>89</v>
      </c>
      <c r="DU718" t="s">
        <v>274</v>
      </c>
      <c r="DV718" t="s">
        <v>257</v>
      </c>
      <c r="DX718">
        <v>16</v>
      </c>
      <c r="DY718" t="s">
        <v>13563</v>
      </c>
      <c r="EE718">
        <v>0</v>
      </c>
      <c r="EF718" t="s">
        <v>3216</v>
      </c>
      <c r="EG718" t="s">
        <v>1485</v>
      </c>
      <c r="EH718">
        <v>0</v>
      </c>
      <c r="EJ718" t="s">
        <v>1486</v>
      </c>
      <c r="EK718" t="s">
        <v>9242</v>
      </c>
      <c r="EL718" t="s">
        <v>14034</v>
      </c>
      <c r="EM718" t="s">
        <v>14035</v>
      </c>
      <c r="EN718" t="s">
        <v>14036</v>
      </c>
      <c r="EO718" t="s">
        <v>418</v>
      </c>
      <c r="EP718" t="s">
        <v>968</v>
      </c>
      <c r="EQ718">
        <v>1</v>
      </c>
      <c r="ET718" t="s">
        <v>14037</v>
      </c>
      <c r="FE718">
        <v>0</v>
      </c>
      <c r="FF718">
        <v>14</v>
      </c>
      <c r="FG718" t="s">
        <v>285</v>
      </c>
      <c r="FI718" t="s">
        <v>285</v>
      </c>
      <c r="FJ718" t="s">
        <v>13757</v>
      </c>
      <c r="FL718">
        <v>0</v>
      </c>
      <c r="FN718">
        <v>0</v>
      </c>
      <c r="FQ718">
        <v>0</v>
      </c>
      <c r="FS718" t="s">
        <v>651</v>
      </c>
      <c r="FU718" t="s">
        <v>257</v>
      </c>
      <c r="FV718" t="s">
        <v>1492</v>
      </c>
      <c r="FW718" t="s">
        <v>1700</v>
      </c>
      <c r="FX718" t="s">
        <v>653</v>
      </c>
      <c r="FY718">
        <v>0</v>
      </c>
      <c r="GA718">
        <v>16.170000000000002</v>
      </c>
      <c r="GB718">
        <v>1</v>
      </c>
      <c r="GC718">
        <v>0</v>
      </c>
      <c r="GE718" t="s">
        <v>355</v>
      </c>
      <c r="GF718">
        <v>0</v>
      </c>
      <c r="GJ718">
        <v>0</v>
      </c>
      <c r="GK718">
        <v>0</v>
      </c>
      <c r="GM718" t="s">
        <v>14038</v>
      </c>
      <c r="GO718">
        <v>8</v>
      </c>
      <c r="HA718" t="s">
        <v>13978</v>
      </c>
      <c r="HB718" t="s">
        <v>13652</v>
      </c>
      <c r="HC718" t="s">
        <v>294</v>
      </c>
      <c r="HD718" t="s">
        <v>313</v>
      </c>
      <c r="HE718" t="s">
        <v>14039</v>
      </c>
      <c r="HF718">
        <v>0</v>
      </c>
      <c r="HG718">
        <v>20</v>
      </c>
      <c r="HH718">
        <v>17</v>
      </c>
      <c r="HI718" t="s">
        <v>275</v>
      </c>
      <c r="HL718">
        <v>3</v>
      </c>
      <c r="HW718">
        <v>27</v>
      </c>
      <c r="HX718">
        <v>4331323</v>
      </c>
      <c r="HY718" t="s">
        <v>14040</v>
      </c>
      <c r="HZ718">
        <v>4331315</v>
      </c>
      <c r="IC718">
        <v>0</v>
      </c>
      <c r="ID718">
        <v>0</v>
      </c>
      <c r="IM718">
        <v>83</v>
      </c>
      <c r="IQ718" t="s">
        <v>13623</v>
      </c>
      <c r="IU718">
        <v>13</v>
      </c>
      <c r="IV718">
        <f>IF(AND(Table1[[#This Row],[R/P]]="P",Table1[[#This Row],[PaRes]]&lt;&gt;"SCRBL",Table1[[#This Row],[PaRes]]&lt;&gt;"RUN",Table1[[#This Row],[Penalty]]&lt;&gt;1),1,0)</f>
        <v>0</v>
      </c>
      <c r="IW718">
        <f>IF(AND(Table1[[#This Row],[Pass Play]]=1,Table1[[#This Row],[PaRes]]&lt;&gt;"SAC"),1,0)</f>
        <v>0</v>
      </c>
      <c r="IX718">
        <f>IF(Table1[[#This Row],[PaRes]]="COM",1,0)</f>
        <v>0</v>
      </c>
      <c r="IY718">
        <f>IF(Table1[[#This Row],[Pass Play]]=1,Table1[[#This Row],[Gn]],0)</f>
        <v>0</v>
      </c>
      <c r="IZ718">
        <f>IF(AND(Table1[[#This Row],[Pass Play]]=1,Table1[[#This Row],[EFF]]="Y"),1,0)</f>
        <v>0</v>
      </c>
      <c r="JA718">
        <f>IF(AND(Table1[[#This Row],[Pass Play]]=1,Table1[[#This Row],[EFF]]="Y"),Table1[[#This Row],[Gn]],0)</f>
        <v>0</v>
      </c>
      <c r="JB718">
        <f>IF(AND(Table1[[#This Row],[Pass Play]]=1,Table1[[#This Row],[Gn]]&gt;=15),1,0)</f>
        <v>0</v>
      </c>
      <c r="JC718">
        <f>IF(AND(Table1[[#This Row],[Pass Play]]=1,Table1[[#This Row],[Big Play Passes]]=1),Table1[[#This Row],[Gn]],0)</f>
        <v>0</v>
      </c>
      <c r="JD718">
        <f>IF(AND(OR(Table1[[#This Row],[R/P]]="R",Table1[[#This Row],[PaRes]]="SCRBL",Table1[[#This Row],[PaRes]]="RUN"),Table1[[#This Row],[Penalty]]&lt;&gt;1),1,0)</f>
        <v>1</v>
      </c>
      <c r="JE718">
        <f>IF(Table1[[#This Row],[Rush Attempts]]=1,Table1[[#This Row],[Gn]],0)</f>
        <v>6</v>
      </c>
      <c r="JF718">
        <f>IF(AND(Table1[[#This Row],[Rush Attempts]]=1,Table1[[#This Row],[EFF]]="Y"),1,0)</f>
        <v>1</v>
      </c>
      <c r="JG718">
        <f>IF(AND(Table1[[#This Row],[Rush Attempts]]=1,Table1[[#This Row],[EFF]]="Y"),Table1[[#This Row],[Gn]],0)</f>
        <v>6</v>
      </c>
      <c r="JH718">
        <f>IF(AND(Table1[[#This Row],[Rush Attempts]]=1,Table1[[#This Row],[Gn]]&gt;=10),1,0)</f>
        <v>0</v>
      </c>
      <c r="JI718">
        <f>IF(AND(Table1[[#This Row],[Rush Attempts]]=1,Table1[[#This Row],[Big Play Run]]=1),Table1[[#This Row],[Gn]],0)</f>
        <v>0</v>
      </c>
      <c r="JJ718">
        <f>IF(Table1[[#This Row],[PaRes]]="SAC",1,0)</f>
        <v>0</v>
      </c>
      <c r="JK718">
        <f>IF(Table1[[#This Row],[Sacks]]=1,Table1[[#This Row],[Gn]],0)</f>
        <v>0</v>
      </c>
      <c r="JL718">
        <f>IF(Table1[[#This Row],[PaRes]]="INT",1,0)</f>
        <v>0</v>
      </c>
      <c r="JM718">
        <f>IF(Table1[[#This Row],[pff_PENALTY]]&lt;&gt;"",1,0)</f>
        <v>0</v>
      </c>
      <c r="JN718">
        <f>Table1[[#This Row],[pff_PENYARDS]]</f>
        <v>0</v>
      </c>
      <c r="JO718">
        <f>IF(Table1[[#This Row],[S/End]]="TD",1,0)</f>
        <v>0</v>
      </c>
      <c r="JP718">
        <f>IF(OR(Table1[[#This Row],[S/End]]="FGGD"),1,0)</f>
        <v>0</v>
      </c>
      <c r="JQ718">
        <f>IF(OR(Table1[[#This Row],[S/End]]="FUM",Table1[[#This Row],[S/End]]="INT"),1,0)</f>
        <v>0</v>
      </c>
      <c r="JR718">
        <f>IF(AND(Table1[[#This Row],[Touchdown]]=1,Table1[[#This Row],[Pass Play]]=1),1,0)</f>
        <v>0</v>
      </c>
      <c r="JS718">
        <f t="shared" si="33"/>
        <v>0</v>
      </c>
      <c r="JT718">
        <f>IF(AND(OR(Table1[[#This Row],[Pass Play]]=1,Table1[[#This Row],[Rush Attempts]]=1),Table1[[#This Row],[Dn]]=3),1,0)</f>
        <v>0</v>
      </c>
      <c r="JU718">
        <f>IF(AND(Table1[[#This Row],[3rd down attempt]]=1,Table1[[#This Row],[EFF]]="Y"),1,0)</f>
        <v>0</v>
      </c>
      <c r="JV718">
        <f>IF(AND(Table1[[#This Row],[3rd down attempt]]=1,Table1[[#This Row],[Dist]]&gt;=7),1,0)</f>
        <v>0</v>
      </c>
      <c r="JW718">
        <f>IF(AND(OR(Table1[[#This Row],[Pass Play]]=1,Table1[[#This Row],[Rush Attempts]]=1),Table1[[#This Row],[Dn]]=4),1,0)</f>
        <v>0</v>
      </c>
      <c r="JX718">
        <f>IF(AND(Table1[[#This Row],[4th down attempt]]=1,Table1[[#This Row],[EFF]]="Y"),1,0)</f>
        <v>0</v>
      </c>
      <c r="JY718">
        <f>IF(AND(OR(Table1[[#This Row],[Pass Play]]=1,Table1[[#This Row],[Rush Attempts]]=1),Table1[[#This Row],[FPos]]&gt;=0,Table1[[#This Row],[FPos]]&lt;=20),1,0)</f>
        <v>0</v>
      </c>
      <c r="JZ718">
        <f>IF(AND(OR(Table1[[#This Row],[Pass Play]]=1,Table1[[#This Row],[Rush Attempts]]=1),Table1[[#This Row],[Dist]]&lt;=Table1[[#This Row],[Gn]]),1,0)</f>
        <v>0</v>
      </c>
      <c r="KA718">
        <f>IF(Table1[[#This Row],[S/End]]&lt;&gt;"",1,0)</f>
        <v>0</v>
      </c>
      <c r="KB718">
        <f>IF(Table1[[#This Row],[S/End]]="TD",1,0)</f>
        <v>0</v>
      </c>
      <c r="KC718">
        <f>IF(Table1[[#This Row],[S/End]]="FGGD",1,0)</f>
        <v>0</v>
      </c>
      <c r="KD718">
        <f>IF(AND(OR(Table1[[#This Row],[Pass Play]]=1,Table1[[#This Row],[Rush Attempts]]=1),Table1[[#This Row],[Gn]]&lt;0),1,0)</f>
        <v>0</v>
      </c>
      <c r="KE718" s="375">
        <f>IF(AND(Table1[[#This Row],[pff_DRVENDPSN]]=3,Table1[[#This Row],[pff_DRVENDEVENT]]="PUNT"),1,0)</f>
        <v>0</v>
      </c>
    </row>
    <row r="719" spans="1:291">
      <c r="A719">
        <v>28</v>
      </c>
      <c r="B719">
        <v>2112</v>
      </c>
      <c r="C719" t="s">
        <v>14484</v>
      </c>
      <c r="D719">
        <v>3</v>
      </c>
      <c r="E719">
        <v>2</v>
      </c>
      <c r="F719">
        <v>4</v>
      </c>
      <c r="G719">
        <v>-10</v>
      </c>
      <c r="H719">
        <v>27</v>
      </c>
      <c r="J719" t="s">
        <v>298</v>
      </c>
      <c r="K719">
        <v>11</v>
      </c>
      <c r="L719" t="s">
        <v>1184</v>
      </c>
      <c r="M719" t="s">
        <v>14042</v>
      </c>
      <c r="N719" t="s">
        <v>2016</v>
      </c>
      <c r="P719" t="s">
        <v>2017</v>
      </c>
      <c r="Q719" t="s">
        <v>442</v>
      </c>
      <c r="T719" t="s">
        <v>10736</v>
      </c>
      <c r="W719" t="s">
        <v>257</v>
      </c>
      <c r="X719" t="s">
        <v>14043</v>
      </c>
      <c r="AE719" t="s">
        <v>1476</v>
      </c>
      <c r="AF719" t="s">
        <v>1477</v>
      </c>
      <c r="AG719" t="s">
        <v>14043</v>
      </c>
      <c r="AH719" t="s">
        <v>274</v>
      </c>
      <c r="AJ719">
        <v>88</v>
      </c>
      <c r="AP719">
        <v>15</v>
      </c>
      <c r="BJ719" t="s">
        <v>257</v>
      </c>
      <c r="BQ719">
        <v>28</v>
      </c>
      <c r="BR719" t="s">
        <v>14041</v>
      </c>
      <c r="BT719" t="s">
        <v>275</v>
      </c>
      <c r="BV719">
        <v>17</v>
      </c>
      <c r="BX719">
        <v>0</v>
      </c>
      <c r="BY719" t="s">
        <v>14044</v>
      </c>
      <c r="CD719" s="3">
        <v>0.56597222222222221</v>
      </c>
      <c r="CF719" t="s">
        <v>14045</v>
      </c>
      <c r="CJ719">
        <v>0</v>
      </c>
      <c r="CK719" t="s">
        <v>14046</v>
      </c>
      <c r="CL719" s="4">
        <v>38414</v>
      </c>
      <c r="CM719" t="s">
        <v>14047</v>
      </c>
      <c r="CN719" t="s">
        <v>14048</v>
      </c>
      <c r="CO719">
        <v>16</v>
      </c>
      <c r="CP719" t="s">
        <v>13723</v>
      </c>
      <c r="CQ719" t="s">
        <v>282</v>
      </c>
      <c r="CR719" t="s">
        <v>13563</v>
      </c>
      <c r="CU719" t="s">
        <v>14049</v>
      </c>
      <c r="CW719">
        <v>0</v>
      </c>
      <c r="CY719">
        <v>4</v>
      </c>
      <c r="CZ719" t="s">
        <v>614</v>
      </c>
      <c r="DA719">
        <v>38</v>
      </c>
      <c r="DB719">
        <v>5</v>
      </c>
      <c r="DC719" t="s">
        <v>1953</v>
      </c>
      <c r="DD719">
        <v>-46</v>
      </c>
      <c r="DF719" t="s">
        <v>14050</v>
      </c>
      <c r="DK719">
        <v>-10</v>
      </c>
      <c r="DL719" s="4">
        <v>44525</v>
      </c>
      <c r="DM719">
        <v>20718</v>
      </c>
      <c r="DN719">
        <v>2021</v>
      </c>
      <c r="DO719">
        <v>0</v>
      </c>
      <c r="DQ719">
        <v>82026</v>
      </c>
      <c r="DR719">
        <v>90</v>
      </c>
      <c r="DU719" t="s">
        <v>257</v>
      </c>
      <c r="DV719" t="s">
        <v>274</v>
      </c>
      <c r="DX719">
        <v>16</v>
      </c>
      <c r="DY719" t="s">
        <v>13563</v>
      </c>
      <c r="EE719">
        <v>0</v>
      </c>
      <c r="EF719" t="s">
        <v>1105</v>
      </c>
      <c r="EG719" t="s">
        <v>422</v>
      </c>
      <c r="EH719">
        <v>0</v>
      </c>
      <c r="EJ719" t="s">
        <v>340</v>
      </c>
      <c r="EK719" t="s">
        <v>1392</v>
      </c>
      <c r="EL719" t="s">
        <v>2872</v>
      </c>
      <c r="EM719" t="s">
        <v>14051</v>
      </c>
      <c r="EN719" t="s">
        <v>7307</v>
      </c>
      <c r="EO719" t="s">
        <v>269</v>
      </c>
      <c r="EP719" t="s">
        <v>1110</v>
      </c>
      <c r="EQ719">
        <v>1</v>
      </c>
      <c r="ET719" t="s">
        <v>14052</v>
      </c>
      <c r="FE719">
        <v>0</v>
      </c>
      <c r="FF719">
        <v>9</v>
      </c>
      <c r="FG719" t="s">
        <v>590</v>
      </c>
      <c r="FI719" t="s">
        <v>590</v>
      </c>
      <c r="FJ719" t="s">
        <v>14053</v>
      </c>
      <c r="FL719">
        <v>0</v>
      </c>
      <c r="FN719">
        <v>0</v>
      </c>
      <c r="FQ719">
        <v>0</v>
      </c>
      <c r="FS719" t="s">
        <v>395</v>
      </c>
      <c r="FU719" t="s">
        <v>257</v>
      </c>
      <c r="FV719" t="s">
        <v>496</v>
      </c>
      <c r="FW719" t="s">
        <v>1291</v>
      </c>
      <c r="FX719" t="s">
        <v>1030</v>
      </c>
      <c r="FY719">
        <v>0</v>
      </c>
      <c r="GA719">
        <v>16.170000000000002</v>
      </c>
      <c r="GB719">
        <v>1</v>
      </c>
      <c r="GC719">
        <v>0</v>
      </c>
      <c r="GD719" t="s">
        <v>5245</v>
      </c>
      <c r="GE719" t="s">
        <v>355</v>
      </c>
      <c r="GF719">
        <v>0</v>
      </c>
      <c r="GG719" t="s">
        <v>274</v>
      </c>
      <c r="GJ719">
        <v>1</v>
      </c>
      <c r="GK719">
        <v>1</v>
      </c>
      <c r="GM719" t="s">
        <v>14054</v>
      </c>
      <c r="GO719">
        <v>-1</v>
      </c>
      <c r="HA719" t="s">
        <v>14055</v>
      </c>
      <c r="HC719" t="s">
        <v>313</v>
      </c>
      <c r="HD719" t="s">
        <v>313</v>
      </c>
      <c r="HE719" t="s">
        <v>7307</v>
      </c>
      <c r="HF719">
        <v>0</v>
      </c>
      <c r="HG719">
        <v>11</v>
      </c>
      <c r="HH719">
        <v>17</v>
      </c>
      <c r="HI719" t="s">
        <v>275</v>
      </c>
      <c r="HL719">
        <v>4</v>
      </c>
      <c r="HW719">
        <v>37</v>
      </c>
      <c r="HX719">
        <v>4331326</v>
      </c>
      <c r="HY719" t="s">
        <v>14050</v>
      </c>
      <c r="HZ719">
        <v>4331323</v>
      </c>
      <c r="IC719">
        <v>0</v>
      </c>
      <c r="ID719">
        <v>0</v>
      </c>
      <c r="IM719">
        <v>84</v>
      </c>
      <c r="IO719" t="s">
        <v>14050</v>
      </c>
      <c r="IQ719" t="s">
        <v>14050</v>
      </c>
      <c r="IU719">
        <v>13</v>
      </c>
      <c r="IV719">
        <f>IF(AND(Table1[[#This Row],[R/P]]="P",Table1[[#This Row],[PaRes]]&lt;&gt;"SCRBL",Table1[[#This Row],[PaRes]]&lt;&gt;"RUN",Table1[[#This Row],[Penalty]]&lt;&gt;1),1,0)</f>
        <v>0</v>
      </c>
      <c r="IW719">
        <f>IF(AND(Table1[[#This Row],[Pass Play]]=1,Table1[[#This Row],[PaRes]]&lt;&gt;"SAC"),1,0)</f>
        <v>0</v>
      </c>
      <c r="IX719">
        <f>IF(Table1[[#This Row],[PaRes]]="COM",1,0)</f>
        <v>0</v>
      </c>
      <c r="IY719">
        <f>IF(Table1[[#This Row],[Pass Play]]=1,Table1[[#This Row],[Gn]],0)</f>
        <v>0</v>
      </c>
      <c r="IZ719">
        <f>IF(AND(Table1[[#This Row],[Pass Play]]=1,Table1[[#This Row],[EFF]]="Y"),1,0)</f>
        <v>0</v>
      </c>
      <c r="JA719">
        <f>IF(AND(Table1[[#This Row],[Pass Play]]=1,Table1[[#This Row],[EFF]]="Y"),Table1[[#This Row],[Gn]],0)</f>
        <v>0</v>
      </c>
      <c r="JB719">
        <f>IF(AND(Table1[[#This Row],[Pass Play]]=1,Table1[[#This Row],[Gn]]&gt;=15),1,0)</f>
        <v>0</v>
      </c>
      <c r="JC719">
        <f>IF(AND(Table1[[#This Row],[Pass Play]]=1,Table1[[#This Row],[Big Play Passes]]=1),Table1[[#This Row],[Gn]],0)</f>
        <v>0</v>
      </c>
      <c r="JD719">
        <f>IF(AND(OR(Table1[[#This Row],[R/P]]="R",Table1[[#This Row],[PaRes]]="SCRBL",Table1[[#This Row],[PaRes]]="RUN"),Table1[[#This Row],[Penalty]]&lt;&gt;1),1,0)</f>
        <v>1</v>
      </c>
      <c r="JE719">
        <f>IF(Table1[[#This Row],[Rush Attempts]]=1,Table1[[#This Row],[Gn]],0)</f>
        <v>-10</v>
      </c>
      <c r="JF719">
        <f>IF(AND(Table1[[#This Row],[Rush Attempts]]=1,Table1[[#This Row],[EFF]]="Y"),1,0)</f>
        <v>0</v>
      </c>
      <c r="JG719">
        <f>IF(AND(Table1[[#This Row],[Rush Attempts]]=1,Table1[[#This Row],[EFF]]="Y"),Table1[[#This Row],[Gn]],0)</f>
        <v>0</v>
      </c>
      <c r="JH719">
        <f>IF(AND(Table1[[#This Row],[Rush Attempts]]=1,Table1[[#This Row],[Gn]]&gt;=10),1,0)</f>
        <v>0</v>
      </c>
      <c r="JI719">
        <f>IF(AND(Table1[[#This Row],[Rush Attempts]]=1,Table1[[#This Row],[Big Play Run]]=1),Table1[[#This Row],[Gn]],0)</f>
        <v>0</v>
      </c>
      <c r="JJ719">
        <f>IF(Table1[[#This Row],[PaRes]]="SAC",1,0)</f>
        <v>0</v>
      </c>
      <c r="JK719">
        <f>IF(Table1[[#This Row],[Sacks]]=1,Table1[[#This Row],[Gn]],0)</f>
        <v>0</v>
      </c>
      <c r="JL719">
        <f>IF(Table1[[#This Row],[PaRes]]="INT",1,0)</f>
        <v>0</v>
      </c>
      <c r="JM719">
        <f>IF(Table1[[#This Row],[pff_PENALTY]]&lt;&gt;"",1,0)</f>
        <v>0</v>
      </c>
      <c r="JN719">
        <f>Table1[[#This Row],[pff_PENYARDS]]</f>
        <v>0</v>
      </c>
      <c r="JO719">
        <f>IF(Table1[[#This Row],[S/End]]="TD",1,0)</f>
        <v>0</v>
      </c>
      <c r="JP719">
        <f>IF(OR(Table1[[#This Row],[S/End]]="FGGD"),1,0)</f>
        <v>0</v>
      </c>
      <c r="JQ719">
        <f>IF(OR(Table1[[#This Row],[S/End]]="FUM",Table1[[#This Row],[S/End]]="INT"),1,0)</f>
        <v>0</v>
      </c>
      <c r="JR719">
        <f>IF(AND(Table1[[#This Row],[Touchdown]]=1,Table1[[#This Row],[Pass Play]]=1),1,0)</f>
        <v>0</v>
      </c>
      <c r="JS719">
        <f t="shared" si="33"/>
        <v>0</v>
      </c>
      <c r="JT719">
        <f>IF(AND(OR(Table1[[#This Row],[Pass Play]]=1,Table1[[#This Row],[Rush Attempts]]=1),Table1[[#This Row],[Dn]]=3),1,0)</f>
        <v>0</v>
      </c>
      <c r="JU719">
        <f>IF(AND(Table1[[#This Row],[3rd down attempt]]=1,Table1[[#This Row],[EFF]]="Y"),1,0)</f>
        <v>0</v>
      </c>
      <c r="JV719">
        <f>IF(AND(Table1[[#This Row],[3rd down attempt]]=1,Table1[[#This Row],[Dist]]&gt;=7),1,0)</f>
        <v>0</v>
      </c>
      <c r="JW719">
        <f>IF(AND(OR(Table1[[#This Row],[Pass Play]]=1,Table1[[#This Row],[Rush Attempts]]=1),Table1[[#This Row],[Dn]]=4),1,0)</f>
        <v>0</v>
      </c>
      <c r="JX719">
        <f>IF(AND(Table1[[#This Row],[4th down attempt]]=1,Table1[[#This Row],[EFF]]="Y"),1,0)</f>
        <v>0</v>
      </c>
      <c r="JY719">
        <f>IF(AND(OR(Table1[[#This Row],[Pass Play]]=1,Table1[[#This Row],[Rush Attempts]]=1),Table1[[#This Row],[FPos]]&gt;=0,Table1[[#This Row],[FPos]]&lt;=20),1,0)</f>
        <v>0</v>
      </c>
      <c r="JZ719">
        <f>IF(AND(OR(Table1[[#This Row],[Pass Play]]=1,Table1[[#This Row],[Rush Attempts]]=1),Table1[[#This Row],[Dist]]&lt;=Table1[[#This Row],[Gn]]),1,0)</f>
        <v>0</v>
      </c>
      <c r="KA719">
        <f>IF(Table1[[#This Row],[S/End]]&lt;&gt;"",1,0)</f>
        <v>0</v>
      </c>
      <c r="KB719">
        <f>IF(Table1[[#This Row],[S/End]]="TD",1,0)</f>
        <v>0</v>
      </c>
      <c r="KC719">
        <f>IF(Table1[[#This Row],[S/End]]="FGGD",1,0)</f>
        <v>0</v>
      </c>
      <c r="KD719">
        <f>IF(AND(OR(Table1[[#This Row],[Pass Play]]=1,Table1[[#This Row],[Rush Attempts]]=1),Table1[[#This Row],[Gn]]&lt;0),1,0)</f>
        <v>1</v>
      </c>
      <c r="KE719" s="375">
        <f>IF(AND(Table1[[#This Row],[pff_DRVENDPSN]]=3,Table1[[#This Row],[pff_DRVENDEVENT]]="PUNT"),1,0)</f>
        <v>0</v>
      </c>
    </row>
    <row r="720" spans="1:291">
      <c r="A720">
        <v>29</v>
      </c>
      <c r="B720">
        <v>2112</v>
      </c>
      <c r="C720" t="s">
        <v>14484</v>
      </c>
      <c r="D720">
        <v>3</v>
      </c>
      <c r="E720">
        <v>3</v>
      </c>
      <c r="F720">
        <v>14</v>
      </c>
      <c r="G720">
        <v>-1</v>
      </c>
      <c r="H720">
        <v>37</v>
      </c>
      <c r="J720" t="s">
        <v>298</v>
      </c>
      <c r="K720">
        <v>11</v>
      </c>
      <c r="L720" t="s">
        <v>1184</v>
      </c>
      <c r="M720" t="s">
        <v>8487</v>
      </c>
      <c r="N720" t="s">
        <v>827</v>
      </c>
      <c r="P720" t="s">
        <v>1216</v>
      </c>
      <c r="Q720" t="s">
        <v>442</v>
      </c>
      <c r="W720" t="s">
        <v>257</v>
      </c>
      <c r="X720" t="s">
        <v>4439</v>
      </c>
      <c r="AE720" t="s">
        <v>411</v>
      </c>
      <c r="AF720" t="s">
        <v>412</v>
      </c>
      <c r="AG720" t="s">
        <v>4439</v>
      </c>
      <c r="AH720" t="s">
        <v>274</v>
      </c>
      <c r="AJ720">
        <v>15</v>
      </c>
      <c r="AK720" t="s">
        <v>668</v>
      </c>
      <c r="AP720">
        <v>15</v>
      </c>
      <c r="BJ720" t="s">
        <v>274</v>
      </c>
      <c r="BQ720">
        <v>29</v>
      </c>
      <c r="BR720" t="s">
        <v>14056</v>
      </c>
      <c r="BT720" t="s">
        <v>275</v>
      </c>
      <c r="BV720">
        <v>17</v>
      </c>
      <c r="BX720">
        <v>0</v>
      </c>
      <c r="BY720" t="s">
        <v>14057</v>
      </c>
      <c r="CA720">
        <v>0</v>
      </c>
      <c r="CD720" s="3">
        <v>0.53680555555555554</v>
      </c>
      <c r="CE720" t="s">
        <v>274</v>
      </c>
      <c r="CF720" t="s">
        <v>14058</v>
      </c>
      <c r="CG720">
        <v>5</v>
      </c>
      <c r="CI720" t="s">
        <v>331</v>
      </c>
      <c r="CJ720">
        <v>0</v>
      </c>
      <c r="CK720" t="s">
        <v>14059</v>
      </c>
      <c r="CL720" s="4">
        <v>38387</v>
      </c>
      <c r="CM720" t="s">
        <v>14060</v>
      </c>
      <c r="CN720" t="s">
        <v>14061</v>
      </c>
      <c r="CO720">
        <v>16</v>
      </c>
      <c r="CP720" t="s">
        <v>14062</v>
      </c>
      <c r="CQ720" t="s">
        <v>282</v>
      </c>
      <c r="CR720" t="s">
        <v>13563</v>
      </c>
      <c r="CU720" t="s">
        <v>521</v>
      </c>
      <c r="CW720">
        <v>0</v>
      </c>
      <c r="CY720">
        <v>5</v>
      </c>
      <c r="CZ720" t="s">
        <v>614</v>
      </c>
      <c r="DA720">
        <v>38</v>
      </c>
      <c r="DB720">
        <v>5</v>
      </c>
      <c r="DC720" t="s">
        <v>1953</v>
      </c>
      <c r="DD720">
        <v>-46</v>
      </c>
      <c r="DF720" t="s">
        <v>13623</v>
      </c>
      <c r="DK720">
        <v>-1</v>
      </c>
      <c r="DL720" s="4">
        <v>44525</v>
      </c>
      <c r="DM720">
        <v>20718</v>
      </c>
      <c r="DN720">
        <v>2021</v>
      </c>
      <c r="DO720">
        <v>0</v>
      </c>
      <c r="DQ720">
        <v>82026</v>
      </c>
      <c r="DR720">
        <v>91</v>
      </c>
      <c r="DU720" t="s">
        <v>274</v>
      </c>
      <c r="DV720" t="s">
        <v>257</v>
      </c>
      <c r="DX720">
        <v>16</v>
      </c>
      <c r="DY720" t="s">
        <v>13563</v>
      </c>
      <c r="EE720">
        <v>0</v>
      </c>
      <c r="EF720" t="s">
        <v>4647</v>
      </c>
      <c r="EG720" t="s">
        <v>383</v>
      </c>
      <c r="EH720">
        <v>0</v>
      </c>
      <c r="EI720" t="s">
        <v>1224</v>
      </c>
      <c r="EJ720" t="s">
        <v>340</v>
      </c>
      <c r="EK720" t="s">
        <v>1318</v>
      </c>
      <c r="EL720" t="s">
        <v>14063</v>
      </c>
      <c r="EM720" t="s">
        <v>14064</v>
      </c>
      <c r="EN720" t="s">
        <v>588</v>
      </c>
      <c r="EO720" t="s">
        <v>269</v>
      </c>
      <c r="EP720" t="s">
        <v>283</v>
      </c>
      <c r="EQ720">
        <v>0</v>
      </c>
      <c r="ER720" t="s">
        <v>491</v>
      </c>
      <c r="ET720" t="s">
        <v>14065</v>
      </c>
      <c r="EU720">
        <v>0</v>
      </c>
      <c r="EV720" t="s">
        <v>679</v>
      </c>
      <c r="EW720" t="s">
        <v>1983</v>
      </c>
      <c r="FC720" t="s">
        <v>14066</v>
      </c>
      <c r="FE720">
        <v>0</v>
      </c>
      <c r="FF720">
        <v>8</v>
      </c>
      <c r="FK720" t="s">
        <v>14067</v>
      </c>
      <c r="FL720">
        <v>1</v>
      </c>
      <c r="FN720">
        <v>1</v>
      </c>
      <c r="FO720" t="s">
        <v>13623</v>
      </c>
      <c r="FP720" t="s">
        <v>1942</v>
      </c>
      <c r="FQ720">
        <v>0</v>
      </c>
      <c r="FS720" t="s">
        <v>462</v>
      </c>
      <c r="FV720" t="s">
        <v>777</v>
      </c>
      <c r="FW720" t="s">
        <v>431</v>
      </c>
      <c r="FY720">
        <v>1</v>
      </c>
      <c r="FZ720" t="s">
        <v>13623</v>
      </c>
      <c r="GA720">
        <v>16.170000000000002</v>
      </c>
      <c r="GB720">
        <v>1</v>
      </c>
      <c r="GC720">
        <v>0</v>
      </c>
      <c r="GE720" t="s">
        <v>355</v>
      </c>
      <c r="GF720">
        <v>0</v>
      </c>
      <c r="GH720">
        <v>2.9</v>
      </c>
      <c r="GI720">
        <v>3.1</v>
      </c>
      <c r="GJ720">
        <v>0</v>
      </c>
      <c r="GK720">
        <v>0</v>
      </c>
      <c r="GM720" t="s">
        <v>14068</v>
      </c>
      <c r="GQ720" t="s">
        <v>685</v>
      </c>
      <c r="HA720" t="s">
        <v>14069</v>
      </c>
      <c r="HC720" t="s">
        <v>313</v>
      </c>
      <c r="HD720" t="s">
        <v>313</v>
      </c>
      <c r="HF720">
        <v>0</v>
      </c>
      <c r="HG720">
        <v>11</v>
      </c>
      <c r="HH720">
        <v>17</v>
      </c>
      <c r="HI720" t="s">
        <v>275</v>
      </c>
      <c r="HK720" t="s">
        <v>492</v>
      </c>
      <c r="HL720">
        <v>4</v>
      </c>
      <c r="HO720" t="s">
        <v>13781</v>
      </c>
      <c r="HP720" t="s">
        <v>14070</v>
      </c>
      <c r="HQ720" t="s">
        <v>1008</v>
      </c>
      <c r="HR720" t="s">
        <v>14071</v>
      </c>
      <c r="HW720">
        <v>38</v>
      </c>
      <c r="HX720">
        <v>4331331</v>
      </c>
      <c r="HY720" t="s">
        <v>13623</v>
      </c>
      <c r="HZ720">
        <v>4331326</v>
      </c>
      <c r="IC720">
        <v>0</v>
      </c>
      <c r="ID720">
        <v>1</v>
      </c>
      <c r="IM720">
        <v>85</v>
      </c>
      <c r="IO720" t="s">
        <v>13623</v>
      </c>
      <c r="IU720">
        <v>13</v>
      </c>
      <c r="IV720">
        <f>IF(AND(Table1[[#This Row],[R/P]]="P",Table1[[#This Row],[PaRes]]&lt;&gt;"SCRBL",Table1[[#This Row],[PaRes]]&lt;&gt;"RUN",Table1[[#This Row],[Penalty]]&lt;&gt;1),1,0)</f>
        <v>0</v>
      </c>
      <c r="IW720">
        <f>IF(AND(Table1[[#This Row],[Pass Play]]=1,Table1[[#This Row],[PaRes]]&lt;&gt;"SAC"),1,0)</f>
        <v>0</v>
      </c>
      <c r="IX720">
        <f>IF(Table1[[#This Row],[PaRes]]="COM",1,0)</f>
        <v>0</v>
      </c>
      <c r="IY720">
        <f>IF(Table1[[#This Row],[Pass Play]]=1,Table1[[#This Row],[Gn]],0)</f>
        <v>0</v>
      </c>
      <c r="IZ720">
        <f>IF(AND(Table1[[#This Row],[Pass Play]]=1,Table1[[#This Row],[EFF]]="Y"),1,0)</f>
        <v>0</v>
      </c>
      <c r="JA720">
        <f>IF(AND(Table1[[#This Row],[Pass Play]]=1,Table1[[#This Row],[EFF]]="Y"),Table1[[#This Row],[Gn]],0)</f>
        <v>0</v>
      </c>
      <c r="JB720">
        <f>IF(AND(Table1[[#This Row],[Pass Play]]=1,Table1[[#This Row],[Gn]]&gt;=15),1,0)</f>
        <v>0</v>
      </c>
      <c r="JC720">
        <f>IF(AND(Table1[[#This Row],[Pass Play]]=1,Table1[[#This Row],[Big Play Passes]]=1),Table1[[#This Row],[Gn]],0)</f>
        <v>0</v>
      </c>
      <c r="JD720">
        <f>IF(AND(OR(Table1[[#This Row],[R/P]]="R",Table1[[#This Row],[PaRes]]="SCRBL",Table1[[#This Row],[PaRes]]="RUN"),Table1[[#This Row],[Penalty]]&lt;&gt;1),1,0)</f>
        <v>1</v>
      </c>
      <c r="JE720">
        <f>IF(Table1[[#This Row],[Rush Attempts]]=1,Table1[[#This Row],[Gn]],0)</f>
        <v>-1</v>
      </c>
      <c r="JF720">
        <f>IF(AND(Table1[[#This Row],[Rush Attempts]]=1,Table1[[#This Row],[EFF]]="Y"),1,0)</f>
        <v>0</v>
      </c>
      <c r="JG720">
        <f>IF(AND(Table1[[#This Row],[Rush Attempts]]=1,Table1[[#This Row],[EFF]]="Y"),Table1[[#This Row],[Gn]],0)</f>
        <v>0</v>
      </c>
      <c r="JH720">
        <f>IF(AND(Table1[[#This Row],[Rush Attempts]]=1,Table1[[#This Row],[Gn]]&gt;=10),1,0)</f>
        <v>0</v>
      </c>
      <c r="JI720">
        <f>IF(AND(Table1[[#This Row],[Rush Attempts]]=1,Table1[[#This Row],[Big Play Run]]=1),Table1[[#This Row],[Gn]],0)</f>
        <v>0</v>
      </c>
      <c r="JJ720">
        <f>IF(Table1[[#This Row],[PaRes]]="SAC",1,0)</f>
        <v>1</v>
      </c>
      <c r="JK720">
        <f>IF(Table1[[#This Row],[Sacks]]=1,Table1[[#This Row],[Gn]],0)</f>
        <v>-1</v>
      </c>
      <c r="JL720">
        <f>IF(Table1[[#This Row],[PaRes]]="INT",1,0)</f>
        <v>0</v>
      </c>
      <c r="JM720">
        <f>IF(Table1[[#This Row],[pff_PENALTY]]&lt;&gt;"",1,0)</f>
        <v>0</v>
      </c>
      <c r="JN720">
        <f>Table1[[#This Row],[pff_PENYARDS]]</f>
        <v>0</v>
      </c>
      <c r="JO720">
        <f>IF(Table1[[#This Row],[S/End]]="TD",1,0)</f>
        <v>0</v>
      </c>
      <c r="JP720">
        <f>IF(OR(Table1[[#This Row],[S/End]]="FGGD"),1,0)</f>
        <v>0</v>
      </c>
      <c r="JQ720">
        <f>IF(OR(Table1[[#This Row],[S/End]]="FUM",Table1[[#This Row],[S/End]]="INT"),1,0)</f>
        <v>0</v>
      </c>
      <c r="JR720">
        <f>IF(AND(Table1[[#This Row],[Touchdown]]=1,Table1[[#This Row],[Pass Play]]=1),1,0)</f>
        <v>0</v>
      </c>
      <c r="JS720">
        <f t="shared" si="33"/>
        <v>0</v>
      </c>
      <c r="JT720">
        <f>IF(AND(OR(Table1[[#This Row],[Pass Play]]=1,Table1[[#This Row],[Rush Attempts]]=1),Table1[[#This Row],[Dn]]=3),1,0)</f>
        <v>1</v>
      </c>
      <c r="JU720">
        <f>IF(AND(Table1[[#This Row],[3rd down attempt]]=1,Table1[[#This Row],[EFF]]="Y"),1,0)</f>
        <v>0</v>
      </c>
      <c r="JV720">
        <f>IF(AND(Table1[[#This Row],[3rd down attempt]]=1,Table1[[#This Row],[Dist]]&gt;=7),1,0)</f>
        <v>1</v>
      </c>
      <c r="JW720">
        <f>IF(AND(OR(Table1[[#This Row],[Pass Play]]=1,Table1[[#This Row],[Rush Attempts]]=1),Table1[[#This Row],[Dn]]=4),1,0)</f>
        <v>0</v>
      </c>
      <c r="JX720">
        <f>IF(AND(Table1[[#This Row],[4th down attempt]]=1,Table1[[#This Row],[EFF]]="Y"),1,0)</f>
        <v>0</v>
      </c>
      <c r="JY720">
        <f>IF(AND(OR(Table1[[#This Row],[Pass Play]]=1,Table1[[#This Row],[Rush Attempts]]=1),Table1[[#This Row],[FPos]]&gt;=0,Table1[[#This Row],[FPos]]&lt;=20),1,0)</f>
        <v>0</v>
      </c>
      <c r="JZ720">
        <f>IF(AND(OR(Table1[[#This Row],[Pass Play]]=1,Table1[[#This Row],[Rush Attempts]]=1),Table1[[#This Row],[Dist]]&lt;=Table1[[#This Row],[Gn]]),1,0)</f>
        <v>0</v>
      </c>
      <c r="KA720">
        <f>IF(Table1[[#This Row],[S/End]]&lt;&gt;"",1,0)</f>
        <v>0</v>
      </c>
      <c r="KB720">
        <f>IF(Table1[[#This Row],[S/End]]="TD",1,0)</f>
        <v>0</v>
      </c>
      <c r="KC720">
        <f>IF(Table1[[#This Row],[S/End]]="FGGD",1,0)</f>
        <v>0</v>
      </c>
      <c r="KD720">
        <f>IF(AND(OR(Table1[[#This Row],[Pass Play]]=1,Table1[[#This Row],[Rush Attempts]]=1),Table1[[#This Row],[Gn]]&lt;0),1,0)</f>
        <v>1</v>
      </c>
      <c r="KE720" s="375">
        <f>IF(AND(Table1[[#This Row],[pff_DRVENDPSN]]=3,Table1[[#This Row],[pff_DRVENDEVENT]]="PUNT"),1,0)</f>
        <v>0</v>
      </c>
    </row>
    <row r="721" spans="1:291">
      <c r="A721">
        <v>30</v>
      </c>
      <c r="B721">
        <v>2112</v>
      </c>
      <c r="C721" t="s">
        <v>14484</v>
      </c>
      <c r="D721">
        <v>3</v>
      </c>
      <c r="E721">
        <v>1</v>
      </c>
      <c r="F721">
        <v>10</v>
      </c>
      <c r="G721">
        <v>0</v>
      </c>
      <c r="H721">
        <v>-42</v>
      </c>
      <c r="I721" t="s">
        <v>253</v>
      </c>
      <c r="J721" t="s">
        <v>298</v>
      </c>
      <c r="K721">
        <v>20</v>
      </c>
      <c r="L721" t="s">
        <v>12867</v>
      </c>
      <c r="M721" t="s">
        <v>7093</v>
      </c>
      <c r="N721" t="s">
        <v>1471</v>
      </c>
      <c r="P721" t="s">
        <v>5906</v>
      </c>
      <c r="Q721" t="s">
        <v>1473</v>
      </c>
      <c r="W721" t="s">
        <v>253</v>
      </c>
      <c r="X721" t="s">
        <v>7756</v>
      </c>
      <c r="Y721" t="s">
        <v>475</v>
      </c>
      <c r="Z721" t="s">
        <v>7757</v>
      </c>
      <c r="AB721" t="s">
        <v>5297</v>
      </c>
      <c r="AC721" t="s">
        <v>5298</v>
      </c>
      <c r="AK721" t="s">
        <v>756</v>
      </c>
      <c r="AP721">
        <v>15</v>
      </c>
      <c r="AU721" t="s">
        <v>254</v>
      </c>
      <c r="BJ721" t="s">
        <v>261</v>
      </c>
      <c r="BQ721">
        <v>30</v>
      </c>
      <c r="BR721" t="s">
        <v>14072</v>
      </c>
      <c r="BT721" t="s">
        <v>275</v>
      </c>
      <c r="BV721">
        <v>17</v>
      </c>
      <c r="BX721">
        <v>1</v>
      </c>
      <c r="BY721" t="s">
        <v>14073</v>
      </c>
      <c r="CA721">
        <v>0</v>
      </c>
      <c r="CD721" s="3">
        <v>0.41111111111111115</v>
      </c>
      <c r="CE721" t="s">
        <v>274</v>
      </c>
      <c r="CF721" t="s">
        <v>14074</v>
      </c>
      <c r="CG721">
        <v>0</v>
      </c>
      <c r="CI721" t="s">
        <v>481</v>
      </c>
      <c r="CJ721">
        <v>1</v>
      </c>
      <c r="CK721" t="s">
        <v>14075</v>
      </c>
      <c r="CL721" s="4">
        <v>38414</v>
      </c>
      <c r="CM721" t="s">
        <v>14076</v>
      </c>
      <c r="CN721" t="s">
        <v>14077</v>
      </c>
      <c r="CO721">
        <v>16</v>
      </c>
      <c r="CP721" t="s">
        <v>268</v>
      </c>
      <c r="CQ721" t="s">
        <v>282</v>
      </c>
      <c r="CR721" t="s">
        <v>13563</v>
      </c>
      <c r="CU721" t="s">
        <v>613</v>
      </c>
      <c r="CW721">
        <v>0</v>
      </c>
      <c r="CY721">
        <v>1</v>
      </c>
      <c r="CZ721" t="s">
        <v>614</v>
      </c>
      <c r="DA721">
        <v>-42</v>
      </c>
      <c r="DB721">
        <v>3</v>
      </c>
      <c r="DC721" t="s">
        <v>554</v>
      </c>
      <c r="DD721">
        <v>-42</v>
      </c>
      <c r="DK721">
        <v>0</v>
      </c>
      <c r="DL721" s="4">
        <v>44525</v>
      </c>
      <c r="DM721">
        <v>20718</v>
      </c>
      <c r="DN721">
        <v>2021</v>
      </c>
      <c r="DO721">
        <v>0</v>
      </c>
      <c r="DQ721">
        <v>82026</v>
      </c>
      <c r="DR721">
        <v>97</v>
      </c>
      <c r="DU721" t="s">
        <v>294</v>
      </c>
      <c r="DV721" t="s">
        <v>294</v>
      </c>
      <c r="DX721">
        <v>16</v>
      </c>
      <c r="DY721" t="s">
        <v>13563</v>
      </c>
      <c r="EB721" t="s">
        <v>2930</v>
      </c>
      <c r="EE721">
        <v>0</v>
      </c>
      <c r="EF721" t="s">
        <v>13770</v>
      </c>
      <c r="EG721" t="s">
        <v>277</v>
      </c>
      <c r="EH721">
        <v>0</v>
      </c>
      <c r="EI721" t="s">
        <v>4159</v>
      </c>
      <c r="EJ721" t="s">
        <v>340</v>
      </c>
      <c r="EK721" t="s">
        <v>5512</v>
      </c>
      <c r="EL721" t="s">
        <v>14078</v>
      </c>
      <c r="EM721" t="s">
        <v>14079</v>
      </c>
      <c r="EN721" t="s">
        <v>268</v>
      </c>
      <c r="EO721" t="s">
        <v>269</v>
      </c>
      <c r="EP721" t="s">
        <v>1025</v>
      </c>
      <c r="EQ721">
        <v>0</v>
      </c>
      <c r="ER721" t="s">
        <v>14080</v>
      </c>
      <c r="ET721" t="s">
        <v>14081</v>
      </c>
      <c r="EU721">
        <v>43</v>
      </c>
      <c r="EV721" t="s">
        <v>348</v>
      </c>
      <c r="EW721" t="s">
        <v>1983</v>
      </c>
      <c r="EX721" t="s">
        <v>528</v>
      </c>
      <c r="EY721" t="s">
        <v>351</v>
      </c>
      <c r="FB721" t="s">
        <v>7768</v>
      </c>
      <c r="FC721" t="s">
        <v>14082</v>
      </c>
      <c r="FE721">
        <v>1</v>
      </c>
      <c r="FF721">
        <v>20</v>
      </c>
      <c r="FL721">
        <v>0</v>
      </c>
      <c r="FN721">
        <v>0</v>
      </c>
      <c r="FQ721">
        <v>1</v>
      </c>
      <c r="FS721" t="s">
        <v>4164</v>
      </c>
      <c r="FT721" t="s">
        <v>13777</v>
      </c>
      <c r="FU721" t="s">
        <v>257</v>
      </c>
      <c r="FV721" t="s">
        <v>4165</v>
      </c>
      <c r="FW721" t="s">
        <v>290</v>
      </c>
      <c r="FY721">
        <v>0</v>
      </c>
      <c r="GA721">
        <v>16.170000000000002</v>
      </c>
      <c r="GB721">
        <v>1</v>
      </c>
      <c r="GC721">
        <v>0</v>
      </c>
      <c r="GE721" t="s">
        <v>355</v>
      </c>
      <c r="GF721">
        <v>0</v>
      </c>
      <c r="GI721">
        <v>3.5</v>
      </c>
      <c r="GJ721">
        <v>0</v>
      </c>
      <c r="GK721">
        <v>0</v>
      </c>
      <c r="GM721" t="s">
        <v>14083</v>
      </c>
      <c r="GP721">
        <v>4</v>
      </c>
      <c r="GR721">
        <v>24</v>
      </c>
      <c r="HA721" t="s">
        <v>14084</v>
      </c>
      <c r="HC721" t="s">
        <v>313</v>
      </c>
      <c r="HD721" t="s">
        <v>313</v>
      </c>
      <c r="HE721" t="s">
        <v>1942</v>
      </c>
      <c r="HF721">
        <v>0</v>
      </c>
      <c r="HG721">
        <v>11</v>
      </c>
      <c r="HH721">
        <v>17</v>
      </c>
      <c r="HI721" t="s">
        <v>275</v>
      </c>
      <c r="HK721" t="s">
        <v>492</v>
      </c>
      <c r="HL721" t="s">
        <v>9165</v>
      </c>
      <c r="HM721" t="s">
        <v>13651</v>
      </c>
      <c r="HO721" t="s">
        <v>14085</v>
      </c>
      <c r="HP721" t="s">
        <v>14086</v>
      </c>
      <c r="HQ721" t="s">
        <v>14087</v>
      </c>
      <c r="HR721" t="s">
        <v>14088</v>
      </c>
      <c r="HT721" t="s">
        <v>14089</v>
      </c>
      <c r="HW721">
        <v>-42</v>
      </c>
      <c r="HX721">
        <v>4331487</v>
      </c>
      <c r="HY721" t="s">
        <v>13651</v>
      </c>
      <c r="HZ721">
        <v>4331475</v>
      </c>
      <c r="IC721">
        <v>-0.5</v>
      </c>
      <c r="ID721">
        <v>1</v>
      </c>
      <c r="IM721">
        <v>91</v>
      </c>
      <c r="IU721">
        <v>13</v>
      </c>
      <c r="IV721">
        <f>IF(AND(Table1[[#This Row],[R/P]]="P",Table1[[#This Row],[PaRes]]&lt;&gt;"SCRBL",Table1[[#This Row],[PaRes]]&lt;&gt;"RUN",Table1[[#This Row],[Penalty]]&lt;&gt;1),1,0)</f>
        <v>1</v>
      </c>
      <c r="IW721">
        <f>IF(AND(Table1[[#This Row],[Pass Play]]=1,Table1[[#This Row],[PaRes]]&lt;&gt;"SAC"),1,0)</f>
        <v>1</v>
      </c>
      <c r="IX721">
        <f>IF(Table1[[#This Row],[PaRes]]="COM",1,0)</f>
        <v>0</v>
      </c>
      <c r="IY721">
        <f>IF(Table1[[#This Row],[Pass Play]]=1,Table1[[#This Row],[Gn]],0)</f>
        <v>0</v>
      </c>
      <c r="IZ721">
        <f>IF(AND(Table1[[#This Row],[Pass Play]]=1,Table1[[#This Row],[EFF]]="Y"),1,0)</f>
        <v>0</v>
      </c>
      <c r="JA721">
        <f>IF(AND(Table1[[#This Row],[Pass Play]]=1,Table1[[#This Row],[EFF]]="Y"),Table1[[#This Row],[Gn]],0)</f>
        <v>0</v>
      </c>
      <c r="JB721">
        <f>IF(AND(Table1[[#This Row],[Pass Play]]=1,Table1[[#This Row],[Gn]]&gt;=15),1,0)</f>
        <v>0</v>
      </c>
      <c r="JC721">
        <f>IF(AND(Table1[[#This Row],[Pass Play]]=1,Table1[[#This Row],[Big Play Passes]]=1),Table1[[#This Row],[Gn]],0)</f>
        <v>0</v>
      </c>
      <c r="JD721">
        <f>IF(AND(OR(Table1[[#This Row],[R/P]]="R",Table1[[#This Row],[PaRes]]="SCRBL",Table1[[#This Row],[PaRes]]="RUN"),Table1[[#This Row],[Penalty]]&lt;&gt;1),1,0)</f>
        <v>0</v>
      </c>
      <c r="JE721">
        <f>IF(Table1[[#This Row],[Rush Attempts]]=1,Table1[[#This Row],[Gn]],0)</f>
        <v>0</v>
      </c>
      <c r="JF721">
        <f>IF(AND(Table1[[#This Row],[Rush Attempts]]=1,Table1[[#This Row],[EFF]]="Y"),1,0)</f>
        <v>0</v>
      </c>
      <c r="JG721">
        <f>IF(AND(Table1[[#This Row],[Rush Attempts]]=1,Table1[[#This Row],[EFF]]="Y"),Table1[[#This Row],[Gn]],0)</f>
        <v>0</v>
      </c>
      <c r="JH721">
        <f>IF(AND(Table1[[#This Row],[Rush Attempts]]=1,Table1[[#This Row],[Gn]]&gt;=10),1,0)</f>
        <v>0</v>
      </c>
      <c r="JI721">
        <f>IF(AND(Table1[[#This Row],[Rush Attempts]]=1,Table1[[#This Row],[Big Play Run]]=1),Table1[[#This Row],[Gn]],0)</f>
        <v>0</v>
      </c>
      <c r="JJ721">
        <f>IF(Table1[[#This Row],[PaRes]]="SAC",1,0)</f>
        <v>0</v>
      </c>
      <c r="JK721">
        <f>IF(Table1[[#This Row],[Sacks]]=1,Table1[[#This Row],[Gn]],0)</f>
        <v>0</v>
      </c>
      <c r="JL721">
        <f>IF(Table1[[#This Row],[PaRes]]="INT",1,0)</f>
        <v>0</v>
      </c>
      <c r="JM721">
        <f>IF(Table1[[#This Row],[pff_PENALTY]]&lt;&gt;"",1,0)</f>
        <v>0</v>
      </c>
      <c r="JN721">
        <f>Table1[[#This Row],[pff_PENYARDS]]</f>
        <v>0</v>
      </c>
      <c r="JO721">
        <f>IF(Table1[[#This Row],[S/End]]="TD",1,0)</f>
        <v>0</v>
      </c>
      <c r="JP721">
        <f>IF(OR(Table1[[#This Row],[S/End]]="FGGD"),1,0)</f>
        <v>0</v>
      </c>
      <c r="JQ721">
        <f>IF(OR(Table1[[#This Row],[S/End]]="FUM",Table1[[#This Row],[S/End]]="INT"),1,0)</f>
        <v>0</v>
      </c>
      <c r="JR721">
        <f>IF(AND(Table1[[#This Row],[Touchdown]]=1,Table1[[#This Row],[Pass Play]]=1),1,0)</f>
        <v>0</v>
      </c>
      <c r="JS721">
        <f t="shared" si="33"/>
        <v>0</v>
      </c>
      <c r="JT721">
        <f>IF(AND(OR(Table1[[#This Row],[Pass Play]]=1,Table1[[#This Row],[Rush Attempts]]=1),Table1[[#This Row],[Dn]]=3),1,0)</f>
        <v>0</v>
      </c>
      <c r="JU721">
        <f>IF(AND(Table1[[#This Row],[3rd down attempt]]=1,Table1[[#This Row],[EFF]]="Y"),1,0)</f>
        <v>0</v>
      </c>
      <c r="JV721">
        <f>IF(AND(Table1[[#This Row],[3rd down attempt]]=1,Table1[[#This Row],[Dist]]&gt;=7),1,0)</f>
        <v>0</v>
      </c>
      <c r="JW721">
        <f>IF(AND(OR(Table1[[#This Row],[Pass Play]]=1,Table1[[#This Row],[Rush Attempts]]=1),Table1[[#This Row],[Dn]]=4),1,0)</f>
        <v>0</v>
      </c>
      <c r="JX721">
        <f>IF(AND(Table1[[#This Row],[4th down attempt]]=1,Table1[[#This Row],[EFF]]="Y"),1,0)</f>
        <v>0</v>
      </c>
      <c r="JY721">
        <f>IF(AND(OR(Table1[[#This Row],[Pass Play]]=1,Table1[[#This Row],[Rush Attempts]]=1),Table1[[#This Row],[FPos]]&gt;=0,Table1[[#This Row],[FPos]]&lt;=20),1,0)</f>
        <v>0</v>
      </c>
      <c r="JZ721">
        <f>IF(AND(OR(Table1[[#This Row],[Pass Play]]=1,Table1[[#This Row],[Rush Attempts]]=1),Table1[[#This Row],[Dist]]&lt;=Table1[[#This Row],[Gn]]),1,0)</f>
        <v>0</v>
      </c>
      <c r="KA721">
        <f>IF(Table1[[#This Row],[S/End]]&lt;&gt;"",1,0)</f>
        <v>0</v>
      </c>
      <c r="KB721">
        <f>IF(Table1[[#This Row],[S/End]]="TD",1,0)</f>
        <v>0</v>
      </c>
      <c r="KC721">
        <f>IF(Table1[[#This Row],[S/End]]="FGGD",1,0)</f>
        <v>0</v>
      </c>
      <c r="KD721">
        <f>IF(AND(OR(Table1[[#This Row],[Pass Play]]=1,Table1[[#This Row],[Rush Attempts]]=1),Table1[[#This Row],[Gn]]&lt;0),1,0)</f>
        <v>0</v>
      </c>
      <c r="KE721" s="375">
        <f>IF(AND(Table1[[#This Row],[pff_DRVENDPSN]]=3,Table1[[#This Row],[pff_DRVENDEVENT]]="PUNT"),1,0)</f>
        <v>1</v>
      </c>
    </row>
    <row r="722" spans="1:291">
      <c r="A722">
        <v>31</v>
      </c>
      <c r="B722">
        <v>2112</v>
      </c>
      <c r="C722" t="s">
        <v>14484</v>
      </c>
      <c r="D722">
        <v>3</v>
      </c>
      <c r="E722">
        <v>2</v>
      </c>
      <c r="F722">
        <v>10</v>
      </c>
      <c r="G722">
        <v>0</v>
      </c>
      <c r="H722">
        <v>-42</v>
      </c>
      <c r="J722" t="s">
        <v>298</v>
      </c>
      <c r="K722">
        <v>11</v>
      </c>
      <c r="L722" t="s">
        <v>631</v>
      </c>
      <c r="M722" t="s">
        <v>13928</v>
      </c>
      <c r="N722" t="s">
        <v>408</v>
      </c>
      <c r="P722" t="s">
        <v>409</v>
      </c>
      <c r="Q722" t="s">
        <v>509</v>
      </c>
      <c r="T722" t="s">
        <v>633</v>
      </c>
      <c r="W722" t="s">
        <v>257</v>
      </c>
      <c r="X722" t="s">
        <v>10776</v>
      </c>
      <c r="AE722" t="s">
        <v>635</v>
      </c>
      <c r="AF722" t="s">
        <v>1685</v>
      </c>
      <c r="AG722" t="s">
        <v>10776</v>
      </c>
      <c r="AH722" t="s">
        <v>257</v>
      </c>
      <c r="AJ722">
        <v>4</v>
      </c>
      <c r="AP722">
        <v>15</v>
      </c>
      <c r="BJ722" t="s">
        <v>261</v>
      </c>
      <c r="BQ722">
        <v>31</v>
      </c>
      <c r="BR722" t="s">
        <v>14090</v>
      </c>
      <c r="BT722" t="s">
        <v>275</v>
      </c>
      <c r="BV722">
        <v>17</v>
      </c>
      <c r="BX722">
        <v>0</v>
      </c>
      <c r="BY722" t="s">
        <v>14091</v>
      </c>
      <c r="CD722" s="3">
        <v>0.4055555555555555</v>
      </c>
      <c r="CF722" t="s">
        <v>14092</v>
      </c>
      <c r="CJ722">
        <v>0</v>
      </c>
      <c r="CK722" t="s">
        <v>14093</v>
      </c>
      <c r="CL722" s="4">
        <v>38414</v>
      </c>
      <c r="CM722" t="s">
        <v>14094</v>
      </c>
      <c r="CN722" t="s">
        <v>14095</v>
      </c>
      <c r="CO722">
        <v>16</v>
      </c>
      <c r="CQ722" t="s">
        <v>282</v>
      </c>
      <c r="CR722" t="s">
        <v>13563</v>
      </c>
      <c r="CU722" t="s">
        <v>14096</v>
      </c>
      <c r="CW722">
        <v>0</v>
      </c>
      <c r="CY722">
        <v>2</v>
      </c>
      <c r="CZ722" t="s">
        <v>614</v>
      </c>
      <c r="DA722">
        <v>-42</v>
      </c>
      <c r="DB722">
        <v>3</v>
      </c>
      <c r="DC722" t="s">
        <v>554</v>
      </c>
      <c r="DD722">
        <v>-42</v>
      </c>
      <c r="DF722" t="s">
        <v>13652</v>
      </c>
      <c r="DK722">
        <v>0</v>
      </c>
      <c r="DL722" s="4">
        <v>44525</v>
      </c>
      <c r="DM722">
        <v>20718</v>
      </c>
      <c r="DN722">
        <v>2021</v>
      </c>
      <c r="DO722">
        <v>0</v>
      </c>
      <c r="DQ722">
        <v>82026</v>
      </c>
      <c r="DR722">
        <v>98</v>
      </c>
      <c r="DU722" t="s">
        <v>294</v>
      </c>
      <c r="DV722" t="s">
        <v>294</v>
      </c>
      <c r="DX722">
        <v>16</v>
      </c>
      <c r="DY722" t="s">
        <v>13563</v>
      </c>
      <c r="EE722">
        <v>0</v>
      </c>
      <c r="EF722" t="s">
        <v>14097</v>
      </c>
      <c r="EG722" t="s">
        <v>1485</v>
      </c>
      <c r="EH722">
        <v>0</v>
      </c>
      <c r="EI722" t="s">
        <v>13935</v>
      </c>
      <c r="EJ722" t="s">
        <v>340</v>
      </c>
      <c r="EK722" t="s">
        <v>1106</v>
      </c>
      <c r="EL722" t="s">
        <v>14098</v>
      </c>
      <c r="EM722" t="s">
        <v>14099</v>
      </c>
      <c r="EN722" t="s">
        <v>459</v>
      </c>
      <c r="EO722" t="s">
        <v>269</v>
      </c>
      <c r="EP722" t="s">
        <v>459</v>
      </c>
      <c r="EQ722">
        <v>1</v>
      </c>
      <c r="ET722" t="s">
        <v>14100</v>
      </c>
      <c r="FE722">
        <v>0</v>
      </c>
      <c r="FF722">
        <v>14</v>
      </c>
      <c r="FG722" t="s">
        <v>1357</v>
      </c>
      <c r="FI722" t="s">
        <v>1357</v>
      </c>
      <c r="FL722">
        <v>0</v>
      </c>
      <c r="FN722">
        <v>0</v>
      </c>
      <c r="FQ722">
        <v>0</v>
      </c>
      <c r="FS722" t="s">
        <v>651</v>
      </c>
      <c r="FT722" t="s">
        <v>2670</v>
      </c>
      <c r="FU722" t="s">
        <v>257</v>
      </c>
      <c r="FV722" t="s">
        <v>13939</v>
      </c>
      <c r="FW722" t="s">
        <v>1700</v>
      </c>
      <c r="FX722" t="s">
        <v>653</v>
      </c>
      <c r="FY722">
        <v>0</v>
      </c>
      <c r="GA722">
        <v>16.170000000000002</v>
      </c>
      <c r="GB722">
        <v>1</v>
      </c>
      <c r="GC722">
        <v>0</v>
      </c>
      <c r="GD722" t="s">
        <v>13940</v>
      </c>
      <c r="GE722" t="s">
        <v>355</v>
      </c>
      <c r="GF722">
        <v>0</v>
      </c>
      <c r="GG722" t="s">
        <v>274</v>
      </c>
      <c r="GJ722">
        <v>0</v>
      </c>
      <c r="GK722">
        <v>0</v>
      </c>
      <c r="GM722" t="s">
        <v>14101</v>
      </c>
      <c r="GO722">
        <v>2</v>
      </c>
      <c r="HA722" t="s">
        <v>14102</v>
      </c>
      <c r="HC722" t="s">
        <v>313</v>
      </c>
      <c r="HD722" t="s">
        <v>313</v>
      </c>
      <c r="HE722" t="s">
        <v>14103</v>
      </c>
      <c r="HF722">
        <v>0</v>
      </c>
      <c r="HG722">
        <v>11</v>
      </c>
      <c r="HH722">
        <v>17</v>
      </c>
      <c r="HI722" t="s">
        <v>275</v>
      </c>
      <c r="HL722">
        <v>4</v>
      </c>
      <c r="HW722">
        <v>-42</v>
      </c>
      <c r="HX722">
        <v>4331494</v>
      </c>
      <c r="HY722" t="s">
        <v>14104</v>
      </c>
      <c r="HZ722">
        <v>4331487</v>
      </c>
      <c r="IC722">
        <v>0</v>
      </c>
      <c r="ID722">
        <v>0</v>
      </c>
      <c r="IM722">
        <v>92</v>
      </c>
      <c r="IO722" t="s">
        <v>13652</v>
      </c>
      <c r="IQ722" t="s">
        <v>13652</v>
      </c>
      <c r="IR722" t="s">
        <v>13583</v>
      </c>
      <c r="IU722">
        <v>13</v>
      </c>
      <c r="IV722">
        <f>IF(AND(Table1[[#This Row],[R/P]]="P",Table1[[#This Row],[PaRes]]&lt;&gt;"SCRBL",Table1[[#This Row],[PaRes]]&lt;&gt;"RUN",Table1[[#This Row],[Penalty]]&lt;&gt;1),1,0)</f>
        <v>0</v>
      </c>
      <c r="IW722">
        <f>IF(AND(Table1[[#This Row],[Pass Play]]=1,Table1[[#This Row],[PaRes]]&lt;&gt;"SAC"),1,0)</f>
        <v>0</v>
      </c>
      <c r="IX722">
        <f>IF(Table1[[#This Row],[PaRes]]="COM",1,0)</f>
        <v>0</v>
      </c>
      <c r="IY722">
        <f>IF(Table1[[#This Row],[Pass Play]]=1,Table1[[#This Row],[Gn]],0)</f>
        <v>0</v>
      </c>
      <c r="IZ722">
        <f>IF(AND(Table1[[#This Row],[Pass Play]]=1,Table1[[#This Row],[EFF]]="Y"),1,0)</f>
        <v>0</v>
      </c>
      <c r="JA722">
        <f>IF(AND(Table1[[#This Row],[Pass Play]]=1,Table1[[#This Row],[EFF]]="Y"),Table1[[#This Row],[Gn]],0)</f>
        <v>0</v>
      </c>
      <c r="JB722">
        <f>IF(AND(Table1[[#This Row],[Pass Play]]=1,Table1[[#This Row],[Gn]]&gt;=15),1,0)</f>
        <v>0</v>
      </c>
      <c r="JC722">
        <f>IF(AND(Table1[[#This Row],[Pass Play]]=1,Table1[[#This Row],[Big Play Passes]]=1),Table1[[#This Row],[Gn]],0)</f>
        <v>0</v>
      </c>
      <c r="JD722">
        <f>IF(AND(OR(Table1[[#This Row],[R/P]]="R",Table1[[#This Row],[PaRes]]="SCRBL",Table1[[#This Row],[PaRes]]="RUN"),Table1[[#This Row],[Penalty]]&lt;&gt;1),1,0)</f>
        <v>1</v>
      </c>
      <c r="JE722">
        <f>IF(Table1[[#This Row],[Rush Attempts]]=1,Table1[[#This Row],[Gn]],0)</f>
        <v>0</v>
      </c>
      <c r="JF722">
        <f>IF(AND(Table1[[#This Row],[Rush Attempts]]=1,Table1[[#This Row],[EFF]]="Y"),1,0)</f>
        <v>0</v>
      </c>
      <c r="JG722">
        <f>IF(AND(Table1[[#This Row],[Rush Attempts]]=1,Table1[[#This Row],[EFF]]="Y"),Table1[[#This Row],[Gn]],0)</f>
        <v>0</v>
      </c>
      <c r="JH722">
        <f>IF(AND(Table1[[#This Row],[Rush Attempts]]=1,Table1[[#This Row],[Gn]]&gt;=10),1,0)</f>
        <v>0</v>
      </c>
      <c r="JI722">
        <f>IF(AND(Table1[[#This Row],[Rush Attempts]]=1,Table1[[#This Row],[Big Play Run]]=1),Table1[[#This Row],[Gn]],0)</f>
        <v>0</v>
      </c>
      <c r="JJ722">
        <f>IF(Table1[[#This Row],[PaRes]]="SAC",1,0)</f>
        <v>0</v>
      </c>
      <c r="JK722">
        <f>IF(Table1[[#This Row],[Sacks]]=1,Table1[[#This Row],[Gn]],0)</f>
        <v>0</v>
      </c>
      <c r="JL722">
        <f>IF(Table1[[#This Row],[PaRes]]="INT",1,0)</f>
        <v>0</v>
      </c>
      <c r="JM722">
        <f>IF(Table1[[#This Row],[pff_PENALTY]]&lt;&gt;"",1,0)</f>
        <v>0</v>
      </c>
      <c r="JN722">
        <f>Table1[[#This Row],[pff_PENYARDS]]</f>
        <v>0</v>
      </c>
      <c r="JO722">
        <f>IF(Table1[[#This Row],[S/End]]="TD",1,0)</f>
        <v>0</v>
      </c>
      <c r="JP722">
        <f>IF(OR(Table1[[#This Row],[S/End]]="FGGD"),1,0)</f>
        <v>0</v>
      </c>
      <c r="JQ722">
        <f>IF(OR(Table1[[#This Row],[S/End]]="FUM",Table1[[#This Row],[S/End]]="INT"),1,0)</f>
        <v>0</v>
      </c>
      <c r="JR722">
        <f>IF(AND(Table1[[#This Row],[Touchdown]]=1,Table1[[#This Row],[Pass Play]]=1),1,0)</f>
        <v>0</v>
      </c>
      <c r="JS722">
        <f t="shared" si="33"/>
        <v>0</v>
      </c>
      <c r="JT722">
        <f>IF(AND(OR(Table1[[#This Row],[Pass Play]]=1,Table1[[#This Row],[Rush Attempts]]=1),Table1[[#This Row],[Dn]]=3),1,0)</f>
        <v>0</v>
      </c>
      <c r="JU722">
        <f>IF(AND(Table1[[#This Row],[3rd down attempt]]=1,Table1[[#This Row],[EFF]]="Y"),1,0)</f>
        <v>0</v>
      </c>
      <c r="JV722">
        <f>IF(AND(Table1[[#This Row],[3rd down attempt]]=1,Table1[[#This Row],[Dist]]&gt;=7),1,0)</f>
        <v>0</v>
      </c>
      <c r="JW722">
        <f>IF(AND(OR(Table1[[#This Row],[Pass Play]]=1,Table1[[#This Row],[Rush Attempts]]=1),Table1[[#This Row],[Dn]]=4),1,0)</f>
        <v>0</v>
      </c>
      <c r="JX722">
        <f>IF(AND(Table1[[#This Row],[4th down attempt]]=1,Table1[[#This Row],[EFF]]="Y"),1,0)</f>
        <v>0</v>
      </c>
      <c r="JY722">
        <f>IF(AND(OR(Table1[[#This Row],[Pass Play]]=1,Table1[[#This Row],[Rush Attempts]]=1),Table1[[#This Row],[FPos]]&gt;=0,Table1[[#This Row],[FPos]]&lt;=20),1,0)</f>
        <v>0</v>
      </c>
      <c r="JZ722">
        <f>IF(AND(OR(Table1[[#This Row],[Pass Play]]=1,Table1[[#This Row],[Rush Attempts]]=1),Table1[[#This Row],[Dist]]&lt;=Table1[[#This Row],[Gn]]),1,0)</f>
        <v>0</v>
      </c>
      <c r="KA722">
        <f>IF(Table1[[#This Row],[S/End]]&lt;&gt;"",1,0)</f>
        <v>0</v>
      </c>
      <c r="KB722">
        <f>IF(Table1[[#This Row],[S/End]]="TD",1,0)</f>
        <v>0</v>
      </c>
      <c r="KC722">
        <f>IF(Table1[[#This Row],[S/End]]="FGGD",1,0)</f>
        <v>0</v>
      </c>
      <c r="KD722">
        <f>IF(AND(OR(Table1[[#This Row],[Pass Play]]=1,Table1[[#This Row],[Rush Attempts]]=1),Table1[[#This Row],[Gn]]&lt;0),1,0)</f>
        <v>0</v>
      </c>
      <c r="KE722" s="375">
        <f>IF(AND(Table1[[#This Row],[pff_DRVENDPSN]]=3,Table1[[#This Row],[pff_DRVENDEVENT]]="PUNT"),1,0)</f>
        <v>1</v>
      </c>
    </row>
    <row r="723" spans="1:291">
      <c r="A723">
        <v>32</v>
      </c>
      <c r="B723">
        <v>2112</v>
      </c>
      <c r="C723" t="s">
        <v>14484</v>
      </c>
      <c r="D723">
        <v>3</v>
      </c>
      <c r="E723">
        <v>3</v>
      </c>
      <c r="F723">
        <v>10</v>
      </c>
      <c r="G723">
        <v>0</v>
      </c>
      <c r="H723">
        <v>-42</v>
      </c>
      <c r="J723" t="s">
        <v>298</v>
      </c>
      <c r="K723">
        <v>11</v>
      </c>
      <c r="L723">
        <v>11</v>
      </c>
      <c r="M723" t="s">
        <v>2621</v>
      </c>
      <c r="N723" t="s">
        <v>408</v>
      </c>
      <c r="P723" t="s">
        <v>409</v>
      </c>
      <c r="Q723" t="s">
        <v>509</v>
      </c>
      <c r="W723" t="s">
        <v>253</v>
      </c>
      <c r="X723" t="s">
        <v>14106</v>
      </c>
      <c r="Y723" t="s">
        <v>370</v>
      </c>
      <c r="Z723" t="s">
        <v>14107</v>
      </c>
      <c r="AB723" t="s">
        <v>666</v>
      </c>
      <c r="AC723" t="s">
        <v>667</v>
      </c>
      <c r="AK723" t="s">
        <v>756</v>
      </c>
      <c r="AP723">
        <v>15</v>
      </c>
      <c r="AU723" t="s">
        <v>254</v>
      </c>
      <c r="BJ723" t="s">
        <v>607</v>
      </c>
      <c r="BQ723">
        <v>32</v>
      </c>
      <c r="BR723" t="s">
        <v>14105</v>
      </c>
      <c r="BT723" t="s">
        <v>275</v>
      </c>
      <c r="BV723">
        <v>17</v>
      </c>
      <c r="BX723">
        <v>1</v>
      </c>
      <c r="BY723" t="s">
        <v>14108</v>
      </c>
      <c r="CA723">
        <v>0</v>
      </c>
      <c r="CB723" t="s">
        <v>492</v>
      </c>
      <c r="CD723" s="3">
        <v>0.38055555555555554</v>
      </c>
      <c r="CE723" t="s">
        <v>257</v>
      </c>
      <c r="CF723" t="s">
        <v>14109</v>
      </c>
      <c r="CG723">
        <v>9</v>
      </c>
      <c r="CI723" t="s">
        <v>331</v>
      </c>
      <c r="CJ723">
        <v>0</v>
      </c>
      <c r="CK723" t="s">
        <v>14110</v>
      </c>
      <c r="CL723" s="4">
        <v>38387</v>
      </c>
      <c r="CM723" t="s">
        <v>14111</v>
      </c>
      <c r="CN723" t="s">
        <v>14112</v>
      </c>
      <c r="CO723">
        <v>16</v>
      </c>
      <c r="CP723" t="s">
        <v>14113</v>
      </c>
      <c r="CQ723" t="s">
        <v>282</v>
      </c>
      <c r="CR723" t="s">
        <v>13563</v>
      </c>
      <c r="CU723" t="s">
        <v>14114</v>
      </c>
      <c r="CW723">
        <v>0</v>
      </c>
      <c r="CY723">
        <v>3</v>
      </c>
      <c r="CZ723" t="s">
        <v>614</v>
      </c>
      <c r="DA723">
        <v>-42</v>
      </c>
      <c r="DB723">
        <v>3</v>
      </c>
      <c r="DC723" t="s">
        <v>554</v>
      </c>
      <c r="DD723">
        <v>-42</v>
      </c>
      <c r="DK723">
        <v>0</v>
      </c>
      <c r="DL723" s="4">
        <v>44525</v>
      </c>
      <c r="DM723">
        <v>20718</v>
      </c>
      <c r="DN723">
        <v>2021</v>
      </c>
      <c r="DO723">
        <v>0</v>
      </c>
      <c r="DQ723">
        <v>82026</v>
      </c>
      <c r="DR723">
        <v>99</v>
      </c>
      <c r="DU723" t="s">
        <v>257</v>
      </c>
      <c r="DV723" t="s">
        <v>274</v>
      </c>
      <c r="DX723">
        <v>16</v>
      </c>
      <c r="DY723" t="s">
        <v>13563</v>
      </c>
      <c r="EB723" t="s">
        <v>2002</v>
      </c>
      <c r="EE723">
        <v>0</v>
      </c>
      <c r="EF723" t="s">
        <v>2630</v>
      </c>
      <c r="EG723" t="s">
        <v>422</v>
      </c>
      <c r="EH723">
        <v>0</v>
      </c>
      <c r="EJ723" t="s">
        <v>340</v>
      </c>
      <c r="EK723" t="s">
        <v>2955</v>
      </c>
      <c r="EL723" t="s">
        <v>2956</v>
      </c>
      <c r="EM723" t="s">
        <v>14115</v>
      </c>
      <c r="EN723" t="s">
        <v>1914</v>
      </c>
      <c r="EO723" t="s">
        <v>269</v>
      </c>
      <c r="EP723" t="s">
        <v>490</v>
      </c>
      <c r="EQ723">
        <v>0</v>
      </c>
      <c r="ER723" t="s">
        <v>491</v>
      </c>
      <c r="ET723" t="s">
        <v>14116</v>
      </c>
      <c r="EU723">
        <v>13</v>
      </c>
      <c r="EV723" t="s">
        <v>348</v>
      </c>
      <c r="EW723" t="s">
        <v>1983</v>
      </c>
      <c r="EX723" t="s">
        <v>5083</v>
      </c>
      <c r="EY723" t="s">
        <v>1914</v>
      </c>
      <c r="FB723" t="s">
        <v>392</v>
      </c>
      <c r="FC723" t="s">
        <v>14117</v>
      </c>
      <c r="FE723">
        <v>0</v>
      </c>
      <c r="FF723">
        <v>11</v>
      </c>
      <c r="FL723">
        <v>0</v>
      </c>
      <c r="FN723">
        <v>0</v>
      </c>
      <c r="FQ723">
        <v>0</v>
      </c>
      <c r="FS723" t="s">
        <v>462</v>
      </c>
      <c r="FU723" t="s">
        <v>257</v>
      </c>
      <c r="FV723" t="s">
        <v>777</v>
      </c>
      <c r="FY723">
        <v>0</v>
      </c>
      <c r="GA723">
        <v>16.170000000000002</v>
      </c>
      <c r="GB723">
        <v>1</v>
      </c>
      <c r="GC723">
        <v>0</v>
      </c>
      <c r="GE723" t="s">
        <v>355</v>
      </c>
      <c r="GF723">
        <v>1</v>
      </c>
      <c r="GG723" t="s">
        <v>274</v>
      </c>
      <c r="GI723">
        <v>2.4</v>
      </c>
      <c r="GJ723">
        <v>0</v>
      </c>
      <c r="GK723">
        <v>0</v>
      </c>
      <c r="GM723" t="s">
        <v>14118</v>
      </c>
      <c r="GP723" t="s">
        <v>713</v>
      </c>
      <c r="GR723">
        <v>41</v>
      </c>
      <c r="HA723" t="s">
        <v>6633</v>
      </c>
      <c r="HC723" t="s">
        <v>313</v>
      </c>
      <c r="HD723" t="s">
        <v>294</v>
      </c>
      <c r="HE723" t="s">
        <v>14119</v>
      </c>
      <c r="HF723">
        <v>0</v>
      </c>
      <c r="HG723">
        <v>11</v>
      </c>
      <c r="HH723">
        <v>17</v>
      </c>
      <c r="HI723" t="s">
        <v>275</v>
      </c>
      <c r="HL723" t="s">
        <v>9541</v>
      </c>
      <c r="HM723" t="s">
        <v>13623</v>
      </c>
      <c r="HO723" t="s">
        <v>14120</v>
      </c>
      <c r="HP723" t="s">
        <v>14121</v>
      </c>
      <c r="HQ723" t="s">
        <v>14122</v>
      </c>
      <c r="HR723" t="s">
        <v>14123</v>
      </c>
      <c r="HT723" t="s">
        <v>14124</v>
      </c>
      <c r="HW723">
        <v>-42</v>
      </c>
      <c r="HX723">
        <v>4331501</v>
      </c>
      <c r="HZ723">
        <v>4331494</v>
      </c>
      <c r="IC723">
        <v>-1</v>
      </c>
      <c r="ID723">
        <v>1</v>
      </c>
      <c r="IM723">
        <v>93</v>
      </c>
      <c r="IU723">
        <v>13</v>
      </c>
      <c r="IV723">
        <f>IF(AND(Table1[[#This Row],[R/P]]="P",Table1[[#This Row],[PaRes]]&lt;&gt;"SCRBL",Table1[[#This Row],[PaRes]]&lt;&gt;"RUN",Table1[[#This Row],[Penalty]]&lt;&gt;1),1,0)</f>
        <v>1</v>
      </c>
      <c r="IW723">
        <f>IF(AND(Table1[[#This Row],[Pass Play]]=1,Table1[[#This Row],[PaRes]]&lt;&gt;"SAC"),1,0)</f>
        <v>1</v>
      </c>
      <c r="IX723">
        <f>IF(Table1[[#This Row],[PaRes]]="COM",1,0)</f>
        <v>0</v>
      </c>
      <c r="IY723">
        <f>IF(Table1[[#This Row],[Pass Play]]=1,Table1[[#This Row],[Gn]],0)</f>
        <v>0</v>
      </c>
      <c r="IZ723">
        <f>IF(AND(Table1[[#This Row],[Pass Play]]=1,Table1[[#This Row],[EFF]]="Y"),1,0)</f>
        <v>0</v>
      </c>
      <c r="JA723">
        <f>IF(AND(Table1[[#This Row],[Pass Play]]=1,Table1[[#This Row],[EFF]]="Y"),Table1[[#This Row],[Gn]],0)</f>
        <v>0</v>
      </c>
      <c r="JB723">
        <f>IF(AND(Table1[[#This Row],[Pass Play]]=1,Table1[[#This Row],[Gn]]&gt;=15),1,0)</f>
        <v>0</v>
      </c>
      <c r="JC723">
        <f>IF(AND(Table1[[#This Row],[Pass Play]]=1,Table1[[#This Row],[Big Play Passes]]=1),Table1[[#This Row],[Gn]],0)</f>
        <v>0</v>
      </c>
      <c r="JD723">
        <f>IF(AND(OR(Table1[[#This Row],[R/P]]="R",Table1[[#This Row],[PaRes]]="SCRBL",Table1[[#This Row],[PaRes]]="RUN"),Table1[[#This Row],[Penalty]]&lt;&gt;1),1,0)</f>
        <v>0</v>
      </c>
      <c r="JE723">
        <f>IF(Table1[[#This Row],[Rush Attempts]]=1,Table1[[#This Row],[Gn]],0)</f>
        <v>0</v>
      </c>
      <c r="JF723">
        <f>IF(AND(Table1[[#This Row],[Rush Attempts]]=1,Table1[[#This Row],[EFF]]="Y"),1,0)</f>
        <v>0</v>
      </c>
      <c r="JG723">
        <f>IF(AND(Table1[[#This Row],[Rush Attempts]]=1,Table1[[#This Row],[EFF]]="Y"),Table1[[#This Row],[Gn]],0)</f>
        <v>0</v>
      </c>
      <c r="JH723">
        <f>IF(AND(Table1[[#This Row],[Rush Attempts]]=1,Table1[[#This Row],[Gn]]&gt;=10),1,0)</f>
        <v>0</v>
      </c>
      <c r="JI723">
        <f>IF(AND(Table1[[#This Row],[Rush Attempts]]=1,Table1[[#This Row],[Big Play Run]]=1),Table1[[#This Row],[Gn]],0)</f>
        <v>0</v>
      </c>
      <c r="JJ723">
        <f>IF(Table1[[#This Row],[PaRes]]="SAC",1,0)</f>
        <v>0</v>
      </c>
      <c r="JK723">
        <f>IF(Table1[[#This Row],[Sacks]]=1,Table1[[#This Row],[Gn]],0)</f>
        <v>0</v>
      </c>
      <c r="JL723">
        <f>IF(Table1[[#This Row],[PaRes]]="INT",1,0)</f>
        <v>0</v>
      </c>
      <c r="JM723">
        <f>IF(Table1[[#This Row],[pff_PENALTY]]&lt;&gt;"",1,0)</f>
        <v>0</v>
      </c>
      <c r="JN723">
        <f>Table1[[#This Row],[pff_PENYARDS]]</f>
        <v>0</v>
      </c>
      <c r="JO723">
        <f>IF(Table1[[#This Row],[S/End]]="TD",1,0)</f>
        <v>0</v>
      </c>
      <c r="JP723">
        <f>IF(OR(Table1[[#This Row],[S/End]]="FGGD"),1,0)</f>
        <v>0</v>
      </c>
      <c r="JQ723">
        <f>IF(OR(Table1[[#This Row],[S/End]]="FUM",Table1[[#This Row],[S/End]]="INT"),1,0)</f>
        <v>0</v>
      </c>
      <c r="JR723">
        <f>IF(AND(Table1[[#This Row],[Touchdown]]=1,Table1[[#This Row],[Pass Play]]=1),1,0)</f>
        <v>0</v>
      </c>
      <c r="JS723">
        <f t="shared" si="33"/>
        <v>0</v>
      </c>
      <c r="JT723">
        <f>IF(AND(OR(Table1[[#This Row],[Pass Play]]=1,Table1[[#This Row],[Rush Attempts]]=1),Table1[[#This Row],[Dn]]=3),1,0)</f>
        <v>1</v>
      </c>
      <c r="JU723">
        <f>IF(AND(Table1[[#This Row],[3rd down attempt]]=1,Table1[[#This Row],[EFF]]="Y"),1,0)</f>
        <v>0</v>
      </c>
      <c r="JV723">
        <f>IF(AND(Table1[[#This Row],[3rd down attempt]]=1,Table1[[#This Row],[Dist]]&gt;=7),1,0)</f>
        <v>1</v>
      </c>
      <c r="JW723">
        <f>IF(AND(OR(Table1[[#This Row],[Pass Play]]=1,Table1[[#This Row],[Rush Attempts]]=1),Table1[[#This Row],[Dn]]=4),1,0)</f>
        <v>0</v>
      </c>
      <c r="JX723">
        <f>IF(AND(Table1[[#This Row],[4th down attempt]]=1,Table1[[#This Row],[EFF]]="Y"),1,0)</f>
        <v>0</v>
      </c>
      <c r="JY723">
        <f>IF(AND(OR(Table1[[#This Row],[Pass Play]]=1,Table1[[#This Row],[Rush Attempts]]=1),Table1[[#This Row],[FPos]]&gt;=0,Table1[[#This Row],[FPos]]&lt;=20),1,0)</f>
        <v>0</v>
      </c>
      <c r="JZ723">
        <f>IF(AND(OR(Table1[[#This Row],[Pass Play]]=1,Table1[[#This Row],[Rush Attempts]]=1),Table1[[#This Row],[Dist]]&lt;=Table1[[#This Row],[Gn]]),1,0)</f>
        <v>0</v>
      </c>
      <c r="KA723">
        <f>IF(Table1[[#This Row],[S/End]]&lt;&gt;"",1,0)</f>
        <v>0</v>
      </c>
      <c r="KB723">
        <f>IF(Table1[[#This Row],[S/End]]="TD",1,0)</f>
        <v>0</v>
      </c>
      <c r="KC723">
        <f>IF(Table1[[#This Row],[S/End]]="FGGD",1,0)</f>
        <v>0</v>
      </c>
      <c r="KD723">
        <f>IF(AND(OR(Table1[[#This Row],[Pass Play]]=1,Table1[[#This Row],[Rush Attempts]]=1),Table1[[#This Row],[Gn]]&lt;0),1,0)</f>
        <v>0</v>
      </c>
      <c r="KE723" s="375">
        <f>IF(AND(Table1[[#This Row],[pff_DRVENDPSN]]=3,Table1[[#This Row],[pff_DRVENDEVENT]]="PUNT"),1,0)</f>
        <v>1</v>
      </c>
    </row>
    <row r="724" spans="1:291">
      <c r="A724">
        <v>33</v>
      </c>
      <c r="B724">
        <v>2112</v>
      </c>
      <c r="C724" t="s">
        <v>14484</v>
      </c>
      <c r="D724">
        <v>3</v>
      </c>
      <c r="E724">
        <v>1</v>
      </c>
      <c r="F724">
        <v>10</v>
      </c>
      <c r="G724">
        <v>5</v>
      </c>
      <c r="H724">
        <v>-25</v>
      </c>
      <c r="I724" t="s">
        <v>253</v>
      </c>
      <c r="J724" t="s">
        <v>254</v>
      </c>
      <c r="K724">
        <v>23</v>
      </c>
      <c r="L724" t="s">
        <v>13632</v>
      </c>
      <c r="M724" t="s">
        <v>14126</v>
      </c>
      <c r="N724" t="s">
        <v>7656</v>
      </c>
      <c r="P724" t="s">
        <v>14126</v>
      </c>
      <c r="W724" t="s">
        <v>257</v>
      </c>
      <c r="X724" t="s">
        <v>14127</v>
      </c>
      <c r="AE724" t="s">
        <v>807</v>
      </c>
      <c r="AF724" t="s">
        <v>14128</v>
      </c>
      <c r="AG724" t="s">
        <v>14127</v>
      </c>
      <c r="AH724" t="s">
        <v>257</v>
      </c>
      <c r="AJ724">
        <v>22</v>
      </c>
      <c r="AP724">
        <v>15</v>
      </c>
      <c r="BJ724" t="s">
        <v>274</v>
      </c>
      <c r="BQ724">
        <v>33</v>
      </c>
      <c r="BR724" t="s">
        <v>14125</v>
      </c>
      <c r="BT724" t="s">
        <v>275</v>
      </c>
      <c r="BV724">
        <v>17</v>
      </c>
      <c r="BX724">
        <v>0</v>
      </c>
      <c r="BY724" t="s">
        <v>14129</v>
      </c>
      <c r="CD724" s="3">
        <v>7.7777777777777779E-2</v>
      </c>
      <c r="CF724" t="s">
        <v>14130</v>
      </c>
      <c r="CJ724">
        <v>0</v>
      </c>
      <c r="CK724" t="s">
        <v>14131</v>
      </c>
      <c r="CL724" s="4">
        <v>38050</v>
      </c>
      <c r="CM724" t="s">
        <v>14132</v>
      </c>
      <c r="CN724" t="s">
        <v>14133</v>
      </c>
      <c r="CO724">
        <v>19</v>
      </c>
      <c r="CP724" t="s">
        <v>268</v>
      </c>
      <c r="CQ724" t="s">
        <v>418</v>
      </c>
      <c r="CR724" t="s">
        <v>13563</v>
      </c>
      <c r="CU724" t="s">
        <v>14134</v>
      </c>
      <c r="CW724">
        <v>0</v>
      </c>
      <c r="CY724">
        <v>1</v>
      </c>
      <c r="CZ724" t="s">
        <v>614</v>
      </c>
      <c r="DA724">
        <v>-31</v>
      </c>
      <c r="DB724">
        <v>3</v>
      </c>
      <c r="DC724" t="s">
        <v>1609</v>
      </c>
      <c r="DD724">
        <v>-25</v>
      </c>
      <c r="DF724" t="s">
        <v>13651</v>
      </c>
      <c r="DK724">
        <v>5</v>
      </c>
      <c r="DL724" s="4">
        <v>44525</v>
      </c>
      <c r="DM724">
        <v>20718</v>
      </c>
      <c r="DN724">
        <v>2021</v>
      </c>
      <c r="DO724">
        <v>0</v>
      </c>
      <c r="DQ724">
        <v>82026</v>
      </c>
      <c r="DR724">
        <v>115</v>
      </c>
      <c r="DU724" t="s">
        <v>274</v>
      </c>
      <c r="DV724" t="s">
        <v>257</v>
      </c>
      <c r="DX724">
        <v>19</v>
      </c>
      <c r="DY724" t="s">
        <v>13563</v>
      </c>
      <c r="EE724">
        <v>0</v>
      </c>
      <c r="EF724" t="s">
        <v>14135</v>
      </c>
      <c r="EG724" t="s">
        <v>383</v>
      </c>
      <c r="EH724">
        <v>0</v>
      </c>
      <c r="EI724" t="s">
        <v>14136</v>
      </c>
      <c r="EJ724" t="s">
        <v>14137</v>
      </c>
      <c r="EK724" t="s">
        <v>14138</v>
      </c>
      <c r="EL724" t="s">
        <v>14139</v>
      </c>
      <c r="EM724" t="s">
        <v>14140</v>
      </c>
      <c r="EN724" t="s">
        <v>268</v>
      </c>
      <c r="EO724" t="s">
        <v>418</v>
      </c>
      <c r="EP724" t="s">
        <v>1175</v>
      </c>
      <c r="EQ724">
        <v>0</v>
      </c>
      <c r="ET724" t="s">
        <v>14141</v>
      </c>
      <c r="FE724">
        <v>0</v>
      </c>
      <c r="FF724">
        <v>10</v>
      </c>
      <c r="FG724" t="s">
        <v>285</v>
      </c>
      <c r="FI724" t="s">
        <v>285</v>
      </c>
      <c r="FL724">
        <v>0</v>
      </c>
      <c r="FN724">
        <v>0</v>
      </c>
      <c r="FQ724">
        <v>0</v>
      </c>
      <c r="FS724" t="s">
        <v>462</v>
      </c>
      <c r="FT724" t="s">
        <v>1002</v>
      </c>
      <c r="FU724" t="s">
        <v>257</v>
      </c>
      <c r="FV724" t="s">
        <v>14142</v>
      </c>
      <c r="FW724" t="s">
        <v>1721</v>
      </c>
      <c r="FX724" t="s">
        <v>1897</v>
      </c>
      <c r="FY724">
        <v>0</v>
      </c>
      <c r="GA724">
        <v>19.170000000000002</v>
      </c>
      <c r="GB724">
        <v>-2</v>
      </c>
      <c r="GC724">
        <v>0</v>
      </c>
      <c r="GE724" t="s">
        <v>355</v>
      </c>
      <c r="GF724">
        <v>0</v>
      </c>
      <c r="GG724" t="s">
        <v>3354</v>
      </c>
      <c r="GJ724">
        <v>1</v>
      </c>
      <c r="GK724">
        <v>1</v>
      </c>
      <c r="GM724" t="s">
        <v>14143</v>
      </c>
      <c r="GO724">
        <v>3</v>
      </c>
      <c r="HA724" t="s">
        <v>14144</v>
      </c>
      <c r="HC724" t="s">
        <v>313</v>
      </c>
      <c r="HD724" t="s">
        <v>313</v>
      </c>
      <c r="HF724">
        <v>0</v>
      </c>
      <c r="HG724">
        <v>14</v>
      </c>
      <c r="HH724">
        <v>17</v>
      </c>
      <c r="HI724" t="s">
        <v>275</v>
      </c>
      <c r="HL724">
        <v>4</v>
      </c>
      <c r="HW724">
        <v>-30</v>
      </c>
      <c r="HX724">
        <v>4331701</v>
      </c>
      <c r="HY724" t="s">
        <v>492</v>
      </c>
      <c r="HZ724">
        <v>4331572</v>
      </c>
      <c r="IC724">
        <v>0.5</v>
      </c>
      <c r="ID724">
        <v>1</v>
      </c>
      <c r="IM724">
        <v>109</v>
      </c>
      <c r="IQ724" t="s">
        <v>13651</v>
      </c>
      <c r="IU724">
        <v>13</v>
      </c>
      <c r="IV724">
        <f>IF(AND(Table1[[#This Row],[R/P]]="P",Table1[[#This Row],[PaRes]]&lt;&gt;"SCRBL",Table1[[#This Row],[PaRes]]&lt;&gt;"RUN",Table1[[#This Row],[Penalty]]&lt;&gt;1),1,0)</f>
        <v>0</v>
      </c>
      <c r="IW724">
        <f>IF(AND(Table1[[#This Row],[Pass Play]]=1,Table1[[#This Row],[PaRes]]&lt;&gt;"SAC"),1,0)</f>
        <v>0</v>
      </c>
      <c r="IX724">
        <f>IF(Table1[[#This Row],[PaRes]]="COM",1,0)</f>
        <v>0</v>
      </c>
      <c r="IY724">
        <f>IF(Table1[[#This Row],[Pass Play]]=1,Table1[[#This Row],[Gn]],0)</f>
        <v>0</v>
      </c>
      <c r="IZ724">
        <f>IF(AND(Table1[[#This Row],[Pass Play]]=1,Table1[[#This Row],[EFF]]="Y"),1,0)</f>
        <v>0</v>
      </c>
      <c r="JA724">
        <f>IF(AND(Table1[[#This Row],[Pass Play]]=1,Table1[[#This Row],[EFF]]="Y"),Table1[[#This Row],[Gn]],0)</f>
        <v>0</v>
      </c>
      <c r="JB724">
        <f>IF(AND(Table1[[#This Row],[Pass Play]]=1,Table1[[#This Row],[Gn]]&gt;=15),1,0)</f>
        <v>0</v>
      </c>
      <c r="JC724">
        <f>IF(AND(Table1[[#This Row],[Pass Play]]=1,Table1[[#This Row],[Big Play Passes]]=1),Table1[[#This Row],[Gn]],0)</f>
        <v>0</v>
      </c>
      <c r="JD724">
        <f>IF(AND(OR(Table1[[#This Row],[R/P]]="R",Table1[[#This Row],[PaRes]]="SCRBL",Table1[[#This Row],[PaRes]]="RUN"),Table1[[#This Row],[Penalty]]&lt;&gt;1),1,0)</f>
        <v>1</v>
      </c>
      <c r="JE724">
        <f>IF(Table1[[#This Row],[Rush Attempts]]=1,Table1[[#This Row],[Gn]],0)</f>
        <v>5</v>
      </c>
      <c r="JF724">
        <f>IF(AND(Table1[[#This Row],[Rush Attempts]]=1,Table1[[#This Row],[EFF]]="Y"),1,0)</f>
        <v>1</v>
      </c>
      <c r="JG724">
        <f>IF(AND(Table1[[#This Row],[Rush Attempts]]=1,Table1[[#This Row],[EFF]]="Y"),Table1[[#This Row],[Gn]],0)</f>
        <v>5</v>
      </c>
      <c r="JH724">
        <f>IF(AND(Table1[[#This Row],[Rush Attempts]]=1,Table1[[#This Row],[Gn]]&gt;=10),1,0)</f>
        <v>0</v>
      </c>
      <c r="JI724">
        <f>IF(AND(Table1[[#This Row],[Rush Attempts]]=1,Table1[[#This Row],[Big Play Run]]=1),Table1[[#This Row],[Gn]],0)</f>
        <v>0</v>
      </c>
      <c r="JJ724">
        <f>IF(Table1[[#This Row],[PaRes]]="SAC",1,0)</f>
        <v>0</v>
      </c>
      <c r="JK724">
        <f>IF(Table1[[#This Row],[Sacks]]=1,Table1[[#This Row],[Gn]],0)</f>
        <v>0</v>
      </c>
      <c r="JL724">
        <f>IF(Table1[[#This Row],[PaRes]]="INT",1,0)</f>
        <v>0</v>
      </c>
      <c r="JM724">
        <f>IF(Table1[[#This Row],[pff_PENALTY]]&lt;&gt;"",1,0)</f>
        <v>0</v>
      </c>
      <c r="JN724">
        <f>Table1[[#This Row],[pff_PENYARDS]]</f>
        <v>0</v>
      </c>
      <c r="JO724">
        <f>IF(Table1[[#This Row],[S/End]]="TD",1,0)</f>
        <v>0</v>
      </c>
      <c r="JP724">
        <f>IF(OR(Table1[[#This Row],[S/End]]="FGGD"),1,0)</f>
        <v>0</v>
      </c>
      <c r="JQ724">
        <f>IF(OR(Table1[[#This Row],[S/End]]="FUM",Table1[[#This Row],[S/End]]="INT"),1,0)</f>
        <v>0</v>
      </c>
      <c r="JR724">
        <f>IF(AND(Table1[[#This Row],[Touchdown]]=1,Table1[[#This Row],[Pass Play]]=1),1,0)</f>
        <v>0</v>
      </c>
      <c r="JS724">
        <f t="shared" si="33"/>
        <v>0</v>
      </c>
      <c r="JT724">
        <f>IF(AND(OR(Table1[[#This Row],[Pass Play]]=1,Table1[[#This Row],[Rush Attempts]]=1),Table1[[#This Row],[Dn]]=3),1,0)</f>
        <v>0</v>
      </c>
      <c r="JU724">
        <f>IF(AND(Table1[[#This Row],[3rd down attempt]]=1,Table1[[#This Row],[EFF]]="Y"),1,0)</f>
        <v>0</v>
      </c>
      <c r="JV724">
        <f>IF(AND(Table1[[#This Row],[3rd down attempt]]=1,Table1[[#This Row],[Dist]]&gt;=7),1,0)</f>
        <v>0</v>
      </c>
      <c r="JW724">
        <f>IF(AND(OR(Table1[[#This Row],[Pass Play]]=1,Table1[[#This Row],[Rush Attempts]]=1),Table1[[#This Row],[Dn]]=4),1,0)</f>
        <v>0</v>
      </c>
      <c r="JX724">
        <f>IF(AND(Table1[[#This Row],[4th down attempt]]=1,Table1[[#This Row],[EFF]]="Y"),1,0)</f>
        <v>0</v>
      </c>
      <c r="JY724">
        <f>IF(AND(OR(Table1[[#This Row],[Pass Play]]=1,Table1[[#This Row],[Rush Attempts]]=1),Table1[[#This Row],[FPos]]&gt;=0,Table1[[#This Row],[FPos]]&lt;=20),1,0)</f>
        <v>0</v>
      </c>
      <c r="JZ724">
        <f>IF(AND(OR(Table1[[#This Row],[Pass Play]]=1,Table1[[#This Row],[Rush Attempts]]=1),Table1[[#This Row],[Dist]]&lt;=Table1[[#This Row],[Gn]]),1,0)</f>
        <v>0</v>
      </c>
      <c r="KA724">
        <f>IF(Table1[[#This Row],[S/End]]&lt;&gt;"",1,0)</f>
        <v>0</v>
      </c>
      <c r="KB724">
        <f>IF(Table1[[#This Row],[S/End]]="TD",1,0)</f>
        <v>0</v>
      </c>
      <c r="KC724">
        <f>IF(Table1[[#This Row],[S/End]]="FGGD",1,0)</f>
        <v>0</v>
      </c>
      <c r="KD724">
        <f>IF(AND(OR(Table1[[#This Row],[Pass Play]]=1,Table1[[#This Row],[Rush Attempts]]=1),Table1[[#This Row],[Gn]]&lt;0),1,0)</f>
        <v>0</v>
      </c>
      <c r="KE724" s="375">
        <f>IF(AND(Table1[[#This Row],[pff_DRVENDPSN]]=3,Table1[[#This Row],[pff_DRVENDEVENT]]="PUNT"),1,0)</f>
        <v>1</v>
      </c>
    </row>
    <row r="725" spans="1:291">
      <c r="A725">
        <v>34</v>
      </c>
      <c r="B725">
        <v>2112</v>
      </c>
      <c r="C725" t="s">
        <v>14484</v>
      </c>
      <c r="D725">
        <v>3</v>
      </c>
      <c r="E725">
        <v>2</v>
      </c>
      <c r="F725">
        <v>5</v>
      </c>
      <c r="G725">
        <v>3</v>
      </c>
      <c r="H725">
        <v>-30</v>
      </c>
      <c r="J725" t="s">
        <v>254</v>
      </c>
      <c r="K725">
        <v>12</v>
      </c>
      <c r="L725" t="s">
        <v>13654</v>
      </c>
      <c r="M725" t="s">
        <v>1903</v>
      </c>
      <c r="N725" t="s">
        <v>568</v>
      </c>
      <c r="P725" t="s">
        <v>1066</v>
      </c>
      <c r="Q725" t="s">
        <v>1067</v>
      </c>
      <c r="T725" t="s">
        <v>1904</v>
      </c>
      <c r="W725" t="s">
        <v>257</v>
      </c>
      <c r="X725" t="s">
        <v>1709</v>
      </c>
      <c r="AE725" t="s">
        <v>807</v>
      </c>
      <c r="AF725" t="s">
        <v>808</v>
      </c>
      <c r="AG725" t="s">
        <v>1709</v>
      </c>
      <c r="AH725" t="s">
        <v>274</v>
      </c>
      <c r="AJ725">
        <v>22</v>
      </c>
      <c r="AP725">
        <v>15</v>
      </c>
      <c r="BJ725" t="s">
        <v>607</v>
      </c>
      <c r="BQ725">
        <v>34</v>
      </c>
      <c r="BR725" t="s">
        <v>14145</v>
      </c>
      <c r="BT725" t="s">
        <v>275</v>
      </c>
      <c r="BV725">
        <v>17</v>
      </c>
      <c r="BX725">
        <v>0</v>
      </c>
      <c r="BY725" t="s">
        <v>14146</v>
      </c>
      <c r="CD725" s="3">
        <v>5.5555555555555552E-2</v>
      </c>
      <c r="CF725" t="s">
        <v>14147</v>
      </c>
      <c r="CJ725">
        <v>0</v>
      </c>
      <c r="CK725" t="s">
        <v>14148</v>
      </c>
      <c r="CL725" s="4">
        <v>38050</v>
      </c>
      <c r="CM725" t="s">
        <v>14149</v>
      </c>
      <c r="CN725" t="s">
        <v>14150</v>
      </c>
      <c r="CO725">
        <v>19</v>
      </c>
      <c r="CQ725" t="s">
        <v>418</v>
      </c>
      <c r="CR725" t="s">
        <v>13563</v>
      </c>
      <c r="CU725" t="s">
        <v>613</v>
      </c>
      <c r="CW725">
        <v>0</v>
      </c>
      <c r="CY725">
        <v>2</v>
      </c>
      <c r="CZ725" t="s">
        <v>614</v>
      </c>
      <c r="DA725">
        <v>-31</v>
      </c>
      <c r="DB725">
        <v>3</v>
      </c>
      <c r="DC725" t="s">
        <v>1609</v>
      </c>
      <c r="DD725">
        <v>-25</v>
      </c>
      <c r="DF725" t="s">
        <v>13800</v>
      </c>
      <c r="DK725">
        <v>3</v>
      </c>
      <c r="DL725" s="4">
        <v>44525</v>
      </c>
      <c r="DM725">
        <v>20718</v>
      </c>
      <c r="DN725">
        <v>2021</v>
      </c>
      <c r="DO725">
        <v>0</v>
      </c>
      <c r="DQ725">
        <v>82026</v>
      </c>
      <c r="DR725">
        <v>116</v>
      </c>
      <c r="DU725" t="s">
        <v>294</v>
      </c>
      <c r="DV725" t="s">
        <v>294</v>
      </c>
      <c r="DX725">
        <v>19</v>
      </c>
      <c r="DY725" t="s">
        <v>13563</v>
      </c>
      <c r="EE725">
        <v>0</v>
      </c>
      <c r="EF725" t="s">
        <v>1076</v>
      </c>
      <c r="EG725" t="s">
        <v>422</v>
      </c>
      <c r="EH725">
        <v>0</v>
      </c>
      <c r="EJ725" t="s">
        <v>454</v>
      </c>
      <c r="EK725" t="s">
        <v>14151</v>
      </c>
      <c r="EL725" t="s">
        <v>14152</v>
      </c>
      <c r="EM725" t="s">
        <v>14153</v>
      </c>
      <c r="EN725" t="s">
        <v>1026</v>
      </c>
      <c r="EO725" t="s">
        <v>418</v>
      </c>
      <c r="EP725" t="s">
        <v>2449</v>
      </c>
      <c r="EQ725">
        <v>0</v>
      </c>
      <c r="ET725" t="s">
        <v>14154</v>
      </c>
      <c r="FE725">
        <v>0</v>
      </c>
      <c r="FF725">
        <v>14</v>
      </c>
      <c r="FG725" t="s">
        <v>310</v>
      </c>
      <c r="FH725" t="s">
        <v>1028</v>
      </c>
      <c r="FI725" t="s">
        <v>621</v>
      </c>
      <c r="FJ725" t="s">
        <v>14155</v>
      </c>
      <c r="FL725">
        <v>0</v>
      </c>
      <c r="FN725">
        <v>0</v>
      </c>
      <c r="FQ725">
        <v>0</v>
      </c>
      <c r="FS725" t="s">
        <v>395</v>
      </c>
      <c r="FT725" t="s">
        <v>1029</v>
      </c>
      <c r="FU725" t="s">
        <v>274</v>
      </c>
      <c r="FV725" t="s">
        <v>496</v>
      </c>
      <c r="FW725" t="s">
        <v>1721</v>
      </c>
      <c r="FY725">
        <v>0</v>
      </c>
      <c r="GA725">
        <v>19.170000000000002</v>
      </c>
      <c r="GB725">
        <v>-2</v>
      </c>
      <c r="GC725">
        <v>0</v>
      </c>
      <c r="GD725" t="s">
        <v>497</v>
      </c>
      <c r="GE725" t="s">
        <v>355</v>
      </c>
      <c r="GF725">
        <v>0</v>
      </c>
      <c r="GG725" t="s">
        <v>895</v>
      </c>
      <c r="GJ725">
        <v>1</v>
      </c>
      <c r="GK725">
        <v>0</v>
      </c>
      <c r="GM725" t="s">
        <v>14156</v>
      </c>
      <c r="GO725">
        <v>4</v>
      </c>
      <c r="HA725" t="s">
        <v>14157</v>
      </c>
      <c r="HC725" t="s">
        <v>313</v>
      </c>
      <c r="HD725" t="s">
        <v>313</v>
      </c>
      <c r="HE725" t="s">
        <v>14158</v>
      </c>
      <c r="HF725">
        <v>0</v>
      </c>
      <c r="HG725">
        <v>12</v>
      </c>
      <c r="HH725">
        <v>17</v>
      </c>
      <c r="HI725" t="s">
        <v>275</v>
      </c>
      <c r="HL725">
        <v>4</v>
      </c>
      <c r="HW725">
        <v>-33</v>
      </c>
      <c r="HX725">
        <v>4331707</v>
      </c>
      <c r="HY725" t="s">
        <v>14159</v>
      </c>
      <c r="HZ725">
        <v>4331701</v>
      </c>
      <c r="IC725">
        <v>0</v>
      </c>
      <c r="ID725">
        <v>0</v>
      </c>
      <c r="IM725">
        <v>110</v>
      </c>
      <c r="IO725" t="s">
        <v>14062</v>
      </c>
      <c r="IQ725" t="s">
        <v>14062</v>
      </c>
      <c r="IU725">
        <v>13</v>
      </c>
      <c r="IV725">
        <f>IF(AND(Table1[[#This Row],[R/P]]="P",Table1[[#This Row],[PaRes]]&lt;&gt;"SCRBL",Table1[[#This Row],[PaRes]]&lt;&gt;"RUN",Table1[[#This Row],[Penalty]]&lt;&gt;1),1,0)</f>
        <v>0</v>
      </c>
      <c r="IW725">
        <f>IF(AND(Table1[[#This Row],[Pass Play]]=1,Table1[[#This Row],[PaRes]]&lt;&gt;"SAC"),1,0)</f>
        <v>0</v>
      </c>
      <c r="IX725">
        <f>IF(Table1[[#This Row],[PaRes]]="COM",1,0)</f>
        <v>0</v>
      </c>
      <c r="IY725">
        <f>IF(Table1[[#This Row],[Pass Play]]=1,Table1[[#This Row],[Gn]],0)</f>
        <v>0</v>
      </c>
      <c r="IZ725">
        <f>IF(AND(Table1[[#This Row],[Pass Play]]=1,Table1[[#This Row],[EFF]]="Y"),1,0)</f>
        <v>0</v>
      </c>
      <c r="JA725">
        <f>IF(AND(Table1[[#This Row],[Pass Play]]=1,Table1[[#This Row],[EFF]]="Y"),Table1[[#This Row],[Gn]],0)</f>
        <v>0</v>
      </c>
      <c r="JB725">
        <f>IF(AND(Table1[[#This Row],[Pass Play]]=1,Table1[[#This Row],[Gn]]&gt;=15),1,0)</f>
        <v>0</v>
      </c>
      <c r="JC725">
        <f>IF(AND(Table1[[#This Row],[Pass Play]]=1,Table1[[#This Row],[Big Play Passes]]=1),Table1[[#This Row],[Gn]],0)</f>
        <v>0</v>
      </c>
      <c r="JD725">
        <f>IF(AND(OR(Table1[[#This Row],[R/P]]="R",Table1[[#This Row],[PaRes]]="SCRBL",Table1[[#This Row],[PaRes]]="RUN"),Table1[[#This Row],[Penalty]]&lt;&gt;1),1,0)</f>
        <v>1</v>
      </c>
      <c r="JE725">
        <f>IF(Table1[[#This Row],[Rush Attempts]]=1,Table1[[#This Row],[Gn]],0)</f>
        <v>3</v>
      </c>
      <c r="JF725">
        <f>IF(AND(Table1[[#This Row],[Rush Attempts]]=1,Table1[[#This Row],[EFF]]="Y"),1,0)</f>
        <v>1</v>
      </c>
      <c r="JG725">
        <f>IF(AND(Table1[[#This Row],[Rush Attempts]]=1,Table1[[#This Row],[EFF]]="Y"),Table1[[#This Row],[Gn]],0)</f>
        <v>3</v>
      </c>
      <c r="JH725">
        <f>IF(AND(Table1[[#This Row],[Rush Attempts]]=1,Table1[[#This Row],[Gn]]&gt;=10),1,0)</f>
        <v>0</v>
      </c>
      <c r="JI725">
        <f>IF(AND(Table1[[#This Row],[Rush Attempts]]=1,Table1[[#This Row],[Big Play Run]]=1),Table1[[#This Row],[Gn]],0)</f>
        <v>0</v>
      </c>
      <c r="JJ725">
        <f>IF(Table1[[#This Row],[PaRes]]="SAC",1,0)</f>
        <v>0</v>
      </c>
      <c r="JK725">
        <f>IF(Table1[[#This Row],[Sacks]]=1,Table1[[#This Row],[Gn]],0)</f>
        <v>0</v>
      </c>
      <c r="JL725">
        <f>IF(Table1[[#This Row],[PaRes]]="INT",1,0)</f>
        <v>0</v>
      </c>
      <c r="JM725">
        <f>IF(Table1[[#This Row],[pff_PENALTY]]&lt;&gt;"",1,0)</f>
        <v>0</v>
      </c>
      <c r="JN725">
        <f>Table1[[#This Row],[pff_PENYARDS]]</f>
        <v>0</v>
      </c>
      <c r="JO725">
        <f>IF(Table1[[#This Row],[S/End]]="TD",1,0)</f>
        <v>0</v>
      </c>
      <c r="JP725">
        <f>IF(OR(Table1[[#This Row],[S/End]]="FGGD"),1,0)</f>
        <v>0</v>
      </c>
      <c r="JQ725">
        <f>IF(OR(Table1[[#This Row],[S/End]]="FUM",Table1[[#This Row],[S/End]]="INT"),1,0)</f>
        <v>0</v>
      </c>
      <c r="JR725">
        <f>IF(AND(Table1[[#This Row],[Touchdown]]=1,Table1[[#This Row],[Pass Play]]=1),1,0)</f>
        <v>0</v>
      </c>
      <c r="JS725">
        <f t="shared" si="33"/>
        <v>0</v>
      </c>
      <c r="JT725">
        <f>IF(AND(OR(Table1[[#This Row],[Pass Play]]=1,Table1[[#This Row],[Rush Attempts]]=1),Table1[[#This Row],[Dn]]=3),1,0)</f>
        <v>0</v>
      </c>
      <c r="JU725">
        <f>IF(AND(Table1[[#This Row],[3rd down attempt]]=1,Table1[[#This Row],[EFF]]="Y"),1,0)</f>
        <v>0</v>
      </c>
      <c r="JV725">
        <f>IF(AND(Table1[[#This Row],[3rd down attempt]]=1,Table1[[#This Row],[Dist]]&gt;=7),1,0)</f>
        <v>0</v>
      </c>
      <c r="JW725">
        <f>IF(AND(OR(Table1[[#This Row],[Pass Play]]=1,Table1[[#This Row],[Rush Attempts]]=1),Table1[[#This Row],[Dn]]=4),1,0)</f>
        <v>0</v>
      </c>
      <c r="JX725">
        <f>IF(AND(Table1[[#This Row],[4th down attempt]]=1,Table1[[#This Row],[EFF]]="Y"),1,0)</f>
        <v>0</v>
      </c>
      <c r="JY725">
        <f>IF(AND(OR(Table1[[#This Row],[Pass Play]]=1,Table1[[#This Row],[Rush Attempts]]=1),Table1[[#This Row],[FPos]]&gt;=0,Table1[[#This Row],[FPos]]&lt;=20),1,0)</f>
        <v>0</v>
      </c>
      <c r="JZ725">
        <f>IF(AND(OR(Table1[[#This Row],[Pass Play]]=1,Table1[[#This Row],[Rush Attempts]]=1),Table1[[#This Row],[Dist]]&lt;=Table1[[#This Row],[Gn]]),1,0)</f>
        <v>0</v>
      </c>
      <c r="KA725">
        <f>IF(Table1[[#This Row],[S/End]]&lt;&gt;"",1,0)</f>
        <v>0</v>
      </c>
      <c r="KB725">
        <f>IF(Table1[[#This Row],[S/End]]="TD",1,0)</f>
        <v>0</v>
      </c>
      <c r="KC725">
        <f>IF(Table1[[#This Row],[S/End]]="FGGD",1,0)</f>
        <v>0</v>
      </c>
      <c r="KD725">
        <f>IF(AND(OR(Table1[[#This Row],[Pass Play]]=1,Table1[[#This Row],[Rush Attempts]]=1),Table1[[#This Row],[Gn]]&lt;0),1,0)</f>
        <v>0</v>
      </c>
      <c r="KE725" s="375">
        <f>IF(AND(Table1[[#This Row],[pff_DRVENDPSN]]=3,Table1[[#This Row],[pff_DRVENDEVENT]]="PUNT"),1,0)</f>
        <v>1</v>
      </c>
    </row>
    <row r="726" spans="1:291">
      <c r="A726">
        <v>35</v>
      </c>
      <c r="B726">
        <v>2112</v>
      </c>
      <c r="C726" t="s">
        <v>14484</v>
      </c>
      <c r="D726">
        <v>3</v>
      </c>
      <c r="E726">
        <v>3</v>
      </c>
      <c r="F726">
        <v>2</v>
      </c>
      <c r="G726">
        <v>-2</v>
      </c>
      <c r="H726">
        <v>-33</v>
      </c>
      <c r="J726" t="s">
        <v>298</v>
      </c>
      <c r="K726">
        <v>11</v>
      </c>
      <c r="L726">
        <v>11</v>
      </c>
      <c r="M726" t="s">
        <v>977</v>
      </c>
      <c r="N726" t="s">
        <v>978</v>
      </c>
      <c r="P726" t="s">
        <v>979</v>
      </c>
      <c r="W726" t="s">
        <v>253</v>
      </c>
      <c r="X726" t="s">
        <v>14161</v>
      </c>
      <c r="Y726" t="s">
        <v>981</v>
      </c>
      <c r="Z726" t="s">
        <v>981</v>
      </c>
      <c r="AB726" t="s">
        <v>981</v>
      </c>
      <c r="AC726" t="s">
        <v>14162</v>
      </c>
      <c r="AJ726">
        <v>88</v>
      </c>
      <c r="AK726" t="s">
        <v>327</v>
      </c>
      <c r="AP726">
        <v>15</v>
      </c>
      <c r="BJ726" t="s">
        <v>257</v>
      </c>
      <c r="BQ726">
        <v>35</v>
      </c>
      <c r="BR726" t="s">
        <v>14160</v>
      </c>
      <c r="BT726" t="s">
        <v>275</v>
      </c>
      <c r="BV726">
        <v>17</v>
      </c>
      <c r="BX726">
        <v>0</v>
      </c>
      <c r="BY726" t="s">
        <v>14163</v>
      </c>
      <c r="CA726">
        <v>1</v>
      </c>
      <c r="CD726" s="3">
        <v>2.5694444444444447E-2</v>
      </c>
      <c r="CE726" t="s">
        <v>257</v>
      </c>
      <c r="CF726" t="s">
        <v>14164</v>
      </c>
      <c r="CG726">
        <v>6</v>
      </c>
      <c r="CI726" t="s">
        <v>331</v>
      </c>
      <c r="CJ726">
        <v>0</v>
      </c>
      <c r="CK726" t="s">
        <v>14165</v>
      </c>
      <c r="CL726" s="4">
        <v>38050</v>
      </c>
      <c r="CM726" t="s">
        <v>14166</v>
      </c>
      <c r="CN726" t="s">
        <v>14167</v>
      </c>
      <c r="CO726">
        <v>19</v>
      </c>
      <c r="CQ726" t="s">
        <v>282</v>
      </c>
      <c r="CR726" t="s">
        <v>13563</v>
      </c>
      <c r="CU726" t="s">
        <v>14168</v>
      </c>
      <c r="CW726">
        <v>0</v>
      </c>
      <c r="CY726">
        <v>3</v>
      </c>
      <c r="CZ726" t="s">
        <v>614</v>
      </c>
      <c r="DA726">
        <v>-31</v>
      </c>
      <c r="DB726">
        <v>3</v>
      </c>
      <c r="DC726" t="s">
        <v>1609</v>
      </c>
      <c r="DD726">
        <v>-25</v>
      </c>
      <c r="DF726" t="s">
        <v>13696</v>
      </c>
      <c r="DK726">
        <v>-2</v>
      </c>
      <c r="DL726" s="4">
        <v>44525</v>
      </c>
      <c r="DM726">
        <v>20718</v>
      </c>
      <c r="DN726">
        <v>2021</v>
      </c>
      <c r="DO726">
        <v>0</v>
      </c>
      <c r="DQ726">
        <v>82026</v>
      </c>
      <c r="DR726">
        <v>117</v>
      </c>
      <c r="DU726" t="s">
        <v>257</v>
      </c>
      <c r="DV726" t="s">
        <v>274</v>
      </c>
      <c r="DX726">
        <v>19</v>
      </c>
      <c r="DY726" t="s">
        <v>13563</v>
      </c>
      <c r="EE726">
        <v>0</v>
      </c>
      <c r="EF726" t="s">
        <v>990</v>
      </c>
      <c r="EG726" t="s">
        <v>675</v>
      </c>
      <c r="EH726">
        <v>0</v>
      </c>
      <c r="EJ726" t="s">
        <v>340</v>
      </c>
      <c r="EK726" t="s">
        <v>14169</v>
      </c>
      <c r="EL726" t="s">
        <v>14170</v>
      </c>
      <c r="EM726" t="s">
        <v>14171</v>
      </c>
      <c r="EN726" t="s">
        <v>5615</v>
      </c>
      <c r="EO726" t="s">
        <v>269</v>
      </c>
      <c r="EP726" t="s">
        <v>283</v>
      </c>
      <c r="EQ726">
        <v>0</v>
      </c>
      <c r="ER726" t="s">
        <v>11836</v>
      </c>
      <c r="ET726" t="s">
        <v>14172</v>
      </c>
      <c r="EU726">
        <v>-2</v>
      </c>
      <c r="EV726" t="s">
        <v>348</v>
      </c>
      <c r="EW726" t="s">
        <v>1983</v>
      </c>
      <c r="EX726" t="s">
        <v>350</v>
      </c>
      <c r="EY726" t="s">
        <v>351</v>
      </c>
      <c r="FB726" t="s">
        <v>999</v>
      </c>
      <c r="FC726" t="s">
        <v>14173</v>
      </c>
      <c r="FE726">
        <v>0</v>
      </c>
      <c r="FF726">
        <v>6</v>
      </c>
      <c r="FJ726" t="s">
        <v>14174</v>
      </c>
      <c r="FL726">
        <v>0</v>
      </c>
      <c r="FN726">
        <v>0</v>
      </c>
      <c r="FQ726">
        <v>0</v>
      </c>
      <c r="FS726" t="s">
        <v>462</v>
      </c>
      <c r="FV726" t="s">
        <v>683</v>
      </c>
      <c r="FW726" t="s">
        <v>1700</v>
      </c>
      <c r="FY726">
        <v>1</v>
      </c>
      <c r="GA726">
        <v>19.170000000000002</v>
      </c>
      <c r="GB726">
        <v>-2</v>
      </c>
      <c r="GC726">
        <v>1</v>
      </c>
      <c r="GE726" t="s">
        <v>355</v>
      </c>
      <c r="GF726">
        <v>0</v>
      </c>
      <c r="GG726" t="s">
        <v>257</v>
      </c>
      <c r="GI726">
        <v>1</v>
      </c>
      <c r="GJ726">
        <v>0</v>
      </c>
      <c r="GK726">
        <v>0</v>
      </c>
      <c r="GM726" t="s">
        <v>14175</v>
      </c>
      <c r="GN726">
        <v>0</v>
      </c>
      <c r="GO726">
        <v>0</v>
      </c>
      <c r="GP726" t="s">
        <v>357</v>
      </c>
      <c r="GR726">
        <v>10</v>
      </c>
      <c r="HA726" t="s">
        <v>14176</v>
      </c>
      <c r="HC726" t="s">
        <v>313</v>
      </c>
      <c r="HD726" t="s">
        <v>313</v>
      </c>
      <c r="HE726" t="s">
        <v>1005</v>
      </c>
      <c r="HF726">
        <v>0</v>
      </c>
      <c r="HG726">
        <v>11</v>
      </c>
      <c r="HH726">
        <v>17</v>
      </c>
      <c r="HI726" t="s">
        <v>275</v>
      </c>
      <c r="HL726">
        <v>4</v>
      </c>
      <c r="HM726" t="s">
        <v>13696</v>
      </c>
      <c r="HO726" t="s">
        <v>14177</v>
      </c>
      <c r="HP726" t="s">
        <v>14178</v>
      </c>
      <c r="HQ726" t="s">
        <v>1008</v>
      </c>
      <c r="HR726" t="s">
        <v>14179</v>
      </c>
      <c r="HT726" t="s">
        <v>1010</v>
      </c>
      <c r="HW726">
        <v>-31</v>
      </c>
      <c r="HX726">
        <v>4331716</v>
      </c>
      <c r="HY726" t="s">
        <v>13696</v>
      </c>
      <c r="HZ726">
        <v>4331707</v>
      </c>
      <c r="IC726">
        <v>0</v>
      </c>
      <c r="ID726">
        <v>0</v>
      </c>
      <c r="IM726">
        <v>111</v>
      </c>
      <c r="IO726" t="s">
        <v>13696</v>
      </c>
      <c r="IQ726" t="s">
        <v>13696</v>
      </c>
      <c r="IU726">
        <v>13</v>
      </c>
      <c r="IV726">
        <f>IF(AND(Table1[[#This Row],[R/P]]="P",Table1[[#This Row],[PaRes]]&lt;&gt;"SCRBL",Table1[[#This Row],[PaRes]]&lt;&gt;"RUN",Table1[[#This Row],[Penalty]]&lt;&gt;1),1,0)</f>
        <v>1</v>
      </c>
      <c r="IW726">
        <f>IF(AND(Table1[[#This Row],[Pass Play]]=1,Table1[[#This Row],[PaRes]]&lt;&gt;"SAC"),1,0)</f>
        <v>1</v>
      </c>
      <c r="IX726">
        <f>IF(Table1[[#This Row],[PaRes]]="COM",1,0)</f>
        <v>1</v>
      </c>
      <c r="IY726">
        <f>IF(Table1[[#This Row],[Pass Play]]=1,Table1[[#This Row],[Gn]],0)</f>
        <v>-2</v>
      </c>
      <c r="IZ726">
        <f>IF(AND(Table1[[#This Row],[Pass Play]]=1,Table1[[#This Row],[EFF]]="Y"),1,0)</f>
        <v>0</v>
      </c>
      <c r="JA726">
        <f>IF(AND(Table1[[#This Row],[Pass Play]]=1,Table1[[#This Row],[EFF]]="Y"),Table1[[#This Row],[Gn]],0)</f>
        <v>0</v>
      </c>
      <c r="JB726">
        <f>IF(AND(Table1[[#This Row],[Pass Play]]=1,Table1[[#This Row],[Gn]]&gt;=15),1,0)</f>
        <v>0</v>
      </c>
      <c r="JC726">
        <f>IF(AND(Table1[[#This Row],[Pass Play]]=1,Table1[[#This Row],[Big Play Passes]]=1),Table1[[#This Row],[Gn]],0)</f>
        <v>0</v>
      </c>
      <c r="JD726">
        <f>IF(AND(OR(Table1[[#This Row],[R/P]]="R",Table1[[#This Row],[PaRes]]="SCRBL",Table1[[#This Row],[PaRes]]="RUN"),Table1[[#This Row],[Penalty]]&lt;&gt;1),1,0)</f>
        <v>0</v>
      </c>
      <c r="JE726">
        <f>IF(Table1[[#This Row],[Rush Attempts]]=1,Table1[[#This Row],[Gn]],0)</f>
        <v>0</v>
      </c>
      <c r="JF726">
        <f>IF(AND(Table1[[#This Row],[Rush Attempts]]=1,Table1[[#This Row],[EFF]]="Y"),1,0)</f>
        <v>0</v>
      </c>
      <c r="JG726">
        <f>IF(AND(Table1[[#This Row],[Rush Attempts]]=1,Table1[[#This Row],[EFF]]="Y"),Table1[[#This Row],[Gn]],0)</f>
        <v>0</v>
      </c>
      <c r="JH726">
        <f>IF(AND(Table1[[#This Row],[Rush Attempts]]=1,Table1[[#This Row],[Gn]]&gt;=10),1,0)</f>
        <v>0</v>
      </c>
      <c r="JI726">
        <f>IF(AND(Table1[[#This Row],[Rush Attempts]]=1,Table1[[#This Row],[Big Play Run]]=1),Table1[[#This Row],[Gn]],0)</f>
        <v>0</v>
      </c>
      <c r="JJ726">
        <f>IF(Table1[[#This Row],[PaRes]]="SAC",1,0)</f>
        <v>0</v>
      </c>
      <c r="JK726">
        <f>IF(Table1[[#This Row],[Sacks]]=1,Table1[[#This Row],[Gn]],0)</f>
        <v>0</v>
      </c>
      <c r="JL726">
        <f>IF(Table1[[#This Row],[PaRes]]="INT",1,0)</f>
        <v>0</v>
      </c>
      <c r="JM726">
        <f>IF(Table1[[#This Row],[pff_PENALTY]]&lt;&gt;"",1,0)</f>
        <v>0</v>
      </c>
      <c r="JN726">
        <f>Table1[[#This Row],[pff_PENYARDS]]</f>
        <v>0</v>
      </c>
      <c r="JO726">
        <f>IF(Table1[[#This Row],[S/End]]="TD",1,0)</f>
        <v>0</v>
      </c>
      <c r="JP726">
        <f>IF(OR(Table1[[#This Row],[S/End]]="FGGD"),1,0)</f>
        <v>0</v>
      </c>
      <c r="JQ726">
        <f>IF(OR(Table1[[#This Row],[S/End]]="FUM",Table1[[#This Row],[S/End]]="INT"),1,0)</f>
        <v>0</v>
      </c>
      <c r="JR726">
        <f>IF(AND(Table1[[#This Row],[Touchdown]]=1,Table1[[#This Row],[Pass Play]]=1),1,0)</f>
        <v>0</v>
      </c>
      <c r="JS726">
        <f t="shared" si="33"/>
        <v>0</v>
      </c>
      <c r="JT726">
        <f>IF(AND(OR(Table1[[#This Row],[Pass Play]]=1,Table1[[#This Row],[Rush Attempts]]=1),Table1[[#This Row],[Dn]]=3),1,0)</f>
        <v>1</v>
      </c>
      <c r="JU726">
        <f>IF(AND(Table1[[#This Row],[3rd down attempt]]=1,Table1[[#This Row],[EFF]]="Y"),1,0)</f>
        <v>0</v>
      </c>
      <c r="JV726">
        <f>IF(AND(Table1[[#This Row],[3rd down attempt]]=1,Table1[[#This Row],[Dist]]&gt;=7),1,0)</f>
        <v>0</v>
      </c>
      <c r="JW726">
        <f>IF(AND(OR(Table1[[#This Row],[Pass Play]]=1,Table1[[#This Row],[Rush Attempts]]=1),Table1[[#This Row],[Dn]]=4),1,0)</f>
        <v>0</v>
      </c>
      <c r="JX726">
        <f>IF(AND(Table1[[#This Row],[4th down attempt]]=1,Table1[[#This Row],[EFF]]="Y"),1,0)</f>
        <v>0</v>
      </c>
      <c r="JY726">
        <f>IF(AND(OR(Table1[[#This Row],[Pass Play]]=1,Table1[[#This Row],[Rush Attempts]]=1),Table1[[#This Row],[FPos]]&gt;=0,Table1[[#This Row],[FPos]]&lt;=20),1,0)</f>
        <v>0</v>
      </c>
      <c r="JZ726">
        <f>IF(AND(OR(Table1[[#This Row],[Pass Play]]=1,Table1[[#This Row],[Rush Attempts]]=1),Table1[[#This Row],[Dist]]&lt;=Table1[[#This Row],[Gn]]),1,0)</f>
        <v>0</v>
      </c>
      <c r="KA726">
        <f>IF(Table1[[#This Row],[S/End]]&lt;&gt;"",1,0)</f>
        <v>0</v>
      </c>
      <c r="KB726">
        <f>IF(Table1[[#This Row],[S/End]]="TD",1,0)</f>
        <v>0</v>
      </c>
      <c r="KC726">
        <f>IF(Table1[[#This Row],[S/End]]="FGGD",1,0)</f>
        <v>0</v>
      </c>
      <c r="KD726">
        <f>IF(AND(OR(Table1[[#This Row],[Pass Play]]=1,Table1[[#This Row],[Rush Attempts]]=1),Table1[[#This Row],[Gn]]&lt;0),1,0)</f>
        <v>1</v>
      </c>
      <c r="KE726" s="375">
        <f>IF(AND(Table1[[#This Row],[pff_DRVENDPSN]]=3,Table1[[#This Row],[pff_DRVENDEVENT]]="PUNT"),1,0)</f>
        <v>1</v>
      </c>
    </row>
    <row r="727" spans="1:291" hidden="1">
      <c r="A727">
        <v>36</v>
      </c>
      <c r="B727">
        <v>2112</v>
      </c>
      <c r="C727" t="s">
        <v>14484</v>
      </c>
      <c r="D727">
        <v>4</v>
      </c>
      <c r="E727">
        <v>1</v>
      </c>
      <c r="F727">
        <v>10</v>
      </c>
      <c r="G727">
        <v>6</v>
      </c>
      <c r="H727">
        <v>-9</v>
      </c>
      <c r="I727" t="s">
        <v>253</v>
      </c>
      <c r="J727" t="s">
        <v>254</v>
      </c>
      <c r="K727">
        <v>12</v>
      </c>
      <c r="L727" t="s">
        <v>6748</v>
      </c>
      <c r="M727" t="s">
        <v>14181</v>
      </c>
      <c r="N727" t="s">
        <v>568</v>
      </c>
      <c r="P727" t="s">
        <v>1066</v>
      </c>
      <c r="Q727" t="s">
        <v>1336</v>
      </c>
      <c r="S727" t="s">
        <v>3416</v>
      </c>
      <c r="W727" t="s">
        <v>257</v>
      </c>
      <c r="X727" t="s">
        <v>14182</v>
      </c>
      <c r="AE727" t="s">
        <v>807</v>
      </c>
      <c r="AF727" t="s">
        <v>808</v>
      </c>
      <c r="AG727" t="s">
        <v>14182</v>
      </c>
      <c r="AH727" t="s">
        <v>274</v>
      </c>
      <c r="AJ727">
        <v>22</v>
      </c>
      <c r="AP727">
        <v>15</v>
      </c>
      <c r="BJ727" t="s">
        <v>274</v>
      </c>
      <c r="BQ727">
        <v>36</v>
      </c>
      <c r="BR727" t="s">
        <v>14180</v>
      </c>
      <c r="BT727" t="s">
        <v>275</v>
      </c>
      <c r="BV727">
        <v>17</v>
      </c>
      <c r="BX727">
        <v>0</v>
      </c>
      <c r="BY727" t="s">
        <v>14183</v>
      </c>
      <c r="CD727" s="3">
        <v>0.51666666666666672</v>
      </c>
      <c r="CF727" t="s">
        <v>14184</v>
      </c>
      <c r="CJ727">
        <v>0</v>
      </c>
      <c r="CK727" t="s">
        <v>14185</v>
      </c>
      <c r="CL727" s="4">
        <v>38050</v>
      </c>
      <c r="CM727" t="s">
        <v>14186</v>
      </c>
      <c r="CN727" t="s">
        <v>14187</v>
      </c>
      <c r="CO727">
        <v>19</v>
      </c>
      <c r="CP727" t="s">
        <v>268</v>
      </c>
      <c r="CQ727" t="s">
        <v>418</v>
      </c>
      <c r="CR727" t="s">
        <v>13563</v>
      </c>
      <c r="CU727" t="s">
        <v>1390</v>
      </c>
      <c r="CW727">
        <v>0</v>
      </c>
      <c r="CY727">
        <v>1</v>
      </c>
      <c r="CZ727" t="s">
        <v>2703</v>
      </c>
      <c r="DA727">
        <v>-30</v>
      </c>
      <c r="DB727">
        <v>6</v>
      </c>
      <c r="DC727" t="s">
        <v>554</v>
      </c>
      <c r="DD727">
        <v>-9</v>
      </c>
      <c r="DF727" t="s">
        <v>13623</v>
      </c>
      <c r="DK727">
        <v>6</v>
      </c>
      <c r="DL727" s="4">
        <v>44525</v>
      </c>
      <c r="DM727">
        <v>20718</v>
      </c>
      <c r="DN727">
        <v>2021</v>
      </c>
      <c r="DO727">
        <v>0</v>
      </c>
      <c r="DQ727">
        <v>82026</v>
      </c>
      <c r="DR727">
        <v>126</v>
      </c>
      <c r="DU727" t="s">
        <v>274</v>
      </c>
      <c r="DV727" t="s">
        <v>257</v>
      </c>
      <c r="DX727">
        <v>19</v>
      </c>
      <c r="DY727" t="s">
        <v>13563</v>
      </c>
      <c r="EE727">
        <v>0</v>
      </c>
      <c r="EF727" t="s">
        <v>1694</v>
      </c>
      <c r="EG727" t="s">
        <v>383</v>
      </c>
      <c r="EH727">
        <v>0</v>
      </c>
      <c r="EJ727" t="s">
        <v>454</v>
      </c>
      <c r="EK727" t="s">
        <v>2889</v>
      </c>
      <c r="EL727" t="s">
        <v>14188</v>
      </c>
      <c r="EM727" t="s">
        <v>14189</v>
      </c>
      <c r="EN727" t="s">
        <v>268</v>
      </c>
      <c r="EO727" t="s">
        <v>418</v>
      </c>
      <c r="EP727" t="s">
        <v>283</v>
      </c>
      <c r="EQ727">
        <v>1</v>
      </c>
      <c r="ET727" t="s">
        <v>14190</v>
      </c>
      <c r="FE727">
        <v>0</v>
      </c>
      <c r="FF727">
        <v>17</v>
      </c>
      <c r="FG727" t="s">
        <v>255</v>
      </c>
      <c r="FI727" t="s">
        <v>255</v>
      </c>
      <c r="FL727">
        <v>0</v>
      </c>
      <c r="FN727">
        <v>0</v>
      </c>
      <c r="FQ727">
        <v>0</v>
      </c>
      <c r="FS727" t="s">
        <v>395</v>
      </c>
      <c r="FT727" t="s">
        <v>1029</v>
      </c>
      <c r="FU727" t="s">
        <v>274</v>
      </c>
      <c r="FV727" t="s">
        <v>496</v>
      </c>
      <c r="FW727" t="s">
        <v>1721</v>
      </c>
      <c r="FX727" t="s">
        <v>14191</v>
      </c>
      <c r="FY727">
        <v>1</v>
      </c>
      <c r="GA727">
        <v>19.170000000000002</v>
      </c>
      <c r="GB727">
        <v>-2</v>
      </c>
      <c r="GC727">
        <v>0</v>
      </c>
      <c r="GD727" t="s">
        <v>7195</v>
      </c>
      <c r="GE727" t="s">
        <v>355</v>
      </c>
      <c r="GF727">
        <v>0</v>
      </c>
      <c r="GG727" t="s">
        <v>1179</v>
      </c>
      <c r="GJ727">
        <v>0</v>
      </c>
      <c r="GK727">
        <v>0</v>
      </c>
      <c r="GM727" t="s">
        <v>4245</v>
      </c>
      <c r="GO727">
        <v>1</v>
      </c>
      <c r="HA727" t="s">
        <v>14192</v>
      </c>
      <c r="HC727" t="s">
        <v>313</v>
      </c>
      <c r="HD727" t="s">
        <v>313</v>
      </c>
      <c r="HE727" t="s">
        <v>13800</v>
      </c>
      <c r="HF727">
        <v>0</v>
      </c>
      <c r="HG727">
        <v>12</v>
      </c>
      <c r="HH727">
        <v>17</v>
      </c>
      <c r="HI727" t="s">
        <v>275</v>
      </c>
      <c r="HL727" t="s">
        <v>499</v>
      </c>
      <c r="HP727" t="s">
        <v>14193</v>
      </c>
      <c r="HQ727" t="s">
        <v>3476</v>
      </c>
      <c r="HR727" t="s">
        <v>14194</v>
      </c>
      <c r="HW727">
        <v>-15</v>
      </c>
      <c r="HX727">
        <v>4331814</v>
      </c>
      <c r="HY727" t="s">
        <v>1523</v>
      </c>
      <c r="HZ727">
        <v>4331804</v>
      </c>
      <c r="IC727">
        <v>0</v>
      </c>
      <c r="ID727">
        <v>0</v>
      </c>
      <c r="IM727">
        <v>119</v>
      </c>
      <c r="IQ727" t="s">
        <v>13623</v>
      </c>
      <c r="IR727" t="s">
        <v>13904</v>
      </c>
      <c r="IU727">
        <v>13</v>
      </c>
      <c r="IV727">
        <f>IF(AND(Table1[[#This Row],[R/P]]="P",Table1[[#This Row],[PaRes]]&lt;&gt;"SCRBL",Table1[[#This Row],[PaRes]]&lt;&gt;"RUN",Table1[[#This Row],[Penalty]]&lt;&gt;1),1,0)</f>
        <v>0</v>
      </c>
      <c r="IW727">
        <f>IF(AND(Table1[[#This Row],[Pass Play]]=1,Table1[[#This Row],[PaRes]]&lt;&gt;"SAC"),1,0)</f>
        <v>0</v>
      </c>
      <c r="IX727">
        <f>IF(Table1[[#This Row],[PaRes]]="COM",1,0)</f>
        <v>0</v>
      </c>
      <c r="IY727">
        <f>IF(Table1[[#This Row],[Pass Play]]=1,Table1[[#This Row],[Gn]],0)</f>
        <v>0</v>
      </c>
      <c r="IZ727">
        <f>IF(AND(Table1[[#This Row],[Pass Play]]=1,Table1[[#This Row],[EFF]]="Y"),1,0)</f>
        <v>0</v>
      </c>
      <c r="JA727">
        <f>IF(AND(Table1[[#This Row],[Pass Play]]=1,Table1[[#This Row],[EFF]]="Y"),Table1[[#This Row],[Gn]],0)</f>
        <v>0</v>
      </c>
      <c r="JB727">
        <f>IF(AND(Table1[[#This Row],[Pass Play]]=1,Table1[[#This Row],[Gn]]&gt;=15),1,0)</f>
        <v>0</v>
      </c>
      <c r="JC727">
        <f>IF(AND(Table1[[#This Row],[Pass Play]]=1,Table1[[#This Row],[Big Play Passes]]=1),Table1[[#This Row],[Gn]],0)</f>
        <v>0</v>
      </c>
      <c r="JD727">
        <f>IF(AND(OR(Table1[[#This Row],[R/P]]="R",Table1[[#This Row],[PaRes]]="SCRBL",Table1[[#This Row],[PaRes]]="RUN"),Table1[[#This Row],[Penalty]]&lt;&gt;1),1,0)</f>
        <v>1</v>
      </c>
      <c r="JE727">
        <f>IF(Table1[[#This Row],[Rush Attempts]]=1,Table1[[#This Row],[Gn]],0)</f>
        <v>6</v>
      </c>
      <c r="JF727">
        <f>IF(AND(Table1[[#This Row],[Rush Attempts]]=1,Table1[[#This Row],[EFF]]="Y"),1,0)</f>
        <v>1</v>
      </c>
      <c r="JG727">
        <f>IF(AND(Table1[[#This Row],[Rush Attempts]]=1,Table1[[#This Row],[EFF]]="Y"),Table1[[#This Row],[Gn]],0)</f>
        <v>6</v>
      </c>
      <c r="JH727">
        <f>IF(AND(Table1[[#This Row],[Rush Attempts]]=1,Table1[[#This Row],[Gn]]&gt;=10),1,0)</f>
        <v>0</v>
      </c>
      <c r="JI727">
        <f>IF(AND(Table1[[#This Row],[Rush Attempts]]=1,Table1[[#This Row],[Big Play Run]]=1),Table1[[#This Row],[Gn]],0)</f>
        <v>0</v>
      </c>
      <c r="JJ727">
        <f>IF(Table1[[#This Row],[PaRes]]="SAC",1,0)</f>
        <v>0</v>
      </c>
      <c r="JK727">
        <f>IF(Table1[[#This Row],[Sacks]]=1,Table1[[#This Row],[Gn]],0)</f>
        <v>0</v>
      </c>
      <c r="JL727">
        <f>IF(Table1[[#This Row],[PaRes]]="INT",1,0)</f>
        <v>0</v>
      </c>
      <c r="JM727">
        <f>IF(Table1[[#This Row],[pff_PENALTY]]&lt;&gt;"",1,0)</f>
        <v>0</v>
      </c>
      <c r="JN727">
        <f>Table1[[#This Row],[pff_PENYARDS]]</f>
        <v>0</v>
      </c>
      <c r="JO727">
        <f>IF(Table1[[#This Row],[S/End]]="TD",1,0)</f>
        <v>0</v>
      </c>
      <c r="JP727">
        <f>IF(OR(Table1[[#This Row],[S/End]]="FGGD"),1,0)</f>
        <v>0</v>
      </c>
      <c r="JQ727">
        <f>IF(OR(Table1[[#This Row],[S/End]]="FUM",Table1[[#This Row],[S/End]]="INT"),1,0)</f>
        <v>0</v>
      </c>
      <c r="JR727">
        <f>IF(AND(Table1[[#This Row],[Touchdown]]=1,Table1[[#This Row],[Pass Play]]=1),1,0)</f>
        <v>0</v>
      </c>
      <c r="JS727">
        <f t="shared" si="33"/>
        <v>0</v>
      </c>
      <c r="JT727">
        <f>IF(AND(OR(Table1[[#This Row],[Pass Play]]=1,Table1[[#This Row],[Rush Attempts]]=1),Table1[[#This Row],[Dn]]=3),1,0)</f>
        <v>0</v>
      </c>
      <c r="JU727">
        <f>IF(AND(Table1[[#This Row],[3rd down attempt]]=1,Table1[[#This Row],[EFF]]="Y"),1,0)</f>
        <v>0</v>
      </c>
      <c r="JV727">
        <f>IF(AND(Table1[[#This Row],[3rd down attempt]]=1,Table1[[#This Row],[Dist]]&gt;=7),1,0)</f>
        <v>0</v>
      </c>
      <c r="JW727">
        <f>IF(AND(OR(Table1[[#This Row],[Pass Play]]=1,Table1[[#This Row],[Rush Attempts]]=1),Table1[[#This Row],[Dn]]=4),1,0)</f>
        <v>0</v>
      </c>
      <c r="JX727">
        <f>IF(AND(Table1[[#This Row],[4th down attempt]]=1,Table1[[#This Row],[EFF]]="Y"),1,0)</f>
        <v>0</v>
      </c>
      <c r="JY727">
        <f>IF(AND(OR(Table1[[#This Row],[Pass Play]]=1,Table1[[#This Row],[Rush Attempts]]=1),Table1[[#This Row],[FPos]]&gt;=0,Table1[[#This Row],[FPos]]&lt;=20),1,0)</f>
        <v>0</v>
      </c>
      <c r="JZ727">
        <f>IF(AND(OR(Table1[[#This Row],[Pass Play]]=1,Table1[[#This Row],[Rush Attempts]]=1),Table1[[#This Row],[Dist]]&lt;=Table1[[#This Row],[Gn]]),1,0)</f>
        <v>0</v>
      </c>
      <c r="KA727">
        <f>IF(Table1[[#This Row],[S/End]]&lt;&gt;"",1,0)</f>
        <v>0</v>
      </c>
      <c r="KB727">
        <f>IF(Table1[[#This Row],[S/End]]="TD",1,0)</f>
        <v>0</v>
      </c>
      <c r="KC727">
        <f>IF(Table1[[#This Row],[S/End]]="FGGD",1,0)</f>
        <v>0</v>
      </c>
      <c r="KD727">
        <f>IF(AND(OR(Table1[[#This Row],[Pass Play]]=1,Table1[[#This Row],[Rush Attempts]]=1),Table1[[#This Row],[Gn]]&lt;0),1,0)</f>
        <v>0</v>
      </c>
      <c r="KE727" s="375">
        <f>IF(AND(Table1[[#This Row],[pff_DRVENDPSN]]=3,Table1[[#This Row],[pff_DRVENDEVENT]]="PUNT"),1,0)</f>
        <v>0</v>
      </c>
    </row>
    <row r="728" spans="1:291" hidden="1">
      <c r="A728">
        <v>37</v>
      </c>
      <c r="B728">
        <v>2112</v>
      </c>
      <c r="C728" t="s">
        <v>14484</v>
      </c>
      <c r="D728">
        <v>4</v>
      </c>
      <c r="E728">
        <v>2</v>
      </c>
      <c r="F728">
        <v>4</v>
      </c>
      <c r="G728">
        <v>6</v>
      </c>
      <c r="H728">
        <v>-15</v>
      </c>
      <c r="J728" t="s">
        <v>254</v>
      </c>
      <c r="K728">
        <v>12</v>
      </c>
      <c r="L728">
        <v>12</v>
      </c>
      <c r="M728" t="s">
        <v>14181</v>
      </c>
      <c r="N728" t="s">
        <v>568</v>
      </c>
      <c r="P728" t="s">
        <v>1066</v>
      </c>
      <c r="Q728" t="s">
        <v>1336</v>
      </c>
      <c r="S728" t="s">
        <v>3416</v>
      </c>
      <c r="W728" t="s">
        <v>257</v>
      </c>
      <c r="X728" t="s">
        <v>10776</v>
      </c>
      <c r="AE728" t="s">
        <v>635</v>
      </c>
      <c r="AF728" t="s">
        <v>1685</v>
      </c>
      <c r="AG728" t="s">
        <v>10776</v>
      </c>
      <c r="AH728" t="s">
        <v>257</v>
      </c>
      <c r="AJ728">
        <v>22</v>
      </c>
      <c r="AP728">
        <v>15</v>
      </c>
      <c r="BJ728" t="s">
        <v>274</v>
      </c>
      <c r="BQ728">
        <v>37</v>
      </c>
      <c r="BR728" t="s">
        <v>14195</v>
      </c>
      <c r="BT728" t="s">
        <v>275</v>
      </c>
      <c r="BV728">
        <v>17</v>
      </c>
      <c r="BX728">
        <v>0</v>
      </c>
      <c r="BY728" t="s">
        <v>14196</v>
      </c>
      <c r="CD728" s="3">
        <v>0.49513888888888885</v>
      </c>
      <c r="CF728" t="s">
        <v>14197</v>
      </c>
      <c r="CJ728">
        <v>0</v>
      </c>
      <c r="CK728" t="s">
        <v>14198</v>
      </c>
      <c r="CL728" s="4">
        <v>38050</v>
      </c>
      <c r="CM728" t="s">
        <v>14199</v>
      </c>
      <c r="CN728" t="s">
        <v>14200</v>
      </c>
      <c r="CO728">
        <v>19</v>
      </c>
      <c r="CQ728" t="s">
        <v>269</v>
      </c>
      <c r="CR728" t="s">
        <v>13563</v>
      </c>
      <c r="CU728" t="s">
        <v>6542</v>
      </c>
      <c r="CW728">
        <v>0</v>
      </c>
      <c r="CY728">
        <v>2</v>
      </c>
      <c r="CZ728" t="s">
        <v>2703</v>
      </c>
      <c r="DA728">
        <v>-30</v>
      </c>
      <c r="DB728">
        <v>6</v>
      </c>
      <c r="DC728" t="s">
        <v>554</v>
      </c>
      <c r="DD728">
        <v>-9</v>
      </c>
      <c r="DF728" t="s">
        <v>13623</v>
      </c>
      <c r="DK728">
        <v>6</v>
      </c>
      <c r="DL728" s="4">
        <v>44525</v>
      </c>
      <c r="DM728">
        <v>20718</v>
      </c>
      <c r="DN728">
        <v>2021</v>
      </c>
      <c r="DO728">
        <v>0</v>
      </c>
      <c r="DQ728">
        <v>82026</v>
      </c>
      <c r="DR728">
        <v>127</v>
      </c>
      <c r="DU728" t="s">
        <v>274</v>
      </c>
      <c r="DV728" t="s">
        <v>257</v>
      </c>
      <c r="DX728">
        <v>19</v>
      </c>
      <c r="DY728" t="s">
        <v>13563</v>
      </c>
      <c r="EE728">
        <v>0</v>
      </c>
      <c r="EF728" t="s">
        <v>1694</v>
      </c>
      <c r="EG728" t="s">
        <v>383</v>
      </c>
      <c r="EH728">
        <v>0</v>
      </c>
      <c r="EJ728" t="s">
        <v>454</v>
      </c>
      <c r="EK728" t="s">
        <v>2889</v>
      </c>
      <c r="EL728" t="s">
        <v>14188</v>
      </c>
      <c r="EM728" t="s">
        <v>14201</v>
      </c>
      <c r="EO728" t="s">
        <v>282</v>
      </c>
      <c r="EP728" t="s">
        <v>283</v>
      </c>
      <c r="EQ728">
        <v>1</v>
      </c>
      <c r="ET728" t="s">
        <v>14202</v>
      </c>
      <c r="FE728">
        <v>0</v>
      </c>
      <c r="FF728">
        <v>14</v>
      </c>
      <c r="FG728" t="s">
        <v>1357</v>
      </c>
      <c r="FI728" t="s">
        <v>1357</v>
      </c>
      <c r="FL728">
        <v>0</v>
      </c>
      <c r="FN728">
        <v>0</v>
      </c>
      <c r="FQ728">
        <v>0</v>
      </c>
      <c r="FS728" t="s">
        <v>395</v>
      </c>
      <c r="FU728" t="s">
        <v>257</v>
      </c>
      <c r="FV728" t="s">
        <v>496</v>
      </c>
      <c r="FW728" t="s">
        <v>1700</v>
      </c>
      <c r="FX728" t="s">
        <v>432</v>
      </c>
      <c r="FY728">
        <v>0</v>
      </c>
      <c r="GA728">
        <v>19.170000000000002</v>
      </c>
      <c r="GB728">
        <v>-2</v>
      </c>
      <c r="GC728">
        <v>0</v>
      </c>
      <c r="GD728" t="s">
        <v>7195</v>
      </c>
      <c r="GE728" t="s">
        <v>355</v>
      </c>
      <c r="GF728">
        <v>0</v>
      </c>
      <c r="GG728" t="s">
        <v>1179</v>
      </c>
      <c r="GJ728">
        <v>0</v>
      </c>
      <c r="GK728">
        <v>0</v>
      </c>
      <c r="GM728" t="s">
        <v>1917</v>
      </c>
      <c r="GO728">
        <v>4</v>
      </c>
      <c r="HA728" t="s">
        <v>14203</v>
      </c>
      <c r="HC728" t="s">
        <v>294</v>
      </c>
      <c r="HD728" t="s">
        <v>294</v>
      </c>
      <c r="HE728" t="s">
        <v>1541</v>
      </c>
      <c r="HF728">
        <v>0</v>
      </c>
      <c r="HG728">
        <v>12</v>
      </c>
      <c r="HH728">
        <v>17</v>
      </c>
      <c r="HI728" t="s">
        <v>275</v>
      </c>
      <c r="HL728">
        <v>3</v>
      </c>
      <c r="HW728">
        <v>-21</v>
      </c>
      <c r="HX728">
        <v>4331827</v>
      </c>
      <c r="HY728" t="s">
        <v>492</v>
      </c>
      <c r="HZ728">
        <v>4331814</v>
      </c>
      <c r="IC728">
        <v>0</v>
      </c>
      <c r="ID728">
        <v>0</v>
      </c>
      <c r="IM728">
        <v>120</v>
      </c>
      <c r="IQ728" t="s">
        <v>13623</v>
      </c>
      <c r="IU728">
        <v>13</v>
      </c>
      <c r="IV728">
        <f>IF(AND(Table1[[#This Row],[R/P]]="P",Table1[[#This Row],[PaRes]]&lt;&gt;"SCRBL",Table1[[#This Row],[PaRes]]&lt;&gt;"RUN",Table1[[#This Row],[Penalty]]&lt;&gt;1),1,0)</f>
        <v>0</v>
      </c>
      <c r="IW728">
        <f>IF(AND(Table1[[#This Row],[Pass Play]]=1,Table1[[#This Row],[PaRes]]&lt;&gt;"SAC"),1,0)</f>
        <v>0</v>
      </c>
      <c r="IX728">
        <f>IF(Table1[[#This Row],[PaRes]]="COM",1,0)</f>
        <v>0</v>
      </c>
      <c r="IY728">
        <f>IF(Table1[[#This Row],[Pass Play]]=1,Table1[[#This Row],[Gn]],0)</f>
        <v>0</v>
      </c>
      <c r="IZ728">
        <f>IF(AND(Table1[[#This Row],[Pass Play]]=1,Table1[[#This Row],[EFF]]="Y"),1,0)</f>
        <v>0</v>
      </c>
      <c r="JA728">
        <f>IF(AND(Table1[[#This Row],[Pass Play]]=1,Table1[[#This Row],[EFF]]="Y"),Table1[[#This Row],[Gn]],0)</f>
        <v>0</v>
      </c>
      <c r="JB728">
        <f>IF(AND(Table1[[#This Row],[Pass Play]]=1,Table1[[#This Row],[Gn]]&gt;=15),1,0)</f>
        <v>0</v>
      </c>
      <c r="JC728">
        <f>IF(AND(Table1[[#This Row],[Pass Play]]=1,Table1[[#This Row],[Big Play Passes]]=1),Table1[[#This Row],[Gn]],0)</f>
        <v>0</v>
      </c>
      <c r="JD728">
        <f>IF(AND(OR(Table1[[#This Row],[R/P]]="R",Table1[[#This Row],[PaRes]]="SCRBL",Table1[[#This Row],[PaRes]]="RUN"),Table1[[#This Row],[Penalty]]&lt;&gt;1),1,0)</f>
        <v>1</v>
      </c>
      <c r="JE728">
        <f>IF(Table1[[#This Row],[Rush Attempts]]=1,Table1[[#This Row],[Gn]],0)</f>
        <v>6</v>
      </c>
      <c r="JF728">
        <f>IF(AND(Table1[[#This Row],[Rush Attempts]]=1,Table1[[#This Row],[EFF]]="Y"),1,0)</f>
        <v>1</v>
      </c>
      <c r="JG728">
        <f>IF(AND(Table1[[#This Row],[Rush Attempts]]=1,Table1[[#This Row],[EFF]]="Y"),Table1[[#This Row],[Gn]],0)</f>
        <v>6</v>
      </c>
      <c r="JH728">
        <f>IF(AND(Table1[[#This Row],[Rush Attempts]]=1,Table1[[#This Row],[Gn]]&gt;=10),1,0)</f>
        <v>0</v>
      </c>
      <c r="JI728">
        <f>IF(AND(Table1[[#This Row],[Rush Attempts]]=1,Table1[[#This Row],[Big Play Run]]=1),Table1[[#This Row],[Gn]],0)</f>
        <v>0</v>
      </c>
      <c r="JJ728">
        <f>IF(Table1[[#This Row],[PaRes]]="SAC",1,0)</f>
        <v>0</v>
      </c>
      <c r="JK728">
        <f>IF(Table1[[#This Row],[Sacks]]=1,Table1[[#This Row],[Gn]],0)</f>
        <v>0</v>
      </c>
      <c r="JL728">
        <f>IF(Table1[[#This Row],[PaRes]]="INT",1,0)</f>
        <v>0</v>
      </c>
      <c r="JM728">
        <f>IF(Table1[[#This Row],[pff_PENALTY]]&lt;&gt;"",1,0)</f>
        <v>0</v>
      </c>
      <c r="JN728">
        <f>Table1[[#This Row],[pff_PENYARDS]]</f>
        <v>0</v>
      </c>
      <c r="JO728">
        <f>IF(Table1[[#This Row],[S/End]]="TD",1,0)</f>
        <v>0</v>
      </c>
      <c r="JP728">
        <f>IF(OR(Table1[[#This Row],[S/End]]="FGGD"),1,0)</f>
        <v>0</v>
      </c>
      <c r="JQ728">
        <f>IF(OR(Table1[[#This Row],[S/End]]="FUM",Table1[[#This Row],[S/End]]="INT"),1,0)</f>
        <v>0</v>
      </c>
      <c r="JR728">
        <f>IF(AND(Table1[[#This Row],[Touchdown]]=1,Table1[[#This Row],[Pass Play]]=1),1,0)</f>
        <v>0</v>
      </c>
      <c r="JS728">
        <f t="shared" si="33"/>
        <v>0</v>
      </c>
      <c r="JT728">
        <f>IF(AND(OR(Table1[[#This Row],[Pass Play]]=1,Table1[[#This Row],[Rush Attempts]]=1),Table1[[#This Row],[Dn]]=3),1,0)</f>
        <v>0</v>
      </c>
      <c r="JU728">
        <f>IF(AND(Table1[[#This Row],[3rd down attempt]]=1,Table1[[#This Row],[EFF]]="Y"),1,0)</f>
        <v>0</v>
      </c>
      <c r="JV728">
        <f>IF(AND(Table1[[#This Row],[3rd down attempt]]=1,Table1[[#This Row],[Dist]]&gt;=7),1,0)</f>
        <v>0</v>
      </c>
      <c r="JW728">
        <f>IF(AND(OR(Table1[[#This Row],[Pass Play]]=1,Table1[[#This Row],[Rush Attempts]]=1),Table1[[#This Row],[Dn]]=4),1,0)</f>
        <v>0</v>
      </c>
      <c r="JX728">
        <f>IF(AND(Table1[[#This Row],[4th down attempt]]=1,Table1[[#This Row],[EFF]]="Y"),1,0)</f>
        <v>0</v>
      </c>
      <c r="JY728">
        <f>IF(AND(OR(Table1[[#This Row],[Pass Play]]=1,Table1[[#This Row],[Rush Attempts]]=1),Table1[[#This Row],[FPos]]&gt;=0,Table1[[#This Row],[FPos]]&lt;=20),1,0)</f>
        <v>0</v>
      </c>
      <c r="JZ728">
        <f>IF(AND(OR(Table1[[#This Row],[Pass Play]]=1,Table1[[#This Row],[Rush Attempts]]=1),Table1[[#This Row],[Dist]]&lt;=Table1[[#This Row],[Gn]]),1,0)</f>
        <v>1</v>
      </c>
      <c r="KA728">
        <f>IF(Table1[[#This Row],[S/End]]&lt;&gt;"",1,0)</f>
        <v>0</v>
      </c>
      <c r="KB728">
        <f>IF(Table1[[#This Row],[S/End]]="TD",1,0)</f>
        <v>0</v>
      </c>
      <c r="KC728">
        <f>IF(Table1[[#This Row],[S/End]]="FGGD",1,0)</f>
        <v>0</v>
      </c>
      <c r="KD728">
        <f>IF(AND(OR(Table1[[#This Row],[Pass Play]]=1,Table1[[#This Row],[Rush Attempts]]=1),Table1[[#This Row],[Gn]]&lt;0),1,0)</f>
        <v>0</v>
      </c>
      <c r="KE728" s="375">
        <f>IF(AND(Table1[[#This Row],[pff_DRVENDPSN]]=3,Table1[[#This Row],[pff_DRVENDEVENT]]="PUNT"),1,0)</f>
        <v>0</v>
      </c>
    </row>
    <row r="729" spans="1:291" hidden="1">
      <c r="A729">
        <v>38</v>
      </c>
      <c r="B729">
        <v>2112</v>
      </c>
      <c r="C729" t="s">
        <v>14484</v>
      </c>
      <c r="D729">
        <v>4</v>
      </c>
      <c r="E729">
        <v>1</v>
      </c>
      <c r="F729">
        <v>10</v>
      </c>
      <c r="G729">
        <v>4</v>
      </c>
      <c r="H729">
        <v>-21</v>
      </c>
      <c r="J729" t="s">
        <v>254</v>
      </c>
      <c r="K729">
        <v>11</v>
      </c>
      <c r="L729">
        <v>11</v>
      </c>
      <c r="M729" t="s">
        <v>10916</v>
      </c>
      <c r="N729" t="s">
        <v>2016</v>
      </c>
      <c r="P729" t="s">
        <v>2017</v>
      </c>
      <c r="S729" t="s">
        <v>321</v>
      </c>
      <c r="W729" t="s">
        <v>257</v>
      </c>
      <c r="X729" t="s">
        <v>14205</v>
      </c>
      <c r="AE729" t="s">
        <v>1476</v>
      </c>
      <c r="AF729" t="s">
        <v>1477</v>
      </c>
      <c r="AG729" t="s">
        <v>14205</v>
      </c>
      <c r="AH729" t="s">
        <v>257</v>
      </c>
      <c r="AJ729">
        <v>15</v>
      </c>
      <c r="AP729">
        <v>15</v>
      </c>
      <c r="BJ729" t="s">
        <v>257</v>
      </c>
      <c r="BQ729">
        <v>38</v>
      </c>
      <c r="BR729" t="s">
        <v>14204</v>
      </c>
      <c r="BT729" t="s">
        <v>275</v>
      </c>
      <c r="BV729">
        <v>17</v>
      </c>
      <c r="BX729">
        <v>0</v>
      </c>
      <c r="BY729" t="s">
        <v>14206</v>
      </c>
      <c r="CD729" s="3">
        <v>0.47013888888888888</v>
      </c>
      <c r="CF729" t="s">
        <v>14207</v>
      </c>
      <c r="CJ729">
        <v>0</v>
      </c>
      <c r="CK729" t="s">
        <v>14208</v>
      </c>
      <c r="CL729" s="4">
        <v>38414</v>
      </c>
      <c r="CM729" t="s">
        <v>14209</v>
      </c>
      <c r="CN729" t="s">
        <v>14210</v>
      </c>
      <c r="CO729">
        <v>19</v>
      </c>
      <c r="CP729" t="s">
        <v>14211</v>
      </c>
      <c r="CQ729" t="s">
        <v>418</v>
      </c>
      <c r="CR729" t="s">
        <v>13563</v>
      </c>
      <c r="CU729" t="s">
        <v>4512</v>
      </c>
      <c r="CW729">
        <v>0</v>
      </c>
      <c r="CY729">
        <v>3</v>
      </c>
      <c r="CZ729" t="s">
        <v>2703</v>
      </c>
      <c r="DA729">
        <v>-30</v>
      </c>
      <c r="DB729">
        <v>6</v>
      </c>
      <c r="DC729" t="s">
        <v>554</v>
      </c>
      <c r="DD729">
        <v>-9</v>
      </c>
      <c r="DF729" t="s">
        <v>13564</v>
      </c>
      <c r="DK729">
        <v>4</v>
      </c>
      <c r="DL729" s="4">
        <v>44525</v>
      </c>
      <c r="DM729">
        <v>20718</v>
      </c>
      <c r="DN729">
        <v>2021</v>
      </c>
      <c r="DO729">
        <v>0</v>
      </c>
      <c r="DQ729">
        <v>82026</v>
      </c>
      <c r="DR729">
        <v>128</v>
      </c>
      <c r="DU729" t="s">
        <v>257</v>
      </c>
      <c r="DV729" t="s">
        <v>274</v>
      </c>
      <c r="DX729">
        <v>19</v>
      </c>
      <c r="DY729" t="s">
        <v>13563</v>
      </c>
      <c r="EE729">
        <v>0</v>
      </c>
      <c r="EF729" t="s">
        <v>2553</v>
      </c>
      <c r="EG729" t="s">
        <v>675</v>
      </c>
      <c r="EH729">
        <v>0</v>
      </c>
      <c r="EJ729" t="s">
        <v>340</v>
      </c>
      <c r="EK729" t="s">
        <v>854</v>
      </c>
      <c r="EL729" t="s">
        <v>14212</v>
      </c>
      <c r="EM729" t="s">
        <v>14213</v>
      </c>
      <c r="EN729" t="s">
        <v>1005</v>
      </c>
      <c r="EO729" t="s">
        <v>418</v>
      </c>
      <c r="EP729" t="s">
        <v>388</v>
      </c>
      <c r="EQ729">
        <v>1</v>
      </c>
      <c r="ET729" t="s">
        <v>14214</v>
      </c>
      <c r="FE729">
        <v>0</v>
      </c>
      <c r="FF729">
        <v>13</v>
      </c>
      <c r="FG729" t="s">
        <v>285</v>
      </c>
      <c r="FI729" t="s">
        <v>285</v>
      </c>
      <c r="FJ729" t="s">
        <v>13960</v>
      </c>
      <c r="FL729">
        <v>0</v>
      </c>
      <c r="FN729">
        <v>0</v>
      </c>
      <c r="FQ729">
        <v>0</v>
      </c>
      <c r="FS729" t="s">
        <v>462</v>
      </c>
      <c r="FU729" t="s">
        <v>257</v>
      </c>
      <c r="FV729" t="s">
        <v>777</v>
      </c>
      <c r="FW729" t="s">
        <v>1291</v>
      </c>
      <c r="FX729" t="s">
        <v>1030</v>
      </c>
      <c r="FY729">
        <v>0</v>
      </c>
      <c r="GA729">
        <v>19.170000000000002</v>
      </c>
      <c r="GB729">
        <v>-2</v>
      </c>
      <c r="GC729">
        <v>0</v>
      </c>
      <c r="GD729" t="s">
        <v>1084</v>
      </c>
      <c r="GE729" t="s">
        <v>355</v>
      </c>
      <c r="GF729">
        <v>0</v>
      </c>
      <c r="GG729" t="s">
        <v>274</v>
      </c>
      <c r="GJ729">
        <v>0</v>
      </c>
      <c r="GK729">
        <v>0</v>
      </c>
      <c r="GM729" t="s">
        <v>8341</v>
      </c>
      <c r="GO729">
        <v>3</v>
      </c>
      <c r="HA729" t="s">
        <v>14215</v>
      </c>
      <c r="HC729" t="s">
        <v>313</v>
      </c>
      <c r="HD729" t="s">
        <v>313</v>
      </c>
      <c r="HE729" t="s">
        <v>14216</v>
      </c>
      <c r="HF729">
        <v>0</v>
      </c>
      <c r="HG729">
        <v>11</v>
      </c>
      <c r="HH729">
        <v>17</v>
      </c>
      <c r="HI729" t="s">
        <v>275</v>
      </c>
      <c r="HL729">
        <v>4</v>
      </c>
      <c r="HW729">
        <v>-25</v>
      </c>
      <c r="HX729">
        <v>4331841</v>
      </c>
      <c r="HY729" t="s">
        <v>2106</v>
      </c>
      <c r="HZ729">
        <v>4331827</v>
      </c>
      <c r="IC729">
        <v>0</v>
      </c>
      <c r="ID729">
        <v>0</v>
      </c>
      <c r="IM729">
        <v>121</v>
      </c>
      <c r="IO729" t="s">
        <v>13564</v>
      </c>
      <c r="IQ729" t="s">
        <v>13564</v>
      </c>
      <c r="IU729">
        <v>13</v>
      </c>
      <c r="IV729">
        <f>IF(AND(Table1[[#This Row],[R/P]]="P",Table1[[#This Row],[PaRes]]&lt;&gt;"SCRBL",Table1[[#This Row],[PaRes]]&lt;&gt;"RUN",Table1[[#This Row],[Penalty]]&lt;&gt;1),1,0)</f>
        <v>0</v>
      </c>
      <c r="IW729">
        <f>IF(AND(Table1[[#This Row],[Pass Play]]=1,Table1[[#This Row],[PaRes]]&lt;&gt;"SAC"),1,0)</f>
        <v>0</v>
      </c>
      <c r="IX729">
        <f>IF(Table1[[#This Row],[PaRes]]="COM",1,0)</f>
        <v>0</v>
      </c>
      <c r="IY729">
        <f>IF(Table1[[#This Row],[Pass Play]]=1,Table1[[#This Row],[Gn]],0)</f>
        <v>0</v>
      </c>
      <c r="IZ729">
        <f>IF(AND(Table1[[#This Row],[Pass Play]]=1,Table1[[#This Row],[EFF]]="Y"),1,0)</f>
        <v>0</v>
      </c>
      <c r="JA729">
        <f>IF(AND(Table1[[#This Row],[Pass Play]]=1,Table1[[#This Row],[EFF]]="Y"),Table1[[#This Row],[Gn]],0)</f>
        <v>0</v>
      </c>
      <c r="JB729">
        <f>IF(AND(Table1[[#This Row],[Pass Play]]=1,Table1[[#This Row],[Gn]]&gt;=15),1,0)</f>
        <v>0</v>
      </c>
      <c r="JC729">
        <f>IF(AND(Table1[[#This Row],[Pass Play]]=1,Table1[[#This Row],[Big Play Passes]]=1),Table1[[#This Row],[Gn]],0)</f>
        <v>0</v>
      </c>
      <c r="JD729">
        <f>IF(AND(OR(Table1[[#This Row],[R/P]]="R",Table1[[#This Row],[PaRes]]="SCRBL",Table1[[#This Row],[PaRes]]="RUN"),Table1[[#This Row],[Penalty]]&lt;&gt;1),1,0)</f>
        <v>1</v>
      </c>
      <c r="JE729">
        <f>IF(Table1[[#This Row],[Rush Attempts]]=1,Table1[[#This Row],[Gn]],0)</f>
        <v>4</v>
      </c>
      <c r="JF729">
        <f>IF(AND(Table1[[#This Row],[Rush Attempts]]=1,Table1[[#This Row],[EFF]]="Y"),1,0)</f>
        <v>1</v>
      </c>
      <c r="JG729">
        <f>IF(AND(Table1[[#This Row],[Rush Attempts]]=1,Table1[[#This Row],[EFF]]="Y"),Table1[[#This Row],[Gn]],0)</f>
        <v>4</v>
      </c>
      <c r="JH729">
        <f>IF(AND(Table1[[#This Row],[Rush Attempts]]=1,Table1[[#This Row],[Gn]]&gt;=10),1,0)</f>
        <v>0</v>
      </c>
      <c r="JI729">
        <f>IF(AND(Table1[[#This Row],[Rush Attempts]]=1,Table1[[#This Row],[Big Play Run]]=1),Table1[[#This Row],[Gn]],0)</f>
        <v>0</v>
      </c>
      <c r="JJ729">
        <f>IF(Table1[[#This Row],[PaRes]]="SAC",1,0)</f>
        <v>0</v>
      </c>
      <c r="JK729">
        <f>IF(Table1[[#This Row],[Sacks]]=1,Table1[[#This Row],[Gn]],0)</f>
        <v>0</v>
      </c>
      <c r="JL729">
        <f>IF(Table1[[#This Row],[PaRes]]="INT",1,0)</f>
        <v>0</v>
      </c>
      <c r="JM729">
        <f>IF(Table1[[#This Row],[pff_PENALTY]]&lt;&gt;"",1,0)</f>
        <v>0</v>
      </c>
      <c r="JN729">
        <f>Table1[[#This Row],[pff_PENYARDS]]</f>
        <v>0</v>
      </c>
      <c r="JO729">
        <f>IF(Table1[[#This Row],[S/End]]="TD",1,0)</f>
        <v>0</v>
      </c>
      <c r="JP729">
        <f>IF(OR(Table1[[#This Row],[S/End]]="FGGD"),1,0)</f>
        <v>0</v>
      </c>
      <c r="JQ729">
        <f>IF(OR(Table1[[#This Row],[S/End]]="FUM",Table1[[#This Row],[S/End]]="INT"),1,0)</f>
        <v>0</v>
      </c>
      <c r="JR729">
        <f>IF(AND(Table1[[#This Row],[Touchdown]]=1,Table1[[#This Row],[Pass Play]]=1),1,0)</f>
        <v>0</v>
      </c>
      <c r="JS729">
        <f t="shared" si="33"/>
        <v>0</v>
      </c>
      <c r="JT729">
        <f>IF(AND(OR(Table1[[#This Row],[Pass Play]]=1,Table1[[#This Row],[Rush Attempts]]=1),Table1[[#This Row],[Dn]]=3),1,0)</f>
        <v>0</v>
      </c>
      <c r="JU729">
        <f>IF(AND(Table1[[#This Row],[3rd down attempt]]=1,Table1[[#This Row],[EFF]]="Y"),1,0)</f>
        <v>0</v>
      </c>
      <c r="JV729">
        <f>IF(AND(Table1[[#This Row],[3rd down attempt]]=1,Table1[[#This Row],[Dist]]&gt;=7),1,0)</f>
        <v>0</v>
      </c>
      <c r="JW729">
        <f>IF(AND(OR(Table1[[#This Row],[Pass Play]]=1,Table1[[#This Row],[Rush Attempts]]=1),Table1[[#This Row],[Dn]]=4),1,0)</f>
        <v>0</v>
      </c>
      <c r="JX729">
        <f>IF(AND(Table1[[#This Row],[4th down attempt]]=1,Table1[[#This Row],[EFF]]="Y"),1,0)</f>
        <v>0</v>
      </c>
      <c r="JY729">
        <f>IF(AND(OR(Table1[[#This Row],[Pass Play]]=1,Table1[[#This Row],[Rush Attempts]]=1),Table1[[#This Row],[FPos]]&gt;=0,Table1[[#This Row],[FPos]]&lt;=20),1,0)</f>
        <v>0</v>
      </c>
      <c r="JZ729">
        <f>IF(AND(OR(Table1[[#This Row],[Pass Play]]=1,Table1[[#This Row],[Rush Attempts]]=1),Table1[[#This Row],[Dist]]&lt;=Table1[[#This Row],[Gn]]),1,0)</f>
        <v>0</v>
      </c>
      <c r="KA729">
        <f>IF(Table1[[#This Row],[S/End]]&lt;&gt;"",1,0)</f>
        <v>0</v>
      </c>
      <c r="KB729">
        <f>IF(Table1[[#This Row],[S/End]]="TD",1,0)</f>
        <v>0</v>
      </c>
      <c r="KC729">
        <f>IF(Table1[[#This Row],[S/End]]="FGGD",1,0)</f>
        <v>0</v>
      </c>
      <c r="KD729">
        <f>IF(AND(OR(Table1[[#This Row],[Pass Play]]=1,Table1[[#This Row],[Rush Attempts]]=1),Table1[[#This Row],[Gn]]&lt;0),1,0)</f>
        <v>0</v>
      </c>
      <c r="KE729" s="375">
        <f>IF(AND(Table1[[#This Row],[pff_DRVENDPSN]]=3,Table1[[#This Row],[pff_DRVENDEVENT]]="PUNT"),1,0)</f>
        <v>0</v>
      </c>
    </row>
    <row r="730" spans="1:291" hidden="1">
      <c r="A730">
        <v>39</v>
      </c>
      <c r="B730">
        <v>2112</v>
      </c>
      <c r="C730" t="s">
        <v>14484</v>
      </c>
      <c r="D730">
        <v>4</v>
      </c>
      <c r="E730">
        <v>2</v>
      </c>
      <c r="F730">
        <v>6</v>
      </c>
      <c r="G730">
        <v>5</v>
      </c>
      <c r="H730">
        <v>-25</v>
      </c>
      <c r="J730" t="s">
        <v>254</v>
      </c>
      <c r="K730">
        <v>12</v>
      </c>
      <c r="L730">
        <v>12</v>
      </c>
      <c r="M730" t="s">
        <v>13574</v>
      </c>
      <c r="N730" t="s">
        <v>568</v>
      </c>
      <c r="P730" t="s">
        <v>569</v>
      </c>
      <c r="Q730" t="s">
        <v>1336</v>
      </c>
      <c r="S730" t="s">
        <v>3416</v>
      </c>
      <c r="W730" t="s">
        <v>257</v>
      </c>
      <c r="X730" t="s">
        <v>6386</v>
      </c>
      <c r="AE730" t="s">
        <v>635</v>
      </c>
      <c r="AF730" t="s">
        <v>1685</v>
      </c>
      <c r="AG730" t="s">
        <v>6386</v>
      </c>
      <c r="AH730" t="s">
        <v>274</v>
      </c>
      <c r="AJ730">
        <v>22</v>
      </c>
      <c r="AP730">
        <v>15</v>
      </c>
      <c r="BJ730" t="s">
        <v>257</v>
      </c>
      <c r="BQ730">
        <v>39</v>
      </c>
      <c r="BR730" t="s">
        <v>14217</v>
      </c>
      <c r="BT730" t="s">
        <v>275</v>
      </c>
      <c r="BV730">
        <v>17</v>
      </c>
      <c r="BX730">
        <v>0</v>
      </c>
      <c r="BY730" t="s">
        <v>14218</v>
      </c>
      <c r="CD730" s="3">
        <v>0.44444444444444442</v>
      </c>
      <c r="CF730" t="s">
        <v>14219</v>
      </c>
      <c r="CJ730">
        <v>0</v>
      </c>
      <c r="CK730" t="s">
        <v>14220</v>
      </c>
      <c r="CL730" s="4">
        <v>38414</v>
      </c>
      <c r="CM730" t="s">
        <v>14221</v>
      </c>
      <c r="CN730" t="s">
        <v>14222</v>
      </c>
      <c r="CO730">
        <v>19</v>
      </c>
      <c r="CQ730" t="s">
        <v>418</v>
      </c>
      <c r="CR730" t="s">
        <v>13563</v>
      </c>
      <c r="CU730" t="s">
        <v>4730</v>
      </c>
      <c r="CW730">
        <v>0</v>
      </c>
      <c r="CY730">
        <v>4</v>
      </c>
      <c r="CZ730" t="s">
        <v>2703</v>
      </c>
      <c r="DA730">
        <v>-30</v>
      </c>
      <c r="DB730">
        <v>6</v>
      </c>
      <c r="DC730" t="s">
        <v>554</v>
      </c>
      <c r="DD730">
        <v>-9</v>
      </c>
      <c r="DF730" t="s">
        <v>13623</v>
      </c>
      <c r="DK730">
        <v>5</v>
      </c>
      <c r="DL730" s="4">
        <v>44525</v>
      </c>
      <c r="DM730">
        <v>20718</v>
      </c>
      <c r="DN730">
        <v>2021</v>
      </c>
      <c r="DO730">
        <v>0</v>
      </c>
      <c r="DQ730">
        <v>82026</v>
      </c>
      <c r="DR730">
        <v>129</v>
      </c>
      <c r="DU730" t="s">
        <v>257</v>
      </c>
      <c r="DV730" t="s">
        <v>274</v>
      </c>
      <c r="DX730">
        <v>19</v>
      </c>
      <c r="DY730" t="s">
        <v>13563</v>
      </c>
      <c r="EE730">
        <v>0</v>
      </c>
      <c r="EF730" t="s">
        <v>10206</v>
      </c>
      <c r="EG730" t="s">
        <v>675</v>
      </c>
      <c r="EH730">
        <v>0</v>
      </c>
      <c r="EJ730" t="s">
        <v>454</v>
      </c>
      <c r="EK730" t="s">
        <v>5378</v>
      </c>
      <c r="EL730" t="s">
        <v>14223</v>
      </c>
      <c r="EM730" t="s">
        <v>14224</v>
      </c>
      <c r="EN730" t="s">
        <v>9620</v>
      </c>
      <c r="EO730" t="s">
        <v>418</v>
      </c>
      <c r="EP730" t="s">
        <v>459</v>
      </c>
      <c r="EQ730">
        <v>1</v>
      </c>
      <c r="ET730" t="s">
        <v>14225</v>
      </c>
      <c r="FE730">
        <v>0</v>
      </c>
      <c r="FF730">
        <v>12</v>
      </c>
      <c r="FG730" t="s">
        <v>621</v>
      </c>
      <c r="FI730" t="s">
        <v>621</v>
      </c>
      <c r="FL730">
        <v>0</v>
      </c>
      <c r="FN730">
        <v>0</v>
      </c>
      <c r="FQ730">
        <v>0</v>
      </c>
      <c r="FS730" t="s">
        <v>462</v>
      </c>
      <c r="FU730" t="s">
        <v>274</v>
      </c>
      <c r="FV730" t="s">
        <v>777</v>
      </c>
      <c r="FW730" t="s">
        <v>290</v>
      </c>
      <c r="FX730" t="s">
        <v>432</v>
      </c>
      <c r="FY730">
        <v>0</v>
      </c>
      <c r="GA730">
        <v>19.170000000000002</v>
      </c>
      <c r="GB730">
        <v>-2</v>
      </c>
      <c r="GC730">
        <v>0</v>
      </c>
      <c r="GD730" t="s">
        <v>14226</v>
      </c>
      <c r="GE730" t="s">
        <v>355</v>
      </c>
      <c r="GF730">
        <v>0</v>
      </c>
      <c r="GG730" t="s">
        <v>1179</v>
      </c>
      <c r="GJ730">
        <v>0</v>
      </c>
      <c r="GK730">
        <v>0</v>
      </c>
      <c r="GM730" t="s">
        <v>14227</v>
      </c>
      <c r="GO730">
        <v>2</v>
      </c>
      <c r="HA730" t="s">
        <v>14228</v>
      </c>
      <c r="HC730" t="s">
        <v>294</v>
      </c>
      <c r="HD730" t="s">
        <v>313</v>
      </c>
      <c r="HE730" t="s">
        <v>14229</v>
      </c>
      <c r="HF730">
        <v>0</v>
      </c>
      <c r="HG730">
        <v>12</v>
      </c>
      <c r="HH730">
        <v>17</v>
      </c>
      <c r="HI730" t="s">
        <v>275</v>
      </c>
      <c r="HL730" t="s">
        <v>2010</v>
      </c>
      <c r="HW730">
        <v>-30</v>
      </c>
      <c r="HX730">
        <v>4331849</v>
      </c>
      <c r="HY730" t="s">
        <v>3943</v>
      </c>
      <c r="HZ730">
        <v>4331841</v>
      </c>
      <c r="IC730">
        <v>0</v>
      </c>
      <c r="ID730">
        <v>0</v>
      </c>
      <c r="IM730">
        <v>122</v>
      </c>
      <c r="IQ730" t="s">
        <v>13623</v>
      </c>
      <c r="IU730">
        <v>13</v>
      </c>
      <c r="IV730">
        <f>IF(AND(Table1[[#This Row],[R/P]]="P",Table1[[#This Row],[PaRes]]&lt;&gt;"SCRBL",Table1[[#This Row],[PaRes]]&lt;&gt;"RUN",Table1[[#This Row],[Penalty]]&lt;&gt;1),1,0)</f>
        <v>0</v>
      </c>
      <c r="IW730">
        <f>IF(AND(Table1[[#This Row],[Pass Play]]=1,Table1[[#This Row],[PaRes]]&lt;&gt;"SAC"),1,0)</f>
        <v>0</v>
      </c>
      <c r="IX730">
        <f>IF(Table1[[#This Row],[PaRes]]="COM",1,0)</f>
        <v>0</v>
      </c>
      <c r="IY730">
        <f>IF(Table1[[#This Row],[Pass Play]]=1,Table1[[#This Row],[Gn]],0)</f>
        <v>0</v>
      </c>
      <c r="IZ730">
        <f>IF(AND(Table1[[#This Row],[Pass Play]]=1,Table1[[#This Row],[EFF]]="Y"),1,0)</f>
        <v>0</v>
      </c>
      <c r="JA730">
        <f>IF(AND(Table1[[#This Row],[Pass Play]]=1,Table1[[#This Row],[EFF]]="Y"),Table1[[#This Row],[Gn]],0)</f>
        <v>0</v>
      </c>
      <c r="JB730">
        <f>IF(AND(Table1[[#This Row],[Pass Play]]=1,Table1[[#This Row],[Gn]]&gt;=15),1,0)</f>
        <v>0</v>
      </c>
      <c r="JC730">
        <f>IF(AND(Table1[[#This Row],[Pass Play]]=1,Table1[[#This Row],[Big Play Passes]]=1),Table1[[#This Row],[Gn]],0)</f>
        <v>0</v>
      </c>
      <c r="JD730">
        <f>IF(AND(OR(Table1[[#This Row],[R/P]]="R",Table1[[#This Row],[PaRes]]="SCRBL",Table1[[#This Row],[PaRes]]="RUN"),Table1[[#This Row],[Penalty]]&lt;&gt;1),1,0)</f>
        <v>1</v>
      </c>
      <c r="JE730">
        <f>IF(Table1[[#This Row],[Rush Attempts]]=1,Table1[[#This Row],[Gn]],0)</f>
        <v>5</v>
      </c>
      <c r="JF730">
        <f>IF(AND(Table1[[#This Row],[Rush Attempts]]=1,Table1[[#This Row],[EFF]]="Y"),1,0)</f>
        <v>1</v>
      </c>
      <c r="JG730">
        <f>IF(AND(Table1[[#This Row],[Rush Attempts]]=1,Table1[[#This Row],[EFF]]="Y"),Table1[[#This Row],[Gn]],0)</f>
        <v>5</v>
      </c>
      <c r="JH730">
        <f>IF(AND(Table1[[#This Row],[Rush Attempts]]=1,Table1[[#This Row],[Gn]]&gt;=10),1,0)</f>
        <v>0</v>
      </c>
      <c r="JI730">
        <f>IF(AND(Table1[[#This Row],[Rush Attempts]]=1,Table1[[#This Row],[Big Play Run]]=1),Table1[[#This Row],[Gn]],0)</f>
        <v>0</v>
      </c>
      <c r="JJ730">
        <f>IF(Table1[[#This Row],[PaRes]]="SAC",1,0)</f>
        <v>0</v>
      </c>
      <c r="JK730">
        <f>IF(Table1[[#This Row],[Sacks]]=1,Table1[[#This Row],[Gn]],0)</f>
        <v>0</v>
      </c>
      <c r="JL730">
        <f>IF(Table1[[#This Row],[PaRes]]="INT",1,0)</f>
        <v>0</v>
      </c>
      <c r="JM730">
        <f>IF(Table1[[#This Row],[pff_PENALTY]]&lt;&gt;"",1,0)</f>
        <v>0</v>
      </c>
      <c r="JN730">
        <f>Table1[[#This Row],[pff_PENYARDS]]</f>
        <v>0</v>
      </c>
      <c r="JO730">
        <f>IF(Table1[[#This Row],[S/End]]="TD",1,0)</f>
        <v>0</v>
      </c>
      <c r="JP730">
        <f>IF(OR(Table1[[#This Row],[S/End]]="FGGD"),1,0)</f>
        <v>0</v>
      </c>
      <c r="JQ730">
        <f>IF(OR(Table1[[#This Row],[S/End]]="FUM",Table1[[#This Row],[S/End]]="INT"),1,0)</f>
        <v>0</v>
      </c>
      <c r="JR730">
        <f>IF(AND(Table1[[#This Row],[Touchdown]]=1,Table1[[#This Row],[Pass Play]]=1),1,0)</f>
        <v>0</v>
      </c>
      <c r="JS730">
        <f t="shared" si="33"/>
        <v>0</v>
      </c>
      <c r="JT730">
        <f>IF(AND(OR(Table1[[#This Row],[Pass Play]]=1,Table1[[#This Row],[Rush Attempts]]=1),Table1[[#This Row],[Dn]]=3),1,0)</f>
        <v>0</v>
      </c>
      <c r="JU730">
        <f>IF(AND(Table1[[#This Row],[3rd down attempt]]=1,Table1[[#This Row],[EFF]]="Y"),1,0)</f>
        <v>0</v>
      </c>
      <c r="JV730">
        <f>IF(AND(Table1[[#This Row],[3rd down attempt]]=1,Table1[[#This Row],[Dist]]&gt;=7),1,0)</f>
        <v>0</v>
      </c>
      <c r="JW730">
        <f>IF(AND(OR(Table1[[#This Row],[Pass Play]]=1,Table1[[#This Row],[Rush Attempts]]=1),Table1[[#This Row],[Dn]]=4),1,0)</f>
        <v>0</v>
      </c>
      <c r="JX730">
        <f>IF(AND(Table1[[#This Row],[4th down attempt]]=1,Table1[[#This Row],[EFF]]="Y"),1,0)</f>
        <v>0</v>
      </c>
      <c r="JY730">
        <f>IF(AND(OR(Table1[[#This Row],[Pass Play]]=1,Table1[[#This Row],[Rush Attempts]]=1),Table1[[#This Row],[FPos]]&gt;=0,Table1[[#This Row],[FPos]]&lt;=20),1,0)</f>
        <v>0</v>
      </c>
      <c r="JZ730">
        <f>IF(AND(OR(Table1[[#This Row],[Pass Play]]=1,Table1[[#This Row],[Rush Attempts]]=1),Table1[[#This Row],[Dist]]&lt;=Table1[[#This Row],[Gn]]),1,0)</f>
        <v>0</v>
      </c>
      <c r="KA730">
        <f>IF(Table1[[#This Row],[S/End]]&lt;&gt;"",1,0)</f>
        <v>0</v>
      </c>
      <c r="KB730">
        <f>IF(Table1[[#This Row],[S/End]]="TD",1,0)</f>
        <v>0</v>
      </c>
      <c r="KC730">
        <f>IF(Table1[[#This Row],[S/End]]="FGGD",1,0)</f>
        <v>0</v>
      </c>
      <c r="KD730">
        <f>IF(AND(OR(Table1[[#This Row],[Pass Play]]=1,Table1[[#This Row],[Rush Attempts]]=1),Table1[[#This Row],[Gn]]&lt;0),1,0)</f>
        <v>0</v>
      </c>
      <c r="KE730" s="375">
        <f>IF(AND(Table1[[#This Row],[pff_DRVENDPSN]]=3,Table1[[#This Row],[pff_DRVENDEVENT]]="PUNT"),1,0)</f>
        <v>0</v>
      </c>
    </row>
    <row r="731" spans="1:291" hidden="1">
      <c r="A731">
        <v>40</v>
      </c>
      <c r="B731">
        <v>2112</v>
      </c>
      <c r="C731" t="s">
        <v>14484</v>
      </c>
      <c r="D731">
        <v>4</v>
      </c>
      <c r="E731">
        <v>3</v>
      </c>
      <c r="F731">
        <v>1</v>
      </c>
      <c r="G731">
        <v>0</v>
      </c>
      <c r="H731">
        <v>-30</v>
      </c>
      <c r="J731" t="s">
        <v>298</v>
      </c>
      <c r="K731">
        <v>22</v>
      </c>
      <c r="L731">
        <v>22</v>
      </c>
      <c r="M731" t="s">
        <v>2136</v>
      </c>
      <c r="N731" t="s">
        <v>2135</v>
      </c>
      <c r="P731" t="s">
        <v>2136</v>
      </c>
      <c r="W731" t="s">
        <v>257</v>
      </c>
      <c r="X731" t="s">
        <v>12450</v>
      </c>
      <c r="AE731" t="s">
        <v>1526</v>
      </c>
      <c r="AF731" t="s">
        <v>1527</v>
      </c>
      <c r="AG731" t="s">
        <v>12450</v>
      </c>
      <c r="AH731" t="s">
        <v>274</v>
      </c>
      <c r="AJ731">
        <v>22</v>
      </c>
      <c r="AP731">
        <v>15</v>
      </c>
      <c r="BJ731" t="s">
        <v>274</v>
      </c>
      <c r="BQ731">
        <v>40</v>
      </c>
      <c r="BR731" t="s">
        <v>14230</v>
      </c>
      <c r="BT731" t="s">
        <v>275</v>
      </c>
      <c r="BV731">
        <v>17</v>
      </c>
      <c r="BX731">
        <v>0</v>
      </c>
      <c r="BY731" t="s">
        <v>14231</v>
      </c>
      <c r="CD731" s="3">
        <v>0.41736111111111113</v>
      </c>
      <c r="CF731" t="s">
        <v>14232</v>
      </c>
      <c r="CJ731">
        <v>0</v>
      </c>
      <c r="CK731" t="s">
        <v>14233</v>
      </c>
      <c r="CL731" s="4">
        <v>38050</v>
      </c>
      <c r="CM731" t="s">
        <v>14234</v>
      </c>
      <c r="CN731" t="s">
        <v>14235</v>
      </c>
      <c r="CO731">
        <v>19</v>
      </c>
      <c r="CP731" t="s">
        <v>14236</v>
      </c>
      <c r="CQ731" t="s">
        <v>282</v>
      </c>
      <c r="CR731" t="s">
        <v>13563</v>
      </c>
      <c r="CU731" t="s">
        <v>613</v>
      </c>
      <c r="CW731">
        <v>0</v>
      </c>
      <c r="CY731">
        <v>5</v>
      </c>
      <c r="CZ731" t="s">
        <v>2703</v>
      </c>
      <c r="DA731">
        <v>-30</v>
      </c>
      <c r="DB731">
        <v>6</v>
      </c>
      <c r="DC731" t="s">
        <v>554</v>
      </c>
      <c r="DD731">
        <v>-9</v>
      </c>
      <c r="DF731" t="s">
        <v>13584</v>
      </c>
      <c r="DK731">
        <v>0</v>
      </c>
      <c r="DL731" s="4">
        <v>44525</v>
      </c>
      <c r="DM731">
        <v>20718</v>
      </c>
      <c r="DN731">
        <v>2021</v>
      </c>
      <c r="DO731">
        <v>0</v>
      </c>
      <c r="DQ731">
        <v>82026</v>
      </c>
      <c r="DR731">
        <v>130</v>
      </c>
      <c r="DU731" t="s">
        <v>274</v>
      </c>
      <c r="DV731" t="s">
        <v>257</v>
      </c>
      <c r="DX731">
        <v>19</v>
      </c>
      <c r="DY731" t="s">
        <v>13563</v>
      </c>
      <c r="EE731">
        <v>0</v>
      </c>
      <c r="EF731" t="s">
        <v>14237</v>
      </c>
      <c r="EG731" t="s">
        <v>277</v>
      </c>
      <c r="EH731">
        <v>0</v>
      </c>
      <c r="EI731" t="s">
        <v>2814</v>
      </c>
      <c r="EJ731" t="s">
        <v>6322</v>
      </c>
      <c r="EK731" t="s">
        <v>14238</v>
      </c>
      <c r="EL731" t="s">
        <v>14239</v>
      </c>
      <c r="EM731" t="s">
        <v>14240</v>
      </c>
      <c r="EN731" t="s">
        <v>11375</v>
      </c>
      <c r="EO731" t="s">
        <v>269</v>
      </c>
      <c r="EP731" t="s">
        <v>3352</v>
      </c>
      <c r="EQ731">
        <v>0</v>
      </c>
      <c r="ET731" t="s">
        <v>14241</v>
      </c>
      <c r="FE731">
        <v>0</v>
      </c>
      <c r="FF731">
        <v>10</v>
      </c>
      <c r="FG731" t="s">
        <v>255</v>
      </c>
      <c r="FI731" t="s">
        <v>255</v>
      </c>
      <c r="FL731">
        <v>0</v>
      </c>
      <c r="FN731">
        <v>0</v>
      </c>
      <c r="FQ731">
        <v>0</v>
      </c>
      <c r="FS731" t="s">
        <v>287</v>
      </c>
      <c r="FU731" t="s">
        <v>274</v>
      </c>
      <c r="FV731" t="s">
        <v>6352</v>
      </c>
      <c r="FW731" t="s">
        <v>397</v>
      </c>
      <c r="FX731" t="s">
        <v>291</v>
      </c>
      <c r="FY731">
        <v>0</v>
      </c>
      <c r="GA731">
        <v>19.170000000000002</v>
      </c>
      <c r="GB731">
        <v>-2</v>
      </c>
      <c r="GC731">
        <v>0</v>
      </c>
      <c r="GF731">
        <v>0</v>
      </c>
      <c r="GG731" t="s">
        <v>895</v>
      </c>
      <c r="GJ731">
        <v>0</v>
      </c>
      <c r="GK731">
        <v>0</v>
      </c>
      <c r="GM731" t="s">
        <v>11790</v>
      </c>
      <c r="GO731">
        <v>0</v>
      </c>
      <c r="HA731" t="s">
        <v>14242</v>
      </c>
      <c r="HC731" t="s">
        <v>294</v>
      </c>
      <c r="HD731" t="s">
        <v>294</v>
      </c>
      <c r="HE731" t="s">
        <v>14243</v>
      </c>
      <c r="HF731">
        <v>0</v>
      </c>
      <c r="HG731">
        <v>13</v>
      </c>
      <c r="HH731">
        <v>17</v>
      </c>
      <c r="HI731" t="s">
        <v>275</v>
      </c>
      <c r="HL731">
        <v>3</v>
      </c>
      <c r="HW731">
        <v>-30</v>
      </c>
      <c r="HX731">
        <v>4331856</v>
      </c>
      <c r="HY731" t="s">
        <v>14244</v>
      </c>
      <c r="HZ731">
        <v>4331849</v>
      </c>
      <c r="IC731">
        <v>0</v>
      </c>
      <c r="ID731">
        <v>0</v>
      </c>
      <c r="IM731">
        <v>123</v>
      </c>
      <c r="IO731" t="s">
        <v>13583</v>
      </c>
      <c r="IQ731" t="s">
        <v>13583</v>
      </c>
      <c r="IR731" t="s">
        <v>13584</v>
      </c>
      <c r="IU731">
        <v>13</v>
      </c>
      <c r="IV731">
        <f>IF(AND(Table1[[#This Row],[R/P]]="P",Table1[[#This Row],[PaRes]]&lt;&gt;"SCRBL",Table1[[#This Row],[PaRes]]&lt;&gt;"RUN",Table1[[#This Row],[Penalty]]&lt;&gt;1),1,0)</f>
        <v>0</v>
      </c>
      <c r="IW731">
        <f>IF(AND(Table1[[#This Row],[Pass Play]]=1,Table1[[#This Row],[PaRes]]&lt;&gt;"SAC"),1,0)</f>
        <v>0</v>
      </c>
      <c r="IX731">
        <f>IF(Table1[[#This Row],[PaRes]]="COM",1,0)</f>
        <v>0</v>
      </c>
      <c r="IY731">
        <f>IF(Table1[[#This Row],[Pass Play]]=1,Table1[[#This Row],[Gn]],0)</f>
        <v>0</v>
      </c>
      <c r="IZ731">
        <f>IF(AND(Table1[[#This Row],[Pass Play]]=1,Table1[[#This Row],[EFF]]="Y"),1,0)</f>
        <v>0</v>
      </c>
      <c r="JA731">
        <f>IF(AND(Table1[[#This Row],[Pass Play]]=1,Table1[[#This Row],[EFF]]="Y"),Table1[[#This Row],[Gn]],0)</f>
        <v>0</v>
      </c>
      <c r="JB731">
        <f>IF(AND(Table1[[#This Row],[Pass Play]]=1,Table1[[#This Row],[Gn]]&gt;=15),1,0)</f>
        <v>0</v>
      </c>
      <c r="JC731">
        <f>IF(AND(Table1[[#This Row],[Pass Play]]=1,Table1[[#This Row],[Big Play Passes]]=1),Table1[[#This Row],[Gn]],0)</f>
        <v>0</v>
      </c>
      <c r="JD731">
        <f>IF(AND(OR(Table1[[#This Row],[R/P]]="R",Table1[[#This Row],[PaRes]]="SCRBL",Table1[[#This Row],[PaRes]]="RUN"),Table1[[#This Row],[Penalty]]&lt;&gt;1),1,0)</f>
        <v>1</v>
      </c>
      <c r="JE731">
        <f>IF(Table1[[#This Row],[Rush Attempts]]=1,Table1[[#This Row],[Gn]],0)</f>
        <v>0</v>
      </c>
      <c r="JF731">
        <f>IF(AND(Table1[[#This Row],[Rush Attempts]]=1,Table1[[#This Row],[EFF]]="Y"),1,0)</f>
        <v>0</v>
      </c>
      <c r="JG731">
        <f>IF(AND(Table1[[#This Row],[Rush Attempts]]=1,Table1[[#This Row],[EFF]]="Y"),Table1[[#This Row],[Gn]],0)</f>
        <v>0</v>
      </c>
      <c r="JH731">
        <f>IF(AND(Table1[[#This Row],[Rush Attempts]]=1,Table1[[#This Row],[Gn]]&gt;=10),1,0)</f>
        <v>0</v>
      </c>
      <c r="JI731">
        <f>IF(AND(Table1[[#This Row],[Rush Attempts]]=1,Table1[[#This Row],[Big Play Run]]=1),Table1[[#This Row],[Gn]],0)</f>
        <v>0</v>
      </c>
      <c r="JJ731">
        <f>IF(Table1[[#This Row],[PaRes]]="SAC",1,0)</f>
        <v>0</v>
      </c>
      <c r="JK731">
        <f>IF(Table1[[#This Row],[Sacks]]=1,Table1[[#This Row],[Gn]],0)</f>
        <v>0</v>
      </c>
      <c r="JL731">
        <f>IF(Table1[[#This Row],[PaRes]]="INT",1,0)</f>
        <v>0</v>
      </c>
      <c r="JM731">
        <f>IF(Table1[[#This Row],[pff_PENALTY]]&lt;&gt;"",1,0)</f>
        <v>0</v>
      </c>
      <c r="JN731">
        <f>Table1[[#This Row],[pff_PENYARDS]]</f>
        <v>0</v>
      </c>
      <c r="JO731">
        <f>IF(Table1[[#This Row],[S/End]]="TD",1,0)</f>
        <v>0</v>
      </c>
      <c r="JP731">
        <f>IF(OR(Table1[[#This Row],[S/End]]="FGGD"),1,0)</f>
        <v>0</v>
      </c>
      <c r="JQ731">
        <f>IF(OR(Table1[[#This Row],[S/End]]="FUM",Table1[[#This Row],[S/End]]="INT"),1,0)</f>
        <v>0</v>
      </c>
      <c r="JR731">
        <f>IF(AND(Table1[[#This Row],[Touchdown]]=1,Table1[[#This Row],[Pass Play]]=1),1,0)</f>
        <v>0</v>
      </c>
      <c r="JS731">
        <f t="shared" si="33"/>
        <v>0</v>
      </c>
      <c r="JT731">
        <f>IF(AND(OR(Table1[[#This Row],[Pass Play]]=1,Table1[[#This Row],[Rush Attempts]]=1),Table1[[#This Row],[Dn]]=3),1,0)</f>
        <v>1</v>
      </c>
      <c r="JU731">
        <f>IF(AND(Table1[[#This Row],[3rd down attempt]]=1,Table1[[#This Row],[EFF]]="Y"),1,0)</f>
        <v>0</v>
      </c>
      <c r="JV731">
        <f>IF(AND(Table1[[#This Row],[3rd down attempt]]=1,Table1[[#This Row],[Dist]]&gt;=7),1,0)</f>
        <v>0</v>
      </c>
      <c r="JW731">
        <f>IF(AND(OR(Table1[[#This Row],[Pass Play]]=1,Table1[[#This Row],[Rush Attempts]]=1),Table1[[#This Row],[Dn]]=4),1,0)</f>
        <v>0</v>
      </c>
      <c r="JX731">
        <f>IF(AND(Table1[[#This Row],[4th down attempt]]=1,Table1[[#This Row],[EFF]]="Y"),1,0)</f>
        <v>0</v>
      </c>
      <c r="JY731">
        <f>IF(AND(OR(Table1[[#This Row],[Pass Play]]=1,Table1[[#This Row],[Rush Attempts]]=1),Table1[[#This Row],[FPos]]&gt;=0,Table1[[#This Row],[FPos]]&lt;=20),1,0)</f>
        <v>0</v>
      </c>
      <c r="JZ731">
        <f>IF(AND(OR(Table1[[#This Row],[Pass Play]]=1,Table1[[#This Row],[Rush Attempts]]=1),Table1[[#This Row],[Dist]]&lt;=Table1[[#This Row],[Gn]]),1,0)</f>
        <v>0</v>
      </c>
      <c r="KA731">
        <f>IF(Table1[[#This Row],[S/End]]&lt;&gt;"",1,0)</f>
        <v>0</v>
      </c>
      <c r="KB731">
        <f>IF(Table1[[#This Row],[S/End]]="TD",1,0)</f>
        <v>0</v>
      </c>
      <c r="KC731">
        <f>IF(Table1[[#This Row],[S/End]]="FGGD",1,0)</f>
        <v>0</v>
      </c>
      <c r="KD731">
        <f>IF(AND(OR(Table1[[#This Row],[Pass Play]]=1,Table1[[#This Row],[Rush Attempts]]=1),Table1[[#This Row],[Gn]]&lt;0),1,0)</f>
        <v>0</v>
      </c>
      <c r="KE731" s="375">
        <f>IF(AND(Table1[[#This Row],[pff_DRVENDPSN]]=3,Table1[[#This Row],[pff_DRVENDEVENT]]="PUNT"),1,0)</f>
        <v>0</v>
      </c>
    </row>
    <row r="732" spans="1:291" hidden="1">
      <c r="A732">
        <v>41</v>
      </c>
      <c r="B732">
        <v>2112</v>
      </c>
      <c r="C732" t="s">
        <v>14484</v>
      </c>
      <c r="D732">
        <v>4</v>
      </c>
      <c r="E732">
        <v>4</v>
      </c>
      <c r="F732">
        <v>1</v>
      </c>
      <c r="G732">
        <v>0</v>
      </c>
      <c r="H732">
        <v>-30</v>
      </c>
      <c r="J732" t="s">
        <v>298</v>
      </c>
      <c r="K732">
        <v>23</v>
      </c>
      <c r="L732" t="s">
        <v>13632</v>
      </c>
      <c r="M732" t="s">
        <v>14126</v>
      </c>
      <c r="N732" t="s">
        <v>7656</v>
      </c>
      <c r="P732" t="s">
        <v>14126</v>
      </c>
      <c r="W732" t="s">
        <v>257</v>
      </c>
      <c r="X732" t="s">
        <v>14127</v>
      </c>
      <c r="AE732" t="s">
        <v>807</v>
      </c>
      <c r="AF732" t="s">
        <v>14128</v>
      </c>
      <c r="AG732" t="s">
        <v>14127</v>
      </c>
      <c r="AH732" t="s">
        <v>257</v>
      </c>
      <c r="AJ732">
        <v>22</v>
      </c>
      <c r="AP732">
        <v>15</v>
      </c>
      <c r="BJ732" t="s">
        <v>274</v>
      </c>
      <c r="BQ732">
        <v>41</v>
      </c>
      <c r="BR732" t="s">
        <v>14245</v>
      </c>
      <c r="BT732" t="s">
        <v>275</v>
      </c>
      <c r="BV732">
        <v>17</v>
      </c>
      <c r="BX732">
        <v>0</v>
      </c>
      <c r="BY732" t="s">
        <v>14246</v>
      </c>
      <c r="CD732" s="3">
        <v>0.39027777777777778</v>
      </c>
      <c r="CF732" t="s">
        <v>14247</v>
      </c>
      <c r="CJ732">
        <v>0</v>
      </c>
      <c r="CK732" t="s">
        <v>14248</v>
      </c>
      <c r="CL732" s="4">
        <v>37715</v>
      </c>
      <c r="CM732" t="s">
        <v>14249</v>
      </c>
      <c r="CN732" t="s">
        <v>14250</v>
      </c>
      <c r="CO732">
        <v>19</v>
      </c>
      <c r="CP732" t="s">
        <v>14251</v>
      </c>
      <c r="CQ732" t="s">
        <v>282</v>
      </c>
      <c r="CR732" t="s">
        <v>13563</v>
      </c>
      <c r="CU732" t="s">
        <v>14252</v>
      </c>
      <c r="CW732">
        <v>0</v>
      </c>
      <c r="CY732">
        <v>6</v>
      </c>
      <c r="CZ732" t="s">
        <v>2703</v>
      </c>
      <c r="DA732">
        <v>-30</v>
      </c>
      <c r="DB732">
        <v>6</v>
      </c>
      <c r="DC732" t="s">
        <v>554</v>
      </c>
      <c r="DD732">
        <v>-9</v>
      </c>
      <c r="DF732" t="s">
        <v>13583</v>
      </c>
      <c r="DK732">
        <v>0</v>
      </c>
      <c r="DL732" s="4">
        <v>44525</v>
      </c>
      <c r="DM732">
        <v>20718</v>
      </c>
      <c r="DN732">
        <v>2021</v>
      </c>
      <c r="DO732">
        <v>0</v>
      </c>
      <c r="DQ732">
        <v>82026</v>
      </c>
      <c r="DR732">
        <v>131</v>
      </c>
      <c r="DU732" t="s">
        <v>274</v>
      </c>
      <c r="DV732" t="s">
        <v>257</v>
      </c>
      <c r="DX732">
        <v>19</v>
      </c>
      <c r="DY732" t="s">
        <v>13563</v>
      </c>
      <c r="EE732">
        <v>0</v>
      </c>
      <c r="EF732" t="s">
        <v>14135</v>
      </c>
      <c r="EG732" t="s">
        <v>383</v>
      </c>
      <c r="EH732">
        <v>0</v>
      </c>
      <c r="EI732" t="s">
        <v>14136</v>
      </c>
      <c r="EJ732" t="s">
        <v>14137</v>
      </c>
      <c r="EK732" t="s">
        <v>14138</v>
      </c>
      <c r="EL732" t="s">
        <v>14253</v>
      </c>
      <c r="EM732" t="s">
        <v>14254</v>
      </c>
      <c r="EN732" t="s">
        <v>10132</v>
      </c>
      <c r="EO732" t="s">
        <v>269</v>
      </c>
      <c r="EP732" t="s">
        <v>1175</v>
      </c>
      <c r="EQ732">
        <v>0</v>
      </c>
      <c r="ET732" t="s">
        <v>14255</v>
      </c>
      <c r="FE732">
        <v>0</v>
      </c>
      <c r="FF732">
        <v>10</v>
      </c>
      <c r="FG732" t="s">
        <v>285</v>
      </c>
      <c r="FI732" t="s">
        <v>285</v>
      </c>
      <c r="FL732">
        <v>0</v>
      </c>
      <c r="FN732">
        <v>0</v>
      </c>
      <c r="FQ732">
        <v>0</v>
      </c>
      <c r="FS732" t="s">
        <v>462</v>
      </c>
      <c r="FU732" t="s">
        <v>257</v>
      </c>
      <c r="FV732" t="s">
        <v>14142</v>
      </c>
      <c r="FW732" t="s">
        <v>1721</v>
      </c>
      <c r="FX732" t="s">
        <v>1897</v>
      </c>
      <c r="FY732">
        <v>0</v>
      </c>
      <c r="GA732">
        <v>19.170000000000002</v>
      </c>
      <c r="GB732">
        <v>-2</v>
      </c>
      <c r="GC732">
        <v>0</v>
      </c>
      <c r="GE732" t="s">
        <v>355</v>
      </c>
      <c r="GF732">
        <v>0</v>
      </c>
      <c r="GG732" t="s">
        <v>3354</v>
      </c>
      <c r="GJ732">
        <v>1</v>
      </c>
      <c r="GK732">
        <v>1</v>
      </c>
      <c r="GM732" t="s">
        <v>13218</v>
      </c>
      <c r="GO732">
        <v>0</v>
      </c>
      <c r="HA732" t="s">
        <v>14256</v>
      </c>
      <c r="HC732" t="s">
        <v>313</v>
      </c>
      <c r="HD732" t="s">
        <v>313</v>
      </c>
      <c r="HE732" t="s">
        <v>1541</v>
      </c>
      <c r="HF732">
        <v>0</v>
      </c>
      <c r="HG732">
        <v>14</v>
      </c>
      <c r="HH732">
        <v>17</v>
      </c>
      <c r="HI732" t="s">
        <v>275</v>
      </c>
      <c r="HL732">
        <v>0</v>
      </c>
      <c r="HW732">
        <v>-30</v>
      </c>
      <c r="HX732">
        <v>4331867</v>
      </c>
      <c r="HY732" t="s">
        <v>14257</v>
      </c>
      <c r="HZ732">
        <v>4331856</v>
      </c>
      <c r="IC732">
        <v>0</v>
      </c>
      <c r="ID732">
        <v>0</v>
      </c>
      <c r="IM732">
        <v>124</v>
      </c>
      <c r="IO732" t="s">
        <v>13583</v>
      </c>
      <c r="IQ732" t="s">
        <v>13583</v>
      </c>
      <c r="IU732">
        <v>13</v>
      </c>
      <c r="IV732">
        <f>IF(AND(Table1[[#This Row],[R/P]]="P",Table1[[#This Row],[PaRes]]&lt;&gt;"SCRBL",Table1[[#This Row],[PaRes]]&lt;&gt;"RUN",Table1[[#This Row],[Penalty]]&lt;&gt;1),1,0)</f>
        <v>0</v>
      </c>
      <c r="IW732">
        <f>IF(AND(Table1[[#This Row],[Pass Play]]=1,Table1[[#This Row],[PaRes]]&lt;&gt;"SAC"),1,0)</f>
        <v>0</v>
      </c>
      <c r="IX732">
        <f>IF(Table1[[#This Row],[PaRes]]="COM",1,0)</f>
        <v>0</v>
      </c>
      <c r="IY732">
        <f>IF(Table1[[#This Row],[Pass Play]]=1,Table1[[#This Row],[Gn]],0)</f>
        <v>0</v>
      </c>
      <c r="IZ732">
        <f>IF(AND(Table1[[#This Row],[Pass Play]]=1,Table1[[#This Row],[EFF]]="Y"),1,0)</f>
        <v>0</v>
      </c>
      <c r="JA732">
        <f>IF(AND(Table1[[#This Row],[Pass Play]]=1,Table1[[#This Row],[EFF]]="Y"),Table1[[#This Row],[Gn]],0)</f>
        <v>0</v>
      </c>
      <c r="JB732">
        <f>IF(AND(Table1[[#This Row],[Pass Play]]=1,Table1[[#This Row],[Gn]]&gt;=15),1,0)</f>
        <v>0</v>
      </c>
      <c r="JC732">
        <f>IF(AND(Table1[[#This Row],[Pass Play]]=1,Table1[[#This Row],[Big Play Passes]]=1),Table1[[#This Row],[Gn]],0)</f>
        <v>0</v>
      </c>
      <c r="JD732">
        <f>IF(AND(OR(Table1[[#This Row],[R/P]]="R",Table1[[#This Row],[PaRes]]="SCRBL",Table1[[#This Row],[PaRes]]="RUN"),Table1[[#This Row],[Penalty]]&lt;&gt;1),1,0)</f>
        <v>1</v>
      </c>
      <c r="JE732">
        <f>IF(Table1[[#This Row],[Rush Attempts]]=1,Table1[[#This Row],[Gn]],0)</f>
        <v>0</v>
      </c>
      <c r="JF732">
        <f>IF(AND(Table1[[#This Row],[Rush Attempts]]=1,Table1[[#This Row],[EFF]]="Y"),1,0)</f>
        <v>0</v>
      </c>
      <c r="JG732">
        <f>IF(AND(Table1[[#This Row],[Rush Attempts]]=1,Table1[[#This Row],[EFF]]="Y"),Table1[[#This Row],[Gn]],0)</f>
        <v>0</v>
      </c>
      <c r="JH732">
        <f>IF(AND(Table1[[#This Row],[Rush Attempts]]=1,Table1[[#This Row],[Gn]]&gt;=10),1,0)</f>
        <v>0</v>
      </c>
      <c r="JI732">
        <f>IF(AND(Table1[[#This Row],[Rush Attempts]]=1,Table1[[#This Row],[Big Play Run]]=1),Table1[[#This Row],[Gn]],0)</f>
        <v>0</v>
      </c>
      <c r="JJ732">
        <f>IF(Table1[[#This Row],[PaRes]]="SAC",1,0)</f>
        <v>0</v>
      </c>
      <c r="JK732">
        <f>IF(Table1[[#This Row],[Sacks]]=1,Table1[[#This Row],[Gn]],0)</f>
        <v>0</v>
      </c>
      <c r="JL732">
        <f>IF(Table1[[#This Row],[PaRes]]="INT",1,0)</f>
        <v>0</v>
      </c>
      <c r="JM732">
        <f>IF(Table1[[#This Row],[pff_PENALTY]]&lt;&gt;"",1,0)</f>
        <v>0</v>
      </c>
      <c r="JN732">
        <f>Table1[[#This Row],[pff_PENYARDS]]</f>
        <v>0</v>
      </c>
      <c r="JO732">
        <f>IF(Table1[[#This Row],[S/End]]="TD",1,0)</f>
        <v>0</v>
      </c>
      <c r="JP732">
        <f>IF(OR(Table1[[#This Row],[S/End]]="FGGD"),1,0)</f>
        <v>0</v>
      </c>
      <c r="JQ732">
        <f>IF(OR(Table1[[#This Row],[S/End]]="FUM",Table1[[#This Row],[S/End]]="INT"),1,0)</f>
        <v>0</v>
      </c>
      <c r="JR732">
        <f>IF(AND(Table1[[#This Row],[Touchdown]]=1,Table1[[#This Row],[Pass Play]]=1),1,0)</f>
        <v>0</v>
      </c>
      <c r="JS732">
        <f t="shared" si="33"/>
        <v>0</v>
      </c>
      <c r="JT732">
        <f>IF(AND(OR(Table1[[#This Row],[Pass Play]]=1,Table1[[#This Row],[Rush Attempts]]=1),Table1[[#This Row],[Dn]]=3),1,0)</f>
        <v>0</v>
      </c>
      <c r="JU732">
        <f>IF(AND(Table1[[#This Row],[3rd down attempt]]=1,Table1[[#This Row],[EFF]]="Y"),1,0)</f>
        <v>0</v>
      </c>
      <c r="JV732">
        <f>IF(AND(Table1[[#This Row],[3rd down attempt]]=1,Table1[[#This Row],[Dist]]&gt;=7),1,0)</f>
        <v>0</v>
      </c>
      <c r="JW732">
        <f>IF(AND(OR(Table1[[#This Row],[Pass Play]]=1,Table1[[#This Row],[Rush Attempts]]=1),Table1[[#This Row],[Dn]]=4),1,0)</f>
        <v>1</v>
      </c>
      <c r="JX732">
        <f>IF(AND(Table1[[#This Row],[4th down attempt]]=1,Table1[[#This Row],[EFF]]="Y"),1,0)</f>
        <v>0</v>
      </c>
      <c r="JY732">
        <f>IF(AND(OR(Table1[[#This Row],[Pass Play]]=1,Table1[[#This Row],[Rush Attempts]]=1),Table1[[#This Row],[FPos]]&gt;=0,Table1[[#This Row],[FPos]]&lt;=20),1,0)</f>
        <v>0</v>
      </c>
      <c r="JZ732">
        <f>IF(AND(OR(Table1[[#This Row],[Pass Play]]=1,Table1[[#This Row],[Rush Attempts]]=1),Table1[[#This Row],[Dist]]&lt;=Table1[[#This Row],[Gn]]),1,0)</f>
        <v>0</v>
      </c>
      <c r="KA732">
        <f>IF(Table1[[#This Row],[S/End]]&lt;&gt;"",1,0)</f>
        <v>0</v>
      </c>
      <c r="KB732">
        <f>IF(Table1[[#This Row],[S/End]]="TD",1,0)</f>
        <v>0</v>
      </c>
      <c r="KC732">
        <f>IF(Table1[[#This Row],[S/End]]="FGGD",1,0)</f>
        <v>0</v>
      </c>
      <c r="KD732">
        <f>IF(AND(OR(Table1[[#This Row],[Pass Play]]=1,Table1[[#This Row],[Rush Attempts]]=1),Table1[[#This Row],[Gn]]&lt;0),1,0)</f>
        <v>0</v>
      </c>
      <c r="KE732" s="375">
        <f>IF(AND(Table1[[#This Row],[pff_DRVENDPSN]]=3,Table1[[#This Row],[pff_DRVENDEVENT]]="PUNT"),1,0)</f>
        <v>0</v>
      </c>
    </row>
    <row r="733" spans="1:291" hidden="1">
      <c r="A733">
        <v>42</v>
      </c>
      <c r="B733">
        <v>2112</v>
      </c>
      <c r="C733" t="s">
        <v>14484</v>
      </c>
      <c r="D733">
        <v>4</v>
      </c>
      <c r="E733">
        <v>1</v>
      </c>
      <c r="F733">
        <v>10</v>
      </c>
      <c r="G733">
        <v>14</v>
      </c>
      <c r="H733">
        <v>-40</v>
      </c>
      <c r="I733" t="s">
        <v>253</v>
      </c>
      <c r="J733" t="s">
        <v>254</v>
      </c>
      <c r="K733">
        <v>11</v>
      </c>
      <c r="L733" t="s">
        <v>6064</v>
      </c>
      <c r="M733" t="s">
        <v>14259</v>
      </c>
      <c r="N733" t="s">
        <v>14260</v>
      </c>
      <c r="P733" t="s">
        <v>14261</v>
      </c>
      <c r="W733" t="s">
        <v>253</v>
      </c>
      <c r="X733" t="s">
        <v>13393</v>
      </c>
      <c r="Y733" t="s">
        <v>664</v>
      </c>
      <c r="Z733" t="s">
        <v>13394</v>
      </c>
      <c r="AB733" t="s">
        <v>325</v>
      </c>
      <c r="AC733" t="s">
        <v>326</v>
      </c>
      <c r="AJ733">
        <v>86</v>
      </c>
      <c r="AK733" t="s">
        <v>327</v>
      </c>
      <c r="AP733">
        <v>15</v>
      </c>
      <c r="AU733" t="s">
        <v>254</v>
      </c>
      <c r="BJ733" t="s">
        <v>274</v>
      </c>
      <c r="BQ733">
        <v>42</v>
      </c>
      <c r="BR733" t="s">
        <v>14258</v>
      </c>
      <c r="BT733" t="s">
        <v>275</v>
      </c>
      <c r="BV733">
        <v>17</v>
      </c>
      <c r="BX733">
        <v>0</v>
      </c>
      <c r="BY733" t="s">
        <v>14262</v>
      </c>
      <c r="CA733">
        <v>1</v>
      </c>
      <c r="CD733" s="3">
        <v>0.31111111111111112</v>
      </c>
      <c r="CE733" t="s">
        <v>274</v>
      </c>
      <c r="CF733" t="s">
        <v>14263</v>
      </c>
      <c r="CG733">
        <v>9</v>
      </c>
      <c r="CI733" t="s">
        <v>331</v>
      </c>
      <c r="CJ733">
        <v>0</v>
      </c>
      <c r="CK733" t="s">
        <v>14264</v>
      </c>
      <c r="CL733" s="4">
        <v>38414</v>
      </c>
      <c r="CM733" t="s">
        <v>14265</v>
      </c>
      <c r="CN733" t="s">
        <v>14266</v>
      </c>
      <c r="CO733">
        <v>22</v>
      </c>
      <c r="CP733" t="s">
        <v>268</v>
      </c>
      <c r="CQ733" t="s">
        <v>269</v>
      </c>
      <c r="CR733" t="s">
        <v>13563</v>
      </c>
      <c r="CU733" t="s">
        <v>14267</v>
      </c>
      <c r="CW733">
        <v>0</v>
      </c>
      <c r="CY733">
        <v>1</v>
      </c>
      <c r="CZ733" t="s">
        <v>2703</v>
      </c>
      <c r="DA733">
        <v>17</v>
      </c>
      <c r="DB733">
        <v>6</v>
      </c>
      <c r="DC733" t="s">
        <v>1953</v>
      </c>
      <c r="DD733">
        <v>-40</v>
      </c>
      <c r="DF733" t="s">
        <v>13864</v>
      </c>
      <c r="DK733">
        <v>14</v>
      </c>
      <c r="DL733" s="4">
        <v>44525</v>
      </c>
      <c r="DM733">
        <v>20718</v>
      </c>
      <c r="DN733">
        <v>2021</v>
      </c>
      <c r="DO733">
        <v>0</v>
      </c>
      <c r="DQ733">
        <v>82026</v>
      </c>
      <c r="DR733">
        <v>138</v>
      </c>
      <c r="DU733" t="s">
        <v>274</v>
      </c>
      <c r="DV733" t="s">
        <v>257</v>
      </c>
      <c r="DX733">
        <v>22</v>
      </c>
      <c r="DY733" t="s">
        <v>13563</v>
      </c>
      <c r="EE733">
        <v>0</v>
      </c>
      <c r="EF733" t="s">
        <v>14268</v>
      </c>
      <c r="EG733" t="s">
        <v>338</v>
      </c>
      <c r="EH733">
        <v>0</v>
      </c>
      <c r="EI733" t="s">
        <v>1613</v>
      </c>
      <c r="EJ733" t="s">
        <v>340</v>
      </c>
      <c r="EK733" t="s">
        <v>1149</v>
      </c>
      <c r="EL733" t="s">
        <v>14269</v>
      </c>
      <c r="EM733" t="s">
        <v>14270</v>
      </c>
      <c r="EN733" t="s">
        <v>268</v>
      </c>
      <c r="EO733" t="s">
        <v>282</v>
      </c>
      <c r="EP733" t="s">
        <v>490</v>
      </c>
      <c r="EQ733">
        <v>0</v>
      </c>
      <c r="ER733" t="s">
        <v>491</v>
      </c>
      <c r="ET733" t="s">
        <v>14271</v>
      </c>
      <c r="EU733">
        <v>14</v>
      </c>
      <c r="EV733" t="s">
        <v>274</v>
      </c>
      <c r="EW733" t="s">
        <v>1983</v>
      </c>
      <c r="EX733" t="s">
        <v>1251</v>
      </c>
      <c r="EY733" t="s">
        <v>921</v>
      </c>
      <c r="FB733" t="s">
        <v>499</v>
      </c>
      <c r="FC733" t="s">
        <v>14272</v>
      </c>
      <c r="FE733">
        <v>0</v>
      </c>
      <c r="FF733">
        <v>14</v>
      </c>
      <c r="FL733">
        <v>0</v>
      </c>
      <c r="FN733">
        <v>0</v>
      </c>
      <c r="FQ733">
        <v>0</v>
      </c>
      <c r="FS733" t="s">
        <v>354</v>
      </c>
      <c r="FY733">
        <v>0</v>
      </c>
      <c r="GA733">
        <v>22.17</v>
      </c>
      <c r="GB733">
        <v>-5</v>
      </c>
      <c r="GC733">
        <v>0</v>
      </c>
      <c r="GE733" t="s">
        <v>355</v>
      </c>
      <c r="GF733">
        <v>0</v>
      </c>
      <c r="GG733" t="s">
        <v>274</v>
      </c>
      <c r="GI733">
        <v>2.8</v>
      </c>
      <c r="GJ733">
        <v>0</v>
      </c>
      <c r="GK733">
        <v>0</v>
      </c>
      <c r="GM733" t="s">
        <v>14273</v>
      </c>
      <c r="GN733">
        <v>0</v>
      </c>
      <c r="GO733">
        <v>0</v>
      </c>
      <c r="GP733" t="s">
        <v>2349</v>
      </c>
      <c r="GR733">
        <v>3</v>
      </c>
      <c r="HA733" t="s">
        <v>14274</v>
      </c>
      <c r="HC733" t="s">
        <v>294</v>
      </c>
      <c r="HD733" t="s">
        <v>313</v>
      </c>
      <c r="HE733" t="s">
        <v>14275</v>
      </c>
      <c r="HF733">
        <v>0</v>
      </c>
      <c r="HG733">
        <v>11</v>
      </c>
      <c r="HH733">
        <v>17</v>
      </c>
      <c r="HI733" t="s">
        <v>275</v>
      </c>
      <c r="HL733">
        <v>3</v>
      </c>
      <c r="HM733" t="s">
        <v>13611</v>
      </c>
      <c r="HN733" t="s">
        <v>13864</v>
      </c>
      <c r="HO733" t="s">
        <v>14276</v>
      </c>
      <c r="HP733" t="s">
        <v>14277</v>
      </c>
      <c r="HQ733" t="s">
        <v>14278</v>
      </c>
      <c r="HR733" t="s">
        <v>14279</v>
      </c>
      <c r="HT733" t="s">
        <v>7813</v>
      </c>
      <c r="HW733">
        <v>46</v>
      </c>
      <c r="HX733">
        <v>4331938</v>
      </c>
      <c r="HY733" t="s">
        <v>14280</v>
      </c>
      <c r="HZ733">
        <v>4331928</v>
      </c>
      <c r="IC733">
        <v>0.5</v>
      </c>
      <c r="ID733">
        <v>1</v>
      </c>
      <c r="IM733">
        <v>131</v>
      </c>
      <c r="IQ733" t="s">
        <v>13864</v>
      </c>
      <c r="IU733">
        <v>13</v>
      </c>
      <c r="IV733">
        <f>IF(AND(Table1[[#This Row],[R/P]]="P",Table1[[#This Row],[PaRes]]&lt;&gt;"SCRBL",Table1[[#This Row],[PaRes]]&lt;&gt;"RUN",Table1[[#This Row],[Penalty]]&lt;&gt;1),1,0)</f>
        <v>1</v>
      </c>
      <c r="IW733">
        <f>IF(AND(Table1[[#This Row],[Pass Play]]=1,Table1[[#This Row],[PaRes]]&lt;&gt;"SAC"),1,0)</f>
        <v>1</v>
      </c>
      <c r="IX733">
        <f>IF(Table1[[#This Row],[PaRes]]="COM",1,0)</f>
        <v>1</v>
      </c>
      <c r="IY733">
        <f>IF(Table1[[#This Row],[Pass Play]]=1,Table1[[#This Row],[Gn]],0)</f>
        <v>14</v>
      </c>
      <c r="IZ733">
        <f>IF(AND(Table1[[#This Row],[Pass Play]]=1,Table1[[#This Row],[EFF]]="Y"),1,0)</f>
        <v>1</v>
      </c>
      <c r="JA733">
        <f>IF(AND(Table1[[#This Row],[Pass Play]]=1,Table1[[#This Row],[EFF]]="Y"),Table1[[#This Row],[Gn]],0)</f>
        <v>14</v>
      </c>
      <c r="JB733">
        <f>IF(AND(Table1[[#This Row],[Pass Play]]=1,Table1[[#This Row],[Gn]]&gt;=15),1,0)</f>
        <v>0</v>
      </c>
      <c r="JC733">
        <f>IF(AND(Table1[[#This Row],[Pass Play]]=1,Table1[[#This Row],[Big Play Passes]]=1),Table1[[#This Row],[Gn]],0)</f>
        <v>0</v>
      </c>
      <c r="JD733">
        <f>IF(AND(OR(Table1[[#This Row],[R/P]]="R",Table1[[#This Row],[PaRes]]="SCRBL",Table1[[#This Row],[PaRes]]="RUN"),Table1[[#This Row],[Penalty]]&lt;&gt;1),1,0)</f>
        <v>0</v>
      </c>
      <c r="JE733">
        <f>IF(Table1[[#This Row],[Rush Attempts]]=1,Table1[[#This Row],[Gn]],0)</f>
        <v>0</v>
      </c>
      <c r="JF733">
        <f>IF(AND(Table1[[#This Row],[Rush Attempts]]=1,Table1[[#This Row],[EFF]]="Y"),1,0)</f>
        <v>0</v>
      </c>
      <c r="JG733">
        <f>IF(AND(Table1[[#This Row],[Rush Attempts]]=1,Table1[[#This Row],[EFF]]="Y"),Table1[[#This Row],[Gn]],0)</f>
        <v>0</v>
      </c>
      <c r="JH733">
        <f>IF(AND(Table1[[#This Row],[Rush Attempts]]=1,Table1[[#This Row],[Gn]]&gt;=10),1,0)</f>
        <v>0</v>
      </c>
      <c r="JI733">
        <f>IF(AND(Table1[[#This Row],[Rush Attempts]]=1,Table1[[#This Row],[Big Play Run]]=1),Table1[[#This Row],[Gn]],0)</f>
        <v>0</v>
      </c>
      <c r="JJ733">
        <f>IF(Table1[[#This Row],[PaRes]]="SAC",1,0)</f>
        <v>0</v>
      </c>
      <c r="JK733">
        <f>IF(Table1[[#This Row],[Sacks]]=1,Table1[[#This Row],[Gn]],0)</f>
        <v>0</v>
      </c>
      <c r="JL733">
        <f>IF(Table1[[#This Row],[PaRes]]="INT",1,0)</f>
        <v>0</v>
      </c>
      <c r="JM733">
        <f>IF(Table1[[#This Row],[pff_PENALTY]]&lt;&gt;"",1,0)</f>
        <v>0</v>
      </c>
      <c r="JN733">
        <f>Table1[[#This Row],[pff_PENYARDS]]</f>
        <v>0</v>
      </c>
      <c r="JO733">
        <f>IF(Table1[[#This Row],[S/End]]="TD",1,0)</f>
        <v>0</v>
      </c>
      <c r="JP733">
        <f>IF(OR(Table1[[#This Row],[S/End]]="FGGD"),1,0)</f>
        <v>0</v>
      </c>
      <c r="JQ733">
        <f>IF(OR(Table1[[#This Row],[S/End]]="FUM",Table1[[#This Row],[S/End]]="INT"),1,0)</f>
        <v>0</v>
      </c>
      <c r="JR733">
        <f>IF(AND(Table1[[#This Row],[Touchdown]]=1,Table1[[#This Row],[Pass Play]]=1),1,0)</f>
        <v>0</v>
      </c>
      <c r="JS733">
        <f t="shared" si="33"/>
        <v>0</v>
      </c>
      <c r="JT733">
        <f>IF(AND(OR(Table1[[#This Row],[Pass Play]]=1,Table1[[#This Row],[Rush Attempts]]=1),Table1[[#This Row],[Dn]]=3),1,0)</f>
        <v>0</v>
      </c>
      <c r="JU733">
        <f>IF(AND(Table1[[#This Row],[3rd down attempt]]=1,Table1[[#This Row],[EFF]]="Y"),1,0)</f>
        <v>0</v>
      </c>
      <c r="JV733">
        <f>IF(AND(Table1[[#This Row],[3rd down attempt]]=1,Table1[[#This Row],[Dist]]&gt;=7),1,0)</f>
        <v>0</v>
      </c>
      <c r="JW733">
        <f>IF(AND(OR(Table1[[#This Row],[Pass Play]]=1,Table1[[#This Row],[Rush Attempts]]=1),Table1[[#This Row],[Dn]]=4),1,0)</f>
        <v>0</v>
      </c>
      <c r="JX733">
        <f>IF(AND(Table1[[#This Row],[4th down attempt]]=1,Table1[[#This Row],[EFF]]="Y"),1,0)</f>
        <v>0</v>
      </c>
      <c r="JY733">
        <f>IF(AND(OR(Table1[[#This Row],[Pass Play]]=1,Table1[[#This Row],[Rush Attempts]]=1),Table1[[#This Row],[FPos]]&gt;=0,Table1[[#This Row],[FPos]]&lt;=20),1,0)</f>
        <v>0</v>
      </c>
      <c r="JZ733">
        <f>IF(AND(OR(Table1[[#This Row],[Pass Play]]=1,Table1[[#This Row],[Rush Attempts]]=1),Table1[[#This Row],[Dist]]&lt;=Table1[[#This Row],[Gn]]),1,0)</f>
        <v>1</v>
      </c>
      <c r="KA733">
        <f>IF(Table1[[#This Row],[S/End]]&lt;&gt;"",1,0)</f>
        <v>0</v>
      </c>
      <c r="KB733">
        <f>IF(Table1[[#This Row],[S/End]]="TD",1,0)</f>
        <v>0</v>
      </c>
      <c r="KC733">
        <f>IF(Table1[[#This Row],[S/End]]="FGGD",1,0)</f>
        <v>0</v>
      </c>
      <c r="KD733">
        <f>IF(AND(OR(Table1[[#This Row],[Pass Play]]=1,Table1[[#This Row],[Rush Attempts]]=1),Table1[[#This Row],[Gn]]&lt;0),1,0)</f>
        <v>0</v>
      </c>
      <c r="KE733" s="375">
        <f>IF(AND(Table1[[#This Row],[pff_DRVENDPSN]]=3,Table1[[#This Row],[pff_DRVENDEVENT]]="PUNT"),1,0)</f>
        <v>0</v>
      </c>
    </row>
    <row r="734" spans="1:291" hidden="1">
      <c r="A734">
        <v>43</v>
      </c>
      <c r="B734">
        <v>2112</v>
      </c>
      <c r="C734" t="s">
        <v>14484</v>
      </c>
      <c r="D734">
        <v>4</v>
      </c>
      <c r="E734">
        <v>1</v>
      </c>
      <c r="F734">
        <v>10</v>
      </c>
      <c r="G734">
        <v>20</v>
      </c>
      <c r="H734">
        <v>46</v>
      </c>
      <c r="J734" t="s">
        <v>254</v>
      </c>
      <c r="K734">
        <v>20</v>
      </c>
      <c r="L734">
        <v>20</v>
      </c>
      <c r="M734" t="s">
        <v>7264</v>
      </c>
      <c r="N734" t="s">
        <v>1471</v>
      </c>
      <c r="P734" t="s">
        <v>1472</v>
      </c>
      <c r="Q734" t="s">
        <v>1473</v>
      </c>
      <c r="W734" t="s">
        <v>257</v>
      </c>
      <c r="X734" t="s">
        <v>10776</v>
      </c>
      <c r="AE734" t="s">
        <v>635</v>
      </c>
      <c r="AF734" t="s">
        <v>1685</v>
      </c>
      <c r="AG734" t="s">
        <v>10776</v>
      </c>
      <c r="AH734" t="s">
        <v>257</v>
      </c>
      <c r="AJ734">
        <v>22</v>
      </c>
      <c r="AP734">
        <v>15</v>
      </c>
      <c r="BJ734" t="s">
        <v>274</v>
      </c>
      <c r="BQ734">
        <v>43</v>
      </c>
      <c r="BR734" t="s">
        <v>14281</v>
      </c>
      <c r="BT734" t="s">
        <v>275</v>
      </c>
      <c r="BV734">
        <v>17</v>
      </c>
      <c r="BX734">
        <v>0</v>
      </c>
      <c r="BY734" t="s">
        <v>14282</v>
      </c>
      <c r="CD734" s="3">
        <v>0.2902777777777778</v>
      </c>
      <c r="CF734" t="s">
        <v>14283</v>
      </c>
      <c r="CJ734">
        <v>0</v>
      </c>
      <c r="CK734" t="s">
        <v>14284</v>
      </c>
      <c r="CL734" s="4">
        <v>38414</v>
      </c>
      <c r="CM734" t="s">
        <v>14285</v>
      </c>
      <c r="CN734" t="s">
        <v>14286</v>
      </c>
      <c r="CO734">
        <v>22</v>
      </c>
      <c r="CQ734" t="s">
        <v>269</v>
      </c>
      <c r="CR734" t="s">
        <v>13563</v>
      </c>
      <c r="CU734" t="s">
        <v>8893</v>
      </c>
      <c r="CW734">
        <v>0</v>
      </c>
      <c r="CY734">
        <v>2</v>
      </c>
      <c r="CZ734" t="s">
        <v>2703</v>
      </c>
      <c r="DA734">
        <v>17</v>
      </c>
      <c r="DB734">
        <v>6</v>
      </c>
      <c r="DC734" t="s">
        <v>1953</v>
      </c>
      <c r="DD734">
        <v>-40</v>
      </c>
      <c r="DF734" t="s">
        <v>13651</v>
      </c>
      <c r="DK734">
        <v>20</v>
      </c>
      <c r="DL734" s="4">
        <v>44525</v>
      </c>
      <c r="DM734">
        <v>20718</v>
      </c>
      <c r="DN734">
        <v>2021</v>
      </c>
      <c r="DO734">
        <v>0</v>
      </c>
      <c r="DQ734">
        <v>82026</v>
      </c>
      <c r="DR734">
        <v>139</v>
      </c>
      <c r="DU734" t="s">
        <v>274</v>
      </c>
      <c r="DV734" t="s">
        <v>257</v>
      </c>
      <c r="DX734">
        <v>22</v>
      </c>
      <c r="DY734" t="s">
        <v>13563</v>
      </c>
      <c r="EE734">
        <v>0</v>
      </c>
      <c r="EF734" t="s">
        <v>3216</v>
      </c>
      <c r="EG734" t="s">
        <v>1485</v>
      </c>
      <c r="EH734">
        <v>0</v>
      </c>
      <c r="EI734" t="s">
        <v>7271</v>
      </c>
      <c r="EJ734" t="s">
        <v>340</v>
      </c>
      <c r="EK734" t="s">
        <v>14287</v>
      </c>
      <c r="EL734" t="s">
        <v>14288</v>
      </c>
      <c r="EM734" t="s">
        <v>14289</v>
      </c>
      <c r="EN734" t="s">
        <v>4856</v>
      </c>
      <c r="EO734" t="s">
        <v>282</v>
      </c>
      <c r="EP734" t="s">
        <v>968</v>
      </c>
      <c r="EQ734">
        <v>1</v>
      </c>
      <c r="ET734" t="s">
        <v>14290</v>
      </c>
      <c r="FE734">
        <v>0</v>
      </c>
      <c r="FF734">
        <v>17</v>
      </c>
      <c r="FG734" t="s">
        <v>285</v>
      </c>
      <c r="FI734" t="s">
        <v>285</v>
      </c>
      <c r="FJ734" t="s">
        <v>13757</v>
      </c>
      <c r="FL734">
        <v>0</v>
      </c>
      <c r="FN734">
        <v>0</v>
      </c>
      <c r="FQ734">
        <v>0</v>
      </c>
      <c r="FS734" t="s">
        <v>651</v>
      </c>
      <c r="FU734" t="s">
        <v>257</v>
      </c>
      <c r="FV734" t="s">
        <v>7277</v>
      </c>
      <c r="FW734" t="s">
        <v>1700</v>
      </c>
      <c r="FX734" t="s">
        <v>653</v>
      </c>
      <c r="FY734">
        <v>0</v>
      </c>
      <c r="GA734">
        <v>22.17</v>
      </c>
      <c r="GB734">
        <v>-5</v>
      </c>
      <c r="GC734">
        <v>0</v>
      </c>
      <c r="GE734" t="s">
        <v>355</v>
      </c>
      <c r="GF734">
        <v>0</v>
      </c>
      <c r="GJ734">
        <v>0</v>
      </c>
      <c r="GK734">
        <v>0</v>
      </c>
      <c r="GM734" t="s">
        <v>14291</v>
      </c>
      <c r="GO734">
        <v>4</v>
      </c>
      <c r="HA734" t="s">
        <v>14292</v>
      </c>
      <c r="HC734" t="s">
        <v>313</v>
      </c>
      <c r="HD734" t="s">
        <v>313</v>
      </c>
      <c r="HE734" t="s">
        <v>14293</v>
      </c>
      <c r="HF734">
        <v>0</v>
      </c>
      <c r="HG734">
        <v>11</v>
      </c>
      <c r="HH734">
        <v>17</v>
      </c>
      <c r="HI734" t="s">
        <v>275</v>
      </c>
      <c r="HL734">
        <v>4</v>
      </c>
      <c r="HW734">
        <v>26</v>
      </c>
      <c r="HX734">
        <v>4331940</v>
      </c>
      <c r="HY734" t="s">
        <v>10177</v>
      </c>
      <c r="HZ734">
        <v>4331938</v>
      </c>
      <c r="IC734">
        <v>0</v>
      </c>
      <c r="ID734">
        <v>0</v>
      </c>
      <c r="IM734">
        <v>132</v>
      </c>
      <c r="IQ734" t="s">
        <v>13651</v>
      </c>
      <c r="IR734" t="s">
        <v>13864</v>
      </c>
      <c r="IU734">
        <v>13</v>
      </c>
      <c r="IV734">
        <f>IF(AND(Table1[[#This Row],[R/P]]="P",Table1[[#This Row],[PaRes]]&lt;&gt;"SCRBL",Table1[[#This Row],[PaRes]]&lt;&gt;"RUN",Table1[[#This Row],[Penalty]]&lt;&gt;1),1,0)</f>
        <v>0</v>
      </c>
      <c r="IW734">
        <f>IF(AND(Table1[[#This Row],[Pass Play]]=1,Table1[[#This Row],[PaRes]]&lt;&gt;"SAC"),1,0)</f>
        <v>0</v>
      </c>
      <c r="IX734">
        <f>IF(Table1[[#This Row],[PaRes]]="COM",1,0)</f>
        <v>0</v>
      </c>
      <c r="IY734">
        <f>IF(Table1[[#This Row],[Pass Play]]=1,Table1[[#This Row],[Gn]],0)</f>
        <v>0</v>
      </c>
      <c r="IZ734">
        <f>IF(AND(Table1[[#This Row],[Pass Play]]=1,Table1[[#This Row],[EFF]]="Y"),1,0)</f>
        <v>0</v>
      </c>
      <c r="JA734">
        <f>IF(AND(Table1[[#This Row],[Pass Play]]=1,Table1[[#This Row],[EFF]]="Y"),Table1[[#This Row],[Gn]],0)</f>
        <v>0</v>
      </c>
      <c r="JB734">
        <f>IF(AND(Table1[[#This Row],[Pass Play]]=1,Table1[[#This Row],[Gn]]&gt;=15),1,0)</f>
        <v>0</v>
      </c>
      <c r="JC734">
        <f>IF(AND(Table1[[#This Row],[Pass Play]]=1,Table1[[#This Row],[Big Play Passes]]=1),Table1[[#This Row],[Gn]],0)</f>
        <v>0</v>
      </c>
      <c r="JD734">
        <f>IF(AND(OR(Table1[[#This Row],[R/P]]="R",Table1[[#This Row],[PaRes]]="SCRBL",Table1[[#This Row],[PaRes]]="RUN"),Table1[[#This Row],[Penalty]]&lt;&gt;1),1,0)</f>
        <v>1</v>
      </c>
      <c r="JE734">
        <f>IF(Table1[[#This Row],[Rush Attempts]]=1,Table1[[#This Row],[Gn]],0)</f>
        <v>20</v>
      </c>
      <c r="JF734">
        <f>IF(AND(Table1[[#This Row],[Rush Attempts]]=1,Table1[[#This Row],[EFF]]="Y"),1,0)</f>
        <v>1</v>
      </c>
      <c r="JG734">
        <f>IF(AND(Table1[[#This Row],[Rush Attempts]]=1,Table1[[#This Row],[EFF]]="Y"),Table1[[#This Row],[Gn]],0)</f>
        <v>20</v>
      </c>
      <c r="JH734">
        <f>IF(AND(Table1[[#This Row],[Rush Attempts]]=1,Table1[[#This Row],[Gn]]&gt;=10),1,0)</f>
        <v>1</v>
      </c>
      <c r="JI734">
        <f>IF(AND(Table1[[#This Row],[Rush Attempts]]=1,Table1[[#This Row],[Big Play Run]]=1),Table1[[#This Row],[Gn]],0)</f>
        <v>20</v>
      </c>
      <c r="JJ734">
        <f>IF(Table1[[#This Row],[PaRes]]="SAC",1,0)</f>
        <v>0</v>
      </c>
      <c r="JK734">
        <f>IF(Table1[[#This Row],[Sacks]]=1,Table1[[#This Row],[Gn]],0)</f>
        <v>0</v>
      </c>
      <c r="JL734">
        <f>IF(Table1[[#This Row],[PaRes]]="INT",1,0)</f>
        <v>0</v>
      </c>
      <c r="JM734">
        <f>IF(Table1[[#This Row],[pff_PENALTY]]&lt;&gt;"",1,0)</f>
        <v>0</v>
      </c>
      <c r="JN734">
        <f>Table1[[#This Row],[pff_PENYARDS]]</f>
        <v>0</v>
      </c>
      <c r="JO734">
        <f>IF(Table1[[#This Row],[S/End]]="TD",1,0)</f>
        <v>0</v>
      </c>
      <c r="JP734">
        <f>IF(OR(Table1[[#This Row],[S/End]]="FGGD"),1,0)</f>
        <v>0</v>
      </c>
      <c r="JQ734">
        <f>IF(OR(Table1[[#This Row],[S/End]]="FUM",Table1[[#This Row],[S/End]]="INT"),1,0)</f>
        <v>0</v>
      </c>
      <c r="JR734">
        <f>IF(AND(Table1[[#This Row],[Touchdown]]=1,Table1[[#This Row],[Pass Play]]=1),1,0)</f>
        <v>0</v>
      </c>
      <c r="JS734">
        <f t="shared" si="33"/>
        <v>0</v>
      </c>
      <c r="JT734">
        <f>IF(AND(OR(Table1[[#This Row],[Pass Play]]=1,Table1[[#This Row],[Rush Attempts]]=1),Table1[[#This Row],[Dn]]=3),1,0)</f>
        <v>0</v>
      </c>
      <c r="JU734">
        <f>IF(AND(Table1[[#This Row],[3rd down attempt]]=1,Table1[[#This Row],[EFF]]="Y"),1,0)</f>
        <v>0</v>
      </c>
      <c r="JV734">
        <f>IF(AND(Table1[[#This Row],[3rd down attempt]]=1,Table1[[#This Row],[Dist]]&gt;=7),1,0)</f>
        <v>0</v>
      </c>
      <c r="JW734">
        <f>IF(AND(OR(Table1[[#This Row],[Pass Play]]=1,Table1[[#This Row],[Rush Attempts]]=1),Table1[[#This Row],[Dn]]=4),1,0)</f>
        <v>0</v>
      </c>
      <c r="JX734">
        <f>IF(AND(Table1[[#This Row],[4th down attempt]]=1,Table1[[#This Row],[EFF]]="Y"),1,0)</f>
        <v>0</v>
      </c>
      <c r="JY734">
        <f>IF(AND(OR(Table1[[#This Row],[Pass Play]]=1,Table1[[#This Row],[Rush Attempts]]=1),Table1[[#This Row],[FPos]]&gt;=0,Table1[[#This Row],[FPos]]&lt;=20),1,0)</f>
        <v>0</v>
      </c>
      <c r="JZ734">
        <f>IF(AND(OR(Table1[[#This Row],[Pass Play]]=1,Table1[[#This Row],[Rush Attempts]]=1),Table1[[#This Row],[Dist]]&lt;=Table1[[#This Row],[Gn]]),1,0)</f>
        <v>1</v>
      </c>
      <c r="KA734">
        <f>IF(Table1[[#This Row],[S/End]]&lt;&gt;"",1,0)</f>
        <v>0</v>
      </c>
      <c r="KB734">
        <f>IF(Table1[[#This Row],[S/End]]="TD",1,0)</f>
        <v>0</v>
      </c>
      <c r="KC734">
        <f>IF(Table1[[#This Row],[S/End]]="FGGD",1,0)</f>
        <v>0</v>
      </c>
      <c r="KD734">
        <f>IF(AND(OR(Table1[[#This Row],[Pass Play]]=1,Table1[[#This Row],[Rush Attempts]]=1),Table1[[#This Row],[Gn]]&lt;0),1,0)</f>
        <v>0</v>
      </c>
      <c r="KE734" s="375">
        <f>IF(AND(Table1[[#This Row],[pff_DRVENDPSN]]=3,Table1[[#This Row],[pff_DRVENDEVENT]]="PUNT"),1,0)</f>
        <v>0</v>
      </c>
    </row>
    <row r="735" spans="1:291" hidden="1">
      <c r="A735">
        <v>44</v>
      </c>
      <c r="B735">
        <v>2112</v>
      </c>
      <c r="C735" t="s">
        <v>14484</v>
      </c>
      <c r="D735">
        <v>4</v>
      </c>
      <c r="E735">
        <v>1</v>
      </c>
      <c r="F735">
        <v>10</v>
      </c>
      <c r="G735">
        <v>3</v>
      </c>
      <c r="H735">
        <v>26</v>
      </c>
      <c r="J735" t="s">
        <v>298</v>
      </c>
      <c r="K735">
        <v>12</v>
      </c>
      <c r="L735" t="s">
        <v>13945</v>
      </c>
      <c r="M735" t="s">
        <v>13946</v>
      </c>
      <c r="N735" t="s">
        <v>4118</v>
      </c>
      <c r="P735" t="s">
        <v>6385</v>
      </c>
      <c r="Q735" t="s">
        <v>509</v>
      </c>
      <c r="W735" t="s">
        <v>257</v>
      </c>
      <c r="X735" t="s">
        <v>13947</v>
      </c>
      <c r="AE735" t="s">
        <v>4214</v>
      </c>
      <c r="AF735" t="s">
        <v>4215</v>
      </c>
      <c r="AG735" t="s">
        <v>13947</v>
      </c>
      <c r="AH735" t="s">
        <v>274</v>
      </c>
      <c r="AJ735">
        <v>15</v>
      </c>
      <c r="AP735">
        <v>15</v>
      </c>
      <c r="BJ735" t="s">
        <v>257</v>
      </c>
      <c r="BQ735">
        <v>44</v>
      </c>
      <c r="BR735" t="s">
        <v>14294</v>
      </c>
      <c r="BT735" t="s">
        <v>275</v>
      </c>
      <c r="BV735">
        <v>17</v>
      </c>
      <c r="BX735">
        <v>0</v>
      </c>
      <c r="BY735" t="s">
        <v>14295</v>
      </c>
      <c r="CD735" s="3">
        <v>0.25833333333333336</v>
      </c>
      <c r="CF735" t="s">
        <v>14296</v>
      </c>
      <c r="CJ735">
        <v>0</v>
      </c>
      <c r="CK735" t="s">
        <v>14297</v>
      </c>
      <c r="CL735" s="4">
        <v>38080</v>
      </c>
      <c r="CM735" t="s">
        <v>14298</v>
      </c>
      <c r="CN735" t="s">
        <v>14299</v>
      </c>
      <c r="CO735">
        <v>22</v>
      </c>
      <c r="CP735" t="s">
        <v>14300</v>
      </c>
      <c r="CQ735" t="s">
        <v>418</v>
      </c>
      <c r="CR735" t="s">
        <v>13563</v>
      </c>
      <c r="CU735" t="s">
        <v>613</v>
      </c>
      <c r="CW735">
        <v>0</v>
      </c>
      <c r="CY735">
        <v>3</v>
      </c>
      <c r="CZ735" t="s">
        <v>2703</v>
      </c>
      <c r="DA735">
        <v>17</v>
      </c>
      <c r="DB735">
        <v>6</v>
      </c>
      <c r="DC735" t="s">
        <v>1953</v>
      </c>
      <c r="DD735">
        <v>-40</v>
      </c>
      <c r="DF735" t="s">
        <v>13583</v>
      </c>
      <c r="DK735">
        <v>3</v>
      </c>
      <c r="DL735" s="4">
        <v>44525</v>
      </c>
      <c r="DM735">
        <v>20718</v>
      </c>
      <c r="DN735">
        <v>2021</v>
      </c>
      <c r="DO735">
        <v>0</v>
      </c>
      <c r="DQ735">
        <v>82026</v>
      </c>
      <c r="DR735">
        <v>140</v>
      </c>
      <c r="DU735" t="s">
        <v>257</v>
      </c>
      <c r="DV735" t="s">
        <v>274</v>
      </c>
      <c r="DX735">
        <v>22</v>
      </c>
      <c r="DY735" t="s">
        <v>13563</v>
      </c>
      <c r="EE735">
        <v>0</v>
      </c>
      <c r="EF735" t="s">
        <v>13954</v>
      </c>
      <c r="EG735" t="s">
        <v>675</v>
      </c>
      <c r="EH735">
        <v>0</v>
      </c>
      <c r="EI735" t="s">
        <v>7734</v>
      </c>
      <c r="EJ735" t="s">
        <v>14301</v>
      </c>
      <c r="EK735" t="s">
        <v>14302</v>
      </c>
      <c r="EL735" t="s">
        <v>14303</v>
      </c>
      <c r="EM735" t="s">
        <v>14304</v>
      </c>
      <c r="EN735" t="s">
        <v>1175</v>
      </c>
      <c r="EO735" t="s">
        <v>418</v>
      </c>
      <c r="EP735" t="s">
        <v>1175</v>
      </c>
      <c r="EQ735">
        <v>0</v>
      </c>
      <c r="ET735" t="s">
        <v>14305</v>
      </c>
      <c r="FE735">
        <v>0</v>
      </c>
      <c r="FF735">
        <v>6</v>
      </c>
      <c r="FG735" t="s">
        <v>590</v>
      </c>
      <c r="FI735" t="s">
        <v>590</v>
      </c>
      <c r="FL735">
        <v>0</v>
      </c>
      <c r="FN735">
        <v>0</v>
      </c>
      <c r="FQ735">
        <v>0</v>
      </c>
      <c r="FS735" t="s">
        <v>395</v>
      </c>
      <c r="FU735" t="s">
        <v>274</v>
      </c>
      <c r="FV735" t="s">
        <v>14306</v>
      </c>
      <c r="FW735" t="s">
        <v>397</v>
      </c>
      <c r="FX735" t="s">
        <v>1897</v>
      </c>
      <c r="FY735">
        <v>0</v>
      </c>
      <c r="GA735">
        <v>22.17</v>
      </c>
      <c r="GB735">
        <v>-5</v>
      </c>
      <c r="GC735">
        <v>0</v>
      </c>
      <c r="GE735" t="s">
        <v>355</v>
      </c>
      <c r="GF735">
        <v>0</v>
      </c>
      <c r="GG735" t="s">
        <v>1179</v>
      </c>
      <c r="GJ735">
        <v>0</v>
      </c>
      <c r="GK735">
        <v>0</v>
      </c>
      <c r="GM735" t="s">
        <v>14307</v>
      </c>
      <c r="GO735">
        <v>2</v>
      </c>
      <c r="HA735" t="s">
        <v>14308</v>
      </c>
      <c r="HC735" t="s">
        <v>294</v>
      </c>
      <c r="HD735" t="s">
        <v>294</v>
      </c>
      <c r="HF735">
        <v>0</v>
      </c>
      <c r="HG735">
        <v>3</v>
      </c>
      <c r="HH735">
        <v>17</v>
      </c>
      <c r="HI735" t="s">
        <v>275</v>
      </c>
      <c r="HL735">
        <v>3</v>
      </c>
      <c r="HW735">
        <v>23</v>
      </c>
      <c r="HX735">
        <v>4331971</v>
      </c>
      <c r="HY735" t="s">
        <v>13583</v>
      </c>
      <c r="HZ735">
        <v>4331940</v>
      </c>
      <c r="IC735">
        <v>0</v>
      </c>
      <c r="ID735">
        <v>0</v>
      </c>
      <c r="IM735">
        <v>133</v>
      </c>
      <c r="IO735" t="s">
        <v>13583</v>
      </c>
      <c r="IQ735" t="s">
        <v>13583</v>
      </c>
      <c r="IU735">
        <v>13</v>
      </c>
      <c r="IV735">
        <f>IF(AND(Table1[[#This Row],[R/P]]="P",Table1[[#This Row],[PaRes]]&lt;&gt;"SCRBL",Table1[[#This Row],[PaRes]]&lt;&gt;"RUN",Table1[[#This Row],[Penalty]]&lt;&gt;1),1,0)</f>
        <v>0</v>
      </c>
      <c r="IW735">
        <f>IF(AND(Table1[[#This Row],[Pass Play]]=1,Table1[[#This Row],[PaRes]]&lt;&gt;"SAC"),1,0)</f>
        <v>0</v>
      </c>
      <c r="IX735">
        <f>IF(Table1[[#This Row],[PaRes]]="COM",1,0)</f>
        <v>0</v>
      </c>
      <c r="IY735">
        <f>IF(Table1[[#This Row],[Pass Play]]=1,Table1[[#This Row],[Gn]],0)</f>
        <v>0</v>
      </c>
      <c r="IZ735">
        <f>IF(AND(Table1[[#This Row],[Pass Play]]=1,Table1[[#This Row],[EFF]]="Y"),1,0)</f>
        <v>0</v>
      </c>
      <c r="JA735">
        <f>IF(AND(Table1[[#This Row],[Pass Play]]=1,Table1[[#This Row],[EFF]]="Y"),Table1[[#This Row],[Gn]],0)</f>
        <v>0</v>
      </c>
      <c r="JB735">
        <f>IF(AND(Table1[[#This Row],[Pass Play]]=1,Table1[[#This Row],[Gn]]&gt;=15),1,0)</f>
        <v>0</v>
      </c>
      <c r="JC735">
        <f>IF(AND(Table1[[#This Row],[Pass Play]]=1,Table1[[#This Row],[Big Play Passes]]=1),Table1[[#This Row],[Gn]],0)</f>
        <v>0</v>
      </c>
      <c r="JD735">
        <f>IF(AND(OR(Table1[[#This Row],[R/P]]="R",Table1[[#This Row],[PaRes]]="SCRBL",Table1[[#This Row],[PaRes]]="RUN"),Table1[[#This Row],[Penalty]]&lt;&gt;1),1,0)</f>
        <v>1</v>
      </c>
      <c r="JE735">
        <f>IF(Table1[[#This Row],[Rush Attempts]]=1,Table1[[#This Row],[Gn]],0)</f>
        <v>3</v>
      </c>
      <c r="JF735">
        <f>IF(AND(Table1[[#This Row],[Rush Attempts]]=1,Table1[[#This Row],[EFF]]="Y"),1,0)</f>
        <v>0</v>
      </c>
      <c r="JG735">
        <f>IF(AND(Table1[[#This Row],[Rush Attempts]]=1,Table1[[#This Row],[EFF]]="Y"),Table1[[#This Row],[Gn]],0)</f>
        <v>0</v>
      </c>
      <c r="JH735">
        <f>IF(AND(Table1[[#This Row],[Rush Attempts]]=1,Table1[[#This Row],[Gn]]&gt;=10),1,0)</f>
        <v>0</v>
      </c>
      <c r="JI735">
        <f>IF(AND(Table1[[#This Row],[Rush Attempts]]=1,Table1[[#This Row],[Big Play Run]]=1),Table1[[#This Row],[Gn]],0)</f>
        <v>0</v>
      </c>
      <c r="JJ735">
        <f>IF(Table1[[#This Row],[PaRes]]="SAC",1,0)</f>
        <v>0</v>
      </c>
      <c r="JK735">
        <f>IF(Table1[[#This Row],[Sacks]]=1,Table1[[#This Row],[Gn]],0)</f>
        <v>0</v>
      </c>
      <c r="JL735">
        <f>IF(Table1[[#This Row],[PaRes]]="INT",1,0)</f>
        <v>0</v>
      </c>
      <c r="JM735">
        <f>IF(Table1[[#This Row],[pff_PENALTY]]&lt;&gt;"",1,0)</f>
        <v>0</v>
      </c>
      <c r="JN735">
        <f>Table1[[#This Row],[pff_PENYARDS]]</f>
        <v>0</v>
      </c>
      <c r="JO735">
        <f>IF(Table1[[#This Row],[S/End]]="TD",1,0)</f>
        <v>0</v>
      </c>
      <c r="JP735">
        <f>IF(OR(Table1[[#This Row],[S/End]]="FGGD"),1,0)</f>
        <v>0</v>
      </c>
      <c r="JQ735">
        <f>IF(OR(Table1[[#This Row],[S/End]]="FUM",Table1[[#This Row],[S/End]]="INT"),1,0)</f>
        <v>0</v>
      </c>
      <c r="JR735">
        <f>IF(AND(Table1[[#This Row],[Touchdown]]=1,Table1[[#This Row],[Pass Play]]=1),1,0)</f>
        <v>0</v>
      </c>
      <c r="JS735">
        <f t="shared" si="33"/>
        <v>0</v>
      </c>
      <c r="JT735">
        <f>IF(AND(OR(Table1[[#This Row],[Pass Play]]=1,Table1[[#This Row],[Rush Attempts]]=1),Table1[[#This Row],[Dn]]=3),1,0)</f>
        <v>0</v>
      </c>
      <c r="JU735">
        <f>IF(AND(Table1[[#This Row],[3rd down attempt]]=1,Table1[[#This Row],[EFF]]="Y"),1,0)</f>
        <v>0</v>
      </c>
      <c r="JV735">
        <f>IF(AND(Table1[[#This Row],[3rd down attempt]]=1,Table1[[#This Row],[Dist]]&gt;=7),1,0)</f>
        <v>0</v>
      </c>
      <c r="JW735">
        <f>IF(AND(OR(Table1[[#This Row],[Pass Play]]=1,Table1[[#This Row],[Rush Attempts]]=1),Table1[[#This Row],[Dn]]=4),1,0)</f>
        <v>0</v>
      </c>
      <c r="JX735">
        <f>IF(AND(Table1[[#This Row],[4th down attempt]]=1,Table1[[#This Row],[EFF]]="Y"),1,0)</f>
        <v>0</v>
      </c>
      <c r="JY735">
        <f>IF(AND(OR(Table1[[#This Row],[Pass Play]]=1,Table1[[#This Row],[Rush Attempts]]=1),Table1[[#This Row],[FPos]]&gt;=0,Table1[[#This Row],[FPos]]&lt;=20),1,0)</f>
        <v>0</v>
      </c>
      <c r="JZ735">
        <f>IF(AND(OR(Table1[[#This Row],[Pass Play]]=1,Table1[[#This Row],[Rush Attempts]]=1),Table1[[#This Row],[Dist]]&lt;=Table1[[#This Row],[Gn]]),1,0)</f>
        <v>0</v>
      </c>
      <c r="KA735">
        <f>IF(Table1[[#This Row],[S/End]]&lt;&gt;"",1,0)</f>
        <v>0</v>
      </c>
      <c r="KB735">
        <f>IF(Table1[[#This Row],[S/End]]="TD",1,0)</f>
        <v>0</v>
      </c>
      <c r="KC735">
        <f>IF(Table1[[#This Row],[S/End]]="FGGD",1,0)</f>
        <v>0</v>
      </c>
      <c r="KD735">
        <f>IF(AND(OR(Table1[[#This Row],[Pass Play]]=1,Table1[[#This Row],[Rush Attempts]]=1),Table1[[#This Row],[Gn]]&lt;0),1,0)</f>
        <v>0</v>
      </c>
      <c r="KE735" s="375">
        <f>IF(AND(Table1[[#This Row],[pff_DRVENDPSN]]=3,Table1[[#This Row],[pff_DRVENDEVENT]]="PUNT"),1,0)</f>
        <v>0</v>
      </c>
    </row>
    <row r="736" spans="1:291" hidden="1">
      <c r="A736">
        <v>45</v>
      </c>
      <c r="B736">
        <v>2112</v>
      </c>
      <c r="C736" t="s">
        <v>14484</v>
      </c>
      <c r="D736">
        <v>4</v>
      </c>
      <c r="E736">
        <v>2</v>
      </c>
      <c r="F736">
        <v>7</v>
      </c>
      <c r="G736">
        <v>6</v>
      </c>
      <c r="H736">
        <v>23</v>
      </c>
      <c r="J736" t="s">
        <v>254</v>
      </c>
      <c r="K736">
        <v>20</v>
      </c>
      <c r="L736">
        <v>20</v>
      </c>
      <c r="M736" t="s">
        <v>7093</v>
      </c>
      <c r="N736" t="s">
        <v>1471</v>
      </c>
      <c r="P736" t="s">
        <v>5906</v>
      </c>
      <c r="Q736" t="s">
        <v>1473</v>
      </c>
      <c r="W736" t="s">
        <v>257</v>
      </c>
      <c r="X736" t="s">
        <v>6386</v>
      </c>
      <c r="AE736" t="s">
        <v>635</v>
      </c>
      <c r="AF736" t="s">
        <v>1685</v>
      </c>
      <c r="AG736" t="s">
        <v>6386</v>
      </c>
      <c r="AH736" t="s">
        <v>274</v>
      </c>
      <c r="AJ736">
        <v>22</v>
      </c>
      <c r="AP736">
        <v>15</v>
      </c>
      <c r="BJ736" t="s">
        <v>257</v>
      </c>
      <c r="BQ736">
        <v>45</v>
      </c>
      <c r="BR736" t="s">
        <v>14309</v>
      </c>
      <c r="BT736" t="s">
        <v>275</v>
      </c>
      <c r="BV736">
        <v>17</v>
      </c>
      <c r="BX736">
        <v>0</v>
      </c>
      <c r="BY736" t="s">
        <v>14310</v>
      </c>
      <c r="CD736" s="3">
        <v>0.23263888888888887</v>
      </c>
      <c r="CF736" t="s">
        <v>14311</v>
      </c>
      <c r="CJ736">
        <v>0</v>
      </c>
      <c r="CK736" t="s">
        <v>14312</v>
      </c>
      <c r="CL736" s="4">
        <v>38414</v>
      </c>
      <c r="CM736" t="s">
        <v>14313</v>
      </c>
      <c r="CN736" t="s">
        <v>14314</v>
      </c>
      <c r="CO736">
        <v>22</v>
      </c>
      <c r="CP736" t="s">
        <v>14315</v>
      </c>
      <c r="CQ736" t="s">
        <v>418</v>
      </c>
      <c r="CR736" t="s">
        <v>13563</v>
      </c>
      <c r="CU736" t="s">
        <v>4355</v>
      </c>
      <c r="CW736">
        <v>0</v>
      </c>
      <c r="CY736">
        <v>4</v>
      </c>
      <c r="CZ736" t="s">
        <v>2703</v>
      </c>
      <c r="DA736">
        <v>17</v>
      </c>
      <c r="DB736">
        <v>6</v>
      </c>
      <c r="DC736" t="s">
        <v>1953</v>
      </c>
      <c r="DD736">
        <v>-40</v>
      </c>
      <c r="DF736" t="s">
        <v>13583</v>
      </c>
      <c r="DK736">
        <v>6</v>
      </c>
      <c r="DL736" s="4">
        <v>44525</v>
      </c>
      <c r="DM736">
        <v>20718</v>
      </c>
      <c r="DN736">
        <v>2021</v>
      </c>
      <c r="DO736">
        <v>0</v>
      </c>
      <c r="DQ736">
        <v>82026</v>
      </c>
      <c r="DR736">
        <v>141</v>
      </c>
      <c r="DU736" t="s">
        <v>257</v>
      </c>
      <c r="DV736" t="s">
        <v>274</v>
      </c>
      <c r="DX736">
        <v>22</v>
      </c>
      <c r="DY736" t="s">
        <v>13563</v>
      </c>
      <c r="EE736">
        <v>0</v>
      </c>
      <c r="EF736" t="s">
        <v>6776</v>
      </c>
      <c r="EG736" t="s">
        <v>277</v>
      </c>
      <c r="EH736">
        <v>0</v>
      </c>
      <c r="EI736" t="s">
        <v>7734</v>
      </c>
      <c r="EJ736" t="s">
        <v>340</v>
      </c>
      <c r="EK736" t="s">
        <v>7272</v>
      </c>
      <c r="EL736" t="s">
        <v>14316</v>
      </c>
      <c r="EM736" t="s">
        <v>14317</v>
      </c>
      <c r="EN736" t="s">
        <v>10228</v>
      </c>
      <c r="EO736" t="s">
        <v>418</v>
      </c>
      <c r="EP736" t="s">
        <v>968</v>
      </c>
      <c r="EQ736">
        <v>1</v>
      </c>
      <c r="ET736" t="s">
        <v>14318</v>
      </c>
      <c r="FE736">
        <v>0</v>
      </c>
      <c r="FF736">
        <v>11</v>
      </c>
      <c r="FG736" t="s">
        <v>308</v>
      </c>
      <c r="FI736" t="s">
        <v>308</v>
      </c>
      <c r="FJ736" t="s">
        <v>14053</v>
      </c>
      <c r="FL736">
        <v>0</v>
      </c>
      <c r="FN736">
        <v>0</v>
      </c>
      <c r="FQ736">
        <v>0</v>
      </c>
      <c r="FS736" t="s">
        <v>651</v>
      </c>
      <c r="FU736" t="s">
        <v>274</v>
      </c>
      <c r="FV736" t="s">
        <v>7740</v>
      </c>
      <c r="FW736" t="s">
        <v>1700</v>
      </c>
      <c r="FX736" t="s">
        <v>432</v>
      </c>
      <c r="FY736">
        <v>0</v>
      </c>
      <c r="GA736">
        <v>22.17</v>
      </c>
      <c r="GB736">
        <v>-5</v>
      </c>
      <c r="GC736">
        <v>0</v>
      </c>
      <c r="GE736" t="s">
        <v>355</v>
      </c>
      <c r="GF736">
        <v>0</v>
      </c>
      <c r="GJ736">
        <v>0</v>
      </c>
      <c r="GK736">
        <v>0</v>
      </c>
      <c r="GM736" t="s">
        <v>2038</v>
      </c>
      <c r="GO736">
        <v>5</v>
      </c>
      <c r="HA736" t="s">
        <v>14319</v>
      </c>
      <c r="HB736" t="s">
        <v>13583</v>
      </c>
      <c r="HC736" t="s">
        <v>313</v>
      </c>
      <c r="HD736" t="s">
        <v>313</v>
      </c>
      <c r="HE736" t="s">
        <v>14320</v>
      </c>
      <c r="HF736">
        <v>0</v>
      </c>
      <c r="HG736">
        <v>11</v>
      </c>
      <c r="HH736">
        <v>17</v>
      </c>
      <c r="HI736" t="s">
        <v>275</v>
      </c>
      <c r="HL736">
        <v>4</v>
      </c>
      <c r="HW736">
        <v>17</v>
      </c>
      <c r="HX736">
        <v>4331981</v>
      </c>
      <c r="HY736" t="s">
        <v>3893</v>
      </c>
      <c r="HZ736">
        <v>4331971</v>
      </c>
      <c r="IC736">
        <v>0</v>
      </c>
      <c r="ID736">
        <v>0</v>
      </c>
      <c r="IM736">
        <v>134</v>
      </c>
      <c r="IQ736" t="s">
        <v>13864</v>
      </c>
      <c r="IU736">
        <v>13</v>
      </c>
      <c r="IV736">
        <f>IF(AND(Table1[[#This Row],[R/P]]="P",Table1[[#This Row],[PaRes]]&lt;&gt;"SCRBL",Table1[[#This Row],[PaRes]]&lt;&gt;"RUN",Table1[[#This Row],[Penalty]]&lt;&gt;1),1,0)</f>
        <v>0</v>
      </c>
      <c r="IW736">
        <f>IF(AND(Table1[[#This Row],[Pass Play]]=1,Table1[[#This Row],[PaRes]]&lt;&gt;"SAC"),1,0)</f>
        <v>0</v>
      </c>
      <c r="IX736">
        <f>IF(Table1[[#This Row],[PaRes]]="COM",1,0)</f>
        <v>0</v>
      </c>
      <c r="IY736">
        <f>IF(Table1[[#This Row],[Pass Play]]=1,Table1[[#This Row],[Gn]],0)</f>
        <v>0</v>
      </c>
      <c r="IZ736">
        <f>IF(AND(Table1[[#This Row],[Pass Play]]=1,Table1[[#This Row],[EFF]]="Y"),1,0)</f>
        <v>0</v>
      </c>
      <c r="JA736">
        <f>IF(AND(Table1[[#This Row],[Pass Play]]=1,Table1[[#This Row],[EFF]]="Y"),Table1[[#This Row],[Gn]],0)</f>
        <v>0</v>
      </c>
      <c r="JB736">
        <f>IF(AND(Table1[[#This Row],[Pass Play]]=1,Table1[[#This Row],[Gn]]&gt;=15),1,0)</f>
        <v>0</v>
      </c>
      <c r="JC736">
        <f>IF(AND(Table1[[#This Row],[Pass Play]]=1,Table1[[#This Row],[Big Play Passes]]=1),Table1[[#This Row],[Gn]],0)</f>
        <v>0</v>
      </c>
      <c r="JD736">
        <f>IF(AND(OR(Table1[[#This Row],[R/P]]="R",Table1[[#This Row],[PaRes]]="SCRBL",Table1[[#This Row],[PaRes]]="RUN"),Table1[[#This Row],[Penalty]]&lt;&gt;1),1,0)</f>
        <v>1</v>
      </c>
      <c r="JE736">
        <f>IF(Table1[[#This Row],[Rush Attempts]]=1,Table1[[#This Row],[Gn]],0)</f>
        <v>6</v>
      </c>
      <c r="JF736">
        <f>IF(AND(Table1[[#This Row],[Rush Attempts]]=1,Table1[[#This Row],[EFF]]="Y"),1,0)</f>
        <v>1</v>
      </c>
      <c r="JG736">
        <f>IF(AND(Table1[[#This Row],[Rush Attempts]]=1,Table1[[#This Row],[EFF]]="Y"),Table1[[#This Row],[Gn]],0)</f>
        <v>6</v>
      </c>
      <c r="JH736">
        <f>IF(AND(Table1[[#This Row],[Rush Attempts]]=1,Table1[[#This Row],[Gn]]&gt;=10),1,0)</f>
        <v>0</v>
      </c>
      <c r="JI736">
        <f>IF(AND(Table1[[#This Row],[Rush Attempts]]=1,Table1[[#This Row],[Big Play Run]]=1),Table1[[#This Row],[Gn]],0)</f>
        <v>0</v>
      </c>
      <c r="JJ736">
        <f>IF(Table1[[#This Row],[PaRes]]="SAC",1,0)</f>
        <v>0</v>
      </c>
      <c r="JK736">
        <f>IF(Table1[[#This Row],[Sacks]]=1,Table1[[#This Row],[Gn]],0)</f>
        <v>0</v>
      </c>
      <c r="JL736">
        <f>IF(Table1[[#This Row],[PaRes]]="INT",1,0)</f>
        <v>0</v>
      </c>
      <c r="JM736">
        <f>IF(Table1[[#This Row],[pff_PENALTY]]&lt;&gt;"",1,0)</f>
        <v>0</v>
      </c>
      <c r="JN736">
        <f>Table1[[#This Row],[pff_PENYARDS]]</f>
        <v>0</v>
      </c>
      <c r="JO736">
        <f>IF(Table1[[#This Row],[S/End]]="TD",1,0)</f>
        <v>0</v>
      </c>
      <c r="JP736">
        <f>IF(OR(Table1[[#This Row],[S/End]]="FGGD"),1,0)</f>
        <v>0</v>
      </c>
      <c r="JQ736">
        <f>IF(OR(Table1[[#This Row],[S/End]]="FUM",Table1[[#This Row],[S/End]]="INT"),1,0)</f>
        <v>0</v>
      </c>
      <c r="JR736">
        <f>IF(AND(Table1[[#This Row],[Touchdown]]=1,Table1[[#This Row],[Pass Play]]=1),1,0)</f>
        <v>0</v>
      </c>
      <c r="JS736">
        <f t="shared" si="33"/>
        <v>0</v>
      </c>
      <c r="JT736">
        <f>IF(AND(OR(Table1[[#This Row],[Pass Play]]=1,Table1[[#This Row],[Rush Attempts]]=1),Table1[[#This Row],[Dn]]=3),1,0)</f>
        <v>0</v>
      </c>
      <c r="JU736">
        <f>IF(AND(Table1[[#This Row],[3rd down attempt]]=1,Table1[[#This Row],[EFF]]="Y"),1,0)</f>
        <v>0</v>
      </c>
      <c r="JV736">
        <f>IF(AND(Table1[[#This Row],[3rd down attempt]]=1,Table1[[#This Row],[Dist]]&gt;=7),1,0)</f>
        <v>0</v>
      </c>
      <c r="JW736">
        <f>IF(AND(OR(Table1[[#This Row],[Pass Play]]=1,Table1[[#This Row],[Rush Attempts]]=1),Table1[[#This Row],[Dn]]=4),1,0)</f>
        <v>0</v>
      </c>
      <c r="JX736">
        <f>IF(AND(Table1[[#This Row],[4th down attempt]]=1,Table1[[#This Row],[EFF]]="Y"),1,0)</f>
        <v>0</v>
      </c>
      <c r="JY736">
        <f>IF(AND(OR(Table1[[#This Row],[Pass Play]]=1,Table1[[#This Row],[Rush Attempts]]=1),Table1[[#This Row],[FPos]]&gt;=0,Table1[[#This Row],[FPos]]&lt;=20),1,0)</f>
        <v>0</v>
      </c>
      <c r="JZ736">
        <f>IF(AND(OR(Table1[[#This Row],[Pass Play]]=1,Table1[[#This Row],[Rush Attempts]]=1),Table1[[#This Row],[Dist]]&lt;=Table1[[#This Row],[Gn]]),1,0)</f>
        <v>0</v>
      </c>
      <c r="KA736">
        <f>IF(Table1[[#This Row],[S/End]]&lt;&gt;"",1,0)</f>
        <v>0</v>
      </c>
      <c r="KB736">
        <f>IF(Table1[[#This Row],[S/End]]="TD",1,0)</f>
        <v>0</v>
      </c>
      <c r="KC736">
        <f>IF(Table1[[#This Row],[S/End]]="FGGD",1,0)</f>
        <v>0</v>
      </c>
      <c r="KD736">
        <f>IF(AND(OR(Table1[[#This Row],[Pass Play]]=1,Table1[[#This Row],[Rush Attempts]]=1),Table1[[#This Row],[Gn]]&lt;0),1,0)</f>
        <v>0</v>
      </c>
      <c r="KE736" s="375">
        <f>IF(AND(Table1[[#This Row],[pff_DRVENDPSN]]=3,Table1[[#This Row],[pff_DRVENDEVENT]]="PUNT"),1,0)</f>
        <v>0</v>
      </c>
    </row>
    <row r="737" spans="1:291" hidden="1">
      <c r="A737">
        <v>46</v>
      </c>
      <c r="B737">
        <v>2112</v>
      </c>
      <c r="C737" t="s">
        <v>14484</v>
      </c>
      <c r="D737">
        <v>4</v>
      </c>
      <c r="E737">
        <v>3</v>
      </c>
      <c r="F737">
        <v>1</v>
      </c>
      <c r="G737">
        <v>0</v>
      </c>
      <c r="H737">
        <v>17</v>
      </c>
      <c r="J737" t="s">
        <v>298</v>
      </c>
      <c r="K737">
        <v>23</v>
      </c>
      <c r="L737" t="s">
        <v>13632</v>
      </c>
      <c r="M737" t="s">
        <v>14126</v>
      </c>
      <c r="N737" t="s">
        <v>7656</v>
      </c>
      <c r="P737" t="s">
        <v>14126</v>
      </c>
      <c r="W737" t="s">
        <v>257</v>
      </c>
      <c r="X737" t="s">
        <v>14127</v>
      </c>
      <c r="AE737" t="s">
        <v>807</v>
      </c>
      <c r="AF737" t="s">
        <v>14128</v>
      </c>
      <c r="AG737" t="s">
        <v>14127</v>
      </c>
      <c r="AH737" t="s">
        <v>257</v>
      </c>
      <c r="AJ737">
        <v>22</v>
      </c>
      <c r="AP737">
        <v>15</v>
      </c>
      <c r="BJ737" t="s">
        <v>274</v>
      </c>
      <c r="BQ737">
        <v>46</v>
      </c>
      <c r="BR737" t="s">
        <v>14321</v>
      </c>
      <c r="BT737" t="s">
        <v>275</v>
      </c>
      <c r="BV737">
        <v>17</v>
      </c>
      <c r="BX737">
        <v>0</v>
      </c>
      <c r="BY737" t="s">
        <v>14322</v>
      </c>
      <c r="CD737" s="3">
        <v>0.20208333333333331</v>
      </c>
      <c r="CF737" t="s">
        <v>14323</v>
      </c>
      <c r="CJ737">
        <v>0</v>
      </c>
      <c r="CK737" t="s">
        <v>14324</v>
      </c>
      <c r="CL737" s="4">
        <v>37715</v>
      </c>
      <c r="CM737" t="s">
        <v>14325</v>
      </c>
      <c r="CN737" t="s">
        <v>14326</v>
      </c>
      <c r="CO737">
        <v>22</v>
      </c>
      <c r="CP737" t="s">
        <v>14327</v>
      </c>
      <c r="CQ737" t="s">
        <v>282</v>
      </c>
      <c r="CR737" t="s">
        <v>13563</v>
      </c>
      <c r="CU737" t="s">
        <v>14252</v>
      </c>
      <c r="CW737">
        <v>0</v>
      </c>
      <c r="CY737">
        <v>5</v>
      </c>
      <c r="CZ737" t="s">
        <v>2703</v>
      </c>
      <c r="DA737">
        <v>17</v>
      </c>
      <c r="DB737">
        <v>6</v>
      </c>
      <c r="DC737" t="s">
        <v>1953</v>
      </c>
      <c r="DD737">
        <v>-40</v>
      </c>
      <c r="DF737" t="s">
        <v>13651</v>
      </c>
      <c r="DK737">
        <v>0</v>
      </c>
      <c r="DL737" s="4">
        <v>44525</v>
      </c>
      <c r="DM737">
        <v>20718</v>
      </c>
      <c r="DN737">
        <v>2021</v>
      </c>
      <c r="DO737">
        <v>0</v>
      </c>
      <c r="DQ737">
        <v>82026</v>
      </c>
      <c r="DR737">
        <v>142</v>
      </c>
      <c r="DU737" t="s">
        <v>274</v>
      </c>
      <c r="DV737" t="s">
        <v>257</v>
      </c>
      <c r="DX737">
        <v>22</v>
      </c>
      <c r="DY737" t="s">
        <v>13563</v>
      </c>
      <c r="EE737">
        <v>0</v>
      </c>
      <c r="EF737" t="s">
        <v>14135</v>
      </c>
      <c r="EG737" t="s">
        <v>383</v>
      </c>
      <c r="EH737">
        <v>0</v>
      </c>
      <c r="EI737" t="s">
        <v>14136</v>
      </c>
      <c r="EJ737" t="s">
        <v>14137</v>
      </c>
      <c r="EK737" t="s">
        <v>14138</v>
      </c>
      <c r="EL737" t="s">
        <v>14253</v>
      </c>
      <c r="EM737" t="s">
        <v>14328</v>
      </c>
      <c r="EN737" t="s">
        <v>14329</v>
      </c>
      <c r="EO737" t="s">
        <v>269</v>
      </c>
      <c r="EP737" t="s">
        <v>1175</v>
      </c>
      <c r="EQ737">
        <v>0</v>
      </c>
      <c r="ET737" t="s">
        <v>14330</v>
      </c>
      <c r="FE737">
        <v>0</v>
      </c>
      <c r="FF737">
        <v>6</v>
      </c>
      <c r="FG737" t="s">
        <v>285</v>
      </c>
      <c r="FI737" t="s">
        <v>285</v>
      </c>
      <c r="FL737">
        <v>0</v>
      </c>
      <c r="FN737">
        <v>0</v>
      </c>
      <c r="FQ737">
        <v>0</v>
      </c>
      <c r="FS737" t="s">
        <v>462</v>
      </c>
      <c r="FU737" t="s">
        <v>257</v>
      </c>
      <c r="FV737" t="s">
        <v>14142</v>
      </c>
      <c r="FW737" t="s">
        <v>1721</v>
      </c>
      <c r="FX737" t="s">
        <v>1897</v>
      </c>
      <c r="FY737">
        <v>0</v>
      </c>
      <c r="GA737">
        <v>22.17</v>
      </c>
      <c r="GB737">
        <v>-5</v>
      </c>
      <c r="GC737">
        <v>0</v>
      </c>
      <c r="GE737" t="s">
        <v>355</v>
      </c>
      <c r="GF737">
        <v>0</v>
      </c>
      <c r="GG737" t="s">
        <v>3354</v>
      </c>
      <c r="GJ737">
        <v>1</v>
      </c>
      <c r="GK737">
        <v>1</v>
      </c>
      <c r="GM737" t="s">
        <v>13218</v>
      </c>
      <c r="GO737">
        <v>0</v>
      </c>
      <c r="HA737" t="s">
        <v>14331</v>
      </c>
      <c r="HC737" t="s">
        <v>313</v>
      </c>
      <c r="HD737" t="s">
        <v>313</v>
      </c>
      <c r="HE737" t="s">
        <v>14332</v>
      </c>
      <c r="HF737">
        <v>0</v>
      </c>
      <c r="HG737">
        <v>14</v>
      </c>
      <c r="HH737">
        <v>17</v>
      </c>
      <c r="HI737" t="s">
        <v>275</v>
      </c>
      <c r="HL737">
        <v>0</v>
      </c>
      <c r="HW737">
        <v>17</v>
      </c>
      <c r="HX737">
        <v>4331992</v>
      </c>
      <c r="HY737" t="s">
        <v>14333</v>
      </c>
      <c r="HZ737">
        <v>4331981</v>
      </c>
      <c r="IC737">
        <v>0</v>
      </c>
      <c r="ID737">
        <v>0</v>
      </c>
      <c r="IM737">
        <v>135</v>
      </c>
      <c r="IO737" t="s">
        <v>13651</v>
      </c>
      <c r="IQ737" t="s">
        <v>13651</v>
      </c>
      <c r="IU737">
        <v>13</v>
      </c>
      <c r="IV737">
        <f>IF(AND(Table1[[#This Row],[R/P]]="P",Table1[[#This Row],[PaRes]]&lt;&gt;"SCRBL",Table1[[#This Row],[PaRes]]&lt;&gt;"RUN",Table1[[#This Row],[Penalty]]&lt;&gt;1),1,0)</f>
        <v>0</v>
      </c>
      <c r="IW737">
        <f>IF(AND(Table1[[#This Row],[Pass Play]]=1,Table1[[#This Row],[PaRes]]&lt;&gt;"SAC"),1,0)</f>
        <v>0</v>
      </c>
      <c r="IX737">
        <f>IF(Table1[[#This Row],[PaRes]]="COM",1,0)</f>
        <v>0</v>
      </c>
      <c r="IY737">
        <f>IF(Table1[[#This Row],[Pass Play]]=1,Table1[[#This Row],[Gn]],0)</f>
        <v>0</v>
      </c>
      <c r="IZ737">
        <f>IF(AND(Table1[[#This Row],[Pass Play]]=1,Table1[[#This Row],[EFF]]="Y"),1,0)</f>
        <v>0</v>
      </c>
      <c r="JA737">
        <f>IF(AND(Table1[[#This Row],[Pass Play]]=1,Table1[[#This Row],[EFF]]="Y"),Table1[[#This Row],[Gn]],0)</f>
        <v>0</v>
      </c>
      <c r="JB737">
        <f>IF(AND(Table1[[#This Row],[Pass Play]]=1,Table1[[#This Row],[Gn]]&gt;=15),1,0)</f>
        <v>0</v>
      </c>
      <c r="JC737">
        <f>IF(AND(Table1[[#This Row],[Pass Play]]=1,Table1[[#This Row],[Big Play Passes]]=1),Table1[[#This Row],[Gn]],0)</f>
        <v>0</v>
      </c>
      <c r="JD737">
        <f>IF(AND(OR(Table1[[#This Row],[R/P]]="R",Table1[[#This Row],[PaRes]]="SCRBL",Table1[[#This Row],[PaRes]]="RUN"),Table1[[#This Row],[Penalty]]&lt;&gt;1),1,0)</f>
        <v>1</v>
      </c>
      <c r="JE737">
        <f>IF(Table1[[#This Row],[Rush Attempts]]=1,Table1[[#This Row],[Gn]],0)</f>
        <v>0</v>
      </c>
      <c r="JF737">
        <f>IF(AND(Table1[[#This Row],[Rush Attempts]]=1,Table1[[#This Row],[EFF]]="Y"),1,0)</f>
        <v>0</v>
      </c>
      <c r="JG737">
        <f>IF(AND(Table1[[#This Row],[Rush Attempts]]=1,Table1[[#This Row],[EFF]]="Y"),Table1[[#This Row],[Gn]],0)</f>
        <v>0</v>
      </c>
      <c r="JH737">
        <f>IF(AND(Table1[[#This Row],[Rush Attempts]]=1,Table1[[#This Row],[Gn]]&gt;=10),1,0)</f>
        <v>0</v>
      </c>
      <c r="JI737">
        <f>IF(AND(Table1[[#This Row],[Rush Attempts]]=1,Table1[[#This Row],[Big Play Run]]=1),Table1[[#This Row],[Gn]],0)</f>
        <v>0</v>
      </c>
      <c r="JJ737">
        <f>IF(Table1[[#This Row],[PaRes]]="SAC",1,0)</f>
        <v>0</v>
      </c>
      <c r="JK737">
        <f>IF(Table1[[#This Row],[Sacks]]=1,Table1[[#This Row],[Gn]],0)</f>
        <v>0</v>
      </c>
      <c r="JL737">
        <f>IF(Table1[[#This Row],[PaRes]]="INT",1,0)</f>
        <v>0</v>
      </c>
      <c r="JM737">
        <f>IF(Table1[[#This Row],[pff_PENALTY]]&lt;&gt;"",1,0)</f>
        <v>0</v>
      </c>
      <c r="JN737">
        <f>Table1[[#This Row],[pff_PENYARDS]]</f>
        <v>0</v>
      </c>
      <c r="JO737">
        <f>IF(Table1[[#This Row],[S/End]]="TD",1,0)</f>
        <v>0</v>
      </c>
      <c r="JP737">
        <f>IF(OR(Table1[[#This Row],[S/End]]="FGGD"),1,0)</f>
        <v>0</v>
      </c>
      <c r="JQ737">
        <f>IF(OR(Table1[[#This Row],[S/End]]="FUM",Table1[[#This Row],[S/End]]="INT"),1,0)</f>
        <v>0</v>
      </c>
      <c r="JR737">
        <f>IF(AND(Table1[[#This Row],[Touchdown]]=1,Table1[[#This Row],[Pass Play]]=1),1,0)</f>
        <v>0</v>
      </c>
      <c r="JS737">
        <f t="shared" si="33"/>
        <v>0</v>
      </c>
      <c r="JT737">
        <f>IF(AND(OR(Table1[[#This Row],[Pass Play]]=1,Table1[[#This Row],[Rush Attempts]]=1),Table1[[#This Row],[Dn]]=3),1,0)</f>
        <v>1</v>
      </c>
      <c r="JU737">
        <f>IF(AND(Table1[[#This Row],[3rd down attempt]]=1,Table1[[#This Row],[EFF]]="Y"),1,0)</f>
        <v>0</v>
      </c>
      <c r="JV737">
        <f>IF(AND(Table1[[#This Row],[3rd down attempt]]=1,Table1[[#This Row],[Dist]]&gt;=7),1,0)</f>
        <v>0</v>
      </c>
      <c r="JW737">
        <f>IF(AND(OR(Table1[[#This Row],[Pass Play]]=1,Table1[[#This Row],[Rush Attempts]]=1),Table1[[#This Row],[Dn]]=4),1,0)</f>
        <v>0</v>
      </c>
      <c r="JX737">
        <f>IF(AND(Table1[[#This Row],[4th down attempt]]=1,Table1[[#This Row],[EFF]]="Y"),1,0)</f>
        <v>0</v>
      </c>
      <c r="JY737">
        <f>IF(AND(OR(Table1[[#This Row],[Pass Play]]=1,Table1[[#This Row],[Rush Attempts]]=1),Table1[[#This Row],[FPos]]&gt;=0,Table1[[#This Row],[FPos]]&lt;=20),1,0)</f>
        <v>1</v>
      </c>
      <c r="JZ737">
        <f>IF(AND(OR(Table1[[#This Row],[Pass Play]]=1,Table1[[#This Row],[Rush Attempts]]=1),Table1[[#This Row],[Dist]]&lt;=Table1[[#This Row],[Gn]]),1,0)</f>
        <v>0</v>
      </c>
      <c r="KA737">
        <f>IF(Table1[[#This Row],[S/End]]&lt;&gt;"",1,0)</f>
        <v>0</v>
      </c>
      <c r="KB737">
        <f>IF(Table1[[#This Row],[S/End]]="TD",1,0)</f>
        <v>0</v>
      </c>
      <c r="KC737">
        <f>IF(Table1[[#This Row],[S/End]]="FGGD",1,0)</f>
        <v>0</v>
      </c>
      <c r="KD737">
        <f>IF(AND(OR(Table1[[#This Row],[Pass Play]]=1,Table1[[#This Row],[Rush Attempts]]=1),Table1[[#This Row],[Gn]]&lt;0),1,0)</f>
        <v>0</v>
      </c>
      <c r="KE737" s="375">
        <f>IF(AND(Table1[[#This Row],[pff_DRVENDPSN]]=3,Table1[[#This Row],[pff_DRVENDEVENT]]="PUNT"),1,0)</f>
        <v>0</v>
      </c>
    </row>
    <row r="738" spans="1:291" hidden="1">
      <c r="A738">
        <v>47</v>
      </c>
      <c r="B738">
        <v>2112</v>
      </c>
      <c r="C738" t="s">
        <v>14484</v>
      </c>
      <c r="D738">
        <v>4</v>
      </c>
      <c r="E738">
        <v>4</v>
      </c>
      <c r="F738">
        <v>1</v>
      </c>
      <c r="G738">
        <v>0</v>
      </c>
      <c r="H738">
        <v>17</v>
      </c>
      <c r="J738" t="s">
        <v>298</v>
      </c>
      <c r="K738">
        <v>12</v>
      </c>
      <c r="L738">
        <v>12</v>
      </c>
      <c r="M738" t="s">
        <v>5946</v>
      </c>
      <c r="N738" t="s">
        <v>2016</v>
      </c>
      <c r="P738" t="s">
        <v>2272</v>
      </c>
      <c r="Q738" t="s">
        <v>442</v>
      </c>
      <c r="W738" t="s">
        <v>257</v>
      </c>
      <c r="X738" t="s">
        <v>14335</v>
      </c>
      <c r="AE738" t="s">
        <v>14336</v>
      </c>
      <c r="AF738" t="s">
        <v>7427</v>
      </c>
      <c r="AG738" t="s">
        <v>14335</v>
      </c>
      <c r="AH738" t="s">
        <v>257</v>
      </c>
      <c r="AJ738">
        <v>15</v>
      </c>
      <c r="AP738">
        <v>15</v>
      </c>
      <c r="BJ738" t="s">
        <v>274</v>
      </c>
      <c r="BQ738">
        <v>47</v>
      </c>
      <c r="BR738" t="s">
        <v>14334</v>
      </c>
      <c r="BT738" t="s">
        <v>275</v>
      </c>
      <c r="BV738">
        <v>17</v>
      </c>
      <c r="BX738">
        <v>0</v>
      </c>
      <c r="BY738" t="s">
        <v>14337</v>
      </c>
      <c r="CD738" s="3">
        <v>0.17430555555555557</v>
      </c>
      <c r="CF738" t="s">
        <v>14338</v>
      </c>
      <c r="CJ738">
        <v>0</v>
      </c>
      <c r="CK738" t="s">
        <v>14339</v>
      </c>
      <c r="CL738" s="4">
        <v>38050</v>
      </c>
      <c r="CM738" t="s">
        <v>14340</v>
      </c>
      <c r="CN738" t="s">
        <v>14341</v>
      </c>
      <c r="CO738">
        <v>22</v>
      </c>
      <c r="CP738" t="s">
        <v>14342</v>
      </c>
      <c r="CQ738" t="s">
        <v>282</v>
      </c>
      <c r="CR738" t="s">
        <v>13563</v>
      </c>
      <c r="CU738" t="s">
        <v>6236</v>
      </c>
      <c r="CW738">
        <v>0</v>
      </c>
      <c r="CY738">
        <v>6</v>
      </c>
      <c r="CZ738" t="s">
        <v>2703</v>
      </c>
      <c r="DA738">
        <v>17</v>
      </c>
      <c r="DB738">
        <v>6</v>
      </c>
      <c r="DC738" t="s">
        <v>1953</v>
      </c>
      <c r="DD738">
        <v>-40</v>
      </c>
      <c r="DF738" t="s">
        <v>13696</v>
      </c>
      <c r="DK738">
        <v>0</v>
      </c>
      <c r="DL738" s="4">
        <v>44525</v>
      </c>
      <c r="DM738">
        <v>20718</v>
      </c>
      <c r="DN738">
        <v>2021</v>
      </c>
      <c r="DO738">
        <v>0</v>
      </c>
      <c r="DQ738">
        <v>82026</v>
      </c>
      <c r="DR738">
        <v>143</v>
      </c>
      <c r="DU738" t="s">
        <v>294</v>
      </c>
      <c r="DV738" t="s">
        <v>294</v>
      </c>
      <c r="DX738">
        <v>22</v>
      </c>
      <c r="DY738" t="s">
        <v>13563</v>
      </c>
      <c r="EE738">
        <v>0</v>
      </c>
      <c r="EF738" t="s">
        <v>14343</v>
      </c>
      <c r="EG738" t="s">
        <v>383</v>
      </c>
      <c r="EH738">
        <v>0</v>
      </c>
      <c r="EI738" t="s">
        <v>1979</v>
      </c>
      <c r="EJ738" t="s">
        <v>454</v>
      </c>
      <c r="EK738" t="s">
        <v>2889</v>
      </c>
      <c r="EL738" t="s">
        <v>14344</v>
      </c>
      <c r="EM738" t="s">
        <v>14345</v>
      </c>
      <c r="EN738" t="s">
        <v>1025</v>
      </c>
      <c r="EO738" t="s">
        <v>269</v>
      </c>
      <c r="EP738" t="s">
        <v>2935</v>
      </c>
      <c r="EQ738">
        <v>1</v>
      </c>
      <c r="ET738" t="s">
        <v>14346</v>
      </c>
      <c r="FE738">
        <v>0</v>
      </c>
      <c r="FF738">
        <v>10</v>
      </c>
      <c r="FG738" t="s">
        <v>621</v>
      </c>
      <c r="FI738" t="s">
        <v>621</v>
      </c>
      <c r="FJ738" t="s">
        <v>14347</v>
      </c>
      <c r="FL738">
        <v>0</v>
      </c>
      <c r="FN738">
        <v>0</v>
      </c>
      <c r="FQ738">
        <v>0</v>
      </c>
      <c r="FS738" t="s">
        <v>462</v>
      </c>
      <c r="FT738" t="s">
        <v>1002</v>
      </c>
      <c r="FU738" t="s">
        <v>257</v>
      </c>
      <c r="FV738" t="s">
        <v>777</v>
      </c>
      <c r="FW738" t="s">
        <v>290</v>
      </c>
      <c r="FX738" t="s">
        <v>1411</v>
      </c>
      <c r="FY738">
        <v>0</v>
      </c>
      <c r="GA738">
        <v>22.17</v>
      </c>
      <c r="GB738">
        <v>-5</v>
      </c>
      <c r="GC738">
        <v>0</v>
      </c>
      <c r="GE738" t="s">
        <v>355</v>
      </c>
      <c r="GF738">
        <v>0</v>
      </c>
      <c r="GG738" t="s">
        <v>257</v>
      </c>
      <c r="GJ738">
        <v>0</v>
      </c>
      <c r="GK738">
        <v>0</v>
      </c>
      <c r="GM738" t="s">
        <v>14348</v>
      </c>
      <c r="GO738">
        <v>2</v>
      </c>
      <c r="HA738" t="s">
        <v>1555</v>
      </c>
      <c r="HB738" t="s">
        <v>13696</v>
      </c>
      <c r="HC738" t="s">
        <v>313</v>
      </c>
      <c r="HD738" t="s">
        <v>313</v>
      </c>
      <c r="HE738" t="s">
        <v>14349</v>
      </c>
      <c r="HF738">
        <v>0</v>
      </c>
      <c r="HG738">
        <v>12</v>
      </c>
      <c r="HH738">
        <v>17</v>
      </c>
      <c r="HI738" t="s">
        <v>275</v>
      </c>
      <c r="HL738">
        <v>0</v>
      </c>
      <c r="HW738">
        <v>17</v>
      </c>
      <c r="HX738">
        <v>4332006</v>
      </c>
      <c r="HY738" t="s">
        <v>14350</v>
      </c>
      <c r="HZ738">
        <v>4331992</v>
      </c>
      <c r="IC738">
        <v>0</v>
      </c>
      <c r="ID738">
        <v>1</v>
      </c>
      <c r="IM738">
        <v>136</v>
      </c>
      <c r="IO738" t="s">
        <v>13584</v>
      </c>
      <c r="IQ738" t="s">
        <v>13584</v>
      </c>
      <c r="IU738">
        <v>13</v>
      </c>
      <c r="IV738">
        <f>IF(AND(Table1[[#This Row],[R/P]]="P",Table1[[#This Row],[PaRes]]&lt;&gt;"SCRBL",Table1[[#This Row],[PaRes]]&lt;&gt;"RUN",Table1[[#This Row],[Penalty]]&lt;&gt;1),1,0)</f>
        <v>0</v>
      </c>
      <c r="IW738">
        <f>IF(AND(Table1[[#This Row],[Pass Play]]=1,Table1[[#This Row],[PaRes]]&lt;&gt;"SAC"),1,0)</f>
        <v>0</v>
      </c>
      <c r="IX738">
        <f>IF(Table1[[#This Row],[PaRes]]="COM",1,0)</f>
        <v>0</v>
      </c>
      <c r="IY738">
        <f>IF(Table1[[#This Row],[Pass Play]]=1,Table1[[#This Row],[Gn]],0)</f>
        <v>0</v>
      </c>
      <c r="IZ738">
        <f>IF(AND(Table1[[#This Row],[Pass Play]]=1,Table1[[#This Row],[EFF]]="Y"),1,0)</f>
        <v>0</v>
      </c>
      <c r="JA738">
        <f>IF(AND(Table1[[#This Row],[Pass Play]]=1,Table1[[#This Row],[EFF]]="Y"),Table1[[#This Row],[Gn]],0)</f>
        <v>0</v>
      </c>
      <c r="JB738">
        <f>IF(AND(Table1[[#This Row],[Pass Play]]=1,Table1[[#This Row],[Gn]]&gt;=15),1,0)</f>
        <v>0</v>
      </c>
      <c r="JC738">
        <f>IF(AND(Table1[[#This Row],[Pass Play]]=1,Table1[[#This Row],[Big Play Passes]]=1),Table1[[#This Row],[Gn]],0)</f>
        <v>0</v>
      </c>
      <c r="JD738">
        <f>IF(AND(OR(Table1[[#This Row],[R/P]]="R",Table1[[#This Row],[PaRes]]="SCRBL",Table1[[#This Row],[PaRes]]="RUN"),Table1[[#This Row],[Penalty]]&lt;&gt;1),1,0)</f>
        <v>1</v>
      </c>
      <c r="JE738">
        <f>IF(Table1[[#This Row],[Rush Attempts]]=1,Table1[[#This Row],[Gn]],0)</f>
        <v>0</v>
      </c>
      <c r="JF738">
        <f>IF(AND(Table1[[#This Row],[Rush Attempts]]=1,Table1[[#This Row],[EFF]]="Y"),1,0)</f>
        <v>0</v>
      </c>
      <c r="JG738">
        <f>IF(AND(Table1[[#This Row],[Rush Attempts]]=1,Table1[[#This Row],[EFF]]="Y"),Table1[[#This Row],[Gn]],0)</f>
        <v>0</v>
      </c>
      <c r="JH738">
        <f>IF(AND(Table1[[#This Row],[Rush Attempts]]=1,Table1[[#This Row],[Gn]]&gt;=10),1,0)</f>
        <v>0</v>
      </c>
      <c r="JI738">
        <f>IF(AND(Table1[[#This Row],[Rush Attempts]]=1,Table1[[#This Row],[Big Play Run]]=1),Table1[[#This Row],[Gn]],0)</f>
        <v>0</v>
      </c>
      <c r="JJ738">
        <f>IF(Table1[[#This Row],[PaRes]]="SAC",1,0)</f>
        <v>0</v>
      </c>
      <c r="JK738">
        <f>IF(Table1[[#This Row],[Sacks]]=1,Table1[[#This Row],[Gn]],0)</f>
        <v>0</v>
      </c>
      <c r="JL738">
        <f>IF(Table1[[#This Row],[PaRes]]="INT",1,0)</f>
        <v>0</v>
      </c>
      <c r="JM738">
        <f>IF(Table1[[#This Row],[pff_PENALTY]]&lt;&gt;"",1,0)</f>
        <v>0</v>
      </c>
      <c r="JN738">
        <f>Table1[[#This Row],[pff_PENYARDS]]</f>
        <v>0</v>
      </c>
      <c r="JO738">
        <f>IF(Table1[[#This Row],[S/End]]="TD",1,0)</f>
        <v>0</v>
      </c>
      <c r="JP738">
        <f>IF(OR(Table1[[#This Row],[S/End]]="FGGD"),1,0)</f>
        <v>0</v>
      </c>
      <c r="JQ738">
        <f>IF(OR(Table1[[#This Row],[S/End]]="FUM",Table1[[#This Row],[S/End]]="INT"),1,0)</f>
        <v>0</v>
      </c>
      <c r="JR738">
        <f>IF(AND(Table1[[#This Row],[Touchdown]]=1,Table1[[#This Row],[Pass Play]]=1),1,0)</f>
        <v>0</v>
      </c>
      <c r="JS738">
        <f t="shared" si="33"/>
        <v>0</v>
      </c>
      <c r="JT738">
        <f>IF(AND(OR(Table1[[#This Row],[Pass Play]]=1,Table1[[#This Row],[Rush Attempts]]=1),Table1[[#This Row],[Dn]]=3),1,0)</f>
        <v>0</v>
      </c>
      <c r="JU738">
        <f>IF(AND(Table1[[#This Row],[3rd down attempt]]=1,Table1[[#This Row],[EFF]]="Y"),1,0)</f>
        <v>0</v>
      </c>
      <c r="JV738">
        <f>IF(AND(Table1[[#This Row],[3rd down attempt]]=1,Table1[[#This Row],[Dist]]&gt;=7),1,0)</f>
        <v>0</v>
      </c>
      <c r="JW738">
        <f>IF(AND(OR(Table1[[#This Row],[Pass Play]]=1,Table1[[#This Row],[Rush Attempts]]=1),Table1[[#This Row],[Dn]]=4),1,0)</f>
        <v>1</v>
      </c>
      <c r="JX738">
        <f>IF(AND(Table1[[#This Row],[4th down attempt]]=1,Table1[[#This Row],[EFF]]="Y"),1,0)</f>
        <v>0</v>
      </c>
      <c r="JY738">
        <f>IF(AND(OR(Table1[[#This Row],[Pass Play]]=1,Table1[[#This Row],[Rush Attempts]]=1),Table1[[#This Row],[FPos]]&gt;=0,Table1[[#This Row],[FPos]]&lt;=20),1,0)</f>
        <v>1</v>
      </c>
      <c r="JZ738">
        <f>IF(AND(OR(Table1[[#This Row],[Pass Play]]=1,Table1[[#This Row],[Rush Attempts]]=1),Table1[[#This Row],[Dist]]&lt;=Table1[[#This Row],[Gn]]),1,0)</f>
        <v>0</v>
      </c>
      <c r="KA738">
        <f>IF(Table1[[#This Row],[S/End]]&lt;&gt;"",1,0)</f>
        <v>0</v>
      </c>
      <c r="KB738">
        <f>IF(Table1[[#This Row],[S/End]]="TD",1,0)</f>
        <v>0</v>
      </c>
      <c r="KC738">
        <f>IF(Table1[[#This Row],[S/End]]="FGGD",1,0)</f>
        <v>0</v>
      </c>
      <c r="KD738">
        <f>IF(AND(OR(Table1[[#This Row],[Pass Play]]=1,Table1[[#This Row],[Rush Attempts]]=1),Table1[[#This Row],[Gn]]&lt;0),1,0)</f>
        <v>0</v>
      </c>
      <c r="KE738" s="375">
        <f>IF(AND(Table1[[#This Row],[pff_DRVENDPSN]]=3,Table1[[#This Row],[pff_DRVENDEVENT]]="PUNT"),1,0)</f>
        <v>0</v>
      </c>
    </row>
    <row r="739" spans="1:291" hidden="1">
      <c r="A739">
        <v>48</v>
      </c>
      <c r="B739">
        <v>2112</v>
      </c>
      <c r="C739" t="s">
        <v>14484</v>
      </c>
      <c r="D739">
        <v>4</v>
      </c>
      <c r="E739">
        <v>1</v>
      </c>
      <c r="F739">
        <v>10</v>
      </c>
      <c r="G739">
        <v>13</v>
      </c>
      <c r="H739">
        <v>-20</v>
      </c>
      <c r="I739" t="s">
        <v>253</v>
      </c>
      <c r="J739" t="s">
        <v>254</v>
      </c>
      <c r="K739">
        <v>11</v>
      </c>
      <c r="L739" t="s">
        <v>471</v>
      </c>
      <c r="M739" t="s">
        <v>934</v>
      </c>
      <c r="N739" t="s">
        <v>14352</v>
      </c>
      <c r="P739" t="s">
        <v>935</v>
      </c>
      <c r="W739" t="s">
        <v>253</v>
      </c>
      <c r="X739" t="s">
        <v>14353</v>
      </c>
      <c r="Y739" t="s">
        <v>664</v>
      </c>
      <c r="Z739" t="s">
        <v>13394</v>
      </c>
      <c r="AA739" t="s">
        <v>1232</v>
      </c>
      <c r="AB739" t="s">
        <v>666</v>
      </c>
      <c r="AC739" t="s">
        <v>667</v>
      </c>
      <c r="AJ739">
        <v>19</v>
      </c>
      <c r="AK739" t="s">
        <v>327</v>
      </c>
      <c r="AP739">
        <v>15</v>
      </c>
      <c r="AV739">
        <v>2</v>
      </c>
      <c r="BJ739" t="s">
        <v>257</v>
      </c>
      <c r="BQ739">
        <v>48</v>
      </c>
      <c r="BR739" t="s">
        <v>14351</v>
      </c>
      <c r="BT739" t="s">
        <v>275</v>
      </c>
      <c r="BV739">
        <v>17</v>
      </c>
      <c r="BX739">
        <v>0</v>
      </c>
      <c r="BY739" t="s">
        <v>14354</v>
      </c>
      <c r="CA739">
        <v>1</v>
      </c>
      <c r="CD739" s="3">
        <v>2.2916666666666669E-2</v>
      </c>
      <c r="CE739" t="s">
        <v>294</v>
      </c>
      <c r="CF739" t="s">
        <v>14355</v>
      </c>
      <c r="CG739">
        <v>9</v>
      </c>
      <c r="CI739" t="s">
        <v>493</v>
      </c>
      <c r="CJ739">
        <v>0</v>
      </c>
      <c r="CK739" t="s">
        <v>14356</v>
      </c>
      <c r="CL739" s="4">
        <v>38414</v>
      </c>
      <c r="CM739" t="s">
        <v>14357</v>
      </c>
      <c r="CN739" t="s">
        <v>14358</v>
      </c>
      <c r="CO739">
        <v>22</v>
      </c>
      <c r="CP739" t="s">
        <v>268</v>
      </c>
      <c r="CQ739" t="s">
        <v>269</v>
      </c>
      <c r="CR739" t="s">
        <v>13563</v>
      </c>
      <c r="CU739" t="s">
        <v>14356</v>
      </c>
      <c r="CW739">
        <v>0</v>
      </c>
      <c r="CY739">
        <v>1</v>
      </c>
      <c r="CZ739" t="s">
        <v>1509</v>
      </c>
      <c r="DA739">
        <v>-41</v>
      </c>
      <c r="DB739">
        <v>2</v>
      </c>
      <c r="DC739" t="s">
        <v>615</v>
      </c>
      <c r="DD739">
        <v>-20</v>
      </c>
      <c r="DF739" t="s">
        <v>13696</v>
      </c>
      <c r="DK739">
        <v>13</v>
      </c>
      <c r="DL739" s="4">
        <v>44525</v>
      </c>
      <c r="DM739">
        <v>20718</v>
      </c>
      <c r="DN739">
        <v>2021</v>
      </c>
      <c r="DO739">
        <v>0</v>
      </c>
      <c r="DQ739">
        <v>82026</v>
      </c>
      <c r="DR739">
        <v>155</v>
      </c>
      <c r="DU739" t="s">
        <v>257</v>
      </c>
      <c r="DV739" t="s">
        <v>274</v>
      </c>
      <c r="DX739">
        <v>22</v>
      </c>
      <c r="DY739" t="s">
        <v>13563</v>
      </c>
      <c r="EE739">
        <v>0</v>
      </c>
      <c r="EF739" t="s">
        <v>944</v>
      </c>
      <c r="EG739" t="s">
        <v>338</v>
      </c>
      <c r="EH739">
        <v>0</v>
      </c>
      <c r="EI739" t="s">
        <v>945</v>
      </c>
      <c r="EJ739" t="s">
        <v>340</v>
      </c>
      <c r="EK739" t="s">
        <v>486</v>
      </c>
      <c r="EL739" t="s">
        <v>14359</v>
      </c>
      <c r="EM739" t="s">
        <v>14360</v>
      </c>
      <c r="EN739" t="s">
        <v>268</v>
      </c>
      <c r="EO739" t="s">
        <v>282</v>
      </c>
      <c r="EP739" t="s">
        <v>490</v>
      </c>
      <c r="EQ739">
        <v>0</v>
      </c>
      <c r="ER739" t="s">
        <v>491</v>
      </c>
      <c r="ET739" t="s">
        <v>14361</v>
      </c>
      <c r="EU739">
        <v>10</v>
      </c>
      <c r="EV739" t="s">
        <v>348</v>
      </c>
      <c r="EW739" t="s">
        <v>1983</v>
      </c>
      <c r="EX739" t="s">
        <v>350</v>
      </c>
      <c r="EY739" t="s">
        <v>1914</v>
      </c>
      <c r="FB739" t="s">
        <v>392</v>
      </c>
      <c r="FC739" t="s">
        <v>14362</v>
      </c>
      <c r="FE739">
        <v>0</v>
      </c>
      <c r="FF739">
        <v>20</v>
      </c>
      <c r="FL739">
        <v>0</v>
      </c>
      <c r="FN739">
        <v>1</v>
      </c>
      <c r="FQ739">
        <v>0</v>
      </c>
      <c r="FS739" t="s">
        <v>354</v>
      </c>
      <c r="FY739">
        <v>0</v>
      </c>
      <c r="GA739">
        <v>22.17</v>
      </c>
      <c r="GB739">
        <v>-5</v>
      </c>
      <c r="GC739">
        <v>0</v>
      </c>
      <c r="GE739" t="s">
        <v>355</v>
      </c>
      <c r="GF739">
        <v>0</v>
      </c>
      <c r="GH739">
        <v>2</v>
      </c>
      <c r="GI739">
        <v>3.8</v>
      </c>
      <c r="GJ739">
        <v>0</v>
      </c>
      <c r="GK739">
        <v>0</v>
      </c>
      <c r="GM739" t="s">
        <v>14363</v>
      </c>
      <c r="GN739">
        <v>3</v>
      </c>
      <c r="GO739">
        <v>2</v>
      </c>
      <c r="GP739" t="s">
        <v>713</v>
      </c>
      <c r="GR739">
        <v>44</v>
      </c>
      <c r="HC739" t="s">
        <v>294</v>
      </c>
      <c r="HD739" t="s">
        <v>294</v>
      </c>
      <c r="HF739">
        <v>0</v>
      </c>
      <c r="HG739">
        <v>11</v>
      </c>
      <c r="HH739">
        <v>17</v>
      </c>
      <c r="HI739" t="s">
        <v>275</v>
      </c>
      <c r="HL739" t="s">
        <v>2010</v>
      </c>
      <c r="HM739" t="s">
        <v>13652</v>
      </c>
      <c r="HO739" t="s">
        <v>14364</v>
      </c>
      <c r="HP739" t="s">
        <v>14365</v>
      </c>
      <c r="HQ739" t="s">
        <v>14366</v>
      </c>
      <c r="HR739" t="s">
        <v>14367</v>
      </c>
      <c r="HT739" t="s">
        <v>14368</v>
      </c>
      <c r="HW739">
        <v>-33</v>
      </c>
      <c r="HX739">
        <v>4332046</v>
      </c>
      <c r="HY739" t="s">
        <v>14369</v>
      </c>
      <c r="HZ739">
        <v>4332038</v>
      </c>
      <c r="IC739">
        <v>0.5</v>
      </c>
      <c r="ID739">
        <v>1</v>
      </c>
      <c r="IM739">
        <v>145</v>
      </c>
      <c r="IQ739" t="s">
        <v>13696</v>
      </c>
      <c r="IU739">
        <v>13</v>
      </c>
      <c r="IV739">
        <f>IF(AND(Table1[[#This Row],[R/P]]="P",Table1[[#This Row],[PaRes]]&lt;&gt;"SCRBL",Table1[[#This Row],[PaRes]]&lt;&gt;"RUN",Table1[[#This Row],[Penalty]]&lt;&gt;1),1,0)</f>
        <v>1</v>
      </c>
      <c r="IW739">
        <f>IF(AND(Table1[[#This Row],[Pass Play]]=1,Table1[[#This Row],[PaRes]]&lt;&gt;"SAC"),1,0)</f>
        <v>1</v>
      </c>
      <c r="IX739">
        <f>IF(Table1[[#This Row],[PaRes]]="COM",1,0)</f>
        <v>1</v>
      </c>
      <c r="IY739">
        <f>IF(Table1[[#This Row],[Pass Play]]=1,Table1[[#This Row],[Gn]],0)</f>
        <v>13</v>
      </c>
      <c r="IZ739">
        <f>IF(AND(Table1[[#This Row],[Pass Play]]=1,Table1[[#This Row],[EFF]]="Y"),1,0)</f>
        <v>1</v>
      </c>
      <c r="JA739">
        <f>IF(AND(Table1[[#This Row],[Pass Play]]=1,Table1[[#This Row],[EFF]]="Y"),Table1[[#This Row],[Gn]],0)</f>
        <v>13</v>
      </c>
      <c r="JB739">
        <f>IF(AND(Table1[[#This Row],[Pass Play]]=1,Table1[[#This Row],[Gn]]&gt;=15),1,0)</f>
        <v>0</v>
      </c>
      <c r="JC739">
        <f>IF(AND(Table1[[#This Row],[Pass Play]]=1,Table1[[#This Row],[Big Play Passes]]=1),Table1[[#This Row],[Gn]],0)</f>
        <v>0</v>
      </c>
      <c r="JD739">
        <f>IF(AND(OR(Table1[[#This Row],[R/P]]="R",Table1[[#This Row],[PaRes]]="SCRBL",Table1[[#This Row],[PaRes]]="RUN"),Table1[[#This Row],[Penalty]]&lt;&gt;1),1,0)</f>
        <v>0</v>
      </c>
      <c r="JE739">
        <f>IF(Table1[[#This Row],[Rush Attempts]]=1,Table1[[#This Row],[Gn]],0)</f>
        <v>0</v>
      </c>
      <c r="JF739">
        <f>IF(AND(Table1[[#This Row],[Rush Attempts]]=1,Table1[[#This Row],[EFF]]="Y"),1,0)</f>
        <v>0</v>
      </c>
      <c r="JG739">
        <f>IF(AND(Table1[[#This Row],[Rush Attempts]]=1,Table1[[#This Row],[EFF]]="Y"),Table1[[#This Row],[Gn]],0)</f>
        <v>0</v>
      </c>
      <c r="JH739">
        <f>IF(AND(Table1[[#This Row],[Rush Attempts]]=1,Table1[[#This Row],[Gn]]&gt;=10),1,0)</f>
        <v>0</v>
      </c>
      <c r="JI739">
        <f>IF(AND(Table1[[#This Row],[Rush Attempts]]=1,Table1[[#This Row],[Big Play Run]]=1),Table1[[#This Row],[Gn]],0)</f>
        <v>0</v>
      </c>
      <c r="JJ739">
        <f>IF(Table1[[#This Row],[PaRes]]="SAC",1,0)</f>
        <v>0</v>
      </c>
      <c r="JK739">
        <f>IF(Table1[[#This Row],[Sacks]]=1,Table1[[#This Row],[Gn]],0)</f>
        <v>0</v>
      </c>
      <c r="JL739">
        <f>IF(Table1[[#This Row],[PaRes]]="INT",1,0)</f>
        <v>0</v>
      </c>
      <c r="JM739">
        <f>IF(Table1[[#This Row],[pff_PENALTY]]&lt;&gt;"",1,0)</f>
        <v>0</v>
      </c>
      <c r="JN739">
        <f>Table1[[#This Row],[pff_PENYARDS]]</f>
        <v>0</v>
      </c>
      <c r="JO739">
        <f>IF(Table1[[#This Row],[S/End]]="TD",1,0)</f>
        <v>0</v>
      </c>
      <c r="JP739">
        <f>IF(OR(Table1[[#This Row],[S/End]]="FGGD"),1,0)</f>
        <v>0</v>
      </c>
      <c r="JQ739">
        <f>IF(OR(Table1[[#This Row],[S/End]]="FUM",Table1[[#This Row],[S/End]]="INT"),1,0)</f>
        <v>0</v>
      </c>
      <c r="JR739">
        <f>IF(AND(Table1[[#This Row],[Touchdown]]=1,Table1[[#This Row],[Pass Play]]=1),1,0)</f>
        <v>0</v>
      </c>
      <c r="JS739">
        <f t="shared" si="33"/>
        <v>0</v>
      </c>
      <c r="JT739">
        <f>IF(AND(OR(Table1[[#This Row],[Pass Play]]=1,Table1[[#This Row],[Rush Attempts]]=1),Table1[[#This Row],[Dn]]=3),1,0)</f>
        <v>0</v>
      </c>
      <c r="JU739">
        <f>IF(AND(Table1[[#This Row],[3rd down attempt]]=1,Table1[[#This Row],[EFF]]="Y"),1,0)</f>
        <v>0</v>
      </c>
      <c r="JV739">
        <f>IF(AND(Table1[[#This Row],[3rd down attempt]]=1,Table1[[#This Row],[Dist]]&gt;=7),1,0)</f>
        <v>0</v>
      </c>
      <c r="JW739">
        <f>IF(AND(OR(Table1[[#This Row],[Pass Play]]=1,Table1[[#This Row],[Rush Attempts]]=1),Table1[[#This Row],[Dn]]=4),1,0)</f>
        <v>0</v>
      </c>
      <c r="JX739">
        <f>IF(AND(Table1[[#This Row],[4th down attempt]]=1,Table1[[#This Row],[EFF]]="Y"),1,0)</f>
        <v>0</v>
      </c>
      <c r="JY739">
        <f>IF(AND(OR(Table1[[#This Row],[Pass Play]]=1,Table1[[#This Row],[Rush Attempts]]=1),Table1[[#This Row],[FPos]]&gt;=0,Table1[[#This Row],[FPos]]&lt;=20),1,0)</f>
        <v>0</v>
      </c>
      <c r="JZ739">
        <f>IF(AND(OR(Table1[[#This Row],[Pass Play]]=1,Table1[[#This Row],[Rush Attempts]]=1),Table1[[#This Row],[Dist]]&lt;=Table1[[#This Row],[Gn]]),1,0)</f>
        <v>1</v>
      </c>
      <c r="KA739">
        <f>IF(Table1[[#This Row],[S/End]]&lt;&gt;"",1,0)</f>
        <v>0</v>
      </c>
      <c r="KB739">
        <f>IF(Table1[[#This Row],[S/End]]="TD",1,0)</f>
        <v>0</v>
      </c>
      <c r="KC739">
        <f>IF(Table1[[#This Row],[S/End]]="FGGD",1,0)</f>
        <v>0</v>
      </c>
      <c r="KD739">
        <f>IF(AND(OR(Table1[[#This Row],[Pass Play]]=1,Table1[[#This Row],[Rush Attempts]]=1),Table1[[#This Row],[Gn]]&lt;0),1,0)</f>
        <v>0</v>
      </c>
      <c r="KE739" s="375">
        <f>IF(AND(Table1[[#This Row],[pff_DRVENDPSN]]=3,Table1[[#This Row],[pff_DRVENDEVENT]]="PUNT"),1,0)</f>
        <v>0</v>
      </c>
    </row>
    <row r="740" spans="1:291" hidden="1">
      <c r="A740">
        <v>49</v>
      </c>
      <c r="B740">
        <v>2112</v>
      </c>
      <c r="C740" t="s">
        <v>14484</v>
      </c>
      <c r="D740">
        <v>4</v>
      </c>
      <c r="E740">
        <v>1</v>
      </c>
      <c r="F740">
        <v>10</v>
      </c>
      <c r="G740">
        <v>8</v>
      </c>
      <c r="H740">
        <v>-33</v>
      </c>
      <c r="J740" t="s">
        <v>254</v>
      </c>
      <c r="K740">
        <v>11</v>
      </c>
      <c r="L740">
        <v>11</v>
      </c>
      <c r="M740" t="s">
        <v>1429</v>
      </c>
      <c r="N740" t="s">
        <v>827</v>
      </c>
      <c r="P740" t="s">
        <v>1430</v>
      </c>
      <c r="W740" t="s">
        <v>253</v>
      </c>
      <c r="X740" t="s">
        <v>14371</v>
      </c>
      <c r="Y740" t="s">
        <v>664</v>
      </c>
      <c r="Z740" t="s">
        <v>664</v>
      </c>
      <c r="AB740" t="s">
        <v>666</v>
      </c>
      <c r="AC740" t="s">
        <v>667</v>
      </c>
      <c r="AJ740">
        <v>22</v>
      </c>
      <c r="AK740" t="s">
        <v>327</v>
      </c>
      <c r="AP740">
        <v>15</v>
      </c>
      <c r="AV740">
        <v>2</v>
      </c>
      <c r="BJ740" t="s">
        <v>257</v>
      </c>
      <c r="BQ740">
        <v>49</v>
      </c>
      <c r="BR740" t="s">
        <v>14370</v>
      </c>
      <c r="BT740" t="s">
        <v>275</v>
      </c>
      <c r="BV740">
        <v>17</v>
      </c>
      <c r="BX740">
        <v>0</v>
      </c>
      <c r="BY740" t="s">
        <v>14372</v>
      </c>
      <c r="CA740">
        <v>1</v>
      </c>
      <c r="CB740" t="s">
        <v>492</v>
      </c>
      <c r="CD740" s="3">
        <v>1.5277777777777777E-2</v>
      </c>
      <c r="CE740" t="s">
        <v>274</v>
      </c>
      <c r="CF740" t="s">
        <v>14373</v>
      </c>
      <c r="CG740">
        <v>9</v>
      </c>
      <c r="CI740" t="s">
        <v>331</v>
      </c>
      <c r="CJ740">
        <v>0</v>
      </c>
      <c r="CK740" t="s">
        <v>14374</v>
      </c>
      <c r="CL740" s="4">
        <v>38414</v>
      </c>
      <c r="CM740" t="s">
        <v>14375</v>
      </c>
      <c r="CN740" t="s">
        <v>14376</v>
      </c>
      <c r="CO740">
        <v>22</v>
      </c>
      <c r="CP740" t="s">
        <v>14377</v>
      </c>
      <c r="CQ740" t="s">
        <v>269</v>
      </c>
      <c r="CR740" t="s">
        <v>13563</v>
      </c>
      <c r="CU740" t="s">
        <v>14378</v>
      </c>
      <c r="CW740">
        <v>0</v>
      </c>
      <c r="CY740">
        <v>2</v>
      </c>
      <c r="CZ740" t="s">
        <v>1509</v>
      </c>
      <c r="DA740">
        <v>-41</v>
      </c>
      <c r="DB740">
        <v>2</v>
      </c>
      <c r="DC740" t="s">
        <v>615</v>
      </c>
      <c r="DD740">
        <v>-20</v>
      </c>
      <c r="DF740" t="s">
        <v>14050</v>
      </c>
      <c r="DK740">
        <v>8</v>
      </c>
      <c r="DL740" s="4">
        <v>44525</v>
      </c>
      <c r="DM740">
        <v>20718</v>
      </c>
      <c r="DN740">
        <v>2021</v>
      </c>
      <c r="DO740">
        <v>0</v>
      </c>
      <c r="DQ740">
        <v>82026</v>
      </c>
      <c r="DR740">
        <v>156</v>
      </c>
      <c r="DU740" t="s">
        <v>257</v>
      </c>
      <c r="DV740" t="s">
        <v>274</v>
      </c>
      <c r="DX740">
        <v>22</v>
      </c>
      <c r="DY740" t="s">
        <v>13563</v>
      </c>
      <c r="EE740">
        <v>0</v>
      </c>
      <c r="EF740" t="s">
        <v>912</v>
      </c>
      <c r="EG740" t="s">
        <v>675</v>
      </c>
      <c r="EH740">
        <v>0</v>
      </c>
      <c r="EI740" t="s">
        <v>913</v>
      </c>
      <c r="EJ740" t="s">
        <v>340</v>
      </c>
      <c r="EK740" t="s">
        <v>486</v>
      </c>
      <c r="EL740" t="s">
        <v>14379</v>
      </c>
      <c r="EM740" t="s">
        <v>14380</v>
      </c>
      <c r="EO740" t="s">
        <v>282</v>
      </c>
      <c r="EP740" t="s">
        <v>490</v>
      </c>
      <c r="EQ740">
        <v>0</v>
      </c>
      <c r="ER740" t="s">
        <v>491</v>
      </c>
      <c r="ET740" t="s">
        <v>14381</v>
      </c>
      <c r="EU740">
        <v>0</v>
      </c>
      <c r="EV740" t="s">
        <v>257</v>
      </c>
      <c r="EW740" t="s">
        <v>1983</v>
      </c>
      <c r="EX740" t="s">
        <v>462</v>
      </c>
      <c r="EY740" t="s">
        <v>492</v>
      </c>
      <c r="FB740" t="s">
        <v>2937</v>
      </c>
      <c r="FC740" t="s">
        <v>14382</v>
      </c>
      <c r="FE740">
        <v>0</v>
      </c>
      <c r="FL740">
        <v>0</v>
      </c>
      <c r="FN740">
        <v>1</v>
      </c>
      <c r="FQ740">
        <v>0</v>
      </c>
      <c r="FS740" t="s">
        <v>462</v>
      </c>
      <c r="FT740" t="s">
        <v>1002</v>
      </c>
      <c r="FU740" t="s">
        <v>257</v>
      </c>
      <c r="FV740" t="s">
        <v>777</v>
      </c>
      <c r="FY740">
        <v>0</v>
      </c>
      <c r="GA740">
        <v>22.17</v>
      </c>
      <c r="GB740">
        <v>-5</v>
      </c>
      <c r="GC740">
        <v>0</v>
      </c>
      <c r="GE740" t="s">
        <v>355</v>
      </c>
      <c r="GF740">
        <v>0</v>
      </c>
      <c r="GH740">
        <v>2.4</v>
      </c>
      <c r="GI740">
        <v>3.8</v>
      </c>
      <c r="GJ740">
        <v>0</v>
      </c>
      <c r="GK740">
        <v>0</v>
      </c>
      <c r="GM740" t="s">
        <v>14383</v>
      </c>
      <c r="GN740">
        <v>8</v>
      </c>
      <c r="GO740">
        <v>3</v>
      </c>
      <c r="GP740" t="s">
        <v>499</v>
      </c>
      <c r="GR740">
        <v>45</v>
      </c>
      <c r="HA740" t="s">
        <v>14384</v>
      </c>
      <c r="HC740" t="s">
        <v>313</v>
      </c>
      <c r="HD740" t="s">
        <v>313</v>
      </c>
      <c r="HE740" t="s">
        <v>13696</v>
      </c>
      <c r="HF740">
        <v>0</v>
      </c>
      <c r="HG740">
        <v>11</v>
      </c>
      <c r="HH740">
        <v>17</v>
      </c>
      <c r="HI740" t="s">
        <v>275</v>
      </c>
      <c r="HL740">
        <v>4</v>
      </c>
      <c r="HM740" t="s">
        <v>13696</v>
      </c>
      <c r="HO740" t="s">
        <v>14364</v>
      </c>
      <c r="HP740" t="s">
        <v>14385</v>
      </c>
      <c r="HQ740" t="s">
        <v>14386</v>
      </c>
      <c r="HR740" t="s">
        <v>14387</v>
      </c>
      <c r="HT740" t="s">
        <v>14388</v>
      </c>
      <c r="HW740">
        <v>-41</v>
      </c>
      <c r="HX740">
        <v>4332053</v>
      </c>
      <c r="HZ740">
        <v>4332046</v>
      </c>
      <c r="IC740">
        <v>0</v>
      </c>
      <c r="ID740">
        <v>0</v>
      </c>
      <c r="IM740">
        <v>146</v>
      </c>
      <c r="IQ740" t="s">
        <v>14050</v>
      </c>
      <c r="IR740" t="s">
        <v>13652</v>
      </c>
      <c r="IU740">
        <v>13</v>
      </c>
      <c r="IV740">
        <f>IF(AND(Table1[[#This Row],[R/P]]="P",Table1[[#This Row],[PaRes]]&lt;&gt;"SCRBL",Table1[[#This Row],[PaRes]]&lt;&gt;"RUN",Table1[[#This Row],[Penalty]]&lt;&gt;1),1,0)</f>
        <v>1</v>
      </c>
      <c r="IW740">
        <f>IF(AND(Table1[[#This Row],[Pass Play]]=1,Table1[[#This Row],[PaRes]]&lt;&gt;"SAC"),1,0)</f>
        <v>1</v>
      </c>
      <c r="IX740">
        <f>IF(Table1[[#This Row],[PaRes]]="COM",1,0)</f>
        <v>1</v>
      </c>
      <c r="IY740">
        <f>IF(Table1[[#This Row],[Pass Play]]=1,Table1[[#This Row],[Gn]],0)</f>
        <v>8</v>
      </c>
      <c r="IZ740">
        <f>IF(AND(Table1[[#This Row],[Pass Play]]=1,Table1[[#This Row],[EFF]]="Y"),1,0)</f>
        <v>1</v>
      </c>
      <c r="JA740">
        <f>IF(AND(Table1[[#This Row],[Pass Play]]=1,Table1[[#This Row],[EFF]]="Y"),Table1[[#This Row],[Gn]],0)</f>
        <v>8</v>
      </c>
      <c r="JB740">
        <f>IF(AND(Table1[[#This Row],[Pass Play]]=1,Table1[[#This Row],[Gn]]&gt;=15),1,0)</f>
        <v>0</v>
      </c>
      <c r="JC740">
        <f>IF(AND(Table1[[#This Row],[Pass Play]]=1,Table1[[#This Row],[Big Play Passes]]=1),Table1[[#This Row],[Gn]],0)</f>
        <v>0</v>
      </c>
      <c r="JD740">
        <f>IF(AND(OR(Table1[[#This Row],[R/P]]="R",Table1[[#This Row],[PaRes]]="SCRBL",Table1[[#This Row],[PaRes]]="RUN"),Table1[[#This Row],[Penalty]]&lt;&gt;1),1,0)</f>
        <v>0</v>
      </c>
      <c r="JE740">
        <f>IF(Table1[[#This Row],[Rush Attempts]]=1,Table1[[#This Row],[Gn]],0)</f>
        <v>0</v>
      </c>
      <c r="JF740">
        <f>IF(AND(Table1[[#This Row],[Rush Attempts]]=1,Table1[[#This Row],[EFF]]="Y"),1,0)</f>
        <v>0</v>
      </c>
      <c r="JG740">
        <f>IF(AND(Table1[[#This Row],[Rush Attempts]]=1,Table1[[#This Row],[EFF]]="Y"),Table1[[#This Row],[Gn]],0)</f>
        <v>0</v>
      </c>
      <c r="JH740">
        <f>IF(AND(Table1[[#This Row],[Rush Attempts]]=1,Table1[[#This Row],[Gn]]&gt;=10),1,0)</f>
        <v>0</v>
      </c>
      <c r="JI740">
        <f>IF(AND(Table1[[#This Row],[Rush Attempts]]=1,Table1[[#This Row],[Big Play Run]]=1),Table1[[#This Row],[Gn]],0)</f>
        <v>0</v>
      </c>
      <c r="JJ740">
        <f>IF(Table1[[#This Row],[PaRes]]="SAC",1,0)</f>
        <v>0</v>
      </c>
      <c r="JK740">
        <f>IF(Table1[[#This Row],[Sacks]]=1,Table1[[#This Row],[Gn]],0)</f>
        <v>0</v>
      </c>
      <c r="JL740">
        <f>IF(Table1[[#This Row],[PaRes]]="INT",1,0)</f>
        <v>0</v>
      </c>
      <c r="JM740">
        <f>IF(Table1[[#This Row],[pff_PENALTY]]&lt;&gt;"",1,0)</f>
        <v>0</v>
      </c>
      <c r="JN740">
        <f>Table1[[#This Row],[pff_PENYARDS]]</f>
        <v>0</v>
      </c>
      <c r="JO740">
        <f>IF(Table1[[#This Row],[S/End]]="TD",1,0)</f>
        <v>0</v>
      </c>
      <c r="JP740">
        <f>IF(OR(Table1[[#This Row],[S/End]]="FGGD"),1,0)</f>
        <v>0</v>
      </c>
      <c r="JQ740">
        <f>IF(OR(Table1[[#This Row],[S/End]]="FUM",Table1[[#This Row],[S/End]]="INT"),1,0)</f>
        <v>0</v>
      </c>
      <c r="JR740">
        <f>IF(AND(Table1[[#This Row],[Touchdown]]=1,Table1[[#This Row],[Pass Play]]=1),1,0)</f>
        <v>0</v>
      </c>
      <c r="JS740">
        <f t="shared" si="33"/>
        <v>0</v>
      </c>
      <c r="JT740">
        <f>IF(AND(OR(Table1[[#This Row],[Pass Play]]=1,Table1[[#This Row],[Rush Attempts]]=1),Table1[[#This Row],[Dn]]=3),1,0)</f>
        <v>0</v>
      </c>
      <c r="JU740">
        <f>IF(AND(Table1[[#This Row],[3rd down attempt]]=1,Table1[[#This Row],[EFF]]="Y"),1,0)</f>
        <v>0</v>
      </c>
      <c r="JV740">
        <f>IF(AND(Table1[[#This Row],[3rd down attempt]]=1,Table1[[#This Row],[Dist]]&gt;=7),1,0)</f>
        <v>0</v>
      </c>
      <c r="JW740">
        <f>IF(AND(OR(Table1[[#This Row],[Pass Play]]=1,Table1[[#This Row],[Rush Attempts]]=1),Table1[[#This Row],[Dn]]=4),1,0)</f>
        <v>0</v>
      </c>
      <c r="JX740">
        <f>IF(AND(Table1[[#This Row],[4th down attempt]]=1,Table1[[#This Row],[EFF]]="Y"),1,0)</f>
        <v>0</v>
      </c>
      <c r="JY740">
        <f>IF(AND(OR(Table1[[#This Row],[Pass Play]]=1,Table1[[#This Row],[Rush Attempts]]=1),Table1[[#This Row],[FPos]]&gt;=0,Table1[[#This Row],[FPos]]&lt;=20),1,0)</f>
        <v>0</v>
      </c>
      <c r="JZ740">
        <f>IF(AND(OR(Table1[[#This Row],[Pass Play]]=1,Table1[[#This Row],[Rush Attempts]]=1),Table1[[#This Row],[Dist]]&lt;=Table1[[#This Row],[Gn]]),1,0)</f>
        <v>0</v>
      </c>
      <c r="KA740">
        <f>IF(Table1[[#This Row],[S/End]]&lt;&gt;"",1,0)</f>
        <v>0</v>
      </c>
      <c r="KB740">
        <f>IF(Table1[[#This Row],[S/End]]="TD",1,0)</f>
        <v>0</v>
      </c>
      <c r="KC740">
        <f>IF(Table1[[#This Row],[S/End]]="FGGD",1,0)</f>
        <v>0</v>
      </c>
      <c r="KD740">
        <f>IF(AND(OR(Table1[[#This Row],[Pass Play]]=1,Table1[[#This Row],[Rush Attempts]]=1),Table1[[#This Row],[Gn]]&lt;0),1,0)</f>
        <v>0</v>
      </c>
      <c r="KE740" s="375">
        <f>IF(AND(Table1[[#This Row],[pff_DRVENDPSN]]=3,Table1[[#This Row],[pff_DRVENDEVENT]]="PUNT"),1,0)</f>
        <v>0</v>
      </c>
    </row>
    <row r="741" spans="1:291" hidden="1">
      <c r="A741">
        <v>50</v>
      </c>
      <c r="B741">
        <v>2112</v>
      </c>
      <c r="C741" t="s">
        <v>14484</v>
      </c>
      <c r="W741" t="s">
        <v>679</v>
      </c>
      <c r="BQ741">
        <v>50</v>
      </c>
      <c r="BR741" t="s">
        <v>14389</v>
      </c>
      <c r="IV741">
        <f>IF(AND(Table1[[#This Row],[R/P]]="P",Table1[[#This Row],[PaRes]]&lt;&gt;"SCRBL",Table1[[#This Row],[PaRes]]&lt;&gt;"RUN",Table1[[#This Row],[Penalty]]&lt;&gt;1),1,0)</f>
        <v>0</v>
      </c>
      <c r="IW741">
        <f>IF(AND(Table1[[#This Row],[Pass Play]]=1,Table1[[#This Row],[PaRes]]&lt;&gt;"SAC"),1,0)</f>
        <v>0</v>
      </c>
      <c r="IX741">
        <f>IF(Table1[[#This Row],[PaRes]]="COM",1,0)</f>
        <v>0</v>
      </c>
      <c r="IY741">
        <f>IF(Table1[[#This Row],[Pass Play]]=1,Table1[[#This Row],[Gn]],0)</f>
        <v>0</v>
      </c>
      <c r="IZ741">
        <f>IF(AND(Table1[[#This Row],[Pass Play]]=1,Table1[[#This Row],[EFF]]="Y"),1,0)</f>
        <v>0</v>
      </c>
      <c r="JA741">
        <f>IF(AND(Table1[[#This Row],[Pass Play]]=1,Table1[[#This Row],[EFF]]="Y"),Table1[[#This Row],[Gn]],0)</f>
        <v>0</v>
      </c>
      <c r="JB741">
        <f>IF(AND(Table1[[#This Row],[Pass Play]]=1,Table1[[#This Row],[Gn]]&gt;=15),1,0)</f>
        <v>0</v>
      </c>
      <c r="JC741">
        <f>IF(AND(Table1[[#This Row],[Pass Play]]=1,Table1[[#This Row],[Big Play Passes]]=1),Table1[[#This Row],[Gn]],0)</f>
        <v>0</v>
      </c>
      <c r="JD741">
        <f>IF(AND(OR(Table1[[#This Row],[R/P]]="R",Table1[[#This Row],[PaRes]]="SCRBL",Table1[[#This Row],[PaRes]]="RUN"),Table1[[#This Row],[Penalty]]&lt;&gt;1),1,0)</f>
        <v>0</v>
      </c>
      <c r="JE741">
        <f>IF(Table1[[#This Row],[Rush Attempts]]=1,Table1[[#This Row],[Gn]],0)</f>
        <v>0</v>
      </c>
      <c r="JF741">
        <f>IF(AND(Table1[[#This Row],[Rush Attempts]]=1,Table1[[#This Row],[EFF]]="Y"),1,0)</f>
        <v>0</v>
      </c>
      <c r="JG741">
        <f>IF(AND(Table1[[#This Row],[Rush Attempts]]=1,Table1[[#This Row],[EFF]]="Y"),Table1[[#This Row],[Gn]],0)</f>
        <v>0</v>
      </c>
      <c r="JH741">
        <f>IF(AND(Table1[[#This Row],[Rush Attempts]]=1,Table1[[#This Row],[Gn]]&gt;=10),1,0)</f>
        <v>0</v>
      </c>
      <c r="JI741">
        <f>IF(AND(Table1[[#This Row],[Rush Attempts]]=1,Table1[[#This Row],[Big Play Run]]=1),Table1[[#This Row],[Gn]],0)</f>
        <v>0</v>
      </c>
      <c r="JJ741">
        <f>IF(Table1[[#This Row],[PaRes]]="SAC",1,0)</f>
        <v>0</v>
      </c>
      <c r="JK741">
        <f>IF(Table1[[#This Row],[Sacks]]=1,Table1[[#This Row],[Gn]],0)</f>
        <v>0</v>
      </c>
      <c r="JL741">
        <f>IF(Table1[[#This Row],[PaRes]]="INT",1,0)</f>
        <v>0</v>
      </c>
      <c r="JM741">
        <f>IF(Table1[[#This Row],[pff_PENALTY]]&lt;&gt;"",1,0)</f>
        <v>0</v>
      </c>
      <c r="JN741">
        <f>Table1[[#This Row],[pff_PENYARDS]]</f>
        <v>0</v>
      </c>
      <c r="JO741">
        <f>IF(Table1[[#This Row],[S/End]]="TD",1,0)</f>
        <v>0</v>
      </c>
      <c r="JP741">
        <f>IF(OR(Table1[[#This Row],[S/End]]="FGGD"),1,0)</f>
        <v>0</v>
      </c>
      <c r="JQ741">
        <f>IF(OR(Table1[[#This Row],[S/End]]="FUM",Table1[[#This Row],[S/End]]="INT"),1,0)</f>
        <v>0</v>
      </c>
      <c r="JR741">
        <f>IF(AND(Table1[[#This Row],[Touchdown]]=1,Table1[[#This Row],[Pass Play]]=1),1,0)</f>
        <v>0</v>
      </c>
      <c r="JS741">
        <f t="shared" si="33"/>
        <v>0</v>
      </c>
      <c r="JT741">
        <f>IF(AND(OR(Table1[[#This Row],[Pass Play]]=1,Table1[[#This Row],[Rush Attempts]]=1),Table1[[#This Row],[Dn]]=3),1,0)</f>
        <v>0</v>
      </c>
      <c r="JU741">
        <f>IF(AND(Table1[[#This Row],[3rd down attempt]]=1,Table1[[#This Row],[EFF]]="Y"),1,0)</f>
        <v>0</v>
      </c>
      <c r="JV741">
        <f>IF(AND(Table1[[#This Row],[3rd down attempt]]=1,Table1[[#This Row],[Dist]]&gt;=7),1,0)</f>
        <v>0</v>
      </c>
      <c r="JW741">
        <f>IF(AND(OR(Table1[[#This Row],[Pass Play]]=1,Table1[[#This Row],[Rush Attempts]]=1),Table1[[#This Row],[Dn]]=4),1,0)</f>
        <v>0</v>
      </c>
      <c r="JX741">
        <f>IF(AND(Table1[[#This Row],[4th down attempt]]=1,Table1[[#This Row],[EFF]]="Y"),1,0)</f>
        <v>0</v>
      </c>
      <c r="JY741">
        <f>IF(AND(OR(Table1[[#This Row],[Pass Play]]=1,Table1[[#This Row],[Rush Attempts]]=1),Table1[[#This Row],[FPos]]&gt;=0,Table1[[#This Row],[FPos]]&lt;=20),1,0)</f>
        <v>0</v>
      </c>
      <c r="JZ741">
        <f>IF(AND(OR(Table1[[#This Row],[Pass Play]]=1,Table1[[#This Row],[Rush Attempts]]=1),Table1[[#This Row],[Dist]]&lt;=Table1[[#This Row],[Gn]]),1,0)</f>
        <v>0</v>
      </c>
      <c r="KA741">
        <f>IF(Table1[[#This Row],[S/End]]&lt;&gt;"",1,0)</f>
        <v>0</v>
      </c>
      <c r="KB741">
        <f>IF(Table1[[#This Row],[S/End]]="TD",1,0)</f>
        <v>0</v>
      </c>
      <c r="KC741">
        <f>IF(Table1[[#This Row],[S/End]]="FGGD",1,0)</f>
        <v>0</v>
      </c>
      <c r="KD741">
        <f>IF(AND(OR(Table1[[#This Row],[Pass Play]]=1,Table1[[#This Row],[Rush Attempts]]=1),Table1[[#This Row],[Gn]]&lt;0),1,0)</f>
        <v>0</v>
      </c>
      <c r="KE741" s="375">
        <f>IF(AND(Table1[[#This Row],[pff_DRVENDPSN]]=3,Table1[[#This Row],[pff_DRVENDEVENT]]="PUNT"),1,0)</f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I50"/>
  <sheetViews>
    <sheetView topLeftCell="A10" zoomScale="85" zoomScaleNormal="85" workbookViewId="0">
      <selection activeCell="N29" sqref="N29"/>
    </sheetView>
  </sheetViews>
  <sheetFormatPr defaultColWidth="8.85546875" defaultRowHeight="15"/>
  <cols>
    <col min="1" max="1" width="24.28515625" customWidth="1"/>
    <col min="2" max="2" width="25" bestFit="1" customWidth="1"/>
    <col min="3" max="4" width="8.85546875" customWidth="1"/>
    <col min="5" max="5" width="36.85546875" customWidth="1"/>
    <col min="6" max="6" width="8.85546875" customWidth="1"/>
    <col min="7" max="7" width="9.28515625" customWidth="1"/>
    <col min="8" max="8" width="17.7109375" customWidth="1"/>
    <col min="9" max="9" width="20.42578125" customWidth="1"/>
    <col min="10" max="13" width="8.85546875" customWidth="1"/>
    <col min="17" max="17" width="38.85546875" bestFit="1" customWidth="1"/>
    <col min="18" max="18" width="21.28515625" bestFit="1" customWidth="1"/>
  </cols>
  <sheetData>
    <row r="2" spans="1:9" ht="15.75" thickBot="1">
      <c r="E2" s="303" t="s">
        <v>14390</v>
      </c>
      <c r="F2" s="303"/>
      <c r="G2" s="303"/>
      <c r="H2" s="303"/>
      <c r="I2" s="303"/>
    </row>
    <row r="3" spans="1:9" ht="15.75" thickBot="1">
      <c r="E3" s="305" t="s">
        <v>14391</v>
      </c>
      <c r="F3" s="306"/>
      <c r="G3" s="306"/>
      <c r="H3" s="306"/>
      <c r="I3" s="307"/>
    </row>
    <row r="4" spans="1:9" ht="15.75" thickBot="1">
      <c r="A4" s="304" t="s">
        <v>14521</v>
      </c>
      <c r="B4" s="304"/>
      <c r="E4" s="304" t="s">
        <v>14521</v>
      </c>
      <c r="F4" s="309" t="s">
        <v>14394</v>
      </c>
      <c r="G4" s="310" t="s">
        <v>14395</v>
      </c>
      <c r="H4" s="311" t="s">
        <v>14396</v>
      </c>
      <c r="I4" s="312" t="s">
        <v>14397</v>
      </c>
    </row>
    <row r="5" spans="1:9">
      <c r="A5" s="308"/>
      <c r="B5" s="308"/>
      <c r="D5" s="314"/>
      <c r="E5" s="308"/>
      <c r="F5" s="315"/>
      <c r="G5" s="315"/>
      <c r="H5" s="315"/>
      <c r="I5" s="316"/>
    </row>
    <row r="6" spans="1:9" ht="15.75" thickBot="1">
      <c r="A6" s="319" t="s">
        <v>1</v>
      </c>
      <c r="B6" s="319"/>
      <c r="D6" s="314"/>
      <c r="E6" s="320" t="s">
        <v>1</v>
      </c>
      <c r="F6" s="321"/>
      <c r="G6" s="321"/>
      <c r="H6" s="322"/>
      <c r="I6" s="323"/>
    </row>
    <row r="7" spans="1:9" ht="15.75" thickTop="1">
      <c r="A7" s="318" t="s">
        <v>14399</v>
      </c>
      <c r="B7" s="318">
        <f>B13+B17</f>
        <v>10</v>
      </c>
      <c r="D7" s="324"/>
      <c r="E7" s="325" t="s">
        <v>14399</v>
      </c>
      <c r="F7" s="325">
        <v>10</v>
      </c>
      <c r="G7" s="325">
        <v>10</v>
      </c>
      <c r="H7" s="326">
        <f t="shared" ref="H7:H47" si="0">G7-F7</f>
        <v>0</v>
      </c>
      <c r="I7" s="327">
        <f t="shared" ref="I7:I15" si="1">H7/F7</f>
        <v>0</v>
      </c>
    </row>
    <row r="8" spans="1:9">
      <c r="A8" s="318" t="s">
        <v>14522</v>
      </c>
      <c r="B8" s="318">
        <f>B15+B21</f>
        <v>4</v>
      </c>
      <c r="D8" s="324"/>
      <c r="E8" s="325" t="s">
        <v>14522</v>
      </c>
      <c r="F8" s="325">
        <v>6</v>
      </c>
      <c r="G8" s="325">
        <v>4</v>
      </c>
      <c r="H8" s="329">
        <f t="shared" si="0"/>
        <v>-2</v>
      </c>
      <c r="I8" s="330">
        <f t="shared" si="1"/>
        <v>-0.33333333333333331</v>
      </c>
    </row>
    <row r="9" spans="1:9">
      <c r="A9" s="328" t="s">
        <v>14401</v>
      </c>
      <c r="B9" s="328"/>
      <c r="D9" s="324"/>
      <c r="E9" s="331" t="s">
        <v>14401</v>
      </c>
      <c r="F9" s="331"/>
      <c r="G9" s="331"/>
      <c r="H9" s="329">
        <f t="shared" si="0"/>
        <v>0</v>
      </c>
      <c r="I9" s="330" t="e">
        <f t="shared" si="1"/>
        <v>#DIV/0!</v>
      </c>
    </row>
    <row r="10" spans="1:9">
      <c r="A10" s="318" t="s">
        <v>14523</v>
      </c>
      <c r="B10" s="318">
        <f>SUBTOTAL(109,Table1[1st down])</f>
        <v>1</v>
      </c>
      <c r="D10" s="324"/>
      <c r="E10" s="325" t="s">
        <v>14523</v>
      </c>
      <c r="F10" s="325">
        <v>5</v>
      </c>
      <c r="G10" s="325">
        <v>1</v>
      </c>
      <c r="H10" s="329">
        <f t="shared" si="0"/>
        <v>-4</v>
      </c>
      <c r="I10" s="330">
        <f t="shared" si="1"/>
        <v>-0.8</v>
      </c>
    </row>
    <row r="11" spans="1:9">
      <c r="A11" s="318" t="s">
        <v>14524</v>
      </c>
      <c r="B11" s="318">
        <f>SUBTOTAL(109,Table1[Redzone Play])</f>
        <v>0</v>
      </c>
      <c r="D11" s="324"/>
      <c r="E11" s="325" t="s">
        <v>14524</v>
      </c>
      <c r="F11" s="325">
        <v>2</v>
      </c>
      <c r="G11" s="325">
        <v>0</v>
      </c>
      <c r="H11" s="333">
        <f t="shared" si="0"/>
        <v>-2</v>
      </c>
      <c r="I11" s="334">
        <f t="shared" si="1"/>
        <v>-1</v>
      </c>
    </row>
    <row r="12" spans="1:9">
      <c r="A12" s="332" t="s">
        <v>14525</v>
      </c>
      <c r="B12" s="332"/>
      <c r="D12" s="314"/>
      <c r="E12" s="335" t="s">
        <v>14525</v>
      </c>
      <c r="F12" s="335"/>
      <c r="G12" s="335"/>
      <c r="H12" s="336"/>
      <c r="I12" s="337"/>
    </row>
    <row r="13" spans="1:9">
      <c r="A13" s="318" t="s">
        <v>14526</v>
      </c>
      <c r="B13" s="318">
        <f>SUBTOTAL(109,Table1[Rush Attempts])</f>
        <v>7</v>
      </c>
      <c r="D13" s="324"/>
      <c r="E13" s="325" t="s">
        <v>14526</v>
      </c>
      <c r="F13" s="325">
        <v>7</v>
      </c>
      <c r="G13" s="325">
        <v>7</v>
      </c>
      <c r="H13" s="329">
        <f t="shared" si="0"/>
        <v>0</v>
      </c>
      <c r="I13" s="338">
        <f t="shared" si="1"/>
        <v>0</v>
      </c>
    </row>
    <row r="14" spans="1:9">
      <c r="A14" s="318" t="s">
        <v>14527</v>
      </c>
      <c r="B14" s="318">
        <f>SUBTOTAL(109,Table1[Rush Yards])</f>
        <v>19</v>
      </c>
      <c r="D14" s="324"/>
      <c r="E14" s="325" t="s">
        <v>14527</v>
      </c>
      <c r="F14" s="325">
        <v>50</v>
      </c>
      <c r="G14" s="325">
        <v>19</v>
      </c>
      <c r="H14" s="329">
        <f t="shared" si="0"/>
        <v>-31</v>
      </c>
      <c r="I14" s="330">
        <f t="shared" si="1"/>
        <v>-0.62</v>
      </c>
    </row>
    <row r="15" spans="1:9">
      <c r="A15" s="339" t="s">
        <v>14528</v>
      </c>
      <c r="B15" s="339">
        <f>SUBTOTAL(109,Table1[Efficent Rush])</f>
        <v>4</v>
      </c>
      <c r="D15" s="324"/>
      <c r="E15" s="340" t="s">
        <v>14528</v>
      </c>
      <c r="F15" s="340">
        <v>4</v>
      </c>
      <c r="G15" s="340">
        <v>4</v>
      </c>
      <c r="H15" s="333">
        <f t="shared" si="0"/>
        <v>0</v>
      </c>
      <c r="I15" s="341">
        <f t="shared" si="1"/>
        <v>0</v>
      </c>
    </row>
    <row r="16" spans="1:9">
      <c r="A16" s="328" t="s">
        <v>14529</v>
      </c>
      <c r="B16" s="328"/>
      <c r="D16" s="324"/>
      <c r="E16" s="331" t="s">
        <v>14529</v>
      </c>
      <c r="F16" s="331"/>
      <c r="G16" s="331"/>
      <c r="H16" s="336"/>
      <c r="I16" s="342"/>
    </row>
    <row r="17" spans="1:9">
      <c r="A17" s="318" t="s">
        <v>14530</v>
      </c>
      <c r="B17" s="318">
        <f>SUBTOTAL(109,Table1[Pass Play])</f>
        <v>3</v>
      </c>
      <c r="D17" s="324"/>
      <c r="E17" s="325" t="s">
        <v>14530</v>
      </c>
      <c r="F17" s="325">
        <v>3</v>
      </c>
      <c r="G17" s="325">
        <v>3</v>
      </c>
      <c r="H17" s="329">
        <f t="shared" si="0"/>
        <v>0</v>
      </c>
      <c r="I17" s="330">
        <f>H17/F17</f>
        <v>0</v>
      </c>
    </row>
    <row r="18" spans="1:9">
      <c r="A18" s="318" t="s">
        <v>14531</v>
      </c>
      <c r="B18" s="318">
        <f>SUBTOTAL(109,Table1[Pass Yards])</f>
        <v>-2</v>
      </c>
      <c r="D18" s="324"/>
      <c r="E18" s="325" t="s">
        <v>14531</v>
      </c>
      <c r="F18" s="325">
        <v>21</v>
      </c>
      <c r="G18" s="325">
        <v>-2</v>
      </c>
      <c r="H18" s="329">
        <f t="shared" si="0"/>
        <v>-23</v>
      </c>
      <c r="I18" s="330">
        <f t="shared" ref="I18:I28" si="2">H18/F18</f>
        <v>-1.0952380952380953</v>
      </c>
    </row>
    <row r="19" spans="1:9">
      <c r="A19" s="318" t="s">
        <v>14420</v>
      </c>
      <c r="B19" s="318">
        <f>SUBTOTAL(109,Table1[Sacks])</f>
        <v>1</v>
      </c>
      <c r="D19" s="324"/>
      <c r="E19" s="325" t="s">
        <v>14420</v>
      </c>
      <c r="F19" s="325">
        <v>0</v>
      </c>
      <c r="G19" s="325">
        <v>1</v>
      </c>
      <c r="H19" s="329">
        <f t="shared" si="0"/>
        <v>1</v>
      </c>
      <c r="I19" s="330" t="e">
        <f t="shared" si="2"/>
        <v>#DIV/0!</v>
      </c>
    </row>
    <row r="20" spans="1:9">
      <c r="A20" s="318" t="s">
        <v>14532</v>
      </c>
      <c r="B20" s="318">
        <f>SUBTOTAL(109,Table1[Sack Yards])</f>
        <v>-1</v>
      </c>
      <c r="D20" s="324"/>
      <c r="E20" s="325" t="s">
        <v>14532</v>
      </c>
      <c r="F20" s="325">
        <v>0</v>
      </c>
      <c r="G20" s="325">
        <v>-1</v>
      </c>
      <c r="H20" s="329">
        <f t="shared" si="0"/>
        <v>-1</v>
      </c>
      <c r="I20" s="330" t="e">
        <f t="shared" si="2"/>
        <v>#DIV/0!</v>
      </c>
    </row>
    <row r="21" spans="1:9" ht="15.75" thickBot="1">
      <c r="A21" s="343" t="s">
        <v>14533</v>
      </c>
      <c r="B21" s="343">
        <f>SUBTOTAL(109,Table1[Efficent Pass])</f>
        <v>0</v>
      </c>
      <c r="D21" s="324"/>
      <c r="E21" s="345" t="s">
        <v>14533</v>
      </c>
      <c r="F21" s="345">
        <v>2</v>
      </c>
      <c r="G21" s="345">
        <v>0</v>
      </c>
      <c r="H21" s="346">
        <f t="shared" si="0"/>
        <v>-2</v>
      </c>
      <c r="I21" s="347">
        <f t="shared" si="2"/>
        <v>-1</v>
      </c>
    </row>
    <row r="22" spans="1:9" ht="15.75" thickTop="1">
      <c r="A22" s="344" t="s">
        <v>14534</v>
      </c>
      <c r="B22" s="344"/>
      <c r="D22" s="324"/>
      <c r="E22" s="344" t="s">
        <v>14534</v>
      </c>
      <c r="F22" s="344"/>
      <c r="G22" s="344"/>
      <c r="H22" s="326"/>
      <c r="I22" s="327"/>
    </row>
    <row r="23" spans="1:9">
      <c r="A23" s="348" t="s">
        <v>14535</v>
      </c>
      <c r="B23" s="348">
        <f>SUBTOTAL(109,Table1[3rd down attempt])</f>
        <v>3</v>
      </c>
      <c r="D23" s="324"/>
      <c r="E23" s="348" t="s">
        <v>14535</v>
      </c>
      <c r="F23" s="348">
        <v>1</v>
      </c>
      <c r="G23" s="348">
        <v>3</v>
      </c>
      <c r="H23" s="329">
        <f>G23-F23</f>
        <v>2</v>
      </c>
      <c r="I23" s="349">
        <f t="shared" si="2"/>
        <v>2</v>
      </c>
    </row>
    <row r="24" spans="1:9">
      <c r="A24" s="348" t="s">
        <v>14536</v>
      </c>
      <c r="B24" s="348">
        <f>SUBTOTAL(109,Table1[3rd down converted])</f>
        <v>0</v>
      </c>
      <c r="D24" s="324"/>
      <c r="E24" s="348" t="s">
        <v>14536</v>
      </c>
      <c r="F24" s="348">
        <v>0</v>
      </c>
      <c r="G24" s="348">
        <v>0</v>
      </c>
      <c r="H24" s="329">
        <f t="shared" si="0"/>
        <v>0</v>
      </c>
      <c r="I24" s="330" t="e">
        <f t="shared" si="2"/>
        <v>#DIV/0!</v>
      </c>
    </row>
    <row r="25" spans="1:9">
      <c r="A25" s="348" t="s">
        <v>14537</v>
      </c>
      <c r="B25" s="348">
        <f>SUBTOTAL(109,Table1[3rd &amp; 7 plus])</f>
        <v>2</v>
      </c>
      <c r="D25" s="324"/>
      <c r="E25" s="348" t="s">
        <v>14537</v>
      </c>
      <c r="F25" s="348">
        <v>1</v>
      </c>
      <c r="G25" s="348">
        <v>2</v>
      </c>
      <c r="H25" s="329">
        <f>G25-F25</f>
        <v>1</v>
      </c>
      <c r="I25" s="330">
        <f>H25/F25</f>
        <v>1</v>
      </c>
    </row>
    <row r="26" spans="1:9">
      <c r="A26" s="344" t="s">
        <v>14538</v>
      </c>
      <c r="B26" s="344"/>
      <c r="D26" s="324"/>
      <c r="E26" s="344" t="s">
        <v>14538</v>
      </c>
      <c r="F26" s="344"/>
      <c r="G26" s="344"/>
      <c r="H26" s="329"/>
      <c r="I26" s="330"/>
    </row>
    <row r="27" spans="1:9">
      <c r="A27" s="348" t="s">
        <v>14539</v>
      </c>
      <c r="B27" s="348">
        <f>SUBTOTAL(109,Table1[4th down attempt])</f>
        <v>0</v>
      </c>
      <c r="D27" s="324"/>
      <c r="E27" s="348" t="s">
        <v>14539</v>
      </c>
      <c r="F27" s="348">
        <v>0</v>
      </c>
      <c r="G27" s="348">
        <v>0</v>
      </c>
      <c r="H27" s="329">
        <f t="shared" si="0"/>
        <v>0</v>
      </c>
      <c r="I27" s="330" t="e">
        <f t="shared" si="2"/>
        <v>#DIV/0!</v>
      </c>
    </row>
    <row r="28" spans="1:9">
      <c r="A28" s="348" t="s">
        <v>14540</v>
      </c>
      <c r="B28" s="348">
        <f>SUBTOTAL(109,Table1[4th down converted])</f>
        <v>0</v>
      </c>
      <c r="D28" s="324"/>
      <c r="E28" s="348" t="s">
        <v>14540</v>
      </c>
      <c r="F28" s="348">
        <v>0</v>
      </c>
      <c r="G28" s="348">
        <v>0</v>
      </c>
      <c r="H28" s="333">
        <f t="shared" si="0"/>
        <v>0</v>
      </c>
      <c r="I28" s="334" t="e">
        <f t="shared" si="2"/>
        <v>#DIV/0!</v>
      </c>
    </row>
    <row r="29" spans="1:9" ht="15.75" thickBot="1">
      <c r="A29" s="352" t="s">
        <v>14541</v>
      </c>
      <c r="B29" s="352"/>
      <c r="D29" s="324"/>
      <c r="E29" s="353" t="s">
        <v>14541</v>
      </c>
      <c r="F29" s="354"/>
      <c r="G29" s="354"/>
      <c r="H29" s="355" t="s">
        <v>14396</v>
      </c>
      <c r="I29" s="356" t="s">
        <v>14397</v>
      </c>
    </row>
    <row r="30" spans="1:9" ht="15.75" thickTop="1">
      <c r="A30" s="308"/>
      <c r="B30" s="308"/>
      <c r="D30" s="324"/>
      <c r="E30" s="357"/>
      <c r="F30" s="357"/>
      <c r="G30" s="357"/>
      <c r="H30" s="358"/>
      <c r="I30" s="359"/>
    </row>
    <row r="31" spans="1:9" ht="15.75" thickBot="1">
      <c r="A31" s="319" t="s">
        <v>1</v>
      </c>
      <c r="B31" s="319"/>
      <c r="D31" s="314"/>
      <c r="E31" s="361" t="s">
        <v>1</v>
      </c>
      <c r="F31" s="321"/>
      <c r="G31" s="321"/>
      <c r="H31" s="322"/>
      <c r="I31" s="362"/>
    </row>
    <row r="32" spans="1:9" ht="15.75" thickTop="1">
      <c r="A32" s="360" t="s">
        <v>14542</v>
      </c>
      <c r="B32" s="360"/>
      <c r="D32" s="324"/>
      <c r="E32" s="325" t="s">
        <v>14542</v>
      </c>
      <c r="F32" s="325"/>
      <c r="G32" s="325"/>
      <c r="H32" s="326">
        <f t="shared" si="0"/>
        <v>0</v>
      </c>
      <c r="I32" s="363" t="e">
        <f>H32/F32</f>
        <v>#DIV/0!</v>
      </c>
    </row>
    <row r="33" spans="1:9">
      <c r="A33" s="318" t="s">
        <v>14543</v>
      </c>
      <c r="B33" s="318" t="e">
        <f>(SUBTOTAL(109,Table1[Touchdown])*7+SUBTOTAL(109,Table1[Completed FG])*3)/(SUBTOTAL(109,Table1[Drives Finished in Quarter]))</f>
        <v>#DIV/0!</v>
      </c>
      <c r="D33" s="324"/>
      <c r="E33" s="325" t="s">
        <v>14543</v>
      </c>
      <c r="F33" s="325" t="e">
        <v>#DIV/0!</v>
      </c>
      <c r="G33" s="325" t="e">
        <v>#DIV/0!</v>
      </c>
      <c r="H33" s="329" t="e">
        <f>G33-F33</f>
        <v>#DIV/0!</v>
      </c>
      <c r="I33" s="330" t="e">
        <f>H33/F33</f>
        <v>#DIV/0!</v>
      </c>
    </row>
    <row r="34" spans="1:9">
      <c r="A34" s="318" t="s">
        <v>14544</v>
      </c>
      <c r="B34" s="318">
        <f>(SUBTOTAL(109,Table1[Touchdown])*7+SUBTOTAL(109,Table1[Completed FG])*3)</f>
        <v>0</v>
      </c>
      <c r="D34" s="324"/>
      <c r="E34" s="325" t="s">
        <v>14544</v>
      </c>
      <c r="F34" s="325">
        <v>0</v>
      </c>
      <c r="G34" s="325">
        <v>0</v>
      </c>
      <c r="H34" s="329">
        <f>G34-F34</f>
        <v>0</v>
      </c>
      <c r="I34" s="330" t="e">
        <f>H34/F34</f>
        <v>#DIV/0!</v>
      </c>
    </row>
    <row r="35" spans="1:9">
      <c r="A35" s="318" t="s">
        <v>14545</v>
      </c>
      <c r="B35" s="318">
        <f>B13/(B17+B13)</f>
        <v>0.7</v>
      </c>
      <c r="D35" s="324"/>
      <c r="E35" s="325" t="s">
        <v>14545</v>
      </c>
      <c r="F35" s="325">
        <v>0.7</v>
      </c>
      <c r="G35" s="325">
        <v>0.7</v>
      </c>
      <c r="H35" s="333">
        <f t="shared" si="0"/>
        <v>0</v>
      </c>
      <c r="I35" s="334">
        <f>H35/F35</f>
        <v>0</v>
      </c>
    </row>
    <row r="36" spans="1:9" ht="15.75" thickBot="1">
      <c r="A36" s="352" t="s">
        <v>14546</v>
      </c>
      <c r="B36" s="352"/>
      <c r="D36" s="324"/>
      <c r="E36" s="353" t="s">
        <v>14546</v>
      </c>
      <c r="F36" s="354"/>
      <c r="G36" s="354"/>
      <c r="H36" s="355" t="s">
        <v>14396</v>
      </c>
      <c r="I36" s="356" t="s">
        <v>14397</v>
      </c>
    </row>
    <row r="37" spans="1:9" ht="15.75" thickTop="1">
      <c r="A37" s="308"/>
      <c r="B37" s="308"/>
      <c r="D37" s="324"/>
      <c r="E37" s="357"/>
      <c r="F37" s="357"/>
      <c r="G37" s="357"/>
      <c r="H37" s="358"/>
      <c r="I37" s="359"/>
    </row>
    <row r="38" spans="1:9" ht="15.75" thickBot="1">
      <c r="A38" s="319" t="s">
        <v>1</v>
      </c>
      <c r="B38" s="319"/>
      <c r="D38" s="324"/>
      <c r="E38" s="361" t="s">
        <v>1</v>
      </c>
      <c r="F38" s="321"/>
      <c r="G38" s="321"/>
      <c r="H38" s="322"/>
      <c r="I38" s="362"/>
    </row>
    <row r="39" spans="1:9" ht="15.75" thickTop="1">
      <c r="A39" s="318" t="s">
        <v>14548</v>
      </c>
      <c r="B39" s="318"/>
      <c r="D39" s="324"/>
      <c r="E39" s="325" t="s">
        <v>14548</v>
      </c>
      <c r="F39" s="325"/>
      <c r="G39" s="325"/>
      <c r="H39" s="326">
        <f t="shared" si="0"/>
        <v>0</v>
      </c>
      <c r="I39" s="327" t="e">
        <f t="shared" ref="I39:I47" si="3">H39/F39</f>
        <v>#DIV/0!</v>
      </c>
    </row>
    <row r="40" spans="1:9">
      <c r="A40" s="318" t="s">
        <v>14549</v>
      </c>
      <c r="B40" s="318">
        <f>B18+B14</f>
        <v>17</v>
      </c>
      <c r="D40" s="324"/>
      <c r="E40" s="325" t="s">
        <v>14549</v>
      </c>
      <c r="F40" s="325">
        <v>71</v>
      </c>
      <c r="G40" s="325">
        <v>17</v>
      </c>
      <c r="H40" s="329">
        <f t="shared" si="0"/>
        <v>-54</v>
      </c>
      <c r="I40" s="330">
        <f t="shared" si="3"/>
        <v>-0.76056338028169013</v>
      </c>
    </row>
    <row r="41" spans="1:9">
      <c r="A41" s="318" t="s">
        <v>14550</v>
      </c>
      <c r="B41" s="318">
        <f>SUBTOTAL(109,Table1[3 and outs])/3</f>
        <v>2</v>
      </c>
      <c r="D41" s="324"/>
      <c r="E41" s="325" t="s">
        <v>14550</v>
      </c>
      <c r="F41" s="325">
        <v>1</v>
      </c>
      <c r="G41" s="325">
        <v>2</v>
      </c>
      <c r="H41" s="329">
        <f t="shared" si="0"/>
        <v>1</v>
      </c>
      <c r="I41" s="330">
        <f t="shared" si="3"/>
        <v>1</v>
      </c>
    </row>
    <row r="42" spans="1:9">
      <c r="A42" s="318" t="s">
        <v>14551</v>
      </c>
      <c r="B42" s="318">
        <f>SUBTOTAL(109,Table1[Penalty])</f>
        <v>1</v>
      </c>
      <c r="D42" s="324"/>
      <c r="E42" s="325" t="s">
        <v>14551</v>
      </c>
      <c r="F42" s="325">
        <v>0</v>
      </c>
      <c r="G42" s="325">
        <v>1</v>
      </c>
      <c r="H42" s="329">
        <f>G42-F42</f>
        <v>1</v>
      </c>
      <c r="I42" s="330" t="e">
        <f t="shared" si="3"/>
        <v>#DIV/0!</v>
      </c>
    </row>
    <row r="43" spans="1:9">
      <c r="A43" s="318" t="s">
        <v>14552</v>
      </c>
      <c r="B43" s="318">
        <f>SUBTOTAL(109,Table1[Penalty Yards])</f>
        <v>5</v>
      </c>
      <c r="D43" s="324"/>
      <c r="E43" s="325" t="s">
        <v>14552</v>
      </c>
      <c r="F43" s="325">
        <v>0</v>
      </c>
      <c r="G43" s="325">
        <v>5</v>
      </c>
      <c r="H43" s="329">
        <f t="shared" si="0"/>
        <v>5</v>
      </c>
      <c r="I43" s="330" t="e">
        <f t="shared" si="3"/>
        <v>#DIV/0!</v>
      </c>
    </row>
    <row r="44" spans="1:9">
      <c r="A44" s="318" t="s">
        <v>14553</v>
      </c>
      <c r="B44" s="318">
        <f>SUBTOTAL(109,Table1[Negative Plays])</f>
        <v>3</v>
      </c>
      <c r="D44" s="324"/>
      <c r="E44" s="325" t="s">
        <v>14553</v>
      </c>
      <c r="F44" s="325">
        <v>0</v>
      </c>
      <c r="G44" s="325">
        <v>3</v>
      </c>
      <c r="H44" s="329">
        <f t="shared" si="0"/>
        <v>3</v>
      </c>
      <c r="I44" s="330" t="e">
        <f t="shared" si="3"/>
        <v>#DIV/0!</v>
      </c>
    </row>
    <row r="45" spans="1:9">
      <c r="A45" s="318" t="s">
        <v>14554</v>
      </c>
      <c r="B45" s="318"/>
      <c r="D45" s="324"/>
      <c r="E45" s="325" t="s">
        <v>14554</v>
      </c>
      <c r="F45" s="325"/>
      <c r="G45" s="325"/>
      <c r="H45" s="329">
        <f t="shared" si="0"/>
        <v>0</v>
      </c>
      <c r="I45" s="330" t="e">
        <f t="shared" si="3"/>
        <v>#DIV/0!</v>
      </c>
    </row>
    <row r="46" spans="1:9">
      <c r="A46" s="318" t="s">
        <v>14555</v>
      </c>
      <c r="B46" s="318"/>
      <c r="D46" s="324"/>
      <c r="E46" s="325" t="s">
        <v>14555</v>
      </c>
      <c r="F46" s="325"/>
      <c r="G46" s="325"/>
      <c r="H46" s="329">
        <f t="shared" si="0"/>
        <v>0</v>
      </c>
      <c r="I46" s="330" t="e">
        <f t="shared" si="3"/>
        <v>#DIV/0!</v>
      </c>
    </row>
    <row r="47" spans="1:9" ht="15.75" thickBot="1">
      <c r="A47" s="343" t="s">
        <v>14556</v>
      </c>
      <c r="B47" s="343">
        <f>SUBTOTAL(109,Table1[Turnover2])</f>
        <v>0</v>
      </c>
      <c r="D47" s="324"/>
      <c r="E47" s="345" t="s">
        <v>14556</v>
      </c>
      <c r="F47" s="345">
        <v>0</v>
      </c>
      <c r="G47" s="345">
        <v>0</v>
      </c>
      <c r="H47" s="346">
        <f t="shared" si="0"/>
        <v>0</v>
      </c>
      <c r="I47" s="347" t="e">
        <f t="shared" si="3"/>
        <v>#DIV/0!</v>
      </c>
    </row>
    <row r="48" spans="1:9">
      <c r="A48" s="366"/>
      <c r="B48" s="367"/>
      <c r="E48" s="366"/>
      <c r="F48" s="367"/>
      <c r="G48" s="367"/>
      <c r="H48" s="368"/>
      <c r="I48" s="367"/>
    </row>
    <row r="49" spans="1:9">
      <c r="A49" s="366"/>
      <c r="B49" s="367"/>
      <c r="E49" s="366"/>
      <c r="F49" s="367"/>
      <c r="G49" s="367"/>
      <c r="H49" s="369"/>
      <c r="I49" s="367"/>
    </row>
    <row r="50" spans="1:9">
      <c r="A50" s="366"/>
      <c r="B50" s="367"/>
      <c r="E50" s="366"/>
      <c r="F50" s="367"/>
      <c r="G50" s="367"/>
      <c r="H50" s="369"/>
      <c r="I50" s="367"/>
    </row>
  </sheetData>
  <conditionalFormatting sqref="I17:I22 I24:I28 I3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:I47 I3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2 H35 H24:H28 H6:H11 H14 H31 H39:H4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2 I35 I24:I28 I6:I11 I14 I31 I39:I4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2 H35 H24:H28 H6:H11 H14 H31 H39:H4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2 I24:I28 I31">
    <cfRule type="colorScale" priority="6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4 I17 I31">
    <cfRule type="colorScale" priority="6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39:I47 I35">
    <cfRule type="colorScale" priority="6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5 I42">
    <cfRule type="colorScale" priority="6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23">
    <cfRule type="colorScale" priority="5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5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4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2">
    <cfRule type="colorScale" priority="4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11 I14">
    <cfRule type="colorScale" priority="7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2">
    <cfRule type="colorScale" priority="4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">
    <cfRule type="colorScale" priority="3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:H16">
    <cfRule type="colorScale" priority="3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:H1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6">
    <cfRule type="colorScale" priority="2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:I3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:H3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:I3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:H3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:I34">
    <cfRule type="colorScale" priority="2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4:I14">
    <cfRule type="colorScale" priority="2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13">
    <cfRule type="colorScale" priority="9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">
    <cfRule type="colorScale" priority="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8">
    <cfRule type="colorScale" priority="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BS47"/>
  <sheetViews>
    <sheetView topLeftCell="M1" workbookViewId="0">
      <selection activeCell="P5" sqref="P5"/>
    </sheetView>
  </sheetViews>
  <sheetFormatPr defaultColWidth="8.85546875" defaultRowHeight="15"/>
  <cols>
    <col min="1" max="1" width="25" bestFit="1" customWidth="1"/>
    <col min="2" max="2" width="5.42578125" bestFit="1" customWidth="1"/>
    <col min="3" max="4" width="12.7109375" bestFit="1" customWidth="1"/>
    <col min="5" max="5" width="8.85546875" bestFit="1" customWidth="1"/>
    <col min="7" max="7" width="25" bestFit="1" customWidth="1"/>
    <col min="8" max="9" width="12" bestFit="1" customWidth="1"/>
    <col min="10" max="10" width="12.7109375" bestFit="1" customWidth="1"/>
    <col min="11" max="11" width="8.85546875" bestFit="1" customWidth="1"/>
    <col min="13" max="13" width="25" bestFit="1" customWidth="1"/>
    <col min="14" max="15" width="12" bestFit="1" customWidth="1"/>
    <col min="16" max="16" width="12.7109375" bestFit="1" customWidth="1"/>
    <col min="17" max="17" width="8.140625" bestFit="1" customWidth="1"/>
    <col min="19" max="19" width="25" bestFit="1" customWidth="1"/>
    <col min="20" max="20" width="5.42578125" bestFit="1" customWidth="1"/>
    <col min="21" max="21" width="12" bestFit="1" customWidth="1"/>
    <col min="22" max="22" width="12.7109375" bestFit="1" customWidth="1"/>
    <col min="23" max="23" width="8.85546875" bestFit="1" customWidth="1"/>
    <col min="25" max="25" width="25" bestFit="1" customWidth="1"/>
    <col min="26" max="27" width="12" bestFit="1" customWidth="1"/>
    <col min="28" max="28" width="12.7109375" bestFit="1" customWidth="1"/>
    <col min="29" max="29" width="7.85546875" bestFit="1" customWidth="1"/>
    <col min="31" max="31" width="25" bestFit="1" customWidth="1"/>
    <col min="32" max="32" width="12" bestFit="1" customWidth="1"/>
    <col min="33" max="33" width="5.42578125" bestFit="1" customWidth="1"/>
    <col min="34" max="34" width="12.7109375" bestFit="1" customWidth="1"/>
    <col min="35" max="35" width="8.85546875" bestFit="1" customWidth="1"/>
    <col min="37" max="37" width="25" bestFit="1" customWidth="1"/>
    <col min="38" max="39" width="12" bestFit="1" customWidth="1"/>
    <col min="40" max="40" width="12.7109375" bestFit="1" customWidth="1"/>
    <col min="41" max="41" width="8.140625" bestFit="1" customWidth="1"/>
    <col min="43" max="43" width="25" bestFit="1" customWidth="1"/>
    <col min="44" max="45" width="12" bestFit="1" customWidth="1"/>
    <col min="46" max="46" width="12.7109375" bestFit="1" customWidth="1"/>
    <col min="47" max="47" width="8.85546875" bestFit="1" customWidth="1"/>
    <col min="49" max="49" width="25" bestFit="1" customWidth="1"/>
    <col min="50" max="51" width="12" bestFit="1" customWidth="1"/>
    <col min="52" max="52" width="12.7109375" bestFit="1" customWidth="1"/>
    <col min="53" max="53" width="8.140625" bestFit="1" customWidth="1"/>
    <col min="55" max="55" width="25" bestFit="1" customWidth="1"/>
    <col min="61" max="61" width="25" bestFit="1" customWidth="1"/>
  </cols>
  <sheetData>
    <row r="2" spans="1:71" ht="15.75" thickBot="1">
      <c r="A2" s="303" t="s">
        <v>14390</v>
      </c>
      <c r="B2" s="303">
        <v>1</v>
      </c>
      <c r="C2" s="303"/>
      <c r="D2" s="303"/>
      <c r="E2" s="303"/>
      <c r="G2" s="303" t="s">
        <v>14390</v>
      </c>
      <c r="H2" s="303">
        <v>2</v>
      </c>
      <c r="I2" s="303"/>
      <c r="J2" s="303"/>
      <c r="K2" s="303"/>
      <c r="M2" s="303" t="s">
        <v>14390</v>
      </c>
      <c r="N2" s="303">
        <v>3</v>
      </c>
      <c r="O2" s="303"/>
      <c r="P2" s="303"/>
      <c r="Q2" s="303"/>
      <c r="S2" s="303" t="s">
        <v>14390</v>
      </c>
      <c r="T2" s="303">
        <v>4</v>
      </c>
      <c r="U2" s="303"/>
      <c r="V2" s="303"/>
      <c r="W2" s="303"/>
      <c r="Y2" s="303" t="s">
        <v>14390</v>
      </c>
      <c r="Z2" s="303">
        <v>5</v>
      </c>
      <c r="AA2" s="303"/>
      <c r="AB2" s="303"/>
      <c r="AC2" s="303"/>
      <c r="AE2" s="303" t="s">
        <v>14390</v>
      </c>
      <c r="AF2" s="303">
        <v>6</v>
      </c>
      <c r="AG2" s="303"/>
      <c r="AH2" s="303"/>
      <c r="AI2" s="303"/>
      <c r="AK2" s="303" t="s">
        <v>14390</v>
      </c>
      <c r="AL2" s="303">
        <v>7</v>
      </c>
      <c r="AM2" s="303"/>
      <c r="AN2" s="303"/>
      <c r="AO2" s="303"/>
      <c r="AQ2" s="303" t="s">
        <v>14390</v>
      </c>
      <c r="AR2" s="303">
        <v>8</v>
      </c>
      <c r="AS2" s="303"/>
      <c r="AT2" s="303"/>
      <c r="AU2" s="303"/>
      <c r="AW2" s="303" t="s">
        <v>14390</v>
      </c>
      <c r="AX2" s="303">
        <v>9</v>
      </c>
      <c r="AY2" s="303"/>
      <c r="AZ2" s="303"/>
      <c r="BA2" s="303"/>
      <c r="BC2" s="303" t="s">
        <v>14390</v>
      </c>
      <c r="BD2" s="303">
        <v>10</v>
      </c>
      <c r="BE2" s="303"/>
      <c r="BF2" s="303"/>
      <c r="BG2" s="303"/>
      <c r="BI2" s="303" t="s">
        <v>14390</v>
      </c>
      <c r="BJ2" s="303">
        <v>11</v>
      </c>
      <c r="BK2" s="303"/>
      <c r="BL2" s="303"/>
      <c r="BM2" s="303"/>
      <c r="BO2" s="303" t="s">
        <v>14390</v>
      </c>
      <c r="BP2" s="303">
        <v>12</v>
      </c>
      <c r="BQ2" s="303"/>
      <c r="BR2" s="303"/>
      <c r="BS2" s="303"/>
    </row>
    <row r="3" spans="1:71" ht="15.75" thickBot="1">
      <c r="A3" s="305" t="s">
        <v>14391</v>
      </c>
      <c r="B3" s="306"/>
      <c r="C3" s="306"/>
      <c r="D3" s="306"/>
      <c r="E3" s="307"/>
      <c r="G3" s="305" t="s">
        <v>14391</v>
      </c>
      <c r="H3" s="306"/>
      <c r="I3" s="306"/>
      <c r="J3" s="306"/>
      <c r="K3" s="307"/>
      <c r="M3" s="305" t="s">
        <v>14391</v>
      </c>
      <c r="N3" s="306"/>
      <c r="O3" s="306"/>
      <c r="P3" s="306"/>
      <c r="Q3" s="307"/>
      <c r="S3" s="305" t="s">
        <v>14391</v>
      </c>
      <c r="T3" s="306"/>
      <c r="U3" s="306"/>
      <c r="V3" s="306"/>
      <c r="W3" s="307"/>
      <c r="Y3" s="305" t="s">
        <v>14391</v>
      </c>
      <c r="Z3" s="306"/>
      <c r="AA3" s="306"/>
      <c r="AB3" s="306"/>
      <c r="AC3" s="307"/>
      <c r="AE3" s="305" t="s">
        <v>14391</v>
      </c>
      <c r="AF3" s="306"/>
      <c r="AG3" s="306"/>
      <c r="AH3" s="306"/>
      <c r="AI3" s="307"/>
      <c r="AK3" s="305" t="s">
        <v>14391</v>
      </c>
      <c r="AL3" s="306"/>
      <c r="AM3" s="306"/>
      <c r="AN3" s="306"/>
      <c r="AO3" s="307"/>
      <c r="AQ3" s="305" t="s">
        <v>14391</v>
      </c>
      <c r="AR3" s="306"/>
      <c r="AS3" s="306"/>
      <c r="AT3" s="306"/>
      <c r="AU3" s="307"/>
      <c r="AW3" s="305" t="s">
        <v>14391</v>
      </c>
      <c r="AX3" s="306"/>
      <c r="AY3" s="306"/>
      <c r="AZ3" s="306"/>
      <c r="BA3" s="307"/>
      <c r="BC3" s="305" t="s">
        <v>14391</v>
      </c>
      <c r="BD3" s="306"/>
      <c r="BE3" s="306"/>
      <c r="BF3" s="306"/>
      <c r="BG3" s="307"/>
      <c r="BI3" s="305" t="s">
        <v>14391</v>
      </c>
      <c r="BJ3" s="306"/>
      <c r="BK3" s="306"/>
      <c r="BL3" s="306"/>
      <c r="BM3" s="307"/>
      <c r="BO3" s="305" t="s">
        <v>14391</v>
      </c>
      <c r="BP3" s="306"/>
      <c r="BQ3" s="306"/>
      <c r="BR3" s="306"/>
      <c r="BS3" s="307"/>
    </row>
    <row r="4" spans="1:71" ht="15.75" thickBot="1">
      <c r="A4" s="304" t="s">
        <v>14521</v>
      </c>
      <c r="B4" s="309" t="s">
        <v>14394</v>
      </c>
      <c r="C4" s="310" t="s">
        <v>14395</v>
      </c>
      <c r="D4" s="311" t="s">
        <v>14396</v>
      </c>
      <c r="E4" s="312" t="s">
        <v>14397</v>
      </c>
      <c r="G4" s="304" t="s">
        <v>14521</v>
      </c>
      <c r="H4" s="309" t="s">
        <v>14394</v>
      </c>
      <c r="I4" s="310" t="s">
        <v>14395</v>
      </c>
      <c r="J4" s="311" t="s">
        <v>14396</v>
      </c>
      <c r="K4" s="312" t="s">
        <v>14397</v>
      </c>
      <c r="M4" s="304" t="s">
        <v>14521</v>
      </c>
      <c r="N4" s="309" t="s">
        <v>14394</v>
      </c>
      <c r="O4" s="310" t="s">
        <v>14395</v>
      </c>
      <c r="P4" s="311" t="s">
        <v>14396</v>
      </c>
      <c r="Q4" s="312" t="s">
        <v>14397</v>
      </c>
      <c r="S4" s="304" t="s">
        <v>14521</v>
      </c>
      <c r="T4" s="309" t="s">
        <v>14394</v>
      </c>
      <c r="U4" s="310" t="s">
        <v>14395</v>
      </c>
      <c r="V4" s="311" t="s">
        <v>14396</v>
      </c>
      <c r="W4" s="312" t="s">
        <v>14397</v>
      </c>
      <c r="Y4" s="304" t="s">
        <v>14521</v>
      </c>
      <c r="Z4" s="309" t="s">
        <v>14394</v>
      </c>
      <c r="AA4" s="310" t="s">
        <v>14395</v>
      </c>
      <c r="AB4" s="311" t="s">
        <v>14396</v>
      </c>
      <c r="AC4" s="312" t="s">
        <v>14397</v>
      </c>
      <c r="AE4" s="304" t="s">
        <v>14521</v>
      </c>
      <c r="AF4" s="309" t="s">
        <v>14394</v>
      </c>
      <c r="AG4" s="310" t="s">
        <v>14395</v>
      </c>
      <c r="AH4" s="311" t="s">
        <v>14396</v>
      </c>
      <c r="AI4" s="312" t="s">
        <v>14397</v>
      </c>
      <c r="AK4" s="304" t="s">
        <v>14521</v>
      </c>
      <c r="AL4" s="309" t="s">
        <v>14394</v>
      </c>
      <c r="AM4" s="310" t="s">
        <v>14395</v>
      </c>
      <c r="AN4" s="311" t="s">
        <v>14396</v>
      </c>
      <c r="AO4" s="312" t="s">
        <v>14397</v>
      </c>
      <c r="AQ4" s="304" t="s">
        <v>14521</v>
      </c>
      <c r="AR4" s="309" t="s">
        <v>14394</v>
      </c>
      <c r="AS4" s="310" t="s">
        <v>14395</v>
      </c>
      <c r="AT4" s="311" t="s">
        <v>14396</v>
      </c>
      <c r="AU4" s="312" t="s">
        <v>14397</v>
      </c>
      <c r="AW4" s="304" t="s">
        <v>14521</v>
      </c>
      <c r="AX4" s="309" t="s">
        <v>14394</v>
      </c>
      <c r="AY4" s="310" t="s">
        <v>14395</v>
      </c>
      <c r="AZ4" s="311" t="s">
        <v>14396</v>
      </c>
      <c r="BA4" s="312" t="s">
        <v>14397</v>
      </c>
      <c r="BC4" s="304" t="s">
        <v>14521</v>
      </c>
      <c r="BD4" s="309" t="s">
        <v>14394</v>
      </c>
      <c r="BE4" s="310" t="s">
        <v>14395</v>
      </c>
      <c r="BF4" s="311" t="s">
        <v>14396</v>
      </c>
      <c r="BG4" s="312" t="s">
        <v>14397</v>
      </c>
      <c r="BI4" s="304" t="s">
        <v>14521</v>
      </c>
      <c r="BJ4" s="309" t="s">
        <v>14394</v>
      </c>
      <c r="BK4" s="310" t="s">
        <v>14395</v>
      </c>
      <c r="BL4" s="311" t="s">
        <v>14396</v>
      </c>
      <c r="BM4" s="312" t="s">
        <v>14397</v>
      </c>
      <c r="BO4" s="304" t="s">
        <v>14521</v>
      </c>
      <c r="BP4" s="309" t="s">
        <v>14394</v>
      </c>
      <c r="BQ4" s="310" t="s">
        <v>14395</v>
      </c>
      <c r="BR4" s="311" t="s">
        <v>14396</v>
      </c>
      <c r="BS4" s="312" t="s">
        <v>14397</v>
      </c>
    </row>
    <row r="5" spans="1:71">
      <c r="A5" s="308"/>
      <c r="B5" s="315"/>
      <c r="C5" s="315"/>
      <c r="D5" s="315"/>
      <c r="E5" s="316"/>
      <c r="G5" s="308"/>
      <c r="H5" s="315"/>
      <c r="I5" s="315"/>
      <c r="J5" s="315"/>
      <c r="K5" s="316"/>
      <c r="M5" s="308"/>
      <c r="N5" s="315"/>
      <c r="O5" s="315"/>
      <c r="P5" s="315"/>
      <c r="Q5" s="316"/>
      <c r="S5" s="308"/>
      <c r="T5" s="315"/>
      <c r="U5" s="315"/>
      <c r="V5" s="315"/>
      <c r="W5" s="316"/>
      <c r="Y5" s="308"/>
      <c r="Z5" s="315"/>
      <c r="AA5" s="315"/>
      <c r="AB5" s="315"/>
      <c r="AC5" s="316"/>
      <c r="AE5" s="308"/>
      <c r="AF5" s="315"/>
      <c r="AG5" s="315"/>
      <c r="AH5" s="315"/>
      <c r="AI5" s="316"/>
      <c r="AK5" s="308"/>
      <c r="AL5" s="315"/>
      <c r="AM5" s="315"/>
      <c r="AN5" s="315"/>
      <c r="AO5" s="316"/>
      <c r="AQ5" s="308"/>
      <c r="AR5" s="315"/>
      <c r="AS5" s="315"/>
      <c r="AT5" s="315"/>
      <c r="AU5" s="316"/>
      <c r="AW5" s="308"/>
      <c r="AX5" s="315"/>
      <c r="AY5" s="315"/>
      <c r="AZ5" s="315"/>
      <c r="BA5" s="316"/>
      <c r="BC5" s="308"/>
      <c r="BD5" s="315"/>
      <c r="BE5" s="315"/>
      <c r="BF5" s="315"/>
      <c r="BG5" s="316"/>
      <c r="BI5" s="308"/>
      <c r="BJ5" s="315"/>
      <c r="BK5" s="315"/>
      <c r="BL5" s="315"/>
      <c r="BM5" s="316"/>
      <c r="BO5" s="308"/>
      <c r="BP5" s="315"/>
      <c r="BQ5" s="315"/>
      <c r="BR5" s="315"/>
      <c r="BS5" s="316"/>
    </row>
    <row r="6" spans="1:71" ht="15.75" thickBot="1">
      <c r="A6" s="320" t="s">
        <v>1</v>
      </c>
      <c r="B6" s="321"/>
      <c r="C6" s="321"/>
      <c r="D6" s="322"/>
      <c r="E6" s="323"/>
      <c r="G6" s="320" t="s">
        <v>1</v>
      </c>
      <c r="H6" s="321"/>
      <c r="I6" s="321"/>
      <c r="J6" s="322"/>
      <c r="K6" s="323"/>
      <c r="M6" s="320" t="s">
        <v>1</v>
      </c>
      <c r="N6" s="321"/>
      <c r="O6" s="321"/>
      <c r="P6" s="322"/>
      <c r="Q6" s="323"/>
      <c r="S6" s="320" t="s">
        <v>1</v>
      </c>
      <c r="T6" s="321"/>
      <c r="U6" s="321"/>
      <c r="V6" s="322"/>
      <c r="W6" s="323"/>
      <c r="Y6" s="320" t="s">
        <v>1</v>
      </c>
      <c r="Z6" s="321"/>
      <c r="AA6" s="321"/>
      <c r="AB6" s="322"/>
      <c r="AC6" s="323"/>
      <c r="AE6" s="320" t="s">
        <v>1</v>
      </c>
      <c r="AF6" s="321"/>
      <c r="AG6" s="321"/>
      <c r="AH6" s="322"/>
      <c r="AI6" s="323"/>
      <c r="AK6" s="320" t="s">
        <v>1</v>
      </c>
      <c r="AL6" s="321"/>
      <c r="AM6" s="321"/>
      <c r="AN6" s="322"/>
      <c r="AO6" s="323"/>
      <c r="AQ6" s="320" t="s">
        <v>1</v>
      </c>
      <c r="AR6" s="321"/>
      <c r="AS6" s="321"/>
      <c r="AT6" s="322"/>
      <c r="AU6" s="323"/>
      <c r="AW6" s="320" t="s">
        <v>1</v>
      </c>
      <c r="AX6" s="321"/>
      <c r="AY6" s="321"/>
      <c r="AZ6" s="322"/>
      <c r="BA6" s="323"/>
      <c r="BC6" s="320" t="s">
        <v>1</v>
      </c>
      <c r="BD6" s="321"/>
      <c r="BE6" s="321"/>
      <c r="BF6" s="322"/>
      <c r="BG6" s="323"/>
      <c r="BI6" s="320" t="s">
        <v>1</v>
      </c>
      <c r="BJ6" s="321"/>
      <c r="BK6" s="321"/>
      <c r="BL6" s="322"/>
      <c r="BM6" s="323"/>
      <c r="BO6" s="320" t="s">
        <v>1</v>
      </c>
      <c r="BP6" s="321"/>
      <c r="BQ6" s="321"/>
      <c r="BR6" s="322"/>
      <c r="BS6" s="323"/>
    </row>
    <row r="7" spans="1:71" ht="15.75" thickTop="1">
      <c r="A7" s="325" t="s">
        <v>14399</v>
      </c>
      <c r="B7" s="325">
        <v>10</v>
      </c>
      <c r="C7" s="325">
        <v>9</v>
      </c>
      <c r="D7" s="326">
        <v>-1</v>
      </c>
      <c r="E7" s="327">
        <v>-0.1</v>
      </c>
      <c r="G7" s="325" t="s">
        <v>14399</v>
      </c>
      <c r="H7" s="325">
        <v>15</v>
      </c>
      <c r="I7" s="325">
        <v>18</v>
      </c>
      <c r="J7" s="326">
        <v>3</v>
      </c>
      <c r="K7" s="327">
        <v>0.2</v>
      </c>
      <c r="M7" s="325" t="s">
        <v>14399</v>
      </c>
      <c r="N7" s="325">
        <v>14</v>
      </c>
      <c r="O7" s="325">
        <v>9</v>
      </c>
      <c r="P7" s="326">
        <v>-5</v>
      </c>
      <c r="Q7" s="327">
        <v>-0.35714285714285715</v>
      </c>
      <c r="S7" s="325" t="s">
        <v>14399</v>
      </c>
      <c r="T7" s="325">
        <v>19</v>
      </c>
      <c r="U7" s="325">
        <v>15</v>
      </c>
      <c r="V7" s="326">
        <v>-4</v>
      </c>
      <c r="W7" s="327">
        <v>-0.21052631578947367</v>
      </c>
      <c r="Y7" s="325" t="s">
        <v>14399</v>
      </c>
      <c r="Z7" s="325">
        <v>21</v>
      </c>
      <c r="AA7" s="325">
        <v>12</v>
      </c>
      <c r="AB7" s="326">
        <v>-9</v>
      </c>
      <c r="AC7" s="327">
        <v>-0.42857142857142855</v>
      </c>
      <c r="AE7" s="325" t="s">
        <v>14399</v>
      </c>
      <c r="AF7" s="325">
        <v>14</v>
      </c>
      <c r="AG7" s="325">
        <v>10</v>
      </c>
      <c r="AH7" s="326">
        <v>-4</v>
      </c>
      <c r="AI7" s="327">
        <v>-0.2857142857142857</v>
      </c>
      <c r="AK7" s="325" t="s">
        <v>14399</v>
      </c>
      <c r="AL7" s="325">
        <v>15</v>
      </c>
      <c r="AM7" s="325">
        <v>18</v>
      </c>
      <c r="AN7" s="326">
        <v>3</v>
      </c>
      <c r="AO7" s="327">
        <v>0.2</v>
      </c>
      <c r="AQ7" s="325" t="s">
        <v>14399</v>
      </c>
      <c r="AR7" s="325">
        <v>13</v>
      </c>
      <c r="AS7" s="325">
        <v>13</v>
      </c>
      <c r="AT7" s="326">
        <v>0</v>
      </c>
      <c r="AU7" s="327">
        <v>0</v>
      </c>
      <c r="AW7" s="325" t="s">
        <v>14399</v>
      </c>
      <c r="AX7" s="325">
        <v>10</v>
      </c>
      <c r="AY7" s="325">
        <v>17</v>
      </c>
      <c r="AZ7" s="326">
        <v>7</v>
      </c>
      <c r="BA7" s="327">
        <v>0.7</v>
      </c>
      <c r="BC7" s="325" t="s">
        <v>14399</v>
      </c>
      <c r="BD7" s="325">
        <v>12</v>
      </c>
      <c r="BE7" s="325">
        <v>13</v>
      </c>
      <c r="BF7" s="326">
        <v>1</v>
      </c>
      <c r="BG7" s="327">
        <v>8.3333333333333329E-2</v>
      </c>
      <c r="BI7" s="325" t="s">
        <v>14399</v>
      </c>
      <c r="BJ7" s="325">
        <v>15</v>
      </c>
      <c r="BK7" s="325">
        <v>14</v>
      </c>
      <c r="BL7" s="326">
        <v>-1</v>
      </c>
      <c r="BM7" s="327">
        <v>-6.6666666666666666E-2</v>
      </c>
      <c r="BO7" s="325" t="s">
        <v>14399</v>
      </c>
      <c r="BP7" s="325">
        <v>10</v>
      </c>
      <c r="BQ7" s="325">
        <v>10</v>
      </c>
      <c r="BR7" s="326">
        <v>0</v>
      </c>
      <c r="BS7" s="327">
        <v>0</v>
      </c>
    </row>
    <row r="8" spans="1:71">
      <c r="A8" s="325" t="s">
        <v>14522</v>
      </c>
      <c r="B8" s="325">
        <v>8</v>
      </c>
      <c r="C8" s="325">
        <v>4</v>
      </c>
      <c r="D8" s="329">
        <v>-4</v>
      </c>
      <c r="E8" s="330">
        <v>-0.5</v>
      </c>
      <c r="G8" s="325" t="s">
        <v>14522</v>
      </c>
      <c r="H8" s="325">
        <v>12</v>
      </c>
      <c r="I8" s="325">
        <v>11</v>
      </c>
      <c r="J8" s="329">
        <v>-1</v>
      </c>
      <c r="K8" s="330">
        <v>-8.3333333333333329E-2</v>
      </c>
      <c r="M8" s="325" t="s">
        <v>14522</v>
      </c>
      <c r="N8" s="325">
        <v>9</v>
      </c>
      <c r="O8" s="325">
        <v>5</v>
      </c>
      <c r="P8" s="329">
        <v>-4</v>
      </c>
      <c r="Q8" s="330">
        <v>-0.44444444444444442</v>
      </c>
      <c r="S8" s="325" t="s">
        <v>14522</v>
      </c>
      <c r="T8" s="325">
        <v>8</v>
      </c>
      <c r="U8" s="325">
        <v>5</v>
      </c>
      <c r="V8" s="329">
        <v>-3</v>
      </c>
      <c r="W8" s="330">
        <v>-0.375</v>
      </c>
      <c r="Y8" s="325" t="s">
        <v>14522</v>
      </c>
      <c r="Z8" s="325">
        <v>10</v>
      </c>
      <c r="AA8" s="325">
        <v>6</v>
      </c>
      <c r="AB8" s="329">
        <v>-4</v>
      </c>
      <c r="AC8" s="330">
        <v>-0.4</v>
      </c>
      <c r="AE8" s="325" t="s">
        <v>14522</v>
      </c>
      <c r="AF8" s="325">
        <v>8</v>
      </c>
      <c r="AG8" s="325">
        <v>8</v>
      </c>
      <c r="AH8" s="329">
        <v>0</v>
      </c>
      <c r="AI8" s="330">
        <v>0</v>
      </c>
      <c r="AK8" s="325" t="s">
        <v>14522</v>
      </c>
      <c r="AL8" s="325">
        <v>6</v>
      </c>
      <c r="AM8" s="325">
        <v>11</v>
      </c>
      <c r="AN8" s="329">
        <v>5</v>
      </c>
      <c r="AO8" s="330">
        <v>0.83333333333333337</v>
      </c>
      <c r="AQ8" s="325" t="s">
        <v>14522</v>
      </c>
      <c r="AR8" s="325">
        <v>7</v>
      </c>
      <c r="AS8" s="325">
        <v>4</v>
      </c>
      <c r="AT8" s="329">
        <v>-3</v>
      </c>
      <c r="AU8" s="330">
        <v>-0.42857142857142855</v>
      </c>
      <c r="AW8" s="325" t="s">
        <v>14522</v>
      </c>
      <c r="AX8" s="325">
        <v>8</v>
      </c>
      <c r="AY8" s="325">
        <v>8</v>
      </c>
      <c r="AZ8" s="329">
        <v>0</v>
      </c>
      <c r="BA8" s="330">
        <v>0</v>
      </c>
      <c r="BC8" s="325" t="s">
        <v>14522</v>
      </c>
      <c r="BD8" s="325">
        <v>7</v>
      </c>
      <c r="BE8" s="325">
        <v>8</v>
      </c>
      <c r="BF8" s="329">
        <v>1</v>
      </c>
      <c r="BG8" s="330">
        <v>0.14285714285714285</v>
      </c>
      <c r="BI8" s="325" t="s">
        <v>14522</v>
      </c>
      <c r="BJ8" s="325">
        <v>4</v>
      </c>
      <c r="BK8" s="325">
        <v>4</v>
      </c>
      <c r="BL8" s="329">
        <v>0</v>
      </c>
      <c r="BM8" s="330">
        <v>0</v>
      </c>
      <c r="BO8" s="325" t="s">
        <v>14522</v>
      </c>
      <c r="BP8" s="325">
        <v>6</v>
      </c>
      <c r="BQ8" s="325">
        <v>4</v>
      </c>
      <c r="BR8" s="329">
        <v>-2</v>
      </c>
      <c r="BS8" s="330">
        <v>-0.33333333333333331</v>
      </c>
    </row>
    <row r="9" spans="1:71">
      <c r="A9" s="331" t="s">
        <v>14401</v>
      </c>
      <c r="B9" s="331"/>
      <c r="C9" s="331"/>
      <c r="D9" s="329">
        <v>0</v>
      </c>
      <c r="E9" s="330">
        <v>0</v>
      </c>
      <c r="G9" s="331" t="s">
        <v>14401</v>
      </c>
      <c r="H9" s="331"/>
      <c r="I9" s="331"/>
      <c r="J9" s="329">
        <v>0</v>
      </c>
      <c r="K9" s="330">
        <v>0</v>
      </c>
      <c r="M9" s="331" t="s">
        <v>14401</v>
      </c>
      <c r="N9" s="331"/>
      <c r="O9" s="331"/>
      <c r="P9" s="329">
        <v>0</v>
      </c>
      <c r="Q9" s="330">
        <v>0</v>
      </c>
      <c r="S9" s="331" t="s">
        <v>14401</v>
      </c>
      <c r="T9" s="331"/>
      <c r="U9" s="331"/>
      <c r="V9" s="329">
        <v>0</v>
      </c>
      <c r="W9" s="330">
        <v>0</v>
      </c>
      <c r="Y9" s="331" t="s">
        <v>14401</v>
      </c>
      <c r="Z9" s="331"/>
      <c r="AA9" s="331"/>
      <c r="AB9" s="329">
        <v>0</v>
      </c>
      <c r="AC9" s="330">
        <v>0</v>
      </c>
      <c r="AE9" s="331" t="s">
        <v>14401</v>
      </c>
      <c r="AF9" s="331"/>
      <c r="AG9" s="331"/>
      <c r="AH9" s="329">
        <v>0</v>
      </c>
      <c r="AI9" s="330">
        <v>0</v>
      </c>
      <c r="AK9" s="331" t="s">
        <v>14401</v>
      </c>
      <c r="AL9" s="331"/>
      <c r="AM9" s="331"/>
      <c r="AN9" s="329">
        <v>0</v>
      </c>
      <c r="AO9" s="330">
        <v>0</v>
      </c>
      <c r="AQ9" s="331" t="s">
        <v>14401</v>
      </c>
      <c r="AR9" s="331"/>
      <c r="AS9" s="331"/>
      <c r="AT9" s="329">
        <v>0</v>
      </c>
      <c r="AU9" s="330">
        <v>0</v>
      </c>
      <c r="AW9" s="331" t="s">
        <v>14401</v>
      </c>
      <c r="AX9" s="331"/>
      <c r="AY9" s="331"/>
      <c r="AZ9" s="329">
        <v>0</v>
      </c>
      <c r="BA9" s="330">
        <v>0</v>
      </c>
      <c r="BC9" s="331" t="s">
        <v>14401</v>
      </c>
      <c r="BD9" s="331"/>
      <c r="BE9" s="331"/>
      <c r="BF9" s="329">
        <v>0</v>
      </c>
      <c r="BG9" s="330">
        <v>0</v>
      </c>
      <c r="BI9" s="331" t="s">
        <v>14401</v>
      </c>
      <c r="BJ9" s="331"/>
      <c r="BK9" s="331"/>
      <c r="BL9" s="329">
        <v>0</v>
      </c>
      <c r="BM9" s="330">
        <v>0</v>
      </c>
      <c r="BO9" s="331" t="s">
        <v>14401</v>
      </c>
      <c r="BP9" s="331"/>
      <c r="BQ9" s="331"/>
      <c r="BR9" s="329">
        <v>0</v>
      </c>
      <c r="BS9" s="330">
        <v>0</v>
      </c>
    </row>
    <row r="10" spans="1:71">
      <c r="A10" s="325" t="s">
        <v>14523</v>
      </c>
      <c r="B10" s="325">
        <v>6</v>
      </c>
      <c r="C10" s="325">
        <v>1</v>
      </c>
      <c r="D10" s="329">
        <v>-5</v>
      </c>
      <c r="E10" s="330">
        <v>-0.83333333333333337</v>
      </c>
      <c r="G10" s="325" t="s">
        <v>14523</v>
      </c>
      <c r="H10" s="325">
        <v>8</v>
      </c>
      <c r="I10" s="325">
        <v>6</v>
      </c>
      <c r="J10" s="329">
        <v>-2</v>
      </c>
      <c r="K10" s="330">
        <v>-0.25</v>
      </c>
      <c r="M10" s="325" t="s">
        <v>14523</v>
      </c>
      <c r="N10" s="325">
        <v>3</v>
      </c>
      <c r="O10" s="325">
        <v>3</v>
      </c>
      <c r="P10" s="329">
        <v>0</v>
      </c>
      <c r="Q10" s="330">
        <v>0</v>
      </c>
      <c r="S10" s="325" t="s">
        <v>14523</v>
      </c>
      <c r="T10" s="325">
        <v>5</v>
      </c>
      <c r="U10" s="325">
        <v>3</v>
      </c>
      <c r="V10" s="329">
        <v>-2</v>
      </c>
      <c r="W10" s="330">
        <v>-0.4</v>
      </c>
      <c r="Y10" s="325" t="s">
        <v>14523</v>
      </c>
      <c r="Z10" s="325">
        <v>9</v>
      </c>
      <c r="AA10" s="325">
        <v>5</v>
      </c>
      <c r="AB10" s="329">
        <v>-4</v>
      </c>
      <c r="AC10" s="330">
        <v>-0.44444444444444442</v>
      </c>
      <c r="AE10" s="325" t="s">
        <v>14523</v>
      </c>
      <c r="AF10" s="325">
        <v>4</v>
      </c>
      <c r="AG10" s="325">
        <v>6</v>
      </c>
      <c r="AH10" s="329">
        <v>2</v>
      </c>
      <c r="AI10" s="330">
        <v>0.5</v>
      </c>
      <c r="AK10" s="325" t="s">
        <v>14523</v>
      </c>
      <c r="AL10" s="325">
        <v>4</v>
      </c>
      <c r="AM10" s="325">
        <v>7</v>
      </c>
      <c r="AN10" s="329">
        <v>3</v>
      </c>
      <c r="AO10" s="330">
        <v>0.75</v>
      </c>
      <c r="AQ10" s="325" t="s">
        <v>14523</v>
      </c>
      <c r="AR10" s="325">
        <v>5</v>
      </c>
      <c r="AS10" s="325">
        <v>2</v>
      </c>
      <c r="AT10" s="329">
        <v>-3</v>
      </c>
      <c r="AU10" s="330">
        <v>-0.6</v>
      </c>
      <c r="AW10" s="325" t="s">
        <v>14523</v>
      </c>
      <c r="AX10" s="325">
        <v>5</v>
      </c>
      <c r="AY10" s="325">
        <v>6</v>
      </c>
      <c r="AZ10" s="329">
        <v>1</v>
      </c>
      <c r="BA10" s="330">
        <v>0.2</v>
      </c>
      <c r="BC10" s="325" t="s">
        <v>14523</v>
      </c>
      <c r="BD10" s="325">
        <v>4</v>
      </c>
      <c r="BE10" s="325">
        <v>5</v>
      </c>
      <c r="BF10" s="329">
        <v>1</v>
      </c>
      <c r="BG10" s="330">
        <v>0.25</v>
      </c>
      <c r="BI10" s="325" t="s">
        <v>14523</v>
      </c>
      <c r="BJ10" s="325">
        <v>2</v>
      </c>
      <c r="BK10" s="325">
        <v>3</v>
      </c>
      <c r="BL10" s="329">
        <v>1</v>
      </c>
      <c r="BM10" s="330">
        <v>0.5</v>
      </c>
      <c r="BO10" s="325" t="s">
        <v>14523</v>
      </c>
      <c r="BP10" s="325">
        <v>5</v>
      </c>
      <c r="BQ10" s="325">
        <v>1</v>
      </c>
      <c r="BR10" s="329">
        <v>-4</v>
      </c>
      <c r="BS10" s="330">
        <v>-0.8</v>
      </c>
    </row>
    <row r="11" spans="1:71">
      <c r="A11" s="325" t="s">
        <v>14524</v>
      </c>
      <c r="B11" s="325">
        <v>1</v>
      </c>
      <c r="C11" s="325">
        <v>0</v>
      </c>
      <c r="D11" s="333">
        <v>-1</v>
      </c>
      <c r="E11" s="334">
        <v>-1</v>
      </c>
      <c r="G11" s="325" t="s">
        <v>14524</v>
      </c>
      <c r="H11" s="325">
        <v>7</v>
      </c>
      <c r="I11" s="325">
        <v>3</v>
      </c>
      <c r="J11" s="333">
        <v>-4</v>
      </c>
      <c r="K11" s="334">
        <v>-0.5714285714285714</v>
      </c>
      <c r="M11" s="325" t="s">
        <v>14524</v>
      </c>
      <c r="N11" s="325">
        <v>0</v>
      </c>
      <c r="O11" s="325">
        <v>1</v>
      </c>
      <c r="P11" s="333">
        <v>1</v>
      </c>
      <c r="Q11" s="334">
        <v>0</v>
      </c>
      <c r="S11" s="325" t="s">
        <v>14524</v>
      </c>
      <c r="T11" s="325">
        <v>4</v>
      </c>
      <c r="U11" s="325">
        <v>0</v>
      </c>
      <c r="V11" s="333">
        <v>-4</v>
      </c>
      <c r="W11" s="334">
        <v>-1</v>
      </c>
      <c r="Y11" s="325" t="s">
        <v>14524</v>
      </c>
      <c r="Z11" s="325">
        <v>5</v>
      </c>
      <c r="AA11" s="325">
        <v>3</v>
      </c>
      <c r="AB11" s="333">
        <v>-2</v>
      </c>
      <c r="AC11" s="334">
        <v>-0.4</v>
      </c>
      <c r="AE11" s="325" t="s">
        <v>14524</v>
      </c>
      <c r="AF11" s="325">
        <v>0</v>
      </c>
      <c r="AG11" s="325">
        <v>0</v>
      </c>
      <c r="AH11" s="333">
        <v>0</v>
      </c>
      <c r="AI11" s="334">
        <v>0</v>
      </c>
      <c r="AK11" s="325" t="s">
        <v>14524</v>
      </c>
      <c r="AL11" s="325">
        <v>2</v>
      </c>
      <c r="AM11" s="325">
        <v>4</v>
      </c>
      <c r="AN11" s="333">
        <v>2</v>
      </c>
      <c r="AO11" s="334">
        <v>1</v>
      </c>
      <c r="AQ11" s="325" t="s">
        <v>14524</v>
      </c>
      <c r="AR11" s="325">
        <v>1</v>
      </c>
      <c r="AS11" s="325">
        <v>0</v>
      </c>
      <c r="AT11" s="333">
        <v>-1</v>
      </c>
      <c r="AU11" s="334">
        <v>-1</v>
      </c>
      <c r="AW11" s="325" t="s">
        <v>14524</v>
      </c>
      <c r="AX11" s="325">
        <v>4</v>
      </c>
      <c r="AY11" s="325">
        <v>4</v>
      </c>
      <c r="AZ11" s="333">
        <v>0</v>
      </c>
      <c r="BA11" s="334">
        <v>0</v>
      </c>
      <c r="BC11" s="325" t="s">
        <v>14524</v>
      </c>
      <c r="BD11" s="325">
        <v>1</v>
      </c>
      <c r="BE11" s="325">
        <v>8</v>
      </c>
      <c r="BF11" s="333">
        <v>7</v>
      </c>
      <c r="BG11" s="334">
        <v>7</v>
      </c>
      <c r="BI11" s="325" t="s">
        <v>14524</v>
      </c>
      <c r="BJ11" s="325">
        <v>0</v>
      </c>
      <c r="BK11" s="325">
        <v>3</v>
      </c>
      <c r="BL11" s="333">
        <v>3</v>
      </c>
      <c r="BM11" s="334">
        <v>0</v>
      </c>
      <c r="BO11" s="325" t="s">
        <v>14524</v>
      </c>
      <c r="BP11" s="325">
        <v>2</v>
      </c>
      <c r="BQ11" s="325">
        <v>0</v>
      </c>
      <c r="BR11" s="333">
        <v>-2</v>
      </c>
      <c r="BS11" s="334">
        <v>-1</v>
      </c>
    </row>
    <row r="12" spans="1:71">
      <c r="A12" s="335" t="s">
        <v>14525</v>
      </c>
      <c r="B12" s="335"/>
      <c r="C12" s="335"/>
      <c r="D12" s="336"/>
      <c r="E12" s="337"/>
      <c r="G12" s="335" t="s">
        <v>14525</v>
      </c>
      <c r="H12" s="335"/>
      <c r="I12" s="335"/>
      <c r="J12" s="336"/>
      <c r="K12" s="337"/>
      <c r="M12" s="335" t="s">
        <v>14525</v>
      </c>
      <c r="N12" s="335"/>
      <c r="O12" s="335"/>
      <c r="P12" s="336"/>
      <c r="Q12" s="337"/>
      <c r="S12" s="335" t="s">
        <v>14525</v>
      </c>
      <c r="T12" s="335"/>
      <c r="U12" s="335"/>
      <c r="V12" s="336"/>
      <c r="W12" s="337"/>
      <c r="Y12" s="335" t="s">
        <v>14525</v>
      </c>
      <c r="Z12" s="335"/>
      <c r="AA12" s="335"/>
      <c r="AB12" s="336"/>
      <c r="AC12" s="337"/>
      <c r="AE12" s="335" t="s">
        <v>14525</v>
      </c>
      <c r="AF12" s="335"/>
      <c r="AG12" s="335"/>
      <c r="AH12" s="336"/>
      <c r="AI12" s="337"/>
      <c r="AK12" s="335" t="s">
        <v>14525</v>
      </c>
      <c r="AL12" s="335"/>
      <c r="AM12" s="335"/>
      <c r="AN12" s="336"/>
      <c r="AO12" s="337"/>
      <c r="AQ12" s="335" t="s">
        <v>14525</v>
      </c>
      <c r="AR12" s="335"/>
      <c r="AS12" s="335"/>
      <c r="AT12" s="336"/>
      <c r="AU12" s="337"/>
      <c r="AW12" s="335" t="s">
        <v>14525</v>
      </c>
      <c r="AX12" s="335"/>
      <c r="AY12" s="335"/>
      <c r="AZ12" s="336"/>
      <c r="BA12" s="337"/>
      <c r="BC12" s="335" t="s">
        <v>14525</v>
      </c>
      <c r="BD12" s="335"/>
      <c r="BE12" s="335"/>
      <c r="BF12" s="336"/>
      <c r="BG12" s="337"/>
      <c r="BI12" s="335" t="s">
        <v>14525</v>
      </c>
      <c r="BJ12" s="335"/>
      <c r="BK12" s="335"/>
      <c r="BL12" s="336"/>
      <c r="BM12" s="337"/>
      <c r="BO12" s="335" t="s">
        <v>14525</v>
      </c>
      <c r="BP12" s="335"/>
      <c r="BQ12" s="335"/>
      <c r="BR12" s="336"/>
      <c r="BS12" s="337"/>
    </row>
    <row r="13" spans="1:71">
      <c r="A13" s="325" t="s">
        <v>14526</v>
      </c>
      <c r="B13" s="325">
        <v>5</v>
      </c>
      <c r="C13" s="325">
        <v>6</v>
      </c>
      <c r="D13" s="329">
        <v>1</v>
      </c>
      <c r="E13" s="338">
        <v>0.2</v>
      </c>
      <c r="G13" s="325" t="s">
        <v>14526</v>
      </c>
      <c r="H13" s="325">
        <v>11</v>
      </c>
      <c r="I13" s="325">
        <v>16</v>
      </c>
      <c r="J13" s="329">
        <v>5</v>
      </c>
      <c r="K13" s="338">
        <v>0.45454545454545453</v>
      </c>
      <c r="M13" s="325" t="s">
        <v>14526</v>
      </c>
      <c r="N13" s="325">
        <v>10</v>
      </c>
      <c r="O13" s="325">
        <v>6</v>
      </c>
      <c r="P13" s="329">
        <v>-4</v>
      </c>
      <c r="Q13" s="338">
        <v>-0.4</v>
      </c>
      <c r="S13" s="325" t="s">
        <v>14526</v>
      </c>
      <c r="T13" s="325">
        <v>9</v>
      </c>
      <c r="U13" s="325">
        <v>6</v>
      </c>
      <c r="V13" s="329">
        <v>-3</v>
      </c>
      <c r="W13" s="338">
        <v>-0.33333333333333331</v>
      </c>
      <c r="Y13" s="325" t="s">
        <v>14526</v>
      </c>
      <c r="Z13" s="325">
        <v>7</v>
      </c>
      <c r="AA13" s="325">
        <v>3</v>
      </c>
      <c r="AB13" s="329">
        <v>-4</v>
      </c>
      <c r="AC13" s="338">
        <v>-0.5714285714285714</v>
      </c>
      <c r="AE13" s="325" t="s">
        <v>14526</v>
      </c>
      <c r="AF13" s="325">
        <v>9</v>
      </c>
      <c r="AG13" s="325">
        <v>7</v>
      </c>
      <c r="AH13" s="329">
        <v>-2</v>
      </c>
      <c r="AI13" s="338">
        <v>-0.22222222222222221</v>
      </c>
      <c r="AK13" s="325" t="s">
        <v>14526</v>
      </c>
      <c r="AL13" s="325">
        <v>8</v>
      </c>
      <c r="AM13" s="325">
        <v>9</v>
      </c>
      <c r="AN13" s="329">
        <v>1</v>
      </c>
      <c r="AO13" s="338">
        <v>0.125</v>
      </c>
      <c r="AQ13" s="325" t="s">
        <v>14526</v>
      </c>
      <c r="AR13" s="325">
        <v>6</v>
      </c>
      <c r="AS13" s="325">
        <v>6</v>
      </c>
      <c r="AT13" s="329">
        <v>0</v>
      </c>
      <c r="AU13" s="338">
        <v>0</v>
      </c>
      <c r="AW13" s="325" t="s">
        <v>14526</v>
      </c>
      <c r="AX13" s="325">
        <v>6</v>
      </c>
      <c r="AY13" s="325">
        <v>7</v>
      </c>
      <c r="AZ13" s="329">
        <v>1</v>
      </c>
      <c r="BA13" s="338">
        <v>0.16666666666666666</v>
      </c>
      <c r="BC13" s="325" t="s">
        <v>14526</v>
      </c>
      <c r="BD13" s="325">
        <v>9</v>
      </c>
      <c r="BE13" s="325">
        <v>9</v>
      </c>
      <c r="BF13" s="329">
        <v>0</v>
      </c>
      <c r="BG13" s="338">
        <v>0</v>
      </c>
      <c r="BI13" s="325" t="s">
        <v>14526</v>
      </c>
      <c r="BJ13" s="325">
        <v>5</v>
      </c>
      <c r="BK13" s="325">
        <v>3</v>
      </c>
      <c r="BL13" s="329">
        <v>-2</v>
      </c>
      <c r="BM13" s="338">
        <v>-0.4</v>
      </c>
      <c r="BO13" s="325" t="s">
        <v>14526</v>
      </c>
      <c r="BP13" s="325">
        <v>7</v>
      </c>
      <c r="BQ13" s="325">
        <v>7</v>
      </c>
      <c r="BR13" s="329">
        <v>0</v>
      </c>
      <c r="BS13" s="338">
        <v>0</v>
      </c>
    </row>
    <row r="14" spans="1:71">
      <c r="A14" s="325" t="s">
        <v>14527</v>
      </c>
      <c r="B14" s="325">
        <v>34</v>
      </c>
      <c r="C14" s="325">
        <v>37</v>
      </c>
      <c r="D14" s="329">
        <v>3</v>
      </c>
      <c r="E14" s="330">
        <v>8.8235294117647065E-2</v>
      </c>
      <c r="G14" s="325" t="s">
        <v>14527</v>
      </c>
      <c r="H14" s="325">
        <v>56</v>
      </c>
      <c r="I14" s="325">
        <v>67</v>
      </c>
      <c r="J14" s="329">
        <v>11</v>
      </c>
      <c r="K14" s="330">
        <v>0.19642857142857142</v>
      </c>
      <c r="M14" s="325" t="s">
        <v>14527</v>
      </c>
      <c r="N14" s="325">
        <v>48</v>
      </c>
      <c r="O14" s="325">
        <v>40</v>
      </c>
      <c r="P14" s="329">
        <v>-8</v>
      </c>
      <c r="Q14" s="330">
        <v>-0.16666666666666666</v>
      </c>
      <c r="S14" s="325" t="s">
        <v>14527</v>
      </c>
      <c r="T14" s="325">
        <v>47</v>
      </c>
      <c r="U14" s="325">
        <v>6</v>
      </c>
      <c r="V14" s="329">
        <v>-41</v>
      </c>
      <c r="W14" s="330">
        <v>-0.87234042553191493</v>
      </c>
      <c r="Y14" s="325" t="s">
        <v>14527</v>
      </c>
      <c r="Z14" s="325">
        <v>40</v>
      </c>
      <c r="AA14" s="325">
        <v>12</v>
      </c>
      <c r="AB14" s="329">
        <v>-28</v>
      </c>
      <c r="AC14" s="330">
        <v>-0.7</v>
      </c>
      <c r="AE14" s="325" t="s">
        <v>14527</v>
      </c>
      <c r="AF14" s="325">
        <v>52</v>
      </c>
      <c r="AG14" s="325">
        <v>55</v>
      </c>
      <c r="AH14" s="329">
        <v>3</v>
      </c>
      <c r="AI14" s="330">
        <v>5.7692307692307696E-2</v>
      </c>
      <c r="AK14" s="325" t="s">
        <v>14527</v>
      </c>
      <c r="AL14" s="325">
        <v>13</v>
      </c>
      <c r="AM14" s="325">
        <v>22</v>
      </c>
      <c r="AN14" s="329">
        <v>9</v>
      </c>
      <c r="AO14" s="330">
        <v>0.69230769230769229</v>
      </c>
      <c r="AQ14" s="325" t="s">
        <v>14527</v>
      </c>
      <c r="AR14" s="325">
        <v>26</v>
      </c>
      <c r="AS14" s="325">
        <v>14</v>
      </c>
      <c r="AT14" s="329">
        <v>-12</v>
      </c>
      <c r="AU14" s="330">
        <v>-0.46153846153846156</v>
      </c>
      <c r="AW14" s="325" t="s">
        <v>14527</v>
      </c>
      <c r="AX14" s="325">
        <v>56</v>
      </c>
      <c r="AY14" s="325">
        <v>111</v>
      </c>
      <c r="AZ14" s="329">
        <v>55</v>
      </c>
      <c r="BA14" s="330">
        <v>0.9821428571428571</v>
      </c>
      <c r="BC14" s="325" t="s">
        <v>14527</v>
      </c>
      <c r="BD14" s="325">
        <v>56</v>
      </c>
      <c r="BE14" s="325">
        <v>59</v>
      </c>
      <c r="BF14" s="329">
        <v>3</v>
      </c>
      <c r="BG14" s="330">
        <v>5.3571428571428568E-2</v>
      </c>
      <c r="BI14" s="325" t="s">
        <v>14527</v>
      </c>
      <c r="BJ14" s="325">
        <v>11</v>
      </c>
      <c r="BK14" s="325">
        <v>5</v>
      </c>
      <c r="BL14" s="329">
        <v>-6</v>
      </c>
      <c r="BM14" s="330">
        <v>-0.54545454545454541</v>
      </c>
      <c r="BO14" s="325" t="s">
        <v>14527</v>
      </c>
      <c r="BP14" s="325">
        <v>50</v>
      </c>
      <c r="BQ14" s="325">
        <v>19</v>
      </c>
      <c r="BR14" s="329">
        <v>-31</v>
      </c>
      <c r="BS14" s="330">
        <v>-0.62</v>
      </c>
    </row>
    <row r="15" spans="1:71">
      <c r="A15" s="340" t="s">
        <v>14528</v>
      </c>
      <c r="B15" s="340">
        <v>4</v>
      </c>
      <c r="C15" s="340">
        <v>4</v>
      </c>
      <c r="D15" s="333">
        <v>0</v>
      </c>
      <c r="E15" s="341">
        <v>0</v>
      </c>
      <c r="G15" s="340" t="s">
        <v>14528</v>
      </c>
      <c r="H15" s="340">
        <v>10</v>
      </c>
      <c r="I15" s="340">
        <v>10</v>
      </c>
      <c r="J15" s="333">
        <v>0</v>
      </c>
      <c r="K15" s="341">
        <v>0</v>
      </c>
      <c r="M15" s="340" t="s">
        <v>14528</v>
      </c>
      <c r="N15" s="340">
        <v>7</v>
      </c>
      <c r="O15" s="340">
        <v>3</v>
      </c>
      <c r="P15" s="333">
        <v>-4</v>
      </c>
      <c r="Q15" s="341">
        <v>-0.5714285714285714</v>
      </c>
      <c r="S15" s="340" t="s">
        <v>14528</v>
      </c>
      <c r="T15" s="340">
        <v>5</v>
      </c>
      <c r="U15" s="340">
        <v>2</v>
      </c>
      <c r="V15" s="329">
        <v>-3</v>
      </c>
      <c r="W15" s="330">
        <v>-0.6</v>
      </c>
      <c r="Y15" s="340" t="s">
        <v>14528</v>
      </c>
      <c r="Z15" s="340">
        <v>3</v>
      </c>
      <c r="AA15" s="340">
        <v>1</v>
      </c>
      <c r="AB15" s="333">
        <v>-2</v>
      </c>
      <c r="AC15" s="341">
        <v>-0.66666666666666663</v>
      </c>
      <c r="AE15" s="340" t="s">
        <v>14528</v>
      </c>
      <c r="AF15" s="340">
        <v>5</v>
      </c>
      <c r="AG15" s="340">
        <v>6</v>
      </c>
      <c r="AH15" s="333">
        <v>1</v>
      </c>
      <c r="AI15" s="341">
        <v>0.2</v>
      </c>
      <c r="AK15" s="340" t="s">
        <v>14528</v>
      </c>
      <c r="AL15" s="340">
        <v>2</v>
      </c>
      <c r="AM15" s="340">
        <v>4</v>
      </c>
      <c r="AN15" s="333">
        <v>2</v>
      </c>
      <c r="AO15" s="341">
        <v>1</v>
      </c>
      <c r="AQ15" s="340" t="s">
        <v>14528</v>
      </c>
      <c r="AR15" s="340">
        <v>3</v>
      </c>
      <c r="AS15" s="340">
        <v>3</v>
      </c>
      <c r="AT15" s="333">
        <v>0</v>
      </c>
      <c r="AU15" s="341">
        <v>0</v>
      </c>
      <c r="AW15" s="340" t="s">
        <v>14528</v>
      </c>
      <c r="AX15" s="340">
        <v>5</v>
      </c>
      <c r="AY15" s="340">
        <v>4</v>
      </c>
      <c r="AZ15" s="333">
        <v>-1</v>
      </c>
      <c r="BA15" s="341">
        <v>-0.2</v>
      </c>
      <c r="BC15" s="340" t="s">
        <v>14528</v>
      </c>
      <c r="BD15" s="340">
        <v>6</v>
      </c>
      <c r="BE15" s="340">
        <v>4</v>
      </c>
      <c r="BF15" s="333">
        <v>-2</v>
      </c>
      <c r="BG15" s="341">
        <v>-0.33333333333333331</v>
      </c>
      <c r="BI15" s="340" t="s">
        <v>14528</v>
      </c>
      <c r="BJ15" s="340">
        <v>2</v>
      </c>
      <c r="BK15" s="340">
        <v>1</v>
      </c>
      <c r="BL15" s="333">
        <v>-1</v>
      </c>
      <c r="BM15" s="341">
        <v>-0.5</v>
      </c>
      <c r="BO15" s="340" t="s">
        <v>14528</v>
      </c>
      <c r="BP15" s="340">
        <v>4</v>
      </c>
      <c r="BQ15" s="340">
        <v>4</v>
      </c>
      <c r="BR15" s="333">
        <v>0</v>
      </c>
      <c r="BS15" s="341">
        <v>0</v>
      </c>
    </row>
    <row r="16" spans="1:71">
      <c r="A16" s="331" t="s">
        <v>14529</v>
      </c>
      <c r="B16" s="331"/>
      <c r="C16" s="331"/>
      <c r="D16" s="336"/>
      <c r="E16" s="342"/>
      <c r="G16" s="331" t="s">
        <v>14529</v>
      </c>
      <c r="H16" s="331"/>
      <c r="I16" s="331"/>
      <c r="J16" s="336"/>
      <c r="K16" s="342"/>
      <c r="M16" s="331" t="s">
        <v>14529</v>
      </c>
      <c r="N16" s="331"/>
      <c r="O16" s="331"/>
      <c r="P16" s="336"/>
      <c r="Q16" s="342"/>
      <c r="S16" s="331" t="s">
        <v>14529</v>
      </c>
      <c r="T16" s="331"/>
      <c r="U16" s="331"/>
      <c r="V16" s="336"/>
      <c r="W16" s="342"/>
      <c r="Y16" s="331" t="s">
        <v>14529</v>
      </c>
      <c r="Z16" s="331"/>
      <c r="AA16" s="331"/>
      <c r="AB16" s="336"/>
      <c r="AC16" s="342"/>
      <c r="AE16" s="331" t="s">
        <v>14529</v>
      </c>
      <c r="AF16" s="331"/>
      <c r="AG16" s="331"/>
      <c r="AH16" s="336"/>
      <c r="AI16" s="342"/>
      <c r="AK16" s="331" t="s">
        <v>14529</v>
      </c>
      <c r="AL16" s="331"/>
      <c r="AM16" s="331"/>
      <c r="AN16" s="336"/>
      <c r="AO16" s="342"/>
      <c r="AQ16" s="331" t="s">
        <v>14529</v>
      </c>
      <c r="AR16" s="331"/>
      <c r="AS16" s="331"/>
      <c r="AT16" s="336"/>
      <c r="AU16" s="342"/>
      <c r="AW16" s="331" t="s">
        <v>14529</v>
      </c>
      <c r="AX16" s="331"/>
      <c r="AY16" s="331"/>
      <c r="AZ16" s="336"/>
      <c r="BA16" s="342"/>
      <c r="BC16" s="331" t="s">
        <v>14529</v>
      </c>
      <c r="BD16" s="331"/>
      <c r="BE16" s="331"/>
      <c r="BF16" s="336"/>
      <c r="BG16" s="342"/>
      <c r="BI16" s="331" t="s">
        <v>14529</v>
      </c>
      <c r="BJ16" s="331"/>
      <c r="BK16" s="331"/>
      <c r="BL16" s="336"/>
      <c r="BM16" s="342"/>
      <c r="BO16" s="331" t="s">
        <v>14529</v>
      </c>
      <c r="BP16" s="331"/>
      <c r="BQ16" s="331"/>
      <c r="BR16" s="336"/>
      <c r="BS16" s="342"/>
    </row>
    <row r="17" spans="1:71">
      <c r="A17" s="325" t="s">
        <v>14530</v>
      </c>
      <c r="B17" s="325">
        <v>5</v>
      </c>
      <c r="C17" s="325">
        <v>3</v>
      </c>
      <c r="D17" s="329">
        <v>-2</v>
      </c>
      <c r="E17" s="330">
        <v>-0.4</v>
      </c>
      <c r="G17" s="325" t="s">
        <v>14530</v>
      </c>
      <c r="H17" s="325">
        <v>4</v>
      </c>
      <c r="I17" s="325">
        <v>2</v>
      </c>
      <c r="J17" s="329">
        <v>-2</v>
      </c>
      <c r="K17" s="330">
        <v>-0.5</v>
      </c>
      <c r="M17" s="325" t="s">
        <v>14530</v>
      </c>
      <c r="N17" s="325">
        <v>4</v>
      </c>
      <c r="O17" s="325">
        <v>3</v>
      </c>
      <c r="P17" s="329">
        <v>-1</v>
      </c>
      <c r="Q17" s="330">
        <v>-0.25</v>
      </c>
      <c r="S17" s="325" t="s">
        <v>14530</v>
      </c>
      <c r="T17" s="325">
        <v>10</v>
      </c>
      <c r="U17" s="325">
        <v>9</v>
      </c>
      <c r="V17" s="329">
        <v>-1</v>
      </c>
      <c r="W17" s="330">
        <v>-0.1</v>
      </c>
      <c r="Y17" s="325" t="s">
        <v>14530</v>
      </c>
      <c r="Z17" s="325">
        <v>14</v>
      </c>
      <c r="AA17" s="325">
        <v>9</v>
      </c>
      <c r="AB17" s="329">
        <v>-5</v>
      </c>
      <c r="AC17" s="330">
        <v>-0.35714285714285715</v>
      </c>
      <c r="AE17" s="325" t="s">
        <v>14530</v>
      </c>
      <c r="AF17" s="325">
        <v>5</v>
      </c>
      <c r="AG17" s="325">
        <v>3</v>
      </c>
      <c r="AH17" s="329">
        <v>-2</v>
      </c>
      <c r="AI17" s="330">
        <v>-0.4</v>
      </c>
      <c r="AK17" s="325" t="s">
        <v>14530</v>
      </c>
      <c r="AL17" s="325">
        <v>7</v>
      </c>
      <c r="AM17" s="325">
        <v>9</v>
      </c>
      <c r="AN17" s="329">
        <v>2</v>
      </c>
      <c r="AO17" s="330">
        <v>0.2857142857142857</v>
      </c>
      <c r="AQ17" s="325" t="s">
        <v>14530</v>
      </c>
      <c r="AR17" s="325">
        <v>7</v>
      </c>
      <c r="AS17" s="325">
        <v>7</v>
      </c>
      <c r="AT17" s="329">
        <v>0</v>
      </c>
      <c r="AU17" s="330">
        <v>0</v>
      </c>
      <c r="AW17" s="325" t="s">
        <v>14530</v>
      </c>
      <c r="AX17" s="325">
        <v>4</v>
      </c>
      <c r="AY17" s="325">
        <v>10</v>
      </c>
      <c r="AZ17" s="329">
        <v>6</v>
      </c>
      <c r="BA17" s="330">
        <v>1.5</v>
      </c>
      <c r="BC17" s="325" t="s">
        <v>14530</v>
      </c>
      <c r="BD17" s="325">
        <v>3</v>
      </c>
      <c r="BE17" s="325">
        <v>4</v>
      </c>
      <c r="BF17" s="329">
        <v>1</v>
      </c>
      <c r="BG17" s="330">
        <v>0.33333333333333331</v>
      </c>
      <c r="BI17" s="325" t="s">
        <v>14530</v>
      </c>
      <c r="BJ17" s="325">
        <v>10</v>
      </c>
      <c r="BK17" s="325">
        <v>11</v>
      </c>
      <c r="BL17" s="329">
        <v>1</v>
      </c>
      <c r="BM17" s="330">
        <v>0.1</v>
      </c>
      <c r="BO17" s="325" t="s">
        <v>14530</v>
      </c>
      <c r="BP17" s="325">
        <v>3</v>
      </c>
      <c r="BQ17" s="325">
        <v>3</v>
      </c>
      <c r="BR17" s="329">
        <v>0</v>
      </c>
      <c r="BS17" s="330">
        <v>0</v>
      </c>
    </row>
    <row r="18" spans="1:71">
      <c r="A18" s="325" t="s">
        <v>14531</v>
      </c>
      <c r="B18" s="325">
        <v>100</v>
      </c>
      <c r="C18" s="325">
        <v>-14</v>
      </c>
      <c r="D18" s="329">
        <v>-114</v>
      </c>
      <c r="E18" s="330">
        <v>-1.1399999999999999</v>
      </c>
      <c r="G18" s="325" t="s">
        <v>14531</v>
      </c>
      <c r="H18" s="325">
        <v>96</v>
      </c>
      <c r="I18" s="325">
        <v>4</v>
      </c>
      <c r="J18" s="329">
        <v>-92</v>
      </c>
      <c r="K18" s="330">
        <v>-0.95833333333333337</v>
      </c>
      <c r="M18" s="325" t="s">
        <v>14531</v>
      </c>
      <c r="N18" s="325">
        <v>74</v>
      </c>
      <c r="O18" s="325">
        <v>23</v>
      </c>
      <c r="P18" s="329">
        <v>-51</v>
      </c>
      <c r="Q18" s="330">
        <v>-0.68918918918918914</v>
      </c>
      <c r="S18" s="325" t="s">
        <v>14531</v>
      </c>
      <c r="T18" s="325">
        <v>50</v>
      </c>
      <c r="U18" s="325">
        <v>84</v>
      </c>
      <c r="V18" s="329">
        <v>34</v>
      </c>
      <c r="W18" s="330">
        <v>0.68</v>
      </c>
      <c r="Y18" s="325" t="s">
        <v>14531</v>
      </c>
      <c r="Z18" s="325">
        <v>101</v>
      </c>
      <c r="AA18" s="325">
        <v>114</v>
      </c>
      <c r="AB18" s="329">
        <v>13</v>
      </c>
      <c r="AC18" s="330">
        <v>0.12871287128712872</v>
      </c>
      <c r="AE18" s="325" t="s">
        <v>14531</v>
      </c>
      <c r="AF18" s="325">
        <v>52</v>
      </c>
      <c r="AG18" s="325">
        <v>27</v>
      </c>
      <c r="AH18" s="329">
        <v>-25</v>
      </c>
      <c r="AI18" s="330">
        <v>-0.48076923076923078</v>
      </c>
      <c r="AK18" s="325" t="s">
        <v>14531</v>
      </c>
      <c r="AL18" s="325">
        <v>70</v>
      </c>
      <c r="AM18" s="325">
        <v>126</v>
      </c>
      <c r="AN18" s="329">
        <v>56</v>
      </c>
      <c r="AO18" s="330">
        <v>0.8</v>
      </c>
      <c r="AQ18" s="325" t="s">
        <v>14531</v>
      </c>
      <c r="AR18" s="325">
        <v>65</v>
      </c>
      <c r="AS18" s="325">
        <v>1</v>
      </c>
      <c r="AT18" s="329">
        <v>-64</v>
      </c>
      <c r="AU18" s="330">
        <v>-0.98461538461538467</v>
      </c>
      <c r="AW18" s="325" t="s">
        <v>14531</v>
      </c>
      <c r="AX18" s="325">
        <v>86</v>
      </c>
      <c r="AY18" s="325">
        <v>43</v>
      </c>
      <c r="AZ18" s="329">
        <v>-43</v>
      </c>
      <c r="BA18" s="330">
        <v>-0.5</v>
      </c>
      <c r="BC18" s="325" t="s">
        <v>14531</v>
      </c>
      <c r="BD18" s="325">
        <v>8</v>
      </c>
      <c r="BE18" s="325">
        <v>31</v>
      </c>
      <c r="BF18" s="329">
        <v>23</v>
      </c>
      <c r="BG18" s="330">
        <v>2.875</v>
      </c>
      <c r="BI18" s="325" t="s">
        <v>14531</v>
      </c>
      <c r="BJ18" s="325">
        <v>22</v>
      </c>
      <c r="BK18" s="325">
        <v>46</v>
      </c>
      <c r="BL18" s="329">
        <v>24</v>
      </c>
      <c r="BM18" s="330">
        <v>1.0909090909090908</v>
      </c>
      <c r="BO18" s="325" t="s">
        <v>14531</v>
      </c>
      <c r="BP18" s="325">
        <v>21</v>
      </c>
      <c r="BQ18" s="325">
        <v>-2</v>
      </c>
      <c r="BR18" s="329">
        <v>-23</v>
      </c>
      <c r="BS18" s="330">
        <v>-1.0952380952380953</v>
      </c>
    </row>
    <row r="19" spans="1:71">
      <c r="A19" s="325" t="s">
        <v>14420</v>
      </c>
      <c r="B19" s="325">
        <v>0</v>
      </c>
      <c r="C19" s="325">
        <v>2</v>
      </c>
      <c r="D19" s="329">
        <v>2</v>
      </c>
      <c r="E19" s="330">
        <v>0</v>
      </c>
      <c r="G19" s="325" t="s">
        <v>14420</v>
      </c>
      <c r="H19" s="325">
        <v>0</v>
      </c>
      <c r="I19" s="325">
        <v>0</v>
      </c>
      <c r="J19" s="329">
        <v>0</v>
      </c>
      <c r="K19" s="330">
        <v>0</v>
      </c>
      <c r="M19" s="325" t="s">
        <v>14420</v>
      </c>
      <c r="N19" s="325">
        <v>0</v>
      </c>
      <c r="O19" s="325">
        <v>0</v>
      </c>
      <c r="P19" s="329">
        <v>0</v>
      </c>
      <c r="Q19" s="330">
        <v>0</v>
      </c>
      <c r="S19" s="325" t="s">
        <v>14420</v>
      </c>
      <c r="T19" s="325">
        <v>0</v>
      </c>
      <c r="U19" s="325">
        <v>1</v>
      </c>
      <c r="V19" s="329">
        <v>1</v>
      </c>
      <c r="W19" s="330">
        <v>0</v>
      </c>
      <c r="Y19" s="325" t="s">
        <v>14420</v>
      </c>
      <c r="Z19" s="325">
        <v>0</v>
      </c>
      <c r="AA19" s="325">
        <v>0</v>
      </c>
      <c r="AB19" s="329">
        <v>0</v>
      </c>
      <c r="AC19" s="330">
        <v>0</v>
      </c>
      <c r="AE19" s="325" t="s">
        <v>14420</v>
      </c>
      <c r="AF19" s="325">
        <v>0</v>
      </c>
      <c r="AG19" s="325">
        <v>0</v>
      </c>
      <c r="AH19" s="329">
        <v>0</v>
      </c>
      <c r="AI19" s="330">
        <v>0</v>
      </c>
      <c r="AK19" s="325" t="s">
        <v>14420</v>
      </c>
      <c r="AL19" s="325">
        <v>0</v>
      </c>
      <c r="AM19" s="325">
        <v>0</v>
      </c>
      <c r="AN19" s="329">
        <v>0</v>
      </c>
      <c r="AO19" s="330">
        <v>0</v>
      </c>
      <c r="AQ19" s="325" t="s">
        <v>14420</v>
      </c>
      <c r="AR19" s="325">
        <v>1</v>
      </c>
      <c r="AS19" s="325">
        <v>1</v>
      </c>
      <c r="AT19" s="329">
        <v>0</v>
      </c>
      <c r="AU19" s="330">
        <v>0</v>
      </c>
      <c r="AW19" s="325" t="s">
        <v>14420</v>
      </c>
      <c r="AX19" s="325">
        <v>0</v>
      </c>
      <c r="AY19" s="325">
        <v>0</v>
      </c>
      <c r="AZ19" s="329">
        <v>0</v>
      </c>
      <c r="BA19" s="330">
        <v>0</v>
      </c>
      <c r="BC19" s="325" t="s">
        <v>14420</v>
      </c>
      <c r="BD19" s="325">
        <v>0</v>
      </c>
      <c r="BE19" s="325">
        <v>0</v>
      </c>
      <c r="BF19" s="329">
        <v>0</v>
      </c>
      <c r="BG19" s="330">
        <v>0</v>
      </c>
      <c r="BI19" s="325" t="s">
        <v>14420</v>
      </c>
      <c r="BJ19" s="325">
        <v>2</v>
      </c>
      <c r="BK19" s="325">
        <v>0</v>
      </c>
      <c r="BL19" s="329">
        <v>-2</v>
      </c>
      <c r="BM19" s="330">
        <v>-1</v>
      </c>
      <c r="BO19" s="325" t="s">
        <v>14420</v>
      </c>
      <c r="BP19" s="325">
        <v>0</v>
      </c>
      <c r="BQ19" s="325">
        <v>1</v>
      </c>
      <c r="BR19" s="329">
        <v>1</v>
      </c>
      <c r="BS19" s="330">
        <v>0</v>
      </c>
    </row>
    <row r="20" spans="1:71">
      <c r="A20" s="325" t="s">
        <v>14532</v>
      </c>
      <c r="B20" s="325">
        <v>0</v>
      </c>
      <c r="C20" s="325">
        <v>-14</v>
      </c>
      <c r="D20" s="329">
        <v>-14</v>
      </c>
      <c r="E20" s="330">
        <v>0</v>
      </c>
      <c r="G20" s="325" t="s">
        <v>14532</v>
      </c>
      <c r="H20" s="325">
        <v>0</v>
      </c>
      <c r="I20" s="325">
        <v>0</v>
      </c>
      <c r="J20" s="329">
        <v>0</v>
      </c>
      <c r="K20" s="330">
        <v>0</v>
      </c>
      <c r="M20" s="325" t="s">
        <v>14532</v>
      </c>
      <c r="N20" s="325">
        <v>0</v>
      </c>
      <c r="O20" s="325">
        <v>0</v>
      </c>
      <c r="P20" s="329">
        <v>0</v>
      </c>
      <c r="Q20" s="330">
        <v>0</v>
      </c>
      <c r="S20" s="325" t="s">
        <v>14532</v>
      </c>
      <c r="T20" s="325">
        <v>0</v>
      </c>
      <c r="U20" s="325">
        <v>-3</v>
      </c>
      <c r="V20" s="329">
        <v>-3</v>
      </c>
      <c r="W20" s="330">
        <v>0</v>
      </c>
      <c r="Y20" s="325" t="s">
        <v>14532</v>
      </c>
      <c r="Z20" s="325">
        <v>0</v>
      </c>
      <c r="AA20" s="325">
        <v>0</v>
      </c>
      <c r="AB20" s="329">
        <v>0</v>
      </c>
      <c r="AC20" s="330">
        <v>0</v>
      </c>
      <c r="AE20" s="325" t="s">
        <v>14532</v>
      </c>
      <c r="AF20" s="325">
        <v>0</v>
      </c>
      <c r="AG20" s="325">
        <v>0</v>
      </c>
      <c r="AH20" s="329">
        <v>0</v>
      </c>
      <c r="AI20" s="330">
        <v>0</v>
      </c>
      <c r="AK20" s="325" t="s">
        <v>14532</v>
      </c>
      <c r="AL20" s="325">
        <v>0</v>
      </c>
      <c r="AM20" s="325">
        <v>0</v>
      </c>
      <c r="AN20" s="329">
        <v>0</v>
      </c>
      <c r="AO20" s="330">
        <v>0</v>
      </c>
      <c r="AQ20" s="325" t="s">
        <v>14532</v>
      </c>
      <c r="AR20" s="325">
        <v>-6</v>
      </c>
      <c r="AS20" s="325">
        <v>-7</v>
      </c>
      <c r="AT20" s="329">
        <v>-1</v>
      </c>
      <c r="AU20" s="330">
        <v>0.16666666666666666</v>
      </c>
      <c r="AW20" s="325" t="s">
        <v>14532</v>
      </c>
      <c r="AX20" s="325">
        <v>0</v>
      </c>
      <c r="AY20" s="325">
        <v>0</v>
      </c>
      <c r="AZ20" s="329">
        <v>0</v>
      </c>
      <c r="BA20" s="330">
        <v>0</v>
      </c>
      <c r="BC20" s="325" t="s">
        <v>14532</v>
      </c>
      <c r="BD20" s="325">
        <v>0</v>
      </c>
      <c r="BE20" s="325">
        <v>0</v>
      </c>
      <c r="BF20" s="329">
        <v>0</v>
      </c>
      <c r="BG20" s="330">
        <v>0</v>
      </c>
      <c r="BI20" s="325" t="s">
        <v>14532</v>
      </c>
      <c r="BJ20" s="325">
        <v>-11</v>
      </c>
      <c r="BK20" s="325">
        <v>0</v>
      </c>
      <c r="BL20" s="329">
        <v>11</v>
      </c>
      <c r="BM20" s="330">
        <v>-1</v>
      </c>
      <c r="BO20" s="325" t="s">
        <v>14532</v>
      </c>
      <c r="BP20" s="325">
        <v>0</v>
      </c>
      <c r="BQ20" s="325">
        <v>-1</v>
      </c>
      <c r="BR20" s="329">
        <v>-1</v>
      </c>
      <c r="BS20" s="330">
        <v>0</v>
      </c>
    </row>
    <row r="21" spans="1:71" ht="15.75" thickBot="1">
      <c r="A21" s="345" t="s">
        <v>14533</v>
      </c>
      <c r="B21" s="345">
        <v>4</v>
      </c>
      <c r="C21" s="345">
        <v>0</v>
      </c>
      <c r="D21" s="346">
        <v>-4</v>
      </c>
      <c r="E21" s="347">
        <v>-1</v>
      </c>
      <c r="G21" s="345" t="s">
        <v>14533</v>
      </c>
      <c r="H21" s="345">
        <v>2</v>
      </c>
      <c r="I21" s="345">
        <v>1</v>
      </c>
      <c r="J21" s="346">
        <v>-1</v>
      </c>
      <c r="K21" s="347">
        <v>-0.5</v>
      </c>
      <c r="M21" s="345" t="s">
        <v>14533</v>
      </c>
      <c r="N21" s="345">
        <v>2</v>
      </c>
      <c r="O21" s="345">
        <v>2</v>
      </c>
      <c r="P21" s="346">
        <v>0</v>
      </c>
      <c r="Q21" s="347">
        <v>0</v>
      </c>
      <c r="S21" s="345" t="s">
        <v>14533</v>
      </c>
      <c r="T21" s="345">
        <v>3</v>
      </c>
      <c r="U21" s="345">
        <v>3</v>
      </c>
      <c r="V21" s="346">
        <v>0</v>
      </c>
      <c r="W21" s="347">
        <v>0</v>
      </c>
      <c r="Y21" s="345" t="s">
        <v>14533</v>
      </c>
      <c r="Z21" s="345">
        <v>7</v>
      </c>
      <c r="AA21" s="345">
        <v>5</v>
      </c>
      <c r="AB21" s="346">
        <v>-2</v>
      </c>
      <c r="AC21" s="347">
        <v>-0.2857142857142857</v>
      </c>
      <c r="AE21" s="345" t="s">
        <v>14533</v>
      </c>
      <c r="AF21" s="345">
        <v>3</v>
      </c>
      <c r="AG21" s="345">
        <v>2</v>
      </c>
      <c r="AH21" s="346">
        <v>-1</v>
      </c>
      <c r="AI21" s="347">
        <v>-0.33333333333333331</v>
      </c>
      <c r="AK21" s="345" t="s">
        <v>14533</v>
      </c>
      <c r="AL21" s="345">
        <v>4</v>
      </c>
      <c r="AM21" s="345">
        <v>7</v>
      </c>
      <c r="AN21" s="346">
        <v>3</v>
      </c>
      <c r="AO21" s="347">
        <v>0.75</v>
      </c>
      <c r="AQ21" s="345" t="s">
        <v>14533</v>
      </c>
      <c r="AR21" s="345">
        <v>4</v>
      </c>
      <c r="AS21" s="345">
        <v>1</v>
      </c>
      <c r="AT21" s="346">
        <v>-3</v>
      </c>
      <c r="AU21" s="347">
        <v>-0.75</v>
      </c>
      <c r="AW21" s="345" t="s">
        <v>14533</v>
      </c>
      <c r="AX21" s="345">
        <v>3</v>
      </c>
      <c r="AY21" s="345">
        <v>4</v>
      </c>
      <c r="AZ21" s="346">
        <v>1</v>
      </c>
      <c r="BA21" s="347">
        <v>0.33333333333333331</v>
      </c>
      <c r="BC21" s="345" t="s">
        <v>14533</v>
      </c>
      <c r="BD21" s="345">
        <v>1</v>
      </c>
      <c r="BE21" s="345">
        <v>4</v>
      </c>
      <c r="BF21" s="346">
        <v>3</v>
      </c>
      <c r="BG21" s="347">
        <v>3</v>
      </c>
      <c r="BI21" s="345" t="s">
        <v>14533</v>
      </c>
      <c r="BJ21" s="345">
        <v>2</v>
      </c>
      <c r="BK21" s="345">
        <v>3</v>
      </c>
      <c r="BL21" s="346">
        <v>1</v>
      </c>
      <c r="BM21" s="347">
        <v>0.5</v>
      </c>
      <c r="BO21" s="345" t="s">
        <v>14533</v>
      </c>
      <c r="BP21" s="345">
        <v>2</v>
      </c>
      <c r="BQ21" s="345">
        <v>0</v>
      </c>
      <c r="BR21" s="346">
        <v>-2</v>
      </c>
      <c r="BS21" s="347">
        <v>-1</v>
      </c>
    </row>
    <row r="22" spans="1:71" ht="15.75" thickTop="1">
      <c r="A22" s="344" t="s">
        <v>14534</v>
      </c>
      <c r="B22" s="344"/>
      <c r="C22" s="344"/>
      <c r="D22" s="326"/>
      <c r="E22" s="327"/>
      <c r="G22" s="344" t="s">
        <v>14534</v>
      </c>
      <c r="H22" s="344"/>
      <c r="I22" s="344"/>
      <c r="J22" s="326"/>
      <c r="K22" s="327"/>
      <c r="M22" s="344" t="s">
        <v>14534</v>
      </c>
      <c r="N22" s="344"/>
      <c r="O22" s="344"/>
      <c r="P22" s="326"/>
      <c r="Q22" s="327"/>
      <c r="S22" s="344" t="s">
        <v>14534</v>
      </c>
      <c r="T22" s="344"/>
      <c r="U22" s="344"/>
      <c r="V22" s="326"/>
      <c r="W22" s="327"/>
      <c r="Y22" s="344" t="s">
        <v>14534</v>
      </c>
      <c r="Z22" s="344"/>
      <c r="AA22" s="344"/>
      <c r="AB22" s="326"/>
      <c r="AC22" s="327"/>
      <c r="AE22" s="344" t="s">
        <v>14534</v>
      </c>
      <c r="AF22" s="344"/>
      <c r="AG22" s="344"/>
      <c r="AH22" s="326"/>
      <c r="AI22" s="327"/>
      <c r="AK22" s="344" t="s">
        <v>14534</v>
      </c>
      <c r="AL22" s="344"/>
      <c r="AM22" s="344"/>
      <c r="AN22" s="326"/>
      <c r="AO22" s="327"/>
      <c r="AQ22" s="344" t="s">
        <v>14534</v>
      </c>
      <c r="AR22" s="344"/>
      <c r="AS22" s="344"/>
      <c r="AT22" s="326"/>
      <c r="AU22" s="327"/>
      <c r="AW22" s="344" t="s">
        <v>14534</v>
      </c>
      <c r="AX22" s="344"/>
      <c r="AY22" s="344"/>
      <c r="AZ22" s="326"/>
      <c r="BA22" s="327"/>
      <c r="BC22" s="344" t="s">
        <v>14534</v>
      </c>
      <c r="BD22" s="344"/>
      <c r="BE22" s="344"/>
      <c r="BF22" s="326"/>
      <c r="BG22" s="327"/>
      <c r="BI22" s="344" t="s">
        <v>14534</v>
      </c>
      <c r="BJ22" s="344"/>
      <c r="BK22" s="344"/>
      <c r="BL22" s="326"/>
      <c r="BM22" s="327"/>
      <c r="BO22" s="344" t="s">
        <v>14534</v>
      </c>
      <c r="BP22" s="344"/>
      <c r="BQ22" s="344"/>
      <c r="BR22" s="326"/>
      <c r="BS22" s="327"/>
    </row>
    <row r="23" spans="1:71">
      <c r="A23" s="348" t="s">
        <v>14535</v>
      </c>
      <c r="B23" s="348">
        <v>0</v>
      </c>
      <c r="C23" s="348">
        <v>3</v>
      </c>
      <c r="D23" s="329">
        <v>3</v>
      </c>
      <c r="E23" s="349">
        <v>0</v>
      </c>
      <c r="G23" s="348" t="s">
        <v>14535</v>
      </c>
      <c r="H23" s="348">
        <v>1</v>
      </c>
      <c r="I23" s="348">
        <v>2</v>
      </c>
      <c r="J23" s="329">
        <v>1</v>
      </c>
      <c r="K23" s="349">
        <v>1</v>
      </c>
      <c r="M23" s="348" t="s">
        <v>14535</v>
      </c>
      <c r="N23" s="348">
        <v>3</v>
      </c>
      <c r="O23" s="348">
        <v>1</v>
      </c>
      <c r="P23" s="329">
        <v>-2</v>
      </c>
      <c r="Q23" s="349">
        <v>-0.66666666666666663</v>
      </c>
      <c r="S23" s="348" t="s">
        <v>14535</v>
      </c>
      <c r="T23" s="348">
        <v>4</v>
      </c>
      <c r="U23" s="348">
        <v>3</v>
      </c>
      <c r="V23" s="329">
        <v>-1</v>
      </c>
      <c r="W23" s="330">
        <v>-0.25</v>
      </c>
      <c r="Y23" s="348" t="s">
        <v>14535</v>
      </c>
      <c r="Z23" s="348">
        <v>4</v>
      </c>
      <c r="AA23" s="348">
        <v>3</v>
      </c>
      <c r="AB23" s="329">
        <v>-1</v>
      </c>
      <c r="AC23" s="349">
        <v>-0.25</v>
      </c>
      <c r="AE23" s="348" t="s">
        <v>14535</v>
      </c>
      <c r="AF23" s="348">
        <v>4</v>
      </c>
      <c r="AG23" s="348">
        <v>1</v>
      </c>
      <c r="AH23" s="329">
        <v>-3</v>
      </c>
      <c r="AI23" s="349">
        <v>-0.75</v>
      </c>
      <c r="AK23" s="348" t="s">
        <v>14535</v>
      </c>
      <c r="AL23" s="348">
        <v>3</v>
      </c>
      <c r="AM23" s="348">
        <v>4</v>
      </c>
      <c r="AN23" s="329">
        <v>1</v>
      </c>
      <c r="AO23" s="349">
        <v>0.33333333333333331</v>
      </c>
      <c r="AQ23" s="348" t="s">
        <v>14535</v>
      </c>
      <c r="AR23" s="348">
        <v>3</v>
      </c>
      <c r="AS23" s="348">
        <v>4</v>
      </c>
      <c r="AT23" s="329">
        <v>1</v>
      </c>
      <c r="AU23" s="349">
        <v>0.33333333333333331</v>
      </c>
      <c r="AW23" s="348" t="s">
        <v>14535</v>
      </c>
      <c r="AX23" s="348">
        <v>1</v>
      </c>
      <c r="AY23" s="348">
        <v>4</v>
      </c>
      <c r="AZ23" s="329">
        <v>3</v>
      </c>
      <c r="BA23" s="349">
        <v>3</v>
      </c>
      <c r="BC23" s="348" t="s">
        <v>14535</v>
      </c>
      <c r="BD23" s="348">
        <v>2</v>
      </c>
      <c r="BE23" s="348">
        <v>3</v>
      </c>
      <c r="BF23" s="329">
        <v>1</v>
      </c>
      <c r="BG23" s="349">
        <v>0.5</v>
      </c>
      <c r="BI23" s="348" t="s">
        <v>14535</v>
      </c>
      <c r="BJ23" s="348">
        <v>3</v>
      </c>
      <c r="BK23" s="348">
        <v>4</v>
      </c>
      <c r="BL23" s="329">
        <v>1</v>
      </c>
      <c r="BM23" s="349">
        <v>0.33333333333333331</v>
      </c>
      <c r="BO23" s="348" t="s">
        <v>14535</v>
      </c>
      <c r="BP23" s="348">
        <v>1</v>
      </c>
      <c r="BQ23" s="348">
        <v>3</v>
      </c>
      <c r="BR23" s="329">
        <v>2</v>
      </c>
      <c r="BS23" s="349">
        <v>2</v>
      </c>
    </row>
    <row r="24" spans="1:71">
      <c r="A24" s="348" t="s">
        <v>14536</v>
      </c>
      <c r="B24" s="348">
        <v>0</v>
      </c>
      <c r="C24" s="348">
        <v>1</v>
      </c>
      <c r="D24" s="329">
        <v>1</v>
      </c>
      <c r="E24" s="330">
        <v>0</v>
      </c>
      <c r="G24" s="348" t="s">
        <v>14536</v>
      </c>
      <c r="H24" s="348">
        <v>1</v>
      </c>
      <c r="I24" s="348">
        <v>0</v>
      </c>
      <c r="J24" s="329">
        <v>-1</v>
      </c>
      <c r="K24" s="330">
        <v>-1</v>
      </c>
      <c r="M24" s="348" t="s">
        <v>14536</v>
      </c>
      <c r="N24" s="348">
        <v>1</v>
      </c>
      <c r="O24" s="348">
        <v>0</v>
      </c>
      <c r="P24" s="329">
        <v>-1</v>
      </c>
      <c r="Q24" s="330">
        <v>-1</v>
      </c>
      <c r="S24" s="348" t="s">
        <v>14536</v>
      </c>
      <c r="T24" s="348">
        <v>1</v>
      </c>
      <c r="U24" s="348">
        <v>0</v>
      </c>
      <c r="V24" s="329">
        <v>-1</v>
      </c>
      <c r="W24" s="330">
        <v>-1</v>
      </c>
      <c r="Y24" s="348" t="s">
        <v>14536</v>
      </c>
      <c r="Z24" s="348">
        <v>2</v>
      </c>
      <c r="AA24" s="348">
        <v>2</v>
      </c>
      <c r="AB24" s="329">
        <v>0</v>
      </c>
      <c r="AC24" s="330">
        <v>0</v>
      </c>
      <c r="AE24" s="348" t="s">
        <v>14536</v>
      </c>
      <c r="AF24" s="348">
        <v>3</v>
      </c>
      <c r="AG24" s="348">
        <v>0</v>
      </c>
      <c r="AH24" s="329">
        <v>-3</v>
      </c>
      <c r="AI24" s="330">
        <v>-1</v>
      </c>
      <c r="AK24" s="348" t="s">
        <v>14536</v>
      </c>
      <c r="AL24" s="348">
        <v>1</v>
      </c>
      <c r="AM24" s="348">
        <v>1</v>
      </c>
      <c r="AN24" s="329">
        <v>0</v>
      </c>
      <c r="AO24" s="330">
        <v>0</v>
      </c>
      <c r="AQ24" s="348" t="s">
        <v>14536</v>
      </c>
      <c r="AR24" s="348">
        <v>2</v>
      </c>
      <c r="AS24" s="348">
        <v>1</v>
      </c>
      <c r="AT24" s="329">
        <v>-1</v>
      </c>
      <c r="AU24" s="330">
        <v>-0.5</v>
      </c>
      <c r="AW24" s="348" t="s">
        <v>14536</v>
      </c>
      <c r="AX24" s="348">
        <v>1</v>
      </c>
      <c r="AY24" s="348">
        <v>3</v>
      </c>
      <c r="AZ24" s="329">
        <v>2</v>
      </c>
      <c r="BA24" s="330">
        <v>2</v>
      </c>
      <c r="BC24" s="348" t="s">
        <v>14536</v>
      </c>
      <c r="BD24" s="348">
        <v>1</v>
      </c>
      <c r="BE24" s="348">
        <v>2</v>
      </c>
      <c r="BF24" s="329">
        <v>1</v>
      </c>
      <c r="BG24" s="330">
        <v>1</v>
      </c>
      <c r="BI24" s="348" t="s">
        <v>14536</v>
      </c>
      <c r="BJ24" s="348">
        <v>0</v>
      </c>
      <c r="BK24" s="348">
        <v>1</v>
      </c>
      <c r="BL24" s="329">
        <v>1</v>
      </c>
      <c r="BM24" s="330">
        <v>0</v>
      </c>
      <c r="BO24" s="348" t="s">
        <v>14536</v>
      </c>
      <c r="BP24" s="348">
        <v>0</v>
      </c>
      <c r="BQ24" s="348">
        <v>0</v>
      </c>
      <c r="BR24" s="329">
        <v>0</v>
      </c>
      <c r="BS24" s="330">
        <v>0</v>
      </c>
    </row>
    <row r="25" spans="1:71">
      <c r="A25" s="348" t="s">
        <v>14537</v>
      </c>
      <c r="B25" s="348">
        <v>0</v>
      </c>
      <c r="C25" s="348">
        <v>1</v>
      </c>
      <c r="D25" s="329">
        <v>1</v>
      </c>
      <c r="E25" s="330">
        <v>0</v>
      </c>
      <c r="G25" s="348" t="s">
        <v>14537</v>
      </c>
      <c r="H25" s="348">
        <v>0</v>
      </c>
      <c r="I25" s="348">
        <v>2</v>
      </c>
      <c r="J25" s="329">
        <v>2</v>
      </c>
      <c r="K25" s="330">
        <v>0</v>
      </c>
      <c r="M25" s="348" t="s">
        <v>14537</v>
      </c>
      <c r="N25" s="348">
        <v>1</v>
      </c>
      <c r="O25" s="348">
        <v>1</v>
      </c>
      <c r="P25" s="329">
        <v>0</v>
      </c>
      <c r="Q25" s="330">
        <v>0</v>
      </c>
      <c r="S25" s="348" t="s">
        <v>14537</v>
      </c>
      <c r="T25" s="348">
        <v>3</v>
      </c>
      <c r="U25" s="348">
        <v>1</v>
      </c>
      <c r="V25" s="329">
        <v>-2</v>
      </c>
      <c r="W25" s="330">
        <v>-0.66666666666666663</v>
      </c>
      <c r="Y25" s="348" t="s">
        <v>14537</v>
      </c>
      <c r="Z25" s="348">
        <v>2</v>
      </c>
      <c r="AA25" s="348">
        <v>2</v>
      </c>
      <c r="AB25" s="329">
        <v>0</v>
      </c>
      <c r="AC25" s="330">
        <v>0</v>
      </c>
      <c r="AE25" s="348" t="s">
        <v>14537</v>
      </c>
      <c r="AF25" s="348">
        <v>0</v>
      </c>
      <c r="AG25" s="348">
        <v>0</v>
      </c>
      <c r="AH25" s="329">
        <v>0</v>
      </c>
      <c r="AI25" s="330">
        <v>0</v>
      </c>
      <c r="AK25" s="348" t="s">
        <v>14537</v>
      </c>
      <c r="AL25" s="348">
        <v>3</v>
      </c>
      <c r="AM25" s="348">
        <v>1</v>
      </c>
      <c r="AN25" s="329">
        <v>-2</v>
      </c>
      <c r="AO25" s="330">
        <v>-0.66666666666666663</v>
      </c>
      <c r="AQ25" s="348" t="s">
        <v>14537</v>
      </c>
      <c r="AR25" s="348">
        <v>2</v>
      </c>
      <c r="AS25" s="348">
        <v>3</v>
      </c>
      <c r="AT25" s="329">
        <v>1</v>
      </c>
      <c r="AU25" s="330">
        <v>0.5</v>
      </c>
      <c r="AW25" s="348" t="s">
        <v>14537</v>
      </c>
      <c r="AX25" s="348">
        <v>0</v>
      </c>
      <c r="AY25" s="348">
        <v>1</v>
      </c>
      <c r="AZ25" s="329">
        <v>1</v>
      </c>
      <c r="BA25" s="330">
        <v>0</v>
      </c>
      <c r="BC25" s="348" t="s">
        <v>14537</v>
      </c>
      <c r="BD25" s="348">
        <v>1</v>
      </c>
      <c r="BE25" s="348">
        <v>0</v>
      </c>
      <c r="BF25" s="329">
        <v>-1</v>
      </c>
      <c r="BG25" s="330">
        <v>-1</v>
      </c>
      <c r="BI25" s="348" t="s">
        <v>14537</v>
      </c>
      <c r="BJ25" s="348">
        <v>3</v>
      </c>
      <c r="BK25" s="348">
        <v>2</v>
      </c>
      <c r="BL25" s="329">
        <v>-1</v>
      </c>
      <c r="BM25" s="330">
        <v>-0.33333333333333331</v>
      </c>
      <c r="BO25" s="348" t="s">
        <v>14537</v>
      </c>
      <c r="BP25" s="348">
        <v>1</v>
      </c>
      <c r="BQ25" s="348">
        <v>2</v>
      </c>
      <c r="BR25" s="329">
        <v>1</v>
      </c>
      <c r="BS25" s="330">
        <v>1</v>
      </c>
    </row>
    <row r="26" spans="1:71">
      <c r="A26" s="344" t="s">
        <v>14538</v>
      </c>
      <c r="B26" s="344"/>
      <c r="C26" s="344"/>
      <c r="D26" s="329"/>
      <c r="E26" s="330"/>
      <c r="G26" s="344" t="s">
        <v>14538</v>
      </c>
      <c r="H26" s="344"/>
      <c r="I26" s="344"/>
      <c r="J26" s="329"/>
      <c r="K26" s="330"/>
      <c r="M26" s="344" t="s">
        <v>14538</v>
      </c>
      <c r="N26" s="344"/>
      <c r="O26" s="344"/>
      <c r="P26" s="329"/>
      <c r="Q26" s="330"/>
      <c r="S26" s="344" t="s">
        <v>14538</v>
      </c>
      <c r="T26" s="344"/>
      <c r="U26" s="344"/>
      <c r="V26" s="329"/>
      <c r="W26" s="330"/>
      <c r="Y26" s="344" t="s">
        <v>14538</v>
      </c>
      <c r="Z26" s="344"/>
      <c r="AA26" s="344"/>
      <c r="AB26" s="329"/>
      <c r="AC26" s="330"/>
      <c r="AE26" s="344" t="s">
        <v>14538</v>
      </c>
      <c r="AF26" s="344"/>
      <c r="AG26" s="344"/>
      <c r="AH26" s="329"/>
      <c r="AI26" s="330"/>
      <c r="AK26" s="344" t="s">
        <v>14538</v>
      </c>
      <c r="AL26" s="344"/>
      <c r="AM26" s="344"/>
      <c r="AN26" s="329"/>
      <c r="AO26" s="330"/>
      <c r="AQ26" s="344" t="s">
        <v>14538</v>
      </c>
      <c r="AR26" s="344"/>
      <c r="AS26" s="344"/>
      <c r="AT26" s="329"/>
      <c r="AU26" s="330"/>
      <c r="AW26" s="344" t="s">
        <v>14538</v>
      </c>
      <c r="AX26" s="344"/>
      <c r="AY26" s="344"/>
      <c r="AZ26" s="329"/>
      <c r="BA26" s="330"/>
      <c r="BC26" s="344" t="s">
        <v>14538</v>
      </c>
      <c r="BD26" s="344"/>
      <c r="BE26" s="344"/>
      <c r="BF26" s="329"/>
      <c r="BG26" s="330"/>
      <c r="BI26" s="344" t="s">
        <v>14538</v>
      </c>
      <c r="BJ26" s="344"/>
      <c r="BK26" s="344"/>
      <c r="BL26" s="329"/>
      <c r="BM26" s="330"/>
      <c r="BO26" s="344" t="s">
        <v>14538</v>
      </c>
      <c r="BP26" s="344"/>
      <c r="BQ26" s="344"/>
      <c r="BR26" s="329"/>
      <c r="BS26" s="330"/>
    </row>
    <row r="27" spans="1:71">
      <c r="A27" s="348" t="s">
        <v>14539</v>
      </c>
      <c r="B27" s="348">
        <v>0</v>
      </c>
      <c r="C27" s="348">
        <v>0</v>
      </c>
      <c r="D27" s="329">
        <v>0</v>
      </c>
      <c r="E27" s="330">
        <v>0</v>
      </c>
      <c r="G27" s="348" t="s">
        <v>14539</v>
      </c>
      <c r="H27" s="348">
        <v>0</v>
      </c>
      <c r="I27" s="348">
        <v>0</v>
      </c>
      <c r="J27" s="329">
        <v>0</v>
      </c>
      <c r="K27" s="330">
        <v>0</v>
      </c>
      <c r="M27" s="348" t="s">
        <v>14539</v>
      </c>
      <c r="N27" s="348">
        <v>0</v>
      </c>
      <c r="O27" s="348">
        <v>0</v>
      </c>
      <c r="P27" s="329">
        <v>0</v>
      </c>
      <c r="Q27" s="330">
        <v>0</v>
      </c>
      <c r="S27" s="348" t="s">
        <v>14539</v>
      </c>
      <c r="T27" s="348">
        <v>1</v>
      </c>
      <c r="U27" s="348">
        <v>1</v>
      </c>
      <c r="V27" s="329">
        <v>0</v>
      </c>
      <c r="W27" s="330">
        <v>0</v>
      </c>
      <c r="Y27" s="348" t="s">
        <v>14539</v>
      </c>
      <c r="Z27" s="348">
        <v>2</v>
      </c>
      <c r="AA27" s="348">
        <v>0</v>
      </c>
      <c r="AB27" s="329">
        <v>-2</v>
      </c>
      <c r="AC27" s="330">
        <v>-1</v>
      </c>
      <c r="AE27" s="348" t="s">
        <v>14539</v>
      </c>
      <c r="AF27" s="348">
        <v>0</v>
      </c>
      <c r="AG27" s="348">
        <v>0</v>
      </c>
      <c r="AH27" s="329">
        <v>0</v>
      </c>
      <c r="AI27" s="330">
        <v>0</v>
      </c>
      <c r="AK27" s="348" t="s">
        <v>14539</v>
      </c>
      <c r="AL27" s="348">
        <v>1</v>
      </c>
      <c r="AM27" s="348">
        <v>1</v>
      </c>
      <c r="AN27" s="329">
        <v>0</v>
      </c>
      <c r="AO27" s="330">
        <v>0</v>
      </c>
      <c r="AQ27" s="348" t="s">
        <v>14539</v>
      </c>
      <c r="AR27" s="348">
        <v>0</v>
      </c>
      <c r="AS27" s="348">
        <v>0</v>
      </c>
      <c r="AT27" s="329">
        <v>0</v>
      </c>
      <c r="AU27" s="330">
        <v>0</v>
      </c>
      <c r="AW27" s="348" t="s">
        <v>14539</v>
      </c>
      <c r="AX27" s="348">
        <v>0</v>
      </c>
      <c r="AY27" s="348">
        <v>0</v>
      </c>
      <c r="AZ27" s="329">
        <v>0</v>
      </c>
      <c r="BA27" s="330">
        <v>0</v>
      </c>
      <c r="BC27" s="348" t="s">
        <v>14539</v>
      </c>
      <c r="BD27" s="348">
        <v>0</v>
      </c>
      <c r="BE27" s="348">
        <v>0</v>
      </c>
      <c r="BF27" s="329">
        <v>0</v>
      </c>
      <c r="BG27" s="330">
        <v>0</v>
      </c>
      <c r="BI27" s="348" t="s">
        <v>14539</v>
      </c>
      <c r="BJ27" s="348">
        <v>2</v>
      </c>
      <c r="BK27" s="348">
        <v>0</v>
      </c>
      <c r="BL27" s="329">
        <v>-2</v>
      </c>
      <c r="BM27" s="330">
        <v>-1</v>
      </c>
      <c r="BO27" s="348" t="s">
        <v>14539</v>
      </c>
      <c r="BP27" s="348">
        <v>0</v>
      </c>
      <c r="BQ27" s="348">
        <v>0</v>
      </c>
      <c r="BR27" s="329">
        <v>0</v>
      </c>
      <c r="BS27" s="330">
        <v>0</v>
      </c>
    </row>
    <row r="28" spans="1:71">
      <c r="A28" s="348" t="s">
        <v>14540</v>
      </c>
      <c r="B28" s="348">
        <v>0</v>
      </c>
      <c r="C28" s="348">
        <v>0</v>
      </c>
      <c r="D28" s="333">
        <v>0</v>
      </c>
      <c r="E28" s="334">
        <v>0</v>
      </c>
      <c r="G28" s="348" t="s">
        <v>14540</v>
      </c>
      <c r="H28" s="348">
        <v>0</v>
      </c>
      <c r="I28" s="348">
        <v>0</v>
      </c>
      <c r="J28" s="333">
        <v>0</v>
      </c>
      <c r="K28" s="334">
        <v>0</v>
      </c>
      <c r="M28" s="348" t="s">
        <v>14540</v>
      </c>
      <c r="N28" s="348">
        <v>0</v>
      </c>
      <c r="O28" s="348">
        <v>0</v>
      </c>
      <c r="P28" s="333">
        <v>0</v>
      </c>
      <c r="Q28" s="334">
        <v>0</v>
      </c>
      <c r="S28" s="348" t="s">
        <v>14540</v>
      </c>
      <c r="T28" s="348">
        <v>1</v>
      </c>
      <c r="U28" s="348">
        <v>0</v>
      </c>
      <c r="V28" s="329">
        <v>-1</v>
      </c>
      <c r="W28" s="330">
        <v>-1</v>
      </c>
      <c r="Y28" s="348" t="s">
        <v>14540</v>
      </c>
      <c r="Z28" s="348">
        <v>2</v>
      </c>
      <c r="AA28" s="348">
        <v>0</v>
      </c>
      <c r="AB28" s="333">
        <v>-2</v>
      </c>
      <c r="AC28" s="334">
        <v>-1</v>
      </c>
      <c r="AE28" s="348" t="s">
        <v>14540</v>
      </c>
      <c r="AF28" s="348">
        <v>0</v>
      </c>
      <c r="AG28" s="348">
        <v>0</v>
      </c>
      <c r="AH28" s="333">
        <v>0</v>
      </c>
      <c r="AI28" s="334">
        <v>0</v>
      </c>
      <c r="AK28" s="348" t="s">
        <v>14540</v>
      </c>
      <c r="AL28" s="348">
        <v>1</v>
      </c>
      <c r="AM28" s="348">
        <v>1</v>
      </c>
      <c r="AN28" s="333">
        <v>0</v>
      </c>
      <c r="AO28" s="334">
        <v>0</v>
      </c>
      <c r="AQ28" s="348" t="s">
        <v>14540</v>
      </c>
      <c r="AR28" s="348">
        <v>0</v>
      </c>
      <c r="AS28" s="348">
        <v>0</v>
      </c>
      <c r="AT28" s="333">
        <v>0</v>
      </c>
      <c r="AU28" s="334">
        <v>0</v>
      </c>
      <c r="AW28" s="348" t="s">
        <v>14540</v>
      </c>
      <c r="AX28" s="348">
        <v>0</v>
      </c>
      <c r="AY28" s="348">
        <v>0</v>
      </c>
      <c r="AZ28" s="333">
        <v>0</v>
      </c>
      <c r="BA28" s="334">
        <v>0</v>
      </c>
      <c r="BC28" s="348" t="s">
        <v>14540</v>
      </c>
      <c r="BD28" s="348">
        <v>0</v>
      </c>
      <c r="BE28" s="348">
        <v>0</v>
      </c>
      <c r="BF28" s="333">
        <v>0</v>
      </c>
      <c r="BG28" s="334">
        <v>0</v>
      </c>
      <c r="BI28" s="348" t="s">
        <v>14540</v>
      </c>
      <c r="BJ28" s="348">
        <v>1</v>
      </c>
      <c r="BK28" s="348">
        <v>0</v>
      </c>
      <c r="BL28" s="333">
        <v>-1</v>
      </c>
      <c r="BM28" s="334">
        <v>-1</v>
      </c>
      <c r="BO28" s="348" t="s">
        <v>14540</v>
      </c>
      <c r="BP28" s="348">
        <v>0</v>
      </c>
      <c r="BQ28" s="348">
        <v>0</v>
      </c>
      <c r="BR28" s="333">
        <v>0</v>
      </c>
      <c r="BS28" s="334">
        <v>0</v>
      </c>
    </row>
    <row r="29" spans="1:71" ht="15.75" thickBot="1">
      <c r="A29" s="353" t="s">
        <v>14541</v>
      </c>
      <c r="B29" s="354"/>
      <c r="C29" s="354"/>
      <c r="D29" s="355" t="s">
        <v>14396</v>
      </c>
      <c r="E29" s="356" t="s">
        <v>14397</v>
      </c>
      <c r="G29" s="353" t="s">
        <v>14541</v>
      </c>
      <c r="H29" s="354"/>
      <c r="I29" s="354"/>
      <c r="J29" s="355" t="s">
        <v>14396</v>
      </c>
      <c r="K29" s="356" t="s">
        <v>14397</v>
      </c>
      <c r="M29" s="353" t="s">
        <v>14541</v>
      </c>
      <c r="N29" s="354"/>
      <c r="O29" s="354"/>
      <c r="P29" s="355" t="s">
        <v>14396</v>
      </c>
      <c r="Q29" s="356" t="s">
        <v>14397</v>
      </c>
      <c r="S29" s="353" t="s">
        <v>14541</v>
      </c>
      <c r="T29" s="354"/>
      <c r="U29" s="354"/>
      <c r="V29" s="355" t="s">
        <v>14396</v>
      </c>
      <c r="W29" s="356" t="s">
        <v>14397</v>
      </c>
      <c r="Y29" s="353" t="s">
        <v>14541</v>
      </c>
      <c r="Z29" s="354"/>
      <c r="AA29" s="354"/>
      <c r="AB29" s="355" t="s">
        <v>14396</v>
      </c>
      <c r="AC29" s="356" t="s">
        <v>14397</v>
      </c>
      <c r="AE29" s="353" t="s">
        <v>14541</v>
      </c>
      <c r="AF29" s="354"/>
      <c r="AG29" s="354"/>
      <c r="AH29" s="355" t="s">
        <v>14396</v>
      </c>
      <c r="AI29" s="356" t="s">
        <v>14397</v>
      </c>
      <c r="AK29" s="353" t="s">
        <v>14541</v>
      </c>
      <c r="AL29" s="354"/>
      <c r="AM29" s="354"/>
      <c r="AN29" s="355" t="s">
        <v>14396</v>
      </c>
      <c r="AO29" s="356" t="s">
        <v>14397</v>
      </c>
      <c r="AQ29" s="353" t="s">
        <v>14541</v>
      </c>
      <c r="AR29" s="354"/>
      <c r="AS29" s="354"/>
      <c r="AT29" s="355" t="s">
        <v>14396</v>
      </c>
      <c r="AU29" s="356" t="s">
        <v>14397</v>
      </c>
      <c r="AW29" s="353" t="s">
        <v>14541</v>
      </c>
      <c r="AX29" s="354"/>
      <c r="AY29" s="354"/>
      <c r="AZ29" s="355" t="s">
        <v>14396</v>
      </c>
      <c r="BA29" s="356" t="s">
        <v>14397</v>
      </c>
      <c r="BC29" s="353" t="s">
        <v>14541</v>
      </c>
      <c r="BD29" s="354"/>
      <c r="BE29" s="354"/>
      <c r="BF29" s="355" t="s">
        <v>14396</v>
      </c>
      <c r="BG29" s="356" t="s">
        <v>14397</v>
      </c>
      <c r="BI29" s="353" t="s">
        <v>14541</v>
      </c>
      <c r="BJ29" s="354"/>
      <c r="BK29" s="354"/>
      <c r="BL29" s="355" t="s">
        <v>14396</v>
      </c>
      <c r="BM29" s="356" t="s">
        <v>14397</v>
      </c>
      <c r="BO29" s="353" t="s">
        <v>14541</v>
      </c>
      <c r="BP29" s="354"/>
      <c r="BQ29" s="354"/>
      <c r="BR29" s="355" t="s">
        <v>14396</v>
      </c>
      <c r="BS29" s="356" t="s">
        <v>14397</v>
      </c>
    </row>
    <row r="30" spans="1:71" ht="15.75" thickTop="1">
      <c r="A30" s="357"/>
      <c r="B30" s="357"/>
      <c r="C30" s="357"/>
      <c r="D30" s="358"/>
      <c r="E30" s="359"/>
      <c r="G30" s="357"/>
      <c r="H30" s="357"/>
      <c r="I30" s="357"/>
      <c r="J30" s="358"/>
      <c r="K30" s="359"/>
      <c r="M30" s="357"/>
      <c r="N30" s="357"/>
      <c r="O30" s="357"/>
      <c r="P30" s="358"/>
      <c r="Q30" s="359"/>
      <c r="S30" s="357"/>
      <c r="T30" s="357"/>
      <c r="U30" s="357"/>
      <c r="V30" s="358"/>
      <c r="W30" s="359"/>
      <c r="Y30" s="357"/>
      <c r="Z30" s="357"/>
      <c r="AA30" s="357"/>
      <c r="AB30" s="358"/>
      <c r="AC30" s="359"/>
      <c r="AE30" s="357"/>
      <c r="AF30" s="357"/>
      <c r="AG30" s="357"/>
      <c r="AH30" s="358"/>
      <c r="AI30" s="359"/>
      <c r="AK30" s="357"/>
      <c r="AL30" s="357"/>
      <c r="AM30" s="357"/>
      <c r="AN30" s="358"/>
      <c r="AO30" s="359"/>
      <c r="AQ30" s="357"/>
      <c r="AR30" s="357"/>
      <c r="AS30" s="357"/>
      <c r="AT30" s="358"/>
      <c r="AU30" s="359"/>
      <c r="AW30" s="357"/>
      <c r="AX30" s="357"/>
      <c r="AY30" s="357"/>
      <c r="AZ30" s="358"/>
      <c r="BA30" s="359"/>
      <c r="BC30" s="357"/>
      <c r="BD30" s="357"/>
      <c r="BE30" s="357"/>
      <c r="BF30" s="358"/>
      <c r="BG30" s="359"/>
      <c r="BI30" s="357"/>
      <c r="BJ30" s="357"/>
      <c r="BK30" s="357"/>
      <c r="BL30" s="358"/>
      <c r="BM30" s="359"/>
      <c r="BO30" s="357"/>
      <c r="BP30" s="357"/>
      <c r="BQ30" s="357"/>
      <c r="BR30" s="358"/>
      <c r="BS30" s="359"/>
    </row>
    <row r="31" spans="1:71" ht="15.75" thickBot="1">
      <c r="A31" s="361" t="s">
        <v>1</v>
      </c>
      <c r="B31" s="321"/>
      <c r="C31" s="321"/>
      <c r="D31" s="322"/>
      <c r="E31" s="362"/>
      <c r="G31" s="361" t="s">
        <v>1</v>
      </c>
      <c r="H31" s="321"/>
      <c r="I31" s="321"/>
      <c r="J31" s="322"/>
      <c r="K31" s="362"/>
      <c r="M31" s="361" t="s">
        <v>1</v>
      </c>
      <c r="N31" s="321"/>
      <c r="O31" s="321"/>
      <c r="P31" s="322"/>
      <c r="Q31" s="362"/>
      <c r="S31" s="361" t="s">
        <v>1</v>
      </c>
      <c r="T31" s="321"/>
      <c r="U31" s="321"/>
      <c r="V31" s="322"/>
      <c r="W31" s="362"/>
      <c r="Y31" s="361" t="s">
        <v>1</v>
      </c>
      <c r="Z31" s="321"/>
      <c r="AA31" s="321"/>
      <c r="AB31" s="322"/>
      <c r="AC31" s="362"/>
      <c r="AE31" s="361" t="s">
        <v>1</v>
      </c>
      <c r="AF31" s="321"/>
      <c r="AG31" s="321"/>
      <c r="AH31" s="322"/>
      <c r="AI31" s="362"/>
      <c r="AK31" s="361" t="s">
        <v>1</v>
      </c>
      <c r="AL31" s="321"/>
      <c r="AM31" s="321"/>
      <c r="AN31" s="322"/>
      <c r="AO31" s="362"/>
      <c r="AQ31" s="361" t="s">
        <v>1</v>
      </c>
      <c r="AR31" s="321"/>
      <c r="AS31" s="321"/>
      <c r="AT31" s="322"/>
      <c r="AU31" s="362"/>
      <c r="AW31" s="361" t="s">
        <v>1</v>
      </c>
      <c r="AX31" s="321"/>
      <c r="AY31" s="321"/>
      <c r="AZ31" s="322"/>
      <c r="BA31" s="362"/>
      <c r="BC31" s="361" t="s">
        <v>1</v>
      </c>
      <c r="BD31" s="321"/>
      <c r="BE31" s="321"/>
      <c r="BF31" s="322"/>
      <c r="BG31" s="362"/>
      <c r="BI31" s="361" t="s">
        <v>1</v>
      </c>
      <c r="BJ31" s="321"/>
      <c r="BK31" s="321"/>
      <c r="BL31" s="322"/>
      <c r="BM31" s="362"/>
      <c r="BO31" s="361" t="s">
        <v>1</v>
      </c>
      <c r="BP31" s="321"/>
      <c r="BQ31" s="321"/>
      <c r="BR31" s="322"/>
      <c r="BS31" s="362"/>
    </row>
    <row r="32" spans="1:71" ht="15.75" thickTop="1">
      <c r="A32" s="325" t="s">
        <v>14542</v>
      </c>
      <c r="B32" s="325"/>
      <c r="C32" s="325"/>
      <c r="D32" s="326">
        <v>0</v>
      </c>
      <c r="E32" s="363">
        <v>0</v>
      </c>
      <c r="G32" s="325" t="s">
        <v>14542</v>
      </c>
      <c r="H32" s="325"/>
      <c r="I32" s="325"/>
      <c r="J32" s="326">
        <v>0</v>
      </c>
      <c r="K32" s="363">
        <v>0</v>
      </c>
      <c r="M32" s="325" t="s">
        <v>14542</v>
      </c>
      <c r="N32" s="325"/>
      <c r="O32" s="325"/>
      <c r="P32" s="326">
        <v>0</v>
      </c>
      <c r="Q32" s="363">
        <v>0</v>
      </c>
      <c r="S32" s="325" t="s">
        <v>14542</v>
      </c>
      <c r="T32" s="325"/>
      <c r="U32" s="325"/>
      <c r="V32" s="326">
        <v>0</v>
      </c>
      <c r="W32" s="363">
        <v>0</v>
      </c>
      <c r="Y32" s="325" t="s">
        <v>14542</v>
      </c>
      <c r="Z32" s="325"/>
      <c r="AA32" s="325"/>
      <c r="AB32" s="326">
        <v>0</v>
      </c>
      <c r="AC32" s="363">
        <v>0</v>
      </c>
      <c r="AE32" s="325" t="s">
        <v>14542</v>
      </c>
      <c r="AF32" s="325"/>
      <c r="AG32" s="325"/>
      <c r="AH32" s="326">
        <v>0</v>
      </c>
      <c r="AI32" s="363">
        <v>0</v>
      </c>
      <c r="AK32" s="325" t="s">
        <v>14542</v>
      </c>
      <c r="AL32" s="325"/>
      <c r="AM32" s="325"/>
      <c r="AN32" s="326">
        <v>0</v>
      </c>
      <c r="AO32" s="363">
        <v>0</v>
      </c>
      <c r="AQ32" s="325" t="s">
        <v>14542</v>
      </c>
      <c r="AR32" s="325"/>
      <c r="AS32" s="325"/>
      <c r="AT32" s="326">
        <v>0</v>
      </c>
      <c r="AU32" s="363">
        <v>0</v>
      </c>
      <c r="AW32" s="325" t="s">
        <v>14542</v>
      </c>
      <c r="AX32" s="325"/>
      <c r="AY32" s="325"/>
      <c r="AZ32" s="326">
        <v>0</v>
      </c>
      <c r="BA32" s="363">
        <v>0</v>
      </c>
      <c r="BC32" s="325" t="s">
        <v>14542</v>
      </c>
      <c r="BD32" s="325"/>
      <c r="BE32" s="325"/>
      <c r="BF32" s="326">
        <v>0</v>
      </c>
      <c r="BG32" s="363">
        <v>0</v>
      </c>
      <c r="BI32" s="325" t="s">
        <v>14542</v>
      </c>
      <c r="BJ32" s="325"/>
      <c r="BK32" s="325"/>
      <c r="BL32" s="326">
        <v>0</v>
      </c>
      <c r="BM32" s="363">
        <v>0</v>
      </c>
      <c r="BO32" s="325" t="s">
        <v>14542</v>
      </c>
      <c r="BP32" s="325"/>
      <c r="BQ32" s="325"/>
      <c r="BR32" s="326">
        <v>0</v>
      </c>
      <c r="BS32" s="363">
        <v>0</v>
      </c>
    </row>
    <row r="33" spans="1:71">
      <c r="A33" s="325" t="s">
        <v>14543</v>
      </c>
      <c r="B33" s="325">
        <v>3.5</v>
      </c>
      <c r="C33" s="325">
        <v>0</v>
      </c>
      <c r="D33" s="329">
        <v>-3.5</v>
      </c>
      <c r="E33" s="330">
        <v>-1</v>
      </c>
      <c r="G33" s="325" t="s">
        <v>14543</v>
      </c>
      <c r="H33" s="325">
        <v>4.666666666666667</v>
      </c>
      <c r="I33" s="325">
        <v>1.5</v>
      </c>
      <c r="J33" s="329">
        <v>-3.166666666666667</v>
      </c>
      <c r="K33" s="330">
        <v>-0.6785714285714286</v>
      </c>
      <c r="M33" s="325" t="s">
        <v>14543</v>
      </c>
      <c r="N33" s="325">
        <v>2.3333333333333335</v>
      </c>
      <c r="O33" s="325">
        <v>0</v>
      </c>
      <c r="P33" s="329">
        <v>-2.3333333333333335</v>
      </c>
      <c r="Q33" s="330">
        <v>-1</v>
      </c>
      <c r="S33" s="325" t="s">
        <v>14543</v>
      </c>
      <c r="T33" s="325">
        <v>1</v>
      </c>
      <c r="U33" s="325">
        <v>1.75</v>
      </c>
      <c r="V33" s="329">
        <v>0.75</v>
      </c>
      <c r="W33" s="330">
        <v>0.75</v>
      </c>
      <c r="Y33" s="325" t="s">
        <v>14543</v>
      </c>
      <c r="Z33" s="325">
        <v>3.5</v>
      </c>
      <c r="AA33" s="325">
        <v>3.5</v>
      </c>
      <c r="AB33" s="329">
        <v>0</v>
      </c>
      <c r="AC33" s="330">
        <v>0</v>
      </c>
      <c r="AE33" s="325" t="s">
        <v>14543</v>
      </c>
      <c r="AF33" s="325">
        <v>2.3333333333333335</v>
      </c>
      <c r="AG33" s="325">
        <v>0</v>
      </c>
      <c r="AH33" s="329">
        <v>-2.3333333333333335</v>
      </c>
      <c r="AI33" s="330">
        <v>-1</v>
      </c>
      <c r="AK33" s="325" t="s">
        <v>14543</v>
      </c>
      <c r="AL33" s="325">
        <v>0</v>
      </c>
      <c r="AM33" s="325">
        <v>2.3333333333333335</v>
      </c>
      <c r="AN33" s="329">
        <v>2.3333333333333335</v>
      </c>
      <c r="AO33" s="330">
        <v>0</v>
      </c>
      <c r="AQ33" s="325" t="s">
        <v>14543</v>
      </c>
      <c r="AR33" s="325">
        <v>3.5</v>
      </c>
      <c r="AS33" s="325">
        <v>0</v>
      </c>
      <c r="AT33" s="329">
        <v>-3.5</v>
      </c>
      <c r="AU33" s="330">
        <v>-1</v>
      </c>
      <c r="AW33" s="325" t="s">
        <v>14543</v>
      </c>
      <c r="AX33" s="325">
        <v>7</v>
      </c>
      <c r="AY33" s="325">
        <v>3.5</v>
      </c>
      <c r="AZ33" s="329">
        <v>-3.5</v>
      </c>
      <c r="BA33" s="330">
        <v>-0.5</v>
      </c>
      <c r="BC33" s="325" t="s">
        <v>14543</v>
      </c>
      <c r="BD33" s="325">
        <v>3.5</v>
      </c>
      <c r="BE33" s="325">
        <v>3.5</v>
      </c>
      <c r="BF33" s="329">
        <v>0</v>
      </c>
      <c r="BG33" s="330">
        <v>0</v>
      </c>
      <c r="BI33" s="325" t="s">
        <v>14543</v>
      </c>
      <c r="BJ33" s="325">
        <v>0</v>
      </c>
      <c r="BK33" s="325">
        <v>1</v>
      </c>
      <c r="BL33" s="329">
        <v>1</v>
      </c>
      <c r="BM33" s="330">
        <v>0</v>
      </c>
      <c r="BO33" s="325" t="s">
        <v>14543</v>
      </c>
      <c r="BP33" s="325">
        <v>0</v>
      </c>
      <c r="BQ33" s="325">
        <v>0</v>
      </c>
      <c r="BR33" s="329">
        <v>0</v>
      </c>
      <c r="BS33" s="330">
        <v>0</v>
      </c>
    </row>
    <row r="34" spans="1:71">
      <c r="A34" s="325" t="s">
        <v>14544</v>
      </c>
      <c r="B34" s="325">
        <v>7</v>
      </c>
      <c r="C34" s="325">
        <v>0</v>
      </c>
      <c r="D34" s="329">
        <v>-7</v>
      </c>
      <c r="E34" s="330">
        <v>-1</v>
      </c>
      <c r="G34" s="325" t="s">
        <v>14544</v>
      </c>
      <c r="H34" s="325">
        <v>14</v>
      </c>
      <c r="I34" s="325">
        <v>3</v>
      </c>
      <c r="J34" s="329">
        <v>-11</v>
      </c>
      <c r="K34" s="330">
        <v>-0.7857142857142857</v>
      </c>
      <c r="M34" s="325" t="s">
        <v>14544</v>
      </c>
      <c r="N34" s="325">
        <v>7</v>
      </c>
      <c r="O34" s="325">
        <v>0</v>
      </c>
      <c r="P34" s="329">
        <v>-7</v>
      </c>
      <c r="Q34" s="330">
        <v>-1</v>
      </c>
      <c r="S34" s="325" t="s">
        <v>14544</v>
      </c>
      <c r="T34" s="325">
        <v>3</v>
      </c>
      <c r="U34" s="325">
        <v>7</v>
      </c>
      <c r="V34" s="329">
        <v>4</v>
      </c>
      <c r="W34" s="330">
        <v>1.3333333333333333</v>
      </c>
      <c r="Y34" s="325" t="s">
        <v>14544</v>
      </c>
      <c r="Z34" s="325">
        <v>7</v>
      </c>
      <c r="AA34" s="325">
        <v>7</v>
      </c>
      <c r="AB34" s="329">
        <v>0</v>
      </c>
      <c r="AC34" s="330">
        <v>0</v>
      </c>
      <c r="AE34" s="325" t="s">
        <v>14544</v>
      </c>
      <c r="AF34" s="325">
        <v>7</v>
      </c>
      <c r="AG34" s="325">
        <v>0</v>
      </c>
      <c r="AH34" s="329">
        <v>-7</v>
      </c>
      <c r="AI34" s="330">
        <v>-1</v>
      </c>
      <c r="AK34" s="325" t="s">
        <v>14544</v>
      </c>
      <c r="AL34" s="325">
        <v>0</v>
      </c>
      <c r="AM34" s="325">
        <v>7</v>
      </c>
      <c r="AN34" s="329">
        <v>7</v>
      </c>
      <c r="AO34" s="330">
        <v>0</v>
      </c>
      <c r="AQ34" s="325" t="s">
        <v>14544</v>
      </c>
      <c r="AR34" s="325">
        <v>7</v>
      </c>
      <c r="AS34" s="325">
        <v>0</v>
      </c>
      <c r="AT34" s="329">
        <v>-7</v>
      </c>
      <c r="AU34" s="330">
        <v>-1</v>
      </c>
      <c r="AW34" s="325" t="s">
        <v>14544</v>
      </c>
      <c r="AX34" s="325">
        <v>14</v>
      </c>
      <c r="AY34" s="325">
        <v>7</v>
      </c>
      <c r="AZ34" s="329">
        <v>-7</v>
      </c>
      <c r="BA34" s="330">
        <v>-0.5</v>
      </c>
      <c r="BC34" s="325" t="s">
        <v>14544</v>
      </c>
      <c r="BD34" s="325">
        <v>7</v>
      </c>
      <c r="BE34" s="325">
        <v>7</v>
      </c>
      <c r="BF34" s="329">
        <v>0</v>
      </c>
      <c r="BG34" s="330">
        <v>0</v>
      </c>
      <c r="BI34" s="325" t="s">
        <v>14544</v>
      </c>
      <c r="BJ34" s="325">
        <v>0</v>
      </c>
      <c r="BK34" s="325">
        <v>3</v>
      </c>
      <c r="BL34" s="329">
        <v>3</v>
      </c>
      <c r="BM34" s="330">
        <v>0</v>
      </c>
      <c r="BO34" s="325" t="s">
        <v>14544</v>
      </c>
      <c r="BP34" s="325">
        <v>0</v>
      </c>
      <c r="BQ34" s="325">
        <v>0</v>
      </c>
      <c r="BR34" s="329">
        <v>0</v>
      </c>
      <c r="BS34" s="330">
        <v>0</v>
      </c>
    </row>
    <row r="35" spans="1:71">
      <c r="A35" s="325" t="s">
        <v>14545</v>
      </c>
      <c r="B35" s="325">
        <v>0.5</v>
      </c>
      <c r="C35" s="325">
        <v>0.66666666666666663</v>
      </c>
      <c r="D35" s="333">
        <v>0.16666666666666663</v>
      </c>
      <c r="E35" s="334">
        <v>0.33333333333333326</v>
      </c>
      <c r="G35" s="325" t="s">
        <v>14545</v>
      </c>
      <c r="H35" s="325">
        <v>0.73333333333333328</v>
      </c>
      <c r="I35" s="325">
        <v>0.88888888888888884</v>
      </c>
      <c r="J35" s="333">
        <v>0.15555555555555556</v>
      </c>
      <c r="K35" s="334">
        <v>0.21212121212121213</v>
      </c>
      <c r="M35" s="325" t="s">
        <v>14545</v>
      </c>
      <c r="N35" s="325">
        <v>0.7142857142857143</v>
      </c>
      <c r="O35" s="325">
        <v>0.66666666666666663</v>
      </c>
      <c r="P35" s="333">
        <v>-4.7619047619047672E-2</v>
      </c>
      <c r="Q35" s="334">
        <v>-6.6666666666666735E-2</v>
      </c>
      <c r="S35" s="325" t="s">
        <v>14545</v>
      </c>
      <c r="T35" s="325">
        <v>0.47368421052631576</v>
      </c>
      <c r="U35" s="325">
        <v>0.4</v>
      </c>
      <c r="V35" s="333">
        <v>-7.3684210526315741E-2</v>
      </c>
      <c r="W35" s="334">
        <v>-0.15555555555555547</v>
      </c>
      <c r="Y35" s="325" t="s">
        <v>14545</v>
      </c>
      <c r="Z35" s="325">
        <v>0.33333333333333331</v>
      </c>
      <c r="AA35" s="325">
        <v>0.25</v>
      </c>
      <c r="AB35" s="333">
        <v>-8.3333333333333315E-2</v>
      </c>
      <c r="AC35" s="334">
        <v>-0.24999999999999994</v>
      </c>
      <c r="AE35" s="325" t="s">
        <v>14545</v>
      </c>
      <c r="AF35" s="325">
        <v>0.6428571428571429</v>
      </c>
      <c r="AG35" s="325">
        <v>0.7</v>
      </c>
      <c r="AH35" s="333">
        <v>5.7142857142857051E-2</v>
      </c>
      <c r="AI35" s="334">
        <v>8.888888888888874E-2</v>
      </c>
      <c r="AK35" s="325" t="s">
        <v>14545</v>
      </c>
      <c r="AL35" s="325">
        <v>0.53333333333333333</v>
      </c>
      <c r="AM35" s="325">
        <v>0.5</v>
      </c>
      <c r="AN35" s="333">
        <v>-3.3333333333333326E-2</v>
      </c>
      <c r="AO35" s="334">
        <v>-6.2499999999999986E-2</v>
      </c>
      <c r="AQ35" s="325" t="s">
        <v>14545</v>
      </c>
      <c r="AR35" s="325">
        <v>0.46153846153846156</v>
      </c>
      <c r="AS35" s="325">
        <v>0.46153846153846156</v>
      </c>
      <c r="AT35" s="333">
        <v>0</v>
      </c>
      <c r="AU35" s="334">
        <v>0</v>
      </c>
      <c r="AW35" s="325" t="s">
        <v>14545</v>
      </c>
      <c r="AX35" s="325">
        <v>0.6</v>
      </c>
      <c r="AY35" s="325">
        <v>0.41176470588235292</v>
      </c>
      <c r="AZ35" s="333">
        <v>-0.18823529411764706</v>
      </c>
      <c r="BA35" s="334">
        <v>-0.31372549019607843</v>
      </c>
      <c r="BC35" s="325" t="s">
        <v>14545</v>
      </c>
      <c r="BD35" s="325">
        <v>0.75</v>
      </c>
      <c r="BE35" s="325">
        <v>0.69230769230769229</v>
      </c>
      <c r="BF35" s="333">
        <v>-5.7692307692307709E-2</v>
      </c>
      <c r="BG35" s="334">
        <v>-7.6923076923076941E-2</v>
      </c>
      <c r="BI35" s="325" t="s">
        <v>14545</v>
      </c>
      <c r="BJ35" s="325">
        <v>0.33333333333333331</v>
      </c>
      <c r="BK35" s="325">
        <v>0.21428571428571427</v>
      </c>
      <c r="BL35" s="333">
        <v>-0.11904761904761904</v>
      </c>
      <c r="BM35" s="334">
        <v>-0.35714285714285715</v>
      </c>
      <c r="BO35" s="325" t="s">
        <v>14545</v>
      </c>
      <c r="BP35" s="325">
        <v>0.7</v>
      </c>
      <c r="BQ35" s="325">
        <v>0.7</v>
      </c>
      <c r="BR35" s="333">
        <v>0</v>
      </c>
      <c r="BS35" s="334">
        <v>0</v>
      </c>
    </row>
    <row r="36" spans="1:71" ht="15.75" thickBot="1">
      <c r="A36" s="353" t="s">
        <v>14546</v>
      </c>
      <c r="B36" s="354"/>
      <c r="C36" s="354"/>
      <c r="D36" s="355" t="s">
        <v>14396</v>
      </c>
      <c r="E36" s="356" t="s">
        <v>14397</v>
      </c>
      <c r="G36" s="353" t="s">
        <v>14546</v>
      </c>
      <c r="H36" s="354"/>
      <c r="I36" s="354"/>
      <c r="J36" s="355" t="s">
        <v>14396</v>
      </c>
      <c r="K36" s="356" t="s">
        <v>14397</v>
      </c>
      <c r="M36" s="353" t="s">
        <v>14546</v>
      </c>
      <c r="N36" s="354"/>
      <c r="O36" s="354"/>
      <c r="P36" s="355" t="s">
        <v>14396</v>
      </c>
      <c r="Q36" s="356" t="s">
        <v>14397</v>
      </c>
      <c r="S36" s="353" t="s">
        <v>14546</v>
      </c>
      <c r="T36" s="354"/>
      <c r="U36" s="354"/>
      <c r="V36" s="355" t="s">
        <v>14396</v>
      </c>
      <c r="W36" s="356" t="s">
        <v>14397</v>
      </c>
      <c r="Y36" s="353" t="s">
        <v>14546</v>
      </c>
      <c r="Z36" s="354"/>
      <c r="AA36" s="354"/>
      <c r="AB36" s="355" t="s">
        <v>14396</v>
      </c>
      <c r="AC36" s="356" t="s">
        <v>14397</v>
      </c>
      <c r="AE36" s="353" t="s">
        <v>14546</v>
      </c>
      <c r="AF36" s="354"/>
      <c r="AG36" s="354"/>
      <c r="AH36" s="355" t="s">
        <v>14396</v>
      </c>
      <c r="AI36" s="356" t="s">
        <v>14397</v>
      </c>
      <c r="AK36" s="353" t="s">
        <v>14546</v>
      </c>
      <c r="AL36" s="354"/>
      <c r="AM36" s="354"/>
      <c r="AN36" s="355" t="s">
        <v>14396</v>
      </c>
      <c r="AO36" s="356" t="s">
        <v>14397</v>
      </c>
      <c r="AQ36" s="353" t="s">
        <v>14546</v>
      </c>
      <c r="AR36" s="354"/>
      <c r="AS36" s="354"/>
      <c r="AT36" s="355" t="s">
        <v>14396</v>
      </c>
      <c r="AU36" s="356" t="s">
        <v>14397</v>
      </c>
      <c r="AW36" s="353" t="s">
        <v>14546</v>
      </c>
      <c r="AX36" s="354"/>
      <c r="AY36" s="354"/>
      <c r="AZ36" s="355" t="s">
        <v>14396</v>
      </c>
      <c r="BA36" s="356" t="s">
        <v>14397</v>
      </c>
      <c r="BC36" s="353" t="s">
        <v>14546</v>
      </c>
      <c r="BD36" s="354"/>
      <c r="BE36" s="354"/>
      <c r="BF36" s="355" t="s">
        <v>14396</v>
      </c>
      <c r="BG36" s="356" t="s">
        <v>14397</v>
      </c>
      <c r="BI36" s="353" t="s">
        <v>14546</v>
      </c>
      <c r="BJ36" s="354"/>
      <c r="BK36" s="354"/>
      <c r="BL36" s="355" t="s">
        <v>14396</v>
      </c>
      <c r="BM36" s="356" t="s">
        <v>14397</v>
      </c>
      <c r="BO36" s="353" t="s">
        <v>14546</v>
      </c>
      <c r="BP36" s="354"/>
      <c r="BQ36" s="354"/>
      <c r="BR36" s="355" t="s">
        <v>14396</v>
      </c>
      <c r="BS36" s="356" t="s">
        <v>14397</v>
      </c>
    </row>
    <row r="37" spans="1:71" ht="15.75" thickTop="1">
      <c r="A37" s="357"/>
      <c r="B37" s="357"/>
      <c r="C37" s="357"/>
      <c r="D37" s="358"/>
      <c r="E37" s="359"/>
      <c r="G37" s="357"/>
      <c r="H37" s="357"/>
      <c r="I37" s="357"/>
      <c r="J37" s="358"/>
      <c r="K37" s="359"/>
      <c r="M37" s="357"/>
      <c r="N37" s="357"/>
      <c r="O37" s="357"/>
      <c r="P37" s="358"/>
      <c r="Q37" s="359"/>
      <c r="S37" s="357"/>
      <c r="T37" s="357"/>
      <c r="U37" s="357"/>
      <c r="V37" s="358"/>
      <c r="W37" s="359"/>
      <c r="Y37" s="357"/>
      <c r="Z37" s="357"/>
      <c r="AA37" s="357"/>
      <c r="AB37" s="358"/>
      <c r="AC37" s="359"/>
      <c r="AE37" s="357"/>
      <c r="AF37" s="357"/>
      <c r="AG37" s="357"/>
      <c r="AH37" s="358"/>
      <c r="AI37" s="359"/>
      <c r="AK37" s="357"/>
      <c r="AL37" s="357"/>
      <c r="AM37" s="357"/>
      <c r="AN37" s="358"/>
      <c r="AO37" s="359"/>
      <c r="AQ37" s="357"/>
      <c r="AR37" s="357"/>
      <c r="AS37" s="357"/>
      <c r="AT37" s="358"/>
      <c r="AU37" s="359"/>
      <c r="AW37" s="357"/>
      <c r="AX37" s="357"/>
      <c r="AY37" s="357"/>
      <c r="AZ37" s="358"/>
      <c r="BA37" s="359"/>
      <c r="BC37" s="357"/>
      <c r="BD37" s="357"/>
      <c r="BE37" s="357"/>
      <c r="BF37" s="358"/>
      <c r="BG37" s="359"/>
      <c r="BI37" s="357"/>
      <c r="BJ37" s="357"/>
      <c r="BK37" s="357"/>
      <c r="BL37" s="358"/>
      <c r="BM37" s="359"/>
      <c r="BO37" s="357"/>
      <c r="BP37" s="357"/>
      <c r="BQ37" s="357"/>
      <c r="BR37" s="358"/>
      <c r="BS37" s="359"/>
    </row>
    <row r="38" spans="1:71" ht="15.75" thickBot="1">
      <c r="A38" s="361" t="s">
        <v>1</v>
      </c>
      <c r="B38" s="321"/>
      <c r="C38" s="321"/>
      <c r="D38" s="322"/>
      <c r="E38" s="362"/>
      <c r="G38" s="361" t="s">
        <v>1</v>
      </c>
      <c r="H38" s="321"/>
      <c r="I38" s="321"/>
      <c r="J38" s="322"/>
      <c r="K38" s="362"/>
      <c r="M38" s="361" t="s">
        <v>1</v>
      </c>
      <c r="N38" s="321"/>
      <c r="O38" s="321"/>
      <c r="P38" s="322"/>
      <c r="Q38" s="362"/>
      <c r="S38" s="361" t="s">
        <v>1</v>
      </c>
      <c r="T38" s="321"/>
      <c r="U38" s="321"/>
      <c r="V38" s="322"/>
      <c r="W38" s="362"/>
      <c r="Y38" s="361" t="s">
        <v>1</v>
      </c>
      <c r="Z38" s="321"/>
      <c r="AA38" s="321"/>
      <c r="AB38" s="322"/>
      <c r="AC38" s="362"/>
      <c r="AE38" s="361" t="s">
        <v>1</v>
      </c>
      <c r="AF38" s="321"/>
      <c r="AG38" s="321"/>
      <c r="AH38" s="322"/>
      <c r="AI38" s="362"/>
      <c r="AK38" s="361" t="s">
        <v>1</v>
      </c>
      <c r="AL38" s="321"/>
      <c r="AM38" s="321"/>
      <c r="AN38" s="322"/>
      <c r="AO38" s="362"/>
      <c r="AQ38" s="361" t="s">
        <v>1</v>
      </c>
      <c r="AR38" s="321"/>
      <c r="AS38" s="321"/>
      <c r="AT38" s="322"/>
      <c r="AU38" s="362"/>
      <c r="AW38" s="361" t="s">
        <v>1</v>
      </c>
      <c r="AX38" s="321"/>
      <c r="AY38" s="321"/>
      <c r="AZ38" s="322"/>
      <c r="BA38" s="362"/>
      <c r="BC38" s="361" t="s">
        <v>1</v>
      </c>
      <c r="BD38" s="321"/>
      <c r="BE38" s="321"/>
      <c r="BF38" s="322"/>
      <c r="BG38" s="362"/>
      <c r="BI38" s="361" t="s">
        <v>1</v>
      </c>
      <c r="BJ38" s="321"/>
      <c r="BK38" s="321"/>
      <c r="BL38" s="322"/>
      <c r="BM38" s="362"/>
      <c r="BO38" s="361" t="s">
        <v>1</v>
      </c>
      <c r="BP38" s="321"/>
      <c r="BQ38" s="321"/>
      <c r="BR38" s="322"/>
      <c r="BS38" s="362"/>
    </row>
    <row r="39" spans="1:71" ht="15.75" thickTop="1">
      <c r="A39" s="325" t="s">
        <v>14548</v>
      </c>
      <c r="B39" s="325"/>
      <c r="C39" s="325"/>
      <c r="D39" s="326">
        <v>0</v>
      </c>
      <c r="E39" s="327">
        <v>0</v>
      </c>
      <c r="G39" s="325" t="s">
        <v>14548</v>
      </c>
      <c r="H39" s="325"/>
      <c r="I39" s="325"/>
      <c r="J39" s="326">
        <v>0</v>
      </c>
      <c r="K39" s="327">
        <v>0</v>
      </c>
      <c r="M39" s="325" t="s">
        <v>14548</v>
      </c>
      <c r="N39" s="325"/>
      <c r="O39" s="325"/>
      <c r="P39" s="326">
        <v>0</v>
      </c>
      <c r="Q39" s="327">
        <v>0</v>
      </c>
      <c r="S39" s="325" t="s">
        <v>14548</v>
      </c>
      <c r="T39" s="325"/>
      <c r="U39" s="325"/>
      <c r="V39" s="326">
        <v>0</v>
      </c>
      <c r="W39" s="327">
        <v>0</v>
      </c>
      <c r="Y39" s="325" t="s">
        <v>14548</v>
      </c>
      <c r="Z39" s="325"/>
      <c r="AA39" s="325"/>
      <c r="AB39" s="326">
        <v>0</v>
      </c>
      <c r="AC39" s="327">
        <v>0</v>
      </c>
      <c r="AE39" s="325" t="s">
        <v>14548</v>
      </c>
      <c r="AF39" s="325"/>
      <c r="AG39" s="325"/>
      <c r="AH39" s="326">
        <v>0</v>
      </c>
      <c r="AI39" s="327">
        <v>0</v>
      </c>
      <c r="AK39" s="325" t="s">
        <v>14548</v>
      </c>
      <c r="AL39" s="325"/>
      <c r="AM39" s="325"/>
      <c r="AN39" s="326">
        <v>0</v>
      </c>
      <c r="AO39" s="327">
        <v>0</v>
      </c>
      <c r="AQ39" s="325" t="s">
        <v>14548</v>
      </c>
      <c r="AR39" s="325"/>
      <c r="AS39" s="325"/>
      <c r="AT39" s="326">
        <v>0</v>
      </c>
      <c r="AU39" s="327">
        <v>0</v>
      </c>
      <c r="AW39" s="325" t="s">
        <v>14548</v>
      </c>
      <c r="AX39" s="325"/>
      <c r="AY39" s="325"/>
      <c r="AZ39" s="326">
        <v>0</v>
      </c>
      <c r="BA39" s="327">
        <v>0</v>
      </c>
      <c r="BC39" s="325" t="s">
        <v>14548</v>
      </c>
      <c r="BD39" s="325"/>
      <c r="BE39" s="325"/>
      <c r="BF39" s="326">
        <v>0</v>
      </c>
      <c r="BG39" s="327">
        <v>0</v>
      </c>
      <c r="BI39" s="325" t="s">
        <v>14548</v>
      </c>
      <c r="BJ39" s="325"/>
      <c r="BK39" s="325"/>
      <c r="BL39" s="326">
        <v>0</v>
      </c>
      <c r="BM39" s="327">
        <v>0</v>
      </c>
      <c r="BO39" s="325" t="s">
        <v>14548</v>
      </c>
      <c r="BP39" s="325"/>
      <c r="BQ39" s="325"/>
      <c r="BR39" s="326">
        <v>0</v>
      </c>
      <c r="BS39" s="327">
        <v>0</v>
      </c>
    </row>
    <row r="40" spans="1:71">
      <c r="A40" s="325" t="s">
        <v>14549</v>
      </c>
      <c r="B40" s="325">
        <v>134</v>
      </c>
      <c r="C40" s="325">
        <v>23</v>
      </c>
      <c r="D40" s="329">
        <v>-111</v>
      </c>
      <c r="E40" s="330">
        <v>-0.82835820895522383</v>
      </c>
      <c r="G40" s="325" t="s">
        <v>14549</v>
      </c>
      <c r="H40" s="325">
        <v>152</v>
      </c>
      <c r="I40" s="325">
        <v>71</v>
      </c>
      <c r="J40" s="329">
        <v>-81</v>
      </c>
      <c r="K40" s="330">
        <v>-0.53289473684210531</v>
      </c>
      <c r="M40" s="325" t="s">
        <v>14549</v>
      </c>
      <c r="N40" s="325">
        <v>122</v>
      </c>
      <c r="O40" s="325">
        <v>63</v>
      </c>
      <c r="P40" s="329">
        <v>-59</v>
      </c>
      <c r="Q40" s="330">
        <v>-0.48360655737704916</v>
      </c>
      <c r="S40" s="325" t="s">
        <v>14549</v>
      </c>
      <c r="T40" s="325">
        <v>97</v>
      </c>
      <c r="U40" s="325">
        <v>90</v>
      </c>
      <c r="V40" s="329">
        <v>-7</v>
      </c>
      <c r="W40" s="330">
        <v>-7.2164948453608241E-2</v>
      </c>
      <c r="Y40" s="325" t="s">
        <v>14549</v>
      </c>
      <c r="Z40" s="325">
        <v>141</v>
      </c>
      <c r="AA40" s="325">
        <v>126</v>
      </c>
      <c r="AB40" s="329">
        <v>-15</v>
      </c>
      <c r="AC40" s="330">
        <v>-0.10638297872340426</v>
      </c>
      <c r="AE40" s="325" t="s">
        <v>14549</v>
      </c>
      <c r="AF40" s="325">
        <v>104</v>
      </c>
      <c r="AG40" s="325">
        <v>82</v>
      </c>
      <c r="AH40" s="329">
        <v>-22</v>
      </c>
      <c r="AI40" s="330">
        <v>-0.21153846153846154</v>
      </c>
      <c r="AK40" s="325" t="s">
        <v>14549</v>
      </c>
      <c r="AL40" s="325">
        <v>83</v>
      </c>
      <c r="AM40" s="325">
        <v>148</v>
      </c>
      <c r="AN40" s="329">
        <v>65</v>
      </c>
      <c r="AO40" s="330">
        <v>0.7831325301204819</v>
      </c>
      <c r="AQ40" s="325" t="s">
        <v>14549</v>
      </c>
      <c r="AR40" s="325">
        <v>91</v>
      </c>
      <c r="AS40" s="325">
        <v>15</v>
      </c>
      <c r="AT40" s="329">
        <v>-76</v>
      </c>
      <c r="AU40" s="330">
        <v>-0.8351648351648352</v>
      </c>
      <c r="AW40" s="325" t="s">
        <v>14549</v>
      </c>
      <c r="AX40" s="325">
        <v>142</v>
      </c>
      <c r="AY40" s="325">
        <v>154</v>
      </c>
      <c r="AZ40" s="329">
        <v>12</v>
      </c>
      <c r="BA40" s="330">
        <v>8.4507042253521125E-2</v>
      </c>
      <c r="BC40" s="325" t="s">
        <v>14549</v>
      </c>
      <c r="BD40" s="325">
        <v>64</v>
      </c>
      <c r="BE40" s="325">
        <v>90</v>
      </c>
      <c r="BF40" s="329">
        <v>26</v>
      </c>
      <c r="BG40" s="330">
        <v>0.40625</v>
      </c>
      <c r="BI40" s="325" t="s">
        <v>14549</v>
      </c>
      <c r="BJ40" s="325">
        <v>33</v>
      </c>
      <c r="BK40" s="325">
        <v>51</v>
      </c>
      <c r="BL40" s="329">
        <v>18</v>
      </c>
      <c r="BM40" s="330">
        <v>0.54545454545454541</v>
      </c>
      <c r="BO40" s="325" t="s">
        <v>14549</v>
      </c>
      <c r="BP40" s="325">
        <v>71</v>
      </c>
      <c r="BQ40" s="325">
        <v>17</v>
      </c>
      <c r="BR40" s="329">
        <v>-54</v>
      </c>
      <c r="BS40" s="330">
        <v>-0.76056338028169013</v>
      </c>
    </row>
    <row r="41" spans="1:71">
      <c r="A41" s="325" t="s">
        <v>14550</v>
      </c>
      <c r="B41" s="325">
        <v>0</v>
      </c>
      <c r="C41" s="325">
        <v>1</v>
      </c>
      <c r="D41" s="329">
        <v>1</v>
      </c>
      <c r="E41" s="330">
        <v>0</v>
      </c>
      <c r="G41" s="325" t="s">
        <v>14550</v>
      </c>
      <c r="H41" s="325">
        <v>0</v>
      </c>
      <c r="I41" s="325">
        <v>0</v>
      </c>
      <c r="J41" s="329">
        <v>0</v>
      </c>
      <c r="K41" s="330">
        <v>0</v>
      </c>
      <c r="M41" s="325" t="s">
        <v>14550</v>
      </c>
      <c r="N41" s="325">
        <v>1</v>
      </c>
      <c r="O41" s="325">
        <v>1</v>
      </c>
      <c r="P41" s="329">
        <v>0</v>
      </c>
      <c r="Q41" s="330">
        <v>0</v>
      </c>
      <c r="S41" s="325" t="s">
        <v>14550</v>
      </c>
      <c r="T41" s="325">
        <v>0</v>
      </c>
      <c r="U41" s="325">
        <v>2.6666666666666665</v>
      </c>
      <c r="V41" s="329">
        <v>2.6666666666666665</v>
      </c>
      <c r="W41" s="330">
        <v>0</v>
      </c>
      <c r="Y41" s="325" t="s">
        <v>14550</v>
      </c>
      <c r="Z41" s="325">
        <v>0</v>
      </c>
      <c r="AA41" s="325">
        <v>1</v>
      </c>
      <c r="AB41" s="329">
        <v>1</v>
      </c>
      <c r="AC41" s="330">
        <v>0</v>
      </c>
      <c r="AE41" s="325" t="s">
        <v>14550</v>
      </c>
      <c r="AF41" s="325">
        <v>1</v>
      </c>
      <c r="AG41" s="325">
        <v>0</v>
      </c>
      <c r="AH41" s="329">
        <v>-1</v>
      </c>
      <c r="AI41" s="330">
        <v>-1</v>
      </c>
      <c r="AK41" s="325" t="s">
        <v>14550</v>
      </c>
      <c r="AL41" s="325">
        <v>1</v>
      </c>
      <c r="AM41" s="325">
        <v>1</v>
      </c>
      <c r="AN41" s="329">
        <v>0</v>
      </c>
      <c r="AO41" s="330">
        <v>0</v>
      </c>
      <c r="AQ41" s="325" t="s">
        <v>14550</v>
      </c>
      <c r="AR41" s="325">
        <v>0</v>
      </c>
      <c r="AS41" s="325">
        <v>2</v>
      </c>
      <c r="AT41" s="329">
        <v>2</v>
      </c>
      <c r="AU41" s="330">
        <v>0</v>
      </c>
      <c r="AW41" s="325" t="s">
        <v>14550</v>
      </c>
      <c r="AX41" s="325">
        <v>0</v>
      </c>
      <c r="AY41" s="325">
        <v>0</v>
      </c>
      <c r="AZ41" s="329">
        <v>0</v>
      </c>
      <c r="BA41" s="330">
        <v>0</v>
      </c>
      <c r="BC41" s="325" t="s">
        <v>14550</v>
      </c>
      <c r="BD41" s="325">
        <v>0</v>
      </c>
      <c r="BE41" s="325">
        <v>0</v>
      </c>
      <c r="BF41" s="329">
        <v>0</v>
      </c>
      <c r="BG41" s="330">
        <v>0</v>
      </c>
      <c r="BI41" s="325" t="s">
        <v>14550</v>
      </c>
      <c r="BJ41" s="325">
        <v>0</v>
      </c>
      <c r="BK41" s="325">
        <v>2</v>
      </c>
      <c r="BL41" s="329">
        <v>2</v>
      </c>
      <c r="BM41" s="330">
        <v>0</v>
      </c>
      <c r="BO41" s="325" t="s">
        <v>14550</v>
      </c>
      <c r="BP41" s="325">
        <v>1</v>
      </c>
      <c r="BQ41" s="325">
        <v>2</v>
      </c>
      <c r="BR41" s="329">
        <v>1</v>
      </c>
      <c r="BS41" s="330">
        <v>1</v>
      </c>
    </row>
    <row r="42" spans="1:71">
      <c r="A42" s="325" t="s">
        <v>14551</v>
      </c>
      <c r="B42" s="325">
        <v>0</v>
      </c>
      <c r="C42" s="325">
        <v>1</v>
      </c>
      <c r="D42" s="329">
        <v>1</v>
      </c>
      <c r="E42" s="330">
        <v>0</v>
      </c>
      <c r="G42" s="325" t="s">
        <v>14551</v>
      </c>
      <c r="H42" s="325">
        <v>0</v>
      </c>
      <c r="I42" s="325">
        <v>0</v>
      </c>
      <c r="J42" s="329">
        <v>0</v>
      </c>
      <c r="K42" s="330">
        <v>0</v>
      </c>
      <c r="M42" s="325" t="s">
        <v>14551</v>
      </c>
      <c r="N42" s="325">
        <v>2</v>
      </c>
      <c r="O42" s="325">
        <v>1</v>
      </c>
      <c r="P42" s="329">
        <v>-1</v>
      </c>
      <c r="Q42" s="330">
        <v>-0.5</v>
      </c>
      <c r="S42" s="325" t="s">
        <v>14551</v>
      </c>
      <c r="T42" s="325">
        <v>1</v>
      </c>
      <c r="U42" s="325">
        <v>1</v>
      </c>
      <c r="V42" s="329">
        <v>0</v>
      </c>
      <c r="W42" s="330">
        <v>0</v>
      </c>
      <c r="Y42" s="325" t="s">
        <v>14551</v>
      </c>
      <c r="Z42" s="325">
        <v>2</v>
      </c>
      <c r="AA42" s="325">
        <v>0</v>
      </c>
      <c r="AB42" s="329">
        <v>-2</v>
      </c>
      <c r="AC42" s="330">
        <v>-1</v>
      </c>
      <c r="AE42" s="325" t="s">
        <v>14551</v>
      </c>
      <c r="AF42" s="325">
        <v>1</v>
      </c>
      <c r="AG42" s="325">
        <v>0</v>
      </c>
      <c r="AH42" s="329">
        <v>-1</v>
      </c>
      <c r="AI42" s="330">
        <v>-1</v>
      </c>
      <c r="AK42" s="325" t="s">
        <v>14551</v>
      </c>
      <c r="AL42" s="325">
        <v>3</v>
      </c>
      <c r="AM42" s="325">
        <v>1</v>
      </c>
      <c r="AN42" s="329">
        <v>-2</v>
      </c>
      <c r="AO42" s="330">
        <v>-0.66666666666666663</v>
      </c>
      <c r="AQ42" s="325" t="s">
        <v>14551</v>
      </c>
      <c r="AR42" s="325">
        <v>0</v>
      </c>
      <c r="AS42" s="325">
        <v>2</v>
      </c>
      <c r="AT42" s="329">
        <v>2</v>
      </c>
      <c r="AU42" s="330">
        <v>0</v>
      </c>
      <c r="AW42" s="325" t="s">
        <v>14551</v>
      </c>
      <c r="AX42" s="325">
        <v>0</v>
      </c>
      <c r="AY42" s="325">
        <v>1</v>
      </c>
      <c r="AZ42" s="329">
        <v>1</v>
      </c>
      <c r="BA42" s="330">
        <v>0</v>
      </c>
      <c r="BC42" s="325" t="s">
        <v>14551</v>
      </c>
      <c r="BD42" s="325">
        <v>1</v>
      </c>
      <c r="BE42" s="325">
        <v>0</v>
      </c>
      <c r="BF42" s="329">
        <v>-1</v>
      </c>
      <c r="BG42" s="330">
        <v>-1</v>
      </c>
      <c r="BI42" s="325" t="s">
        <v>14551</v>
      </c>
      <c r="BJ42" s="325">
        <v>1</v>
      </c>
      <c r="BK42" s="325">
        <v>0</v>
      </c>
      <c r="BL42" s="329">
        <v>-1</v>
      </c>
      <c r="BM42" s="330">
        <v>-1</v>
      </c>
      <c r="BO42" s="325" t="s">
        <v>14551</v>
      </c>
      <c r="BP42" s="325">
        <v>0</v>
      </c>
      <c r="BQ42" s="325">
        <v>1</v>
      </c>
      <c r="BR42" s="329">
        <v>1</v>
      </c>
      <c r="BS42" s="330">
        <v>0</v>
      </c>
    </row>
    <row r="43" spans="1:71">
      <c r="A43" s="325" t="s">
        <v>14552</v>
      </c>
      <c r="B43" s="325">
        <v>0</v>
      </c>
      <c r="C43" s="325">
        <v>-5</v>
      </c>
      <c r="D43" s="329">
        <v>-5</v>
      </c>
      <c r="E43" s="330">
        <v>0</v>
      </c>
      <c r="G43" s="325" t="s">
        <v>14552</v>
      </c>
      <c r="H43" s="325">
        <v>0</v>
      </c>
      <c r="I43" s="325">
        <v>0</v>
      </c>
      <c r="J43" s="329">
        <v>0</v>
      </c>
      <c r="K43" s="330">
        <v>0</v>
      </c>
      <c r="M43" s="325" t="s">
        <v>14552</v>
      </c>
      <c r="N43" s="325">
        <v>-10</v>
      </c>
      <c r="O43" s="325">
        <v>-10</v>
      </c>
      <c r="P43" s="329">
        <v>0</v>
      </c>
      <c r="Q43" s="330">
        <v>0</v>
      </c>
      <c r="S43" s="325" t="s">
        <v>14552</v>
      </c>
      <c r="T43" s="325">
        <v>-5</v>
      </c>
      <c r="U43" s="325">
        <v>5</v>
      </c>
      <c r="V43" s="329">
        <v>10</v>
      </c>
      <c r="W43" s="330">
        <v>-2</v>
      </c>
      <c r="Y43" s="325" t="s">
        <v>14552</v>
      </c>
      <c r="Z43" s="325">
        <v>-10</v>
      </c>
      <c r="AA43" s="325">
        <v>0</v>
      </c>
      <c r="AB43" s="329">
        <v>10</v>
      </c>
      <c r="AC43" s="330">
        <v>-1</v>
      </c>
      <c r="AE43" s="325" t="s">
        <v>14552</v>
      </c>
      <c r="AF43" s="325">
        <v>-13</v>
      </c>
      <c r="AG43" s="325">
        <v>0</v>
      </c>
      <c r="AH43" s="329">
        <v>13</v>
      </c>
      <c r="AI43" s="330">
        <v>-1</v>
      </c>
      <c r="AK43" s="325" t="s">
        <v>14552</v>
      </c>
      <c r="AL43" s="325">
        <v>-20</v>
      </c>
      <c r="AM43" s="325">
        <v>-10</v>
      </c>
      <c r="AN43" s="329">
        <v>10</v>
      </c>
      <c r="AO43" s="330">
        <v>-0.5</v>
      </c>
      <c r="AQ43" s="325" t="s">
        <v>14552</v>
      </c>
      <c r="AR43" s="325">
        <v>0</v>
      </c>
      <c r="AS43" s="325">
        <v>5</v>
      </c>
      <c r="AT43" s="329">
        <v>5</v>
      </c>
      <c r="AU43" s="330">
        <v>0</v>
      </c>
      <c r="AW43" s="325" t="s">
        <v>14552</v>
      </c>
      <c r="AX43" s="325">
        <v>0</v>
      </c>
      <c r="AY43" s="325">
        <v>-5</v>
      </c>
      <c r="AZ43" s="329">
        <v>-5</v>
      </c>
      <c r="BA43" s="330">
        <v>0</v>
      </c>
      <c r="BC43" s="325" t="s">
        <v>14552</v>
      </c>
      <c r="BD43" s="325">
        <v>15</v>
      </c>
      <c r="BE43" s="325">
        <v>0</v>
      </c>
      <c r="BF43" s="329">
        <v>-15</v>
      </c>
      <c r="BG43" s="330">
        <v>-1</v>
      </c>
      <c r="BI43" s="325" t="s">
        <v>14552</v>
      </c>
      <c r="BJ43" s="325">
        <v>15</v>
      </c>
      <c r="BK43" s="325">
        <v>0</v>
      </c>
      <c r="BL43" s="329">
        <v>-15</v>
      </c>
      <c r="BM43" s="330">
        <v>-1</v>
      </c>
      <c r="BO43" s="325" t="s">
        <v>14552</v>
      </c>
      <c r="BP43" s="325">
        <v>0</v>
      </c>
      <c r="BQ43" s="325">
        <v>5</v>
      </c>
      <c r="BR43" s="329">
        <v>5</v>
      </c>
      <c r="BS43" s="330">
        <v>0</v>
      </c>
    </row>
    <row r="44" spans="1:71">
      <c r="A44" s="325" t="s">
        <v>14553</v>
      </c>
      <c r="B44" s="325">
        <v>0</v>
      </c>
      <c r="C44" s="325">
        <v>3</v>
      </c>
      <c r="D44" s="329">
        <v>3</v>
      </c>
      <c r="E44" s="330">
        <v>0</v>
      </c>
      <c r="G44" s="325" t="s">
        <v>14553</v>
      </c>
      <c r="H44" s="325">
        <v>0</v>
      </c>
      <c r="I44" s="325">
        <v>3</v>
      </c>
      <c r="J44" s="329">
        <v>3</v>
      </c>
      <c r="K44" s="330">
        <v>0</v>
      </c>
      <c r="M44" s="325" t="s">
        <v>14553</v>
      </c>
      <c r="N44" s="325">
        <v>0</v>
      </c>
      <c r="O44" s="325">
        <v>1</v>
      </c>
      <c r="P44" s="329">
        <v>1</v>
      </c>
      <c r="Q44" s="330">
        <v>0</v>
      </c>
      <c r="S44" s="325" t="s">
        <v>14553</v>
      </c>
      <c r="T44" s="325">
        <v>2</v>
      </c>
      <c r="U44" s="325">
        <v>4</v>
      </c>
      <c r="V44" s="329">
        <v>2</v>
      </c>
      <c r="W44" s="330">
        <v>1</v>
      </c>
      <c r="Y44" s="325" t="s">
        <v>14553</v>
      </c>
      <c r="Z44" s="325">
        <v>1</v>
      </c>
      <c r="AA44" s="325">
        <v>1</v>
      </c>
      <c r="AB44" s="329">
        <v>0</v>
      </c>
      <c r="AC44" s="330">
        <v>0</v>
      </c>
      <c r="AE44" s="325" t="s">
        <v>14553</v>
      </c>
      <c r="AF44" s="325">
        <v>0</v>
      </c>
      <c r="AG44" s="325">
        <v>0</v>
      </c>
      <c r="AH44" s="329">
        <v>0</v>
      </c>
      <c r="AI44" s="330">
        <v>0</v>
      </c>
      <c r="AK44" s="325" t="s">
        <v>14553</v>
      </c>
      <c r="AL44" s="325">
        <v>2</v>
      </c>
      <c r="AM44" s="325">
        <v>0</v>
      </c>
      <c r="AN44" s="329">
        <v>-2</v>
      </c>
      <c r="AO44" s="330">
        <v>-1</v>
      </c>
      <c r="AQ44" s="325" t="s">
        <v>14553</v>
      </c>
      <c r="AR44" s="325">
        <v>1</v>
      </c>
      <c r="AS44" s="325">
        <v>2</v>
      </c>
      <c r="AT44" s="329">
        <v>1</v>
      </c>
      <c r="AU44" s="330">
        <v>1</v>
      </c>
      <c r="AW44" s="325" t="s">
        <v>14553</v>
      </c>
      <c r="AX44" s="325">
        <v>1</v>
      </c>
      <c r="AY44" s="325">
        <v>0</v>
      </c>
      <c r="AZ44" s="329">
        <v>-1</v>
      </c>
      <c r="BA44" s="330">
        <v>-1</v>
      </c>
      <c r="BC44" s="325" t="s">
        <v>14553</v>
      </c>
      <c r="BD44" s="325">
        <v>2</v>
      </c>
      <c r="BE44" s="325">
        <v>2</v>
      </c>
      <c r="BF44" s="329">
        <v>0</v>
      </c>
      <c r="BG44" s="330">
        <v>0</v>
      </c>
      <c r="BI44" s="325" t="s">
        <v>14553</v>
      </c>
      <c r="BJ44" s="325">
        <v>3</v>
      </c>
      <c r="BK44" s="325">
        <v>1</v>
      </c>
      <c r="BL44" s="329">
        <v>-2</v>
      </c>
      <c r="BM44" s="330">
        <v>-0.66666666666666663</v>
      </c>
      <c r="BO44" s="325" t="s">
        <v>14553</v>
      </c>
      <c r="BP44" s="325">
        <v>0</v>
      </c>
      <c r="BQ44" s="325">
        <v>3</v>
      </c>
      <c r="BR44" s="329">
        <v>3</v>
      </c>
      <c r="BS44" s="330">
        <v>0</v>
      </c>
    </row>
    <row r="45" spans="1:71">
      <c r="A45" s="325" t="s">
        <v>14554</v>
      </c>
      <c r="B45" s="325"/>
      <c r="C45" s="325"/>
      <c r="D45" s="329">
        <v>0</v>
      </c>
      <c r="E45" s="330">
        <v>0</v>
      </c>
      <c r="G45" s="325" t="s">
        <v>14554</v>
      </c>
      <c r="H45" s="325"/>
      <c r="I45" s="325"/>
      <c r="J45" s="329">
        <v>0</v>
      </c>
      <c r="K45" s="330">
        <v>0</v>
      </c>
      <c r="M45" s="325" t="s">
        <v>14554</v>
      </c>
      <c r="N45" s="325"/>
      <c r="O45" s="325"/>
      <c r="P45" s="329">
        <v>0</v>
      </c>
      <c r="Q45" s="330">
        <v>0</v>
      </c>
      <c r="S45" s="325" t="s">
        <v>14554</v>
      </c>
      <c r="T45" s="325"/>
      <c r="U45" s="325"/>
      <c r="V45" s="329">
        <v>0</v>
      </c>
      <c r="W45" s="330">
        <v>0</v>
      </c>
      <c r="Y45" s="325" t="s">
        <v>14554</v>
      </c>
      <c r="Z45" s="325"/>
      <c r="AA45" s="325"/>
      <c r="AB45" s="329">
        <v>0</v>
      </c>
      <c r="AC45" s="330">
        <v>0</v>
      </c>
      <c r="AE45" s="325" t="s">
        <v>14554</v>
      </c>
      <c r="AF45" s="325"/>
      <c r="AG45" s="325"/>
      <c r="AH45" s="329">
        <v>0</v>
      </c>
      <c r="AI45" s="330">
        <v>0</v>
      </c>
      <c r="AK45" s="325" t="s">
        <v>14554</v>
      </c>
      <c r="AL45" s="325"/>
      <c r="AM45" s="325"/>
      <c r="AN45" s="329">
        <v>0</v>
      </c>
      <c r="AO45" s="330">
        <v>0</v>
      </c>
      <c r="AQ45" s="325" t="s">
        <v>14554</v>
      </c>
      <c r="AR45" s="325"/>
      <c r="AS45" s="325"/>
      <c r="AT45" s="329">
        <v>0</v>
      </c>
      <c r="AU45" s="330">
        <v>0</v>
      </c>
      <c r="AW45" s="325" t="s">
        <v>14554</v>
      </c>
      <c r="AX45" s="325"/>
      <c r="AY45" s="325"/>
      <c r="AZ45" s="329">
        <v>0</v>
      </c>
      <c r="BA45" s="330">
        <v>0</v>
      </c>
      <c r="BC45" s="325" t="s">
        <v>14554</v>
      </c>
      <c r="BD45" s="325"/>
      <c r="BE45" s="325"/>
      <c r="BF45" s="329">
        <v>0</v>
      </c>
      <c r="BG45" s="330">
        <v>0</v>
      </c>
      <c r="BI45" s="325" t="s">
        <v>14554</v>
      </c>
      <c r="BJ45" s="325"/>
      <c r="BK45" s="325"/>
      <c r="BL45" s="329">
        <v>0</v>
      </c>
      <c r="BM45" s="330">
        <v>0</v>
      </c>
      <c r="BO45" s="325" t="s">
        <v>14554</v>
      </c>
      <c r="BP45" s="325"/>
      <c r="BQ45" s="325"/>
      <c r="BR45" s="329">
        <v>0</v>
      </c>
      <c r="BS45" s="330">
        <v>0</v>
      </c>
    </row>
    <row r="46" spans="1:71">
      <c r="A46" s="325" t="s">
        <v>14555</v>
      </c>
      <c r="B46" s="325"/>
      <c r="C46" s="325"/>
      <c r="D46" s="329">
        <v>0</v>
      </c>
      <c r="E46" s="330">
        <v>0</v>
      </c>
      <c r="G46" s="325" t="s">
        <v>14555</v>
      </c>
      <c r="H46" s="325"/>
      <c r="I46" s="325"/>
      <c r="J46" s="329">
        <v>0</v>
      </c>
      <c r="K46" s="330">
        <v>0</v>
      </c>
      <c r="M46" s="325" t="s">
        <v>14555</v>
      </c>
      <c r="N46" s="325"/>
      <c r="O46" s="325"/>
      <c r="P46" s="329">
        <v>0</v>
      </c>
      <c r="Q46" s="330">
        <v>0</v>
      </c>
      <c r="S46" s="325" t="s">
        <v>14555</v>
      </c>
      <c r="T46" s="325"/>
      <c r="U46" s="325"/>
      <c r="V46" s="329">
        <v>0</v>
      </c>
      <c r="W46" s="330">
        <v>0</v>
      </c>
      <c r="Y46" s="325" t="s">
        <v>14555</v>
      </c>
      <c r="Z46" s="325"/>
      <c r="AA46" s="325"/>
      <c r="AB46" s="329">
        <v>0</v>
      </c>
      <c r="AC46" s="330">
        <v>0</v>
      </c>
      <c r="AE46" s="325" t="s">
        <v>14555</v>
      </c>
      <c r="AF46" s="325"/>
      <c r="AG46" s="325"/>
      <c r="AH46" s="329">
        <v>0</v>
      </c>
      <c r="AI46" s="330">
        <v>0</v>
      </c>
      <c r="AK46" s="325" t="s">
        <v>14555</v>
      </c>
      <c r="AL46" s="325"/>
      <c r="AM46" s="325"/>
      <c r="AN46" s="329">
        <v>0</v>
      </c>
      <c r="AO46" s="330">
        <v>0</v>
      </c>
      <c r="AQ46" s="325" t="s">
        <v>14555</v>
      </c>
      <c r="AR46" s="325"/>
      <c r="AS46" s="325"/>
      <c r="AT46" s="329">
        <v>0</v>
      </c>
      <c r="AU46" s="330">
        <v>0</v>
      </c>
      <c r="AW46" s="325" t="s">
        <v>14555</v>
      </c>
      <c r="AX46" s="325"/>
      <c r="AY46" s="325"/>
      <c r="AZ46" s="329">
        <v>0</v>
      </c>
      <c r="BA46" s="330">
        <v>0</v>
      </c>
      <c r="BC46" s="325" t="s">
        <v>14555</v>
      </c>
      <c r="BD46" s="325"/>
      <c r="BE46" s="325"/>
      <c r="BF46" s="329">
        <v>0</v>
      </c>
      <c r="BG46" s="330">
        <v>0</v>
      </c>
      <c r="BI46" s="325" t="s">
        <v>14555</v>
      </c>
      <c r="BJ46" s="325"/>
      <c r="BK46" s="325"/>
      <c r="BL46" s="329">
        <v>0</v>
      </c>
      <c r="BM46" s="330">
        <v>0</v>
      </c>
      <c r="BO46" s="325" t="s">
        <v>14555</v>
      </c>
      <c r="BP46" s="325"/>
      <c r="BQ46" s="325"/>
      <c r="BR46" s="329">
        <v>0</v>
      </c>
      <c r="BS46" s="330">
        <v>0</v>
      </c>
    </row>
    <row r="47" spans="1:71" ht="15.75" thickBot="1">
      <c r="A47" s="345" t="s">
        <v>14556</v>
      </c>
      <c r="B47" s="345">
        <v>1</v>
      </c>
      <c r="C47" s="345">
        <v>0</v>
      </c>
      <c r="D47" s="346">
        <v>-1</v>
      </c>
      <c r="E47" s="347">
        <v>-1</v>
      </c>
      <c r="G47" s="345" t="s">
        <v>14556</v>
      </c>
      <c r="H47" s="345">
        <v>1</v>
      </c>
      <c r="I47" s="345">
        <v>0</v>
      </c>
      <c r="J47" s="346">
        <v>-1</v>
      </c>
      <c r="K47" s="347">
        <v>-1</v>
      </c>
      <c r="M47" s="345" t="s">
        <v>14556</v>
      </c>
      <c r="N47" s="345">
        <v>0</v>
      </c>
      <c r="O47" s="345">
        <v>0</v>
      </c>
      <c r="P47" s="346">
        <v>0</v>
      </c>
      <c r="Q47" s="347">
        <v>0</v>
      </c>
      <c r="S47" s="345" t="s">
        <v>14556</v>
      </c>
      <c r="T47" s="345">
        <v>1</v>
      </c>
      <c r="U47" s="345">
        <v>0</v>
      </c>
      <c r="V47" s="346">
        <v>-1</v>
      </c>
      <c r="W47" s="347">
        <v>-1</v>
      </c>
      <c r="Y47" s="345" t="s">
        <v>14556</v>
      </c>
      <c r="Z47" s="345">
        <v>1</v>
      </c>
      <c r="AA47" s="345">
        <v>0</v>
      </c>
      <c r="AB47" s="346">
        <v>-1</v>
      </c>
      <c r="AC47" s="347">
        <v>-1</v>
      </c>
      <c r="AE47" s="345" t="s">
        <v>14556</v>
      </c>
      <c r="AF47" s="345">
        <v>1</v>
      </c>
      <c r="AG47" s="345">
        <v>0</v>
      </c>
      <c r="AH47" s="346">
        <v>-1</v>
      </c>
      <c r="AI47" s="347">
        <v>-1</v>
      </c>
      <c r="AK47" s="345" t="s">
        <v>14556</v>
      </c>
      <c r="AL47" s="345">
        <v>0</v>
      </c>
      <c r="AM47" s="345">
        <v>1</v>
      </c>
      <c r="AN47" s="346">
        <v>1</v>
      </c>
      <c r="AO47" s="347">
        <v>0</v>
      </c>
      <c r="AQ47" s="345" t="s">
        <v>14556</v>
      </c>
      <c r="AR47" s="345">
        <v>1</v>
      </c>
      <c r="AS47" s="345">
        <v>0</v>
      </c>
      <c r="AT47" s="346">
        <v>-1</v>
      </c>
      <c r="AU47" s="347">
        <v>-1</v>
      </c>
      <c r="AW47" s="345" t="s">
        <v>14556</v>
      </c>
      <c r="AX47" s="345">
        <v>0</v>
      </c>
      <c r="AY47" s="345">
        <v>0</v>
      </c>
      <c r="AZ47" s="346">
        <v>0</v>
      </c>
      <c r="BA47" s="347">
        <v>0</v>
      </c>
      <c r="BC47" s="345" t="s">
        <v>14556</v>
      </c>
      <c r="BD47" s="345">
        <v>0</v>
      </c>
      <c r="BE47" s="345">
        <v>0</v>
      </c>
      <c r="BF47" s="346">
        <v>0</v>
      </c>
      <c r="BG47" s="347">
        <v>0</v>
      </c>
      <c r="BI47" s="345" t="s">
        <v>14556</v>
      </c>
      <c r="BJ47" s="345">
        <v>0</v>
      </c>
      <c r="BK47" s="345">
        <v>0</v>
      </c>
      <c r="BL47" s="346">
        <v>0</v>
      </c>
      <c r="BM47" s="347">
        <v>0</v>
      </c>
      <c r="BO47" s="345" t="s">
        <v>14556</v>
      </c>
      <c r="BP47" s="345">
        <v>0</v>
      </c>
      <c r="BQ47" s="345">
        <v>0</v>
      </c>
      <c r="BR47" s="346">
        <v>0</v>
      </c>
      <c r="BS47" s="347">
        <v>0</v>
      </c>
    </row>
  </sheetData>
  <conditionalFormatting sqref="E17:E22 E24:E28 E31">
    <cfRule type="colorScale" priority="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:E47 E35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D22 D35 D24:D28 D6:D11 D14 D31 D39:D47"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E22 E35 E24:E28 E6:E11 E14 E31 E39:E47">
    <cfRule type="colorScale" priority="8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D22 D35 D24:D28 D6:D11 D14 D31 D39:D47">
    <cfRule type="colorScale" priority="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E22 E24:E28 E31">
    <cfRule type="colorScale" priority="88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 E24 E31">
    <cfRule type="colorScale" priority="88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39:E47 E35">
    <cfRule type="colorScale" priority="88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2 E35">
    <cfRule type="colorScale" priority="88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23">
    <cfRule type="colorScale" priority="8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">
    <cfRule type="colorScale" priority="8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">
    <cfRule type="colorScale" priority="8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">
    <cfRule type="colorScale" priority="8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8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1 E14">
    <cfRule type="colorScale" priority="89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">
    <cfRule type="colorScale" priority="8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85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5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D16">
    <cfRule type="colorScale" priority="85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5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D16">
    <cfRule type="colorScale" priority="8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:E16">
    <cfRule type="colorScale" priority="8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:E16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4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4"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4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4"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4">
    <cfRule type="colorScale" priority="84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4:E14">
    <cfRule type="colorScale" priority="84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13">
    <cfRule type="colorScale" priority="831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83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833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83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83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4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83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3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3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8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"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">
    <cfRule type="colorScale" priority="82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8">
    <cfRule type="colorScale" priority="82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17:K22 K24:K28 K31"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:K47 K35">
    <cfRule type="colorScale" priority="8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2 J35 J24:J28 J6:J11 J14 J31 J39:J47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22 K35 K24:K28 K6:K11 K14 K31 K39:K47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2 J35 J24:J28 J6:J11 J14 J31 J39:J47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22 K24:K28 K31">
    <cfRule type="colorScale" priority="81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 K24 K31">
    <cfRule type="colorScale" priority="81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39:K47 K35">
    <cfRule type="colorScale" priority="81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2 K35">
    <cfRule type="colorScale" priority="8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23">
    <cfRule type="colorScale" priority="80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0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">
    <cfRule type="colorScale" priority="80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0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2">
    <cfRule type="colorScale" priority="79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9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2">
    <cfRule type="colorScale" priority="8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">
    <cfRule type="colorScale" priority="79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9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11 K14">
    <cfRule type="colorScale" priority="82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">
    <cfRule type="colorScale" priority="79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9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">
    <cfRule type="colorScale" priority="7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"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6">
    <cfRule type="colorScale" priority="78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8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6"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6">
    <cfRule type="colorScale" priority="7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6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:K34">
    <cfRule type="colorScale" priority="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:J34">
    <cfRule type="colorScale" priority="7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:K34">
    <cfRule type="colorScale" priority="7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:J34">
    <cfRule type="colorScale" priority="7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:K34">
    <cfRule type="colorScale" priority="77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K14">
    <cfRule type="colorScale" priority="77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13">
    <cfRule type="colorScale" priority="759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76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761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76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76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6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">
    <cfRule type="colorScale" priority="7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">
    <cfRule type="colorScale" priority="75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6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6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">
    <cfRule type="colorScale" priority="7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8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">
    <cfRule type="colorScale" priority="7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8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">
    <cfRule type="colorScale" priority="7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8">
    <cfRule type="colorScale" priority="75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8">
    <cfRule type="colorScale" priority="75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Q17:Q22 Q24:Q28 Q31">
    <cfRule type="colorScale" priority="7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47 Q35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22 P35 P24:P28 P6:P11 P14 P31 P39:P47">
    <cfRule type="colorScale" priority="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22 Q35 Q24:Q28 Q6:Q11 Q14 Q31 Q39:Q47">
    <cfRule type="colorScale" priority="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22 P35 P24:P28 P6:P11 P14 P31 P39:P47">
    <cfRule type="colorScale" priority="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22 Q24:Q28 Q31">
    <cfRule type="colorScale" priority="74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7 Q24 Q31">
    <cfRule type="colorScale" priority="74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Q39:Q47 Q35">
    <cfRule type="colorScale" priority="73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2 Q35">
    <cfRule type="colorScale" priority="73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P23">
    <cfRule type="colorScale" priority="73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3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">
    <cfRule type="colorScale" priority="7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">
    <cfRule type="colorScale" priority="73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3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">
    <cfRule type="colorScale" priority="7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">
    <cfRule type="colorScale" priority="72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2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">
    <cfRule type="colorScale" priority="7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">
    <cfRule type="colorScale" priority="72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2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">
    <cfRule type="colorScale" priority="7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:Q11 Q14">
    <cfRule type="colorScale" priority="74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2">
    <cfRule type="colorScale" priority="7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">
    <cfRule type="colorScale" priority="7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">
    <cfRule type="colorScale" priority="7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">
    <cfRule type="colorScale" priority="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16">
    <cfRule type="colorScale" priority="71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1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16">
    <cfRule type="colorScale" priority="7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16">
    <cfRule type="colorScale" priority="70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0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16">
    <cfRule type="colorScale" priority="7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:Q34">
    <cfRule type="colorScale" priority="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:P34">
    <cfRule type="colorScale" priority="7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:Q34">
    <cfRule type="colorScale" priority="7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:P34">
    <cfRule type="colorScale" priority="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:Q34">
    <cfRule type="colorScale" priority="70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4:Q14">
    <cfRule type="colorScale" priority="69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P13">
    <cfRule type="colorScale" priority="687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68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89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69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9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9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">
    <cfRule type="colorScale" priority="6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">
    <cfRule type="colorScale" priority="68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9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9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"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8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"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8"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8">
    <cfRule type="colorScale" priority="67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8">
    <cfRule type="colorScale" priority="68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W17:W22 W26:W27 W31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9:W47 W35">
    <cfRule type="colorScale" priority="6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7:V22 V35 V26:V27 V6:V11 V14 V31 V39:V47"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7:W22 W35 W26:W27 W6:W11 W14 W31 W39:W47">
    <cfRule type="colorScale" priority="6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7:V22 V35 V26:V27 V6:V11 V14 V31 V39:V47">
    <cfRule type="colorScale" priority="6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7:W22 W26:W27 W31">
    <cfRule type="colorScale" priority="66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7 W31">
    <cfRule type="colorScale" priority="67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W39:W47 W35">
    <cfRule type="colorScale" priority="66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42 W35">
    <cfRule type="colorScale" priority="66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32">
    <cfRule type="colorScale" priority="65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5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2"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2">
    <cfRule type="colorScale" priority="6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2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6:W11 W14">
    <cfRule type="colorScale" priority="67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2">
    <cfRule type="colorScale" priority="6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2">
    <cfRule type="colorScale" priority="64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4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2">
    <cfRule type="colorScale" priority="6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">
    <cfRule type="colorScale" priority="6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"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">
    <cfRule type="colorScale" priority="63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3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3:W34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3:V3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3:W34"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3:V34">
    <cfRule type="colorScale" priority="6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3:W34">
    <cfRule type="colorScale" priority="62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4:W14">
    <cfRule type="colorScale" priority="62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13">
    <cfRule type="colorScale" priority="615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61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17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61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1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2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3">
    <cfRule type="colorScale" priority="6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3">
    <cfRule type="colorScale" priority="61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2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2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3">
    <cfRule type="colorScale" priority="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8"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8">
    <cfRule type="colorScale" priority="6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">
    <cfRule type="colorScale" priority="60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8">
    <cfRule type="colorScale" priority="60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C17:AC22 AC24:AC28 AC31">
    <cfRule type="colorScale" priority="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9:AC47 AC35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7:AB22 AB35 AB24:AB28 AB6:AB11 AB14 AB31 AB39:AB47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7:AC22 AC35 AC24:AC28 AC6:AC11 AC14 AC31 AC39:AC47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7:AB22 AB35 AB24:AB28 AB6:AB11 AB14 AB31 AB39:AB47">
    <cfRule type="colorScale" priority="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7:AC22 AC24:AC28 AC31">
    <cfRule type="colorScale" priority="59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 AC17 AC31">
    <cfRule type="colorScale" priority="59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C39:AC47 AC35">
    <cfRule type="colorScale" priority="59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42 AC35">
    <cfRule type="colorScale" priority="59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B23">
    <cfRule type="colorScale" priority="59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9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3"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3">
    <cfRule type="colorScale" priority="5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3">
    <cfRule type="colorScale" priority="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2">
    <cfRule type="colorScale" priority="58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8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2"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2">
    <cfRule type="colorScale" priority="5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2">
    <cfRule type="colorScale" priority="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:AC11 AC14">
    <cfRule type="colorScale" priority="60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2">
    <cfRule type="colorScale" priority="5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"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">
    <cfRule type="colorScale" priority="5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">
    <cfRule type="colorScale" priority="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5:AB16">
    <cfRule type="colorScale" priority="5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5:AB16"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:AC16">
    <cfRule type="colorScale" priority="5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:AC16">
    <cfRule type="colorScale" priority="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3:AC34">
    <cfRule type="colorScale" priority="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3:AB34">
    <cfRule type="colorScale" priority="5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3:AC34"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3:AB34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3:AC34">
    <cfRule type="colorScale" priority="55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4:AC14">
    <cfRule type="colorScale" priority="55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B13">
    <cfRule type="colorScale" priority="543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54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545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54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54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5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3">
    <cfRule type="colorScale" priority="5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3">
    <cfRule type="colorScale" priority="54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4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4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3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8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8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8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8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8">
    <cfRule type="colorScale" priority="53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">
    <cfRule type="colorScale" priority="53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I17:AI22 AI24:AI28 AI31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9:AI47 AI35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7:AH22 AH35 AH24:AH28 AH6:AH11 AH14 AH31 AH39:AH47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7:AI22 AI35 AI24:AI28 AI6:AI11 AI14 AI31 AI39:AI47"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7:AH22 AH35 AH24:AH28 AH6:AH11 AH14 AH31 AH39:AH47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7:AI22 AI24:AI28 AI31">
    <cfRule type="colorScale" priority="52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 AI17 AI31">
    <cfRule type="colorScale" priority="52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I39:AI47 AI35">
    <cfRule type="colorScale" priority="52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42 AI35">
    <cfRule type="colorScale" priority="52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H23">
    <cfRule type="colorScale" priority="5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"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">
    <cfRule type="colorScale" priority="5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2">
    <cfRule type="colorScale" priority="51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1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2"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2">
    <cfRule type="colorScale" priority="50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0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2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6:AI11 AI14">
    <cfRule type="colorScale" priority="53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">
    <cfRule type="colorScale" priority="50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0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2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2">
    <cfRule type="colorScale" priority="49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2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5:AH16">
    <cfRule type="colorScale" priority="49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5:AH16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5:AI16">
    <cfRule type="colorScale" priority="49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5:AI16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3:AI34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3:AH34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3:AI34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3:AH34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3:AI34">
    <cfRule type="colorScale" priority="48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4:AI14">
    <cfRule type="colorScale" priority="48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H13">
    <cfRule type="colorScale" priority="471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47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73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47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7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8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3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3">
    <cfRule type="colorScale" priority="47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7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7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3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8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8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">
    <cfRule type="colorScale" priority="46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8">
    <cfRule type="colorScale" priority="46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O17:AO22 AO24:AO28 AO31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9:AO47 AO35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7:AN22 AN35 AN24:AN28 AN6:AN11 AN14 AN31 AN39:AN47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7:AO22 AO35 AO24:AO28 AO6:AO11 AO14 AO31 AO39:AO47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7:AN22 AN35 AN24:AN28 AN6:AN11 AN14 AN31 AN39:AN47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7:AO22 AO24:AO28 AO31">
    <cfRule type="colorScale" priority="45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 AO17 AO31">
    <cfRule type="colorScale" priority="45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O39:AO47 AO35">
    <cfRule type="colorScale" priority="45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2 AO35">
    <cfRule type="colorScale" priority="45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N23">
    <cfRule type="colorScale" priority="4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">
    <cfRule type="colorScale" priority="44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4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2">
    <cfRule type="colorScale" priority="4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2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2">
    <cfRule type="colorScale" priority="43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3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2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:AO11 AO14">
    <cfRule type="colorScale" priority="46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">
    <cfRule type="colorScale" priority="43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3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2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2">
    <cfRule type="colorScale" priority="42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2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2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5:AN16">
    <cfRule type="colorScale" priority="42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2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5:AN16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5:AO16">
    <cfRule type="colorScale" priority="4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5:AO16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3:AO34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3:AN3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3:AO34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3:AN34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3:AO34">
    <cfRule type="colorScale" priority="41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4:AO14">
    <cfRule type="colorScale" priority="4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N13">
    <cfRule type="colorScale" priority="399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40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01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40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0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0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3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3">
    <cfRule type="colorScale" priority="39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0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0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3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8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8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8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8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8">
    <cfRule type="colorScale" priority="39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8">
    <cfRule type="colorScale" priority="39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U17:AU22 AU24:AU28 AU3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9:AU47 AU35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7:AT22 AT35 AT24:AT28 AT6:AT11 AT14 AT31 AT39:AT47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7:AU22 AU35 AU24:AU28 AU6:AU11 AU14 AU31 AU39:AU47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7:AT22 AT35 AT24:AT28 AT6:AT11 AT14 AT31 AT39:AT47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7:AU22 AU24:AU28 AU31">
    <cfRule type="colorScale" priority="38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 AU17 AU31">
    <cfRule type="colorScale" priority="38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U39:AU47 AU35">
    <cfRule type="colorScale" priority="37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 AU35">
    <cfRule type="colorScale" priority="37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T23">
    <cfRule type="colorScale" priority="3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">
    <cfRule type="colorScale" priority="3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2">
    <cfRule type="colorScale" priority="3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2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2">
    <cfRule type="colorScale" priority="3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2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6:AU11 AU14">
    <cfRule type="colorScale" priority="38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2">
    <cfRule type="colorScale" priority="35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2">
    <cfRule type="colorScale" priority="35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2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5:AT16">
    <cfRule type="colorScale" priority="3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5:AT16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5:AU16">
    <cfRule type="colorScale" priority="3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5:AU16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3:AU34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3:AT3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3:AU34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3:AT3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3:AU34">
    <cfRule type="colorScale" priority="34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4:AU14">
    <cfRule type="colorScale" priority="33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T13">
    <cfRule type="colorScale" priority="327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32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29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33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3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3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3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3">
    <cfRule type="colorScale" priority="32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3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3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3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8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8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8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38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8">
    <cfRule type="colorScale" priority="31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">
    <cfRule type="colorScale" priority="32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A17:BA22 BA24:BA28 BA31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9:BA47 BA35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7:AZ22 AZ35 AZ24:AZ28 AZ6:AZ11 AZ14 AZ31 AZ39:AZ47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7:BA22 BA35 BA24:BA28 BA6:BA11 BA14 BA31 BA39:BA47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7:AZ22 AZ35 AZ24:AZ28 AZ6:AZ11 AZ14 AZ31 AZ39:AZ47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7:BA22 BA24:BA28 BA31">
    <cfRule type="colorScale" priority="30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 BA17 BA31">
    <cfRule type="colorScale" priority="31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A39:BA47 BA35">
    <cfRule type="colorScale" priority="30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 BA35">
    <cfRule type="colorScale" priority="30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Z23">
    <cfRule type="colorScale" priority="30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0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3">
    <cfRule type="colorScale" priority="29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3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2">
    <cfRule type="colorScale" priority="29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2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2">
    <cfRule type="colorScale" priority="29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2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6:BA11 BA14">
    <cfRule type="colorScale" priority="31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">
    <cfRule type="colorScale" priority="2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2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2">
    <cfRule type="colorScale" priority="28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8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2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5:AZ16">
    <cfRule type="colorScale" priority="2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5:AZ16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5:BA16">
    <cfRule type="colorScale" priority="2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5:BA16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3:BA34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3:AZ34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3:BA3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3:AZ34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3:BA34">
    <cfRule type="colorScale" priority="26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:BA14">
    <cfRule type="colorScale" priority="26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AZ13">
    <cfRule type="colorScale" priority="255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25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57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25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5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6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3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3">
    <cfRule type="colorScale" priority="25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6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6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3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8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8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8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8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8">
    <cfRule type="colorScale" priority="24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">
    <cfRule type="colorScale" priority="24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G17:BG22 BG24:BG28 BG31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9:BG47 BG35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7:BF22 BF35 BF24:BF28 BF6:BF11 BF14 BF31 BF39:BF47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7:BG22 BG35 BG24:BG28 BG6:BG11 BG14 BG31 BG39:BG47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7:BF22 BF35 BF24:BF28 BF6:BF11 BF14 BF31 BF39:BF4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7:BG22 BG24:BG28 BG31">
    <cfRule type="colorScale" priority="23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7 BG24 BG31">
    <cfRule type="colorScale" priority="23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G39:BG47 BG35">
    <cfRule type="colorScale" priority="23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42 BG35">
    <cfRule type="colorScale" priority="23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F23">
    <cfRule type="colorScale" priority="23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3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3">
    <cfRule type="colorScale" priority="22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2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3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2">
    <cfRule type="colorScale" priority="22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2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2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2">
    <cfRule type="colorScale" priority="2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2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6:BG11 BG14">
    <cfRule type="colorScale" priority="24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2">
    <cfRule type="colorScale" priority="2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2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2">
    <cfRule type="colorScale" priority="21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1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2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5:BF16">
    <cfRule type="colorScale" priority="20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5:BF16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5:BG16">
    <cfRule type="colorScale" priority="20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5:BG16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3:BG34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3:BF34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3:BG34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3:BF34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3:BG34">
    <cfRule type="colorScale" priority="19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4:BG14">
    <cfRule type="colorScale" priority="19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F13">
    <cfRule type="colorScale" priority="183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8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85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8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8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3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3">
    <cfRule type="colorScale" priority="18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8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8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3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8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8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8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8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38">
    <cfRule type="colorScale" priority="17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8">
    <cfRule type="colorScale" priority="17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M17:BM22 BM24:BM28 BM3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9:BM47 BM35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7:BL22 BL35 BL24:BL28 BL6:BL11 BL14 BL31 BL39:BL47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7:BM22 BM35 BM24:BM28 BM6:BM11 BM14 BM31 BM39:BM47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7:BL22 BL35 BL24:BL28 BL6:BL11 BL14 BL31 BL39:BL47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7:BM22 BM24:BM28 BM31">
    <cfRule type="colorScale" priority="16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7 BM24 BM31">
    <cfRule type="colorScale" priority="16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M39:BM47 BM35">
    <cfRule type="colorScale" priority="16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42 BM35">
    <cfRule type="colorScale" priority="16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L23">
    <cfRule type="colorScale" priority="15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3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3">
    <cfRule type="colorScale" priority="15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3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2">
    <cfRule type="colorScale" priority="1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2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2">
    <cfRule type="colorScale" priority="1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2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6:BM11 BM14">
    <cfRule type="colorScale" priority="17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2">
    <cfRule type="colorScale" priority="14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2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2">
    <cfRule type="colorScale" priority="1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2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5:BL16">
    <cfRule type="colorScale" priority="13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3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5:BL16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5:BM16">
    <cfRule type="colorScale" priority="13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3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5:BM16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3:BM3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3:BL34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3:BM3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3:BL3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3:BM34">
    <cfRule type="colorScale" priority="12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4:BM14">
    <cfRule type="colorScale" priority="12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L13">
    <cfRule type="colorScale" priority="111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1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13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1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1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2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3">
    <cfRule type="colorScale" priority="11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1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8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8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38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38">
    <cfRule type="colorScale" priority="10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8">
    <cfRule type="colorScale" priority="10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S17:BS22 BS24:BS28 BS3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9:BS47 BS3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7:BR22 BR35 BR24:BR28 BR6:BR11 BR14 BR31 BR39:BR4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7:BS22 BS35 BS24:BS28 BS6:BS11 BS14 BS31 BS39:BS4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7:BR22 BR35 BR24:BR28 BR6:BR11 BR14 BR31 BR39:BR4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7:BS22 BS24:BS28 BS31">
    <cfRule type="colorScale" priority="9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7 BS24 BS31">
    <cfRule type="colorScale" priority="9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S39:BS47 BS35">
    <cfRule type="colorScale" priority="9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42 BS35">
    <cfRule type="colorScale" priority="9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R23">
    <cfRule type="colorScale" priority="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3">
    <cfRule type="colorScale" priority="8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2">
    <cfRule type="colorScale" priority="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2">
    <cfRule type="colorScale" priority="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6:BS11 BS14">
    <cfRule type="colorScale" priority="10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2">
    <cfRule type="colorScale" priority="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2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2">
    <cfRule type="colorScale" priority="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5:BR16">
    <cfRule type="colorScale" priority="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5:BR1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5:BS16">
    <cfRule type="colorScale" priority="5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5:BS1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3:BS3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3:BR3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3:BS3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3:BR3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3:BS34">
    <cfRule type="colorScale" priority="5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4:BS14">
    <cfRule type="colorScale" priority="5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R13">
    <cfRule type="colorScale" priority="39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4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4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4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3">
    <cfRule type="colorScale" priority="3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38">
    <cfRule type="colorScale" priority="3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8">
    <cfRule type="colorScale" priority="3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1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5">
    <cfRule type="colorScale" priority="2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5:W15">
    <cfRule type="colorScale" priority="2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2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3">
    <cfRule type="colorScale" priority="2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W23">
    <cfRule type="colorScale" priority="1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2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4">
    <cfRule type="colorScale" priority="1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W24">
    <cfRule type="colorScale" priority="1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2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5">
    <cfRule type="colorScale" priority="1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5:W25">
    <cfRule type="colorScale" priority="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V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">
    <cfRule type="colorScale" priority="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8:W28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48"/>
  <sheetViews>
    <sheetView tabSelected="1" topLeftCell="A4" workbookViewId="0">
      <selection activeCell="P16" sqref="P16"/>
    </sheetView>
  </sheetViews>
  <sheetFormatPr defaultColWidth="8.85546875" defaultRowHeight="15"/>
  <cols>
    <col min="1" max="1" width="19.42578125" customWidth="1"/>
    <col min="2" max="2" width="9.140625" customWidth="1"/>
    <col min="3" max="3" width="8" customWidth="1"/>
    <col min="4" max="4" width="8.7109375" customWidth="1"/>
    <col min="5" max="5" width="7.85546875" customWidth="1"/>
    <col min="6" max="6" width="7.5703125" customWidth="1"/>
    <col min="7" max="7" width="8.5703125" customWidth="1"/>
    <col min="8" max="8" width="8.140625" customWidth="1"/>
    <col min="9" max="9" width="9" customWidth="1"/>
    <col min="10" max="10" width="6.85546875" customWidth="1"/>
    <col min="11" max="11" width="8.140625" customWidth="1"/>
    <col min="12" max="12" width="8" customWidth="1"/>
    <col min="13" max="13" width="8.7109375" customWidth="1"/>
  </cols>
  <sheetData>
    <row r="3" spans="1:13" ht="15.75" thickBot="1"/>
    <row r="4" spans="1:13" ht="15.75" thickBot="1">
      <c r="A4" s="305" t="s">
        <v>14391</v>
      </c>
    </row>
    <row r="5" spans="1:13" ht="15.75" thickBot="1">
      <c r="A5" s="304" t="s">
        <v>14521</v>
      </c>
      <c r="B5" t="s">
        <v>14465</v>
      </c>
      <c r="C5" t="s">
        <v>14557</v>
      </c>
      <c r="D5" t="s">
        <v>14467</v>
      </c>
      <c r="E5" t="s">
        <v>14558</v>
      </c>
      <c r="F5" t="s">
        <v>14559</v>
      </c>
      <c r="G5" t="s">
        <v>14560</v>
      </c>
      <c r="H5" t="s">
        <v>14561</v>
      </c>
      <c r="I5" t="s">
        <v>14472</v>
      </c>
      <c r="J5" t="s">
        <v>14562</v>
      </c>
      <c r="K5" t="s">
        <v>14563</v>
      </c>
      <c r="L5" t="s">
        <v>14564</v>
      </c>
      <c r="M5" t="s">
        <v>2930</v>
      </c>
    </row>
    <row r="6" spans="1:13">
      <c r="A6" s="308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</row>
    <row r="7" spans="1:13" ht="15.75" thickBot="1">
      <c r="A7" s="320" t="s">
        <v>1</v>
      </c>
      <c r="B7" s="323"/>
      <c r="C7" s="323"/>
      <c r="D7" s="323"/>
      <c r="E7" s="323"/>
      <c r="F7" s="323"/>
      <c r="G7" s="323"/>
      <c r="H7" s="323"/>
      <c r="I7" s="323"/>
      <c r="J7" s="323"/>
      <c r="K7" s="323"/>
      <c r="L7" s="323"/>
      <c r="M7" s="323"/>
    </row>
    <row r="8" spans="1:13" ht="15.75" thickTop="1">
      <c r="A8" s="325" t="s">
        <v>14399</v>
      </c>
      <c r="B8" s="327">
        <v>-0.1</v>
      </c>
      <c r="C8" s="327">
        <v>0.2</v>
      </c>
      <c r="D8" s="327">
        <v>-0.35714285714285715</v>
      </c>
      <c r="E8" s="327">
        <v>-0.21052631578947367</v>
      </c>
      <c r="F8" s="327">
        <v>-0.42857142857142855</v>
      </c>
      <c r="G8" s="327">
        <v>-0.2857142857142857</v>
      </c>
      <c r="H8" s="327">
        <v>0.2</v>
      </c>
      <c r="I8" s="327">
        <v>0</v>
      </c>
      <c r="J8" s="327">
        <v>0.7</v>
      </c>
      <c r="K8" s="327">
        <v>8.3333333333333329E-2</v>
      </c>
      <c r="L8" s="327">
        <v>-6.6666666666666666E-2</v>
      </c>
      <c r="M8" s="327">
        <v>0</v>
      </c>
    </row>
    <row r="9" spans="1:13">
      <c r="A9" s="325" t="s">
        <v>14522</v>
      </c>
      <c r="B9" s="330">
        <v>-0.5</v>
      </c>
      <c r="C9" s="330">
        <v>-8.3333333333333329E-2</v>
      </c>
      <c r="D9" s="330">
        <v>-0.44444444444444442</v>
      </c>
      <c r="E9" s="330">
        <v>-0.375</v>
      </c>
      <c r="F9" s="330">
        <v>-0.4</v>
      </c>
      <c r="G9" s="330">
        <v>0</v>
      </c>
      <c r="H9" s="330">
        <v>0.83333333333333337</v>
      </c>
      <c r="I9" s="330">
        <v>-0.42857142857142855</v>
      </c>
      <c r="J9" s="330">
        <v>0</v>
      </c>
      <c r="K9" s="330">
        <v>0.14285714285714285</v>
      </c>
      <c r="L9" s="330">
        <v>0</v>
      </c>
      <c r="M9" s="330">
        <v>-0.33333333333333331</v>
      </c>
    </row>
    <row r="10" spans="1:13">
      <c r="A10" s="331" t="s">
        <v>14401</v>
      </c>
      <c r="B10" s="330">
        <v>0</v>
      </c>
      <c r="C10" s="330">
        <v>0</v>
      </c>
      <c r="D10" s="330">
        <v>0</v>
      </c>
      <c r="E10" s="330">
        <v>0</v>
      </c>
      <c r="F10" s="330">
        <v>0</v>
      </c>
      <c r="G10" s="330">
        <v>0</v>
      </c>
      <c r="H10" s="330">
        <v>0</v>
      </c>
      <c r="I10" s="330">
        <v>0</v>
      </c>
      <c r="J10" s="330">
        <v>0</v>
      </c>
      <c r="K10" s="330">
        <v>0</v>
      </c>
      <c r="L10" s="330">
        <v>0</v>
      </c>
      <c r="M10" s="330">
        <v>0</v>
      </c>
    </row>
    <row r="11" spans="1:13">
      <c r="A11" s="325" t="s">
        <v>14523</v>
      </c>
      <c r="B11" s="330">
        <v>-0.83333333333333337</v>
      </c>
      <c r="C11" s="330">
        <v>-0.25</v>
      </c>
      <c r="D11" s="330">
        <v>0</v>
      </c>
      <c r="E11" s="330">
        <v>-0.4</v>
      </c>
      <c r="F11" s="330">
        <v>-0.44444444444444442</v>
      </c>
      <c r="G11" s="330">
        <v>0.5</v>
      </c>
      <c r="H11" s="330">
        <v>0.75</v>
      </c>
      <c r="I11" s="330">
        <v>-0.6</v>
      </c>
      <c r="J11" s="330">
        <v>0.2</v>
      </c>
      <c r="K11" s="330">
        <v>0.25</v>
      </c>
      <c r="L11" s="330">
        <v>0.5</v>
      </c>
      <c r="M11" s="330">
        <v>-0.8</v>
      </c>
    </row>
    <row r="12" spans="1:13" ht="15.75" thickBot="1">
      <c r="A12" s="325" t="s">
        <v>14524</v>
      </c>
      <c r="B12" s="330">
        <v>-1</v>
      </c>
      <c r="C12" s="330">
        <v>-0.5714285714285714</v>
      </c>
      <c r="D12" s="330">
        <v>0</v>
      </c>
      <c r="E12" s="330">
        <v>-1</v>
      </c>
      <c r="F12" s="330">
        <v>-0.4</v>
      </c>
      <c r="G12" s="330">
        <v>0</v>
      </c>
      <c r="H12" s="330">
        <v>1</v>
      </c>
      <c r="I12" s="330">
        <v>-1</v>
      </c>
      <c r="J12" s="330">
        <v>0</v>
      </c>
      <c r="K12" s="330">
        <v>7</v>
      </c>
      <c r="L12" s="330">
        <v>0</v>
      </c>
      <c r="M12" s="330">
        <v>-1</v>
      </c>
    </row>
    <row r="13" spans="1:13">
      <c r="A13" s="376" t="s">
        <v>14525</v>
      </c>
      <c r="B13" s="382" t="s">
        <v>14465</v>
      </c>
      <c r="C13" s="382" t="s">
        <v>14557</v>
      </c>
      <c r="D13" s="382" t="s">
        <v>14467</v>
      </c>
      <c r="E13" s="382" t="s">
        <v>14566</v>
      </c>
      <c r="F13" s="382" t="s">
        <v>14559</v>
      </c>
      <c r="G13" s="382" t="s">
        <v>14560</v>
      </c>
      <c r="H13" s="382" t="s">
        <v>14561</v>
      </c>
      <c r="I13" s="382" t="s">
        <v>14472</v>
      </c>
      <c r="J13" s="382" t="s">
        <v>14562</v>
      </c>
      <c r="K13" s="382" t="s">
        <v>14563</v>
      </c>
      <c r="L13" s="382" t="s">
        <v>14567</v>
      </c>
      <c r="M13" s="383" t="s">
        <v>2930</v>
      </c>
    </row>
    <row r="14" spans="1:13">
      <c r="A14" s="377" t="s">
        <v>14526</v>
      </c>
      <c r="B14" s="384">
        <v>0.2</v>
      </c>
      <c r="C14" s="384">
        <v>0.45454545454545453</v>
      </c>
      <c r="D14" s="384">
        <v>-0.4</v>
      </c>
      <c r="E14" s="384">
        <v>-0.33333333333333331</v>
      </c>
      <c r="F14" s="384">
        <v>-0.5714285714285714</v>
      </c>
      <c r="G14" s="384">
        <v>-0.22222222222222221</v>
      </c>
      <c r="H14" s="384">
        <v>0.125</v>
      </c>
      <c r="I14" s="384">
        <v>0</v>
      </c>
      <c r="J14" s="384">
        <v>0.16666666666666666</v>
      </c>
      <c r="K14" s="384">
        <v>0</v>
      </c>
      <c r="L14" s="384">
        <v>-0.4</v>
      </c>
      <c r="M14" s="385">
        <v>0</v>
      </c>
    </row>
    <row r="15" spans="1:13">
      <c r="A15" s="377" t="s">
        <v>14527</v>
      </c>
      <c r="B15" s="386">
        <v>8.8235294117647065E-2</v>
      </c>
      <c r="C15" s="386">
        <v>0.19642857142857142</v>
      </c>
      <c r="D15" s="386">
        <v>-0.16666666666666666</v>
      </c>
      <c r="E15" s="386">
        <v>-0.87234042553191493</v>
      </c>
      <c r="F15" s="386">
        <v>-0.7</v>
      </c>
      <c r="G15" s="386">
        <v>5.7692307692307696E-2</v>
      </c>
      <c r="H15" s="386">
        <v>0.69230769230769229</v>
      </c>
      <c r="I15" s="386">
        <v>-0.46153846153846156</v>
      </c>
      <c r="J15" s="386">
        <v>0.9821428571428571</v>
      </c>
      <c r="K15" s="386">
        <v>5.3571428571428568E-2</v>
      </c>
      <c r="L15" s="386">
        <v>-0.54545454545454541</v>
      </c>
      <c r="M15" s="387">
        <v>-0.62</v>
      </c>
    </row>
    <row r="16" spans="1:13">
      <c r="A16" s="378" t="s">
        <v>14528</v>
      </c>
      <c r="B16" s="386">
        <v>0</v>
      </c>
      <c r="C16" s="386">
        <v>0</v>
      </c>
      <c r="D16" s="386">
        <v>-0.5714285714285714</v>
      </c>
      <c r="E16" s="386">
        <v>-0.6</v>
      </c>
      <c r="F16" s="386">
        <v>-0.66666666666666663</v>
      </c>
      <c r="G16" s="386">
        <v>0.2</v>
      </c>
      <c r="H16" s="386">
        <v>1</v>
      </c>
      <c r="I16" s="386">
        <v>0</v>
      </c>
      <c r="J16" s="386">
        <v>-0.2</v>
      </c>
      <c r="K16" s="386">
        <v>-0.33333333333333331</v>
      </c>
      <c r="L16" s="386">
        <v>-0.5</v>
      </c>
      <c r="M16" s="387">
        <v>0</v>
      </c>
    </row>
    <row r="17" spans="1:13">
      <c r="A17" s="379" t="s">
        <v>14529</v>
      </c>
      <c r="B17" s="342"/>
      <c r="C17" s="342"/>
      <c r="D17" s="342"/>
      <c r="E17" s="342"/>
      <c r="F17" s="342"/>
      <c r="G17" s="342"/>
      <c r="H17" s="342"/>
      <c r="I17" s="342"/>
      <c r="J17" s="342"/>
      <c r="K17" s="342"/>
      <c r="L17" s="342"/>
      <c r="M17" s="380"/>
    </row>
    <row r="18" spans="1:13">
      <c r="A18" s="377" t="s">
        <v>14530</v>
      </c>
      <c r="B18" s="386">
        <v>-0.4</v>
      </c>
      <c r="C18" s="386">
        <v>-0.5</v>
      </c>
      <c r="D18" s="386">
        <v>-0.25</v>
      </c>
      <c r="E18" s="386">
        <v>-0.1</v>
      </c>
      <c r="F18" s="386">
        <v>-0.35714285714285715</v>
      </c>
      <c r="G18" s="386">
        <v>-0.4</v>
      </c>
      <c r="H18" s="386">
        <v>0.2857142857142857</v>
      </c>
      <c r="I18" s="386">
        <v>0</v>
      </c>
      <c r="J18" s="386">
        <v>1.5</v>
      </c>
      <c r="K18" s="386">
        <v>0.33333333333333331</v>
      </c>
      <c r="L18" s="386">
        <v>0.1</v>
      </c>
      <c r="M18" s="387">
        <v>0</v>
      </c>
    </row>
    <row r="19" spans="1:13">
      <c r="A19" s="377" t="s">
        <v>14531</v>
      </c>
      <c r="B19" s="386">
        <v>-1.1399999999999999</v>
      </c>
      <c r="C19" s="386">
        <v>-0.95833333333333337</v>
      </c>
      <c r="D19" s="386">
        <v>-0.68918918918918914</v>
      </c>
      <c r="E19" s="386">
        <v>0.68</v>
      </c>
      <c r="F19" s="386">
        <v>0.12871287128712872</v>
      </c>
      <c r="G19" s="386">
        <v>-0.48076923076923078</v>
      </c>
      <c r="H19" s="386">
        <v>0.8</v>
      </c>
      <c r="I19" s="386">
        <v>-0.98461538461538467</v>
      </c>
      <c r="J19" s="386">
        <v>-0.5</v>
      </c>
      <c r="K19" s="386">
        <v>2.875</v>
      </c>
      <c r="L19" s="386">
        <v>1.0909090909090908</v>
      </c>
      <c r="M19" s="387">
        <v>-1.0952380952380953</v>
      </c>
    </row>
    <row r="20" spans="1:13">
      <c r="A20" s="377" t="s">
        <v>14420</v>
      </c>
      <c r="B20" s="386">
        <v>0</v>
      </c>
      <c r="C20" s="386">
        <v>0</v>
      </c>
      <c r="D20" s="386">
        <v>0</v>
      </c>
      <c r="E20" s="386">
        <v>0</v>
      </c>
      <c r="F20" s="386">
        <v>0</v>
      </c>
      <c r="G20" s="386">
        <v>0</v>
      </c>
      <c r="H20" s="386">
        <v>0</v>
      </c>
      <c r="I20" s="386">
        <v>0</v>
      </c>
      <c r="J20" s="386">
        <v>0</v>
      </c>
      <c r="K20" s="386">
        <v>0</v>
      </c>
      <c r="L20" s="386">
        <v>-1</v>
      </c>
      <c r="M20" s="387">
        <v>0</v>
      </c>
    </row>
    <row r="21" spans="1:13">
      <c r="A21" s="377" t="s">
        <v>14532</v>
      </c>
      <c r="B21" s="386">
        <v>0</v>
      </c>
      <c r="C21" s="386">
        <v>0</v>
      </c>
      <c r="D21" s="386">
        <v>0</v>
      </c>
      <c r="E21" s="386">
        <v>0</v>
      </c>
      <c r="F21" s="386">
        <v>0</v>
      </c>
      <c r="G21" s="386">
        <v>0</v>
      </c>
      <c r="H21" s="386">
        <v>0</v>
      </c>
      <c r="I21" s="386">
        <v>0.16666666666666666</v>
      </c>
      <c r="J21" s="386">
        <v>0</v>
      </c>
      <c r="K21" s="386">
        <v>0</v>
      </c>
      <c r="L21" s="386">
        <v>-1</v>
      </c>
      <c r="M21" s="387">
        <v>0</v>
      </c>
    </row>
    <row r="22" spans="1:13" ht="15.75" thickBot="1">
      <c r="A22" s="381" t="s">
        <v>14533</v>
      </c>
      <c r="B22" s="388">
        <v>-1</v>
      </c>
      <c r="C22" s="388">
        <v>-0.5</v>
      </c>
      <c r="D22" s="388">
        <v>0</v>
      </c>
      <c r="E22" s="388">
        <v>0</v>
      </c>
      <c r="F22" s="388">
        <v>-0.2857142857142857</v>
      </c>
      <c r="G22" s="388">
        <v>-0.33333333333333331</v>
      </c>
      <c r="H22" s="388">
        <v>0.75</v>
      </c>
      <c r="I22" s="388">
        <v>-0.75</v>
      </c>
      <c r="J22" s="388">
        <v>0.33333333333333331</v>
      </c>
      <c r="K22" s="388">
        <v>3</v>
      </c>
      <c r="L22" s="388">
        <v>0.5</v>
      </c>
      <c r="M22" s="389">
        <v>-1</v>
      </c>
    </row>
    <row r="23" spans="1:13">
      <c r="A23" s="344" t="s">
        <v>14534</v>
      </c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</row>
    <row r="24" spans="1:13">
      <c r="A24" s="348" t="s">
        <v>14535</v>
      </c>
      <c r="B24" s="349">
        <v>0</v>
      </c>
      <c r="C24" s="349">
        <v>1</v>
      </c>
      <c r="D24" s="349">
        <v>-0.66666666666666663</v>
      </c>
      <c r="E24" s="349">
        <v>-0.25</v>
      </c>
      <c r="F24" s="349">
        <v>-0.25</v>
      </c>
      <c r="G24" s="349">
        <v>-0.75</v>
      </c>
      <c r="H24" s="349">
        <v>0.33333333333333331</v>
      </c>
      <c r="I24" s="349">
        <v>0.33333333333333331</v>
      </c>
      <c r="J24" s="349">
        <v>3</v>
      </c>
      <c r="K24" s="349">
        <v>0.5</v>
      </c>
      <c r="L24" s="349">
        <v>0.33333333333333331</v>
      </c>
      <c r="M24" s="349">
        <v>2</v>
      </c>
    </row>
    <row r="25" spans="1:13">
      <c r="A25" s="348" t="s">
        <v>14536</v>
      </c>
      <c r="B25" s="330">
        <v>0</v>
      </c>
      <c r="C25" s="330">
        <v>-1</v>
      </c>
      <c r="D25" s="330">
        <v>-1</v>
      </c>
      <c r="E25" s="330">
        <v>-1</v>
      </c>
      <c r="F25" s="330">
        <v>0</v>
      </c>
      <c r="G25" s="330">
        <v>-1</v>
      </c>
      <c r="H25" s="330">
        <v>0</v>
      </c>
      <c r="I25" s="330">
        <v>-0.5</v>
      </c>
      <c r="J25" s="330">
        <v>2</v>
      </c>
      <c r="K25" s="330">
        <v>1</v>
      </c>
      <c r="L25" s="330">
        <v>0</v>
      </c>
      <c r="M25" s="330">
        <v>0</v>
      </c>
    </row>
    <row r="26" spans="1:13">
      <c r="A26" s="348" t="s">
        <v>14537</v>
      </c>
      <c r="B26" s="330">
        <v>0</v>
      </c>
      <c r="C26" s="330">
        <v>0</v>
      </c>
      <c r="D26" s="330">
        <v>0</v>
      </c>
      <c r="E26" s="330">
        <v>-0.66666666666666663</v>
      </c>
      <c r="F26" s="330">
        <v>0</v>
      </c>
      <c r="G26" s="330">
        <v>0</v>
      </c>
      <c r="H26" s="330">
        <v>-0.66666666666666663</v>
      </c>
      <c r="I26" s="330">
        <v>0.5</v>
      </c>
      <c r="J26" s="330">
        <v>0</v>
      </c>
      <c r="K26" s="330">
        <v>-1</v>
      </c>
      <c r="L26" s="330">
        <v>-0.33333333333333331</v>
      </c>
      <c r="M26" s="330">
        <v>1</v>
      </c>
    </row>
    <row r="27" spans="1:13">
      <c r="A27" s="344" t="s">
        <v>14538</v>
      </c>
      <c r="B27" s="330"/>
      <c r="C27" s="330"/>
      <c r="D27" s="330"/>
      <c r="E27" s="330"/>
      <c r="F27" s="330"/>
      <c r="G27" s="330"/>
      <c r="H27" s="330"/>
      <c r="I27" s="330"/>
      <c r="J27" s="330"/>
      <c r="K27" s="330"/>
      <c r="L27" s="330"/>
      <c r="M27" s="330"/>
    </row>
    <row r="28" spans="1:13">
      <c r="A28" s="348" t="s">
        <v>14539</v>
      </c>
      <c r="B28" s="330">
        <v>0</v>
      </c>
      <c r="C28" s="330">
        <v>0</v>
      </c>
      <c r="D28" s="330">
        <v>0</v>
      </c>
      <c r="E28" s="330">
        <v>0</v>
      </c>
      <c r="F28" s="330">
        <v>-1</v>
      </c>
      <c r="G28" s="330">
        <v>0</v>
      </c>
      <c r="H28" s="330">
        <v>0</v>
      </c>
      <c r="I28" s="330">
        <v>0</v>
      </c>
      <c r="J28" s="330">
        <v>0</v>
      </c>
      <c r="K28" s="330">
        <v>0</v>
      </c>
      <c r="L28" s="330">
        <v>-1</v>
      </c>
      <c r="M28" s="330">
        <v>0</v>
      </c>
    </row>
    <row r="29" spans="1:13">
      <c r="A29" s="348" t="s">
        <v>14540</v>
      </c>
      <c r="B29" s="334">
        <v>0</v>
      </c>
      <c r="C29" s="334">
        <v>0</v>
      </c>
      <c r="D29" s="334">
        <v>0</v>
      </c>
      <c r="E29" s="334">
        <v>-1</v>
      </c>
      <c r="F29" s="334">
        <v>-1</v>
      </c>
      <c r="G29" s="334">
        <v>0</v>
      </c>
      <c r="H29" s="334">
        <v>0</v>
      </c>
      <c r="I29" s="334">
        <v>0</v>
      </c>
      <c r="J29" s="334">
        <v>0</v>
      </c>
      <c r="K29" s="334">
        <v>0</v>
      </c>
      <c r="L29" s="334">
        <v>-1</v>
      </c>
      <c r="M29" s="334">
        <v>0</v>
      </c>
    </row>
    <row r="30" spans="1:13" ht="15.75" thickBot="1">
      <c r="A30" s="371" t="s">
        <v>14541</v>
      </c>
      <c r="B30" s="356" t="s">
        <v>14397</v>
      </c>
      <c r="C30" s="356" t="s">
        <v>14397</v>
      </c>
      <c r="D30" s="356" t="s">
        <v>14397</v>
      </c>
      <c r="E30" s="356" t="s">
        <v>14397</v>
      </c>
      <c r="F30" s="356" t="s">
        <v>14397</v>
      </c>
      <c r="G30" s="356" t="s">
        <v>14397</v>
      </c>
      <c r="H30" s="356" t="s">
        <v>14397</v>
      </c>
      <c r="I30" s="356" t="s">
        <v>14397</v>
      </c>
      <c r="J30" s="356" t="s">
        <v>14397</v>
      </c>
      <c r="K30" s="356" t="s">
        <v>14397</v>
      </c>
      <c r="L30" s="356" t="s">
        <v>14397</v>
      </c>
      <c r="M30" s="356" t="s">
        <v>14397</v>
      </c>
    </row>
    <row r="31" spans="1:13" ht="15.75" thickTop="1">
      <c r="A31" s="315"/>
      <c r="B31" s="359"/>
      <c r="C31" s="359"/>
      <c r="D31" s="359"/>
      <c r="E31" s="359"/>
      <c r="F31" s="359"/>
      <c r="G31" s="359"/>
      <c r="H31" s="359"/>
      <c r="I31" s="359"/>
      <c r="J31" s="359"/>
      <c r="K31" s="359"/>
      <c r="L31" s="359"/>
      <c r="M31" s="359"/>
    </row>
    <row r="32" spans="1:13" ht="15.75" thickBot="1">
      <c r="A32" s="372" t="s">
        <v>1</v>
      </c>
      <c r="B32" s="362"/>
      <c r="C32" s="362"/>
      <c r="D32" s="362"/>
      <c r="E32" s="362"/>
      <c r="F32" s="362"/>
      <c r="G32" s="362"/>
      <c r="H32" s="362"/>
      <c r="I32" s="362"/>
      <c r="J32" s="362"/>
      <c r="K32" s="362"/>
      <c r="L32" s="362"/>
      <c r="M32" s="362"/>
    </row>
    <row r="33" spans="1:13" ht="15.75" thickTop="1">
      <c r="A33" s="373" t="s">
        <v>14542</v>
      </c>
      <c r="B33" s="363">
        <v>0</v>
      </c>
      <c r="C33" s="363">
        <v>0</v>
      </c>
      <c r="D33" s="363">
        <v>0</v>
      </c>
      <c r="E33" s="363">
        <v>0</v>
      </c>
      <c r="F33" s="363">
        <v>0</v>
      </c>
      <c r="G33" s="363">
        <v>0</v>
      </c>
      <c r="H33" s="363">
        <v>0</v>
      </c>
      <c r="I33" s="363">
        <v>0</v>
      </c>
      <c r="J33" s="363">
        <v>0</v>
      </c>
      <c r="K33" s="363">
        <v>0</v>
      </c>
      <c r="L33" s="363">
        <v>0</v>
      </c>
      <c r="M33" s="363">
        <v>0</v>
      </c>
    </row>
    <row r="34" spans="1:13">
      <c r="A34" s="325" t="s">
        <v>14543</v>
      </c>
      <c r="B34" s="330">
        <v>-1</v>
      </c>
      <c r="C34" s="330">
        <v>-0.6785714285714286</v>
      </c>
      <c r="D34" s="330">
        <v>-1</v>
      </c>
      <c r="E34" s="330">
        <v>0.75</v>
      </c>
      <c r="F34" s="330">
        <v>0</v>
      </c>
      <c r="G34" s="330">
        <v>-1</v>
      </c>
      <c r="H34" s="330">
        <v>0</v>
      </c>
      <c r="I34" s="330">
        <v>-1</v>
      </c>
      <c r="J34" s="330">
        <v>-0.5</v>
      </c>
      <c r="K34" s="330">
        <v>0</v>
      </c>
      <c r="L34" s="330">
        <v>0</v>
      </c>
      <c r="M34" s="330">
        <v>0</v>
      </c>
    </row>
    <row r="35" spans="1:13">
      <c r="A35" s="325" t="s">
        <v>14544</v>
      </c>
      <c r="B35" s="330">
        <v>-1</v>
      </c>
      <c r="C35" s="330">
        <v>-0.7857142857142857</v>
      </c>
      <c r="D35" s="330">
        <v>-1</v>
      </c>
      <c r="E35" s="330">
        <v>1.3333333333333333</v>
      </c>
      <c r="F35" s="330">
        <v>0</v>
      </c>
      <c r="G35" s="330">
        <v>-1</v>
      </c>
      <c r="H35" s="330">
        <v>0</v>
      </c>
      <c r="I35" s="330">
        <v>-1</v>
      </c>
      <c r="J35" s="330">
        <v>-0.5</v>
      </c>
      <c r="K35" s="330">
        <v>0</v>
      </c>
      <c r="L35" s="330">
        <v>0</v>
      </c>
      <c r="M35" s="330">
        <v>0</v>
      </c>
    </row>
    <row r="36" spans="1:13">
      <c r="A36" s="325" t="s">
        <v>14545</v>
      </c>
      <c r="B36" s="334">
        <v>0.33333333333333326</v>
      </c>
      <c r="C36" s="334">
        <v>0.21212121212121213</v>
      </c>
      <c r="D36" s="334">
        <v>-6.6666666666666735E-2</v>
      </c>
      <c r="E36" s="334">
        <v>-0.15555555555555547</v>
      </c>
      <c r="F36" s="334">
        <v>-0.24999999999999994</v>
      </c>
      <c r="G36" s="334">
        <v>8.888888888888874E-2</v>
      </c>
      <c r="H36" s="334">
        <v>-6.2499999999999986E-2</v>
      </c>
      <c r="I36" s="334">
        <v>0</v>
      </c>
      <c r="J36" s="334">
        <v>-0.31372549019607843</v>
      </c>
      <c r="K36" s="334">
        <v>-7.6923076923076941E-2</v>
      </c>
      <c r="L36" s="334">
        <v>-0.35714285714285715</v>
      </c>
      <c r="M36" s="334">
        <v>0</v>
      </c>
    </row>
    <row r="37" spans="1:13" ht="15.75" thickBot="1">
      <c r="A37" s="371" t="s">
        <v>14546</v>
      </c>
      <c r="B37" s="356" t="s">
        <v>14397</v>
      </c>
      <c r="C37" s="356" t="s">
        <v>14397</v>
      </c>
      <c r="D37" s="356" t="s">
        <v>14397</v>
      </c>
      <c r="E37" s="356" t="s">
        <v>14397</v>
      </c>
      <c r="F37" s="356" t="s">
        <v>14397</v>
      </c>
      <c r="G37" s="356" t="s">
        <v>14397</v>
      </c>
      <c r="H37" s="356" t="s">
        <v>14397</v>
      </c>
      <c r="I37" s="356" t="s">
        <v>14397</v>
      </c>
      <c r="J37" s="356" t="s">
        <v>14397</v>
      </c>
      <c r="K37" s="356" t="s">
        <v>14397</v>
      </c>
      <c r="L37" s="356" t="s">
        <v>14397</v>
      </c>
      <c r="M37" s="356" t="s">
        <v>14397</v>
      </c>
    </row>
    <row r="38" spans="1:13" ht="15.75" thickTop="1">
      <c r="A38" s="315"/>
      <c r="B38" s="359"/>
      <c r="C38" s="359"/>
      <c r="D38" s="359"/>
      <c r="E38" s="359"/>
      <c r="F38" s="359"/>
      <c r="G38" s="359"/>
      <c r="H38" s="359"/>
      <c r="I38" s="359"/>
      <c r="J38" s="359"/>
      <c r="K38" s="359"/>
      <c r="L38" s="359"/>
      <c r="M38" s="359"/>
    </row>
    <row r="39" spans="1:13" ht="15.75" thickBot="1">
      <c r="A39" s="374" t="s">
        <v>1</v>
      </c>
      <c r="B39" s="362"/>
      <c r="C39" s="362"/>
      <c r="D39" s="362"/>
      <c r="E39" s="362"/>
      <c r="F39" s="362"/>
      <c r="G39" s="362"/>
      <c r="H39" s="362"/>
      <c r="I39" s="362"/>
      <c r="J39" s="362"/>
      <c r="K39" s="362"/>
      <c r="L39" s="362"/>
      <c r="M39" s="362"/>
    </row>
    <row r="40" spans="1:13" ht="15.75" thickTop="1">
      <c r="A40" s="325" t="s">
        <v>14548</v>
      </c>
      <c r="B40" s="327">
        <v>0</v>
      </c>
      <c r="C40" s="327">
        <v>0</v>
      </c>
      <c r="D40" s="327">
        <v>0</v>
      </c>
      <c r="E40" s="327">
        <v>0</v>
      </c>
      <c r="F40" s="327">
        <v>0</v>
      </c>
      <c r="G40" s="327">
        <v>0</v>
      </c>
      <c r="H40" s="327">
        <v>0</v>
      </c>
      <c r="I40" s="327">
        <v>0</v>
      </c>
      <c r="J40" s="327">
        <v>0</v>
      </c>
      <c r="K40" s="327">
        <v>0</v>
      </c>
      <c r="L40" s="327">
        <v>0</v>
      </c>
      <c r="M40" s="327">
        <v>0</v>
      </c>
    </row>
    <row r="41" spans="1:13">
      <c r="A41" s="325" t="s">
        <v>14549</v>
      </c>
      <c r="B41" s="330">
        <v>-0.82835820895522383</v>
      </c>
      <c r="C41" s="330">
        <v>-0.53289473684210531</v>
      </c>
      <c r="D41" s="330">
        <v>-0.48360655737704916</v>
      </c>
      <c r="E41" s="330">
        <v>-7.2164948453608241E-2</v>
      </c>
      <c r="F41" s="330">
        <v>-0.10638297872340426</v>
      </c>
      <c r="G41" s="330">
        <v>-0.21153846153846154</v>
      </c>
      <c r="H41" s="330">
        <v>0.7831325301204819</v>
      </c>
      <c r="I41" s="330">
        <v>-0.8351648351648352</v>
      </c>
      <c r="J41" s="330">
        <v>8.4507042253521125E-2</v>
      </c>
      <c r="K41" s="330">
        <v>0.40625</v>
      </c>
      <c r="L41" s="330">
        <v>0.54545454545454541</v>
      </c>
      <c r="M41" s="330">
        <v>-0.76056338028169013</v>
      </c>
    </row>
    <row r="42" spans="1:13">
      <c r="A42" s="325" t="s">
        <v>14550</v>
      </c>
      <c r="B42" s="330">
        <v>0</v>
      </c>
      <c r="C42" s="330">
        <v>0</v>
      </c>
      <c r="D42" s="330">
        <v>0</v>
      </c>
      <c r="E42" s="330">
        <v>0</v>
      </c>
      <c r="F42" s="330">
        <v>0</v>
      </c>
      <c r="G42" s="330">
        <v>-1</v>
      </c>
      <c r="H42" s="330">
        <v>0</v>
      </c>
      <c r="I42" s="330">
        <v>0</v>
      </c>
      <c r="J42" s="330">
        <v>0</v>
      </c>
      <c r="K42" s="330">
        <v>0</v>
      </c>
      <c r="L42" s="330">
        <v>0</v>
      </c>
      <c r="M42" s="330">
        <v>1</v>
      </c>
    </row>
    <row r="43" spans="1:13">
      <c r="A43" s="325" t="s">
        <v>14551</v>
      </c>
      <c r="B43" s="330">
        <v>0</v>
      </c>
      <c r="C43" s="330">
        <v>0</v>
      </c>
      <c r="D43" s="330">
        <v>-0.5</v>
      </c>
      <c r="E43" s="330">
        <v>0</v>
      </c>
      <c r="F43" s="330">
        <v>-1</v>
      </c>
      <c r="G43" s="330">
        <v>-1</v>
      </c>
      <c r="H43" s="330">
        <v>-0.66666666666666663</v>
      </c>
      <c r="I43" s="330">
        <v>0</v>
      </c>
      <c r="J43" s="330">
        <v>0</v>
      </c>
      <c r="K43" s="330">
        <v>-1</v>
      </c>
      <c r="L43" s="330">
        <v>-1</v>
      </c>
      <c r="M43" s="330">
        <v>0</v>
      </c>
    </row>
    <row r="44" spans="1:13">
      <c r="A44" s="325" t="s">
        <v>14552</v>
      </c>
      <c r="B44" s="330">
        <v>0</v>
      </c>
      <c r="C44" s="330">
        <v>0</v>
      </c>
      <c r="D44" s="330">
        <v>0</v>
      </c>
      <c r="E44" s="330">
        <v>-2</v>
      </c>
      <c r="F44" s="330">
        <v>-1</v>
      </c>
      <c r="G44" s="330">
        <v>-1</v>
      </c>
      <c r="H44" s="330">
        <v>-0.5</v>
      </c>
      <c r="I44" s="330">
        <v>0</v>
      </c>
      <c r="J44" s="330">
        <v>0</v>
      </c>
      <c r="K44" s="330">
        <v>-1</v>
      </c>
      <c r="L44" s="330">
        <v>-1</v>
      </c>
      <c r="M44" s="330">
        <v>0</v>
      </c>
    </row>
    <row r="45" spans="1:13">
      <c r="A45" s="325" t="s">
        <v>14553</v>
      </c>
      <c r="B45" s="330">
        <v>0</v>
      </c>
      <c r="C45" s="330">
        <v>0</v>
      </c>
      <c r="D45" s="330">
        <v>0</v>
      </c>
      <c r="E45" s="330">
        <v>1</v>
      </c>
      <c r="F45" s="330">
        <v>0</v>
      </c>
      <c r="G45" s="330">
        <v>0</v>
      </c>
      <c r="H45" s="330">
        <v>-1</v>
      </c>
      <c r="I45" s="330">
        <v>1</v>
      </c>
      <c r="J45" s="330">
        <v>-1</v>
      </c>
      <c r="K45" s="330">
        <v>0</v>
      </c>
      <c r="L45" s="330">
        <v>-0.66666666666666663</v>
      </c>
      <c r="M45" s="330">
        <v>0</v>
      </c>
    </row>
    <row r="46" spans="1:13">
      <c r="A46" s="325" t="s">
        <v>14554</v>
      </c>
      <c r="B46" s="330">
        <v>0</v>
      </c>
      <c r="C46" s="330">
        <v>0</v>
      </c>
      <c r="D46" s="330">
        <v>0</v>
      </c>
      <c r="E46" s="330">
        <v>0</v>
      </c>
      <c r="F46" s="330">
        <v>0</v>
      </c>
      <c r="G46" s="330">
        <v>0</v>
      </c>
      <c r="H46" s="330">
        <v>0</v>
      </c>
      <c r="I46" s="330">
        <v>0</v>
      </c>
      <c r="J46" s="330">
        <v>0</v>
      </c>
      <c r="K46" s="330">
        <v>0</v>
      </c>
      <c r="L46" s="330">
        <v>0</v>
      </c>
      <c r="M46" s="330">
        <v>0</v>
      </c>
    </row>
    <row r="47" spans="1:13">
      <c r="A47" s="325" t="s">
        <v>14555</v>
      </c>
      <c r="B47" s="330">
        <v>0</v>
      </c>
      <c r="C47" s="330">
        <v>0</v>
      </c>
      <c r="D47" s="330">
        <v>0</v>
      </c>
      <c r="E47" s="330">
        <v>0</v>
      </c>
      <c r="F47" s="330">
        <v>0</v>
      </c>
      <c r="G47" s="330">
        <v>0</v>
      </c>
      <c r="H47" s="330">
        <v>0</v>
      </c>
      <c r="I47" s="330">
        <v>0</v>
      </c>
      <c r="J47" s="330">
        <v>0</v>
      </c>
      <c r="K47" s="330">
        <v>0</v>
      </c>
      <c r="L47" s="330">
        <v>0</v>
      </c>
      <c r="M47" s="330">
        <v>0</v>
      </c>
    </row>
    <row r="48" spans="1:13" ht="15.75" thickBot="1">
      <c r="A48" s="345" t="s">
        <v>14556</v>
      </c>
      <c r="B48" s="347">
        <v>-1</v>
      </c>
      <c r="C48" s="347">
        <v>-1</v>
      </c>
      <c r="D48" s="347">
        <v>0</v>
      </c>
      <c r="E48" s="347">
        <v>-1</v>
      </c>
      <c r="F48" s="347">
        <v>-1</v>
      </c>
      <c r="G48" s="347">
        <v>-1</v>
      </c>
      <c r="H48" s="347">
        <v>0</v>
      </c>
      <c r="I48" s="347">
        <v>-1</v>
      </c>
      <c r="J48" s="347">
        <v>0</v>
      </c>
      <c r="K48" s="347">
        <v>0</v>
      </c>
      <c r="L48" s="347">
        <v>0</v>
      </c>
      <c r="M48" s="347">
        <v>0</v>
      </c>
    </row>
  </sheetData>
  <conditionalFormatting sqref="B18:B23 B25:B29 B32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B48 B36"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3 B36 B25:B29 B7:B12 B15 B32 B40:B48">
    <cfRule type="colorScale" priority="5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3 B25:B29 B32">
    <cfRule type="colorScale" priority="54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 B18 B32">
    <cfRule type="colorScale" priority="54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40:B48 B36">
    <cfRule type="colorScale" priority="54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3 B36">
    <cfRule type="colorScale" priority="54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24">
    <cfRule type="colorScale" priority="5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53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3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:B12 B15">
    <cfRule type="colorScale" priority="55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">
    <cfRule type="colorScale" priority="53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3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52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2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5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5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5">
    <cfRule type="colorScale" priority="52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5">
    <cfRule type="colorScale" priority="52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4">
    <cfRule type="colorScale" priority="51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1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1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51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9">
    <cfRule type="colorScale" priority="51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18:C23 C25:C29 C32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0:C48 C36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C23 C36 C25:C29 C7:C12 C15 C32 C40:C48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C23 C25:C29 C32">
    <cfRule type="colorScale" priority="50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 C25 C32">
    <cfRule type="colorScale" priority="50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40:C48 C36">
    <cfRule type="colorScale" priority="50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 C36">
    <cfRule type="colorScale" priority="50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24">
    <cfRule type="colorScale" priority="49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">
    <cfRule type="colorScale" priority="49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9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C12 C15">
    <cfRule type="colorScale" priority="50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">
    <cfRule type="colorScale" priority="48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8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48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8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C35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C35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C35">
    <cfRule type="colorScale" priority="48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">
    <cfRule type="colorScale" priority="47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14">
    <cfRule type="colorScale" priority="47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7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7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">
    <cfRule type="colorScale" priority="46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">
    <cfRule type="colorScale" priority="47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18:D23 D25:D29 D32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D48 D36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D23 D36 D25:D29 D7:D12 D15 D32 D40:D48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D23 D25:D29 D32">
    <cfRule type="colorScale" priority="46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 D25 D32">
    <cfRule type="colorScale" priority="46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40:D48 D36">
    <cfRule type="colorScale" priority="45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3 D36">
    <cfRule type="colorScale" priority="45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24">
    <cfRule type="colorScale" priority="45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5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">
    <cfRule type="colorScale" priority="4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2 D15">
    <cfRule type="colorScale" priority="46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4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">
    <cfRule type="colorScale" priority="44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4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D35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D35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D35">
    <cfRule type="colorScale" priority="43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5">
    <cfRule type="colorScale" priority="43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14">
    <cfRule type="colorScale" priority="43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3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3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">
    <cfRule type="colorScale" priority="42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9">
    <cfRule type="colorScale" priority="42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18:E23 E25:E29 E32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:E48 E36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:E23 E36 E25:E29 E7:E12 E15 E32 E40:E48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:E23 E25:E29 E32">
    <cfRule type="colorScale" priority="41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5 E18 E32">
    <cfRule type="colorScale" priority="42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40:E48 E36">
    <cfRule type="colorScale" priority="41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3 E36">
    <cfRule type="colorScale" priority="41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24">
    <cfRule type="colorScale" priority="41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1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40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0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2 E15">
    <cfRule type="colorScale" priority="42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40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0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40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0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5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5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5">
    <cfRule type="colorScale" priority="39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">
    <cfRule type="colorScale" priority="39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14">
    <cfRule type="colorScale" priority="39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9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9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38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">
    <cfRule type="colorScale" priority="38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18:F23 F25:F29 F3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8 F36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3 F36 F25:F29 F7:F12 F15 F32 F40:F48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3 F25:F29 F32">
    <cfRule type="colorScale" priority="37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8 F25 F32">
    <cfRule type="colorScale" priority="37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40:F48 F36">
    <cfRule type="colorScale" priority="37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3 F36">
    <cfRule type="colorScale" priority="37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24">
    <cfRule type="colorScale" priority="3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">
    <cfRule type="colorScale" priority="3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2 F15">
    <cfRule type="colorScale" priority="38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3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35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35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35">
    <cfRule type="colorScale" priority="35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5">
    <cfRule type="colorScale" priority="35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14">
    <cfRule type="colorScale" priority="34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4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">
    <cfRule type="colorScale" priority="34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9">
    <cfRule type="colorScale" priority="34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18:G23 G25:G29 G32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:G48 G36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23 G36 G25:G29 G7:G12 G15 G32 G40:G48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23 G25:G29 G32">
    <cfRule type="colorScale" priority="33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8 G25 G32">
    <cfRule type="colorScale" priority="33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40:G48 G36">
    <cfRule type="colorScale" priority="33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3 G36">
    <cfRule type="colorScale" priority="33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24">
    <cfRule type="colorScale" priority="32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2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">
    <cfRule type="colorScale" priority="32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2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2 G15">
    <cfRule type="colorScale" priority="34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32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2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31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1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G35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G35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G35">
    <cfRule type="colorScale" priority="31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5">
    <cfRule type="colorScale" priority="3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14">
    <cfRule type="colorScale" priority="30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0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0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">
    <cfRule type="colorScale" priority="30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9">
    <cfRule type="colorScale" priority="30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18:H23 H25:H29 H32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0:H48 H36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H23 H36 H25:H29 H7:H12 H15 H32 H40:H48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H23 H25:H29 H32">
    <cfRule type="colorScale" priority="29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 H25 H32">
    <cfRule type="colorScale" priority="29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40:H48 H36">
    <cfRule type="colorScale" priority="29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6 H43">
    <cfRule type="colorScale" priority="29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24">
    <cfRule type="colorScale" priority="2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">
    <cfRule type="colorScale" priority="28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8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2 H15">
    <cfRule type="colorScale" priority="29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27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">
    <cfRule type="colorScale" priority="2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:H35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:H35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:H35">
    <cfRule type="colorScale" priority="27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5">
    <cfRule type="colorScale" priority="26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14">
    <cfRule type="colorScale" priority="26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6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6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">
    <cfRule type="colorScale" priority="25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9">
    <cfRule type="colorScale" priority="26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18:I23 I25:I29 I32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0:I48 I36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I23 I36 I25:I29 I7:I12 I15 I32 I40:I48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I23 I25:I29 I32">
    <cfRule type="colorScale" priority="25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8 I25 I32">
    <cfRule type="colorScale" priority="25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40:I48 I36">
    <cfRule type="colorScale" priority="24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 I43">
    <cfRule type="colorScale" priority="24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24">
    <cfRule type="colorScale" priority="24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4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">
    <cfRule type="colorScale" priority="24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4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2 I15">
    <cfRule type="colorScale" priority="25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23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23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35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35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35">
    <cfRule type="colorScale" priority="22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5">
    <cfRule type="colorScale" priority="22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14">
    <cfRule type="colorScale" priority="22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2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2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">
    <cfRule type="colorScale" priority="21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9">
    <cfRule type="colorScale" priority="21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18:J23 J25:J29 J32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0:J48 J36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:J23 J36 J25:J29 J7:J12 J15 J32 J40:J4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:J23 J25:J29 J32">
    <cfRule type="colorScale" priority="20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8 J25 J32">
    <cfRule type="colorScale" priority="21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40:J48 J36">
    <cfRule type="colorScale" priority="20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3 J36">
    <cfRule type="colorScale" priority="20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24">
    <cfRule type="colorScale" priority="20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">
    <cfRule type="colorScale" priority="19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2 J15">
    <cfRule type="colorScale" priority="21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19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">
    <cfRule type="colorScale" priority="19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J35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J35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J35">
    <cfRule type="colorScale" priority="18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5">
    <cfRule type="colorScale" priority="18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14">
    <cfRule type="colorScale" priority="18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8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8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9">
    <cfRule type="colorScale" priority="17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9">
    <cfRule type="colorScale" priority="17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18:K23 K25:K29 K32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:K48 K3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:K23 K36 K25:K29 K7:K12 K15 K32 K40:K4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:K23 K25:K29 K32">
    <cfRule type="colorScale" priority="16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8 K25 K32">
    <cfRule type="colorScale" priority="16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40:K48 K36">
    <cfRule type="colorScale" priority="16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3 K36">
    <cfRule type="colorScale" priority="16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24">
    <cfRule type="colorScale" priority="16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6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">
    <cfRule type="colorScale" priority="15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2 K15">
    <cfRule type="colorScale" priority="17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">
    <cfRule type="colorScale" priority="15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">
    <cfRule type="colorScale" priority="14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K35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K3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K35">
    <cfRule type="colorScale" priority="14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5">
    <cfRule type="colorScale" priority="14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14">
    <cfRule type="colorScale" priority="138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3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">
    <cfRule type="colorScale" priority="13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">
    <cfRule type="colorScale" priority="13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18:L23 L25:L29 L32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0:L48 L3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:L23 L36 L25:L29 L7:L12 L15 L32 L40:L48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:L23 L25:L29 L32">
    <cfRule type="colorScale" priority="12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5 L18 L32">
    <cfRule type="colorScale" priority="12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40:L48 L36">
    <cfRule type="colorScale" priority="12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3 L36">
    <cfRule type="colorScale" priority="12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24">
    <cfRule type="colorScale" priority="1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">
    <cfRule type="colorScale" priority="1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2 L15">
    <cfRule type="colorScale" priority="13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3">
    <cfRule type="colorScale" priority="11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">
    <cfRule type="colorScale" priority="10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0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35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35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35">
    <cfRule type="colorScale" priority="10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5">
    <cfRule type="colorScale" priority="10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14">
    <cfRule type="colorScale" priority="96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9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9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">
    <cfRule type="colorScale" priority="9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9">
    <cfRule type="colorScale" priority="9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18:M23 M25:M29 M3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0:M48 M36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:M23 M36 M25:M29 M7:M12 M15 M32 M40:M48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:M23 M25:M29 M32">
    <cfRule type="colorScale" priority="8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 M25 M32">
    <cfRule type="colorScale" priority="8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40:M48 M36">
    <cfRule type="colorScale" priority="8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3 M36">
    <cfRule type="colorScale" priority="8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24">
    <cfRule type="colorScale" priority="7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">
    <cfRule type="colorScale" priority="7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2 M15">
    <cfRule type="colorScale" priority="8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">
    <cfRule type="colorScale" priority="6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">
    <cfRule type="colorScale" priority="6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6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3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3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35">
    <cfRule type="colorScale" priority="60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5">
    <cfRule type="colorScale" priority="5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14">
    <cfRule type="colorScale" priority="54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9">
    <cfRule type="colorScale" priority="4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9">
    <cfRule type="colorScale" priority="5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4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">
    <cfRule type="colorScale" priority="4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1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colorScale" priority="4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">
    <cfRule type="colorScale" priority="4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16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colorScale" priority="3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6">
    <cfRule type="colorScale" priority="3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1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6">
    <cfRule type="colorScale" priority="3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1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6">
    <cfRule type="colorScale" priority="2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1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6">
    <cfRule type="colorScale" priority="2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6">
    <cfRule type="colorScale" priority="2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1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">
    <cfRule type="colorScale" priority="2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6">
    <cfRule type="colorScale" priority="2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1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9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6">
    <cfRule type="colorScale" priority="1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">
    <cfRule type="colorScale" priority="15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">
    <cfRule type="colorScale" priority="1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">
    <cfRule type="colorScale" priority="1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6">
    <cfRule type="colorScale" priority="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">
    <cfRule type="colorScale" priority="7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6">
    <cfRule type="colorScale" priority="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">
    <cfRule type="colorScale" priority="3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6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128"/>
  <sheetViews>
    <sheetView zoomScale="141" workbookViewId="0">
      <selection activeCell="F4" sqref="F4"/>
    </sheetView>
  </sheetViews>
  <sheetFormatPr defaultColWidth="8.85546875" defaultRowHeight="15"/>
  <cols>
    <col min="1" max="1" width="36.85546875" bestFit="1" customWidth="1"/>
    <col min="10" max="10" width="7.85546875" customWidth="1"/>
  </cols>
  <sheetData>
    <row r="3" spans="1:13" ht="15.75" thickBot="1"/>
    <row r="4" spans="1:13" ht="15.75" thickBot="1">
      <c r="A4" s="305" t="s">
        <v>14391</v>
      </c>
    </row>
    <row r="5" spans="1:13" ht="15.75" thickBot="1">
      <c r="A5" s="304" t="s">
        <v>14521</v>
      </c>
      <c r="B5" t="s">
        <v>14465</v>
      </c>
      <c r="C5" t="s">
        <v>14557</v>
      </c>
      <c r="D5" t="s">
        <v>14467</v>
      </c>
      <c r="E5" t="s">
        <v>14558</v>
      </c>
      <c r="F5" t="s">
        <v>14559</v>
      </c>
      <c r="G5" t="s">
        <v>14560</v>
      </c>
      <c r="H5" t="s">
        <v>14561</v>
      </c>
      <c r="I5" t="s">
        <v>14472</v>
      </c>
      <c r="J5" t="s">
        <v>14562</v>
      </c>
      <c r="K5" t="s">
        <v>14563</v>
      </c>
      <c r="L5" t="s">
        <v>14564</v>
      </c>
      <c r="M5" t="s">
        <v>2930</v>
      </c>
    </row>
    <row r="6" spans="1:13">
      <c r="A6" s="308"/>
      <c r="B6" s="315"/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</row>
    <row r="7" spans="1:13" ht="15.75" thickBot="1">
      <c r="A7" s="320" t="s">
        <v>1</v>
      </c>
      <c r="B7" s="322"/>
      <c r="C7" s="322"/>
      <c r="D7" s="322"/>
      <c r="E7" s="322"/>
      <c r="F7" s="322"/>
      <c r="G7" s="322"/>
      <c r="H7" s="322"/>
      <c r="I7" s="322"/>
      <c r="J7" s="322"/>
      <c r="K7" s="322"/>
      <c r="L7" s="322"/>
      <c r="M7" s="322"/>
    </row>
    <row r="8" spans="1:13" ht="15.75" thickTop="1">
      <c r="A8" s="325" t="s">
        <v>14399</v>
      </c>
      <c r="B8" s="326">
        <v>-1</v>
      </c>
      <c r="C8" s="326">
        <v>3</v>
      </c>
      <c r="D8" s="326">
        <v>-5</v>
      </c>
      <c r="E8" s="326">
        <v>-4</v>
      </c>
      <c r="F8" s="326">
        <v>-9</v>
      </c>
      <c r="G8" s="326">
        <v>-4</v>
      </c>
      <c r="H8" s="326">
        <v>3</v>
      </c>
      <c r="I8" s="326">
        <v>0</v>
      </c>
      <c r="J8" s="326">
        <v>7</v>
      </c>
      <c r="K8" s="326">
        <v>1</v>
      </c>
      <c r="L8" s="326">
        <v>-1</v>
      </c>
      <c r="M8" s="326">
        <v>0</v>
      </c>
    </row>
    <row r="9" spans="1:13">
      <c r="A9" s="325" t="s">
        <v>14522</v>
      </c>
      <c r="B9" s="329">
        <v>-4</v>
      </c>
      <c r="C9" s="329">
        <v>-1</v>
      </c>
      <c r="D9" s="329">
        <v>-4</v>
      </c>
      <c r="E9" s="329">
        <v>-3</v>
      </c>
      <c r="F9" s="329">
        <v>-4</v>
      </c>
      <c r="G9" s="329">
        <v>0</v>
      </c>
      <c r="H9" s="329">
        <v>5</v>
      </c>
      <c r="I9" s="329">
        <v>-3</v>
      </c>
      <c r="J9" s="329">
        <v>0</v>
      </c>
      <c r="K9" s="329">
        <v>1</v>
      </c>
      <c r="L9" s="329">
        <v>0</v>
      </c>
      <c r="M9" s="329">
        <v>-2</v>
      </c>
    </row>
    <row r="10" spans="1:13">
      <c r="A10" s="331" t="s">
        <v>14401</v>
      </c>
      <c r="B10" s="329">
        <v>0</v>
      </c>
      <c r="C10" s="329">
        <v>0</v>
      </c>
      <c r="D10" s="329">
        <v>0</v>
      </c>
      <c r="E10" s="329">
        <v>0</v>
      </c>
      <c r="F10" s="329">
        <v>0</v>
      </c>
      <c r="G10" s="329">
        <v>0</v>
      </c>
      <c r="H10" s="329">
        <v>0</v>
      </c>
      <c r="I10" s="329">
        <v>0</v>
      </c>
      <c r="J10" s="329">
        <v>0</v>
      </c>
      <c r="K10" s="329">
        <v>0</v>
      </c>
      <c r="L10" s="329">
        <v>0</v>
      </c>
      <c r="M10" s="329">
        <v>0</v>
      </c>
    </row>
    <row r="11" spans="1:13">
      <c r="A11" s="325" t="s">
        <v>14523</v>
      </c>
      <c r="B11" s="329">
        <v>-5</v>
      </c>
      <c r="C11" s="329">
        <v>-2</v>
      </c>
      <c r="D11" s="329">
        <v>0</v>
      </c>
      <c r="E11" s="329">
        <v>-2</v>
      </c>
      <c r="F11" s="329">
        <v>-4</v>
      </c>
      <c r="G11" s="329">
        <v>2</v>
      </c>
      <c r="H11" s="329">
        <v>3</v>
      </c>
      <c r="I11" s="329">
        <v>-3</v>
      </c>
      <c r="J11" s="329">
        <v>1</v>
      </c>
      <c r="K11" s="329">
        <v>1</v>
      </c>
      <c r="L11" s="329">
        <v>1</v>
      </c>
      <c r="M11" s="329">
        <v>-4</v>
      </c>
    </row>
    <row r="12" spans="1:13">
      <c r="A12" s="325" t="s">
        <v>14524</v>
      </c>
      <c r="B12" s="333">
        <v>-1</v>
      </c>
      <c r="C12" s="333">
        <v>-4</v>
      </c>
      <c r="D12" s="333">
        <v>1</v>
      </c>
      <c r="E12" s="333">
        <v>-4</v>
      </c>
      <c r="F12" s="333">
        <v>-2</v>
      </c>
      <c r="G12" s="333">
        <v>0</v>
      </c>
      <c r="H12" s="333">
        <v>2</v>
      </c>
      <c r="I12" s="333">
        <v>-1</v>
      </c>
      <c r="J12" s="333">
        <v>0</v>
      </c>
      <c r="K12" s="333">
        <v>7</v>
      </c>
      <c r="L12" s="333">
        <v>3</v>
      </c>
      <c r="M12" s="333">
        <v>-2</v>
      </c>
    </row>
    <row r="13" spans="1:13">
      <c r="A13" s="370" t="s">
        <v>14525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</row>
    <row r="14" spans="1:13">
      <c r="A14" s="325" t="s">
        <v>14526</v>
      </c>
      <c r="B14" s="329">
        <v>1</v>
      </c>
      <c r="C14" s="329">
        <v>5</v>
      </c>
      <c r="D14" s="329">
        <v>-4</v>
      </c>
      <c r="E14" s="329">
        <v>-3</v>
      </c>
      <c r="F14" s="329">
        <v>-4</v>
      </c>
      <c r="G14" s="329">
        <v>-2</v>
      </c>
      <c r="H14" s="329">
        <v>1</v>
      </c>
      <c r="I14" s="329">
        <v>0</v>
      </c>
      <c r="J14" s="329">
        <v>1</v>
      </c>
      <c r="K14" s="329">
        <v>0</v>
      </c>
      <c r="L14" s="329">
        <v>-2</v>
      </c>
      <c r="M14" s="329">
        <v>0</v>
      </c>
    </row>
    <row r="15" spans="1:13">
      <c r="A15" s="325" t="s">
        <v>14527</v>
      </c>
      <c r="B15" s="329">
        <v>3</v>
      </c>
      <c r="C15" s="329">
        <v>11</v>
      </c>
      <c r="D15" s="329">
        <v>-8</v>
      </c>
      <c r="E15" s="329">
        <v>-41</v>
      </c>
      <c r="F15" s="329">
        <v>-28</v>
      </c>
      <c r="G15" s="329">
        <v>3</v>
      </c>
      <c r="H15" s="329">
        <v>9</v>
      </c>
      <c r="I15" s="329">
        <v>-12</v>
      </c>
      <c r="J15" s="329">
        <v>55</v>
      </c>
      <c r="K15" s="329">
        <v>3</v>
      </c>
      <c r="L15" s="329">
        <v>-6</v>
      </c>
      <c r="M15" s="329">
        <v>-31</v>
      </c>
    </row>
    <row r="16" spans="1:13">
      <c r="A16" s="340" t="s">
        <v>14528</v>
      </c>
      <c r="B16" s="333">
        <v>0</v>
      </c>
      <c r="C16" s="333">
        <v>0</v>
      </c>
      <c r="D16" s="333">
        <v>-4</v>
      </c>
      <c r="E16" s="333">
        <v>-3</v>
      </c>
      <c r="F16" s="333">
        <v>-2</v>
      </c>
      <c r="G16" s="333">
        <v>1</v>
      </c>
      <c r="H16" s="333">
        <v>2</v>
      </c>
      <c r="I16" s="333">
        <v>0</v>
      </c>
      <c r="J16" s="333">
        <v>-1</v>
      </c>
      <c r="K16" s="333">
        <v>-2</v>
      </c>
      <c r="L16" s="333">
        <v>-1</v>
      </c>
      <c r="M16" s="333">
        <v>0</v>
      </c>
    </row>
    <row r="17" spans="1:13">
      <c r="A17" s="331" t="s">
        <v>14529</v>
      </c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6"/>
    </row>
    <row r="18" spans="1:13">
      <c r="A18" s="325" t="s">
        <v>14530</v>
      </c>
      <c r="B18" s="329">
        <v>-2</v>
      </c>
      <c r="C18" s="329">
        <v>-2</v>
      </c>
      <c r="D18" s="329">
        <v>-1</v>
      </c>
      <c r="E18" s="329">
        <v>-1</v>
      </c>
      <c r="F18" s="329">
        <v>-5</v>
      </c>
      <c r="G18" s="329">
        <v>-2</v>
      </c>
      <c r="H18" s="329">
        <v>2</v>
      </c>
      <c r="I18" s="329">
        <v>0</v>
      </c>
      <c r="J18" s="329">
        <v>6</v>
      </c>
      <c r="K18" s="329">
        <v>1</v>
      </c>
      <c r="L18" s="329">
        <v>1</v>
      </c>
      <c r="M18" s="329">
        <v>0</v>
      </c>
    </row>
    <row r="19" spans="1:13">
      <c r="A19" s="325" t="s">
        <v>14531</v>
      </c>
      <c r="B19" s="329">
        <v>-114</v>
      </c>
      <c r="C19" s="329">
        <v>-92</v>
      </c>
      <c r="D19" s="329">
        <v>-51</v>
      </c>
      <c r="E19" s="329">
        <v>34</v>
      </c>
      <c r="F19" s="329">
        <v>13</v>
      </c>
      <c r="G19" s="329">
        <v>-25</v>
      </c>
      <c r="H19" s="329">
        <v>56</v>
      </c>
      <c r="I19" s="329">
        <v>-64</v>
      </c>
      <c r="J19" s="329">
        <v>-43</v>
      </c>
      <c r="K19" s="329">
        <v>23</v>
      </c>
      <c r="L19" s="329">
        <v>24</v>
      </c>
      <c r="M19" s="329">
        <v>-23</v>
      </c>
    </row>
    <row r="20" spans="1:13">
      <c r="A20" s="325" t="s">
        <v>14420</v>
      </c>
      <c r="B20" s="329">
        <v>2</v>
      </c>
      <c r="C20" s="329">
        <v>0</v>
      </c>
      <c r="D20" s="329">
        <v>0</v>
      </c>
      <c r="E20" s="329">
        <v>1</v>
      </c>
      <c r="F20" s="329">
        <v>0</v>
      </c>
      <c r="G20" s="329">
        <v>0</v>
      </c>
      <c r="H20" s="329">
        <v>0</v>
      </c>
      <c r="I20" s="329">
        <v>0</v>
      </c>
      <c r="J20" s="329">
        <v>0</v>
      </c>
      <c r="K20" s="329">
        <v>0</v>
      </c>
      <c r="L20" s="329">
        <v>-2</v>
      </c>
      <c r="M20" s="329">
        <v>1</v>
      </c>
    </row>
    <row r="21" spans="1:13">
      <c r="A21" s="325" t="s">
        <v>14532</v>
      </c>
      <c r="B21" s="329">
        <v>-14</v>
      </c>
      <c r="C21" s="329">
        <v>0</v>
      </c>
      <c r="D21" s="329">
        <v>0</v>
      </c>
      <c r="E21" s="329">
        <v>-3</v>
      </c>
      <c r="F21" s="329">
        <v>0</v>
      </c>
      <c r="G21" s="329">
        <v>0</v>
      </c>
      <c r="H21" s="329">
        <v>0</v>
      </c>
      <c r="I21" s="329">
        <v>-1</v>
      </c>
      <c r="J21" s="329">
        <v>0</v>
      </c>
      <c r="K21" s="329">
        <v>0</v>
      </c>
      <c r="L21" s="329">
        <v>11</v>
      </c>
      <c r="M21" s="329">
        <v>-1</v>
      </c>
    </row>
    <row r="22" spans="1:13" ht="15.75" thickBot="1">
      <c r="A22" s="345" t="s">
        <v>14533</v>
      </c>
      <c r="B22" s="346">
        <v>-4</v>
      </c>
      <c r="C22" s="346">
        <v>-1</v>
      </c>
      <c r="D22" s="346">
        <v>0</v>
      </c>
      <c r="E22" s="346">
        <v>0</v>
      </c>
      <c r="F22" s="346">
        <v>-2</v>
      </c>
      <c r="G22" s="346">
        <v>-1</v>
      </c>
      <c r="H22" s="346">
        <v>3</v>
      </c>
      <c r="I22" s="346">
        <v>-3</v>
      </c>
      <c r="J22" s="346">
        <v>1</v>
      </c>
      <c r="K22" s="346">
        <v>3</v>
      </c>
      <c r="L22" s="346">
        <v>1</v>
      </c>
      <c r="M22" s="346">
        <v>-2</v>
      </c>
    </row>
    <row r="23" spans="1:13" ht="15.75" thickTop="1">
      <c r="A23" s="344" t="s">
        <v>14534</v>
      </c>
      <c r="B23" s="326"/>
      <c r="C23" s="326"/>
      <c r="D23" s="326"/>
      <c r="E23" s="326"/>
      <c r="F23" s="326"/>
      <c r="G23" s="326"/>
      <c r="H23" s="326"/>
      <c r="I23" s="326"/>
      <c r="J23" s="326"/>
      <c r="K23" s="326"/>
      <c r="L23" s="326"/>
      <c r="M23" s="326"/>
    </row>
    <row r="24" spans="1:13">
      <c r="A24" s="348" t="s">
        <v>14535</v>
      </c>
      <c r="B24" s="329">
        <v>3</v>
      </c>
      <c r="C24" s="329">
        <v>1</v>
      </c>
      <c r="D24" s="329">
        <v>-2</v>
      </c>
      <c r="E24" s="329">
        <v>-1</v>
      </c>
      <c r="F24" s="329">
        <v>-1</v>
      </c>
      <c r="G24" s="329">
        <v>-3</v>
      </c>
      <c r="H24" s="329">
        <v>1</v>
      </c>
      <c r="I24" s="329">
        <v>1</v>
      </c>
      <c r="J24" s="329">
        <v>3</v>
      </c>
      <c r="K24" s="329">
        <v>1</v>
      </c>
      <c r="L24" s="329">
        <v>1</v>
      </c>
      <c r="M24" s="329">
        <v>2</v>
      </c>
    </row>
    <row r="25" spans="1:13">
      <c r="A25" s="348" t="s">
        <v>14536</v>
      </c>
      <c r="B25" s="329">
        <v>1</v>
      </c>
      <c r="C25" s="329">
        <v>-1</v>
      </c>
      <c r="D25" s="329">
        <v>-1</v>
      </c>
      <c r="E25" s="329">
        <v>-1</v>
      </c>
      <c r="F25" s="329">
        <v>0</v>
      </c>
      <c r="G25" s="329">
        <v>-3</v>
      </c>
      <c r="H25" s="329">
        <v>0</v>
      </c>
      <c r="I25" s="329">
        <v>-1</v>
      </c>
      <c r="J25" s="329">
        <v>2</v>
      </c>
      <c r="K25" s="329">
        <v>1</v>
      </c>
      <c r="L25" s="329">
        <v>1</v>
      </c>
      <c r="M25" s="329">
        <v>0</v>
      </c>
    </row>
    <row r="26" spans="1:13">
      <c r="A26" s="348" t="s">
        <v>14537</v>
      </c>
      <c r="B26" s="329">
        <v>1</v>
      </c>
      <c r="C26" s="329">
        <v>2</v>
      </c>
      <c r="D26" s="329">
        <v>0</v>
      </c>
      <c r="E26" s="329">
        <v>-2</v>
      </c>
      <c r="F26" s="329">
        <v>0</v>
      </c>
      <c r="G26" s="329">
        <v>0</v>
      </c>
      <c r="H26" s="329">
        <v>-2</v>
      </c>
      <c r="I26" s="329">
        <v>1</v>
      </c>
      <c r="J26" s="329">
        <v>1</v>
      </c>
      <c r="K26" s="329">
        <v>-1</v>
      </c>
      <c r="L26" s="329">
        <v>-1</v>
      </c>
      <c r="M26" s="329">
        <v>1</v>
      </c>
    </row>
    <row r="27" spans="1:13">
      <c r="A27" s="344" t="s">
        <v>14538</v>
      </c>
      <c r="B27" s="329"/>
      <c r="C27" s="329"/>
      <c r="D27" s="329"/>
      <c r="E27" s="329"/>
      <c r="F27" s="329"/>
      <c r="G27" s="329"/>
      <c r="H27" s="329"/>
      <c r="I27" s="329"/>
      <c r="J27" s="329"/>
      <c r="K27" s="329"/>
      <c r="L27" s="329"/>
      <c r="M27" s="329"/>
    </row>
    <row r="28" spans="1:13">
      <c r="A28" s="348" t="s">
        <v>14539</v>
      </c>
      <c r="B28" s="329">
        <v>0</v>
      </c>
      <c r="C28" s="329">
        <v>0</v>
      </c>
      <c r="D28" s="329">
        <v>0</v>
      </c>
      <c r="E28" s="329">
        <v>0</v>
      </c>
      <c r="F28" s="329">
        <v>-2</v>
      </c>
      <c r="G28" s="329">
        <v>0</v>
      </c>
      <c r="H28" s="329">
        <v>0</v>
      </c>
      <c r="I28" s="329">
        <v>0</v>
      </c>
      <c r="J28" s="329">
        <v>0</v>
      </c>
      <c r="K28" s="329">
        <v>0</v>
      </c>
      <c r="L28" s="329">
        <v>-2</v>
      </c>
      <c r="M28" s="329">
        <v>0</v>
      </c>
    </row>
    <row r="29" spans="1:13">
      <c r="A29" s="348" t="s">
        <v>14540</v>
      </c>
      <c r="B29" s="333">
        <v>0</v>
      </c>
      <c r="C29" s="333">
        <v>0</v>
      </c>
      <c r="D29" s="333">
        <v>0</v>
      </c>
      <c r="E29" s="333">
        <v>-1</v>
      </c>
      <c r="F29" s="333">
        <v>-2</v>
      </c>
      <c r="G29" s="333">
        <v>0</v>
      </c>
      <c r="H29" s="333">
        <v>0</v>
      </c>
      <c r="I29" s="333">
        <v>0</v>
      </c>
      <c r="J29" s="333">
        <v>0</v>
      </c>
      <c r="K29" s="333">
        <v>0</v>
      </c>
      <c r="L29" s="333">
        <v>-1</v>
      </c>
      <c r="M29" s="333">
        <v>0</v>
      </c>
    </row>
    <row r="30" spans="1:13" ht="15.75" thickBot="1">
      <c r="A30" s="371" t="s">
        <v>14541</v>
      </c>
      <c r="B30" s="355" t="s">
        <v>14396</v>
      </c>
      <c r="C30" s="355" t="s">
        <v>14396</v>
      </c>
      <c r="D30" s="355" t="s">
        <v>14396</v>
      </c>
      <c r="E30" s="355" t="s">
        <v>14396</v>
      </c>
      <c r="F30" s="355" t="s">
        <v>14396</v>
      </c>
      <c r="G30" s="355" t="s">
        <v>14396</v>
      </c>
      <c r="H30" s="355" t="s">
        <v>14396</v>
      </c>
      <c r="I30" s="355" t="s">
        <v>14396</v>
      </c>
      <c r="J30" s="355" t="s">
        <v>14396</v>
      </c>
      <c r="K30" s="355" t="s">
        <v>14396</v>
      </c>
      <c r="L30" s="355" t="s">
        <v>14396</v>
      </c>
      <c r="M30" s="355" t="s">
        <v>14396</v>
      </c>
    </row>
    <row r="31" spans="1:13" ht="15.75" thickTop="1">
      <c r="A31" s="315"/>
      <c r="B31" s="358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</row>
    <row r="32" spans="1:13" ht="15.75" thickBot="1">
      <c r="A32" s="372" t="s">
        <v>1</v>
      </c>
      <c r="B32" s="322"/>
      <c r="C32" s="322"/>
      <c r="D32" s="322"/>
      <c r="E32" s="322"/>
      <c r="F32" s="322"/>
      <c r="G32" s="322"/>
      <c r="H32" s="322"/>
      <c r="I32" s="322"/>
      <c r="J32" s="322"/>
      <c r="K32" s="322"/>
      <c r="L32" s="322"/>
      <c r="M32" s="322"/>
    </row>
    <row r="33" spans="1:13" ht="15.75" thickTop="1">
      <c r="A33" s="373" t="s">
        <v>14542</v>
      </c>
      <c r="B33" s="326">
        <v>0</v>
      </c>
      <c r="C33" s="326">
        <v>0</v>
      </c>
      <c r="D33" s="326">
        <v>0</v>
      </c>
      <c r="E33" s="326">
        <v>0</v>
      </c>
      <c r="F33" s="326">
        <v>0</v>
      </c>
      <c r="G33" s="326">
        <v>0</v>
      </c>
      <c r="H33" s="326">
        <v>0</v>
      </c>
      <c r="I33" s="326">
        <v>0</v>
      </c>
      <c r="J33" s="326">
        <v>0</v>
      </c>
      <c r="K33" s="326">
        <v>0</v>
      </c>
      <c r="L33" s="326">
        <v>0</v>
      </c>
      <c r="M33" s="326">
        <v>0</v>
      </c>
    </row>
    <row r="34" spans="1:13">
      <c r="A34" s="325" t="s">
        <v>14543</v>
      </c>
      <c r="B34" s="329">
        <v>-3.5</v>
      </c>
      <c r="C34" s="329">
        <v>-3.166666666666667</v>
      </c>
      <c r="D34" s="329">
        <v>-2.3333333333333335</v>
      </c>
      <c r="E34" s="329">
        <v>0.75</v>
      </c>
      <c r="F34" s="329">
        <v>0</v>
      </c>
      <c r="G34" s="329">
        <v>-2.3333333333333335</v>
      </c>
      <c r="H34" s="329">
        <v>2.3333333333333335</v>
      </c>
      <c r="I34" s="329">
        <v>-3.5</v>
      </c>
      <c r="J34" s="329">
        <v>-3.5</v>
      </c>
      <c r="K34" s="329">
        <v>0</v>
      </c>
      <c r="L34" s="329">
        <v>1</v>
      </c>
      <c r="M34" s="329" t="e">
        <v>#DIV/0!</v>
      </c>
    </row>
    <row r="35" spans="1:13">
      <c r="A35" s="325" t="s">
        <v>14544</v>
      </c>
      <c r="B35" s="329">
        <v>-7</v>
      </c>
      <c r="C35" s="329">
        <v>-11</v>
      </c>
      <c r="D35" s="329">
        <v>-7</v>
      </c>
      <c r="E35" s="329">
        <v>4</v>
      </c>
      <c r="F35" s="329">
        <v>0</v>
      </c>
      <c r="G35" s="329">
        <v>-7</v>
      </c>
      <c r="H35" s="329">
        <v>7</v>
      </c>
      <c r="I35" s="329">
        <v>-7</v>
      </c>
      <c r="J35" s="329">
        <v>-7</v>
      </c>
      <c r="K35" s="329">
        <v>0</v>
      </c>
      <c r="L35" s="329">
        <v>3</v>
      </c>
      <c r="M35" s="329">
        <v>0</v>
      </c>
    </row>
    <row r="36" spans="1:13">
      <c r="A36" s="325" t="s">
        <v>14545</v>
      </c>
      <c r="B36" s="333">
        <v>0.16666666666666663</v>
      </c>
      <c r="C36" s="333">
        <v>0.15555555555555556</v>
      </c>
      <c r="D36" s="333">
        <v>-4.7619047619047672E-2</v>
      </c>
      <c r="E36" s="333">
        <v>-7.3684210526315741E-2</v>
      </c>
      <c r="F36" s="333">
        <v>-8.3333333333333315E-2</v>
      </c>
      <c r="G36" s="333">
        <v>5.7142857142857051E-2</v>
      </c>
      <c r="H36" s="333">
        <v>-3.3333333333333326E-2</v>
      </c>
      <c r="I36" s="333">
        <v>0</v>
      </c>
      <c r="J36" s="333">
        <v>-0.18823529411764706</v>
      </c>
      <c r="K36" s="333">
        <v>-5.7692307692307709E-2</v>
      </c>
      <c r="L36" s="333">
        <v>-0.11904761904761904</v>
      </c>
      <c r="M36" s="333">
        <v>0</v>
      </c>
    </row>
    <row r="37" spans="1:13" ht="15.75" thickBot="1">
      <c r="A37" s="371" t="s">
        <v>14546</v>
      </c>
      <c r="B37" s="355" t="s">
        <v>14396</v>
      </c>
      <c r="C37" s="355" t="s">
        <v>14396</v>
      </c>
      <c r="D37" s="355" t="s">
        <v>14396</v>
      </c>
      <c r="E37" s="355" t="s">
        <v>14396</v>
      </c>
      <c r="F37" s="355" t="s">
        <v>14396</v>
      </c>
      <c r="G37" s="355" t="s">
        <v>14396</v>
      </c>
      <c r="H37" s="355" t="s">
        <v>14396</v>
      </c>
      <c r="I37" s="355" t="s">
        <v>14396</v>
      </c>
      <c r="J37" s="355" t="s">
        <v>14396</v>
      </c>
      <c r="K37" s="355" t="s">
        <v>14396</v>
      </c>
      <c r="L37" s="355" t="s">
        <v>14396</v>
      </c>
      <c r="M37" s="355" t="s">
        <v>14396</v>
      </c>
    </row>
    <row r="38" spans="1:13" ht="15.75" thickTop="1">
      <c r="A38" s="315"/>
      <c r="B38" s="358"/>
      <c r="C38" s="358"/>
      <c r="D38" s="358"/>
      <c r="E38" s="358"/>
      <c r="F38" s="358"/>
      <c r="G38" s="358"/>
      <c r="H38" s="358"/>
      <c r="I38" s="358"/>
      <c r="J38" s="358"/>
      <c r="K38" s="358"/>
      <c r="L38" s="358"/>
      <c r="M38" s="358"/>
    </row>
    <row r="39" spans="1:13" ht="15.75" thickBot="1">
      <c r="A39" s="374" t="s">
        <v>1</v>
      </c>
      <c r="B39" s="322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</row>
    <row r="40" spans="1:13" ht="15.75" thickTop="1">
      <c r="A40" s="325" t="s">
        <v>14548</v>
      </c>
      <c r="B40" s="326">
        <v>0</v>
      </c>
      <c r="C40" s="326">
        <v>0</v>
      </c>
      <c r="D40" s="326">
        <v>0</v>
      </c>
      <c r="E40" s="326">
        <v>0</v>
      </c>
      <c r="F40" s="326">
        <v>0</v>
      </c>
      <c r="G40" s="326">
        <v>0</v>
      </c>
      <c r="H40" s="326">
        <v>0</v>
      </c>
      <c r="I40" s="326">
        <v>0</v>
      </c>
      <c r="J40" s="326">
        <v>0</v>
      </c>
      <c r="K40" s="326">
        <v>0</v>
      </c>
      <c r="L40" s="326">
        <v>0</v>
      </c>
      <c r="M40" s="326">
        <v>0</v>
      </c>
    </row>
    <row r="41" spans="1:13">
      <c r="A41" s="325" t="s">
        <v>14549</v>
      </c>
      <c r="B41" s="329">
        <v>-111</v>
      </c>
      <c r="C41" s="329">
        <v>-81</v>
      </c>
      <c r="D41" s="329">
        <v>-59</v>
      </c>
      <c r="E41" s="329">
        <v>-7</v>
      </c>
      <c r="F41" s="329">
        <v>-15</v>
      </c>
      <c r="G41" s="329">
        <v>-22</v>
      </c>
      <c r="H41" s="329">
        <v>65</v>
      </c>
      <c r="I41" s="329">
        <v>-76</v>
      </c>
      <c r="J41" s="329">
        <v>12</v>
      </c>
      <c r="K41" s="329">
        <v>26</v>
      </c>
      <c r="L41" s="329">
        <v>18</v>
      </c>
      <c r="M41" s="329">
        <v>-54</v>
      </c>
    </row>
    <row r="42" spans="1:13">
      <c r="A42" s="325" t="s">
        <v>14550</v>
      </c>
      <c r="B42" s="329">
        <v>1</v>
      </c>
      <c r="C42" s="329">
        <v>0</v>
      </c>
      <c r="D42" s="329">
        <v>0</v>
      </c>
      <c r="E42" s="329">
        <v>2.6666666666666665</v>
      </c>
      <c r="F42" s="329">
        <v>1</v>
      </c>
      <c r="G42" s="329">
        <v>-1</v>
      </c>
      <c r="H42" s="329">
        <v>0</v>
      </c>
      <c r="I42" s="329">
        <v>2</v>
      </c>
      <c r="J42" s="329">
        <v>0</v>
      </c>
      <c r="K42" s="329">
        <v>0</v>
      </c>
      <c r="L42" s="329">
        <v>2</v>
      </c>
      <c r="M42" s="329">
        <v>1</v>
      </c>
    </row>
    <row r="43" spans="1:13">
      <c r="A43" s="325" t="s">
        <v>14551</v>
      </c>
      <c r="B43" s="329">
        <v>1</v>
      </c>
      <c r="C43" s="329">
        <v>0</v>
      </c>
      <c r="D43" s="329">
        <v>-1</v>
      </c>
      <c r="E43" s="329">
        <v>0</v>
      </c>
      <c r="F43" s="329">
        <v>-2</v>
      </c>
      <c r="G43" s="329">
        <v>-1</v>
      </c>
      <c r="H43" s="329">
        <v>-2</v>
      </c>
      <c r="I43" s="329">
        <v>2</v>
      </c>
      <c r="J43" s="329">
        <v>1</v>
      </c>
      <c r="K43" s="329">
        <v>-1</v>
      </c>
      <c r="L43" s="329">
        <v>-1</v>
      </c>
      <c r="M43" s="329">
        <v>1</v>
      </c>
    </row>
    <row r="44" spans="1:13">
      <c r="A44" s="325" t="s">
        <v>14552</v>
      </c>
      <c r="B44" s="329">
        <v>-5</v>
      </c>
      <c r="C44" s="329">
        <v>0</v>
      </c>
      <c r="D44" s="329">
        <v>0</v>
      </c>
      <c r="E44" s="329">
        <v>10</v>
      </c>
      <c r="F44" s="329">
        <v>10</v>
      </c>
      <c r="G44" s="329">
        <v>13</v>
      </c>
      <c r="H44" s="329">
        <v>10</v>
      </c>
      <c r="I44" s="329">
        <v>5</v>
      </c>
      <c r="J44" s="329">
        <v>-5</v>
      </c>
      <c r="K44" s="329">
        <v>-15</v>
      </c>
      <c r="L44" s="329">
        <v>-15</v>
      </c>
      <c r="M44" s="329">
        <v>5</v>
      </c>
    </row>
    <row r="45" spans="1:13">
      <c r="A45" s="325" t="s">
        <v>14553</v>
      </c>
      <c r="B45" s="329">
        <v>3</v>
      </c>
      <c r="C45" s="329">
        <v>3</v>
      </c>
      <c r="D45" s="329">
        <v>1</v>
      </c>
      <c r="E45" s="329">
        <v>2</v>
      </c>
      <c r="F45" s="329">
        <v>0</v>
      </c>
      <c r="G45" s="329">
        <v>0</v>
      </c>
      <c r="H45" s="329">
        <v>-2</v>
      </c>
      <c r="I45" s="329">
        <v>1</v>
      </c>
      <c r="J45" s="329">
        <v>-1</v>
      </c>
      <c r="K45" s="329">
        <v>0</v>
      </c>
      <c r="L45" s="329">
        <v>-2</v>
      </c>
      <c r="M45" s="329">
        <v>3</v>
      </c>
    </row>
    <row r="46" spans="1:13">
      <c r="A46" s="325" t="s">
        <v>14554</v>
      </c>
      <c r="B46" s="329">
        <v>0</v>
      </c>
      <c r="C46" s="329">
        <v>0</v>
      </c>
      <c r="D46" s="329">
        <v>0</v>
      </c>
      <c r="E46" s="329">
        <v>0</v>
      </c>
      <c r="F46" s="329">
        <v>0</v>
      </c>
      <c r="G46" s="329">
        <v>0</v>
      </c>
      <c r="H46" s="329">
        <v>0</v>
      </c>
      <c r="I46" s="329">
        <v>0</v>
      </c>
      <c r="J46" s="329">
        <v>0</v>
      </c>
      <c r="K46" s="329">
        <v>0</v>
      </c>
      <c r="L46" s="329">
        <v>0</v>
      </c>
      <c r="M46" s="329">
        <v>0</v>
      </c>
    </row>
    <row r="47" spans="1:13">
      <c r="A47" s="325" t="s">
        <v>14555</v>
      </c>
      <c r="B47" s="329">
        <v>0</v>
      </c>
      <c r="C47" s="329">
        <v>0</v>
      </c>
      <c r="D47" s="329">
        <v>0</v>
      </c>
      <c r="E47" s="329">
        <v>0</v>
      </c>
      <c r="F47" s="329">
        <v>0</v>
      </c>
      <c r="G47" s="329">
        <v>0</v>
      </c>
      <c r="H47" s="329">
        <v>0</v>
      </c>
      <c r="I47" s="329">
        <v>0</v>
      </c>
      <c r="J47" s="329">
        <v>0</v>
      </c>
      <c r="K47" s="329">
        <v>0</v>
      </c>
      <c r="L47" s="329">
        <v>0</v>
      </c>
      <c r="M47" s="329">
        <v>0</v>
      </c>
    </row>
    <row r="48" spans="1:13" ht="15.75" thickBot="1">
      <c r="A48" s="345" t="s">
        <v>14556</v>
      </c>
      <c r="B48" s="346">
        <v>-1</v>
      </c>
      <c r="C48" s="346">
        <v>-1</v>
      </c>
      <c r="D48" s="346">
        <v>0</v>
      </c>
      <c r="E48" s="346">
        <v>-1</v>
      </c>
      <c r="F48" s="346">
        <v>-1</v>
      </c>
      <c r="G48" s="346">
        <v>-1</v>
      </c>
      <c r="H48" s="346">
        <v>1</v>
      </c>
      <c r="I48" s="346">
        <v>-1</v>
      </c>
      <c r="J48" s="346">
        <v>0</v>
      </c>
      <c r="K48" s="346">
        <v>0</v>
      </c>
      <c r="L48" s="346">
        <v>0</v>
      </c>
      <c r="M48" s="346">
        <v>0</v>
      </c>
    </row>
    <row r="49" spans="1:1">
      <c r="A49" s="366"/>
    </row>
    <row r="50" spans="1:1">
      <c r="A50" s="366"/>
    </row>
    <row r="51" spans="1:1">
      <c r="A51" s="366"/>
    </row>
    <row r="94" spans="1:1">
      <c r="A94" t="s">
        <v>14390</v>
      </c>
    </row>
    <row r="95" spans="1:1">
      <c r="A95" s="313" t="s">
        <v>14405</v>
      </c>
    </row>
    <row r="96" spans="1:1">
      <c r="A96" s="317" t="s">
        <v>14406</v>
      </c>
    </row>
    <row r="97" spans="1:1">
      <c r="A97" s="317" t="s">
        <v>14407</v>
      </c>
    </row>
    <row r="98" spans="1:1">
      <c r="A98" s="317" t="s">
        <v>14408</v>
      </c>
    </row>
    <row r="99" spans="1:1">
      <c r="A99" s="317" t="s">
        <v>14409</v>
      </c>
    </row>
    <row r="100" spans="1:1">
      <c r="A100" s="317" t="s">
        <v>14410</v>
      </c>
    </row>
    <row r="101" spans="1:1">
      <c r="A101" s="317" t="s">
        <v>14411</v>
      </c>
    </row>
    <row r="102" spans="1:1">
      <c r="A102" s="317" t="s">
        <v>14412</v>
      </c>
    </row>
    <row r="103" spans="1:1">
      <c r="A103" s="317" t="s">
        <v>14413</v>
      </c>
    </row>
    <row r="104" spans="1:1">
      <c r="A104" s="317" t="s">
        <v>14414</v>
      </c>
    </row>
    <row r="105" spans="1:1">
      <c r="A105" s="317" t="s">
        <v>14415</v>
      </c>
    </row>
    <row r="106" spans="1:1">
      <c r="A106" s="317" t="s">
        <v>14416</v>
      </c>
    </row>
    <row r="107" spans="1:1">
      <c r="A107" s="317" t="s">
        <v>14417</v>
      </c>
    </row>
    <row r="108" spans="1:1">
      <c r="A108" s="317" t="s">
        <v>14418</v>
      </c>
    </row>
    <row r="109" spans="1:1">
      <c r="A109" s="317" t="s">
        <v>14403</v>
      </c>
    </row>
    <row r="110" spans="1:1">
      <c r="A110" s="317" t="s">
        <v>14419</v>
      </c>
    </row>
    <row r="111" spans="1:1">
      <c r="A111" s="350" t="s">
        <v>14422</v>
      </c>
    </row>
    <row r="112" spans="1:1">
      <c r="A112" s="351" t="s">
        <v>14423</v>
      </c>
    </row>
    <row r="113" spans="1:1">
      <c r="A113" s="351" t="s">
        <v>14409</v>
      </c>
    </row>
    <row r="114" spans="1:1">
      <c r="A114" s="351" t="s">
        <v>14424</v>
      </c>
    </row>
    <row r="115" spans="1:1">
      <c r="A115" s="351" t="s">
        <v>14415</v>
      </c>
    </row>
    <row r="116" spans="1:1">
      <c r="A116" s="351" t="s">
        <v>14425</v>
      </c>
    </row>
    <row r="117" spans="1:1">
      <c r="A117" s="351" t="s">
        <v>14426</v>
      </c>
    </row>
    <row r="118" spans="1:1">
      <c r="A118" s="351" t="s">
        <v>14418</v>
      </c>
    </row>
    <row r="119" spans="1:1">
      <c r="A119" s="351" t="s">
        <v>14403</v>
      </c>
    </row>
    <row r="120" spans="1:1">
      <c r="A120" s="351" t="s">
        <v>14419</v>
      </c>
    </row>
    <row r="121" spans="1:1">
      <c r="A121" s="364" t="s">
        <v>14547</v>
      </c>
    </row>
    <row r="122" spans="1:1">
      <c r="A122" s="365" t="s">
        <v>14398</v>
      </c>
    </row>
    <row r="123" spans="1:1">
      <c r="A123" s="365" t="s">
        <v>14399</v>
      </c>
    </row>
    <row r="124" spans="1:1">
      <c r="A124" s="365" t="s">
        <v>14400</v>
      </c>
    </row>
    <row r="125" spans="1:1">
      <c r="A125" s="365" t="s">
        <v>14401</v>
      </c>
    </row>
    <row r="126" spans="1:1">
      <c r="A126" s="365" t="s">
        <v>14402</v>
      </c>
    </row>
    <row r="127" spans="1:1">
      <c r="A127" s="365" t="s">
        <v>14403</v>
      </c>
    </row>
    <row r="128" spans="1:1">
      <c r="A128" s="365" t="s">
        <v>14404</v>
      </c>
    </row>
  </sheetData>
  <conditionalFormatting sqref="B18:B23 B36 B25:B29 B7:B12 B15 B32 B40:B48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3 B36 B25:B29 B7:B12 B15 B32 B40:B48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colorScale" priority="36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36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35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6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:B17">
    <cfRule type="colorScale" priority="35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5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:B17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5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5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35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B14">
    <cfRule type="colorScale" priority="344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345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46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347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4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4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C23 C36 C25:C29 C7:C12 C15 C32 C40:C48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:C23 C36 C25:C29 C7:C12 C15 C32 C40:C48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">
    <cfRule type="colorScale" priority="33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3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">
    <cfRule type="colorScale" priority="33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3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">
    <cfRule type="colorScale" priority="32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2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:C17">
    <cfRule type="colorScale" priority="32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2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:C17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C35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C35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colorScale" priority="32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C14">
    <cfRule type="colorScale" priority="313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31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15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31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1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1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D23 D36 D25:D29 D7:D12 D15 D32 D40:D48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D23 D36 D25:D29 D7:D12 D15 D32 D40:D48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">
    <cfRule type="colorScale" priority="30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0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">
    <cfRule type="colorScale" priority="30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0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">
    <cfRule type="colorScale" priority="29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D17">
    <cfRule type="colorScale" priority="29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9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D17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D35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D35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">
    <cfRule type="colorScale" priority="290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D14">
    <cfRule type="colorScale" priority="282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283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84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285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8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8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:E23 E36 E25:E29 E7:E12 E15 E32 E40:E48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:E23 E36 E25:E29 E7:E12 E15 E32 E40:E48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27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27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26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6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E17">
    <cfRule type="colorScale" priority="2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E17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5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4:E35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259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E14">
    <cfRule type="colorScale" priority="251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25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53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25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5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5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3 F36 F25:F29 F7:F12 F15 F32 F40:F48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23 F36 F25:F29 F7:F12 F15 F32 F40:F48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24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4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">
    <cfRule type="colorScale" priority="23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4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23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:F17">
    <cfRule type="colorScale" priority="23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:F17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35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35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28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F14">
    <cfRule type="colorScale" priority="220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221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22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223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22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2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23 G36 G25:G29 G7:G12 G15 G32 G40:G48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:G23 G36 G25:G29 G7:G12 G15 G32 G40:G48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">
    <cfRule type="colorScale" priority="21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1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">
    <cfRule type="colorScale" priority="20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">
    <cfRule type="colorScale" priority="20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6:G17">
    <cfRule type="colorScale" priority="20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0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6:G17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G35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:G35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5">
    <cfRule type="colorScale" priority="197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G14">
    <cfRule type="colorScale" priority="189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9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91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92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9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H23 H36 H25:H29 H7:H12 H15 H32 H40:H48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H23 H36 H25:H29 H7:H12 H15 H32 H40:H4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">
    <cfRule type="colorScale" priority="18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8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">
    <cfRule type="colorScale" priority="17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7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17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7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:H17">
    <cfRule type="colorScale" priority="16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7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:H17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:H35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:H35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">
    <cfRule type="colorScale" priority="166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H14">
    <cfRule type="colorScale" priority="158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59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60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61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6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6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I23 I36 I25:I29 I7:I12 I15 I32 I40:I48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I23 I36 I25:I29 I7:I12 I15 I32 I40:I48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15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">
    <cfRule type="colorScale" priority="14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">
    <cfRule type="colorScale" priority="14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4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7">
    <cfRule type="colorScale" priority="1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7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35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:I35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13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I14">
    <cfRule type="colorScale" priority="127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12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29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130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3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3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:J23 J36 J25:J29 J7:J12 J15 J32 J40:J48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:J23 J36 J25:J29 J7:J12 J15 J32 J40:J4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">
    <cfRule type="colorScale" priority="11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2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">
    <cfRule type="colorScale" priority="11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">
    <cfRule type="colorScale" priority="111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12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7">
    <cfRule type="colorScale" priority="10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0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J35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J35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104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J14">
    <cfRule type="colorScale" priority="96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97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98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99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10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0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:K23 K36 K25:K29 K7:K12 K15 K32 K40:K4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:K23 K36 K25:K29 K7:K12 K15 K32 K40:K48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">
    <cfRule type="colorScale" priority="8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">
    <cfRule type="colorScale" priority="8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">
    <cfRule type="colorScale" priority="80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1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7">
    <cfRule type="colorScale" priority="7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K3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:K3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7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K14">
    <cfRule type="colorScale" priority="65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6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7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68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6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7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:L23 L36 L25:L29 L7:L12 L15 L32 L40:L4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:L23 L36 L25:L29 L7:L12 L15 L32 L40:L4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">
    <cfRule type="colorScale" priority="5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">
    <cfRule type="colorScale" priority="53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4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">
    <cfRule type="colorScale" priority="49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50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7">
    <cfRule type="colorScale" priority="45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46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L14">
    <cfRule type="colorScale" priority="34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35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6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37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3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3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:M23 M36 M25:M29 M7:M12 M15 M32 M40:M4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:M23 M36 M25:M29 M7:M12 M15 M32 M40:M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">
    <cfRule type="colorScale" priority="26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7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">
    <cfRule type="colorScale" priority="22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23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">
    <cfRule type="colorScale" priority="18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9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:M17">
    <cfRule type="colorScale" priority="14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15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:M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3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3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">
    <cfRule type="colorScale" priority="1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M14">
    <cfRule type="colorScale" priority="3">
      <colorScale>
        <cfvo type="num" val="-10"/>
        <cfvo type="num" val="0"/>
        <cfvo type="num" val="10"/>
        <color rgb="FFF8696B"/>
        <color rgb="FFFFEB84"/>
        <color rgb="FF63BE7B"/>
      </colorScale>
    </cfRule>
    <cfRule type="colorScale" priority="4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F7128"/>
        <color rgb="FFFFEB84"/>
        <color rgb="FFFFEF9C"/>
      </colorScale>
    </cfRule>
    <cfRule type="colorScale" priority="6">
      <colorScale>
        <cfvo type="num" val="-10"/>
        <cfvo type="num" val="0"/>
        <cfvo type="num" val="10"/>
        <color rgb="FF63BE7B"/>
        <color rgb="FFFFEB84"/>
        <color rgb="FFF8696B"/>
      </colorScale>
    </cfRule>
    <cfRule type="colorScale" priority="7">
      <colorScale>
        <cfvo type="num" val="-1"/>
        <cfvo type="percentile" val="0"/>
        <cfvo type="num" val="1"/>
        <color rgb="FF63BE7B"/>
        <color rgb="FFFFEB84"/>
        <color rgb="FFF8696B"/>
      </colorScale>
    </cfRule>
    <cfRule type="colorScale" priority="8">
      <colorScale>
        <cfvo type="num" val="-1"/>
        <cfvo type="num" val="0"/>
        <cfvo type="num" val="1"/>
        <color rgb="FF00B050"/>
        <color rgb="FFFFEB84"/>
        <color rgb="FFFF0000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N1:GE54"/>
  <sheetViews>
    <sheetView workbookViewId="0">
      <selection activeCell="B10" sqref="B10"/>
    </sheetView>
  </sheetViews>
  <sheetFormatPr defaultColWidth="8.85546875" defaultRowHeight="15"/>
  <sheetData>
    <row r="1" spans="14:187">
      <c r="EC1" t="s">
        <v>197</v>
      </c>
      <c r="ED1" t="s">
        <v>198</v>
      </c>
      <c r="EE1" t="s">
        <v>199</v>
      </c>
      <c r="EF1" t="s">
        <v>200</v>
      </c>
      <c r="EG1" t="s">
        <v>201</v>
      </c>
      <c r="EH1" t="s">
        <v>202</v>
      </c>
      <c r="EI1" t="s">
        <v>203</v>
      </c>
      <c r="EJ1" t="s">
        <v>204</v>
      </c>
      <c r="EK1" t="s">
        <v>205</v>
      </c>
      <c r="EL1" t="s">
        <v>206</v>
      </c>
      <c r="EM1" t="s">
        <v>207</v>
      </c>
      <c r="EN1" t="s">
        <v>208</v>
      </c>
      <c r="EO1" t="s">
        <v>209</v>
      </c>
      <c r="EP1" t="s">
        <v>210</v>
      </c>
      <c r="EQ1" t="s">
        <v>211</v>
      </c>
      <c r="ER1" t="s">
        <v>212</v>
      </c>
      <c r="ES1" t="s">
        <v>213</v>
      </c>
      <c r="ET1" t="s">
        <v>214</v>
      </c>
      <c r="EU1" t="s">
        <v>215</v>
      </c>
      <c r="EV1" t="s">
        <v>216</v>
      </c>
      <c r="EW1" t="s">
        <v>217</v>
      </c>
      <c r="EX1" t="s">
        <v>218</v>
      </c>
      <c r="EY1" t="s">
        <v>219</v>
      </c>
      <c r="EZ1" t="s">
        <v>220</v>
      </c>
      <c r="FA1" t="s">
        <v>221</v>
      </c>
      <c r="FB1" t="s">
        <v>222</v>
      </c>
      <c r="FC1" t="s">
        <v>223</v>
      </c>
      <c r="FD1" t="s">
        <v>224</v>
      </c>
      <c r="FE1" t="s">
        <v>225</v>
      </c>
      <c r="FF1" t="s">
        <v>226</v>
      </c>
      <c r="FG1" t="s">
        <v>227</v>
      </c>
      <c r="FH1" t="s">
        <v>228</v>
      </c>
      <c r="FI1" t="s">
        <v>229</v>
      </c>
      <c r="FJ1" t="s">
        <v>230</v>
      </c>
      <c r="FK1" t="s">
        <v>231</v>
      </c>
      <c r="FL1" t="s">
        <v>232</v>
      </c>
      <c r="FM1" t="s">
        <v>233</v>
      </c>
      <c r="FN1" t="s">
        <v>234</v>
      </c>
      <c r="FO1" t="s">
        <v>235</v>
      </c>
      <c r="FP1" t="s">
        <v>236</v>
      </c>
      <c r="FQ1" t="s">
        <v>237</v>
      </c>
      <c r="FR1" t="s">
        <v>238</v>
      </c>
      <c r="FS1" t="s">
        <v>239</v>
      </c>
      <c r="FT1" t="s">
        <v>240</v>
      </c>
      <c r="FU1" t="s">
        <v>241</v>
      </c>
      <c r="FV1" t="s">
        <v>242</v>
      </c>
      <c r="FW1" t="s">
        <v>243</v>
      </c>
      <c r="FX1" t="s">
        <v>244</v>
      </c>
      <c r="FY1" t="s">
        <v>245</v>
      </c>
      <c r="FZ1" t="s">
        <v>246</v>
      </c>
      <c r="GA1" t="s">
        <v>247</v>
      </c>
      <c r="GB1" t="s">
        <v>248</v>
      </c>
      <c r="GC1" t="s">
        <v>249</v>
      </c>
      <c r="GD1" t="s">
        <v>250</v>
      </c>
      <c r="GE1" t="s">
        <v>251</v>
      </c>
    </row>
    <row r="2" spans="14:187">
      <c r="N2" s="3"/>
      <c r="V2" s="4"/>
      <c r="AV2" s="4"/>
      <c r="EK2" t="s">
        <v>14427</v>
      </c>
      <c r="EO2" t="s">
        <v>12626</v>
      </c>
      <c r="EP2">
        <v>0</v>
      </c>
      <c r="EQ2">
        <v>21</v>
      </c>
      <c r="ER2">
        <v>0</v>
      </c>
      <c r="ES2" t="s">
        <v>275</v>
      </c>
      <c r="FG2">
        <v>-25</v>
      </c>
      <c r="FH2">
        <v>4306640</v>
      </c>
      <c r="FI2" t="s">
        <v>12627</v>
      </c>
      <c r="FJ2">
        <v>4306522</v>
      </c>
      <c r="FM2">
        <v>0</v>
      </c>
      <c r="FN2">
        <v>0</v>
      </c>
      <c r="FW2">
        <v>14</v>
      </c>
      <c r="FY2" t="s">
        <v>12619</v>
      </c>
      <c r="GA2" t="s">
        <v>12619</v>
      </c>
      <c r="GB2" t="s">
        <v>12999</v>
      </c>
      <c r="GE2">
        <v>12</v>
      </c>
    </row>
    <row r="3" spans="14:187">
      <c r="N3" s="3"/>
      <c r="V3" s="4"/>
      <c r="AV3" s="4"/>
      <c r="EK3" t="s">
        <v>1986</v>
      </c>
      <c r="EP3">
        <v>0</v>
      </c>
      <c r="EQ3">
        <v>11</v>
      </c>
      <c r="ER3">
        <v>0</v>
      </c>
      <c r="ES3" t="s">
        <v>275</v>
      </c>
      <c r="EW3" t="s">
        <v>12628</v>
      </c>
      <c r="EX3" t="s">
        <v>12645</v>
      </c>
      <c r="EY3" t="s">
        <v>12646</v>
      </c>
      <c r="FG3">
        <v>-29</v>
      </c>
      <c r="FH3">
        <v>4306666</v>
      </c>
      <c r="FJ3">
        <v>4306640</v>
      </c>
      <c r="FM3">
        <v>0</v>
      </c>
      <c r="FN3">
        <v>0</v>
      </c>
      <c r="FW3">
        <v>15</v>
      </c>
      <c r="FY3" t="s">
        <v>12628</v>
      </c>
      <c r="GA3" t="s">
        <v>12628</v>
      </c>
      <c r="GE3">
        <v>12</v>
      </c>
    </row>
    <row r="4" spans="14:187">
      <c r="N4" s="3"/>
      <c r="V4" s="4"/>
      <c r="AV4" s="4"/>
      <c r="EK4" t="s">
        <v>14428</v>
      </c>
      <c r="EO4" t="s">
        <v>12667</v>
      </c>
      <c r="EP4">
        <v>1</v>
      </c>
      <c r="EQ4">
        <v>11</v>
      </c>
      <c r="ER4">
        <v>0</v>
      </c>
      <c r="ES4" t="s">
        <v>275</v>
      </c>
      <c r="EW4" t="s">
        <v>12668</v>
      </c>
      <c r="EY4" t="s">
        <v>12669</v>
      </c>
      <c r="FE4" t="s">
        <v>12673</v>
      </c>
      <c r="FF4">
        <v>15</v>
      </c>
      <c r="FG4">
        <v>-44</v>
      </c>
      <c r="FH4">
        <v>4306706</v>
      </c>
      <c r="FI4" t="s">
        <v>12668</v>
      </c>
      <c r="FJ4">
        <v>4306666</v>
      </c>
      <c r="FM4">
        <v>-0.5</v>
      </c>
      <c r="FN4">
        <v>1</v>
      </c>
      <c r="FW4">
        <v>16</v>
      </c>
      <c r="GE4">
        <v>12</v>
      </c>
    </row>
    <row r="5" spans="14:187">
      <c r="N5" s="3"/>
      <c r="V5" s="4"/>
      <c r="AV5" s="4"/>
      <c r="EK5" t="s">
        <v>14429</v>
      </c>
      <c r="EO5" t="s">
        <v>5898</v>
      </c>
      <c r="EP5">
        <v>0</v>
      </c>
      <c r="EQ5">
        <v>12</v>
      </c>
      <c r="ER5">
        <v>0</v>
      </c>
      <c r="ES5" t="s">
        <v>275</v>
      </c>
      <c r="EY5" t="s">
        <v>12694</v>
      </c>
      <c r="FG5">
        <v>-43</v>
      </c>
      <c r="FH5">
        <v>4306753</v>
      </c>
      <c r="FI5" t="s">
        <v>12690</v>
      </c>
      <c r="FJ5">
        <v>4306706</v>
      </c>
      <c r="FL5" t="s">
        <v>12619</v>
      </c>
      <c r="FM5">
        <v>-0.5</v>
      </c>
      <c r="FN5">
        <v>1</v>
      </c>
      <c r="FW5">
        <v>17</v>
      </c>
      <c r="FY5" t="s">
        <v>12619</v>
      </c>
      <c r="GE5">
        <v>12</v>
      </c>
    </row>
    <row r="6" spans="14:187">
      <c r="N6" s="3"/>
      <c r="V6" s="4"/>
      <c r="AV6" s="4"/>
      <c r="EK6" t="s">
        <v>14430</v>
      </c>
      <c r="EO6" t="s">
        <v>391</v>
      </c>
      <c r="EP6">
        <v>0</v>
      </c>
      <c r="EQ6">
        <v>11</v>
      </c>
      <c r="ER6">
        <v>0</v>
      </c>
      <c r="ES6" t="s">
        <v>275</v>
      </c>
      <c r="FG6">
        <v>-45</v>
      </c>
      <c r="FH6">
        <v>4306797</v>
      </c>
      <c r="FI6" t="s">
        <v>12966</v>
      </c>
      <c r="FJ6">
        <v>4306753</v>
      </c>
      <c r="FM6">
        <v>0</v>
      </c>
      <c r="FN6">
        <v>0</v>
      </c>
      <c r="FW6">
        <v>18</v>
      </c>
      <c r="FY6" t="s">
        <v>12645</v>
      </c>
      <c r="GA6" t="s">
        <v>12645</v>
      </c>
      <c r="GB6" t="s">
        <v>12682</v>
      </c>
      <c r="GE6">
        <v>12</v>
      </c>
    </row>
    <row r="7" spans="14:187">
      <c r="N7" s="3"/>
      <c r="V7" s="4"/>
      <c r="AV7" s="4"/>
      <c r="EK7" t="s">
        <v>14428</v>
      </c>
      <c r="EO7" t="s">
        <v>6422</v>
      </c>
      <c r="EP7">
        <v>0</v>
      </c>
      <c r="EQ7">
        <v>11</v>
      </c>
      <c r="ER7">
        <v>0</v>
      </c>
      <c r="ES7" t="s">
        <v>275</v>
      </c>
      <c r="EW7" t="s">
        <v>12718</v>
      </c>
      <c r="EY7" t="s">
        <v>12728</v>
      </c>
      <c r="FG7">
        <v>50</v>
      </c>
      <c r="FH7">
        <v>4306830</v>
      </c>
      <c r="FI7" t="s">
        <v>14431</v>
      </c>
      <c r="FJ7">
        <v>4306797</v>
      </c>
      <c r="FM7">
        <v>0</v>
      </c>
      <c r="FN7">
        <v>0</v>
      </c>
      <c r="FW7">
        <v>19</v>
      </c>
      <c r="FY7" t="s">
        <v>12718</v>
      </c>
      <c r="GA7" t="s">
        <v>12718</v>
      </c>
      <c r="GE7">
        <v>12</v>
      </c>
    </row>
    <row r="8" spans="14:187">
      <c r="N8" s="3"/>
      <c r="V8" s="4"/>
      <c r="AV8" s="4"/>
      <c r="EK8" t="s">
        <v>14432</v>
      </c>
      <c r="EO8" t="s">
        <v>14433</v>
      </c>
      <c r="EP8">
        <v>0</v>
      </c>
      <c r="EQ8">
        <v>11</v>
      </c>
      <c r="ER8">
        <v>0</v>
      </c>
      <c r="ES8" t="s">
        <v>275</v>
      </c>
      <c r="EW8" t="s">
        <v>12645</v>
      </c>
      <c r="EY8" t="s">
        <v>12748</v>
      </c>
      <c r="FG8">
        <v>37</v>
      </c>
      <c r="FH8">
        <v>4306871</v>
      </c>
      <c r="FI8" t="s">
        <v>492</v>
      </c>
      <c r="FJ8">
        <v>4306830</v>
      </c>
      <c r="FM8">
        <v>0</v>
      </c>
      <c r="FN8">
        <v>0</v>
      </c>
      <c r="FW8">
        <v>20</v>
      </c>
      <c r="GA8" t="s">
        <v>12628</v>
      </c>
      <c r="GE8">
        <v>12</v>
      </c>
    </row>
    <row r="9" spans="14:187">
      <c r="N9" s="3"/>
      <c r="V9" s="4"/>
      <c r="AV9" s="4"/>
      <c r="EK9" t="s">
        <v>14434</v>
      </c>
      <c r="EP9">
        <v>0</v>
      </c>
      <c r="EQ9">
        <v>12</v>
      </c>
      <c r="ER9">
        <v>0</v>
      </c>
      <c r="ES9" t="s">
        <v>275</v>
      </c>
      <c r="EW9" t="s">
        <v>12659</v>
      </c>
      <c r="EY9" t="s">
        <v>12773</v>
      </c>
      <c r="FG9">
        <v>33</v>
      </c>
      <c r="FH9">
        <v>4306913</v>
      </c>
      <c r="FJ9">
        <v>4306871</v>
      </c>
      <c r="FM9">
        <v>0</v>
      </c>
      <c r="FN9">
        <v>0</v>
      </c>
      <c r="FW9">
        <v>21</v>
      </c>
      <c r="FY9" t="s">
        <v>12659</v>
      </c>
      <c r="GA9" t="s">
        <v>12659</v>
      </c>
      <c r="GE9">
        <v>12</v>
      </c>
    </row>
    <row r="10" spans="14:187">
      <c r="N10" s="3"/>
      <c r="V10" s="4"/>
      <c r="AV10" s="4"/>
      <c r="EK10" t="s">
        <v>14435</v>
      </c>
      <c r="EP10">
        <v>0</v>
      </c>
      <c r="EQ10">
        <v>21</v>
      </c>
      <c r="ER10">
        <v>0</v>
      </c>
      <c r="ES10" t="s">
        <v>275</v>
      </c>
      <c r="FG10">
        <v>37</v>
      </c>
      <c r="FH10">
        <v>4306963</v>
      </c>
      <c r="FI10" t="s">
        <v>12789</v>
      </c>
      <c r="FJ10">
        <v>4306913</v>
      </c>
      <c r="FM10">
        <v>0</v>
      </c>
      <c r="FN10">
        <v>0</v>
      </c>
      <c r="FW10">
        <v>22</v>
      </c>
      <c r="FY10" t="s">
        <v>12789</v>
      </c>
      <c r="GA10" t="s">
        <v>12789</v>
      </c>
      <c r="GB10" t="s">
        <v>12659</v>
      </c>
      <c r="GE10">
        <v>12</v>
      </c>
    </row>
    <row r="11" spans="14:187">
      <c r="N11" s="3"/>
      <c r="V11" s="4"/>
      <c r="AV11" s="4"/>
      <c r="EK11" t="s">
        <v>14436</v>
      </c>
      <c r="EO11" t="s">
        <v>3943</v>
      </c>
      <c r="EP11">
        <v>0</v>
      </c>
      <c r="EQ11">
        <v>11</v>
      </c>
      <c r="ER11">
        <v>0</v>
      </c>
      <c r="ES11" t="s">
        <v>275</v>
      </c>
      <c r="EY11" t="s">
        <v>12808</v>
      </c>
      <c r="FG11">
        <v>37</v>
      </c>
      <c r="FH11">
        <v>4307000</v>
      </c>
      <c r="FI11" t="s">
        <v>12805</v>
      </c>
      <c r="FJ11">
        <v>4306963</v>
      </c>
      <c r="FM11">
        <v>0</v>
      </c>
      <c r="FN11">
        <v>0</v>
      </c>
      <c r="FW11">
        <v>23</v>
      </c>
      <c r="GE11">
        <v>12</v>
      </c>
    </row>
    <row r="12" spans="14:187">
      <c r="N12" s="3"/>
      <c r="V12" s="4"/>
      <c r="AV12" s="4"/>
      <c r="EK12" t="s">
        <v>14437</v>
      </c>
      <c r="EP12">
        <v>0</v>
      </c>
      <c r="EQ12">
        <v>11</v>
      </c>
      <c r="ER12">
        <v>0</v>
      </c>
      <c r="ES12" t="s">
        <v>275</v>
      </c>
      <c r="EW12" t="s">
        <v>12659</v>
      </c>
      <c r="EX12" t="s">
        <v>12628</v>
      </c>
      <c r="EY12" t="s">
        <v>12831</v>
      </c>
      <c r="FG12">
        <v>30</v>
      </c>
      <c r="FH12">
        <v>4307025</v>
      </c>
      <c r="FI12" t="s">
        <v>12822</v>
      </c>
      <c r="FJ12">
        <v>4307000</v>
      </c>
      <c r="FM12">
        <v>0</v>
      </c>
      <c r="FN12">
        <v>0</v>
      </c>
      <c r="FW12">
        <v>24</v>
      </c>
      <c r="FY12" t="s">
        <v>12798</v>
      </c>
      <c r="GA12" t="s">
        <v>12798</v>
      </c>
      <c r="GE12">
        <v>12</v>
      </c>
    </row>
    <row r="13" spans="14:187">
      <c r="N13" s="3"/>
      <c r="V13" s="4"/>
      <c r="AV13" s="4"/>
      <c r="EK13" t="s">
        <v>14438</v>
      </c>
      <c r="EP13">
        <v>0</v>
      </c>
      <c r="EQ13">
        <v>11</v>
      </c>
      <c r="ER13">
        <v>0</v>
      </c>
      <c r="ES13" t="s">
        <v>275</v>
      </c>
      <c r="FG13">
        <v>-36</v>
      </c>
      <c r="FH13">
        <v>4307225</v>
      </c>
      <c r="FI13" t="s">
        <v>492</v>
      </c>
      <c r="FJ13">
        <v>4307189</v>
      </c>
      <c r="FM13">
        <v>0</v>
      </c>
      <c r="FN13">
        <v>0</v>
      </c>
      <c r="FW13">
        <v>29</v>
      </c>
      <c r="GA13" t="s">
        <v>12789</v>
      </c>
      <c r="GB13" t="s">
        <v>12659</v>
      </c>
      <c r="GE13">
        <v>12</v>
      </c>
    </row>
    <row r="14" spans="14:187">
      <c r="N14" s="3"/>
      <c r="V14" s="4"/>
      <c r="AV14" s="4"/>
      <c r="EK14" t="s">
        <v>14429</v>
      </c>
      <c r="EO14" t="s">
        <v>12865</v>
      </c>
      <c r="EP14">
        <v>0</v>
      </c>
      <c r="EQ14">
        <v>12</v>
      </c>
      <c r="ER14">
        <v>0</v>
      </c>
      <c r="ES14" t="s">
        <v>275</v>
      </c>
      <c r="FG14">
        <v>-42</v>
      </c>
      <c r="FH14">
        <v>4307360</v>
      </c>
      <c r="FI14" t="s">
        <v>12866</v>
      </c>
      <c r="FJ14">
        <v>4307225</v>
      </c>
      <c r="FM14">
        <v>0</v>
      </c>
      <c r="FN14">
        <v>0</v>
      </c>
      <c r="FW14">
        <v>30</v>
      </c>
      <c r="GA14" t="s">
        <v>12822</v>
      </c>
      <c r="GE14">
        <v>12</v>
      </c>
    </row>
    <row r="15" spans="14:187">
      <c r="N15" s="3"/>
      <c r="V15" s="4"/>
      <c r="AV15" s="4"/>
      <c r="EK15" t="s">
        <v>14439</v>
      </c>
      <c r="EO15" t="s">
        <v>7775</v>
      </c>
      <c r="EP15">
        <v>0</v>
      </c>
      <c r="EQ15">
        <v>20</v>
      </c>
      <c r="ER15">
        <v>0</v>
      </c>
      <c r="ES15" t="s">
        <v>275</v>
      </c>
      <c r="EY15" t="s">
        <v>12888</v>
      </c>
      <c r="FG15">
        <v>-32</v>
      </c>
      <c r="FH15">
        <v>4307403</v>
      </c>
      <c r="FI15" t="s">
        <v>12822</v>
      </c>
      <c r="FJ15">
        <v>4307360</v>
      </c>
      <c r="FM15">
        <v>-0.5</v>
      </c>
      <c r="FN15">
        <v>1</v>
      </c>
      <c r="FW15">
        <v>31</v>
      </c>
      <c r="GE15">
        <v>12</v>
      </c>
    </row>
    <row r="16" spans="14:187">
      <c r="N16" s="3"/>
      <c r="V16" s="4"/>
      <c r="AV16" s="4"/>
      <c r="EK16" t="s">
        <v>14439</v>
      </c>
      <c r="EO16" t="s">
        <v>1034</v>
      </c>
      <c r="EP16">
        <v>0</v>
      </c>
      <c r="EQ16">
        <v>11</v>
      </c>
      <c r="ER16">
        <v>0</v>
      </c>
      <c r="ES16" t="s">
        <v>275</v>
      </c>
      <c r="EY16" t="s">
        <v>12907</v>
      </c>
      <c r="FG16">
        <v>-32</v>
      </c>
      <c r="FH16">
        <v>4307450</v>
      </c>
      <c r="FI16" t="s">
        <v>12905</v>
      </c>
      <c r="FJ16">
        <v>4307403</v>
      </c>
      <c r="FM16">
        <v>-0.5</v>
      </c>
      <c r="FN16">
        <v>1</v>
      </c>
      <c r="FW16">
        <v>32</v>
      </c>
      <c r="GE16">
        <v>12</v>
      </c>
    </row>
    <row r="17" spans="14:187">
      <c r="N17" s="3"/>
      <c r="V17" s="4"/>
      <c r="AV17" s="4"/>
      <c r="EK17" t="s">
        <v>14440</v>
      </c>
      <c r="EO17" t="s">
        <v>8685</v>
      </c>
      <c r="EP17">
        <v>0</v>
      </c>
      <c r="EQ17">
        <v>11</v>
      </c>
      <c r="ER17">
        <v>0</v>
      </c>
      <c r="ES17" t="s">
        <v>275</v>
      </c>
      <c r="EW17" t="s">
        <v>12659</v>
      </c>
      <c r="EY17" t="s">
        <v>12927</v>
      </c>
      <c r="FG17">
        <v>-32</v>
      </c>
      <c r="FH17">
        <v>4307479</v>
      </c>
      <c r="FI17" t="s">
        <v>12682</v>
      </c>
      <c r="FJ17">
        <v>4307450</v>
      </c>
      <c r="FM17">
        <v>-0.5</v>
      </c>
      <c r="FN17">
        <v>1</v>
      </c>
      <c r="FW17">
        <v>33</v>
      </c>
      <c r="GE17">
        <v>12</v>
      </c>
    </row>
    <row r="18" spans="14:187">
      <c r="N18" s="3"/>
      <c r="V18" s="4"/>
      <c r="AV18" s="4"/>
      <c r="EK18" t="s">
        <v>14435</v>
      </c>
      <c r="EL18" t="s">
        <v>12659</v>
      </c>
      <c r="EO18" t="s">
        <v>14441</v>
      </c>
      <c r="EP18">
        <v>0</v>
      </c>
      <c r="EQ18">
        <v>21</v>
      </c>
      <c r="ER18">
        <v>0</v>
      </c>
      <c r="ES18" t="s">
        <v>275</v>
      </c>
      <c r="FG18">
        <v>-43</v>
      </c>
      <c r="FH18">
        <v>4307820</v>
      </c>
      <c r="FI18" t="s">
        <v>14442</v>
      </c>
      <c r="FJ18">
        <v>4307787</v>
      </c>
      <c r="FM18">
        <v>0</v>
      </c>
      <c r="FN18">
        <v>0</v>
      </c>
      <c r="FW18">
        <v>42</v>
      </c>
      <c r="GA18" t="s">
        <v>12668</v>
      </c>
      <c r="GE18">
        <v>12</v>
      </c>
    </row>
    <row r="19" spans="14:187">
      <c r="N19" s="3"/>
      <c r="V19" s="4"/>
      <c r="AV19" s="4"/>
      <c r="EK19" t="s">
        <v>14443</v>
      </c>
      <c r="EO19" t="s">
        <v>12958</v>
      </c>
      <c r="EP19">
        <v>0</v>
      </c>
      <c r="EQ19">
        <v>21</v>
      </c>
      <c r="ER19">
        <v>0</v>
      </c>
      <c r="ES19" t="s">
        <v>275</v>
      </c>
      <c r="FG19">
        <v>50</v>
      </c>
      <c r="FH19">
        <v>4307841</v>
      </c>
      <c r="FJ19">
        <v>4307820</v>
      </c>
      <c r="FM19">
        <v>0</v>
      </c>
      <c r="FN19">
        <v>0</v>
      </c>
      <c r="FW19">
        <v>43</v>
      </c>
      <c r="GA19" t="s">
        <v>12953</v>
      </c>
      <c r="GE19">
        <v>12</v>
      </c>
    </row>
    <row r="20" spans="14:187">
      <c r="N20" s="3"/>
      <c r="V20" s="4"/>
      <c r="AV20" s="4"/>
      <c r="EK20" t="s">
        <v>14444</v>
      </c>
      <c r="EL20" t="s">
        <v>12645</v>
      </c>
      <c r="EO20" t="s">
        <v>1914</v>
      </c>
      <c r="EP20">
        <v>0</v>
      </c>
      <c r="EQ20">
        <v>12</v>
      </c>
      <c r="ER20">
        <v>0</v>
      </c>
      <c r="ES20" t="s">
        <v>275</v>
      </c>
      <c r="EY20" t="s">
        <v>12976</v>
      </c>
      <c r="FG20">
        <v>50</v>
      </c>
      <c r="FH20">
        <v>4307863</v>
      </c>
      <c r="FI20" t="s">
        <v>600</v>
      </c>
      <c r="FJ20">
        <v>4307841</v>
      </c>
      <c r="FM20">
        <v>0.5</v>
      </c>
      <c r="FN20">
        <v>1</v>
      </c>
      <c r="FW20">
        <v>44</v>
      </c>
      <c r="GE20">
        <v>12</v>
      </c>
    </row>
    <row r="22" spans="14:187">
      <c r="N22" s="3"/>
      <c r="V22" s="4"/>
      <c r="AV22" s="4"/>
      <c r="EK22" t="s">
        <v>14430</v>
      </c>
      <c r="EO22" t="s">
        <v>6281</v>
      </c>
      <c r="EP22">
        <v>0</v>
      </c>
      <c r="EQ22">
        <v>12</v>
      </c>
      <c r="ER22">
        <v>0</v>
      </c>
      <c r="ES22" t="s">
        <v>275</v>
      </c>
      <c r="FG22">
        <v>47</v>
      </c>
      <c r="FH22">
        <v>4307894</v>
      </c>
      <c r="FI22" t="s">
        <v>12992</v>
      </c>
      <c r="FJ22">
        <v>4307863</v>
      </c>
      <c r="FM22">
        <v>0</v>
      </c>
      <c r="FN22">
        <v>0</v>
      </c>
      <c r="FW22">
        <v>45</v>
      </c>
      <c r="GA22" t="s">
        <v>12682</v>
      </c>
      <c r="GE22">
        <v>12</v>
      </c>
    </row>
    <row r="23" spans="14:187">
      <c r="N23" s="3"/>
      <c r="V23" s="4"/>
      <c r="AV23" s="4"/>
      <c r="EK23" t="s">
        <v>14445</v>
      </c>
      <c r="EO23" t="s">
        <v>588</v>
      </c>
      <c r="EP23">
        <v>0</v>
      </c>
      <c r="EQ23">
        <v>11</v>
      </c>
      <c r="ER23">
        <v>0</v>
      </c>
      <c r="ES23" t="s">
        <v>275</v>
      </c>
      <c r="FG23">
        <v>-49</v>
      </c>
      <c r="FH23">
        <v>4307921</v>
      </c>
      <c r="FI23" t="s">
        <v>12645</v>
      </c>
      <c r="FJ23">
        <v>4307894</v>
      </c>
      <c r="FM23">
        <v>0</v>
      </c>
      <c r="FN23">
        <v>0</v>
      </c>
      <c r="FW23">
        <v>46</v>
      </c>
      <c r="FY23" t="s">
        <v>12645</v>
      </c>
      <c r="GA23" t="s">
        <v>12645</v>
      </c>
      <c r="GE23">
        <v>12</v>
      </c>
    </row>
    <row r="24" spans="14:187">
      <c r="N24" s="3"/>
      <c r="V24" s="4"/>
      <c r="AV24" s="4"/>
      <c r="EK24" t="s">
        <v>14446</v>
      </c>
      <c r="EP24">
        <v>0</v>
      </c>
      <c r="EQ24">
        <v>11</v>
      </c>
      <c r="ER24">
        <v>0</v>
      </c>
      <c r="ES24" t="s">
        <v>275</v>
      </c>
      <c r="EW24" t="s">
        <v>12659</v>
      </c>
      <c r="EY24" t="s">
        <v>13016</v>
      </c>
      <c r="FG24">
        <v>46</v>
      </c>
      <c r="FH24">
        <v>4307945</v>
      </c>
      <c r="FJ24">
        <v>4307921</v>
      </c>
      <c r="FM24">
        <v>0</v>
      </c>
      <c r="FN24">
        <v>0</v>
      </c>
      <c r="FW24">
        <v>47</v>
      </c>
      <c r="FY24" t="s">
        <v>12965</v>
      </c>
      <c r="GA24" t="s">
        <v>12965</v>
      </c>
      <c r="GE24">
        <v>12</v>
      </c>
    </row>
    <row r="25" spans="14:187">
      <c r="N25" s="3"/>
      <c r="V25" s="4"/>
      <c r="AV25" s="4"/>
      <c r="EK25" t="s">
        <v>2841</v>
      </c>
      <c r="EO25" t="s">
        <v>600</v>
      </c>
      <c r="EP25">
        <v>0</v>
      </c>
      <c r="EQ25">
        <v>11</v>
      </c>
      <c r="ER25">
        <v>0</v>
      </c>
      <c r="ES25" t="s">
        <v>275</v>
      </c>
      <c r="EW25" t="s">
        <v>12718</v>
      </c>
      <c r="EX25" t="s">
        <v>12953</v>
      </c>
      <c r="EY25" t="s">
        <v>13033</v>
      </c>
      <c r="FG25">
        <v>46</v>
      </c>
      <c r="FH25">
        <v>4308008</v>
      </c>
      <c r="FI25" t="s">
        <v>12718</v>
      </c>
      <c r="FJ25">
        <v>4307945</v>
      </c>
      <c r="FM25">
        <v>-0.5</v>
      </c>
      <c r="FN25">
        <v>1</v>
      </c>
      <c r="FW25">
        <v>48</v>
      </c>
      <c r="GE25">
        <v>12</v>
      </c>
    </row>
    <row r="26" spans="14:187">
      <c r="N26" s="3"/>
      <c r="V26" s="4"/>
      <c r="AV26" s="4"/>
      <c r="EK26" t="s">
        <v>14444</v>
      </c>
      <c r="EO26" t="s">
        <v>13050</v>
      </c>
      <c r="EP26">
        <v>0</v>
      </c>
      <c r="EQ26">
        <v>12</v>
      </c>
      <c r="ER26">
        <v>0</v>
      </c>
      <c r="ES26" t="s">
        <v>275</v>
      </c>
      <c r="FG26">
        <v>-30</v>
      </c>
      <c r="FH26">
        <v>4308537</v>
      </c>
      <c r="FI26" t="s">
        <v>13051</v>
      </c>
      <c r="FJ26">
        <v>4308509</v>
      </c>
      <c r="FM26">
        <v>0</v>
      </c>
      <c r="FN26">
        <v>0</v>
      </c>
      <c r="FW26">
        <v>67</v>
      </c>
      <c r="GA26" t="s">
        <v>12761</v>
      </c>
      <c r="GB26" t="s">
        <v>12659</v>
      </c>
      <c r="GE26">
        <v>12</v>
      </c>
    </row>
    <row r="27" spans="14:187">
      <c r="N27" s="3"/>
      <c r="V27" s="4"/>
      <c r="AV27" s="4"/>
      <c r="EK27" t="s">
        <v>14430</v>
      </c>
      <c r="EO27" t="s">
        <v>8568</v>
      </c>
      <c r="EP27">
        <v>0</v>
      </c>
      <c r="EQ27">
        <v>12</v>
      </c>
      <c r="ER27">
        <v>0</v>
      </c>
      <c r="ES27" t="s">
        <v>275</v>
      </c>
      <c r="EW27" t="s">
        <v>12659</v>
      </c>
      <c r="EY27" t="s">
        <v>13071</v>
      </c>
      <c r="FG27">
        <v>-30</v>
      </c>
      <c r="FH27">
        <v>4308563</v>
      </c>
      <c r="FI27" t="s">
        <v>13060</v>
      </c>
      <c r="FJ27">
        <v>4308537</v>
      </c>
      <c r="FM27">
        <v>0</v>
      </c>
      <c r="FN27">
        <v>1</v>
      </c>
      <c r="FW27">
        <v>68</v>
      </c>
      <c r="GE27">
        <v>12</v>
      </c>
    </row>
    <row r="28" spans="14:187">
      <c r="N28" s="3"/>
      <c r="V28" s="4"/>
      <c r="AV28" s="4"/>
      <c r="EK28" t="s">
        <v>14447</v>
      </c>
      <c r="EO28" t="s">
        <v>1541</v>
      </c>
      <c r="EP28">
        <v>0</v>
      </c>
      <c r="EQ28">
        <v>11</v>
      </c>
      <c r="ER28">
        <v>0</v>
      </c>
      <c r="ES28" t="s">
        <v>275</v>
      </c>
      <c r="EW28" t="s">
        <v>12718</v>
      </c>
      <c r="EY28" t="s">
        <v>13090</v>
      </c>
      <c r="FG28">
        <v>-30</v>
      </c>
      <c r="FH28">
        <v>4308592</v>
      </c>
      <c r="FI28" t="s">
        <v>14448</v>
      </c>
      <c r="FJ28">
        <v>4308563</v>
      </c>
      <c r="FM28">
        <v>0</v>
      </c>
      <c r="FN28">
        <v>0</v>
      </c>
      <c r="FW28">
        <v>69</v>
      </c>
      <c r="GE28">
        <v>12</v>
      </c>
    </row>
    <row r="29" spans="14:187">
      <c r="N29" s="3"/>
      <c r="V29" s="4"/>
      <c r="AV29" s="4"/>
      <c r="EK29" t="s">
        <v>13106</v>
      </c>
      <c r="EO29" t="s">
        <v>14449</v>
      </c>
      <c r="EP29">
        <v>0</v>
      </c>
      <c r="EQ29">
        <v>11</v>
      </c>
      <c r="ER29">
        <v>0</v>
      </c>
      <c r="ES29" t="s">
        <v>275</v>
      </c>
      <c r="FG29">
        <v>0</v>
      </c>
      <c r="FH29">
        <v>4308694</v>
      </c>
      <c r="FI29" t="s">
        <v>492</v>
      </c>
      <c r="FJ29">
        <v>4308620</v>
      </c>
      <c r="FM29">
        <v>0</v>
      </c>
      <c r="FN29">
        <v>0</v>
      </c>
      <c r="FW29">
        <v>71</v>
      </c>
      <c r="GC29" t="s">
        <v>492</v>
      </c>
      <c r="GE29">
        <v>12</v>
      </c>
    </row>
    <row r="30" spans="14:187">
      <c r="N30" s="3"/>
      <c r="V30" s="4"/>
      <c r="AV30" s="4"/>
      <c r="EK30" t="s">
        <v>14429</v>
      </c>
      <c r="EO30" t="s">
        <v>14450</v>
      </c>
      <c r="EP30">
        <v>0</v>
      </c>
      <c r="EQ30">
        <v>21</v>
      </c>
      <c r="ER30">
        <v>7</v>
      </c>
      <c r="ES30" t="s">
        <v>275</v>
      </c>
      <c r="FG30">
        <v>-39</v>
      </c>
      <c r="FH30">
        <v>4309530</v>
      </c>
      <c r="FI30" t="s">
        <v>13123</v>
      </c>
      <c r="FJ30">
        <v>4309161</v>
      </c>
      <c r="FM30">
        <v>0</v>
      </c>
      <c r="FN30">
        <v>0</v>
      </c>
      <c r="FW30">
        <v>89</v>
      </c>
      <c r="FY30" t="s">
        <v>12999</v>
      </c>
      <c r="GA30" t="s">
        <v>12999</v>
      </c>
      <c r="GE30">
        <v>12</v>
      </c>
    </row>
    <row r="31" spans="14:187">
      <c r="N31" s="3"/>
      <c r="V31" s="4"/>
      <c r="AV31" s="4"/>
      <c r="EK31" t="s">
        <v>972</v>
      </c>
      <c r="EO31" t="s">
        <v>600</v>
      </c>
      <c r="EP31">
        <v>0</v>
      </c>
      <c r="EQ31">
        <v>11</v>
      </c>
      <c r="ER31">
        <v>7</v>
      </c>
      <c r="ES31" t="s">
        <v>275</v>
      </c>
      <c r="EW31" t="s">
        <v>13138</v>
      </c>
      <c r="EX31" t="s">
        <v>12953</v>
      </c>
      <c r="EY31" t="s">
        <v>13139</v>
      </c>
      <c r="FG31">
        <v>-39</v>
      </c>
      <c r="FH31">
        <v>4309553</v>
      </c>
      <c r="FJ31">
        <v>4309530</v>
      </c>
      <c r="FM31">
        <v>-0.5</v>
      </c>
      <c r="FN31">
        <v>1</v>
      </c>
      <c r="FW31">
        <v>90</v>
      </c>
      <c r="GE31">
        <v>12</v>
      </c>
    </row>
    <row r="32" spans="14:187">
      <c r="N32" s="3"/>
      <c r="V32" s="4"/>
      <c r="AV32" s="4"/>
      <c r="EK32" t="s">
        <v>14436</v>
      </c>
      <c r="EO32" t="s">
        <v>492</v>
      </c>
      <c r="EP32">
        <v>0</v>
      </c>
      <c r="EQ32">
        <v>11</v>
      </c>
      <c r="ER32">
        <v>7</v>
      </c>
      <c r="ES32" t="s">
        <v>275</v>
      </c>
      <c r="EW32" t="s">
        <v>12628</v>
      </c>
      <c r="EY32" t="s">
        <v>13158</v>
      </c>
      <c r="FG32">
        <v>-39</v>
      </c>
      <c r="FH32">
        <v>4309570</v>
      </c>
      <c r="FI32" t="s">
        <v>13162</v>
      </c>
      <c r="FJ32">
        <v>4309553</v>
      </c>
      <c r="FM32">
        <v>0</v>
      </c>
      <c r="FN32">
        <v>0</v>
      </c>
      <c r="FW32">
        <v>91</v>
      </c>
      <c r="GE32">
        <v>12</v>
      </c>
    </row>
    <row r="33" spans="14:187">
      <c r="N33" s="3"/>
      <c r="V33" s="4"/>
      <c r="AV33" s="4"/>
      <c r="EK33" t="s">
        <v>14439</v>
      </c>
      <c r="EO33" t="s">
        <v>13178</v>
      </c>
      <c r="EP33">
        <v>0</v>
      </c>
      <c r="EQ33">
        <v>11</v>
      </c>
      <c r="ER33">
        <v>7</v>
      </c>
      <c r="ES33" t="s">
        <v>275</v>
      </c>
      <c r="EW33" t="s">
        <v>12953</v>
      </c>
      <c r="EX33" t="s">
        <v>12965</v>
      </c>
      <c r="EY33" t="s">
        <v>13179</v>
      </c>
      <c r="FG33">
        <v>42</v>
      </c>
      <c r="FH33">
        <v>4309887</v>
      </c>
      <c r="FI33" t="s">
        <v>13183</v>
      </c>
      <c r="FJ33">
        <v>4309855</v>
      </c>
      <c r="FM33">
        <v>0.5</v>
      </c>
      <c r="FN33">
        <v>1</v>
      </c>
      <c r="FW33">
        <v>98</v>
      </c>
      <c r="GE33">
        <v>12</v>
      </c>
    </row>
    <row r="34" spans="14:187">
      <c r="N34" s="3"/>
      <c r="V34" s="4"/>
      <c r="AV34" s="4"/>
      <c r="EK34" t="s">
        <v>10498</v>
      </c>
      <c r="EO34" t="s">
        <v>13198</v>
      </c>
      <c r="EP34">
        <v>0</v>
      </c>
      <c r="EQ34">
        <v>20</v>
      </c>
      <c r="ER34">
        <v>7</v>
      </c>
      <c r="ES34" t="s">
        <v>275</v>
      </c>
      <c r="FG34">
        <v>40</v>
      </c>
      <c r="FH34">
        <v>4309923</v>
      </c>
      <c r="FI34" t="s">
        <v>13199</v>
      </c>
      <c r="FJ34">
        <v>4309887</v>
      </c>
      <c r="FM34">
        <v>0</v>
      </c>
      <c r="FN34">
        <v>0</v>
      </c>
      <c r="FW34">
        <v>99</v>
      </c>
      <c r="FY34" t="s">
        <v>13138</v>
      </c>
      <c r="GA34" t="s">
        <v>13138</v>
      </c>
      <c r="GE34">
        <v>12</v>
      </c>
    </row>
    <row r="35" spans="14:187">
      <c r="N35" s="3"/>
      <c r="V35" s="4"/>
      <c r="AV35" s="4"/>
      <c r="EK35" t="s">
        <v>14445</v>
      </c>
      <c r="EO35" t="s">
        <v>14451</v>
      </c>
      <c r="EP35">
        <v>0</v>
      </c>
      <c r="EQ35">
        <v>22</v>
      </c>
      <c r="ER35">
        <v>7</v>
      </c>
      <c r="ES35" t="s">
        <v>275</v>
      </c>
      <c r="EW35" t="s">
        <v>12659</v>
      </c>
      <c r="EX35" t="s">
        <v>12789</v>
      </c>
      <c r="EY35" t="s">
        <v>13220</v>
      </c>
      <c r="FG35">
        <v>40</v>
      </c>
      <c r="FH35">
        <v>4309958</v>
      </c>
      <c r="FI35" t="s">
        <v>600</v>
      </c>
      <c r="FJ35">
        <v>4309923</v>
      </c>
      <c r="FM35">
        <v>0.5</v>
      </c>
      <c r="FN35">
        <v>1</v>
      </c>
      <c r="FW35">
        <v>100</v>
      </c>
      <c r="GE35">
        <v>12</v>
      </c>
    </row>
    <row r="36" spans="14:187">
      <c r="N36" s="3"/>
      <c r="V36" s="4"/>
      <c r="AV36" s="4"/>
      <c r="EK36" t="s">
        <v>14452</v>
      </c>
      <c r="EO36" t="s">
        <v>12645</v>
      </c>
      <c r="EP36">
        <v>0</v>
      </c>
      <c r="EQ36">
        <v>11</v>
      </c>
      <c r="ER36">
        <v>7</v>
      </c>
      <c r="ES36" t="s">
        <v>275</v>
      </c>
      <c r="EW36" t="s">
        <v>12645</v>
      </c>
      <c r="EX36" t="s">
        <v>12965</v>
      </c>
      <c r="EY36" t="s">
        <v>13139</v>
      </c>
      <c r="FG36">
        <v>22</v>
      </c>
      <c r="FH36">
        <v>4309976</v>
      </c>
      <c r="FI36" t="s">
        <v>565</v>
      </c>
      <c r="FJ36">
        <v>4309958</v>
      </c>
      <c r="FM36">
        <v>0.5</v>
      </c>
      <c r="FN36">
        <v>1</v>
      </c>
      <c r="FW36">
        <v>101</v>
      </c>
      <c r="GA36" t="s">
        <v>12965</v>
      </c>
      <c r="GE36">
        <v>12</v>
      </c>
    </row>
    <row r="37" spans="14:187">
      <c r="N37" s="3"/>
      <c r="V37" s="4"/>
      <c r="AV37" s="4"/>
      <c r="EK37" t="s">
        <v>14453</v>
      </c>
      <c r="EL37" t="s">
        <v>13250</v>
      </c>
      <c r="EO37" t="s">
        <v>13258</v>
      </c>
      <c r="EP37">
        <v>0</v>
      </c>
      <c r="EQ37">
        <v>11</v>
      </c>
      <c r="ER37">
        <v>7</v>
      </c>
      <c r="ES37" t="s">
        <v>275</v>
      </c>
      <c r="EW37" t="s">
        <v>12628</v>
      </c>
      <c r="EY37" t="s">
        <v>13260</v>
      </c>
      <c r="FG37">
        <v>11</v>
      </c>
      <c r="FH37">
        <v>4310012</v>
      </c>
      <c r="FI37" t="s">
        <v>13264</v>
      </c>
      <c r="FJ37">
        <v>4309976</v>
      </c>
      <c r="FM37">
        <v>0</v>
      </c>
      <c r="FN37">
        <v>0</v>
      </c>
      <c r="FW37">
        <v>102</v>
      </c>
      <c r="GA37" t="s">
        <v>12628</v>
      </c>
      <c r="GE37">
        <v>12</v>
      </c>
    </row>
    <row r="38" spans="14:187">
      <c r="N38" s="3"/>
      <c r="V38" s="4"/>
      <c r="AV38" s="4"/>
      <c r="EK38" t="s">
        <v>5287</v>
      </c>
      <c r="EO38" t="s">
        <v>600</v>
      </c>
      <c r="EP38">
        <v>0</v>
      </c>
      <c r="EQ38">
        <v>11</v>
      </c>
      <c r="ER38">
        <v>7</v>
      </c>
      <c r="ES38" t="s">
        <v>275</v>
      </c>
      <c r="EW38" t="s">
        <v>12953</v>
      </c>
      <c r="EY38" t="s">
        <v>12773</v>
      </c>
      <c r="FG38">
        <v>11</v>
      </c>
      <c r="FH38">
        <v>4310059</v>
      </c>
      <c r="FJ38">
        <v>4310012</v>
      </c>
      <c r="FM38">
        <v>-0.5</v>
      </c>
      <c r="FN38">
        <v>1</v>
      </c>
      <c r="FW38">
        <v>103</v>
      </c>
      <c r="GE38">
        <v>12</v>
      </c>
    </row>
    <row r="39" spans="14:187">
      <c r="N39" s="3"/>
      <c r="V39" s="4"/>
      <c r="AV39" s="4"/>
      <c r="EK39" t="s">
        <v>14454</v>
      </c>
      <c r="EP39">
        <v>0</v>
      </c>
      <c r="EQ39">
        <v>11</v>
      </c>
      <c r="ER39">
        <v>7</v>
      </c>
      <c r="ES39" t="s">
        <v>275</v>
      </c>
      <c r="EW39" t="s">
        <v>12789</v>
      </c>
      <c r="EX39" t="s">
        <v>12668</v>
      </c>
      <c r="EY39" t="s">
        <v>13298</v>
      </c>
      <c r="FG39">
        <v>11</v>
      </c>
      <c r="FH39">
        <v>4310082</v>
      </c>
      <c r="FI39" t="s">
        <v>12789</v>
      </c>
      <c r="FJ39">
        <v>4310059</v>
      </c>
      <c r="FM39">
        <v>0</v>
      </c>
      <c r="FN39">
        <v>0</v>
      </c>
      <c r="FW39">
        <v>104</v>
      </c>
      <c r="GE39">
        <v>12</v>
      </c>
    </row>
    <row r="40" spans="14:187">
      <c r="N40" s="3"/>
      <c r="V40" s="4"/>
      <c r="AV40" s="4"/>
      <c r="EK40" t="s">
        <v>14455</v>
      </c>
      <c r="EP40">
        <v>0</v>
      </c>
      <c r="EQ40">
        <v>11</v>
      </c>
      <c r="ER40">
        <v>7</v>
      </c>
      <c r="ES40" t="s">
        <v>275</v>
      </c>
      <c r="EW40" t="s">
        <v>12953</v>
      </c>
      <c r="EY40" t="s">
        <v>12773</v>
      </c>
      <c r="FG40">
        <v>11</v>
      </c>
      <c r="FH40">
        <v>4310102</v>
      </c>
      <c r="FI40" t="s">
        <v>13277</v>
      </c>
      <c r="FJ40">
        <v>4310082</v>
      </c>
      <c r="FM40">
        <v>0.5</v>
      </c>
      <c r="FN40">
        <v>1</v>
      </c>
      <c r="FW40">
        <v>105</v>
      </c>
      <c r="GE40">
        <v>12</v>
      </c>
    </row>
    <row r="41" spans="14:187">
      <c r="N41" s="3"/>
      <c r="V41" s="4"/>
      <c r="AV41" s="4"/>
      <c r="EK41" t="s">
        <v>14438</v>
      </c>
      <c r="EO41" t="s">
        <v>4808</v>
      </c>
      <c r="EP41">
        <v>0</v>
      </c>
      <c r="EQ41">
        <v>11</v>
      </c>
      <c r="ER41">
        <v>10</v>
      </c>
      <c r="ES41" t="s">
        <v>275</v>
      </c>
      <c r="FG41">
        <v>-40</v>
      </c>
      <c r="FH41">
        <v>4310395</v>
      </c>
      <c r="FI41" t="s">
        <v>14456</v>
      </c>
      <c r="FJ41">
        <v>4310344</v>
      </c>
      <c r="FM41">
        <v>0</v>
      </c>
      <c r="FN41">
        <v>0</v>
      </c>
      <c r="FW41">
        <v>115</v>
      </c>
      <c r="FY41" t="s">
        <v>12659</v>
      </c>
      <c r="GA41" t="s">
        <v>12659</v>
      </c>
      <c r="GE41">
        <v>12</v>
      </c>
    </row>
    <row r="42" spans="14:187">
      <c r="N42" s="3"/>
      <c r="V42" s="4"/>
      <c r="AV42" s="4"/>
      <c r="EK42" t="s">
        <v>14437</v>
      </c>
      <c r="EL42" t="s">
        <v>13138</v>
      </c>
      <c r="EO42" t="s">
        <v>13138</v>
      </c>
      <c r="EP42">
        <v>0</v>
      </c>
      <c r="EQ42">
        <v>11</v>
      </c>
      <c r="ER42">
        <v>10</v>
      </c>
      <c r="ES42" t="s">
        <v>275</v>
      </c>
      <c r="EW42" t="s">
        <v>13138</v>
      </c>
      <c r="EY42" t="s">
        <v>13342</v>
      </c>
      <c r="FG42">
        <v>-45</v>
      </c>
      <c r="FH42">
        <v>4310408</v>
      </c>
      <c r="FI42" t="s">
        <v>351</v>
      </c>
      <c r="FJ42">
        <v>4310395</v>
      </c>
      <c r="FM42">
        <v>0</v>
      </c>
      <c r="FN42">
        <v>0</v>
      </c>
      <c r="FW42">
        <v>116</v>
      </c>
      <c r="FY42" t="s">
        <v>12659</v>
      </c>
      <c r="GA42" t="s">
        <v>12659</v>
      </c>
      <c r="GE42">
        <v>12</v>
      </c>
    </row>
    <row r="43" spans="14:187">
      <c r="N43" s="3"/>
      <c r="V43" s="4"/>
      <c r="AV43" s="4"/>
      <c r="EK43" t="s">
        <v>14457</v>
      </c>
      <c r="EO43" t="s">
        <v>600</v>
      </c>
      <c r="EP43">
        <v>0</v>
      </c>
      <c r="EQ43">
        <v>11</v>
      </c>
      <c r="ER43">
        <v>10</v>
      </c>
      <c r="ES43" t="s">
        <v>275</v>
      </c>
      <c r="EW43" t="s">
        <v>12628</v>
      </c>
      <c r="EX43" t="s">
        <v>12789</v>
      </c>
      <c r="EY43" t="s">
        <v>12808</v>
      </c>
      <c r="FG43">
        <v>-45</v>
      </c>
      <c r="FH43">
        <v>4310441</v>
      </c>
      <c r="FI43" t="s">
        <v>12628</v>
      </c>
      <c r="FJ43">
        <v>4310408</v>
      </c>
      <c r="FM43">
        <v>-0.5</v>
      </c>
      <c r="FN43">
        <v>1</v>
      </c>
      <c r="FW43">
        <v>117</v>
      </c>
      <c r="GE43">
        <v>12</v>
      </c>
    </row>
    <row r="44" spans="14:187">
      <c r="N44" s="3"/>
      <c r="V44" s="4"/>
      <c r="AV44" s="4"/>
      <c r="EK44" t="s">
        <v>14434</v>
      </c>
      <c r="EO44" t="s">
        <v>1083</v>
      </c>
      <c r="EP44">
        <v>0</v>
      </c>
      <c r="EQ44">
        <v>12</v>
      </c>
      <c r="ER44">
        <v>10</v>
      </c>
      <c r="ES44" t="s">
        <v>275</v>
      </c>
      <c r="EY44" t="s">
        <v>12694</v>
      </c>
      <c r="FG44">
        <v>-20</v>
      </c>
      <c r="FH44">
        <v>4310854</v>
      </c>
      <c r="FI44" t="s">
        <v>12619</v>
      </c>
      <c r="FJ44">
        <v>4310832</v>
      </c>
      <c r="FM44">
        <v>0</v>
      </c>
      <c r="FN44">
        <v>0</v>
      </c>
      <c r="FW44">
        <v>133</v>
      </c>
      <c r="FY44" t="s">
        <v>12619</v>
      </c>
      <c r="GE44">
        <v>12</v>
      </c>
    </row>
    <row r="45" spans="14:187">
      <c r="N45" s="3"/>
      <c r="V45" s="4"/>
      <c r="AV45" s="4"/>
      <c r="EK45" t="s">
        <v>14458</v>
      </c>
      <c r="EP45">
        <v>0</v>
      </c>
      <c r="EQ45">
        <v>11</v>
      </c>
      <c r="ER45">
        <v>10</v>
      </c>
      <c r="ES45" t="s">
        <v>275</v>
      </c>
      <c r="FG45">
        <v>-29</v>
      </c>
      <c r="FH45">
        <v>4310876</v>
      </c>
      <c r="FI45" t="s">
        <v>492</v>
      </c>
      <c r="FJ45">
        <v>4310854</v>
      </c>
      <c r="FM45">
        <v>0</v>
      </c>
      <c r="FN45">
        <v>0</v>
      </c>
      <c r="FW45">
        <v>134</v>
      </c>
      <c r="FY45" t="s">
        <v>12789</v>
      </c>
      <c r="GA45" t="s">
        <v>12789</v>
      </c>
      <c r="GE45">
        <v>12</v>
      </c>
    </row>
    <row r="46" spans="14:187">
      <c r="N46" s="3"/>
      <c r="V46" s="4"/>
      <c r="AV46" s="4"/>
      <c r="EK46" t="s">
        <v>14445</v>
      </c>
      <c r="EL46" t="s">
        <v>12645</v>
      </c>
      <c r="EO46" t="s">
        <v>14459</v>
      </c>
      <c r="EP46">
        <v>0</v>
      </c>
      <c r="EQ46">
        <v>11</v>
      </c>
      <c r="ER46">
        <v>10</v>
      </c>
      <c r="ES46" t="s">
        <v>275</v>
      </c>
      <c r="EW46" t="s">
        <v>12628</v>
      </c>
      <c r="EX46" t="s">
        <v>12789</v>
      </c>
      <c r="EY46" t="s">
        <v>12694</v>
      </c>
      <c r="FG46">
        <v>23</v>
      </c>
      <c r="FH46">
        <v>4310899</v>
      </c>
      <c r="FI46" t="s">
        <v>13413</v>
      </c>
      <c r="FJ46">
        <v>4310876</v>
      </c>
      <c r="FM46">
        <v>0.5</v>
      </c>
      <c r="FN46">
        <v>1</v>
      </c>
      <c r="FW46">
        <v>135</v>
      </c>
      <c r="GA46" t="s">
        <v>12659</v>
      </c>
      <c r="GE46">
        <v>12</v>
      </c>
    </row>
    <row r="47" spans="14:187">
      <c r="N47" s="3"/>
      <c r="V47" s="4"/>
      <c r="AV47" s="4"/>
      <c r="EK47" t="s">
        <v>13425</v>
      </c>
      <c r="EO47" t="s">
        <v>1083</v>
      </c>
      <c r="EP47">
        <v>0</v>
      </c>
      <c r="EQ47">
        <v>11</v>
      </c>
      <c r="ER47">
        <v>10</v>
      </c>
      <c r="ES47" t="s">
        <v>275</v>
      </c>
      <c r="FG47">
        <v>22</v>
      </c>
      <c r="FH47">
        <v>4310927</v>
      </c>
      <c r="FI47" t="s">
        <v>13419</v>
      </c>
      <c r="FJ47">
        <v>4310899</v>
      </c>
      <c r="FM47">
        <v>0</v>
      </c>
      <c r="FN47">
        <v>0</v>
      </c>
      <c r="FW47">
        <v>136</v>
      </c>
      <c r="FY47" t="s">
        <v>13138</v>
      </c>
      <c r="GA47" t="s">
        <v>13138</v>
      </c>
      <c r="GE47">
        <v>12</v>
      </c>
    </row>
    <row r="48" spans="14:187">
      <c r="N48" s="3"/>
      <c r="V48" s="4"/>
      <c r="AV48" s="4"/>
      <c r="EK48" t="s">
        <v>13425</v>
      </c>
      <c r="EO48" t="s">
        <v>1115</v>
      </c>
      <c r="EP48">
        <v>0</v>
      </c>
      <c r="EQ48">
        <v>11</v>
      </c>
      <c r="ER48">
        <v>10</v>
      </c>
      <c r="ES48" t="s">
        <v>275</v>
      </c>
      <c r="EY48" t="s">
        <v>13439</v>
      </c>
      <c r="FG48">
        <v>23</v>
      </c>
      <c r="FH48">
        <v>4310948</v>
      </c>
      <c r="FI48" t="s">
        <v>12619</v>
      </c>
      <c r="FJ48">
        <v>4310927</v>
      </c>
      <c r="FM48">
        <v>0</v>
      </c>
      <c r="FN48">
        <v>0</v>
      </c>
      <c r="FW48">
        <v>137</v>
      </c>
      <c r="FY48" t="s">
        <v>12619</v>
      </c>
      <c r="GE48">
        <v>12</v>
      </c>
    </row>
    <row r="49" spans="14:187">
      <c r="N49" s="3"/>
      <c r="V49" s="4"/>
      <c r="AV49" s="4"/>
      <c r="EK49" t="s">
        <v>14460</v>
      </c>
      <c r="EO49" t="s">
        <v>1541</v>
      </c>
      <c r="EP49">
        <v>0</v>
      </c>
      <c r="EQ49">
        <v>11</v>
      </c>
      <c r="ER49">
        <v>10</v>
      </c>
      <c r="ES49" t="s">
        <v>275</v>
      </c>
      <c r="EW49" t="s">
        <v>12789</v>
      </c>
      <c r="EY49" t="s">
        <v>13460</v>
      </c>
      <c r="FG49">
        <v>21</v>
      </c>
      <c r="FH49">
        <v>4310971</v>
      </c>
      <c r="FI49" t="s">
        <v>12789</v>
      </c>
      <c r="FJ49">
        <v>4310948</v>
      </c>
      <c r="FM49">
        <v>0</v>
      </c>
      <c r="FN49">
        <v>0</v>
      </c>
      <c r="FW49">
        <v>138</v>
      </c>
      <c r="FY49" t="s">
        <v>12789</v>
      </c>
      <c r="GA49" t="s">
        <v>12789</v>
      </c>
      <c r="GE49">
        <v>12</v>
      </c>
    </row>
    <row r="50" spans="14:187">
      <c r="N50" s="3"/>
      <c r="V50" s="4"/>
      <c r="AV50" s="4"/>
      <c r="EK50" t="s">
        <v>686</v>
      </c>
      <c r="EL50" t="s">
        <v>12682</v>
      </c>
      <c r="EO50" t="s">
        <v>14461</v>
      </c>
      <c r="EP50">
        <v>0</v>
      </c>
      <c r="EQ50">
        <v>11</v>
      </c>
      <c r="ER50">
        <v>10</v>
      </c>
      <c r="ES50" t="s">
        <v>275</v>
      </c>
      <c r="EY50" t="s">
        <v>13480</v>
      </c>
      <c r="FG50">
        <v>-38</v>
      </c>
      <c r="FH50">
        <v>4311200</v>
      </c>
      <c r="FI50" t="s">
        <v>13484</v>
      </c>
      <c r="FJ50">
        <v>4311168</v>
      </c>
      <c r="FM50">
        <v>0</v>
      </c>
      <c r="FN50">
        <v>1</v>
      </c>
      <c r="FW50">
        <v>147</v>
      </c>
      <c r="FY50" t="s">
        <v>12798</v>
      </c>
      <c r="GE50">
        <v>12</v>
      </c>
    </row>
    <row r="51" spans="14:187">
      <c r="N51" s="3"/>
      <c r="V51" s="4"/>
      <c r="AV51" s="4"/>
      <c r="EK51" t="s">
        <v>14462</v>
      </c>
      <c r="EO51" t="s">
        <v>1083</v>
      </c>
      <c r="EP51">
        <v>0</v>
      </c>
      <c r="EQ51">
        <v>11</v>
      </c>
      <c r="ER51">
        <v>10</v>
      </c>
      <c r="ES51" t="s">
        <v>275</v>
      </c>
      <c r="EW51" t="s">
        <v>12953</v>
      </c>
      <c r="EY51" t="s">
        <v>13179</v>
      </c>
      <c r="FG51">
        <v>-42</v>
      </c>
      <c r="FH51">
        <v>4311230</v>
      </c>
      <c r="FI51" t="s">
        <v>12682</v>
      </c>
      <c r="FJ51">
        <v>4311200</v>
      </c>
      <c r="FM51">
        <v>0</v>
      </c>
      <c r="FN51">
        <v>0</v>
      </c>
      <c r="FW51">
        <v>148</v>
      </c>
      <c r="FY51" t="s">
        <v>12953</v>
      </c>
      <c r="GA51" t="s">
        <v>12953</v>
      </c>
      <c r="GE51">
        <v>12</v>
      </c>
    </row>
    <row r="52" spans="14:187">
      <c r="N52" s="3"/>
      <c r="V52" s="4"/>
      <c r="AV52" s="4"/>
      <c r="EK52" t="s">
        <v>14428</v>
      </c>
      <c r="EO52" t="s">
        <v>12953</v>
      </c>
      <c r="EP52">
        <v>0</v>
      </c>
      <c r="EQ52">
        <v>11</v>
      </c>
      <c r="ER52">
        <v>10</v>
      </c>
      <c r="ES52" t="s">
        <v>275</v>
      </c>
      <c r="EW52" t="s">
        <v>12953</v>
      </c>
      <c r="EY52" t="s">
        <v>12728</v>
      </c>
      <c r="FG52">
        <v>43</v>
      </c>
      <c r="FH52">
        <v>4311266</v>
      </c>
      <c r="FI52" t="s">
        <v>14463</v>
      </c>
      <c r="FJ52">
        <v>4311230</v>
      </c>
      <c r="FM52">
        <v>0.5</v>
      </c>
      <c r="FN52">
        <v>1</v>
      </c>
      <c r="FW52">
        <v>149</v>
      </c>
      <c r="GA52" t="s">
        <v>12953</v>
      </c>
      <c r="GE52">
        <v>12</v>
      </c>
    </row>
    <row r="53" spans="14:187">
      <c r="N53" s="3"/>
      <c r="V53" s="4"/>
      <c r="AV53" s="4"/>
      <c r="EK53" t="s">
        <v>686</v>
      </c>
      <c r="EO53" t="s">
        <v>1541</v>
      </c>
      <c r="EP53">
        <v>0</v>
      </c>
      <c r="EQ53">
        <v>11</v>
      </c>
      <c r="ER53">
        <v>10</v>
      </c>
      <c r="ES53" t="s">
        <v>275</v>
      </c>
      <c r="EW53" t="s">
        <v>12953</v>
      </c>
      <c r="EX53" t="s">
        <v>12628</v>
      </c>
      <c r="EY53" t="s">
        <v>13533</v>
      </c>
      <c r="FG53">
        <v>38</v>
      </c>
      <c r="FH53">
        <v>4311329</v>
      </c>
      <c r="FI53" t="s">
        <v>13530</v>
      </c>
      <c r="FJ53">
        <v>4311266</v>
      </c>
      <c r="FM53">
        <v>0</v>
      </c>
      <c r="FN53">
        <v>0</v>
      </c>
      <c r="FW53">
        <v>150</v>
      </c>
      <c r="GA53" t="s">
        <v>12953</v>
      </c>
      <c r="GE53">
        <v>12</v>
      </c>
    </row>
    <row r="54" spans="14:187">
      <c r="N54" s="3"/>
      <c r="V54" s="4"/>
      <c r="AV54" s="4"/>
      <c r="EK54" t="s">
        <v>14464</v>
      </c>
      <c r="EP54">
        <v>0</v>
      </c>
      <c r="EQ54">
        <v>11</v>
      </c>
      <c r="ER54">
        <v>10</v>
      </c>
      <c r="ES54" t="s">
        <v>275</v>
      </c>
      <c r="EW54" t="s">
        <v>12668</v>
      </c>
      <c r="EY54" t="s">
        <v>13533</v>
      </c>
      <c r="FG54">
        <v>38</v>
      </c>
      <c r="FH54">
        <v>4311362</v>
      </c>
      <c r="FI54" t="s">
        <v>12668</v>
      </c>
      <c r="FJ54">
        <v>4311329</v>
      </c>
      <c r="FM54">
        <v>0</v>
      </c>
      <c r="FN54">
        <v>0</v>
      </c>
      <c r="FW54">
        <v>151</v>
      </c>
      <c r="GE54">
        <v>12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Q113"/>
  <sheetViews>
    <sheetView topLeftCell="B1" workbookViewId="0">
      <selection activeCell="F4" sqref="F4"/>
    </sheetView>
  </sheetViews>
  <sheetFormatPr defaultColWidth="8.85546875" defaultRowHeight="15"/>
  <cols>
    <col min="2" max="2" width="20.42578125" customWidth="1"/>
    <col min="12" max="12" width="21.42578125" bestFit="1" customWidth="1"/>
    <col min="13" max="13" width="16.28515625" bestFit="1" customWidth="1"/>
  </cols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s="1">
        <v>44231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</row>
    <row r="3" spans="1:69">
      <c r="A3" s="2" t="s">
        <v>14465</v>
      </c>
    </row>
    <row r="4" spans="1:69">
      <c r="A4">
        <v>6</v>
      </c>
      <c r="B4" t="s">
        <v>437</v>
      </c>
      <c r="C4">
        <v>1</v>
      </c>
      <c r="D4">
        <v>2</v>
      </c>
      <c r="E4">
        <v>4</v>
      </c>
      <c r="F4">
        <v>5</v>
      </c>
      <c r="G4">
        <v>34</v>
      </c>
      <c r="I4" t="s">
        <v>254</v>
      </c>
      <c r="J4">
        <v>12</v>
      </c>
      <c r="K4" t="s">
        <v>438</v>
      </c>
      <c r="L4" t="s">
        <v>439</v>
      </c>
      <c r="M4" t="s">
        <v>440</v>
      </c>
      <c r="N4" t="s">
        <v>254</v>
      </c>
      <c r="O4" t="s">
        <v>441</v>
      </c>
      <c r="P4" t="s">
        <v>442</v>
      </c>
      <c r="R4" t="s">
        <v>443</v>
      </c>
      <c r="V4" t="s">
        <v>257</v>
      </c>
      <c r="W4" t="s">
        <v>444</v>
      </c>
      <c r="AD4" t="s">
        <v>445</v>
      </c>
      <c r="AE4" t="s">
        <v>446</v>
      </c>
      <c r="AF4" t="s">
        <v>444</v>
      </c>
      <c r="AG4" t="s">
        <v>257</v>
      </c>
      <c r="AI4">
        <v>4</v>
      </c>
      <c r="AO4">
        <v>7</v>
      </c>
      <c r="BI4" t="s">
        <v>274</v>
      </c>
      <c r="BP4">
        <f>COUNTIFS(M:M,M4,Y:Y,Y4)</f>
        <v>0</v>
      </c>
      <c r="BQ4">
        <f>COUNTIFS(M:M,M4,AE:AE,AE4)</f>
        <v>2</v>
      </c>
    </row>
    <row r="5" spans="1:69">
      <c r="A5">
        <v>26</v>
      </c>
      <c r="B5" t="s">
        <v>1011</v>
      </c>
      <c r="C5">
        <v>3</v>
      </c>
      <c r="D5">
        <v>2</v>
      </c>
      <c r="E5">
        <v>10</v>
      </c>
      <c r="F5">
        <v>6</v>
      </c>
      <c r="G5">
        <v>-35</v>
      </c>
      <c r="I5" t="s">
        <v>254</v>
      </c>
      <c r="J5">
        <v>11</v>
      </c>
      <c r="K5" t="s">
        <v>631</v>
      </c>
      <c r="L5" t="s">
        <v>1012</v>
      </c>
      <c r="M5" t="s">
        <v>440</v>
      </c>
      <c r="N5" t="s">
        <v>254</v>
      </c>
      <c r="O5" t="s">
        <v>1013</v>
      </c>
      <c r="P5" t="s">
        <v>442</v>
      </c>
      <c r="R5" t="s">
        <v>1014</v>
      </c>
      <c r="V5" t="s">
        <v>257</v>
      </c>
      <c r="W5" t="s">
        <v>1015</v>
      </c>
      <c r="AD5" t="s">
        <v>445</v>
      </c>
      <c r="AE5" t="s">
        <v>446</v>
      </c>
      <c r="AF5" t="s">
        <v>1015</v>
      </c>
      <c r="AG5" t="s">
        <v>257</v>
      </c>
      <c r="AI5">
        <v>7</v>
      </c>
      <c r="AO5">
        <v>7</v>
      </c>
      <c r="BI5" t="s">
        <v>257</v>
      </c>
      <c r="BP5">
        <f>COUNTIFS(M:M,M5,Y:Y,Y5)</f>
        <v>0</v>
      </c>
      <c r="BQ5">
        <f>COUNTIFS(M:M,M5,AE:AE,AE5)</f>
        <v>2</v>
      </c>
    </row>
    <row r="7" spans="1:69">
      <c r="A7">
        <v>19</v>
      </c>
      <c r="B7" t="s">
        <v>825</v>
      </c>
      <c r="C7">
        <v>2</v>
      </c>
      <c r="D7">
        <v>3</v>
      </c>
      <c r="E7">
        <v>13</v>
      </c>
      <c r="F7">
        <v>59</v>
      </c>
      <c r="G7">
        <v>-41</v>
      </c>
      <c r="I7" t="s">
        <v>254</v>
      </c>
      <c r="J7">
        <v>11</v>
      </c>
      <c r="K7">
        <v>11</v>
      </c>
      <c r="L7" t="s">
        <v>826</v>
      </c>
      <c r="M7" t="s">
        <v>827</v>
      </c>
      <c r="O7" t="s">
        <v>828</v>
      </c>
      <c r="V7" t="s">
        <v>257</v>
      </c>
      <c r="W7" t="s">
        <v>829</v>
      </c>
      <c r="AD7" t="s">
        <v>411</v>
      </c>
      <c r="AE7" t="s">
        <v>412</v>
      </c>
      <c r="AF7" t="s">
        <v>829</v>
      </c>
      <c r="AG7" t="s">
        <v>274</v>
      </c>
      <c r="AI7">
        <v>22</v>
      </c>
      <c r="AO7">
        <v>7</v>
      </c>
      <c r="AX7">
        <v>4</v>
      </c>
      <c r="BI7" t="s">
        <v>257</v>
      </c>
      <c r="BP7">
        <f>COUNTIFS(M:M,M7,Y:Y,Y7)</f>
        <v>0</v>
      </c>
      <c r="BQ7">
        <f>COUNTIFS(M:M,M7,AE:AE,AE7)</f>
        <v>3</v>
      </c>
    </row>
    <row r="8" spans="1:69">
      <c r="A8">
        <v>24</v>
      </c>
      <c r="B8" t="s">
        <v>957</v>
      </c>
      <c r="C8">
        <v>2</v>
      </c>
      <c r="D8">
        <v>2</v>
      </c>
      <c r="E8">
        <v>19</v>
      </c>
      <c r="F8">
        <v>2</v>
      </c>
      <c r="G8">
        <v>-34</v>
      </c>
      <c r="I8" t="s">
        <v>298</v>
      </c>
      <c r="J8">
        <v>11</v>
      </c>
      <c r="K8">
        <v>11</v>
      </c>
      <c r="L8" t="s">
        <v>826</v>
      </c>
      <c r="M8" t="s">
        <v>827</v>
      </c>
      <c r="O8" t="s">
        <v>828</v>
      </c>
      <c r="V8" t="s">
        <v>257</v>
      </c>
      <c r="W8" t="s">
        <v>829</v>
      </c>
      <c r="AD8" t="s">
        <v>411</v>
      </c>
      <c r="AE8" t="s">
        <v>412</v>
      </c>
      <c r="AF8" t="s">
        <v>829</v>
      </c>
      <c r="AG8" t="s">
        <v>274</v>
      </c>
      <c r="AI8">
        <v>22</v>
      </c>
      <c r="AO8">
        <v>7</v>
      </c>
      <c r="BI8" t="s">
        <v>257</v>
      </c>
      <c r="BP8">
        <f>COUNTIFS(M:M,M8,Y:Y,Y8)</f>
        <v>0</v>
      </c>
      <c r="BQ8">
        <f>COUNTIFS(M:M,M8,AE:AE,AE8)</f>
        <v>3</v>
      </c>
    </row>
    <row r="9" spans="1:69">
      <c r="A9">
        <v>34</v>
      </c>
      <c r="B9" t="s">
        <v>1214</v>
      </c>
      <c r="C9">
        <v>3</v>
      </c>
      <c r="D9">
        <v>3</v>
      </c>
      <c r="E9">
        <v>21</v>
      </c>
      <c r="F9">
        <v>13</v>
      </c>
      <c r="G9">
        <v>-14</v>
      </c>
      <c r="I9" t="s">
        <v>298</v>
      </c>
      <c r="J9">
        <v>11</v>
      </c>
      <c r="K9">
        <v>11</v>
      </c>
      <c r="L9" t="s">
        <v>1215</v>
      </c>
      <c r="M9" t="s">
        <v>827</v>
      </c>
      <c r="O9" t="s">
        <v>1216</v>
      </c>
      <c r="V9" t="s">
        <v>257</v>
      </c>
      <c r="W9" t="s">
        <v>1217</v>
      </c>
      <c r="AD9" t="s">
        <v>411</v>
      </c>
      <c r="AE9" t="s">
        <v>412</v>
      </c>
      <c r="AF9" t="s">
        <v>1217</v>
      </c>
      <c r="AG9" t="s">
        <v>257</v>
      </c>
      <c r="AI9">
        <v>22</v>
      </c>
      <c r="AO9">
        <v>7</v>
      </c>
      <c r="AX9">
        <v>3</v>
      </c>
      <c r="BI9" t="s">
        <v>274</v>
      </c>
      <c r="BP9">
        <f>COUNTIFS(M:M,M9,Y:Y,Y9)</f>
        <v>0</v>
      </c>
      <c r="BQ9">
        <f>COUNTIFS(M:M,M9,AE:AE,AE9)</f>
        <v>3</v>
      </c>
    </row>
    <row r="11" spans="1:69">
      <c r="A11" s="2" t="s">
        <v>14466</v>
      </c>
    </row>
    <row r="12" spans="1:69">
      <c r="A12">
        <v>23</v>
      </c>
      <c r="B12" t="s">
        <v>2112</v>
      </c>
      <c r="C12">
        <v>2</v>
      </c>
      <c r="D12">
        <v>2</v>
      </c>
      <c r="E12">
        <v>5</v>
      </c>
      <c r="F12">
        <v>4</v>
      </c>
      <c r="G12">
        <v>24</v>
      </c>
      <c r="I12" t="s">
        <v>254</v>
      </c>
      <c r="J12">
        <v>12</v>
      </c>
      <c r="K12" t="s">
        <v>2113</v>
      </c>
      <c r="L12" t="s">
        <v>2114</v>
      </c>
      <c r="M12" t="s">
        <v>440</v>
      </c>
      <c r="N12" t="s">
        <v>254</v>
      </c>
      <c r="O12" t="s">
        <v>870</v>
      </c>
      <c r="P12" t="s">
        <v>871</v>
      </c>
      <c r="S12" t="s">
        <v>872</v>
      </c>
      <c r="V12" t="s">
        <v>257</v>
      </c>
      <c r="W12" t="s">
        <v>1709</v>
      </c>
      <c r="AD12" t="s">
        <v>807</v>
      </c>
      <c r="AE12" t="s">
        <v>808</v>
      </c>
      <c r="AF12" t="s">
        <v>1709</v>
      </c>
      <c r="AG12" t="s">
        <v>274</v>
      </c>
      <c r="AI12">
        <v>22</v>
      </c>
      <c r="AO12">
        <v>15</v>
      </c>
      <c r="AT12" t="s">
        <v>254</v>
      </c>
      <c r="BI12" t="s">
        <v>274</v>
      </c>
      <c r="BP12">
        <f>COUNTIFS(M:M,M12,Y:Y,Y12)</f>
        <v>0</v>
      </c>
      <c r="BQ12">
        <f>COUNTIFS(M:M,M12,AE:AE,AE12)</f>
        <v>2</v>
      </c>
    </row>
    <row r="13" spans="1:69">
      <c r="A13">
        <v>41</v>
      </c>
      <c r="B13" t="s">
        <v>2460</v>
      </c>
      <c r="C13">
        <v>3</v>
      </c>
      <c r="D13">
        <v>1</v>
      </c>
      <c r="E13">
        <v>10</v>
      </c>
      <c r="F13">
        <v>4</v>
      </c>
      <c r="G13">
        <v>-18</v>
      </c>
      <c r="H13" t="s">
        <v>253</v>
      </c>
      <c r="I13" t="s">
        <v>254</v>
      </c>
      <c r="J13">
        <v>12</v>
      </c>
      <c r="K13">
        <v>12</v>
      </c>
      <c r="L13" t="s">
        <v>2461</v>
      </c>
      <c r="M13" t="s">
        <v>440</v>
      </c>
      <c r="N13" t="s">
        <v>254</v>
      </c>
      <c r="O13" t="s">
        <v>2462</v>
      </c>
      <c r="P13" t="s">
        <v>871</v>
      </c>
      <c r="S13" t="s">
        <v>872</v>
      </c>
      <c r="V13" t="s">
        <v>257</v>
      </c>
      <c r="W13" t="s">
        <v>806</v>
      </c>
      <c r="AD13" t="s">
        <v>807</v>
      </c>
      <c r="AE13" t="s">
        <v>808</v>
      </c>
      <c r="AF13" t="s">
        <v>806</v>
      </c>
      <c r="AG13" t="s">
        <v>257</v>
      </c>
      <c r="AI13">
        <v>22</v>
      </c>
      <c r="AO13">
        <v>15</v>
      </c>
      <c r="AT13" t="s">
        <v>254</v>
      </c>
      <c r="BI13" t="s">
        <v>257</v>
      </c>
      <c r="BP13">
        <f>COUNTIFS(M:M,M13,Y:Y,Y13)</f>
        <v>0</v>
      </c>
      <c r="BQ13">
        <f>COUNTIFS(M:M,M13,AE:AE,AE13)</f>
        <v>2</v>
      </c>
    </row>
    <row r="15" spans="1:69">
      <c r="A15">
        <v>42</v>
      </c>
      <c r="B15" t="s">
        <v>2479</v>
      </c>
      <c r="C15">
        <v>3</v>
      </c>
      <c r="D15">
        <v>2</v>
      </c>
      <c r="E15">
        <v>6</v>
      </c>
      <c r="F15">
        <v>7</v>
      </c>
      <c r="G15">
        <v>-22</v>
      </c>
      <c r="I15" t="s">
        <v>254</v>
      </c>
      <c r="J15" t="s">
        <v>2048</v>
      </c>
      <c r="K15" t="s">
        <v>2048</v>
      </c>
      <c r="L15" t="s">
        <v>1656</v>
      </c>
      <c r="M15" t="s">
        <v>440</v>
      </c>
      <c r="N15" t="s">
        <v>254</v>
      </c>
      <c r="O15" t="s">
        <v>1657</v>
      </c>
      <c r="V15" t="s">
        <v>257</v>
      </c>
      <c r="W15" t="s">
        <v>2480</v>
      </c>
      <c r="AD15" t="s">
        <v>635</v>
      </c>
      <c r="AE15" t="s">
        <v>1685</v>
      </c>
      <c r="AF15" t="s">
        <v>2480</v>
      </c>
      <c r="AG15" t="s">
        <v>274</v>
      </c>
      <c r="AI15">
        <v>15</v>
      </c>
      <c r="AO15">
        <v>15</v>
      </c>
      <c r="BI15" t="s">
        <v>257</v>
      </c>
      <c r="BP15">
        <f>COUNTIFS(M:M,M15,Y:Y,Y15)</f>
        <v>0</v>
      </c>
      <c r="BQ15">
        <f>COUNTIFS(M:M,M15,AE:AE,AE15)</f>
        <v>2</v>
      </c>
    </row>
    <row r="16" spans="1:69">
      <c r="A16">
        <v>46</v>
      </c>
      <c r="B16" t="s">
        <v>2560</v>
      </c>
      <c r="C16">
        <v>3</v>
      </c>
      <c r="D16">
        <v>2</v>
      </c>
      <c r="E16">
        <v>7</v>
      </c>
      <c r="F16">
        <v>9</v>
      </c>
      <c r="G16">
        <v>-43</v>
      </c>
      <c r="I16" t="s">
        <v>254</v>
      </c>
      <c r="J16" t="s">
        <v>2048</v>
      </c>
      <c r="K16" t="s">
        <v>2048</v>
      </c>
      <c r="L16" t="s">
        <v>1656</v>
      </c>
      <c r="M16" t="s">
        <v>440</v>
      </c>
      <c r="N16" t="s">
        <v>254</v>
      </c>
      <c r="O16" t="s">
        <v>1657</v>
      </c>
      <c r="V16" t="s">
        <v>257</v>
      </c>
      <c r="W16" t="s">
        <v>2561</v>
      </c>
      <c r="AD16" t="s">
        <v>635</v>
      </c>
      <c r="AE16" t="s">
        <v>1685</v>
      </c>
      <c r="AF16" t="s">
        <v>2561</v>
      </c>
      <c r="AG16" t="s">
        <v>274</v>
      </c>
      <c r="AI16">
        <v>9</v>
      </c>
      <c r="AO16">
        <v>15</v>
      </c>
      <c r="BI16" t="s">
        <v>257</v>
      </c>
      <c r="BP16">
        <f>COUNTIFS(M:M,M16,Y:Y,Y16)</f>
        <v>0</v>
      </c>
      <c r="BQ16">
        <f>COUNTIFS(M:M,M16,AE:AE,AE16)</f>
        <v>2</v>
      </c>
    </row>
    <row r="18" spans="1:69">
      <c r="A18">
        <v>44</v>
      </c>
      <c r="B18" t="s">
        <v>2524</v>
      </c>
      <c r="C18">
        <v>3</v>
      </c>
      <c r="D18">
        <v>2</v>
      </c>
      <c r="E18">
        <v>2</v>
      </c>
      <c r="F18">
        <v>3</v>
      </c>
      <c r="G18">
        <v>-37</v>
      </c>
      <c r="I18" t="s">
        <v>254</v>
      </c>
      <c r="J18">
        <v>12</v>
      </c>
      <c r="K18">
        <v>12</v>
      </c>
      <c r="L18" t="s">
        <v>2525</v>
      </c>
      <c r="M18" t="s">
        <v>440</v>
      </c>
      <c r="N18" t="s">
        <v>254</v>
      </c>
      <c r="O18" t="s">
        <v>2526</v>
      </c>
      <c r="P18" t="s">
        <v>1336</v>
      </c>
      <c r="R18" t="s">
        <v>1014</v>
      </c>
      <c r="V18" t="s">
        <v>257</v>
      </c>
      <c r="W18" t="s">
        <v>2527</v>
      </c>
      <c r="AD18" t="s">
        <v>1338</v>
      </c>
      <c r="AE18" t="s">
        <v>2528</v>
      </c>
      <c r="AF18" t="s">
        <v>2527</v>
      </c>
      <c r="AG18" t="s">
        <v>274</v>
      </c>
      <c r="AI18">
        <v>22</v>
      </c>
      <c r="AO18">
        <v>15</v>
      </c>
      <c r="BI18" t="s">
        <v>257</v>
      </c>
      <c r="BP18">
        <f>COUNTIFS(M:M,M18,Y:Y,Y18)</f>
        <v>0</v>
      </c>
      <c r="BQ18">
        <f>COUNTIFS(M:M,M18,AE:AE,AE18)</f>
        <v>2</v>
      </c>
    </row>
    <row r="19" spans="1:69">
      <c r="A19">
        <v>49</v>
      </c>
      <c r="B19" t="s">
        <v>2604</v>
      </c>
      <c r="C19">
        <v>3</v>
      </c>
      <c r="D19">
        <v>1</v>
      </c>
      <c r="E19">
        <v>10</v>
      </c>
      <c r="F19">
        <v>9</v>
      </c>
      <c r="G19">
        <v>31</v>
      </c>
      <c r="I19" t="s">
        <v>254</v>
      </c>
      <c r="J19">
        <v>12</v>
      </c>
      <c r="K19">
        <v>12</v>
      </c>
      <c r="L19" t="s">
        <v>2525</v>
      </c>
      <c r="M19" t="s">
        <v>440</v>
      </c>
      <c r="N19" t="s">
        <v>254</v>
      </c>
      <c r="O19" t="s">
        <v>2526</v>
      </c>
      <c r="P19" t="s">
        <v>1336</v>
      </c>
      <c r="R19" t="s">
        <v>1014</v>
      </c>
      <c r="V19" t="s">
        <v>257</v>
      </c>
      <c r="W19" t="s">
        <v>2527</v>
      </c>
      <c r="AD19" t="s">
        <v>1338</v>
      </c>
      <c r="AE19" t="s">
        <v>2528</v>
      </c>
      <c r="AF19" t="s">
        <v>2527</v>
      </c>
      <c r="AG19" t="s">
        <v>274</v>
      </c>
      <c r="AI19">
        <v>22</v>
      </c>
      <c r="AO19">
        <v>15</v>
      </c>
      <c r="BI19" t="s">
        <v>257</v>
      </c>
      <c r="BP19">
        <f>COUNTIFS(M:M,M19,Y:Y,Y19)</f>
        <v>0</v>
      </c>
      <c r="BQ19">
        <f>COUNTIFS(M:M,M19,AE:AE,AE19)</f>
        <v>2</v>
      </c>
    </row>
    <row r="21" spans="1:69">
      <c r="A21">
        <v>28</v>
      </c>
      <c r="B21" t="s">
        <v>2220</v>
      </c>
      <c r="C21">
        <v>2</v>
      </c>
      <c r="D21">
        <v>1</v>
      </c>
      <c r="E21">
        <v>10</v>
      </c>
      <c r="F21">
        <v>-3</v>
      </c>
      <c r="G21">
        <v>-22</v>
      </c>
      <c r="H21" t="s">
        <v>253</v>
      </c>
      <c r="I21" t="s">
        <v>298</v>
      </c>
      <c r="J21">
        <v>11</v>
      </c>
      <c r="K21">
        <v>11</v>
      </c>
      <c r="L21" t="s">
        <v>2221</v>
      </c>
      <c r="M21" t="s">
        <v>827</v>
      </c>
      <c r="O21" t="s">
        <v>1430</v>
      </c>
      <c r="R21" t="s">
        <v>321</v>
      </c>
      <c r="V21" t="s">
        <v>257</v>
      </c>
      <c r="W21" t="s">
        <v>2222</v>
      </c>
      <c r="AD21" t="s">
        <v>2223</v>
      </c>
      <c r="AE21" t="s">
        <v>2224</v>
      </c>
      <c r="AF21" t="s">
        <v>2222</v>
      </c>
      <c r="AG21" t="s">
        <v>257</v>
      </c>
      <c r="AI21">
        <v>15</v>
      </c>
      <c r="AO21">
        <v>15</v>
      </c>
      <c r="BI21" t="s">
        <v>274</v>
      </c>
      <c r="BP21">
        <f>COUNTIFS(M:M,M21,Y:Y,Y21)</f>
        <v>0</v>
      </c>
      <c r="BQ21">
        <f>COUNTIFS(M:M,M21,AE:AE,AE21)</f>
        <v>2</v>
      </c>
    </row>
    <row r="22" spans="1:69">
      <c r="A22">
        <v>57</v>
      </c>
      <c r="B22" t="s">
        <v>2745</v>
      </c>
      <c r="C22">
        <v>3</v>
      </c>
      <c r="D22">
        <v>2</v>
      </c>
      <c r="E22">
        <v>15</v>
      </c>
      <c r="F22">
        <v>0</v>
      </c>
      <c r="G22">
        <v>40</v>
      </c>
      <c r="I22" t="s">
        <v>298</v>
      </c>
      <c r="J22">
        <v>11</v>
      </c>
      <c r="K22">
        <v>11</v>
      </c>
      <c r="L22" t="s">
        <v>2221</v>
      </c>
      <c r="M22" t="s">
        <v>827</v>
      </c>
      <c r="O22" t="s">
        <v>1430</v>
      </c>
      <c r="R22" t="s">
        <v>321</v>
      </c>
      <c r="V22" t="s">
        <v>257</v>
      </c>
      <c r="W22" t="s">
        <v>2222</v>
      </c>
      <c r="AD22" t="s">
        <v>2223</v>
      </c>
      <c r="AE22" t="s">
        <v>2224</v>
      </c>
      <c r="AF22" t="s">
        <v>2222</v>
      </c>
      <c r="AG22" t="s">
        <v>257</v>
      </c>
      <c r="AI22">
        <v>22</v>
      </c>
      <c r="AO22">
        <v>15</v>
      </c>
      <c r="BI22" t="s">
        <v>261</v>
      </c>
      <c r="BP22">
        <f>COUNTIFS(M:M,M22,Y:Y,Y22)</f>
        <v>0</v>
      </c>
      <c r="BQ22">
        <f>COUNTIFS(M:M,M22,AE:AE,AE22)</f>
        <v>2</v>
      </c>
    </row>
    <row r="24" spans="1:69">
      <c r="A24" s="2" t="s">
        <v>14467</v>
      </c>
    </row>
    <row r="25" spans="1:69">
      <c r="A25">
        <v>2</v>
      </c>
      <c r="B25" t="s">
        <v>3110</v>
      </c>
      <c r="C25">
        <v>1</v>
      </c>
      <c r="D25">
        <v>2</v>
      </c>
      <c r="E25">
        <v>3</v>
      </c>
      <c r="F25">
        <v>68</v>
      </c>
      <c r="G25">
        <v>-32</v>
      </c>
      <c r="I25" t="s">
        <v>254</v>
      </c>
      <c r="J25">
        <v>12</v>
      </c>
      <c r="K25">
        <v>12</v>
      </c>
      <c r="L25" t="s">
        <v>3111</v>
      </c>
      <c r="M25" t="s">
        <v>568</v>
      </c>
      <c r="O25" t="s">
        <v>569</v>
      </c>
      <c r="P25" t="s">
        <v>1067</v>
      </c>
      <c r="V25" t="s">
        <v>253</v>
      </c>
      <c r="W25" t="s">
        <v>3112</v>
      </c>
      <c r="X25" t="s">
        <v>1069</v>
      </c>
      <c r="Y25" t="s">
        <v>3113</v>
      </c>
      <c r="AA25" t="s">
        <v>325</v>
      </c>
      <c r="AB25" t="s">
        <v>326</v>
      </c>
      <c r="AI25">
        <v>0</v>
      </c>
      <c r="AJ25" t="s">
        <v>327</v>
      </c>
      <c r="AO25">
        <v>15</v>
      </c>
      <c r="BI25" t="s">
        <v>607</v>
      </c>
      <c r="BP25">
        <f>COUNTIFS(M:M,M25,Y:Y,Y25)</f>
        <v>2</v>
      </c>
      <c r="BQ25">
        <f>COUNTIFS(M:M,M25,AE:AE,AE25)</f>
        <v>0</v>
      </c>
    </row>
    <row r="26" spans="1:69">
      <c r="A26">
        <v>37</v>
      </c>
      <c r="B26" t="s">
        <v>3766</v>
      </c>
      <c r="C26">
        <v>3</v>
      </c>
      <c r="D26">
        <v>2</v>
      </c>
      <c r="E26">
        <v>11</v>
      </c>
      <c r="F26">
        <v>0</v>
      </c>
      <c r="G26">
        <v>-24</v>
      </c>
      <c r="I26" t="s">
        <v>298</v>
      </c>
      <c r="J26">
        <v>12</v>
      </c>
      <c r="K26">
        <v>12</v>
      </c>
      <c r="L26" t="s">
        <v>3767</v>
      </c>
      <c r="M26" t="s">
        <v>568</v>
      </c>
      <c r="O26" t="s">
        <v>1066</v>
      </c>
      <c r="P26" t="s">
        <v>1067</v>
      </c>
      <c r="V26" t="s">
        <v>253</v>
      </c>
      <c r="W26" t="s">
        <v>3112</v>
      </c>
      <c r="X26" t="s">
        <v>1069</v>
      </c>
      <c r="Y26" t="s">
        <v>3113</v>
      </c>
      <c r="AA26" t="s">
        <v>325</v>
      </c>
      <c r="AB26" t="s">
        <v>326</v>
      </c>
      <c r="AJ26" t="s">
        <v>756</v>
      </c>
      <c r="AO26">
        <v>15</v>
      </c>
      <c r="BI26" t="s">
        <v>261</v>
      </c>
      <c r="BP26">
        <f>COUNTIFS(M:M,M26,Y:Y,Y26)</f>
        <v>2</v>
      </c>
      <c r="BQ26">
        <f>COUNTIFS(M:M,M26,AE:AE,AE26)</f>
        <v>0</v>
      </c>
    </row>
    <row r="28" spans="1:69">
      <c r="A28">
        <v>1</v>
      </c>
      <c r="B28" t="s">
        <v>3087</v>
      </c>
      <c r="C28">
        <v>1</v>
      </c>
      <c r="D28">
        <v>1</v>
      </c>
      <c r="E28">
        <v>10</v>
      </c>
      <c r="F28">
        <v>7</v>
      </c>
      <c r="G28">
        <v>-25</v>
      </c>
      <c r="H28" t="s">
        <v>253</v>
      </c>
      <c r="I28" t="s">
        <v>254</v>
      </c>
      <c r="J28" t="s">
        <v>1655</v>
      </c>
      <c r="K28" t="s">
        <v>1655</v>
      </c>
      <c r="L28" t="s">
        <v>2728</v>
      </c>
      <c r="M28" t="s">
        <v>2729</v>
      </c>
      <c r="O28" t="s">
        <v>2730</v>
      </c>
      <c r="V28" t="s">
        <v>257</v>
      </c>
      <c r="W28" t="s">
        <v>3088</v>
      </c>
      <c r="AD28" t="s">
        <v>3089</v>
      </c>
      <c r="AE28" t="s">
        <v>3090</v>
      </c>
      <c r="AF28" t="s">
        <v>3088</v>
      </c>
      <c r="AG28" t="s">
        <v>257</v>
      </c>
      <c r="AI28">
        <v>15</v>
      </c>
      <c r="AO28">
        <v>15</v>
      </c>
      <c r="BI28" t="s">
        <v>607</v>
      </c>
      <c r="BP28">
        <f>COUNTIFS(M:M,M28,Y:Y,Y28)</f>
        <v>0</v>
      </c>
      <c r="BQ28">
        <f>COUNTIFS(M:M,M28,AE:AE,AE28)</f>
        <v>2</v>
      </c>
    </row>
    <row r="29" spans="1:69">
      <c r="A29">
        <v>36</v>
      </c>
      <c r="B29" t="s">
        <v>3753</v>
      </c>
      <c r="C29">
        <v>3</v>
      </c>
      <c r="D29">
        <v>1</v>
      </c>
      <c r="E29">
        <v>10</v>
      </c>
      <c r="F29">
        <v>-1</v>
      </c>
      <c r="G29">
        <v>-25</v>
      </c>
      <c r="H29" t="s">
        <v>253</v>
      </c>
      <c r="I29" t="s">
        <v>298</v>
      </c>
      <c r="J29" t="s">
        <v>1655</v>
      </c>
      <c r="K29" t="s">
        <v>1655</v>
      </c>
      <c r="L29" t="s">
        <v>2728</v>
      </c>
      <c r="M29" t="s">
        <v>2729</v>
      </c>
      <c r="O29" t="s">
        <v>2730</v>
      </c>
      <c r="V29" t="s">
        <v>257</v>
      </c>
      <c r="W29" t="s">
        <v>3088</v>
      </c>
      <c r="AD29" t="s">
        <v>3089</v>
      </c>
      <c r="AE29" t="s">
        <v>3090</v>
      </c>
      <c r="AF29" t="s">
        <v>3088</v>
      </c>
      <c r="AG29" t="s">
        <v>257</v>
      </c>
      <c r="AI29">
        <v>15</v>
      </c>
      <c r="AO29">
        <v>15</v>
      </c>
      <c r="BI29" t="s">
        <v>607</v>
      </c>
      <c r="BP29">
        <f>COUNTIFS(M:M,M29,Y:Y,Y29)</f>
        <v>0</v>
      </c>
      <c r="BQ29">
        <f>COUNTIFS(M:M,M29,AE:AE,AE29)</f>
        <v>2</v>
      </c>
    </row>
    <row r="31" spans="1:69">
      <c r="A31">
        <v>39</v>
      </c>
      <c r="B31" t="s">
        <v>3812</v>
      </c>
      <c r="C31">
        <v>3</v>
      </c>
      <c r="D31">
        <v>1</v>
      </c>
      <c r="E31">
        <v>10</v>
      </c>
      <c r="F31">
        <v>0</v>
      </c>
      <c r="G31">
        <v>-25</v>
      </c>
      <c r="H31" t="s">
        <v>253</v>
      </c>
      <c r="I31" t="s">
        <v>298</v>
      </c>
      <c r="J31">
        <v>21</v>
      </c>
      <c r="K31">
        <v>21</v>
      </c>
      <c r="L31" t="s">
        <v>3813</v>
      </c>
      <c r="M31" t="s">
        <v>256</v>
      </c>
      <c r="O31" t="s">
        <v>1357</v>
      </c>
      <c r="Q31" t="s">
        <v>1474</v>
      </c>
      <c r="S31" t="s">
        <v>3814</v>
      </c>
      <c r="V31" t="s">
        <v>257</v>
      </c>
      <c r="W31" t="s">
        <v>3815</v>
      </c>
      <c r="AD31" t="s">
        <v>573</v>
      </c>
      <c r="AE31" t="s">
        <v>2590</v>
      </c>
      <c r="AF31" t="s">
        <v>3815</v>
      </c>
      <c r="AG31" t="s">
        <v>257</v>
      </c>
      <c r="AI31">
        <v>22</v>
      </c>
      <c r="AO31">
        <v>15</v>
      </c>
      <c r="BI31" t="s">
        <v>261</v>
      </c>
      <c r="BP31">
        <f>COUNTIFS(M:M,M31,Y:Y,Y31)</f>
        <v>0</v>
      </c>
      <c r="BQ31">
        <f>COUNTIFS(M:M,M31,AE:AE,AE31)</f>
        <v>2</v>
      </c>
    </row>
    <row r="32" spans="1:69">
      <c r="A32">
        <v>43</v>
      </c>
      <c r="B32" t="s">
        <v>3883</v>
      </c>
      <c r="C32">
        <v>3</v>
      </c>
      <c r="D32">
        <v>1</v>
      </c>
      <c r="E32">
        <v>10</v>
      </c>
      <c r="F32">
        <v>14</v>
      </c>
      <c r="G32">
        <v>33</v>
      </c>
      <c r="I32" t="s">
        <v>254</v>
      </c>
      <c r="J32">
        <v>21</v>
      </c>
      <c r="K32">
        <v>21</v>
      </c>
      <c r="L32" t="s">
        <v>3813</v>
      </c>
      <c r="M32" t="s">
        <v>256</v>
      </c>
      <c r="O32" t="s">
        <v>1357</v>
      </c>
      <c r="Q32" t="s">
        <v>1474</v>
      </c>
      <c r="S32" t="s">
        <v>3814</v>
      </c>
      <c r="V32" t="s">
        <v>257</v>
      </c>
      <c r="W32" t="s">
        <v>3815</v>
      </c>
      <c r="AD32" t="s">
        <v>573</v>
      </c>
      <c r="AE32" t="s">
        <v>2590</v>
      </c>
      <c r="AF32" t="s">
        <v>3815</v>
      </c>
      <c r="AG32" t="s">
        <v>257</v>
      </c>
      <c r="AI32">
        <v>22</v>
      </c>
      <c r="AO32">
        <v>15</v>
      </c>
      <c r="BI32" t="s">
        <v>274</v>
      </c>
      <c r="BP32">
        <f>COUNTIFS(M:M,M32,Y:Y,Y32)</f>
        <v>0</v>
      </c>
      <c r="BQ32">
        <f>COUNTIFS(M:M,M32,AE:AE,AE32)</f>
        <v>2</v>
      </c>
    </row>
    <row r="34" spans="1:69">
      <c r="A34" s="2" t="s">
        <v>14468</v>
      </c>
    </row>
    <row r="35" spans="1:69">
      <c r="A35">
        <v>39</v>
      </c>
      <c r="B35" t="s">
        <v>5068</v>
      </c>
      <c r="C35">
        <v>3</v>
      </c>
      <c r="D35">
        <v>2</v>
      </c>
      <c r="E35">
        <v>7</v>
      </c>
      <c r="F35">
        <v>0</v>
      </c>
      <c r="G35">
        <v>-34</v>
      </c>
      <c r="I35" t="s">
        <v>298</v>
      </c>
      <c r="J35">
        <v>11</v>
      </c>
      <c r="K35">
        <v>11</v>
      </c>
      <c r="L35" t="s">
        <v>5069</v>
      </c>
      <c r="M35" t="s">
        <v>1095</v>
      </c>
      <c r="O35" t="s">
        <v>3415</v>
      </c>
      <c r="S35" t="s">
        <v>5070</v>
      </c>
      <c r="V35" t="s">
        <v>253</v>
      </c>
      <c r="W35" t="s">
        <v>5071</v>
      </c>
      <c r="X35" t="s">
        <v>370</v>
      </c>
      <c r="Y35" t="s">
        <v>5072</v>
      </c>
      <c r="AA35" t="s">
        <v>372</v>
      </c>
      <c r="AB35" t="s">
        <v>1753</v>
      </c>
      <c r="AJ35" t="s">
        <v>756</v>
      </c>
      <c r="AO35">
        <v>15</v>
      </c>
      <c r="BI35" t="s">
        <v>257</v>
      </c>
      <c r="BP35">
        <f>COUNTIFS(M:M,M35,Y:Y,Y35)</f>
        <v>2</v>
      </c>
      <c r="BQ35">
        <f>COUNTIFS(M:M,M35,AE:AE,AE35)</f>
        <v>0</v>
      </c>
    </row>
    <row r="36" spans="1:69">
      <c r="A36">
        <v>58</v>
      </c>
      <c r="B36" t="s">
        <v>5459</v>
      </c>
      <c r="C36">
        <v>4</v>
      </c>
      <c r="D36">
        <v>1</v>
      </c>
      <c r="E36">
        <v>10</v>
      </c>
      <c r="F36">
        <v>0</v>
      </c>
      <c r="G36">
        <v>-32</v>
      </c>
      <c r="H36" t="s">
        <v>253</v>
      </c>
      <c r="I36" t="s">
        <v>298</v>
      </c>
      <c r="J36">
        <v>11</v>
      </c>
      <c r="K36">
        <v>11</v>
      </c>
      <c r="L36" t="s">
        <v>5460</v>
      </c>
      <c r="M36" t="s">
        <v>1095</v>
      </c>
      <c r="O36" t="s">
        <v>1096</v>
      </c>
      <c r="S36" t="s">
        <v>5070</v>
      </c>
      <c r="V36" t="s">
        <v>253</v>
      </c>
      <c r="W36" t="s">
        <v>5461</v>
      </c>
      <c r="X36" t="s">
        <v>370</v>
      </c>
      <c r="Y36" t="s">
        <v>5072</v>
      </c>
      <c r="AA36" t="s">
        <v>372</v>
      </c>
      <c r="AB36" t="s">
        <v>373</v>
      </c>
      <c r="AJ36" t="s">
        <v>756</v>
      </c>
      <c r="AO36">
        <v>5</v>
      </c>
      <c r="BI36" t="s">
        <v>274</v>
      </c>
      <c r="BP36">
        <f>COUNTIFS(M:M,M36,Y:Y,Y36)</f>
        <v>2</v>
      </c>
      <c r="BQ36">
        <f>COUNTIFS(M:M,M36,AE:AE,AE36)</f>
        <v>0</v>
      </c>
    </row>
    <row r="38" spans="1:69">
      <c r="A38">
        <v>5</v>
      </c>
      <c r="B38" t="s">
        <v>4368</v>
      </c>
      <c r="C38">
        <v>1</v>
      </c>
      <c r="D38">
        <v>2</v>
      </c>
      <c r="E38">
        <v>10</v>
      </c>
      <c r="F38">
        <v>11</v>
      </c>
      <c r="G38">
        <v>35</v>
      </c>
      <c r="I38" t="s">
        <v>254</v>
      </c>
      <c r="J38">
        <v>11</v>
      </c>
      <c r="K38">
        <v>11</v>
      </c>
      <c r="L38" t="s">
        <v>4369</v>
      </c>
      <c r="M38" t="s">
        <v>978</v>
      </c>
      <c r="O38" t="s">
        <v>979</v>
      </c>
      <c r="Q38" t="s">
        <v>2574</v>
      </c>
      <c r="V38" t="s">
        <v>253</v>
      </c>
      <c r="W38" t="s">
        <v>3292</v>
      </c>
      <c r="X38" t="s">
        <v>3293</v>
      </c>
      <c r="Y38" t="s">
        <v>3293</v>
      </c>
      <c r="AA38" t="s">
        <v>666</v>
      </c>
      <c r="AB38" t="s">
        <v>667</v>
      </c>
      <c r="AI38">
        <v>12</v>
      </c>
      <c r="AJ38" t="s">
        <v>327</v>
      </c>
      <c r="AO38">
        <v>15</v>
      </c>
      <c r="BI38" t="s">
        <v>257</v>
      </c>
      <c r="BP38">
        <f>COUNTIFS(M:M,M38,Y:Y,Y38)</f>
        <v>2</v>
      </c>
      <c r="BQ38">
        <f>COUNTIFS(M:M,M38,AE:AE,AE38)</f>
        <v>0</v>
      </c>
    </row>
    <row r="39" spans="1:69">
      <c r="A39">
        <v>40</v>
      </c>
      <c r="B39" t="s">
        <v>5093</v>
      </c>
      <c r="C39">
        <v>3</v>
      </c>
      <c r="D39">
        <v>3</v>
      </c>
      <c r="E39">
        <v>7</v>
      </c>
      <c r="F39">
        <v>0</v>
      </c>
      <c r="G39">
        <v>-34</v>
      </c>
      <c r="I39" t="s">
        <v>298</v>
      </c>
      <c r="J39">
        <v>11</v>
      </c>
      <c r="K39">
        <v>11</v>
      </c>
      <c r="L39" t="s">
        <v>4369</v>
      </c>
      <c r="M39" t="s">
        <v>978</v>
      </c>
      <c r="O39" t="s">
        <v>979</v>
      </c>
      <c r="Q39" t="s">
        <v>2574</v>
      </c>
      <c r="V39" t="s">
        <v>253</v>
      </c>
      <c r="W39" t="s">
        <v>3292</v>
      </c>
      <c r="X39" t="s">
        <v>3293</v>
      </c>
      <c r="Y39" t="s">
        <v>3293</v>
      </c>
      <c r="AA39" t="s">
        <v>666</v>
      </c>
      <c r="AB39" t="s">
        <v>667</v>
      </c>
      <c r="AJ39" t="s">
        <v>756</v>
      </c>
      <c r="AO39">
        <v>15</v>
      </c>
      <c r="AX39">
        <v>4</v>
      </c>
      <c r="BI39" t="s">
        <v>257</v>
      </c>
      <c r="BP39">
        <f>COUNTIFS(M:M,M39,Y:Y,Y39)</f>
        <v>2</v>
      </c>
      <c r="BQ39">
        <f>COUNTIFS(M:M,M39,AE:AE,AE39)</f>
        <v>0</v>
      </c>
    </row>
    <row r="41" spans="1:69">
      <c r="A41">
        <v>24</v>
      </c>
      <c r="B41" t="s">
        <v>4777</v>
      </c>
      <c r="C41">
        <v>2</v>
      </c>
      <c r="D41">
        <v>1</v>
      </c>
      <c r="E41">
        <v>10</v>
      </c>
      <c r="F41">
        <v>7</v>
      </c>
      <c r="G41">
        <v>-25</v>
      </c>
      <c r="H41" t="s">
        <v>253</v>
      </c>
      <c r="I41" t="s">
        <v>254</v>
      </c>
      <c r="J41">
        <v>11</v>
      </c>
      <c r="K41">
        <v>11</v>
      </c>
      <c r="L41" t="s">
        <v>2333</v>
      </c>
      <c r="M41" t="s">
        <v>1037</v>
      </c>
      <c r="O41" t="s">
        <v>274</v>
      </c>
      <c r="V41" t="s">
        <v>253</v>
      </c>
      <c r="W41" t="s">
        <v>4778</v>
      </c>
      <c r="X41" t="s">
        <v>1232</v>
      </c>
      <c r="Y41" t="s">
        <v>4779</v>
      </c>
      <c r="AA41" t="s">
        <v>325</v>
      </c>
      <c r="AB41" t="s">
        <v>326</v>
      </c>
      <c r="AI41">
        <v>4</v>
      </c>
      <c r="AJ41" t="s">
        <v>327</v>
      </c>
      <c r="AO41">
        <v>5</v>
      </c>
      <c r="BI41" t="s">
        <v>607</v>
      </c>
      <c r="BP41">
        <f>COUNTIFS(M:M,M41,Y:Y,Y41)</f>
        <v>2</v>
      </c>
      <c r="BQ41">
        <f>COUNTIFS(M:M,M41,AE:AE,AE41)</f>
        <v>0</v>
      </c>
    </row>
    <row r="42" spans="1:69">
      <c r="A42">
        <v>48</v>
      </c>
      <c r="B42" t="s">
        <v>5251</v>
      </c>
      <c r="C42">
        <v>3</v>
      </c>
      <c r="D42">
        <v>4</v>
      </c>
      <c r="E42">
        <v>3</v>
      </c>
      <c r="F42">
        <v>-3</v>
      </c>
      <c r="G42">
        <v>47</v>
      </c>
      <c r="I42" t="s">
        <v>298</v>
      </c>
      <c r="J42">
        <v>11</v>
      </c>
      <c r="K42">
        <v>11</v>
      </c>
      <c r="L42" t="s">
        <v>2333</v>
      </c>
      <c r="M42" t="s">
        <v>1037</v>
      </c>
      <c r="O42" t="s">
        <v>274</v>
      </c>
      <c r="V42" t="s">
        <v>253</v>
      </c>
      <c r="W42" t="s">
        <v>4778</v>
      </c>
      <c r="X42" t="s">
        <v>3830</v>
      </c>
      <c r="Y42" t="s">
        <v>4779</v>
      </c>
      <c r="AA42" t="s">
        <v>325</v>
      </c>
      <c r="AB42" t="s">
        <v>326</v>
      </c>
      <c r="AI42">
        <v>5</v>
      </c>
      <c r="AJ42" t="s">
        <v>668</v>
      </c>
      <c r="AO42">
        <v>5</v>
      </c>
      <c r="BI42" t="s">
        <v>274</v>
      </c>
      <c r="BP42">
        <f>COUNTIFS(M:M,M42,Y:Y,Y42)</f>
        <v>2</v>
      </c>
      <c r="BQ42">
        <f>COUNTIFS(M:M,M42,AE:AE,AE42)</f>
        <v>0</v>
      </c>
    </row>
    <row r="44" spans="1:69">
      <c r="A44">
        <v>35</v>
      </c>
      <c r="B44" t="s">
        <v>4995</v>
      </c>
      <c r="C44">
        <v>2</v>
      </c>
      <c r="D44">
        <v>1</v>
      </c>
      <c r="E44">
        <v>10</v>
      </c>
      <c r="F44">
        <v>9</v>
      </c>
      <c r="G44">
        <v>-40</v>
      </c>
      <c r="H44" t="s">
        <v>253</v>
      </c>
      <c r="I44" t="s">
        <v>254</v>
      </c>
      <c r="J44">
        <v>11</v>
      </c>
      <c r="K44">
        <v>11</v>
      </c>
      <c r="L44" t="s">
        <v>4996</v>
      </c>
      <c r="M44" t="s">
        <v>319</v>
      </c>
      <c r="O44" t="s">
        <v>4997</v>
      </c>
      <c r="V44" t="s">
        <v>253</v>
      </c>
      <c r="W44" t="s">
        <v>4998</v>
      </c>
      <c r="X44" t="s">
        <v>2244</v>
      </c>
      <c r="Y44" t="s">
        <v>4999</v>
      </c>
      <c r="AA44" t="s">
        <v>325</v>
      </c>
      <c r="AB44" t="s">
        <v>326</v>
      </c>
      <c r="AI44">
        <v>22</v>
      </c>
      <c r="AJ44" t="s">
        <v>327</v>
      </c>
      <c r="AO44">
        <v>5</v>
      </c>
      <c r="BI44" t="s">
        <v>274</v>
      </c>
      <c r="BP44">
        <f>COUNTIFS(M:M,M44,Y:Y,Y44)</f>
        <v>2</v>
      </c>
      <c r="BQ44">
        <f>COUNTIFS(M:M,M44,AE:AE,AE44)</f>
        <v>0</v>
      </c>
    </row>
    <row r="45" spans="1:69">
      <c r="A45">
        <v>49</v>
      </c>
      <c r="B45" t="s">
        <v>5275</v>
      </c>
      <c r="C45">
        <v>3</v>
      </c>
      <c r="D45">
        <v>1</v>
      </c>
      <c r="E45">
        <v>10</v>
      </c>
      <c r="F45">
        <v>18</v>
      </c>
      <c r="G45">
        <v>-15</v>
      </c>
      <c r="H45" t="s">
        <v>253</v>
      </c>
      <c r="I45" t="s">
        <v>254</v>
      </c>
      <c r="J45">
        <v>11</v>
      </c>
      <c r="K45" t="s">
        <v>471</v>
      </c>
      <c r="L45" t="s">
        <v>4996</v>
      </c>
      <c r="M45" t="s">
        <v>319</v>
      </c>
      <c r="O45" t="s">
        <v>4997</v>
      </c>
      <c r="V45" t="s">
        <v>253</v>
      </c>
      <c r="W45" t="s">
        <v>4998</v>
      </c>
      <c r="X45" t="s">
        <v>937</v>
      </c>
      <c r="Y45" t="s">
        <v>4999</v>
      </c>
      <c r="AA45" t="s">
        <v>325</v>
      </c>
      <c r="AB45" t="s">
        <v>326</v>
      </c>
      <c r="AI45">
        <v>19</v>
      </c>
      <c r="AJ45" t="s">
        <v>327</v>
      </c>
      <c r="AO45">
        <v>5</v>
      </c>
      <c r="BI45" t="s">
        <v>274</v>
      </c>
      <c r="BP45">
        <f>COUNTIFS(M:M,M45,Y:Y,Y45)</f>
        <v>2</v>
      </c>
      <c r="BQ45">
        <f>COUNTIFS(M:M,M45,AE:AE,AE45)</f>
        <v>0</v>
      </c>
    </row>
    <row r="47" spans="1:69">
      <c r="A47" s="2" t="s">
        <v>14469</v>
      </c>
    </row>
    <row r="48" spans="1:69">
      <c r="A48">
        <v>30</v>
      </c>
      <c r="B48" t="s">
        <v>6144</v>
      </c>
      <c r="C48">
        <v>2</v>
      </c>
      <c r="D48">
        <v>3</v>
      </c>
      <c r="E48">
        <v>8</v>
      </c>
      <c r="F48">
        <v>4</v>
      </c>
      <c r="G48">
        <v>50</v>
      </c>
      <c r="I48" t="s">
        <v>298</v>
      </c>
      <c r="J48">
        <v>11</v>
      </c>
      <c r="K48">
        <v>11</v>
      </c>
      <c r="L48" t="s">
        <v>6145</v>
      </c>
      <c r="M48" t="s">
        <v>827</v>
      </c>
      <c r="O48" t="s">
        <v>1216</v>
      </c>
      <c r="Q48" t="s">
        <v>1188</v>
      </c>
      <c r="V48" t="s">
        <v>253</v>
      </c>
      <c r="W48" t="s">
        <v>3161</v>
      </c>
      <c r="X48" t="s">
        <v>3162</v>
      </c>
      <c r="Y48" t="s">
        <v>3163</v>
      </c>
      <c r="AA48" t="s">
        <v>666</v>
      </c>
      <c r="AB48" t="s">
        <v>667</v>
      </c>
      <c r="AI48">
        <v>88</v>
      </c>
      <c r="AJ48" t="s">
        <v>327</v>
      </c>
      <c r="AO48">
        <v>7</v>
      </c>
      <c r="AX48">
        <v>3</v>
      </c>
      <c r="BI48" t="s">
        <v>274</v>
      </c>
      <c r="BP48">
        <f>COUNTIFS(M:M,M48,Y:Y,Y48)</f>
        <v>2</v>
      </c>
      <c r="BQ48">
        <f>COUNTIFS(M:M,M48,AE:AE,AE48)</f>
        <v>0</v>
      </c>
    </row>
    <row r="49" spans="1:69">
      <c r="A49">
        <v>46</v>
      </c>
      <c r="B49" t="s">
        <v>6474</v>
      </c>
      <c r="C49">
        <v>3</v>
      </c>
      <c r="D49">
        <v>2</v>
      </c>
      <c r="E49">
        <v>12</v>
      </c>
      <c r="F49">
        <v>5</v>
      </c>
      <c r="G49">
        <v>-15</v>
      </c>
      <c r="I49" t="s">
        <v>298</v>
      </c>
      <c r="J49">
        <v>11</v>
      </c>
      <c r="K49">
        <v>11</v>
      </c>
      <c r="L49" t="s">
        <v>6145</v>
      </c>
      <c r="M49" t="s">
        <v>827</v>
      </c>
      <c r="O49" t="s">
        <v>1216</v>
      </c>
      <c r="Q49" t="s">
        <v>1188</v>
      </c>
      <c r="V49" t="s">
        <v>253</v>
      </c>
      <c r="W49" t="s">
        <v>3161</v>
      </c>
      <c r="X49" t="s">
        <v>3162</v>
      </c>
      <c r="Y49" t="s">
        <v>3163</v>
      </c>
      <c r="AA49" t="s">
        <v>666</v>
      </c>
      <c r="AB49" t="s">
        <v>667</v>
      </c>
      <c r="AI49">
        <v>22</v>
      </c>
      <c r="AJ49" t="s">
        <v>327</v>
      </c>
      <c r="AO49">
        <v>7</v>
      </c>
      <c r="BI49" t="s">
        <v>274</v>
      </c>
      <c r="BP49">
        <f>COUNTIFS(M:M,M49,Y:Y,Y49)</f>
        <v>2</v>
      </c>
      <c r="BQ49">
        <f>COUNTIFS(M:M,M49,AE:AE,AE49)</f>
        <v>0</v>
      </c>
    </row>
    <row r="51" spans="1:69">
      <c r="A51">
        <v>2</v>
      </c>
      <c r="B51" t="s">
        <v>5542</v>
      </c>
      <c r="C51">
        <v>1</v>
      </c>
      <c r="D51">
        <v>2</v>
      </c>
      <c r="E51">
        <v>3</v>
      </c>
      <c r="F51">
        <v>0</v>
      </c>
      <c r="G51">
        <v>-34</v>
      </c>
      <c r="I51" t="s">
        <v>298</v>
      </c>
      <c r="J51">
        <v>11</v>
      </c>
      <c r="K51" t="s">
        <v>471</v>
      </c>
      <c r="L51" t="s">
        <v>721</v>
      </c>
      <c r="M51" t="s">
        <v>319</v>
      </c>
      <c r="O51" t="s">
        <v>722</v>
      </c>
      <c r="V51" t="s">
        <v>253</v>
      </c>
      <c r="W51" t="s">
        <v>5543</v>
      </c>
      <c r="X51" t="s">
        <v>4639</v>
      </c>
      <c r="Y51" t="s">
        <v>5544</v>
      </c>
      <c r="AA51" t="s">
        <v>325</v>
      </c>
      <c r="AB51" t="s">
        <v>326</v>
      </c>
      <c r="AJ51" t="s">
        <v>726</v>
      </c>
      <c r="AO51">
        <v>7</v>
      </c>
      <c r="BI51" t="s">
        <v>257</v>
      </c>
      <c r="BP51">
        <f>COUNTIFS(M:M,M51,Y:Y,Y51)</f>
        <v>2</v>
      </c>
      <c r="BQ51">
        <f>COUNTIFS(M:M,M51,AE:AE,AE51)</f>
        <v>0</v>
      </c>
    </row>
    <row r="52" spans="1:69">
      <c r="A52">
        <v>47</v>
      </c>
      <c r="B52" t="s">
        <v>6491</v>
      </c>
      <c r="C52">
        <v>3</v>
      </c>
      <c r="D52">
        <v>3</v>
      </c>
      <c r="E52">
        <v>7</v>
      </c>
      <c r="F52">
        <v>0</v>
      </c>
      <c r="G52">
        <v>-20</v>
      </c>
      <c r="I52" t="s">
        <v>298</v>
      </c>
      <c r="J52">
        <v>11</v>
      </c>
      <c r="K52">
        <v>11</v>
      </c>
      <c r="L52" t="s">
        <v>6492</v>
      </c>
      <c r="M52" t="s">
        <v>319</v>
      </c>
      <c r="O52" t="s">
        <v>4997</v>
      </c>
      <c r="Q52" t="s">
        <v>1188</v>
      </c>
      <c r="V52" t="s">
        <v>253</v>
      </c>
      <c r="W52" t="s">
        <v>5543</v>
      </c>
      <c r="X52" t="s">
        <v>4639</v>
      </c>
      <c r="Y52" t="s">
        <v>5544</v>
      </c>
      <c r="AA52" t="s">
        <v>325</v>
      </c>
      <c r="AB52" t="s">
        <v>326</v>
      </c>
      <c r="AJ52" t="s">
        <v>756</v>
      </c>
      <c r="AO52">
        <v>7</v>
      </c>
      <c r="AX52">
        <v>3</v>
      </c>
      <c r="BI52" t="s">
        <v>274</v>
      </c>
      <c r="BP52">
        <f>COUNTIFS(M:M,M52,Y:Y,Y52)</f>
        <v>2</v>
      </c>
      <c r="BQ52">
        <f>COUNTIFS(M:M,M52,AE:AE,AE52)</f>
        <v>0</v>
      </c>
    </row>
    <row r="54" spans="1:69">
      <c r="A54">
        <v>51</v>
      </c>
      <c r="B54" t="s">
        <v>6566</v>
      </c>
      <c r="C54">
        <v>3</v>
      </c>
      <c r="D54">
        <v>2</v>
      </c>
      <c r="E54">
        <v>7</v>
      </c>
      <c r="F54">
        <v>0</v>
      </c>
      <c r="G54">
        <v>7</v>
      </c>
      <c r="I54" t="s">
        <v>298</v>
      </c>
      <c r="J54">
        <v>12</v>
      </c>
      <c r="K54" t="s">
        <v>5230</v>
      </c>
      <c r="L54" t="s">
        <v>3767</v>
      </c>
      <c r="M54" t="s">
        <v>568</v>
      </c>
      <c r="O54" t="s">
        <v>1066</v>
      </c>
      <c r="P54" t="s">
        <v>1067</v>
      </c>
      <c r="V54" t="s">
        <v>253</v>
      </c>
      <c r="W54" t="s">
        <v>6567</v>
      </c>
      <c r="X54" t="s">
        <v>6168</v>
      </c>
      <c r="Y54" t="s">
        <v>6568</v>
      </c>
      <c r="AA54" t="s">
        <v>325</v>
      </c>
      <c r="AB54" t="s">
        <v>326</v>
      </c>
      <c r="AJ54" t="s">
        <v>756</v>
      </c>
      <c r="AO54">
        <v>7</v>
      </c>
      <c r="BI54" t="s">
        <v>261</v>
      </c>
      <c r="BP54">
        <f>COUNTIFS(M:M,M54,Y:Y,Y54)</f>
        <v>2</v>
      </c>
      <c r="BQ54">
        <f>COUNTIFS(M:M,M54,AE:AE,AE54)</f>
        <v>0</v>
      </c>
    </row>
    <row r="55" spans="1:69">
      <c r="A55">
        <v>53</v>
      </c>
      <c r="B55" t="s">
        <v>6606</v>
      </c>
      <c r="C55">
        <v>3</v>
      </c>
      <c r="D55">
        <v>1</v>
      </c>
      <c r="E55">
        <v>10</v>
      </c>
      <c r="F55">
        <v>0</v>
      </c>
      <c r="G55">
        <v>-7</v>
      </c>
      <c r="H55" t="s">
        <v>253</v>
      </c>
      <c r="I55" t="s">
        <v>298</v>
      </c>
      <c r="J55">
        <v>12</v>
      </c>
      <c r="K55" t="s">
        <v>5230</v>
      </c>
      <c r="L55" t="s">
        <v>3767</v>
      </c>
      <c r="M55" t="s">
        <v>568</v>
      </c>
      <c r="O55" t="s">
        <v>1066</v>
      </c>
      <c r="P55" t="s">
        <v>1067</v>
      </c>
      <c r="V55" t="s">
        <v>253</v>
      </c>
      <c r="W55" t="s">
        <v>6567</v>
      </c>
      <c r="X55" t="s">
        <v>6168</v>
      </c>
      <c r="Y55" t="s">
        <v>6568</v>
      </c>
      <c r="AA55" t="s">
        <v>325</v>
      </c>
      <c r="AB55" t="s">
        <v>326</v>
      </c>
      <c r="AJ55" t="s">
        <v>756</v>
      </c>
      <c r="AO55">
        <v>7</v>
      </c>
      <c r="BI55" t="s">
        <v>274</v>
      </c>
      <c r="BP55">
        <f>COUNTIFS(M:M,M55,Y:Y,Y55)</f>
        <v>2</v>
      </c>
      <c r="BQ55">
        <f>COUNTIFS(M:M,M55,AE:AE,AE55)</f>
        <v>0</v>
      </c>
    </row>
    <row r="57" spans="1:69">
      <c r="A57">
        <v>36</v>
      </c>
      <c r="B57" t="s">
        <v>6270</v>
      </c>
      <c r="C57">
        <v>2</v>
      </c>
      <c r="D57">
        <v>1</v>
      </c>
      <c r="E57">
        <v>10</v>
      </c>
      <c r="F57">
        <v>9</v>
      </c>
      <c r="G57">
        <v>42</v>
      </c>
      <c r="I57" t="s">
        <v>254</v>
      </c>
      <c r="J57">
        <v>11</v>
      </c>
      <c r="K57">
        <v>11</v>
      </c>
      <c r="L57" t="s">
        <v>366</v>
      </c>
      <c r="M57" t="s">
        <v>367</v>
      </c>
      <c r="O57" t="s">
        <v>368</v>
      </c>
      <c r="V57" t="s">
        <v>257</v>
      </c>
      <c r="W57" t="s">
        <v>6271</v>
      </c>
      <c r="AD57" t="s">
        <v>2623</v>
      </c>
      <c r="AE57" t="s">
        <v>1601</v>
      </c>
      <c r="AF57" t="s">
        <v>6271</v>
      </c>
      <c r="AG57" t="s">
        <v>257</v>
      </c>
      <c r="AI57">
        <v>22</v>
      </c>
      <c r="AO57">
        <v>7</v>
      </c>
      <c r="AT57" t="s">
        <v>254</v>
      </c>
      <c r="BI57" t="s">
        <v>607</v>
      </c>
      <c r="BP57">
        <f>COUNTIFS(M:M,M57,Y:Y,Y57)</f>
        <v>0</v>
      </c>
      <c r="BQ57">
        <f>COUNTIFS(M:M,M57,AE:AE,AE57)</f>
        <v>2</v>
      </c>
    </row>
    <row r="58" spans="1:69">
      <c r="A58">
        <v>45</v>
      </c>
      <c r="B58" t="s">
        <v>6461</v>
      </c>
      <c r="C58">
        <v>3</v>
      </c>
      <c r="D58">
        <v>1</v>
      </c>
      <c r="E58">
        <v>10</v>
      </c>
      <c r="F58">
        <v>-2</v>
      </c>
      <c r="G58">
        <v>-17</v>
      </c>
      <c r="H58" t="s">
        <v>253</v>
      </c>
      <c r="I58" t="s">
        <v>298</v>
      </c>
      <c r="J58">
        <v>11</v>
      </c>
      <c r="K58">
        <v>11</v>
      </c>
      <c r="L58" t="s">
        <v>661</v>
      </c>
      <c r="M58" t="s">
        <v>367</v>
      </c>
      <c r="O58" t="s">
        <v>662</v>
      </c>
      <c r="V58" t="s">
        <v>257</v>
      </c>
      <c r="W58" t="s">
        <v>6462</v>
      </c>
      <c r="AD58" t="s">
        <v>2623</v>
      </c>
      <c r="AE58" t="s">
        <v>1601</v>
      </c>
      <c r="AF58" t="s">
        <v>6462</v>
      </c>
      <c r="AG58" t="s">
        <v>274</v>
      </c>
      <c r="AI58">
        <v>22</v>
      </c>
      <c r="AO58">
        <v>7</v>
      </c>
      <c r="BI58" t="s">
        <v>261</v>
      </c>
      <c r="BP58">
        <f>COUNTIFS(M:M,M58,Y:Y,Y58)</f>
        <v>0</v>
      </c>
      <c r="BQ58">
        <f>COUNTIFS(M:M,M58,AE:AE,AE58)</f>
        <v>2</v>
      </c>
    </row>
    <row r="60" spans="1:69">
      <c r="A60">
        <v>35</v>
      </c>
      <c r="B60" t="s">
        <v>6249</v>
      </c>
      <c r="C60">
        <v>2</v>
      </c>
      <c r="D60">
        <v>3</v>
      </c>
      <c r="E60">
        <v>11</v>
      </c>
      <c r="F60">
        <v>12</v>
      </c>
      <c r="G60">
        <v>39</v>
      </c>
      <c r="I60" t="s">
        <v>254</v>
      </c>
      <c r="J60">
        <v>11</v>
      </c>
      <c r="K60" t="s">
        <v>471</v>
      </c>
      <c r="L60" t="s">
        <v>4437</v>
      </c>
      <c r="M60" t="s">
        <v>827</v>
      </c>
      <c r="O60" t="s">
        <v>4438</v>
      </c>
      <c r="V60" t="s">
        <v>257</v>
      </c>
      <c r="W60" t="s">
        <v>6250</v>
      </c>
      <c r="AD60" t="s">
        <v>6251</v>
      </c>
      <c r="AE60" t="s">
        <v>6252</v>
      </c>
      <c r="AF60" t="s">
        <v>6250</v>
      </c>
      <c r="AG60" t="s">
        <v>274</v>
      </c>
      <c r="AI60">
        <v>22</v>
      </c>
      <c r="AO60">
        <v>7</v>
      </c>
      <c r="AX60">
        <v>3</v>
      </c>
      <c r="BI60" t="s">
        <v>607</v>
      </c>
      <c r="BP60">
        <f>COUNTIFS(M:M,M60,Y:Y,Y60)</f>
        <v>0</v>
      </c>
      <c r="BQ60">
        <f>COUNTIFS(M:M,M60,AE:AE,AE60)</f>
        <v>2</v>
      </c>
    </row>
    <row r="61" spans="1:69">
      <c r="A61">
        <v>49</v>
      </c>
      <c r="B61" t="s">
        <v>6535</v>
      </c>
      <c r="C61">
        <v>3</v>
      </c>
      <c r="D61">
        <v>1</v>
      </c>
      <c r="E61">
        <v>10</v>
      </c>
      <c r="F61">
        <v>13</v>
      </c>
      <c r="G61">
        <v>21</v>
      </c>
      <c r="I61" t="s">
        <v>254</v>
      </c>
      <c r="J61">
        <v>11</v>
      </c>
      <c r="K61" t="s">
        <v>471</v>
      </c>
      <c r="L61" t="s">
        <v>4437</v>
      </c>
      <c r="M61" t="s">
        <v>827</v>
      </c>
      <c r="O61" t="s">
        <v>4438</v>
      </c>
      <c r="V61" t="s">
        <v>257</v>
      </c>
      <c r="W61" t="s">
        <v>6536</v>
      </c>
      <c r="AD61" t="s">
        <v>6251</v>
      </c>
      <c r="AE61" t="s">
        <v>6252</v>
      </c>
      <c r="AF61" t="s">
        <v>6536</v>
      </c>
      <c r="AG61" t="s">
        <v>274</v>
      </c>
      <c r="AI61">
        <v>22</v>
      </c>
      <c r="AO61">
        <v>7</v>
      </c>
      <c r="BI61" t="s">
        <v>257</v>
      </c>
      <c r="BP61">
        <f>COUNTIFS(M:M,M61,Y:Y,Y61)</f>
        <v>0</v>
      </c>
      <c r="BQ61">
        <f>COUNTIFS(M:M,M61,AE:AE,AE61)</f>
        <v>2</v>
      </c>
    </row>
    <row r="63" spans="1:69">
      <c r="A63" s="2" t="s">
        <v>14470</v>
      </c>
    </row>
    <row r="64" spans="1:69">
      <c r="A64">
        <v>4</v>
      </c>
      <c r="B64" t="s">
        <v>7016</v>
      </c>
      <c r="C64">
        <v>1</v>
      </c>
      <c r="D64">
        <v>1</v>
      </c>
      <c r="E64">
        <v>10</v>
      </c>
      <c r="F64">
        <v>9</v>
      </c>
      <c r="G64">
        <v>-38</v>
      </c>
      <c r="H64" t="s">
        <v>253</v>
      </c>
      <c r="I64" t="s">
        <v>254</v>
      </c>
      <c r="J64">
        <v>11</v>
      </c>
      <c r="K64">
        <v>11</v>
      </c>
      <c r="L64" t="s">
        <v>977</v>
      </c>
      <c r="M64" t="s">
        <v>978</v>
      </c>
      <c r="O64" t="s">
        <v>979</v>
      </c>
      <c r="V64" t="s">
        <v>257</v>
      </c>
      <c r="W64" t="s">
        <v>7017</v>
      </c>
      <c r="AD64" t="s">
        <v>7018</v>
      </c>
      <c r="AE64" t="s">
        <v>2656</v>
      </c>
      <c r="AF64" t="s">
        <v>7017</v>
      </c>
      <c r="AG64" t="s">
        <v>274</v>
      </c>
      <c r="AI64">
        <v>22</v>
      </c>
      <c r="AO64">
        <v>7</v>
      </c>
      <c r="BI64" t="s">
        <v>257</v>
      </c>
      <c r="BP64">
        <f>COUNTIFS(M:M,M64,Y:Y,Y64)</f>
        <v>0</v>
      </c>
      <c r="BQ64">
        <f>COUNTIFS(M:M,M64,AE:AE,AE64)</f>
        <v>2</v>
      </c>
    </row>
    <row r="65" spans="1:69">
      <c r="A65">
        <v>28</v>
      </c>
      <c r="B65" t="s">
        <v>7480</v>
      </c>
      <c r="C65">
        <v>3</v>
      </c>
      <c r="D65">
        <v>1</v>
      </c>
      <c r="E65">
        <v>10</v>
      </c>
      <c r="F65">
        <v>4</v>
      </c>
      <c r="G65">
        <v>-42</v>
      </c>
      <c r="I65" t="s">
        <v>254</v>
      </c>
      <c r="J65">
        <v>11</v>
      </c>
      <c r="K65">
        <v>11</v>
      </c>
      <c r="L65" t="s">
        <v>2375</v>
      </c>
      <c r="M65" t="s">
        <v>978</v>
      </c>
      <c r="O65" t="s">
        <v>1750</v>
      </c>
      <c r="V65" t="s">
        <v>257</v>
      </c>
      <c r="W65" t="s">
        <v>7481</v>
      </c>
      <c r="AD65" t="s">
        <v>7018</v>
      </c>
      <c r="AE65" t="s">
        <v>2656</v>
      </c>
      <c r="AF65" t="s">
        <v>7481</v>
      </c>
      <c r="AG65" t="s">
        <v>257</v>
      </c>
      <c r="AI65">
        <v>22</v>
      </c>
      <c r="AO65">
        <v>7</v>
      </c>
      <c r="BI65" t="s">
        <v>274</v>
      </c>
      <c r="BP65">
        <f>COUNTIFS(M:M,M65,Y:Y,Y65)</f>
        <v>0</v>
      </c>
      <c r="BQ65">
        <f>COUNTIFS(M:M,M65,AE:AE,AE65)</f>
        <v>2</v>
      </c>
    </row>
    <row r="67" spans="1:69">
      <c r="A67">
        <v>33</v>
      </c>
      <c r="B67" t="s">
        <v>7568</v>
      </c>
      <c r="C67">
        <v>3</v>
      </c>
      <c r="D67">
        <v>1</v>
      </c>
      <c r="E67">
        <v>10</v>
      </c>
      <c r="F67">
        <v>13</v>
      </c>
      <c r="G67">
        <v>-46</v>
      </c>
      <c r="I67" t="s">
        <v>254</v>
      </c>
      <c r="J67">
        <v>20</v>
      </c>
      <c r="K67" t="s">
        <v>7263</v>
      </c>
      <c r="L67" t="s">
        <v>7264</v>
      </c>
      <c r="M67" t="s">
        <v>1471</v>
      </c>
      <c r="O67" t="s">
        <v>1472</v>
      </c>
      <c r="P67" t="s">
        <v>1473</v>
      </c>
      <c r="V67" t="s">
        <v>257</v>
      </c>
      <c r="W67" t="s">
        <v>7060</v>
      </c>
      <c r="AD67" t="s">
        <v>2655</v>
      </c>
      <c r="AE67" t="s">
        <v>2656</v>
      </c>
      <c r="AF67" t="s">
        <v>7060</v>
      </c>
      <c r="AG67" t="s">
        <v>257</v>
      </c>
      <c r="AI67">
        <v>20</v>
      </c>
      <c r="AO67">
        <v>7</v>
      </c>
      <c r="AT67" t="s">
        <v>254</v>
      </c>
      <c r="BI67" t="s">
        <v>257</v>
      </c>
      <c r="BP67">
        <f>COUNTIFS(M:M,M67,Y:Y,Y67)</f>
        <v>0</v>
      </c>
      <c r="BQ67">
        <f>COUNTIFS(M:M,M67,AE:AE,AE67)</f>
        <v>3</v>
      </c>
    </row>
    <row r="68" spans="1:69">
      <c r="A68">
        <v>35</v>
      </c>
      <c r="B68" t="s">
        <v>7609</v>
      </c>
      <c r="C68">
        <v>3</v>
      </c>
      <c r="D68">
        <v>1</v>
      </c>
      <c r="E68">
        <v>10</v>
      </c>
      <c r="F68">
        <v>9</v>
      </c>
      <c r="G68">
        <v>30</v>
      </c>
      <c r="I68" t="s">
        <v>254</v>
      </c>
      <c r="J68">
        <v>20</v>
      </c>
      <c r="K68" t="s">
        <v>7263</v>
      </c>
      <c r="L68" t="s">
        <v>7264</v>
      </c>
      <c r="M68" t="s">
        <v>1471</v>
      </c>
      <c r="O68" t="s">
        <v>1472</v>
      </c>
      <c r="P68" t="s">
        <v>1473</v>
      </c>
      <c r="V68" t="s">
        <v>257</v>
      </c>
      <c r="W68" t="s">
        <v>7060</v>
      </c>
      <c r="AD68" t="s">
        <v>2655</v>
      </c>
      <c r="AE68" t="s">
        <v>2656</v>
      </c>
      <c r="AF68" t="s">
        <v>7060</v>
      </c>
      <c r="AG68" t="s">
        <v>257</v>
      </c>
      <c r="AI68">
        <v>20</v>
      </c>
      <c r="AO68">
        <v>7</v>
      </c>
      <c r="AT68" t="s">
        <v>254</v>
      </c>
      <c r="BI68" t="s">
        <v>257</v>
      </c>
      <c r="BP68">
        <f>COUNTIFS(M:M,M68,Y:Y,Y68)</f>
        <v>0</v>
      </c>
      <c r="BQ68">
        <f>COUNTIFS(M:M,M68,AE:AE,AE68)</f>
        <v>3</v>
      </c>
    </row>
    <row r="69" spans="1:69">
      <c r="A69">
        <v>36</v>
      </c>
      <c r="B69" t="s">
        <v>7623</v>
      </c>
      <c r="C69">
        <v>3</v>
      </c>
      <c r="D69">
        <v>2</v>
      </c>
      <c r="E69">
        <v>1</v>
      </c>
      <c r="F69">
        <v>7</v>
      </c>
      <c r="G69">
        <v>21</v>
      </c>
      <c r="I69" t="s">
        <v>254</v>
      </c>
      <c r="J69">
        <v>20</v>
      </c>
      <c r="K69" t="s">
        <v>7263</v>
      </c>
      <c r="L69" t="s">
        <v>7264</v>
      </c>
      <c r="M69" t="s">
        <v>1471</v>
      </c>
      <c r="O69" t="s">
        <v>1472</v>
      </c>
      <c r="P69" t="s">
        <v>1473</v>
      </c>
      <c r="V69" t="s">
        <v>257</v>
      </c>
      <c r="W69" t="s">
        <v>7060</v>
      </c>
      <c r="AD69" t="s">
        <v>2655</v>
      </c>
      <c r="AE69" t="s">
        <v>2656</v>
      </c>
      <c r="AF69" t="s">
        <v>7060</v>
      </c>
      <c r="AG69" t="s">
        <v>257</v>
      </c>
      <c r="AI69">
        <v>20</v>
      </c>
      <c r="AO69">
        <v>7</v>
      </c>
      <c r="AT69" t="s">
        <v>254</v>
      </c>
      <c r="BI69" t="s">
        <v>257</v>
      </c>
      <c r="BP69">
        <f>COUNTIFS(M:M,M69,Y:Y,Y69)</f>
        <v>0</v>
      </c>
      <c r="BQ69">
        <f>COUNTIFS(M:M,M69,AE:AE,AE69)</f>
        <v>3</v>
      </c>
    </row>
    <row r="71" spans="1:69">
      <c r="A71" s="2" t="s">
        <v>14471</v>
      </c>
    </row>
    <row r="72" spans="1:69">
      <c r="A72">
        <v>8</v>
      </c>
      <c r="B72" t="s">
        <v>8195</v>
      </c>
      <c r="C72">
        <v>1</v>
      </c>
      <c r="D72">
        <v>2</v>
      </c>
      <c r="E72">
        <v>7</v>
      </c>
      <c r="F72">
        <v>30</v>
      </c>
      <c r="G72">
        <v>-35</v>
      </c>
      <c r="I72" t="s">
        <v>254</v>
      </c>
      <c r="J72">
        <v>12</v>
      </c>
      <c r="K72" t="s">
        <v>8126</v>
      </c>
      <c r="L72" t="s">
        <v>8196</v>
      </c>
      <c r="M72" t="s">
        <v>440</v>
      </c>
      <c r="N72" t="s">
        <v>254</v>
      </c>
      <c r="O72" t="s">
        <v>2462</v>
      </c>
      <c r="P72" t="s">
        <v>1067</v>
      </c>
      <c r="Q72" t="s">
        <v>2574</v>
      </c>
      <c r="S72" t="s">
        <v>4346</v>
      </c>
      <c r="V72" t="s">
        <v>253</v>
      </c>
      <c r="W72" t="s">
        <v>8197</v>
      </c>
      <c r="X72" t="s">
        <v>6511</v>
      </c>
      <c r="Y72" t="s">
        <v>8198</v>
      </c>
      <c r="AA72" t="s">
        <v>3266</v>
      </c>
      <c r="AB72" t="s">
        <v>8199</v>
      </c>
      <c r="AI72">
        <v>86</v>
      </c>
      <c r="AJ72" t="s">
        <v>327</v>
      </c>
      <c r="AO72">
        <v>7</v>
      </c>
      <c r="BI72" t="s">
        <v>274</v>
      </c>
      <c r="BP72">
        <f>COUNTIFS(M:M,M72,Y:Y,Y72)</f>
        <v>2</v>
      </c>
      <c r="BQ72">
        <f>COUNTIFS(M:M,M72,AE:AE,AE72)</f>
        <v>0</v>
      </c>
    </row>
    <row r="73" spans="1:69">
      <c r="A73">
        <v>51</v>
      </c>
      <c r="B73" t="s">
        <v>8984</v>
      </c>
      <c r="C73">
        <v>3</v>
      </c>
      <c r="D73">
        <v>1</v>
      </c>
      <c r="E73">
        <v>10</v>
      </c>
      <c r="F73">
        <v>0</v>
      </c>
      <c r="G73">
        <v>31</v>
      </c>
      <c r="I73" t="s">
        <v>298</v>
      </c>
      <c r="J73">
        <v>12</v>
      </c>
      <c r="K73" t="s">
        <v>8126</v>
      </c>
      <c r="L73" t="s">
        <v>8985</v>
      </c>
      <c r="M73" t="s">
        <v>440</v>
      </c>
      <c r="N73" t="s">
        <v>254</v>
      </c>
      <c r="O73" t="s">
        <v>870</v>
      </c>
      <c r="P73" t="s">
        <v>1067</v>
      </c>
      <c r="Q73" t="s">
        <v>2574</v>
      </c>
      <c r="S73" t="s">
        <v>4346</v>
      </c>
      <c r="V73" t="s">
        <v>253</v>
      </c>
      <c r="W73" t="s">
        <v>8986</v>
      </c>
      <c r="X73" t="s">
        <v>6511</v>
      </c>
      <c r="Y73" t="s">
        <v>8198</v>
      </c>
      <c r="AA73" t="s">
        <v>3266</v>
      </c>
      <c r="AB73" t="s">
        <v>3267</v>
      </c>
      <c r="AJ73" t="s">
        <v>756</v>
      </c>
      <c r="AO73">
        <v>7</v>
      </c>
      <c r="BI73" t="s">
        <v>257</v>
      </c>
      <c r="BP73">
        <f>COUNTIFS(M:M,M73,Y:Y,Y73)</f>
        <v>2</v>
      </c>
      <c r="BQ73">
        <f>COUNTIFS(M:M,M73,AE:AE,AE73)</f>
        <v>0</v>
      </c>
    </row>
    <row r="75" spans="1:69">
      <c r="A75">
        <v>11</v>
      </c>
      <c r="B75" t="s">
        <v>8255</v>
      </c>
      <c r="C75">
        <v>1</v>
      </c>
      <c r="D75">
        <v>2</v>
      </c>
      <c r="E75">
        <v>19</v>
      </c>
      <c r="F75">
        <v>12</v>
      </c>
      <c r="G75">
        <v>44</v>
      </c>
      <c r="I75" t="s">
        <v>254</v>
      </c>
      <c r="J75">
        <v>11</v>
      </c>
      <c r="K75" t="s">
        <v>506</v>
      </c>
      <c r="L75" t="s">
        <v>8256</v>
      </c>
      <c r="M75" t="s">
        <v>319</v>
      </c>
      <c r="O75" t="s">
        <v>8257</v>
      </c>
      <c r="Q75" t="s">
        <v>8258</v>
      </c>
      <c r="R75" t="s">
        <v>321</v>
      </c>
      <c r="V75" t="s">
        <v>253</v>
      </c>
      <c r="W75" t="s">
        <v>8259</v>
      </c>
      <c r="X75" t="s">
        <v>4639</v>
      </c>
      <c r="Y75" t="s">
        <v>8260</v>
      </c>
      <c r="AA75" t="s">
        <v>325</v>
      </c>
      <c r="AB75" t="s">
        <v>326</v>
      </c>
      <c r="AI75">
        <v>12</v>
      </c>
      <c r="AJ75" t="s">
        <v>327</v>
      </c>
      <c r="AO75">
        <v>7</v>
      </c>
      <c r="BI75" t="s">
        <v>257</v>
      </c>
      <c r="BP75">
        <f>COUNTIFS(M:M,M75,Y:Y,Y75)</f>
        <v>2</v>
      </c>
      <c r="BQ75">
        <f>COUNTIFS(M:M,M75,AE:AE,AE75)</f>
        <v>0</v>
      </c>
    </row>
    <row r="76" spans="1:69">
      <c r="A76">
        <v>52</v>
      </c>
      <c r="B76" t="s">
        <v>9008</v>
      </c>
      <c r="C76">
        <v>3</v>
      </c>
      <c r="D76">
        <v>1</v>
      </c>
      <c r="E76">
        <v>20</v>
      </c>
      <c r="F76">
        <v>14</v>
      </c>
      <c r="G76">
        <v>41</v>
      </c>
      <c r="I76" t="s">
        <v>254</v>
      </c>
      <c r="J76">
        <v>11</v>
      </c>
      <c r="K76" t="s">
        <v>506</v>
      </c>
      <c r="L76" t="s">
        <v>8256</v>
      </c>
      <c r="M76" t="s">
        <v>319</v>
      </c>
      <c r="O76" t="s">
        <v>8257</v>
      </c>
      <c r="Q76" t="s">
        <v>8258</v>
      </c>
      <c r="R76" t="s">
        <v>321</v>
      </c>
      <c r="V76" t="s">
        <v>253</v>
      </c>
      <c r="W76" t="s">
        <v>8259</v>
      </c>
      <c r="X76" t="s">
        <v>511</v>
      </c>
      <c r="Y76" t="s">
        <v>8260</v>
      </c>
      <c r="AA76" t="s">
        <v>325</v>
      </c>
      <c r="AB76" t="s">
        <v>326</v>
      </c>
      <c r="AI76">
        <v>13</v>
      </c>
      <c r="AJ76" t="s">
        <v>327</v>
      </c>
      <c r="AO76">
        <v>7</v>
      </c>
      <c r="BI76" t="s">
        <v>257</v>
      </c>
      <c r="BP76">
        <f>COUNTIFS(M:M,M76,Y:Y,Y76)</f>
        <v>2</v>
      </c>
      <c r="BQ76">
        <f>COUNTIFS(M:M,M76,AE:AE,AE76)</f>
        <v>0</v>
      </c>
    </row>
    <row r="78" spans="1:69">
      <c r="A78">
        <v>17</v>
      </c>
      <c r="B78" t="s">
        <v>8357</v>
      </c>
      <c r="C78">
        <v>1</v>
      </c>
      <c r="D78">
        <v>2</v>
      </c>
      <c r="E78">
        <v>10</v>
      </c>
      <c r="F78">
        <v>2</v>
      </c>
      <c r="G78">
        <v>22</v>
      </c>
      <c r="I78" t="s">
        <v>298</v>
      </c>
      <c r="J78">
        <v>11</v>
      </c>
      <c r="K78" t="s">
        <v>5500</v>
      </c>
      <c r="L78" t="s">
        <v>5069</v>
      </c>
      <c r="M78" t="s">
        <v>1095</v>
      </c>
      <c r="O78" t="s">
        <v>3415</v>
      </c>
      <c r="S78" t="s">
        <v>5070</v>
      </c>
      <c r="V78" t="s">
        <v>257</v>
      </c>
      <c r="W78" t="s">
        <v>6977</v>
      </c>
      <c r="AD78" t="s">
        <v>635</v>
      </c>
      <c r="AE78" t="s">
        <v>1685</v>
      </c>
      <c r="AF78" t="s">
        <v>6977</v>
      </c>
      <c r="AG78" t="s">
        <v>274</v>
      </c>
      <c r="AI78">
        <v>22</v>
      </c>
      <c r="AO78">
        <v>7</v>
      </c>
      <c r="BI78" t="s">
        <v>607</v>
      </c>
      <c r="BP78">
        <f>COUNTIFS(M:M,M78,Y:Y,Y78)</f>
        <v>0</v>
      </c>
      <c r="BQ78">
        <f>COUNTIFS(M:M,M78,AE:AE,AE78)</f>
        <v>2</v>
      </c>
    </row>
    <row r="79" spans="1:69">
      <c r="A79">
        <v>36</v>
      </c>
      <c r="B79" t="s">
        <v>8691</v>
      </c>
      <c r="C79">
        <v>3</v>
      </c>
      <c r="D79">
        <v>1</v>
      </c>
      <c r="E79">
        <v>10</v>
      </c>
      <c r="F79">
        <v>1</v>
      </c>
      <c r="G79">
        <v>-25</v>
      </c>
      <c r="H79" t="s">
        <v>253</v>
      </c>
      <c r="I79" t="s">
        <v>298</v>
      </c>
      <c r="J79">
        <v>11</v>
      </c>
      <c r="K79" t="s">
        <v>5500</v>
      </c>
      <c r="L79" t="s">
        <v>5460</v>
      </c>
      <c r="M79" t="s">
        <v>1095</v>
      </c>
      <c r="O79" t="s">
        <v>1096</v>
      </c>
      <c r="S79" t="s">
        <v>5070</v>
      </c>
      <c r="V79" t="s">
        <v>257</v>
      </c>
      <c r="W79" t="s">
        <v>8218</v>
      </c>
      <c r="AD79" t="s">
        <v>635</v>
      </c>
      <c r="AE79" t="s">
        <v>1685</v>
      </c>
      <c r="AF79" t="s">
        <v>8218</v>
      </c>
      <c r="AG79" t="s">
        <v>257</v>
      </c>
      <c r="AI79">
        <v>22</v>
      </c>
      <c r="AO79">
        <v>7</v>
      </c>
      <c r="BI79" t="s">
        <v>274</v>
      </c>
      <c r="BP79">
        <f>COUNTIFS(M:M,M79,Y:Y,Y79)</f>
        <v>0</v>
      </c>
      <c r="BQ79">
        <f>COUNTIFS(M:M,M79,AE:AE,AE79)</f>
        <v>2</v>
      </c>
    </row>
    <row r="81" spans="1:69">
      <c r="A81">
        <v>46</v>
      </c>
      <c r="B81" t="s">
        <v>8886</v>
      </c>
      <c r="C81">
        <v>3</v>
      </c>
      <c r="D81">
        <v>2</v>
      </c>
      <c r="E81">
        <v>2</v>
      </c>
      <c r="F81">
        <v>1</v>
      </c>
      <c r="G81">
        <v>-28</v>
      </c>
      <c r="I81" t="s">
        <v>254</v>
      </c>
      <c r="J81">
        <v>11</v>
      </c>
      <c r="K81">
        <v>11</v>
      </c>
      <c r="L81" t="s">
        <v>4843</v>
      </c>
      <c r="M81" t="s">
        <v>1037</v>
      </c>
      <c r="O81" t="s">
        <v>274</v>
      </c>
      <c r="P81" t="s">
        <v>509</v>
      </c>
      <c r="V81" t="s">
        <v>257</v>
      </c>
      <c r="W81" t="s">
        <v>8887</v>
      </c>
      <c r="AD81" t="s">
        <v>411</v>
      </c>
      <c r="AE81" t="s">
        <v>412</v>
      </c>
      <c r="AF81" t="s">
        <v>8887</v>
      </c>
      <c r="AG81" t="s">
        <v>274</v>
      </c>
      <c r="AI81">
        <v>22</v>
      </c>
      <c r="AO81">
        <v>7</v>
      </c>
      <c r="BI81" t="s">
        <v>274</v>
      </c>
      <c r="BP81">
        <f>COUNTIFS(M:M,M81,Y:Y,Y81)</f>
        <v>0</v>
      </c>
      <c r="BQ81">
        <f>COUNTIFS(M:M,M81,AE:AE,AE81)</f>
        <v>2</v>
      </c>
    </row>
    <row r="82" spans="1:69">
      <c r="A82">
        <v>53</v>
      </c>
      <c r="B82" t="s">
        <v>9028</v>
      </c>
      <c r="C82">
        <v>3</v>
      </c>
      <c r="D82">
        <v>2</v>
      </c>
      <c r="E82">
        <v>6</v>
      </c>
      <c r="F82">
        <v>1</v>
      </c>
      <c r="G82">
        <v>27</v>
      </c>
      <c r="I82" t="s">
        <v>298</v>
      </c>
      <c r="J82">
        <v>11</v>
      </c>
      <c r="K82">
        <v>11</v>
      </c>
      <c r="L82" t="s">
        <v>4843</v>
      </c>
      <c r="M82" t="s">
        <v>1037</v>
      </c>
      <c r="O82" t="s">
        <v>274</v>
      </c>
      <c r="P82" t="s">
        <v>509</v>
      </c>
      <c r="V82" t="s">
        <v>257</v>
      </c>
      <c r="W82" t="s">
        <v>8887</v>
      </c>
      <c r="AD82" t="s">
        <v>411</v>
      </c>
      <c r="AE82" t="s">
        <v>412</v>
      </c>
      <c r="AF82" t="s">
        <v>8887</v>
      </c>
      <c r="AG82" t="s">
        <v>274</v>
      </c>
      <c r="AI82">
        <v>7</v>
      </c>
      <c r="AO82">
        <v>7</v>
      </c>
      <c r="BI82" t="s">
        <v>274</v>
      </c>
      <c r="BP82">
        <f>COUNTIFS(M:M,M82,Y:Y,Y82)</f>
        <v>0</v>
      </c>
      <c r="BQ82">
        <f>COUNTIFS(M:M,M82,AE:AE,AE82)</f>
        <v>2</v>
      </c>
    </row>
    <row r="84" spans="1:69">
      <c r="A84" s="2" t="s">
        <v>14472</v>
      </c>
    </row>
    <row r="85" spans="1:69">
      <c r="A85">
        <v>17</v>
      </c>
      <c r="B85" t="s">
        <v>9584</v>
      </c>
      <c r="C85">
        <v>2</v>
      </c>
      <c r="D85">
        <v>2</v>
      </c>
      <c r="E85">
        <v>10</v>
      </c>
      <c r="F85">
        <v>0</v>
      </c>
      <c r="G85">
        <v>-27</v>
      </c>
      <c r="I85" t="s">
        <v>298</v>
      </c>
      <c r="J85">
        <v>11</v>
      </c>
      <c r="K85">
        <v>11</v>
      </c>
      <c r="L85" t="s">
        <v>5684</v>
      </c>
      <c r="M85" t="s">
        <v>1095</v>
      </c>
      <c r="O85" t="s">
        <v>1096</v>
      </c>
      <c r="V85" t="s">
        <v>253</v>
      </c>
      <c r="W85" t="s">
        <v>1231</v>
      </c>
      <c r="X85" t="s">
        <v>1232</v>
      </c>
      <c r="Y85" t="s">
        <v>1233</v>
      </c>
      <c r="AA85" t="s">
        <v>1234</v>
      </c>
      <c r="AB85" t="s">
        <v>1235</v>
      </c>
      <c r="AI85">
        <v>12</v>
      </c>
      <c r="AJ85" t="s">
        <v>327</v>
      </c>
      <c r="AO85">
        <v>7</v>
      </c>
      <c r="AT85" t="s">
        <v>254</v>
      </c>
      <c r="BI85" t="s">
        <v>257</v>
      </c>
      <c r="BP85">
        <f>COUNTIFS(M:M,M85,Y:Y,Y85)</f>
        <v>2</v>
      </c>
      <c r="BQ85">
        <f>COUNTIFS(M:M,M85,AE:AE,AE85)</f>
        <v>0</v>
      </c>
    </row>
    <row r="86" spans="1:69">
      <c r="A86">
        <v>39</v>
      </c>
      <c r="B86" t="s">
        <v>10008</v>
      </c>
      <c r="C86">
        <v>3</v>
      </c>
      <c r="D86">
        <v>2</v>
      </c>
      <c r="E86">
        <v>8</v>
      </c>
      <c r="F86">
        <v>0</v>
      </c>
      <c r="G86">
        <v>-22</v>
      </c>
      <c r="I86" t="s">
        <v>298</v>
      </c>
      <c r="J86" t="s">
        <v>2652</v>
      </c>
      <c r="K86" t="s">
        <v>2652</v>
      </c>
      <c r="L86" t="s">
        <v>5684</v>
      </c>
      <c r="M86" t="s">
        <v>1095</v>
      </c>
      <c r="O86" t="s">
        <v>1096</v>
      </c>
      <c r="V86" t="s">
        <v>253</v>
      </c>
      <c r="W86" t="s">
        <v>1231</v>
      </c>
      <c r="X86" t="s">
        <v>1232</v>
      </c>
      <c r="Y86" t="s">
        <v>1233</v>
      </c>
      <c r="AA86" t="s">
        <v>1234</v>
      </c>
      <c r="AB86" t="s">
        <v>1235</v>
      </c>
      <c r="AJ86" t="s">
        <v>756</v>
      </c>
      <c r="AO86">
        <v>7</v>
      </c>
      <c r="AT86" t="s">
        <v>254</v>
      </c>
      <c r="BI86" t="s">
        <v>257</v>
      </c>
      <c r="BP86">
        <f>COUNTIFS(M:M,M86,Y:Y,Y86)</f>
        <v>2</v>
      </c>
      <c r="BQ86">
        <f>COUNTIFS(M:M,M86,AE:AE,AE86)</f>
        <v>0</v>
      </c>
    </row>
    <row r="88" spans="1:69">
      <c r="A88">
        <v>18</v>
      </c>
      <c r="B88" t="s">
        <v>9601</v>
      </c>
      <c r="C88">
        <v>2</v>
      </c>
      <c r="D88">
        <v>2</v>
      </c>
      <c r="E88">
        <v>20</v>
      </c>
      <c r="F88">
        <v>6</v>
      </c>
      <c r="G88">
        <v>-17</v>
      </c>
      <c r="I88" t="s">
        <v>298</v>
      </c>
      <c r="J88">
        <v>11</v>
      </c>
      <c r="K88" t="s">
        <v>751</v>
      </c>
      <c r="L88" t="s">
        <v>904</v>
      </c>
      <c r="M88" t="s">
        <v>827</v>
      </c>
      <c r="O88" t="s">
        <v>905</v>
      </c>
      <c r="V88" t="s">
        <v>253</v>
      </c>
      <c r="W88" t="s">
        <v>4416</v>
      </c>
      <c r="X88" t="s">
        <v>937</v>
      </c>
      <c r="Y88" t="s">
        <v>4417</v>
      </c>
      <c r="AA88" t="s">
        <v>325</v>
      </c>
      <c r="AB88" t="s">
        <v>326</v>
      </c>
      <c r="AI88">
        <v>19</v>
      </c>
      <c r="AJ88" t="s">
        <v>327</v>
      </c>
      <c r="AO88">
        <v>7</v>
      </c>
      <c r="BI88" t="s">
        <v>257</v>
      </c>
      <c r="BP88">
        <f>COUNTIFS(M:M,M88,Y:Y,Y88)</f>
        <v>2</v>
      </c>
      <c r="BQ88">
        <f>COUNTIFS(M:M,M88,AE:AE,AE88)</f>
        <v>0</v>
      </c>
    </row>
    <row r="89" spans="1:69">
      <c r="A89">
        <v>41</v>
      </c>
      <c r="B89" t="s">
        <v>10051</v>
      </c>
      <c r="C89">
        <v>3</v>
      </c>
      <c r="D89">
        <v>1</v>
      </c>
      <c r="E89">
        <v>10</v>
      </c>
      <c r="F89">
        <v>0</v>
      </c>
      <c r="G89">
        <v>-30</v>
      </c>
      <c r="I89" t="s">
        <v>298</v>
      </c>
      <c r="J89">
        <v>11</v>
      </c>
      <c r="K89" t="s">
        <v>471</v>
      </c>
      <c r="L89" t="s">
        <v>1429</v>
      </c>
      <c r="M89" t="s">
        <v>827</v>
      </c>
      <c r="O89" t="s">
        <v>1430</v>
      </c>
      <c r="V89" t="s">
        <v>253</v>
      </c>
      <c r="W89" t="s">
        <v>4416</v>
      </c>
      <c r="X89" t="s">
        <v>937</v>
      </c>
      <c r="Y89" t="s">
        <v>4417</v>
      </c>
      <c r="AA89" t="s">
        <v>325</v>
      </c>
      <c r="AB89" t="s">
        <v>326</v>
      </c>
      <c r="AJ89" t="s">
        <v>756</v>
      </c>
      <c r="AO89">
        <v>7</v>
      </c>
      <c r="BI89" t="s">
        <v>274</v>
      </c>
      <c r="BP89">
        <f>COUNTIFS(M:M,M89,Y:Y,Y89)</f>
        <v>2</v>
      </c>
      <c r="BQ89">
        <f>COUNTIFS(M:M,M89,AE:AE,AE89)</f>
        <v>0</v>
      </c>
    </row>
    <row r="91" spans="1:69">
      <c r="A91">
        <v>4</v>
      </c>
      <c r="B91" t="s">
        <v>9379</v>
      </c>
      <c r="C91">
        <v>1</v>
      </c>
      <c r="D91">
        <v>1</v>
      </c>
      <c r="E91">
        <v>10</v>
      </c>
      <c r="F91">
        <v>13</v>
      </c>
      <c r="G91">
        <v>-40</v>
      </c>
      <c r="I91" t="s">
        <v>254</v>
      </c>
      <c r="J91">
        <v>12</v>
      </c>
      <c r="K91" t="s">
        <v>6748</v>
      </c>
      <c r="L91" t="s">
        <v>9380</v>
      </c>
      <c r="M91" t="s">
        <v>256</v>
      </c>
      <c r="O91" t="s">
        <v>1357</v>
      </c>
      <c r="P91" t="s">
        <v>871</v>
      </c>
      <c r="R91" t="s">
        <v>443</v>
      </c>
      <c r="V91" t="s">
        <v>257</v>
      </c>
      <c r="W91" t="s">
        <v>806</v>
      </c>
      <c r="AD91" t="s">
        <v>807</v>
      </c>
      <c r="AE91" t="s">
        <v>808</v>
      </c>
      <c r="AF91" t="s">
        <v>806</v>
      </c>
      <c r="AG91" t="s">
        <v>257</v>
      </c>
      <c r="AI91">
        <v>22</v>
      </c>
      <c r="AO91">
        <v>7</v>
      </c>
      <c r="AT91" t="s">
        <v>254</v>
      </c>
      <c r="BI91" t="s">
        <v>257</v>
      </c>
      <c r="BP91">
        <f>COUNTIFS(M:M,M91,Y:Y,Y91)</f>
        <v>0</v>
      </c>
      <c r="BQ91">
        <f>COUNTIFS(M:M,M91,AE:AE,AE91)</f>
        <v>4</v>
      </c>
    </row>
    <row r="92" spans="1:69">
      <c r="A92">
        <v>11</v>
      </c>
      <c r="B92" t="s">
        <v>9505</v>
      </c>
      <c r="C92">
        <v>1</v>
      </c>
      <c r="D92">
        <v>1</v>
      </c>
      <c r="E92">
        <v>10</v>
      </c>
      <c r="F92">
        <v>2</v>
      </c>
      <c r="G92">
        <v>-25</v>
      </c>
      <c r="I92" t="s">
        <v>298</v>
      </c>
      <c r="J92">
        <v>12</v>
      </c>
      <c r="K92" t="s">
        <v>6748</v>
      </c>
      <c r="L92" t="s">
        <v>9506</v>
      </c>
      <c r="M92" t="s">
        <v>256</v>
      </c>
      <c r="O92" t="s">
        <v>255</v>
      </c>
      <c r="P92" t="s">
        <v>871</v>
      </c>
      <c r="R92" t="s">
        <v>443</v>
      </c>
      <c r="V92" t="s">
        <v>257</v>
      </c>
      <c r="W92" t="s">
        <v>1709</v>
      </c>
      <c r="AD92" t="s">
        <v>807</v>
      </c>
      <c r="AE92" t="s">
        <v>808</v>
      </c>
      <c r="AF92" t="s">
        <v>1709</v>
      </c>
      <c r="AG92" t="s">
        <v>274</v>
      </c>
      <c r="AI92">
        <v>9</v>
      </c>
      <c r="AO92">
        <v>7</v>
      </c>
      <c r="AT92" t="s">
        <v>254</v>
      </c>
      <c r="BI92" t="s">
        <v>274</v>
      </c>
      <c r="BP92">
        <f>COUNTIFS(M:M,M92,Y:Y,Y92)</f>
        <v>0</v>
      </c>
      <c r="BQ92">
        <f>COUNTIFS(M:M,M92,AE:AE,AE92)</f>
        <v>4</v>
      </c>
    </row>
    <row r="93" spans="1:69">
      <c r="A93">
        <v>43</v>
      </c>
      <c r="B93" t="s">
        <v>10073</v>
      </c>
      <c r="C93">
        <v>3</v>
      </c>
      <c r="D93">
        <v>1</v>
      </c>
      <c r="E93">
        <v>5</v>
      </c>
      <c r="F93">
        <v>7</v>
      </c>
      <c r="G93">
        <v>-35</v>
      </c>
      <c r="I93" t="s">
        <v>254</v>
      </c>
      <c r="J93">
        <v>12</v>
      </c>
      <c r="K93" t="s">
        <v>6748</v>
      </c>
      <c r="L93" t="s">
        <v>10074</v>
      </c>
      <c r="M93" t="s">
        <v>256</v>
      </c>
      <c r="O93" t="s">
        <v>255</v>
      </c>
      <c r="P93" t="s">
        <v>871</v>
      </c>
      <c r="V93" t="s">
        <v>257</v>
      </c>
      <c r="W93" t="s">
        <v>1709</v>
      </c>
      <c r="AD93" t="s">
        <v>807</v>
      </c>
      <c r="AE93" t="s">
        <v>808</v>
      </c>
      <c r="AF93" t="s">
        <v>1709</v>
      </c>
      <c r="AG93" t="s">
        <v>274</v>
      </c>
      <c r="AI93">
        <v>22</v>
      </c>
      <c r="AO93">
        <v>7</v>
      </c>
      <c r="AT93" t="s">
        <v>254</v>
      </c>
      <c r="BI93" t="s">
        <v>274</v>
      </c>
      <c r="BP93">
        <f>COUNTIFS(M:M,M93,Y:Y,Y93)</f>
        <v>0</v>
      </c>
      <c r="BQ93">
        <f>COUNTIFS(M:M,M93,AE:AE,AE93)</f>
        <v>4</v>
      </c>
    </row>
    <row r="94" spans="1:69">
      <c r="A94">
        <v>47</v>
      </c>
      <c r="B94" t="s">
        <v>10144</v>
      </c>
      <c r="C94">
        <v>3</v>
      </c>
      <c r="D94">
        <v>1</v>
      </c>
      <c r="E94">
        <v>10</v>
      </c>
      <c r="F94">
        <v>5</v>
      </c>
      <c r="G94">
        <v>-22</v>
      </c>
      <c r="H94" t="s">
        <v>253</v>
      </c>
      <c r="I94" t="s">
        <v>254</v>
      </c>
      <c r="J94">
        <v>12</v>
      </c>
      <c r="K94" t="s">
        <v>6748</v>
      </c>
      <c r="L94" t="s">
        <v>9506</v>
      </c>
      <c r="M94" t="s">
        <v>256</v>
      </c>
      <c r="O94" t="s">
        <v>255</v>
      </c>
      <c r="P94" t="s">
        <v>871</v>
      </c>
      <c r="R94" t="s">
        <v>443</v>
      </c>
      <c r="V94" t="s">
        <v>257</v>
      </c>
      <c r="W94" t="s">
        <v>1709</v>
      </c>
      <c r="AD94" t="s">
        <v>807</v>
      </c>
      <c r="AE94" t="s">
        <v>808</v>
      </c>
      <c r="AF94" t="s">
        <v>1709</v>
      </c>
      <c r="AG94" t="s">
        <v>274</v>
      </c>
      <c r="AI94">
        <v>22</v>
      </c>
      <c r="AO94">
        <v>7</v>
      </c>
      <c r="AT94" t="s">
        <v>254</v>
      </c>
      <c r="BI94" t="s">
        <v>274</v>
      </c>
      <c r="BP94">
        <f>COUNTIFS(M:M,M94,Y:Y,Y94)</f>
        <v>0</v>
      </c>
      <c r="BQ94">
        <f>COUNTIFS(M:M,M94,AE:AE,AE94)</f>
        <v>4</v>
      </c>
    </row>
    <row r="96" spans="1:69">
      <c r="A96">
        <v>5</v>
      </c>
      <c r="B96" t="s">
        <v>9398</v>
      </c>
      <c r="C96">
        <v>1</v>
      </c>
      <c r="D96">
        <v>1</v>
      </c>
      <c r="E96">
        <v>10</v>
      </c>
      <c r="F96">
        <v>2</v>
      </c>
      <c r="G96">
        <v>47</v>
      </c>
      <c r="I96" t="s">
        <v>298</v>
      </c>
      <c r="J96">
        <v>12</v>
      </c>
      <c r="K96">
        <v>12</v>
      </c>
      <c r="L96" t="s">
        <v>9399</v>
      </c>
      <c r="M96" t="s">
        <v>9400</v>
      </c>
      <c r="O96" t="s">
        <v>9401</v>
      </c>
      <c r="P96" t="s">
        <v>1336</v>
      </c>
      <c r="V96" t="s">
        <v>257</v>
      </c>
      <c r="W96" t="s">
        <v>1501</v>
      </c>
      <c r="AD96" t="s">
        <v>1338</v>
      </c>
      <c r="AE96" t="s">
        <v>1502</v>
      </c>
      <c r="AF96" t="s">
        <v>1501</v>
      </c>
      <c r="AG96" t="s">
        <v>257</v>
      </c>
      <c r="AI96">
        <v>22</v>
      </c>
      <c r="AO96">
        <v>7</v>
      </c>
      <c r="BI96" t="s">
        <v>607</v>
      </c>
      <c r="BP96">
        <f>COUNTIFS(M:M,M96,Y:Y,Y96)</f>
        <v>0</v>
      </c>
      <c r="BQ96">
        <f>COUNTIFS(M:M,M96,AE:AE,AE96)</f>
        <v>4</v>
      </c>
    </row>
    <row r="97" spans="1:69">
      <c r="A97">
        <v>16</v>
      </c>
      <c r="B97" t="s">
        <v>9567</v>
      </c>
      <c r="C97">
        <v>2</v>
      </c>
      <c r="D97">
        <v>1</v>
      </c>
      <c r="E97">
        <v>10</v>
      </c>
      <c r="F97">
        <v>0</v>
      </c>
      <c r="G97">
        <v>-27</v>
      </c>
      <c r="H97" t="s">
        <v>253</v>
      </c>
      <c r="I97" t="s">
        <v>298</v>
      </c>
      <c r="J97">
        <v>12</v>
      </c>
      <c r="K97">
        <v>12</v>
      </c>
      <c r="L97" t="s">
        <v>9399</v>
      </c>
      <c r="M97" t="s">
        <v>9400</v>
      </c>
      <c r="O97" t="s">
        <v>9401</v>
      </c>
      <c r="P97" t="s">
        <v>1336</v>
      </c>
      <c r="V97" t="s">
        <v>257</v>
      </c>
      <c r="W97" t="s">
        <v>1501</v>
      </c>
      <c r="AD97" t="s">
        <v>1338</v>
      </c>
      <c r="AE97" t="s">
        <v>1502</v>
      </c>
      <c r="AF97" t="s">
        <v>1501</v>
      </c>
      <c r="AG97" t="s">
        <v>257</v>
      </c>
      <c r="AI97">
        <v>22</v>
      </c>
      <c r="AO97">
        <v>7</v>
      </c>
      <c r="BI97" t="s">
        <v>257</v>
      </c>
      <c r="BP97">
        <f>COUNTIFS(M:M,M97,Y:Y,Y97)</f>
        <v>0</v>
      </c>
      <c r="BQ97">
        <f>COUNTIFS(M:M,M97,AE:AE,AE97)</f>
        <v>4</v>
      </c>
    </row>
    <row r="98" spans="1:69">
      <c r="A98">
        <v>21</v>
      </c>
      <c r="B98" t="s">
        <v>9664</v>
      </c>
      <c r="C98">
        <v>2</v>
      </c>
      <c r="D98">
        <v>2</v>
      </c>
      <c r="E98">
        <v>3</v>
      </c>
      <c r="F98">
        <v>1</v>
      </c>
      <c r="G98">
        <v>44</v>
      </c>
      <c r="I98" t="s">
        <v>298</v>
      </c>
      <c r="J98">
        <v>12</v>
      </c>
      <c r="K98">
        <v>12</v>
      </c>
      <c r="L98" t="s">
        <v>9665</v>
      </c>
      <c r="M98" t="s">
        <v>9400</v>
      </c>
      <c r="O98" t="s">
        <v>9666</v>
      </c>
      <c r="P98" t="s">
        <v>1336</v>
      </c>
      <c r="V98" t="s">
        <v>257</v>
      </c>
      <c r="W98" t="s">
        <v>1361</v>
      </c>
      <c r="AD98" t="s">
        <v>1338</v>
      </c>
      <c r="AE98" t="s">
        <v>1502</v>
      </c>
      <c r="AF98" t="s">
        <v>1361</v>
      </c>
      <c r="AG98" t="s">
        <v>274</v>
      </c>
      <c r="AI98">
        <v>9</v>
      </c>
      <c r="AO98">
        <v>7</v>
      </c>
      <c r="BI98" t="s">
        <v>274</v>
      </c>
      <c r="BP98">
        <f>COUNTIFS(M:M,M98,Y:Y,Y98)</f>
        <v>0</v>
      </c>
      <c r="BQ98">
        <f>COUNTIFS(M:M,M98,AE:AE,AE98)</f>
        <v>4</v>
      </c>
    </row>
    <row r="99" spans="1:69">
      <c r="A99">
        <v>44</v>
      </c>
      <c r="B99" t="s">
        <v>10090</v>
      </c>
      <c r="C99">
        <v>3</v>
      </c>
      <c r="D99">
        <v>1</v>
      </c>
      <c r="E99">
        <v>10</v>
      </c>
      <c r="F99">
        <v>4</v>
      </c>
      <c r="G99">
        <v>-42</v>
      </c>
      <c r="I99" t="s">
        <v>254</v>
      </c>
      <c r="J99">
        <v>12</v>
      </c>
      <c r="K99" t="s">
        <v>6748</v>
      </c>
      <c r="L99" t="s">
        <v>9665</v>
      </c>
      <c r="M99" t="s">
        <v>9400</v>
      </c>
      <c r="O99" t="s">
        <v>9666</v>
      </c>
      <c r="P99" t="s">
        <v>1336</v>
      </c>
      <c r="V99" t="s">
        <v>257</v>
      </c>
      <c r="W99" t="s">
        <v>1361</v>
      </c>
      <c r="AD99" t="s">
        <v>1338</v>
      </c>
      <c r="AE99" t="s">
        <v>1502</v>
      </c>
      <c r="AF99" t="s">
        <v>1361</v>
      </c>
      <c r="AG99" t="s">
        <v>274</v>
      </c>
      <c r="AI99">
        <v>22</v>
      </c>
      <c r="AO99">
        <v>7</v>
      </c>
      <c r="BI99" t="s">
        <v>274</v>
      </c>
      <c r="BP99">
        <f>COUNTIFS(M:M,M99,Y:Y,Y99)</f>
        <v>0</v>
      </c>
      <c r="BQ99">
        <f>COUNTIFS(M:M,M99,AE:AE,AE99)</f>
        <v>4</v>
      </c>
    </row>
    <row r="101" spans="1:69">
      <c r="A101" s="2" t="s">
        <v>14473</v>
      </c>
    </row>
    <row r="102" spans="1:69">
      <c r="A102">
        <v>22</v>
      </c>
      <c r="B102" t="s">
        <v>10816</v>
      </c>
      <c r="C102">
        <v>2</v>
      </c>
      <c r="D102">
        <v>3</v>
      </c>
      <c r="E102">
        <v>7</v>
      </c>
      <c r="F102">
        <v>23</v>
      </c>
      <c r="G102">
        <v>24</v>
      </c>
      <c r="I102" t="s">
        <v>254</v>
      </c>
      <c r="J102">
        <v>11</v>
      </c>
      <c r="K102" t="s">
        <v>3394</v>
      </c>
      <c r="L102" t="s">
        <v>10817</v>
      </c>
      <c r="M102" t="s">
        <v>408</v>
      </c>
      <c r="O102" t="s">
        <v>508</v>
      </c>
      <c r="S102" t="s">
        <v>10818</v>
      </c>
      <c r="V102" t="s">
        <v>253</v>
      </c>
      <c r="W102" t="s">
        <v>10819</v>
      </c>
      <c r="X102" t="s">
        <v>1140</v>
      </c>
      <c r="Y102" t="s">
        <v>10820</v>
      </c>
      <c r="AA102" t="s">
        <v>325</v>
      </c>
      <c r="AB102" t="s">
        <v>326</v>
      </c>
      <c r="AI102">
        <v>22</v>
      </c>
      <c r="AJ102" t="s">
        <v>327</v>
      </c>
      <c r="AO102">
        <v>7</v>
      </c>
      <c r="BI102" t="s">
        <v>257</v>
      </c>
      <c r="BP102">
        <f>COUNTIFS(M:M,M102,Y:Y,Y102)</f>
        <v>2</v>
      </c>
      <c r="BQ102">
        <f>COUNTIFS(M:M,M102,AE:AE,AE102)</f>
        <v>0</v>
      </c>
    </row>
    <row r="103" spans="1:69">
      <c r="A103">
        <v>35</v>
      </c>
      <c r="B103" t="s">
        <v>11033</v>
      </c>
      <c r="C103">
        <v>3</v>
      </c>
      <c r="D103">
        <v>3</v>
      </c>
      <c r="E103">
        <v>8</v>
      </c>
      <c r="F103">
        <v>10</v>
      </c>
      <c r="G103">
        <v>20</v>
      </c>
      <c r="I103" t="s">
        <v>254</v>
      </c>
      <c r="J103">
        <v>11</v>
      </c>
      <c r="K103" t="s">
        <v>3394</v>
      </c>
      <c r="L103" t="s">
        <v>10817</v>
      </c>
      <c r="M103" t="s">
        <v>408</v>
      </c>
      <c r="O103" t="s">
        <v>508</v>
      </c>
      <c r="S103" t="s">
        <v>10818</v>
      </c>
      <c r="V103" t="s">
        <v>253</v>
      </c>
      <c r="W103" t="s">
        <v>10819</v>
      </c>
      <c r="X103" t="s">
        <v>1140</v>
      </c>
      <c r="Y103" t="s">
        <v>10820</v>
      </c>
      <c r="AA103" t="s">
        <v>325</v>
      </c>
      <c r="AB103" t="s">
        <v>326</v>
      </c>
      <c r="AI103">
        <v>22</v>
      </c>
      <c r="AJ103" t="s">
        <v>327</v>
      </c>
      <c r="AO103">
        <v>7</v>
      </c>
      <c r="BI103" t="s">
        <v>257</v>
      </c>
      <c r="BP103">
        <f>COUNTIFS(M:M,M103,Y:Y,Y103)</f>
        <v>2</v>
      </c>
      <c r="BQ103">
        <f>COUNTIFS(M:M,M103,AE:AE,AE103)</f>
        <v>0</v>
      </c>
    </row>
    <row r="105" spans="1:69">
      <c r="A105">
        <v>28</v>
      </c>
      <c r="B105" t="s">
        <v>10915</v>
      </c>
      <c r="C105">
        <v>3</v>
      </c>
      <c r="D105">
        <v>1</v>
      </c>
      <c r="E105">
        <v>15</v>
      </c>
      <c r="F105">
        <v>80</v>
      </c>
      <c r="G105">
        <v>-20</v>
      </c>
      <c r="I105" t="s">
        <v>254</v>
      </c>
      <c r="J105">
        <v>11</v>
      </c>
      <c r="K105">
        <v>11</v>
      </c>
      <c r="L105" t="s">
        <v>10916</v>
      </c>
      <c r="M105" t="s">
        <v>2016</v>
      </c>
      <c r="O105" t="s">
        <v>2017</v>
      </c>
      <c r="R105" t="s">
        <v>321</v>
      </c>
      <c r="V105" t="s">
        <v>257</v>
      </c>
      <c r="W105" t="s">
        <v>10917</v>
      </c>
      <c r="AD105" t="s">
        <v>635</v>
      </c>
      <c r="AE105" t="s">
        <v>1685</v>
      </c>
      <c r="AF105" t="s">
        <v>10917</v>
      </c>
      <c r="AG105" t="s">
        <v>274</v>
      </c>
      <c r="AI105">
        <v>22</v>
      </c>
      <c r="AO105">
        <v>7</v>
      </c>
      <c r="BI105" t="s">
        <v>607</v>
      </c>
      <c r="BP105">
        <f>COUNTIFS(M:M,M105,Y:Y,Y105)</f>
        <v>0</v>
      </c>
      <c r="BQ105">
        <f>COUNTIFS(M:M,M105,AE:AE,AE105)</f>
        <v>2</v>
      </c>
    </row>
    <row r="106" spans="1:69">
      <c r="A106">
        <v>34</v>
      </c>
      <c r="B106" t="s">
        <v>11016</v>
      </c>
      <c r="C106">
        <v>3</v>
      </c>
      <c r="D106">
        <v>2</v>
      </c>
      <c r="E106">
        <v>10</v>
      </c>
      <c r="F106">
        <v>2</v>
      </c>
      <c r="G106">
        <v>22</v>
      </c>
      <c r="I106" t="s">
        <v>298</v>
      </c>
      <c r="J106">
        <v>11</v>
      </c>
      <c r="K106">
        <v>11</v>
      </c>
      <c r="L106" t="s">
        <v>11017</v>
      </c>
      <c r="M106" t="s">
        <v>2016</v>
      </c>
      <c r="O106" t="s">
        <v>2272</v>
      </c>
      <c r="R106" t="s">
        <v>321</v>
      </c>
      <c r="V106" t="s">
        <v>257</v>
      </c>
      <c r="W106" t="s">
        <v>11018</v>
      </c>
      <c r="AD106" t="s">
        <v>635</v>
      </c>
      <c r="AE106" t="s">
        <v>1685</v>
      </c>
      <c r="AF106" t="s">
        <v>11018</v>
      </c>
      <c r="AG106" t="s">
        <v>257</v>
      </c>
      <c r="AI106">
        <v>20</v>
      </c>
      <c r="AO106">
        <v>7</v>
      </c>
      <c r="BI106" t="s">
        <v>257</v>
      </c>
      <c r="BP106">
        <f>COUNTIFS(M:M,M106,Y:Y,Y106)</f>
        <v>0</v>
      </c>
      <c r="BQ106">
        <f>COUNTIFS(M:M,M106,AE:AE,AE106)</f>
        <v>2</v>
      </c>
    </row>
    <row r="108" spans="1:69">
      <c r="A108">
        <v>4</v>
      </c>
      <c r="B108" t="s">
        <v>10462</v>
      </c>
      <c r="C108">
        <v>1</v>
      </c>
      <c r="D108">
        <v>2</v>
      </c>
      <c r="E108">
        <v>1</v>
      </c>
      <c r="F108">
        <v>30</v>
      </c>
      <c r="G108">
        <v>43</v>
      </c>
      <c r="I108" t="s">
        <v>254</v>
      </c>
      <c r="J108">
        <v>21</v>
      </c>
      <c r="K108" t="s">
        <v>10463</v>
      </c>
      <c r="L108" t="s">
        <v>10464</v>
      </c>
      <c r="M108" t="s">
        <v>568</v>
      </c>
      <c r="O108" t="s">
        <v>569</v>
      </c>
      <c r="R108" t="s">
        <v>6550</v>
      </c>
      <c r="V108" t="s">
        <v>257</v>
      </c>
      <c r="W108" t="s">
        <v>10465</v>
      </c>
      <c r="AD108" t="s">
        <v>10466</v>
      </c>
      <c r="AE108" t="s">
        <v>10467</v>
      </c>
      <c r="AF108" t="s">
        <v>10465</v>
      </c>
      <c r="AG108" t="s">
        <v>257</v>
      </c>
      <c r="AI108">
        <v>22</v>
      </c>
      <c r="AO108">
        <v>7</v>
      </c>
      <c r="BI108" t="s">
        <v>257</v>
      </c>
      <c r="BP108">
        <f>COUNTIFS(M:M,M108,Y:Y,Y108)</f>
        <v>0</v>
      </c>
      <c r="BQ108">
        <f>COUNTIFS(M:M,M108,AE:AE,AE108)</f>
        <v>2</v>
      </c>
    </row>
    <row r="109" spans="1:69">
      <c r="A109">
        <v>31</v>
      </c>
      <c r="B109" t="s">
        <v>10961</v>
      </c>
      <c r="C109">
        <v>3</v>
      </c>
      <c r="D109">
        <v>2</v>
      </c>
      <c r="E109">
        <v>8</v>
      </c>
      <c r="F109">
        <v>4</v>
      </c>
      <c r="G109">
        <v>43</v>
      </c>
      <c r="I109" t="s">
        <v>254</v>
      </c>
      <c r="J109">
        <v>21</v>
      </c>
      <c r="K109" t="s">
        <v>10463</v>
      </c>
      <c r="L109" t="s">
        <v>10464</v>
      </c>
      <c r="M109" t="s">
        <v>568</v>
      </c>
      <c r="O109" t="s">
        <v>569</v>
      </c>
      <c r="R109" t="s">
        <v>6550</v>
      </c>
      <c r="V109" t="s">
        <v>257</v>
      </c>
      <c r="W109" t="s">
        <v>10465</v>
      </c>
      <c r="AD109" t="s">
        <v>10466</v>
      </c>
      <c r="AE109" t="s">
        <v>10467</v>
      </c>
      <c r="AF109" t="s">
        <v>10465</v>
      </c>
      <c r="AG109" t="s">
        <v>257</v>
      </c>
      <c r="AI109">
        <v>20</v>
      </c>
      <c r="AO109">
        <v>7</v>
      </c>
      <c r="BI109" t="s">
        <v>257</v>
      </c>
      <c r="BP109">
        <f>COUNTIFS(M:M,M109,Y:Y,Y109)</f>
        <v>0</v>
      </c>
      <c r="BQ109">
        <f>COUNTIFS(M:M,M109,AE:AE,AE109)</f>
        <v>2</v>
      </c>
    </row>
    <row r="111" spans="1:69">
      <c r="A111">
        <v>11</v>
      </c>
      <c r="B111" t="s">
        <v>10589</v>
      </c>
      <c r="C111">
        <v>2</v>
      </c>
      <c r="D111">
        <v>1</v>
      </c>
      <c r="E111">
        <v>10</v>
      </c>
      <c r="F111">
        <v>10</v>
      </c>
      <c r="G111">
        <v>-22</v>
      </c>
      <c r="H111" t="s">
        <v>253</v>
      </c>
      <c r="I111" t="s">
        <v>254</v>
      </c>
      <c r="J111">
        <v>22</v>
      </c>
      <c r="K111">
        <v>22</v>
      </c>
      <c r="L111" t="s">
        <v>10590</v>
      </c>
      <c r="M111" t="s">
        <v>440</v>
      </c>
      <c r="N111" t="s">
        <v>254</v>
      </c>
      <c r="O111" t="s">
        <v>10591</v>
      </c>
      <c r="R111" t="s">
        <v>443</v>
      </c>
      <c r="V111" t="s">
        <v>257</v>
      </c>
      <c r="W111" t="s">
        <v>10592</v>
      </c>
      <c r="AD111" t="s">
        <v>10593</v>
      </c>
      <c r="AE111" t="s">
        <v>10594</v>
      </c>
      <c r="AF111" t="s">
        <v>10592</v>
      </c>
      <c r="AG111" t="s">
        <v>274</v>
      </c>
      <c r="AI111">
        <v>22</v>
      </c>
      <c r="AO111">
        <v>7</v>
      </c>
      <c r="AT111" t="s">
        <v>254</v>
      </c>
      <c r="BI111" t="s">
        <v>274</v>
      </c>
      <c r="BP111">
        <f>COUNTIFS(M:M,M111,Y:Y,Y111)</f>
        <v>0</v>
      </c>
      <c r="BQ111">
        <f>COUNTIFS(M:M,M111,AE:AE,AE111)</f>
        <v>3</v>
      </c>
    </row>
    <row r="112" spans="1:69">
      <c r="A112">
        <v>19</v>
      </c>
      <c r="B112" t="s">
        <v>10751</v>
      </c>
      <c r="C112">
        <v>2</v>
      </c>
      <c r="D112">
        <v>1</v>
      </c>
      <c r="E112">
        <v>10</v>
      </c>
      <c r="F112">
        <v>15</v>
      </c>
      <c r="G112">
        <v>42</v>
      </c>
      <c r="I112" t="s">
        <v>254</v>
      </c>
      <c r="J112">
        <v>22</v>
      </c>
      <c r="K112">
        <v>22</v>
      </c>
      <c r="L112" t="s">
        <v>10752</v>
      </c>
      <c r="M112" t="s">
        <v>440</v>
      </c>
      <c r="N112" t="s">
        <v>254</v>
      </c>
      <c r="O112" t="s">
        <v>10753</v>
      </c>
      <c r="R112" t="s">
        <v>443</v>
      </c>
      <c r="V112" t="s">
        <v>257</v>
      </c>
      <c r="W112" t="s">
        <v>10754</v>
      </c>
      <c r="AD112" t="s">
        <v>10593</v>
      </c>
      <c r="AE112" t="s">
        <v>10594</v>
      </c>
      <c r="AF112" t="s">
        <v>10754</v>
      </c>
      <c r="AG112" t="s">
        <v>257</v>
      </c>
      <c r="AI112">
        <v>20</v>
      </c>
      <c r="AO112">
        <v>7</v>
      </c>
      <c r="AT112" t="s">
        <v>254</v>
      </c>
      <c r="BI112" t="s">
        <v>257</v>
      </c>
      <c r="BP112">
        <f>COUNTIFS(M:M,M112,Y:Y,Y112)</f>
        <v>0</v>
      </c>
      <c r="BQ112">
        <f>COUNTIFS(M:M,M112,AE:AE,AE112)</f>
        <v>3</v>
      </c>
    </row>
    <row r="113" spans="1:69">
      <c r="A113">
        <v>41</v>
      </c>
      <c r="B113" t="s">
        <v>11144</v>
      </c>
      <c r="C113">
        <v>3</v>
      </c>
      <c r="D113">
        <v>2</v>
      </c>
      <c r="E113">
        <v>4</v>
      </c>
      <c r="F113">
        <v>0</v>
      </c>
      <c r="G113">
        <v>-31</v>
      </c>
      <c r="I113" t="s">
        <v>298</v>
      </c>
      <c r="J113">
        <v>22</v>
      </c>
      <c r="K113">
        <v>22</v>
      </c>
      <c r="L113" t="s">
        <v>10590</v>
      </c>
      <c r="M113" t="s">
        <v>440</v>
      </c>
      <c r="N113" t="s">
        <v>254</v>
      </c>
      <c r="O113" t="s">
        <v>10591</v>
      </c>
      <c r="R113" t="s">
        <v>443</v>
      </c>
      <c r="V113" t="s">
        <v>257</v>
      </c>
      <c r="W113" t="s">
        <v>10592</v>
      </c>
      <c r="AD113" t="s">
        <v>10593</v>
      </c>
      <c r="AE113" t="s">
        <v>10594</v>
      </c>
      <c r="AF113" t="s">
        <v>10592</v>
      </c>
      <c r="AG113" t="s">
        <v>274</v>
      </c>
      <c r="AI113">
        <v>22</v>
      </c>
      <c r="AO113">
        <v>7</v>
      </c>
      <c r="BI113" t="s">
        <v>257</v>
      </c>
      <c r="BP113">
        <f>COUNTIFS(M:M,M113,Y:Y,Y113)</f>
        <v>0</v>
      </c>
      <c r="BQ113">
        <f>COUNTIFS(M:M,M113,AE:AE,AE113)</f>
        <v>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116"/>
  <sheetViews>
    <sheetView workbookViewId="0">
      <selection activeCell="E4" sqref="E4"/>
    </sheetView>
  </sheetViews>
  <sheetFormatPr defaultColWidth="11.42578125" defaultRowHeight="15"/>
  <cols>
    <col min="6" max="6" width="11.7109375" bestFit="1" customWidth="1"/>
    <col min="7" max="7" width="12" bestFit="1" customWidth="1"/>
    <col min="8" max="8" width="15.28515625" bestFit="1" customWidth="1"/>
  </cols>
  <sheetData>
    <row r="1" spans="1:12">
      <c r="A1" t="s">
        <v>0</v>
      </c>
      <c r="B1" t="s">
        <v>2</v>
      </c>
      <c r="C1" t="s">
        <v>5</v>
      </c>
      <c r="D1" t="s">
        <v>8</v>
      </c>
      <c r="E1" t="s">
        <v>21</v>
      </c>
      <c r="F1" t="s">
        <v>29</v>
      </c>
      <c r="G1" t="s">
        <v>26</v>
      </c>
      <c r="H1" t="s">
        <v>23</v>
      </c>
    </row>
    <row r="3" spans="1:12">
      <c r="A3" s="2" t="s">
        <v>14465</v>
      </c>
    </row>
    <row r="4" spans="1:12">
      <c r="A4">
        <v>6</v>
      </c>
      <c r="B4">
        <v>1</v>
      </c>
      <c r="C4">
        <v>5</v>
      </c>
      <c r="D4" t="s">
        <v>254</v>
      </c>
      <c r="E4" t="s">
        <v>257</v>
      </c>
      <c r="F4" t="s">
        <v>445</v>
      </c>
    </row>
    <row r="5" spans="1:12">
      <c r="A5">
        <v>26</v>
      </c>
      <c r="B5">
        <v>3</v>
      </c>
      <c r="C5">
        <v>6</v>
      </c>
      <c r="D5" t="s">
        <v>254</v>
      </c>
      <c r="E5" t="s">
        <v>257</v>
      </c>
      <c r="F5" t="s">
        <v>445</v>
      </c>
      <c r="J5" t="s">
        <v>14474</v>
      </c>
    </row>
    <row r="6" spans="1:12">
      <c r="J6">
        <v>6</v>
      </c>
      <c r="K6">
        <v>1</v>
      </c>
      <c r="L6">
        <v>5</v>
      </c>
    </row>
    <row r="7" spans="1:12">
      <c r="A7">
        <v>19</v>
      </c>
      <c r="B7">
        <v>2</v>
      </c>
      <c r="C7">
        <v>59</v>
      </c>
      <c r="D7" t="s">
        <v>254</v>
      </c>
      <c r="E7" t="s">
        <v>257</v>
      </c>
      <c r="F7" t="s">
        <v>411</v>
      </c>
      <c r="J7">
        <v>26</v>
      </c>
      <c r="K7">
        <v>3</v>
      </c>
      <c r="L7">
        <v>6</v>
      </c>
    </row>
    <row r="8" spans="1:12">
      <c r="A8">
        <v>24</v>
      </c>
      <c r="B8">
        <v>2</v>
      </c>
      <c r="C8">
        <v>2</v>
      </c>
      <c r="D8" t="s">
        <v>298</v>
      </c>
      <c r="E8" t="s">
        <v>257</v>
      </c>
      <c r="F8" t="s">
        <v>411</v>
      </c>
    </row>
    <row r="9" spans="1:12">
      <c r="A9">
        <v>34</v>
      </c>
      <c r="B9">
        <v>3</v>
      </c>
      <c r="C9">
        <v>13</v>
      </c>
      <c r="D9" t="s">
        <v>298</v>
      </c>
      <c r="E9" t="s">
        <v>257</v>
      </c>
      <c r="F9" t="s">
        <v>411</v>
      </c>
    </row>
    <row r="11" spans="1:12">
      <c r="A11" s="2" t="s">
        <v>14466</v>
      </c>
    </row>
    <row r="12" spans="1:12">
      <c r="A12">
        <v>23</v>
      </c>
      <c r="B12">
        <v>2</v>
      </c>
      <c r="C12">
        <v>4</v>
      </c>
      <c r="D12" t="s">
        <v>254</v>
      </c>
      <c r="E12" t="s">
        <v>257</v>
      </c>
      <c r="F12" t="s">
        <v>807</v>
      </c>
    </row>
    <row r="13" spans="1:12">
      <c r="A13">
        <v>41</v>
      </c>
      <c r="B13">
        <v>3</v>
      </c>
      <c r="C13">
        <v>4</v>
      </c>
      <c r="D13" t="s">
        <v>254</v>
      </c>
      <c r="E13" t="s">
        <v>257</v>
      </c>
      <c r="F13" t="s">
        <v>807</v>
      </c>
    </row>
    <row r="15" spans="1:12">
      <c r="A15">
        <v>42</v>
      </c>
      <c r="B15">
        <v>3</v>
      </c>
      <c r="C15">
        <v>7</v>
      </c>
      <c r="D15" t="s">
        <v>254</v>
      </c>
      <c r="E15" t="s">
        <v>257</v>
      </c>
      <c r="F15" t="s">
        <v>635</v>
      </c>
    </row>
    <row r="16" spans="1:12">
      <c r="A16">
        <v>46</v>
      </c>
      <c r="B16">
        <v>3</v>
      </c>
      <c r="C16">
        <v>9</v>
      </c>
      <c r="D16" t="s">
        <v>254</v>
      </c>
      <c r="E16" t="s">
        <v>257</v>
      </c>
      <c r="F16" t="s">
        <v>635</v>
      </c>
    </row>
    <row r="18" spans="1:8">
      <c r="A18">
        <v>44</v>
      </c>
      <c r="B18">
        <v>3</v>
      </c>
      <c r="C18">
        <v>3</v>
      </c>
      <c r="D18" t="s">
        <v>254</v>
      </c>
      <c r="E18" t="s">
        <v>257</v>
      </c>
      <c r="F18" t="s">
        <v>1338</v>
      </c>
    </row>
    <row r="19" spans="1:8">
      <c r="A19">
        <v>49</v>
      </c>
      <c r="B19">
        <v>3</v>
      </c>
      <c r="C19">
        <v>9</v>
      </c>
      <c r="D19" t="s">
        <v>254</v>
      </c>
      <c r="E19" t="s">
        <v>257</v>
      </c>
      <c r="F19" t="s">
        <v>1338</v>
      </c>
    </row>
    <row r="21" spans="1:8">
      <c r="A21">
        <v>28</v>
      </c>
      <c r="B21">
        <v>2</v>
      </c>
      <c r="C21">
        <v>-3</v>
      </c>
      <c r="D21" t="s">
        <v>298</v>
      </c>
      <c r="E21" t="s">
        <v>257</v>
      </c>
      <c r="F21" t="s">
        <v>2223</v>
      </c>
    </row>
    <row r="22" spans="1:8">
      <c r="A22">
        <v>57</v>
      </c>
      <c r="B22">
        <v>3</v>
      </c>
      <c r="C22">
        <v>0</v>
      </c>
      <c r="D22" t="s">
        <v>298</v>
      </c>
      <c r="E22" t="s">
        <v>257</v>
      </c>
      <c r="F22" t="s">
        <v>2223</v>
      </c>
    </row>
    <row r="24" spans="1:8">
      <c r="A24" s="2" t="s">
        <v>14467</v>
      </c>
    </row>
    <row r="25" spans="1:8">
      <c r="A25">
        <v>2</v>
      </c>
      <c r="B25">
        <v>1</v>
      </c>
      <c r="C25">
        <v>68</v>
      </c>
      <c r="D25" t="s">
        <v>254</v>
      </c>
      <c r="E25" t="s">
        <v>253</v>
      </c>
      <c r="G25" t="s">
        <v>325</v>
      </c>
      <c r="H25" t="s">
        <v>1069</v>
      </c>
    </row>
    <row r="26" spans="1:8">
      <c r="A26">
        <v>37</v>
      </c>
      <c r="B26">
        <v>3</v>
      </c>
      <c r="C26">
        <v>0</v>
      </c>
      <c r="D26" t="s">
        <v>298</v>
      </c>
      <c r="E26" t="s">
        <v>253</v>
      </c>
      <c r="G26" t="s">
        <v>325</v>
      </c>
      <c r="H26" t="s">
        <v>1069</v>
      </c>
    </row>
    <row r="28" spans="1:8">
      <c r="A28">
        <v>1</v>
      </c>
      <c r="B28">
        <v>1</v>
      </c>
      <c r="C28">
        <v>7</v>
      </c>
      <c r="D28" t="s">
        <v>254</v>
      </c>
      <c r="E28" t="s">
        <v>257</v>
      </c>
      <c r="F28" t="s">
        <v>3089</v>
      </c>
    </row>
    <row r="29" spans="1:8">
      <c r="A29">
        <v>36</v>
      </c>
      <c r="B29">
        <v>3</v>
      </c>
      <c r="C29">
        <v>-1</v>
      </c>
      <c r="D29" t="s">
        <v>298</v>
      </c>
      <c r="E29" t="s">
        <v>257</v>
      </c>
      <c r="F29" t="s">
        <v>3089</v>
      </c>
    </row>
    <row r="31" spans="1:8">
      <c r="A31">
        <v>39</v>
      </c>
      <c r="B31">
        <v>3</v>
      </c>
      <c r="C31">
        <v>0</v>
      </c>
      <c r="D31" t="s">
        <v>298</v>
      </c>
      <c r="E31" t="s">
        <v>257</v>
      </c>
      <c r="F31" t="s">
        <v>573</v>
      </c>
    </row>
    <row r="32" spans="1:8">
      <c r="A32">
        <v>43</v>
      </c>
      <c r="B32">
        <v>3</v>
      </c>
      <c r="C32">
        <v>14</v>
      </c>
      <c r="D32" t="s">
        <v>254</v>
      </c>
      <c r="E32" t="s">
        <v>257</v>
      </c>
      <c r="F32" t="s">
        <v>573</v>
      </c>
    </row>
    <row r="34" spans="1:8">
      <c r="A34" s="2" t="s">
        <v>14468</v>
      </c>
    </row>
    <row r="35" spans="1:8">
      <c r="A35">
        <v>39</v>
      </c>
      <c r="B35">
        <v>3</v>
      </c>
      <c r="C35">
        <v>0</v>
      </c>
      <c r="D35" t="s">
        <v>298</v>
      </c>
      <c r="E35" t="s">
        <v>253</v>
      </c>
      <c r="G35" t="s">
        <v>372</v>
      </c>
      <c r="H35" t="s">
        <v>370</v>
      </c>
    </row>
    <row r="36" spans="1:8">
      <c r="A36">
        <v>58</v>
      </c>
      <c r="B36">
        <v>4</v>
      </c>
      <c r="C36">
        <v>0</v>
      </c>
      <c r="D36" t="s">
        <v>298</v>
      </c>
      <c r="E36" t="s">
        <v>253</v>
      </c>
      <c r="G36" t="s">
        <v>372</v>
      </c>
      <c r="H36" t="s">
        <v>370</v>
      </c>
    </row>
    <row r="38" spans="1:8">
      <c r="A38">
        <v>5</v>
      </c>
      <c r="B38">
        <v>1</v>
      </c>
      <c r="C38">
        <v>11</v>
      </c>
      <c r="D38" t="s">
        <v>254</v>
      </c>
      <c r="E38" t="s">
        <v>253</v>
      </c>
      <c r="G38" t="s">
        <v>666</v>
      </c>
      <c r="H38" t="s">
        <v>3293</v>
      </c>
    </row>
    <row r="39" spans="1:8">
      <c r="A39">
        <v>40</v>
      </c>
      <c r="B39">
        <v>3</v>
      </c>
      <c r="C39">
        <v>0</v>
      </c>
      <c r="D39" t="s">
        <v>298</v>
      </c>
      <c r="E39" t="s">
        <v>253</v>
      </c>
      <c r="G39" t="s">
        <v>666</v>
      </c>
      <c r="H39" t="s">
        <v>3293</v>
      </c>
    </row>
    <row r="41" spans="1:8">
      <c r="A41">
        <v>24</v>
      </c>
      <c r="B41">
        <v>2</v>
      </c>
      <c r="C41">
        <v>7</v>
      </c>
      <c r="D41" t="s">
        <v>254</v>
      </c>
      <c r="E41" t="s">
        <v>253</v>
      </c>
      <c r="G41" t="s">
        <v>325</v>
      </c>
      <c r="H41" t="s">
        <v>1232</v>
      </c>
    </row>
    <row r="42" spans="1:8">
      <c r="A42">
        <v>48</v>
      </c>
      <c r="B42">
        <v>3</v>
      </c>
      <c r="C42">
        <v>-3</v>
      </c>
      <c r="D42" t="s">
        <v>298</v>
      </c>
      <c r="E42" t="s">
        <v>253</v>
      </c>
      <c r="G42" t="s">
        <v>325</v>
      </c>
      <c r="H42" t="s">
        <v>3830</v>
      </c>
    </row>
    <row r="44" spans="1:8">
      <c r="A44">
        <v>35</v>
      </c>
      <c r="B44">
        <v>2</v>
      </c>
      <c r="C44">
        <v>9</v>
      </c>
      <c r="D44" t="s">
        <v>254</v>
      </c>
      <c r="E44" t="s">
        <v>253</v>
      </c>
      <c r="G44" t="s">
        <v>325</v>
      </c>
      <c r="H44" t="s">
        <v>2244</v>
      </c>
    </row>
    <row r="45" spans="1:8">
      <c r="A45">
        <v>49</v>
      </c>
      <c r="B45">
        <v>3</v>
      </c>
      <c r="C45">
        <v>18</v>
      </c>
      <c r="D45" t="s">
        <v>254</v>
      </c>
      <c r="E45" t="s">
        <v>253</v>
      </c>
      <c r="G45" t="s">
        <v>325</v>
      </c>
      <c r="H45" t="s">
        <v>937</v>
      </c>
    </row>
    <row r="47" spans="1:8">
      <c r="A47" s="2" t="s">
        <v>14469</v>
      </c>
    </row>
    <row r="48" spans="1:8">
      <c r="A48">
        <v>30</v>
      </c>
      <c r="B48">
        <v>2</v>
      </c>
      <c r="C48">
        <v>4</v>
      </c>
      <c r="D48" t="s">
        <v>298</v>
      </c>
      <c r="E48" t="s">
        <v>253</v>
      </c>
      <c r="G48" t="s">
        <v>666</v>
      </c>
      <c r="H48" t="s">
        <v>3162</v>
      </c>
    </row>
    <row r="49" spans="1:8">
      <c r="A49">
        <v>46</v>
      </c>
      <c r="B49">
        <v>3</v>
      </c>
      <c r="C49">
        <v>5</v>
      </c>
      <c r="D49" t="s">
        <v>298</v>
      </c>
      <c r="E49" t="s">
        <v>253</v>
      </c>
      <c r="G49" t="s">
        <v>666</v>
      </c>
      <c r="H49" t="s">
        <v>3162</v>
      </c>
    </row>
    <row r="51" spans="1:8">
      <c r="A51">
        <v>2</v>
      </c>
      <c r="B51">
        <v>1</v>
      </c>
      <c r="C51">
        <v>0</v>
      </c>
      <c r="D51" t="s">
        <v>298</v>
      </c>
      <c r="E51" t="s">
        <v>253</v>
      </c>
      <c r="G51" t="s">
        <v>325</v>
      </c>
      <c r="H51" t="s">
        <v>4639</v>
      </c>
    </row>
    <row r="52" spans="1:8">
      <c r="A52">
        <v>47</v>
      </c>
      <c r="B52">
        <v>3</v>
      </c>
      <c r="C52">
        <v>0</v>
      </c>
      <c r="D52" t="s">
        <v>298</v>
      </c>
      <c r="E52" t="s">
        <v>253</v>
      </c>
      <c r="G52" t="s">
        <v>325</v>
      </c>
      <c r="H52" t="s">
        <v>4639</v>
      </c>
    </row>
    <row r="54" spans="1:8">
      <c r="A54">
        <v>51</v>
      </c>
      <c r="B54">
        <v>3</v>
      </c>
      <c r="C54">
        <v>0</v>
      </c>
      <c r="D54" t="s">
        <v>298</v>
      </c>
      <c r="E54" t="s">
        <v>253</v>
      </c>
      <c r="G54" t="s">
        <v>325</v>
      </c>
      <c r="H54" t="s">
        <v>6168</v>
      </c>
    </row>
    <row r="55" spans="1:8">
      <c r="A55">
        <v>53</v>
      </c>
      <c r="B55">
        <v>3</v>
      </c>
      <c r="C55">
        <v>0</v>
      </c>
      <c r="D55" t="s">
        <v>298</v>
      </c>
      <c r="E55" t="s">
        <v>253</v>
      </c>
      <c r="G55" t="s">
        <v>325</v>
      </c>
      <c r="H55" t="s">
        <v>6168</v>
      </c>
    </row>
    <row r="57" spans="1:8">
      <c r="A57">
        <v>36</v>
      </c>
      <c r="B57">
        <v>2</v>
      </c>
      <c r="C57">
        <v>9</v>
      </c>
      <c r="D57" t="s">
        <v>254</v>
      </c>
      <c r="E57" t="s">
        <v>257</v>
      </c>
      <c r="F57" t="s">
        <v>2623</v>
      </c>
    </row>
    <row r="58" spans="1:8">
      <c r="A58">
        <v>45</v>
      </c>
      <c r="B58">
        <v>3</v>
      </c>
      <c r="C58">
        <v>-2</v>
      </c>
      <c r="D58" t="s">
        <v>298</v>
      </c>
      <c r="E58" t="s">
        <v>257</v>
      </c>
      <c r="F58" t="s">
        <v>2623</v>
      </c>
    </row>
    <row r="60" spans="1:8">
      <c r="A60">
        <v>35</v>
      </c>
      <c r="B60">
        <v>2</v>
      </c>
      <c r="C60">
        <v>12</v>
      </c>
      <c r="D60" t="s">
        <v>254</v>
      </c>
      <c r="E60" t="s">
        <v>257</v>
      </c>
      <c r="F60" t="s">
        <v>6251</v>
      </c>
    </row>
    <row r="61" spans="1:8">
      <c r="A61">
        <v>49</v>
      </c>
      <c r="B61">
        <v>3</v>
      </c>
      <c r="C61">
        <v>13</v>
      </c>
      <c r="D61" t="s">
        <v>254</v>
      </c>
      <c r="E61" t="s">
        <v>257</v>
      </c>
      <c r="F61" t="s">
        <v>6251</v>
      </c>
    </row>
    <row r="63" spans="1:8">
      <c r="A63" s="2" t="s">
        <v>14470</v>
      </c>
    </row>
    <row r="64" spans="1:8">
      <c r="A64">
        <v>4</v>
      </c>
      <c r="B64">
        <v>1</v>
      </c>
      <c r="C64">
        <v>9</v>
      </c>
      <c r="D64" t="s">
        <v>254</v>
      </c>
      <c r="E64" t="s">
        <v>257</v>
      </c>
      <c r="F64" t="s">
        <v>7018</v>
      </c>
    </row>
    <row r="65" spans="1:8">
      <c r="A65">
        <v>28</v>
      </c>
      <c r="B65">
        <v>3</v>
      </c>
      <c r="C65">
        <v>4</v>
      </c>
      <c r="D65" t="s">
        <v>254</v>
      </c>
      <c r="E65" t="s">
        <v>257</v>
      </c>
      <c r="F65" t="s">
        <v>7018</v>
      </c>
    </row>
    <row r="67" spans="1:8">
      <c r="A67">
        <v>33</v>
      </c>
      <c r="B67">
        <v>3</v>
      </c>
      <c r="C67">
        <v>13</v>
      </c>
      <c r="D67" t="s">
        <v>254</v>
      </c>
      <c r="E67" t="s">
        <v>257</v>
      </c>
      <c r="F67" t="s">
        <v>2655</v>
      </c>
    </row>
    <row r="68" spans="1:8">
      <c r="A68">
        <v>35</v>
      </c>
      <c r="B68">
        <v>3</v>
      </c>
      <c r="C68">
        <v>9</v>
      </c>
      <c r="D68" t="s">
        <v>254</v>
      </c>
      <c r="E68" t="s">
        <v>257</v>
      </c>
      <c r="F68" t="s">
        <v>2655</v>
      </c>
    </row>
    <row r="69" spans="1:8">
      <c r="A69">
        <v>36</v>
      </c>
      <c r="B69">
        <v>3</v>
      </c>
      <c r="C69">
        <v>7</v>
      </c>
      <c r="D69" t="s">
        <v>254</v>
      </c>
      <c r="E69" t="s">
        <v>257</v>
      </c>
      <c r="F69" t="s">
        <v>2655</v>
      </c>
    </row>
    <row r="71" spans="1:8">
      <c r="A71" s="2" t="s">
        <v>14471</v>
      </c>
    </row>
    <row r="72" spans="1:8">
      <c r="A72">
        <v>8</v>
      </c>
      <c r="B72">
        <v>1</v>
      </c>
      <c r="C72">
        <v>30</v>
      </c>
      <c r="D72" t="s">
        <v>254</v>
      </c>
      <c r="E72" t="s">
        <v>253</v>
      </c>
      <c r="G72" t="s">
        <v>3266</v>
      </c>
      <c r="H72" t="s">
        <v>6511</v>
      </c>
    </row>
    <row r="73" spans="1:8">
      <c r="A73">
        <v>51</v>
      </c>
      <c r="B73">
        <v>3</v>
      </c>
      <c r="C73">
        <v>0</v>
      </c>
      <c r="D73" t="s">
        <v>298</v>
      </c>
      <c r="E73" t="s">
        <v>253</v>
      </c>
      <c r="G73" t="s">
        <v>3266</v>
      </c>
      <c r="H73" t="s">
        <v>6511</v>
      </c>
    </row>
    <row r="75" spans="1:8">
      <c r="A75">
        <v>11</v>
      </c>
      <c r="B75">
        <v>1</v>
      </c>
      <c r="C75">
        <v>12</v>
      </c>
      <c r="D75" t="s">
        <v>254</v>
      </c>
      <c r="E75" t="s">
        <v>253</v>
      </c>
      <c r="G75" t="s">
        <v>325</v>
      </c>
      <c r="H75" t="s">
        <v>4639</v>
      </c>
    </row>
    <row r="76" spans="1:8">
      <c r="A76">
        <v>52</v>
      </c>
      <c r="B76">
        <v>3</v>
      </c>
      <c r="C76">
        <v>14</v>
      </c>
      <c r="D76" t="s">
        <v>254</v>
      </c>
      <c r="E76" t="s">
        <v>253</v>
      </c>
      <c r="G76" t="s">
        <v>325</v>
      </c>
      <c r="H76" t="s">
        <v>511</v>
      </c>
    </row>
    <row r="78" spans="1:8">
      <c r="A78">
        <v>17</v>
      </c>
      <c r="B78">
        <v>1</v>
      </c>
      <c r="C78">
        <v>2</v>
      </c>
      <c r="D78" t="s">
        <v>298</v>
      </c>
      <c r="E78" t="s">
        <v>257</v>
      </c>
      <c r="F78" t="s">
        <v>635</v>
      </c>
    </row>
    <row r="79" spans="1:8">
      <c r="A79">
        <v>36</v>
      </c>
      <c r="B79">
        <v>3</v>
      </c>
      <c r="C79">
        <v>1</v>
      </c>
      <c r="D79" t="s">
        <v>298</v>
      </c>
      <c r="E79" t="s">
        <v>257</v>
      </c>
      <c r="F79" t="s">
        <v>635</v>
      </c>
    </row>
    <row r="81" spans="1:8">
      <c r="A81">
        <v>46</v>
      </c>
      <c r="B81">
        <v>3</v>
      </c>
      <c r="C81">
        <v>1</v>
      </c>
      <c r="D81" t="s">
        <v>254</v>
      </c>
      <c r="E81" t="s">
        <v>257</v>
      </c>
      <c r="F81" t="s">
        <v>411</v>
      </c>
    </row>
    <row r="82" spans="1:8">
      <c r="A82">
        <v>53</v>
      </c>
      <c r="B82">
        <v>3</v>
      </c>
      <c r="C82">
        <v>1</v>
      </c>
      <c r="D82" t="s">
        <v>298</v>
      </c>
      <c r="E82" t="s">
        <v>257</v>
      </c>
      <c r="F82" t="s">
        <v>411</v>
      </c>
    </row>
    <row r="84" spans="1:8">
      <c r="A84" s="2" t="s">
        <v>14472</v>
      </c>
    </row>
    <row r="85" spans="1:8">
      <c r="A85">
        <v>17</v>
      </c>
      <c r="B85">
        <v>2</v>
      </c>
      <c r="C85">
        <v>0</v>
      </c>
      <c r="D85" t="s">
        <v>298</v>
      </c>
      <c r="E85" t="s">
        <v>253</v>
      </c>
      <c r="G85" t="s">
        <v>1234</v>
      </c>
      <c r="H85" t="s">
        <v>1232</v>
      </c>
    </row>
    <row r="86" spans="1:8">
      <c r="A86">
        <v>39</v>
      </c>
      <c r="B86">
        <v>3</v>
      </c>
      <c r="C86">
        <v>0</v>
      </c>
      <c r="D86" t="s">
        <v>298</v>
      </c>
      <c r="E86" t="s">
        <v>253</v>
      </c>
      <c r="G86" t="s">
        <v>1234</v>
      </c>
      <c r="H86" t="s">
        <v>1232</v>
      </c>
    </row>
    <row r="88" spans="1:8">
      <c r="A88">
        <v>18</v>
      </c>
      <c r="B88">
        <v>2</v>
      </c>
      <c r="C88">
        <v>6</v>
      </c>
      <c r="D88" t="s">
        <v>298</v>
      </c>
      <c r="E88" t="s">
        <v>253</v>
      </c>
      <c r="G88" t="s">
        <v>325</v>
      </c>
      <c r="H88" t="s">
        <v>937</v>
      </c>
    </row>
    <row r="89" spans="1:8">
      <c r="A89">
        <v>41</v>
      </c>
      <c r="B89">
        <v>3</v>
      </c>
      <c r="C89">
        <v>0</v>
      </c>
      <c r="D89" t="s">
        <v>298</v>
      </c>
      <c r="E89" t="s">
        <v>253</v>
      </c>
      <c r="G89" t="s">
        <v>325</v>
      </c>
      <c r="H89" t="s">
        <v>937</v>
      </c>
    </row>
    <row r="91" spans="1:8">
      <c r="A91">
        <v>4</v>
      </c>
      <c r="B91">
        <v>1</v>
      </c>
      <c r="C91">
        <v>13</v>
      </c>
      <c r="D91" t="s">
        <v>254</v>
      </c>
      <c r="E91" t="s">
        <v>257</v>
      </c>
      <c r="F91" t="s">
        <v>807</v>
      </c>
    </row>
    <row r="92" spans="1:8">
      <c r="A92">
        <v>11</v>
      </c>
      <c r="B92">
        <v>1</v>
      </c>
      <c r="C92">
        <v>2</v>
      </c>
      <c r="D92" t="s">
        <v>298</v>
      </c>
      <c r="E92" t="s">
        <v>257</v>
      </c>
      <c r="F92" t="s">
        <v>807</v>
      </c>
    </row>
    <row r="93" spans="1:8">
      <c r="A93">
        <v>43</v>
      </c>
      <c r="B93">
        <v>3</v>
      </c>
      <c r="C93">
        <v>7</v>
      </c>
      <c r="D93" t="s">
        <v>254</v>
      </c>
      <c r="E93" t="s">
        <v>257</v>
      </c>
      <c r="F93" t="s">
        <v>807</v>
      </c>
    </row>
    <row r="94" spans="1:8">
      <c r="A94">
        <v>47</v>
      </c>
      <c r="B94">
        <v>3</v>
      </c>
      <c r="C94">
        <v>5</v>
      </c>
      <c r="D94" t="s">
        <v>254</v>
      </c>
      <c r="E94" t="s">
        <v>257</v>
      </c>
      <c r="F94" t="s">
        <v>807</v>
      </c>
    </row>
    <row r="96" spans="1:8">
      <c r="A96">
        <v>5</v>
      </c>
      <c r="B96">
        <v>1</v>
      </c>
      <c r="C96">
        <v>2</v>
      </c>
      <c r="D96" t="s">
        <v>298</v>
      </c>
      <c r="E96" t="s">
        <v>257</v>
      </c>
      <c r="F96" t="s">
        <v>1338</v>
      </c>
    </row>
    <row r="97" spans="1:8">
      <c r="A97">
        <v>16</v>
      </c>
      <c r="B97">
        <v>2</v>
      </c>
      <c r="C97">
        <v>0</v>
      </c>
      <c r="D97" t="s">
        <v>298</v>
      </c>
      <c r="E97" t="s">
        <v>257</v>
      </c>
      <c r="F97" t="s">
        <v>1338</v>
      </c>
    </row>
    <row r="98" spans="1:8">
      <c r="A98">
        <v>21</v>
      </c>
      <c r="B98">
        <v>2</v>
      </c>
      <c r="C98">
        <v>1</v>
      </c>
      <c r="D98" t="s">
        <v>298</v>
      </c>
      <c r="E98" t="s">
        <v>257</v>
      </c>
      <c r="F98" t="s">
        <v>1338</v>
      </c>
    </row>
    <row r="99" spans="1:8">
      <c r="A99">
        <v>44</v>
      </c>
      <c r="B99">
        <v>3</v>
      </c>
      <c r="C99">
        <v>4</v>
      </c>
      <c r="D99" t="s">
        <v>254</v>
      </c>
      <c r="E99" t="s">
        <v>257</v>
      </c>
      <c r="F99" t="s">
        <v>1338</v>
      </c>
    </row>
    <row r="101" spans="1:8">
      <c r="A101">
        <v>22</v>
      </c>
      <c r="B101">
        <v>2</v>
      </c>
      <c r="C101">
        <v>23</v>
      </c>
      <c r="D101" t="s">
        <v>254</v>
      </c>
      <c r="E101" t="s">
        <v>253</v>
      </c>
      <c r="G101" t="s">
        <v>325</v>
      </c>
      <c r="H101" t="s">
        <v>1140</v>
      </c>
    </row>
    <row r="102" spans="1:8">
      <c r="A102">
        <v>35</v>
      </c>
      <c r="B102">
        <v>3</v>
      </c>
      <c r="C102">
        <v>10</v>
      </c>
      <c r="D102" t="s">
        <v>254</v>
      </c>
      <c r="E102" t="s">
        <v>253</v>
      </c>
      <c r="G102" t="s">
        <v>325</v>
      </c>
      <c r="H102" t="s">
        <v>1140</v>
      </c>
    </row>
    <row r="104" spans="1:8">
      <c r="A104" s="2" t="s">
        <v>14473</v>
      </c>
    </row>
    <row r="105" spans="1:8">
      <c r="A105">
        <v>22</v>
      </c>
      <c r="B105">
        <v>2</v>
      </c>
      <c r="C105">
        <v>23</v>
      </c>
      <c r="D105" t="s">
        <v>254</v>
      </c>
      <c r="E105" t="s">
        <v>253</v>
      </c>
      <c r="G105" t="s">
        <v>325</v>
      </c>
      <c r="H105" t="s">
        <v>1140</v>
      </c>
    </row>
    <row r="106" spans="1:8">
      <c r="A106">
        <v>35</v>
      </c>
      <c r="B106">
        <v>3</v>
      </c>
      <c r="C106">
        <v>10</v>
      </c>
      <c r="D106" t="s">
        <v>254</v>
      </c>
      <c r="E106" t="s">
        <v>253</v>
      </c>
      <c r="G106" t="s">
        <v>325</v>
      </c>
      <c r="H106" t="s">
        <v>1140</v>
      </c>
    </row>
    <row r="108" spans="1:8">
      <c r="A108">
        <v>28</v>
      </c>
      <c r="B108">
        <v>3</v>
      </c>
      <c r="C108">
        <v>80</v>
      </c>
      <c r="D108" t="s">
        <v>254</v>
      </c>
      <c r="E108" t="s">
        <v>257</v>
      </c>
      <c r="F108" t="s">
        <v>635</v>
      </c>
    </row>
    <row r="109" spans="1:8">
      <c r="A109">
        <v>34</v>
      </c>
      <c r="B109">
        <v>3</v>
      </c>
      <c r="C109">
        <v>2</v>
      </c>
      <c r="D109" t="s">
        <v>298</v>
      </c>
      <c r="E109" t="s">
        <v>257</v>
      </c>
      <c r="F109" t="s">
        <v>635</v>
      </c>
    </row>
    <row r="111" spans="1:8">
      <c r="A111">
        <v>4</v>
      </c>
      <c r="B111">
        <v>1</v>
      </c>
      <c r="C111">
        <v>30</v>
      </c>
      <c r="D111" t="s">
        <v>254</v>
      </c>
      <c r="E111" t="s">
        <v>257</v>
      </c>
      <c r="F111" t="s">
        <v>10466</v>
      </c>
    </row>
    <row r="112" spans="1:8">
      <c r="A112">
        <v>31</v>
      </c>
      <c r="B112">
        <v>3</v>
      </c>
      <c r="C112">
        <v>4</v>
      </c>
      <c r="D112" t="s">
        <v>254</v>
      </c>
      <c r="E112" t="s">
        <v>257</v>
      </c>
      <c r="F112" t="s">
        <v>10466</v>
      </c>
    </row>
    <row r="114" spans="1:6">
      <c r="A114">
        <v>11</v>
      </c>
      <c r="B114">
        <v>2</v>
      </c>
      <c r="C114">
        <v>10</v>
      </c>
      <c r="D114" t="s">
        <v>254</v>
      </c>
      <c r="E114" t="s">
        <v>257</v>
      </c>
      <c r="F114" t="s">
        <v>10593</v>
      </c>
    </row>
    <row r="115" spans="1:6">
      <c r="A115">
        <v>19</v>
      </c>
      <c r="B115">
        <v>2</v>
      </c>
      <c r="C115">
        <v>15</v>
      </c>
      <c r="D115" t="s">
        <v>254</v>
      </c>
      <c r="E115" t="s">
        <v>257</v>
      </c>
      <c r="F115" t="s">
        <v>10593</v>
      </c>
    </row>
    <row r="116" spans="1:6">
      <c r="A116">
        <v>41</v>
      </c>
      <c r="B116">
        <v>3</v>
      </c>
      <c r="C116">
        <v>0</v>
      </c>
      <c r="D116" t="s">
        <v>298</v>
      </c>
      <c r="E116" t="s">
        <v>257</v>
      </c>
      <c r="F116" t="s">
        <v>10593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2EE2B3E89FAE4EB00C8556D6105231" ma:contentTypeVersion="6" ma:contentTypeDescription="Create a new document." ma:contentTypeScope="" ma:versionID="0bc5e5c272c33e0ce83ab166a6be39cf">
  <xsd:schema xmlns:xsd="http://www.w3.org/2001/XMLSchema" xmlns:xs="http://www.w3.org/2001/XMLSchema" xmlns:p="http://schemas.microsoft.com/office/2006/metadata/properties" xmlns:ns2="8ee9524b-ec5d-48a1-b251-b31889ffdff8" xmlns:ns3="ef1fb6ed-e0c0-464a-b36d-c2938add4e3d" targetNamespace="http://schemas.microsoft.com/office/2006/metadata/properties" ma:root="true" ma:fieldsID="31fbff47cafe347d820f7a6986f6ed1f" ns2:_="" ns3:_="">
    <xsd:import namespace="8ee9524b-ec5d-48a1-b251-b31889ffdff8"/>
    <xsd:import namespace="ef1fb6ed-e0c0-464a-b36d-c2938add4e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e9524b-ec5d-48a1-b251-b31889ffdf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1fb6ed-e0c0-464a-b36d-c2938add4e3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D8FCEC-CA24-4552-9EBB-74057CD3F80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8ee9524b-ec5d-48a1-b251-b31889ffdff8"/>
    <ds:schemaRef ds:uri="http://schemas.microsoft.com/office/2006/documentManagement/types"/>
    <ds:schemaRef ds:uri="http://schemas.microsoft.com/office/infopath/2007/PartnerControls"/>
    <ds:schemaRef ds:uri="ef1fb6ed-e0c0-464a-b36d-c2938add4e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F156A9F-694D-47AA-A3E9-4B26FDB29E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e9524b-ec5d-48a1-b251-b31889ffdff8"/>
    <ds:schemaRef ds:uri="ef1fb6ed-e0c0-464a-b36d-c2938add4e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BC573E-54C6-40EC-B76F-DF38489876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Stanford</vt:lpstr>
      <vt:lpstr>Southern Illinois</vt:lpstr>
      <vt:lpstr>Nevada</vt:lpstr>
      <vt:lpstr>Oklahoma State</vt:lpstr>
      <vt:lpstr>Oklahoma</vt:lpstr>
      <vt:lpstr>Iowa State</vt:lpstr>
      <vt:lpstr>Texas Tech</vt:lpstr>
      <vt:lpstr>TCU</vt:lpstr>
      <vt:lpstr>Kansas</vt:lpstr>
      <vt:lpstr>West Virginia</vt:lpstr>
      <vt:lpstr>Baylor</vt:lpstr>
      <vt:lpstr>Texas</vt:lpstr>
      <vt:lpstr>Scorecards</vt:lpstr>
      <vt:lpstr>Bowl Game</vt:lpstr>
      <vt:lpstr>Master Sheet</vt:lpstr>
      <vt:lpstr>Balanced Scorecard Data</vt:lpstr>
      <vt:lpstr>Balanced Scorecard Creator</vt:lpstr>
      <vt:lpstr>Percentage Analysis</vt:lpstr>
      <vt:lpstr>Delta Analysis</vt:lpstr>
      <vt:lpstr>XOS (All Games)</vt:lpstr>
      <vt:lpstr>PFF (All Games) </vt:lpstr>
      <vt:lpstr>Repeated Plays Study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bachryan</dc:creator>
  <cp:keywords/>
  <dc:description/>
  <cp:lastModifiedBy>Ryan</cp:lastModifiedBy>
  <cp:revision/>
  <dcterms:created xsi:type="dcterms:W3CDTF">2021-11-09T02:13:54Z</dcterms:created>
  <dcterms:modified xsi:type="dcterms:W3CDTF">2022-05-13T15:22:10Z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0x010100B72EE2B3E89FAE4EB00C8556D6105231</vt:lpwstr>
  </property>
</Properties>
</file>